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Leo\Desktop\Insight Data Science\Data Project\Data\"/>
    </mc:Choice>
  </mc:AlternateContent>
  <xr:revisionPtr revIDLastSave="0" documentId="13_ncr:1_{31303C58-0078-443C-95A2-2F2A7974877C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WA2019_race" sheetId="1" r:id="rId1"/>
    <sheet name="WA2019_plot" sheetId="2" r:id="rId2"/>
    <sheet name="NY2019" sheetId="13" r:id="rId3"/>
    <sheet name="Sheet11" sheetId="16" r:id="rId4"/>
    <sheet name="NY carehomes" sheetId="14" r:id="rId5"/>
    <sheet name="NY county income" sheetId="10" r:id="rId6"/>
    <sheet name="WA carehomes" sheetId="11" r:id="rId7"/>
    <sheet name="US_carehomes" sheetId="3" r:id="rId8"/>
    <sheet name="Sheet2" sheetId="4" r:id="rId9"/>
    <sheet name="Sheet3" sheetId="5" r:id="rId10"/>
    <sheet name="Carehome occupancy" sheetId="6" r:id="rId11"/>
    <sheet name="Sheet5" sheetId="8" r:id="rId12"/>
    <sheet name="Sheet6" sheetId="9" r:id="rId13"/>
    <sheet name="Sheet10" sheetId="1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4" i="13" l="1"/>
  <c r="L64" i="13"/>
  <c r="K64" i="13"/>
  <c r="L2" i="16" l="1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2" i="2"/>
  <c r="F4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2" i="2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1" i="15"/>
  <c r="D1" i="15"/>
  <c r="L3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9" i="16"/>
  <c r="K8" i="16"/>
  <c r="K7" i="16"/>
  <c r="K6" i="16"/>
  <c r="K5" i="16"/>
  <c r="K4" i="16"/>
  <c r="K3" i="16"/>
  <c r="K2" i="16"/>
  <c r="Q2" i="14"/>
  <c r="J46" i="16"/>
  <c r="E2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7" i="16"/>
  <c r="J6" i="16"/>
  <c r="J5" i="16"/>
  <c r="J4" i="16"/>
  <c r="J3" i="16"/>
  <c r="J2" i="16"/>
  <c r="N3" i="14"/>
  <c r="N2" i="14"/>
  <c r="J64" i="13"/>
  <c r="I64" i="13"/>
  <c r="F64" i="13" l="1"/>
  <c r="G64" i="13"/>
  <c r="H64" i="13"/>
  <c r="E64" i="13" l="1"/>
  <c r="D64" i="13"/>
  <c r="D37" i="15" l="1"/>
  <c r="D45" i="15"/>
  <c r="D15" i="15"/>
  <c r="D34" i="15"/>
  <c r="D46" i="15"/>
  <c r="D33" i="15"/>
  <c r="D4" i="15"/>
  <c r="D57" i="15"/>
  <c r="D43" i="15"/>
  <c r="D47" i="15"/>
  <c r="D7" i="15"/>
  <c r="D39" i="15"/>
  <c r="D24" i="15"/>
  <c r="D51" i="15"/>
  <c r="D36" i="15"/>
  <c r="D56" i="15"/>
  <c r="D41" i="15"/>
  <c r="D52" i="15"/>
  <c r="D60" i="15"/>
  <c r="D8" i="15"/>
  <c r="D10" i="15"/>
  <c r="D6" i="15"/>
  <c r="D5" i="15"/>
  <c r="D54" i="15"/>
  <c r="D28" i="15"/>
  <c r="D58" i="15"/>
  <c r="D27" i="15"/>
  <c r="D23" i="15"/>
  <c r="D59" i="15"/>
  <c r="D11" i="15"/>
  <c r="D40" i="15"/>
  <c r="D20" i="15"/>
  <c r="D19" i="15"/>
  <c r="D18" i="15"/>
  <c r="D30" i="15"/>
  <c r="D55" i="15"/>
  <c r="D9" i="15"/>
  <c r="D12" i="15"/>
  <c r="D21" i="15"/>
  <c r="D2" i="15"/>
  <c r="D14" i="15"/>
  <c r="D38" i="15"/>
  <c r="D62" i="15"/>
  <c r="D17" i="15"/>
  <c r="D50" i="15"/>
  <c r="D48" i="15"/>
  <c r="D26" i="15"/>
  <c r="D63" i="15"/>
  <c r="D49" i="15"/>
  <c r="D22" i="15"/>
  <c r="D42" i="15"/>
  <c r="D32" i="15"/>
  <c r="D53" i="15"/>
  <c r="D3" i="15"/>
  <c r="D31" i="15"/>
  <c r="D61" i="15"/>
  <c r="D16" i="15"/>
  <c r="D29" i="15"/>
  <c r="D44" i="15"/>
  <c r="D35" i="15"/>
  <c r="D25" i="15"/>
  <c r="M2" i="14"/>
  <c r="C64" i="13"/>
  <c r="B64" i="13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9" i="14"/>
  <c r="Q8" i="14"/>
  <c r="Q7" i="14"/>
  <c r="Q6" i="14"/>
  <c r="Q5" i="14"/>
  <c r="Q4" i="14"/>
  <c r="Q3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O2" i="14"/>
  <c r="I2" i="3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3" i="14"/>
  <c r="D4" i="14"/>
  <c r="D5" i="14"/>
  <c r="D6" i="14"/>
  <c r="D7" i="14"/>
  <c r="D8" i="14"/>
  <c r="D2" i="14"/>
  <c r="P2" i="14" l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2" i="2"/>
  <c r="D52" i="8"/>
  <c r="C52" i="8"/>
  <c r="B52" i="8"/>
  <c r="P41" i="2"/>
  <c r="Q41" i="2"/>
  <c r="I2" i="6"/>
  <c r="O41" i="2"/>
  <c r="N41" i="2"/>
  <c r="H2" i="6"/>
  <c r="I51" i="6" l="1"/>
  <c r="H51" i="6"/>
  <c r="H50" i="6"/>
  <c r="I50" i="6"/>
  <c r="I49" i="6"/>
  <c r="H49" i="6"/>
  <c r="H48" i="6"/>
  <c r="I48" i="6"/>
  <c r="I47" i="6"/>
  <c r="H47" i="6"/>
  <c r="H46" i="6"/>
  <c r="I46" i="6"/>
  <c r="I45" i="6"/>
  <c r="H45" i="6"/>
  <c r="H44" i="6"/>
  <c r="I44" i="6"/>
  <c r="I43" i="6"/>
  <c r="H43" i="6"/>
  <c r="H42" i="6"/>
  <c r="I42" i="6"/>
  <c r="I41" i="6"/>
  <c r="H41" i="6"/>
  <c r="H40" i="6"/>
  <c r="I40" i="6"/>
  <c r="I39" i="6"/>
  <c r="H39" i="6"/>
  <c r="H38" i="6"/>
  <c r="I38" i="6"/>
  <c r="I37" i="6"/>
  <c r="H37" i="6"/>
  <c r="H36" i="6"/>
  <c r="I36" i="6"/>
  <c r="I35" i="6"/>
  <c r="H35" i="6"/>
  <c r="H34" i="6"/>
  <c r="I34" i="6"/>
  <c r="I33" i="6"/>
  <c r="H33" i="6"/>
  <c r="H32" i="6"/>
  <c r="I32" i="6"/>
  <c r="I31" i="6"/>
  <c r="H31" i="6"/>
  <c r="H30" i="6"/>
  <c r="I30" i="6"/>
  <c r="I29" i="6"/>
  <c r="H29" i="6"/>
  <c r="H28" i="6"/>
  <c r="I28" i="6"/>
  <c r="I27" i="6"/>
  <c r="H27" i="6"/>
  <c r="H26" i="6"/>
  <c r="I26" i="6"/>
  <c r="I25" i="6"/>
  <c r="H25" i="6"/>
  <c r="H24" i="6"/>
  <c r="I24" i="6"/>
  <c r="I23" i="6"/>
  <c r="H23" i="6"/>
  <c r="H22" i="6"/>
  <c r="I22" i="6"/>
  <c r="I21" i="6"/>
  <c r="H21" i="6"/>
  <c r="H20" i="6"/>
  <c r="I20" i="6"/>
  <c r="I19" i="6"/>
  <c r="H19" i="6"/>
  <c r="H18" i="6"/>
  <c r="I18" i="6"/>
  <c r="I17" i="6"/>
  <c r="H17" i="6"/>
  <c r="H16" i="6"/>
  <c r="I16" i="6"/>
  <c r="I15" i="6"/>
  <c r="H15" i="6"/>
  <c r="H14" i="6"/>
  <c r="I14" i="6"/>
  <c r="I13" i="6"/>
  <c r="H13" i="6"/>
  <c r="I12" i="6"/>
  <c r="H12" i="6"/>
  <c r="I11" i="6"/>
  <c r="H11" i="6"/>
  <c r="I10" i="6"/>
  <c r="H10" i="6"/>
  <c r="I9" i="6"/>
  <c r="H9" i="6"/>
  <c r="I8" i="6"/>
  <c r="H8" i="6"/>
  <c r="I6" i="6"/>
  <c r="H6" i="6"/>
  <c r="I5" i="6"/>
  <c r="H5" i="6"/>
  <c r="I4" i="6"/>
  <c r="H4" i="6"/>
  <c r="I3" i="6"/>
  <c r="H3" i="6"/>
  <c r="H7" i="6"/>
  <c r="J7" i="6" s="1"/>
  <c r="I7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2" i="6"/>
  <c r="J50" i="6" l="1"/>
  <c r="J49" i="6"/>
  <c r="J48" i="6"/>
  <c r="J43" i="6"/>
  <c r="J42" i="6"/>
  <c r="J36" i="6"/>
  <c r="J34" i="6"/>
  <c r="J31" i="6"/>
  <c r="J26" i="6"/>
  <c r="J25" i="6"/>
  <c r="J21" i="6"/>
  <c r="J19" i="6"/>
  <c r="J18" i="6"/>
  <c r="J17" i="6"/>
  <c r="J14" i="6"/>
  <c r="J13" i="6"/>
  <c r="J11" i="6"/>
  <c r="J9" i="6"/>
  <c r="J8" i="6"/>
  <c r="J5" i="6"/>
  <c r="J4" i="6"/>
  <c r="J28" i="6"/>
  <c r="J39" i="6"/>
  <c r="J24" i="6"/>
  <c r="J16" i="6"/>
  <c r="J45" i="6"/>
  <c r="J41" i="6"/>
  <c r="J37" i="6"/>
  <c r="J10" i="6"/>
  <c r="J40" i="6"/>
  <c r="J6" i="6"/>
  <c r="J51" i="6"/>
  <c r="J47" i="6"/>
  <c r="J35" i="6"/>
  <c r="J32" i="6"/>
  <c r="J20" i="6"/>
  <c r="J27" i="6"/>
  <c r="J12" i="6"/>
  <c r="J46" i="6"/>
  <c r="J38" i="6"/>
  <c r="J23" i="6"/>
  <c r="J30" i="6"/>
  <c r="J15" i="6"/>
  <c r="J44" i="6"/>
  <c r="J33" i="6"/>
  <c r="J29" i="6"/>
  <c r="J22" i="6"/>
  <c r="J3" i="6"/>
  <c r="J2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D249" i="3"/>
  <c r="D21" i="3"/>
  <c r="D2" i="3"/>
  <c r="P4" i="4"/>
  <c r="Q4" i="4"/>
  <c r="T4" i="4" s="1"/>
  <c r="P5" i="4"/>
  <c r="Q5" i="4"/>
  <c r="T5" i="4" s="1"/>
  <c r="P6" i="4"/>
  <c r="Q6" i="4"/>
  <c r="T6" i="4" s="1"/>
  <c r="P7" i="4"/>
  <c r="Q7" i="4"/>
  <c r="T7" i="4" s="1"/>
  <c r="P8" i="4"/>
  <c r="Q8" i="4"/>
  <c r="T8" i="4" s="1"/>
  <c r="P9" i="4"/>
  <c r="Q9" i="4"/>
  <c r="T9" i="4" s="1"/>
  <c r="P10" i="4"/>
  <c r="Q10" i="4"/>
  <c r="T10" i="4" s="1"/>
  <c r="P11" i="4"/>
  <c r="Q11" i="4"/>
  <c r="T11" i="4" s="1"/>
  <c r="P12" i="4"/>
  <c r="Q12" i="4"/>
  <c r="T12" i="4" s="1"/>
  <c r="P13" i="4"/>
  <c r="Q13" i="4"/>
  <c r="T13" i="4" s="1"/>
  <c r="P14" i="4"/>
  <c r="Q14" i="4"/>
  <c r="T14" i="4" s="1"/>
  <c r="P15" i="4"/>
  <c r="Q15" i="4"/>
  <c r="T15" i="4" s="1"/>
  <c r="P16" i="4"/>
  <c r="Q16" i="4"/>
  <c r="T16" i="4" s="1"/>
  <c r="P17" i="4"/>
  <c r="Q17" i="4"/>
  <c r="T17" i="4" s="1"/>
  <c r="P18" i="4"/>
  <c r="Q18" i="4"/>
  <c r="T18" i="4" s="1"/>
  <c r="P19" i="4"/>
  <c r="Q19" i="4"/>
  <c r="T19" i="4" s="1"/>
  <c r="P20" i="4"/>
  <c r="Q20" i="4"/>
  <c r="T20" i="4" s="1"/>
  <c r="P21" i="4"/>
  <c r="Q21" i="4"/>
  <c r="T21" i="4" s="1"/>
  <c r="P22" i="4"/>
  <c r="Q22" i="4"/>
  <c r="T22" i="4" s="1"/>
  <c r="P23" i="4"/>
  <c r="Q23" i="4"/>
  <c r="T23" i="4" s="1"/>
  <c r="P24" i="4"/>
  <c r="Q24" i="4"/>
  <c r="T24" i="4" s="1"/>
  <c r="P25" i="4"/>
  <c r="Q25" i="4"/>
  <c r="T25" i="4" s="1"/>
  <c r="P26" i="4"/>
  <c r="Q26" i="4"/>
  <c r="T26" i="4" s="1"/>
  <c r="P27" i="4"/>
  <c r="Q27" i="4"/>
  <c r="T27" i="4" s="1"/>
  <c r="P28" i="4"/>
  <c r="Q28" i="4"/>
  <c r="T28" i="4" s="1"/>
  <c r="P29" i="4"/>
  <c r="Q29" i="4"/>
  <c r="T29" i="4" s="1"/>
  <c r="P30" i="4"/>
  <c r="Q30" i="4"/>
  <c r="T30" i="4" s="1"/>
  <c r="P31" i="4"/>
  <c r="Q31" i="4"/>
  <c r="T31" i="4" s="1"/>
  <c r="P32" i="4"/>
  <c r="Q32" i="4"/>
  <c r="T32" i="4" s="1"/>
  <c r="P33" i="4"/>
  <c r="Q33" i="4"/>
  <c r="T33" i="4" s="1"/>
  <c r="P34" i="4"/>
  <c r="Q34" i="4"/>
  <c r="T34" i="4" s="1"/>
  <c r="P35" i="4"/>
  <c r="Q35" i="4"/>
  <c r="T35" i="4" s="1"/>
  <c r="P36" i="4"/>
  <c r="Q36" i="4"/>
  <c r="T36" i="4" s="1"/>
  <c r="P37" i="4"/>
  <c r="Q37" i="4"/>
  <c r="T37" i="4" s="1"/>
  <c r="P38" i="4"/>
  <c r="Q38" i="4"/>
  <c r="T38" i="4" s="1"/>
  <c r="P39" i="4"/>
  <c r="Q39" i="4"/>
  <c r="T39" i="4" s="1"/>
  <c r="P40" i="4"/>
  <c r="Q40" i="4"/>
  <c r="T40" i="4" s="1"/>
  <c r="P41" i="4"/>
  <c r="Q41" i="4"/>
  <c r="T41" i="4" s="1"/>
  <c r="P42" i="4"/>
  <c r="Q42" i="4"/>
  <c r="T42" i="4" s="1"/>
  <c r="P43" i="4"/>
  <c r="Q43" i="4"/>
  <c r="T43" i="4" s="1"/>
  <c r="P44" i="4"/>
  <c r="Q44" i="4"/>
  <c r="T44" i="4" s="1"/>
  <c r="P45" i="4"/>
  <c r="Q45" i="4"/>
  <c r="T45" i="4" s="1"/>
  <c r="P46" i="4"/>
  <c r="Q46" i="4"/>
  <c r="T46" i="4" s="1"/>
  <c r="P47" i="4"/>
  <c r="Q47" i="4"/>
  <c r="T47" i="4" s="1"/>
  <c r="P48" i="4"/>
  <c r="Q48" i="4"/>
  <c r="T48" i="4" s="1"/>
  <c r="P49" i="4"/>
  <c r="Q49" i="4"/>
  <c r="T49" i="4" s="1"/>
  <c r="P50" i="4"/>
  <c r="Q50" i="4"/>
  <c r="T50" i="4" s="1"/>
  <c r="P51" i="4"/>
  <c r="Q51" i="4"/>
  <c r="T51" i="4" s="1"/>
  <c r="P52" i="4"/>
  <c r="Q52" i="4"/>
  <c r="T52" i="4" s="1"/>
  <c r="Q3" i="4"/>
  <c r="T3" i="4" s="1"/>
  <c r="P3" i="4"/>
  <c r="C15429" i="3"/>
  <c r="E1" i="1" l="1"/>
  <c r="F1" i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D1" i="1"/>
  <c r="K41" i="2"/>
  <c r="L41" i="2"/>
</calcChain>
</file>

<file path=xl/sharedStrings.xml><?xml version="1.0" encoding="utf-8"?>
<sst xmlns="http://schemas.openxmlformats.org/spreadsheetml/2006/main" count="62117" uniqueCount="5700">
  <si>
    <t>Rank</t>
  </si>
  <si>
    <t>County</t>
  </si>
  <si>
    <t>King County</t>
  </si>
  <si>
    <t>Pierce County</t>
  </si>
  <si>
    <t>Snohomish County</t>
  </si>
  <si>
    <t>Spokane County</t>
  </si>
  <si>
    <t>Clark County</t>
  </si>
  <si>
    <t>Thurston County</t>
  </si>
  <si>
    <t>Kitsap County</t>
  </si>
  <si>
    <t>Yakima County</t>
  </si>
  <si>
    <t>Whatcom County</t>
  </si>
  <si>
    <t>Benton County</t>
  </si>
  <si>
    <t>Skagit County</t>
  </si>
  <si>
    <t>Cowlitz County</t>
  </si>
  <si>
    <t>Grant County</t>
  </si>
  <si>
    <t>Franklin County</t>
  </si>
  <si>
    <t>Island County</t>
  </si>
  <si>
    <t>Lewis County</t>
  </si>
  <si>
    <t>Chelan County</t>
  </si>
  <si>
    <t>Clallam County</t>
  </si>
  <si>
    <t>Grays Harbor County</t>
  </si>
  <si>
    <t>Mason County</t>
  </si>
  <si>
    <t>Walla Walla County</t>
  </si>
  <si>
    <t>Whitman County</t>
  </si>
  <si>
    <t>Kittitas County</t>
  </si>
  <si>
    <t>Stevens County</t>
  </si>
  <si>
    <t>Okanogan County</t>
  </si>
  <si>
    <t>Douglas County</t>
  </si>
  <si>
    <t>Jefferson County</t>
  </si>
  <si>
    <t>Asotin County</t>
  </si>
  <si>
    <t>Klickitat County</t>
  </si>
  <si>
    <t>Pacific County</t>
  </si>
  <si>
    <t>Adams County</t>
  </si>
  <si>
    <t>San Juan County</t>
  </si>
  <si>
    <t>Pend Oreille County</t>
  </si>
  <si>
    <t>Skamania County</t>
  </si>
  <si>
    <t>Lincoln County</t>
  </si>
  <si>
    <t>Ferry County</t>
  </si>
  <si>
    <t>Wahkiakum County</t>
  </si>
  <si>
    <t>Columbia County</t>
  </si>
  <si>
    <t>Garfield County</t>
  </si>
  <si>
    <t>Total Population</t>
  </si>
  <si>
    <t>Total</t>
  </si>
  <si>
    <t>Washington State</t>
  </si>
  <si>
    <t>Male</t>
  </si>
  <si>
    <t>Female</t>
  </si>
  <si>
    <t>White Total</t>
  </si>
  <si>
    <t>White Male</t>
  </si>
  <si>
    <t>White Female</t>
  </si>
  <si>
    <t>Black Total</t>
  </si>
  <si>
    <t>Black Male</t>
  </si>
  <si>
    <t>Black Female</t>
  </si>
  <si>
    <t>AIAN Total</t>
  </si>
  <si>
    <t>AIAN Male</t>
  </si>
  <si>
    <t>AIAN Female</t>
  </si>
  <si>
    <t>Asian Total</t>
  </si>
  <si>
    <t>Asian Male</t>
  </si>
  <si>
    <t>Asian Female</t>
  </si>
  <si>
    <t>NHOPI Total</t>
  </si>
  <si>
    <t>NHOPI Male</t>
  </si>
  <si>
    <t>NHOPI Female</t>
  </si>
  <si>
    <t>Two or More Races Total</t>
  </si>
  <si>
    <t>Two or More Races Male</t>
  </si>
  <si>
    <t>Two or More Races Female</t>
  </si>
  <si>
    <t>america indian</t>
  </si>
  <si>
    <t>native hawaii and other pacific islander</t>
  </si>
  <si>
    <t>65-69 Total</t>
  </si>
  <si>
    <t>65-69 Male</t>
  </si>
  <si>
    <t>65-69 Female</t>
  </si>
  <si>
    <t>65-69 White Total</t>
  </si>
  <si>
    <t>65-69 White Male</t>
  </si>
  <si>
    <t>65-69 White Female</t>
  </si>
  <si>
    <t>65-69 Black Total</t>
  </si>
  <si>
    <t>65-69 Black Male</t>
  </si>
  <si>
    <t>65-69 Black Female</t>
  </si>
  <si>
    <t>65-69 AIAN Total</t>
  </si>
  <si>
    <t>65-69 AIAN Male</t>
  </si>
  <si>
    <t>65-69 AIAN Female</t>
  </si>
  <si>
    <t>65-69 Asian Total</t>
  </si>
  <si>
    <t>65-69 Asian Male</t>
  </si>
  <si>
    <t>65-69 Asian Female</t>
  </si>
  <si>
    <t>65-69 NHOPI Total</t>
  </si>
  <si>
    <t>65-69 NHOPI Male</t>
  </si>
  <si>
    <t>65-69 NHOPI Female</t>
  </si>
  <si>
    <t>65-69 Two or More Races Total</t>
  </si>
  <si>
    <t>65-69 Two or More Races Male</t>
  </si>
  <si>
    <t>65-69 Two or More Races Female</t>
  </si>
  <si>
    <t>Senior Total</t>
  </si>
  <si>
    <t>Senior Male</t>
  </si>
  <si>
    <t>Senior Female</t>
  </si>
  <si>
    <t>Senior White Total</t>
  </si>
  <si>
    <t>Senior White Male</t>
  </si>
  <si>
    <t>Senior White Female</t>
  </si>
  <si>
    <t>Senior Black Total</t>
  </si>
  <si>
    <t>Senior Black Male</t>
  </si>
  <si>
    <t>Senior Black Female</t>
  </si>
  <si>
    <t>Senior AIAN Total</t>
  </si>
  <si>
    <t>Senior AIAN Male</t>
  </si>
  <si>
    <t>Senior AIAN Female</t>
  </si>
  <si>
    <t>Senior Asian Total</t>
  </si>
  <si>
    <t>Senior Asian Male</t>
  </si>
  <si>
    <t>Senior Asian Female</t>
  </si>
  <si>
    <t>Senior NHOPI Total</t>
  </si>
  <si>
    <t>Senior NHOPI Male</t>
  </si>
  <si>
    <t>Senior NHOPI Female</t>
  </si>
  <si>
    <t>Senior Two or More Races Total</t>
  </si>
  <si>
    <t>Senior Two or More Races Male</t>
  </si>
  <si>
    <t>Senior Two or More Races Female</t>
  </si>
  <si>
    <t>70-74 Total</t>
  </si>
  <si>
    <t>70-74 Male</t>
  </si>
  <si>
    <t>70-74 Female</t>
  </si>
  <si>
    <t>70-74 White Total</t>
  </si>
  <si>
    <t>70-74 White Male</t>
  </si>
  <si>
    <t>70-74 White Female</t>
  </si>
  <si>
    <t>70-74 Black Total</t>
  </si>
  <si>
    <t>70-74 Black Male</t>
  </si>
  <si>
    <t>70-74 Black Female</t>
  </si>
  <si>
    <t>70-74 AIAN Total</t>
  </si>
  <si>
    <t>70-74 AIAN Male</t>
  </si>
  <si>
    <t>70-74 AIAN Female</t>
  </si>
  <si>
    <t>70-74 Asian Total</t>
  </si>
  <si>
    <t>70-74 Asian Male</t>
  </si>
  <si>
    <t>70-74 Asian Female</t>
  </si>
  <si>
    <t>70-74 NHOPI Total</t>
  </si>
  <si>
    <t>70-74 NHOPI Male</t>
  </si>
  <si>
    <t>70-74 NHOPI Female</t>
  </si>
  <si>
    <t>70-74 Two or More Races Total</t>
  </si>
  <si>
    <t>70-74 Two or More Races Male</t>
  </si>
  <si>
    <t>70-74 Two or More Races Female</t>
  </si>
  <si>
    <t>75-79 Total</t>
  </si>
  <si>
    <t>75-79 Male</t>
  </si>
  <si>
    <t>75-79 Female</t>
  </si>
  <si>
    <t>75-79 White Total</t>
  </si>
  <si>
    <t>75-79 White Male</t>
  </si>
  <si>
    <t>75-79 White Female</t>
  </si>
  <si>
    <t>75-79 Black Total</t>
  </si>
  <si>
    <t>75-79 Black Male</t>
  </si>
  <si>
    <t>75-79 Black Female</t>
  </si>
  <si>
    <t>75-79 AIAN Total</t>
  </si>
  <si>
    <t>75-79 AIAN Male</t>
  </si>
  <si>
    <t>75-79 AIAN Female</t>
  </si>
  <si>
    <t>75-79 Asian Total</t>
  </si>
  <si>
    <t>75-79 Asian Male</t>
  </si>
  <si>
    <t>75-79 Asian Female</t>
  </si>
  <si>
    <t>75-79 NHOPI Total</t>
  </si>
  <si>
    <t>75-79 NHOPI Male</t>
  </si>
  <si>
    <t>75-79 NHOPI Female</t>
  </si>
  <si>
    <t>75-79 Two or More Races Total</t>
  </si>
  <si>
    <t>75-79 Two or More Races Male</t>
  </si>
  <si>
    <t>75-79 Two or More Races Female</t>
  </si>
  <si>
    <t>85+ Total</t>
  </si>
  <si>
    <t>85+ Male</t>
  </si>
  <si>
    <t>85+ Female</t>
  </si>
  <si>
    <t>85+ White Total</t>
  </si>
  <si>
    <t>85+ White Male</t>
  </si>
  <si>
    <t>85+ White Female</t>
  </si>
  <si>
    <t>85+ Black Total</t>
  </si>
  <si>
    <t>85+ Black Male</t>
  </si>
  <si>
    <t>85+ Black Female</t>
  </si>
  <si>
    <t>85+ AIAN Total</t>
  </si>
  <si>
    <t>85+ AIAN Male</t>
  </si>
  <si>
    <t>85+ AIAN Female</t>
  </si>
  <si>
    <t>85+ Asian Total</t>
  </si>
  <si>
    <t>85+ Asian Male</t>
  </si>
  <si>
    <t>85+ Asian Female</t>
  </si>
  <si>
    <t>85+ NHOPI Total</t>
  </si>
  <si>
    <t>85+ NHOPI Male</t>
  </si>
  <si>
    <t>85+ NHOPI Female</t>
  </si>
  <si>
    <t>85+ Two or More Races Total</t>
  </si>
  <si>
    <t>85+ Two or More Races Male</t>
  </si>
  <si>
    <t>85+ Two or More Races Female</t>
  </si>
  <si>
    <t>80-84 Two or More Races Female</t>
  </si>
  <si>
    <t>80-84 Total</t>
  </si>
  <si>
    <t>80-84 Male</t>
  </si>
  <si>
    <t>80-84 Female</t>
  </si>
  <si>
    <t>80-84 White Total</t>
  </si>
  <si>
    <t>80-84 White Male</t>
  </si>
  <si>
    <t>80-84 White Female</t>
  </si>
  <si>
    <t>80-84 Black Total</t>
  </si>
  <si>
    <t>80-84 Black Male</t>
  </si>
  <si>
    <t>80-84 Black Female</t>
  </si>
  <si>
    <t>80-84 AIAN Total</t>
  </si>
  <si>
    <t>80-84 AIAN Male</t>
  </si>
  <si>
    <t>80-84 AIAN Female</t>
  </si>
  <si>
    <t>80-84 Asian Total</t>
  </si>
  <si>
    <t>80-84 Asian Male</t>
  </si>
  <si>
    <t>80-84 Asian Female</t>
  </si>
  <si>
    <t>80-84 NHOPI Total</t>
  </si>
  <si>
    <t>80-84 NHOPI Male</t>
  </si>
  <si>
    <t>80-84 NHOPI Female</t>
  </si>
  <si>
    <t>80-84 Two or More Races Total</t>
  </si>
  <si>
    <t>80-84 Two or More Races Male</t>
  </si>
  <si>
    <t>Hispanic Total</t>
  </si>
  <si>
    <t>Hispanic Male</t>
  </si>
  <si>
    <t>Hispanic Female</t>
  </si>
  <si>
    <t>85+ Hispanic Total</t>
  </si>
  <si>
    <t>85+ Hispanic Male</t>
  </si>
  <si>
    <t>85+ Hispanic Female</t>
  </si>
  <si>
    <t>80-84 Hispanic Total</t>
  </si>
  <si>
    <t>80-84 Hispanic Male</t>
  </si>
  <si>
    <t>80-84 Hispanic Female</t>
  </si>
  <si>
    <t>75-79 Hispanic Total</t>
  </si>
  <si>
    <t>75-79 Hispanic Male</t>
  </si>
  <si>
    <t>75-79 Hispanic Female</t>
  </si>
  <si>
    <t>70-74 Hispanic Total</t>
  </si>
  <si>
    <t>70-74 Hispanic Male</t>
  </si>
  <si>
    <t>70-74 Hispanic Female</t>
  </si>
  <si>
    <t>65-69 Hispanic Total</t>
  </si>
  <si>
    <t>65-69 Hispanic Male</t>
  </si>
  <si>
    <t>65-69 Hispanic Female</t>
  </si>
  <si>
    <t>Senior Hispanic Total</t>
  </si>
  <si>
    <t>Senior Hispanic Male</t>
  </si>
  <si>
    <t>Senior Hispanic Female</t>
  </si>
  <si>
    <t>DSHS nursing home beds</t>
  </si>
  <si>
    <t>DSHS nursing home number</t>
  </si>
  <si>
    <t>Provider 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</si>
  <si>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</si>
  <si>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</si>
  <si>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</si>
  <si>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</si>
  <si>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</si>
  <si>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</si>
  <si>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</si>
  <si>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</si>
  <si>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</si>
  <si>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</si>
  <si>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</si>
  <si>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</si>
  <si>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</si>
  <si>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</si>
  <si>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</si>
  <si>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</si>
  <si>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</si>
  <si>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</si>
  <si>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</si>
  <si>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</si>
  <si>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</si>
  <si>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</si>
  <si>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</si>
  <si>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</si>
  <si>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</si>
  <si>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</si>
  <si>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</si>
  <si>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</si>
  <si>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</si>
  <si>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</si>
  <si>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</si>
  <si>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</si>
  <si>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</si>
  <si>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</si>
  <si>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</si>
  <si>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</si>
  <si>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</si>
  <si>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</si>
  <si>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</si>
  <si>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</si>
  <si>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</si>
  <si>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</si>
  <si>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</si>
  <si>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</si>
  <si>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</si>
  <si>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</si>
  <si>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</si>
  <si>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</si>
  <si>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</si>
  <si>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</si>
  <si>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</si>
  <si>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</si>
  <si>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</si>
  <si>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Provider Zip Code</t>
  </si>
  <si>
    <t>Number of Certified Beds</t>
  </si>
  <si>
    <t>State</t>
  </si>
  <si>
    <t>Total Resident Population (thousands)</t>
  </si>
  <si>
    <t>Population Ages 65+ (thousands)</t>
  </si>
  <si>
    <t>Population Ages 65+ (percent)</t>
  </si>
  <si>
    <t>Maine</t>
  </si>
  <si>
    <t>Florida</t>
  </si>
  <si>
    <t>West Virginia</t>
  </si>
  <si>
    <t>Vermont</t>
  </si>
  <si>
    <t>Delaware</t>
  </si>
  <si>
    <t>Montana</t>
  </si>
  <si>
    <t>Hawaii</t>
  </si>
  <si>
    <t>Pennsylvania</t>
  </si>
  <si>
    <t>New Hampshire</t>
  </si>
  <si>
    <t>South Carolina</t>
  </si>
  <si>
    <t>Oregon</t>
  </si>
  <si>
    <t>Arizona</t>
  </si>
  <si>
    <t>New Mexico</t>
  </si>
  <si>
    <t>Connecticut</t>
  </si>
  <si>
    <t>Michigan</t>
  </si>
  <si>
    <t>Rhode Island</t>
  </si>
  <si>
    <t>Iowa</t>
  </si>
  <si>
    <t>Ohio</t>
  </si>
  <si>
    <t>Arkansas</t>
  </si>
  <si>
    <t>Wisconsin</t>
  </si>
  <si>
    <t>Alabama</t>
  </si>
  <si>
    <t>Missouri</t>
  </si>
  <si>
    <t>South Dakota</t>
  </si>
  <si>
    <t>Massachusetts</t>
  </si>
  <si>
    <t>Wyoming</t>
  </si>
  <si>
    <t>Kentucky</t>
  </si>
  <si>
    <t>New York</t>
  </si>
  <si>
    <t>Tennessee</t>
  </si>
  <si>
    <t>North Carolina</t>
  </si>
  <si>
    <t>New Jersey</t>
  </si>
  <si>
    <t>Idaho</t>
  </si>
  <si>
    <t>Kansas</t>
  </si>
  <si>
    <t>Minnesota</t>
  </si>
  <si>
    <t>Mississippi</t>
  </si>
  <si>
    <t>Indiana</t>
  </si>
  <si>
    <t>Nebraska</t>
  </si>
  <si>
    <t>Nevada</t>
  </si>
  <si>
    <t>Oklahoma</t>
  </si>
  <si>
    <t>Illinois</t>
  </si>
  <si>
    <t>Louisiana</t>
  </si>
  <si>
    <t>Maryland</t>
  </si>
  <si>
    <t>Virginia</t>
  </si>
  <si>
    <t>Washington</t>
  </si>
  <si>
    <t>North Dakota</t>
  </si>
  <si>
    <t>California</t>
  </si>
  <si>
    <t>Colorado</t>
  </si>
  <si>
    <t>Georgia</t>
  </si>
  <si>
    <t>Texas</t>
  </si>
  <si>
    <t>Alaska</t>
  </si>
  <si>
    <t>Utah</t>
  </si>
  <si>
    <t>Alabama - AL</t>
  </si>
  <si>
    <t>Alaska - AK</t>
  </si>
  <si>
    <t>Arizona - AZ</t>
  </si>
  <si>
    <t>Arkansas - AR</t>
  </si>
  <si>
    <t>California - CA</t>
  </si>
  <si>
    <t>Colorado - CO</t>
  </si>
  <si>
    <t>Connecticut - CT</t>
  </si>
  <si>
    <t>Delaware - DE</t>
  </si>
  <si>
    <t>Florida - FL</t>
  </si>
  <si>
    <t>Georgia - GA</t>
  </si>
  <si>
    <t>Hawaii - HI</t>
  </si>
  <si>
    <t>Idaho - ID</t>
  </si>
  <si>
    <t>Illinois - IL</t>
  </si>
  <si>
    <t>Indiana - IN</t>
  </si>
  <si>
    <t>Iowa - IA</t>
  </si>
  <si>
    <t>Kansas - KS</t>
  </si>
  <si>
    <t>Kentucky - KY</t>
  </si>
  <si>
    <t>Louisiana - LA</t>
  </si>
  <si>
    <t>Maine - ME</t>
  </si>
  <si>
    <t>Maryland - MD</t>
  </si>
  <si>
    <t>Massachusetts - MA</t>
  </si>
  <si>
    <t>Michigan - MI</t>
  </si>
  <si>
    <t>Minnesota - MN</t>
  </si>
  <si>
    <t>Mississippi - MS</t>
  </si>
  <si>
    <t>Missouri - MO</t>
  </si>
  <si>
    <t>Montana - MT</t>
  </si>
  <si>
    <t>Nebraska - NE</t>
  </si>
  <si>
    <t>Nevada - NV</t>
  </si>
  <si>
    <t>New Hampshire - NH</t>
  </si>
  <si>
    <t>New Jersey - NJ</t>
  </si>
  <si>
    <t>New Mexico - NM</t>
  </si>
  <si>
    <t>New York - NY</t>
  </si>
  <si>
    <t>North Carolina - NC</t>
  </si>
  <si>
    <t>North Dakota - ND</t>
  </si>
  <si>
    <t>Ohio - OH</t>
  </si>
  <si>
    <t>Oklahoma - OK</t>
  </si>
  <si>
    <t>Oregon - OR</t>
  </si>
  <si>
    <t>Pennsylvania - PA</t>
  </si>
  <si>
    <t>Rhode Island - RI</t>
  </si>
  <si>
    <t>South Carolina - SC</t>
  </si>
  <si>
    <t>South Dakota - SD</t>
  </si>
  <si>
    <t>Tennessee - TN</t>
  </si>
  <si>
    <t>Texas - TX</t>
  </si>
  <si>
    <t>Utah - UT</t>
  </si>
  <si>
    <t>Vermont - VT</t>
  </si>
  <si>
    <t>Virginia - VA</t>
  </si>
  <si>
    <t>Washington - WA</t>
  </si>
  <si>
    <t>West Virginia - WV</t>
  </si>
  <si>
    <t>Wisconsin - WI</t>
  </si>
  <si>
    <t>Wyoming - WY</t>
  </si>
  <si>
    <t>Total register care home beds</t>
  </si>
  <si>
    <t>senior covered rate</t>
  </si>
  <si>
    <t>Average Number of Residents Per Day</t>
  </si>
  <si>
    <t>Date First Approved to Provide Medicare and Medicaid services</t>
  </si>
  <si>
    <t>sum of beds</t>
  </si>
  <si>
    <t>sum of occupancy</t>
  </si>
  <si>
    <t>occupancy rate</t>
  </si>
  <si>
    <t>States</t>
  </si>
  <si>
    <t>Abbreviation</t>
  </si>
  <si>
    <t>Housing unit number</t>
  </si>
  <si>
    <t>Income by county</t>
  </si>
  <si>
    <t>Physician number</t>
  </si>
  <si>
    <t>Lewis</t>
  </si>
  <si>
    <t>Yakima</t>
  </si>
  <si>
    <t>Thurston</t>
  </si>
  <si>
    <t>King</t>
  </si>
  <si>
    <t>Chelan</t>
  </si>
  <si>
    <t>Snohomish</t>
  </si>
  <si>
    <t>Grant</t>
  </si>
  <si>
    <t>Columbia</t>
  </si>
  <si>
    <t>Adams</t>
  </si>
  <si>
    <t>Spokane</t>
  </si>
  <si>
    <t>Ferry</t>
  </si>
  <si>
    <t>Clallam</t>
  </si>
  <si>
    <t>Pierce</t>
  </si>
  <si>
    <t>Kitsap</t>
  </si>
  <si>
    <t>Garfield</t>
  </si>
  <si>
    <t>Grays Harbor</t>
  </si>
  <si>
    <t>Skagit</t>
  </si>
  <si>
    <t>Jefferson</t>
  </si>
  <si>
    <t>Benton</t>
  </si>
  <si>
    <t>Kittitas</t>
  </si>
  <si>
    <t>Klickitat</t>
  </si>
  <si>
    <t>Clark</t>
  </si>
  <si>
    <t>Lincoln</t>
  </si>
  <si>
    <t>Franklin</t>
  </si>
  <si>
    <t>Mason</t>
  </si>
  <si>
    <t>Okanogan</t>
  </si>
  <si>
    <t>Pend Oreille</t>
  </si>
  <si>
    <t>Pacific</t>
  </si>
  <si>
    <t>San Juan</t>
  </si>
  <si>
    <t>Cowlitz</t>
  </si>
  <si>
    <t>Whatcom</t>
  </si>
  <si>
    <t>Stevens</t>
  </si>
  <si>
    <t>Walla Walla</t>
  </si>
  <si>
    <t>Whitman</t>
  </si>
  <si>
    <t>Asotin</t>
  </si>
  <si>
    <t>Island</t>
  </si>
  <si>
    <t>Hospital count</t>
  </si>
  <si>
    <t>Hospital beds</t>
  </si>
  <si>
    <t>US</t>
  </si>
  <si>
    <t>NORTHWOODS LODGE</t>
  </si>
  <si>
    <t>2321 SCHOLD PLACE NORTHWEST</t>
  </si>
  <si>
    <t>SILVERDALE</t>
  </si>
  <si>
    <t>For profit - Corporation</t>
  </si>
  <si>
    <t>Medicare and Medicaid</t>
  </si>
  <si>
    <t>SANTE SNF OP CO, LLC</t>
  </si>
  <si>
    <t>None</t>
  </si>
  <si>
    <t>Yes</t>
  </si>
  <si>
    <t>2321 SCHOLD PLACE NORTHWEST SILVERDALE, WA 98383 (47.674109, -122.679052)</t>
  </si>
  <si>
    <t>SUNRISE VIEW CONVALESCENT CTR</t>
  </si>
  <si>
    <t>2520 MADISON</t>
  </si>
  <si>
    <t>EVERETT</t>
  </si>
  <si>
    <t>For profit - Partnership</t>
  </si>
  <si>
    <t>SUNRISE VIEW CONVALESCENT CENTER LLC</t>
  </si>
  <si>
    <t>Resident</t>
  </si>
  <si>
    <t>2520 MADISON EVERETT, WA 98203 (47.936098, -122.198027)</t>
  </si>
  <si>
    <t>SHORELINE HEALTH AND REHABILITATION</t>
  </si>
  <si>
    <t>2818 NORTHEAST 145TH STREET</t>
  </si>
  <si>
    <t>SEATTLE</t>
  </si>
  <si>
    <t>For profit - Individual</t>
  </si>
  <si>
    <t>NORTH LAKE 5-O LLC</t>
  </si>
  <si>
    <t>2818 NORTHEAST 145TH STREET SEATTLE, WA 98155 (47.73379, -122.297228)</t>
  </si>
  <si>
    <t>STAFFORD HEALTHCARE</t>
  </si>
  <si>
    <t>2800 SOUTH 224TH STREET,</t>
  </si>
  <si>
    <t>DES MOINES</t>
  </si>
  <si>
    <t>For profit - Limited Liability company</t>
  </si>
  <si>
    <t>STAFFORD HEALTHCARE, SEATAC, LLC</t>
  </si>
  <si>
    <t>2800 SOUTH 224TH STREET DES MOINES, WA 98198 (47.400961, -122.296726)</t>
  </si>
  <si>
    <t>REGENCY AT THE PARK</t>
  </si>
  <si>
    <t>420 SOUTHEAST MYRA ROAD</t>
  </si>
  <si>
    <t>COLLEGE PLACE</t>
  </si>
  <si>
    <t>BD COLLEGE PLACE I LLC</t>
  </si>
  <si>
    <t>LAKE RIDGE CENTER</t>
  </si>
  <si>
    <t>817 EAST PLUM STREET</t>
  </si>
  <si>
    <t>MOSES LAKE</t>
  </si>
  <si>
    <t>SUNBRIDGE HEALTHCARE LLC</t>
  </si>
  <si>
    <t>817 EAST PLUM STREET MOSES LAKE, WA 98837 (47.128392, -119.263543)</t>
  </si>
  <si>
    <t>PRESTIGE CARE &amp; REHABILITATION - SUNNYSIDE</t>
  </si>
  <si>
    <t>721 OTIS AVENUE</t>
  </si>
  <si>
    <t>SUNNYSIDE</t>
  </si>
  <si>
    <t>CARE CENTER SUNNYSIDE, INC</t>
  </si>
  <si>
    <t>721 OTIS AVENUE SUNNYSIDE, WA 98944 (46.312883, -120.010885)</t>
  </si>
  <si>
    <t>CASHMERE CARE CENTER</t>
  </si>
  <si>
    <t>817 PIONEER AVENUE</t>
  </si>
  <si>
    <t>CASHMERE</t>
  </si>
  <si>
    <t>T-STREET HOLDINGS, LLC</t>
  </si>
  <si>
    <t>817 PIONEER AVENUE CASHMERE, WA 98815 (47.517044, -120.482681)</t>
  </si>
  <si>
    <t>FOSS HOME &amp; VILLAGE</t>
  </si>
  <si>
    <t>13023 GREENWOOD AVENUE NORTH</t>
  </si>
  <si>
    <t>Non profit - Corporation</t>
  </si>
  <si>
    <t>13023 GREENWOOD AVENUE NORTH SEATTLE, WA 98133 (47.724095, -122.355558)</t>
  </si>
  <si>
    <t>SOUNDVIEW REHABILTATION AND HEALTH CARE INC</t>
  </si>
  <si>
    <t>1105 27TH STREET</t>
  </si>
  <si>
    <t>ANACORTES</t>
  </si>
  <si>
    <t>SOUNDVIEW REHABILITATION AND HEALTH CARE INC</t>
  </si>
  <si>
    <t>1105 27TH STREET ANACORTES, WA 98221 (48.500441, -122.613507)</t>
  </si>
  <si>
    <t>REGENCY OMAK</t>
  </si>
  <si>
    <t>901 SHUMWAY RD</t>
  </si>
  <si>
    <t>OMAK</t>
  </si>
  <si>
    <t>REGENCY OMAK LLC</t>
  </si>
  <si>
    <t>901 SHUMWAY RD OMAK, WA 98841 (48.424024, -119.507955)</t>
  </si>
  <si>
    <t>RENTON NURSING AND REHABILITATION CENTER</t>
  </si>
  <si>
    <t>80 SOUTHWEST SECOND STREET</t>
  </si>
  <si>
    <t>RENTON</t>
  </si>
  <si>
    <t>RENTON HEALTHCARE REHABILITATION CENTER LLC</t>
  </si>
  <si>
    <t>80 SOUTHWEST SECOND STREET RENTON, WA 98057 (47.482187, -122.220042)</t>
  </si>
  <si>
    <t>EVERETT CENTER</t>
  </si>
  <si>
    <t>1919  112TH STREET SOUTHWEST</t>
  </si>
  <si>
    <t>SUNBRIDGE NURSING HOME, INC.</t>
  </si>
  <si>
    <t>1919 112TH STREET SOUTHWEST EVERETT, WA 98204 (47.896428, -122.259281)</t>
  </si>
  <si>
    <t>50A181</t>
  </si>
  <si>
    <t>COLUMBIA BASIN HOSPITAL</t>
  </si>
  <si>
    <t>200 NAT WASHINGTON WAY</t>
  </si>
  <si>
    <t>EPHRATA</t>
  </si>
  <si>
    <t>Government - Hospital district</t>
  </si>
  <si>
    <t>Medicaid</t>
  </si>
  <si>
    <t>Legal Business Name Not Available</t>
  </si>
  <si>
    <t>200 NAT WASHINGTON WAY EPHRATA, WA 98823 (47.315742, -119.548125)</t>
  </si>
  <si>
    <t>WASHINGTON VETERAN HOME-RETSIL</t>
  </si>
  <si>
    <t>1141 BEACH DRIVE</t>
  </si>
  <si>
    <t>PT ORCHARD</t>
  </si>
  <si>
    <t>Government - State</t>
  </si>
  <si>
    <t>STATE OF WASHINGTON, WASHINGTON VETERANS HOMES</t>
  </si>
  <si>
    <t>1141 BEACH DRIVE PT ORCHARD, WA 98366 (47.547339, -122.615588)</t>
  </si>
  <si>
    <t>BUENA VISTA HEALTHCARE</t>
  </si>
  <si>
    <t>151 BUENA VISTA DRIVE</t>
  </si>
  <si>
    <t>COLVILLE</t>
  </si>
  <si>
    <t>EMPRES AT COLVILLE LLC</t>
  </si>
  <si>
    <t>151 BUENA VISTA DRIVE COLVILLE, WA 99114 (48.561351, -117.919848)</t>
  </si>
  <si>
    <t>MCKAY HEALTHCARE &amp; REHAB CTR</t>
  </si>
  <si>
    <t>127 SECOND AVENUE SOUTHWEST</t>
  </si>
  <si>
    <t>SOAP LAKE</t>
  </si>
  <si>
    <t>PUBLIC HOSPITAL DISTRICT 4 OF GRANT COUNTY</t>
  </si>
  <si>
    <t>127 SECOND AVENUE SOUTHWEST SOAP LAKE, WA 98851 (47.387265, -119.492841)</t>
  </si>
  <si>
    <t>CRISTA REHAB &amp; SKILLED CARE</t>
  </si>
  <si>
    <t>19301 KINGS GARDEN DRIVE NORTH</t>
  </si>
  <si>
    <t>SHORELINE</t>
  </si>
  <si>
    <t>Non profit - Church related</t>
  </si>
  <si>
    <t>CRISTA MINISTRIES</t>
  </si>
  <si>
    <t>19301 KINGS GARDEN DRIVE NORTH SHORELINE, WA 98133 (47.769001, -122.352554)</t>
  </si>
  <si>
    <t>SUNSHINE HEALTH &amp; REHAB</t>
  </si>
  <si>
    <t>10410 EAST NINTH AVENUE</t>
  </si>
  <si>
    <t>SPOKANE</t>
  </si>
  <si>
    <t>SUNSHINE HEALTH FACILITIES, INC</t>
  </si>
  <si>
    <t>10410 EAST NINTH AVENUE SPOKANE, WA 99206 (47.648731, -117.265206)</t>
  </si>
  <si>
    <t>HEARTWOOD EXTENDED HEALTHCARE</t>
  </si>
  <si>
    <t>1649 EAST 72ND</t>
  </si>
  <si>
    <t>TACOMA</t>
  </si>
  <si>
    <t>HEARTWOOD EXTENDED HEALTH CARE LLC</t>
  </si>
  <si>
    <t>Both</t>
  </si>
  <si>
    <t>1649 EAST 72ND TACOMA, WA 98404 (47.19176, -122.405718)</t>
  </si>
  <si>
    <t>ADVANCED POST ACUTE</t>
  </si>
  <si>
    <t>414 - 17TH SOUTHEAST</t>
  </si>
  <si>
    <t>AUBURN</t>
  </si>
  <si>
    <t>EMPRES AT AUBURN LLC</t>
  </si>
  <si>
    <t>RIVERVIEW LUTHERAN RETIREMENT COMMUNITY OF SPOKANE</t>
  </si>
  <si>
    <t>1841 EAST UPRIVER DRIVE</t>
  </si>
  <si>
    <t>1841 EAST UPRIVER DRIVE SPOKANE, WA 99207 (47.676935, -117.382301)</t>
  </si>
  <si>
    <t>WASHINGTON STATE WALLA WALLA VETERANS HOME</t>
  </si>
  <si>
    <t>92 WAINWRIGHT DRIVE</t>
  </si>
  <si>
    <t>WALLA WALLA</t>
  </si>
  <si>
    <t>92 WAINWRIGHT DRIVE WALLA WALLA, WA 99362 (46.052446, -118.360132)</t>
  </si>
  <si>
    <t>GARDENS ON UNIVERSITY, THE</t>
  </si>
  <si>
    <t>414 S UNIVERSITY RD</t>
  </si>
  <si>
    <t>GARDENS ON UNIVERSITY - SPOKANE VALLEY, LLC</t>
  </si>
  <si>
    <t>414 S UNIVERSITY RD SPOKANE, WA 99206 (47.652768, -117.261386)</t>
  </si>
  <si>
    <t>AVAMERE OLYMPIC REHABILITATION OF SEQUIM</t>
  </si>
  <si>
    <t>1000 5TH AVENUE SOUTH</t>
  </si>
  <si>
    <t>SEQUIM</t>
  </si>
  <si>
    <t>SEQUIM REHABILITATION LLC</t>
  </si>
  <si>
    <t>1000 5TH AVENUE SOUTH SEQUIM, WA 98382 (48.070712, -123.112725)</t>
  </si>
  <si>
    <t>VIEW RIDGE CARE CENTER</t>
  </si>
  <si>
    <t>5129 HILLTOP ROAD</t>
  </si>
  <si>
    <t>VIEW RIDGE CARE CENTER LLC</t>
  </si>
  <si>
    <t>5129 HILLTOP ROAD EVERETT, WA 98203 (47.949961, -122.228231)</t>
  </si>
  <si>
    <t>REGENCY NORTH BEND REHAB &amp; NURSING CENTER</t>
  </si>
  <si>
    <t>219 CEDAR AVENUE SOUTH</t>
  </si>
  <si>
    <t>NORTH BEND</t>
  </si>
  <si>
    <t>BD NORTH BEND I, LLC</t>
  </si>
  <si>
    <t>219 CEDAR AVENUE SOUTH NORTH BEND, WA 98045 (47.493352, -121.785897)</t>
  </si>
  <si>
    <t>LIFE CARE CENTER OF SOUTH HILL</t>
  </si>
  <si>
    <t>2508 7TH ST SOUTHEAST</t>
  </si>
  <si>
    <t>PUYALLUP</t>
  </si>
  <si>
    <t>SOUTH HILL OPERATIONS LLC</t>
  </si>
  <si>
    <t>2508 7TH ST SOUTHEAST PUYALLUP, WA 98374 (47.167558, -122.28544)</t>
  </si>
  <si>
    <t>SULLIVAN PARK CARE CENTER</t>
  </si>
  <si>
    <t>14820 EAST FOURTH</t>
  </si>
  <si>
    <t>CARE CENTER (SULLIVAN PARK), INC.</t>
  </si>
  <si>
    <t>14820 EAST FOURTH SPOKANE, WA 99216 (47.653403, -117.205272)</t>
  </si>
  <si>
    <t>MARTHA AND MARY HEALTH SERVICE</t>
  </si>
  <si>
    <t>19160 FRONT STREET NORTHEAST</t>
  </si>
  <si>
    <t>POULSBO</t>
  </si>
  <si>
    <t>MARTHA AND MARY HEALTH SERVICES</t>
  </si>
  <si>
    <t>19160 FRONT STREET NORTHEAST POULSBO, WA 98370 (47.736662, -122.649157)</t>
  </si>
  <si>
    <t>HEARTHSTONE, THE</t>
  </si>
  <si>
    <t>6720 EAST GREEN LAKE WAY NORTH</t>
  </si>
  <si>
    <t>LUTHERAN RETIREMENT HOME OF GREATER SEATTLE INC</t>
  </si>
  <si>
    <t>6720 EAST GREEN LAKE WAY NORTH SEATTLE, WA 98103 (47.678349, -122.329151)</t>
  </si>
  <si>
    <t>NORTH CASCADES HEALTH AND REHABILITATION CENTER</t>
  </si>
  <si>
    <t>4680 CORDATA PARKWAY</t>
  </si>
  <si>
    <t>BELLINGHAM</t>
  </si>
  <si>
    <t>EVERGREEN AT BELLINGHAM, L.L.C.</t>
  </si>
  <si>
    <t>4680 CORDATA PARKWAY BELLINGHAM, WA 98226 (48.811636, -122.497692)</t>
  </si>
  <si>
    <t>GOOD SAMARITAN HEALTH CARE CTR</t>
  </si>
  <si>
    <t>702 NORTH 16TH AVENUE</t>
  </si>
  <si>
    <t>YAKIMA</t>
  </si>
  <si>
    <t>BD YAKIMA I LLC</t>
  </si>
  <si>
    <t>702 NORTH 16TH AVENUE YAKIMA, WA 98902 (46.609367, -120.530469)</t>
  </si>
  <si>
    <t>ISSAQUAH NURSING AND REHABILITATION CENTER</t>
  </si>
  <si>
    <t>805 FRONT STREET</t>
  </si>
  <si>
    <t>ISSAQUAH</t>
  </si>
  <si>
    <t>NORTHWEST CARE-ISSAQUAH INC</t>
  </si>
  <si>
    <t>805 FRONT STREET ISSAQUAH, WA 98027 (47.521376, -122.033239)</t>
  </si>
  <si>
    <t>COLUMBIA CREST CENTER</t>
  </si>
  <si>
    <t>1100 EAST NELSON ROAD</t>
  </si>
  <si>
    <t>1100 EAST NELSON ROAD MOSES LAKE, WA 98837 (47.116478, -119.260087)</t>
  </si>
  <si>
    <t>HIGHLAND HEALTH AND REHABILITATION</t>
  </si>
  <si>
    <t>2400 SAMISH WAY</t>
  </si>
  <si>
    <t>EMPRES HIGHLAND CARE LLC</t>
  </si>
  <si>
    <t>2400 SAMISH WAY BELLINGHAM, WA 98225 (48.709579, -122.464023)</t>
  </si>
  <si>
    <t>BRIARWOOD AT TIMBER RIDGE</t>
  </si>
  <si>
    <t>100 TIMBER RIDGE WAY NW</t>
  </si>
  <si>
    <t>LCS-WESTMINSTER PARTNERSHIP III LLP</t>
  </si>
  <si>
    <t>100 TIMBER RIDGE WAY NW ISSAQUAH, WA 98027 (47.531571, -122.06689)</t>
  </si>
  <si>
    <t>VANCOUVER SPECIALTY AND REHAB CARE</t>
  </si>
  <si>
    <t>1015 NORTH GARRISON ROAD</t>
  </si>
  <si>
    <t>VANCOUVER</t>
  </si>
  <si>
    <t>1015 NORTH GARRISON LLC</t>
  </si>
  <si>
    <t>1015 NORTH GARRISON ROAD VANCOUVER, WA 98664 (45.628966, -122.591546)</t>
  </si>
  <si>
    <t>CAROLINE KLINE GALLAND HOME</t>
  </si>
  <si>
    <t>7500 SEWARD PARK AVENUE SOUTH</t>
  </si>
  <si>
    <t>7500 SEWARD PARK AVENUE SOUTH SEATTLE, WA 98118 (47.534632, -122.26716)</t>
  </si>
  <si>
    <t>SHELTON HEALTH &amp; REHAB CENTER</t>
  </si>
  <si>
    <t>153 JOHNS COURT</t>
  </si>
  <si>
    <t>SHELTON</t>
  </si>
  <si>
    <t>EVERGREEN AT SHELTON, L.L.C.</t>
  </si>
  <si>
    <t>153 JOHNS COURT SHELTON, WA 98584 (47.233785, -123.109373)</t>
  </si>
  <si>
    <t>TACOMA LUTHERAN RETIREMENT COMMUNITY</t>
  </si>
  <si>
    <t>1301 N HIGHLANDS PARKWAY</t>
  </si>
  <si>
    <t>TACOMA LUTHERAN HOME AND RETIREMENT COMMUNITY</t>
  </si>
  <si>
    <t>1301 N HIGHLANDS PARKWAY TACOMA, WA 98406 (47.261732, -122.521761)</t>
  </si>
  <si>
    <t>ROO-LAN HEALTHCARE CENTER</t>
  </si>
  <si>
    <t>1505 SOUTHEAST CARPENTER ROAD</t>
  </si>
  <si>
    <t>LACEY</t>
  </si>
  <si>
    <t>1505 SOUTHEAST CARPENTER ROAD LACEY, WA 98503 (47.032835, -122.791466)</t>
  </si>
  <si>
    <t>50A260</t>
  </si>
  <si>
    <t>FIRCREST SCHOOL, PAT N</t>
  </si>
  <si>
    <t>15230-15TH NORTHEAST</t>
  </si>
  <si>
    <t>15230 15TH NORTHEAST SEATTLE, WA 98155 (47.739122, -122.312885)</t>
  </si>
  <si>
    <t>BETHANY AT PACIFIC</t>
  </si>
  <si>
    <t>916 PACIFIC AVENUE 3RD-5TH FLOORS</t>
  </si>
  <si>
    <t>BETHANY OF THE NORTHWEST</t>
  </si>
  <si>
    <t>916 PACIFIC AVENUE EVERETT, WA 98201 (47.976453, -122.217171)</t>
  </si>
  <si>
    <t>LANDMARK CARE AND REHABILITATION</t>
  </si>
  <si>
    <t>710 NORTH 39TH AVENUE</t>
  </si>
  <si>
    <t>HYGATE PROPERTIES INC</t>
  </si>
  <si>
    <t>710 NORTH 39TH AVENUE YAKIMA, WA 98902 (46.608585, -120.560908)</t>
  </si>
  <si>
    <t>PRESTIGE POST-ACUTE AND REHAB CENTER - CENTRALIA</t>
  </si>
  <si>
    <t>917 SOUTH SCHEUBER ROAD</t>
  </si>
  <si>
    <t>CENTRALIA</t>
  </si>
  <si>
    <t>CARE CENTER CENTRALIA INC</t>
  </si>
  <si>
    <t>917 SOUTH SCHEUBER ROAD CENTRALIA, WA 98531 (46.711489, -122.986981)</t>
  </si>
  <si>
    <t>WASHINGTON ODD FELLOWS HOME</t>
  </si>
  <si>
    <t>534 BOYER AVENUE</t>
  </si>
  <si>
    <t>534 BOYER AVENUE WALLA WALLA, WA 99362 (46.070644, -118.325099)</t>
  </si>
  <si>
    <t>PARK ROSE CARE CENTER</t>
  </si>
  <si>
    <t>3919 SOUTH 19TH STREET</t>
  </si>
  <si>
    <t>BD TACOMA I, LLC</t>
  </si>
  <si>
    <t>3919 SOUTH 19TH STREET TACOMA, WA 98405 (47.242815, -122.490149)</t>
  </si>
  <si>
    <t>SEATTLE MEDICAL POST ACUTE CARE</t>
  </si>
  <si>
    <t>555 16TH AVENUE</t>
  </si>
  <si>
    <t>EVERGREEN WASHINGTON HEALTHCARE SEATTLE, L.L.C.</t>
  </si>
  <si>
    <t>555 16TH AVENUE SEATTLE, WA 98122 (47.607477, -122.311546)</t>
  </si>
  <si>
    <t>TOUCHMARK ON SOUTH HILL NURSING</t>
  </si>
  <si>
    <t>2929 SOUTH WATERFORD DRIVE</t>
  </si>
  <si>
    <t>Medicare</t>
  </si>
  <si>
    <t>TOUCHMARK ON SOUTH HILL LP</t>
  </si>
  <si>
    <t>2929 SOUTH WATERFORD DRIVE SPOKANE, WA 99203 (47.627164, -117.384532)</t>
  </si>
  <si>
    <t>JOSEPHINE CARING COMMUNITY</t>
  </si>
  <si>
    <t>9901 272ND PLACE NORTHWEST</t>
  </si>
  <si>
    <t>STANWOOD</t>
  </si>
  <si>
    <t>9901 272ND PLACE NORTHWEST STANWOOD, WA 98292 (48.243606, -122.367256)</t>
  </si>
  <si>
    <t>AVAMERE HERITAGE REHABILITATION OF TACOMA</t>
  </si>
  <si>
    <t>7411 PACIFIC AVENUE</t>
  </si>
  <si>
    <t>HERITAGE REHAB, LLC</t>
  </si>
  <si>
    <t>7411 PACIFIC AVENUE TACOMA, WA 98408 (47.189479, -122.434019)</t>
  </si>
  <si>
    <t>THE OAKS AT TIMBERLINE</t>
  </si>
  <si>
    <t>400 EAST 33RD STREET</t>
  </si>
  <si>
    <t>THIRTY THREE OAKS LLC</t>
  </si>
  <si>
    <t>400 EAST 33RD STREET VANCOUVER, WA 98663 (45.64523, -122.667592)</t>
  </si>
  <si>
    <t>PROVIDENCE MOUNT ST VINCENT</t>
  </si>
  <si>
    <t>4831 35TH AVENUE SOUTHWEST</t>
  </si>
  <si>
    <t>PROVIDENCE HEALTH &amp; SERVICES WASHINGTON</t>
  </si>
  <si>
    <t>4831 35TH AVENUE SOUTHWEST SEATTLE, WA 98126 (47.558332, -122.37626)</t>
  </si>
  <si>
    <t>RICHLAND REHABILITATION CENTER</t>
  </si>
  <si>
    <t>1745 PIKE AVENUE</t>
  </si>
  <si>
    <t>RICHLAND</t>
  </si>
  <si>
    <t>CARE CENTER RICHLAND INC</t>
  </si>
  <si>
    <t>1745 PIKE AVENUE RICHLAND, WA 99354 (46.299148, -119.278968)</t>
  </si>
  <si>
    <t>MIRA VISTA CARE CENTER</t>
  </si>
  <si>
    <t>300 SOUTH 18TH STREET</t>
  </si>
  <si>
    <t>MOUNT VERNON</t>
  </si>
  <si>
    <t>LOOKOUT POST ACUTE LLC</t>
  </si>
  <si>
    <t>300 SOUTH 18TH STREET MOUNT VERNON, WA 98274 (48.419115, -122.318825)</t>
  </si>
  <si>
    <t>STAFFORD HEALTHCARE AT RIDGEMONT</t>
  </si>
  <si>
    <t>2051 POTTERY AVENUE</t>
  </si>
  <si>
    <t>PORT ORCHARD</t>
  </si>
  <si>
    <t>RIDGEMONT TERRACE INC</t>
  </si>
  <si>
    <t>2051 POTTERY AVENUE PORT ORCHARD, WA 98366 (47.515673, -122.652452)</t>
  </si>
  <si>
    <t>PRESTIGE CARE &amp; REHABILITATION - BURLINGTON</t>
  </si>
  <si>
    <t>1036 EAST VICTORIA AVENUE</t>
  </si>
  <si>
    <t>BURLINGTON</t>
  </si>
  <si>
    <t>CARE CENTER (BURLINGTON) INC.</t>
  </si>
  <si>
    <t>1036 EAST VICTORIA AVENUE BURLINGTON, WA 98233 (48.476244, -122.32016)</t>
  </si>
  <si>
    <t>KIN ON HEALTH CARE CENTER</t>
  </si>
  <si>
    <t>4416 SOUTH BRANDON STREET</t>
  </si>
  <si>
    <t>4416 SOUTH BRANDON STREET SEATTLE, WA 98118 (47.553396, -122.278727)</t>
  </si>
  <si>
    <t>LINDEN GROVE HEALTH CARE CENTER</t>
  </si>
  <si>
    <t>400 - 29TH STREET NORTHEAST</t>
  </si>
  <si>
    <t>400 29TH STREET NORTHEAST OPERATIONS LLC</t>
  </si>
  <si>
    <t>400 29TH STREET NORTHEAST PUYALLUP, WA 98373 (47.193928, -122.25548)</t>
  </si>
  <si>
    <t>SPOKANE VETERANS HOME</t>
  </si>
  <si>
    <t>222 EAST FIFTH</t>
  </si>
  <si>
    <t>DEPARTMENT OF VETERANS AFFAIRS SPOKANE VETERANS HOME</t>
  </si>
  <si>
    <t>222 EAST FIFTH SPOKANE, WA 99202 (47.651772, -117.40645)</t>
  </si>
  <si>
    <t>AVALON CARE CENTER - OTHELLO LLC</t>
  </si>
  <si>
    <t>495 NORTH THIRTEENTH STREET</t>
  </si>
  <si>
    <t>OTHELLO</t>
  </si>
  <si>
    <t>AVALON CARE CENTER - OTHELLO, LLC</t>
  </si>
  <si>
    <t>495 NORTH THIRTEENTH STREET OTHELLO, WA 99344 (46.831117, -119.15617)</t>
  </si>
  <si>
    <t>MANOR CARE HEALTH SERVICES-SPO</t>
  </si>
  <si>
    <t>NORTH 6025 ASSEMBLY</t>
  </si>
  <si>
    <t>MANOR CARE OF SPOKANE WA, ASSOCIATION</t>
  </si>
  <si>
    <t>RIVERSIDE NURSING &amp; REHAB CTR</t>
  </si>
  <si>
    <t>1305 ALEXANDER STREET</t>
  </si>
  <si>
    <t>RIVERSIDE NURSING - CENTRALIA, LLC</t>
  </si>
  <si>
    <t>1305 ALEXANDER STREET CENTRALIA, WA 98531 (46.719615, -122.972004)</t>
  </si>
  <si>
    <t>PUGET SOUND HEALTHCARE CENTER</t>
  </si>
  <si>
    <t>4001 CAPITOL MALL DR SOUTHWEST</t>
  </si>
  <si>
    <t>OLYMPIA</t>
  </si>
  <si>
    <t>PUGET SOUND HEALTHCARE - OLYMPIA, LLC</t>
  </si>
  <si>
    <t>4001 CAPITOL MALL DR SOUTHWEST OLYMPIA, WA 98502 (47.041741, -122.952053)</t>
  </si>
  <si>
    <t>PRESTIGE CARE &amp; REHABILITATION - CLARKSTON</t>
  </si>
  <si>
    <t>1242 ELEVENTH STREET</t>
  </si>
  <si>
    <t>CLARKSTON</t>
  </si>
  <si>
    <t>CARE CENTER CLARKSTON, INC</t>
  </si>
  <si>
    <t>1242 ELEVENTH STREET CLARKSTON, WA 99403 (46.405598, -117.052082)</t>
  </si>
  <si>
    <t>EMERALD CARE</t>
  </si>
  <si>
    <t>209 NORTH AHTANUM AVENUE</t>
  </si>
  <si>
    <t>WAPATO</t>
  </si>
  <si>
    <t>Non profit - Other</t>
  </si>
  <si>
    <t>209 NORTH AHTANUM AVENUE WAPATO, WA 98951 (46.449118, -120.427679)</t>
  </si>
  <si>
    <t>LIFE CARE CENTER OF RICHLAND</t>
  </si>
  <si>
    <t>44 GOETHALS DRIVE</t>
  </si>
  <si>
    <t>RICHLAND MEDICAL INVESTORS, LLC</t>
  </si>
  <si>
    <t>44 GOETHALS DRIVE RICHLAND, WA 99352 (46.261454, -119.281667)</t>
  </si>
  <si>
    <t>SAINT ANNE NURSING AND REHABILITATION CENTER</t>
  </si>
  <si>
    <t>3540 NORTHEAST 110TH STREET</t>
  </si>
  <si>
    <t>SAINT ANNE CORPORATION</t>
  </si>
  <si>
    <t>3540 NORTHEAST 110TH STREET SEATTLE, WA 98125 (47.708337, -122.289033)</t>
  </si>
  <si>
    <t>MARYSVILLE CARE CENTER</t>
  </si>
  <si>
    <t>1821 GROVE STREET</t>
  </si>
  <si>
    <t>MARYSVILLE</t>
  </si>
  <si>
    <t>MARYSVILLE OPERATIONS LLC</t>
  </si>
  <si>
    <t>1821 GROVE STREET MARYSVILLE, WA 98270 (48.061219, -122.169754)</t>
  </si>
  <si>
    <t>BREMERTON CONVALESCENT &amp; REHABILITATION CENTER</t>
  </si>
  <si>
    <t>2701 CLARE AVENUE</t>
  </si>
  <si>
    <t>BREMERTON</t>
  </si>
  <si>
    <t>BREMERTON HEALTH, LLC</t>
  </si>
  <si>
    <t>2701 CLARE AVENUE BREMERTON, WA 98310 (47.584378, -122.629257)</t>
  </si>
  <si>
    <t>MONTESANO HEALTH &amp; REHABILITATION</t>
  </si>
  <si>
    <t>800 NORTH MEDCALF</t>
  </si>
  <si>
    <t>MONTESANO</t>
  </si>
  <si>
    <t>800 MEDCALF LANE NORTH OPERATIONS LLC</t>
  </si>
  <si>
    <t>800 NORTH MEDCALF MONTESANO, WA 98563 (46.988672, -123.585824)</t>
  </si>
  <si>
    <t>PARK SHORE</t>
  </si>
  <si>
    <t>1630 43RD AVENUE EAST</t>
  </si>
  <si>
    <t>PRESBYTERIAN RETIREMENT COMMUNITIES NORTHWEST</t>
  </si>
  <si>
    <t>1630 43RD AVENUE EAST SEATTLE, WA 98112 (47.634296, -122.277143)</t>
  </si>
  <si>
    <t>BOOKER REST HOME</t>
  </si>
  <si>
    <t>1012 SOUTH 3RD STREET</t>
  </si>
  <si>
    <t>DAYTON</t>
  </si>
  <si>
    <t>COLUMBIA COUNTY HOSPITAL DISTRICT</t>
  </si>
  <si>
    <t>1012 SOUTH 3RD STREET DAYTON, WA 99328 (46.312564, -117.968872)</t>
  </si>
  <si>
    <t>ROCKWOOD SOUTH HILL</t>
  </si>
  <si>
    <t>EAST 2903 25TH AVENUE</t>
  </si>
  <si>
    <t>SPOKANE UNITED METHODIST HOMES</t>
  </si>
  <si>
    <t>2903 25TH AVENUE SPOKANE, WA 99223 (47.631812, -117.370005)</t>
  </si>
  <si>
    <t>MANORCARE HEALTH SERVICES - SALMON CREEK</t>
  </si>
  <si>
    <t>2811 NE 139TH STREET</t>
  </si>
  <si>
    <t>MANOR CARE OF SALMON CREEK WA, ASSOCIATION</t>
  </si>
  <si>
    <t>2811 NE 139TH STREET VANCOUVER, WA 98686 (45.721905, -122.641426)</t>
  </si>
  <si>
    <t>WILLAPA HARBOR HEALTH AND REHAB</t>
  </si>
  <si>
    <t>1100 JACKSON STREET</t>
  </si>
  <si>
    <t>RAYMOND</t>
  </si>
  <si>
    <t>AVALON CARE CENTER - RAYMOND, LLC</t>
  </si>
  <si>
    <t>1100 JACKSON STREET RAYMOND, WA 98577 (46.675487, -123.746598)</t>
  </si>
  <si>
    <t>AVALON CARE CENTER - PULLMAN</t>
  </si>
  <si>
    <t>NORTHWEST 1310 DEANE</t>
  </si>
  <si>
    <t>PULLMAN</t>
  </si>
  <si>
    <t>AVALON CARE CENTER - PULLMAN, LLC</t>
  </si>
  <si>
    <t>CAREAGE OF WHIDBEY</t>
  </si>
  <si>
    <t>311 NORTHEAST 3RD STREET</t>
  </si>
  <si>
    <t>COUPEVILLE</t>
  </si>
  <si>
    <t>RON HAYES &amp; ASSOCIATES INC</t>
  </si>
  <si>
    <t>SFF Candidate</t>
  </si>
  <si>
    <t>311 NORTHEAST 3RD STREET COUPEVILLE, WA 98239 (48.215676, -122.681392)</t>
  </si>
  <si>
    <t>BEACON HILL REHABILITATION</t>
  </si>
  <si>
    <t>128 BEACON HILL DRIVE</t>
  </si>
  <si>
    <t>LONGVIEW</t>
  </si>
  <si>
    <t>BEACON HILL HEALTHCARE, INC.</t>
  </si>
  <si>
    <t>128 BEACON HILL DRIVE LONGVIEW, WA 98632 (46.173347, -122.916672)</t>
  </si>
  <si>
    <t>MANORCARE HEALTH SERVICES - LACEY</t>
  </si>
  <si>
    <t>4524 INTELCO LOOP SE</t>
  </si>
  <si>
    <t>MANOR CARE OF LACEY WA, ASSOCIATION</t>
  </si>
  <si>
    <t>4524 INTELCO LOOP SE LACEY, WA 98503 (46.998148, -122.83153)</t>
  </si>
  <si>
    <t>HERON'S KEY</t>
  </si>
  <si>
    <t>4340 BORGEN BLVD NW</t>
  </si>
  <si>
    <t>GIG HARBOR</t>
  </si>
  <si>
    <t>HERONS KEY</t>
  </si>
  <si>
    <t>4340 BORGEN BLVD NW GIG HARBOR, WA 98332 (47.359858, -122.596119)</t>
  </si>
  <si>
    <t>LYNNWOOD POST ACUTE REHABILITATION CENTER</t>
  </si>
  <si>
    <t>5821 188TH SOUTHWEST</t>
  </si>
  <si>
    <t>LYNNWOOD</t>
  </si>
  <si>
    <t>LYNNWOOD HEALTH SERVICES, INC.</t>
  </si>
  <si>
    <t>PRESTIGE CARE &amp; REHABILITATION - CAMAS</t>
  </si>
  <si>
    <t>740 NE DALLAS STREET</t>
  </si>
  <si>
    <t>CAMAS</t>
  </si>
  <si>
    <t>CARE CENTER CAMAS, INC</t>
  </si>
  <si>
    <t>740 NE DALLAS STREET CAMAS, WA 98607 (45.588305, -122.405416)</t>
  </si>
  <si>
    <t>COLVILLE TRIBAL CONVALESCENT C</t>
  </si>
  <si>
    <t>PO BOX 150</t>
  </si>
  <si>
    <t>NESPELEM</t>
  </si>
  <si>
    <t>Government - Federal</t>
  </si>
  <si>
    <t>CONFEDERATED TRIBES OF THE COLVILLE RESERVATION</t>
  </si>
  <si>
    <t>COVENANT SHORES HEALTH CENTER</t>
  </si>
  <si>
    <t>9107 FORTUNA DRIVE</t>
  </si>
  <si>
    <t>MERCER ISLAND</t>
  </si>
  <si>
    <t>COVENANT LIVING WEST</t>
  </si>
  <si>
    <t>9107 FORTUNA DRIVE MERCER ISLAND, WA 98040 (47.581336, -122.215602)</t>
  </si>
  <si>
    <t>UNIVERSITY PLACE REHABILITATION CENTER</t>
  </si>
  <si>
    <t>5520 BRIDGEPORT WAY WEST</t>
  </si>
  <si>
    <t>UNIVERSITY PLACE</t>
  </si>
  <si>
    <t>UNIVERSITY PLACE REHABILITATION CENTER LLC</t>
  </si>
  <si>
    <t>5520 BRIDGEPORT WAY WEST UNIVERSITY PLACE, WA 98467 (47.206489, -122.534546)</t>
  </si>
  <si>
    <t>ALDERCREST HEALTH &amp; REHAB CENTER</t>
  </si>
  <si>
    <t>21400 72ND AVENUE WEST</t>
  </si>
  <si>
    <t>EDMONDS</t>
  </si>
  <si>
    <t>ALDERCREST HEALTH - EDMONDS, LLC</t>
  </si>
  <si>
    <t>21400 72ND AVENUE WEST EDMONDS, WA 98026 (47.804558, -122.330144)</t>
  </si>
  <si>
    <t>TOPPENISH NURSING &amp; REHAB CENTER</t>
  </si>
  <si>
    <t>802 WEST THIRD AVENUE</t>
  </si>
  <si>
    <t>TOPPENISH</t>
  </si>
  <si>
    <t>CARE CENTER TOPPENISH INC.</t>
  </si>
  <si>
    <t>802 WEST THIRD AVENUE TOPPENISH, WA 98948 (46.373235, -120.323314)</t>
  </si>
  <si>
    <t>REGENCY CANYON LAKES REHAB AND NURSING CENTER</t>
  </si>
  <si>
    <t>2702 SOUTH ELY</t>
  </si>
  <si>
    <t>KENNEWICK</t>
  </si>
  <si>
    <t>MBB KENNEWICK LLC</t>
  </si>
  <si>
    <t>2702 SOUTH ELY KENNEWICK, WA 99337 (46.182937, -119.159027)</t>
  </si>
  <si>
    <t>SNOHOMISH HEALTH AND REHABILITATION</t>
  </si>
  <si>
    <t>800 10TH STREET</t>
  </si>
  <si>
    <t>SNOHOMISH</t>
  </si>
  <si>
    <t>EMPRES AT SNOHOMISH LLC</t>
  </si>
  <si>
    <t>800 10TH STREET SNOHOMISH, WA 98290 (47.924065, -122.091107)</t>
  </si>
  <si>
    <t>LIFE CARE CENTER OF PORT ORCHARD</t>
  </si>
  <si>
    <t>2031 POTTERY AVENUE</t>
  </si>
  <si>
    <t>PORT ORCHARD OPERATIONS, LLC</t>
  </si>
  <si>
    <t>2031 POTTERY AVENUE PORT ORCHARD, WA 98366 (47.51691, -122.652379)</t>
  </si>
  <si>
    <t>CRESCENT HEALTH CARE, INC</t>
  </si>
  <si>
    <t>505 NORTH 40TH AVENUE</t>
  </si>
  <si>
    <t>CRESCENT HEALTH CARE, INC.</t>
  </si>
  <si>
    <t>505 NORTH 40TH AVENUE YAKIMA, WA 98908 (46.6057, -120.561975)</t>
  </si>
  <si>
    <t>50A261</t>
  </si>
  <si>
    <t>YAKIMA VALLEY SCHOOL</t>
  </si>
  <si>
    <t>609 SPEYERS ROAD</t>
  </si>
  <si>
    <t>SELAH</t>
  </si>
  <si>
    <t>609 SPEYERS ROAD SELAH, WA 98942 (46.65933, -120.538398)</t>
  </si>
  <si>
    <t>BETHANY AT SILVER LAKE</t>
  </si>
  <si>
    <t>2235 LAKE HEIGHTS DRIVE</t>
  </si>
  <si>
    <t>2235 LAKE HEIGHTS DRIVE EVERETT, WA 98208 (47.89004, -122.201887)</t>
  </si>
  <si>
    <t>ROYAL PARK HEALTH AND REHABILITATION</t>
  </si>
  <si>
    <t>7411 NORTH NEVADA</t>
  </si>
  <si>
    <t>SPOKANE ROYAL PARK CARE LLC</t>
  </si>
  <si>
    <t>7411 NORTH NEVADA SPOKANE, WA 99208 (47.724775, -117.395342)</t>
  </si>
  <si>
    <t>BALLARD  CENTER</t>
  </si>
  <si>
    <t>820 NORTHWEST 95TH STREET</t>
  </si>
  <si>
    <t>820 NORTHWEST 95TH STREET SEATTLE, WA 98117 (47.697847, -122.367086)</t>
  </si>
  <si>
    <t>MOUNTAIN VIEW REHABILITATION AND CARE CENTER</t>
  </si>
  <si>
    <t>5925 47TH AVENUE NE</t>
  </si>
  <si>
    <t>ALLEN CREEK HEALTHCARE, INC.</t>
  </si>
  <si>
    <t>5925 47TH AVENUE NE MARYSVILLE, WA 98270 (48.050207, -122.167628)</t>
  </si>
  <si>
    <t>PUYALLUP NURSING AND REHABILITATION CENTER</t>
  </si>
  <si>
    <t>516 23RD AVE SE</t>
  </si>
  <si>
    <t>PUYALLUP CARE CENTER, INC</t>
  </si>
  <si>
    <t>516 23RD AVE SE PUYALLUP, WA 98372 (47.169758, -122.286873)</t>
  </si>
  <si>
    <t>LIFE CARE CENTER OF PUYALLUP</t>
  </si>
  <si>
    <t>511 10TH AVENUE SOUTHEAST</t>
  </si>
  <si>
    <t>VALLEY TERRACE OPERATIONS, LLC</t>
  </si>
  <si>
    <t>511 10TH AVENUE SOUTHEAST PUYALLUP, WA 98372 (47.182655, -122.286223)</t>
  </si>
  <si>
    <t>CHENEY CARE CENTER</t>
  </si>
  <si>
    <t>2219 NORTH 6TH STREET</t>
  </si>
  <si>
    <t>CHENEY</t>
  </si>
  <si>
    <t>2219 NORTH 6TH STREET CHENEY, WA 99004 (47.500879, -117.575525)</t>
  </si>
  <si>
    <t>PRESTIGE CARE &amp; REHABILITATION - PARKSIDE</t>
  </si>
  <si>
    <t>308 WEST EMMA</t>
  </si>
  <si>
    <t>UNION GAP</t>
  </si>
  <si>
    <t>CARE CENTER UNION GAP INC.</t>
  </si>
  <si>
    <t>308 WEST EMMA UNION GAP, WA 98903 (46.552948, -120.479857)</t>
  </si>
  <si>
    <t>RICHMOND BEACH REHAB</t>
  </si>
  <si>
    <t>19235 - 15TH AVENUE NORTHWEST</t>
  </si>
  <si>
    <t>RICHMOND BEACH REHAB LLC</t>
  </si>
  <si>
    <t>19235 15TH AVENUE NORTHWEST SHORELINE, WA 98177 (47.769262, -122.377284)</t>
  </si>
  <si>
    <t>GRAYS HARBOR HEALTH &amp; REHABILITATION CENTER</t>
  </si>
  <si>
    <t>920 ANDERSON DRIVE</t>
  </si>
  <si>
    <t>ABERDEEN</t>
  </si>
  <si>
    <t>AVALON CARE CENTER - ABERDEEN, LLC</t>
  </si>
  <si>
    <t>920 ANDERSON DRIVE ABERDEEN, WA 98520 (46.980005, -123.846366)</t>
  </si>
  <si>
    <t>NORTH VALLEY HOSPITAL</t>
  </si>
  <si>
    <t>22 W 1ST STREET</t>
  </si>
  <si>
    <t>TONASKET</t>
  </si>
  <si>
    <t>LONG TERM CARE DIVISION OF OCPHD 4</t>
  </si>
  <si>
    <t>22 W 1ST STREET TONASKET, WA 98855 (48.708752, -119.441828)</t>
  </si>
  <si>
    <t>LIFE CARE CENTER OF KIRKLAND</t>
  </si>
  <si>
    <t>10101 NORTHEAST 120TH STREET</t>
  </si>
  <si>
    <t>KIRKLAND</t>
  </si>
  <si>
    <t>LAKE VUE OPERATIONS, LLC</t>
  </si>
  <si>
    <t>10101 NORTHEAST 120TH STREET KIRKLAND, WA 98034 (47.707629, -122.205943)</t>
  </si>
  <si>
    <t>REGENCY OLYMPIA REHABILITATION AND NURSING CENTER</t>
  </si>
  <si>
    <t>1811 EAST 22ND AVENUE</t>
  </si>
  <si>
    <t>BD OLYMPIA I, LLC</t>
  </si>
  <si>
    <t>1811 EAST 22ND AVENUE OLYMPIA, WA 98501 (47.029442, -122.876041)</t>
  </si>
  <si>
    <t>WOODLAND CONVALESCENT CENTER</t>
  </si>
  <si>
    <t>310 FOURTH STREET</t>
  </si>
  <si>
    <t>WOODLAND</t>
  </si>
  <si>
    <t>WOODLAND ENTERPRISES INC</t>
  </si>
  <si>
    <t>310 FOURTH STREET WOODLAND, WA 98674 (45.899602, -122.751108)</t>
  </si>
  <si>
    <t>PROVIDENCE MOTHER JOSEPH CARE</t>
  </si>
  <si>
    <t>3333 ENSIGN ROAD NORTHEAST</t>
  </si>
  <si>
    <t>3333 ENSIGN ROAD NORTHEAST OLYMPIA, WA 98506 (47.050533, -122.850836)</t>
  </si>
  <si>
    <t>NORTH AUBURN REHAB &amp; HEALTH CENTER</t>
  </si>
  <si>
    <t>2830  I  STREET NORTHEAST</t>
  </si>
  <si>
    <t>NORTH AUBURN HEALTH, LLC</t>
  </si>
  <si>
    <t>2830 I STREET NORTHEAST AUBURN, WA 98002 (47.332452, -122.219327)</t>
  </si>
  <si>
    <t>COLUMBIA LUTHERAN HOME</t>
  </si>
  <si>
    <t>4700 PHINNEY AVENUE NORTH</t>
  </si>
  <si>
    <t>COLUMBIA LUTHERAN MINISTRIES</t>
  </si>
  <si>
    <t>4700 PHINNEY AVENUE NORTH SEATTLE, WA 98103 (47.663225, -122.35398)</t>
  </si>
  <si>
    <t>REDMOND CARE AND REHABILITATION CENTER</t>
  </si>
  <si>
    <t>7900 WILLOWS ROAD NORTHEAST</t>
  </si>
  <si>
    <t>REDMOND</t>
  </si>
  <si>
    <t>UNION HILL HEALTHCARE, INC.</t>
  </si>
  <si>
    <t>7900 WILLOWS ROAD NORTHEAST REDMOND, WA 98052 (47.675198, -122.136631)</t>
  </si>
  <si>
    <t>COLONIAL VISTA POST-ACUTE &amp; REHAB CENTER</t>
  </si>
  <si>
    <t>625 OKANOGAN</t>
  </si>
  <si>
    <t>WENATCHEE</t>
  </si>
  <si>
    <t>CARE CENTER WENATCHEE INC</t>
  </si>
  <si>
    <t>625 OKANOGAN WENATCHEE, WA 98801 (47.413159, -120.313944)</t>
  </si>
  <si>
    <t>REGENCY CARE CENTER AT MONROE</t>
  </si>
  <si>
    <t>1355 WEST MAIN STREET</t>
  </si>
  <si>
    <t>MONROE</t>
  </si>
  <si>
    <t>BD MONROE I LLC</t>
  </si>
  <si>
    <t>1355 WEST MAIN STREET MONROE, WA 98272 (47.850869, -121.988283)</t>
  </si>
  <si>
    <t>AVALON HEALTH &amp; REHABILITATION CENTER - PASCO</t>
  </si>
  <si>
    <t>2004 N 22ND AVENUE</t>
  </si>
  <si>
    <t>PASCO</t>
  </si>
  <si>
    <t>AVALON CARE CENTER - PASCO, LLC</t>
  </si>
  <si>
    <t>2004 N 22ND AVENUE PASCO, WA 99301 (46.247101, -119.119718)</t>
  </si>
  <si>
    <t>CORWIN CENTER AT EMERALD HEIGHTS</t>
  </si>
  <si>
    <t>10901 - 176TH CIRCLE NORTHEAST</t>
  </si>
  <si>
    <t>EASTSIDE RETIREMENT ASSOCIATION</t>
  </si>
  <si>
    <t>10901 176TH CIRCLE NORTHEAST REDMOND, WA 98052 (47.697897, -122.109002)</t>
  </si>
  <si>
    <t>BAYVIEW MANOR</t>
  </si>
  <si>
    <t>11 WEST ALOHA STREET</t>
  </si>
  <si>
    <t>BAYVIEW MANOR HOMES</t>
  </si>
  <si>
    <t>11 WEST ALOHA STREET SEATTLE, WA 98119 (47.627174, -122.357336)</t>
  </si>
  <si>
    <t>AVAMERE AT PACIFIC RIDGE</t>
  </si>
  <si>
    <t>3625 EAST B STREET</t>
  </si>
  <si>
    <t>TACOMA REHAB, LLC</t>
  </si>
  <si>
    <t>3625 EAST B STREET TACOMA, WA 98404 (47.225422, -122.429736)</t>
  </si>
  <si>
    <t>AVALON CARE CENTER -  FEDERAL WAY</t>
  </si>
  <si>
    <t>135 SOUTH 336TH STREET</t>
  </si>
  <si>
    <t>FEDERAL WAY</t>
  </si>
  <si>
    <t>AVALON CARE CENTER - FEDERAL WAY, LLC</t>
  </si>
  <si>
    <t>135 SOUTH 336TH STREET FEDERAL WAY, WA 98003 (47.299546, -122.330359)</t>
  </si>
  <si>
    <t>ALDERWOOD MANOR</t>
  </si>
  <si>
    <t>3600 EAST HARTSON AVENUE</t>
  </si>
  <si>
    <t>CONSOLIDATED RESOURCES HEALTH CARE FUND I, L.P.</t>
  </si>
  <si>
    <t>3600 EAST HARTSON AVENUE SPOKANE, WA 99202 (47.650002, -117.356938)</t>
  </si>
  <si>
    <t>PACIFIC CARE AND REHABILITATION</t>
  </si>
  <si>
    <t>3035 CHERRY STREET</t>
  </si>
  <si>
    <t>HOQUIAM</t>
  </si>
  <si>
    <t>HOQUIAM HEALTHCARE, INC.</t>
  </si>
  <si>
    <t>3035 CHERRY STREET HOQUIAM, WA 98550 (46.976952, -123.854698)</t>
  </si>
  <si>
    <t>MISSION HEALTHCARE AT BELLEVUE</t>
  </si>
  <si>
    <t>2424 156TH AVENUE NORTHEAST</t>
  </si>
  <si>
    <t>BELLEVUE</t>
  </si>
  <si>
    <t>MISSION HEALTHCARE AT BELLEVUE JOINT VENTURE</t>
  </si>
  <si>
    <t>2424 156TH AVENUE NORTHEAST BELLEVUE, WA 98007 (47.632293, -122.132287)</t>
  </si>
  <si>
    <t>BAILEY-BOUSHAY HOUSE</t>
  </si>
  <si>
    <t>2720 EAST MADISON</t>
  </si>
  <si>
    <t>VIRGINIA MASON MEDICAL CENTER</t>
  </si>
  <si>
    <t>2720 EAST MADISON SEATTLE, WA 98112 (47.623126, -122.296725)</t>
  </si>
  <si>
    <t>OLYMPIA TRANSITIONAL CARE AND REHABILITATION</t>
  </si>
  <si>
    <t>430 LILLY ROAD NORTHEAST</t>
  </si>
  <si>
    <t>WOODARD CREEK HEALTHCARE INC</t>
  </si>
  <si>
    <t>430 LILLY ROAD NORTHEAST OLYMPIA, WA 98506 (47.053145, -122.844368)</t>
  </si>
  <si>
    <t>THE TERRACES AT SKYLINE</t>
  </si>
  <si>
    <t>715 9TH AVENUE</t>
  </si>
  <si>
    <t>715 9TH AVENUE SEATTLE, WA 98104 (47.606493, -122.325577)</t>
  </si>
  <si>
    <t>LIFE CARE CENTER OF FEDERAL WAY</t>
  </si>
  <si>
    <t>1045 SOUTH 308TH STREET</t>
  </si>
  <si>
    <t>1045 SOUTH 308TH STREET FEDERAL WAY, WA 98003 (47.326024, -122.319324)</t>
  </si>
  <si>
    <t>MANOR CARE OF TACOMA WA, LLC</t>
  </si>
  <si>
    <t>5601 S ORCHARD STREET</t>
  </si>
  <si>
    <t>MANOR CARE OF TACOMA WA, ASSOCIATION</t>
  </si>
  <si>
    <t>5601 S ORCHARD STREET TACOMA, WA 98409 (47.205657, -122.50462)</t>
  </si>
  <si>
    <t>SHUKSAN HEALTHCARE CENTER</t>
  </si>
  <si>
    <t>1530 JAMES STREET</t>
  </si>
  <si>
    <t>1530 JAMES STREET BELLINGHAM, WA 98225 (48.750199, -122.465034)</t>
  </si>
  <si>
    <t>MISSION HEALTHCARE AT RENTON</t>
  </si>
  <si>
    <t>17420 106TH PL SE</t>
  </si>
  <si>
    <t>.</t>
  </si>
  <si>
    <t>17420 106TH PL SE RENTON, WA 98055 (47.446817, -122.200809)</t>
  </si>
  <si>
    <t>BOTHELL HEALTH CARE</t>
  </si>
  <si>
    <t>707 -  228TH SOUTHWEST</t>
  </si>
  <si>
    <t>BOTHELL</t>
  </si>
  <si>
    <t>QUALITY HEALTH CARE OF BOTHELL LLC</t>
  </si>
  <si>
    <t>LIFE CARE CENTER OF MOUNT VERNON</t>
  </si>
  <si>
    <t>2120 EAST DIVISION STREET</t>
  </si>
  <si>
    <t>MT. VERNON OPERATIONS, LLC</t>
  </si>
  <si>
    <t>2120 EAST DIVISION STREET MOUNT VERNON, WA 98273 (48.420994, -122.313915)</t>
  </si>
  <si>
    <t>MIRABELLA SEATTLE</t>
  </si>
  <si>
    <t>116 FAIRVIEW AVENUE N</t>
  </si>
  <si>
    <t>MIRABELLA</t>
  </si>
  <si>
    <t>116 FAIRVIEW AVENUE N SEATTLE, WA 98109 (47.619297, -122.334337)</t>
  </si>
  <si>
    <t>ORCHARD PARK HEALTH CARE &amp; REHAB CENTER</t>
  </si>
  <si>
    <t>4755 SOUTH 48TH</t>
  </si>
  <si>
    <t>4755 SOUTH 48TH STREET OPERATIONS LLC</t>
  </si>
  <si>
    <t>4755 SOUTH 48TH TACOMA, WA 98409 (47.213817, -122.503497)</t>
  </si>
  <si>
    <t>WHITMAN HEALTH &amp; REHAB CENTER</t>
  </si>
  <si>
    <t>1150 WEST FAIRVIEW ROAD</t>
  </si>
  <si>
    <t>COLFAX</t>
  </si>
  <si>
    <t>EVERGREEN WASHINGTON HEALTHCARE WHITMAN, L.L.C.</t>
  </si>
  <si>
    <t>1150 WEST FAIRVIEW ROAD COLFAX, WA 99111 (46.869634, -117.374179)</t>
  </si>
  <si>
    <t>REGENCY HARMONY HOUSE REHAB &amp; NURSING</t>
  </si>
  <si>
    <t>100 RIVER PLAZA</t>
  </si>
  <si>
    <t>BREWSTER</t>
  </si>
  <si>
    <t>MBB BREWSTER LLC</t>
  </si>
  <si>
    <t>100 RIVER PLAZA BREWSTER, WA 98812 (48.10852, -119.775439)</t>
  </si>
  <si>
    <t>LIFE CARE CENTER OF PORT TOWNSEND</t>
  </si>
  <si>
    <t>751 KEARNEY STREET</t>
  </si>
  <si>
    <t>PORT TOWNSEND</t>
  </si>
  <si>
    <t>CASCADE MEDICAL INVESTORS LIMITED PARTNERSHIP</t>
  </si>
  <si>
    <t>751 KEARNEY STREET PORT TOWNSEND, WA 98368 (48.112988, -122.773504)</t>
  </si>
  <si>
    <t>LEA HILL REHABILITATION AND CARE CENTER</t>
  </si>
  <si>
    <t>32049 109TH PL SE</t>
  </si>
  <si>
    <t>WESLEY HOMES LEA HILL LLC</t>
  </si>
  <si>
    <t>32049 109TH PL SE AUBURN, WA 98092 (47.315156, -122.196053)</t>
  </si>
  <si>
    <t>WASHINGTON CENTER FOR COMPREHE</t>
  </si>
  <si>
    <t>2821 SOUTH WALDEN STREET</t>
  </si>
  <si>
    <t>WASHINGTON CARE SERVICES</t>
  </si>
  <si>
    <t>2821 SOUTH WALDEN STREET SEATTLE, WA 98144 (47.572233, -122.295991)</t>
  </si>
  <si>
    <t>LIFE CARE CENTER OF SKAGIT VALLEY</t>
  </si>
  <si>
    <t>1462 WEST STATE ROUTE 20</t>
  </si>
  <si>
    <t>SEDRO WOOLLEY</t>
  </si>
  <si>
    <t>SKAGIT VALLEY OPERATIONS, LLC</t>
  </si>
  <si>
    <t>CANTERBURY HOUSE</t>
  </si>
  <si>
    <t>502 29TH STREET SOUTHEAST</t>
  </si>
  <si>
    <t>EVERGREEN WASHINGTON HEALTHCARE AUBURN, L.L.C.</t>
  </si>
  <si>
    <t>502 29TH STREET SOUTHEAST AUBURN, WA 98002 (47.282804, -122.221483)</t>
  </si>
  <si>
    <t>CHRISTIAN HEALTH CARE CENTER</t>
  </si>
  <si>
    <t>855 AARON DRIVE</t>
  </si>
  <si>
    <t>LYNDEN</t>
  </si>
  <si>
    <t>855 AARON DRIVE LYNDEN, WA 98264 (48.962451, -122.437555)</t>
  </si>
  <si>
    <t>SPRINGS AT PACIFIC REGENT, THE</t>
  </si>
  <si>
    <t>919-109TH AVENUE NORTHEAST</t>
  </si>
  <si>
    <t>WATERMARK BELLEVUE LLC</t>
  </si>
  <si>
    <t>919 109TH AVENUE NORTHEAST BELLEVUE, WA 98004 (47.618525, -122.194177)</t>
  </si>
  <si>
    <t>PRESTIGE CARE &amp; REHABILITATION - PINEWOOD TERRACE</t>
  </si>
  <si>
    <t>1000 EAST ELEP STREET</t>
  </si>
  <si>
    <t>CARE CENTER COLVILLE INC.</t>
  </si>
  <si>
    <t>1000 EAST ELEP STREET COLVILLE, WA 99114 (48.539714, -117.892449)</t>
  </si>
  <si>
    <t>SUMMITVIEW HEALTHCARE CENTER</t>
  </si>
  <si>
    <t>3801 SUMMITVIEW AVENUE</t>
  </si>
  <si>
    <t>WEST VALLEY NURSING HOMES LIVING CARE CENTERS INC</t>
  </si>
  <si>
    <t>3801 SUMMITVIEW AVENUE YAKIMA, WA 98902 (46.599906, -120.56045)</t>
  </si>
  <si>
    <t>RAINIER REHABILITATION</t>
  </si>
  <si>
    <t>920 12TH AVENUE SOUTHEAST</t>
  </si>
  <si>
    <t>WILDWOOD HEALTHCARE INC.</t>
  </si>
  <si>
    <t>920 12TH AVENUE SOUTHEAST PUYALLUP, WA 98372 (47.180867, -122.281401)</t>
  </si>
  <si>
    <t>SEQUIM HEALTH &amp; REHABILITATION</t>
  </si>
  <si>
    <t>650 WEST HEMLOCK ST</t>
  </si>
  <si>
    <t>SEQUIM HEALTH, LLC</t>
  </si>
  <si>
    <t>650 WEST HEMLOCK ST SEQUIM, WA 98382 (48.07511, -123.115536)</t>
  </si>
  <si>
    <t>SEA MAR COMMUNITY CARE CENTER</t>
  </si>
  <si>
    <t>1040 SOUTH HENDERSON STREET</t>
  </si>
  <si>
    <t>SEA MAR SKILLED NURSING FACILITY</t>
  </si>
  <si>
    <t>1040 SOUTH HENDERSON STREET SEATTLE, WA 98108 (47.523048, -122.31865)</t>
  </si>
  <si>
    <t>ENUMCLAW HEALTH &amp; REHAB CENTER</t>
  </si>
  <si>
    <t>2323 JENSEN STREET</t>
  </si>
  <si>
    <t>ENUMCLAW</t>
  </si>
  <si>
    <t>EVERGREEN WASHINGTON HEALTHCARE ENUMCLAW, LLC</t>
  </si>
  <si>
    <t>2323 JENSEN STREET ENUMCLAW, WA 98022 (47.209682, -121.987114)</t>
  </si>
  <si>
    <t>GARDEN VILLAGE</t>
  </si>
  <si>
    <t>206 SOUTH TENTH AVENUE</t>
  </si>
  <si>
    <t>206 SOUTH TENTH AVENUE YAKIMA, WA 98902 (46.595344, -120.521393)</t>
  </si>
  <si>
    <t>NORTH CENTRAL CARE CENTER</t>
  </si>
  <si>
    <t>N 1812 WALL STREET</t>
  </si>
  <si>
    <t>NORTH CENTRAL CARE CENTER, INC.</t>
  </si>
  <si>
    <t>1812 WALL STREET SPOKANE, WA 99205 (47.674457, -117.421949)</t>
  </si>
  <si>
    <t>TACOMA NURSING AND REHABILITATION CENTER</t>
  </si>
  <si>
    <t>2102 SOUTH 96TH STREET</t>
  </si>
  <si>
    <t>HIGHLAND WELLNESSCARE, LLC</t>
  </si>
  <si>
    <t>2102 SOUTH 96TH STREET TACOMA, WA 98444 (47.170176, -122.464882)</t>
  </si>
  <si>
    <t>GARDEN TERRACE HEALTHCARE CENTER OF FEDERAL WAY</t>
  </si>
  <si>
    <t>491 SOUTH 338TH STREET</t>
  </si>
  <si>
    <t>FEDERAL WAY MEDICAL INVESTORS, LLC</t>
  </si>
  <si>
    <t>491 SOUTH 338TH STREET FEDERAL WAY, WA 98003 (47.298629, -122.326504)</t>
  </si>
  <si>
    <t>FORT VANCOUVER POST ACUTE</t>
  </si>
  <si>
    <t>8507 NORTHEAST 8TH WAY</t>
  </si>
  <si>
    <t>FORT VANCOUVER POST ACUTE LLC</t>
  </si>
  <si>
    <t>8507 NORTHEAST 8TH WAY VANCOUVER, WA 98664 (45.626842, -122.585447)</t>
  </si>
  <si>
    <t>THE OAKS AT LAKEWOOD</t>
  </si>
  <si>
    <t>11411 BRIDGEPORT WAY</t>
  </si>
  <si>
    <t>LAKEWOOD OAKS LLC</t>
  </si>
  <si>
    <t>11411 BRIDGEPORT WAY TACOMA, WA 98499 (47.153756, -122.504488)</t>
  </si>
  <si>
    <t>BROOKFIELD HEALTH AND REHAB OF CASCADIA</t>
  </si>
  <si>
    <t>510 NORTH PARKWAY</t>
  </si>
  <si>
    <t>BATTLE GROUND</t>
  </si>
  <si>
    <t>BATTLEGROUND OF CASCADIA LLC</t>
  </si>
  <si>
    <t>510 NORTH PARKWAY BATTLE GROUND, WA 98604 (45.784786, -122.537292)</t>
  </si>
  <si>
    <t>50A263</t>
  </si>
  <si>
    <t>LAKELAND VILLAGE NURSING FACILITY</t>
  </si>
  <si>
    <t>STATE HIGHWAY 902 &amp; SALNAVE ROAD</t>
  </si>
  <si>
    <t>MEDICAL LAKE</t>
  </si>
  <si>
    <t>Family</t>
  </si>
  <si>
    <t>FRONTIER REHAB &amp; EXTENDED CARE</t>
  </si>
  <si>
    <t>1500 3RD AVENUE</t>
  </si>
  <si>
    <t>EVERGREEN WASHINGTON HEALTHCARE FRONTIER, L.L.C.</t>
  </si>
  <si>
    <t>1500 3RD AVENUE LONGVIEW, WA 98632 (46.137485, -122.921385)</t>
  </si>
  <si>
    <t>REGENCY AT NORTHPOINTE</t>
  </si>
  <si>
    <t>1224 EAST WESTVIEW COURT</t>
  </si>
  <si>
    <t>BD SPOKANE I LLC</t>
  </si>
  <si>
    <t>1224 EAST WESTVIEW COURT SPOKANE, WA 99218 (47.745663, -117.391113)</t>
  </si>
  <si>
    <t>PRESTIGE POST-ACUTE &amp; REHAB CTR - KITTITAS VALLLEY</t>
  </si>
  <si>
    <t>1050 E MOUNTAIN VIEW</t>
  </si>
  <si>
    <t>ELLENSBURG</t>
  </si>
  <si>
    <t>CARE CENTER ELLENSBURG, INC.</t>
  </si>
  <si>
    <t>1050 E MOUNTAIN VIEW ELLENSBURG, WA 98926 (46.984636, -120.531086)</t>
  </si>
  <si>
    <t>PANORAMA CITY CONV &amp; REHAB CTR</t>
  </si>
  <si>
    <t>1600 SLEATER KINNEY ROAD SE</t>
  </si>
  <si>
    <t>PANORAMA</t>
  </si>
  <si>
    <t>1600 SLEATER KINNEY ROAD SE LACEY, WA 98503 (47.031672, -122.833757)</t>
  </si>
  <si>
    <t>THE OAKS AT FOREST BAY</t>
  </si>
  <si>
    <t>16357 AURORA AVENUE NORTH</t>
  </si>
  <si>
    <t>AURORA OAKS LLC</t>
  </si>
  <si>
    <t>16357 AURORA AVENUE NORTH SHORELINE, WA 98133 (47.748091, -122.345577)</t>
  </si>
  <si>
    <t>PROVIDENCE ST JOSEPH CARE CENTER</t>
  </si>
  <si>
    <t>17 EAST 8TH AVENUE</t>
  </si>
  <si>
    <t>PROVIDENCE HEALTH &amp; SERVICES - WASHINGTON</t>
  </si>
  <si>
    <t>17 EAST 8TH AVENUE SPOKANE, WA 99202 (47.648118, -117.409068)</t>
  </si>
  <si>
    <t>PARK MANOR REHABILITATION CTR</t>
  </si>
  <si>
    <t>1710 PLAZA WAY</t>
  </si>
  <si>
    <t>MANOR PARK HEALTHCARE LLC</t>
  </si>
  <si>
    <t>1710 PLAZA WAY WALLA WALLA, WA 99362 (46.04746, -118.346086)</t>
  </si>
  <si>
    <t>LIFE CARE CENTER OF KENNEWICK</t>
  </si>
  <si>
    <t>1508 WEST SEVENTH AVENUE</t>
  </si>
  <si>
    <t>KENNEWICK MEDICAL INVESTORS, LLC</t>
  </si>
  <si>
    <t>1508 WEST SEVENTH AVENUE KENNEWICK, WA 99336 (46.202192, -119.139428)</t>
  </si>
  <si>
    <t>FIR LANE HEALTH AND REHAB CTR</t>
  </si>
  <si>
    <t>2430 NORTH 13TH STREET</t>
  </si>
  <si>
    <t>FIR LANE HEALTH - SHELTON, LLC</t>
  </si>
  <si>
    <t>2430 NORTH 13TH STREET SHELTON, WA 98584 (47.22765, -123.112641)</t>
  </si>
  <si>
    <t>AVAMERE REHABILITATION OF CASCADE PARK</t>
  </si>
  <si>
    <t>801 SOUTHEAST PARK CREST AVENUE</t>
  </si>
  <si>
    <t>VANCOUVER OPERATIONS, LLC</t>
  </si>
  <si>
    <t>801 SOUTHEAST PARK CREST AVENUE VANCOUVER, WA 98683 (45.615057, -122.520307)</t>
  </si>
  <si>
    <t>ALASKA GARDENS HEALTH AND REHABILITATION</t>
  </si>
  <si>
    <t>6220 SOUTH ALASKA STREET</t>
  </si>
  <si>
    <t>EVERGREEN AT TACOMA, L.L.C.</t>
  </si>
  <si>
    <t>6220 SOUTH ALASKA STREET TACOMA, WA 98408 (47.19914, -122.459555)</t>
  </si>
  <si>
    <t>TALBOT CENTER FOR REHAB &amp; HEALTHCARE</t>
  </si>
  <si>
    <t>4430 TALBOT ROAD SOUTH</t>
  </si>
  <si>
    <t>TALBOT REHABILITATION CENTER LLC</t>
  </si>
  <si>
    <t>4430 TALBOT ROAD SOUTH RENTON, WA 98055 (47.439676, -122.213064)</t>
  </si>
  <si>
    <t>JUDSON PARK HEALTH CENTER</t>
  </si>
  <si>
    <t>23620 MARINE VIEW DRIVE SOUTH</t>
  </si>
  <si>
    <t>AMERICAN BAPTIST HOMES OF WASHINGTON</t>
  </si>
  <si>
    <t>23620 MARINE VIEW DRIVE SOUTH DES MOINES, WA 98198 (47.389194, -122.323806)</t>
  </si>
  <si>
    <t>ST FRANCIS OF BELLINGHAM</t>
  </si>
  <si>
    <t>3121 SQUALICUM PARKWAY</t>
  </si>
  <si>
    <t>ST. FRANCIS OPERATIONS, LLC</t>
  </si>
  <si>
    <t>3121 SQUALICUM PARKWAY BELLINGHAM, WA 98225 (48.772147, -122.469341)</t>
  </si>
  <si>
    <t>WASHINGTON SOLDIERS HOME</t>
  </si>
  <si>
    <t>1301 ORTING-KAPOWSIN HWY E</t>
  </si>
  <si>
    <t>ORTING</t>
  </si>
  <si>
    <t>STATE OF WASHINGTON WASHINGTON SOLDIERS HOME</t>
  </si>
  <si>
    <t>1301 ORTING-KAPOWSIN HWY E ORTING, WA 98360 (47.082367, -122.214314)</t>
  </si>
  <si>
    <t>BAINBRIDGE ISLAND HEALTH &amp; REHAB CENTER</t>
  </si>
  <si>
    <t>835 MADISON AVENUE NORTH</t>
  </si>
  <si>
    <t>BAINBRIDGE ISLAND</t>
  </si>
  <si>
    <t>EAGLE HARBOR HEALTHCARE INC</t>
  </si>
  <si>
    <t>835 MADISON AVENUE NORTH BAINBRIDGE ISLAND, WA 98110 (47.631679, -122.521009)</t>
  </si>
  <si>
    <t>ARLINGTON HEALTH AND REHABILITATION</t>
  </si>
  <si>
    <t>620 SOUTH HAZEL STREET</t>
  </si>
  <si>
    <t>ARLINGTON</t>
  </si>
  <si>
    <t>CLAY &amp; DAVIS DEVELOPMENT LLC</t>
  </si>
  <si>
    <t>620 SOUTH HAZEL STREET ARLINGTON, WA 98223 (48.18681, -122.128915)</t>
  </si>
  <si>
    <t>50A174</t>
  </si>
  <si>
    <t>FORKS COMMUNITY HOSPITAL, LTCU</t>
  </si>
  <si>
    <t>530 BOGACHIEL WAY</t>
  </si>
  <si>
    <t>FORKS</t>
  </si>
  <si>
    <t>530 BOGACHIEL WAY FORKS, WA 98331 (47.946356, -124.393471)</t>
  </si>
  <si>
    <t>MANOR CARE OF GIG HARBOR WA, LLC</t>
  </si>
  <si>
    <t>3309 45TH STREET COURT NORTHWEST</t>
  </si>
  <si>
    <t>MANOR CARE OF GIG HARBOR WA, ASSOCIATION</t>
  </si>
  <si>
    <t>3309 45TH STREET COURT NORTHWEST GIG HARBOR, WA 98335 (47.299604, -122.583235)</t>
  </si>
  <si>
    <t>GOOD SAMARITAN SOCIETY - STAFHOLT</t>
  </si>
  <si>
    <t>456 C STREET</t>
  </si>
  <si>
    <t>BLAINE</t>
  </si>
  <si>
    <t>THE EVANGELICAL LUTHERAN GOOD SAMARITAN SOCIETY</t>
  </si>
  <si>
    <t>456 C STREET BLAINE, WA 98230 (48.999151, -122.747011)</t>
  </si>
  <si>
    <t>ALDERWOOD PARK HEALTH AND REHABILITATION</t>
  </si>
  <si>
    <t>2726 ALDERWOOD AVENUE</t>
  </si>
  <si>
    <t>EMPRES AT ALDERWOOD, LLC</t>
  </si>
  <si>
    <t>2726 ALDERWOOD AVENUE BELLINGHAM, WA 98225 (48.779864, -122.502503)</t>
  </si>
  <si>
    <t>QUEEN ANNE HEALTHCARE</t>
  </si>
  <si>
    <t>2717 DEXTER AVENUE NORTH</t>
  </si>
  <si>
    <t>SEATTLE OPERATIONS LLC</t>
  </si>
  <si>
    <t>2717 DEXTER AVENUE NORTH SEATTLE, WA 98109 (47.644658, -122.347732)</t>
  </si>
  <si>
    <t>PARK RIDGE CARE CENTER</t>
  </si>
  <si>
    <t>1250 NORTHEAST 145TH STREET</t>
  </si>
  <si>
    <t>NORTHWEST CARE-SHORELINE, INC.</t>
  </si>
  <si>
    <t>1250 NORTHEAST 145TH STREET SEATTLE, WA 98155 (47.733969, -122.314314)</t>
  </si>
  <si>
    <t>PROVIDENCE MARIANWOOD</t>
  </si>
  <si>
    <t>3725 PROVIDENCE POINT DRIVE SOUTHEAST</t>
  </si>
  <si>
    <t>3725 PROVIDENCE POINT DRIVE SOUTHEAST ISSAQUAH, WA 98029 (47.575076, -122.038029)</t>
  </si>
  <si>
    <t>SHARON CARE CENTER</t>
  </si>
  <si>
    <t>1509 HARRISON AVENUE</t>
  </si>
  <si>
    <t>SHARON CARE CENTER INC</t>
  </si>
  <si>
    <t>1509 HARRISON AVENUE CENTRALIA, WA 98531 (46.734378, -122.988321)</t>
  </si>
  <si>
    <t>FOREST RIDGE HEALTH &amp; REHAB</t>
  </si>
  <si>
    <t>140 SOUTH MARION AVENUE</t>
  </si>
  <si>
    <t>FOREST RIDGE HEALTH - BREMERTON, LLC</t>
  </si>
  <si>
    <t>140 SOUTH MARION AVENUE BREMERTON, WA 98312 (47.562264, -122.662461)</t>
  </si>
  <si>
    <t>COTTESMORE OF LIFE CARE</t>
  </si>
  <si>
    <t>2909 14TH AVENUE NORTHWEST</t>
  </si>
  <si>
    <t>GIG HARBOR OPERATIONS, LLC</t>
  </si>
  <si>
    <t>2909 14TH AVENUE NORTHWEST GIG HARBOR, WA 98335 (47.284938, -122.557973)</t>
  </si>
  <si>
    <t>REGENCY WENATCHEE REHABILIATION &amp; NURSING CENTER</t>
  </si>
  <si>
    <t>1326 RED APPLE RD</t>
  </si>
  <si>
    <t>REGENCY WENATCHEE LLC</t>
  </si>
  <si>
    <t>1326 RED APPLE RD WENATCHEE, WA 98801 (47.407947, -120.334421)</t>
  </si>
  <si>
    <t>AVALON CARE CENTER AT NORTHPOINTE</t>
  </si>
  <si>
    <t>9827 NORTH NEVADA</t>
  </si>
  <si>
    <t>AVALON CARE CENTER - SPOKANE, LLC</t>
  </si>
  <si>
    <t>9827 NORTH NEVADA SPOKANE, WA 99218 (47.746143, -117.395374)</t>
  </si>
  <si>
    <t>AMERICANA HEALTH &amp; REHAB CTR</t>
  </si>
  <si>
    <t>917 7TH AVENUE</t>
  </si>
  <si>
    <t>EVERGREEN WASHINGTON HEALTHCARE AMERICANA, L.L.C.</t>
  </si>
  <si>
    <t>917 7TH AVENUE LONGVIEW, WA 98632 (46.129113, -122.929172)</t>
  </si>
  <si>
    <t>MANOR CARE HEALTH SERVICES (LYNNWOOD)</t>
  </si>
  <si>
    <t>3701 188TH STREET SOUTHWEST</t>
  </si>
  <si>
    <t>MANOR CARE OF LYNNWOOD WA, ASSOCIATION</t>
  </si>
  <si>
    <t>3701 188TH STREET SOUTHWEST LYNNWOOD, WA 98037 (47.828221, -122.283478)</t>
  </si>
  <si>
    <t>AVAMERE TRANSITIONAL CARE OF PUGET SOUND</t>
  </si>
  <si>
    <t>630 SOUTH PEARL STREET</t>
  </si>
  <si>
    <t>GEORGIAN REHAB LLC</t>
  </si>
  <si>
    <t>630 SOUTH PEARL STREET TACOMA, WA 98465 (47.254154, -122.515814)</t>
  </si>
  <si>
    <t>ROCKWOOD AT HAWTHORNE</t>
  </si>
  <si>
    <t>101 EAST HAWTHORNE ROAD</t>
  </si>
  <si>
    <t>101 EAST HAWTHORNE ROAD SPOKANE, WA 99218 (47.751153, -117.408465)</t>
  </si>
  <si>
    <t>WARM BEACH HEALTH CARE CENTER</t>
  </si>
  <si>
    <t>20420 MARINE DRIVE NORTHWEST</t>
  </si>
  <si>
    <t>WARM BEACH HEALTHCARE CENTER</t>
  </si>
  <si>
    <t>WESLEY HOMES HEALTH CENTER</t>
  </si>
  <si>
    <t>1122 SOUTH 216TH STREET</t>
  </si>
  <si>
    <t>WESLEY HOMES DES MOINES LLC</t>
  </si>
  <si>
    <t>1122 SOUTH 216TH STREET DES MOINES, WA 98198 (47.408407, -122.318982)</t>
  </si>
  <si>
    <t>AVAMERE BELLINGHAM HEALTH CARE &amp; REHAB SERVICES</t>
  </si>
  <si>
    <t>1200 BIRCHWOOD AVENUE</t>
  </si>
  <si>
    <t>BELLINGHAM OPERATIONS, LLC</t>
  </si>
  <si>
    <t>1200 BIRCHWOOD AVENUE BELLINGHAM, WA 98225 (48.776174, -122.488424)</t>
  </si>
  <si>
    <t>GOOD SAMARITAN SOCIETY - SPOKANE VALLEY</t>
  </si>
  <si>
    <t>EAST 17121 EIGHTH AVENUE</t>
  </si>
  <si>
    <t>SPOKANE VALLEY</t>
  </si>
  <si>
    <t>17121 EIGHTH AVENUE SPOKANE VALLEY, WA 99016 (47.649615, -117.172942)</t>
  </si>
  <si>
    <t>FRANKLIN HILLS HEALTH &amp; REHAB CENTER</t>
  </si>
  <si>
    <t>6021 NORTH LIDGERWOOD</t>
  </si>
  <si>
    <t>FRANKLIN HILLS HEALTH - SPOKANE, LLC</t>
  </si>
  <si>
    <t>DELTA REHABILITATION CENTER</t>
  </si>
  <si>
    <t>1705 TERRACE AVENUE</t>
  </si>
  <si>
    <t>1705 TERRACE AVENUE SNOHOMISH, WA 98290 (47.933559, -122.082345)</t>
  </si>
  <si>
    <t>WILLOW SPRINGS CARE AND REHABILITATION</t>
  </si>
  <si>
    <t>4007 TIETON DRIVE</t>
  </si>
  <si>
    <t>WILLOW SPRINGS CARE</t>
  </si>
  <si>
    <t>4007 TIETON DRIVE YAKIMA, WA 98908 (46.592682, -120.563232)</t>
  </si>
  <si>
    <t>CRESTWOOD HEALTH AND REHABILITATION CENTER</t>
  </si>
  <si>
    <t>1116 E LAURIDSEN BOULEVARD</t>
  </si>
  <si>
    <t>PORT ANGELES</t>
  </si>
  <si>
    <t>CRESTWOOD CONVALESCENT - PORT ANGELES, LLC</t>
  </si>
  <si>
    <t>1116 E LAURIDSEN BOULEVARD PORT ANGELES, WA 98362 (48.103507, -123.4195)</t>
  </si>
  <si>
    <t>BURIEN NURSING AND REHABILITATION CENTER</t>
  </si>
  <si>
    <t>1031 SOUTHWEST 130TH STREET</t>
  </si>
  <si>
    <t>BURIEN</t>
  </si>
  <si>
    <t>BURIEN POST-ACUTE SERVICES INC</t>
  </si>
  <si>
    <t>1031 SOUTHWEST 130TH STREET BURIEN, WA 98146 (47.486639, -122.348215)</t>
  </si>
  <si>
    <t>MT BAKER CARE CENTER</t>
  </si>
  <si>
    <t>2905 CONNELLY AVENUE</t>
  </si>
  <si>
    <t>CLAY &amp; DAVIS MT BAKER DEVELOPMENT L L C</t>
  </si>
  <si>
    <t>2905 CONNELLY AVENUE BELLINGHAM, WA 98225 (48.712827, -122.47978)</t>
  </si>
  <si>
    <t>DISCOVERY NURSING &amp; REHAB OF VANCOUVER</t>
  </si>
  <si>
    <t>5220 NORTHEAST HAZEL DELL AVENUE</t>
  </si>
  <si>
    <t>CARE CENTER HAZEL DELL INC</t>
  </si>
  <si>
    <t>5220 NORTHEAST HAZEL DELL AVENUE VANCOUVER, WA 98663 (45.660743, -122.667935)</t>
  </si>
  <si>
    <t>Federal Provider Number</t>
  </si>
  <si>
    <t>Provider Name</t>
  </si>
  <si>
    <t>Provider Address</t>
  </si>
  <si>
    <t>Provider City</t>
  </si>
  <si>
    <t>Provider Phone Number</t>
  </si>
  <si>
    <t>Provider SSA County</t>
  </si>
  <si>
    <t>Provider County Name</t>
  </si>
  <si>
    <t>Ownership Type</t>
  </si>
  <si>
    <t>Provider Type</t>
  </si>
  <si>
    <t>Provider Resides in Hospital</t>
  </si>
  <si>
    <t>Legal Business Name</t>
  </si>
  <si>
    <t>Continuing Care Retirement Community</t>
  </si>
  <si>
    <t>Special Focus Status</t>
  </si>
  <si>
    <t>Abuse Icon</t>
  </si>
  <si>
    <t>Most Recent Health Inspection More Than 2 Years Ago</t>
  </si>
  <si>
    <t>Provider Changed Ownership in Last 12 Months</t>
  </si>
  <si>
    <t>With a Resident and Family Council</t>
  </si>
  <si>
    <t>Automatic Sprinkler Systems in All Required Areas</t>
  </si>
  <si>
    <t>Overall Rating</t>
  </si>
  <si>
    <t>Overall Rating Footnote</t>
  </si>
  <si>
    <t>Health Inspection Rating</t>
  </si>
  <si>
    <t>Health Inspection Rating Footnote</t>
  </si>
  <si>
    <t>QM Rating</t>
  </si>
  <si>
    <t>QM Rating Footnote</t>
  </si>
  <si>
    <t>Long-Stay QM Rating</t>
  </si>
  <si>
    <t>Long-Stay QM Rating Footnote</t>
  </si>
  <si>
    <t>Short-Stay QM Rating</t>
  </si>
  <si>
    <t>Short-Stay QM Rating Footnote</t>
  </si>
  <si>
    <t>Staffing Rating</t>
  </si>
  <si>
    <t>Staffing Rating Footnote</t>
  </si>
  <si>
    <t>RN Staffing Rating</t>
  </si>
  <si>
    <t>RN Staffing Rating Footnote</t>
  </si>
  <si>
    <t>Reported Staffing Footnote</t>
  </si>
  <si>
    <t>Physical Therapist Staffing Footnote</t>
  </si>
  <si>
    <t>Reported Nurse Aide Staffing Hours per Resident per Day</t>
  </si>
  <si>
    <t>Reported LPN Staffing Hours per Resident per Day</t>
  </si>
  <si>
    <t>Reported RN Staffing Hours per Resident per Day</t>
  </si>
  <si>
    <t>Reported Licensed Staffing Hours per Resident per Day</t>
  </si>
  <si>
    <t>Reported Total Nurse Staffing Hours per Resident per Day</t>
  </si>
  <si>
    <t>Reported Physical Therapist Staffing Hours per Resident Per Day</t>
  </si>
  <si>
    <t>Case-Mix Nurse Aide Staffing Hours per Resident per Day</t>
  </si>
  <si>
    <t>Case-Mix LPN Staffing Hours per Resident per Day</t>
  </si>
  <si>
    <t>Case-Mix RN Staffing Hours per Resident per Day</t>
  </si>
  <si>
    <t>Case-Mix Total Nurse Staffing Hours per Resident per Day</t>
  </si>
  <si>
    <t>Adjusted Nurse Aide Staffing Hours per Resident per Day</t>
  </si>
  <si>
    <t>Adjusted LPN Staffing Hours per Resident per Day</t>
  </si>
  <si>
    <t>Adjusted RN Staffing Hours per Resident per Day</t>
  </si>
  <si>
    <t>Adjusted Total Nurse Staffing Hours per Resident per Day</t>
  </si>
  <si>
    <t>Rating Cycle 1 Standard Survey Health Date</t>
  </si>
  <si>
    <t>Rating Cycle 1 Total Number of Health Deficiencies</t>
  </si>
  <si>
    <t>Rating Cycle 1 Number of Standard Health Deficiencies</t>
  </si>
  <si>
    <t>Rating Cycle 1 Number of Complaint Health Deficiencies</t>
  </si>
  <si>
    <t>Rating Cycle 1 Health Deficiency Score</t>
  </si>
  <si>
    <t>Rating Cycle 1 Number of Health Revisits</t>
  </si>
  <si>
    <t>Rating Cycle 1 Health Revisit Score</t>
  </si>
  <si>
    <t>Rating Cycle 1 Total Health Score</t>
  </si>
  <si>
    <t>Rating Cycle 2 Standard Health Survey Date</t>
  </si>
  <si>
    <t>Rating Cycle 2 Total Number of Health Deficiencies</t>
  </si>
  <si>
    <t>Rating Cycle 2 Number of Standard Health Deficiencies</t>
  </si>
  <si>
    <t>Rating Cycle 2 Number of Complaint Health Deficiencies</t>
  </si>
  <si>
    <t>Rating Cycle 2 Health Deficiency Score</t>
  </si>
  <si>
    <t>Rating Cycle 2 Number of Health Revisits</t>
  </si>
  <si>
    <t>Rating Cycle 2 Health Revisit Score</t>
  </si>
  <si>
    <t>Rating Cycle 2 Total Health Score</t>
  </si>
  <si>
    <t>Rating Cycle 3 Standard Health Survey Date</t>
  </si>
  <si>
    <t>Rating Cycle 3 Total Number of Health Deficiencies</t>
  </si>
  <si>
    <t>Rating Cycle 3 Number of Standard Health Deficiencies</t>
  </si>
  <si>
    <t>Rating Cycle 3 Number of Complaint Health Deficiencies</t>
  </si>
  <si>
    <t>Rating Cycle 3 Number of Health Revisits</t>
  </si>
  <si>
    <t>Rating Cycle 3 Health Deficiency Score</t>
  </si>
  <si>
    <t>Rating Cycle 3 Health Revisit Score</t>
  </si>
  <si>
    <t>Rating Cycle 3 Total Health Score</t>
  </si>
  <si>
    <t>Total Weighted Health Survey Score</t>
  </si>
  <si>
    <t>Number of Facility Reported Incidents</t>
  </si>
  <si>
    <t>Number of Substantiated Complaints</t>
  </si>
  <si>
    <t>Number of Fines</t>
  </si>
  <si>
    <t>Total Amount of Fines in Dollars</t>
  </si>
  <si>
    <t>Number of Payment Denials</t>
  </si>
  <si>
    <t>Total Number of Penalties</t>
  </si>
  <si>
    <t>Location</t>
  </si>
  <si>
    <t>Processing Date</t>
  </si>
  <si>
    <t>Disable percentage</t>
  </si>
  <si>
    <t>Disable population</t>
  </si>
  <si>
    <t>Zip Code</t>
  </si>
  <si>
    <t>City</t>
  </si>
  <si>
    <t>Holtsville</t>
  </si>
  <si>
    <t>Suffolk</t>
  </si>
  <si>
    <t>Fishers Island</t>
  </si>
  <si>
    <t>Staten Island</t>
  </si>
  <si>
    <t>Richmond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</si>
  <si>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</si>
  <si>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</si>
  <si>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</si>
  <si>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</si>
  <si>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</si>
  <si>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</si>
  <si>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</si>
  <si>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</t>
  </si>
  <si>
    <t>Bedford Hills</t>
  </si>
  <si>
    <t>Brewster</t>
  </si>
  <si>
    <t>Putnam</t>
  </si>
  <si>
    <t>Briarcliff Manor</t>
  </si>
  <si>
    <t>Buchanan</t>
  </si>
  <si>
    <t>Carmel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</si>
  <si>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</si>
  <si>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</si>
  <si>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</si>
  <si>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</si>
  <si>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</si>
  <si>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</si>
  <si>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</si>
  <si>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</si>
  <si>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</si>
  <si>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</si>
  <si>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</si>
  <si>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Harrison</t>
  </si>
  <si>
    <t>Hartsdale</t>
  </si>
  <si>
    <t>Hawthorne</t>
  </si>
  <si>
    <t>Irvington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</si>
  <si>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</si>
  <si>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</si>
  <si>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</si>
  <si>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</si>
  <si>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</si>
  <si>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</si>
  <si>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</si>
  <si>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</si>
  <si>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</si>
  <si>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</si>
  <si>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</si>
  <si>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</si>
  <si>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</si>
  <si>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Mount Vernon</t>
  </si>
  <si>
    <t>North Salem</t>
  </si>
  <si>
    <t>Ossining</t>
  </si>
  <si>
    <t>Peekskill</t>
  </si>
  <si>
    <t>Cortlandt Manor</t>
  </si>
  <si>
    <t>Pleasantville</t>
  </si>
  <si>
    <t>Port Chester</t>
  </si>
  <si>
    <t>Pound Ridge</t>
  </si>
  <si>
    <t>Purchase</t>
  </si>
  <si>
    <t>Purdys</t>
  </si>
  <si>
    <t>Putnam Valley</t>
  </si>
  <si>
    <t>Rye</t>
  </si>
  <si>
    <t>Scarsdale</t>
  </si>
  <si>
    <t>Shenorock</t>
  </si>
  <si>
    <t>Shrub Oak</t>
  </si>
  <si>
    <t>Somers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</si>
  <si>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</si>
  <si>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</si>
  <si>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</si>
  <si>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</si>
  <si>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</si>
  <si>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</si>
  <si>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</si>
  <si>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</si>
  <si>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</si>
  <si>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</si>
  <si>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</si>
  <si>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</si>
  <si>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</si>
  <si>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</si>
  <si>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</si>
  <si>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Pelham</t>
  </si>
  <si>
    <t>Suffern</t>
  </si>
  <si>
    <t>Rockland</t>
  </si>
  <si>
    <t>Arden</t>
  </si>
  <si>
    <t>Orange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</si>
  <si>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</si>
  <si>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</si>
  <si>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</si>
  <si>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</si>
  <si>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</si>
  <si>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</si>
  <si>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</si>
  <si>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Chester</t>
  </si>
  <si>
    <t>Circleville</t>
  </si>
  <si>
    <t>Congers</t>
  </si>
  <si>
    <t>Fort Montgomery</t>
  </si>
  <si>
    <t>Garnerville</t>
  </si>
  <si>
    <t>Goshen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</si>
  <si>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</si>
  <si>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</si>
  <si>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</si>
  <si>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</si>
  <si>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</si>
  <si>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</si>
  <si>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</si>
  <si>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Johnson</t>
  </si>
  <si>
    <t>Middletown</t>
  </si>
  <si>
    <t>Monroe</t>
  </si>
  <si>
    <t>Monsey</t>
  </si>
  <si>
    <t>Mountainville</t>
  </si>
  <si>
    <t>Nanuet</t>
  </si>
  <si>
    <t>New City</t>
  </si>
  <si>
    <t>New Hampton</t>
  </si>
  <si>
    <t>New Milford</t>
  </si>
  <si>
    <t>Nyack</t>
  </si>
  <si>
    <t>Orangeburg</t>
  </si>
  <si>
    <t>Otisville</t>
  </si>
  <si>
    <t>Palisades</t>
  </si>
  <si>
    <t>Pearl River</t>
  </si>
  <si>
    <t>Piermont</t>
  </si>
  <si>
    <t>Pine Island</t>
  </si>
  <si>
    <t>Pomona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</si>
  <si>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</si>
  <si>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</si>
  <si>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</si>
  <si>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</si>
  <si>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</si>
  <si>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</si>
  <si>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</si>
  <si>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</si>
  <si>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</si>
  <si>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</si>
  <si>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</si>
  <si>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</si>
  <si>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</si>
  <si>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</si>
  <si>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Unionville</t>
  </si>
  <si>
    <t>Valley Cottage</t>
  </si>
  <si>
    <t>Warwick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</si>
  <si>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</si>
  <si>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</si>
  <si>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</si>
  <si>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</si>
  <si>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</si>
  <si>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</si>
  <si>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</si>
  <si>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</si>
  <si>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</si>
  <si>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</si>
  <si>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</si>
  <si>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</si>
  <si>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</si>
  <si>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</si>
  <si>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</si>
  <si>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</si>
  <si>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</si>
  <si>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</si>
  <si>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</si>
  <si>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Brooklyn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</si>
  <si>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</si>
  <si>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</si>
  <si>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</si>
  <si>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</si>
  <si>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</si>
  <si>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</si>
  <si>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</si>
  <si>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</si>
  <si>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</si>
  <si>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</si>
  <si>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</si>
  <si>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</si>
  <si>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</si>
  <si>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</si>
  <si>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</si>
  <si>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</si>
  <si>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</si>
  <si>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Ridgewood</t>
  </si>
  <si>
    <t>Jamaica</t>
  </si>
  <si>
    <t>Cambria Heights</t>
  </si>
  <si>
    <t>Saint Albans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</si>
  <si>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</si>
  <si>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</si>
  <si>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</si>
  <si>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</si>
  <si>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</si>
  <si>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</si>
  <si>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</si>
  <si>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</si>
  <si>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</si>
  <si>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Hollis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</si>
  <si>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</si>
  <si>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</si>
  <si>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</si>
  <si>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</si>
  <si>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</si>
  <si>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</si>
  <si>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</si>
  <si>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</si>
  <si>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</si>
  <si>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Freeport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</si>
  <si>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</si>
  <si>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</si>
  <si>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</si>
  <si>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</si>
  <si>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</si>
  <si>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</si>
  <si>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</si>
  <si>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</si>
  <si>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</si>
  <si>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</si>
  <si>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</si>
  <si>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Lawrence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</si>
  <si>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</si>
  <si>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</si>
  <si>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</si>
  <si>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</si>
  <si>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</si>
  <si>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</si>
  <si>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</si>
  <si>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</si>
  <si>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</si>
  <si>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Roosevelt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</si>
  <si>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</si>
  <si>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</si>
  <si>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</si>
  <si>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</si>
  <si>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</si>
  <si>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</si>
  <si>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</si>
  <si>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</si>
  <si>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</si>
  <si>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</si>
  <si>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</si>
  <si>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</si>
  <si>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</si>
  <si>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</si>
  <si>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</si>
  <si>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</si>
  <si>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</si>
  <si>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</si>
  <si>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</si>
  <si>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</si>
  <si>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</si>
  <si>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</si>
  <si>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</si>
  <si>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</si>
  <si>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</si>
  <si>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</si>
  <si>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</si>
  <si>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</si>
  <si>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</si>
  <si>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</si>
  <si>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</si>
  <si>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</si>
  <si>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</si>
  <si>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</si>
  <si>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</si>
  <si>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</si>
  <si>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</si>
  <si>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</si>
  <si>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Farmingdale</t>
  </si>
  <si>
    <t>Farmingville</t>
  </si>
  <si>
    <t>Great River</t>
  </si>
  <si>
    <t>Greenlawn</t>
  </si>
  <si>
    <t>Holbrook</t>
  </si>
  <si>
    <t>Huntington</t>
  </si>
  <si>
    <t>Huntington Station</t>
  </si>
  <si>
    <t>Melville</t>
  </si>
  <si>
    <t>Islandia</t>
  </si>
  <si>
    <t>Islip</t>
  </si>
  <si>
    <t>Islip Terrace</t>
  </si>
  <si>
    <t>Jericho</t>
  </si>
  <si>
    <t>Kings Park</t>
  </si>
  <si>
    <t>Lake Grove</t>
  </si>
  <si>
    <t>Levittown</t>
  </si>
  <si>
    <t>Lindenhurst</t>
  </si>
  <si>
    <t>Massapequa</t>
  </si>
  <si>
    <t>Massapequa Park</t>
  </si>
  <si>
    <t>Medford</t>
  </si>
  <si>
    <t>Miller Place</t>
  </si>
  <si>
    <t>Mill Neck</t>
  </si>
  <si>
    <t>Mount Sinai</t>
  </si>
  <si>
    <t>Nesconset</t>
  </si>
  <si>
    <t>Northport</t>
  </si>
  <si>
    <t>Oakdale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</si>
  <si>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</si>
  <si>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</si>
  <si>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</si>
  <si>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</si>
  <si>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</si>
  <si>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</si>
  <si>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</si>
  <si>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</si>
  <si>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</si>
  <si>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</si>
  <si>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</si>
  <si>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</si>
  <si>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Shoreham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</si>
  <si>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</si>
  <si>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</si>
  <si>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</si>
  <si>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</si>
  <si>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</si>
  <si>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</si>
  <si>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</si>
  <si>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</si>
  <si>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Woodbury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</si>
  <si>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</si>
  <si>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</si>
  <si>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</si>
  <si>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</si>
  <si>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</si>
  <si>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</si>
  <si>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</si>
  <si>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</si>
  <si>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</si>
  <si>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</si>
  <si>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</si>
  <si>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Hampton</t>
  </si>
  <si>
    <t>East Marion</t>
  </si>
  <si>
    <t>East Moriches</t>
  </si>
  <si>
    <t>Eastport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</si>
  <si>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</si>
  <si>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</si>
  <si>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</si>
  <si>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</si>
  <si>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</si>
  <si>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</si>
  <si>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</si>
  <si>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</si>
  <si>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</si>
  <si>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</si>
  <si>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</si>
  <si>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</si>
  <si>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</si>
  <si>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Orient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</si>
  <si>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</si>
  <si>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</si>
  <si>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</si>
  <si>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</si>
  <si>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</si>
  <si>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</si>
  <si>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</si>
  <si>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</si>
  <si>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Shirley</t>
  </si>
  <si>
    <t>Southampton</t>
  </si>
  <si>
    <t>South Jamesport</t>
  </si>
  <si>
    <t>Southold</t>
  </si>
  <si>
    <t>Speonk</t>
  </si>
  <si>
    <t>Upton</t>
  </si>
  <si>
    <t>Wainscott</t>
  </si>
  <si>
    <t>Water Mill</t>
  </si>
  <si>
    <t>Westhampton</t>
  </si>
  <si>
    <t>Westhampton Beach</t>
  </si>
  <si>
    <t>Yaphank</t>
  </si>
  <si>
    <t>Alcove</t>
  </si>
  <si>
    <t>Albany</t>
  </si>
  <si>
    <t>Alplaus</t>
  </si>
  <si>
    <t>Schenectady</t>
  </si>
  <si>
    <t>Altamont</t>
  </si>
  <si>
    <t>Amsterdam</t>
  </si>
  <si>
    <t>Montgomery</t>
  </si>
  <si>
    <t>Athens</t>
  </si>
  <si>
    <t>Greene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</si>
  <si>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</si>
  <si>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</si>
  <si>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</si>
  <si>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</si>
  <si>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</si>
  <si>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</si>
  <si>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</si>
  <si>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Berlin</t>
  </si>
  <si>
    <t>Berne</t>
  </si>
  <si>
    <t>Brainard</t>
  </si>
  <si>
    <t>Broadalbin</t>
  </si>
  <si>
    <t>Fulton</t>
  </si>
  <si>
    <t>Burnt Hills</t>
  </si>
  <si>
    <t>Buskirk</t>
  </si>
  <si>
    <t>Canaan</t>
  </si>
  <si>
    <t>Carlisle</t>
  </si>
  <si>
    <t>Schoharie</t>
  </si>
  <si>
    <t>Caroga Lake</t>
  </si>
  <si>
    <t>Castleton On Hudson</t>
  </si>
  <si>
    <t>Central Bridge</t>
  </si>
  <si>
    <t>Charlotteville</t>
  </si>
  <si>
    <t>Chatham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</si>
  <si>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</si>
  <si>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</si>
  <si>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</si>
  <si>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</si>
  <si>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</si>
  <si>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</si>
  <si>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</si>
  <si>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</si>
  <si>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</si>
  <si>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</si>
  <si>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</si>
  <si>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</si>
  <si>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</si>
  <si>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</si>
  <si>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</si>
  <si>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</si>
  <si>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</si>
  <si>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</si>
  <si>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</si>
  <si>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</si>
  <si>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</si>
  <si>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</si>
  <si>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</si>
  <si>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</si>
  <si>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</si>
  <si>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</si>
  <si>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</si>
  <si>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</si>
  <si>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</si>
  <si>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</si>
  <si>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</si>
  <si>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</si>
  <si>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</si>
  <si>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</si>
  <si>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</si>
  <si>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</si>
  <si>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</si>
  <si>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Grafton</t>
  </si>
  <si>
    <t>Greenville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</si>
  <si>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</si>
  <si>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</si>
  <si>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</si>
  <si>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</si>
  <si>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</si>
  <si>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</si>
  <si>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</si>
  <si>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</si>
  <si>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</si>
  <si>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</si>
  <si>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</si>
  <si>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Lake Pleasant</t>
  </si>
  <si>
    <t>Hamilton</t>
  </si>
  <si>
    <t>Latham</t>
  </si>
  <si>
    <t>Malden Bridge</t>
  </si>
  <si>
    <t>Mayfield</t>
  </si>
  <si>
    <t>Mechanicville</t>
  </si>
  <si>
    <t>Medusa</t>
  </si>
  <si>
    <t>Melrose</t>
  </si>
  <si>
    <t>Middleburgh</t>
  </si>
  <si>
    <t>New Baltimore</t>
  </si>
  <si>
    <t>New Lebanon</t>
  </si>
  <si>
    <t>Newtonville</t>
  </si>
  <si>
    <t>Niverville</t>
  </si>
  <si>
    <t>North Blenheim</t>
  </si>
  <si>
    <t>North Chatham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</si>
  <si>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</si>
  <si>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</si>
  <si>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</si>
  <si>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</si>
  <si>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</si>
  <si>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</si>
  <si>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</si>
  <si>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</si>
  <si>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</si>
  <si>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</si>
  <si>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</si>
  <si>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</si>
  <si>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</si>
  <si>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</si>
  <si>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</si>
  <si>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</si>
  <si>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</si>
  <si>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</si>
  <si>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</si>
  <si>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</si>
  <si>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</si>
  <si>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</si>
  <si>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</si>
  <si>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</si>
  <si>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</si>
  <si>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Stamford</t>
  </si>
  <si>
    <t>Stephentown</t>
  </si>
  <si>
    <t>Stillwater</t>
  </si>
  <si>
    <t>Stottville</t>
  </si>
  <si>
    <t>Stuyvesant</t>
  </si>
  <si>
    <t>Stuyvesant Falls</t>
  </si>
  <si>
    <t>Summit</t>
  </si>
  <si>
    <t>Surprise</t>
  </si>
  <si>
    <t>Tribes Hill</t>
  </si>
  <si>
    <t>Troy</t>
  </si>
  <si>
    <t>Valatie</t>
  </si>
  <si>
    <t>Valley Falls</t>
  </si>
  <si>
    <t>Voorheesville</t>
  </si>
  <si>
    <t>Warnerville</t>
  </si>
  <si>
    <t>Waterford</t>
  </si>
  <si>
    <t>Watervliet</t>
  </si>
  <si>
    <t>Wells</t>
  </si>
  <si>
    <t>West Coxsackie</t>
  </si>
  <si>
    <t>Westerlo</t>
  </si>
  <si>
    <t>West Fulton</t>
  </si>
  <si>
    <t>West Lebanon</t>
  </si>
  <si>
    <t>West Sand Lake</t>
  </si>
  <si>
    <t>Worcester</t>
  </si>
  <si>
    <t>Wynantskill</t>
  </si>
  <si>
    <t>Kingston</t>
  </si>
  <si>
    <t>Ulster</t>
  </si>
  <si>
    <t>Accord</t>
  </si>
  <si>
    <t>Acra</t>
  </si>
  <si>
    <t>Arkville</t>
  </si>
  <si>
    <t>Ashland</t>
  </si>
  <si>
    <t>Bearsville</t>
  </si>
  <si>
    <t>Big Indian</t>
  </si>
  <si>
    <t>Bloomington</t>
  </si>
  <si>
    <t>Boiceville</t>
  </si>
  <si>
    <t>Cairo</t>
  </si>
  <si>
    <t>Catskill</t>
  </si>
  <si>
    <t>Chichester</t>
  </si>
  <si>
    <t>Connelly</t>
  </si>
  <si>
    <t>Cornwallville</t>
  </si>
  <si>
    <t>Cottekill</t>
  </si>
  <si>
    <t>Cragsmoor</t>
  </si>
  <si>
    <t>Denver</t>
  </si>
  <si>
    <t>Durham</t>
  </si>
  <si>
    <t>East Durham</t>
  </si>
  <si>
    <t>East Jewett</t>
  </si>
  <si>
    <t>Elka Park</t>
  </si>
  <si>
    <t>Ellenville</t>
  </si>
  <si>
    <t>Esopus</t>
  </si>
  <si>
    <t>Fleischmanns</t>
  </si>
  <si>
    <t>Freehold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</si>
  <si>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</si>
  <si>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</si>
  <si>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</si>
  <si>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</si>
  <si>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</si>
  <si>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</si>
  <si>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</si>
  <si>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</si>
  <si>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</si>
  <si>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</si>
  <si>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</si>
  <si>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</si>
  <si>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</si>
  <si>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</si>
  <si>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</si>
  <si>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</si>
  <si>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Leeds</t>
  </si>
  <si>
    <t>Lexington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</si>
  <si>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</si>
  <si>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</si>
  <si>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</si>
  <si>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</si>
  <si>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</si>
  <si>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</si>
  <si>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</si>
  <si>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</si>
  <si>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</si>
  <si>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</si>
  <si>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</si>
  <si>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</si>
  <si>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</si>
  <si>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</si>
  <si>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</si>
  <si>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</si>
  <si>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</si>
  <si>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</si>
  <si>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</si>
  <si>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Roxbury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</si>
  <si>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</si>
  <si>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</si>
  <si>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</si>
  <si>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</si>
  <si>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</si>
  <si>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</si>
  <si>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</si>
  <si>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</si>
  <si>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</si>
  <si>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</si>
  <si>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</si>
  <si>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</si>
  <si>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</si>
  <si>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</si>
  <si>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</si>
  <si>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</si>
  <si>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</si>
  <si>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Windham</t>
  </si>
  <si>
    <t>Woodstock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</si>
  <si>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</si>
  <si>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</si>
  <si>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</si>
  <si>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</si>
  <si>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</si>
  <si>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</si>
  <si>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</si>
  <si>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</si>
  <si>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</si>
  <si>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</si>
  <si>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Chelsea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</si>
  <si>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</si>
  <si>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</si>
  <si>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</si>
  <si>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</si>
  <si>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</si>
  <si>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</si>
  <si>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</si>
  <si>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</si>
  <si>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</si>
  <si>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</si>
  <si>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</si>
  <si>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Gardiner</t>
  </si>
  <si>
    <t>Germantown</t>
  </si>
  <si>
    <t>Glenham</t>
  </si>
  <si>
    <t>Highland</t>
  </si>
  <si>
    <t>Hillsdale</t>
  </si>
  <si>
    <t>Hollowville</t>
  </si>
  <si>
    <t>Holmes</t>
  </si>
  <si>
    <t>Hopewell Junction</t>
  </si>
  <si>
    <t>Hudson</t>
  </si>
  <si>
    <t>Hughsonville</t>
  </si>
  <si>
    <t>Hyde Park</t>
  </si>
  <si>
    <t>Lagrangeville</t>
  </si>
  <si>
    <t>Livingston</t>
  </si>
  <si>
    <t>Marlboro</t>
  </si>
  <si>
    <t>Maybrook</t>
  </si>
  <si>
    <t>Mellenville</t>
  </si>
  <si>
    <t>Millbrook</t>
  </si>
  <si>
    <t>Millerton</t>
  </si>
  <si>
    <t>Milton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</si>
  <si>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</si>
  <si>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</si>
  <si>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</si>
  <si>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</si>
  <si>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</si>
  <si>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</si>
  <si>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</si>
  <si>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</si>
  <si>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</si>
  <si>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</si>
  <si>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</si>
  <si>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</si>
  <si>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</si>
  <si>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</si>
  <si>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</si>
  <si>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</si>
  <si>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</si>
  <si>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</si>
  <si>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</si>
  <si>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</si>
  <si>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</si>
  <si>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</si>
  <si>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</si>
  <si>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</si>
  <si>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</si>
  <si>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</si>
  <si>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</si>
  <si>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</si>
  <si>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</si>
  <si>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West Copake</t>
  </si>
  <si>
    <t>Wingdale</t>
  </si>
  <si>
    <t>Poughkeepsie</t>
  </si>
  <si>
    <t>Monticello</t>
  </si>
  <si>
    <t>Sullivan</t>
  </si>
  <si>
    <t>Barryville</t>
  </si>
  <si>
    <t>Bethel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</si>
  <si>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</si>
  <si>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</si>
  <si>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</si>
  <si>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</si>
  <si>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</si>
  <si>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</si>
  <si>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</si>
  <si>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</si>
  <si>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</si>
  <si>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</si>
  <si>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</si>
  <si>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</si>
  <si>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</si>
  <si>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</si>
  <si>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</si>
  <si>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</si>
  <si>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</si>
  <si>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</si>
  <si>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</si>
  <si>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</si>
  <si>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</si>
  <si>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Jeffersonville</t>
  </si>
  <si>
    <t>Kauneonga Lake</t>
  </si>
  <si>
    <t>Kenoza Lake</t>
  </si>
  <si>
    <t>Kiamesha Lake</t>
  </si>
  <si>
    <t>Lake Huntington</t>
  </si>
  <si>
    <t>Liberty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</si>
  <si>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</si>
  <si>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</si>
  <si>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</si>
  <si>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</si>
  <si>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</si>
  <si>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</si>
  <si>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</si>
  <si>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</si>
  <si>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</si>
  <si>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</si>
  <si>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</si>
  <si>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</si>
  <si>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</si>
  <si>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</si>
  <si>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</si>
  <si>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</si>
  <si>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</si>
  <si>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</si>
  <si>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</si>
  <si>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</si>
  <si>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</si>
  <si>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</si>
  <si>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</si>
  <si>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</si>
  <si>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</si>
  <si>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</si>
  <si>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</si>
  <si>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</si>
  <si>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</si>
  <si>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</si>
  <si>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</si>
  <si>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Warren</t>
  </si>
  <si>
    <t>South Glens Falls</t>
  </si>
  <si>
    <t>Queensbury</t>
  </si>
  <si>
    <t>Adirondack</t>
  </si>
  <si>
    <t>Argyle</t>
  </si>
  <si>
    <t>Athol</t>
  </si>
  <si>
    <t>Bakers Mills</t>
  </si>
  <si>
    <t>Blue Mountain Lake</t>
  </si>
  <si>
    <t>Bolton Landing</t>
  </si>
  <si>
    <t>Brant Lake</t>
  </si>
  <si>
    <t>Cambridge</t>
  </si>
  <si>
    <t>Chestertown</t>
  </si>
  <si>
    <t>Clemons</t>
  </si>
  <si>
    <t>Cleverdale</t>
  </si>
  <si>
    <t>Comstock</t>
  </si>
  <si>
    <t>Corinth</t>
  </si>
  <si>
    <t>Cossayuna</t>
  </si>
  <si>
    <t>Diamond Point</t>
  </si>
  <si>
    <t>Fort Ann</t>
  </si>
  <si>
    <t>Fort Edward</t>
  </si>
  <si>
    <t>Gansevoort</t>
  </si>
  <si>
    <t>Granville</t>
  </si>
  <si>
    <t>Greenfield Center</t>
  </si>
  <si>
    <t>Greenwich</t>
  </si>
  <si>
    <t>Hadley</t>
  </si>
  <si>
    <t>Hague</t>
  </si>
  <si>
    <t>Hampton</t>
  </si>
  <si>
    <t>Hartford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</si>
  <si>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</si>
  <si>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</si>
  <si>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</si>
  <si>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</si>
  <si>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</si>
  <si>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</si>
  <si>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</si>
  <si>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</si>
  <si>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</si>
  <si>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</si>
  <si>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</si>
  <si>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</si>
  <si>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Essex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</si>
  <si>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</si>
  <si>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</si>
  <si>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</si>
  <si>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</si>
  <si>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</si>
  <si>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</si>
  <si>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</si>
  <si>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</si>
  <si>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Pottersville</t>
  </si>
  <si>
    <t>Putnam Station</t>
  </si>
  <si>
    <t>Riparius</t>
  </si>
  <si>
    <t>Rock City Falls</t>
  </si>
  <si>
    <t>Sabael</t>
  </si>
  <si>
    <t>Salem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</si>
  <si>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</si>
  <si>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</si>
  <si>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</si>
  <si>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</si>
  <si>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</si>
  <si>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</si>
  <si>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</si>
  <si>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</si>
  <si>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</si>
  <si>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</si>
  <si>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</si>
  <si>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</si>
  <si>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</si>
  <si>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Clinton</t>
  </si>
  <si>
    <t>Altona</t>
  </si>
  <si>
    <t>Keeseville</t>
  </si>
  <si>
    <t>Au Sable Forks</t>
  </si>
  <si>
    <t>Bloomingdale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</si>
  <si>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</si>
  <si>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</si>
  <si>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</si>
  <si>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</si>
  <si>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</si>
  <si>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</si>
  <si>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</si>
  <si>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</si>
  <si>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</si>
  <si>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Saint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</si>
  <si>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</si>
  <si>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</si>
  <si>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</si>
  <si>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</si>
  <si>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</si>
  <si>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</si>
  <si>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</si>
  <si>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</si>
  <si>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</si>
  <si>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</si>
  <si>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</si>
  <si>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</si>
  <si>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Jay</t>
  </si>
  <si>
    <t>Keene</t>
  </si>
  <si>
    <t>Keene Valley</t>
  </si>
  <si>
    <t>Lake Clear</t>
  </si>
  <si>
    <t>Lake Placid</t>
  </si>
  <si>
    <t>Lawrenceville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</si>
  <si>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</si>
  <si>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</si>
  <si>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</si>
  <si>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</si>
  <si>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</si>
  <si>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</si>
  <si>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</si>
  <si>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</si>
  <si>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</si>
  <si>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</si>
  <si>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</si>
  <si>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</si>
  <si>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</si>
  <si>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Owls Head</t>
  </si>
  <si>
    <t>Paul Smiths</t>
  </si>
  <si>
    <t>Peru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</si>
  <si>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</si>
  <si>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</si>
  <si>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</si>
  <si>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</si>
  <si>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</si>
  <si>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</si>
  <si>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</si>
  <si>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</si>
  <si>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</si>
  <si>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</si>
  <si>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</si>
  <si>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</si>
  <si>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</si>
  <si>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</si>
  <si>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</si>
  <si>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Westport</t>
  </si>
  <si>
    <t>Whippleville</t>
  </si>
  <si>
    <t>Willsboro</t>
  </si>
  <si>
    <t>Wilmington</t>
  </si>
  <si>
    <t>Witherbee</t>
  </si>
  <si>
    <t>Apulia Station</t>
  </si>
  <si>
    <t>Onondaga</t>
  </si>
  <si>
    <t>Auburn</t>
  </si>
  <si>
    <t>Cayuga</t>
  </si>
  <si>
    <t>Aurora</t>
  </si>
  <si>
    <t>Baldwinsville</t>
  </si>
  <si>
    <t>Bernhards Bay</t>
  </si>
  <si>
    <t>Oswego</t>
  </si>
  <si>
    <t>Brewerton</t>
  </si>
  <si>
    <t>Bridgeport</t>
  </si>
  <si>
    <t>Camillus</t>
  </si>
  <si>
    <t>Canastota</t>
  </si>
  <si>
    <t>Madison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</si>
  <si>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</si>
  <si>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</si>
  <si>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</si>
  <si>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</si>
  <si>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</si>
  <si>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</si>
  <si>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</si>
  <si>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</si>
  <si>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</si>
  <si>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</si>
  <si>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</si>
  <si>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</si>
  <si>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</si>
  <si>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Dryden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</si>
  <si>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</si>
  <si>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</si>
  <si>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</si>
  <si>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</si>
  <si>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</si>
  <si>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</si>
  <si>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</si>
  <si>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Etna</t>
  </si>
  <si>
    <t>Fabius</t>
  </si>
  <si>
    <t>Fair Haven</t>
  </si>
  <si>
    <t>Fayette</t>
  </si>
  <si>
    <t>Seneca</t>
  </si>
  <si>
    <t>Fayetteville</t>
  </si>
  <si>
    <t>Freeville</t>
  </si>
  <si>
    <t>Genoa</t>
  </si>
  <si>
    <t>Georgetown</t>
  </si>
  <si>
    <t>Groton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</si>
  <si>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</si>
  <si>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</si>
  <si>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</si>
  <si>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</si>
  <si>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</si>
  <si>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</si>
  <si>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</si>
  <si>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</si>
  <si>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</si>
  <si>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</si>
  <si>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</si>
  <si>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</si>
  <si>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</si>
  <si>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</si>
  <si>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</si>
  <si>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</si>
  <si>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</si>
  <si>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</si>
  <si>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</si>
  <si>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</si>
  <si>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</si>
  <si>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</si>
  <si>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</si>
  <si>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Mexico</t>
  </si>
  <si>
    <t>Minetto</t>
  </si>
  <si>
    <t>Minoa</t>
  </si>
  <si>
    <t>Montezuma</t>
  </si>
  <si>
    <t>Moravia</t>
  </si>
  <si>
    <t>Mottville</t>
  </si>
  <si>
    <t>Nedrow</t>
  </si>
  <si>
    <t>New Haven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</si>
  <si>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</si>
  <si>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</si>
  <si>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</si>
  <si>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</si>
  <si>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</si>
  <si>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</si>
  <si>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</si>
  <si>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</si>
  <si>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</si>
  <si>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Plainville</t>
  </si>
  <si>
    <t>Pompey</t>
  </si>
  <si>
    <t>Poplar Ridge</t>
  </si>
  <si>
    <t>Port Byron</t>
  </si>
  <si>
    <t>Preble</t>
  </si>
  <si>
    <t>Pulaski</t>
  </si>
  <si>
    <t>Red Creek</t>
  </si>
  <si>
    <t>Wayne</t>
  </si>
  <si>
    <t>Richland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</si>
  <si>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</si>
  <si>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</si>
  <si>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</si>
  <si>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</si>
  <si>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</si>
  <si>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</si>
  <si>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</si>
  <si>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</si>
  <si>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Sterling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</si>
  <si>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</si>
  <si>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</si>
  <si>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</si>
  <si>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</si>
  <si>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</si>
  <si>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</si>
  <si>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</si>
  <si>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</si>
  <si>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</si>
  <si>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</si>
  <si>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</si>
  <si>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</si>
  <si>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</si>
  <si>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</si>
  <si>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</si>
  <si>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</si>
  <si>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</si>
  <si>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</si>
  <si>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</si>
  <si>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</si>
  <si>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Bridgewater</t>
  </si>
  <si>
    <t>Brookfield</t>
  </si>
  <si>
    <t>Burlington Flats</t>
  </si>
  <si>
    <t>Camden</t>
  </si>
  <si>
    <t>Canajoharie</t>
  </si>
  <si>
    <t>Cassville</t>
  </si>
  <si>
    <t>Chadwicks</t>
  </si>
  <si>
    <t>Cherry Valley</t>
  </si>
  <si>
    <t>Clark Mills</t>
  </si>
  <si>
    <t>Clayville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</si>
  <si>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</si>
  <si>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</si>
  <si>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</si>
  <si>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</si>
  <si>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</si>
  <si>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</si>
  <si>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</si>
  <si>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</si>
  <si>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</si>
  <si>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</si>
  <si>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</si>
  <si>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</si>
  <si>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</si>
  <si>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</si>
  <si>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</si>
  <si>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Frankfort</t>
  </si>
  <si>
    <t>Franklin Springs</t>
  </si>
  <si>
    <t>Garrattsville</t>
  </si>
  <si>
    <t>Glenfield</t>
  </si>
  <si>
    <t>Greig</t>
  </si>
  <si>
    <t>Hartwick</t>
  </si>
  <si>
    <t>Hinckley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</si>
  <si>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</si>
  <si>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</si>
  <si>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</si>
  <si>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</si>
  <si>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</si>
  <si>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</si>
  <si>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</si>
  <si>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</si>
  <si>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</si>
  <si>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Little Falls</t>
  </si>
  <si>
    <t>Lowville</t>
  </si>
  <si>
    <t>Lyons Falls</t>
  </si>
  <si>
    <t>Mc Connellsville</t>
  </si>
  <si>
    <t>Marcy</t>
  </si>
  <si>
    <t>Martinsburg</t>
  </si>
  <si>
    <t>Middleville</t>
  </si>
  <si>
    <t>Mohawk</t>
  </si>
  <si>
    <t>Morrisville</t>
  </si>
  <si>
    <t>Munnsville</t>
  </si>
  <si>
    <t>Nelliston</t>
  </si>
  <si>
    <t>New Berlin</t>
  </si>
  <si>
    <t>New Hartford</t>
  </si>
  <si>
    <t>New Lisbon</t>
  </si>
  <si>
    <t>Newport</t>
  </si>
  <si>
    <t>New York Mills</t>
  </si>
  <si>
    <t>North Brookfield</t>
  </si>
  <si>
    <t>Old Forge</t>
  </si>
  <si>
    <t>Oriskany</t>
  </si>
  <si>
    <t>Oriskany Falls</t>
  </si>
  <si>
    <t>Orwell</t>
  </si>
  <si>
    <t>Palatine Bridge</t>
  </si>
  <si>
    <t>Poland</t>
  </si>
  <si>
    <t>Port Leyden</t>
  </si>
  <si>
    <t>Prospect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</si>
  <si>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</si>
  <si>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</si>
  <si>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</si>
  <si>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</si>
  <si>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</si>
  <si>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</si>
  <si>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</si>
  <si>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</si>
  <si>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</si>
  <si>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</si>
  <si>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</si>
  <si>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</si>
  <si>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</si>
  <si>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</si>
  <si>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</si>
  <si>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</si>
  <si>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</si>
  <si>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</si>
  <si>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Stratford</t>
  </si>
  <si>
    <t>Taberg</t>
  </si>
  <si>
    <t>Thendara</t>
  </si>
  <si>
    <t>Turin</t>
  </si>
  <si>
    <t>Van Hornesville</t>
  </si>
  <si>
    <t>Vernon</t>
  </si>
  <si>
    <t>Vernon Center</t>
  </si>
  <si>
    <t>Verona</t>
  </si>
  <si>
    <t>Washington Mills</t>
  </si>
  <si>
    <t>Waterville</t>
  </si>
  <si>
    <t>West Burlington</t>
  </si>
  <si>
    <t>Westdale</t>
  </si>
  <si>
    <t>West Eaton</t>
  </si>
  <si>
    <t>West Edmeston</t>
  </si>
  <si>
    <t>Westernville</t>
  </si>
  <si>
    <t>Westford</t>
  </si>
  <si>
    <t>West Leyden</t>
  </si>
  <si>
    <t>Westmoreland</t>
  </si>
  <si>
    <t>West Winfield</t>
  </si>
  <si>
    <t>Whitesboro</t>
  </si>
  <si>
    <t>Williamstown</t>
  </si>
  <si>
    <t>Woodgate</t>
  </si>
  <si>
    <t>Yorkville</t>
  </si>
  <si>
    <t>Utica</t>
  </si>
  <si>
    <t>Watertown</t>
  </si>
  <si>
    <t>Fort Drum</t>
  </si>
  <si>
    <t>Adams Center</t>
  </si>
  <si>
    <t>Alexandria Bay</t>
  </si>
  <si>
    <t>Antwerp</t>
  </si>
  <si>
    <t>Belleville</t>
  </si>
  <si>
    <t>Black River</t>
  </si>
  <si>
    <t>Brasher Falls</t>
  </si>
  <si>
    <t>Brier Hill</t>
  </si>
  <si>
    <t>Brownville</t>
  </si>
  <si>
    <t>Calcium</t>
  </si>
  <si>
    <t>Canton</t>
  </si>
  <si>
    <t>Cape Vincent</t>
  </si>
  <si>
    <t>Carthage</t>
  </si>
  <si>
    <t>Castorland</t>
  </si>
  <si>
    <t>Chase Mills</t>
  </si>
  <si>
    <t>Chaumont</t>
  </si>
  <si>
    <t>Chippewa Bay</t>
  </si>
  <si>
    <t>Clayton</t>
  </si>
  <si>
    <t>Colton</t>
  </si>
  <si>
    <t>Copenhagen</t>
  </si>
  <si>
    <t>Deer River</t>
  </si>
  <si>
    <t>Deferiet</t>
  </si>
  <si>
    <t>De Kalb Junction</t>
  </si>
  <si>
    <t>Denmark</t>
  </si>
  <si>
    <t>Depauville</t>
  </si>
  <si>
    <t>De Peyster</t>
  </si>
  <si>
    <t>Dexter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</si>
  <si>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</si>
  <si>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</si>
  <si>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</si>
  <si>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</si>
  <si>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</si>
  <si>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</si>
  <si>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</si>
  <si>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</si>
  <si>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</si>
  <si>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</si>
  <si>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</si>
  <si>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</si>
  <si>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Harrisville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</si>
  <si>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</si>
  <si>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</si>
  <si>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</si>
  <si>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</si>
  <si>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</si>
  <si>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</si>
  <si>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</si>
  <si>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Limerick</t>
  </si>
  <si>
    <t>Lisbon</t>
  </si>
  <si>
    <t>Lorraine</t>
  </si>
  <si>
    <t>Madrid</t>
  </si>
  <si>
    <t>Mannsville</t>
  </si>
  <si>
    <t>Massena</t>
  </si>
  <si>
    <t>Morristown</t>
  </si>
  <si>
    <t>Natural Bridge</t>
  </si>
  <si>
    <t>Newton Falls</t>
  </si>
  <si>
    <t>Norfolk</t>
  </si>
  <si>
    <t>Norwood</t>
  </si>
  <si>
    <t>Ogdensburg</t>
  </si>
  <si>
    <t>Oswegatchie</t>
  </si>
  <si>
    <t>Oxbow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</si>
  <si>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</si>
  <si>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</si>
  <si>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</si>
  <si>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</si>
  <si>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</si>
  <si>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</si>
  <si>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</si>
  <si>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</si>
  <si>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</si>
  <si>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</si>
  <si>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</si>
  <si>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</si>
  <si>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Russell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</si>
  <si>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</si>
  <si>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</si>
  <si>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</si>
  <si>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</si>
  <si>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</si>
  <si>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</si>
  <si>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</si>
  <si>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</si>
  <si>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</si>
  <si>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Winthrop</t>
  </si>
  <si>
    <t>Afton</t>
  </si>
  <si>
    <t>Andes</t>
  </si>
  <si>
    <t>Apalachin</t>
  </si>
  <si>
    <t>Tioga</t>
  </si>
  <si>
    <t>Bainbridge</t>
  </si>
  <si>
    <t>Barton</t>
  </si>
  <si>
    <t>Berkshire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</si>
  <si>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</si>
  <si>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</si>
  <si>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</si>
  <si>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</si>
  <si>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</si>
  <si>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</si>
  <si>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</si>
  <si>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</si>
  <si>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</si>
  <si>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</si>
  <si>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</si>
  <si>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</si>
  <si>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</si>
  <si>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</si>
  <si>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</si>
  <si>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</si>
  <si>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</si>
  <si>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</si>
  <si>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</si>
  <si>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</si>
  <si>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</si>
  <si>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</si>
  <si>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</si>
  <si>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</si>
  <si>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</si>
  <si>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</si>
  <si>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Guilford</t>
  </si>
  <si>
    <t>Hamden</t>
  </si>
  <si>
    <t>Hancock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</si>
  <si>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</si>
  <si>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</si>
  <si>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</si>
  <si>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</si>
  <si>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</si>
  <si>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</si>
  <si>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</si>
  <si>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</si>
  <si>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</si>
  <si>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</si>
  <si>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</si>
  <si>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</si>
  <si>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</si>
  <si>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Milford</t>
  </si>
  <si>
    <t>Morris</t>
  </si>
  <si>
    <t>Mount Upton</t>
  </si>
  <si>
    <t>Mount Vision</t>
  </si>
  <si>
    <t>Newark Valley</t>
  </si>
  <si>
    <t>Nichols</t>
  </si>
  <si>
    <t>Nineveh</t>
  </si>
  <si>
    <t>North Norwich</t>
  </si>
  <si>
    <t>Norwich</t>
  </si>
  <si>
    <t>Oneonta</t>
  </si>
  <si>
    <t>Otego</t>
  </si>
  <si>
    <t>Ouaquaga</t>
  </si>
  <si>
    <t>Owego</t>
  </si>
  <si>
    <t>Oxford</t>
  </si>
  <si>
    <t>Plymouth</t>
  </si>
  <si>
    <t>Port Crane</t>
  </si>
  <si>
    <t>Portlandville</t>
  </si>
  <si>
    <t>Richford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</si>
  <si>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</si>
  <si>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</si>
  <si>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</si>
  <si>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</si>
  <si>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</si>
  <si>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</si>
  <si>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</si>
  <si>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</si>
  <si>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</si>
  <si>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</si>
  <si>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</si>
  <si>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</si>
  <si>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</si>
  <si>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</si>
  <si>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</si>
  <si>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</si>
  <si>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</si>
  <si>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</si>
  <si>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</si>
  <si>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</si>
  <si>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</si>
  <si>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Windsor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</si>
  <si>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</si>
  <si>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</si>
  <si>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</si>
  <si>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</si>
  <si>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</si>
  <si>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</si>
  <si>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</si>
  <si>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</si>
  <si>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</si>
  <si>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</si>
  <si>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</si>
  <si>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</si>
  <si>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</si>
  <si>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</si>
  <si>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</si>
  <si>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</si>
  <si>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Boston</t>
  </si>
  <si>
    <t>Bowmansville</t>
  </si>
  <si>
    <t>Brant</t>
  </si>
  <si>
    <t>Burt</t>
  </si>
  <si>
    <t>Centerville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</si>
  <si>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</si>
  <si>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</si>
  <si>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</si>
  <si>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</si>
  <si>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</si>
  <si>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</si>
  <si>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</si>
  <si>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</si>
  <si>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</si>
  <si>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</si>
  <si>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</si>
  <si>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</si>
  <si>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Dayton</t>
  </si>
  <si>
    <t>Cattaraugus</t>
  </si>
  <si>
    <t>Delevan</t>
  </si>
  <si>
    <t>Depew</t>
  </si>
  <si>
    <t>Derby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</si>
  <si>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</si>
  <si>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</si>
  <si>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</si>
  <si>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</si>
  <si>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</si>
  <si>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</si>
  <si>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</si>
  <si>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Eden</t>
  </si>
  <si>
    <t>Elba</t>
  </si>
  <si>
    <t>Elma</t>
  </si>
  <si>
    <t>Farmersville Station</t>
  </si>
  <si>
    <t>Farnham</t>
  </si>
  <si>
    <t>Forestville</t>
  </si>
  <si>
    <t>Fredonia</t>
  </si>
  <si>
    <t>Freedom</t>
  </si>
  <si>
    <t>Gainesville</t>
  </si>
  <si>
    <t>Gasport</t>
  </si>
  <si>
    <t>Getzville</t>
  </si>
  <si>
    <t>Glenwood</t>
  </si>
  <si>
    <t>Gowanda</t>
  </si>
  <si>
    <t>Grand Island</t>
  </si>
  <si>
    <t>Hamburg</t>
  </si>
  <si>
    <t>Holland</t>
  </si>
  <si>
    <t>Irving</t>
  </si>
  <si>
    <t>Java Center</t>
  </si>
  <si>
    <t>Java Village</t>
  </si>
  <si>
    <t>Lake View</t>
  </si>
  <si>
    <t>Lancaster</t>
  </si>
  <si>
    <t>Lawtons</t>
  </si>
  <si>
    <t>Lewiston</t>
  </si>
  <si>
    <t>Lockport</t>
  </si>
  <si>
    <t>Lyndonville</t>
  </si>
  <si>
    <t>Orleans</t>
  </si>
  <si>
    <t>Machias</t>
  </si>
  <si>
    <t>Marilla</t>
  </si>
  <si>
    <t>Medina</t>
  </si>
  <si>
    <t>Middleport</t>
  </si>
  <si>
    <t>Model City</t>
  </si>
  <si>
    <t>Newfane</t>
  </si>
  <si>
    <t>Niagara University</t>
  </si>
  <si>
    <t>North Boston</t>
  </si>
  <si>
    <t>North Collins</t>
  </si>
  <si>
    <t>North Evans</t>
  </si>
  <si>
    <t>North Java</t>
  </si>
  <si>
    <t>North Tonawanda</t>
  </si>
  <si>
    <t>Oakfield</t>
  </si>
  <si>
    <t>Olcott</t>
  </si>
  <si>
    <t>Orchard Park</t>
  </si>
  <si>
    <t>Perrysburg</t>
  </si>
  <si>
    <t>Pike</t>
  </si>
  <si>
    <t>Ransomville</t>
  </si>
  <si>
    <t>Sanborn</t>
  </si>
  <si>
    <t>Sandusky</t>
  </si>
  <si>
    <t>Sardinia</t>
  </si>
  <si>
    <t>Sheridan</t>
  </si>
  <si>
    <t>Silver Creek</t>
  </si>
  <si>
    <t>South Dayton</t>
  </si>
  <si>
    <t>South Wales</t>
  </si>
  <si>
    <t>Spring Brook</t>
  </si>
  <si>
    <t>Springville</t>
  </si>
  <si>
    <t>Stafford</t>
  </si>
  <si>
    <t>Stella Niagara</t>
  </si>
  <si>
    <t>Strykersville</t>
  </si>
  <si>
    <t>Tonawanda</t>
  </si>
  <si>
    <t>Van Buren Point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</si>
  <si>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</si>
  <si>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</si>
  <si>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</si>
  <si>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</si>
  <si>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</si>
  <si>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</si>
  <si>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</si>
  <si>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</si>
  <si>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</si>
  <si>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</si>
  <si>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</si>
  <si>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Albion</t>
  </si>
  <si>
    <t>Alton</t>
  </si>
  <si>
    <t>Avon</t>
  </si>
  <si>
    <t>Bellona</t>
  </si>
  <si>
    <t>Yates</t>
  </si>
  <si>
    <t>Bergen</t>
  </si>
  <si>
    <t>Branchport</t>
  </si>
  <si>
    <t>Brockport</t>
  </si>
  <si>
    <t>Byron</t>
  </si>
  <si>
    <t>Caledonia</t>
  </si>
  <si>
    <t>Canandaigua</t>
  </si>
  <si>
    <t>Ontario</t>
  </si>
  <si>
    <t>Farmington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</si>
  <si>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</si>
  <si>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</si>
  <si>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</si>
  <si>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</si>
  <si>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</si>
  <si>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</si>
  <si>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</si>
  <si>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</si>
  <si>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Dresden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</si>
  <si>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</si>
  <si>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</si>
  <si>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</si>
  <si>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</si>
  <si>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</si>
  <si>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</si>
  <si>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</si>
  <si>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</si>
  <si>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Gorham</t>
  </si>
  <si>
    <t>Groveland</t>
  </si>
  <si>
    <t>Hall</t>
  </si>
  <si>
    <t>Hamlin</t>
  </si>
  <si>
    <t>Hemlock</t>
  </si>
  <si>
    <t>Henrietta</t>
  </si>
  <si>
    <t>Hilton</t>
  </si>
  <si>
    <t>Bloomfield</t>
  </si>
  <si>
    <t>Holley</t>
  </si>
  <si>
    <t>Honeoye</t>
  </si>
  <si>
    <t>Honeoye Falls</t>
  </si>
  <si>
    <t>Ionia</t>
  </si>
  <si>
    <t>Kendall</t>
  </si>
  <si>
    <t>Kent</t>
  </si>
  <si>
    <t>Keuka Park</t>
  </si>
  <si>
    <t>Knowlesville</t>
  </si>
  <si>
    <t>Lakeville</t>
  </si>
  <si>
    <t>Leicester</t>
  </si>
  <si>
    <t>Le Roy</t>
  </si>
  <si>
    <t>Lima</t>
  </si>
  <si>
    <t>Linwood</t>
  </si>
  <si>
    <t>Livonia</t>
  </si>
  <si>
    <t>Livonia Center</t>
  </si>
  <si>
    <t>Lyons</t>
  </si>
  <si>
    <t>Macedon</t>
  </si>
  <si>
    <t>Manchester</t>
  </si>
  <si>
    <t>Marion</t>
  </si>
  <si>
    <t>Mendon</t>
  </si>
  <si>
    <t>Middlesex</t>
  </si>
  <si>
    <t>Morton</t>
  </si>
  <si>
    <t>Mount Morris</t>
  </si>
  <si>
    <t>Mumford</t>
  </si>
  <si>
    <t>Naples</t>
  </si>
  <si>
    <t>Newark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</si>
  <si>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</si>
  <si>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</si>
  <si>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</si>
  <si>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</si>
  <si>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</si>
  <si>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</si>
  <si>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</si>
  <si>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Palmyra</t>
  </si>
  <si>
    <t>Pavilion</t>
  </si>
  <si>
    <t>Penfield</t>
  </si>
  <si>
    <t>Penn Yan</t>
  </si>
  <si>
    <t>Perkinsville</t>
  </si>
  <si>
    <t>Steuben</t>
  </si>
  <si>
    <t>Perry</t>
  </si>
  <si>
    <t>Phelps</t>
  </si>
  <si>
    <t>Piffard</t>
  </si>
  <si>
    <t>Pittsford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</si>
  <si>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</si>
  <si>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</si>
  <si>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</si>
  <si>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</si>
  <si>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</si>
  <si>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</si>
  <si>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</si>
  <si>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</si>
  <si>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</si>
  <si>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</si>
  <si>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</si>
  <si>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</si>
  <si>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Lake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</si>
  <si>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</si>
  <si>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</si>
  <si>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</si>
  <si>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</si>
  <si>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</si>
  <si>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</si>
  <si>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</si>
  <si>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</si>
  <si>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</si>
  <si>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</si>
  <si>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</si>
  <si>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</si>
  <si>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</si>
  <si>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</si>
  <si>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Wayland</t>
  </si>
  <si>
    <t>Webster</t>
  </si>
  <si>
    <t>West Bloomfield</t>
  </si>
  <si>
    <t>West Henrietta</t>
  </si>
  <si>
    <t>Willard</t>
  </si>
  <si>
    <t>Williamson</t>
  </si>
  <si>
    <t>Wolcott</t>
  </si>
  <si>
    <t>York</t>
  </si>
  <si>
    <t>Rochester</t>
  </si>
  <si>
    <t>Jamestown</t>
  </si>
  <si>
    <t>Allentown</t>
  </si>
  <si>
    <t>Alma</t>
  </si>
  <si>
    <t>Angelica</t>
  </si>
  <si>
    <t>Ashville</t>
  </si>
  <si>
    <t>Belfast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</si>
  <si>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</si>
  <si>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</si>
  <si>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</si>
  <si>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</si>
  <si>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</si>
  <si>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</si>
  <si>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</si>
  <si>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</si>
  <si>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</si>
  <si>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</si>
  <si>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</si>
  <si>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</si>
  <si>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</si>
  <si>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</si>
  <si>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East Randolph</t>
  </si>
  <si>
    <t>Ellicottville</t>
  </si>
  <si>
    <t>Ellington</t>
  </si>
  <si>
    <t>Falconer</t>
  </si>
  <si>
    <t>Fillmore</t>
  </si>
  <si>
    <t>Findley Lake</t>
  </si>
  <si>
    <t>Franklinville</t>
  </si>
  <si>
    <t>Frewsburg</t>
  </si>
  <si>
    <t>Friendship</t>
  </si>
  <si>
    <t>Gerry</t>
  </si>
  <si>
    <t>Great Valley</t>
  </si>
  <si>
    <t>Greenhurst</t>
  </si>
  <si>
    <t>Hinsdale</t>
  </si>
  <si>
    <t>Houghton</t>
  </si>
  <si>
    <t>Hume</t>
  </si>
  <si>
    <t>Kennedy</t>
  </si>
  <si>
    <t>Kill Buck</t>
  </si>
  <si>
    <t>Lakewood</t>
  </si>
  <si>
    <t>Leon</t>
  </si>
  <si>
    <t>Lily Dale</t>
  </si>
  <si>
    <t>Limestone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</si>
  <si>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</si>
  <si>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</si>
  <si>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</si>
  <si>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</si>
  <si>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</si>
  <si>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</si>
  <si>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</si>
  <si>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</si>
  <si>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Portland</t>
  </si>
  <si>
    <t>Portville</t>
  </si>
  <si>
    <t>Randolph</t>
  </si>
  <si>
    <t>Richburg</t>
  </si>
  <si>
    <t>Ripley</t>
  </si>
  <si>
    <t>Rushford</t>
  </si>
  <si>
    <t>Saint Bonaventure</t>
  </si>
  <si>
    <t>Salamanca</t>
  </si>
  <si>
    <t>Sherman</t>
  </si>
  <si>
    <t>Sinclairville</t>
  </si>
  <si>
    <t>Steamburg</t>
  </si>
  <si>
    <t>Stockton</t>
  </si>
  <si>
    <t>Stow</t>
  </si>
  <si>
    <t>West Clarksville</t>
  </si>
  <si>
    <t>Westfield</t>
  </si>
  <si>
    <t>Westons Mills</t>
  </si>
  <si>
    <t>Addison</t>
  </si>
  <si>
    <t>Alfred</t>
  </si>
  <si>
    <t>Alfred Station</t>
  </si>
  <si>
    <t>Almond</t>
  </si>
  <si>
    <t>Alpine</t>
  </si>
  <si>
    <t>Schuyler</t>
  </si>
  <si>
    <t>Andover</t>
  </si>
  <si>
    <t>Arkport</t>
  </si>
  <si>
    <t>Atlanta</t>
  </si>
  <si>
    <t>Avoca</t>
  </si>
  <si>
    <t>Bath</t>
  </si>
  <si>
    <t>Beaver Dams</t>
  </si>
  <si>
    <t>Belmont</t>
  </si>
  <si>
    <t>Big Flats</t>
  </si>
  <si>
    <t>Chemung</t>
  </si>
  <si>
    <t>Bradford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</si>
  <si>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</si>
  <si>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</si>
  <si>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</si>
  <si>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</si>
  <si>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</si>
  <si>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</si>
  <si>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</si>
  <si>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</si>
  <si>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</si>
  <si>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</si>
  <si>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</si>
  <si>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</si>
  <si>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Dalton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</si>
  <si>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</si>
  <si>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</si>
  <si>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</si>
  <si>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</si>
  <si>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</si>
  <si>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</si>
  <si>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</si>
  <si>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</si>
  <si>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</si>
  <si>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</si>
  <si>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</si>
  <si>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Jacksonville</t>
  </si>
  <si>
    <t>Jasper</t>
  </si>
  <si>
    <t>Kanona</t>
  </si>
  <si>
    <t>Lakemont</t>
  </si>
  <si>
    <t>Lindley</t>
  </si>
  <si>
    <t>Lockwood</t>
  </si>
  <si>
    <t>Lodi</t>
  </si>
  <si>
    <t>Lowman</t>
  </si>
  <si>
    <t>Mecklenburg</t>
  </si>
  <si>
    <t>Millport</t>
  </si>
  <si>
    <t>Montour Falls</t>
  </si>
  <si>
    <t>Newfield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</si>
  <si>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</si>
  <si>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</si>
  <si>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</si>
  <si>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</si>
  <si>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</si>
  <si>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</si>
  <si>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</si>
  <si>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</si>
  <si>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</si>
  <si>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</si>
  <si>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</si>
  <si>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</si>
  <si>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</si>
  <si>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Spencer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</si>
  <si>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</si>
  <si>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</si>
  <si>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</si>
  <si>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</si>
  <si>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</si>
  <si>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</si>
  <si>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</si>
  <si>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</si>
  <si>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</si>
  <si>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</si>
  <si>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</si>
  <si>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</si>
  <si>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Counties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</si>
  <si>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</si>
  <si>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</si>
  <si>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</si>
  <si>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</si>
  <si>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</si>
  <si>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</si>
  <si>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</si>
  <si>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</si>
  <si>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</si>
  <si>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</si>
  <si>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Cortland County</t>
  </si>
  <si>
    <t>Delaware County</t>
  </si>
  <si>
    <t>Dutchess County</t>
  </si>
  <si>
    <t>Erie County</t>
  </si>
  <si>
    <t>Essex County</t>
  </si>
  <si>
    <t>Fulton County</t>
  </si>
  <si>
    <t>Genesee County</t>
  </si>
  <si>
    <t>Greene County</t>
  </si>
  <si>
    <t>Hamilton County</t>
  </si>
  <si>
    <t>Herkimer County</t>
  </si>
  <si>
    <t>Kings County (Brooklyn)</t>
  </si>
  <si>
    <t>Livingston County</t>
  </si>
  <si>
    <t>Madison County</t>
  </si>
  <si>
    <t>Monroe County</t>
  </si>
  <si>
    <t>Montgomery County</t>
  </si>
  <si>
    <t>Nassau County</t>
  </si>
  <si>
    <t>New York County (Manhattan)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</si>
  <si>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</si>
  <si>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</si>
  <si>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</si>
  <si>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</si>
  <si>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</si>
  <si>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</si>
  <si>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</si>
  <si>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</si>
  <si>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</si>
  <si>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</si>
  <si>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</si>
  <si>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 (Staten Island)</t>
  </si>
  <si>
    <t>Rockland County</t>
  </si>
  <si>
    <t>Saint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</si>
  <si>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</si>
  <si>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</si>
  <si>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</si>
  <si>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</si>
  <si>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</si>
  <si>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</si>
  <si>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</si>
  <si>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</si>
  <si>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</si>
  <si>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</si>
  <si>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</si>
  <si>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</si>
  <si>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</si>
  <si>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</si>
  <si>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</si>
  <si>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</si>
  <si>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</si>
  <si>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sum</t>
  </si>
  <si>
    <t>Kings County (Br</t>
  </si>
  <si>
    <t>New York County (Man</t>
  </si>
  <si>
    <t xml:space="preserve">Richmond County (Staten </t>
  </si>
  <si>
    <t>Number of care home beds</t>
  </si>
  <si>
    <t>count</t>
  </si>
  <si>
    <t>Number of care home</t>
  </si>
  <si>
    <t>New York total</t>
  </si>
  <si>
    <t>Kings County</t>
  </si>
  <si>
    <t>New York County</t>
  </si>
  <si>
    <t>Richmond County</t>
  </si>
  <si>
    <t>St. Lawrence County</t>
  </si>
  <si>
    <t>St. Lawrence</t>
  </si>
  <si>
    <t>65-74</t>
  </si>
  <si>
    <t>75-84</t>
  </si>
  <si>
    <t>65-74 total</t>
  </si>
  <si>
    <t>75-84 total</t>
  </si>
  <si>
    <t>85+ total</t>
  </si>
  <si>
    <t>per capita income</t>
  </si>
  <si>
    <t>median household income</t>
  </si>
  <si>
    <t>family income</t>
  </si>
  <si>
    <t>population</t>
  </si>
  <si>
    <t>number of households</t>
  </si>
  <si>
    <t>MARGARET TIETZ CENTER FOR NURSING CARE INC</t>
  </si>
  <si>
    <t>164 11 CHAPIN PARKWAY</t>
  </si>
  <si>
    <t>JAMAICA</t>
  </si>
  <si>
    <t>CHAPIN ACQUISITION I LLC</t>
  </si>
  <si>
    <t>ABSOLUT CTR FOR NURSING &amp; REHAB ORCHARD PARK L L C</t>
  </si>
  <si>
    <t>6060 ARMOR ROAD</t>
  </si>
  <si>
    <t>ORCHARD PARK</t>
  </si>
  <si>
    <t>6060 ARMOR ROAD ORCHARD PARK, NY 14127 (42.751208, -78.762696)</t>
  </si>
  <si>
    <t>CHAPIN HOME FOR THE AGING</t>
  </si>
  <si>
    <t>165 01 CHAPIN PARKWAY</t>
  </si>
  <si>
    <t>HERITAGE GREEN REHAB &amp; SKILLED NURSING</t>
  </si>
  <si>
    <t>3023 ROUTE 430     PO BOX 400</t>
  </si>
  <si>
    <t>GREENHURST</t>
  </si>
  <si>
    <t>GERRY HOMES INC</t>
  </si>
  <si>
    <t>TEN BROECK COMMONS</t>
  </si>
  <si>
    <t>ONE COMMONS DRIVE</t>
  </si>
  <si>
    <t>LAKE KATRINE</t>
  </si>
  <si>
    <t>KINGSTON NH OPERATION LLC</t>
  </si>
  <si>
    <t>THE PAVILION AT QUEENS FOR REHABILITATION &amp; NRSING</t>
  </si>
  <si>
    <t>36 17 PARSONS BOULEVARD</t>
  </si>
  <si>
    <t>FLUSHING</t>
  </si>
  <si>
    <t>KENNEDY PAVILION RH LLC</t>
  </si>
  <si>
    <t>36 17 PARSONS BOULEVARD FLUSHING, NY 11354 (40.793634, -73.825423)</t>
  </si>
  <si>
    <t>WESTERN NEW YORK STATE VETERANS HOME</t>
  </si>
  <si>
    <t>220 RICHMOND AVENUE</t>
  </si>
  <si>
    <t>BATAVIA</t>
  </si>
  <si>
    <t>STATE OF NEW YORK COMPTROLLERS OFFICE</t>
  </si>
  <si>
    <t>220 RICHMOND AVENUE BATAVIA, NY 14020 (43.009441, -78.198868)</t>
  </si>
  <si>
    <t>NEW ROC NURSING AND REHABILITATION CENTER</t>
  </si>
  <si>
    <t>1335 PORTLAND AVE</t>
  </si>
  <si>
    <t>ROCHESTER</t>
  </si>
  <si>
    <t>BLOSSOM NORTH, LLC</t>
  </si>
  <si>
    <t>SFF</t>
  </si>
  <si>
    <t>1335 PORTLAND AVE ROCHESTER, NY 14621 (43.190481, -77.584295)</t>
  </si>
  <si>
    <t>FINGER LAKES HEALTH</t>
  </si>
  <si>
    <t>196-198 NORTH STREET</t>
  </si>
  <si>
    <t>GENEVA</t>
  </si>
  <si>
    <t>GENEVA NURSING HOME INC</t>
  </si>
  <si>
    <t>HEBREW HOME FOR THE AGED AT RIVERDALE</t>
  </si>
  <si>
    <t>5901 PALISADE AVENUE</t>
  </si>
  <si>
    <t>RIVERDALE</t>
  </si>
  <si>
    <t>5901 PALISADE AVENUE RIVERDALE, NY 10471 (40.90701, -73.910437)</t>
  </si>
  <si>
    <t>THE GRAND REHABILITATION AND NRSG AT CHITTENANGO</t>
  </si>
  <si>
    <t>331 RUSSELL STREET</t>
  </si>
  <si>
    <t>CHITTENANGO</t>
  </si>
  <si>
    <t>CHITTENANGO CENTER LLC</t>
  </si>
  <si>
    <t>331 RUSSELL STREET CHITTENANGO, NY 13037 (43.049385, -75.869353)</t>
  </si>
  <si>
    <t>ST CATHERINE LABOURE HEALTH CARE CENTER</t>
  </si>
  <si>
    <t>2157 MAIN STREET</t>
  </si>
  <si>
    <t>BUFFALO</t>
  </si>
  <si>
    <t>SISTERS OF CHARITY HOSPITAL OF BUFFALO NEW YORK</t>
  </si>
  <si>
    <t>2157 MAIN STREET BUFFALO, NY 14214 (42.92917, -78.849916)</t>
  </si>
  <si>
    <t>WAYNE HEALTH CARE</t>
  </si>
  <si>
    <t>100 SUNSET DRIVE</t>
  </si>
  <si>
    <t>NEWARK</t>
  </si>
  <si>
    <t>NEWARK WAYNE COMMUNITY HOSPITAL</t>
  </si>
  <si>
    <t>100 SUNSET DRIVE NEWARK, NY 14513 (43.064543, -77.109872)</t>
  </si>
  <si>
    <t>NASSAU REHABILITATION &amp; NURSING CENTER</t>
  </si>
  <si>
    <t>ONE GREENWICH STREET</t>
  </si>
  <si>
    <t>HEMPSTEAD</t>
  </si>
  <si>
    <t>NASSAU OPERATING COMPANY LLC</t>
  </si>
  <si>
    <t>PROMENADE REHABILITATION AND HEALTH CARE CENTER</t>
  </si>
  <si>
    <t>140 BEACH 114TH STREET</t>
  </si>
  <si>
    <t>ROCKAWAY PARK</t>
  </si>
  <si>
    <t>PROMENADE NURSING HOME, INC</t>
  </si>
  <si>
    <t>140 BEACH 114TH STREET ROCKAWAY PARK, NY 11694 (40.578649, -73.834474)</t>
  </si>
  <si>
    <t>GOWANDA REHABILITATION AND NURSING CENTER</t>
  </si>
  <si>
    <t>100 MILLER STREET</t>
  </si>
  <si>
    <t>GOWANDA</t>
  </si>
  <si>
    <t>GORNC OPERATING LLC</t>
  </si>
  <si>
    <t>100 MILLER STREET GOWANDA, NY 14070 (42.455685, -78.926518)</t>
  </si>
  <si>
    <t>GREENE MEADOWS NURSING AND REHABILITATION CENTER</t>
  </si>
  <si>
    <t>161 JEFFERSON HEIGHTS</t>
  </si>
  <si>
    <t>CATSKILL</t>
  </si>
  <si>
    <t>KAATERSKIL OPERATING LLC</t>
  </si>
  <si>
    <t>161 JEFFERSON HEIGHTS CATSKILL, NY 12414 (42.231514, -73.877693)</t>
  </si>
  <si>
    <t>VERRAZANO NURSING HOME</t>
  </si>
  <si>
    <t>100 CASTLETON AVENUE</t>
  </si>
  <si>
    <t>STATEN ISLAND</t>
  </si>
  <si>
    <t>100 CASTLETON AVENUE STATEN ISLAND, NY 10301 (40.634354, -74.087556)</t>
  </si>
  <si>
    <t>PECONIC BAY SKILLED NURSING FACILITY</t>
  </si>
  <si>
    <t>1300 ROANOKE AVENUE</t>
  </si>
  <si>
    <t>RIVERHEAD</t>
  </si>
  <si>
    <t>CENTRAL SUFFOLK HOSPITAL</t>
  </si>
  <si>
    <t>1300 ROANOKE AVENUE RIVERHEAD, NY 11901 (40.933577, -72.674317)</t>
  </si>
  <si>
    <t>THE GRAND REHABILITATION AND NRSG AT RIVER VALLEY</t>
  </si>
  <si>
    <t>140 MAIN STREET</t>
  </si>
  <si>
    <t>POUGHKEEPSIE</t>
  </si>
  <si>
    <t>RIVER VALLEY OPERATING ASSOCIATES LLC</t>
  </si>
  <si>
    <t>140 MAIN STREET POUGHKEEPSIE, NY 12601 (41.705248, -73.933419)</t>
  </si>
  <si>
    <t>PONTIAC NURSING HOME</t>
  </si>
  <si>
    <t>303 EAST RIVER ROAD</t>
  </si>
  <si>
    <t>OSWEGO</t>
  </si>
  <si>
    <t>PONTIAC NURSING HOME LLC</t>
  </si>
  <si>
    <t>303 EAST RIVER ROAD OSWEGO, NY 13126 (43.444586, -76.493603)</t>
  </si>
  <si>
    <t>SHAKER PLACE REHABILITATION AND NURSING CENTER</t>
  </si>
  <si>
    <t>780 ALBANY SHAKER ROAD</t>
  </si>
  <si>
    <t>ALBANY</t>
  </si>
  <si>
    <t>Government - County</t>
  </si>
  <si>
    <t>ALBANY COUNTY</t>
  </si>
  <si>
    <t>780 ALBANY SHAKER ROAD ALBANY, NY 12211 (42.744451, -73.814543)</t>
  </si>
  <si>
    <t>WAYNE CENTER FOR NURSING &amp; REHABILITATION</t>
  </si>
  <si>
    <t>3530 WAYNE AVENUE</t>
  </si>
  <si>
    <t>BRONX</t>
  </si>
  <si>
    <t>WAYNE CENTER FOR NURSING AND REHABILITATION</t>
  </si>
  <si>
    <t>3530 WAYNE AVENUE BRONX, NY 10467 (40.881648, -73.877285)</t>
  </si>
  <si>
    <t>HUMBOLDT HOUSE REHABILITATION AND NURSING CENTER</t>
  </si>
  <si>
    <t>64 HAGER STREET</t>
  </si>
  <si>
    <t>NHRC ACQUISITION LLC</t>
  </si>
  <si>
    <t>64 HAGER STREET BUFFALO, NY 14208 (42.920785, -78.848155)</t>
  </si>
  <si>
    <t>NORTH GATE HEALTH CARE FACILITY</t>
  </si>
  <si>
    <t>7264 NASH ROAD</t>
  </si>
  <si>
    <t>NORTH TONAWANDA</t>
  </si>
  <si>
    <t>NORTH GATE HEALTH CARE FACILITY LLC</t>
  </si>
  <si>
    <t>7264 NASH ROAD NORTH TONAWANDA, NY 14120 (43.074347, -78.865899)</t>
  </si>
  <si>
    <t>HOPE CENTER FOR H I V AND NURSING CARE</t>
  </si>
  <si>
    <t>1401 UNIVERSITY AVENUE</t>
  </si>
  <si>
    <t>HOPE CENTER OPERATIONS LLC</t>
  </si>
  <si>
    <t>1401 UNIVERSITY AVENUE BRONX, NY 10452 (40.842794, -73.925538)</t>
  </si>
  <si>
    <t>ELDERWOOD AT AMHERST</t>
  </si>
  <si>
    <t>4459 BAILEY AVE</t>
  </si>
  <si>
    <t>AMHERST</t>
  </si>
  <si>
    <t>4459 BAILEY AVENUE OPERATING COMPANY LLC</t>
  </si>
  <si>
    <t>4459 BAILEY AVE AMHERST, NY 14226 (42.977099, -78.813753)</t>
  </si>
  <si>
    <t>HOPKINS CENTER FOR REHABILITATION AND HEALTHCARE</t>
  </si>
  <si>
    <t>155 DEAN STREET</t>
  </si>
  <si>
    <t>BROOKLYN</t>
  </si>
  <si>
    <t>KFG OPERATING I, LLC</t>
  </si>
  <si>
    <t>155 DEAN STREET BROOKLYN, NY 11217 (40.68632, -73.987388)</t>
  </si>
  <si>
    <t>CAYUGA NURSING AND REHABILITATION CENTER</t>
  </si>
  <si>
    <t>1229 TRUMANSBURG ROAD</t>
  </si>
  <si>
    <t>ITHACA</t>
  </si>
  <si>
    <t>CAYUGA RIDGE LLC</t>
  </si>
  <si>
    <t>1229 TRUMANSBURG ROAD ITHACA, NY 14850 (42.462364, -76.532644)</t>
  </si>
  <si>
    <t>EGER HEALTH CARE AND REHABILITATION CENTER</t>
  </si>
  <si>
    <t>140 MEISNER AVENUE</t>
  </si>
  <si>
    <t>140 MEISNER AVENUE STATEN ISLAND, NY 10306 (40.579913, -74.131349)</t>
  </si>
  <si>
    <t>SCHUYLER HOSPITAL INC &amp; LONG TERM CARE UNIT</t>
  </si>
  <si>
    <t>220 STEUBEN STREET</t>
  </si>
  <si>
    <t>MONTOUR FALLS</t>
  </si>
  <si>
    <t>SCHUYLER HOSPITAL INC</t>
  </si>
  <si>
    <t>220 STEUBEN STREET MONTOUR FALLS, NY 14865 (42.351453, -76.858842)</t>
  </si>
  <si>
    <t>THE BRIGHTONIAN, INC</t>
  </si>
  <si>
    <t>1919 ELMWOOD AVENUE</t>
  </si>
  <si>
    <t>BRIGHTONIAN INC.</t>
  </si>
  <si>
    <t>1919 ELMWOOD AVENUE ROCHESTER, NY 14620 (43.125797, -77.586396)</t>
  </si>
  <si>
    <t>CONESUS LAKE NURSING HOME</t>
  </si>
  <si>
    <t>6131 BIG TREE ROAD BOX F</t>
  </si>
  <si>
    <t>LIVONIA</t>
  </si>
  <si>
    <t>CONESUS LAKE NURSING HOME, LLC</t>
  </si>
  <si>
    <t>6131 BIG TREE ROAD LIVONIA, NY 14487 (42.826416, -77.687118)</t>
  </si>
  <si>
    <t>THE CHATEAU AT BROOKLYN REHAB AND NURSING CENTER</t>
  </si>
  <si>
    <t>3457 NOSTRAND AVENUE</t>
  </si>
  <si>
    <t>CNH OPERATING LLC</t>
  </si>
  <si>
    <t>3457 NOSTRAND AVENUE BROOKLYN, NY 11229 (40.599641, -73.941749)</t>
  </si>
  <si>
    <t>WESTCHESTER CENTER FOR REHABILITATION &amp; NURSING</t>
  </si>
  <si>
    <t>10 CLAREMONT AVE</t>
  </si>
  <si>
    <t>PARKVIEW OPERATING CO, LLC</t>
  </si>
  <si>
    <t>10 CLAREMONT AVE MOUNT VERNON, NY 10550 (40.912071, -73.826182)</t>
  </si>
  <si>
    <t>CONCORD NURSING AND REHABILITATION CENTER</t>
  </si>
  <si>
    <t>300 MADISON STREET</t>
  </si>
  <si>
    <t>CONCORD NURSING HOME, INC.</t>
  </si>
  <si>
    <t>300 MADISON STREET BROOKLYN, NY 11216 (40.685195, -73.946406)</t>
  </si>
  <si>
    <t>CANTERBURY WOODS</t>
  </si>
  <si>
    <t>725 RENAISSANCE DRIVE</t>
  </si>
  <si>
    <t>WILLIAMSVILLE</t>
  </si>
  <si>
    <t>EPISCOPAL CHURCH HOME &amp; AFFILIATES LIFE CARE COMMUNITY INC</t>
  </si>
  <si>
    <t>725 RENAISSANCE DRIVE WILLIAMSVILLE, NY 14221 (42.99642, -78.722838)</t>
  </si>
  <si>
    <t>LEROY VILLAGE GREEN RESIDENTIAL HEALTH C F, INC</t>
  </si>
  <si>
    <t>10 MUNSON STREET</t>
  </si>
  <si>
    <t>LEROY</t>
  </si>
  <si>
    <t>LEROY VILLAGE GREEN RESIDENTIAL HEALTH CARE FACILITY INC</t>
  </si>
  <si>
    <t>10 MUNSON STREET LEROY, NY 14482 (42.971318, -77.995546)</t>
  </si>
  <si>
    <t>GUTHRIE CORTLAND MEDICAL CENTER</t>
  </si>
  <si>
    <t>134 HOMER AVENUE</t>
  </si>
  <si>
    <t>CORTLAND</t>
  </si>
  <si>
    <t>134 HOMER AVENUE CORTLAND, NY 13045 (42.608997, -76.186117)</t>
  </si>
  <si>
    <t>THE ELEANOR NURSING CARE CENTER</t>
  </si>
  <si>
    <t>419 NORTH QUAKER LANE</t>
  </si>
  <si>
    <t>HYDE PARK</t>
  </si>
  <si>
    <t>VICTORY LAKE OPERATIONS, LLC</t>
  </si>
  <si>
    <t>419 NORTH QUAKER LANE HYDE PARK, NY 12538 (41.795357, -73.865203)</t>
  </si>
  <si>
    <t>AFFINITY SKILLED LIVING AND REHABILITATION CENTER</t>
  </si>
  <si>
    <t>305 LOCUST AVENUE</t>
  </si>
  <si>
    <t>OAKDALE</t>
  </si>
  <si>
    <t>OAKWOOD OPERATING CO, LLC</t>
  </si>
  <si>
    <t>305 LOCUST AVENUE OAKDALE, NY 11769 (40.743177, -73.111974)</t>
  </si>
  <si>
    <t>OAK HILL REHABILITATION AND NURSING CARE CENTER</t>
  </si>
  <si>
    <t>602 HUDSON ST</t>
  </si>
  <si>
    <t>OAK HILL OPERATING CO LLC</t>
  </si>
  <si>
    <t>602 HUDSON ST ITHACA, NY 14850 (42.432812, -76.491631)</t>
  </si>
  <si>
    <t>FISHKILL CENTER FOR REHABILITATION AND NURSING</t>
  </si>
  <si>
    <t>22 ROBERT R. KASIN WAY</t>
  </si>
  <si>
    <t>BEACON</t>
  </si>
  <si>
    <t>YERTLE OPERATIONS LLC</t>
  </si>
  <si>
    <t>22 ROBERT R KASIN WAY BEACON, NY 12508 (41.521247, -73.972839)</t>
  </si>
  <si>
    <t>CREST MANOR LIVING AND REHABILITATION CENTER</t>
  </si>
  <si>
    <t>6745 PITTSFORD PALMYRA ROAD</t>
  </si>
  <si>
    <t>FAIRPORT</t>
  </si>
  <si>
    <t>CREST MANOR LIVING AND REHABILITATION CENTER INC</t>
  </si>
  <si>
    <t>6745 PITTSFORD PALMYRA ROAD FAIRPORT, NY 14450 (43.069069, -77.440023)</t>
  </si>
  <si>
    <t>KINGSWAY ARMS NURSING CENTER INC</t>
  </si>
  <si>
    <t>323 KINGS ROAD</t>
  </si>
  <si>
    <t>SCHENECTADY</t>
  </si>
  <si>
    <t>KINGSWAY ARMS NURSING CENTER, INC.</t>
  </si>
  <si>
    <t>323 KINGS ROAD SCHENECTADY, NY 12304 (42.775585, -73.911993)</t>
  </si>
  <si>
    <t>AUTUMN VIEW HEALTH CARE FACILITY L L C</t>
  </si>
  <si>
    <t>S 4650 SOUTHWESTERN BLVD</t>
  </si>
  <si>
    <t>HAMBURG</t>
  </si>
  <si>
    <t>AUTUMN VIEW HEALTH CARE FACILITY LLC</t>
  </si>
  <si>
    <t>4650 SOUTHWESTERN BLVD HAMBURG, NY 14075 (42.76011, -78.832165)</t>
  </si>
  <si>
    <t>BEACH GARDENS REHAB AND NURSING CENTER</t>
  </si>
  <si>
    <t>17 11 BROOKHAVEN AVENUE</t>
  </si>
  <si>
    <t>FAR ROCKAWAY</t>
  </si>
  <si>
    <t>HENDON GARDEN CENTER LLC</t>
  </si>
  <si>
    <t>JEWISH HOME OF ROCHESTER</t>
  </si>
  <si>
    <t>2021 WINTON ROAD SOUTH</t>
  </si>
  <si>
    <t>2021 WINTON ROAD SOUTH ROCHESTER, NY 14618 (43.104779, -77.577436)</t>
  </si>
  <si>
    <t>LATTA ROAD NURSING HOME EAST</t>
  </si>
  <si>
    <t>2102 LATTA ROAD</t>
  </si>
  <si>
    <t>LATTA ROAD NURSING HOME EAST, LLC</t>
  </si>
  <si>
    <t>2102 LATTA ROAD ROCHESTER, NY 14612 (43.252935, -77.669413)</t>
  </si>
  <si>
    <t>CARTHAGE CENTER FOR REHABILITATION AND NURSING</t>
  </si>
  <si>
    <t>1045 WEST STREET</t>
  </si>
  <si>
    <t>CARTHAGE</t>
  </si>
  <si>
    <t>CLR CARTHAGE LLC</t>
  </si>
  <si>
    <t>1045 WEST STREET CARTHAGE, NY 13619 (43.98669, -75.592118)</t>
  </si>
  <si>
    <t>FLUSHING HOSPITAL MEDICAL CENTER T C U</t>
  </si>
  <si>
    <t>45TH AVENUE AND PARSONS BOULEVARD</t>
  </si>
  <si>
    <t>WATERS EDGE AT PORT JEFFERSON FOR REHAB AND NRSG</t>
  </si>
  <si>
    <t>150 DARK HOLLOW ROAD</t>
  </si>
  <si>
    <t>PORT JEFFERSON</t>
  </si>
  <si>
    <t>PORT JEFFERSON OPERATING LLC</t>
  </si>
  <si>
    <t>150 DARK HOLLOW ROAD PORT JEFFERSON, NY 11777 (40.9352, -73.070976)</t>
  </si>
  <si>
    <t>KIRKHAVEN</t>
  </si>
  <si>
    <t>254 ALEXANDER STREET</t>
  </si>
  <si>
    <t>GENESEE VALLEY PRESBYTERIAN NURSING CENTER</t>
  </si>
  <si>
    <t>254 ALEXANDER STREET ROCHESTER, NY 14607 (43.151848, -77.596072)</t>
  </si>
  <si>
    <t>LORETTO HEALTH AND REHABILITATION CENTER</t>
  </si>
  <si>
    <t>700 EAST BRIGHTON AVENUE</t>
  </si>
  <si>
    <t>SYRACUSE</t>
  </si>
  <si>
    <t>700 EAST BRIGHTON AVENUE SYRACUSE, NY 13205 (43.00929, -76.132809)</t>
  </si>
  <si>
    <t>FULTON COMMONS CARE CENTER INC</t>
  </si>
  <si>
    <t>60 MERRICK AVENUE</t>
  </si>
  <si>
    <t>EAST MEADOW</t>
  </si>
  <si>
    <t>FULTON COMMONS CARE CENTER, INC.</t>
  </si>
  <si>
    <t>60 MERRICK AVENUE EAST MEADOW, NY 11554 (40.736187, -73.582677)</t>
  </si>
  <si>
    <t>COBBLE HILL HEALTH CENTER INC</t>
  </si>
  <si>
    <t>380 HENRY STREET</t>
  </si>
  <si>
    <t>COBBLE HILL HEALTH CENTER INC.</t>
  </si>
  <si>
    <t>380 HENRY STREET BROOKLYN, NY 11201 (40.68839, -73.997376)</t>
  </si>
  <si>
    <t>BETHEL NURSING HOME COMPANY INC</t>
  </si>
  <si>
    <t>17 NARRAGANSETT AVENUE</t>
  </si>
  <si>
    <t>OSSINING</t>
  </si>
  <si>
    <t>BETHEL NURSING HOME COMPANY, INC.</t>
  </si>
  <si>
    <t>17 NARRAGANSETT AVENUE OSSINING, NY 10562 (41.172725, -73.842869)</t>
  </si>
  <si>
    <t>SILVER LAKE SPECIALIZED REHAB AND CARE CENTER</t>
  </si>
  <si>
    <t>275 CASTLETON AVENUE</t>
  </si>
  <si>
    <t>SILVER LAKE SPECIALIZED</t>
  </si>
  <si>
    <t>275 CASTLETON AVENUE STATEN ISLAND, NY 10301 (40.633334, -74.092121)</t>
  </si>
  <si>
    <t>33A246</t>
  </si>
  <si>
    <t>ELIZABETH SETON PEDIATRIC CENTER</t>
  </si>
  <si>
    <t>300 CORPORATE BLVD SOUTH</t>
  </si>
  <si>
    <t>YONKERS</t>
  </si>
  <si>
    <t>300 CORPORATE BLVD SOUTH YONKERS, NY 10701 (40.969617, -73.877138)</t>
  </si>
  <si>
    <t>ELDERWOOD AT WAVERLY</t>
  </si>
  <si>
    <t>37 NORTH CHEMUNG STREET</t>
  </si>
  <si>
    <t>WAVERLY</t>
  </si>
  <si>
    <t>37 NORTH CHEMUNG STREET OPERATING COMPANY, LLC</t>
  </si>
  <si>
    <t>37 NORTH CHEMUNG STREET WAVERLY, NY 14892 (42.012207, -76.527533)</t>
  </si>
  <si>
    <t>NYACK RIDGE REHABILITATION AND NURSING CENTER</t>
  </si>
  <si>
    <t>476 CHRISTIAN HERALD ROAD</t>
  </si>
  <si>
    <t>VALLEY COTTAGE</t>
  </si>
  <si>
    <t>NYACK OPERATING LLC</t>
  </si>
  <si>
    <t>476 CHRISTIAN HERALD ROAD VALLEY COTTAGE, NY 10989 (41.117579, -73.940071)</t>
  </si>
  <si>
    <t>LIVINGSTON HILLS NURSING AND REHABILITATION CENTER</t>
  </si>
  <si>
    <t>2781 ROUTE 9 , P O BOX 95</t>
  </si>
  <si>
    <t>LIVINGSTON</t>
  </si>
  <si>
    <t>LIVINGSTON S AND V OPERATIONS LLC</t>
  </si>
  <si>
    <t>PATHWAYS NURSING AND REHABILITATION CENTER</t>
  </si>
  <si>
    <t>1805 PROVIDENCE AVENUE</t>
  </si>
  <si>
    <t>NISKAYUNA</t>
  </si>
  <si>
    <t>NISKAYUNA OPERATING CO LLC</t>
  </si>
  <si>
    <t>1805 PROVIDENCE AVENUE NISKAYUNA, NY 12309 (42.829146, -73.896739)</t>
  </si>
  <si>
    <t>AARON MANOR REHABILITATION AND NURSING CENTER</t>
  </si>
  <si>
    <t>100 ST CAMILLUS WAY</t>
  </si>
  <si>
    <t>CPR ASSOCIATES LLC.</t>
  </si>
  <si>
    <t>100 ST CAMILLUS WAY FAIRPORT, NY 14450 (43.127017, -77.445957)</t>
  </si>
  <si>
    <t>LINDEN CENTER FOR NURSING AND REHABILITATION</t>
  </si>
  <si>
    <t>2237 LINDEN BOULEVARD</t>
  </si>
  <si>
    <t>ALLIANCE HEALTH OPERATIONS LLC</t>
  </si>
  <si>
    <t>2237 LINDEN BOULEVARD BROOKLYN, NY 11207 (40.663093, -73.880556)</t>
  </si>
  <si>
    <t>MERCY HOSPITAL SKILLED NURSING FACILITY</t>
  </si>
  <si>
    <t>55 MELROY AVENUE</t>
  </si>
  <si>
    <t>LACKAWANNA</t>
  </si>
  <si>
    <t>MERCY HOSPITAL OF BUFFALO</t>
  </si>
  <si>
    <t>55 MELROY AVENUE LACKAWANNA, NY 14218 (42.827365, -78.820872)</t>
  </si>
  <si>
    <t>MIDWAY NURSING HOME</t>
  </si>
  <si>
    <t>69 95 QUEENS MIDTOWN EXPRESSWAY</t>
  </si>
  <si>
    <t>MASPETH</t>
  </si>
  <si>
    <t>MIDWAY NURSING HOME, INC.</t>
  </si>
  <si>
    <t>IRA DAVENPORT MEMORIAL HOSPITAL S N F/ H R F</t>
  </si>
  <si>
    <t>7571 STATE ROUTE 54</t>
  </si>
  <si>
    <t>BATH</t>
  </si>
  <si>
    <t>IRA DAVENPORT MEMORIAL HOSPITAL, INC.</t>
  </si>
  <si>
    <t>JEWISH HOME OF CENTRAL NEW YORK</t>
  </si>
  <si>
    <t>4101 E GENESEE ST</t>
  </si>
  <si>
    <t>JEWISH HOME OF CENTRAL NEW YORK INC.</t>
  </si>
  <si>
    <t>4101 E GENESEE ST SYRACUSE, NY 13214 (43.03835, -76.078735)</t>
  </si>
  <si>
    <t>QUEENS NASSAU REHABILITATION AND NURSING CENTER</t>
  </si>
  <si>
    <t>520 BEACH 19TH STREET</t>
  </si>
  <si>
    <t>QUEENS NASSAU REHABILITATION &amp; NURSING CENTER</t>
  </si>
  <si>
    <t>520 BEACH 19TH STREET FAR ROCKAWAY, NY 11691 (40.600116, -73.7522)</t>
  </si>
  <si>
    <t>DOWNTOWN BROOKLYN NURSING &amp; REHABILITATION CENTER</t>
  </si>
  <si>
    <t>520 PROSPECT PLACE</t>
  </si>
  <si>
    <t>PROSPECT ACQUISITION I LLC</t>
  </si>
  <si>
    <t>520 PROSPECT PLACE BROOKLYN, NY 11238 (40.675652, -73.95927)</t>
  </si>
  <si>
    <t>FAR ROCKAWAY CENTER FOR REHABILITATION AND NURSING</t>
  </si>
  <si>
    <t>13 11 VIRGINA ST</t>
  </si>
  <si>
    <t>ROCKAWAY OPERATIONS ASSOCIATES LLC</t>
  </si>
  <si>
    <t>FRIEDWALD CENTER FOR REHAB AND NURSING, L L C</t>
  </si>
  <si>
    <t>475 NEW HEMPSTEAD ROAD</t>
  </si>
  <si>
    <t>NEW CITY</t>
  </si>
  <si>
    <t>FRIEDWALD CENTER FOR REHABILITATION AND NURSING, LLC</t>
  </si>
  <si>
    <t>475 NEW HEMPSTEAD ROAD NEW CITY, NY 10956 (41.14928, -74.029994)</t>
  </si>
  <si>
    <t>SETON HEALTH AT SCHUYLER RIDGE RESIDENTIAL H C</t>
  </si>
  <si>
    <t>1 ABELE DRIVE</t>
  </si>
  <si>
    <t>CLIFTON PARK</t>
  </si>
  <si>
    <t>SETON HEALTH AT SCHUYLER RIDGE RESIDENTIAL HEALTHCARE</t>
  </si>
  <si>
    <t>1 ABELE DRIVE CLIFTON PARK, NY 12065 (42.868863, -73.780328)</t>
  </si>
  <si>
    <t>UPSTATE UNIVERSITY HOSP AT COMMUNITY GENERAL T C U</t>
  </si>
  <si>
    <t>4900 BROAD ROAD</t>
  </si>
  <si>
    <t>SUNY HEALTH SCIENCE CENTER AT SYRACUSE</t>
  </si>
  <si>
    <t>4900 BROAD ROAD SYRACUSE, NY 13215 (43.008677, -76.170281)</t>
  </si>
  <si>
    <t>YORKTOWN REHABILITATION &amp; NURSING CENTER</t>
  </si>
  <si>
    <t>2300 CATHERINE STREET</t>
  </si>
  <si>
    <t>CORTLANDT MANOR</t>
  </si>
  <si>
    <t>YRNC OPERATING LLC</t>
  </si>
  <si>
    <t>2300 CATHERINE STREET CORTLANDT MANOR, NY 10567 (41.282035, -73.849846)</t>
  </si>
  <si>
    <t>LAWRENCE NURSING CARE CENTER, INC</t>
  </si>
  <si>
    <t>350 BEACH 54TH STREET</t>
  </si>
  <si>
    <t>ARVERNE</t>
  </si>
  <si>
    <t>LAWRENCE NURSING CARE CENTER INC.</t>
  </si>
  <si>
    <t>350 BEACH 54TH STREET ARVERNE, NY 11692 (40.593724, -73.784413)</t>
  </si>
  <si>
    <t>SAMARITAN KEEP NURSING HOME INC</t>
  </si>
  <si>
    <t>133 PRATT ST</t>
  </si>
  <si>
    <t>WATERTOWN</t>
  </si>
  <si>
    <t>133 PRATT ST WATERTOWN, NY 13601 (43.964506, -75.914435)</t>
  </si>
  <si>
    <t>EASTCHESTER REHABILITATION AND HEALTH CARE CENTER</t>
  </si>
  <si>
    <t>2700 EASTCHESTER ROAD</t>
  </si>
  <si>
    <t>EASTCHESTER REHABILITATION AND HEALTH CARE CENTER LLC</t>
  </si>
  <si>
    <t>2700 EASTCHESTER ROAD BRONX, NY 10469 (40.865646, -73.843339)</t>
  </si>
  <si>
    <t>THE HAMLET REHABILITATION AND HEALTHCARE CENTER AT</t>
  </si>
  <si>
    <t>100 SOUTHERN BOULEVARD</t>
  </si>
  <si>
    <t>NESCONSET</t>
  </si>
  <si>
    <t>NESCONSET OPERATING LLC</t>
  </si>
  <si>
    <t>100 SOUTHERN BOULEVARD NESCONSET, NY 11767 (40.850248, -73.15875)</t>
  </si>
  <si>
    <t>THE GRAND REHABILITATION AND NURSING AT BARNWELL</t>
  </si>
  <si>
    <t>3230 CHURCH STREET</t>
  </si>
  <si>
    <t>VALATIE</t>
  </si>
  <si>
    <t>BARNWELL OPERATIONS ASSOCIATES LLC</t>
  </si>
  <si>
    <t>3230 CHURCH STREET VALATIE, NY 12184 (42.419518, -73.673879)</t>
  </si>
  <si>
    <t>HERITAGE PARK REHAB &amp; SKILLED NURSING</t>
  </si>
  <si>
    <t>150 PRATHER AVENUE</t>
  </si>
  <si>
    <t>JAMESTOWN</t>
  </si>
  <si>
    <t>150 PRATHER AVENUE JAMESTOWN, NY 14701 (42.090308, -79.238233)</t>
  </si>
  <si>
    <t>ROSEWOOD REHABILITATION AND NURSING CENTER</t>
  </si>
  <si>
    <t>284 TROY ROAD</t>
  </si>
  <si>
    <t>RENSSELAER</t>
  </si>
  <si>
    <t>ROSEWOOD CARE, LLC</t>
  </si>
  <si>
    <t>284 TROY ROAD RENSSELAER, NY 12144 (42.642308, -73.698977)</t>
  </si>
  <si>
    <t>THE OSBORN</t>
  </si>
  <si>
    <t>101 THEALL ROAD</t>
  </si>
  <si>
    <t>RYE</t>
  </si>
  <si>
    <t>MIRIAM OSBORN MEMORIAL HOME ASSOCIATION</t>
  </si>
  <si>
    <t>101 THEALL ROAD RYE, NY 10580 (40.971997, -73.70068)</t>
  </si>
  <si>
    <t>THE GRAND REHABILITATION AND NURSING AT BATAVIA</t>
  </si>
  <si>
    <t>257 STATE ST</t>
  </si>
  <si>
    <t>GRAND BATAVIA LLC</t>
  </si>
  <si>
    <t>257 STATE ST BATAVIA, NY 14020 (43.00984, -78.181692)</t>
  </si>
  <si>
    <t>SEAGATE REHABILITATION AND NURSING CENTER</t>
  </si>
  <si>
    <t>3015 W 29 ST</t>
  </si>
  <si>
    <t>SHOREFRONT OPERATING LLC</t>
  </si>
  <si>
    <t>3015 W 29 ST BROOKLYN, NY 11224 (40.573408, -73.994994)</t>
  </si>
  <si>
    <t>BRIARCLIFF MANOR CENTER FOR REHAB AND NURSING CARE</t>
  </si>
  <si>
    <t>620 SLEEPY HOLLOW ROAD</t>
  </si>
  <si>
    <t>BRIARCLIFF MANOR</t>
  </si>
  <si>
    <t>SAPPHIRE HC, LLC</t>
  </si>
  <si>
    <t>620 SLEEPY HOLLOW ROAD BRIARCLIFF MANOR, NY 10510 (41.126314, -73.835292)</t>
  </si>
  <si>
    <t>EDDY HERITAGE HOUSE NURSING AND REHABILITATION CTR</t>
  </si>
  <si>
    <t>2920 TIBBITS AVENUE</t>
  </si>
  <si>
    <t>TROY</t>
  </si>
  <si>
    <t>HERITAGE HOUSE NURSING CENTER, INC</t>
  </si>
  <si>
    <t>2920 TIBBITS AVENUE TROY, NY 12180 (42.731531, -73.662524)</t>
  </si>
  <si>
    <t>THE HURLBUT</t>
  </si>
  <si>
    <t>1177 EAST HENRIETTA RD</t>
  </si>
  <si>
    <t>HURLBUT, LLC.</t>
  </si>
  <si>
    <t>1177 EAST HENRIETTA RD ROCHESTER, NY 14623 (43.097469, -77.613237)</t>
  </si>
  <si>
    <t>BRONX CENTER FOR REHABILITATION &amp; HEALTH CARE</t>
  </si>
  <si>
    <t>1010 UNDERHILL AVE</t>
  </si>
  <si>
    <t>BRONX CENTER FOR REHABILITATION AND HEALTH CARE</t>
  </si>
  <si>
    <t>1010 UNDERHILL AVE BRONX, NY 10472 (40.826682, -73.861335)</t>
  </si>
  <si>
    <t>WESLEY HEALTH CARE CENTER INC</t>
  </si>
  <si>
    <t>131 LAWRENCE STREET</t>
  </si>
  <si>
    <t>SARATOGA SPRINGS</t>
  </si>
  <si>
    <t>WESLEY HEALTH CARE CENTER, INC.</t>
  </si>
  <si>
    <t>131 LAWRENCE STREET SARATOGA SPRINGS, NY 12866 (43.088331, -73.789168)</t>
  </si>
  <si>
    <t>SAPPHIRE CTR FOR REHAB &amp; NRSG OF CTRL QUEENS</t>
  </si>
  <si>
    <t>35 15 PARSONS BLVD</t>
  </si>
  <si>
    <t>35 15 PARSONS BLVD FLUSHING, NY 11354 (40.793629, -73.82542)</t>
  </si>
  <si>
    <t>VAN RENSSELAER MANOR</t>
  </si>
  <si>
    <t>85 BLOOMINGROVE DRIVE</t>
  </si>
  <si>
    <t>RENSSELAER COUNTY BUREAU OF FINANCE</t>
  </si>
  <si>
    <t>85 BLOOMINGROVE DRIVE TROY, NY 12180 (42.688873, -73.682523)</t>
  </si>
  <si>
    <t>MORRIS PARK REHABILITATION AND NURSING CENTER</t>
  </si>
  <si>
    <t>1235 PELHAM PARKWAY NORTH</t>
  </si>
  <si>
    <t>MORRIS BERKOWITZ</t>
  </si>
  <si>
    <t>1235 PELHAM PARKWAY NORTH BRONX, NY 10469 (40.858573, -73.851431)</t>
  </si>
  <si>
    <t>WARREN CENTER FOR REHABILITATION AND NURSING</t>
  </si>
  <si>
    <t>42 GURNEY LANE</t>
  </si>
  <si>
    <t>QUEENSBURY</t>
  </si>
  <si>
    <t>WARREN OPERATIONS ASSOCIATES LLC</t>
  </si>
  <si>
    <t>42 GURNEY LANE QUEENSBURY, NY 12804 (43.359403, -73.706451)</t>
  </si>
  <si>
    <t>ST CABRINI NURSING HOME</t>
  </si>
  <si>
    <t>115 BROADWAY</t>
  </si>
  <si>
    <t>DOBBS FERRY</t>
  </si>
  <si>
    <t>CABRINI OF WESTCHESTER</t>
  </si>
  <si>
    <t>115 BROADWAY DOBBS FERRY, NY 10522 (41.008459, -73.879108)</t>
  </si>
  <si>
    <t>THE ENCLAVE AT PORT CHESTER REHAB AND NURSING CTR</t>
  </si>
  <si>
    <t>1000 HIGH ST</t>
  </si>
  <si>
    <t>PORT CHESTER</t>
  </si>
  <si>
    <t>PORT CHESTER OPERATING LLC</t>
  </si>
  <si>
    <t>1000 HIGH ST PORT CHESTER, NY 10573 (40.993354, -73.676945)</t>
  </si>
  <si>
    <t>FIELDSTON LODGE CARE CENTER</t>
  </si>
  <si>
    <t>666 KAPPOCK STREET</t>
  </si>
  <si>
    <t>666 KAPPOCK STREET RIVERDALE, NY 10463 (40.880588, -73.91894)</t>
  </si>
  <si>
    <t>PROVIDENCE REST INC</t>
  </si>
  <si>
    <t>3304 WATERBURY AVENUE</t>
  </si>
  <si>
    <t>PROVIDENCE REST</t>
  </si>
  <si>
    <t>3304 WATERBURY AVENUE BRONX, NY 10465 (40.837167, -73.817562)</t>
  </si>
  <si>
    <t>CROWN HEIGHTS CENTER FOR NURSING AND REHAB</t>
  </si>
  <si>
    <t>810 20 ST MARKS AVENUE</t>
  </si>
  <si>
    <t>ST. MARKS BROOKLYN ASSOCIATES, LLC</t>
  </si>
  <si>
    <t>810 20 ST MARKS AVENUE BROOKLYN, NY 11213 (40.674994, -73.946041)</t>
  </si>
  <si>
    <t>OCEANSIDE CARE CENTER INC</t>
  </si>
  <si>
    <t>2914 LINCOLN AVENUE</t>
  </si>
  <si>
    <t>OCEANSIDE</t>
  </si>
  <si>
    <t>2914 LINCOLN AVENUE OCEANSIDE, NY 11572 (40.640304, -73.642056)</t>
  </si>
  <si>
    <t>GREENFIELD HEALTH &amp; REHAB CENTER</t>
  </si>
  <si>
    <t>5949 BROADWAY</t>
  </si>
  <si>
    <t>LANCASTER</t>
  </si>
  <si>
    <t>NIAGARA LUTHERAN DEVELOPMENT, INC.</t>
  </si>
  <si>
    <t>5949 BROADWAY LANCASTER, NY 14086 (42.895078, -78.632169)</t>
  </si>
  <si>
    <t>LUXOR NURSING AND REHABILITATION AT MILLS POND</t>
  </si>
  <si>
    <t>273 MORICHES ROAD</t>
  </si>
  <si>
    <t>ST JAMES</t>
  </si>
  <si>
    <t>S&amp;J OPERATIONAL LLC</t>
  </si>
  <si>
    <t>273 MORICHES ROAD ST JAMES, NY 11780 (40.878991, -73.14199)</t>
  </si>
  <si>
    <t>MASONIC CARE COMMUNITY OF NEW YORK</t>
  </si>
  <si>
    <t>2150 BLEECKER STREET</t>
  </si>
  <si>
    <t>UTICA</t>
  </si>
  <si>
    <t>TRUSTEES OF THE MASONIC HALL AND ASYLUM FUND</t>
  </si>
  <si>
    <t>2150 BLEECKER STREET UTICA, NY 13501 (43.089175, -75.189366)</t>
  </si>
  <si>
    <t>SURGE REHABILITATION AND NURSING LLC</t>
  </si>
  <si>
    <t>49 OAKCREST AVE</t>
  </si>
  <si>
    <t>MIDDLE ISLAND</t>
  </si>
  <si>
    <t>49 OAKCREST AVE MIDDLE ISLAND, NY 11953 (40.890497, -72.967702)</t>
  </si>
  <si>
    <t>CARMEL RICHMOND HEALTHCARE AND REHAB CENTER</t>
  </si>
  <si>
    <t>88 OLD TOWN ROAD</t>
  </si>
  <si>
    <t>CARMEL RICHMOND NURSING HOME INC</t>
  </si>
  <si>
    <t>88 OLD TOWN ROAD STATEN ISLAND, NY 10304 (40.596213, -74.090359)</t>
  </si>
  <si>
    <t>CASA PROMESA</t>
  </si>
  <si>
    <t>308 EAST 175 STREET</t>
  </si>
  <si>
    <t>PROMESA RESIDENTIAL HEALTH CARE FACILITY, INC.</t>
  </si>
  <si>
    <t>308 EAST 175 STREET BRONX, NY 10457 (40.846613, -73.904049)</t>
  </si>
  <si>
    <t>THE VALLEY VIEW CENTER FOR NURSING CARE AND REHAB</t>
  </si>
  <si>
    <t>GLENMERE COVE RD PO BOX 59</t>
  </si>
  <si>
    <t>GOSHEN</t>
  </si>
  <si>
    <t>COUNTY OF ORANGE</t>
  </si>
  <si>
    <t>59 GOSHEN NY 10924 (41.362764, -74.336709)</t>
  </si>
  <si>
    <t>DR SUSAN SMITH MCKINNEY NURSING AND REHAB CENTER</t>
  </si>
  <si>
    <t>594 ALBANY AVENUE</t>
  </si>
  <si>
    <t>Government - City/county</t>
  </si>
  <si>
    <t>NEW YORK CITY HEALTH AND HOSPITALS CORPORATION</t>
  </si>
  <si>
    <t>594 ALBANY AVENUE BROOKLYN, NY 11203 (40.659714, -73.939693)</t>
  </si>
  <si>
    <t>NEW GLEN OAKS NURSING HOME, INC</t>
  </si>
  <si>
    <t>260 01 79TH AVENUE</t>
  </si>
  <si>
    <t>GLEN OAKS</t>
  </si>
  <si>
    <t>NEW GLEN OAKS NURSING HOME INC.</t>
  </si>
  <si>
    <t>CLINTON COUNTY NURSING HOME</t>
  </si>
  <si>
    <t>16 FLYNN AVENUE</t>
  </si>
  <si>
    <t>PLATTSBURGH</t>
  </si>
  <si>
    <t>CLINTON COUNTY</t>
  </si>
  <si>
    <t>16 FLYNN AVENUE PLATTSBURGH, NY 12901 (44.680641, -73.456803)</t>
  </si>
  <si>
    <t>THE CITADEL REHAB AND NURSING CTR AT KINGSBRIDGE</t>
  </si>
  <si>
    <t>3400 -26  CANNON PLACE</t>
  </si>
  <si>
    <t>HIGHLAND VIEW CARE CENTER OPERATING CO., LLC</t>
  </si>
  <si>
    <t>3400 26 CANNON PLACE BRONX, NY 10463 (40.880418, -73.898594)</t>
  </si>
  <si>
    <t>TROY CENTER FOR REHABILITATION AND NURSING</t>
  </si>
  <si>
    <t>49 MARVIN AVENUE</t>
  </si>
  <si>
    <t>CLR TROY LLC</t>
  </si>
  <si>
    <t>49 MARVIN AVENUE TROY, NY 12180 (42.697015, -73.696516)</t>
  </si>
  <si>
    <t>BROOKLYN GARDENS NURSING &amp; REHABILITATION CENTER</t>
  </si>
  <si>
    <t>835 HERKIMER STREET</t>
  </si>
  <si>
    <t>PROVIDENCE CARE INC</t>
  </si>
  <si>
    <t>835 HERKIMER STREET BROOKLYN, NY 11233 (40.678335, -73.925783)</t>
  </si>
  <si>
    <t>BUFFALO CENTER FOR REHABILITATION AND NURSING</t>
  </si>
  <si>
    <t>1014 DELAWARE AVE</t>
  </si>
  <si>
    <t>DELAWARE OPERATIONS ASSOC LLC</t>
  </si>
  <si>
    <t>1014 DELAWARE AVE BUFFALO, NY 14209 (42.911629, -78.870243)</t>
  </si>
  <si>
    <t>TARRYTOWN HALL CARE CENTER</t>
  </si>
  <si>
    <t>20 WOOD COURT</t>
  </si>
  <si>
    <t>TARRYTOWN</t>
  </si>
  <si>
    <t>PHARNEY GROUP LLC.</t>
  </si>
  <si>
    <t>20 WOOD COURT TARRYTOWN, NY 10591 (41.080957, -73.861467)</t>
  </si>
  <si>
    <t>VICTORIA HOME</t>
  </si>
  <si>
    <t>25 N MALCOLM STREET</t>
  </si>
  <si>
    <t>25 N MALCOLM STREET OSSINING, NY 10562 (41.164014, -73.865365)</t>
  </si>
  <si>
    <t>FRANKLIN CENTER FOR REHABILITATION AND NURSING</t>
  </si>
  <si>
    <t>142 27 FRANKLIN AVENUE</t>
  </si>
  <si>
    <t>NEW FRANKLIN REHABILIATION AND HEALTH CARE FACILITY, LLC</t>
  </si>
  <si>
    <t>THE GRAND REHABILITATION AND NURSING AT ROME</t>
  </si>
  <si>
    <t>801 NORTH JAMES STREET</t>
  </si>
  <si>
    <t>ROME</t>
  </si>
  <si>
    <t>ROME CENTER LLC</t>
  </si>
  <si>
    <t>801 NORTH JAMES STREET ROME, NY 13440 (43.22095, -75.449855)</t>
  </si>
  <si>
    <t>SMITHTOWN CENTER FOR REHABILITATION &amp; NURSING CARE</t>
  </si>
  <si>
    <t>391 NORTH COUNTRY ROAD</t>
  </si>
  <si>
    <t>SMITHTOWN</t>
  </si>
  <si>
    <t>SMITHTOWN HEALTH CARE MANAGEMENT</t>
  </si>
  <si>
    <t>391 NORTH COUNTRY ROAD SMITHTOWN, NY 11787 (40.870649, -73.172683)</t>
  </si>
  <si>
    <t>ALICE HYDE MEDICAL CENTER</t>
  </si>
  <si>
    <t>45 SIXTH STREET</t>
  </si>
  <si>
    <t>MALONE</t>
  </si>
  <si>
    <t>45 SIXTH STREET MALONE, NY 12953 (44.860932, -74.289598)</t>
  </si>
  <si>
    <t>THE GRAND REHABILITATION AND NURSING AT GREAT NECK</t>
  </si>
  <si>
    <t>15 ST PAULS PLACE</t>
  </si>
  <si>
    <t>GREAT NECK</t>
  </si>
  <si>
    <t>GRAND GREAT NECK LLC</t>
  </si>
  <si>
    <t>15 ST PAULS PLACE GREAT NECK, NY 11021 (40.788653, -73.722419)</t>
  </si>
  <si>
    <t>UNITED HEALTH SVS HOSP INC - BINGHAMTON HOSP T C U</t>
  </si>
  <si>
    <t>10-42 MITCHELL AVENUE</t>
  </si>
  <si>
    <t>BINGHAMTON</t>
  </si>
  <si>
    <t>UNITED HEALTH SERVICES HOSPITALS INC</t>
  </si>
  <si>
    <t>10 42 MITCHELL AVENUE BINGHAMTON, NY 13903 (42.088097, -75.914166)</t>
  </si>
  <si>
    <t>SCHAFFER EXTENDED CARE CENTER</t>
  </si>
  <si>
    <t>16 GUION PLACE</t>
  </si>
  <si>
    <t>NEW ROCHELLE</t>
  </si>
  <si>
    <t>MONTEFIORE HA OPERATIONS INC</t>
  </si>
  <si>
    <t>16 GUION PLACE NEW ROCHELLE, NY 10802 (40.912968, -73.786997)</t>
  </si>
  <si>
    <t>KENDAL AT ITHACA</t>
  </si>
  <si>
    <t>2230 NORTH TRIPHAMMER ROAD</t>
  </si>
  <si>
    <t>2230 NORTH TRIPHAMMER ROAD ITHACA, NY 14850 (42.475533, -76.481764)</t>
  </si>
  <si>
    <t>WOODLAND POND AT NEW PALTZ</t>
  </si>
  <si>
    <t>100 WOODLAND POND CIRCLE</t>
  </si>
  <si>
    <t>NEW PALTZ</t>
  </si>
  <si>
    <t>WOODLAND POND INC.</t>
  </si>
  <si>
    <t>100 WOODLAND POND CIRCLE NEW PALTZ, NY 12561 (41.757746, -74.061619)</t>
  </si>
  <si>
    <t>ACADIA CENTER FOR NURSING AND REHABILITATION</t>
  </si>
  <si>
    <t>1146 WOODCREST AVENUE</t>
  </si>
  <si>
    <t>RIVERHEAD CARE CENTER, LLC</t>
  </si>
  <si>
    <t>1146 WOODCREST AVENUE RIVERHEAD, NY 11901 (40.931127, -72.684516)</t>
  </si>
  <si>
    <t>NATHAN LITTAUER HOSPITAL NURSING HOME</t>
  </si>
  <si>
    <t>99 EAST STATE STREET</t>
  </si>
  <si>
    <t>GLOVERSVILLE</t>
  </si>
  <si>
    <t>NATHAN LITTAUER HOSPITAL ASSOCIATION</t>
  </si>
  <si>
    <t>99 EAST STATE STREET GLOVERSVILLE, NY 12078 (43.068029, -74.330817)</t>
  </si>
  <si>
    <t>BENSONHURST CENTER FOR REHAB AND HEALTHCARE</t>
  </si>
  <si>
    <t>1740 84TH STREET</t>
  </si>
  <si>
    <t>KFG OPERATING TWO, LLC</t>
  </si>
  <si>
    <t>1740 84TH STREET BROOKLYN, NY 11214 (40.60939, -74.002321)</t>
  </si>
  <si>
    <t>ELIZABETH CHURCH MANOR NURSING HOME</t>
  </si>
  <si>
    <t>863 FRONT STREET</t>
  </si>
  <si>
    <t>UMH ECM CORP</t>
  </si>
  <si>
    <t>863 FRONT STREET BINGHAMTON, NY 13905 (42.131341, -75.905811)</t>
  </si>
  <si>
    <t>ELDERWOOD AT TICONDEROGA</t>
  </si>
  <si>
    <t>1019 WICKER STREET</t>
  </si>
  <si>
    <t>TICONDEROGA</t>
  </si>
  <si>
    <t>1019 WICKER STREET OPERATING COMPANY LLC</t>
  </si>
  <si>
    <t>1019 WICKER STREET TICONDEROGA, NY 12883 (43.849591, -73.435579)</t>
  </si>
  <si>
    <t>FULTON CENTER FOR REHABILITATION AND HEALTHCARE</t>
  </si>
  <si>
    <t>847 COUNTY  HIGHWAY 122</t>
  </si>
  <si>
    <t>FULTON OPERATIONS ASSOCIATES LLC</t>
  </si>
  <si>
    <t>ST CATHERINE OF SIENA NRSG AND REHAB CARE CENTER</t>
  </si>
  <si>
    <t>52 ROUTE 25A</t>
  </si>
  <si>
    <t>ST CATHERINE OF SIENA MEDICAL CENTER</t>
  </si>
  <si>
    <t>ELDERWOOD AT LOCKPORT</t>
  </si>
  <si>
    <t>104 OLD NIAGARA ROAD</t>
  </si>
  <si>
    <t>LOCKPORT</t>
  </si>
  <si>
    <t>104 OLD NIAGARA ROAD OPERATING COMPANY, LLC</t>
  </si>
  <si>
    <t>104 OLD NIAGARA ROAD LOCKPORT, NY 14094 (43.187231, -78.672384)</t>
  </si>
  <si>
    <t>UNIVERSITY CENTER FOR REHABILITATION AND NURSING</t>
  </si>
  <si>
    <t>2505 GRAND AVE</t>
  </si>
  <si>
    <t>UNIVERSITY NURSING HOME LLC</t>
  </si>
  <si>
    <t>2505 GRAND AVE BRONX, NY 10468 (40.864802, -73.90177)</t>
  </si>
  <si>
    <t>CARILLON NURSING AND REHABILITATION CENTER</t>
  </si>
  <si>
    <t>830 PARK AVENUE</t>
  </si>
  <si>
    <t>HUNTINGTON</t>
  </si>
  <si>
    <t>CARILLON NURSING AND REHABILITATION CENTER, LLC</t>
  </si>
  <si>
    <t>830 PARK AVENUE HUNTINGTON, NY 11743 (40.855178, -73.389119)</t>
  </si>
  <si>
    <t>HARLEM CTR FOR NURSING AND REHABILITATION, L L C</t>
  </si>
  <si>
    <t>30 WEST 138TH STREET</t>
  </si>
  <si>
    <t>NEW YORK</t>
  </si>
  <si>
    <t>HARLEM CENTER FOR NURSING AND REHABILITATION LLC</t>
  </si>
  <si>
    <t>30 WEST 138TH STREET NEW YORK, NY 10037 (40.815173, -73.937419)</t>
  </si>
  <si>
    <t>PARK TERRACE CARE CENTER</t>
  </si>
  <si>
    <t>59 20 VAN DOREN STREET</t>
  </si>
  <si>
    <t>CORONA</t>
  </si>
  <si>
    <t>PARK TERRACE CARE CENTER INC</t>
  </si>
  <si>
    <t>SULLIVAN COUNTY ADULT CARE CENTER</t>
  </si>
  <si>
    <t>256 SUNSET LAKE ROAD</t>
  </si>
  <si>
    <t>LIBERTY</t>
  </si>
  <si>
    <t>COUNTY OF SULLIVAN</t>
  </si>
  <si>
    <t>256 SUNSET LAKE ROAD LIBERTY, NY 12754 (41.796727, -74.707452)</t>
  </si>
  <si>
    <t>MIDDLETOWN PARK REHAB &amp; HEALTH CARE CENTER</t>
  </si>
  <si>
    <t>121 DUNNING ROAD</t>
  </si>
  <si>
    <t>MIDDLETOWN</t>
  </si>
  <si>
    <t>PARK MANOR ACQUISITION II LLC</t>
  </si>
  <si>
    <t>121 DUNNING ROAD MIDDLETOWN, NY 10940 (41.451896, -74.38202)</t>
  </si>
  <si>
    <t>REGO PARK NURSING HOME</t>
  </si>
  <si>
    <t>111 26 CORONA AVENUE</t>
  </si>
  <si>
    <t>REGO PARK N H LTD</t>
  </si>
  <si>
    <t>PUTNAM NURSING &amp; REHABILITATION CENTER</t>
  </si>
  <si>
    <t>404 LUDINGTONVILLE ROAD</t>
  </si>
  <si>
    <t>HOLMES</t>
  </si>
  <si>
    <t>PUTNAM OPERATION ACQUISITION I LLC</t>
  </si>
  <si>
    <t>404 LUDINGTONVILLE ROAD HOLMES, NY 12531 (41.496667, -73.663458)</t>
  </si>
  <si>
    <t>THE PINES AT UTICA CENTER FOR NURSING AND REHAB</t>
  </si>
  <si>
    <t>1800 BUTTERFIELD AVE</t>
  </si>
  <si>
    <t>UTICA CROSSINGS LLC</t>
  </si>
  <si>
    <t>1800 BUTTERFIELD AVE UTICA, NY 13501 (43.086521, -75.255258)</t>
  </si>
  <si>
    <t>SUTTON PARK CENTER FOR NURSING AND REHABILITATION</t>
  </si>
  <si>
    <t>31 LOCKWOOD AVENUE</t>
  </si>
  <si>
    <t>SUTTON PARK CENTER FOR NURSING &amp; REHABILITATION LLC</t>
  </si>
  <si>
    <t>31 LOCKWOOD AVENUE NEW ROCHELLE, NY 10801 (40.914315, -73.785992)</t>
  </si>
  <si>
    <t>DUMONT CENTER FOR REHABILITATION AND NURSING CARE</t>
  </si>
  <si>
    <t>676 PELHAM ROAD</t>
  </si>
  <si>
    <t>DUMONT OPERATING, LLC</t>
  </si>
  <si>
    <t>676 PELHAM ROAD NEW ROCHELLE, NY 10805 (40.890262, -73.787422)</t>
  </si>
  <si>
    <t>REBEKAH REHAB AND EXTENDED CARE CENTER</t>
  </si>
  <si>
    <t>1072 HAVEMEYER AVENUE</t>
  </si>
  <si>
    <t>UNITED ODD FELLOW AND REBEKAH HOME</t>
  </si>
  <si>
    <t>1072 HAVEMEYER AVENUE BRONX, NY 10462 (40.830467, -73.847535)</t>
  </si>
  <si>
    <t>WILLOW POINT REHABILITATION AND NURSING CENTER</t>
  </si>
  <si>
    <t>3700 OLD VESTAL ROAD</t>
  </si>
  <si>
    <t>VESTAL</t>
  </si>
  <si>
    <t>BROOME COUNTY</t>
  </si>
  <si>
    <t>3700 OLD VESTAL ROAD VESTAL, NY 13850 (42.100908, -75.985821)</t>
  </si>
  <si>
    <t>NEW GOUVERNEUR HOSPITAL S N F</t>
  </si>
  <si>
    <t>227 MADISON STREET</t>
  </si>
  <si>
    <t>Government - City</t>
  </si>
  <si>
    <t>227 MADISON STREET NEW YORK, NY 10002 (40.712846, -73.987597)</t>
  </si>
  <si>
    <t>COLER REHABILITATION AND NURSING CARE CENTER</t>
  </si>
  <si>
    <t>900 MAIN ST</t>
  </si>
  <si>
    <t>ROOSEVELT ISLAND</t>
  </si>
  <si>
    <t>900 MAIN ST ROOSEVELT ISLAND, NY 10044 (40.768672, -73.942515)</t>
  </si>
  <si>
    <t>GOOD SAMARITAN NURSING HOME</t>
  </si>
  <si>
    <t>101 ELM ST</t>
  </si>
  <si>
    <t>SAYVILLE</t>
  </si>
  <si>
    <t>GOOD SAMARITAN HOSPITAL MEDICAL CENTER</t>
  </si>
  <si>
    <t>101 ELM ST SAYVILLE, NY 11782 (40.725624, -73.07882)</t>
  </si>
  <si>
    <t>RUTLAND NURSING HOME, INC</t>
  </si>
  <si>
    <t>585 SCHENECTADY AVE</t>
  </si>
  <si>
    <t>RUTLAND NURSING HOME INC</t>
  </si>
  <si>
    <t>585 SCHENECTADY AVE BROOKLYN, NY 11203 (40.658929, -73.934072)</t>
  </si>
  <si>
    <t>MEDFORD MULTICARE CENTER FOR LIVING</t>
  </si>
  <si>
    <t>3115 HORSEBLOCK ROAD</t>
  </si>
  <si>
    <t>MEDFORD</t>
  </si>
  <si>
    <t>NURSING CARE CENTER AT MEDFORD INC</t>
  </si>
  <si>
    <t>3115 HORSEBLOCK ROAD MEDFORD, NY 11763 (40.82573, -72.985284)</t>
  </si>
  <si>
    <t>THE PINES AT GLENS FALLS CTR FOR NURSING &amp; REHAB</t>
  </si>
  <si>
    <t>170 WARREN STREET</t>
  </si>
  <si>
    <t>GLENS FALLS</t>
  </si>
  <si>
    <t>GLENS FALLS CROSSINGS LLC</t>
  </si>
  <si>
    <t>170 WARREN STREET GLENS FALLS, NY 12801 (43.310712, -73.633833)</t>
  </si>
  <si>
    <t>CAMPBELL HALL REHABILITATION CENTER INC</t>
  </si>
  <si>
    <t>23 KIERNAN RD</t>
  </si>
  <si>
    <t>CAMPBELL HALL</t>
  </si>
  <si>
    <t>CAMPBELL HALL REHABILITATION CENTER, INC.</t>
  </si>
  <si>
    <t>23 KIERNAN RD CAMPBELL HALL, NY 10916 (41.453593, -74.279966)</t>
  </si>
  <si>
    <t>INCARNATION CHILDRENS CENTER INC</t>
  </si>
  <si>
    <t>142 AUDOBON AVENUE</t>
  </si>
  <si>
    <t>INCARNATION CHILDREN'S CENTER</t>
  </si>
  <si>
    <t>142 AUDOBON AVENUE NEW YORK, NY 10032 (40.843234, -73.936365)</t>
  </si>
  <si>
    <t>ELDERWOOD AT LIVERPOOL</t>
  </si>
  <si>
    <t>4800 BEAR ROAD</t>
  </si>
  <si>
    <t>LIVERPOOL</t>
  </si>
  <si>
    <t>4800 BEAR ROAD OPERATING COMPANY, LLC</t>
  </si>
  <si>
    <t>4800 BEAR ROAD LIVERPOOL, NY 13088 (43.122681, -76.181619)</t>
  </si>
  <si>
    <t>WHITE PLAINS CENTER FOR NURSING CARE, L L C</t>
  </si>
  <si>
    <t>220 WEST POST ROAD</t>
  </si>
  <si>
    <t>WHITE PLAINS</t>
  </si>
  <si>
    <t>OPTIMA CARE WHITE PLAINS LLC</t>
  </si>
  <si>
    <t>220 WEST POST ROAD WHITE PLAINS, NY 10606 (41.0189, -73.776614)</t>
  </si>
  <si>
    <t>THE PLAZA REHAB AND NURSING CENTER</t>
  </si>
  <si>
    <t>100 WEST KINGSBRIDGE ROAD</t>
  </si>
  <si>
    <t>TCPRNC, LLC</t>
  </si>
  <si>
    <t>100 WEST KINGSBRIDGE ROAD BRONX, NY 10468 (40.868519, -73.901908)</t>
  </si>
  <si>
    <t>CENTRAL PARK REHABILITATION AND NURSING CENTER</t>
  </si>
  <si>
    <t>116 EAST CASTLE STREET</t>
  </si>
  <si>
    <t>CPRNC, LLC</t>
  </si>
  <si>
    <t>116 EAST CASTLE STREET SYRACUSE, NY 13205 (43.033383, -76.147406)</t>
  </si>
  <si>
    <t>THE PINES AT POUGHKEEPSIE CTR FOR NURSING &amp; REHAB</t>
  </si>
  <si>
    <t>100 FRANKLIN STREET</t>
  </si>
  <si>
    <t>POUGHKEEPSIE CROSSINGS LLC</t>
  </si>
  <si>
    <t>100 FRANKLIN STREET POUGHKEEPSIE, NY 12601 (41.696035, -73.929696)</t>
  </si>
  <si>
    <t>SAFIRE REHABILITATION OF SOUTHTOWN, L L C</t>
  </si>
  <si>
    <t>300 DORRANCE AVENUE</t>
  </si>
  <si>
    <t>SAFIRE REHABILITATION OF SOUTHTOWNS LLC</t>
  </si>
  <si>
    <t>300 DORRANCE AVENUE BUFFALO, NY 14220 (42.832002, -78.810329)</t>
  </si>
  <si>
    <t>SANDS POINT CENTER FOR HEALTH AND REHABILITATION</t>
  </si>
  <si>
    <t>1440 PORT WASHINGTON BLVD</t>
  </si>
  <si>
    <t>PORT WASHINGTON</t>
  </si>
  <si>
    <t>AGMA INC.</t>
  </si>
  <si>
    <t>1440 PORT WASHINGTON BLVD PORT WASHINGTON, NY 11050 (40.84384, -73.690185)</t>
  </si>
  <si>
    <t>RENAISSANCE REHABILITATION AND NURSING CARE CENTER</t>
  </si>
  <si>
    <t>4975 ALBANY POST ROAD</t>
  </si>
  <si>
    <t>STAATSBURG</t>
  </si>
  <si>
    <t>RENAISSANCE HEALTHCARE GROUP LLC</t>
  </si>
  <si>
    <t>4975 ALBANY POST ROAD STAATSBURG, NY 12580 (41.83264, -73.933559)</t>
  </si>
  <si>
    <t>WOODSIDE MANOR NURSING HOME INC</t>
  </si>
  <si>
    <t>2425 CLINTON AVENUE SOUTH</t>
  </si>
  <si>
    <t>2425 CLINTON AVENUE SOUTH ROCHESTER, NY 14618 (43.111534, -77.59766)</t>
  </si>
  <si>
    <t>TOLSTOY FOUNDATION REHABILITATION AND NRSG CENTER</t>
  </si>
  <si>
    <t>100 LAKE ROAD, PO BOX 319</t>
  </si>
  <si>
    <t>TOLSTOY FOUNDATION NURSING HOME COMPANY INC</t>
  </si>
  <si>
    <t>100 LAKE ROAD VALLEY COTTAGE, NY 10989 (41.124206, -73.932403)</t>
  </si>
  <si>
    <t>RIVER RIDGE LIVING CENTER</t>
  </si>
  <si>
    <t>100 SANDY DRIVE</t>
  </si>
  <si>
    <t>AMSTERDAM</t>
  </si>
  <si>
    <t>RIVER RIDGE OPERATING LLC</t>
  </si>
  <si>
    <t>100 SANDY DRIVE AMSTERDAM, NY 12010 (42.937657, -74.205253)</t>
  </si>
  <si>
    <t>HIGHBRIDGE WOODYCREST CENTER</t>
  </si>
  <si>
    <t>936 WOODYCREST AVENUE</t>
  </si>
  <si>
    <t>YGC AT WOODYCREST LLC</t>
  </si>
  <si>
    <t>936 WOODYCREST AVENUE BRONX, NY 10452 (40.830744, -73.929463)</t>
  </si>
  <si>
    <t>THE WILLOWS AT RAMAPO REHAB AND NURSING CENTER</t>
  </si>
  <si>
    <t>30 CRAGMERE ROAD</t>
  </si>
  <si>
    <t>SUFFERN</t>
  </si>
  <si>
    <t>RAMAPO MANOR NURSING CENTER INC</t>
  </si>
  <si>
    <t>30 CRAGMERE ROAD SUFFERN, NY 10901 (41.102368, -74.126406)</t>
  </si>
  <si>
    <t>MANHATTANVILLE HEALTH CARE CENTER</t>
  </si>
  <si>
    <t>311 W 231ST STREET</t>
  </si>
  <si>
    <t>MANHATTANVILLE SBV LLC</t>
  </si>
  <si>
    <t>311 W 231ST STREET BRONX, NY 10463 (40.881047, -73.908815)</t>
  </si>
  <si>
    <t>THE FRIENDLY HOME</t>
  </si>
  <si>
    <t>3156 EAST AVENUE</t>
  </si>
  <si>
    <t>ROCHESTER FRIENDLY HOME</t>
  </si>
  <si>
    <t>3156 EAST AVENUE ROCHESTER, NY 14618 (43.126239, -77.527279)</t>
  </si>
  <si>
    <t>BRONX PARK REHABILITATION &amp; NURSING CENTER</t>
  </si>
  <si>
    <t>3845 CARPENTER AVE</t>
  </si>
  <si>
    <t>WHITE PLAINS NURSING HOME INC</t>
  </si>
  <si>
    <t>3845 CARPENTER AVE BRONX, NY 10467 (40.885777, -73.864954)</t>
  </si>
  <si>
    <t>THE PHOENIX REHABILITATION AND NURSING CENTER</t>
  </si>
  <si>
    <t>140 ST EDWARDS STREET</t>
  </si>
  <si>
    <t>ATLANTIS OPERATING LLC</t>
  </si>
  <si>
    <t>140 ST EDWARDS STREET BROOKLYN, NY 11201 (40.692371, -73.977617)</t>
  </si>
  <si>
    <t>HIGHLAND PARK REHABILITATION AND NURSING CENTER</t>
  </si>
  <si>
    <t>160 SENECA ST</t>
  </si>
  <si>
    <t>WELLSVILLE</t>
  </si>
  <si>
    <t>HRNC LLC</t>
  </si>
  <si>
    <t>160 SENECA ST WELLSVILLE, NY 14895 (42.1231, -77.962101)</t>
  </si>
  <si>
    <t>PENN YAN MANOR NURSING HOME INC</t>
  </si>
  <si>
    <t>655 N LIBERTY STREET</t>
  </si>
  <si>
    <t>PENN YAN</t>
  </si>
  <si>
    <t>PENN YAN MANOR NURSING HOME, INC.</t>
  </si>
  <si>
    <t>655 N LIBERTY STREET PENN YAN, NY 14527 (42.671217, -77.06278)</t>
  </si>
  <si>
    <t>GOOD SHEPHERD VILLAGE AT ENDWELL</t>
  </si>
  <si>
    <t>14 VILLAGE DRIVE</t>
  </si>
  <si>
    <t>ENDWELL</t>
  </si>
  <si>
    <t>GOOD SHEPHERD VILLAGE AT ENDWELL INC</t>
  </si>
  <si>
    <t>14 VILLAGE DRIVE ENDWELL, NY 13760 (42.147973, -76.021268)</t>
  </si>
  <si>
    <t>WINGATE OF DUTCHESS</t>
  </si>
  <si>
    <t>3 SUMMIT COURT</t>
  </si>
  <si>
    <t>FISHKILL</t>
  </si>
  <si>
    <t>WINGATE OF DUTCHESS, INC.</t>
  </si>
  <si>
    <t>3 SUMMIT COURT FISHKILL, NY 12524 (41.53976, -73.885099)</t>
  </si>
  <si>
    <t>NORWEGIAN CHRISTIAN HOME AND HEALTH CENTER</t>
  </si>
  <si>
    <t>1270 67TH STREET</t>
  </si>
  <si>
    <t>1270 67TH STREET BROOKLYN, NY 11219 (40.625277, -74.003487)</t>
  </si>
  <si>
    <t>GRANVILLE CENTER FOR REHABILITATION AND NURSING</t>
  </si>
  <si>
    <t>17 MADISON STREET</t>
  </si>
  <si>
    <t>GRANVILLE</t>
  </si>
  <si>
    <t>IR OPERATIONS ASSOCIATES, LLC</t>
  </si>
  <si>
    <t>17 MADISON STREET GRANVILLE, NY 12832 (43.404395, -73.270928)</t>
  </si>
  <si>
    <t>N Y S VETERANS HOME</t>
  </si>
  <si>
    <t>4211 STATE HIGHWAY 220</t>
  </si>
  <si>
    <t>OXFORD</t>
  </si>
  <si>
    <t>ROSS CENTER FOR NURSING AND REHABILITATION</t>
  </si>
  <si>
    <t>839 SUFFOLK AVENUE</t>
  </si>
  <si>
    <t>BRENTWOOD</t>
  </si>
  <si>
    <t>ROSS ACQUISITION LLC</t>
  </si>
  <si>
    <t>839 SUFFOLK AVENUE BRENTWOOD, NY 11717 (40.782253, -73.241591)</t>
  </si>
  <si>
    <t>AUBURN REHABILITATION &amp; NURSING CENTER</t>
  </si>
  <si>
    <t>85 THORNTON AVENUE</t>
  </si>
  <si>
    <t>AURNC OPERATING LLC</t>
  </si>
  <si>
    <t>85 THORNTON AVENUE AUBURN, NY 13021 (42.913658, -76.579121)</t>
  </si>
  <si>
    <t>LOCKPORT REHAB &amp; HEALTH CARE CENTER</t>
  </si>
  <si>
    <t>909 LINCOLN AVE</t>
  </si>
  <si>
    <t>MAXIMUS 909 OPERATIONS LLC</t>
  </si>
  <si>
    <t>909 LINCOLN AVE LOCKPORT, NY 14094 (43.153411, -78.671673)</t>
  </si>
  <si>
    <t>WOODCREST REHAB &amp; RESIDENTIAL H C CENTER, L L C</t>
  </si>
  <si>
    <t>119 09 26TH AVENUE</t>
  </si>
  <si>
    <t>WOODCREST REHABILITATION AND RESIDENTIAL HEALTH CARE CENTER LLC</t>
  </si>
  <si>
    <t>NORTHWELL HEALTH STERN FAMILY CENTER FOR REHAB</t>
  </si>
  <si>
    <t>300 COMMUNITY DRIVE</t>
  </si>
  <si>
    <t>MANHASSET</t>
  </si>
  <si>
    <t>NORTHWELL HEALTH STERN FAMILY CENTER FOR REHABILITATION</t>
  </si>
  <si>
    <t>300 COMMUNITY DRIVE MANHASSET, NY 11030 (40.779269, -73.703029)</t>
  </si>
  <si>
    <t>SUFFOLK CENTER FOR REHABILITATION AND NURSING</t>
  </si>
  <si>
    <t>25 SCHOENFELD BLVD</t>
  </si>
  <si>
    <t>PATCHOGUE</t>
  </si>
  <si>
    <t>SUFFOLK CENTER RECEIVER LLC</t>
  </si>
  <si>
    <t>25 SCHOENFELD BLVD PATCHOGUE, NY 11772 (40.769207, -72.995455)</t>
  </si>
  <si>
    <t>THE GRAND PAVILION FOR RHB &amp; NRSG AT ROCKVILLE CTR</t>
  </si>
  <si>
    <t>41 MAINE AVENUE</t>
  </si>
  <si>
    <t>ROCKVILLE CENTRE</t>
  </si>
  <si>
    <t>ROCKVILLE OPERATING LLC</t>
  </si>
  <si>
    <t>41 MAINE AVENUE ROCKVILLE CENTRE, NY 11570 (40.66399, -73.651161)</t>
  </si>
  <si>
    <t>AVON NURSING HOME L L C</t>
  </si>
  <si>
    <t>215 CLINTON STREET</t>
  </si>
  <si>
    <t>AVON</t>
  </si>
  <si>
    <t>AVON NURSING HOME, LLC</t>
  </si>
  <si>
    <t>215 CLINTON STREET AVON, NY 14414 (42.907636, -77.737115)</t>
  </si>
  <si>
    <t>JENNIE B RICHMOND CHAFFEE NURSING HOME COMPANY INC</t>
  </si>
  <si>
    <t>222 EAST MAIN STREET</t>
  </si>
  <si>
    <t>SPRINGVILLE</t>
  </si>
  <si>
    <t>JENNIE B. RICHMOND CHAFFEE NURSING HOME COMPANY</t>
  </si>
  <si>
    <t>222 EAST MAIN STREET SPRINGVILLE, NY 14141 (42.508484, -78.65927)</t>
  </si>
  <si>
    <t>SCHERVIER PAVILION</t>
  </si>
  <si>
    <t>22 VAN DUZER PLACE</t>
  </si>
  <si>
    <t>WARWICK</t>
  </si>
  <si>
    <t>VILLA FRANCES AT THE KNOLLS</t>
  </si>
  <si>
    <t>22 VAN DUZER PLACE WARWICK, NY 10990 (41.262464, -74.358673)</t>
  </si>
  <si>
    <t>HILLSIDE MANOR REHAB &amp; EXTENDED CARE CENTER</t>
  </si>
  <si>
    <t>182 15 HILLSIDE AVENUE</t>
  </si>
  <si>
    <t>JAMAICA EST</t>
  </si>
  <si>
    <t>HILLSIDE MANOR REHABILITATION AND EXTENDED CARE CENTER LLC</t>
  </si>
  <si>
    <t>SCHENECTADY CENTER FOR REHABILITATION AND NURSING</t>
  </si>
  <si>
    <t>526 ALTAMONT AVE</t>
  </si>
  <si>
    <t>CLR SCHENECTADY LLC</t>
  </si>
  <si>
    <t>526 ALTAMONT AVE SCHENECTADY, NY 12303 (42.792176, -73.933616)</t>
  </si>
  <si>
    <t>HUDSON VALLEY REHABILITATION &amp; EXTENDED CARE CTR</t>
  </si>
  <si>
    <t>260 VINEYARD AVE, RT 44/55</t>
  </si>
  <si>
    <t>HIGHLAND</t>
  </si>
  <si>
    <t>HUDSON VALLEY CARE PARTNERS LLC</t>
  </si>
  <si>
    <t>260 VINEYARD AVE HIGHLAND, NY 12528 (41.703515, -73.980444)</t>
  </si>
  <si>
    <t>BUENA VIDA CONTINUING CARE &amp; REHAB CENTER</t>
  </si>
  <si>
    <t>48 CEDAR STREET</t>
  </si>
  <si>
    <t>BUENA VIDA CORP</t>
  </si>
  <si>
    <t>48 CEDAR STREET BROOKLYN, NY 11221 (40.696848, -73.927944)</t>
  </si>
  <si>
    <t>BEACON REHABILITATION AND NURSING CENTER</t>
  </si>
  <si>
    <t>140 BEACH 113TH STREET</t>
  </si>
  <si>
    <t>OPOP, LLC</t>
  </si>
  <si>
    <t>140 BEACH 113TH STREET ROCKAWAY PARK, NY 11694 (40.579411, -73.833933)</t>
  </si>
  <si>
    <t>DITMAS PARK CARE CENTER</t>
  </si>
  <si>
    <t>2107 DITMAS AVENUE</t>
  </si>
  <si>
    <t>DITMAS PARK REHABILITATION &amp; CARE CENTER LLC</t>
  </si>
  <si>
    <t>2107 DITMAS AVENUE BROOKLYN, NY 11226 (40.640029, -73.957428)</t>
  </si>
  <si>
    <t>UNITED HELPERS CANTON NURSING HOME</t>
  </si>
  <si>
    <t>205 STATE STREET ROAD</t>
  </si>
  <si>
    <t>CANTON</t>
  </si>
  <si>
    <t>UNITED HELPERS CANTON NURSING HOME INC</t>
  </si>
  <si>
    <t>205 STATE STREET ROAD CANTON, NY 13617 (44.612698, -75.161591)</t>
  </si>
  <si>
    <t>ABSOLUT CTR FOR NURSING &amp; REHAB ALLEGANY L L C</t>
  </si>
  <si>
    <t>2178 NORTH FIFTH STREET</t>
  </si>
  <si>
    <t>ALLEGANY</t>
  </si>
  <si>
    <t>ABSOLUT CENTER FOR NURSING AND REHABILITATION AT ALLEGANY LLC</t>
  </si>
  <si>
    <t>2178 NORTH FIFTH STREET ALLEGANY, NY 14706 (42.094934, -78.489864)</t>
  </si>
  <si>
    <t>NORTHEAST CTR FOR REHABILITATION AND BRAIN INJURY</t>
  </si>
  <si>
    <t>300 GRANT AVENUE</t>
  </si>
  <si>
    <t>NCRNC LLC</t>
  </si>
  <si>
    <t>300 GRANT AVENUE LAKE KATRINE, NY 12449 (41.981478, -73.995358)</t>
  </si>
  <si>
    <t>ABSOLUT CTR FOR NURSING &amp; REHAB WESTFIELD L L C</t>
  </si>
  <si>
    <t>26 CASS STREET</t>
  </si>
  <si>
    <t>WESTFIELD</t>
  </si>
  <si>
    <t>ABSOLUT CENTER FOR NURSING AND REHABILITATION AT WESTFIELD, LLC</t>
  </si>
  <si>
    <t>26 CASS STREET WESTFIELD, NY 14787 (42.327967, -79.572123)</t>
  </si>
  <si>
    <t>STATEN ISLAND CARE CENTER</t>
  </si>
  <si>
    <t>200 LAFAYETTE AVENUE</t>
  </si>
  <si>
    <t>200 LAFAYETTE AVENUE STATEN ISLAND, NY 10301 (40.64018, -74.094304)</t>
  </si>
  <si>
    <t>SUSQUEHANNA NURSING &amp; REHABILITATION CENTER, L L C</t>
  </si>
  <si>
    <t>282 RIVERSIDE DR</t>
  </si>
  <si>
    <t>JOHNSON CITY</t>
  </si>
  <si>
    <t>SUSQUEHANNA NURSING &amp; REHABILITATION CENTER, LLC</t>
  </si>
  <si>
    <t>282 RIVERSIDE DR JOHNSON CITY, NY 13790 (42.100151, -75.95846)</t>
  </si>
  <si>
    <t>NORTH WESTCHESTER RESTORATIVE THERAPY &amp; NRSG CRT</t>
  </si>
  <si>
    <t>3550 LEXINGTON AVENUE</t>
  </si>
  <si>
    <t>MOHEGAN LAKE</t>
  </si>
  <si>
    <t>TREETOPS REHABILITATION &amp; CARE CENTER LLC</t>
  </si>
  <si>
    <t>3550 LEXINGTON AVENUE MOHEGAN LAKE, NY 10547 (41.321899, -73.859893)</t>
  </si>
  <si>
    <t>FORT TRYON CENTER FOR REHABILITATION AND NURSING</t>
  </si>
  <si>
    <t>801 W 190TH ST</t>
  </si>
  <si>
    <t>FORT TRYON REHABILITATION &amp; HEALTH CARE FACILITY LLC</t>
  </si>
  <si>
    <t>801 W 190TH ST NEW YORK, NY 10040 (40.856875, -73.934866)</t>
  </si>
  <si>
    <t>KINGS HARBOR MULTICARE CENTER</t>
  </si>
  <si>
    <t>2000 E GUNHILL ROAD</t>
  </si>
  <si>
    <t>BRONX HARBOR HEALTH CARE COMPLEX INC</t>
  </si>
  <si>
    <t>2000 E GUNHILL ROAD BRONX, NY 10469 (40.860401, -73.829593)</t>
  </si>
  <si>
    <t>ATRIUM CENTER FOR REHABILITATION AND NURSING</t>
  </si>
  <si>
    <t>630 E 104TH STREET</t>
  </si>
  <si>
    <t>RIVER MANOR CORP.</t>
  </si>
  <si>
    <t>630 E 104TH STREET BROOKLYN, NY 11236 (40.649501, -73.898139)</t>
  </si>
  <si>
    <t>ST JOHN'S PENFIELD HOMES</t>
  </si>
  <si>
    <t>65 SONOMA DRIVE</t>
  </si>
  <si>
    <t>ST. JOHN'S PENFIELD HOMES CORPORATION</t>
  </si>
  <si>
    <t>65 SONOMA DRIVE FAIRPORT, NY 14450 (43.123901, -77.422009)</t>
  </si>
  <si>
    <t>THE GRAND REHABILITATION AND NURSING AT MOHAWK</t>
  </si>
  <si>
    <t>99 SIXTH AVENUE</t>
  </si>
  <si>
    <t>ILION</t>
  </si>
  <si>
    <t>GRAND MOHAWK VALLEY LLC</t>
  </si>
  <si>
    <t>99 SIXTH AVENUE ILION, NY 13357 (43.01896, -75.046925)</t>
  </si>
  <si>
    <t>LUTHERAN CENTER AT POUGHKEEPSIE INC</t>
  </si>
  <si>
    <t>965 DUTCHESS TURNPIKE</t>
  </si>
  <si>
    <t>965 DUTCHESS TURNPIKE POUGHKEEPSIE, NY 12603 (41.708221, -73.867154)</t>
  </si>
  <si>
    <t>EMERGE NURSING AND REHABILITATION AT GLEN COVE</t>
  </si>
  <si>
    <t>2 MEDICAL PLAZA</t>
  </si>
  <si>
    <t>GLEN COVE</t>
  </si>
  <si>
    <t>MONTCLAIR CARE CENTER INC</t>
  </si>
  <si>
    <t>2 MEDICAL PLAZA GLEN COVE, NY 11542 (40.874771, -73.62299)</t>
  </si>
  <si>
    <t>EDNA TINA WILSON LIVING CENTER</t>
  </si>
  <si>
    <t>700 ISLAND COTTAGE ROAD</t>
  </si>
  <si>
    <t>NORTH PARK NURSING HOME INC</t>
  </si>
  <si>
    <t>700 ISLAND COTTAGE ROAD ROCHESTER, NY 14612 (43.266474, -77.663367)</t>
  </si>
  <si>
    <t>MORNINGSTAR RESIDENTIAL CARE CENTER</t>
  </si>
  <si>
    <t>17 SUNRISE TERRACE</t>
  </si>
  <si>
    <t>MORNINGSTAR CARE CENTER</t>
  </si>
  <si>
    <t>17 SUNRISE TERRACE OSWEGO, NY 13126 (43.445674, -76.52859)</t>
  </si>
  <si>
    <t>BETH ABRAHAM CENTER FOR REHABILITATION AND NURSING</t>
  </si>
  <si>
    <t>612 ALLERTON AVENUE</t>
  </si>
  <si>
    <t>ABRAHAM OPERATIONS ASSOCIATES LLC</t>
  </si>
  <si>
    <t>612 ALLERTON AVENUE BRONX, NY 10467 (40.865379, -73.86978)</t>
  </si>
  <si>
    <t>UTICA REHABILITATION &amp; NURSING CENTER</t>
  </si>
  <si>
    <t>2535 GENESEE STREET</t>
  </si>
  <si>
    <t>URNC OPERATING LLC</t>
  </si>
  <si>
    <t>2535 GENESEE STREET UTICA, NY 13501 (43.079976, -75.274436)</t>
  </si>
  <si>
    <t>ELDERWOOD AT NORTH CREEK</t>
  </si>
  <si>
    <t>112 SKI BOWL ROAD</t>
  </si>
  <si>
    <t>NORTH CREEK</t>
  </si>
  <si>
    <t>112 SKI BOWL ROAD OPERATING COMPANY, LLC</t>
  </si>
  <si>
    <t>112 SKI BOWL ROAD NORTH CREEK, NY 12853 (43.697465, -73.991767)</t>
  </si>
  <si>
    <t>OXFORD NURSING HOME</t>
  </si>
  <si>
    <t>144 SO OXFORD ST</t>
  </si>
  <si>
    <t>OXFORD NURSING HOME, INC</t>
  </si>
  <si>
    <t>144 SO OXFORD ST BROOKLYN, NY 11217 (40.684989, -73.973156)</t>
  </si>
  <si>
    <t>GRAND MANOR NURSING &amp; REHABILITATION CENTER</t>
  </si>
  <si>
    <t>700 WHITE PLAINS ROAD</t>
  </si>
  <si>
    <t>GRAND MANOR HEALTH RELATED FACILITY INC</t>
  </si>
  <si>
    <t>700 WHITE PLAINS ROAD BRONX, NY 10473 (40.820217, -73.857841)</t>
  </si>
  <si>
    <t>THE HERITAGE REHABILITATION AND HEALTH CARE CENTER</t>
  </si>
  <si>
    <t>5606 15TH AVE</t>
  </si>
  <si>
    <t>PALM TREE CARE CENTER LLC</t>
  </si>
  <si>
    <t>5606 15TH AVE BROOKLYN, NY 11219 (40.628285, -73.991954)</t>
  </si>
  <si>
    <t>IROQUOIS NURSING HOME INC</t>
  </si>
  <si>
    <t>4600 SOUTHWOOD HEIGHTS DRIVE</t>
  </si>
  <si>
    <t>JAMESVILLE</t>
  </si>
  <si>
    <t>IROQUOIS NURSING HOME, INC</t>
  </si>
  <si>
    <t>4600 SOUTHWOOD HEIGHTS DRIVE JAMESVILLE, NY 13078 (42.995803, -76.120043)</t>
  </si>
  <si>
    <t>EAST SIDE NURSING HOME</t>
  </si>
  <si>
    <t>62 PROSPECT ST</t>
  </si>
  <si>
    <t>WARSAW</t>
  </si>
  <si>
    <t>EAST SIDE NURSING HOME, INC.</t>
  </si>
  <si>
    <t>62 PROSPECT ST WARSAW, NY 14569 (42.73867, -78.128744)</t>
  </si>
  <si>
    <t>LATTA ROAD NURSING HOME WEST</t>
  </si>
  <si>
    <t>2100 LATTA ROAD</t>
  </si>
  <si>
    <t>LATTA ROAD NURSING HOME WEST LLC</t>
  </si>
  <si>
    <t>2100 LATTA ROAD ROCHESTER, NY 14612 (43.252936, -77.669346)</t>
  </si>
  <si>
    <t>HILAIRE REHAB &amp; NURSING</t>
  </si>
  <si>
    <t>9 HILAIRE DRIVE</t>
  </si>
  <si>
    <t>HILAIRE FARM SKILLED LIVING &amp; REHABILITATION CENTER, LLC</t>
  </si>
  <si>
    <t>9 HILAIRE DRIVE HUNTINGTON, NY 11743 (40.867772, -73.41061)</t>
  </si>
  <si>
    <t>SANS SOUCI REHABILITATION AND NURSING CENTER</t>
  </si>
  <si>
    <t>115 PARK AVENUE</t>
  </si>
  <si>
    <t>WESTCHESTER PARK LLC</t>
  </si>
  <si>
    <t>115 PARK AVENUE YONKERS, NY 10703 (40.944121, -73.891134)</t>
  </si>
  <si>
    <t>THE PINES HEALTHCARE &amp; REHAB CTRS MACHIAS CAMPUS</t>
  </si>
  <si>
    <t>9822 ROUTE 16</t>
  </si>
  <si>
    <t>MACHIAS</t>
  </si>
  <si>
    <t>COUNTY OF CATTARAUGUS</t>
  </si>
  <si>
    <t>GLENS FALLS CENTER FOR REHABILITATION AND NURSING</t>
  </si>
  <si>
    <t>152 SHERMAN AVENUE</t>
  </si>
  <si>
    <t>CLR GLENS FALLS LLC</t>
  </si>
  <si>
    <t>152 SHERMAN AVENUE GLENS FALLS, NY 12801 (43.308981, -73.665031)</t>
  </si>
  <si>
    <t>NORTHWOODS REHAB AND NURSING CENTER AT MORAVIA</t>
  </si>
  <si>
    <t>PO BOX 1079</t>
  </si>
  <si>
    <t>MORAVIA</t>
  </si>
  <si>
    <t>NORTHWOODS OPERATIONS ASSOCIATES</t>
  </si>
  <si>
    <t>SCHOFIELD RESIDENCE</t>
  </si>
  <si>
    <t>3333 ELMWOOD AVENUE</t>
  </si>
  <si>
    <t>KENMORE</t>
  </si>
  <si>
    <t>WHEEL CHAIR HOME INC.</t>
  </si>
  <si>
    <t>3333 ELMWOOD AVENUE KENMORE, NY 14217 (42.987893, -78.878674)</t>
  </si>
  <si>
    <t>WATERVIEW HILLS REHABILITATION AND NURSING CENTER</t>
  </si>
  <si>
    <t>537 ROUTE 22</t>
  </si>
  <si>
    <t>PURDY STATION</t>
  </si>
  <si>
    <t>WATERVIEW ACQUISITION I LLC</t>
  </si>
  <si>
    <t>SUNNYSIDE CARE CENTER</t>
  </si>
  <si>
    <t>7000 COLLAMER RD</t>
  </si>
  <si>
    <t>EAST SYRACUSE</t>
  </si>
  <si>
    <t>SUNNYSIDE CARE CENTER LLC</t>
  </si>
  <si>
    <t>7000 COLLAMER RD EAST SYRACUSE, NY 13057 (43.109069, -76.038706)</t>
  </si>
  <si>
    <t>SALEM HILLS REHABILITATION AND NURSING CENTER</t>
  </si>
  <si>
    <t>539 ROUTE 22</t>
  </si>
  <si>
    <t>PURDYS</t>
  </si>
  <si>
    <t>SALEM ACQUISITION I LLC</t>
  </si>
  <si>
    <t>GLENGARIFF HEALTH CARE CENTER</t>
  </si>
  <si>
    <t>141 DOSORIS LANE</t>
  </si>
  <si>
    <t>GLENGARIFF OPERATING LLC</t>
  </si>
  <si>
    <t>141 DOSORIS LANE GLEN COVE, NY 11542 (40.881145, -73.630205)</t>
  </si>
  <si>
    <t>SUNSHINE CHILDREN'S HOME AND REHAB CENTER</t>
  </si>
  <si>
    <t>15 SPRING VALLEY ROAD</t>
  </si>
  <si>
    <t>MSAF GROUP LLC</t>
  </si>
  <si>
    <t>15 SPRING VALLEY ROAD OSSINING, NY 10562 (41.192309, -73.851512)</t>
  </si>
  <si>
    <t>ST MARGARETS CENTER</t>
  </si>
  <si>
    <t>27 HACKETT BLVD</t>
  </si>
  <si>
    <t>CENTER FOR DISABILITY SERVICE HOLDING CORPORATION</t>
  </si>
  <si>
    <t>27 HACKETT BLVD ALBANY, NY 12208 (42.645407, -73.778332)</t>
  </si>
  <si>
    <t>THE HAMPTONS CENTER FOR REHABILITATION AND NURSING</t>
  </si>
  <si>
    <t>64 COUNTY ROAD 39</t>
  </si>
  <si>
    <t>SOUTH HAMPTON</t>
  </si>
  <si>
    <t>NORTH SEA ASSOCIATES LLC</t>
  </si>
  <si>
    <t>WATERVILLE RESIDENTIAL CARE CENTER</t>
  </si>
  <si>
    <t>220 TOWER STREET</t>
  </si>
  <si>
    <t>WATERVILLE</t>
  </si>
  <si>
    <t>HARDING NURSING HOME LLC</t>
  </si>
  <si>
    <t>220 TOWER STREET WATERVILLE, NY 13480 (42.930415, -75.38393)</t>
  </si>
  <si>
    <t>MVHS REHABILITATION AND NURSING CENTER</t>
  </si>
  <si>
    <t>1650 CHAMPLIN AVENUE</t>
  </si>
  <si>
    <t>ST LUKE'S HOME RESIDENTIAL HEALTH CARE FACILITY INC</t>
  </si>
  <si>
    <t>1650 CHAMPLIN AVENUE UTICA, NY 13504 (43.098156, -75.275288)</t>
  </si>
  <si>
    <t>MENORAH HOME &amp; HOSPITAL FOR AGED &amp; INFIRM</t>
  </si>
  <si>
    <t>1516 ORIENTAL BLVD</t>
  </si>
  <si>
    <t>MENORAH HOME AND HOSPITAL FOR THE AGED AND INFIRM</t>
  </si>
  <si>
    <t>1516 ORIENTAL BLVD BROOKLYN, NY 11235 (40.578338, -73.938439)</t>
  </si>
  <si>
    <t>MEADOWBROOK CARE CENTER</t>
  </si>
  <si>
    <t>320 WEST MERRICK ROAD</t>
  </si>
  <si>
    <t>FREEPORT</t>
  </si>
  <si>
    <t>MEADOWBROOK CARE CENTER, INC.</t>
  </si>
  <si>
    <t>320 WEST MERRICK ROAD FREEPORT, NY 11520 (40.651915, -73.594448)</t>
  </si>
  <si>
    <t>BROOKLYN UNITED METHODIST CHURCH HOME</t>
  </si>
  <si>
    <t>1485 DUMONT AVENUE</t>
  </si>
  <si>
    <t>1485 DUMONT AVENUE BROOKLYN, NY 11208 (40.671162, -73.860916)</t>
  </si>
  <si>
    <t>HORIZON CARE CENTER</t>
  </si>
  <si>
    <t>64 11 BEACH CHANNEL DRIVE</t>
  </si>
  <si>
    <t>OCEAN GARDENS NURSING FACILITY, INC.</t>
  </si>
  <si>
    <t>PECONIC LANDING AT SOUTHOLD</t>
  </si>
  <si>
    <t>1500 BRECKNOCK ROAD</t>
  </si>
  <si>
    <t>GREENPORT</t>
  </si>
  <si>
    <t>PECONIC LANDING AT SOUTHOLD INC</t>
  </si>
  <si>
    <t>1500 BRECKNOCK ROAD GREENPORT, NY 11944 (41.119491, -72.362821)</t>
  </si>
  <si>
    <t>ELDERWOOD AT HAMBURG</t>
  </si>
  <si>
    <t>5775 MAELOU DRIVE</t>
  </si>
  <si>
    <t>5775 MAELOU DRIVE OPERATING COMPANY LLC</t>
  </si>
  <si>
    <t>5775 MAELOU DRIVE HAMBURG, NY 14075 (42.730493, -78.833939)</t>
  </si>
  <si>
    <t>CLOVE LAKES HEALTH CARE AND REHAB CENTER, INC</t>
  </si>
  <si>
    <t>25 FANNING STREET</t>
  </si>
  <si>
    <t>CLOVE LAKES HEALTH CARE AND REHABILITATION CENTER INC.</t>
  </si>
  <si>
    <t>25 FANNING STREET STATEN ISLAND, NY 10314 (40.608022, -74.123035)</t>
  </si>
  <si>
    <t>DELHI REHABILITATION AND NURSING CENTER</t>
  </si>
  <si>
    <t>41861 STATE ROUTE 10</t>
  </si>
  <si>
    <t>DELHI</t>
  </si>
  <si>
    <t>DRNC OPERATING LLC</t>
  </si>
  <si>
    <t>ST PATRICKS HOME</t>
  </si>
  <si>
    <t>66 VAN CORTLANDT PARK SOUTH</t>
  </si>
  <si>
    <t>ST.  PATRICK'S HOME FOR THE AGED AND INFIRM</t>
  </si>
  <si>
    <t>66 VAN CORTLANDT PARK SOUTH BRONX, NY 10463 (40.884404, -73.888358)</t>
  </si>
  <si>
    <t>THE HIGHLANDS AT BRIGHTON</t>
  </si>
  <si>
    <t>5901 LAC DE VILLE BLVD</t>
  </si>
  <si>
    <t>MEADOWS AT WESTFALL INC</t>
  </si>
  <si>
    <t>5901 LAC DE VILLE BLVD ROCHESTER, NY 14618 (43.112911, -77.593028)</t>
  </si>
  <si>
    <t>ESSEX CENTER FOR REHABILITATION AND HEALTHCARE</t>
  </si>
  <si>
    <t>PO BOX 127</t>
  </si>
  <si>
    <t>ELIZABETHTOWN</t>
  </si>
  <si>
    <t>ESSEX OPERATIONS ASSOCIATES LLC</t>
  </si>
  <si>
    <t>BETHEL NURSING &amp; REHABILITATION CENTER</t>
  </si>
  <si>
    <t>67 SPRINGVALE ROAD</t>
  </si>
  <si>
    <t>CROTON ON HUDSON</t>
  </si>
  <si>
    <t>THE BETHEL SPRINGVALE NURSING HOME INC</t>
  </si>
  <si>
    <t>67 SPRINGVALE ROAD CROTON ON HUDSON, NY 10520 (41.233131, -73.916168)</t>
  </si>
  <si>
    <t>NORTHERN WESTCHESTER HOSPITAL T C U</t>
  </si>
  <si>
    <t>400 EAST MAIN STREET</t>
  </si>
  <si>
    <t>MOUNT KISCO</t>
  </si>
  <si>
    <t>NORTHERN WESTCHESTER HOSPITAL ASSOCIATION</t>
  </si>
  <si>
    <t>400 EAST MAIN STREET MOUNT KISCO, NY 10549 (41.196692, -73.724449)</t>
  </si>
  <si>
    <t>CATSKILL REGIONAL MEDICAL CENTER</t>
  </si>
  <si>
    <t>68 BUSHVILLE ROAD</t>
  </si>
  <si>
    <t>HARRIS</t>
  </si>
  <si>
    <t>SENECA HILL MANOR INC</t>
  </si>
  <si>
    <t>20 MANOR DRIVE</t>
  </si>
  <si>
    <t>SENECA HILL MANOR, INC.</t>
  </si>
  <si>
    <t>20 MANOR DRIVE OSWEGO, NY 13126 (43.39723, -76.459278)</t>
  </si>
  <si>
    <t>LIVINGSTON COUNTY CENTER FOR NURSING AND REHAB</t>
  </si>
  <si>
    <t>11 MURRAY HILL DRIVE</t>
  </si>
  <si>
    <t>MOUNT MORRIS</t>
  </si>
  <si>
    <t>LIVINGSTON COUNTY</t>
  </si>
  <si>
    <t>11 MURRAY HILL DRIVE MOUNT MORRIS, NY 14510 (42.729163, -77.88062)</t>
  </si>
  <si>
    <t>COMPREHENSIVE REHAB &amp; NURSING CTR AT WILLIAMSVILLE</t>
  </si>
  <si>
    <t>147 REIST STREET</t>
  </si>
  <si>
    <t>COMPREHENSIVE AT WILLIAMSVILLE LLC</t>
  </si>
  <si>
    <t>147 REIST STREET WILLIAMSVILLE, NY 14221 (42.965377, -78.75148)</t>
  </si>
  <si>
    <t>THE SHORE WINDS, L L C</t>
  </si>
  <si>
    <t>425 BEACH AVENUE</t>
  </si>
  <si>
    <t>THE SHORE WINDS, LLC.</t>
  </si>
  <si>
    <t>425 BEACH AVENUE ROCHESTER, NY 14612 (43.262313, -77.614552)</t>
  </si>
  <si>
    <t>ELLIS RESIDENTIAL &amp; REHABILITATION CENTER</t>
  </si>
  <si>
    <t>600 MCCLELLAN STREET</t>
  </si>
  <si>
    <t>ELLIS HOSPITAL</t>
  </si>
  <si>
    <t>600 MCCLELLAN STREET SCHENECTADY, NY 12304 (42.805956, -73.916377)</t>
  </si>
  <si>
    <t>KING STREET HOME INC</t>
  </si>
  <si>
    <t>787 KING STREET</t>
  </si>
  <si>
    <t>787 KING STREET PORT CHESTER, NY 10573 (41.026703, -73.670674)</t>
  </si>
  <si>
    <t>UNITED HEBREW GERIATRIC CENTER</t>
  </si>
  <si>
    <t>391 PELHAM ROAD</t>
  </si>
  <si>
    <t>UNITED HOME FOR AGED HEBREWS</t>
  </si>
  <si>
    <t>391 PELHAM ROAD NEW ROCHELLE, NY 10805 (40.897031, -73.778343)</t>
  </si>
  <si>
    <t>NORWICH REHABILITATION &amp; NURSING CENTER</t>
  </si>
  <si>
    <t>88 CALVARY DRIVE</t>
  </si>
  <si>
    <t>NORWICH</t>
  </si>
  <si>
    <t>NORWICH OPERATING CO LLC</t>
  </si>
  <si>
    <t>88 CALVARY DRIVE NORWICH, NY 13815 (42.547298, -75.526401)</t>
  </si>
  <si>
    <t>HENRY J CARTER SKILLED NURSING FACILITY</t>
  </si>
  <si>
    <t>1752 PARK AVE</t>
  </si>
  <si>
    <t>MANHATTAN</t>
  </si>
  <si>
    <t>1752 PARK AVE MANHATTAN, NY 10035 (40.80287, -73.940812)</t>
  </si>
  <si>
    <t>ST ANNS COMMUNITY</t>
  </si>
  <si>
    <t>1500 PORTLAND AVENUE</t>
  </si>
  <si>
    <t>ST ANNS HOME FOR THE AGED</t>
  </si>
  <si>
    <t>1500 PORTLAND AVENUE ROCHESTER, NY 14621 (43.194003, -77.584513)</t>
  </si>
  <si>
    <t>WASHINGTON CENTER FOR REHAB AND HEALTHCARE</t>
  </si>
  <si>
    <t>ROUTE 40</t>
  </si>
  <si>
    <t>ARGYLE</t>
  </si>
  <si>
    <t>WASHINGTON OPERATIONS ASSOCIATES LLC</t>
  </si>
  <si>
    <t>40 ARGYLE NY 12809 (43.262853, -73.578358)</t>
  </si>
  <si>
    <t>MAYFAIR CARE CENTER</t>
  </si>
  <si>
    <t>100 BALDWIN ROAD</t>
  </si>
  <si>
    <t>MAYFAIR CARE CENTER, INC.</t>
  </si>
  <si>
    <t>100 BALDWIN ROAD HEMPSTEAD, NY 11550 (40.69781, -73.615869)</t>
  </si>
  <si>
    <t>VILLAGE CARE REHABILITATION AND NURSING CENTER</t>
  </si>
  <si>
    <t>214 W HOUSTON STREET</t>
  </si>
  <si>
    <t>VILLAGE CENTER FOR CARE</t>
  </si>
  <si>
    <t>214 W HOUSTON STREET NEW YORK, NY 10014 (40.728518, -74.004484)</t>
  </si>
  <si>
    <t>PARK GARDENS REHABILITATION &amp; NURSING CENTER L L C</t>
  </si>
  <si>
    <t>6585 BROADWAY</t>
  </si>
  <si>
    <t>PARK GARDENS REHABILITATION AND NURSING CENTER LLC</t>
  </si>
  <si>
    <t>6585 BROADWAY RIVERDALE, NY 10471 (40.907982, -73.896567)</t>
  </si>
  <si>
    <t>SPRAIN BROOK MANOR REHAB</t>
  </si>
  <si>
    <t>77 JACKSON AVE</t>
  </si>
  <si>
    <t>SCARSDALE</t>
  </si>
  <si>
    <t>SPRAIN BROOK MANOR REHAB, LLC</t>
  </si>
  <si>
    <t>77 JACKSON AVE SCARSDALE, NY 10583 (40.986917, -73.8362)</t>
  </si>
  <si>
    <t>NORTHERN MANHATTAN REHABILITATION AND NURSING CTR</t>
  </si>
  <si>
    <t>116 EAST 125TH ST</t>
  </si>
  <si>
    <t>NORTHERN MANHATTAN NURSING HOME INC</t>
  </si>
  <si>
    <t>116 EAST 125TH ST NEW YORK, NY 10035 (40.804745, -73.938288)</t>
  </si>
  <si>
    <t>LITTLE NECK CARE CENTER</t>
  </si>
  <si>
    <t>260 19 NASSAU BLVD</t>
  </si>
  <si>
    <t>LITTLE NECK</t>
  </si>
  <si>
    <t>OPTIMA CARE LITTLE NECK LLC</t>
  </si>
  <si>
    <t>BRIDGEWATER CENTER FOR REHAB &amp; NURSING L L C</t>
  </si>
  <si>
    <t>159 163 FRONT STREET - BOX 765</t>
  </si>
  <si>
    <t>BRIDGEWATER CENTER FOR REHABILITATION &amp; NURSING LLC</t>
  </si>
  <si>
    <t>159 163 FRONT STREET BINGHAMTON, NY 13902 (42.101031, -75.916806)</t>
  </si>
  <si>
    <t>SODUS REHABILITATION &amp; NURSING CENTER</t>
  </si>
  <si>
    <t>6884 MAPLE AVE</t>
  </si>
  <si>
    <t>SODUS</t>
  </si>
  <si>
    <t>BVRNC OPERATING LLC</t>
  </si>
  <si>
    <t>6884 MAPLE AVE SODUS, NY 14551 (43.248372, -77.062569)</t>
  </si>
  <si>
    <t>FOUR SEASONS NURSING AND REHABILITATION CENTER</t>
  </si>
  <si>
    <t>1555 ROCKAWAY PARKWAY</t>
  </si>
  <si>
    <t>FSNR SNF LLC</t>
  </si>
  <si>
    <t>1555 ROCKAWAY PARKWAY BROOKLYN, NY 11236 (40.642509, -73.899388)</t>
  </si>
  <si>
    <t>HUNTINGTON HILLS CTR FOR HEALTH AND REHABILITATION</t>
  </si>
  <si>
    <t>400 SOUTH SERVICE ROAD</t>
  </si>
  <si>
    <t>MELVILLE</t>
  </si>
  <si>
    <t>EAST NORTHPORT RESIDENTIAL HEALTH CARE FACILITY, INC</t>
  </si>
  <si>
    <t>400 SOUTH SERVICE ROAD MELVILLE, NY 11747 (40.782175, -73.404372)</t>
  </si>
  <si>
    <t>MORNINGSIDE NURSING AND REHABILITATION CENTER</t>
  </si>
  <si>
    <t>1000 PELHAM PARKWAY SOUTH</t>
  </si>
  <si>
    <t>MORNINGSIDE ACQUISITION I LLC</t>
  </si>
  <si>
    <t>1000 PELHAM PARKWAY SOUTH BRONX, NY 10461 (40.856838, -73.859522)</t>
  </si>
  <si>
    <t>ST JOSEPHS PLACE</t>
  </si>
  <si>
    <t>160 EAST MAIN STREET</t>
  </si>
  <si>
    <t>PORT JERVIS</t>
  </si>
  <si>
    <t>BON SECOURS COMMUNITY HOSPITAL</t>
  </si>
  <si>
    <t>Partial</t>
  </si>
  <si>
    <t>160 EAST MAIN STREET PORT JERVIS, NY 12771 (41.367766, -74.682593)</t>
  </si>
  <si>
    <t>ISLAND NURSING AND REHAB CENTER</t>
  </si>
  <si>
    <t>5537 EXPRESSWAY DRIVE NORTH</t>
  </si>
  <si>
    <t>HOLTSVILLE</t>
  </si>
  <si>
    <t>ISLAND REHABILITATION AND NURSING CENTER INC</t>
  </si>
  <si>
    <t>5537 EXPRESSWAY DRIVE NORTH HOLTSVILLE, NY 11742 (40.823652, -73.024031)</t>
  </si>
  <si>
    <t>GROTON COMMUNITY HEALTH CARE CTR RES CARE FAC</t>
  </si>
  <si>
    <t>120 SYKES STREET</t>
  </si>
  <si>
    <t>GROTON</t>
  </si>
  <si>
    <t>GROTON COMMUNITY HEALTH CARE CENTER INC</t>
  </si>
  <si>
    <t>120 SYKES STREET GROTON, NY 13073 (42.585486, -76.370664)</t>
  </si>
  <si>
    <t>BETHANY GARDENS SKILLED LIVING CENTER</t>
  </si>
  <si>
    <t>800 WEST CHESTNUT STREET</t>
  </si>
  <si>
    <t>BETHANY OPERATING CO LLC</t>
  </si>
  <si>
    <t>800 WEST CHESTNUT STREET ROME, NY 13440 (43.236283, -75.4527)</t>
  </si>
  <si>
    <t>HELEN HAYES HOSPITAL R H C F</t>
  </si>
  <si>
    <t>51 N RT 9W</t>
  </si>
  <si>
    <t>WEST HAVERSTRAW</t>
  </si>
  <si>
    <t>51 N RT 9 W WEST HAVERSTRAW, NY 10993 (41.212779, -73.985768)</t>
  </si>
  <si>
    <t>CLIFTON SPRINGS HOSPITAL AND CLINIC EXTENDED CARE</t>
  </si>
  <si>
    <t>2 COULTER ROAD</t>
  </si>
  <si>
    <t>CLIFTON SPRINGS</t>
  </si>
  <si>
    <t>CLIFTON SPRINGS SANITARIUM CO</t>
  </si>
  <si>
    <t>2 COULTER ROAD CLIFTON SPRINGS, NY 14432 (42.960473, -77.139252)</t>
  </si>
  <si>
    <t>GOLDEN GATE REHABILITATION &amp; HEALTH CARE CENTER</t>
  </si>
  <si>
    <t>191 BRADLEY AVE</t>
  </si>
  <si>
    <t>GOLDEN GATE REHABILITATION &amp; HEALTH CARE CENTER LLC</t>
  </si>
  <si>
    <t>191 BRADLEY AVE STATEN ISLAND, NY 10314 (40.606746, -74.131899)</t>
  </si>
  <si>
    <t>RICHMOND CTR FOR REHAB AND SPECIALTY HEALTHCARE</t>
  </si>
  <si>
    <t>91 TOMPKINS AVENUE</t>
  </si>
  <si>
    <t>91 TOMPKINS AVENUE STATEN ISLAND, NY 10304 (40.622497, -74.078515)</t>
  </si>
  <si>
    <t>NEW EAST SIDE NURSING HOME</t>
  </si>
  <si>
    <t>25 BIALYSTOKER PLACE</t>
  </si>
  <si>
    <t>NEW EAST SIDE NURSING HOME LLC</t>
  </si>
  <si>
    <t>25 BIALYSTOKER PLACE NEW YORK, NY 10002 (40.716076, -73.982735)</t>
  </si>
  <si>
    <t>BROOKLYN QUEENS NURSING HOME</t>
  </si>
  <si>
    <t>2749 LINDEN BLVD</t>
  </si>
  <si>
    <t>BROOKLYN QUEENS NURSING HOME INC</t>
  </si>
  <si>
    <t>2749 LINDEN BLVD BROOKLYN, NY 11208 (40.669607, -73.862857)</t>
  </si>
  <si>
    <t>METHODIST HOME FOR NURSING AND REHABILITATION</t>
  </si>
  <si>
    <t>4499 MANHATTAN COLLEGE PARKWAY</t>
  </si>
  <si>
    <t>METHODIST CHURCH HOME FOR THE AGED IN THE CITY OF NEW YORK</t>
  </si>
  <si>
    <t>4499 MANHATTAN COLLEGE PARKWAY BRONX, NY 10471 (40.890133, -73.902856)</t>
  </si>
  <si>
    <t>LYNBROOK RESTORATIVE THERAPY AND NURSING</t>
  </si>
  <si>
    <t>243 ATLANTIC AVENUE</t>
  </si>
  <si>
    <t>LYNBROOK</t>
  </si>
  <si>
    <t>EAST ROCKAWAY CENTER LLC</t>
  </si>
  <si>
    <t>243 ATLANTIC AVENUE LYNBROOK, NY 11563 (40.650074, -73.667468)</t>
  </si>
  <si>
    <t>ST PETERS NURSING AND REHABILITATION CENTER</t>
  </si>
  <si>
    <t>301 HACKETT BLVD</t>
  </si>
  <si>
    <t>VILLA MARY IMMACULATE</t>
  </si>
  <si>
    <t>301 HACKETT BLVD ALBANY, NY 12208 (42.653551, -73.805717)</t>
  </si>
  <si>
    <t>ROSCOE REGIONAL REHAB &amp; RESIDENTIAL H C F</t>
  </si>
  <si>
    <t>420 ROCKLAND ROAD</t>
  </si>
  <si>
    <t>ROSCOE</t>
  </si>
  <si>
    <t>ROSCOE REGIONAL HEALTHCARE LLC</t>
  </si>
  <si>
    <t>420 ROCKLAND ROAD ROSCOE, NY 12776 (41.962301, -74.90798)</t>
  </si>
  <si>
    <t>WATERVIEW NURSING CARE CENTER</t>
  </si>
  <si>
    <t>119 15 27TH AVENUE</t>
  </si>
  <si>
    <t>WATERVIEW NURSING CARE CENTER, INC.</t>
  </si>
  <si>
    <t>SYRACUSE HOME ASSOCIATION</t>
  </si>
  <si>
    <t>7740 MEIGS ROAD</t>
  </si>
  <si>
    <t>BALDWINSVILLE</t>
  </si>
  <si>
    <t>7740 MEIGS ROAD BALDWINSVILLE, NY 13027 (43.144418, -76.344857)</t>
  </si>
  <si>
    <t>VAN DUYN CENTER FOR REHABILITATION AND NURSING</t>
  </si>
  <si>
    <t>5075 WEST SENECA TURNPIKE</t>
  </si>
  <si>
    <t>VDRNC LLC</t>
  </si>
  <si>
    <t>5075 WEST SENECA TURNPIKE SYRACUSE, NY 13215 (43.005444, -76.164507)</t>
  </si>
  <si>
    <t>FOX RUN AT ORCHARD PARK</t>
  </si>
  <si>
    <t>ONE FOX RUN LANE</t>
  </si>
  <si>
    <t>ORCHARD PARK CCRC, INC.</t>
  </si>
  <si>
    <t>THE PINES HEALTHCARE &amp; REHAB CENTERS OLEAN CAMPUS</t>
  </si>
  <si>
    <t>2245 WEST STATE STREET</t>
  </si>
  <si>
    <t>OLEAN</t>
  </si>
  <si>
    <t>2245 WEST STATE STREET OLEAN, NY 14760 (42.077144, -78.457328)</t>
  </si>
  <si>
    <t>CAPSTONE CENTER FOR REHABILITATION AND NURSING</t>
  </si>
  <si>
    <t>302 SWART HILL ROAD</t>
  </si>
  <si>
    <t>CSRNC, LLC</t>
  </si>
  <si>
    <t>302 SWART HILL ROAD AMSTERDAM, NY 12010 (42.914623, -74.101692)</t>
  </si>
  <si>
    <t>THE GRAND REHABILITATION AND NURSING AT QUEENS</t>
  </si>
  <si>
    <t>157 15 19TH AVENUE</t>
  </si>
  <si>
    <t>WHITESTONE</t>
  </si>
  <si>
    <t>CLEARVIEW OPERATING CO. LLC</t>
  </si>
  <si>
    <t>UNITED HELPERS NURSING HOME</t>
  </si>
  <si>
    <t>8101 STATE HIGHWAY 68</t>
  </si>
  <si>
    <t>OGDENSBURG</t>
  </si>
  <si>
    <t>UNITED HELPERS NURSING HOME INC</t>
  </si>
  <si>
    <t>BELLHAVEN CENTER FOR REHAB AND NURSING CARE</t>
  </si>
  <si>
    <t>110 BEAVER DAM ROAD</t>
  </si>
  <si>
    <t>BROOKHAVEN</t>
  </si>
  <si>
    <t>BELLHAVEN MANAGEMENT LLC</t>
  </si>
  <si>
    <t>110 BEAVER DAM ROAD BROOKHAVEN, NY 11719 (40.772435, -72.93363)</t>
  </si>
  <si>
    <t>BETSY ROSS REHABILITATION CENTER, INC</t>
  </si>
  <si>
    <t>1 ELSIE STREET</t>
  </si>
  <si>
    <t>BETSY ROSS REHABILITATION CENTER</t>
  </si>
  <si>
    <t>1 ELSIE STREET ROME, NY 13440 (43.232976, -75.466084)</t>
  </si>
  <si>
    <t>GURWIN JEWISH NURSING AND REHABILITATION CENTER</t>
  </si>
  <si>
    <t>68 HAUPPAUGE ROAD</t>
  </si>
  <si>
    <t>COMMACK</t>
  </si>
  <si>
    <t>THE ROSALIND AND JOSEPH GURWIN JEWISH GERATRIC CENTER OF LONG ISLAND</t>
  </si>
  <si>
    <t>68 HAUPPAUGE ROAD COMMACK, NY 11725 (40.82815, -73.299934)</t>
  </si>
  <si>
    <t>ROSA COPLON JEWISH HOME AND INFIRMARY</t>
  </si>
  <si>
    <t>2700 NORTH FOREST ROAD</t>
  </si>
  <si>
    <t>GETZVILLE</t>
  </si>
  <si>
    <t>2700 NORTH FOREST ROAD GETZVILLE, NY 14068 (43.016272, -78.786607)</t>
  </si>
  <si>
    <t>YONKERS GARDENS CENTER FOR NURSING AND REHAB</t>
  </si>
  <si>
    <t>115 SOUTH BROADWAY</t>
  </si>
  <si>
    <t>YONKERS GARDENS LLC</t>
  </si>
  <si>
    <t>115 SOUTH BROADWAY YONKERS, NY 10701 (40.930029, -73.897499)</t>
  </si>
  <si>
    <t>EDDY VILLAGE GREEN AT BEVERWYCK</t>
  </si>
  <si>
    <t>40 AUTUMN DRIVE</t>
  </si>
  <si>
    <t>SLINGERLANDS</t>
  </si>
  <si>
    <t>BEVERWYCK INC</t>
  </si>
  <si>
    <t>40 AUTUMN DRIVE SLINGERLANDS, NY 12159 (42.657518, -73.839135)</t>
  </si>
  <si>
    <t>VALLEY VIEW MANOR NURSING HOME</t>
  </si>
  <si>
    <t>40 PARK STREET</t>
  </si>
  <si>
    <t>VALLEY VIEW MANOR LLC</t>
  </si>
  <si>
    <t>40 PARK STREET NORWICH, NY 13815 (42.534784, -75.512865)</t>
  </si>
  <si>
    <t>WESLEY GARDENS CORPORATION</t>
  </si>
  <si>
    <t>3 UPTON PARK</t>
  </si>
  <si>
    <t>3 UPTON PARK ROCHESTER, NY 14607 (43.154022, -77.586774)</t>
  </si>
  <si>
    <t>CHASEHEALTH REHAB AND RESIDENTIAL CARE</t>
  </si>
  <si>
    <t>ONE TERRACE HEIGHTS</t>
  </si>
  <si>
    <t>NEW BERLIN</t>
  </si>
  <si>
    <t>CHASE MEMORIAL NURSING HOME CO INC</t>
  </si>
  <si>
    <t>QUANTUM REHABILITATION AND NURSING L L C</t>
  </si>
  <si>
    <t>63 OAKCREST AVENUE</t>
  </si>
  <si>
    <t>QUANTUM REHABILITATION AND NURSING LLC</t>
  </si>
  <si>
    <t>63 OAKCREST AVENUE MIDDLE ISLAND, NY 11953 (40.890478, -72.9677)</t>
  </si>
  <si>
    <t>CLIFFSIDE REHAB &amp; RESIDENTIAL HEALTH CARE CENTER</t>
  </si>
  <si>
    <t>119 - 19 GRAHAM COURT</t>
  </si>
  <si>
    <t>CLIFFSIDE NURSING HOME INC</t>
  </si>
  <si>
    <t>APEX REHABILITATION &amp; CARE CENTER</t>
  </si>
  <si>
    <t>78 BIRCHWOOD DR</t>
  </si>
  <si>
    <t>HUNTINGTON STATION</t>
  </si>
  <si>
    <t>S AND L BIRCHWOOD LLC</t>
  </si>
  <si>
    <t>78 BIRCHWOOD DR HUNTINGTON STATION, NY 11746 (40.827104, -73.393206)</t>
  </si>
  <si>
    <t>BISHOP REHABILITATION AND NURSING CENTER</t>
  </si>
  <si>
    <t>918 JAMES STREET</t>
  </si>
  <si>
    <t>CLINTON SQUARE OPERATIONS LLC</t>
  </si>
  <si>
    <t>918 JAMES STREET SYRACUSE, NY 13203 (43.057583, -76.137827)</t>
  </si>
  <si>
    <t>WORKMENS CIRCLE MULTICARE CENTER</t>
  </si>
  <si>
    <t>3155 GRACE AVENUE</t>
  </si>
  <si>
    <t>JOPAL BRONX, LLC</t>
  </si>
  <si>
    <t>3155 GRACE AVENUE BRONX, NY 10469 (40.874313, -73.837074)</t>
  </si>
  <si>
    <t>SHEEPSHEAD NURSING &amp; REHABILITATION CENTER</t>
  </si>
  <si>
    <t>2840 KNAPP ST</t>
  </si>
  <si>
    <t>SHEEPSHEAD NURSING AND REHABILITATION CENTER LLC</t>
  </si>
  <si>
    <t>2840 KNAPP ST BROOKLYN, NY 11235 (40.585393, -73.931321)</t>
  </si>
  <si>
    <t>FOREST VIEW CENTER FOR REHABILITATION &amp; NURSING</t>
  </si>
  <si>
    <t>71 20 110TH STREET</t>
  </si>
  <si>
    <t>FOREST HILLS</t>
  </si>
  <si>
    <t>FOREST VIEW NURSING HOME, INC.</t>
  </si>
  <si>
    <t>HOLLISWOOD CTR FOR REHABILITATION AND HEALTHCARE</t>
  </si>
  <si>
    <t>195 44 WOODHULL AVENUE</t>
  </si>
  <si>
    <t>HOLLIS</t>
  </si>
  <si>
    <t>HOLLIS OPERATING CO, LLC</t>
  </si>
  <si>
    <t>NOTTINGHAM R H C F</t>
  </si>
  <si>
    <t>1305 NOTTINGHAM ROAD</t>
  </si>
  <si>
    <t>THE NOTTINGHAM RESIDENTIAL HEALTH CARE FACILITY</t>
  </si>
  <si>
    <t>1305 NOTTINGHAM ROAD JAMESVILLE, NY 13078 (43.010544, -76.084469)</t>
  </si>
  <si>
    <t>CHARLES T SITRIN HEALTH CARE CENTER INC</t>
  </si>
  <si>
    <t>2050 TILDEN AVE</t>
  </si>
  <si>
    <t>NEW HARTFORD</t>
  </si>
  <si>
    <t>CHARLES T. SITRIN HEALTH CARE CENTER INC</t>
  </si>
  <si>
    <t>2050 TILDEN AVE NEW HARTFORD, NY 13413 (43.054627, -75.229031)</t>
  </si>
  <si>
    <t>KING DAVID CENTER FOR NURSING AND REHABILITATION</t>
  </si>
  <si>
    <t>2266 CROPSEY AVENUE</t>
  </si>
  <si>
    <t>SGRNC LLC</t>
  </si>
  <si>
    <t>2266 CROPSEY AVENUE BROOKLYN, NY 11214 (40.59674, -73.998053)</t>
  </si>
  <si>
    <t>SAPPHIRE NURSING AT MEADOW HILL</t>
  </si>
  <si>
    <t>172 MEADOW HILL ROAD</t>
  </si>
  <si>
    <t>NEWBURGH</t>
  </si>
  <si>
    <t>NEWBURGH OPERATIONS LLC</t>
  </si>
  <si>
    <t>172 MEADOW HILL ROAD NEWBURGH, NY 12550 (41.525387, -74.087233)</t>
  </si>
  <si>
    <t>SLATE VALLEY CENTER FOR REHABILITATION AND NURSING</t>
  </si>
  <si>
    <t>10421 STATE ROUTE 40</t>
  </si>
  <si>
    <t>CLR GRANVILLE LLC</t>
  </si>
  <si>
    <t>NORTHERN METROPOLITAN RES HEALTH CARE FACILITY INC</t>
  </si>
  <si>
    <t>225 MAPLE AVENUE</t>
  </si>
  <si>
    <t>MONSEY</t>
  </si>
  <si>
    <t>NORTHERN METROPOLITAN INC</t>
  </si>
  <si>
    <t>225 MAPLE AVENUE MONSEY, NY 10952 (41.116014, -74.066903)</t>
  </si>
  <si>
    <t>EVERGREEN COMMONS REHABILITATION AND NURSING CTR</t>
  </si>
  <si>
    <t>1070 LUTHER ROAD</t>
  </si>
  <si>
    <t>EAST GREENBUSH</t>
  </si>
  <si>
    <t>ECRNC LLC</t>
  </si>
  <si>
    <t>1070 LUTHER ROAD EAST GREENBUSH, NY 12061 (42.619907, -73.698022)</t>
  </si>
  <si>
    <t>HAMILTON MANOR NURSING HOME</t>
  </si>
  <si>
    <t>1172 LONG POND ROAD</t>
  </si>
  <si>
    <t>HAMILTON MANOR NURSING HOME LLC</t>
  </si>
  <si>
    <t>1172 LONG POND ROAD ROCHESTER, NY 14626 (43.215862, -77.695951)</t>
  </si>
  <si>
    <t>MAPLEWOOD NURSING HOME INC</t>
  </si>
  <si>
    <t>100 DANIEL DRIVE</t>
  </si>
  <si>
    <t>WEBSTER</t>
  </si>
  <si>
    <t>100 DANIEL DRIVE WEBSTER, NY 14580 (43.213601, -77.434361)</t>
  </si>
  <si>
    <t>FERNCLIFF NURSING HOME CO INC</t>
  </si>
  <si>
    <t>21 FERNCLIFF DRIVE</t>
  </si>
  <si>
    <t>RHINEBECK</t>
  </si>
  <si>
    <t>FERNCLIFF NURSING HOME COMPANY, INC.</t>
  </si>
  <si>
    <t>21 FERNCLIFF DRIVE RHINEBECK, NY 12572 (41.942597, -73.934382)</t>
  </si>
  <si>
    <t>SAPPHIRE NURSING AT WAPPINGERS</t>
  </si>
  <si>
    <t>37 MESIER AVENUE</t>
  </si>
  <si>
    <t>WAPPINGERS FALLS</t>
  </si>
  <si>
    <t>SAPPHIRE NURSING AT WAPPINGERS LLC</t>
  </si>
  <si>
    <t>37 MESIER AVENUE WAPPINGERS FALLS, NY 12590 (41.594594, -73.917291)</t>
  </si>
  <si>
    <t>CEDAR MANOR NURSING &amp; REHABILITATION CENTER</t>
  </si>
  <si>
    <t>CEDAR LANE, PO BOX 928</t>
  </si>
  <si>
    <t>CEDAR MANOR ACQUISITION I LLC</t>
  </si>
  <si>
    <t>HELEN HAYES HOSPITAL T C U</t>
  </si>
  <si>
    <t>51 N ROUTE 9W</t>
  </si>
  <si>
    <t>51 N ROUTE 9 W WEST HAVERSTRAW, NY 10993 (41.212779, -73.985768)</t>
  </si>
  <si>
    <t>PREMIER GENESEE CENTER FOR NRSG AND REHABILITATION</t>
  </si>
  <si>
    <t>278 BANK STREET</t>
  </si>
  <si>
    <t>GENESEE CENTER OPERATING</t>
  </si>
  <si>
    <t>278 BANK STREET BATAVIA, NY 14020 (43.008753, -78.176653)</t>
  </si>
  <si>
    <t>VALLEY HEALTH SERVICES INC</t>
  </si>
  <si>
    <t>690 WEST GERMAN STREET</t>
  </si>
  <si>
    <t>HERKIMER</t>
  </si>
  <si>
    <t>690 WEST GERMAN STREET HERKIMER, NY 13350 (43.025265, -74.998807)</t>
  </si>
  <si>
    <t>FAIRVIEW NURSING CARE CENTER INC</t>
  </si>
  <si>
    <t>69 70 GRAND CENTRAL PARKWAY</t>
  </si>
  <si>
    <t>FAIRVIEW NURSING CARE  CENTER INC</t>
  </si>
  <si>
    <t>JEFFERSON'S FERRY</t>
  </si>
  <si>
    <t>500 MATHER DRIVE</t>
  </si>
  <si>
    <t>SOUTH SETAUKET</t>
  </si>
  <si>
    <t>ACTIVE RETIREMENT COMMUNITY, INC.</t>
  </si>
  <si>
    <t>500 MATHER DRIVE SOUTH SETAUKET, NY 11720 (40.89804, -73.079985)</t>
  </si>
  <si>
    <t>LONG ISLAND STATE VETERANS HOME</t>
  </si>
  <si>
    <t>100 PATRIOTS ROAD</t>
  </si>
  <si>
    <t>STONYBROOK</t>
  </si>
  <si>
    <t>100 PATRIOTS ROAD STONYBROOK, NY 11790 (40.90624, -73.11078)</t>
  </si>
  <si>
    <t>RESORT NURSING HOME</t>
  </si>
  <si>
    <t>430 BEACH 68TH STREET</t>
  </si>
  <si>
    <t>MICHAEL TENENBAUM</t>
  </si>
  <si>
    <t>430 BEACH 68TH STREET ARVERNE, NY 11692 (40.593543, -73.797188)</t>
  </si>
  <si>
    <t>CONCOURSE REHABILITATION AND NURSING CENTER INC</t>
  </si>
  <si>
    <t>1072 GRAND CONCOURSE</t>
  </si>
  <si>
    <t>CONCOURSE REHAB &amp; NURSING CTR INC</t>
  </si>
  <si>
    <t>OCEANVIEW NURSING &amp; REHABILITATION CARE CENTER</t>
  </si>
  <si>
    <t>315 BEACH 9TH STREET</t>
  </si>
  <si>
    <t>315 BEACH 9TH STREET FAR ROCKAWAY, NY 11691 (40.597876, -73.744553)</t>
  </si>
  <si>
    <t>MARY MANNING WALSH NURSING HOME CO INC</t>
  </si>
  <si>
    <t>1339 YORK AVENUE</t>
  </si>
  <si>
    <t>1339 YORK AVENUE NEW YORK, NY 10021 (40.766505, -73.954001)</t>
  </si>
  <si>
    <t>THE KNOLLS</t>
  </si>
  <si>
    <t>55 GRASSLAND ROAD</t>
  </si>
  <si>
    <t>VALHALLA</t>
  </si>
  <si>
    <t>THE BETHEL METHODIST HOME</t>
  </si>
  <si>
    <t>55 GRASSLAND ROAD VALHALLA, NY 10595 (41.076341, -73.816524)</t>
  </si>
  <si>
    <t>GLENDALE HOME-SCHDY CNTY DEPT SOCIAL SERVICES</t>
  </si>
  <si>
    <t>59 HETCHELTOWN ROAD</t>
  </si>
  <si>
    <t>SCOTIA</t>
  </si>
  <si>
    <t>SCHENECTADY COUNTY</t>
  </si>
  <si>
    <t>59 HETCHELTOWN ROAD SCOTIA, NY 12302 (42.875102, -73.908426)</t>
  </si>
  <si>
    <t>CORNING CENTER FOR REHABILITATION AND HEALTHCARE</t>
  </si>
  <si>
    <t>205 EAST FIRST STREET</t>
  </si>
  <si>
    <t>CORNING</t>
  </si>
  <si>
    <t>PAVILION OPERATIONS, LLC</t>
  </si>
  <si>
    <t>205 EAST FIRST STREET CORNING, NY 14830 (42.139833, -77.045587)</t>
  </si>
  <si>
    <t>FOLTSBROOK CENTER FOR NURSING AND REHABILITATION</t>
  </si>
  <si>
    <t>104 NORTH WASHINGTON STREET</t>
  </si>
  <si>
    <t>FOLTSCARE LLC</t>
  </si>
  <si>
    <t>104 NORTH WASHINGTON STREET HERKIMER, NY 13350 (43.02662, -74.984996)</t>
  </si>
  <si>
    <t>FIDDLERS GREEN MANOR REHAB AND NURSING CENTER</t>
  </si>
  <si>
    <t>168 WEST MAIN STREET</t>
  </si>
  <si>
    <t>JSSG HEALTHCARE LLC</t>
  </si>
  <si>
    <t>168 WEST MAIN STREET SPRINGVILLE, NY 14141 (42.508845, -78.673578)</t>
  </si>
  <si>
    <t>ELDERWOOD OF UIHLEIN AT LAKE PLACID</t>
  </si>
  <si>
    <t>185 OLD MILITARY ROAD</t>
  </si>
  <si>
    <t>LAKE PLACID</t>
  </si>
  <si>
    <t>185 OLD MILITARY ROAD OPERATING COMPANY LLC</t>
  </si>
  <si>
    <t>185 OLD MILITARY ROAD LAKE PLACID, NY 12946 (44.265958, -73.98303)</t>
  </si>
  <si>
    <t>JAMAICA HOSPITAL NURSING HOME CO INC</t>
  </si>
  <si>
    <t>89-40  135TH  STREET</t>
  </si>
  <si>
    <t>CREEKVIEW NURSING AND REHAB CENTER</t>
  </si>
  <si>
    <t>525 BEAHAN ROAD</t>
  </si>
  <si>
    <t>WESTGATE NURSING HOME INC</t>
  </si>
  <si>
    <t>525 BEAHAN ROAD ROCHESTER, NY 14624 (43.128395, -77.688017)</t>
  </si>
  <si>
    <t>BUSHWICK CENTER FOR REHABILITATION AND HEALTH CARE</t>
  </si>
  <si>
    <t>50 SHEFFIELD AVENUE</t>
  </si>
  <si>
    <t>WARTBURG RECEIVER LLC</t>
  </si>
  <si>
    <t>50 SHEFFIELD AVENUE BROOKLYN, NY 11207 (40.676378, -73.898059)</t>
  </si>
  <si>
    <t>SHORE VIEW NURSING  &amp; REHABILITATION CENTER</t>
  </si>
  <si>
    <t>2865 BRIGHTON 3RD STREET</t>
  </si>
  <si>
    <t>SHORE VIEW ACQUISITION I LLC</t>
  </si>
  <si>
    <t>2865 BRIGHTON 3RD STREET BROOKLYN, NY 11235 (40.58128, -73.965811)</t>
  </si>
  <si>
    <t>PENINSULA NURSING AND REHABILITATION CENTER</t>
  </si>
  <si>
    <t>50 15 BEACH CHANNEL DRIVE</t>
  </si>
  <si>
    <t>CARDIFF BAY CENTER LLC</t>
  </si>
  <si>
    <t>PINE HAVEN HOME</t>
  </si>
  <si>
    <t>NY ROUTE 217</t>
  </si>
  <si>
    <t>PHILMONT</t>
  </si>
  <si>
    <t>PINE HAVEN OPERATING</t>
  </si>
  <si>
    <t>THE GROVE AT VALHALLA REHAB AND NURSING CENTER</t>
  </si>
  <si>
    <t>61 GRASSLANDS ROAD</t>
  </si>
  <si>
    <t>HHH ACQUISITION LLC</t>
  </si>
  <si>
    <t>61 GRASSLANDS ROAD VALHALLA, NY 10595 (41.076345, -73.816444)</t>
  </si>
  <si>
    <t>PLATTSBURGH REHABILITATION AND NURSING CENTER</t>
  </si>
  <si>
    <t>8 BUSHEY BOULEVARD</t>
  </si>
  <si>
    <t>PRNC OPERATING LLC</t>
  </si>
  <si>
    <t>8 BUSHEY BOULEVARD PLATTSBURGH, NY 12901 (44.6828, -73.459729)</t>
  </si>
  <si>
    <t>SCHERVIER NURSING CARE CENTER</t>
  </si>
  <si>
    <t>2975 INDEPENDENCE AVE</t>
  </si>
  <si>
    <t>RIVERDALE SNF LLC</t>
  </si>
  <si>
    <t>2975 INDEPENDENCE AVE BRONX, NY 10463 (40.883352, -73.917085)</t>
  </si>
  <si>
    <t>N Y S VETERANS HOME IN N Y C</t>
  </si>
  <si>
    <t>178 50 LINDEN BLVD</t>
  </si>
  <si>
    <t>PARK RIDGE NURSING HOME</t>
  </si>
  <si>
    <t>1555 LONG POND ROAD</t>
  </si>
  <si>
    <t>PARK RIDGE NURSING HOME, INC</t>
  </si>
  <si>
    <t>1555 LONG POND ROAD ROCHESTER, NY 14626 (43.191544, -77.701464)</t>
  </si>
  <si>
    <t>ELDERWOOD AT WILLIAMSVILLE</t>
  </si>
  <si>
    <t>200 BASSETT ROAD</t>
  </si>
  <si>
    <t>200 BASSETT ROAD OPERATING COMPANY, LLC</t>
  </si>
  <si>
    <t>200 BASSETT ROAD WILLIAMSVILLE, NY 14221 (42.996845, -78.730291)</t>
  </si>
  <si>
    <t>UPPER EAST SIDE REHABILITATION AND NURSING CENTER</t>
  </si>
  <si>
    <t>211 EAST 79 ST</t>
  </si>
  <si>
    <t>DEWITT REHABILITATION AND NURSING CENTER INC</t>
  </si>
  <si>
    <t>211 EAST 79 ST NEW YORK, NY 10021 (40.774008, -73.956642)</t>
  </si>
  <si>
    <t>ELDERWOOD AT CHEEKTOWAGA</t>
  </si>
  <si>
    <t>225 BENNETT ROAD</t>
  </si>
  <si>
    <t>CHEEKTOWAGA</t>
  </si>
  <si>
    <t>225 BENNETT ROAD OPERATING COMPANY, LLC</t>
  </si>
  <si>
    <t>225 BENNETT ROAD CHEEKTOWAGA, NY 14227 (42.889018, -78.747861)</t>
  </si>
  <si>
    <t>ALPINE REHABILITATION AND NURSING CENTER</t>
  </si>
  <si>
    <t>755 E MONROE STREET</t>
  </si>
  <si>
    <t>LITTLE FALLS</t>
  </si>
  <si>
    <t>PALFFY GROUP LLC</t>
  </si>
  <si>
    <t>755 E MONROE STREET LITTLE FALLS, NY 13365 (43.053833, -74.852574)</t>
  </si>
  <si>
    <t>BORO PARK CENTER FOR REHABILITATION AND HEALTHCARE</t>
  </si>
  <si>
    <t>4915 10TH AVE</t>
  </si>
  <si>
    <t>BORO PARK OPERATING CO LLC</t>
  </si>
  <si>
    <t>4915 10TH AVE BROOKLYN, NY 11219 (40.63874, -73.999007)</t>
  </si>
  <si>
    <t>GLEN ISLAND CENTER FOR NURSING AND REHABILITATION</t>
  </si>
  <si>
    <t>490 PELHAM ROAD</t>
  </si>
  <si>
    <t>RALEX SERVICES INC.</t>
  </si>
  <si>
    <t>490 PELHAM ROAD NEW ROCHELLE, NY 10805 (40.895248, -73.781707)</t>
  </si>
  <si>
    <t>ELDERWOOD AT WHEATFIELD</t>
  </si>
  <si>
    <t>2600 NIAGARA FALLS BOULEVARD</t>
  </si>
  <si>
    <t>NIAGARA FALLS</t>
  </si>
  <si>
    <t>2600 NIAGARA FALLS BOULEVARD OPERATING COMPANY, LLC</t>
  </si>
  <si>
    <t>2600 NIAGARA FALLS BOULEVARD NIAGARA FALLS, NY 14304 (43.092425, -78.906202)</t>
  </si>
  <si>
    <t>DRY HARBOR NURSING HOME</t>
  </si>
  <si>
    <t>61 35 DRY HARBOR ROAD</t>
  </si>
  <si>
    <t>MIDDLE VILLAGE</t>
  </si>
  <si>
    <t>DRY HARBOR HRF INC</t>
  </si>
  <si>
    <t>CORTLANDT HEALTHCARE</t>
  </si>
  <si>
    <t>110 OREGON ROAD</t>
  </si>
  <si>
    <t>CORTLANDT OPERATIONS LLC</t>
  </si>
  <si>
    <t>110 OREGON ROAD CORTLANDT MANOR, NY 10567 (41.311746, -73.905222)</t>
  </si>
  <si>
    <t>SAPPHIRE NURSING AND REHAB AT GOSHEN</t>
  </si>
  <si>
    <t>46 HARRIMAN DRIVE</t>
  </si>
  <si>
    <t>GOSHEN OPERATIONS LLC</t>
  </si>
  <si>
    <t>46 HARRIMAN DRIVE GOSHEN, NY 10924 (41.389389, -74.319656)</t>
  </si>
  <si>
    <t>TERENCE CARDINAL COOKE HEALTH CARE CENTER</t>
  </si>
  <si>
    <t>1249 FIFTH AVENUE</t>
  </si>
  <si>
    <t>1249 FIFTH AVENUE NEW YORK, NY 10029 (40.794298, -73.951083)</t>
  </si>
  <si>
    <t>A HOLLY PATTERSON EXTENDED CARE FACILITY</t>
  </si>
  <si>
    <t>875 JERUSALEM AVENUE</t>
  </si>
  <si>
    <t>UNIONDALE</t>
  </si>
  <si>
    <t>NASSAU HEALTH CARE CORPORATION</t>
  </si>
  <si>
    <t>875 JERUSALEM AVENUE UNIONDALE, NY 11553 (40.697401, -73.585634)</t>
  </si>
  <si>
    <t>ST VINCENT DEPAUL RESIDENCE</t>
  </si>
  <si>
    <t>900 INTERVALE AVENUE</t>
  </si>
  <si>
    <t>ST VINCENT DE PAUL RESIDENCE</t>
  </si>
  <si>
    <t>900 INTERVALE AVENUE BRONX, NY 10459 (40.818888, -73.896082)</t>
  </si>
  <si>
    <t>CROWN PARK REHABILITATION AND NURSING CENTER</t>
  </si>
  <si>
    <t>28 KELLOGG ROAD</t>
  </si>
  <si>
    <t>CCRNC LLC</t>
  </si>
  <si>
    <t>28 KELLOGG ROAD CORTLAND, NY 13045 (42.59473, -76.159337)</t>
  </si>
  <si>
    <t>ST LUKE RESIDENTIAL HEALTH CARE FACILITY INC</t>
  </si>
  <si>
    <t>299 EAST RIVER ROAD</t>
  </si>
  <si>
    <t>ST. LUKE RESIDENTIAL HEALTH CARE FACILITY, INC.</t>
  </si>
  <si>
    <t>299 EAST RIVER ROAD OSWEGO, NY 13126 (43.445261, -76.494443)</t>
  </si>
  <si>
    <t>RIVER VIEW REHABILITATION AND NURSING CARE CENTER</t>
  </si>
  <si>
    <t>510 FIFTH AVENUE</t>
  </si>
  <si>
    <t>OWEGO</t>
  </si>
  <si>
    <t>RIVERVIEW FACILITY OPERATIONS LLC</t>
  </si>
  <si>
    <t>510 FIFTH AVENUE OWEGO, NY 13827 (42.10569, -76.247683)</t>
  </si>
  <si>
    <t>CHESTNUT PARK REHABILITATION AND NURSING CENTER</t>
  </si>
  <si>
    <t>330 CHESTNUT STREET</t>
  </si>
  <si>
    <t>ONEONTA</t>
  </si>
  <si>
    <t>ORNC LLC</t>
  </si>
  <si>
    <t>330 CHESTNUT STREET ONEONTA, NY 13820 (42.452873, -75.085627)</t>
  </si>
  <si>
    <t>FATHER BAKER MANOR</t>
  </si>
  <si>
    <t>6400 POWERS ROAD</t>
  </si>
  <si>
    <t>WNY CATHOLIC LONG TERM CARE, INC.</t>
  </si>
  <si>
    <t>6400 POWERS ROAD ORCHARD PARK, NY 14127 (42.732349, -78.750279)</t>
  </si>
  <si>
    <t>THE EMERALD PEEK REHABILITATION AND NURSING CENTER</t>
  </si>
  <si>
    <t>2000 EAST MAIN STREET</t>
  </si>
  <si>
    <t>PEEKSKILL</t>
  </si>
  <si>
    <t>WEST LEDGE OP LLC</t>
  </si>
  <si>
    <t>2000 EAST MAIN STREET PEEKSKILL, NY 10566 (41.296583, -73.8913)</t>
  </si>
  <si>
    <t>DUNKIRK REHABILITATION &amp; NURSING CENTER</t>
  </si>
  <si>
    <t>447 449 LAKE SHORE DRIVE WEST</t>
  </si>
  <si>
    <t>DUNKIRK</t>
  </si>
  <si>
    <t>ABSOLUT CENTER FOR NURSING AND REHABILITATION AT DUNKIRK, LLC</t>
  </si>
  <si>
    <t>447 449 LAKE SHORE DRIVE WEST DUNKIRK, NY 14048 (42.484435, -79.352784)</t>
  </si>
  <si>
    <t>ST JOSEPH'S HOSPITAL T C U</t>
  </si>
  <si>
    <t>555 ST JOSEPH'S BOULEVARD</t>
  </si>
  <si>
    <t>ELMIRA</t>
  </si>
  <si>
    <t>555 ST JOSEPH'S BOULEVARD ELMIRA, NY 14902 (42.09136, -76.796953)</t>
  </si>
  <si>
    <t>BETHANY NURSING HOME &amp; HEALTH RELATED FACILITY INC</t>
  </si>
  <si>
    <t>3005 WATKINS ROAD</t>
  </si>
  <si>
    <t>HORSEHEADS</t>
  </si>
  <si>
    <t>BETHANY NURSING HOME AND HEALTH RELATED FACILITY, INC.</t>
  </si>
  <si>
    <t>3005 WATKINS ROAD HORSEHEADS, NY 14845 (42.183395, -76.832582)</t>
  </si>
  <si>
    <t>ST CAMILLUS RESIDENTIAL HEALTH CARE FACILITY</t>
  </si>
  <si>
    <t>813 FAY ROAD</t>
  </si>
  <si>
    <t>ST. CAMILLUS RESIDENTIAL HEALTH CARE FACILITY</t>
  </si>
  <si>
    <t>813 FAY ROAD SYRACUSE, NY 13219 (43.039311, -76.202186)</t>
  </si>
  <si>
    <t>THE NEW JEWISH HOME, SARAH NEUMAN</t>
  </si>
  <si>
    <t>845 PALMER AVENUE</t>
  </si>
  <si>
    <t>MAMARONECK</t>
  </si>
  <si>
    <t>JEWISH HOME LIFECARE SARAH NEUMAN CENTER WESTCHESTER</t>
  </si>
  <si>
    <t>845 PALMER AVENUE MAMARONECK, NY 10543 (40.944103, -73.744996)</t>
  </si>
  <si>
    <t>FINGER LAKES CENTER FOR LIVING</t>
  </si>
  <si>
    <t>20 PARK AVENUE</t>
  </si>
  <si>
    <t>AUBURN COMMUNITY HOSPITAL</t>
  </si>
  <si>
    <t>20 PARK AVENUE AUBURN, NY 13021 (42.942447, -76.564408)</t>
  </si>
  <si>
    <t>ADIRA AT RIVERSIDE REHABILITATION AND NURSING</t>
  </si>
  <si>
    <t>120 ODELL AVENUE</t>
  </si>
  <si>
    <t>L&amp;A OPERATIONS LLC</t>
  </si>
  <si>
    <t>120 ODELL AVENUE YONKERS, NY 10701 (40.969946, -73.88625)</t>
  </si>
  <si>
    <t>BELAIR CARE CENTER INC</t>
  </si>
  <si>
    <t>2478 JERUSALEM AVE</t>
  </si>
  <si>
    <t>BELLMORE</t>
  </si>
  <si>
    <t>BELAIR CARE CENTER, INC.</t>
  </si>
  <si>
    <t>2478 JERUSALEM AVE BELLMORE, NY 11710 (40.691196, -73.540319)</t>
  </si>
  <si>
    <t>CORTLAND PARK REHABILITATION AND NURSING CENTER</t>
  </si>
  <si>
    <t>193 CLINTON AVENUE</t>
  </si>
  <si>
    <t>CRNC LLC</t>
  </si>
  <si>
    <t>193 CLINTON AVENUE CORTLAND, NY 13045 (42.611859, -76.164775)</t>
  </si>
  <si>
    <t>WYOMING COUNTY COMMUNITY HOSPITAL S N F</t>
  </si>
  <si>
    <t>400 NORTH MAIN STREET</t>
  </si>
  <si>
    <t>WYOMING COUNTY</t>
  </si>
  <si>
    <t>400 NORTH MAIN STREET WARSAW, NY 14569 (42.753447, -78.132533)</t>
  </si>
  <si>
    <t>SENECA NURSING &amp; REHABILITATION CENTER, L L C</t>
  </si>
  <si>
    <t>200 DOUGLAS DRIVE</t>
  </si>
  <si>
    <t>WATERLOO</t>
  </si>
  <si>
    <t>SENECA NURSING AND REHABILITATION</t>
  </si>
  <si>
    <t>200 DOUGLAS DRIVE WATERLOO, NY 13165 (42.906444, -76.847201)</t>
  </si>
  <si>
    <t>SUNRISE MANOR CTR FOR NURSING AND REHABILITATION</t>
  </si>
  <si>
    <t>1325 BRENTWOOD ROAD</t>
  </si>
  <si>
    <t>BAY SHORE</t>
  </si>
  <si>
    <t>SUNRISE MANOR NURSING HOME, INC.</t>
  </si>
  <si>
    <t>1325 BRENTWOOD ROAD BAY SHORE, NY 11706 (40.74024, -73.239258)</t>
  </si>
  <si>
    <t>JEANNE JUGAN RESIDENCE</t>
  </si>
  <si>
    <t>2999 SCHURZ AVENUE</t>
  </si>
  <si>
    <t>HOME FOR THE AGED OF THE LITTLE SISTERS OF THE POOR OF THE CITY OF NY</t>
  </si>
  <si>
    <t>2999 SCHURZ AVENUE BRONX, NY 10465 (40.814928, -73.81264)</t>
  </si>
  <si>
    <t>WILLIAMSVILLE SUBURBAN, L L C</t>
  </si>
  <si>
    <t>163 SOUTH UNION ROAD</t>
  </si>
  <si>
    <t>WILLIAMSVILLE SUBURBAN, LLC</t>
  </si>
  <si>
    <t>163 SOUTH UNION ROAD WILLIAMSVILLE, NY 14221 (42.956488, -78.754819)</t>
  </si>
  <si>
    <t>BERKSHIRE NURSING &amp; REHABILITATION CENTER</t>
  </si>
  <si>
    <t>10 BERKSHIRE ROAD</t>
  </si>
  <si>
    <t>WEST BABYLON</t>
  </si>
  <si>
    <t>BERKSHIRE NURSING HOME LLC</t>
  </si>
  <si>
    <t>10 BERKSHIRE ROAD WEST BABYLON, NY 11704 (40.706256, -73.344286)</t>
  </si>
  <si>
    <t>CHAUTAUQUA NURSING AND REHABILITATION CENETER</t>
  </si>
  <si>
    <t>10836 TEMPLE ROAD</t>
  </si>
  <si>
    <t>DUNKIRK OPERATING, LLC</t>
  </si>
  <si>
    <t>10836 TEMPLE ROAD DUNKIRK, NY 14048 (42.473207, -79.363068)</t>
  </si>
  <si>
    <t>ANDRUS ON HUDSON</t>
  </si>
  <si>
    <t>185 OLD BROADWAY</t>
  </si>
  <si>
    <t>HASTINGS ON HUDSON</t>
  </si>
  <si>
    <t>JOHN E. ANDRUS MEMORIAL INC.</t>
  </si>
  <si>
    <t>THE AMSTERDAM AT HARBORSIDE</t>
  </si>
  <si>
    <t>300 EAST OVERLOOK</t>
  </si>
  <si>
    <t>AMSTERDAM HOUSE CONTINUING CARE RETIREMENT COMMUNITY, INC.</t>
  </si>
  <si>
    <t>300 EAST OVERLOOK PORT WASHINGTON, NY 11050 (40.827116, -73.664991)</t>
  </si>
  <si>
    <t>THE RIVERSIDE</t>
  </si>
  <si>
    <t>150 RIVERSIDE DRIVE</t>
  </si>
  <si>
    <t>150 RIVERSIDE OP LLC</t>
  </si>
  <si>
    <t>150 RIVERSIDE DRIVE NEW YORK, NY 10024 (40.790798, -73.979735)</t>
  </si>
  <si>
    <t>N Y CONGREGATIONAL NURSING CENTER, INC</t>
  </si>
  <si>
    <t>135 LINDEN BOULEVARD</t>
  </si>
  <si>
    <t>NEW YORK CONGREGATIONAL NURSING CENTER</t>
  </si>
  <si>
    <t>135 LINDEN BOULEVARD BROOKLYN, NY 11226 (40.652407, -73.954173)</t>
  </si>
  <si>
    <t>THE PINES AT CATSKILL CENTER FOR NURSING &amp; REHAB</t>
  </si>
  <si>
    <t>154 JEFFERSON HEIGHTS</t>
  </si>
  <si>
    <t>CATSKILL CROSSINGS LLC</t>
  </si>
  <si>
    <t>154 JEFFERSON HEIGHTS CATSKILL, NY 12414 (42.231514, -73.877693)</t>
  </si>
  <si>
    <t>ST MARYS CENTER INC</t>
  </si>
  <si>
    <t>516 WEST 126TH STREET</t>
  </si>
  <si>
    <t>ST. MARYS CENTER INC</t>
  </si>
  <si>
    <t>516 WEST 126TH STREET NEW YORK, NY 10027 (40.814674, -73.956174)</t>
  </si>
  <si>
    <t>CHEMUNG COUNTY HEALTH CENTER - NURSING FACILITY</t>
  </si>
  <si>
    <t>103 WASHINGTON STREET</t>
  </si>
  <si>
    <t>COUNTY OF CHEMUNG</t>
  </si>
  <si>
    <t>103 WASHINGTON STREET ELMIRA, NY 14901 (42.094575, -76.797201)</t>
  </si>
  <si>
    <t>BAINBRIDGE NURSING &amp; REHABILITATION CENTER</t>
  </si>
  <si>
    <t>3518 BAINBRIDGE AVENUE</t>
  </si>
  <si>
    <t>BAINBRIDGE NURSING AND REHABILITATION CENTER</t>
  </si>
  <si>
    <t>3518 BAINBRIDGE AVENUE BRONX, NY 10467 (40.881696, -73.878284)</t>
  </si>
  <si>
    <t>PARK NURSING HOME</t>
  </si>
  <si>
    <t>128 BEACH 115TH STREET</t>
  </si>
  <si>
    <t>PARK HOUSE CARE CENTER LLC</t>
  </si>
  <si>
    <t>128 BEACH 115TH STREET ROCKAWAY PARK, NY 11694 (40.578673, -73.83546)</t>
  </si>
  <si>
    <t>EDDY VILLAGE GREEN</t>
  </si>
  <si>
    <t>421 W COLUMBIA STREET</t>
  </si>
  <si>
    <t>COHOES</t>
  </si>
  <si>
    <t>CAPITAL REGION GERIATRIC CENTER, INC.</t>
  </si>
  <si>
    <t>421 W COLUMBIA STREET COHOES, NY 12047 (42.772741, -73.724711)</t>
  </si>
  <si>
    <t>OZANAM HALL OF QUEENS NURSING HOME INC</t>
  </si>
  <si>
    <t>42 41 201ST STREET</t>
  </si>
  <si>
    <t>BAYSIDE</t>
  </si>
  <si>
    <t>OZANAM HALL OF QUEENS NURSING HOME, INC</t>
  </si>
  <si>
    <t>THE PARAMOUNT AT SOMERS REHAB AND NURSING CENTER</t>
  </si>
  <si>
    <t>ROUTE 100</t>
  </si>
  <si>
    <t>SOMERS</t>
  </si>
  <si>
    <t>SOMERS OPERATING LLC</t>
  </si>
  <si>
    <t>SPLIT ROCK REHABILITION AND HEALTH CARE CENTER</t>
  </si>
  <si>
    <t>3525 BAYCHESTER AVE</t>
  </si>
  <si>
    <t>SPLIT ROCK REHABILITATION &amp; HEALTH CARE CENTER, LLC</t>
  </si>
  <si>
    <t>3525 BAYCHESTER AVE BRONX, NY 10466 (40.882041, -73.839181)</t>
  </si>
  <si>
    <t>BEDFORD CENTER FOR NURSING AND REHABILITATION</t>
  </si>
  <si>
    <t>40 HEYWARD STREET</t>
  </si>
  <si>
    <t>WILLIAMSBURG SERVICES LLC</t>
  </si>
  <si>
    <t>40 HEYWARD STREET BROOKLYN, NY 11249 (40.700277, -73.95831)</t>
  </si>
  <si>
    <t>SALAMANCA REHABILITATION &amp; NURSING CENTER</t>
  </si>
  <si>
    <t>451 BROAD STREET</t>
  </si>
  <si>
    <t>SALAMANCA</t>
  </si>
  <si>
    <t>ABSOLUT CENTER FOR NURSING AND REHABILITATION AT SALAMANCA, LLC</t>
  </si>
  <si>
    <t>451 BROAD STREET SALAMANCA, NY 14779 (42.157452, -78.730969)</t>
  </si>
  <si>
    <t>RIVERSIDE CENTER FOR REHABILITATION AND NURSING</t>
  </si>
  <si>
    <t>90 NO MAIN STREET</t>
  </si>
  <si>
    <t>CASTLETON ON HUDSON</t>
  </si>
  <si>
    <t>90 NO MAIN STREET CASTLETON ON HUDSON, NY 12033 (42.537392, -73.753057)</t>
  </si>
  <si>
    <t>CENTRAL ISLAND HEALTHCARE</t>
  </si>
  <si>
    <t>825 OLD COUNTRY RD</t>
  </si>
  <si>
    <t>PLAINVIEW</t>
  </si>
  <si>
    <t>OZONE ACQUISITION, LLC</t>
  </si>
  <si>
    <t>825 OLD COUNTRY RD PLAINVIEW, NY 11803 (40.773996, -73.480256)</t>
  </si>
  <si>
    <t>ELMHURST CARE CENTER INC</t>
  </si>
  <si>
    <t>100 17  23RD AVENUE</t>
  </si>
  <si>
    <t>EAST ELMHURST</t>
  </si>
  <si>
    <t>ELMHURST CARE CENTER, INC.</t>
  </si>
  <si>
    <t>DALEVIEW CARE CENTER</t>
  </si>
  <si>
    <t>574 FULTON STREET</t>
  </si>
  <si>
    <t>EAST FARMINGDALE</t>
  </si>
  <si>
    <t>MMR CARE CORP</t>
  </si>
  <si>
    <t>574 FULTON STREET EAST FARMINGDALE, NY 11735 (40.72864, -73.448808)</t>
  </si>
  <si>
    <t>PARK AVENUE EXTENDED CARE FACILITY</t>
  </si>
  <si>
    <t>425 NATIONAL BOULEVARD</t>
  </si>
  <si>
    <t>LONG BEACH</t>
  </si>
  <si>
    <t>PARK AVENUE OPERATING COMPANY LLC</t>
  </si>
  <si>
    <t>425 NATIONAL BOULEVARD LONG BEACH, NY 11561 (40.589978, -73.667009)</t>
  </si>
  <si>
    <t>PINNACLE MULTICARE NURSING AND REHAB CENTER</t>
  </si>
  <si>
    <t>801 CO OP CITY BLVD</t>
  </si>
  <si>
    <t>BAY PARK CENTER FOR NURSING AND REHABILITATION, LLC</t>
  </si>
  <si>
    <t>801 CO OP CITY BLVD BRONX, NY 10475 (40.878352, -73.828934)</t>
  </si>
  <si>
    <t>QUEEN OF PEACE RESIDENCE</t>
  </si>
  <si>
    <t>110-30 221ST STREET</t>
  </si>
  <si>
    <t>QUEENS VILLAGE</t>
  </si>
  <si>
    <t>HOME FOR THE AGED OF THE LITTLE SISTERS OF THE POOR</t>
  </si>
  <si>
    <t>MARIA REGINA RESIDENCE INC</t>
  </si>
  <si>
    <t>1725 BRENTWOOD ROAD</t>
  </si>
  <si>
    <t>1725 BRENTWOOD ROAD BRENTWOOD, NY 11717 (40.774401, -73.246176)</t>
  </si>
  <si>
    <t>SARATOGA CENTER FOR REHAB &amp; SKILLED NURSING CARE</t>
  </si>
  <si>
    <t>149 BALLSTON AVENUE</t>
  </si>
  <si>
    <t>BALLSTON SPA</t>
  </si>
  <si>
    <t>SARATOGA CENTER FOR CARE LLC</t>
  </si>
  <si>
    <t>149 BALLSTON AVENUE BALLSTON SPA, NY 12020 (42.996735, -73.8538)</t>
  </si>
  <si>
    <t>WEST LAWRENCE CARE CENTER, L L C</t>
  </si>
  <si>
    <t>1410 SEAGIRT BLVD</t>
  </si>
  <si>
    <t>WEST LAWRENCE CARE CENTER LLC</t>
  </si>
  <si>
    <t>1410 SEAGIRT BLVD FAR ROCKAWAY, NY 11691 (40.595326, -73.748745)</t>
  </si>
  <si>
    <t>WINDSOR PARK NURSING HOME</t>
  </si>
  <si>
    <t>212 40 HILLSIDE AVENUE</t>
  </si>
  <si>
    <t>WINDSOR PARK NURSING HOME, INC.</t>
  </si>
  <si>
    <t>FORDHAM NURSING AND REHABILITATION CENTER</t>
  </si>
  <si>
    <t>2678 KINGSBRIDGE TERRACE</t>
  </si>
  <si>
    <t>TERRACE ACQUISITION II LLC</t>
  </si>
  <si>
    <t>2678 KINGSBRIDGE TERRACE BRONX, NY 10463 (40.87056, -73.904116)</t>
  </si>
  <si>
    <t>OUR LADY OF PEACE NURSING CARE RESIDENCE</t>
  </si>
  <si>
    <t>5285 LEWISTON ROAD</t>
  </si>
  <si>
    <t>LEWISTON</t>
  </si>
  <si>
    <t>OUR LADY OF PEACE INC</t>
  </si>
  <si>
    <t>5285 LEWISTON ROAD LEWISTON, NY 14092 (43.153712, -79.038415)</t>
  </si>
  <si>
    <t>PUTNAM RIDGE</t>
  </si>
  <si>
    <t>46 MT EBO ROAD NORTH</t>
  </si>
  <si>
    <t>ATLANTICARE MANAGEMENT LLC</t>
  </si>
  <si>
    <t>46 MT EBO ROAD NORTH BREWSTER, NY 10509 (41.440866, -73.571859)</t>
  </si>
  <si>
    <t>EDDY MEMORIAL GERIATRIC CENTER</t>
  </si>
  <si>
    <t>2256 BURDETT AVENUE</t>
  </si>
  <si>
    <t>THE JAMES A EDDY MEMORIAL GERIATRIC CENTER, INC</t>
  </si>
  <si>
    <t>2256 BURDETT AVENUE TROY, NY 12180 (42.735162, -73.670931)</t>
  </si>
  <si>
    <t>GOLDEN HILL NURSING AND REHABILITATION CENTER</t>
  </si>
  <si>
    <t>99 GOLDEN HILL DRIVE</t>
  </si>
  <si>
    <t>KINGSTON</t>
  </si>
  <si>
    <t>GOLDEN HILL PLANNING CORPORATION</t>
  </si>
  <si>
    <t>99 GOLDEN HILL DRIVE KINGSTON, NY 12401 (41.916899, -74.022282)</t>
  </si>
  <si>
    <t>ST JAMES REHABILITATION &amp; HEALTHCARE CENTER</t>
  </si>
  <si>
    <t>275 MORICHES ROAD</t>
  </si>
  <si>
    <t>ST JAMES OPERATING LLC</t>
  </si>
  <si>
    <t>275 MORICHES ROAD ST JAMES, NY 11780 (40.878224, -73.140731)</t>
  </si>
  <si>
    <t>HEMPSTEAD PARK NURSING HOME</t>
  </si>
  <si>
    <t>800 FRONT STREET</t>
  </si>
  <si>
    <t>SUNSHINE CARE CORP</t>
  </si>
  <si>
    <t>800 FRONT STREET HEMPSTEAD, NY 11550 (40.709383, -73.601531)</t>
  </si>
  <si>
    <t>COLONIAL PARK REHABILITATION AND NURSING CENTER</t>
  </si>
  <si>
    <t>950 FLOYD AVENUE</t>
  </si>
  <si>
    <t>RRNC LLC</t>
  </si>
  <si>
    <t>950 FLOYD AVENUE ROME, NY 13440 (43.217979, -75.434534)</t>
  </si>
  <si>
    <t>THE CENTER FOR NURSING AND REHAB AT HOOSICK FALLS</t>
  </si>
  <si>
    <t>21 DANFORTH STREET</t>
  </si>
  <si>
    <t>HOOSICK FALLS</t>
  </si>
  <si>
    <t>HOOSICK FALLS HEALTH CENTER INC.</t>
  </si>
  <si>
    <t>21 DANFORTH STREET HOOSICK FALLS, NY 12090 (42.909441, -73.347246)</t>
  </si>
  <si>
    <t>WILLIAMSBRIDGE MANOR FOR REHABILITATION AND NRSG</t>
  </si>
  <si>
    <t>1540 TOMLINSON AVENUE</t>
  </si>
  <si>
    <t>WILLIAMSBRIDGE MANOR NURSING HOME, LLC</t>
  </si>
  <si>
    <t>1540 TOMLINSON AVENUE BRONX, NY 10461 (40.845598, -73.848869)</t>
  </si>
  <si>
    <t>THROGS NECK REHABILITATION &amp; NURSING CENTER</t>
  </si>
  <si>
    <t>707 THROGS NECK EXPRESSWAY</t>
  </si>
  <si>
    <t>THROGS NECK OPERATING CO LLC</t>
  </si>
  <si>
    <t>707 THROGS NECK EXPRESSWAY BRONX, NY 10465 (40.828414, -73.818794)</t>
  </si>
  <si>
    <t>BUFFALO COMMUNITY HEALTHCARE CENTER</t>
  </si>
  <si>
    <t>1205 DELAWARE AVENUE</t>
  </si>
  <si>
    <t>EN RECEIVER LLC</t>
  </si>
  <si>
    <t>1205 DELAWARE AVENUE BUFFALO, NY 14209 (42.916747, -78.868819)</t>
  </si>
  <si>
    <t>COOPERSTOWN CENTER FOR REHABILITATION AND NURSING</t>
  </si>
  <si>
    <t>128 PHOENIX MILLS CROSS ROAD</t>
  </si>
  <si>
    <t>COOPERSTOWN</t>
  </si>
  <si>
    <t>OTSEGO SNF OPERATIONS ASSOC LLC</t>
  </si>
  <si>
    <t>128 PHOENIX MILLS CROSS ROAD COOPERSTOWN, NY 13326 (42.667953, -74.951686)</t>
  </si>
  <si>
    <t>PARKVIEW CARE AND REHABILITATION CENTER, INC</t>
  </si>
  <si>
    <t>5353 MERRICK ROAD</t>
  </si>
  <si>
    <t>MASSAPEQUA</t>
  </si>
  <si>
    <t>PARKVIEW CARE AND REHABILITATION CENTER INC</t>
  </si>
  <si>
    <t>5353 MERRICK ROAD MASSAPEQUA, NY 11758 (40.667763, -73.438756)</t>
  </si>
  <si>
    <t>LEWIS COUNTY GENERAL HOSPITAL-NURSING HOME UNIT</t>
  </si>
  <si>
    <t>7785 NORTH STATE STREET</t>
  </si>
  <si>
    <t>LOWVILLE</t>
  </si>
  <si>
    <t>LEWIS COUNTY GENERAL HOSPITAL</t>
  </si>
  <si>
    <t>7785 NORTH STATE STREET LOWVILLE, NY 13367 (43.79583, -75.498152)</t>
  </si>
  <si>
    <t>PALATINE NURSING HOME</t>
  </si>
  <si>
    <t>154  LAFAYETTE STREET</t>
  </si>
  <si>
    <t>PALATINE BRIDGE</t>
  </si>
  <si>
    <t>COSDEN, LLC</t>
  </si>
  <si>
    <t>154 LAFAYETTE STREET PALATINE BRIDGE, NY 13428 (42.921435, -74.570069)</t>
  </si>
  <si>
    <t>ROME MEMORIAL HOSPITAL, INC - R H C F</t>
  </si>
  <si>
    <t>1500 NORTH JAMES STREET</t>
  </si>
  <si>
    <t>ROME MEMORIAL HOSPITAL, INC.</t>
  </si>
  <si>
    <t>1500 NORTH JAMES STREET ROME, NY 13440 (43.228954, -75.444248)</t>
  </si>
  <si>
    <t>THE VILLAGES OF ORLEANS HEALTH AND REHAB CENTER</t>
  </si>
  <si>
    <t>14012 ROUTE 31</t>
  </si>
  <si>
    <t>ALBION</t>
  </si>
  <si>
    <t>COMPREHENSIVE AT ORLEANS</t>
  </si>
  <si>
    <t>BROTHERS OF MERCY NURSING &amp; REHABILITATION CENTER</t>
  </si>
  <si>
    <t>10570 BERGTOLD ROAD</t>
  </si>
  <si>
    <t>CLARENCE</t>
  </si>
  <si>
    <t>BROTHERS OF MERCY NURSING HOME COMPANY INC</t>
  </si>
  <si>
    <t>10570 BERGTOLD ROAD CLARENCE, NY 14031 (42.966084, -78.595061)</t>
  </si>
  <si>
    <t>ABSOLUT CTR FOR NURSING &amp; REHAB THREE RIVERS L L C</t>
  </si>
  <si>
    <t>101 CREEKSIDE DRIVE</t>
  </si>
  <si>
    <t>PAINTED POST</t>
  </si>
  <si>
    <t>ABSOLUT CENTER FOR NURSING AND REHABILITATION AT THREE RIVERS, LLC</t>
  </si>
  <si>
    <t>101 CREEKSIDE DRIVE PAINTED POST, NY 14870 (42.145072, -77.120515)</t>
  </si>
  <si>
    <t>ELDERWOOD AT HORNELL</t>
  </si>
  <si>
    <t>ONE BETHESDA DRIVE</t>
  </si>
  <si>
    <t>HORNELL</t>
  </si>
  <si>
    <t>1 BETHESDA DRIVE OPERATING COMPANY LLC</t>
  </si>
  <si>
    <t>EAST HAVEN NURSING &amp; REHABILITATION CENTER</t>
  </si>
  <si>
    <t>2323  EASTCHESTER ROAD</t>
  </si>
  <si>
    <t>EAST HAVEN NURSING AND REHABILITATION CENTER</t>
  </si>
  <si>
    <t>2323 EASTCHESTER ROAD BRONX, NY 10469 (40.860346, -73.843122)</t>
  </si>
  <si>
    <t>JAMAICA HOSPITAL MEDICAL CENTER T C U</t>
  </si>
  <si>
    <t>8900 VAN WYCK EXPRESSWAY</t>
  </si>
  <si>
    <t>8900 VAN WYCK EXPRESSWAY JAMAICA, NY 11418 (40.700404, -73.815742)</t>
  </si>
  <si>
    <t>UNION PLAZA CARE CENTER</t>
  </si>
  <si>
    <t>33 23 UNION STREET</t>
  </si>
  <si>
    <t>UNION PLAZA NURSING HOME INC</t>
  </si>
  <si>
    <t>CHENANGO MEMORIAL HOSPITAL INC S N F</t>
  </si>
  <si>
    <t>179 NORTH BROAD STREET</t>
  </si>
  <si>
    <t>CHENANGO MEMORIAL HOSPITAL INC</t>
  </si>
  <si>
    <t>179 NORTH BROAD STREET NORWICH, NY 13815 (42.542038, -75.524724)</t>
  </si>
  <si>
    <t>THE STEVEN AND ALEXANDRA COHEN PED L T C PAVILION</t>
  </si>
  <si>
    <t>95 BRADHURST AVE</t>
  </si>
  <si>
    <t>BLYTHEDALE CHILDREN'S HOSPITAL</t>
  </si>
  <si>
    <t>95 BRADHURST AVE VALHALLA, NY 10595 (41.093141, -73.801998)</t>
  </si>
  <si>
    <t>MOUNTAINSIDE RESIDENTIAL CARE CENTER</t>
  </si>
  <si>
    <t>42158 STATE HIGHWAY 28</t>
  </si>
  <si>
    <t>MARGARETVILLE</t>
  </si>
  <si>
    <t>MARGARETVILLE NURSING HOME INC</t>
  </si>
  <si>
    <t>NEW CARLTON REHAB AND NURSING CENTER, L L C</t>
  </si>
  <si>
    <t>405 CARLTON AVE</t>
  </si>
  <si>
    <t>NEW CARLTON REHABILITATION &amp; NURSING CENTER</t>
  </si>
  <si>
    <t>405 CARLTON AVE BROOKLYN, NY 11238 (40.685836, -73.971395)</t>
  </si>
  <si>
    <t>MONTEFIORE NYACK HOSPITAL T C U</t>
  </si>
  <si>
    <t>160 NORTH MIDLAND AVENUE</t>
  </si>
  <si>
    <t>NYACK</t>
  </si>
  <si>
    <t>160 NORTH MIDLAND AVENUE NYACK, NY 10960 (41.095251, -73.925253)</t>
  </si>
  <si>
    <t>SENECA HEALTH CARE CENTER</t>
  </si>
  <si>
    <t>2987 SENECA STREET</t>
  </si>
  <si>
    <t>WEST SENECA</t>
  </si>
  <si>
    <t>SENECA HEALTH CARE CENTER LLC</t>
  </si>
  <si>
    <t>2987 SENECA STREET WEST SENECA, NY 14224 (42.839513, -78.782248)</t>
  </si>
  <si>
    <t>ST JOHNS HEALTH CARE CORPORATION</t>
  </si>
  <si>
    <t>150 HIGHLAND AVENUE</t>
  </si>
  <si>
    <t>150 HIGHLAND AVENUE ROCHESTER, NY 14620 (43.129906, -77.609131)</t>
  </si>
  <si>
    <t>ORCHARD REHABILITATION &amp; NURSING CENTER</t>
  </si>
  <si>
    <t>600 BATES ROAD</t>
  </si>
  <si>
    <t>MEDINA</t>
  </si>
  <si>
    <t>ORRNC OPERATING LLC</t>
  </si>
  <si>
    <t>600 BATES ROAD MEDINA, NY 14103 (43.214571, -78.370047)</t>
  </si>
  <si>
    <t>TRUSTEES OF EASTERN STAR HALL &amp; HOME OF THE N Y S</t>
  </si>
  <si>
    <t>8290 STATE RT 69</t>
  </si>
  <si>
    <t>ORISKANY</t>
  </si>
  <si>
    <t>TRUSTEES OF THE EASTERN STAR HALL AND HOME OF THE STATE OF NEW YORK</t>
  </si>
  <si>
    <t>8290 STATE ORISKANY, NY 13424 (41.467652, -87.326167)</t>
  </si>
  <si>
    <t>WELLS NURSING HOME INC</t>
  </si>
  <si>
    <t>201 W MADISON AVENUE</t>
  </si>
  <si>
    <t>JOHNSTOWN</t>
  </si>
  <si>
    <t>201 W MADISON AVENUE JOHNSTOWN, NY 12095 (43.000988, -74.375382)</t>
  </si>
  <si>
    <t>DIAMOND HILL NURSING AND REHABILITATION CENTER</t>
  </si>
  <si>
    <t>100 NEW TURNPIKE ROAD</t>
  </si>
  <si>
    <t>100 NEW TURNPIKE ROAD TROY, NY 12182 (42.794048, -73.663245)</t>
  </si>
  <si>
    <t>NEWARK MANOR NURSING HOME INC</t>
  </si>
  <si>
    <t>222 WEST PEARL STREET</t>
  </si>
  <si>
    <t>NEWARK MANOR NURSING HOME, INC.</t>
  </si>
  <si>
    <t>222 WEST PEARL STREET NEWARK, NY 14513 (43.062199, -77.099641)</t>
  </si>
  <si>
    <t>HIGHPOINTE ON MICHIGAN HEALTH CARE FACILITY</t>
  </si>
  <si>
    <t>1031 MICHIGAN AVE</t>
  </si>
  <si>
    <t>KALEIDA HEALTH</t>
  </si>
  <si>
    <t>1031 MICHIGAN AVE BUFFALO, NY 14203 (42.900981, -78.8628)</t>
  </si>
  <si>
    <t>BROOKLYN CTR FOR REHAB AND RESIDENTIAL HEALTH CARE</t>
  </si>
  <si>
    <t>1455 CONEY ISLAND AVENUE</t>
  </si>
  <si>
    <t>1455 CONEY ISLAND AVENUE BROOKLYN, NY 11230 (40.621618, -73.964521)</t>
  </si>
  <si>
    <t>HUDSON POINTE AT RIVERDALE CTR FOR NURSING &amp; REHAB</t>
  </si>
  <si>
    <t>3220 HENRY HUDSON PARKWAY</t>
  </si>
  <si>
    <t>HUDSON POINTE ACQUISITION LLC</t>
  </si>
  <si>
    <t>3220 HENRY HUDSON PARKWAY BRONX, NY 10463 (40.884786, -73.914262)</t>
  </si>
  <si>
    <t>MOMENTUM AT SOUTH BAY FOR REHAB AND NURSING</t>
  </si>
  <si>
    <t>340 EAST MONTAUK HIGHWAY</t>
  </si>
  <si>
    <t>EAST ISLIP</t>
  </si>
  <si>
    <t>SUFFOLK RESTORATIVE THERAPY &amp; NURSING, LLC</t>
  </si>
  <si>
    <t>340 EAST MONTAUK HIGHWAY EAST ISLIP, NY 11730 (40.734696, -73.174622)</t>
  </si>
  <si>
    <t>OUR LADY OF CONSOLATION NURSING AND REHAB CARE CTR</t>
  </si>
  <si>
    <t>111 BEACH DRIVE</t>
  </si>
  <si>
    <t>WEST ISLIP</t>
  </si>
  <si>
    <t>OUR LADY OF CONSOLATION CARE CENTER</t>
  </si>
  <si>
    <t>111 BEACH DRIVE WEST ISLIP, NY 11795 (40.690099, -73.292213)</t>
  </si>
  <si>
    <t>920 CHERRY RIDGE BLVD</t>
  </si>
  <si>
    <t>ST ANNS NURSING HOME CO INC</t>
  </si>
  <si>
    <t>920 CHERRY RIDGE BLVD WEBSTER, NY 14580 (43.209019, -77.469809)</t>
  </si>
  <si>
    <t>CYPRESS GARDEN CENTER FOR NURSING AND REHAB</t>
  </si>
  <si>
    <t>139 66 35TH AVENUE</t>
  </si>
  <si>
    <t>KPRH IV OPERATIONS LLC</t>
  </si>
  <si>
    <t>SAMARITAN SENIOR VILLAGE, INC</t>
  </si>
  <si>
    <t>22691 CAMPUS DRIVE</t>
  </si>
  <si>
    <t>SAMARITAN SENIOR VILLAGE INC</t>
  </si>
  <si>
    <t>UNITY LIVING CENTER</t>
  </si>
  <si>
    <t>89 GENESEE STREET</t>
  </si>
  <si>
    <t>THE UNITY HOSPITAL OF ROCHESTER</t>
  </si>
  <si>
    <t>89 GENESEE STREET ROCHESTER, NY 14611 (43.148941, -77.636063)</t>
  </si>
  <si>
    <t>ELDERWOOD OF LAKESIDE AT BROCKPORT</t>
  </si>
  <si>
    <t>170 WEST AVENUE</t>
  </si>
  <si>
    <t>BROCKPORT</t>
  </si>
  <si>
    <t>170 WEST AVENUE OPERATING COMPANY LLC</t>
  </si>
  <si>
    <t>170 WEST AVENUE BROCKPORT, NY 14420 (43.220055, -77.945376)</t>
  </si>
  <si>
    <t>REGENCY EXTENDED CARE CENTER</t>
  </si>
  <si>
    <t>65 ASHBURTON AVENUE</t>
  </si>
  <si>
    <t>HUDSON VIEW CARE CENTER INC.</t>
  </si>
  <si>
    <t>65 ASHBURTON AVENUE YONKERS, NY 10701 (40.939473, -73.894891)</t>
  </si>
  <si>
    <t>WEDGEWOOD NURSING REHABILITATION CENTER</t>
  </si>
  <si>
    <t>5 CHURCH STREET</t>
  </si>
  <si>
    <t>SPENCERPORT</t>
  </si>
  <si>
    <t>LFG OPERATING LLC</t>
  </si>
  <si>
    <t>5 CHURCH STREET SPENCERPORT, NY 14559 (43.192496, -77.802016)</t>
  </si>
  <si>
    <t>ELDERWOOD AT LANCASTER</t>
  </si>
  <si>
    <t>1818 COMO PARK BLVD</t>
  </si>
  <si>
    <t>1818 COMO PARK BOULEVARD OPERATING COMPANY, LLC</t>
  </si>
  <si>
    <t>1818 COMO PARK BLVD LANCASTER, NY 14086 (42.892783, -78.684749)</t>
  </si>
  <si>
    <t>THE FIVE TOWNS PREMIER REHAB &amp; NURSING CENTER</t>
  </si>
  <si>
    <t>1050 CENTRAL AVENUE</t>
  </si>
  <si>
    <t>WOODMERE</t>
  </si>
  <si>
    <t>WOODMERE REHABILITATION AND HEALTH CARE CENTER INC</t>
  </si>
  <si>
    <t>1050 CENTRAL AVENUE WOODMERE, NY 11598 (40.632233, -73.707822)</t>
  </si>
  <si>
    <t>MCAULEY RESIDENCE</t>
  </si>
  <si>
    <t>1503 MILITARY ROAD</t>
  </si>
  <si>
    <t>1503 MILITARY ROAD KENMORE, NY 14217 (42.977332, -78.886003)</t>
  </si>
  <si>
    <t>GLEN ARDEN INC</t>
  </si>
  <si>
    <t>GLEN ARDEN, INC.</t>
  </si>
  <si>
    <t>HAVEN MANOR HEALTH CARE CENTER, L L C</t>
  </si>
  <si>
    <t>1441 GATEWAY BOULEVARD</t>
  </si>
  <si>
    <t>HAVEN MANOR HEALTH CARE CENTER LLC</t>
  </si>
  <si>
    <t>1441 GATEWAY BOULEVARD FAR ROCKAWAY, NY 11691 (40.600947, -73.750121)</t>
  </si>
  <si>
    <t>WAYNE COUNTY NURSING HOME</t>
  </si>
  <si>
    <t>1529 NYE ROAD</t>
  </si>
  <si>
    <t>LYONS</t>
  </si>
  <si>
    <t>COUNTY OF WAYNE</t>
  </si>
  <si>
    <t>1529 NYE ROAD LYONS, NY 14489 (43.063627, -77.029306)</t>
  </si>
  <si>
    <t>MOUNT SINAI SOUTH NASSAU T C U</t>
  </si>
  <si>
    <t>1 HEALTHY WAY</t>
  </si>
  <si>
    <t>1 HEALTHY WAY OCEANSIDE, NY 11572 (40.652297, -73.630803)</t>
  </si>
  <si>
    <t>GARDEN CARE CENTER</t>
  </si>
  <si>
    <t>135 FRANKLIN AVENUE</t>
  </si>
  <si>
    <t>FRANKLIN SQUARE</t>
  </si>
  <si>
    <t>GARDEN CARE CENTER INC.</t>
  </si>
  <si>
    <t>135 FRANKLIN AVENUE FRANKLIN SQUARE, NY 11010 (40.704746, -73.677168)</t>
  </si>
  <si>
    <t>OUR LADY OF MERCY LIFE CENTER</t>
  </si>
  <si>
    <t>2 MERCYCARE LANE</t>
  </si>
  <si>
    <t>GUILDERLAND</t>
  </si>
  <si>
    <t>2 MERCYCARE LANE GUILDERLAND, NY 12084 (42.700302, -73.906323)</t>
  </si>
  <si>
    <t>FOREST HILLS CARE CENTER</t>
  </si>
  <si>
    <t>71 44 YELLOWSTONE BLVD</t>
  </si>
  <si>
    <t>BRONXCARE SPECIAL CARE CENTER</t>
  </si>
  <si>
    <t>1265 FULTON AVENUE</t>
  </si>
  <si>
    <t>1265 FULTON AVENUE BRONX, NY 10456 (40.831532, -73.903901)</t>
  </si>
  <si>
    <t>BROOKSIDE MULTICARE NURSING CENTER</t>
  </si>
  <si>
    <t>7 ROUTE 25A</t>
  </si>
  <si>
    <t>OPTIMA CARE SMITHTOWN LLC</t>
  </si>
  <si>
    <t>BEECHWOOD HOMES</t>
  </si>
  <si>
    <t>2235 MILLERSPORT HIGHWAY</t>
  </si>
  <si>
    <t>BEECHWOOD HEALTH CARE CENTER INC</t>
  </si>
  <si>
    <t>2235 MILLERSPORT HIGHWAY GETZVILLE, NY 14068 (43.008802, -78.773327)</t>
  </si>
  <si>
    <t>SCHULMAN AND SCHACHNE INST FOR NURSING &amp; REHAB</t>
  </si>
  <si>
    <t>555 ROCKAWAY PARKWAY</t>
  </si>
  <si>
    <t>THE SCHULMAN AND SCHACHNE INSTITUTE FOR NURSING AND REHABILITATION INC</t>
  </si>
  <si>
    <t>555 ROCKAWAY PARKWAY BROOKLYN, NY 11212 (40.655356, -73.913702)</t>
  </si>
  <si>
    <t>PRESBYTERIAN HOME FOR CENTRAL NEW YORK INC</t>
  </si>
  <si>
    <t>4290 MIDDLE SETTLEMENT ROAD</t>
  </si>
  <si>
    <t>4290 MIDDLE SETTLEMENT ROAD NEW HARTFORD, NY 13413 (43.072313, -75.343001)</t>
  </si>
  <si>
    <t>HAMILTON PARK NURSING AND REHABILITATION CENTER</t>
  </si>
  <si>
    <t>691 92ND STREET</t>
  </si>
  <si>
    <t>HAMILTON PARK MULTICARE</t>
  </si>
  <si>
    <t>691 92ND STREET BROOKLYN, NY 11228 (40.615041, -74.023698)</t>
  </si>
  <si>
    <t>ROCKVILLE SKILLED NURSING &amp; REHAB CENTER, L L C</t>
  </si>
  <si>
    <t>50 MAINE AVENUE</t>
  </si>
  <si>
    <t>ROCKVILLE SKILLED NURSING &amp; REHABILITATION CENTER LLC</t>
  </si>
  <si>
    <t>50 MAINE AVENUE ROCKVILLE CENTRE, NY 11570 (40.663957, -73.650705)</t>
  </si>
  <si>
    <t>GHENT REHABILITATION &amp; NURSING CENTER</t>
  </si>
  <si>
    <t>1 WHITTIER WAY</t>
  </si>
  <si>
    <t>GHENT</t>
  </si>
  <si>
    <t>1 WHITTIER WAY GHENT, NY 12075 (42.281236, -73.704081)</t>
  </si>
  <si>
    <t>SEA VIEW HOSPITAL REHABILITATION CENTER AND HOME</t>
  </si>
  <si>
    <t>460 BRIELLE AVE</t>
  </si>
  <si>
    <t>460 BRIELLE AVE STATEN ISLAND, NY 10314 (40.594143, -74.135293)</t>
  </si>
  <si>
    <t>BAYBERRY NURSING HOME</t>
  </si>
  <si>
    <t>40 KEOGH LANE</t>
  </si>
  <si>
    <t>40 KEOGH LANE NEW ROCHELLE, NY 10805 (40.892065, -73.784328)</t>
  </si>
  <si>
    <t>LONG ISLAND CARE CENTER INC</t>
  </si>
  <si>
    <t>144-61 38TH AVE</t>
  </si>
  <si>
    <t>144 61 38TH AVE FLUSHING, NY 11354 (40.773051, -73.750436)</t>
  </si>
  <si>
    <t>ROCKAWAY CARE CENTER</t>
  </si>
  <si>
    <t>353 BEACH 48TH STREET</t>
  </si>
  <si>
    <t>ROCKAWAY CARE CENTER LLC</t>
  </si>
  <si>
    <t>353 BEACH 48TH STREET FAR ROCKAWAY, NY 11691 (40.594967, -73.778999)</t>
  </si>
  <si>
    <t>LUTHERAN RETIREMENT HOME</t>
  </si>
  <si>
    <t>715 FALCONER STREET</t>
  </si>
  <si>
    <t>LUTHERAN SOCIAL SERVICES OF UPSTATE NEW YORK, INC.</t>
  </si>
  <si>
    <t>715 FALCONER STREET JAMESTOWN, NY 14701 (42.114399, -79.209043)</t>
  </si>
  <si>
    <t>HIGHLANDS LIVING CENTER</t>
  </si>
  <si>
    <t>500 HAHNEMANN TRAIL</t>
  </si>
  <si>
    <t>PITTSFORD</t>
  </si>
  <si>
    <t>THE HIGHLANDS LIVING CENTER INC</t>
  </si>
  <si>
    <t>500 HAHNEMANN TRAIL PITTSFORD, NY 14534 (43.087206, -77.498957)</t>
  </si>
  <si>
    <t>COLD SPRING HILLS CENTER FOR NURSING AND REHAB</t>
  </si>
  <si>
    <t>378 SYOSSET WOODBURY ROAD</t>
  </si>
  <si>
    <t>WOODBURY</t>
  </si>
  <si>
    <t>COLD SPRING ACQUISITION LLC</t>
  </si>
  <si>
    <t>378 SYOSSET WOODBURY ROAD WOODBURY, NY 11797 (40.82537, -73.470717)</t>
  </si>
  <si>
    <t>BEECHTREE CENTER FOR REHABILITATION AND NURSING</t>
  </si>
  <si>
    <t>318 SOUTH ALBANY STREET</t>
  </si>
  <si>
    <t>BTRNC, LLC</t>
  </si>
  <si>
    <t>318 SOUTH ALBANY STREET ITHACA, NY 14850 (42.435922, -76.501553)</t>
  </si>
  <si>
    <t>ELLICOTT CENTER FOR REHABILITATION AND NURSING</t>
  </si>
  <si>
    <t>200 SEVENTH STREET</t>
  </si>
  <si>
    <t>WATERFRONT OPERATIONS ASSOCIATES LLC</t>
  </si>
  <si>
    <t>200 SEVENTH STREET BUFFALO, NY 14201 (42.890394, -78.883582)</t>
  </si>
  <si>
    <t>WHITE OAKS REHABILITATION AND NURSING CENTER</t>
  </si>
  <si>
    <t>8565 JERICHO TURNPIKE</t>
  </si>
  <si>
    <t>8565 JERICHO TURNPIKE WOODBURY, NY 11797 (40.818967, -73.456421)</t>
  </si>
  <si>
    <t>DEGRAFF MEMORIAL HOSPITAL-SKILLED NURSING FACILITY</t>
  </si>
  <si>
    <t>445 TREMONT STREET</t>
  </si>
  <si>
    <t>445 TREMONT STREET NORTH TONAWANDA, NY 14120 (43.026183, -78.862591)</t>
  </si>
  <si>
    <t>MASSENA REHABILITATION &amp; NURSING CENTER</t>
  </si>
  <si>
    <t>89 GROVE STREET</t>
  </si>
  <si>
    <t>MASSENA</t>
  </si>
  <si>
    <t>MARNC OPERATING LLC</t>
  </si>
  <si>
    <t>89 GROVE STREET MASSENA, NY 13662 (44.922996, -74.8853)</t>
  </si>
  <si>
    <t>VESTAL PARK REHABILITATION AND NURSING CENTER</t>
  </si>
  <si>
    <t>1501 ROUTE 26 SOUTH,</t>
  </si>
  <si>
    <t>VRNC LLC</t>
  </si>
  <si>
    <t>NEW YORK STATE VETERANS HOME AT MONTROSE</t>
  </si>
  <si>
    <t>2090 ALBANY POST ROAD</t>
  </si>
  <si>
    <t>MONTROSE</t>
  </si>
  <si>
    <t>2090 ALBANY POST ROAD MONTROSE, NY 10548 (41.243592, -73.925271)</t>
  </si>
  <si>
    <t>JOHN T MATHER MEMORIAL HOSP T C U</t>
  </si>
  <si>
    <t>75 NORTH COUNTRY ROAD</t>
  </si>
  <si>
    <t>75 NORTH COUNTRY ROAD PORT JEFFERSON, NY 11777 (40.938249, -73.052951)</t>
  </si>
  <si>
    <t>TERRACE VIEW LONG TERM CARE FACILITY</t>
  </si>
  <si>
    <t>462 GRIDER STREET</t>
  </si>
  <si>
    <t>ERIE COUNTY MEDICAL CENTER CORPORATION</t>
  </si>
  <si>
    <t>462 GRIDER STREET BUFFALO, NY 14215 (42.927236, -78.829151)</t>
  </si>
  <si>
    <t>SILVERCREST</t>
  </si>
  <si>
    <t>144 45 87TH AVENUE</t>
  </si>
  <si>
    <t>THE SILVERCREST CENTER FOR NURSING AND REHABILITATION</t>
  </si>
  <si>
    <t>BAPTIST HEALTH NURSING AND REHABILITATION CENTER</t>
  </si>
  <si>
    <t>297 N BALLSTON AVE</t>
  </si>
  <si>
    <t>BAPTIST HEALTH NURSING &amp; REHABILITATION CENTER INC</t>
  </si>
  <si>
    <t>297 N BALLSTON AVE SCOTIA, NY 12302 (42.836182, -73.95437)</t>
  </si>
  <si>
    <t>HIGHFIELD GARDENS CARE CENTER OF GREAT NECK</t>
  </si>
  <si>
    <t>199 COMMUNITY DRIVE</t>
  </si>
  <si>
    <t>WEDGEWOOD CARE CENTER INC</t>
  </si>
  <si>
    <t>199 COMMUNITY DRIVE GREAT NECK, NY 11021 (40.7818, -73.703861)</t>
  </si>
  <si>
    <t>BEACH TERRACE CARE CENTER</t>
  </si>
  <si>
    <t>640 WEST BROADWAY</t>
  </si>
  <si>
    <t>BEACH TERRACE CARE CENTER INC</t>
  </si>
  <si>
    <t>640 WEST BROADWAY LONG BEACH, NY 11561 (40.58447, -73.683316)</t>
  </si>
  <si>
    <t>CHAMPLAIN VALLEY PHYSICIANS HOSP MED CTR S N F</t>
  </si>
  <si>
    <t>75 BEEKMAN STREET</t>
  </si>
  <si>
    <t>CHAMPLAIN VALLEY PHYSICIANS HOSPITAL MEDICAL CENTER</t>
  </si>
  <si>
    <t>75 BEEKMAN STREET PLATTSBURGH, NY 12901 (44.700122, -73.466647)</t>
  </si>
  <si>
    <t>BETHLEHEM COMMONS CARE CENTER</t>
  </si>
  <si>
    <t>125 ROCKEFELLER ROAD</t>
  </si>
  <si>
    <t>DELMAR</t>
  </si>
  <si>
    <t>GOOD SAMARITAN LUTHERAN HEALTH CARE CENTER INC</t>
  </si>
  <si>
    <t>125 ROCKEFELLER ROAD DELMAR, NY 12054 (42.625635, -73.802288)</t>
  </si>
  <si>
    <t>HOUGHTON REHABILITATION &amp; NURSING CENTER</t>
  </si>
  <si>
    <t>9876 LUCKEY DRIVE</t>
  </si>
  <si>
    <t>HOUGHTON</t>
  </si>
  <si>
    <t>ABSOLUT CENTER FOR NURSING AND REHABILITATION AT HOUGHTON, LLC</t>
  </si>
  <si>
    <t>9876 LUCKEY DRIVE HOUGHTON, NY 14744 (42.425932, -78.166203)</t>
  </si>
  <si>
    <t>LACONIA NURSING HOME</t>
  </si>
  <si>
    <t>1050 EAST 230TH STREET</t>
  </si>
  <si>
    <t>LACONIA NURSING HOME INC.</t>
  </si>
  <si>
    <t>1050 EAST 230TH STREET BRONX, NY 10466 (40.888, -73.848016)</t>
  </si>
  <si>
    <t>ABSOLUT CTR FOR NURSING &amp; REHAB ENDICOTT L L C</t>
  </si>
  <si>
    <t>301 NANTUCKET DRIVE</t>
  </si>
  <si>
    <t>ENDICOTT</t>
  </si>
  <si>
    <t>ABSOLUT CENTER FOR NURSING AND REHABILITATION AT ENDICOTT, LLC</t>
  </si>
  <si>
    <t>301 NANTUCKET DRIVE ENDICOTT, NY 13760 (42.113316, -76.057447)</t>
  </si>
  <si>
    <t>STEUBEN CENTER FOR REHABILITATION AND HEALTHCARE</t>
  </si>
  <si>
    <t>7009 RUMSEY STREET EXTENSION</t>
  </si>
  <si>
    <t>STEUBEN OPERATIONS ASSOCIATES LLC</t>
  </si>
  <si>
    <t>7009 RUMSEY STREET EXTENSION BATH, NY 14810 (42.349954, -77.29277)</t>
  </si>
  <si>
    <t>MEADOW PARK REHABILITATION AND HEALTH CENTER L L C</t>
  </si>
  <si>
    <t>78-10 164TH STREET</t>
  </si>
  <si>
    <t>MEADOW PARK REHABILITATION AND HEALTH CARE CENTER, LLC</t>
  </si>
  <si>
    <t>HUDSON PARK REHABILITATION AND NURSING CENTER</t>
  </si>
  <si>
    <t>325 NORTHERN BOULEVARD</t>
  </si>
  <si>
    <t>JBRNC LLC</t>
  </si>
  <si>
    <t>325 NORTHERN BOULEVARD ALBANY, NY 12204 (42.671424, -73.752993)</t>
  </si>
  <si>
    <t>MARTINE CENTER FOR REHABILITATION AND NURSING</t>
  </si>
  <si>
    <t>12 TIBBITS AVENUE</t>
  </si>
  <si>
    <t>SCHNUR OPERATIONS ASSOC LLC</t>
  </si>
  <si>
    <t>12 TIBBITS AVENUE WHITE PLAINS, NY 10606 (41.02328, -73.775608)</t>
  </si>
  <si>
    <t>BRIGHTON MANOR</t>
  </si>
  <si>
    <t>989 BLOSSOM ROAD</t>
  </si>
  <si>
    <t>BLOSSOM HEALTH CARE CENTER, INC.</t>
  </si>
  <si>
    <t>989 BLOSSOM ROAD ROCHESTER, NY 14610 (43.149335, -77.544879)</t>
  </si>
  <si>
    <t>MONROE COMMUNITY HOSPITAL</t>
  </si>
  <si>
    <t>435 EAST HENRIETTA ROAD</t>
  </si>
  <si>
    <t>COUNTY OF MONROE</t>
  </si>
  <si>
    <t>435 EAST HENRIETTA ROAD ROCHESTER, NY 14620 (43.111856, -77.616078)</t>
  </si>
  <si>
    <t>ELCOR NURSING  AND REHABILITATION CENTER</t>
  </si>
  <si>
    <t>48 COLONIAL DRIVE</t>
  </si>
  <si>
    <t>ELCOR OPERATING COMPANY LLC</t>
  </si>
  <si>
    <t>48 COLONIAL DRIVE HORSEHEADS, NY 14845 (42.162154, -76.853292)</t>
  </si>
  <si>
    <t>QUEENS BOULEVARD EXTENDED CARE FACILITY</t>
  </si>
  <si>
    <t>61 11 QUEENS BOULEVARD</t>
  </si>
  <si>
    <t>WOODSIDE</t>
  </si>
  <si>
    <t>QUEENS BOULEVARD EXTENDED CARE FACILITY MANAGEMENT LLC</t>
  </si>
  <si>
    <t>ST JOHNLAND NURSING CENTER INC</t>
  </si>
  <si>
    <t>395 SUNKEN MEADOW ROAD</t>
  </si>
  <si>
    <t>KINGS PARK</t>
  </si>
  <si>
    <t>ST. JOHNLAND NURSING CENTER, INC.</t>
  </si>
  <si>
    <t>395 SUNKEN MEADOW ROAD KINGS PARK, NY 11754 (40.901768, -73.240247)</t>
  </si>
  <si>
    <t>CARING FAMILY NURSING AND REHABILITATION CENTER</t>
  </si>
  <si>
    <t>22-41 NEW HAVEN AVENUE</t>
  </si>
  <si>
    <t>NEW SURFSIDE NURSING HOME LLC</t>
  </si>
  <si>
    <t>ISABELLA GERIATRIC CENTER INC</t>
  </si>
  <si>
    <t>515 AUDUBON AVENUE</t>
  </si>
  <si>
    <t>515 AUDUBON AVENUE NEW YORK, NY 10040 (40.854754, -73.927942)</t>
  </si>
  <si>
    <t>SKY VIEW REHABILITATION &amp; HEALTH CARE CENTER L L C</t>
  </si>
  <si>
    <t>1280 ALBANY POST RD</t>
  </si>
  <si>
    <t>SKY VIEW REHABILITATION HEALTH CARE</t>
  </si>
  <si>
    <t>1280 ALBANY POST RD CROTON ON HUDSON, NY 10520 (41.215538, -73.906462)</t>
  </si>
  <si>
    <t>ST JOHNSVILLE REHABILITATION AND NURSING CENTER</t>
  </si>
  <si>
    <t>7 TIMMERMAN AVENUE</t>
  </si>
  <si>
    <t>SAINT JOHNSVILLE</t>
  </si>
  <si>
    <t>ST JOHNSVILLE REHABILITATION AND NURSING CENTER INC</t>
  </si>
  <si>
    <t>7 TIMMERMAN AVENUE SAINT JOHNSVILLE, NY 13452 (43.000245, -74.687184)</t>
  </si>
  <si>
    <t>NORTHERN DUTCHESS RES HEALTH CARE FACILITY, INC</t>
  </si>
  <si>
    <t>6526 SPRINGBROOK, PO BOX 514</t>
  </si>
  <si>
    <t>NORTHERN DUTCHESS RESIDENTIAL HEALTH CARE FACILITY INC.</t>
  </si>
  <si>
    <t>CROUSE COMMUNITY CENTER INC</t>
  </si>
  <si>
    <t>101 SOUTH STREET</t>
  </si>
  <si>
    <t>MORRISVILLE</t>
  </si>
  <si>
    <t>CROUSE-COMMUNITY CENTER, INC</t>
  </si>
  <si>
    <t>101 SOUTH STREET MORRISVILLE, NY 13408 (42.892168, -75.63814)</t>
  </si>
  <si>
    <t>THE GRAND REHABILITATION AND NURSING AT PAWLING</t>
  </si>
  <si>
    <t>9 RESERVOIR ROAD</t>
  </si>
  <si>
    <t>PAWLING</t>
  </si>
  <si>
    <t>CENTER FOR REHABILITATION AND HEALTHCARE AT DUTCHESS LLC</t>
  </si>
  <si>
    <t>9 RESERVOIR ROAD PAWLING, NY 12564 (41.575202, -73.590886)</t>
  </si>
  <si>
    <t>SAN SIMEON BY THE SOUND CENTER FOR NURSING &amp; REHAB</t>
  </si>
  <si>
    <t>61700 ROUTE 48 -  PO BOX 2122</t>
  </si>
  <si>
    <t>SAN SIMEON BY THE SOUND CENTER FOR NURSING AND REHABILITATION INC</t>
  </si>
  <si>
    <t>SOLDIERS AND SAILORS MEMORIAL HOSPITAL E C U</t>
  </si>
  <si>
    <t>418 NORTH MAIN STREET</t>
  </si>
  <si>
    <t>SOLDIERS &amp; SAILORS MEMORIAL HOSPITAL</t>
  </si>
  <si>
    <t>418 NORTH MAIN STREET PENN YAN, NY 14527 (42.670468, -77.059591)</t>
  </si>
  <si>
    <t>GOOD SHEPHERD-FAIRVIEW HOME INC</t>
  </si>
  <si>
    <t>80 FAIRVIEW AVENUE</t>
  </si>
  <si>
    <t>GOOD SHEPHERD-FAIRVIEW HOME, INC.</t>
  </si>
  <si>
    <t>80 FAIRVIEW AVENUE BINGHAMTON, NY 13904 (42.110521, -75.876711)</t>
  </si>
  <si>
    <t>GARDEN GATE HEALTH CARE FACILITY</t>
  </si>
  <si>
    <t>2365 UNION ROAD</t>
  </si>
  <si>
    <t>GARDEN GATE HEALTH CARE FACILITY LLC</t>
  </si>
  <si>
    <t>2365 UNION ROAD CHEEKTOWAGA, NY 14227 (42.876284, -78.753374)</t>
  </si>
  <si>
    <t>EXCEL AT WOODBURY FOR REHAB AND NURSING, L L C</t>
  </si>
  <si>
    <t>8533 JERICHO TPKE</t>
  </si>
  <si>
    <t>EXCEL AT WOODBURY FOR REHABILITATION AND NURSING LLC</t>
  </si>
  <si>
    <t>8533 JERICHO TPKE WOODBURY, NY 11797 (40.81868, -73.457505)</t>
  </si>
  <si>
    <t>WINGATE AT BEACON</t>
  </si>
  <si>
    <t>10 HASTINGS DRIVE</t>
  </si>
  <si>
    <t>WINGATE AT SAINT FRANCIS, LLC</t>
  </si>
  <si>
    <t>10 HASTINGS DRIVE BEACON, NY 12508 (41.509516, -73.958325)</t>
  </si>
  <si>
    <t>SUNSET NURSING AND REHABILITATION CENTER, INC</t>
  </si>
  <si>
    <t>232 ACADEMY STREET</t>
  </si>
  <si>
    <t>BOONVILLE</t>
  </si>
  <si>
    <t>SUNSET NURSING AND REHABILITATION CENTER</t>
  </si>
  <si>
    <t>232 ACADEMY STREET BOONVILLE, NY 13309 (43.478762, -75.333031)</t>
  </si>
  <si>
    <t>BRIDGE VIEW NURSING HOME</t>
  </si>
  <si>
    <t>143 10 20TH AVE</t>
  </si>
  <si>
    <t>BRIDGE VIEW NURSING HOME, INC.</t>
  </si>
  <si>
    <t>DAUGHTERS OF SARAH NURSING CENTER</t>
  </si>
  <si>
    <t>180 WASHINGTON AVE EXT</t>
  </si>
  <si>
    <t>DAUGHTERS OF SARAH NURSING CENTER INC</t>
  </si>
  <si>
    <t>180 WASHINGTON AVE EXT ALBANY, NY 12203 (42.700501, -73.851984)</t>
  </si>
  <si>
    <t>KENDAL ON HUDSON</t>
  </si>
  <si>
    <t>ONE KENDAL WAY</t>
  </si>
  <si>
    <t>SLEEPY HOLLOW</t>
  </si>
  <si>
    <t>NORTHERN RIVERVIEW HEALTH CARE, INC</t>
  </si>
  <si>
    <t>87 SOUTH ROUTE 9W</t>
  </si>
  <si>
    <t>HAVERSTRAW</t>
  </si>
  <si>
    <t>NORTHERN RIVERVIEW HEALTH CARE CENTER INC</t>
  </si>
  <si>
    <t>87 SOUTH ROUTE 9 W HAVERSTRAW, NY 10927 (41.202148, -73.983725)</t>
  </si>
  <si>
    <t>EAST NECK NURSING &amp; REHABILITATION CENTER</t>
  </si>
  <si>
    <t>134 GREAT EAST NECK ROAD</t>
  </si>
  <si>
    <t>PALJR LLC</t>
  </si>
  <si>
    <t>134 GREAT EAST NECK ROAD WEST BABYLON, NY 11704 (40.691275, -73.345196)</t>
  </si>
  <si>
    <t>BEZALEL REHABILITATION AND NURSING CENTER</t>
  </si>
  <si>
    <t>29 38 FAR ROCKAWAY BLVD</t>
  </si>
  <si>
    <t>BEZALEL NURSING HOME COMPANY</t>
  </si>
  <si>
    <t>CATON PARK REHAB AND NURSING CENTER, L L C</t>
  </si>
  <si>
    <t>1312 CATON AVENUE</t>
  </si>
  <si>
    <t>CATON PARK REHABILITATION AND NURSING</t>
  </si>
  <si>
    <t>1312 CATON AVENUE BROOKLYN, NY 11226 (40.649772, -73.967465)</t>
  </si>
  <si>
    <t>M M EWING CONTINUING CARE CENTER</t>
  </si>
  <si>
    <t>350 PARRISH STREET</t>
  </si>
  <si>
    <t>CANANDAIGUA</t>
  </si>
  <si>
    <t>MM EWING CONTINUING CARE CENTER</t>
  </si>
  <si>
    <t>350 PARRISH STREET CANANDAIGUA, NY 14424 (42.875591, -77.288198)</t>
  </si>
  <si>
    <t>PARKER JEWISH INSTITUTE FOR HEALTH CARE &amp; REHAB</t>
  </si>
  <si>
    <t>271-11 76TH AVE</t>
  </si>
  <si>
    <t>NEW HYDE PARK</t>
  </si>
  <si>
    <t>PARKER JEWISH INSTITUTE FOR HEALTH CARE AND REHABILITATION</t>
  </si>
  <si>
    <t>CUBA MEMORIAL HOSPITAL INC S N F</t>
  </si>
  <si>
    <t>140 WEST MAIN STREET</t>
  </si>
  <si>
    <t>CUBA</t>
  </si>
  <si>
    <t>CUBA MEMORIAL HOSPITAL, INC.</t>
  </si>
  <si>
    <t>140 WEST MAIN STREET CUBA, NY 14727 (42.213341, -78.288139)</t>
  </si>
  <si>
    <t>BRONX GARDENS REHABILITATION AND NURSING CENTER</t>
  </si>
  <si>
    <t>2175 QUARRY RD</t>
  </si>
  <si>
    <t>SBNH ACQUISITION LLC</t>
  </si>
  <si>
    <t>2175 QUARRY RD BRONX, NY 10457 (40.852292, -73.890474)</t>
  </si>
  <si>
    <t>ONONDAGA CENTER FOR REHABILITATION AND NURSING</t>
  </si>
  <si>
    <t>217 EAST AVENUE</t>
  </si>
  <si>
    <t>MINOA</t>
  </si>
  <si>
    <t>CLR MINOA LLC</t>
  </si>
  <si>
    <t>217 EAST AVENUE MINOA, NY 13116 (43.078515, -75.997965)</t>
  </si>
  <si>
    <t>THE COMMONS ON ST ANTHONY, A S N F &amp; SHORT T R C</t>
  </si>
  <si>
    <t>3 ST ANTHONY STREET</t>
  </si>
  <si>
    <t>AUBURN SENIOR SERVICES INC</t>
  </si>
  <si>
    <t>3 ST ANTHONY STREET AUBURN, NY 13021 (42.917898, -76.581597)</t>
  </si>
  <si>
    <t>HIGHLAND REHABILITATION AND NURSING CENTER</t>
  </si>
  <si>
    <t>120 HIGHLAND AVENUE</t>
  </si>
  <si>
    <t>HRNC OPERATING, LLC</t>
  </si>
  <si>
    <t>120 HIGHLAND AVENUE MIDDLETOWN, NY 10940 (41.453776, -74.418756)</t>
  </si>
  <si>
    <t>GRANDELL REHABILITATION AND NURSING CENTER</t>
  </si>
  <si>
    <t>645 W BROADWAY</t>
  </si>
  <si>
    <t>GRANDELL REHAB &amp; NURSING CTR INC</t>
  </si>
  <si>
    <t>645 W BROADWAY LONG BEACH, NY 11561 (40.584646, -73.683228)</t>
  </si>
  <si>
    <t>THE GRAND REHABILITATION AND NURSING AT SOUTH POIN</t>
  </si>
  <si>
    <t>ONE LONG BEACH ROAD</t>
  </si>
  <si>
    <t>ISLAND PARK</t>
  </si>
  <si>
    <t>GRAND SOUTH POINT LLC</t>
  </si>
  <si>
    <t>MEDINA MEMORIAL HOSPITAL S N F</t>
  </si>
  <si>
    <t>200 OHIO STREET</t>
  </si>
  <si>
    <t>ORLEANS COMMUNITY HEALTH</t>
  </si>
  <si>
    <t>200 OHIO STREET MEDINA, NY 14103 (43.223707, -78.397073)</t>
  </si>
  <si>
    <t>SPRING CREEK REHABILITATION &amp; NURSING CARE CENTER</t>
  </si>
  <si>
    <t>660 LOUISIANA AVE</t>
  </si>
  <si>
    <t>WILLOUGHBY REHABILITATION AND HEALTH CARE CENTER LLC</t>
  </si>
  <si>
    <t>660 LOUISIANA AVE BROOKLYN, NY 11239 (40.646589, -73.884738)</t>
  </si>
  <si>
    <t>THE NEW JEWISH HOME, MANHATTAN</t>
  </si>
  <si>
    <t>120 WEST 106TH STREET</t>
  </si>
  <si>
    <t>JEWISH HOME LIFECARE, MANHATTAN</t>
  </si>
  <si>
    <t>120 WEST 106TH STREET NEW YORK, NY 10025 (40.799596, -73.963704)</t>
  </si>
  <si>
    <t>AURELIA OSBORN FOX MEMORIAL HOSPITAL</t>
  </si>
  <si>
    <t>ONE NORTON AVENUE</t>
  </si>
  <si>
    <t>AURELIA OSBORN FOX MEMORIAL HOSPITAL STAMFORD</t>
  </si>
  <si>
    <t>NEW PALTZ CENTER FOR REHABILITATION AND NURSING</t>
  </si>
  <si>
    <t>1 JANSEN ROAD PO BOX 909</t>
  </si>
  <si>
    <t>CLR NEW PALTZ LLC</t>
  </si>
  <si>
    <t>1 JANSEN ROAD NEW PALTZ, NY 12561 (41.727759, -74.099097)</t>
  </si>
  <si>
    <t>WOODHAVEN NURSING HOME</t>
  </si>
  <si>
    <t>1360 ROUTE 112</t>
  </si>
  <si>
    <t>PORT JEFFERSON STATI</t>
  </si>
  <si>
    <t>VJJ HOLDING COMPANY LLC</t>
  </si>
  <si>
    <t>PALM GARDENS CENTER FOR NURSING AND REHABILITATION</t>
  </si>
  <si>
    <t>615 AVENUE C</t>
  </si>
  <si>
    <t>PALM GARDENS CARE CENTER LLC</t>
  </si>
  <si>
    <t>615 AVENUE BROOKLYN, NY 11218 (40.64095, -73.9732)</t>
  </si>
  <si>
    <t>ACHIEVE REHAB AND NURSING FACILITY</t>
  </si>
  <si>
    <t>170 LAKE STREET</t>
  </si>
  <si>
    <t>WMOP LLC</t>
  </si>
  <si>
    <t>170 LAKE STREET LIBERTY, NY 12754 (41.794932, -74.751384)</t>
  </si>
  <si>
    <t>HARRIS HILL NURSING FACILITY, L L C</t>
  </si>
  <si>
    <t>2699 WEHRLE DRIVE</t>
  </si>
  <si>
    <t>HARRIS HILL NURSING FACILITY LLC</t>
  </si>
  <si>
    <t>2699 WEHRLE DRIVE WILLIAMSVILLE, NY 14221 (42.956324, -78.688561)</t>
  </si>
  <si>
    <t>NORTH SHORE - L I J ORZAC CTR FOR REHABILITATION</t>
  </si>
  <si>
    <t>900 FRANKLIN AVENUE</t>
  </si>
  <si>
    <t>VALLEY STREAM</t>
  </si>
  <si>
    <t>LONG ISLAND JEWISH MEDICAL CENTER</t>
  </si>
  <si>
    <t>900 FRANKLIN AVENUE VALLEY STREAM, NY 11580 (40.681674, -73.68572)</t>
  </si>
  <si>
    <t>NEW VANDERBILT REHABILITATION AND CARE CENTER, INC</t>
  </si>
  <si>
    <t>135 VANDERBILT AVE</t>
  </si>
  <si>
    <t>NEW VANDERBILT REHABILITATION AND CARE CENTER INC</t>
  </si>
  <si>
    <t>135 VANDERBILT AVE STATEN ISLAND, NY 10304 (40.620726, -74.075898)</t>
  </si>
  <si>
    <t>ROBINSON TERRACE</t>
  </si>
  <si>
    <t>28652 STATE HIGHWAY 23</t>
  </si>
  <si>
    <t>STAMFORD</t>
  </si>
  <si>
    <t>RTRNC LLC</t>
  </si>
  <si>
    <t>MONTGOMERY NURSING AND REHABILITATION CENTER</t>
  </si>
  <si>
    <t>2817 ALBANY POST ROAD</t>
  </si>
  <si>
    <t>MONTGOMERY</t>
  </si>
  <si>
    <t>MONTGOMERY OPERATING CO LLC</t>
  </si>
  <si>
    <t>2817 ALBANY POST ROAD MONTGOMERY, NY 12549 (41.545315, -74.238546)</t>
  </si>
  <si>
    <t>MOSHOLU PARKWAY NURSING &amp; REHABILITATION CENTER</t>
  </si>
  <si>
    <t>3356 PERRY AVENUE</t>
  </si>
  <si>
    <t>MOSHOLU PARKWAY NURSING AND REHABILITATION CENTER</t>
  </si>
  <si>
    <t>3356 PERRY AVENUE BRONX, NY 10467 (40.878586, -73.874537)</t>
  </si>
  <si>
    <t>ABSOLUT CTR FOR NURSING &amp; REHAB AURORA PARK L L C</t>
  </si>
  <si>
    <t>292 MAIN STREET</t>
  </si>
  <si>
    <t>EAST AURORA</t>
  </si>
  <si>
    <t>ABSOLUT CENTER FOR NURSING AND REHABILITATION AT AURORA PARK, LLC</t>
  </si>
  <si>
    <t>292 MAIN STREET EAST AURORA, NY 14052 (42.768055, -78.623851)</t>
  </si>
  <si>
    <t>PINE VALLEY CENTER FOR REHABILITATION AND NURSING</t>
  </si>
  <si>
    <t>661 N MAIN ST</t>
  </si>
  <si>
    <t>SPRING VALLEY</t>
  </si>
  <si>
    <t>PINE VALLEY CENTER LLC</t>
  </si>
  <si>
    <t>661 N MAIN ST SPRING VALLEY, NY 10977 (41.135852, -74.037333)</t>
  </si>
  <si>
    <t>HERITAGE VILLAGE REHAB AND SKILLED NURSING INC.</t>
  </si>
  <si>
    <t>4570 ROUTE 60</t>
  </si>
  <si>
    <t>GERRY</t>
  </si>
  <si>
    <t>HERITAGE VILLAGE REHAB AND SKILLED NURSING INC</t>
  </si>
  <si>
    <t>GOLD CREST CARE CENTER</t>
  </si>
  <si>
    <t>2316 BRUNER AVENUE</t>
  </si>
  <si>
    <t>GOLD CREST CARE CENTER INC.</t>
  </si>
  <si>
    <t>2316 BRUNER AVENUE BRONX, NY 10469 (40.859259, -73.833436)</t>
  </si>
  <si>
    <t>RIVERDALE NURSING HOME</t>
  </si>
  <si>
    <t>641 WEST 230TH ST</t>
  </si>
  <si>
    <t>RIVERDALE NURSING HOME INC</t>
  </si>
  <si>
    <t>641 WEST 230TH ST BRONX, NY 10463 (40.88212, -73.914893)</t>
  </si>
  <si>
    <t>SEA CREST NURSING AND REHABILITATION CENTER</t>
  </si>
  <si>
    <t>3035 WEST 24TH ST</t>
  </si>
  <si>
    <t>SEA CREST ACQUISITION I, LLC</t>
  </si>
  <si>
    <t>3035 WEST 24TH ST BROOKLYN, NY 11224 (40.572388, -73.990479)</t>
  </si>
  <si>
    <t>TERESIAN HOUSE NURSING HOME CO INC</t>
  </si>
  <si>
    <t>200 WASHINGTON AVE EXT</t>
  </si>
  <si>
    <t>200 WASHINGTON AVE EXT ALBANY, NY 12203 (42.702802, -73.855306)</t>
  </si>
  <si>
    <t>HORNELL GARDENS, L L C</t>
  </si>
  <si>
    <t>434 MONROE AVENUE</t>
  </si>
  <si>
    <t>HORNELL GARDENS, LLC</t>
  </si>
  <si>
    <t>434 MONROE AVENUE HORNELL, NY 14843 (42.312541, -77.657628)</t>
  </si>
  <si>
    <t>LONG BEACH NURSING AND REHABILITATION CENTER</t>
  </si>
  <si>
    <t>375 EAST BAY DRIVE</t>
  </si>
  <si>
    <t>MLAP ACQUISITION I LLC</t>
  </si>
  <si>
    <t>375 EAST BAY DRIVE LONG BEACH, NY 11561 (40.594216, -73.654001)</t>
  </si>
  <si>
    <t>MASSAPEQUA CENTER REHABILITATION &amp; NURSING</t>
  </si>
  <si>
    <t>101 LOUDEN AVE</t>
  </si>
  <si>
    <t>AMITYVILLE</t>
  </si>
  <si>
    <t>MASSAPEQUA CENTER LLC</t>
  </si>
  <si>
    <t>101 LOUDEN AVE AMITYVILLE, NY 11701 (40.684058, -73.422609)</t>
  </si>
  <si>
    <t>ABSOLUT CTR FOR NURSING &amp; REHAB GASPORT L L C</t>
  </si>
  <si>
    <t>4540 LINCOLN DRIVE</t>
  </si>
  <si>
    <t>GASPORT</t>
  </si>
  <si>
    <t>ABSOLUT CENTER FOR NURSING AND REHABILITATION AT GASPORT, LLC</t>
  </si>
  <si>
    <t>4540 LINCOLN DRIVE GASPORT, NY 14067 (43.193597, -78.573221)</t>
  </si>
  <si>
    <t>BROOKHAVEN REHAB &amp; HEALTH CARE CENTER L L C</t>
  </si>
  <si>
    <t>250 BEACH 17TH STREET</t>
  </si>
  <si>
    <t>BROOKHAVEN REHABILITATION AND HEALTH CARE CENTER LLC</t>
  </si>
  <si>
    <t>250 BEACH 17TH STREET FAR ROCKAWAY, NY 11691 (40.596508, -73.75119)</t>
  </si>
  <si>
    <t>THE BROOK AT HIGH FALLS NURSING HOME AND REHAB CTR</t>
  </si>
  <si>
    <t>2150 ST PAUL STREET</t>
  </si>
  <si>
    <t>2150 ST PAUL STREET ROCHESTER, NY 14621 (43.195734, -77.617867)</t>
  </si>
  <si>
    <t>PELHAM PARKWAY NURSING CTR &amp; REHAB FACILITY L L C</t>
  </si>
  <si>
    <t>2401 LACONIA AVE</t>
  </si>
  <si>
    <t>PELHAM PARKWAY NURSING CARE &amp; REHABILITATION FACILITY, LLC</t>
  </si>
  <si>
    <t>2401 LACONIA AVE BRONX, NY 10469 (40.861434, -73.855917)</t>
  </si>
  <si>
    <t>ONEIDA CENTER FOR REHABILITATION AND NURSING</t>
  </si>
  <si>
    <t>1445 KEMBLE STREET</t>
  </si>
  <si>
    <t>UTICA OPERATIONS ASSOC LLC</t>
  </si>
  <si>
    <t>1445 KEMBLE STREET UTICA, NY 13501 (43.093135, -75.242453)</t>
  </si>
  <si>
    <t>WELLSVILLE MANOR CARE CENTER</t>
  </si>
  <si>
    <t>4192A BOLIVAR ROAD</t>
  </si>
  <si>
    <t>WELLSVILLE MANOR LLC</t>
  </si>
  <si>
    <t>4192A BOLIVAR ROAD WELLSVILLE, NY 14895 (42.126511, -77.96741)</t>
  </si>
  <si>
    <t>NEW YORK-PRESBYTERIAN / QUEENS T C U</t>
  </si>
  <si>
    <t>56-45 MAIN STREET</t>
  </si>
  <si>
    <t>KATHERINE LUTHER RESIDENTIAL HLTH CARE &amp; REHAB</t>
  </si>
  <si>
    <t>110 UTICA ROAD</t>
  </si>
  <si>
    <t>CLINTON</t>
  </si>
  <si>
    <t>KATHERINE LUTHER RESIDENTIAL HEALTHCARE &amp; REHABILITATION CENTER INC</t>
  </si>
  <si>
    <t>110 UTICA ROAD CLINTON, NY 13323 (43.056536, -75.365147)</t>
  </si>
  <si>
    <t>THE COTTAGES AT GARDEN GROVE, A SKILLED NRSG COMM</t>
  </si>
  <si>
    <t>5460 MELTZER COURT</t>
  </si>
  <si>
    <t>CICERO</t>
  </si>
  <si>
    <t>PLAZA NURSING HOME COMPANY INC.</t>
  </si>
  <si>
    <t>HIGHLAND CARE CENTER</t>
  </si>
  <si>
    <t>91 31 175TH STREET</t>
  </si>
  <si>
    <t>HIGHLAND CARE CENTER, INC</t>
  </si>
  <si>
    <t>NEWFANE REHAB &amp; HEALTH CARE CENTER</t>
  </si>
  <si>
    <t>2709 TRANSIT RD</t>
  </si>
  <si>
    <t>NEWFANE</t>
  </si>
  <si>
    <t>NEWFANE OPERATIONS LLC</t>
  </si>
  <si>
    <t>2709 TRANSIT RD NEWFANE, NY 14108 (43.28301, -78.696815)</t>
  </si>
  <si>
    <t>WESTHAMPTON CARE CENTER</t>
  </si>
  <si>
    <t>78 OLD COUNTRY ROAD</t>
  </si>
  <si>
    <t>WESTHAMPTON</t>
  </si>
  <si>
    <t>HAMPTON NH OPERATING LLC</t>
  </si>
  <si>
    <t>78 OLD COUNTRY ROAD WESTHAMPTON, NY 11977 (40.826108, -72.677205)</t>
  </si>
  <si>
    <t>AMSTERDAM NURSING HOME CORP (1992)</t>
  </si>
  <si>
    <t>1060 AMSTERDAM AVENUE</t>
  </si>
  <si>
    <t>AMSTERDAM NURSING HOME CORPORATION (1992)</t>
  </si>
  <si>
    <t>1060 AMSTERDAM AVENUE NEW YORK, NY 10025 (40.804454, -73.96278)</t>
  </si>
  <si>
    <t>OASIS REHABILITATION AND NURSING, LLC</t>
  </si>
  <si>
    <t>6 FROWEIN ROAD</t>
  </si>
  <si>
    <t>CENTER MORICHES</t>
  </si>
  <si>
    <t>6 FROWEIN ROAD CENTER MORICHES, NY 11934 (40.809097, -72.776434)</t>
  </si>
  <si>
    <t>GLEN COVE CENTER FOR NURSING AND REHABILITATION</t>
  </si>
  <si>
    <t>6 MEDICAL PLAZA</t>
  </si>
  <si>
    <t>FOREST MANOR CARE CENTER INC</t>
  </si>
  <si>
    <t>6 MEDICAL PLAZA GLEN COVE, NY 11542 (40.874771, -73.62299)</t>
  </si>
  <si>
    <t>IDEAL SENIOR LIVING CENTER</t>
  </si>
  <si>
    <t>601 HIGH AVENUE</t>
  </si>
  <si>
    <t>IDEAL SENIOR LIVING CENTER, INC</t>
  </si>
  <si>
    <t>601 HIGH AVENUE ENDICOTT, NY 13760 (42.091446, -76.067752)</t>
  </si>
  <si>
    <t>SAINTS JOACHIM &amp; ANNE NURSING AND REHAB CENTER</t>
  </si>
  <si>
    <t>2720 SURF AVENUE</t>
  </si>
  <si>
    <t>SAINTS JOACHIM &amp; ANNE NURSING AND REHABILITATION CENTER</t>
  </si>
  <si>
    <t>2720 SURF AVENUE BROOKLYN, NY 11224 (40.573096, -73.993359)</t>
  </si>
  <si>
    <t>HAYM SOLOMON HOME FOR THE AGED</t>
  </si>
  <si>
    <t>2340 CROPSEY AVENUE</t>
  </si>
  <si>
    <t>HAYM SALOMON HOME FOR THE AGED, LLC</t>
  </si>
  <si>
    <t>2340 CROPSEY AVENUE BROOKLYN, NY 11214 (40.595188, -73.996307)</t>
  </si>
  <si>
    <t>WINGATE OF ULSTER</t>
  </si>
  <si>
    <t>ONE WINGATE WAY</t>
  </si>
  <si>
    <t>WINGATE OF ULSTER, INC.</t>
  </si>
  <si>
    <t>ONTARIO CENTER FOR REHABILITATION AND HEALTHCARE</t>
  </si>
  <si>
    <t>3062 COUNTY COMPLEX DRIVE</t>
  </si>
  <si>
    <t>ONTARIO OPERATIONS ASSOC LLC</t>
  </si>
  <si>
    <t>3062 COUNTY COMPLEX DRIVE CANANDAIGUA, NY 14424 (42.884719, -77.21426)</t>
  </si>
  <si>
    <t>ST JOSEPHS HOME</t>
  </si>
  <si>
    <t>950 LINDEN STREET</t>
  </si>
  <si>
    <t>ST. JOSEPH'S HOME</t>
  </si>
  <si>
    <t>950 LINDEN STREET OGDENSBURG, NY 13669 (44.699777, -75.466212)</t>
  </si>
  <si>
    <t>SOUTH SHORE REHABILITATION AND NURSING CENTER</t>
  </si>
  <si>
    <t>275 W MERRICK ROAD</t>
  </si>
  <si>
    <t>SOUTH SHORE REHABILITATION LLC</t>
  </si>
  <si>
    <t>275 W MERRICK ROAD FREEPORT, NY 11520 (40.652308, -73.591936)</t>
  </si>
  <si>
    <t>MERCY LIVING CENTER</t>
  </si>
  <si>
    <t>114 WAWBEEK AVE</t>
  </si>
  <si>
    <t>TUPPER LAKE</t>
  </si>
  <si>
    <t>ADIRONDACK MEDICAL CENTER</t>
  </si>
  <si>
    <t>114 WAWBEEK AVE TUPPER LAKE, NY 12986 (44.216475, -74.462597)</t>
  </si>
  <si>
    <t>SAFIRE REHABILITATION OF NORTHTOWNS, L L C</t>
  </si>
  <si>
    <t>2799 SHERIDAN DRIVE</t>
  </si>
  <si>
    <t>TONAWANDA</t>
  </si>
  <si>
    <t>SAFIRE REHABILITATION OF NORTHTOWNS LLC</t>
  </si>
  <si>
    <t>2799 SHERIDAN DRIVE TONAWANDA, NY 14150 (42.980762, -78.829583)</t>
  </si>
  <si>
    <t>HOLLIS PARK MANOR NURSING HOME</t>
  </si>
  <si>
    <t>191 06 HILLSIDE AVENUE</t>
  </si>
  <si>
    <t>HOLLIS PARK MANOR NURSING HOME INC</t>
  </si>
  <si>
    <t>WILKINSON RESIDENTIAL HEALTH CARE FACILITY</t>
  </si>
  <si>
    <t>4988 STATE HWY 30</t>
  </si>
  <si>
    <t>ST. MARY'S HEALTHCARE</t>
  </si>
  <si>
    <t>THE GRAND REHABILITATION AND NRSG AT GUILDERLAND</t>
  </si>
  <si>
    <t>428 STATE ROUTE 146</t>
  </si>
  <si>
    <t>ALTAMONT</t>
  </si>
  <si>
    <t>GUILDERLAND OPERATOR LLC</t>
  </si>
  <si>
    <t>HIGHLAND NURSING HOME INC</t>
  </si>
  <si>
    <t>182 HIGHLAND ROAD</t>
  </si>
  <si>
    <t>HIGHLAND NURSING HOME, INC.</t>
  </si>
  <si>
    <t>182 HIGHLAND ROAD MASSENA, NY 13662 (44.947322, -74.855279)</t>
  </si>
  <si>
    <t>TRIBORO CENTER FOR REHABILITATION AND NURSING</t>
  </si>
  <si>
    <t>1160 TELLER AVE</t>
  </si>
  <si>
    <t>DOJ OPERATIONS ASSOCIATES LLC</t>
  </si>
  <si>
    <t>1160 TELLER AVE BRONX, NY 10456 (40.83171, -73.911944)</t>
  </si>
  <si>
    <t>LUXOR NURSING AND REHABILITATION AT SAYVILLE</t>
  </si>
  <si>
    <t>300 BROADWAY AVENUE</t>
  </si>
  <si>
    <t>L&amp;A OPERATIONAL LLC</t>
  </si>
  <si>
    <t>300 BROADWAY AVENUE SAYVILLE, NY 11782 (40.765028, -73.066389)</t>
  </si>
  <si>
    <t>NORTHERN MANOR GERIATRIC CENTER INC</t>
  </si>
  <si>
    <t>199 N MIDDLETOWN ROAD</t>
  </si>
  <si>
    <t>NANUET</t>
  </si>
  <si>
    <t>NORTHERN MANOR MULTICARE CENTER INC</t>
  </si>
  <si>
    <t>199 N MIDDLETOWN ROAD NANUET, NY 10954 (41.111267, -74.010866)</t>
  </si>
  <si>
    <t>FORT HUDSON NURSING CENTER INC</t>
  </si>
  <si>
    <t>319 UPPER BROADWAY</t>
  </si>
  <si>
    <t>FORT EDWARD</t>
  </si>
  <si>
    <t>CHURCH HOME OF THE PROTESTANT EPISCOPAL CHURCH</t>
  </si>
  <si>
    <t>505 MT HOPE AVENUE</t>
  </si>
  <si>
    <t>THE CHURCH HOME OF THE PROTESTANT EPISCOPAL CHURCH IN THE CITY OF ROCH</t>
  </si>
  <si>
    <t>505 MT HOPE AVENUE ROCHESTER, NY 14620 (43.140023, -77.61383)</t>
  </si>
  <si>
    <t>ELDERWOOD AT GRAND ISLAND</t>
  </si>
  <si>
    <t>2850 GRAND ISLAND BLVD</t>
  </si>
  <si>
    <t>GRAND ISLAND</t>
  </si>
  <si>
    <t>2850 GRAND ISLAND BOULEVARD OPERATING COMPANY LLC</t>
  </si>
  <si>
    <t>2850 GRAND ISLAND BLVD GRAND ISLAND, NY 14072 (43.039592, -78.979736)</t>
  </si>
  <si>
    <t>THE GRAND REHABILITATION AND NURSING AT UTICA</t>
  </si>
  <si>
    <t>1657 SUNSET AVE</t>
  </si>
  <si>
    <t>HERITAGE OPERATING ASSOCIATES LLC</t>
  </si>
  <si>
    <t>1657 SUNSET AVE UTICA, NY 13502 (43.090776, -75.257525)</t>
  </si>
  <si>
    <t>PENFIELD PLACE</t>
  </si>
  <si>
    <t>1700 PENFIELD RD</t>
  </si>
  <si>
    <t>PENFIELD</t>
  </si>
  <si>
    <t>PENFIELD PLACE, LLC</t>
  </si>
  <si>
    <t>1700 PENFIELD RD PENFIELD, NY 14526 (43.12985, -77.48665)</t>
  </si>
  <si>
    <t>ST JOSEPH'S HOSPITAL - SKILLED NURSING FACILITY</t>
  </si>
  <si>
    <t>555 EAST MARKET STREET</t>
  </si>
  <si>
    <t>555 EAST MARKET STREET ELMIRA, NY 14902 (42.09136, -76.796953)</t>
  </si>
  <si>
    <t>FAIRPORT BAPTIST HOMES</t>
  </si>
  <si>
    <t>4646 NINE MILE POINT ROAD</t>
  </si>
  <si>
    <t>4646 NINE MILE POINT ROAD FAIRPORT, NY 14450 (43.110368, -77.44177)</t>
  </si>
  <si>
    <t>ONEIDA HEALTH REHABILITATION AND EXTENDED CARE</t>
  </si>
  <si>
    <t>323 GENESEE STREET</t>
  </si>
  <si>
    <t>ONEIDA</t>
  </si>
  <si>
    <t>ONEIDA HEALTH SYSTEMS INC</t>
  </si>
  <si>
    <t>323 GENESEE STREET ONEIDA, NY 13421 (43.078776, -75.654453)</t>
  </si>
  <si>
    <t>SCHOELLKOPF HEALTH CENTER</t>
  </si>
  <si>
    <t>621 TENTH STREET</t>
  </si>
  <si>
    <t>621 TENTH STREET NIAGARA FALLS, NY 14302 (43.093433, -79.050429)</t>
  </si>
  <si>
    <t>REGAL HEIGHTS REHABILITATION AND HEALTH CARE CTR</t>
  </si>
  <si>
    <t>70-05 35 AVENUE</t>
  </si>
  <si>
    <t>JACKSON HEIGHTS</t>
  </si>
  <si>
    <t>JACKSON HEIGHTS CARE CENTER, LLC</t>
  </si>
  <si>
    <t>JAMES G JOHNSTON MEMORIAL NURSING HOME</t>
  </si>
  <si>
    <t>285 DEYO HILL ROAD</t>
  </si>
  <si>
    <t>UMH JGJ CORP</t>
  </si>
  <si>
    <t>285 DEYO HILL ROAD JOHNSON CITY, NY 13790 (42.145456, -75.959779)</t>
  </si>
  <si>
    <t>HILL HAVEN NURSING HOME</t>
  </si>
  <si>
    <t>1550 EMPIRE BLVD</t>
  </si>
  <si>
    <t>ROCHESTER GENERAL LONG TERM CARE, INC</t>
  </si>
  <si>
    <t>1550 EMPIRE BLVD WEBSTER, NY 14580 (43.180739, -77.508762)</t>
  </si>
  <si>
    <t>BROOKHAVEN HEALTH CARE FACILITY L L C</t>
  </si>
  <si>
    <t>801 GAZZOLA BLVD</t>
  </si>
  <si>
    <t>EAST PATCHOGUE</t>
  </si>
  <si>
    <t>BROOKHAVEN HEALTH CARE FACILITY LLC</t>
  </si>
  <si>
    <t>801 GAZZOLA BLVD EAST PATCHOGUE, NY 11772 (40.78284, -72.972458)</t>
  </si>
  <si>
    <t>TOWNHOUSE CENTER FOR REHABILITATION &amp; NURSING</t>
  </si>
  <si>
    <t>755 HEMPSTEAD TURNPIKE</t>
  </si>
  <si>
    <t>TOWNHOUSE OPERATING COMPANY LLC</t>
  </si>
  <si>
    <t>755 HEMPSTEAD TURNPIKE UNIONDALE, NY 11553 (40.71328, -73.60606)</t>
  </si>
  <si>
    <t>NEW YORK CENTER FOR REHABILITATION &amp; NURSING</t>
  </si>
  <si>
    <t>26-13  21ST STREET</t>
  </si>
  <si>
    <t>ASTORIA</t>
  </si>
  <si>
    <t>NEW YORK REHABILITATION CARE MANAGEMENT LLC</t>
  </si>
  <si>
    <t>EDEN REHABILITATION NURSING CENTER</t>
  </si>
  <si>
    <t>2806 GEORGE STREET</t>
  </si>
  <si>
    <t>EDEN</t>
  </si>
  <si>
    <t>ABSOLUT CENTER FOR NURSING AND REHABILITATION AT EDEN, LLC</t>
  </si>
  <si>
    <t>2806 GEORGE STREET EDEN, NY 14057 (42.658827, -78.895812)</t>
  </si>
  <si>
    <t>ELM MANOR NURSING AND REHABILITATION CENTER</t>
  </si>
  <si>
    <t>210 N MAIN STREET</t>
  </si>
  <si>
    <t>ILF OPERATING LLC</t>
  </si>
  <si>
    <t>210 N MAIN STREET CANANDAIGUA, NY 14424 (42.894658, -77.28633)</t>
  </si>
  <si>
    <t>NIAGARA REHABILITATION AND NURSING CENTER</t>
  </si>
  <si>
    <t>822 CEDAR AVENUE</t>
  </si>
  <si>
    <t>AMERIFALLS, LLC</t>
  </si>
  <si>
    <t>822 CEDAR AVENUE NIAGARA FALLS, NY 14301 (43.096637, -79.052012)</t>
  </si>
  <si>
    <t>THE BAPTIST HOME AT BROOKMEADE</t>
  </si>
  <si>
    <t>46 BROOKMEADE DRIVE</t>
  </si>
  <si>
    <t>THE BAPTIST HOME OF BROOKLYN, NY</t>
  </si>
  <si>
    <t>46 BROOKMEADE DRIVE RHINEBECK, NY 12572 (41.926581, -73.893331)</t>
  </si>
  <si>
    <t>SUNHARBOR MANOR</t>
  </si>
  <si>
    <t>255 WARNER AVENUE</t>
  </si>
  <si>
    <t>ROSLYN HEIGHTS</t>
  </si>
  <si>
    <t>SUNHARBOR ACQUISITION I  LLC</t>
  </si>
  <si>
    <t>255 WARNER AVENUE ROSLYN HEIGHTS, NY 11577 (40.791832, -73.644599)</t>
  </si>
  <si>
    <t>MEADOWBROOK HEALTHCARE</t>
  </si>
  <si>
    <t>154 NORTH PROSPECT AVENUE</t>
  </si>
  <si>
    <t>CGSR INC</t>
  </si>
  <si>
    <t>154 NORTH PROSPECT AVENUE PLATTSBURGH, NY 12901 (44.703672, -73.474065)</t>
  </si>
  <si>
    <t>33A081</t>
  </si>
  <si>
    <t>ST MARYS HOSPITAL FOR CHILDREN</t>
  </si>
  <si>
    <t>29 01 216 STREET</t>
  </si>
  <si>
    <t>THE WARTBURG HOME</t>
  </si>
  <si>
    <t>BRADLEY AVENUE</t>
  </si>
  <si>
    <t>WARTBURG HOME OF THE EVANGELICAL LUTHERAN CHURCH</t>
  </si>
  <si>
    <t>REGEIS CARE CENTER</t>
  </si>
  <si>
    <t>3200 BAYCHESTER AVENUE</t>
  </si>
  <si>
    <t>3200 BAYCHESTER AVENUE BRONX, NY 10475 (40.876943, -73.836212)</t>
  </si>
  <si>
    <t>Douglas</t>
  </si>
  <si>
    <t>Skamania</t>
  </si>
  <si>
    <t>Wahkiakum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</si>
</sst>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0"/>
      <color rgb="FF333333"/>
      <name val="Arial"/>
      <family val="2"/>
    </font>
    <font>
      <sz val="11"/>
      <color rgb="FF0A010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indexed="64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</cellStyleXfs>
  <cellXfs count="37">
    <xf numFmtId="0" fontId="0" fillId="0" borderId="0" xfId="0"/>
    <xf numFmtId="3" fontId="1" fillId="0" borderId="1" xfId="0" applyNumberFormat="1" applyFont="1" applyBorder="1" applyAlignment="1">
      <alignment horizontal="right" vertical="top" wrapText="1"/>
    </xf>
    <xf numFmtId="0" fontId="0" fillId="0" borderId="0" xfId="0" applyAlignment="1">
      <alignment horizontal="right" wrapText="1"/>
    </xf>
    <xf numFmtId="3" fontId="0" fillId="0" borderId="0" xfId="0" applyNumberFormat="1" applyAlignment="1">
      <alignment horizontal="right" wrapText="1"/>
    </xf>
    <xf numFmtId="3" fontId="1" fillId="0" borderId="2" xfId="0" applyNumberFormat="1" applyFont="1" applyBorder="1" applyAlignment="1">
      <alignment horizontal="right" wrapText="1"/>
    </xf>
    <xf numFmtId="3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right" wrapText="1"/>
    </xf>
    <xf numFmtId="164" fontId="0" fillId="0" borderId="0" xfId="1" applyNumberFormat="1" applyFont="1"/>
    <xf numFmtId="0" fontId="0" fillId="0" borderId="3" xfId="0" applyFont="1" applyBorder="1" applyAlignment="1">
      <alignment vertical="center" wrapText="1"/>
    </xf>
    <xf numFmtId="3" fontId="0" fillId="0" borderId="3" xfId="0" applyNumberFormat="1" applyFont="1" applyBorder="1" applyAlignment="1">
      <alignment vertical="center" wrapText="1"/>
    </xf>
    <xf numFmtId="0" fontId="0" fillId="0" borderId="0" xfId="0" applyFont="1" applyFill="1" applyBorder="1" applyAlignment="1">
      <alignment vertical="center" wrapText="1"/>
    </xf>
    <xf numFmtId="3" fontId="0" fillId="0" borderId="3" xfId="1" applyNumberFormat="1" applyFont="1" applyBorder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0" fillId="0" borderId="0" xfId="0" applyFont="1"/>
    <xf numFmtId="0" fontId="4" fillId="0" borderId="0" xfId="0" applyFont="1"/>
    <xf numFmtId="10" fontId="0" fillId="0" borderId="0" xfId="2" applyNumberFormat="1" applyFon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0" fillId="0" borderId="0" xfId="2" applyNumberFormat="1" applyFont="1" applyAlignment="1">
      <alignment wrapText="1"/>
    </xf>
    <xf numFmtId="14" fontId="0" fillId="0" borderId="0" xfId="0" applyNumberFormat="1" applyAlignment="1">
      <alignment horizontal="right" wrapText="1"/>
    </xf>
    <xf numFmtId="165" fontId="0" fillId="0" borderId="0" xfId="2" applyNumberFormat="1" applyFont="1"/>
    <xf numFmtId="1" fontId="0" fillId="0" borderId="0" xfId="0" applyNumberFormat="1"/>
    <xf numFmtId="0" fontId="0" fillId="0" borderId="0" xfId="0" applyAlignment="1">
      <alignment horizontal="right" vertical="center" wrapText="1"/>
    </xf>
    <xf numFmtId="3" fontId="1" fillId="0" borderId="1" xfId="0" applyNumberFormat="1" applyFont="1" applyBorder="1" applyAlignment="1">
      <alignment horizontal="right" vertical="center" wrapText="1"/>
    </xf>
    <xf numFmtId="3" fontId="0" fillId="0" borderId="0" xfId="0" applyNumberFormat="1" applyAlignment="1">
      <alignment horizontal="right" vertical="center" wrapText="1"/>
    </xf>
    <xf numFmtId="3" fontId="1" fillId="0" borderId="2" xfId="0" applyNumberFormat="1" applyFont="1" applyBorder="1" applyAlignment="1">
      <alignment horizontal="right" vertical="center" wrapText="1"/>
    </xf>
    <xf numFmtId="3" fontId="0" fillId="0" borderId="0" xfId="0" applyNumberFormat="1" applyFont="1" applyAlignment="1">
      <alignment horizontal="right" vertical="center" wrapText="1"/>
    </xf>
    <xf numFmtId="164" fontId="0" fillId="0" borderId="0" xfId="1" applyNumberFormat="1" applyFont="1" applyAlignment="1">
      <alignment horizontal="right" vertical="center" wrapText="1"/>
    </xf>
    <xf numFmtId="0" fontId="0" fillId="0" borderId="0" xfId="0" applyFont="1" applyAlignment="1">
      <alignment horizontal="right" vertical="center" wrapText="1"/>
    </xf>
    <xf numFmtId="9" fontId="0" fillId="0" borderId="0" xfId="2" applyNumberFormat="1" applyFont="1"/>
    <xf numFmtId="14" fontId="0" fillId="0" borderId="0" xfId="0" applyNumberFormat="1"/>
    <xf numFmtId="9" fontId="0" fillId="0" borderId="0" xfId="2" applyFont="1" applyAlignment="1">
      <alignment horizontal="right" vertical="center" wrapText="1"/>
    </xf>
    <xf numFmtId="0" fontId="0" fillId="0" borderId="0" xfId="0" applyAlignment="1">
      <alignment vertical="center" wrapText="1"/>
    </xf>
    <xf numFmtId="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0" fillId="0" borderId="0" xfId="1" applyNumberFormat="1" applyFont="1" applyAlignment="1">
      <alignment wrapText="1"/>
    </xf>
    <xf numFmtId="1" fontId="0" fillId="0" borderId="0" xfId="0" applyNumberFormat="1" applyAlignment="1">
      <alignment wrapText="1"/>
    </xf>
  </cellXfs>
  <cellStyles count="7">
    <cellStyle name="Comma" xfId="1" builtinId="3"/>
    <cellStyle name="Comma 2" xfId="4" xr:uid="{52E8D7E6-CE4C-4890-8E32-313B7AF25653}"/>
    <cellStyle name="Normal" xfId="0" builtinId="0"/>
    <cellStyle name="Normal 2" xfId="6" xr:uid="{580C51A0-72CE-46EE-90AE-1434BB1A96A6}"/>
    <cellStyle name="Normal 3" xfId="3" xr:uid="{F33000D8-8E18-403C-BE32-BBFD5EF483EE}"/>
    <cellStyle name="Percent" xfId="2" builtinId="5"/>
    <cellStyle name="Percent 2" xfId="5" xr:uid="{3D43F38E-5D15-4E2B-9638-22ADCAE6BA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zipcodestogo.com/Schenectady/NY/12307/" TargetMode="External"/><Relationship Id="rId3182" Type="http://schemas.openxmlformats.org/officeDocument/2006/relationships/hyperlink" Target="https://www.zipcodestogo.com/Lewis/NY/" TargetMode="External"/><Relationship Id="rId4233" Type="http://schemas.openxmlformats.org/officeDocument/2006/relationships/hyperlink" Target="https://www.zipcodestogo.com/Westfield/NY/14787/" TargetMode="External"/><Relationship Id="rId3999" Type="http://schemas.openxmlformats.org/officeDocument/2006/relationships/hyperlink" Target="https://www.zipcodestogo.com/West%20Henrietta/NY/14586/" TargetMode="External"/><Relationship Id="rId4300" Type="http://schemas.openxmlformats.org/officeDocument/2006/relationships/hyperlink" Target="https://www.zipcodestogo.com/Steuben/NY/" TargetMode="External"/><Relationship Id="rId170" Type="http://schemas.openxmlformats.org/officeDocument/2006/relationships/hyperlink" Target="https://www.zipcodestogo.com/New%20york/NY/" TargetMode="External"/><Relationship Id="rId987" Type="http://schemas.openxmlformats.org/officeDocument/2006/relationships/hyperlink" Target="https://www.zipcodestogo.com/South%20Richmond%20Hill/NY/11419/" TargetMode="External"/><Relationship Id="rId2668" Type="http://schemas.openxmlformats.org/officeDocument/2006/relationships/hyperlink" Target="https://www.zipcodestogo.com/Onondaga/NY/" TargetMode="External"/><Relationship Id="rId3719" Type="http://schemas.openxmlformats.org/officeDocument/2006/relationships/hyperlink" Target="https://www.zipcodestogo.com/Buffalo/NY/14220/" TargetMode="External"/><Relationship Id="rId4090" Type="http://schemas.openxmlformats.org/officeDocument/2006/relationships/hyperlink" Target="https://www.zipcodestogo.com/Monroe/NY/" TargetMode="External"/><Relationship Id="rId1684" Type="http://schemas.openxmlformats.org/officeDocument/2006/relationships/hyperlink" Target="https://www.zipcodestogo.com/Rensselaer/NY/" TargetMode="External"/><Relationship Id="rId2735" Type="http://schemas.openxmlformats.org/officeDocument/2006/relationships/hyperlink" Target="https://www.zipcodestogo.com/Port%20Byron/NY/13140/" TargetMode="External"/><Relationship Id="rId707" Type="http://schemas.openxmlformats.org/officeDocument/2006/relationships/hyperlink" Target="https://www.zipcodestogo.com/Tomkins%20Cove/NY/10986/" TargetMode="External"/><Relationship Id="rId1337" Type="http://schemas.openxmlformats.org/officeDocument/2006/relationships/hyperlink" Target="https://www.zipcodestogo.com/Riverhead/NY/11901/" TargetMode="External"/><Relationship Id="rId1751" Type="http://schemas.openxmlformats.org/officeDocument/2006/relationships/hyperlink" Target="https://www.zipcodestogo.com/Albany/NY/12226/" TargetMode="External"/><Relationship Id="rId2802" Type="http://schemas.openxmlformats.org/officeDocument/2006/relationships/hyperlink" Target="https://www.zipcodestogo.com/Onondaga/NY/" TargetMode="External"/><Relationship Id="rId43" Type="http://schemas.openxmlformats.org/officeDocument/2006/relationships/hyperlink" Target="https://www.zipcodestogo.com/New%20York/NY/10019/" TargetMode="External"/><Relationship Id="rId1404" Type="http://schemas.openxmlformats.org/officeDocument/2006/relationships/hyperlink" Target="https://www.zipcodestogo.com/Suffolk/NY/" TargetMode="External"/><Relationship Id="rId3576" Type="http://schemas.openxmlformats.org/officeDocument/2006/relationships/hyperlink" Target="https://www.zipcodestogo.com/Erie/NY/" TargetMode="External"/><Relationship Id="rId497" Type="http://schemas.openxmlformats.org/officeDocument/2006/relationships/hyperlink" Target="https://www.zipcodestogo.com/Mount%20Vernon/NY/10553/" TargetMode="External"/><Relationship Id="rId2178" Type="http://schemas.openxmlformats.org/officeDocument/2006/relationships/hyperlink" Target="https://www.zipcodestogo.com/Sullivan/NY/" TargetMode="External"/><Relationship Id="rId3229" Type="http://schemas.openxmlformats.org/officeDocument/2006/relationships/hyperlink" Target="https://www.zipcodestogo.com/Pierrepont%20Manor/NY/13674/" TargetMode="External"/><Relationship Id="rId3990" Type="http://schemas.openxmlformats.org/officeDocument/2006/relationships/hyperlink" Target="https://www.zipcodestogo.com/Wyoming/NY/" TargetMode="External"/><Relationship Id="rId1194" Type="http://schemas.openxmlformats.org/officeDocument/2006/relationships/hyperlink" Target="https://www.zipcodestogo.com/Suffolk/NY/" TargetMode="External"/><Relationship Id="rId2592" Type="http://schemas.openxmlformats.org/officeDocument/2006/relationships/hyperlink" Target="https://www.zipcodestogo.com/Oswego/NY/" TargetMode="External"/><Relationship Id="rId3643" Type="http://schemas.openxmlformats.org/officeDocument/2006/relationships/hyperlink" Target="https://www.zipcodestogo.com/Silver%20Creek/NY/14136/" TargetMode="External"/><Relationship Id="rId217" Type="http://schemas.openxmlformats.org/officeDocument/2006/relationships/hyperlink" Target="https://www.zipcodestogo.com/New%20York/NY/10159/" TargetMode="External"/><Relationship Id="rId564" Type="http://schemas.openxmlformats.org/officeDocument/2006/relationships/hyperlink" Target="https://www.zipcodestogo.com/Westchester/NY/" TargetMode="External"/><Relationship Id="rId2245" Type="http://schemas.openxmlformats.org/officeDocument/2006/relationships/hyperlink" Target="https://www.zipcodestogo.com/Port%20Jervis/NY/12771/" TargetMode="External"/><Relationship Id="rId3710" Type="http://schemas.openxmlformats.org/officeDocument/2006/relationships/hyperlink" Target="https://www.zipcodestogo.com/Erie/NY/" TargetMode="External"/><Relationship Id="rId631" Type="http://schemas.openxmlformats.org/officeDocument/2006/relationships/hyperlink" Target="https://www.zipcodestogo.com/Harriman/NY/10926/" TargetMode="External"/><Relationship Id="rId1261" Type="http://schemas.openxmlformats.org/officeDocument/2006/relationships/hyperlink" Target="https://www.zipcodestogo.com/Northport/NY/11768/" TargetMode="External"/><Relationship Id="rId2312" Type="http://schemas.openxmlformats.org/officeDocument/2006/relationships/hyperlink" Target="https://www.zipcodestogo.com/Saratoga/NY/" TargetMode="External"/><Relationship Id="rId3086" Type="http://schemas.openxmlformats.org/officeDocument/2006/relationships/hyperlink" Target="https://www.zipcodestogo.com/Oneida/NY/" TargetMode="External"/><Relationship Id="rId4137" Type="http://schemas.openxmlformats.org/officeDocument/2006/relationships/hyperlink" Target="https://www.zipcodestogo.com/Clymer/NY/14724/" TargetMode="External"/><Relationship Id="rId3153" Type="http://schemas.openxmlformats.org/officeDocument/2006/relationships/hyperlink" Target="https://www.zipcodestogo.com/De%20Peyster/NY/13633/" TargetMode="External"/><Relationship Id="rId4204" Type="http://schemas.openxmlformats.org/officeDocument/2006/relationships/hyperlink" Target="https://www.zipcodestogo.com/Chautauqua/NY/" TargetMode="External"/><Relationship Id="rId141" Type="http://schemas.openxmlformats.org/officeDocument/2006/relationships/hyperlink" Target="https://www.zipcodestogo.com/New%20York/NY/10106/" TargetMode="External"/><Relationship Id="rId3220" Type="http://schemas.openxmlformats.org/officeDocument/2006/relationships/hyperlink" Target="https://www.zipcodestogo.com/Saint%20lawrence/NY/" TargetMode="External"/><Relationship Id="rId7" Type="http://schemas.openxmlformats.org/officeDocument/2006/relationships/hyperlink" Target="https://www.zipcodestogo.com/New%20York/NY/10001/" TargetMode="External"/><Relationship Id="rId2986" Type="http://schemas.openxmlformats.org/officeDocument/2006/relationships/hyperlink" Target="https://www.zipcodestogo.com/Oneida/NY/" TargetMode="External"/><Relationship Id="rId958" Type="http://schemas.openxmlformats.org/officeDocument/2006/relationships/hyperlink" Target="https://www.zipcodestogo.com/Queens/NY/" TargetMode="External"/><Relationship Id="rId1588" Type="http://schemas.openxmlformats.org/officeDocument/2006/relationships/hyperlink" Target="https://www.zipcodestogo.com/Rensselaer/NY/" TargetMode="External"/><Relationship Id="rId2639" Type="http://schemas.openxmlformats.org/officeDocument/2006/relationships/hyperlink" Target="https://www.zipcodestogo.com/Genoa/NY/13071/" TargetMode="External"/><Relationship Id="rId1655" Type="http://schemas.openxmlformats.org/officeDocument/2006/relationships/hyperlink" Target="https://www.zipcodestogo.com/Spencertown/NY/12165/" TargetMode="External"/><Relationship Id="rId2706" Type="http://schemas.openxmlformats.org/officeDocument/2006/relationships/hyperlink" Target="https://www.zipcodestogo.com/Onondaga/NY/" TargetMode="External"/><Relationship Id="rId4061" Type="http://schemas.openxmlformats.org/officeDocument/2006/relationships/hyperlink" Target="https://www.zipcodestogo.com/Rochester/NY/14627/" TargetMode="External"/><Relationship Id="rId1308" Type="http://schemas.openxmlformats.org/officeDocument/2006/relationships/hyperlink" Target="https://www.zipcodestogo.com/Nassau/NY/" TargetMode="External"/><Relationship Id="rId1722" Type="http://schemas.openxmlformats.org/officeDocument/2006/relationships/hyperlink" Target="https://www.zipcodestogo.com/Albany/NY/" TargetMode="External"/><Relationship Id="rId14" Type="http://schemas.openxmlformats.org/officeDocument/2006/relationships/hyperlink" Target="https://www.zipcodestogo.com/New%20york/NY/" TargetMode="External"/><Relationship Id="rId3894" Type="http://schemas.openxmlformats.org/officeDocument/2006/relationships/hyperlink" Target="https://www.zipcodestogo.com/Yates/NY/" TargetMode="External"/><Relationship Id="rId2496" Type="http://schemas.openxmlformats.org/officeDocument/2006/relationships/hyperlink" Target="https://www.zipcodestogo.com/Essex/NY/" TargetMode="External"/><Relationship Id="rId3547" Type="http://schemas.openxmlformats.org/officeDocument/2006/relationships/hyperlink" Target="https://www.zipcodestogo.com/Eden/NY/14057/" TargetMode="External"/><Relationship Id="rId3961" Type="http://schemas.openxmlformats.org/officeDocument/2006/relationships/hyperlink" Target="https://www.zipcodestogo.com/Shortsville/NY/14548/" TargetMode="External"/><Relationship Id="rId468" Type="http://schemas.openxmlformats.org/officeDocument/2006/relationships/hyperlink" Target="https://www.zipcodestogo.com/Westchester/NY/" TargetMode="External"/><Relationship Id="rId882" Type="http://schemas.openxmlformats.org/officeDocument/2006/relationships/hyperlink" Target="https://www.zipcodestogo.com/Kings/NY/" TargetMode="External"/><Relationship Id="rId1098" Type="http://schemas.openxmlformats.org/officeDocument/2006/relationships/hyperlink" Target="https://www.zipcodestogo.com/Nassau/NY/" TargetMode="External"/><Relationship Id="rId2149" Type="http://schemas.openxmlformats.org/officeDocument/2006/relationships/hyperlink" Target="https://www.zipcodestogo.com/West%20Copake/NY/12593/" TargetMode="External"/><Relationship Id="rId2563" Type="http://schemas.openxmlformats.org/officeDocument/2006/relationships/hyperlink" Target="https://www.zipcodestogo.com/Apulia%20Station/NY/13020/" TargetMode="External"/><Relationship Id="rId3614" Type="http://schemas.openxmlformats.org/officeDocument/2006/relationships/hyperlink" Target="https://www.zipcodestogo.com/Erie/NY/" TargetMode="External"/><Relationship Id="rId535" Type="http://schemas.openxmlformats.org/officeDocument/2006/relationships/hyperlink" Target="https://www.zipcodestogo.com/Somers/NY/10589/" TargetMode="External"/><Relationship Id="rId1165" Type="http://schemas.openxmlformats.org/officeDocument/2006/relationships/hyperlink" Target="https://www.zipcodestogo.com/Bellmore/NY/11710/" TargetMode="External"/><Relationship Id="rId2216" Type="http://schemas.openxmlformats.org/officeDocument/2006/relationships/hyperlink" Target="https://www.zipcodestogo.com/Sullivan/NY/" TargetMode="External"/><Relationship Id="rId2630" Type="http://schemas.openxmlformats.org/officeDocument/2006/relationships/hyperlink" Target="https://www.zipcodestogo.com/Cayuga/NY/" TargetMode="External"/><Relationship Id="rId602" Type="http://schemas.openxmlformats.org/officeDocument/2006/relationships/hyperlink" Target="https://www.zipcodestogo.com/Rockland/NY/" TargetMode="External"/><Relationship Id="rId1232" Type="http://schemas.openxmlformats.org/officeDocument/2006/relationships/hyperlink" Target="https://www.zipcodestogo.com/Suffolk/NY/" TargetMode="External"/><Relationship Id="rId4388" Type="http://schemas.openxmlformats.org/officeDocument/2006/relationships/hyperlink" Target="https://www.zipcodestogo.com/Tioga/NY/" TargetMode="External"/><Relationship Id="rId3057" Type="http://schemas.openxmlformats.org/officeDocument/2006/relationships/hyperlink" Target="https://www.zipcodestogo.com/Waterville/NY/13480/" TargetMode="External"/><Relationship Id="rId4108" Type="http://schemas.openxmlformats.org/officeDocument/2006/relationships/hyperlink" Target="https://www.zipcodestogo.com/Allegany/NY/" TargetMode="External"/><Relationship Id="rId4455" Type="http://schemas.openxmlformats.org/officeDocument/2006/relationships/hyperlink" Target="http://www.p12.nysed.gov/repcrd2005/links/c51_dist.shtml" TargetMode="External"/><Relationship Id="rId3471" Type="http://schemas.openxmlformats.org/officeDocument/2006/relationships/hyperlink" Target="https://www.zipcodestogo.com/Alden/NY/14004/" TargetMode="External"/><Relationship Id="rId392" Type="http://schemas.openxmlformats.org/officeDocument/2006/relationships/hyperlink" Target="https://www.zipcodestogo.com/Bronx/NY/" TargetMode="External"/><Relationship Id="rId2073" Type="http://schemas.openxmlformats.org/officeDocument/2006/relationships/hyperlink" Target="https://www.zipcodestogo.com/Maybrook/NY/12543/" TargetMode="External"/><Relationship Id="rId3124" Type="http://schemas.openxmlformats.org/officeDocument/2006/relationships/hyperlink" Target="https://www.zipcodestogo.com/Saint%20lawrence/NY/" TargetMode="External"/><Relationship Id="rId2140" Type="http://schemas.openxmlformats.org/officeDocument/2006/relationships/hyperlink" Target="https://www.zipcodestogo.com/Orange/NY/" TargetMode="External"/><Relationship Id="rId112" Type="http://schemas.openxmlformats.org/officeDocument/2006/relationships/hyperlink" Target="https://www.zipcodestogo.com/New%20york/NY/" TargetMode="External"/><Relationship Id="rId2957" Type="http://schemas.openxmlformats.org/officeDocument/2006/relationships/hyperlink" Target="https://www.zipcodestogo.com/Middleville/NY/13406/" TargetMode="External"/><Relationship Id="rId929" Type="http://schemas.openxmlformats.org/officeDocument/2006/relationships/hyperlink" Target="https://www.zipcodestogo.com/Oakland%20Gardens/NY/11364/" TargetMode="External"/><Relationship Id="rId1559" Type="http://schemas.openxmlformats.org/officeDocument/2006/relationships/hyperlink" Target="https://www.zipcodestogo.com/Hoosick%20Falls/NY/12090/" TargetMode="External"/><Relationship Id="rId1973" Type="http://schemas.openxmlformats.org/officeDocument/2006/relationships/hyperlink" Target="https://www.zipcodestogo.com/South%20Cairo/NY/12482/" TargetMode="External"/><Relationship Id="rId4032" Type="http://schemas.openxmlformats.org/officeDocument/2006/relationships/hyperlink" Target="https://www.zipcodestogo.com/Monroe/NY/" TargetMode="External"/><Relationship Id="rId1626" Type="http://schemas.openxmlformats.org/officeDocument/2006/relationships/hyperlink" Target="https://www.zipcodestogo.com/Albany/NY/" TargetMode="External"/><Relationship Id="rId3798" Type="http://schemas.openxmlformats.org/officeDocument/2006/relationships/hyperlink" Target="https://www.zipcodestogo.com/Livingston/NY/" TargetMode="External"/><Relationship Id="rId3865" Type="http://schemas.openxmlformats.org/officeDocument/2006/relationships/hyperlink" Target="https://www.zipcodestogo.com/Keuka%20Park/NY/14478/" TargetMode="External"/><Relationship Id="rId786" Type="http://schemas.openxmlformats.org/officeDocument/2006/relationships/hyperlink" Target="https://www.zipcodestogo.com/Queens/NY/" TargetMode="External"/><Relationship Id="rId2467" Type="http://schemas.openxmlformats.org/officeDocument/2006/relationships/hyperlink" Target="https://www.zipcodestogo.com/Essex/NY/12936/" TargetMode="External"/><Relationship Id="rId3518" Type="http://schemas.openxmlformats.org/officeDocument/2006/relationships/hyperlink" Target="https://www.zipcodestogo.com/Genesee/NY/" TargetMode="External"/><Relationship Id="rId439" Type="http://schemas.openxmlformats.org/officeDocument/2006/relationships/hyperlink" Target="https://www.zipcodestogo.com/Cross%20River/NY/10518/" TargetMode="External"/><Relationship Id="rId1069" Type="http://schemas.openxmlformats.org/officeDocument/2006/relationships/hyperlink" Target="https://www.zipcodestogo.com/Uniondale/NY/11553/" TargetMode="External"/><Relationship Id="rId1483" Type="http://schemas.openxmlformats.org/officeDocument/2006/relationships/hyperlink" Target="https://www.zipcodestogo.com/Coeymans%20Hollow/NY/12046/" TargetMode="External"/><Relationship Id="rId2881" Type="http://schemas.openxmlformats.org/officeDocument/2006/relationships/hyperlink" Target="https://www.zipcodestogo.com/Constableville/NY/13325/" TargetMode="External"/><Relationship Id="rId3932" Type="http://schemas.openxmlformats.org/officeDocument/2006/relationships/hyperlink" Target="https://www.zipcodestogo.com/Wyoming/NY/" TargetMode="External"/><Relationship Id="rId506" Type="http://schemas.openxmlformats.org/officeDocument/2006/relationships/hyperlink" Target="https://www.zipcodestogo.com/Westchester/NY/" TargetMode="External"/><Relationship Id="rId853" Type="http://schemas.openxmlformats.org/officeDocument/2006/relationships/hyperlink" Target="https://www.zipcodestogo.com/Brooklyn/NY/11228/" TargetMode="External"/><Relationship Id="rId1136" Type="http://schemas.openxmlformats.org/officeDocument/2006/relationships/hyperlink" Target="https://www.zipcodestogo.com/Queens/NY/" TargetMode="External"/><Relationship Id="rId2534" Type="http://schemas.openxmlformats.org/officeDocument/2006/relationships/hyperlink" Target="https://www.zipcodestogo.com/Clinton/NY/" TargetMode="External"/><Relationship Id="rId920" Type="http://schemas.openxmlformats.org/officeDocument/2006/relationships/hyperlink" Target="https://www.zipcodestogo.com/Queens/NY/" TargetMode="External"/><Relationship Id="rId1550" Type="http://schemas.openxmlformats.org/officeDocument/2006/relationships/hyperlink" Target="https://www.zipcodestogo.com/Albany/NY/" TargetMode="External"/><Relationship Id="rId2601" Type="http://schemas.openxmlformats.org/officeDocument/2006/relationships/hyperlink" Target="https://www.zipcodestogo.com/Cleveland/NY/13042/" TargetMode="External"/><Relationship Id="rId1203" Type="http://schemas.openxmlformats.org/officeDocument/2006/relationships/hyperlink" Target="https://www.zipcodestogo.com/East%20Setauket/NY/11733/" TargetMode="External"/><Relationship Id="rId4359" Type="http://schemas.openxmlformats.org/officeDocument/2006/relationships/hyperlink" Target="https://www.zipcodestogo.com/Reading%20Center/NY/14876/" TargetMode="External"/><Relationship Id="rId3375" Type="http://schemas.openxmlformats.org/officeDocument/2006/relationships/hyperlink" Target="https://www.zipcodestogo.com/Meridale/NY/13806/" TargetMode="External"/><Relationship Id="rId4426" Type="http://schemas.openxmlformats.org/officeDocument/2006/relationships/hyperlink" Target="http://www.p12.nysed.gov/repcrd2005/links/c15_dist.shtml" TargetMode="External"/><Relationship Id="rId296" Type="http://schemas.openxmlformats.org/officeDocument/2006/relationships/hyperlink" Target="https://www.zipcodestogo.com/New%20york/NY/" TargetMode="External"/><Relationship Id="rId2391" Type="http://schemas.openxmlformats.org/officeDocument/2006/relationships/hyperlink" Target="https://www.zipcodestogo.com/Schroon%20Lake/NY/12870/" TargetMode="External"/><Relationship Id="rId3028" Type="http://schemas.openxmlformats.org/officeDocument/2006/relationships/hyperlink" Target="https://www.zipcodestogo.com/Chenango/NY/" TargetMode="External"/><Relationship Id="rId3442" Type="http://schemas.openxmlformats.org/officeDocument/2006/relationships/hyperlink" Target="https://www.zipcodestogo.com/Broome/NY/" TargetMode="External"/><Relationship Id="rId363" Type="http://schemas.openxmlformats.org/officeDocument/2006/relationships/hyperlink" Target="https://www.zipcodestogo.com/Bronx/NY/10453/" TargetMode="External"/><Relationship Id="rId2044" Type="http://schemas.openxmlformats.org/officeDocument/2006/relationships/hyperlink" Target="https://www.zipcodestogo.com/Dutchess/NY/" TargetMode="External"/><Relationship Id="rId430" Type="http://schemas.openxmlformats.org/officeDocument/2006/relationships/hyperlink" Target="https://www.zipcodestogo.com/Westchester/NY/" TargetMode="External"/><Relationship Id="rId1060" Type="http://schemas.openxmlformats.org/officeDocument/2006/relationships/hyperlink" Target="https://www.zipcodestogo.com/Nassau/NY/" TargetMode="External"/><Relationship Id="rId2111" Type="http://schemas.openxmlformats.org/officeDocument/2006/relationships/hyperlink" Target="https://www.zipcodestogo.com/Pleasant%20Valley/NY/12569/" TargetMode="External"/><Relationship Id="rId1877" Type="http://schemas.openxmlformats.org/officeDocument/2006/relationships/hyperlink" Target="https://www.zipcodestogo.com/East%20Jewett/NY/12424/" TargetMode="External"/><Relationship Id="rId2928" Type="http://schemas.openxmlformats.org/officeDocument/2006/relationships/hyperlink" Target="https://www.zipcodestogo.com/Oneida/NY/" TargetMode="External"/><Relationship Id="rId4283" Type="http://schemas.openxmlformats.org/officeDocument/2006/relationships/hyperlink" Target="https://www.zipcodestogo.com/Chemung/NY/14825/" TargetMode="External"/><Relationship Id="rId1944" Type="http://schemas.openxmlformats.org/officeDocument/2006/relationships/hyperlink" Target="https://www.zipcodestogo.com/Greene/NY/" TargetMode="External"/><Relationship Id="rId4350" Type="http://schemas.openxmlformats.org/officeDocument/2006/relationships/hyperlink" Target="https://www.zipcodestogo.com/Steuben/NY/" TargetMode="External"/><Relationship Id="rId4003" Type="http://schemas.openxmlformats.org/officeDocument/2006/relationships/hyperlink" Target="https://www.zipcodestogo.com/Williamson/NY/14589/" TargetMode="External"/><Relationship Id="rId3769" Type="http://schemas.openxmlformats.org/officeDocument/2006/relationships/hyperlink" Target="https://www.zipcodestogo.com/Niagara%20Falls/NY/14301/" TargetMode="External"/><Relationship Id="rId2785" Type="http://schemas.openxmlformats.org/officeDocument/2006/relationships/hyperlink" Target="https://www.zipcodestogo.com/Syracuse/NY/13202/" TargetMode="External"/><Relationship Id="rId3836" Type="http://schemas.openxmlformats.org/officeDocument/2006/relationships/hyperlink" Target="https://www.zipcodestogo.com/Ontario/NY/" TargetMode="External"/><Relationship Id="rId757" Type="http://schemas.openxmlformats.org/officeDocument/2006/relationships/hyperlink" Target="https://www.zipcodestogo.com/Manhasset/NY/11030/" TargetMode="External"/><Relationship Id="rId1387" Type="http://schemas.openxmlformats.org/officeDocument/2006/relationships/hyperlink" Target="https://www.zipcodestogo.com/Peconic/NY/11958/" TargetMode="External"/><Relationship Id="rId2438" Type="http://schemas.openxmlformats.org/officeDocument/2006/relationships/hyperlink" Target="https://www.zipcodestogo.com/Clinton/NY/" TargetMode="External"/><Relationship Id="rId2852" Type="http://schemas.openxmlformats.org/officeDocument/2006/relationships/hyperlink" Target="https://www.zipcodestogo.com/Oneida/NY/" TargetMode="External"/><Relationship Id="rId3903" Type="http://schemas.openxmlformats.org/officeDocument/2006/relationships/hyperlink" Target="https://www.zipcodestogo.com/Newark/NY/14513/" TargetMode="External"/><Relationship Id="rId93" Type="http://schemas.openxmlformats.org/officeDocument/2006/relationships/hyperlink" Target="https://www.zipcodestogo.com/New%20York/NY/10045/" TargetMode="External"/><Relationship Id="rId824" Type="http://schemas.openxmlformats.org/officeDocument/2006/relationships/hyperlink" Target="https://www.zipcodestogo.com/Kings/NY/" TargetMode="External"/><Relationship Id="rId1454" Type="http://schemas.openxmlformats.org/officeDocument/2006/relationships/hyperlink" Target="https://www.zipcodestogo.com/Fulton/NY/" TargetMode="External"/><Relationship Id="rId2505" Type="http://schemas.openxmlformats.org/officeDocument/2006/relationships/hyperlink" Target="https://www.zipcodestogo.com/Moriah%20Center/NY/12961/" TargetMode="External"/><Relationship Id="rId1107" Type="http://schemas.openxmlformats.org/officeDocument/2006/relationships/hyperlink" Target="https://www.zipcodestogo.com/Roslyn%20Heights/NY/11577/" TargetMode="External"/><Relationship Id="rId1521" Type="http://schemas.openxmlformats.org/officeDocument/2006/relationships/hyperlink" Target="https://www.zipcodestogo.com/Feura%20Bush/NY/12067/" TargetMode="External"/><Relationship Id="rId3279" Type="http://schemas.openxmlformats.org/officeDocument/2006/relationships/hyperlink" Target="https://www.zipcodestogo.com/Bainbridge/NY/13733/" TargetMode="External"/><Relationship Id="rId3693" Type="http://schemas.openxmlformats.org/officeDocument/2006/relationships/hyperlink" Target="https://www.zipcodestogo.com/Buffalo/NY/14207/" TargetMode="External"/><Relationship Id="rId2295" Type="http://schemas.openxmlformats.org/officeDocument/2006/relationships/hyperlink" Target="https://www.zipcodestogo.com/Blue%20Mountain%20Lake/NY/12812/" TargetMode="External"/><Relationship Id="rId3346" Type="http://schemas.openxmlformats.org/officeDocument/2006/relationships/hyperlink" Target="https://www.zipcodestogo.com/Delaware/NY/" TargetMode="External"/><Relationship Id="rId267" Type="http://schemas.openxmlformats.org/officeDocument/2006/relationships/hyperlink" Target="https://www.zipcodestogo.com/New%20York/NY/10199/" TargetMode="External"/><Relationship Id="rId3760" Type="http://schemas.openxmlformats.org/officeDocument/2006/relationships/hyperlink" Target="https://www.zipcodestogo.com/Erie/NY/" TargetMode="External"/><Relationship Id="rId681" Type="http://schemas.openxmlformats.org/officeDocument/2006/relationships/hyperlink" Target="https://www.zipcodestogo.com/Pomona/NY/10970/" TargetMode="External"/><Relationship Id="rId2362" Type="http://schemas.openxmlformats.org/officeDocument/2006/relationships/hyperlink" Target="https://www.zipcodestogo.com/Essex/NY/" TargetMode="External"/><Relationship Id="rId3413" Type="http://schemas.openxmlformats.org/officeDocument/2006/relationships/hyperlink" Target="https://www.zipcodestogo.com/Shinhopple/NY/13837/" TargetMode="External"/><Relationship Id="rId334" Type="http://schemas.openxmlformats.org/officeDocument/2006/relationships/hyperlink" Target="https://www.zipcodestogo.com/Richmond/NY/" TargetMode="External"/><Relationship Id="rId2015" Type="http://schemas.openxmlformats.org/officeDocument/2006/relationships/hyperlink" Target="https://www.zipcodestogo.com/Beacon/NY/12508/" TargetMode="External"/><Relationship Id="rId401" Type="http://schemas.openxmlformats.org/officeDocument/2006/relationships/hyperlink" Target="https://www.zipcodestogo.com/Bronx/NY/10472/" TargetMode="External"/><Relationship Id="rId1031" Type="http://schemas.openxmlformats.org/officeDocument/2006/relationships/hyperlink" Target="https://www.zipcodestogo.com/Albertson/NY/11507/" TargetMode="External"/><Relationship Id="rId4187" Type="http://schemas.openxmlformats.org/officeDocument/2006/relationships/hyperlink" Target="https://www.zipcodestogo.com/Limestone/NY/14753/" TargetMode="External"/><Relationship Id="rId4254" Type="http://schemas.openxmlformats.org/officeDocument/2006/relationships/hyperlink" Target="https://www.zipcodestogo.com/Steuben/NY/" TargetMode="External"/><Relationship Id="rId1848" Type="http://schemas.openxmlformats.org/officeDocument/2006/relationships/hyperlink" Target="https://www.zipcodestogo.com/Greene/NY/" TargetMode="External"/><Relationship Id="rId3270" Type="http://schemas.openxmlformats.org/officeDocument/2006/relationships/hyperlink" Target="https://www.zipcodestogo.com/Saint%20lawrence/NY/" TargetMode="External"/><Relationship Id="rId4321" Type="http://schemas.openxmlformats.org/officeDocument/2006/relationships/hyperlink" Target="https://www.zipcodestogo.com/Ithaca/NY/14853/" TargetMode="External"/><Relationship Id="rId191" Type="http://schemas.openxmlformats.org/officeDocument/2006/relationships/hyperlink" Target="https://www.zipcodestogo.com/New%20York/NY/10132/" TargetMode="External"/><Relationship Id="rId1915" Type="http://schemas.openxmlformats.org/officeDocument/2006/relationships/hyperlink" Target="https://www.zipcodestogo.com/Lake%20Hill/NY/12448/" TargetMode="External"/><Relationship Id="rId2689" Type="http://schemas.openxmlformats.org/officeDocument/2006/relationships/hyperlink" Target="https://www.zipcodestogo.com/Martville/NY/13111/" TargetMode="External"/><Relationship Id="rId2756" Type="http://schemas.openxmlformats.org/officeDocument/2006/relationships/hyperlink" Target="https://www.zipcodestogo.com/Onondaga/NY/" TargetMode="External"/><Relationship Id="rId3807" Type="http://schemas.openxmlformats.org/officeDocument/2006/relationships/hyperlink" Target="https://www.zipcodestogo.com/Clarendon/NY/14429/" TargetMode="External"/><Relationship Id="rId728" Type="http://schemas.openxmlformats.org/officeDocument/2006/relationships/hyperlink" Target="https://www.zipcodestogo.com/Orange/NY/" TargetMode="External"/><Relationship Id="rId1358" Type="http://schemas.openxmlformats.org/officeDocument/2006/relationships/hyperlink" Target="https://www.zipcodestogo.com/Suffolk/NY/" TargetMode="External"/><Relationship Id="rId1772" Type="http://schemas.openxmlformats.org/officeDocument/2006/relationships/hyperlink" Target="https://www.zipcodestogo.com/Albany/NY/" TargetMode="External"/><Relationship Id="rId2409" Type="http://schemas.openxmlformats.org/officeDocument/2006/relationships/hyperlink" Target="https://www.zipcodestogo.com/Warrensburg/NY/12885/" TargetMode="External"/><Relationship Id="rId64" Type="http://schemas.openxmlformats.org/officeDocument/2006/relationships/hyperlink" Target="https://www.zipcodestogo.com/New%20york/NY/" TargetMode="External"/><Relationship Id="rId1425" Type="http://schemas.openxmlformats.org/officeDocument/2006/relationships/hyperlink" Target="https://www.zipcodestogo.com/Yaphank/NY/11980/" TargetMode="External"/><Relationship Id="rId2823" Type="http://schemas.openxmlformats.org/officeDocument/2006/relationships/hyperlink" Target="https://www.zipcodestogo.com/Syracuse/NY/13225/" TargetMode="External"/><Relationship Id="rId2199" Type="http://schemas.openxmlformats.org/officeDocument/2006/relationships/hyperlink" Target="https://www.zipcodestogo.com/Harris/NY/12742/" TargetMode="External"/><Relationship Id="rId3597" Type="http://schemas.openxmlformats.org/officeDocument/2006/relationships/hyperlink" Target="https://www.zipcodestogo.com/Lyndonville/NY/14098/" TargetMode="External"/><Relationship Id="rId3664" Type="http://schemas.openxmlformats.org/officeDocument/2006/relationships/hyperlink" Target="https://www.zipcodestogo.com/Chautauqua/NY/" TargetMode="External"/><Relationship Id="rId585" Type="http://schemas.openxmlformats.org/officeDocument/2006/relationships/hyperlink" Target="https://www.zipcodestogo.com/Yonkers/NY/10710/" TargetMode="External"/><Relationship Id="rId2266" Type="http://schemas.openxmlformats.org/officeDocument/2006/relationships/hyperlink" Target="https://www.zipcodestogo.com/Sullivan/NY/" TargetMode="External"/><Relationship Id="rId2680" Type="http://schemas.openxmlformats.org/officeDocument/2006/relationships/hyperlink" Target="https://www.zipcodestogo.com/Oswego/NY/" TargetMode="External"/><Relationship Id="rId3317" Type="http://schemas.openxmlformats.org/officeDocument/2006/relationships/hyperlink" Target="https://www.zipcodestogo.com/Downsville/NY/13755/" TargetMode="External"/><Relationship Id="rId3731" Type="http://schemas.openxmlformats.org/officeDocument/2006/relationships/hyperlink" Target="https://www.zipcodestogo.com/Buffalo/NY/14226/" TargetMode="External"/><Relationship Id="rId238" Type="http://schemas.openxmlformats.org/officeDocument/2006/relationships/hyperlink" Target="https://www.zipcodestogo.com/New%20york/NY/" TargetMode="External"/><Relationship Id="rId652" Type="http://schemas.openxmlformats.org/officeDocument/2006/relationships/hyperlink" Target="https://www.zipcodestogo.com/Orange/NY/" TargetMode="External"/><Relationship Id="rId1282" Type="http://schemas.openxmlformats.org/officeDocument/2006/relationships/hyperlink" Target="https://www.zipcodestogo.com/Suffolk/NY/" TargetMode="External"/><Relationship Id="rId2333" Type="http://schemas.openxmlformats.org/officeDocument/2006/relationships/hyperlink" Target="https://www.zipcodestogo.com/Hampton/NY/12837/" TargetMode="External"/><Relationship Id="rId305" Type="http://schemas.openxmlformats.org/officeDocument/2006/relationships/hyperlink" Target="https://www.zipcodestogo.com/New%20York/NY/10273/" TargetMode="External"/><Relationship Id="rId2400" Type="http://schemas.openxmlformats.org/officeDocument/2006/relationships/hyperlink" Target="https://www.zipcodestogo.com/Warren/NY/" TargetMode="External"/><Relationship Id="rId1002" Type="http://schemas.openxmlformats.org/officeDocument/2006/relationships/hyperlink" Target="https://www.zipcodestogo.com/Queens/NY/" TargetMode="External"/><Relationship Id="rId4158" Type="http://schemas.openxmlformats.org/officeDocument/2006/relationships/hyperlink" Target="https://www.zipcodestogo.com/Chautauqua/NY/" TargetMode="External"/><Relationship Id="rId3174" Type="http://schemas.openxmlformats.org/officeDocument/2006/relationships/hyperlink" Target="https://www.zipcodestogo.com/Jefferson/NY/" TargetMode="External"/><Relationship Id="rId1819" Type="http://schemas.openxmlformats.org/officeDocument/2006/relationships/hyperlink" Target="https://www.zipcodestogo.com/Schenectady/NY/12303/" TargetMode="External"/><Relationship Id="rId4225" Type="http://schemas.openxmlformats.org/officeDocument/2006/relationships/hyperlink" Target="https://www.zipcodestogo.com/Steamburg/NY/14783/" TargetMode="External"/><Relationship Id="rId2190" Type="http://schemas.openxmlformats.org/officeDocument/2006/relationships/hyperlink" Target="https://www.zipcodestogo.com/Sullivan/NY/" TargetMode="External"/><Relationship Id="rId3241" Type="http://schemas.openxmlformats.org/officeDocument/2006/relationships/hyperlink" Target="https://www.zipcodestogo.com/Rensselaer%20Falls/NY/13680/" TargetMode="External"/><Relationship Id="rId162" Type="http://schemas.openxmlformats.org/officeDocument/2006/relationships/hyperlink" Target="https://www.zipcodestogo.com/New%20york/NY/" TargetMode="External"/><Relationship Id="rId979" Type="http://schemas.openxmlformats.org/officeDocument/2006/relationships/hyperlink" Target="https://www.zipcodestogo.com/Kew%20Gardens/NY/11415/" TargetMode="External"/><Relationship Id="rId4082" Type="http://schemas.openxmlformats.org/officeDocument/2006/relationships/hyperlink" Target="https://www.zipcodestogo.com/Monroe/NY/" TargetMode="External"/><Relationship Id="rId1676" Type="http://schemas.openxmlformats.org/officeDocument/2006/relationships/hyperlink" Target="https://www.zipcodestogo.com/Greene/NY/" TargetMode="External"/><Relationship Id="rId2727" Type="http://schemas.openxmlformats.org/officeDocument/2006/relationships/hyperlink" Target="https://www.zipcodestogo.com/Pitcher/NY/13136/" TargetMode="External"/><Relationship Id="rId1329" Type="http://schemas.openxmlformats.org/officeDocument/2006/relationships/hyperlink" Target="https://www.zipcodestogo.com/Hicksville/NY/11819/" TargetMode="External"/><Relationship Id="rId1743" Type="http://schemas.openxmlformats.org/officeDocument/2006/relationships/hyperlink" Target="https://www.zipcodestogo.com/Albany/NY/12222/" TargetMode="External"/><Relationship Id="rId35" Type="http://schemas.openxmlformats.org/officeDocument/2006/relationships/hyperlink" Target="https://www.zipcodestogo.com/New%20York/NY/10015/" TargetMode="External"/><Relationship Id="rId1810" Type="http://schemas.openxmlformats.org/officeDocument/2006/relationships/hyperlink" Target="https://www.zipcodestogo.com/Albany/NY/" TargetMode="External"/><Relationship Id="rId3568" Type="http://schemas.openxmlformats.org/officeDocument/2006/relationships/hyperlink" Target="https://www.zipcodestogo.com/Erie/NY/" TargetMode="External"/><Relationship Id="rId3982" Type="http://schemas.openxmlformats.org/officeDocument/2006/relationships/hyperlink" Target="https://www.zipcodestogo.com/Ontario/NY/" TargetMode="External"/><Relationship Id="rId489" Type="http://schemas.openxmlformats.org/officeDocument/2006/relationships/hyperlink" Target="https://www.zipcodestogo.com/Mount%20Kisco/NY/10549/" TargetMode="External"/><Relationship Id="rId2584" Type="http://schemas.openxmlformats.org/officeDocument/2006/relationships/hyperlink" Target="https://www.zipcodestogo.com/Madison/NY/" TargetMode="External"/><Relationship Id="rId3635" Type="http://schemas.openxmlformats.org/officeDocument/2006/relationships/hyperlink" Target="https://www.zipcodestogo.com/Sanborn/NY/14132/" TargetMode="External"/><Relationship Id="rId556" Type="http://schemas.openxmlformats.org/officeDocument/2006/relationships/hyperlink" Target="https://www.zipcodestogo.com/Westchester/NY/" TargetMode="External"/><Relationship Id="rId1186" Type="http://schemas.openxmlformats.org/officeDocument/2006/relationships/hyperlink" Target="https://www.zipcodestogo.com/Suffolk/NY/" TargetMode="External"/><Relationship Id="rId2237" Type="http://schemas.openxmlformats.org/officeDocument/2006/relationships/hyperlink" Target="https://www.zipcodestogo.com/Obernburg/NY/12767/" TargetMode="External"/><Relationship Id="rId209" Type="http://schemas.openxmlformats.org/officeDocument/2006/relationships/hyperlink" Target="https://www.zipcodestogo.com/New%20York/NY/10155/" TargetMode="External"/><Relationship Id="rId970" Type="http://schemas.openxmlformats.org/officeDocument/2006/relationships/hyperlink" Target="https://www.zipcodestogo.com/Queens/NY/" TargetMode="External"/><Relationship Id="rId1253" Type="http://schemas.openxmlformats.org/officeDocument/2006/relationships/hyperlink" Target="https://www.zipcodestogo.com/Miller%20Place/NY/11764/" TargetMode="External"/><Relationship Id="rId2651" Type="http://schemas.openxmlformats.org/officeDocument/2006/relationships/hyperlink" Target="https://www.zipcodestogo.com/Jamesville/NY/13078/" TargetMode="External"/><Relationship Id="rId3702" Type="http://schemas.openxmlformats.org/officeDocument/2006/relationships/hyperlink" Target="https://www.zipcodestogo.com/Erie/NY/" TargetMode="External"/><Relationship Id="rId623" Type="http://schemas.openxmlformats.org/officeDocument/2006/relationships/hyperlink" Target="https://www.zipcodestogo.com/Fort%20Montgomery/NY/10922/" TargetMode="External"/><Relationship Id="rId2304" Type="http://schemas.openxmlformats.org/officeDocument/2006/relationships/hyperlink" Target="https://www.zipcodestogo.com/Warren/NY/" TargetMode="External"/><Relationship Id="rId1320" Type="http://schemas.openxmlformats.org/officeDocument/2006/relationships/hyperlink" Target="https://www.zipcodestogo.com/Nassau/NY/" TargetMode="External"/><Relationship Id="rId3078" Type="http://schemas.openxmlformats.org/officeDocument/2006/relationships/hyperlink" Target="https://www.zipcodestogo.com/Oneida/NY/" TargetMode="External"/><Relationship Id="rId3285" Type="http://schemas.openxmlformats.org/officeDocument/2006/relationships/hyperlink" Target="https://www.zipcodestogo.com/Bible%20School%20Park/NY/13737/" TargetMode="External"/><Relationship Id="rId3492" Type="http://schemas.openxmlformats.org/officeDocument/2006/relationships/hyperlink" Target="https://www.zipcodestogo.com/Genesee/NY/" TargetMode="External"/><Relationship Id="rId4129" Type="http://schemas.openxmlformats.org/officeDocument/2006/relationships/hyperlink" Target="https://www.zipcodestogo.com/Celoron/NY/14720/" TargetMode="External"/><Relationship Id="rId4336" Type="http://schemas.openxmlformats.org/officeDocument/2006/relationships/hyperlink" Target="https://www.zipcodestogo.com/Seneca/NY/" TargetMode="External"/><Relationship Id="rId2094" Type="http://schemas.openxmlformats.org/officeDocument/2006/relationships/hyperlink" Target="https://www.zipcodestogo.com/Orange/NY/" TargetMode="External"/><Relationship Id="rId3145" Type="http://schemas.openxmlformats.org/officeDocument/2006/relationships/hyperlink" Target="https://www.zipcodestogo.com/Deferiet/NY/13628/" TargetMode="External"/><Relationship Id="rId3352" Type="http://schemas.openxmlformats.org/officeDocument/2006/relationships/hyperlink" Target="https://www.zipcodestogo.com/Delaware/NY/" TargetMode="External"/><Relationship Id="rId4403" Type="http://schemas.openxmlformats.org/officeDocument/2006/relationships/hyperlink" Target="https://www.zipcodestogo.com/Elmira/NY/14903/" TargetMode="External"/><Relationship Id="rId273" Type="http://schemas.openxmlformats.org/officeDocument/2006/relationships/hyperlink" Target="https://www.zipcodestogo.com/New%20York/NY/10212/" TargetMode="External"/><Relationship Id="rId480" Type="http://schemas.openxmlformats.org/officeDocument/2006/relationships/hyperlink" Target="https://www.zipcodestogo.com/Westchester/NY/" TargetMode="External"/><Relationship Id="rId2161" Type="http://schemas.openxmlformats.org/officeDocument/2006/relationships/hyperlink" Target="https://www.zipcodestogo.com/Monticello/NY/12701/" TargetMode="External"/><Relationship Id="rId3005" Type="http://schemas.openxmlformats.org/officeDocument/2006/relationships/hyperlink" Target="https://www.zipcodestogo.com/Rome/NY/13440/" TargetMode="External"/><Relationship Id="rId3212" Type="http://schemas.openxmlformats.org/officeDocument/2006/relationships/hyperlink" Target="https://www.zipcodestogo.com/Jefferson/NY/" TargetMode="External"/><Relationship Id="rId133" Type="http://schemas.openxmlformats.org/officeDocument/2006/relationships/hyperlink" Target="https://www.zipcodestogo.com/New%20York/NY/10102/" TargetMode="External"/><Relationship Id="rId340" Type="http://schemas.openxmlformats.org/officeDocument/2006/relationships/hyperlink" Target="https://www.zipcodestogo.com/Richmond/NY/" TargetMode="External"/><Relationship Id="rId2021" Type="http://schemas.openxmlformats.org/officeDocument/2006/relationships/hyperlink" Target="https://www.zipcodestogo.com/Chelsea/NY/12512/" TargetMode="External"/><Relationship Id="rId200" Type="http://schemas.openxmlformats.org/officeDocument/2006/relationships/hyperlink" Target="https://www.zipcodestogo.com/New%20york/NY/" TargetMode="External"/><Relationship Id="rId2978" Type="http://schemas.openxmlformats.org/officeDocument/2006/relationships/hyperlink" Target="https://www.zipcodestogo.com/Madison/NY/" TargetMode="External"/><Relationship Id="rId4193" Type="http://schemas.openxmlformats.org/officeDocument/2006/relationships/hyperlink" Target="https://www.zipcodestogo.com/Maple%20Springs/NY/14756/" TargetMode="External"/><Relationship Id="rId1787" Type="http://schemas.openxmlformats.org/officeDocument/2006/relationships/hyperlink" Target="https://www.zipcodestogo.com/Albany/NY/12244/" TargetMode="External"/><Relationship Id="rId1994" Type="http://schemas.openxmlformats.org/officeDocument/2006/relationships/hyperlink" Target="https://www.zipcodestogo.com/Ulster/NY/" TargetMode="External"/><Relationship Id="rId2838" Type="http://schemas.openxmlformats.org/officeDocument/2006/relationships/hyperlink" Target="https://www.zipcodestogo.com/Onondaga/NY/" TargetMode="External"/><Relationship Id="rId79" Type="http://schemas.openxmlformats.org/officeDocument/2006/relationships/hyperlink" Target="https://www.zipcodestogo.com/New%20York/NY/10037/" TargetMode="External"/><Relationship Id="rId1647" Type="http://schemas.openxmlformats.org/officeDocument/2006/relationships/hyperlink" Target="https://www.zipcodestogo.com/Slingerlands/NY/12159/" TargetMode="External"/><Relationship Id="rId1854" Type="http://schemas.openxmlformats.org/officeDocument/2006/relationships/hyperlink" Target="https://www.zipcodestogo.com/Ulster/NY/" TargetMode="External"/><Relationship Id="rId2905" Type="http://schemas.openxmlformats.org/officeDocument/2006/relationships/hyperlink" Target="https://www.zipcodestogo.com/Fort%20Plain/NY/13339/" TargetMode="External"/><Relationship Id="rId4053" Type="http://schemas.openxmlformats.org/officeDocument/2006/relationships/hyperlink" Target="https://www.zipcodestogo.com/Rochester/NY/14623/" TargetMode="External"/><Relationship Id="rId4260" Type="http://schemas.openxmlformats.org/officeDocument/2006/relationships/hyperlink" Target="https://www.zipcodestogo.com/Allegany/NY/" TargetMode="External"/><Relationship Id="rId1507" Type="http://schemas.openxmlformats.org/officeDocument/2006/relationships/hyperlink" Target="https://www.zipcodestogo.com/East%20Chatham/NY/12060/" TargetMode="External"/><Relationship Id="rId1714" Type="http://schemas.openxmlformats.org/officeDocument/2006/relationships/hyperlink" Target="https://www.zipcodestogo.com/Rensselaer/NY/" TargetMode="External"/><Relationship Id="rId4120" Type="http://schemas.openxmlformats.org/officeDocument/2006/relationships/hyperlink" Target="https://www.zipcodestogo.com/Allegany/NY/" TargetMode="External"/><Relationship Id="rId1921" Type="http://schemas.openxmlformats.org/officeDocument/2006/relationships/hyperlink" Target="https://www.zipcodestogo.com/Leeds/NY/12451/" TargetMode="External"/><Relationship Id="rId3679" Type="http://schemas.openxmlformats.org/officeDocument/2006/relationships/hyperlink" Target="https://www.zipcodestogo.com/Youngstown/NY/14174/" TargetMode="External"/><Relationship Id="rId2488" Type="http://schemas.openxmlformats.org/officeDocument/2006/relationships/hyperlink" Target="https://www.zipcodestogo.com/Essex/NY/" TargetMode="External"/><Relationship Id="rId3886" Type="http://schemas.openxmlformats.org/officeDocument/2006/relationships/hyperlink" Target="https://www.zipcodestogo.com/Wayne/NY/" TargetMode="External"/><Relationship Id="rId1297" Type="http://schemas.openxmlformats.org/officeDocument/2006/relationships/hyperlink" Target="https://www.zipcodestogo.com/Hauppauge/NY/11788/" TargetMode="External"/><Relationship Id="rId2695" Type="http://schemas.openxmlformats.org/officeDocument/2006/relationships/hyperlink" Target="https://www.zipcodestogo.com/Mexico/NY/13114/" TargetMode="External"/><Relationship Id="rId3539" Type="http://schemas.openxmlformats.org/officeDocument/2006/relationships/hyperlink" Target="https://www.zipcodestogo.com/East%20Aurora/NY/14052/" TargetMode="External"/><Relationship Id="rId3746" Type="http://schemas.openxmlformats.org/officeDocument/2006/relationships/hyperlink" Target="https://www.zipcodestogo.com/Erie/NY/" TargetMode="External"/><Relationship Id="rId3953" Type="http://schemas.openxmlformats.org/officeDocument/2006/relationships/hyperlink" Target="https://www.zipcodestogo.com/Rushville/NY/14544/" TargetMode="External"/><Relationship Id="rId667" Type="http://schemas.openxmlformats.org/officeDocument/2006/relationships/hyperlink" Target="https://www.zipcodestogo.com/Nyack/NY/10960/" TargetMode="External"/><Relationship Id="rId874" Type="http://schemas.openxmlformats.org/officeDocument/2006/relationships/hyperlink" Target="https://www.zipcodestogo.com/Kings/NY/" TargetMode="External"/><Relationship Id="rId2348" Type="http://schemas.openxmlformats.org/officeDocument/2006/relationships/hyperlink" Target="https://www.zipcodestogo.com/Warren/NY/" TargetMode="External"/><Relationship Id="rId2555" Type="http://schemas.openxmlformats.org/officeDocument/2006/relationships/hyperlink" Target="https://www.zipcodestogo.com/Whippleville/NY/12995/" TargetMode="External"/><Relationship Id="rId2762" Type="http://schemas.openxmlformats.org/officeDocument/2006/relationships/hyperlink" Target="https://www.zipcodestogo.com/Cayuga/NY/" TargetMode="External"/><Relationship Id="rId3606" Type="http://schemas.openxmlformats.org/officeDocument/2006/relationships/hyperlink" Target="https://www.zipcodestogo.com/Niagara/NY/" TargetMode="External"/><Relationship Id="rId3813" Type="http://schemas.openxmlformats.org/officeDocument/2006/relationships/hyperlink" Target="https://www.zipcodestogo.com/Clyde/NY/14433/" TargetMode="External"/><Relationship Id="rId527" Type="http://schemas.openxmlformats.org/officeDocument/2006/relationships/hyperlink" Target="https://www.zipcodestogo.com/Rye/NY/10580/" TargetMode="External"/><Relationship Id="rId734" Type="http://schemas.openxmlformats.org/officeDocument/2006/relationships/hyperlink" Target="https://www.zipcodestogo.com/Nassau/NY/" TargetMode="External"/><Relationship Id="rId941" Type="http://schemas.openxmlformats.org/officeDocument/2006/relationships/hyperlink" Target="https://www.zipcodestogo.com/East%20Elmhurst/NY/11370/" TargetMode="External"/><Relationship Id="rId1157" Type="http://schemas.openxmlformats.org/officeDocument/2006/relationships/hyperlink" Target="https://www.zipcodestogo.com/Bay%20Shore/NY/11706/" TargetMode="External"/><Relationship Id="rId1364" Type="http://schemas.openxmlformats.org/officeDocument/2006/relationships/hyperlink" Target="https://www.zipcodestogo.com/Suffolk/NY/" TargetMode="External"/><Relationship Id="rId1571" Type="http://schemas.openxmlformats.org/officeDocument/2006/relationships/hyperlink" Target="https://www.zipcodestogo.com/Knox/NY/12107/" TargetMode="External"/><Relationship Id="rId2208" Type="http://schemas.openxmlformats.org/officeDocument/2006/relationships/hyperlink" Target="https://www.zipcodestogo.com/Sullivan/NY/" TargetMode="External"/><Relationship Id="rId2415" Type="http://schemas.openxmlformats.org/officeDocument/2006/relationships/hyperlink" Target="https://www.zipcodestogo.com/Plattsburgh/NY/12901/" TargetMode="External"/><Relationship Id="rId2622" Type="http://schemas.openxmlformats.org/officeDocument/2006/relationships/hyperlink" Target="https://www.zipcodestogo.com/Onondaga/NY/" TargetMode="External"/><Relationship Id="rId70" Type="http://schemas.openxmlformats.org/officeDocument/2006/relationships/hyperlink" Target="https://www.zipcodestogo.com/New%20york/NY/" TargetMode="External"/><Relationship Id="rId801" Type="http://schemas.openxmlformats.org/officeDocument/2006/relationships/hyperlink" Target="https://www.zipcodestogo.com/Brooklyn/NY/11201/" TargetMode="External"/><Relationship Id="rId1017" Type="http://schemas.openxmlformats.org/officeDocument/2006/relationships/hyperlink" Target="https://www.zipcodestogo.com/Jamaica/NY/11434/" TargetMode="External"/><Relationship Id="rId1224" Type="http://schemas.openxmlformats.org/officeDocument/2006/relationships/hyperlink" Target="https://www.zipcodestogo.com/Suffolk/NY/" TargetMode="External"/><Relationship Id="rId1431" Type="http://schemas.openxmlformats.org/officeDocument/2006/relationships/hyperlink" Target="https://www.zipcodestogo.com/Altamont/NY/12009/" TargetMode="External"/><Relationship Id="rId3189" Type="http://schemas.openxmlformats.org/officeDocument/2006/relationships/hyperlink" Target="https://www.zipcodestogo.com/Hermon/NY/13652/" TargetMode="External"/><Relationship Id="rId3396" Type="http://schemas.openxmlformats.org/officeDocument/2006/relationships/hyperlink" Target="https://www.zipcodestogo.com/Otsego/NY/" TargetMode="External"/><Relationship Id="rId4447" Type="http://schemas.openxmlformats.org/officeDocument/2006/relationships/hyperlink" Target="http://www.p12.nysed.gov/repcrd2005/links/c45_dist.shtml" TargetMode="External"/><Relationship Id="rId3049" Type="http://schemas.openxmlformats.org/officeDocument/2006/relationships/hyperlink" Target="https://www.zipcodestogo.com/Vernon/NY/13476/" TargetMode="External"/><Relationship Id="rId3256" Type="http://schemas.openxmlformats.org/officeDocument/2006/relationships/hyperlink" Target="https://www.zipcodestogo.com/Saint%20lawrence/NY/" TargetMode="External"/><Relationship Id="rId3463" Type="http://schemas.openxmlformats.org/officeDocument/2006/relationships/hyperlink" Target="https://www.zipcodestogo.com/Binghamton/NY/13903/" TargetMode="External"/><Relationship Id="rId4307" Type="http://schemas.openxmlformats.org/officeDocument/2006/relationships/hyperlink" Target="https://www.zipcodestogo.com/Hornell/NY/14843/" TargetMode="External"/><Relationship Id="rId177" Type="http://schemas.openxmlformats.org/officeDocument/2006/relationships/hyperlink" Target="https://www.zipcodestogo.com/New%20York/NY/10124/" TargetMode="External"/><Relationship Id="rId384" Type="http://schemas.openxmlformats.org/officeDocument/2006/relationships/hyperlink" Target="https://www.zipcodestogo.com/Bronx/NY/" TargetMode="External"/><Relationship Id="rId591" Type="http://schemas.openxmlformats.org/officeDocument/2006/relationships/hyperlink" Target="https://www.zipcodestogo.com/Pelham/NY/10803/" TargetMode="External"/><Relationship Id="rId2065" Type="http://schemas.openxmlformats.org/officeDocument/2006/relationships/hyperlink" Target="https://www.zipcodestogo.com/Hyde%20Park/NY/12538/" TargetMode="External"/><Relationship Id="rId2272" Type="http://schemas.openxmlformats.org/officeDocument/2006/relationships/hyperlink" Target="https://www.zipcodestogo.com/Sullivan/NY/" TargetMode="External"/><Relationship Id="rId3116" Type="http://schemas.openxmlformats.org/officeDocument/2006/relationships/hyperlink" Target="https://www.zipcodestogo.com/Saint%20lawrence/NY/" TargetMode="External"/><Relationship Id="rId3670" Type="http://schemas.openxmlformats.org/officeDocument/2006/relationships/hyperlink" Target="https://www.zipcodestogo.com/Erie/NY/" TargetMode="External"/><Relationship Id="rId244" Type="http://schemas.openxmlformats.org/officeDocument/2006/relationships/hyperlink" Target="https://www.zipcodestogo.com/New%20york/NY/" TargetMode="External"/><Relationship Id="rId1081" Type="http://schemas.openxmlformats.org/officeDocument/2006/relationships/hyperlink" Target="https://www.zipcodestogo.com/Lawrence/NY/11559/" TargetMode="External"/><Relationship Id="rId3323" Type="http://schemas.openxmlformats.org/officeDocument/2006/relationships/hyperlink" Target="https://www.zipcodestogo.com/East%20Pharsalia/NY/13758/" TargetMode="External"/><Relationship Id="rId3530" Type="http://schemas.openxmlformats.org/officeDocument/2006/relationships/hyperlink" Target="https://www.zipcodestogo.com/Cattaraugus/NY/" TargetMode="External"/><Relationship Id="rId451" Type="http://schemas.openxmlformats.org/officeDocument/2006/relationships/hyperlink" Target="https://www.zipcodestogo.com/Garrison/NY/10524/" TargetMode="External"/><Relationship Id="rId2132" Type="http://schemas.openxmlformats.org/officeDocument/2006/relationships/hyperlink" Target="https://www.zipcodestogo.com/Dutchess/NY/" TargetMode="External"/><Relationship Id="rId104" Type="http://schemas.openxmlformats.org/officeDocument/2006/relationships/hyperlink" Target="https://www.zipcodestogo.com/New%20york/NY/" TargetMode="External"/><Relationship Id="rId311" Type="http://schemas.openxmlformats.org/officeDocument/2006/relationships/hyperlink" Target="https://www.zipcodestogo.com/New%20York/NY/10276/" TargetMode="External"/><Relationship Id="rId1898" Type="http://schemas.openxmlformats.org/officeDocument/2006/relationships/hyperlink" Target="https://www.zipcodestogo.com/Greene/NY/" TargetMode="External"/><Relationship Id="rId2949" Type="http://schemas.openxmlformats.org/officeDocument/2006/relationships/hyperlink" Target="https://www.zipcodestogo.com/Mc%20Connellsville/NY/13401/" TargetMode="External"/><Relationship Id="rId4097" Type="http://schemas.openxmlformats.org/officeDocument/2006/relationships/hyperlink" Target="https://www.zipcodestogo.com/Rochester/NY/14694/" TargetMode="External"/><Relationship Id="rId1758" Type="http://schemas.openxmlformats.org/officeDocument/2006/relationships/hyperlink" Target="https://www.zipcodestogo.com/Albany/NY/" TargetMode="External"/><Relationship Id="rId2809" Type="http://schemas.openxmlformats.org/officeDocument/2006/relationships/hyperlink" Target="https://www.zipcodestogo.com/Syracuse/NY/13215/" TargetMode="External"/><Relationship Id="rId4164" Type="http://schemas.openxmlformats.org/officeDocument/2006/relationships/hyperlink" Target="https://www.zipcodestogo.com/Allegany/NY/" TargetMode="External"/><Relationship Id="rId4371" Type="http://schemas.openxmlformats.org/officeDocument/2006/relationships/hyperlink" Target="https://www.zipcodestogo.com/Lansing/NY/14882/" TargetMode="External"/><Relationship Id="rId1965" Type="http://schemas.openxmlformats.org/officeDocument/2006/relationships/hyperlink" Target="https://www.zipcodestogo.com/Ruby/NY/12475/" TargetMode="External"/><Relationship Id="rId3180" Type="http://schemas.openxmlformats.org/officeDocument/2006/relationships/hyperlink" Target="https://www.zipcodestogo.com/Saint%20lawrence/NY/" TargetMode="External"/><Relationship Id="rId4024" Type="http://schemas.openxmlformats.org/officeDocument/2006/relationships/hyperlink" Target="https://www.zipcodestogo.com/Monroe/NY/" TargetMode="External"/><Relationship Id="rId4231" Type="http://schemas.openxmlformats.org/officeDocument/2006/relationships/hyperlink" Target="https://www.zipcodestogo.com/West%20Clarksville/NY/14786/" TargetMode="External"/><Relationship Id="rId1618" Type="http://schemas.openxmlformats.org/officeDocument/2006/relationships/hyperlink" Target="https://www.zipcodestogo.com/Rensselaer/NY/" TargetMode="External"/><Relationship Id="rId1825" Type="http://schemas.openxmlformats.org/officeDocument/2006/relationships/hyperlink" Target="https://www.zipcodestogo.com/Schenectady/NY/12306/" TargetMode="External"/><Relationship Id="rId3040" Type="http://schemas.openxmlformats.org/officeDocument/2006/relationships/hyperlink" Target="https://www.zipcodestogo.com/Fulton/NY/" TargetMode="External"/><Relationship Id="rId3997" Type="http://schemas.openxmlformats.org/officeDocument/2006/relationships/hyperlink" Target="https://www.zipcodestogo.com/West%20Bloomfield/NY/14585/" TargetMode="External"/><Relationship Id="rId2599" Type="http://schemas.openxmlformats.org/officeDocument/2006/relationships/hyperlink" Target="https://www.zipcodestogo.com/Clay/NY/13041/" TargetMode="External"/><Relationship Id="rId3857" Type="http://schemas.openxmlformats.org/officeDocument/2006/relationships/hyperlink" Target="https://www.zipcodestogo.com/Honeoye%20Falls/NY/14472/" TargetMode="External"/><Relationship Id="rId778" Type="http://schemas.openxmlformats.org/officeDocument/2006/relationships/hyperlink" Target="https://www.zipcodestogo.com/Nassau/NY/" TargetMode="External"/><Relationship Id="rId985" Type="http://schemas.openxmlformats.org/officeDocument/2006/relationships/hyperlink" Target="https://www.zipcodestogo.com/Richmond%20Hill/NY/11418/" TargetMode="External"/><Relationship Id="rId2459" Type="http://schemas.openxmlformats.org/officeDocument/2006/relationships/hyperlink" Target="https://www.zipcodestogo.com/Elizabethtown/NY/12932/" TargetMode="External"/><Relationship Id="rId2666" Type="http://schemas.openxmlformats.org/officeDocument/2006/relationships/hyperlink" Target="https://www.zipcodestogo.com/Onondaga/NY/" TargetMode="External"/><Relationship Id="rId2873" Type="http://schemas.openxmlformats.org/officeDocument/2006/relationships/hyperlink" Target="https://www.zipcodestogo.com/Clark%20Mills/NY/13321/" TargetMode="External"/><Relationship Id="rId3717" Type="http://schemas.openxmlformats.org/officeDocument/2006/relationships/hyperlink" Target="https://www.zipcodestogo.com/Buffalo/NY/14219/" TargetMode="External"/><Relationship Id="rId3924" Type="http://schemas.openxmlformats.org/officeDocument/2006/relationships/hyperlink" Target="https://www.zipcodestogo.com/Genesee/NY/" TargetMode="External"/><Relationship Id="rId638" Type="http://schemas.openxmlformats.org/officeDocument/2006/relationships/hyperlink" Target="https://www.zipcodestogo.com/Orange/NY/" TargetMode="External"/><Relationship Id="rId845" Type="http://schemas.openxmlformats.org/officeDocument/2006/relationships/hyperlink" Target="https://www.zipcodestogo.com/Brooklyn/NY/11223/" TargetMode="External"/><Relationship Id="rId1268" Type="http://schemas.openxmlformats.org/officeDocument/2006/relationships/hyperlink" Target="https://www.zipcodestogo.com/Nassau/NY/" TargetMode="External"/><Relationship Id="rId1475" Type="http://schemas.openxmlformats.org/officeDocument/2006/relationships/hyperlink" Target="https://www.zipcodestogo.com/Clarksville/NY/12041/" TargetMode="External"/><Relationship Id="rId1682" Type="http://schemas.openxmlformats.org/officeDocument/2006/relationships/hyperlink" Target="https://www.zipcodestogo.com/Rensselaer/NY/" TargetMode="External"/><Relationship Id="rId2319" Type="http://schemas.openxmlformats.org/officeDocument/2006/relationships/hyperlink" Target="https://www.zipcodestogo.com/Fort%20Edward/NY/12828/" TargetMode="External"/><Relationship Id="rId2526" Type="http://schemas.openxmlformats.org/officeDocument/2006/relationships/hyperlink" Target="https://www.zipcodestogo.com/Essex/NY/" TargetMode="External"/><Relationship Id="rId2733" Type="http://schemas.openxmlformats.org/officeDocument/2006/relationships/hyperlink" Target="https://www.zipcodestogo.com/Poplar%20Ridge/NY/13139/" TargetMode="External"/><Relationship Id="rId705" Type="http://schemas.openxmlformats.org/officeDocument/2006/relationships/hyperlink" Target="https://www.zipcodestogo.com/Thompson%20Ridge/NY/10985/" TargetMode="External"/><Relationship Id="rId1128" Type="http://schemas.openxmlformats.org/officeDocument/2006/relationships/hyperlink" Target="https://www.zipcodestogo.com/Nassau/NY/" TargetMode="External"/><Relationship Id="rId1335" Type="http://schemas.openxmlformats.org/officeDocument/2006/relationships/hyperlink" Target="https://www.zipcodestogo.com/Hicksville/NY/11855/" TargetMode="External"/><Relationship Id="rId1542" Type="http://schemas.openxmlformats.org/officeDocument/2006/relationships/hyperlink" Target="https://www.zipcodestogo.com/Albany/NY/" TargetMode="External"/><Relationship Id="rId2940" Type="http://schemas.openxmlformats.org/officeDocument/2006/relationships/hyperlink" Target="https://www.zipcodestogo.com/Oneida/NY/" TargetMode="External"/><Relationship Id="rId912" Type="http://schemas.openxmlformats.org/officeDocument/2006/relationships/hyperlink" Target="https://www.zipcodestogo.com/Queens/NY/" TargetMode="External"/><Relationship Id="rId2800" Type="http://schemas.openxmlformats.org/officeDocument/2006/relationships/hyperlink" Target="https://www.zipcodestogo.com/Onondaga/NY/" TargetMode="External"/><Relationship Id="rId41" Type="http://schemas.openxmlformats.org/officeDocument/2006/relationships/hyperlink" Target="https://www.zipcodestogo.com/New%20York/NY/10018/" TargetMode="External"/><Relationship Id="rId1402" Type="http://schemas.openxmlformats.org/officeDocument/2006/relationships/hyperlink" Target="https://www.zipcodestogo.com/Suffolk/NY/" TargetMode="External"/><Relationship Id="rId288" Type="http://schemas.openxmlformats.org/officeDocument/2006/relationships/hyperlink" Target="https://www.zipcodestogo.com/New%20york/NY/" TargetMode="External"/><Relationship Id="rId3367" Type="http://schemas.openxmlformats.org/officeDocument/2006/relationships/hyperlink" Target="https://www.zipcodestogo.com/Mc%20Donough/NY/13801/" TargetMode="External"/><Relationship Id="rId3574" Type="http://schemas.openxmlformats.org/officeDocument/2006/relationships/hyperlink" Target="https://www.zipcodestogo.com/Erie/NY/" TargetMode="External"/><Relationship Id="rId3781" Type="http://schemas.openxmlformats.org/officeDocument/2006/relationships/hyperlink" Target="https://www.zipcodestogo.com/Albion/NY/14411/" TargetMode="External"/><Relationship Id="rId4418" Type="http://schemas.openxmlformats.org/officeDocument/2006/relationships/hyperlink" Target="http://www.p12.nysed.gov/repcrd2005/links/c07_dist.shtml" TargetMode="External"/><Relationship Id="rId495" Type="http://schemas.openxmlformats.org/officeDocument/2006/relationships/hyperlink" Target="https://www.zipcodestogo.com/Mount%20Vernon/NY/10552/" TargetMode="External"/><Relationship Id="rId2176" Type="http://schemas.openxmlformats.org/officeDocument/2006/relationships/hyperlink" Target="https://www.zipcodestogo.com/Sullivan/NY/" TargetMode="External"/><Relationship Id="rId2383" Type="http://schemas.openxmlformats.org/officeDocument/2006/relationships/hyperlink" Target="https://www.zipcodestogo.com/Rock%20City%20Falls/NY/12863/" TargetMode="External"/><Relationship Id="rId2590" Type="http://schemas.openxmlformats.org/officeDocument/2006/relationships/hyperlink" Target="https://www.zipcodestogo.com/Madison/NY/" TargetMode="External"/><Relationship Id="rId3227" Type="http://schemas.openxmlformats.org/officeDocument/2006/relationships/hyperlink" Target="https://www.zipcodestogo.com/Philadelphia/NY/13673/" TargetMode="External"/><Relationship Id="rId3434" Type="http://schemas.openxmlformats.org/officeDocument/2006/relationships/hyperlink" Target="https://www.zipcodestogo.com/Delaware/NY/" TargetMode="External"/><Relationship Id="rId3641" Type="http://schemas.openxmlformats.org/officeDocument/2006/relationships/hyperlink" Target="https://www.zipcodestogo.com/Sheridan/NY/14135/" TargetMode="External"/><Relationship Id="rId148" Type="http://schemas.openxmlformats.org/officeDocument/2006/relationships/hyperlink" Target="https://www.zipcodestogo.com/New%20york/NY/" TargetMode="External"/><Relationship Id="rId355" Type="http://schemas.openxmlformats.org/officeDocument/2006/relationships/hyperlink" Target="https://www.zipcodestogo.com/Staten%20Island/NY/10313/" TargetMode="External"/><Relationship Id="rId562" Type="http://schemas.openxmlformats.org/officeDocument/2006/relationships/hyperlink" Target="https://www.zipcodestogo.com/Westchester/NY/" TargetMode="External"/><Relationship Id="rId1192" Type="http://schemas.openxmlformats.org/officeDocument/2006/relationships/hyperlink" Target="https://www.zipcodestogo.com/Suffolk/NY/" TargetMode="External"/><Relationship Id="rId2036" Type="http://schemas.openxmlformats.org/officeDocument/2006/relationships/hyperlink" Target="https://www.zipcodestogo.com/Orange/NY/" TargetMode="External"/><Relationship Id="rId2243" Type="http://schemas.openxmlformats.org/officeDocument/2006/relationships/hyperlink" Target="https://www.zipcodestogo.com/Pond%20Eddy/NY/12770/" TargetMode="External"/><Relationship Id="rId2450" Type="http://schemas.openxmlformats.org/officeDocument/2006/relationships/hyperlink" Target="https://www.zipcodestogo.com/Franklin/NY/" TargetMode="External"/><Relationship Id="rId3501" Type="http://schemas.openxmlformats.org/officeDocument/2006/relationships/hyperlink" Target="https://www.zipcodestogo.com/Burt/NY/14028/" TargetMode="External"/><Relationship Id="rId215" Type="http://schemas.openxmlformats.org/officeDocument/2006/relationships/hyperlink" Target="https://www.zipcodestogo.com/New%20York/NY/10158/" TargetMode="External"/><Relationship Id="rId422" Type="http://schemas.openxmlformats.org/officeDocument/2006/relationships/hyperlink" Target="https://www.zipcodestogo.com/Westchester/NY/" TargetMode="External"/><Relationship Id="rId1052" Type="http://schemas.openxmlformats.org/officeDocument/2006/relationships/hyperlink" Target="https://www.zipcodestogo.com/Nassau/NY/" TargetMode="External"/><Relationship Id="rId2103" Type="http://schemas.openxmlformats.org/officeDocument/2006/relationships/hyperlink" Target="https://www.zipcodestogo.com/Philmont/NY/12565/" TargetMode="External"/><Relationship Id="rId2310" Type="http://schemas.openxmlformats.org/officeDocument/2006/relationships/hyperlink" Target="https://www.zipcodestogo.com/Washington/NY/" TargetMode="External"/><Relationship Id="rId4068" Type="http://schemas.openxmlformats.org/officeDocument/2006/relationships/hyperlink" Target="https://www.zipcodestogo.com/Monroe/NY/" TargetMode="External"/><Relationship Id="rId4275" Type="http://schemas.openxmlformats.org/officeDocument/2006/relationships/hyperlink" Target="https://www.zipcodestogo.com/Campbell/NY/14821/" TargetMode="External"/><Relationship Id="rId1869" Type="http://schemas.openxmlformats.org/officeDocument/2006/relationships/hyperlink" Target="https://www.zipcodestogo.com/Cragsmoor/NY/12420/" TargetMode="External"/><Relationship Id="rId3084" Type="http://schemas.openxmlformats.org/officeDocument/2006/relationships/hyperlink" Target="https://www.zipcodestogo.com/Oneida/NY/" TargetMode="External"/><Relationship Id="rId3291" Type="http://schemas.openxmlformats.org/officeDocument/2006/relationships/hyperlink" Target="https://www.zipcodestogo.com/Bovina%20Center/NY/13740/" TargetMode="External"/><Relationship Id="rId4135" Type="http://schemas.openxmlformats.org/officeDocument/2006/relationships/hyperlink" Target="https://www.zipcodestogo.com/Cherry%20Creek/NY/14723/" TargetMode="External"/><Relationship Id="rId1729" Type="http://schemas.openxmlformats.org/officeDocument/2006/relationships/hyperlink" Target="https://www.zipcodestogo.com/Albany/NY/12208/" TargetMode="External"/><Relationship Id="rId1936" Type="http://schemas.openxmlformats.org/officeDocument/2006/relationships/hyperlink" Target="https://www.zipcodestogo.com/Ulster/NY/" TargetMode="External"/><Relationship Id="rId4342" Type="http://schemas.openxmlformats.org/officeDocument/2006/relationships/hyperlink" Target="https://www.zipcodestogo.com/Chemung/NY/" TargetMode="External"/><Relationship Id="rId3151" Type="http://schemas.openxmlformats.org/officeDocument/2006/relationships/hyperlink" Target="https://www.zipcodestogo.com/Depauville/NY/13632/" TargetMode="External"/><Relationship Id="rId4202" Type="http://schemas.openxmlformats.org/officeDocument/2006/relationships/hyperlink" Target="https://www.zipcodestogo.com/Cattaraugus/NY/" TargetMode="External"/><Relationship Id="rId3011" Type="http://schemas.openxmlformats.org/officeDocument/2006/relationships/hyperlink" Target="https://www.zipcodestogo.com/Rome/NY/13449/" TargetMode="External"/><Relationship Id="rId3968" Type="http://schemas.openxmlformats.org/officeDocument/2006/relationships/hyperlink" Target="https://www.zipcodestogo.com/Wayne/NY/" TargetMode="External"/><Relationship Id="rId5" Type="http://schemas.openxmlformats.org/officeDocument/2006/relationships/hyperlink" Target="https://www.zipcodestogo.com/Fishers%20Island/NY/06390/" TargetMode="External"/><Relationship Id="rId889" Type="http://schemas.openxmlformats.org/officeDocument/2006/relationships/hyperlink" Target="https://www.zipcodestogo.com/Brooklyn/NY/11247/" TargetMode="External"/><Relationship Id="rId2777" Type="http://schemas.openxmlformats.org/officeDocument/2006/relationships/hyperlink" Target="https://www.zipcodestogo.com/Waterloo/NY/13165/" TargetMode="External"/><Relationship Id="rId749" Type="http://schemas.openxmlformats.org/officeDocument/2006/relationships/hyperlink" Target="https://www.zipcodestogo.com/Great%20Neck/NY/11024/" TargetMode="External"/><Relationship Id="rId1379" Type="http://schemas.openxmlformats.org/officeDocument/2006/relationships/hyperlink" Target="https://www.zipcodestogo.com/Montauk/NY/11954/" TargetMode="External"/><Relationship Id="rId1586" Type="http://schemas.openxmlformats.org/officeDocument/2006/relationships/hyperlink" Target="https://www.zipcodestogo.com/Albany/NY/" TargetMode="External"/><Relationship Id="rId2984" Type="http://schemas.openxmlformats.org/officeDocument/2006/relationships/hyperlink" Target="https://www.zipcodestogo.com/Oneida/NY/" TargetMode="External"/><Relationship Id="rId3828" Type="http://schemas.openxmlformats.org/officeDocument/2006/relationships/hyperlink" Target="https://www.zipcodestogo.com/Monroe/NY/" TargetMode="External"/><Relationship Id="rId609" Type="http://schemas.openxmlformats.org/officeDocument/2006/relationships/hyperlink" Target="https://www.zipcodestogo.com/Bullville/NY/10915/" TargetMode="External"/><Relationship Id="rId956" Type="http://schemas.openxmlformats.org/officeDocument/2006/relationships/hyperlink" Target="https://www.zipcodestogo.com/Queens/NY/" TargetMode="External"/><Relationship Id="rId1239" Type="http://schemas.openxmlformats.org/officeDocument/2006/relationships/hyperlink" Target="https://www.zipcodestogo.com/Lake%20Grove/NY/11755/" TargetMode="External"/><Relationship Id="rId1793" Type="http://schemas.openxmlformats.org/officeDocument/2006/relationships/hyperlink" Target="https://www.zipcodestogo.com/Albany/NY/12247/" TargetMode="External"/><Relationship Id="rId2637" Type="http://schemas.openxmlformats.org/officeDocument/2006/relationships/hyperlink" Target="https://www.zipcodestogo.com/Fulton/NY/13069/" TargetMode="External"/><Relationship Id="rId2844" Type="http://schemas.openxmlformats.org/officeDocument/2006/relationships/hyperlink" Target="https://www.zipcodestogo.com/Oneida/NY/" TargetMode="External"/><Relationship Id="rId85" Type="http://schemas.openxmlformats.org/officeDocument/2006/relationships/hyperlink" Target="https://www.zipcodestogo.com/New%20York/NY/10040/" TargetMode="External"/><Relationship Id="rId816" Type="http://schemas.openxmlformats.org/officeDocument/2006/relationships/hyperlink" Target="https://www.zipcodestogo.com/Kings/NY/" TargetMode="External"/><Relationship Id="rId1446" Type="http://schemas.openxmlformats.org/officeDocument/2006/relationships/hyperlink" Target="https://www.zipcodestogo.com/Saratoga/NY/" TargetMode="External"/><Relationship Id="rId1653" Type="http://schemas.openxmlformats.org/officeDocument/2006/relationships/hyperlink" Target="https://www.zipcodestogo.com/Speculator/NY/12164/" TargetMode="External"/><Relationship Id="rId1860" Type="http://schemas.openxmlformats.org/officeDocument/2006/relationships/hyperlink" Target="https://www.zipcodestogo.com/Greene/NY/" TargetMode="External"/><Relationship Id="rId2704" Type="http://schemas.openxmlformats.org/officeDocument/2006/relationships/hyperlink" Target="https://www.zipcodestogo.com/Cayuga/NY/" TargetMode="External"/><Relationship Id="rId2911" Type="http://schemas.openxmlformats.org/officeDocument/2006/relationships/hyperlink" Target="https://www.zipcodestogo.com/Garrattsville/NY/13342/" TargetMode="External"/><Relationship Id="rId1306" Type="http://schemas.openxmlformats.org/officeDocument/2006/relationships/hyperlink" Target="https://www.zipcodestogo.com/Suffolk/NY/" TargetMode="External"/><Relationship Id="rId1513" Type="http://schemas.openxmlformats.org/officeDocument/2006/relationships/hyperlink" Target="https://www.zipcodestogo.com/East%20Schodack/NY/12063/" TargetMode="External"/><Relationship Id="rId1720" Type="http://schemas.openxmlformats.org/officeDocument/2006/relationships/hyperlink" Target="https://www.zipcodestogo.com/Albany/NY/" TargetMode="External"/><Relationship Id="rId12" Type="http://schemas.openxmlformats.org/officeDocument/2006/relationships/hyperlink" Target="https://www.zipcodestogo.com/New%20york/NY/" TargetMode="External"/><Relationship Id="rId3478" Type="http://schemas.openxmlformats.org/officeDocument/2006/relationships/hyperlink" Target="https://www.zipcodestogo.com/Niagara/NY/" TargetMode="External"/><Relationship Id="rId3685" Type="http://schemas.openxmlformats.org/officeDocument/2006/relationships/hyperlink" Target="https://www.zipcodestogo.com/Buffalo/NY/14203/" TargetMode="External"/><Relationship Id="rId3892" Type="http://schemas.openxmlformats.org/officeDocument/2006/relationships/hyperlink" Target="https://www.zipcodestogo.com/Monroe/NY/" TargetMode="External"/><Relationship Id="rId399" Type="http://schemas.openxmlformats.org/officeDocument/2006/relationships/hyperlink" Target="https://www.zipcodestogo.com/Bronx/NY/10471/" TargetMode="External"/><Relationship Id="rId2287" Type="http://schemas.openxmlformats.org/officeDocument/2006/relationships/hyperlink" Target="https://www.zipcodestogo.com/Adirondack/NY/12808/" TargetMode="External"/><Relationship Id="rId2494" Type="http://schemas.openxmlformats.org/officeDocument/2006/relationships/hyperlink" Target="https://www.zipcodestogo.com/Clinton/NY/" TargetMode="External"/><Relationship Id="rId3338" Type="http://schemas.openxmlformats.org/officeDocument/2006/relationships/hyperlink" Target="https://www.zipcodestogo.com/Otsego/NY/" TargetMode="External"/><Relationship Id="rId3545" Type="http://schemas.openxmlformats.org/officeDocument/2006/relationships/hyperlink" Target="https://www.zipcodestogo.com/East%20Pembroke/NY/14056/" TargetMode="External"/><Relationship Id="rId3752" Type="http://schemas.openxmlformats.org/officeDocument/2006/relationships/hyperlink" Target="https://www.zipcodestogo.com/Erie/NY/" TargetMode="External"/><Relationship Id="rId259" Type="http://schemas.openxmlformats.org/officeDocument/2006/relationships/hyperlink" Target="https://www.zipcodestogo.com/New%20York/NY/10184/" TargetMode="External"/><Relationship Id="rId466" Type="http://schemas.openxmlformats.org/officeDocument/2006/relationships/hyperlink" Target="https://www.zipcodestogo.com/Westchester/NY/" TargetMode="External"/><Relationship Id="rId673" Type="http://schemas.openxmlformats.org/officeDocument/2006/relationships/hyperlink" Target="https://www.zipcodestogo.com/Palisades/NY/10964/" TargetMode="External"/><Relationship Id="rId880" Type="http://schemas.openxmlformats.org/officeDocument/2006/relationships/hyperlink" Target="https://www.zipcodestogo.com/Kings/NY/" TargetMode="External"/><Relationship Id="rId1096" Type="http://schemas.openxmlformats.org/officeDocument/2006/relationships/hyperlink" Target="https://www.zipcodestogo.com/Nassau/NY/" TargetMode="External"/><Relationship Id="rId2147" Type="http://schemas.openxmlformats.org/officeDocument/2006/relationships/hyperlink" Target="https://www.zipcodestogo.com/Wassaic/NY/12592/" TargetMode="External"/><Relationship Id="rId2354" Type="http://schemas.openxmlformats.org/officeDocument/2006/relationships/hyperlink" Target="https://www.zipcodestogo.com/Washington/NY/" TargetMode="External"/><Relationship Id="rId2561" Type="http://schemas.openxmlformats.org/officeDocument/2006/relationships/hyperlink" Target="https://www.zipcodestogo.com/Witherbee/NY/12998/" TargetMode="External"/><Relationship Id="rId3405" Type="http://schemas.openxmlformats.org/officeDocument/2006/relationships/hyperlink" Target="https://www.zipcodestogo.com/Plymouth/NY/13832/" TargetMode="External"/><Relationship Id="rId119" Type="http://schemas.openxmlformats.org/officeDocument/2006/relationships/hyperlink" Target="https://www.zipcodestogo.com/New%20York/NY/10090/" TargetMode="External"/><Relationship Id="rId326" Type="http://schemas.openxmlformats.org/officeDocument/2006/relationships/hyperlink" Target="https://www.zipcodestogo.com/New%20york/NY/" TargetMode="External"/><Relationship Id="rId533" Type="http://schemas.openxmlformats.org/officeDocument/2006/relationships/hyperlink" Target="https://www.zipcodestogo.com/Shrub%20Oak/NY/10588/" TargetMode="External"/><Relationship Id="rId1163" Type="http://schemas.openxmlformats.org/officeDocument/2006/relationships/hyperlink" Target="https://www.zipcodestogo.com/Bayville/NY/11709/" TargetMode="External"/><Relationship Id="rId1370" Type="http://schemas.openxmlformats.org/officeDocument/2006/relationships/hyperlink" Target="https://www.zipcodestogo.com/Suffolk/NY/" TargetMode="External"/><Relationship Id="rId2007" Type="http://schemas.openxmlformats.org/officeDocument/2006/relationships/hyperlink" Target="https://www.zipcodestogo.com/Ancramdale/NY/12503/" TargetMode="External"/><Relationship Id="rId2214" Type="http://schemas.openxmlformats.org/officeDocument/2006/relationships/hyperlink" Target="https://www.zipcodestogo.com/Sullivan/NY/" TargetMode="External"/><Relationship Id="rId3612" Type="http://schemas.openxmlformats.org/officeDocument/2006/relationships/hyperlink" Target="https://www.zipcodestogo.com/Niagara/NY/" TargetMode="External"/><Relationship Id="rId740" Type="http://schemas.openxmlformats.org/officeDocument/2006/relationships/hyperlink" Target="https://www.zipcodestogo.com/Nassau/NY/" TargetMode="External"/><Relationship Id="rId1023" Type="http://schemas.openxmlformats.org/officeDocument/2006/relationships/hyperlink" Target="https://www.zipcodestogo.com/Jamaica/NY/11439/" TargetMode="External"/><Relationship Id="rId2421" Type="http://schemas.openxmlformats.org/officeDocument/2006/relationships/hyperlink" Target="https://www.zipcodestogo.com/Keeseville/NY/12911/" TargetMode="External"/><Relationship Id="rId4179" Type="http://schemas.openxmlformats.org/officeDocument/2006/relationships/hyperlink" Target="https://www.zipcodestogo.com/Kill%20Buck/NY/14748/" TargetMode="External"/><Relationship Id="rId600" Type="http://schemas.openxmlformats.org/officeDocument/2006/relationships/hyperlink" Target="https://www.zipcodestogo.com/Orange/NY/" TargetMode="External"/><Relationship Id="rId1230" Type="http://schemas.openxmlformats.org/officeDocument/2006/relationships/hyperlink" Target="https://www.zipcodestogo.com/Suffolk/NY/" TargetMode="External"/><Relationship Id="rId4386" Type="http://schemas.openxmlformats.org/officeDocument/2006/relationships/hyperlink" Target="https://www.zipcodestogo.com/Schuyler/NY/" TargetMode="External"/><Relationship Id="rId3195" Type="http://schemas.openxmlformats.org/officeDocument/2006/relationships/hyperlink" Target="https://www.zipcodestogo.com/La%20Fargeville/NY/13656/" TargetMode="External"/><Relationship Id="rId4039" Type="http://schemas.openxmlformats.org/officeDocument/2006/relationships/hyperlink" Target="https://www.zipcodestogo.com/Rochester/NY/14616/" TargetMode="External"/><Relationship Id="rId4246" Type="http://schemas.openxmlformats.org/officeDocument/2006/relationships/hyperlink" Target="https://www.zipcodestogo.com/Schuyler/NY/" TargetMode="External"/><Relationship Id="rId4453" Type="http://schemas.openxmlformats.org/officeDocument/2006/relationships/hyperlink" Target="http://www.p12.nysed.gov/repcrd2005/links/c35_schl.shtml" TargetMode="External"/><Relationship Id="rId3055" Type="http://schemas.openxmlformats.org/officeDocument/2006/relationships/hyperlink" Target="https://www.zipcodestogo.com/Washington%20Mills/NY/13479/" TargetMode="External"/><Relationship Id="rId3262" Type="http://schemas.openxmlformats.org/officeDocument/2006/relationships/hyperlink" Target="https://www.zipcodestogo.com/Jefferson/NY/" TargetMode="External"/><Relationship Id="rId4106" Type="http://schemas.openxmlformats.org/officeDocument/2006/relationships/hyperlink" Target="https://www.zipcodestogo.com/Allegany/NY/" TargetMode="External"/><Relationship Id="rId4313" Type="http://schemas.openxmlformats.org/officeDocument/2006/relationships/hyperlink" Target="https://www.zipcodestogo.com/Interlaken/NY/14847/" TargetMode="External"/><Relationship Id="rId183" Type="http://schemas.openxmlformats.org/officeDocument/2006/relationships/hyperlink" Target="https://www.zipcodestogo.com/New%20York/NY/10128/" TargetMode="External"/><Relationship Id="rId390" Type="http://schemas.openxmlformats.org/officeDocument/2006/relationships/hyperlink" Target="https://www.zipcodestogo.com/Bronx/NY/" TargetMode="External"/><Relationship Id="rId1907" Type="http://schemas.openxmlformats.org/officeDocument/2006/relationships/hyperlink" Target="https://www.zipcodestogo.com/Hunter/NY/12442/" TargetMode="External"/><Relationship Id="rId2071" Type="http://schemas.openxmlformats.org/officeDocument/2006/relationships/hyperlink" Target="https://www.zipcodestogo.com/Marlboro/NY/12542/" TargetMode="External"/><Relationship Id="rId3122" Type="http://schemas.openxmlformats.org/officeDocument/2006/relationships/hyperlink" Target="https://www.zipcodestogo.com/Jefferson/NY/" TargetMode="External"/><Relationship Id="rId250" Type="http://schemas.openxmlformats.org/officeDocument/2006/relationships/hyperlink" Target="https://www.zipcodestogo.com/New%20york/NY/" TargetMode="External"/><Relationship Id="rId110" Type="http://schemas.openxmlformats.org/officeDocument/2006/relationships/hyperlink" Target="https://www.zipcodestogo.com/New%20york/NY/" TargetMode="External"/><Relationship Id="rId2888" Type="http://schemas.openxmlformats.org/officeDocument/2006/relationships/hyperlink" Target="https://www.zipcodestogo.com/Oneida/NY/" TargetMode="External"/><Relationship Id="rId3939" Type="http://schemas.openxmlformats.org/officeDocument/2006/relationships/hyperlink" Target="https://www.zipcodestogo.com/Portageville/NY/14536/" TargetMode="External"/><Relationship Id="rId1697" Type="http://schemas.openxmlformats.org/officeDocument/2006/relationships/hyperlink" Target="https://www.zipcodestogo.com/Watervliet/NY/12189/" TargetMode="External"/><Relationship Id="rId2748" Type="http://schemas.openxmlformats.org/officeDocument/2006/relationships/hyperlink" Target="https://www.zipcodestogo.com/Wayne/NY/" TargetMode="External"/><Relationship Id="rId2955" Type="http://schemas.openxmlformats.org/officeDocument/2006/relationships/hyperlink" Target="https://www.zipcodestogo.com/Martinsburg/NY/13404/" TargetMode="External"/><Relationship Id="rId927" Type="http://schemas.openxmlformats.org/officeDocument/2006/relationships/hyperlink" Target="https://www.zipcodestogo.com/Little%20Neck/NY/11363/" TargetMode="External"/><Relationship Id="rId1557" Type="http://schemas.openxmlformats.org/officeDocument/2006/relationships/hyperlink" Target="https://www.zipcodestogo.com/Hoosick/NY/12089/" TargetMode="External"/><Relationship Id="rId1764" Type="http://schemas.openxmlformats.org/officeDocument/2006/relationships/hyperlink" Target="https://www.zipcodestogo.com/Albany/NY/" TargetMode="External"/><Relationship Id="rId1971" Type="http://schemas.openxmlformats.org/officeDocument/2006/relationships/hyperlink" Target="https://www.zipcodestogo.com/Shokan/NY/12481/" TargetMode="External"/><Relationship Id="rId2608" Type="http://schemas.openxmlformats.org/officeDocument/2006/relationships/hyperlink" Target="https://www.zipcodestogo.com/Cortland/NY/" TargetMode="External"/><Relationship Id="rId2815" Type="http://schemas.openxmlformats.org/officeDocument/2006/relationships/hyperlink" Target="https://www.zipcodestogo.com/Syracuse/NY/13219/" TargetMode="External"/><Relationship Id="rId4170" Type="http://schemas.openxmlformats.org/officeDocument/2006/relationships/hyperlink" Target="https://www.zipcodestogo.com/Chautauqua/NY/" TargetMode="External"/><Relationship Id="rId56" Type="http://schemas.openxmlformats.org/officeDocument/2006/relationships/hyperlink" Target="https://www.zipcodestogo.com/New%20york/NY/" TargetMode="External"/><Relationship Id="rId1417" Type="http://schemas.openxmlformats.org/officeDocument/2006/relationships/hyperlink" Target="https://www.zipcodestogo.com/Wainscott/NY/11975/" TargetMode="External"/><Relationship Id="rId1624" Type="http://schemas.openxmlformats.org/officeDocument/2006/relationships/hyperlink" Target="https://www.zipcodestogo.com/Rensselaer/NY/" TargetMode="External"/><Relationship Id="rId1831" Type="http://schemas.openxmlformats.org/officeDocument/2006/relationships/hyperlink" Target="https://www.zipcodestogo.com/Schenectady/NY/12309/" TargetMode="External"/><Relationship Id="rId4030" Type="http://schemas.openxmlformats.org/officeDocument/2006/relationships/hyperlink" Target="https://www.zipcodestogo.com/Monroe/NY/" TargetMode="External"/><Relationship Id="rId3589" Type="http://schemas.openxmlformats.org/officeDocument/2006/relationships/hyperlink" Target="https://www.zipcodestogo.com/Lawtons/NY/14091/" TargetMode="External"/><Relationship Id="rId3796" Type="http://schemas.openxmlformats.org/officeDocument/2006/relationships/hyperlink" Target="https://www.zipcodestogo.com/Genesee/NY/" TargetMode="External"/><Relationship Id="rId2398" Type="http://schemas.openxmlformats.org/officeDocument/2006/relationships/hyperlink" Target="https://www.zipcodestogo.com/Washington/NY/" TargetMode="External"/><Relationship Id="rId3449" Type="http://schemas.openxmlformats.org/officeDocument/2006/relationships/hyperlink" Target="https://www.zipcodestogo.com/West%20Oneonta/NY/13861/" TargetMode="External"/><Relationship Id="rId577" Type="http://schemas.openxmlformats.org/officeDocument/2006/relationships/hyperlink" Target="https://www.zipcodestogo.com/Hastings%20On%20Hudson/NY/10706/" TargetMode="External"/><Relationship Id="rId2258" Type="http://schemas.openxmlformats.org/officeDocument/2006/relationships/hyperlink" Target="https://www.zipcodestogo.com/Orange/NY/" TargetMode="External"/><Relationship Id="rId3656" Type="http://schemas.openxmlformats.org/officeDocument/2006/relationships/hyperlink" Target="https://www.zipcodestogo.com/Niagara/NY/" TargetMode="External"/><Relationship Id="rId3863" Type="http://schemas.openxmlformats.org/officeDocument/2006/relationships/hyperlink" Target="https://www.zipcodestogo.com/Kent/NY/14477/" TargetMode="External"/><Relationship Id="rId784" Type="http://schemas.openxmlformats.org/officeDocument/2006/relationships/hyperlink" Target="https://www.zipcodestogo.com/Nassau/NY/" TargetMode="External"/><Relationship Id="rId991" Type="http://schemas.openxmlformats.org/officeDocument/2006/relationships/hyperlink" Target="https://www.zipcodestogo.com/Woodhaven/NY/11421/" TargetMode="External"/><Relationship Id="rId1067" Type="http://schemas.openxmlformats.org/officeDocument/2006/relationships/hyperlink" Target="https://www.zipcodestogo.com/West%20Hempstead/NY/11552/" TargetMode="External"/><Relationship Id="rId2465" Type="http://schemas.openxmlformats.org/officeDocument/2006/relationships/hyperlink" Target="https://www.zipcodestogo.com/Ellenburg%20Depot/NY/12935/" TargetMode="External"/><Relationship Id="rId2672" Type="http://schemas.openxmlformats.org/officeDocument/2006/relationships/hyperlink" Target="https://www.zipcodestogo.com/Tompkins/NY/" TargetMode="External"/><Relationship Id="rId3309" Type="http://schemas.openxmlformats.org/officeDocument/2006/relationships/hyperlink" Target="https://www.zipcodestogo.com/Davenport%20Center/NY/13751/" TargetMode="External"/><Relationship Id="rId3516" Type="http://schemas.openxmlformats.org/officeDocument/2006/relationships/hyperlink" Target="https://www.zipcodestogo.com/Erie/NY/" TargetMode="External"/><Relationship Id="rId3723" Type="http://schemas.openxmlformats.org/officeDocument/2006/relationships/hyperlink" Target="https://www.zipcodestogo.com/Buffalo/NY/14222/" TargetMode="External"/><Relationship Id="rId3930" Type="http://schemas.openxmlformats.org/officeDocument/2006/relationships/hyperlink" Target="https://www.zipcodestogo.com/Steuben/NY/" TargetMode="External"/><Relationship Id="rId437" Type="http://schemas.openxmlformats.org/officeDocument/2006/relationships/hyperlink" Target="https://www.zipcodestogo.com/Crompond/NY/10517/" TargetMode="External"/><Relationship Id="rId644" Type="http://schemas.openxmlformats.org/officeDocument/2006/relationships/hyperlink" Target="https://www.zipcodestogo.com/Orange/NY/" TargetMode="External"/><Relationship Id="rId851" Type="http://schemas.openxmlformats.org/officeDocument/2006/relationships/hyperlink" Target="https://www.zipcodestogo.com/Brooklyn/NY/11226/" TargetMode="External"/><Relationship Id="rId1274" Type="http://schemas.openxmlformats.org/officeDocument/2006/relationships/hyperlink" Target="https://www.zipcodestogo.com/Nassau/NY/" TargetMode="External"/><Relationship Id="rId1481" Type="http://schemas.openxmlformats.org/officeDocument/2006/relationships/hyperlink" Target="https://www.zipcodestogo.com/Coeymans/NY/12045/" TargetMode="External"/><Relationship Id="rId2118" Type="http://schemas.openxmlformats.org/officeDocument/2006/relationships/hyperlink" Target="https://www.zipcodestogo.com/Dutchess/NY/" TargetMode="External"/><Relationship Id="rId2325" Type="http://schemas.openxmlformats.org/officeDocument/2006/relationships/hyperlink" Target="https://www.zipcodestogo.com/Greenfield%20Center/NY/12833/" TargetMode="External"/><Relationship Id="rId2532" Type="http://schemas.openxmlformats.org/officeDocument/2006/relationships/hyperlink" Target="https://www.zipcodestogo.com/Essex/NY/" TargetMode="External"/><Relationship Id="rId504" Type="http://schemas.openxmlformats.org/officeDocument/2006/relationships/hyperlink" Target="https://www.zipcodestogo.com/Westchester/NY/" TargetMode="External"/><Relationship Id="rId711" Type="http://schemas.openxmlformats.org/officeDocument/2006/relationships/hyperlink" Target="https://www.zipcodestogo.com/Unionville/NY/10988/" TargetMode="External"/><Relationship Id="rId1134" Type="http://schemas.openxmlformats.org/officeDocument/2006/relationships/hyperlink" Target="https://www.zipcodestogo.com/Queens/NY/" TargetMode="External"/><Relationship Id="rId1341" Type="http://schemas.openxmlformats.org/officeDocument/2006/relationships/hyperlink" Target="https://www.zipcodestogo.com/Aquebogue/NY/11931/" TargetMode="External"/><Relationship Id="rId1201" Type="http://schemas.openxmlformats.org/officeDocument/2006/relationships/hyperlink" Target="https://www.zipcodestogo.com/East%20Norwich/NY/11732/" TargetMode="External"/><Relationship Id="rId3099" Type="http://schemas.openxmlformats.org/officeDocument/2006/relationships/hyperlink" Target="https://www.zipcodestogo.com/Fort%20Drum/NY/13602/" TargetMode="External"/><Relationship Id="rId4357" Type="http://schemas.openxmlformats.org/officeDocument/2006/relationships/hyperlink" Target="https://www.zipcodestogo.com/Pulteney/NY/14874/" TargetMode="External"/><Relationship Id="rId3166" Type="http://schemas.openxmlformats.org/officeDocument/2006/relationships/hyperlink" Target="https://www.zipcodestogo.com/Saint%20lawrence/NY/" TargetMode="External"/><Relationship Id="rId3373" Type="http://schemas.openxmlformats.org/officeDocument/2006/relationships/hyperlink" Target="https://www.zipcodestogo.com/Masonville/NY/13804/" TargetMode="External"/><Relationship Id="rId3580" Type="http://schemas.openxmlformats.org/officeDocument/2006/relationships/hyperlink" Target="https://www.zipcodestogo.com/Chautauqua/NY/" TargetMode="External"/><Relationship Id="rId4217" Type="http://schemas.openxmlformats.org/officeDocument/2006/relationships/hyperlink" Target="https://www.zipcodestogo.com/Saint%20Bonaventure/NY/14778/" TargetMode="External"/><Relationship Id="rId4424" Type="http://schemas.openxmlformats.org/officeDocument/2006/relationships/hyperlink" Target="http://www.p12.nysed.gov/repcrd2005/links/c13_dist.shtml" TargetMode="External"/><Relationship Id="rId294" Type="http://schemas.openxmlformats.org/officeDocument/2006/relationships/hyperlink" Target="https://www.zipcodestogo.com/New%20york/NY/" TargetMode="External"/><Relationship Id="rId2182" Type="http://schemas.openxmlformats.org/officeDocument/2006/relationships/hyperlink" Target="https://www.zipcodestogo.com/Orange/NY/" TargetMode="External"/><Relationship Id="rId3026" Type="http://schemas.openxmlformats.org/officeDocument/2006/relationships/hyperlink" Target="https://www.zipcodestogo.com/Schoharie/NY/" TargetMode="External"/><Relationship Id="rId3233" Type="http://schemas.openxmlformats.org/officeDocument/2006/relationships/hyperlink" Target="https://www.zipcodestogo.com/Potsdam/NY/13676/" TargetMode="External"/><Relationship Id="rId154" Type="http://schemas.openxmlformats.org/officeDocument/2006/relationships/hyperlink" Target="https://www.zipcodestogo.com/New%20york/NY/" TargetMode="External"/><Relationship Id="rId361" Type="http://schemas.openxmlformats.org/officeDocument/2006/relationships/hyperlink" Target="https://www.zipcodestogo.com/Bronx/NY/10452/" TargetMode="External"/><Relationship Id="rId2042" Type="http://schemas.openxmlformats.org/officeDocument/2006/relationships/hyperlink" Target="https://www.zipcodestogo.com/Columbia/NY/" TargetMode="External"/><Relationship Id="rId3440" Type="http://schemas.openxmlformats.org/officeDocument/2006/relationships/hyperlink" Target="https://www.zipcodestogo.com/Broome/NY/" TargetMode="External"/><Relationship Id="rId2999" Type="http://schemas.openxmlformats.org/officeDocument/2006/relationships/hyperlink" Target="https://www.zipcodestogo.com/Redfield/NY/13437/" TargetMode="External"/><Relationship Id="rId3300" Type="http://schemas.openxmlformats.org/officeDocument/2006/relationships/hyperlink" Target="https://www.zipcodestogo.com/Broome/NY/" TargetMode="External"/><Relationship Id="rId221" Type="http://schemas.openxmlformats.org/officeDocument/2006/relationships/hyperlink" Target="https://www.zipcodestogo.com/New%20York/NY/10161/" TargetMode="External"/><Relationship Id="rId2859" Type="http://schemas.openxmlformats.org/officeDocument/2006/relationships/hyperlink" Target="https://www.zipcodestogo.com/Brookfield/NY/13314/" TargetMode="External"/><Relationship Id="rId1668" Type="http://schemas.openxmlformats.org/officeDocument/2006/relationships/hyperlink" Target="https://www.zipcodestogo.com/Columbia/NY/" TargetMode="External"/><Relationship Id="rId1875" Type="http://schemas.openxmlformats.org/officeDocument/2006/relationships/hyperlink" Target="https://www.zipcodestogo.com/East%20Durham/NY/12423/" TargetMode="External"/><Relationship Id="rId2719" Type="http://schemas.openxmlformats.org/officeDocument/2006/relationships/hyperlink" Target="https://www.zipcodestogo.com/Parish/NY/13131/" TargetMode="External"/><Relationship Id="rId4074" Type="http://schemas.openxmlformats.org/officeDocument/2006/relationships/hyperlink" Target="https://www.zipcodestogo.com/Monroe/NY/" TargetMode="External"/><Relationship Id="rId4281" Type="http://schemas.openxmlformats.org/officeDocument/2006/relationships/hyperlink" Target="https://www.zipcodestogo.com/Cayuta/NY/14824/" TargetMode="External"/><Relationship Id="rId1528" Type="http://schemas.openxmlformats.org/officeDocument/2006/relationships/hyperlink" Target="https://www.zipcodestogo.com/Montgomery/NY/" TargetMode="External"/><Relationship Id="rId2926" Type="http://schemas.openxmlformats.org/officeDocument/2006/relationships/hyperlink" Target="https://www.zipcodestogo.com/Hamilton/NY/" TargetMode="External"/><Relationship Id="rId3090" Type="http://schemas.openxmlformats.org/officeDocument/2006/relationships/hyperlink" Target="https://www.zipcodestogo.com/Oneida/NY/" TargetMode="External"/><Relationship Id="rId4141" Type="http://schemas.openxmlformats.org/officeDocument/2006/relationships/hyperlink" Target="https://www.zipcodestogo.com/Cuba/NY/14727/" TargetMode="External"/><Relationship Id="rId1735" Type="http://schemas.openxmlformats.org/officeDocument/2006/relationships/hyperlink" Target="https://www.zipcodestogo.com/Albany/NY/12211/" TargetMode="External"/><Relationship Id="rId1942" Type="http://schemas.openxmlformats.org/officeDocument/2006/relationships/hyperlink" Target="https://www.zipcodestogo.com/Ulster/NY/" TargetMode="External"/><Relationship Id="rId4001" Type="http://schemas.openxmlformats.org/officeDocument/2006/relationships/hyperlink" Target="https://www.zipcodestogo.com/Willard/NY/14588/" TargetMode="External"/><Relationship Id="rId27" Type="http://schemas.openxmlformats.org/officeDocument/2006/relationships/hyperlink" Target="https://www.zipcodestogo.com/New%20York/NY/10011/" TargetMode="External"/><Relationship Id="rId1802" Type="http://schemas.openxmlformats.org/officeDocument/2006/relationships/hyperlink" Target="https://www.zipcodestogo.com/Albany/NY/" TargetMode="External"/><Relationship Id="rId3767" Type="http://schemas.openxmlformats.org/officeDocument/2006/relationships/hyperlink" Target="https://www.zipcodestogo.com/Buffalo/NY/14280/" TargetMode="External"/><Relationship Id="rId3974" Type="http://schemas.openxmlformats.org/officeDocument/2006/relationships/hyperlink" Target="https://www.zipcodestogo.com/Genesee/NY/" TargetMode="External"/><Relationship Id="rId688" Type="http://schemas.openxmlformats.org/officeDocument/2006/relationships/hyperlink" Target="https://www.zipcodestogo.com/Orange/NY/" TargetMode="External"/><Relationship Id="rId895" Type="http://schemas.openxmlformats.org/officeDocument/2006/relationships/hyperlink" Target="https://www.zipcodestogo.com/Brooklyn/NY/11251/" TargetMode="External"/><Relationship Id="rId2369" Type="http://schemas.openxmlformats.org/officeDocument/2006/relationships/hyperlink" Target="https://www.zipcodestogo.com/North%20River/NY/12856/" TargetMode="External"/><Relationship Id="rId2576" Type="http://schemas.openxmlformats.org/officeDocument/2006/relationships/hyperlink" Target="https://www.zipcodestogo.com/Oswego/NY/" TargetMode="External"/><Relationship Id="rId2783" Type="http://schemas.openxmlformats.org/officeDocument/2006/relationships/hyperlink" Target="https://www.zipcodestogo.com/Syracuse/NY/13201/" TargetMode="External"/><Relationship Id="rId2990" Type="http://schemas.openxmlformats.org/officeDocument/2006/relationships/hyperlink" Target="https://www.zipcodestogo.com/Montgomery/NY/" TargetMode="External"/><Relationship Id="rId3627" Type="http://schemas.openxmlformats.org/officeDocument/2006/relationships/hyperlink" Target="https://www.zipcodestogo.com/Orchard%20Park/NY/14127/" TargetMode="External"/><Relationship Id="rId3834" Type="http://schemas.openxmlformats.org/officeDocument/2006/relationships/hyperlink" Target="https://www.zipcodestogo.com/Livingston/NY/" TargetMode="External"/><Relationship Id="rId548" Type="http://schemas.openxmlformats.org/officeDocument/2006/relationships/hyperlink" Target="https://www.zipcodestogo.com/Westchester/NY/" TargetMode="External"/><Relationship Id="rId755" Type="http://schemas.openxmlformats.org/officeDocument/2006/relationships/hyperlink" Target="https://www.zipcodestogo.com/Great%20Neck/NY/11027/" TargetMode="External"/><Relationship Id="rId962" Type="http://schemas.openxmlformats.org/officeDocument/2006/relationships/hyperlink" Target="https://www.zipcodestogo.com/Queens/NY/" TargetMode="External"/><Relationship Id="rId1178" Type="http://schemas.openxmlformats.org/officeDocument/2006/relationships/hyperlink" Target="https://www.zipcodestogo.com/Suffolk/NY/" TargetMode="External"/><Relationship Id="rId1385" Type="http://schemas.openxmlformats.org/officeDocument/2006/relationships/hyperlink" Target="https://www.zipcodestogo.com/Orient/NY/11957/" TargetMode="External"/><Relationship Id="rId1592" Type="http://schemas.openxmlformats.org/officeDocument/2006/relationships/hyperlink" Target="https://www.zipcodestogo.com/Rensselaer/NY/" TargetMode="External"/><Relationship Id="rId2229" Type="http://schemas.openxmlformats.org/officeDocument/2006/relationships/hyperlink" Target="https://www.zipcodestogo.com/Mountain%20Dale/NY/12763/" TargetMode="External"/><Relationship Id="rId2436" Type="http://schemas.openxmlformats.org/officeDocument/2006/relationships/hyperlink" Target="https://www.zipcodestogo.com/Clinton/NY/" TargetMode="External"/><Relationship Id="rId2643" Type="http://schemas.openxmlformats.org/officeDocument/2006/relationships/hyperlink" Target="https://www.zipcodestogo.com/Groton/NY/13073/" TargetMode="External"/><Relationship Id="rId2850" Type="http://schemas.openxmlformats.org/officeDocument/2006/relationships/hyperlink" Target="https://www.zipcodestogo.com/Oneida/NY/" TargetMode="External"/><Relationship Id="rId91" Type="http://schemas.openxmlformats.org/officeDocument/2006/relationships/hyperlink" Target="https://www.zipcodestogo.com/New%20York/NY/10044/" TargetMode="External"/><Relationship Id="rId408" Type="http://schemas.openxmlformats.org/officeDocument/2006/relationships/hyperlink" Target="https://www.zipcodestogo.com/Bronx/NY/" TargetMode="External"/><Relationship Id="rId615" Type="http://schemas.openxmlformats.org/officeDocument/2006/relationships/hyperlink" Target="https://www.zipcodestogo.com/Chester/NY/10918/" TargetMode="External"/><Relationship Id="rId822" Type="http://schemas.openxmlformats.org/officeDocument/2006/relationships/hyperlink" Target="https://www.zipcodestogo.com/Kings/NY/" TargetMode="External"/><Relationship Id="rId1038" Type="http://schemas.openxmlformats.org/officeDocument/2006/relationships/hyperlink" Target="https://www.zipcodestogo.com/Nassau/NY/" TargetMode="External"/><Relationship Id="rId1245" Type="http://schemas.openxmlformats.org/officeDocument/2006/relationships/hyperlink" Target="https://www.zipcodestogo.com/Massapequa/NY/11758/" TargetMode="External"/><Relationship Id="rId1452" Type="http://schemas.openxmlformats.org/officeDocument/2006/relationships/hyperlink" Target="https://www.zipcodestogo.com/Rensselaer/NY/" TargetMode="External"/><Relationship Id="rId2503" Type="http://schemas.openxmlformats.org/officeDocument/2006/relationships/hyperlink" Target="https://www.zipcodestogo.com/Moriah/NY/12960/" TargetMode="External"/><Relationship Id="rId3901" Type="http://schemas.openxmlformats.org/officeDocument/2006/relationships/hyperlink" Target="https://www.zipcodestogo.com/Naples/NY/14512/" TargetMode="External"/><Relationship Id="rId1105" Type="http://schemas.openxmlformats.org/officeDocument/2006/relationships/hyperlink" Target="https://www.zipcodestogo.com/Roslyn/NY/11576/" TargetMode="External"/><Relationship Id="rId1312" Type="http://schemas.openxmlformats.org/officeDocument/2006/relationships/hyperlink" Target="https://www.zipcodestogo.com/Suffolk/NY/" TargetMode="External"/><Relationship Id="rId2710" Type="http://schemas.openxmlformats.org/officeDocument/2006/relationships/hyperlink" Target="https://www.zipcodestogo.com/Oswego/NY/" TargetMode="External"/><Relationship Id="rId4468" Type="http://schemas.openxmlformats.org/officeDocument/2006/relationships/hyperlink" Target="http://www.p12.nysed.gov/repcrd2005/links/c64_dist.shtml" TargetMode="External"/><Relationship Id="rId3277" Type="http://schemas.openxmlformats.org/officeDocument/2006/relationships/hyperlink" Target="https://www.zipcodestogo.com/Apalachin/NY/13732/" TargetMode="External"/><Relationship Id="rId198" Type="http://schemas.openxmlformats.org/officeDocument/2006/relationships/hyperlink" Target="https://www.zipcodestogo.com/New%20york/NY/" TargetMode="External"/><Relationship Id="rId2086" Type="http://schemas.openxmlformats.org/officeDocument/2006/relationships/hyperlink" Target="https://www.zipcodestogo.com/Orange/NY/" TargetMode="External"/><Relationship Id="rId3484" Type="http://schemas.openxmlformats.org/officeDocument/2006/relationships/hyperlink" Target="https://www.zipcodestogo.com/Wyoming/NY/" TargetMode="External"/><Relationship Id="rId3691" Type="http://schemas.openxmlformats.org/officeDocument/2006/relationships/hyperlink" Target="https://www.zipcodestogo.com/Buffalo/NY/14206/" TargetMode="External"/><Relationship Id="rId4328" Type="http://schemas.openxmlformats.org/officeDocument/2006/relationships/hyperlink" Target="https://www.zipcodestogo.com/Steuben/NY/" TargetMode="External"/><Relationship Id="rId2293" Type="http://schemas.openxmlformats.org/officeDocument/2006/relationships/hyperlink" Target="https://www.zipcodestogo.com/Bakers%20Mills/NY/12811/" TargetMode="External"/><Relationship Id="rId3137" Type="http://schemas.openxmlformats.org/officeDocument/2006/relationships/hyperlink" Target="https://www.zipcodestogo.com/Clayton/NY/13624/" TargetMode="External"/><Relationship Id="rId3344" Type="http://schemas.openxmlformats.org/officeDocument/2006/relationships/hyperlink" Target="https://www.zipcodestogo.com/Chenango/NY/" TargetMode="External"/><Relationship Id="rId3551" Type="http://schemas.openxmlformats.org/officeDocument/2006/relationships/hyperlink" Target="https://www.zipcodestogo.com/Elma/NY/14059/" TargetMode="External"/><Relationship Id="rId265" Type="http://schemas.openxmlformats.org/officeDocument/2006/relationships/hyperlink" Target="https://www.zipcodestogo.com/New%20York/NY/10197/" TargetMode="External"/><Relationship Id="rId472" Type="http://schemas.openxmlformats.org/officeDocument/2006/relationships/hyperlink" Target="https://www.zipcodestogo.com/Westchester/NY/" TargetMode="External"/><Relationship Id="rId2153" Type="http://schemas.openxmlformats.org/officeDocument/2006/relationships/hyperlink" Target="https://www.zipcodestogo.com/Poughkeepsie/NY/12601/" TargetMode="External"/><Relationship Id="rId2360" Type="http://schemas.openxmlformats.org/officeDocument/2006/relationships/hyperlink" Target="https://www.zipcodestogo.com/Essex/NY/" TargetMode="External"/><Relationship Id="rId3204" Type="http://schemas.openxmlformats.org/officeDocument/2006/relationships/hyperlink" Target="https://www.zipcodestogo.com/Saint%20lawrence/NY/" TargetMode="External"/><Relationship Id="rId3411" Type="http://schemas.openxmlformats.org/officeDocument/2006/relationships/hyperlink" Target="https://www.zipcodestogo.com/Richford/NY/13835/" TargetMode="External"/><Relationship Id="rId125" Type="http://schemas.openxmlformats.org/officeDocument/2006/relationships/hyperlink" Target="https://www.zipcodestogo.com/New%20York/NY/10096/" TargetMode="External"/><Relationship Id="rId332" Type="http://schemas.openxmlformats.org/officeDocument/2006/relationships/hyperlink" Target="https://www.zipcodestogo.com/Richmond/NY/" TargetMode="External"/><Relationship Id="rId2013" Type="http://schemas.openxmlformats.org/officeDocument/2006/relationships/hyperlink" Target="https://www.zipcodestogo.com/Barrytown/NY/12507/" TargetMode="External"/><Relationship Id="rId2220" Type="http://schemas.openxmlformats.org/officeDocument/2006/relationships/hyperlink" Target="https://www.zipcodestogo.com/Sullivan/NY/" TargetMode="External"/><Relationship Id="rId4185" Type="http://schemas.openxmlformats.org/officeDocument/2006/relationships/hyperlink" Target="https://www.zipcodestogo.com/Lily%20Dale/NY/14752/" TargetMode="External"/><Relationship Id="rId4392" Type="http://schemas.openxmlformats.org/officeDocument/2006/relationships/hyperlink" Target="https://www.zipcodestogo.com/Chemung/NY/" TargetMode="External"/><Relationship Id="rId1779" Type="http://schemas.openxmlformats.org/officeDocument/2006/relationships/hyperlink" Target="https://www.zipcodestogo.com/Albany/NY/12240/" TargetMode="External"/><Relationship Id="rId1986" Type="http://schemas.openxmlformats.org/officeDocument/2006/relationships/hyperlink" Target="https://www.zipcodestogo.com/Ulster/NY/" TargetMode="External"/><Relationship Id="rId4045" Type="http://schemas.openxmlformats.org/officeDocument/2006/relationships/hyperlink" Target="https://www.zipcodestogo.com/Rochester/NY/14619/" TargetMode="External"/><Relationship Id="rId4252" Type="http://schemas.openxmlformats.org/officeDocument/2006/relationships/hyperlink" Target="https://www.zipcodestogo.com/Steuben/NY/" TargetMode="External"/><Relationship Id="rId1639" Type="http://schemas.openxmlformats.org/officeDocument/2006/relationships/hyperlink" Target="https://www.zipcodestogo.com/Schenevus/NY/12155/" TargetMode="External"/><Relationship Id="rId1846" Type="http://schemas.openxmlformats.org/officeDocument/2006/relationships/hyperlink" Target="https://www.zipcodestogo.com/Delaware/NY/" TargetMode="External"/><Relationship Id="rId3061" Type="http://schemas.openxmlformats.org/officeDocument/2006/relationships/hyperlink" Target="https://www.zipcodestogo.com/Westdale/NY/13483/" TargetMode="External"/><Relationship Id="rId1706" Type="http://schemas.openxmlformats.org/officeDocument/2006/relationships/hyperlink" Target="https://www.zipcodestogo.com/Schoharie/NY/" TargetMode="External"/><Relationship Id="rId1913" Type="http://schemas.openxmlformats.org/officeDocument/2006/relationships/hyperlink" Target="https://www.zipcodestogo.com/Kerhonkson/NY/12446/" TargetMode="External"/><Relationship Id="rId4112" Type="http://schemas.openxmlformats.org/officeDocument/2006/relationships/hyperlink" Target="https://www.zipcodestogo.com/Chautauqua/NY/" TargetMode="External"/><Relationship Id="rId3878" Type="http://schemas.openxmlformats.org/officeDocument/2006/relationships/hyperlink" Target="https://www.zipcodestogo.com/Genesee/NY/" TargetMode="External"/><Relationship Id="rId799" Type="http://schemas.openxmlformats.org/officeDocument/2006/relationships/hyperlink" Target="https://www.zipcodestogo.com/Long%20Island%20City/NY/11120/" TargetMode="External"/><Relationship Id="rId2687" Type="http://schemas.openxmlformats.org/officeDocument/2006/relationships/hyperlink" Target="https://www.zipcodestogo.com/Marietta/NY/13110/" TargetMode="External"/><Relationship Id="rId2894" Type="http://schemas.openxmlformats.org/officeDocument/2006/relationships/hyperlink" Target="https://www.zipcodestogo.com/Chenango/NY/" TargetMode="External"/><Relationship Id="rId3738" Type="http://schemas.openxmlformats.org/officeDocument/2006/relationships/hyperlink" Target="https://www.zipcodestogo.com/Erie/NY/" TargetMode="External"/><Relationship Id="rId659" Type="http://schemas.openxmlformats.org/officeDocument/2006/relationships/hyperlink" Target="https://www.zipcodestogo.com/Nanuet/NY/10954/" TargetMode="External"/><Relationship Id="rId866" Type="http://schemas.openxmlformats.org/officeDocument/2006/relationships/hyperlink" Target="https://www.zipcodestogo.com/Kings/NY/" TargetMode="External"/><Relationship Id="rId1289" Type="http://schemas.openxmlformats.org/officeDocument/2006/relationships/hyperlink" Target="https://www.zipcodestogo.com/Seaford/NY/11783/" TargetMode="External"/><Relationship Id="rId1496" Type="http://schemas.openxmlformats.org/officeDocument/2006/relationships/hyperlink" Target="https://www.zipcodestogo.com/Albany/NY/" TargetMode="External"/><Relationship Id="rId2547" Type="http://schemas.openxmlformats.org/officeDocument/2006/relationships/hyperlink" Target="https://www.zipcodestogo.com/Upper%20Jay/NY/12987/" TargetMode="External"/><Relationship Id="rId3945" Type="http://schemas.openxmlformats.org/officeDocument/2006/relationships/hyperlink" Target="https://www.zipcodestogo.com/Retsof/NY/14539/" TargetMode="External"/><Relationship Id="rId519" Type="http://schemas.openxmlformats.org/officeDocument/2006/relationships/hyperlink" Target="https://www.zipcodestogo.com/Pound%20Ridge/NY/10576/" TargetMode="External"/><Relationship Id="rId1149" Type="http://schemas.openxmlformats.org/officeDocument/2006/relationships/hyperlink" Target="https://www.zipcodestogo.com/Babylon/NY/11702/" TargetMode="External"/><Relationship Id="rId1356" Type="http://schemas.openxmlformats.org/officeDocument/2006/relationships/hyperlink" Target="https://www.zipcodestogo.com/Suffolk/NY/" TargetMode="External"/><Relationship Id="rId2754" Type="http://schemas.openxmlformats.org/officeDocument/2006/relationships/hyperlink" Target="https://www.zipcodestogo.com/Onondaga/NY/" TargetMode="External"/><Relationship Id="rId2961" Type="http://schemas.openxmlformats.org/officeDocument/2006/relationships/hyperlink" Target="https://www.zipcodestogo.com/Morrisville/NY/13408/" TargetMode="External"/><Relationship Id="rId3805" Type="http://schemas.openxmlformats.org/officeDocument/2006/relationships/hyperlink" Target="https://www.zipcodestogo.com/Churchville/NY/14428/" TargetMode="External"/><Relationship Id="rId726" Type="http://schemas.openxmlformats.org/officeDocument/2006/relationships/hyperlink" Target="https://www.zipcodestogo.com/Orange/NY/" TargetMode="External"/><Relationship Id="rId933" Type="http://schemas.openxmlformats.org/officeDocument/2006/relationships/hyperlink" Target="https://www.zipcodestogo.com/Fresh%20Meadows/NY/11366/" TargetMode="External"/><Relationship Id="rId1009" Type="http://schemas.openxmlformats.org/officeDocument/2006/relationships/hyperlink" Target="https://www.zipcodestogo.com/Jamaica/NY/11430/" TargetMode="External"/><Relationship Id="rId1563" Type="http://schemas.openxmlformats.org/officeDocument/2006/relationships/hyperlink" Target="https://www.zipcodestogo.com/Jefferson/NY/12093/" TargetMode="External"/><Relationship Id="rId1770" Type="http://schemas.openxmlformats.org/officeDocument/2006/relationships/hyperlink" Target="https://www.zipcodestogo.com/Albany/NY/" TargetMode="External"/><Relationship Id="rId2407" Type="http://schemas.openxmlformats.org/officeDocument/2006/relationships/hyperlink" Target="https://www.zipcodestogo.com/Victory%20Mills/NY/12884/" TargetMode="External"/><Relationship Id="rId2614" Type="http://schemas.openxmlformats.org/officeDocument/2006/relationships/hyperlink" Target="https://www.zipcodestogo.com/Tompkins/NY/" TargetMode="External"/><Relationship Id="rId2821" Type="http://schemas.openxmlformats.org/officeDocument/2006/relationships/hyperlink" Target="https://www.zipcodestogo.com/Syracuse/NY/13224/" TargetMode="External"/><Relationship Id="rId62" Type="http://schemas.openxmlformats.org/officeDocument/2006/relationships/hyperlink" Target="https://www.zipcodestogo.com/New%20york/NY/" TargetMode="External"/><Relationship Id="rId1216" Type="http://schemas.openxmlformats.org/officeDocument/2006/relationships/hyperlink" Target="https://www.zipcodestogo.com/Suffolk/NY/" TargetMode="External"/><Relationship Id="rId1423" Type="http://schemas.openxmlformats.org/officeDocument/2006/relationships/hyperlink" Target="https://www.zipcodestogo.com/Westhampton%20Beach/NY/11978/" TargetMode="External"/><Relationship Id="rId1630" Type="http://schemas.openxmlformats.org/officeDocument/2006/relationships/hyperlink" Target="https://www.zipcodestogo.com/Schoharie/NY/" TargetMode="External"/><Relationship Id="rId3388" Type="http://schemas.openxmlformats.org/officeDocument/2006/relationships/hyperlink" Target="https://www.zipcodestogo.com/Tioga/NY/" TargetMode="External"/><Relationship Id="rId3595" Type="http://schemas.openxmlformats.org/officeDocument/2006/relationships/hyperlink" Target="https://www.zipcodestogo.com/Lockport/NY/14095/" TargetMode="External"/><Relationship Id="rId4439" Type="http://schemas.openxmlformats.org/officeDocument/2006/relationships/hyperlink" Target="http://www.p12.nysed.gov/repcrd2005/links/c27_dist.shtml" TargetMode="External"/><Relationship Id="rId2197" Type="http://schemas.openxmlformats.org/officeDocument/2006/relationships/hyperlink" Target="https://www.zipcodestogo.com/Hankins/NY/12741/" TargetMode="External"/><Relationship Id="rId3248" Type="http://schemas.openxmlformats.org/officeDocument/2006/relationships/hyperlink" Target="https://www.zipcodestogo.com/Saint%20lawrence/NY/" TargetMode="External"/><Relationship Id="rId3455" Type="http://schemas.openxmlformats.org/officeDocument/2006/relationships/hyperlink" Target="https://www.zipcodestogo.com/Willseyville/NY/13864/" TargetMode="External"/><Relationship Id="rId3662" Type="http://schemas.openxmlformats.org/officeDocument/2006/relationships/hyperlink" Target="https://www.zipcodestogo.com/Erie/NY/" TargetMode="External"/><Relationship Id="rId169" Type="http://schemas.openxmlformats.org/officeDocument/2006/relationships/hyperlink" Target="https://www.zipcodestogo.com/New%20York/NY/10120/" TargetMode="External"/><Relationship Id="rId376" Type="http://schemas.openxmlformats.org/officeDocument/2006/relationships/hyperlink" Target="https://www.zipcodestogo.com/Bronx/NY/" TargetMode="External"/><Relationship Id="rId583" Type="http://schemas.openxmlformats.org/officeDocument/2006/relationships/hyperlink" Target="https://www.zipcodestogo.com/Eastchester/NY/10709/" TargetMode="External"/><Relationship Id="rId790" Type="http://schemas.openxmlformats.org/officeDocument/2006/relationships/hyperlink" Target="https://www.zipcodestogo.com/Queens/NY/" TargetMode="External"/><Relationship Id="rId2057" Type="http://schemas.openxmlformats.org/officeDocument/2006/relationships/hyperlink" Target="https://www.zipcodestogo.com/Holmes/NY/12531/" TargetMode="External"/><Relationship Id="rId2264" Type="http://schemas.openxmlformats.org/officeDocument/2006/relationships/hyperlink" Target="https://www.zipcodestogo.com/Sullivan/NY/" TargetMode="External"/><Relationship Id="rId2471" Type="http://schemas.openxmlformats.org/officeDocument/2006/relationships/hyperlink" Target="https://www.zipcodestogo.com/Gabriels/NY/12939/" TargetMode="External"/><Relationship Id="rId3108" Type="http://schemas.openxmlformats.org/officeDocument/2006/relationships/hyperlink" Target="https://www.zipcodestogo.com/Jefferson/NY/" TargetMode="External"/><Relationship Id="rId3315" Type="http://schemas.openxmlformats.org/officeDocument/2006/relationships/hyperlink" Target="https://www.zipcodestogo.com/Deposit/NY/13754/" TargetMode="External"/><Relationship Id="rId3522" Type="http://schemas.openxmlformats.org/officeDocument/2006/relationships/hyperlink" Target="https://www.zipcodestogo.com/Erie/NY/" TargetMode="External"/><Relationship Id="rId236" Type="http://schemas.openxmlformats.org/officeDocument/2006/relationships/hyperlink" Target="https://www.zipcodestogo.com/New%20york/NY/" TargetMode="External"/><Relationship Id="rId443" Type="http://schemas.openxmlformats.org/officeDocument/2006/relationships/hyperlink" Target="https://www.zipcodestogo.com/Croton%20On%20Hudson/NY/10520/" TargetMode="External"/><Relationship Id="rId650" Type="http://schemas.openxmlformats.org/officeDocument/2006/relationships/hyperlink" Target="https://www.zipcodestogo.com/Orange/NY/" TargetMode="External"/><Relationship Id="rId1073" Type="http://schemas.openxmlformats.org/officeDocument/2006/relationships/hyperlink" Target="https://www.zipcodestogo.com/Uniondale/NY/11555/" TargetMode="External"/><Relationship Id="rId1280" Type="http://schemas.openxmlformats.org/officeDocument/2006/relationships/hyperlink" Target="https://www.zipcodestogo.com/Suffolk/NY/" TargetMode="External"/><Relationship Id="rId2124" Type="http://schemas.openxmlformats.org/officeDocument/2006/relationships/hyperlink" Target="https://www.zipcodestogo.com/Orange/NY/" TargetMode="External"/><Relationship Id="rId2331" Type="http://schemas.openxmlformats.org/officeDocument/2006/relationships/hyperlink" Target="https://www.zipcodestogo.com/Hague/NY/12836/" TargetMode="External"/><Relationship Id="rId303" Type="http://schemas.openxmlformats.org/officeDocument/2006/relationships/hyperlink" Target="https://www.zipcodestogo.com/New%20York/NY/10272/" TargetMode="External"/><Relationship Id="rId1140" Type="http://schemas.openxmlformats.org/officeDocument/2006/relationships/hyperlink" Target="https://www.zipcodestogo.com/Queens/NY/" TargetMode="External"/><Relationship Id="rId4089" Type="http://schemas.openxmlformats.org/officeDocument/2006/relationships/hyperlink" Target="https://www.zipcodestogo.com/Rochester/NY/14664/" TargetMode="External"/><Relationship Id="rId4296" Type="http://schemas.openxmlformats.org/officeDocument/2006/relationships/hyperlink" Target="https://www.zipcodestogo.com/Yates/NY/" TargetMode="External"/><Relationship Id="rId510" Type="http://schemas.openxmlformats.org/officeDocument/2006/relationships/hyperlink" Target="https://www.zipcodestogo.com/Westchester/NY/" TargetMode="External"/><Relationship Id="rId1000" Type="http://schemas.openxmlformats.org/officeDocument/2006/relationships/hyperlink" Target="https://www.zipcodestogo.com/Queens/NY/" TargetMode="External"/><Relationship Id="rId1957" Type="http://schemas.openxmlformats.org/officeDocument/2006/relationships/hyperlink" Target="https://www.zipcodestogo.com/Rifton/NY/12471/" TargetMode="External"/><Relationship Id="rId4156" Type="http://schemas.openxmlformats.org/officeDocument/2006/relationships/hyperlink" Target="https://www.zipcodestogo.com/Allegany/NY/" TargetMode="External"/><Relationship Id="rId4363" Type="http://schemas.openxmlformats.org/officeDocument/2006/relationships/hyperlink" Target="https://www.zipcodestogo.com/Rock%20Stream/NY/14878/" TargetMode="External"/><Relationship Id="rId1817" Type="http://schemas.openxmlformats.org/officeDocument/2006/relationships/hyperlink" Target="https://www.zipcodestogo.com/Schenectady/NY/12302/" TargetMode="External"/><Relationship Id="rId3172" Type="http://schemas.openxmlformats.org/officeDocument/2006/relationships/hyperlink" Target="https://www.zipcodestogo.com/Saint%20lawrence/NY/" TargetMode="External"/><Relationship Id="rId4016" Type="http://schemas.openxmlformats.org/officeDocument/2006/relationships/hyperlink" Target="https://www.zipcodestogo.com/Monroe/NY/" TargetMode="External"/><Relationship Id="rId4223" Type="http://schemas.openxmlformats.org/officeDocument/2006/relationships/hyperlink" Target="https://www.zipcodestogo.com/Sinclairville/NY/14782/" TargetMode="External"/><Relationship Id="rId4430" Type="http://schemas.openxmlformats.org/officeDocument/2006/relationships/hyperlink" Target="http://www.p12.nysed.gov/repcrd2005/links/c19_dist.shtml" TargetMode="External"/><Relationship Id="rId3032" Type="http://schemas.openxmlformats.org/officeDocument/2006/relationships/hyperlink" Target="https://www.zipcodestogo.com/Chenango/NY/" TargetMode="External"/><Relationship Id="rId160" Type="http://schemas.openxmlformats.org/officeDocument/2006/relationships/hyperlink" Target="https://www.zipcodestogo.com/New%20york/NY/" TargetMode="External"/><Relationship Id="rId3989" Type="http://schemas.openxmlformats.org/officeDocument/2006/relationships/hyperlink" Target="https://www.zipcodestogo.com/Warsaw/NY/14569/" TargetMode="External"/><Relationship Id="rId2798" Type="http://schemas.openxmlformats.org/officeDocument/2006/relationships/hyperlink" Target="https://www.zipcodestogo.com/Onondaga/NY/" TargetMode="External"/><Relationship Id="rId3849" Type="http://schemas.openxmlformats.org/officeDocument/2006/relationships/hyperlink" Target="https://www.zipcodestogo.com/Hilton/NY/14468/" TargetMode="External"/><Relationship Id="rId977" Type="http://schemas.openxmlformats.org/officeDocument/2006/relationships/hyperlink" Target="https://www.zipcodestogo.com/Howard%20Beach/NY/11414/" TargetMode="External"/><Relationship Id="rId2658" Type="http://schemas.openxmlformats.org/officeDocument/2006/relationships/hyperlink" Target="https://www.zipcodestogo.com/Onondaga/NY/" TargetMode="External"/><Relationship Id="rId2865" Type="http://schemas.openxmlformats.org/officeDocument/2006/relationships/hyperlink" Target="https://www.zipcodestogo.com/Canajoharie/NY/13317/" TargetMode="External"/><Relationship Id="rId3709" Type="http://schemas.openxmlformats.org/officeDocument/2006/relationships/hyperlink" Target="https://www.zipcodestogo.com/Buffalo/NY/14215/" TargetMode="External"/><Relationship Id="rId3916" Type="http://schemas.openxmlformats.org/officeDocument/2006/relationships/hyperlink" Target="https://www.zipcodestogo.com/Wayne/NY/" TargetMode="External"/><Relationship Id="rId4080" Type="http://schemas.openxmlformats.org/officeDocument/2006/relationships/hyperlink" Target="https://www.zipcodestogo.com/Monroe/NY/" TargetMode="External"/><Relationship Id="rId837" Type="http://schemas.openxmlformats.org/officeDocument/2006/relationships/hyperlink" Target="https://www.zipcodestogo.com/Brooklyn/NY/11219/" TargetMode="External"/><Relationship Id="rId1467" Type="http://schemas.openxmlformats.org/officeDocument/2006/relationships/hyperlink" Target="https://www.zipcodestogo.com/Central%20Bridge/NY/12035/" TargetMode="External"/><Relationship Id="rId1674" Type="http://schemas.openxmlformats.org/officeDocument/2006/relationships/hyperlink" Target="https://www.zipcodestogo.com/Schoharie/NY/" TargetMode="External"/><Relationship Id="rId1881" Type="http://schemas.openxmlformats.org/officeDocument/2006/relationships/hyperlink" Target="https://www.zipcodestogo.com/Ellenville/NY/12428/" TargetMode="External"/><Relationship Id="rId2518" Type="http://schemas.openxmlformats.org/officeDocument/2006/relationships/hyperlink" Target="https://www.zipcodestogo.com/Franklin/NY/" TargetMode="External"/><Relationship Id="rId2725" Type="http://schemas.openxmlformats.org/officeDocument/2006/relationships/hyperlink" Target="https://www.zipcodestogo.com/Phoenix/NY/13135/" TargetMode="External"/><Relationship Id="rId2932" Type="http://schemas.openxmlformats.org/officeDocument/2006/relationships/hyperlink" Target="https://www.zipcodestogo.com/Herkimer/NY/" TargetMode="External"/><Relationship Id="rId904" Type="http://schemas.openxmlformats.org/officeDocument/2006/relationships/hyperlink" Target="https://www.zipcodestogo.com/Kings/NY/" TargetMode="External"/><Relationship Id="rId1327" Type="http://schemas.openxmlformats.org/officeDocument/2006/relationships/hyperlink" Target="https://www.zipcodestogo.com/Hicksville/NY/11815/" TargetMode="External"/><Relationship Id="rId1534" Type="http://schemas.openxmlformats.org/officeDocument/2006/relationships/hyperlink" Target="https://www.zipcodestogo.com/Schoharie/NY/" TargetMode="External"/><Relationship Id="rId1741" Type="http://schemas.openxmlformats.org/officeDocument/2006/relationships/hyperlink" Target="https://www.zipcodestogo.com/Albany/NY/12220/" TargetMode="External"/><Relationship Id="rId33" Type="http://schemas.openxmlformats.org/officeDocument/2006/relationships/hyperlink" Target="https://www.zipcodestogo.com/New%20York/NY/10014/" TargetMode="External"/><Relationship Id="rId1601" Type="http://schemas.openxmlformats.org/officeDocument/2006/relationships/hyperlink" Target="https://www.zipcodestogo.com/North%20Blenheim/NY/12131/" TargetMode="External"/><Relationship Id="rId3499" Type="http://schemas.openxmlformats.org/officeDocument/2006/relationships/hyperlink" Target="https://www.zipcodestogo.com/Brant/NY/14027/" TargetMode="External"/><Relationship Id="rId3359" Type="http://schemas.openxmlformats.org/officeDocument/2006/relationships/hyperlink" Target="https://www.zipcodestogo.com/Killawog/NY/13794/" TargetMode="External"/><Relationship Id="rId3566" Type="http://schemas.openxmlformats.org/officeDocument/2006/relationships/hyperlink" Target="https://www.zipcodestogo.com/Niagara/NY/" TargetMode="External"/><Relationship Id="rId487" Type="http://schemas.openxmlformats.org/officeDocument/2006/relationships/hyperlink" Target="https://www.zipcodestogo.com/Montrose/NY/10548/" TargetMode="External"/><Relationship Id="rId694" Type="http://schemas.openxmlformats.org/officeDocument/2006/relationships/hyperlink" Target="https://www.zipcodestogo.com/Orange/NY/" TargetMode="External"/><Relationship Id="rId2168" Type="http://schemas.openxmlformats.org/officeDocument/2006/relationships/hyperlink" Target="https://www.zipcodestogo.com/Sullivan/NY/" TargetMode="External"/><Relationship Id="rId2375" Type="http://schemas.openxmlformats.org/officeDocument/2006/relationships/hyperlink" Target="https://www.zipcodestogo.com/Porter%20Corners/NY/12859/" TargetMode="External"/><Relationship Id="rId3219" Type="http://schemas.openxmlformats.org/officeDocument/2006/relationships/hyperlink" Target="https://www.zipcodestogo.com/Ogdensburg/NY/13669/" TargetMode="External"/><Relationship Id="rId3773" Type="http://schemas.openxmlformats.org/officeDocument/2006/relationships/hyperlink" Target="https://www.zipcodestogo.com/Niagara%20Falls/NY/14303/" TargetMode="External"/><Relationship Id="rId3980" Type="http://schemas.openxmlformats.org/officeDocument/2006/relationships/hyperlink" Target="https://www.zipcodestogo.com/Livingston/NY/" TargetMode="External"/><Relationship Id="rId347" Type="http://schemas.openxmlformats.org/officeDocument/2006/relationships/hyperlink" Target="https://www.zipcodestogo.com/Staten%20Island/NY/10309/" TargetMode="External"/><Relationship Id="rId1184" Type="http://schemas.openxmlformats.org/officeDocument/2006/relationships/hyperlink" Target="https://www.zipcodestogo.com/Suffolk/NY/" TargetMode="External"/><Relationship Id="rId2028" Type="http://schemas.openxmlformats.org/officeDocument/2006/relationships/hyperlink" Target="https://www.zipcodestogo.com/Ulster/NY/" TargetMode="External"/><Relationship Id="rId2582" Type="http://schemas.openxmlformats.org/officeDocument/2006/relationships/hyperlink" Target="https://www.zipcodestogo.com/Onondaga/NY/" TargetMode="External"/><Relationship Id="rId3426" Type="http://schemas.openxmlformats.org/officeDocument/2006/relationships/hyperlink" Target="https://www.zipcodestogo.com/Chenango/NY/" TargetMode="External"/><Relationship Id="rId3633" Type="http://schemas.openxmlformats.org/officeDocument/2006/relationships/hyperlink" Target="https://www.zipcodestogo.com/Ransomville/NY/14131/" TargetMode="External"/><Relationship Id="rId3840" Type="http://schemas.openxmlformats.org/officeDocument/2006/relationships/hyperlink" Target="https://www.zipcodestogo.com/Livingston/NY/" TargetMode="External"/><Relationship Id="rId554" Type="http://schemas.openxmlformats.org/officeDocument/2006/relationships/hyperlink" Target="https://www.zipcodestogo.com/Westchester/NY/" TargetMode="External"/><Relationship Id="rId761" Type="http://schemas.openxmlformats.org/officeDocument/2006/relationships/hyperlink" Target="https://www.zipcodestogo.com/New%20Hyde%20Park/NY/11041/" TargetMode="External"/><Relationship Id="rId1391" Type="http://schemas.openxmlformats.org/officeDocument/2006/relationships/hyperlink" Target="https://www.zipcodestogo.com/Remsenburg/NY/11960/" TargetMode="External"/><Relationship Id="rId2235" Type="http://schemas.openxmlformats.org/officeDocument/2006/relationships/hyperlink" Target="https://www.zipcodestogo.com/North%20Branch/NY/12766/" TargetMode="External"/><Relationship Id="rId2442" Type="http://schemas.openxmlformats.org/officeDocument/2006/relationships/hyperlink" Target="https://www.zipcodestogo.com/Clinton/NY/" TargetMode="External"/><Relationship Id="rId3700" Type="http://schemas.openxmlformats.org/officeDocument/2006/relationships/hyperlink" Target="https://www.zipcodestogo.com/Erie/NY/" TargetMode="External"/><Relationship Id="rId207" Type="http://schemas.openxmlformats.org/officeDocument/2006/relationships/hyperlink" Target="https://www.zipcodestogo.com/New%20York/NY/10154/" TargetMode="External"/><Relationship Id="rId414" Type="http://schemas.openxmlformats.org/officeDocument/2006/relationships/hyperlink" Target="https://www.zipcodestogo.com/Westchester/NY/" TargetMode="External"/><Relationship Id="rId621" Type="http://schemas.openxmlformats.org/officeDocument/2006/relationships/hyperlink" Target="https://www.zipcodestogo.com/Florida/NY/10921/" TargetMode="External"/><Relationship Id="rId1044" Type="http://schemas.openxmlformats.org/officeDocument/2006/relationships/hyperlink" Target="https://www.zipcodestogo.com/Nassau/NY/" TargetMode="External"/><Relationship Id="rId1251" Type="http://schemas.openxmlformats.org/officeDocument/2006/relationships/hyperlink" Target="https://www.zipcodestogo.com/Medford/NY/11763/" TargetMode="External"/><Relationship Id="rId2302" Type="http://schemas.openxmlformats.org/officeDocument/2006/relationships/hyperlink" Target="https://www.zipcodestogo.com/Washington/NY/" TargetMode="External"/><Relationship Id="rId1111" Type="http://schemas.openxmlformats.org/officeDocument/2006/relationships/hyperlink" Target="https://www.zipcodestogo.com/Valley%20Stream/NY/11580/" TargetMode="External"/><Relationship Id="rId4267" Type="http://schemas.openxmlformats.org/officeDocument/2006/relationships/hyperlink" Target="https://www.zipcodestogo.com/Brooktondale/NY/14817/" TargetMode="External"/><Relationship Id="rId3076" Type="http://schemas.openxmlformats.org/officeDocument/2006/relationships/hyperlink" Target="https://www.zipcodestogo.com/Herkimer/NY/" TargetMode="External"/><Relationship Id="rId3283" Type="http://schemas.openxmlformats.org/officeDocument/2006/relationships/hyperlink" Target="https://www.zipcodestogo.com/Berkshire/NY/13736/" TargetMode="External"/><Relationship Id="rId3490" Type="http://schemas.openxmlformats.org/officeDocument/2006/relationships/hyperlink" Target="https://www.zipcodestogo.com/Genesee/NY/" TargetMode="External"/><Relationship Id="rId4127" Type="http://schemas.openxmlformats.org/officeDocument/2006/relationships/hyperlink" Target="https://www.zipcodestogo.com/Cattaraugus/NY/14719/" TargetMode="External"/><Relationship Id="rId4334" Type="http://schemas.openxmlformats.org/officeDocument/2006/relationships/hyperlink" Target="https://www.zipcodestogo.com/Tioga/NY/" TargetMode="External"/><Relationship Id="rId1928" Type="http://schemas.openxmlformats.org/officeDocument/2006/relationships/hyperlink" Target="https://www.zipcodestogo.com/Greene/NY/" TargetMode="External"/><Relationship Id="rId2092" Type="http://schemas.openxmlformats.org/officeDocument/2006/relationships/hyperlink" Target="https://www.zipcodestogo.com/Orange/NY/" TargetMode="External"/><Relationship Id="rId3143" Type="http://schemas.openxmlformats.org/officeDocument/2006/relationships/hyperlink" Target="https://www.zipcodestogo.com/Deer%20River/NY/13627/" TargetMode="External"/><Relationship Id="rId3350" Type="http://schemas.openxmlformats.org/officeDocument/2006/relationships/hyperlink" Target="https://www.zipcodestogo.com/Cortland/NY/" TargetMode="External"/><Relationship Id="rId271" Type="http://schemas.openxmlformats.org/officeDocument/2006/relationships/hyperlink" Target="https://www.zipcodestogo.com/New%20York/NY/10211/" TargetMode="External"/><Relationship Id="rId3003" Type="http://schemas.openxmlformats.org/officeDocument/2006/relationships/hyperlink" Target="https://www.zipcodestogo.com/Richfield%20Springs/NY/13439/" TargetMode="External"/><Relationship Id="rId4401" Type="http://schemas.openxmlformats.org/officeDocument/2006/relationships/hyperlink" Target="https://www.zipcodestogo.com/Elmira/NY/14902/" TargetMode="External"/><Relationship Id="rId131" Type="http://schemas.openxmlformats.org/officeDocument/2006/relationships/hyperlink" Target="https://www.zipcodestogo.com/New%20York/NY/10101/" TargetMode="External"/><Relationship Id="rId3210" Type="http://schemas.openxmlformats.org/officeDocument/2006/relationships/hyperlink" Target="https://www.zipcodestogo.com/Saint%20lawrence/NY/" TargetMode="External"/><Relationship Id="rId2769" Type="http://schemas.openxmlformats.org/officeDocument/2006/relationships/hyperlink" Target="https://www.zipcodestogo.com/Union%20Springs/NY/13160/" TargetMode="External"/><Relationship Id="rId2976" Type="http://schemas.openxmlformats.org/officeDocument/2006/relationships/hyperlink" Target="https://www.zipcodestogo.com/Oneida/NY/" TargetMode="External"/><Relationship Id="rId948" Type="http://schemas.openxmlformats.org/officeDocument/2006/relationships/hyperlink" Target="https://www.zipcodestogo.com/Queens/NY/" TargetMode="External"/><Relationship Id="rId1578" Type="http://schemas.openxmlformats.org/officeDocument/2006/relationships/hyperlink" Target="https://www.zipcodestogo.com/Columbia/NY/" TargetMode="External"/><Relationship Id="rId1785" Type="http://schemas.openxmlformats.org/officeDocument/2006/relationships/hyperlink" Target="https://www.zipcodestogo.com/Albany/NY/12243/" TargetMode="External"/><Relationship Id="rId1992" Type="http://schemas.openxmlformats.org/officeDocument/2006/relationships/hyperlink" Target="https://www.zipcodestogo.com/Greene/NY/" TargetMode="External"/><Relationship Id="rId2629" Type="http://schemas.openxmlformats.org/officeDocument/2006/relationships/hyperlink" Target="https://www.zipcodestogo.com/Fair%20Haven/NY/13064/" TargetMode="External"/><Relationship Id="rId2836" Type="http://schemas.openxmlformats.org/officeDocument/2006/relationships/hyperlink" Target="https://www.zipcodestogo.com/Onondaga/NY/" TargetMode="External"/><Relationship Id="rId4191" Type="http://schemas.openxmlformats.org/officeDocument/2006/relationships/hyperlink" Target="https://www.zipcodestogo.com/Little%20Valley/NY/14755/" TargetMode="External"/><Relationship Id="rId77" Type="http://schemas.openxmlformats.org/officeDocument/2006/relationships/hyperlink" Target="https://www.zipcodestogo.com/New%20York/NY/10036/" TargetMode="External"/><Relationship Id="rId808" Type="http://schemas.openxmlformats.org/officeDocument/2006/relationships/hyperlink" Target="https://www.zipcodestogo.com/Kings/NY/" TargetMode="External"/><Relationship Id="rId1438" Type="http://schemas.openxmlformats.org/officeDocument/2006/relationships/hyperlink" Target="https://www.zipcodestogo.com/Montgomery/NY/" TargetMode="External"/><Relationship Id="rId1645" Type="http://schemas.openxmlformats.org/officeDocument/2006/relationships/hyperlink" Target="https://www.zipcodestogo.com/Selkirk/NY/12158/" TargetMode="External"/><Relationship Id="rId4051" Type="http://schemas.openxmlformats.org/officeDocument/2006/relationships/hyperlink" Target="https://www.zipcodestogo.com/Rochester/NY/14622/" TargetMode="External"/><Relationship Id="rId1852" Type="http://schemas.openxmlformats.org/officeDocument/2006/relationships/hyperlink" Target="https://www.zipcodestogo.com/Ulster/NY/" TargetMode="External"/><Relationship Id="rId2903" Type="http://schemas.openxmlformats.org/officeDocument/2006/relationships/hyperlink" Target="https://www.zipcodestogo.com/Forestport/NY/13338/" TargetMode="External"/><Relationship Id="rId1505" Type="http://schemas.openxmlformats.org/officeDocument/2006/relationships/hyperlink" Target="https://www.zipcodestogo.com/East%20Berne/NY/12059/" TargetMode="External"/><Relationship Id="rId1712" Type="http://schemas.openxmlformats.org/officeDocument/2006/relationships/hyperlink" Target="https://www.zipcodestogo.com/Otsego/NY/" TargetMode="External"/><Relationship Id="rId3677" Type="http://schemas.openxmlformats.org/officeDocument/2006/relationships/hyperlink" Target="https://www.zipcodestogo.com/Yorkshire/NY/14173/" TargetMode="External"/><Relationship Id="rId3884" Type="http://schemas.openxmlformats.org/officeDocument/2006/relationships/hyperlink" Target="https://www.zipcodestogo.com/Wayne/NY/" TargetMode="External"/><Relationship Id="rId598" Type="http://schemas.openxmlformats.org/officeDocument/2006/relationships/hyperlink" Target="https://www.zipcodestogo.com/Rockland/NY/" TargetMode="External"/><Relationship Id="rId2279" Type="http://schemas.openxmlformats.org/officeDocument/2006/relationships/hyperlink" Target="https://www.zipcodestogo.com/Yulan/NY/12792/" TargetMode="External"/><Relationship Id="rId2486" Type="http://schemas.openxmlformats.org/officeDocument/2006/relationships/hyperlink" Target="https://www.zipcodestogo.com/Saint%20lawrence/NY/" TargetMode="External"/><Relationship Id="rId2693" Type="http://schemas.openxmlformats.org/officeDocument/2006/relationships/hyperlink" Target="https://www.zipcodestogo.com/Meridian/NY/13113/" TargetMode="External"/><Relationship Id="rId3537" Type="http://schemas.openxmlformats.org/officeDocument/2006/relationships/hyperlink" Target="https://www.zipcodestogo.com/East%20Amherst/NY/14051/" TargetMode="External"/><Relationship Id="rId3744" Type="http://schemas.openxmlformats.org/officeDocument/2006/relationships/hyperlink" Target="https://www.zipcodestogo.com/Erie/NY/" TargetMode="External"/><Relationship Id="rId3951" Type="http://schemas.openxmlformats.org/officeDocument/2006/relationships/hyperlink" Target="https://www.zipcodestogo.com/Rush/NY/14543/" TargetMode="External"/><Relationship Id="rId458" Type="http://schemas.openxmlformats.org/officeDocument/2006/relationships/hyperlink" Target="https://www.zipcodestogo.com/Westchester/NY/" TargetMode="External"/><Relationship Id="rId665" Type="http://schemas.openxmlformats.org/officeDocument/2006/relationships/hyperlink" Target="https://www.zipcodestogo.com/New%20Milford/NY/10959/" TargetMode="External"/><Relationship Id="rId872" Type="http://schemas.openxmlformats.org/officeDocument/2006/relationships/hyperlink" Target="https://www.zipcodestogo.com/Kings/NY/" TargetMode="External"/><Relationship Id="rId1088" Type="http://schemas.openxmlformats.org/officeDocument/2006/relationships/hyperlink" Target="https://www.zipcodestogo.com/Nassau/NY/" TargetMode="External"/><Relationship Id="rId1295" Type="http://schemas.openxmlformats.org/officeDocument/2006/relationships/hyperlink" Target="https://www.zipcodestogo.com/Smithtown/NY/11787/" TargetMode="External"/><Relationship Id="rId2139" Type="http://schemas.openxmlformats.org/officeDocument/2006/relationships/hyperlink" Target="https://www.zipcodestogo.com/Walden/NY/12586/" TargetMode="External"/><Relationship Id="rId2346" Type="http://schemas.openxmlformats.org/officeDocument/2006/relationships/hyperlink" Target="https://www.zipcodestogo.com/Warren/NY/" TargetMode="External"/><Relationship Id="rId2553" Type="http://schemas.openxmlformats.org/officeDocument/2006/relationships/hyperlink" Target="https://www.zipcodestogo.com/Westport/NY/12993/" TargetMode="External"/><Relationship Id="rId2760" Type="http://schemas.openxmlformats.org/officeDocument/2006/relationships/hyperlink" Target="https://www.zipcodestogo.com/Chenango/NY/" TargetMode="External"/><Relationship Id="rId3604" Type="http://schemas.openxmlformats.org/officeDocument/2006/relationships/hyperlink" Target="https://www.zipcodestogo.com/Orleans/NY/" TargetMode="External"/><Relationship Id="rId3811" Type="http://schemas.openxmlformats.org/officeDocument/2006/relationships/hyperlink" Target="https://www.zipcodestogo.com/Clifton%20Springs/NY/14432/" TargetMode="External"/><Relationship Id="rId318" Type="http://schemas.openxmlformats.org/officeDocument/2006/relationships/hyperlink" Target="https://www.zipcodestogo.com/New%20york/NY/" TargetMode="External"/><Relationship Id="rId525" Type="http://schemas.openxmlformats.org/officeDocument/2006/relationships/hyperlink" Target="https://www.zipcodestogo.com/Putnam%20Valley/NY/10579/" TargetMode="External"/><Relationship Id="rId732" Type="http://schemas.openxmlformats.org/officeDocument/2006/relationships/hyperlink" Target="https://www.zipcodestogo.com/Nassau/NY/" TargetMode="External"/><Relationship Id="rId1155" Type="http://schemas.openxmlformats.org/officeDocument/2006/relationships/hyperlink" Target="https://www.zipcodestogo.com/Bayport/NY/11705/" TargetMode="External"/><Relationship Id="rId1362" Type="http://schemas.openxmlformats.org/officeDocument/2006/relationships/hyperlink" Target="https://www.zipcodestogo.com/Suffolk/NY/" TargetMode="External"/><Relationship Id="rId2206" Type="http://schemas.openxmlformats.org/officeDocument/2006/relationships/hyperlink" Target="https://www.zipcodestogo.com/Orange/NY/" TargetMode="External"/><Relationship Id="rId2413" Type="http://schemas.openxmlformats.org/officeDocument/2006/relationships/hyperlink" Target="https://www.zipcodestogo.com/Whitehall/NY/12887/" TargetMode="External"/><Relationship Id="rId2620" Type="http://schemas.openxmlformats.org/officeDocument/2006/relationships/hyperlink" Target="https://www.zipcodestogo.com/Onondaga/NY/" TargetMode="External"/><Relationship Id="rId1015" Type="http://schemas.openxmlformats.org/officeDocument/2006/relationships/hyperlink" Target="https://www.zipcodestogo.com/Jamaica/NY/11433/" TargetMode="External"/><Relationship Id="rId1222" Type="http://schemas.openxmlformats.org/officeDocument/2006/relationships/hyperlink" Target="https://www.zipcodestogo.com/Suffolk/NY/" TargetMode="External"/><Relationship Id="rId4378" Type="http://schemas.openxmlformats.org/officeDocument/2006/relationships/hyperlink" Target="https://www.zipcodestogo.com/Steuben/NY/" TargetMode="External"/><Relationship Id="rId3187" Type="http://schemas.openxmlformats.org/officeDocument/2006/relationships/hyperlink" Target="https://www.zipcodestogo.com/Henderson%20Harbor/NY/13651/" TargetMode="External"/><Relationship Id="rId3394" Type="http://schemas.openxmlformats.org/officeDocument/2006/relationships/hyperlink" Target="https://www.zipcodestogo.com/Chenango/NY/" TargetMode="External"/><Relationship Id="rId4238" Type="http://schemas.openxmlformats.org/officeDocument/2006/relationships/hyperlink" Target="https://www.zipcodestogo.com/Steuben/NY/" TargetMode="External"/><Relationship Id="rId3047" Type="http://schemas.openxmlformats.org/officeDocument/2006/relationships/hyperlink" Target="https://www.zipcodestogo.com/Van%20Hornesville/NY/13475/" TargetMode="External"/><Relationship Id="rId4445" Type="http://schemas.openxmlformats.org/officeDocument/2006/relationships/hyperlink" Target="http://www.p12.nysed.gov/repcrd2005/links/c43_dist.shtml" TargetMode="External"/><Relationship Id="rId175" Type="http://schemas.openxmlformats.org/officeDocument/2006/relationships/hyperlink" Target="https://www.zipcodestogo.com/New%20York/NY/10123/" TargetMode="External"/><Relationship Id="rId3254" Type="http://schemas.openxmlformats.org/officeDocument/2006/relationships/hyperlink" Target="https://www.zipcodestogo.com/Saint%20lawrence/NY/" TargetMode="External"/><Relationship Id="rId3461" Type="http://schemas.openxmlformats.org/officeDocument/2006/relationships/hyperlink" Target="https://www.zipcodestogo.com/Binghamton/NY/13902/" TargetMode="External"/><Relationship Id="rId4305" Type="http://schemas.openxmlformats.org/officeDocument/2006/relationships/hyperlink" Target="https://www.zipcodestogo.com/Himrod/NY/14842/" TargetMode="External"/><Relationship Id="rId382" Type="http://schemas.openxmlformats.org/officeDocument/2006/relationships/hyperlink" Target="https://www.zipcodestogo.com/Bronx/NY/" TargetMode="External"/><Relationship Id="rId2063" Type="http://schemas.openxmlformats.org/officeDocument/2006/relationships/hyperlink" Target="https://www.zipcodestogo.com/Hughsonville/NY/12537/" TargetMode="External"/><Relationship Id="rId2270" Type="http://schemas.openxmlformats.org/officeDocument/2006/relationships/hyperlink" Target="https://www.zipcodestogo.com/Sullivan/NY/" TargetMode="External"/><Relationship Id="rId3114" Type="http://schemas.openxmlformats.org/officeDocument/2006/relationships/hyperlink" Target="https://www.zipcodestogo.com/Jefferson/NY/" TargetMode="External"/><Relationship Id="rId3321" Type="http://schemas.openxmlformats.org/officeDocument/2006/relationships/hyperlink" Target="https://www.zipcodestogo.com/East%20Meredith/NY/13757/" TargetMode="External"/><Relationship Id="rId242" Type="http://schemas.openxmlformats.org/officeDocument/2006/relationships/hyperlink" Target="https://www.zipcodestogo.com/New%20york/NY/" TargetMode="External"/><Relationship Id="rId2130" Type="http://schemas.openxmlformats.org/officeDocument/2006/relationships/hyperlink" Target="https://www.zipcodestogo.com/Dutchess/NY/" TargetMode="External"/><Relationship Id="rId102" Type="http://schemas.openxmlformats.org/officeDocument/2006/relationships/hyperlink" Target="https://www.zipcodestogo.com/New%20york/NY/" TargetMode="External"/><Relationship Id="rId1689" Type="http://schemas.openxmlformats.org/officeDocument/2006/relationships/hyperlink" Target="https://www.zipcodestogo.com/Valley%20Falls/NY/12185/" TargetMode="External"/><Relationship Id="rId4095" Type="http://schemas.openxmlformats.org/officeDocument/2006/relationships/hyperlink" Target="https://www.zipcodestogo.com/Rochester/NY/14692/" TargetMode="External"/><Relationship Id="rId1896" Type="http://schemas.openxmlformats.org/officeDocument/2006/relationships/hyperlink" Target="https://www.zipcodestogo.com/Ulster/NY/" TargetMode="External"/><Relationship Id="rId2947" Type="http://schemas.openxmlformats.org/officeDocument/2006/relationships/hyperlink" Target="https://www.zipcodestogo.com/Lyons%20Falls/NY/13368/" TargetMode="External"/><Relationship Id="rId4162" Type="http://schemas.openxmlformats.org/officeDocument/2006/relationships/hyperlink" Target="https://www.zipcodestogo.com/Chautauqua/NY/" TargetMode="External"/><Relationship Id="rId919" Type="http://schemas.openxmlformats.org/officeDocument/2006/relationships/hyperlink" Target="https://www.zipcodestogo.com/Bayside/NY/11359/" TargetMode="External"/><Relationship Id="rId1549" Type="http://schemas.openxmlformats.org/officeDocument/2006/relationships/hyperlink" Target="https://www.zipcodestogo.com/Guilderland/NY/12084/" TargetMode="External"/><Relationship Id="rId1756" Type="http://schemas.openxmlformats.org/officeDocument/2006/relationships/hyperlink" Target="https://www.zipcodestogo.com/Albany/NY/" TargetMode="External"/><Relationship Id="rId1963" Type="http://schemas.openxmlformats.org/officeDocument/2006/relationships/hyperlink" Target="https://www.zipcodestogo.com/Roxbury/NY/12474/" TargetMode="External"/><Relationship Id="rId2807" Type="http://schemas.openxmlformats.org/officeDocument/2006/relationships/hyperlink" Target="https://www.zipcodestogo.com/Syracuse/NY/13214/" TargetMode="External"/><Relationship Id="rId4022" Type="http://schemas.openxmlformats.org/officeDocument/2006/relationships/hyperlink" Target="https://www.zipcodestogo.com/Monroe/NY/" TargetMode="External"/><Relationship Id="rId48" Type="http://schemas.openxmlformats.org/officeDocument/2006/relationships/hyperlink" Target="https://www.zipcodestogo.com/New%20york/NY/" TargetMode="External"/><Relationship Id="rId1409" Type="http://schemas.openxmlformats.org/officeDocument/2006/relationships/hyperlink" Target="https://www.zipcodestogo.com/South%20Jamesport/NY/11970/" TargetMode="External"/><Relationship Id="rId1616" Type="http://schemas.openxmlformats.org/officeDocument/2006/relationships/hyperlink" Target="https://www.zipcodestogo.com/Hamilton/NY/" TargetMode="External"/><Relationship Id="rId1823" Type="http://schemas.openxmlformats.org/officeDocument/2006/relationships/hyperlink" Target="https://www.zipcodestogo.com/Schenectady/NY/12305/" TargetMode="External"/><Relationship Id="rId3788" Type="http://schemas.openxmlformats.org/officeDocument/2006/relationships/hyperlink" Target="https://www.zipcodestogo.com/Yates/NY/" TargetMode="External"/><Relationship Id="rId3995" Type="http://schemas.openxmlformats.org/officeDocument/2006/relationships/hyperlink" Target="https://www.zipcodestogo.com/Webster/NY/14580/" TargetMode="External"/><Relationship Id="rId2597" Type="http://schemas.openxmlformats.org/officeDocument/2006/relationships/hyperlink" Target="https://www.zipcodestogo.com/Cincinnatus/NY/13040/" TargetMode="External"/><Relationship Id="rId3648" Type="http://schemas.openxmlformats.org/officeDocument/2006/relationships/hyperlink" Target="https://www.zipcodestogo.com/Erie/NY/" TargetMode="External"/><Relationship Id="rId3855" Type="http://schemas.openxmlformats.org/officeDocument/2006/relationships/hyperlink" Target="https://www.zipcodestogo.com/Honeoye/NY/14471/" TargetMode="External"/><Relationship Id="rId569" Type="http://schemas.openxmlformats.org/officeDocument/2006/relationships/hyperlink" Target="https://www.zipcodestogo.com/Yonkers/NY/10702/" TargetMode="External"/><Relationship Id="rId776" Type="http://schemas.openxmlformats.org/officeDocument/2006/relationships/hyperlink" Target="https://www.zipcodestogo.com/Nassau/NY/" TargetMode="External"/><Relationship Id="rId983" Type="http://schemas.openxmlformats.org/officeDocument/2006/relationships/hyperlink" Target="https://www.zipcodestogo.com/Ozone%20Park/NY/11417/" TargetMode="External"/><Relationship Id="rId1199" Type="http://schemas.openxmlformats.org/officeDocument/2006/relationships/hyperlink" Target="https://www.zipcodestogo.com/East%20Northport/NY/11731/" TargetMode="External"/><Relationship Id="rId2457" Type="http://schemas.openxmlformats.org/officeDocument/2006/relationships/hyperlink" Target="https://www.zipcodestogo.com/Dickinson%20Center/NY/12930/" TargetMode="External"/><Relationship Id="rId2664" Type="http://schemas.openxmlformats.org/officeDocument/2006/relationships/hyperlink" Target="https://www.zipcodestogo.com/Cortland/NY/" TargetMode="External"/><Relationship Id="rId3508" Type="http://schemas.openxmlformats.org/officeDocument/2006/relationships/hyperlink" Target="https://www.zipcodestogo.com/Erie/NY/" TargetMode="External"/><Relationship Id="rId429" Type="http://schemas.openxmlformats.org/officeDocument/2006/relationships/hyperlink" Target="https://www.zipcodestogo.com/Buchanan/NY/10511/" TargetMode="External"/><Relationship Id="rId636" Type="http://schemas.openxmlformats.org/officeDocument/2006/relationships/hyperlink" Target="https://www.zipcodestogo.com/Orange/NY/" TargetMode="External"/><Relationship Id="rId1059" Type="http://schemas.openxmlformats.org/officeDocument/2006/relationships/hyperlink" Target="https://www.zipcodestogo.com/Greenvale/NY/11548/" TargetMode="External"/><Relationship Id="rId1266" Type="http://schemas.openxmlformats.org/officeDocument/2006/relationships/hyperlink" Target="https://www.zipcodestogo.com/Suffolk/NY/" TargetMode="External"/><Relationship Id="rId1473" Type="http://schemas.openxmlformats.org/officeDocument/2006/relationships/hyperlink" Target="https://www.zipcodestogo.com/Cherry%20Plain/NY/12040/" TargetMode="External"/><Relationship Id="rId2317" Type="http://schemas.openxmlformats.org/officeDocument/2006/relationships/hyperlink" Target="https://www.zipcodestogo.com/Fort%20Ann/NY/12827/" TargetMode="External"/><Relationship Id="rId2871" Type="http://schemas.openxmlformats.org/officeDocument/2006/relationships/hyperlink" Target="https://www.zipcodestogo.com/Cherry%20Valley/NY/13320/" TargetMode="External"/><Relationship Id="rId3715" Type="http://schemas.openxmlformats.org/officeDocument/2006/relationships/hyperlink" Target="https://www.zipcodestogo.com/Buffalo/NY/14218/" TargetMode="External"/><Relationship Id="rId3922" Type="http://schemas.openxmlformats.org/officeDocument/2006/relationships/hyperlink" Target="https://www.zipcodestogo.com/Wayne/NY/" TargetMode="External"/><Relationship Id="rId843" Type="http://schemas.openxmlformats.org/officeDocument/2006/relationships/hyperlink" Target="https://www.zipcodestogo.com/Brooklyn/NY/11222/" TargetMode="External"/><Relationship Id="rId1126" Type="http://schemas.openxmlformats.org/officeDocument/2006/relationships/hyperlink" Target="https://www.zipcodestogo.com/Nassau/NY/" TargetMode="External"/><Relationship Id="rId1680" Type="http://schemas.openxmlformats.org/officeDocument/2006/relationships/hyperlink" Target="https://www.zipcodestogo.com/Rensselaer/NY/" TargetMode="External"/><Relationship Id="rId2524" Type="http://schemas.openxmlformats.org/officeDocument/2006/relationships/hyperlink" Target="https://www.zipcodestogo.com/Saint%20lawrence/NY/" TargetMode="External"/><Relationship Id="rId2731" Type="http://schemas.openxmlformats.org/officeDocument/2006/relationships/hyperlink" Target="https://www.zipcodestogo.com/Pompey/NY/13138/" TargetMode="External"/><Relationship Id="rId703" Type="http://schemas.openxmlformats.org/officeDocument/2006/relationships/hyperlink" Target="https://www.zipcodestogo.com/Thiells/NY/10984/" TargetMode="External"/><Relationship Id="rId910" Type="http://schemas.openxmlformats.org/officeDocument/2006/relationships/hyperlink" Target="https://www.zipcodestogo.com/Queens/NY/" TargetMode="External"/><Relationship Id="rId1333" Type="http://schemas.openxmlformats.org/officeDocument/2006/relationships/hyperlink" Target="https://www.zipcodestogo.com/Hicksville/NY/11854/" TargetMode="External"/><Relationship Id="rId1540" Type="http://schemas.openxmlformats.org/officeDocument/2006/relationships/hyperlink" Target="https://www.zipcodestogo.com/Schoharie/NY/" TargetMode="External"/><Relationship Id="rId1400" Type="http://schemas.openxmlformats.org/officeDocument/2006/relationships/hyperlink" Target="https://www.zipcodestogo.com/Suffolk/NY/" TargetMode="External"/><Relationship Id="rId3298" Type="http://schemas.openxmlformats.org/officeDocument/2006/relationships/hyperlink" Target="https://www.zipcodestogo.com/Broome/NY/" TargetMode="External"/><Relationship Id="rId4349" Type="http://schemas.openxmlformats.org/officeDocument/2006/relationships/hyperlink" Target="https://www.zipcodestogo.com/Painted%20Post/NY/14870/" TargetMode="External"/><Relationship Id="rId3158" Type="http://schemas.openxmlformats.org/officeDocument/2006/relationships/hyperlink" Target="https://www.zipcodestogo.com/Saint%20lawrence/NY/" TargetMode="External"/><Relationship Id="rId3365" Type="http://schemas.openxmlformats.org/officeDocument/2006/relationships/hyperlink" Target="https://www.zipcodestogo.com/Lisle/NY/13797/" TargetMode="External"/><Relationship Id="rId3572" Type="http://schemas.openxmlformats.org/officeDocument/2006/relationships/hyperlink" Target="https://www.zipcodestogo.com/Cattaraugus/NY/" TargetMode="External"/><Relationship Id="rId4209" Type="http://schemas.openxmlformats.org/officeDocument/2006/relationships/hyperlink" Target="https://www.zipcodestogo.com/Randolph/NY/14772/" TargetMode="External"/><Relationship Id="rId4416" Type="http://schemas.openxmlformats.org/officeDocument/2006/relationships/hyperlink" Target="http://www.p12.nysed.gov/repcrd2005/links/c05_dist.shtml" TargetMode="External"/><Relationship Id="rId286" Type="http://schemas.openxmlformats.org/officeDocument/2006/relationships/hyperlink" Target="https://www.zipcodestogo.com/New%20york/NY/" TargetMode="External"/><Relationship Id="rId493" Type="http://schemas.openxmlformats.org/officeDocument/2006/relationships/hyperlink" Target="https://www.zipcodestogo.com/Mount%20Vernon/NY/10551/" TargetMode="External"/><Relationship Id="rId2174" Type="http://schemas.openxmlformats.org/officeDocument/2006/relationships/hyperlink" Target="https://www.zipcodestogo.com/Sullivan/NY/" TargetMode="External"/><Relationship Id="rId2381" Type="http://schemas.openxmlformats.org/officeDocument/2006/relationships/hyperlink" Target="https://www.zipcodestogo.com/Riparius/NY/12862/" TargetMode="External"/><Relationship Id="rId3018" Type="http://schemas.openxmlformats.org/officeDocument/2006/relationships/hyperlink" Target="https://www.zipcodestogo.com/Herkimer/NY/" TargetMode="External"/><Relationship Id="rId3225" Type="http://schemas.openxmlformats.org/officeDocument/2006/relationships/hyperlink" Target="https://www.zipcodestogo.com/Parishville/NY/13672/" TargetMode="External"/><Relationship Id="rId3432" Type="http://schemas.openxmlformats.org/officeDocument/2006/relationships/hyperlink" Target="https://www.zipcodestogo.com/Delaware/NY/" TargetMode="External"/><Relationship Id="rId146" Type="http://schemas.openxmlformats.org/officeDocument/2006/relationships/hyperlink" Target="https://www.zipcodestogo.com/New%20york/NY/" TargetMode="External"/><Relationship Id="rId353" Type="http://schemas.openxmlformats.org/officeDocument/2006/relationships/hyperlink" Target="https://www.zipcodestogo.com/Staten%20Island/NY/10312/" TargetMode="External"/><Relationship Id="rId560" Type="http://schemas.openxmlformats.org/officeDocument/2006/relationships/hyperlink" Target="https://www.zipcodestogo.com/Westchester/NY/" TargetMode="External"/><Relationship Id="rId1190" Type="http://schemas.openxmlformats.org/officeDocument/2006/relationships/hyperlink" Target="https://www.zipcodestogo.com/Suffolk/NY/" TargetMode="External"/><Relationship Id="rId2034" Type="http://schemas.openxmlformats.org/officeDocument/2006/relationships/hyperlink" Target="https://www.zipcodestogo.com/Orange/NY/" TargetMode="External"/><Relationship Id="rId2241" Type="http://schemas.openxmlformats.org/officeDocument/2006/relationships/hyperlink" Target="https://www.zipcodestogo.com/Phillipsport/NY/12769/" TargetMode="External"/><Relationship Id="rId213" Type="http://schemas.openxmlformats.org/officeDocument/2006/relationships/hyperlink" Target="https://www.zipcodestogo.com/New%20York/NY/10157/" TargetMode="External"/><Relationship Id="rId420" Type="http://schemas.openxmlformats.org/officeDocument/2006/relationships/hyperlink" Target="https://www.zipcodestogo.com/Westchester/NY/" TargetMode="External"/><Relationship Id="rId1050" Type="http://schemas.openxmlformats.org/officeDocument/2006/relationships/hyperlink" Target="https://www.zipcodestogo.com/Nassau/NY/" TargetMode="External"/><Relationship Id="rId2101" Type="http://schemas.openxmlformats.org/officeDocument/2006/relationships/hyperlink" Target="https://www.zipcodestogo.com/Pawling/NY/12564/" TargetMode="External"/><Relationship Id="rId4066" Type="http://schemas.openxmlformats.org/officeDocument/2006/relationships/hyperlink" Target="https://www.zipcodestogo.com/Monroe/NY/" TargetMode="External"/><Relationship Id="rId1867" Type="http://schemas.openxmlformats.org/officeDocument/2006/relationships/hyperlink" Target="https://www.zipcodestogo.com/Cottekill/NY/12419/" TargetMode="External"/><Relationship Id="rId2918" Type="http://schemas.openxmlformats.org/officeDocument/2006/relationships/hyperlink" Target="https://www.zipcodestogo.com/Madison/NY/" TargetMode="External"/><Relationship Id="rId4273" Type="http://schemas.openxmlformats.org/officeDocument/2006/relationships/hyperlink" Target="https://www.zipcodestogo.com/Cameron%20Mills/NY/14820/" TargetMode="External"/><Relationship Id="rId1727" Type="http://schemas.openxmlformats.org/officeDocument/2006/relationships/hyperlink" Target="https://www.zipcodestogo.com/Albany/NY/12207/" TargetMode="External"/><Relationship Id="rId1934" Type="http://schemas.openxmlformats.org/officeDocument/2006/relationships/hyperlink" Target="https://www.zipcodestogo.com/Ulster/NY/" TargetMode="External"/><Relationship Id="rId3082" Type="http://schemas.openxmlformats.org/officeDocument/2006/relationships/hyperlink" Target="https://www.zipcodestogo.com/Oneida/NY/" TargetMode="External"/><Relationship Id="rId4133" Type="http://schemas.openxmlformats.org/officeDocument/2006/relationships/hyperlink" Target="https://www.zipcodestogo.com/Chautauqua/NY/14722/" TargetMode="External"/><Relationship Id="rId4340" Type="http://schemas.openxmlformats.org/officeDocument/2006/relationships/hyperlink" Target="https://www.zipcodestogo.com/Schuyler/NY/" TargetMode="External"/><Relationship Id="rId19" Type="http://schemas.openxmlformats.org/officeDocument/2006/relationships/hyperlink" Target="https://www.zipcodestogo.com/New%20York/NY/10007/" TargetMode="External"/><Relationship Id="rId3899" Type="http://schemas.openxmlformats.org/officeDocument/2006/relationships/hyperlink" Target="https://www.zipcodestogo.com/Mumford/NY/14511/" TargetMode="External"/><Relationship Id="rId4200" Type="http://schemas.openxmlformats.org/officeDocument/2006/relationships/hyperlink" Target="https://www.zipcodestogo.com/Cattaraugus/NY/" TargetMode="External"/><Relationship Id="rId3759" Type="http://schemas.openxmlformats.org/officeDocument/2006/relationships/hyperlink" Target="https://www.zipcodestogo.com/Buffalo/NY/14270/" TargetMode="External"/><Relationship Id="rId3966" Type="http://schemas.openxmlformats.org/officeDocument/2006/relationships/hyperlink" Target="https://www.zipcodestogo.com/Wyoming/NY/" TargetMode="External"/><Relationship Id="rId3" Type="http://schemas.openxmlformats.org/officeDocument/2006/relationships/hyperlink" Target="https://www.zipcodestogo.com/Holtsville/NY/00544/" TargetMode="External"/><Relationship Id="rId887" Type="http://schemas.openxmlformats.org/officeDocument/2006/relationships/hyperlink" Target="https://www.zipcodestogo.com/Brooklyn/NY/11245/" TargetMode="External"/><Relationship Id="rId2568" Type="http://schemas.openxmlformats.org/officeDocument/2006/relationships/hyperlink" Target="https://www.zipcodestogo.com/Cayuga/NY/" TargetMode="External"/><Relationship Id="rId2775" Type="http://schemas.openxmlformats.org/officeDocument/2006/relationships/hyperlink" Target="https://www.zipcodestogo.com/Warners/NY/13164/" TargetMode="External"/><Relationship Id="rId2982" Type="http://schemas.openxmlformats.org/officeDocument/2006/relationships/hyperlink" Target="https://www.zipcodestogo.com/Madison/NY/" TargetMode="External"/><Relationship Id="rId3619" Type="http://schemas.openxmlformats.org/officeDocument/2006/relationships/hyperlink" Target="https://www.zipcodestogo.com/North%20Java/NY/14113/" TargetMode="External"/><Relationship Id="rId3826" Type="http://schemas.openxmlformats.org/officeDocument/2006/relationships/hyperlink" Target="https://www.zipcodestogo.com/Wayne/NY/" TargetMode="External"/><Relationship Id="rId747" Type="http://schemas.openxmlformats.org/officeDocument/2006/relationships/hyperlink" Target="https://www.zipcodestogo.com/Great%20Neck/NY/11023/" TargetMode="External"/><Relationship Id="rId954" Type="http://schemas.openxmlformats.org/officeDocument/2006/relationships/hyperlink" Target="https://www.zipcodestogo.com/Queens/NY/" TargetMode="External"/><Relationship Id="rId1377" Type="http://schemas.openxmlformats.org/officeDocument/2006/relationships/hyperlink" Target="https://www.zipcodestogo.com/Middle%20Island/NY/11953/" TargetMode="External"/><Relationship Id="rId1584" Type="http://schemas.openxmlformats.org/officeDocument/2006/relationships/hyperlink" Target="https://www.zipcodestogo.com/Saratoga/NY/" TargetMode="External"/><Relationship Id="rId1791" Type="http://schemas.openxmlformats.org/officeDocument/2006/relationships/hyperlink" Target="https://www.zipcodestogo.com/Albany/NY/12246/" TargetMode="External"/><Relationship Id="rId2428" Type="http://schemas.openxmlformats.org/officeDocument/2006/relationships/hyperlink" Target="https://www.zipcodestogo.com/Franklin/NY/" TargetMode="External"/><Relationship Id="rId2635" Type="http://schemas.openxmlformats.org/officeDocument/2006/relationships/hyperlink" Target="https://www.zipcodestogo.com/Freeville/NY/13068/" TargetMode="External"/><Relationship Id="rId2842" Type="http://schemas.openxmlformats.org/officeDocument/2006/relationships/hyperlink" Target="https://www.zipcodestogo.com/Oswego/NY/" TargetMode="External"/><Relationship Id="rId83" Type="http://schemas.openxmlformats.org/officeDocument/2006/relationships/hyperlink" Target="https://www.zipcodestogo.com/New%20York/NY/10039/" TargetMode="External"/><Relationship Id="rId607" Type="http://schemas.openxmlformats.org/officeDocument/2006/relationships/hyperlink" Target="https://www.zipcodestogo.com/Blooming%20Grove/NY/10914/" TargetMode="External"/><Relationship Id="rId814" Type="http://schemas.openxmlformats.org/officeDocument/2006/relationships/hyperlink" Target="https://www.zipcodestogo.com/Kings/NY/" TargetMode="External"/><Relationship Id="rId1237" Type="http://schemas.openxmlformats.org/officeDocument/2006/relationships/hyperlink" Target="https://www.zipcodestogo.com/Kings%20Park/NY/11754/" TargetMode="External"/><Relationship Id="rId1444" Type="http://schemas.openxmlformats.org/officeDocument/2006/relationships/hyperlink" Target="https://www.zipcodestogo.com/Saratoga/NY/" TargetMode="External"/><Relationship Id="rId1651" Type="http://schemas.openxmlformats.org/officeDocument/2006/relationships/hyperlink" Target="https://www.zipcodestogo.com/South%20Bethlehem/NY/12161/" TargetMode="External"/><Relationship Id="rId2702" Type="http://schemas.openxmlformats.org/officeDocument/2006/relationships/hyperlink" Target="https://www.zipcodestogo.com/Cayuga/NY/" TargetMode="External"/><Relationship Id="rId1304" Type="http://schemas.openxmlformats.org/officeDocument/2006/relationships/hyperlink" Target="https://www.zipcodestogo.com/Nassau/NY/" TargetMode="External"/><Relationship Id="rId1511" Type="http://schemas.openxmlformats.org/officeDocument/2006/relationships/hyperlink" Target="https://www.zipcodestogo.com/East%20Nassau/NY/12062/" TargetMode="External"/><Relationship Id="rId3269" Type="http://schemas.openxmlformats.org/officeDocument/2006/relationships/hyperlink" Target="https://www.zipcodestogo.com/Winthrop/NY/13697/" TargetMode="External"/><Relationship Id="rId3476" Type="http://schemas.openxmlformats.org/officeDocument/2006/relationships/hyperlink" Target="https://www.zipcodestogo.com/Erie/NY/" TargetMode="External"/><Relationship Id="rId3683" Type="http://schemas.openxmlformats.org/officeDocument/2006/relationships/hyperlink" Target="https://www.zipcodestogo.com/Buffalo/NY/14202/" TargetMode="External"/><Relationship Id="rId10" Type="http://schemas.openxmlformats.org/officeDocument/2006/relationships/hyperlink" Target="https://www.zipcodestogo.com/New%20york/NY/" TargetMode="External"/><Relationship Id="rId397" Type="http://schemas.openxmlformats.org/officeDocument/2006/relationships/hyperlink" Target="https://www.zipcodestogo.com/Bronx/NY/10470/" TargetMode="External"/><Relationship Id="rId2078" Type="http://schemas.openxmlformats.org/officeDocument/2006/relationships/hyperlink" Target="https://www.zipcodestogo.com/Dutchess/NY/" TargetMode="External"/><Relationship Id="rId2285" Type="http://schemas.openxmlformats.org/officeDocument/2006/relationships/hyperlink" Target="https://www.zipcodestogo.com/Queensbury/NY/12804/" TargetMode="External"/><Relationship Id="rId2492" Type="http://schemas.openxmlformats.org/officeDocument/2006/relationships/hyperlink" Target="https://www.zipcodestogo.com/Franklin/NY/" TargetMode="External"/><Relationship Id="rId3129" Type="http://schemas.openxmlformats.org/officeDocument/2006/relationships/hyperlink" Target="https://www.zipcodestogo.com/Castorland/NY/13620/" TargetMode="External"/><Relationship Id="rId3336" Type="http://schemas.openxmlformats.org/officeDocument/2006/relationships/hyperlink" Target="https://www.zipcodestogo.com/Delaware/NY/" TargetMode="External"/><Relationship Id="rId3890" Type="http://schemas.openxmlformats.org/officeDocument/2006/relationships/hyperlink" Target="https://www.zipcodestogo.com/Wayne/NY/" TargetMode="External"/><Relationship Id="rId257" Type="http://schemas.openxmlformats.org/officeDocument/2006/relationships/hyperlink" Target="https://www.zipcodestogo.com/New%20York/NY/10179/" TargetMode="External"/><Relationship Id="rId464" Type="http://schemas.openxmlformats.org/officeDocument/2006/relationships/hyperlink" Target="https://www.zipcodestogo.com/Westchester/NY/" TargetMode="External"/><Relationship Id="rId1094" Type="http://schemas.openxmlformats.org/officeDocument/2006/relationships/hyperlink" Target="https://www.zipcodestogo.com/Nassau/NY/" TargetMode="External"/><Relationship Id="rId2145" Type="http://schemas.openxmlformats.org/officeDocument/2006/relationships/hyperlink" Target="https://www.zipcodestogo.com/Wappingers%20Falls/NY/12590/" TargetMode="External"/><Relationship Id="rId3543" Type="http://schemas.openxmlformats.org/officeDocument/2006/relationships/hyperlink" Target="https://www.zipcodestogo.com/East%20Concord/NY/14055/" TargetMode="External"/><Relationship Id="rId3750" Type="http://schemas.openxmlformats.org/officeDocument/2006/relationships/hyperlink" Target="https://www.zipcodestogo.com/Erie/NY/" TargetMode="External"/><Relationship Id="rId117" Type="http://schemas.openxmlformats.org/officeDocument/2006/relationships/hyperlink" Target="https://www.zipcodestogo.com/New%20York/NY/10087/" TargetMode="External"/><Relationship Id="rId671" Type="http://schemas.openxmlformats.org/officeDocument/2006/relationships/hyperlink" Target="https://www.zipcodestogo.com/Otisville/NY/10963/" TargetMode="External"/><Relationship Id="rId2352" Type="http://schemas.openxmlformats.org/officeDocument/2006/relationships/hyperlink" Target="https://www.zipcodestogo.com/Hamilton/NY/" TargetMode="External"/><Relationship Id="rId3403" Type="http://schemas.openxmlformats.org/officeDocument/2006/relationships/hyperlink" Target="https://www.zipcodestogo.com/Oxford/NY/13830/" TargetMode="External"/><Relationship Id="rId3610" Type="http://schemas.openxmlformats.org/officeDocument/2006/relationships/hyperlink" Target="https://www.zipcodestogo.com/Niagara/NY/" TargetMode="External"/><Relationship Id="rId324" Type="http://schemas.openxmlformats.org/officeDocument/2006/relationships/hyperlink" Target="https://www.zipcodestogo.com/New%20york/NY/" TargetMode="External"/><Relationship Id="rId531" Type="http://schemas.openxmlformats.org/officeDocument/2006/relationships/hyperlink" Target="https://www.zipcodestogo.com/Shenorock/NY/10587/" TargetMode="External"/><Relationship Id="rId1161" Type="http://schemas.openxmlformats.org/officeDocument/2006/relationships/hyperlink" Target="https://www.zipcodestogo.com/Amityville/NY/11708/" TargetMode="External"/><Relationship Id="rId2005" Type="http://schemas.openxmlformats.org/officeDocument/2006/relationships/hyperlink" Target="https://www.zipcodestogo.com/Ancram/NY/12502/" TargetMode="External"/><Relationship Id="rId2212" Type="http://schemas.openxmlformats.org/officeDocument/2006/relationships/hyperlink" Target="https://www.zipcodestogo.com/Sullivan/NY/" TargetMode="External"/><Relationship Id="rId1021" Type="http://schemas.openxmlformats.org/officeDocument/2006/relationships/hyperlink" Target="https://www.zipcodestogo.com/Jamaica/NY/11436/" TargetMode="External"/><Relationship Id="rId1978" Type="http://schemas.openxmlformats.org/officeDocument/2006/relationships/hyperlink" Target="https://www.zipcodestogo.com/Ulster/NY/" TargetMode="External"/><Relationship Id="rId4177" Type="http://schemas.openxmlformats.org/officeDocument/2006/relationships/hyperlink" Target="https://www.zipcodestogo.com/Kennedy/NY/14747/" TargetMode="External"/><Relationship Id="rId4384" Type="http://schemas.openxmlformats.org/officeDocument/2006/relationships/hyperlink" Target="https://www.zipcodestogo.com/Chemung/NY/" TargetMode="External"/><Relationship Id="rId3193" Type="http://schemas.openxmlformats.org/officeDocument/2006/relationships/hyperlink" Target="https://www.zipcodestogo.com/Hogansburg/NY/13655/" TargetMode="External"/><Relationship Id="rId4037" Type="http://schemas.openxmlformats.org/officeDocument/2006/relationships/hyperlink" Target="https://www.zipcodestogo.com/Rochester/NY/14615/" TargetMode="External"/><Relationship Id="rId4244" Type="http://schemas.openxmlformats.org/officeDocument/2006/relationships/hyperlink" Target="https://www.zipcodestogo.com/Allegany/NY/" TargetMode="External"/><Relationship Id="rId4451" Type="http://schemas.openxmlformats.org/officeDocument/2006/relationships/hyperlink" Target="http://www.p12.nysed.gov/repcrd2005/links/c34_schl.shtml" TargetMode="External"/><Relationship Id="rId1838" Type="http://schemas.openxmlformats.org/officeDocument/2006/relationships/hyperlink" Target="https://www.zipcodestogo.com/Ulster/NY/" TargetMode="External"/><Relationship Id="rId3053" Type="http://schemas.openxmlformats.org/officeDocument/2006/relationships/hyperlink" Target="https://www.zipcodestogo.com/Verona/NY/13478/" TargetMode="External"/><Relationship Id="rId3260" Type="http://schemas.openxmlformats.org/officeDocument/2006/relationships/hyperlink" Target="https://www.zipcodestogo.com/Jefferson/NY/" TargetMode="External"/><Relationship Id="rId4104" Type="http://schemas.openxmlformats.org/officeDocument/2006/relationships/hyperlink" Target="https://www.zipcodestogo.com/Cattaraugus/NY/" TargetMode="External"/><Relationship Id="rId4311" Type="http://schemas.openxmlformats.org/officeDocument/2006/relationships/hyperlink" Target="https://www.zipcodestogo.com/Hunt/NY/14846/" TargetMode="External"/><Relationship Id="rId181" Type="http://schemas.openxmlformats.org/officeDocument/2006/relationships/hyperlink" Target="https://www.zipcodestogo.com/New%20York/NY/10126/" TargetMode="External"/><Relationship Id="rId1905" Type="http://schemas.openxmlformats.org/officeDocument/2006/relationships/hyperlink" Target="https://www.zipcodestogo.com/Highmount/NY/12441/" TargetMode="External"/><Relationship Id="rId3120" Type="http://schemas.openxmlformats.org/officeDocument/2006/relationships/hyperlink" Target="https://www.zipcodestogo.com/Jefferson/NY/" TargetMode="External"/><Relationship Id="rId998" Type="http://schemas.openxmlformats.org/officeDocument/2006/relationships/hyperlink" Target="https://www.zipcodestogo.com/Queens/NY/" TargetMode="External"/><Relationship Id="rId2679" Type="http://schemas.openxmlformats.org/officeDocument/2006/relationships/hyperlink" Target="https://www.zipcodestogo.com/Mallory/NY/13103/" TargetMode="External"/><Relationship Id="rId2886" Type="http://schemas.openxmlformats.org/officeDocument/2006/relationships/hyperlink" Target="https://www.zipcodestogo.com/Lewis/NY/" TargetMode="External"/><Relationship Id="rId3937" Type="http://schemas.openxmlformats.org/officeDocument/2006/relationships/hyperlink" Target="https://www.zipcodestogo.com/Pittsford/NY/14534/" TargetMode="External"/><Relationship Id="rId858" Type="http://schemas.openxmlformats.org/officeDocument/2006/relationships/hyperlink" Target="https://www.zipcodestogo.com/Kings/NY/" TargetMode="External"/><Relationship Id="rId1488" Type="http://schemas.openxmlformats.org/officeDocument/2006/relationships/hyperlink" Target="https://www.zipcodestogo.com/Columbia/NY/" TargetMode="External"/><Relationship Id="rId1695" Type="http://schemas.openxmlformats.org/officeDocument/2006/relationships/hyperlink" Target="https://www.zipcodestogo.com/Waterford/NY/12188/" TargetMode="External"/><Relationship Id="rId2539" Type="http://schemas.openxmlformats.org/officeDocument/2006/relationships/hyperlink" Target="https://www.zipcodestogo.com/Saranac/NY/12981/" TargetMode="External"/><Relationship Id="rId2746" Type="http://schemas.openxmlformats.org/officeDocument/2006/relationships/hyperlink" Target="https://www.zipcodestogo.com/Oswego/NY/" TargetMode="External"/><Relationship Id="rId2953" Type="http://schemas.openxmlformats.org/officeDocument/2006/relationships/hyperlink" Target="https://www.zipcodestogo.com/Marcy/NY/13403/" TargetMode="External"/><Relationship Id="rId718" Type="http://schemas.openxmlformats.org/officeDocument/2006/relationships/hyperlink" Target="https://www.zipcodestogo.com/Orange/NY/" TargetMode="External"/><Relationship Id="rId925" Type="http://schemas.openxmlformats.org/officeDocument/2006/relationships/hyperlink" Target="https://www.zipcodestogo.com/Little%20Neck/NY/11362/" TargetMode="External"/><Relationship Id="rId1348" Type="http://schemas.openxmlformats.org/officeDocument/2006/relationships/hyperlink" Target="https://www.zipcodestogo.com/Suffolk/NY/" TargetMode="External"/><Relationship Id="rId1555" Type="http://schemas.openxmlformats.org/officeDocument/2006/relationships/hyperlink" Target="https://www.zipcodestogo.com/Hannacroix/NY/12087/" TargetMode="External"/><Relationship Id="rId1762" Type="http://schemas.openxmlformats.org/officeDocument/2006/relationships/hyperlink" Target="https://www.zipcodestogo.com/Albany/NY/" TargetMode="External"/><Relationship Id="rId2606" Type="http://schemas.openxmlformats.org/officeDocument/2006/relationships/hyperlink" Target="https://www.zipcodestogo.com/Oswego/NY/" TargetMode="External"/><Relationship Id="rId1208" Type="http://schemas.openxmlformats.org/officeDocument/2006/relationships/hyperlink" Target="https://www.zipcodestogo.com/Nassau/NY/" TargetMode="External"/><Relationship Id="rId1415" Type="http://schemas.openxmlformats.org/officeDocument/2006/relationships/hyperlink" Target="https://www.zipcodestogo.com/Upton/NY/11973/" TargetMode="External"/><Relationship Id="rId2813" Type="http://schemas.openxmlformats.org/officeDocument/2006/relationships/hyperlink" Target="https://www.zipcodestogo.com/Syracuse/NY/13218/" TargetMode="External"/><Relationship Id="rId54" Type="http://schemas.openxmlformats.org/officeDocument/2006/relationships/hyperlink" Target="https://www.zipcodestogo.com/New%20york/NY/" TargetMode="External"/><Relationship Id="rId1622" Type="http://schemas.openxmlformats.org/officeDocument/2006/relationships/hyperlink" Target="https://www.zipcodestogo.com/Albany/NY/" TargetMode="External"/><Relationship Id="rId2189" Type="http://schemas.openxmlformats.org/officeDocument/2006/relationships/hyperlink" Target="https://www.zipcodestogo.com/Fremont%20Center/NY/12736/" TargetMode="External"/><Relationship Id="rId3587" Type="http://schemas.openxmlformats.org/officeDocument/2006/relationships/hyperlink" Target="https://www.zipcodestogo.com/Lancaster/NY/14086/" TargetMode="External"/><Relationship Id="rId3794" Type="http://schemas.openxmlformats.org/officeDocument/2006/relationships/hyperlink" Target="https://www.zipcodestogo.com/Monroe/NY/" TargetMode="External"/><Relationship Id="rId2396" Type="http://schemas.openxmlformats.org/officeDocument/2006/relationships/hyperlink" Target="https://www.zipcodestogo.com/Essex/NY/" TargetMode="External"/><Relationship Id="rId3447" Type="http://schemas.openxmlformats.org/officeDocument/2006/relationships/hyperlink" Target="https://www.zipcodestogo.com/West%20Davenport/NY/13860/" TargetMode="External"/><Relationship Id="rId3654" Type="http://schemas.openxmlformats.org/officeDocument/2006/relationships/hyperlink" Target="https://www.zipcodestogo.com/Genesee/NY/" TargetMode="External"/><Relationship Id="rId3861" Type="http://schemas.openxmlformats.org/officeDocument/2006/relationships/hyperlink" Target="https://www.zipcodestogo.com/Kendall/NY/14476/" TargetMode="External"/><Relationship Id="rId368" Type="http://schemas.openxmlformats.org/officeDocument/2006/relationships/hyperlink" Target="https://www.zipcodestogo.com/Bronx/NY/" TargetMode="External"/><Relationship Id="rId575" Type="http://schemas.openxmlformats.org/officeDocument/2006/relationships/hyperlink" Target="https://www.zipcodestogo.com/Yonkers/NY/10705/" TargetMode="External"/><Relationship Id="rId782" Type="http://schemas.openxmlformats.org/officeDocument/2006/relationships/hyperlink" Target="https://www.zipcodestogo.com/Nassau/NY/" TargetMode="External"/><Relationship Id="rId2049" Type="http://schemas.openxmlformats.org/officeDocument/2006/relationships/hyperlink" Target="https://www.zipcodestogo.com/Glenham/NY/12527/" TargetMode="External"/><Relationship Id="rId2256" Type="http://schemas.openxmlformats.org/officeDocument/2006/relationships/hyperlink" Target="https://www.zipcodestogo.com/Sullivan/NY/" TargetMode="External"/><Relationship Id="rId2463" Type="http://schemas.openxmlformats.org/officeDocument/2006/relationships/hyperlink" Target="https://www.zipcodestogo.com/Ellenburg%20Center/NY/12934/" TargetMode="External"/><Relationship Id="rId2670" Type="http://schemas.openxmlformats.org/officeDocument/2006/relationships/hyperlink" Target="https://www.zipcodestogo.com/Onondaga/NY/" TargetMode="External"/><Relationship Id="rId3307" Type="http://schemas.openxmlformats.org/officeDocument/2006/relationships/hyperlink" Target="https://www.zipcodestogo.com/Davenport/NY/13750/" TargetMode="External"/><Relationship Id="rId3514" Type="http://schemas.openxmlformats.org/officeDocument/2006/relationships/hyperlink" Target="https://www.zipcodestogo.com/Erie/NY/" TargetMode="External"/><Relationship Id="rId3721" Type="http://schemas.openxmlformats.org/officeDocument/2006/relationships/hyperlink" Target="https://www.zipcodestogo.com/Buffalo/NY/14221/" TargetMode="External"/><Relationship Id="rId228" Type="http://schemas.openxmlformats.org/officeDocument/2006/relationships/hyperlink" Target="https://www.zipcodestogo.com/New%20york/NY/" TargetMode="External"/><Relationship Id="rId435" Type="http://schemas.openxmlformats.org/officeDocument/2006/relationships/hyperlink" Target="https://www.zipcodestogo.com/Cold%20Spring/NY/10516/" TargetMode="External"/><Relationship Id="rId642" Type="http://schemas.openxmlformats.org/officeDocument/2006/relationships/hyperlink" Target="https://www.zipcodestogo.com/Orange/NY/" TargetMode="External"/><Relationship Id="rId1065" Type="http://schemas.openxmlformats.org/officeDocument/2006/relationships/hyperlink" Target="https://www.zipcodestogo.com/Hempstead/NY/11551/" TargetMode="External"/><Relationship Id="rId1272" Type="http://schemas.openxmlformats.org/officeDocument/2006/relationships/hyperlink" Target="https://www.zipcodestogo.com/Nassau/NY/" TargetMode="External"/><Relationship Id="rId2116" Type="http://schemas.openxmlformats.org/officeDocument/2006/relationships/hyperlink" Target="https://www.zipcodestogo.com/Dutchess/NY/" TargetMode="External"/><Relationship Id="rId2323" Type="http://schemas.openxmlformats.org/officeDocument/2006/relationships/hyperlink" Target="https://www.zipcodestogo.com/Granville/NY/12832/" TargetMode="External"/><Relationship Id="rId2530" Type="http://schemas.openxmlformats.org/officeDocument/2006/relationships/hyperlink" Target="https://www.zipcodestogo.com/Franklin/NY/" TargetMode="External"/><Relationship Id="rId502" Type="http://schemas.openxmlformats.org/officeDocument/2006/relationships/hyperlink" Target="https://www.zipcodestogo.com/Westchester/NY/" TargetMode="External"/><Relationship Id="rId1132" Type="http://schemas.openxmlformats.org/officeDocument/2006/relationships/hyperlink" Target="https://www.zipcodestogo.com/Nassau/NY/" TargetMode="External"/><Relationship Id="rId4288" Type="http://schemas.openxmlformats.org/officeDocument/2006/relationships/hyperlink" Target="https://www.zipcodestogo.com/Steuben/NY/" TargetMode="External"/><Relationship Id="rId3097" Type="http://schemas.openxmlformats.org/officeDocument/2006/relationships/hyperlink" Target="https://www.zipcodestogo.com/Watertown/NY/13601/" TargetMode="External"/><Relationship Id="rId4148" Type="http://schemas.openxmlformats.org/officeDocument/2006/relationships/hyperlink" Target="https://www.zipcodestogo.com/Cattaraugus/NY/" TargetMode="External"/><Relationship Id="rId4355" Type="http://schemas.openxmlformats.org/officeDocument/2006/relationships/hyperlink" Target="https://www.zipcodestogo.com/Prattsburgh/NY/14873/" TargetMode="External"/><Relationship Id="rId1949" Type="http://schemas.openxmlformats.org/officeDocument/2006/relationships/hyperlink" Target="https://www.zipcodestogo.com/Port%20Ewen/NY/12466/" TargetMode="External"/><Relationship Id="rId3164" Type="http://schemas.openxmlformats.org/officeDocument/2006/relationships/hyperlink" Target="https://www.zipcodestogo.com/Jefferson/NY/" TargetMode="External"/><Relationship Id="rId4008" Type="http://schemas.openxmlformats.org/officeDocument/2006/relationships/hyperlink" Target="https://www.zipcodestogo.com/Wyoming/NY/" TargetMode="External"/><Relationship Id="rId292" Type="http://schemas.openxmlformats.org/officeDocument/2006/relationships/hyperlink" Target="https://www.zipcodestogo.com/New%20york/NY/" TargetMode="External"/><Relationship Id="rId1809" Type="http://schemas.openxmlformats.org/officeDocument/2006/relationships/hyperlink" Target="https://www.zipcodestogo.com/Albany/NY/12260/" TargetMode="External"/><Relationship Id="rId3371" Type="http://schemas.openxmlformats.org/officeDocument/2006/relationships/hyperlink" Target="https://www.zipcodestogo.com/Marathon/NY/13803/" TargetMode="External"/><Relationship Id="rId4215" Type="http://schemas.openxmlformats.org/officeDocument/2006/relationships/hyperlink" Target="https://www.zipcodestogo.com/Rushford/NY/14777/" TargetMode="External"/><Relationship Id="rId4422" Type="http://schemas.openxmlformats.org/officeDocument/2006/relationships/hyperlink" Target="http://www.p12.nysed.gov/repcrd2005/links/c11_dist.shtml" TargetMode="External"/><Relationship Id="rId2180" Type="http://schemas.openxmlformats.org/officeDocument/2006/relationships/hyperlink" Target="https://www.zipcodestogo.com/Sullivan/NY/" TargetMode="External"/><Relationship Id="rId3024" Type="http://schemas.openxmlformats.org/officeDocument/2006/relationships/hyperlink" Target="https://www.zipcodestogo.com/Otsego/NY/" TargetMode="External"/><Relationship Id="rId3231" Type="http://schemas.openxmlformats.org/officeDocument/2006/relationships/hyperlink" Target="https://www.zipcodestogo.com/Plessis/NY/13675/" TargetMode="External"/><Relationship Id="rId152" Type="http://schemas.openxmlformats.org/officeDocument/2006/relationships/hyperlink" Target="https://www.zipcodestogo.com/New%20york/NY/" TargetMode="External"/><Relationship Id="rId2040" Type="http://schemas.openxmlformats.org/officeDocument/2006/relationships/hyperlink" Target="https://www.zipcodestogo.com/Dutchess/NY/" TargetMode="External"/><Relationship Id="rId2997" Type="http://schemas.openxmlformats.org/officeDocument/2006/relationships/hyperlink" Target="https://www.zipcodestogo.com/Raquette%20Lake/NY/13436/" TargetMode="External"/><Relationship Id="rId969" Type="http://schemas.openxmlformats.org/officeDocument/2006/relationships/hyperlink" Target="https://www.zipcodestogo.com/Jamaica/NY/11405/" TargetMode="External"/><Relationship Id="rId1599" Type="http://schemas.openxmlformats.org/officeDocument/2006/relationships/hyperlink" Target="https://www.zipcodestogo.com/Niverville/NY/12130/" TargetMode="External"/><Relationship Id="rId1459" Type="http://schemas.openxmlformats.org/officeDocument/2006/relationships/hyperlink" Target="https://www.zipcodestogo.com/Canaan/NY/12029/" TargetMode="External"/><Relationship Id="rId2857" Type="http://schemas.openxmlformats.org/officeDocument/2006/relationships/hyperlink" Target="https://www.zipcodestogo.com/Bridgewater/NY/13313/" TargetMode="External"/><Relationship Id="rId3908" Type="http://schemas.openxmlformats.org/officeDocument/2006/relationships/hyperlink" Target="https://www.zipcodestogo.com/Monroe/NY/" TargetMode="External"/><Relationship Id="rId4072" Type="http://schemas.openxmlformats.org/officeDocument/2006/relationships/hyperlink" Target="https://www.zipcodestogo.com/Monroe/NY/" TargetMode="External"/><Relationship Id="rId98" Type="http://schemas.openxmlformats.org/officeDocument/2006/relationships/hyperlink" Target="https://www.zipcodestogo.com/New%20york/NY/" TargetMode="External"/><Relationship Id="rId829" Type="http://schemas.openxmlformats.org/officeDocument/2006/relationships/hyperlink" Target="https://www.zipcodestogo.com/Brooklyn/NY/11215/" TargetMode="External"/><Relationship Id="rId1666" Type="http://schemas.openxmlformats.org/officeDocument/2006/relationships/hyperlink" Target="https://www.zipcodestogo.com/Saratoga/NY/" TargetMode="External"/><Relationship Id="rId1873" Type="http://schemas.openxmlformats.org/officeDocument/2006/relationships/hyperlink" Target="https://www.zipcodestogo.com/Durham/NY/12422/" TargetMode="External"/><Relationship Id="rId2717" Type="http://schemas.openxmlformats.org/officeDocument/2006/relationships/hyperlink" Target="https://www.zipcodestogo.com/Oswego/NY/13126/" TargetMode="External"/><Relationship Id="rId2924" Type="http://schemas.openxmlformats.org/officeDocument/2006/relationships/hyperlink" Target="https://www.zipcodestogo.com/Oneida/NY/" TargetMode="External"/><Relationship Id="rId1319" Type="http://schemas.openxmlformats.org/officeDocument/2006/relationships/hyperlink" Target="https://www.zipcodestogo.com/Hicksville/NY/11801/" TargetMode="External"/><Relationship Id="rId1526" Type="http://schemas.openxmlformats.org/officeDocument/2006/relationships/hyperlink" Target="https://www.zipcodestogo.com/Montgomery/NY/" TargetMode="External"/><Relationship Id="rId1733" Type="http://schemas.openxmlformats.org/officeDocument/2006/relationships/hyperlink" Target="https://www.zipcodestogo.com/Albany/NY/12210/" TargetMode="External"/><Relationship Id="rId1940" Type="http://schemas.openxmlformats.org/officeDocument/2006/relationships/hyperlink" Target="https://www.zipcodestogo.com/Greene/NY/" TargetMode="External"/><Relationship Id="rId25" Type="http://schemas.openxmlformats.org/officeDocument/2006/relationships/hyperlink" Target="https://www.zipcodestogo.com/New%20York/NY/10010/" TargetMode="External"/><Relationship Id="rId1800" Type="http://schemas.openxmlformats.org/officeDocument/2006/relationships/hyperlink" Target="https://www.zipcodestogo.com/Albany/NY/" TargetMode="External"/><Relationship Id="rId3698" Type="http://schemas.openxmlformats.org/officeDocument/2006/relationships/hyperlink" Target="https://www.zipcodestogo.com/Erie/NY/" TargetMode="External"/><Relationship Id="rId3558" Type="http://schemas.openxmlformats.org/officeDocument/2006/relationships/hyperlink" Target="https://www.zipcodestogo.com/Chautauqua/NY/" TargetMode="External"/><Relationship Id="rId3765" Type="http://schemas.openxmlformats.org/officeDocument/2006/relationships/hyperlink" Target="https://www.zipcodestogo.com/Buffalo/NY/14276/" TargetMode="External"/><Relationship Id="rId3972" Type="http://schemas.openxmlformats.org/officeDocument/2006/relationships/hyperlink" Target="https://www.zipcodestogo.com/Livingston/NY/" TargetMode="External"/><Relationship Id="rId479" Type="http://schemas.openxmlformats.org/officeDocument/2006/relationships/hyperlink" Target="https://www.zipcodestogo.com/Mamaroneck/NY/10543/" TargetMode="External"/><Relationship Id="rId686" Type="http://schemas.openxmlformats.org/officeDocument/2006/relationships/hyperlink" Target="https://www.zipcodestogo.com/Rockland/NY/" TargetMode="External"/><Relationship Id="rId893" Type="http://schemas.openxmlformats.org/officeDocument/2006/relationships/hyperlink" Target="https://www.zipcodestogo.com/Brooklyn/NY/11249/" TargetMode="External"/><Relationship Id="rId2367" Type="http://schemas.openxmlformats.org/officeDocument/2006/relationships/hyperlink" Target="https://www.zipcodestogo.com/North%20Hudson/NY/12855/" TargetMode="External"/><Relationship Id="rId2574" Type="http://schemas.openxmlformats.org/officeDocument/2006/relationships/hyperlink" Target="https://www.zipcodestogo.com/Onondaga/NY/" TargetMode="External"/><Relationship Id="rId2781" Type="http://schemas.openxmlformats.org/officeDocument/2006/relationships/hyperlink" Target="https://www.zipcodestogo.com/West%20Monroe/NY/13167/" TargetMode="External"/><Relationship Id="rId3418" Type="http://schemas.openxmlformats.org/officeDocument/2006/relationships/hyperlink" Target="https://www.zipcodestogo.com/Delaware/NY/" TargetMode="External"/><Relationship Id="rId3625" Type="http://schemas.openxmlformats.org/officeDocument/2006/relationships/hyperlink" Target="https://www.zipcodestogo.com/Olcott/NY/14126/" TargetMode="External"/><Relationship Id="rId339" Type="http://schemas.openxmlformats.org/officeDocument/2006/relationships/hyperlink" Target="https://www.zipcodestogo.com/Staten%20Island/NY/10305/" TargetMode="External"/><Relationship Id="rId546" Type="http://schemas.openxmlformats.org/officeDocument/2006/relationships/hyperlink" Target="https://www.zipcodestogo.com/Westchester/NY/" TargetMode="External"/><Relationship Id="rId753" Type="http://schemas.openxmlformats.org/officeDocument/2006/relationships/hyperlink" Target="https://www.zipcodestogo.com/Great%20Neck/NY/11026/" TargetMode="External"/><Relationship Id="rId1176" Type="http://schemas.openxmlformats.org/officeDocument/2006/relationships/hyperlink" Target="https://www.zipcodestogo.com/Suffolk/NY/" TargetMode="External"/><Relationship Id="rId1383" Type="http://schemas.openxmlformats.org/officeDocument/2006/relationships/hyperlink" Target="https://www.zipcodestogo.com/New%20Suffolk/NY/11956/" TargetMode="External"/><Relationship Id="rId2227" Type="http://schemas.openxmlformats.org/officeDocument/2006/relationships/hyperlink" Target="https://www.zipcodestogo.com/Mongaup%20Valley/NY/12762/" TargetMode="External"/><Relationship Id="rId2434" Type="http://schemas.openxmlformats.org/officeDocument/2006/relationships/hyperlink" Target="https://www.zipcodestogo.com/Franklin/NY/" TargetMode="External"/><Relationship Id="rId3832" Type="http://schemas.openxmlformats.org/officeDocument/2006/relationships/hyperlink" Target="https://www.zipcodestogo.com/Ontario/NY/" TargetMode="External"/><Relationship Id="rId406" Type="http://schemas.openxmlformats.org/officeDocument/2006/relationships/hyperlink" Target="https://www.zipcodestogo.com/Bronx/NY/" TargetMode="External"/><Relationship Id="rId960" Type="http://schemas.openxmlformats.org/officeDocument/2006/relationships/hyperlink" Target="https://www.zipcodestogo.com/Queens/NY/" TargetMode="External"/><Relationship Id="rId1036" Type="http://schemas.openxmlformats.org/officeDocument/2006/relationships/hyperlink" Target="https://www.zipcodestogo.com/Nassau/NY/" TargetMode="External"/><Relationship Id="rId1243" Type="http://schemas.openxmlformats.org/officeDocument/2006/relationships/hyperlink" Target="https://www.zipcodestogo.com/Lindenhurst/NY/11757/" TargetMode="External"/><Relationship Id="rId1590" Type="http://schemas.openxmlformats.org/officeDocument/2006/relationships/hyperlink" Target="https://www.zipcodestogo.com/Schoharie/NY/" TargetMode="External"/><Relationship Id="rId2641" Type="http://schemas.openxmlformats.org/officeDocument/2006/relationships/hyperlink" Target="https://www.zipcodestogo.com/Georgetown/NY/13072/" TargetMode="External"/><Relationship Id="rId4399" Type="http://schemas.openxmlformats.org/officeDocument/2006/relationships/hyperlink" Target="https://www.zipcodestogo.com/Elmira/NY/14901/" TargetMode="External"/><Relationship Id="rId613" Type="http://schemas.openxmlformats.org/officeDocument/2006/relationships/hyperlink" Target="https://www.zipcodestogo.com/Central%20Valley/NY/10917/" TargetMode="External"/><Relationship Id="rId820" Type="http://schemas.openxmlformats.org/officeDocument/2006/relationships/hyperlink" Target="https://www.zipcodestogo.com/Kings/NY/" TargetMode="External"/><Relationship Id="rId1450" Type="http://schemas.openxmlformats.org/officeDocument/2006/relationships/hyperlink" Target="https://www.zipcodestogo.com/Albany/NY/" TargetMode="External"/><Relationship Id="rId2501" Type="http://schemas.openxmlformats.org/officeDocument/2006/relationships/hyperlink" Target="https://www.zipcodestogo.com/Mooers%20Forks/NY/12959/" TargetMode="External"/><Relationship Id="rId1103" Type="http://schemas.openxmlformats.org/officeDocument/2006/relationships/hyperlink" Target="https://www.zipcodestogo.com/Roosevelt/NY/11575/" TargetMode="External"/><Relationship Id="rId1310" Type="http://schemas.openxmlformats.org/officeDocument/2006/relationships/hyperlink" Target="https://www.zipcodestogo.com/Suffolk/NY/" TargetMode="External"/><Relationship Id="rId4259" Type="http://schemas.openxmlformats.org/officeDocument/2006/relationships/hyperlink" Target="https://www.zipcodestogo.com/Belmont/NY/14813/" TargetMode="External"/><Relationship Id="rId4466" Type="http://schemas.openxmlformats.org/officeDocument/2006/relationships/hyperlink" Target="http://www.p12.nysed.gov/repcrd2005/links/c62_dist.shtml" TargetMode="External"/><Relationship Id="rId3068" Type="http://schemas.openxmlformats.org/officeDocument/2006/relationships/hyperlink" Target="https://www.zipcodestogo.com/Oneida/NY/" TargetMode="External"/><Relationship Id="rId3275" Type="http://schemas.openxmlformats.org/officeDocument/2006/relationships/hyperlink" Target="https://www.zipcodestogo.com/Andes/NY/13731/" TargetMode="External"/><Relationship Id="rId3482" Type="http://schemas.openxmlformats.org/officeDocument/2006/relationships/hyperlink" Target="https://www.zipcodestogo.com/Erie/NY/" TargetMode="External"/><Relationship Id="rId4119" Type="http://schemas.openxmlformats.org/officeDocument/2006/relationships/hyperlink" Target="https://www.zipcodestogo.com/Bolivar/NY/14715/" TargetMode="External"/><Relationship Id="rId4326" Type="http://schemas.openxmlformats.org/officeDocument/2006/relationships/hyperlink" Target="https://www.zipcodestogo.com/Steuben/NY/" TargetMode="External"/><Relationship Id="rId196" Type="http://schemas.openxmlformats.org/officeDocument/2006/relationships/hyperlink" Target="https://www.zipcodestogo.com/New%20york/NY/" TargetMode="External"/><Relationship Id="rId2084" Type="http://schemas.openxmlformats.org/officeDocument/2006/relationships/hyperlink" Target="https://www.zipcodestogo.com/Ulster/NY/" TargetMode="External"/><Relationship Id="rId2291" Type="http://schemas.openxmlformats.org/officeDocument/2006/relationships/hyperlink" Target="https://www.zipcodestogo.com/Athol/NY/12810/" TargetMode="External"/><Relationship Id="rId3135" Type="http://schemas.openxmlformats.org/officeDocument/2006/relationships/hyperlink" Target="https://www.zipcodestogo.com/Chippewa%20Bay/NY/13623/" TargetMode="External"/><Relationship Id="rId3342" Type="http://schemas.openxmlformats.org/officeDocument/2006/relationships/hyperlink" Target="https://www.zipcodestogo.com/Chenango/NY/" TargetMode="External"/><Relationship Id="rId263" Type="http://schemas.openxmlformats.org/officeDocument/2006/relationships/hyperlink" Target="https://www.zipcodestogo.com/New%20York/NY/10196/" TargetMode="External"/><Relationship Id="rId470" Type="http://schemas.openxmlformats.org/officeDocument/2006/relationships/hyperlink" Target="https://www.zipcodestogo.com/Putnam/NY/" TargetMode="External"/><Relationship Id="rId2151" Type="http://schemas.openxmlformats.org/officeDocument/2006/relationships/hyperlink" Target="https://www.zipcodestogo.com/Wingdale/NY/12594/" TargetMode="External"/><Relationship Id="rId3202" Type="http://schemas.openxmlformats.org/officeDocument/2006/relationships/hyperlink" Target="https://www.zipcodestogo.com/Jefferson/NY/" TargetMode="External"/><Relationship Id="rId123" Type="http://schemas.openxmlformats.org/officeDocument/2006/relationships/hyperlink" Target="https://www.zipcodestogo.com/New%20York/NY/10095/" TargetMode="External"/><Relationship Id="rId330" Type="http://schemas.openxmlformats.org/officeDocument/2006/relationships/hyperlink" Target="https://www.zipcodestogo.com/New%20york/NY/" TargetMode="External"/><Relationship Id="rId2011" Type="http://schemas.openxmlformats.org/officeDocument/2006/relationships/hyperlink" Target="https://www.zipcodestogo.com/Bangall/NY/12506/" TargetMode="External"/><Relationship Id="rId2968" Type="http://schemas.openxmlformats.org/officeDocument/2006/relationships/hyperlink" Target="https://www.zipcodestogo.com/Chenango/NY/" TargetMode="External"/><Relationship Id="rId4183" Type="http://schemas.openxmlformats.org/officeDocument/2006/relationships/hyperlink" Target="https://www.zipcodestogo.com/Leon/NY/14751/" TargetMode="External"/><Relationship Id="rId1777" Type="http://schemas.openxmlformats.org/officeDocument/2006/relationships/hyperlink" Target="https://www.zipcodestogo.com/Albany/NY/12239/" TargetMode="External"/><Relationship Id="rId1984" Type="http://schemas.openxmlformats.org/officeDocument/2006/relationships/hyperlink" Target="https://www.zipcodestogo.com/Ulster/NY/" TargetMode="External"/><Relationship Id="rId2828" Type="http://schemas.openxmlformats.org/officeDocument/2006/relationships/hyperlink" Target="https://www.zipcodestogo.com/Onondaga/NY/" TargetMode="External"/><Relationship Id="rId4390" Type="http://schemas.openxmlformats.org/officeDocument/2006/relationships/hyperlink" Target="https://www.zipcodestogo.com/Schuyler/NY/" TargetMode="External"/><Relationship Id="rId69" Type="http://schemas.openxmlformats.org/officeDocument/2006/relationships/hyperlink" Target="https://www.zipcodestogo.com/New%20York/NY/10032/" TargetMode="External"/><Relationship Id="rId1637" Type="http://schemas.openxmlformats.org/officeDocument/2006/relationships/hyperlink" Target="https://www.zipcodestogo.com/Schaghticoke/NY/12154/" TargetMode="External"/><Relationship Id="rId1844" Type="http://schemas.openxmlformats.org/officeDocument/2006/relationships/hyperlink" Target="https://www.zipcodestogo.com/Greene/NY/" TargetMode="External"/><Relationship Id="rId4043" Type="http://schemas.openxmlformats.org/officeDocument/2006/relationships/hyperlink" Target="https://www.zipcodestogo.com/Rochester/NY/14618/" TargetMode="External"/><Relationship Id="rId4250" Type="http://schemas.openxmlformats.org/officeDocument/2006/relationships/hyperlink" Target="https://www.zipcodestogo.com/Steuben/NY/" TargetMode="External"/><Relationship Id="rId1704" Type="http://schemas.openxmlformats.org/officeDocument/2006/relationships/hyperlink" Target="https://www.zipcodestogo.com/Albany/NY/" TargetMode="External"/><Relationship Id="rId4110" Type="http://schemas.openxmlformats.org/officeDocument/2006/relationships/hyperlink" Target="https://www.zipcodestogo.com/Allegany/NY/" TargetMode="External"/><Relationship Id="rId1911" Type="http://schemas.openxmlformats.org/officeDocument/2006/relationships/hyperlink" Target="https://www.zipcodestogo.com/Jewett/NY/12444/" TargetMode="External"/><Relationship Id="rId3669" Type="http://schemas.openxmlformats.org/officeDocument/2006/relationships/hyperlink" Target="https://www.zipcodestogo.com/Wales%20Center/NY/14169/" TargetMode="External"/><Relationship Id="rId797" Type="http://schemas.openxmlformats.org/officeDocument/2006/relationships/hyperlink" Target="https://www.zipcodestogo.com/Long%20Island%20City/NY/11109/" TargetMode="External"/><Relationship Id="rId2478" Type="http://schemas.openxmlformats.org/officeDocument/2006/relationships/hyperlink" Target="https://www.zipcodestogo.com/Essex/NY/" TargetMode="External"/><Relationship Id="rId3876" Type="http://schemas.openxmlformats.org/officeDocument/2006/relationships/hyperlink" Target="https://www.zipcodestogo.com/Livingston/NY/" TargetMode="External"/><Relationship Id="rId1287" Type="http://schemas.openxmlformats.org/officeDocument/2006/relationships/hyperlink" Target="https://www.zipcodestogo.com/Sayville/NY/11782/" TargetMode="External"/><Relationship Id="rId2685" Type="http://schemas.openxmlformats.org/officeDocument/2006/relationships/hyperlink" Target="https://www.zipcodestogo.com/Marcellus/NY/13108/" TargetMode="External"/><Relationship Id="rId2892" Type="http://schemas.openxmlformats.org/officeDocument/2006/relationships/hyperlink" Target="https://www.zipcodestogo.com/Herkimer/NY/" TargetMode="External"/><Relationship Id="rId3529" Type="http://schemas.openxmlformats.org/officeDocument/2006/relationships/hyperlink" Target="https://www.zipcodestogo.com/Delevan/NY/14042/" TargetMode="External"/><Relationship Id="rId3736" Type="http://schemas.openxmlformats.org/officeDocument/2006/relationships/hyperlink" Target="https://www.zipcodestogo.com/Erie/NY/" TargetMode="External"/><Relationship Id="rId3943" Type="http://schemas.openxmlformats.org/officeDocument/2006/relationships/hyperlink" Target="https://www.zipcodestogo.com/Pultneyville/NY/14538/" TargetMode="External"/><Relationship Id="rId657" Type="http://schemas.openxmlformats.org/officeDocument/2006/relationships/hyperlink" Target="https://www.zipcodestogo.com/Mountainville/NY/10953/" TargetMode="External"/><Relationship Id="rId864" Type="http://schemas.openxmlformats.org/officeDocument/2006/relationships/hyperlink" Target="https://www.zipcodestogo.com/Kings/NY/" TargetMode="External"/><Relationship Id="rId1494" Type="http://schemas.openxmlformats.org/officeDocument/2006/relationships/hyperlink" Target="https://www.zipcodestogo.com/Schenectady/NY/" TargetMode="External"/><Relationship Id="rId2338" Type="http://schemas.openxmlformats.org/officeDocument/2006/relationships/hyperlink" Target="https://www.zipcodestogo.com/Washington/NY/" TargetMode="External"/><Relationship Id="rId2545" Type="http://schemas.openxmlformats.org/officeDocument/2006/relationships/hyperlink" Target="https://www.zipcodestogo.com/Tupper%20Lake/NY/12986/" TargetMode="External"/><Relationship Id="rId2752" Type="http://schemas.openxmlformats.org/officeDocument/2006/relationships/hyperlink" Target="https://www.zipcodestogo.com/Seneca/NY/" TargetMode="External"/><Relationship Id="rId3803" Type="http://schemas.openxmlformats.org/officeDocument/2006/relationships/hyperlink" Target="https://www.zipcodestogo.com/Castile/NY/14427/" TargetMode="External"/><Relationship Id="rId517" Type="http://schemas.openxmlformats.org/officeDocument/2006/relationships/hyperlink" Target="https://www.zipcodestogo.com/Port%20Chester/NY/10573/" TargetMode="External"/><Relationship Id="rId724" Type="http://schemas.openxmlformats.org/officeDocument/2006/relationships/hyperlink" Target="https://www.zipcodestogo.com/Orange/NY/" TargetMode="External"/><Relationship Id="rId931" Type="http://schemas.openxmlformats.org/officeDocument/2006/relationships/hyperlink" Target="https://www.zipcodestogo.com/Fresh%20Meadows/NY/11365/" TargetMode="External"/><Relationship Id="rId1147" Type="http://schemas.openxmlformats.org/officeDocument/2006/relationships/hyperlink" Target="https://www.zipcodestogo.com/Amityville/NY/11701/" TargetMode="External"/><Relationship Id="rId1354" Type="http://schemas.openxmlformats.org/officeDocument/2006/relationships/hyperlink" Target="https://www.zipcodestogo.com/Suffolk/NY/" TargetMode="External"/><Relationship Id="rId1561" Type="http://schemas.openxmlformats.org/officeDocument/2006/relationships/hyperlink" Target="https://www.zipcodestogo.com/Howes%20Cave/NY/12092/" TargetMode="External"/><Relationship Id="rId2405" Type="http://schemas.openxmlformats.org/officeDocument/2006/relationships/hyperlink" Target="https://www.zipcodestogo.com/Ticonderoga/NY/12883/" TargetMode="External"/><Relationship Id="rId2612" Type="http://schemas.openxmlformats.org/officeDocument/2006/relationships/hyperlink" Target="https://www.zipcodestogo.com/Madison/NY/" TargetMode="External"/><Relationship Id="rId60" Type="http://schemas.openxmlformats.org/officeDocument/2006/relationships/hyperlink" Target="https://www.zipcodestogo.com/New%20york/NY/" TargetMode="External"/><Relationship Id="rId1007" Type="http://schemas.openxmlformats.org/officeDocument/2006/relationships/hyperlink" Target="https://www.zipcodestogo.com/Queens%20Village/NY/11429/" TargetMode="External"/><Relationship Id="rId1214" Type="http://schemas.openxmlformats.org/officeDocument/2006/relationships/hyperlink" Target="https://www.zipcodestogo.com/Suffolk/NY/" TargetMode="External"/><Relationship Id="rId1421" Type="http://schemas.openxmlformats.org/officeDocument/2006/relationships/hyperlink" Target="https://www.zipcodestogo.com/Westhampton/NY/11977/" TargetMode="External"/><Relationship Id="rId3179" Type="http://schemas.openxmlformats.org/officeDocument/2006/relationships/hyperlink" Target="https://www.zipcodestogo.com/Hannawa%20Falls/NY/13647/" TargetMode="External"/><Relationship Id="rId3386" Type="http://schemas.openxmlformats.org/officeDocument/2006/relationships/hyperlink" Target="https://www.zipcodestogo.com/Tioga/NY/" TargetMode="External"/><Relationship Id="rId3593" Type="http://schemas.openxmlformats.org/officeDocument/2006/relationships/hyperlink" Target="https://www.zipcodestogo.com/Lockport/NY/14094/" TargetMode="External"/><Relationship Id="rId4437" Type="http://schemas.openxmlformats.org/officeDocument/2006/relationships/hyperlink" Target="http://www.p12.nysed.gov/repcrd2005/links/c25_dist.shtml" TargetMode="External"/><Relationship Id="rId2195" Type="http://schemas.openxmlformats.org/officeDocument/2006/relationships/hyperlink" Target="https://www.zipcodestogo.com/Grahamsville/NY/12740/" TargetMode="External"/><Relationship Id="rId3039" Type="http://schemas.openxmlformats.org/officeDocument/2006/relationships/hyperlink" Target="https://www.zipcodestogo.com/Stratford/NY/13470/" TargetMode="External"/><Relationship Id="rId3246" Type="http://schemas.openxmlformats.org/officeDocument/2006/relationships/hyperlink" Target="https://www.zipcodestogo.com/Jefferson/NY/" TargetMode="External"/><Relationship Id="rId3453" Type="http://schemas.openxmlformats.org/officeDocument/2006/relationships/hyperlink" Target="https://www.zipcodestogo.com/Willet/NY/13863/" TargetMode="External"/><Relationship Id="rId167" Type="http://schemas.openxmlformats.org/officeDocument/2006/relationships/hyperlink" Target="https://www.zipcodestogo.com/New%20York/NY/10119/" TargetMode="External"/><Relationship Id="rId374" Type="http://schemas.openxmlformats.org/officeDocument/2006/relationships/hyperlink" Target="https://www.zipcodestogo.com/Bronx/NY/" TargetMode="External"/><Relationship Id="rId581" Type="http://schemas.openxmlformats.org/officeDocument/2006/relationships/hyperlink" Target="https://www.zipcodestogo.com/Bronxville/NY/10708/" TargetMode="External"/><Relationship Id="rId2055" Type="http://schemas.openxmlformats.org/officeDocument/2006/relationships/hyperlink" Target="https://www.zipcodestogo.com/Hollowville/NY/12530/" TargetMode="External"/><Relationship Id="rId2262" Type="http://schemas.openxmlformats.org/officeDocument/2006/relationships/hyperlink" Target="https://www.zipcodestogo.com/Sullivan/NY/" TargetMode="External"/><Relationship Id="rId3106" Type="http://schemas.openxmlformats.org/officeDocument/2006/relationships/hyperlink" Target="https://www.zipcodestogo.com/Jefferson/NY/" TargetMode="External"/><Relationship Id="rId3660" Type="http://schemas.openxmlformats.org/officeDocument/2006/relationships/hyperlink" Target="https://www.zipcodestogo.com/Erie/NY/" TargetMode="External"/><Relationship Id="rId234" Type="http://schemas.openxmlformats.org/officeDocument/2006/relationships/hyperlink" Target="https://www.zipcodestogo.com/New%20york/NY/" TargetMode="External"/><Relationship Id="rId3313" Type="http://schemas.openxmlformats.org/officeDocument/2006/relationships/hyperlink" Target="https://www.zipcodestogo.com/Delhi/NY/13753/" TargetMode="External"/><Relationship Id="rId3520" Type="http://schemas.openxmlformats.org/officeDocument/2006/relationships/hyperlink" Target="https://www.zipcodestogo.com/Wyoming/NY/" TargetMode="External"/><Relationship Id="rId441" Type="http://schemas.openxmlformats.org/officeDocument/2006/relationships/hyperlink" Target="https://www.zipcodestogo.com/Croton%20Falls/NY/10519/" TargetMode="External"/><Relationship Id="rId1071" Type="http://schemas.openxmlformats.org/officeDocument/2006/relationships/hyperlink" Target="https://www.zipcodestogo.com/East%20Meadow/NY/11554/" TargetMode="External"/><Relationship Id="rId2122" Type="http://schemas.openxmlformats.org/officeDocument/2006/relationships/hyperlink" Target="https://www.zipcodestogo.com/Orange/NY/" TargetMode="External"/><Relationship Id="rId301" Type="http://schemas.openxmlformats.org/officeDocument/2006/relationships/hyperlink" Target="https://www.zipcodestogo.com/New%20York/NY/10271/" TargetMode="External"/><Relationship Id="rId1888" Type="http://schemas.openxmlformats.org/officeDocument/2006/relationships/hyperlink" Target="https://www.zipcodestogo.com/Greene/NY/" TargetMode="External"/><Relationship Id="rId2939" Type="http://schemas.openxmlformats.org/officeDocument/2006/relationships/hyperlink" Target="https://www.zipcodestogo.com/Lee%20Center/NY/13363/" TargetMode="External"/><Relationship Id="rId4087" Type="http://schemas.openxmlformats.org/officeDocument/2006/relationships/hyperlink" Target="https://www.zipcodestogo.com/Rochester/NY/14653/" TargetMode="External"/><Relationship Id="rId4294" Type="http://schemas.openxmlformats.org/officeDocument/2006/relationships/hyperlink" Target="https://www.zipcodestogo.com/Livingston/NY/" TargetMode="External"/><Relationship Id="rId1748" Type="http://schemas.openxmlformats.org/officeDocument/2006/relationships/hyperlink" Target="https://www.zipcodestogo.com/Albany/NY/" TargetMode="External"/><Relationship Id="rId4154" Type="http://schemas.openxmlformats.org/officeDocument/2006/relationships/hyperlink" Target="https://www.zipcodestogo.com/Chautauqua/NY/" TargetMode="External"/><Relationship Id="rId4361" Type="http://schemas.openxmlformats.org/officeDocument/2006/relationships/hyperlink" Target="https://www.zipcodestogo.com/Rexville/NY/14877/" TargetMode="External"/><Relationship Id="rId1955" Type="http://schemas.openxmlformats.org/officeDocument/2006/relationships/hyperlink" Target="https://www.zipcodestogo.com/Purling/NY/12470/" TargetMode="External"/><Relationship Id="rId3170" Type="http://schemas.openxmlformats.org/officeDocument/2006/relationships/hyperlink" Target="https://www.zipcodestogo.com/Jefferson/NY/" TargetMode="External"/><Relationship Id="rId4014" Type="http://schemas.openxmlformats.org/officeDocument/2006/relationships/hyperlink" Target="https://www.zipcodestogo.com/Monroe/NY/" TargetMode="External"/><Relationship Id="rId4221" Type="http://schemas.openxmlformats.org/officeDocument/2006/relationships/hyperlink" Target="https://www.zipcodestogo.com/Sherman/NY/14781/" TargetMode="External"/><Relationship Id="rId1608" Type="http://schemas.openxmlformats.org/officeDocument/2006/relationships/hyperlink" Target="https://www.zipcodestogo.com/Fulton/NY/" TargetMode="External"/><Relationship Id="rId1815" Type="http://schemas.openxmlformats.org/officeDocument/2006/relationships/hyperlink" Target="https://www.zipcodestogo.com/Schenectady/NY/12301/" TargetMode="External"/><Relationship Id="rId3030" Type="http://schemas.openxmlformats.org/officeDocument/2006/relationships/hyperlink" Target="https://www.zipcodestogo.com/Oneida/NY/" TargetMode="External"/><Relationship Id="rId3987" Type="http://schemas.openxmlformats.org/officeDocument/2006/relationships/hyperlink" Target="https://www.zipcodestogo.com/Walworth/NY/14568/" TargetMode="External"/><Relationship Id="rId2589" Type="http://schemas.openxmlformats.org/officeDocument/2006/relationships/hyperlink" Target="https://www.zipcodestogo.com/Cazenovia/NY/13035/" TargetMode="External"/><Relationship Id="rId2796" Type="http://schemas.openxmlformats.org/officeDocument/2006/relationships/hyperlink" Target="https://www.zipcodestogo.com/Onondaga/NY/" TargetMode="External"/><Relationship Id="rId3847" Type="http://schemas.openxmlformats.org/officeDocument/2006/relationships/hyperlink" Target="https://www.zipcodestogo.com/Henrietta/NY/14467/" TargetMode="External"/><Relationship Id="rId768" Type="http://schemas.openxmlformats.org/officeDocument/2006/relationships/hyperlink" Target="https://www.zipcodestogo.com/Nassau/NY/" TargetMode="External"/><Relationship Id="rId975" Type="http://schemas.openxmlformats.org/officeDocument/2006/relationships/hyperlink" Target="https://www.zipcodestogo.com/Springfield%20Gardens/NY/11413/" TargetMode="External"/><Relationship Id="rId1398" Type="http://schemas.openxmlformats.org/officeDocument/2006/relationships/hyperlink" Target="https://www.zipcodestogo.com/Suffolk/NY/" TargetMode="External"/><Relationship Id="rId2449" Type="http://schemas.openxmlformats.org/officeDocument/2006/relationships/hyperlink" Target="https://www.zipcodestogo.com/Constable/NY/12926/" TargetMode="External"/><Relationship Id="rId2656" Type="http://schemas.openxmlformats.org/officeDocument/2006/relationships/hyperlink" Target="https://www.zipcodestogo.com/Cayuga/NY/" TargetMode="External"/><Relationship Id="rId2863" Type="http://schemas.openxmlformats.org/officeDocument/2006/relationships/hyperlink" Target="https://www.zipcodestogo.com/Camden/NY/13316/" TargetMode="External"/><Relationship Id="rId3707" Type="http://schemas.openxmlformats.org/officeDocument/2006/relationships/hyperlink" Target="https://www.zipcodestogo.com/Buffalo/NY/14214/" TargetMode="External"/><Relationship Id="rId3914" Type="http://schemas.openxmlformats.org/officeDocument/2006/relationships/hyperlink" Target="https://www.zipcodestogo.com/Ontario/NY/" TargetMode="External"/><Relationship Id="rId628" Type="http://schemas.openxmlformats.org/officeDocument/2006/relationships/hyperlink" Target="https://www.zipcodestogo.com/Orange/NY/" TargetMode="External"/><Relationship Id="rId835" Type="http://schemas.openxmlformats.org/officeDocument/2006/relationships/hyperlink" Target="https://www.zipcodestogo.com/Brooklyn/NY/11218/" TargetMode="External"/><Relationship Id="rId1258" Type="http://schemas.openxmlformats.org/officeDocument/2006/relationships/hyperlink" Target="https://www.zipcodestogo.com/Suffolk/NY/" TargetMode="External"/><Relationship Id="rId1465" Type="http://schemas.openxmlformats.org/officeDocument/2006/relationships/hyperlink" Target="https://www.zipcodestogo.com/Castleton%20On%20Hudson/NY/12033/" TargetMode="External"/><Relationship Id="rId1672" Type="http://schemas.openxmlformats.org/officeDocument/2006/relationships/hyperlink" Target="https://www.zipcodestogo.com/Columbia/NY/" TargetMode="External"/><Relationship Id="rId2309" Type="http://schemas.openxmlformats.org/officeDocument/2006/relationships/hyperlink" Target="https://www.zipcodestogo.com/Comstock/NY/12821/" TargetMode="External"/><Relationship Id="rId2516" Type="http://schemas.openxmlformats.org/officeDocument/2006/relationships/hyperlink" Target="https://www.zipcodestogo.com/Saint%20lawrence/NY/" TargetMode="External"/><Relationship Id="rId2723" Type="http://schemas.openxmlformats.org/officeDocument/2006/relationships/hyperlink" Target="https://www.zipcodestogo.com/Peterboro/NY/13134/" TargetMode="External"/><Relationship Id="rId1118" Type="http://schemas.openxmlformats.org/officeDocument/2006/relationships/hyperlink" Target="https://www.zipcodestogo.com/Nassau/NY/" TargetMode="External"/><Relationship Id="rId1325" Type="http://schemas.openxmlformats.org/officeDocument/2006/relationships/hyperlink" Target="https://www.zipcodestogo.com/Old%20Bethpage/NY/11804/" TargetMode="External"/><Relationship Id="rId1532" Type="http://schemas.openxmlformats.org/officeDocument/2006/relationships/hyperlink" Target="https://www.zipcodestogo.com/Montgomery/NY/" TargetMode="External"/><Relationship Id="rId2930" Type="http://schemas.openxmlformats.org/officeDocument/2006/relationships/hyperlink" Target="https://www.zipcodestogo.com/Madison/NY/" TargetMode="External"/><Relationship Id="rId902" Type="http://schemas.openxmlformats.org/officeDocument/2006/relationships/hyperlink" Target="https://www.zipcodestogo.com/Kings/NY/" TargetMode="External"/><Relationship Id="rId3497" Type="http://schemas.openxmlformats.org/officeDocument/2006/relationships/hyperlink" Target="https://www.zipcodestogo.com/Bowmansville/NY/14026/" TargetMode="External"/><Relationship Id="rId31" Type="http://schemas.openxmlformats.org/officeDocument/2006/relationships/hyperlink" Target="https://www.zipcodestogo.com/New%20York/NY/10013/" TargetMode="External"/><Relationship Id="rId2099" Type="http://schemas.openxmlformats.org/officeDocument/2006/relationships/hyperlink" Target="https://www.zipcodestogo.com/Patterson/NY/12563/" TargetMode="External"/><Relationship Id="rId278" Type="http://schemas.openxmlformats.org/officeDocument/2006/relationships/hyperlink" Target="https://www.zipcodestogo.com/New%20york/NY/" TargetMode="External"/><Relationship Id="rId3357" Type="http://schemas.openxmlformats.org/officeDocument/2006/relationships/hyperlink" Target="https://www.zipcodestogo.com/Johnson%20City/NY/13790/" TargetMode="External"/><Relationship Id="rId3564" Type="http://schemas.openxmlformats.org/officeDocument/2006/relationships/hyperlink" Target="https://www.zipcodestogo.com/Wyoming/NY/" TargetMode="External"/><Relationship Id="rId3771" Type="http://schemas.openxmlformats.org/officeDocument/2006/relationships/hyperlink" Target="https://www.zipcodestogo.com/Niagara%20Falls/NY/14302/" TargetMode="External"/><Relationship Id="rId4408" Type="http://schemas.openxmlformats.org/officeDocument/2006/relationships/hyperlink" Target="https://www.zipcodestogo.com/Chemung/NY/" TargetMode="External"/><Relationship Id="rId485" Type="http://schemas.openxmlformats.org/officeDocument/2006/relationships/hyperlink" Target="https://www.zipcodestogo.com/Mohegan%20Lake/NY/10547/" TargetMode="External"/><Relationship Id="rId692" Type="http://schemas.openxmlformats.org/officeDocument/2006/relationships/hyperlink" Target="https://www.zipcodestogo.com/Rockland/NY/" TargetMode="External"/><Relationship Id="rId2166" Type="http://schemas.openxmlformats.org/officeDocument/2006/relationships/hyperlink" Target="https://www.zipcodestogo.com/Sullivan/NY/" TargetMode="External"/><Relationship Id="rId2373" Type="http://schemas.openxmlformats.org/officeDocument/2006/relationships/hyperlink" Target="https://www.zipcodestogo.com/Paradox/NY/12858/" TargetMode="External"/><Relationship Id="rId2580" Type="http://schemas.openxmlformats.org/officeDocument/2006/relationships/hyperlink" Target="https://www.zipcodestogo.com/Onondaga/NY/" TargetMode="External"/><Relationship Id="rId3217" Type="http://schemas.openxmlformats.org/officeDocument/2006/relationships/hyperlink" Target="https://www.zipcodestogo.com/Norwood/NY/13668/" TargetMode="External"/><Relationship Id="rId3424" Type="http://schemas.openxmlformats.org/officeDocument/2006/relationships/hyperlink" Target="https://www.zipcodestogo.com/Delaware/NY/" TargetMode="External"/><Relationship Id="rId3631" Type="http://schemas.openxmlformats.org/officeDocument/2006/relationships/hyperlink" Target="https://www.zipcodestogo.com/Pike/NY/14130/" TargetMode="External"/><Relationship Id="rId138" Type="http://schemas.openxmlformats.org/officeDocument/2006/relationships/hyperlink" Target="https://www.zipcodestogo.com/New%20york/NY/" TargetMode="External"/><Relationship Id="rId345" Type="http://schemas.openxmlformats.org/officeDocument/2006/relationships/hyperlink" Target="https://www.zipcodestogo.com/Staten%20Island/NY/10308/" TargetMode="External"/><Relationship Id="rId552" Type="http://schemas.openxmlformats.org/officeDocument/2006/relationships/hyperlink" Target="https://www.zipcodestogo.com/Westchester/NY/" TargetMode="External"/><Relationship Id="rId1182" Type="http://schemas.openxmlformats.org/officeDocument/2006/relationships/hyperlink" Target="https://www.zipcodestogo.com/Suffolk/NY/" TargetMode="External"/><Relationship Id="rId2026" Type="http://schemas.openxmlformats.org/officeDocument/2006/relationships/hyperlink" Target="https://www.zipcodestogo.com/Dutchess/NY/" TargetMode="External"/><Relationship Id="rId2233" Type="http://schemas.openxmlformats.org/officeDocument/2006/relationships/hyperlink" Target="https://www.zipcodestogo.com/Neversink/NY/12765/" TargetMode="External"/><Relationship Id="rId2440" Type="http://schemas.openxmlformats.org/officeDocument/2006/relationships/hyperlink" Target="https://www.zipcodestogo.com/Franklin/NY/" TargetMode="External"/><Relationship Id="rId205" Type="http://schemas.openxmlformats.org/officeDocument/2006/relationships/hyperlink" Target="https://www.zipcodestogo.com/New%20York/NY/10153/" TargetMode="External"/><Relationship Id="rId412" Type="http://schemas.openxmlformats.org/officeDocument/2006/relationships/hyperlink" Target="https://www.zipcodestogo.com/Westchester/NY/" TargetMode="External"/><Relationship Id="rId1042" Type="http://schemas.openxmlformats.org/officeDocument/2006/relationships/hyperlink" Target="https://www.zipcodestogo.com/Nassau/NY/" TargetMode="External"/><Relationship Id="rId2300" Type="http://schemas.openxmlformats.org/officeDocument/2006/relationships/hyperlink" Target="https://www.zipcodestogo.com/Warren/NY/" TargetMode="External"/><Relationship Id="rId4198" Type="http://schemas.openxmlformats.org/officeDocument/2006/relationships/hyperlink" Target="https://www.zipcodestogo.com/Chautauqua/NY/" TargetMode="External"/><Relationship Id="rId1999" Type="http://schemas.openxmlformats.org/officeDocument/2006/relationships/hyperlink" Target="https://www.zipcodestogo.com/Windham/NY/12496/" TargetMode="External"/><Relationship Id="rId4058" Type="http://schemas.openxmlformats.org/officeDocument/2006/relationships/hyperlink" Target="https://www.zipcodestogo.com/Monroe/NY/" TargetMode="External"/><Relationship Id="rId4265" Type="http://schemas.openxmlformats.org/officeDocument/2006/relationships/hyperlink" Target="https://www.zipcodestogo.com/Breesport/NY/14816/" TargetMode="External"/><Relationship Id="rId4472" Type="http://schemas.openxmlformats.org/officeDocument/2006/relationships/hyperlink" Target="http://www.p12.nysed.gov/repcrd2005/links/c68_dist.shtml" TargetMode="External"/><Relationship Id="rId1859" Type="http://schemas.openxmlformats.org/officeDocument/2006/relationships/hyperlink" Target="https://www.zipcodestogo.com/Catskill/NY/12414/" TargetMode="External"/><Relationship Id="rId3074" Type="http://schemas.openxmlformats.org/officeDocument/2006/relationships/hyperlink" Target="https://www.zipcodestogo.com/Oneida/NY/" TargetMode="External"/><Relationship Id="rId4125" Type="http://schemas.openxmlformats.org/officeDocument/2006/relationships/hyperlink" Target="https://www.zipcodestogo.com/Cassadaga/NY/14718/" TargetMode="External"/><Relationship Id="rId1719" Type="http://schemas.openxmlformats.org/officeDocument/2006/relationships/hyperlink" Target="https://www.zipcodestogo.com/Albany/NY/12203/" TargetMode="External"/><Relationship Id="rId1926" Type="http://schemas.openxmlformats.org/officeDocument/2006/relationships/hyperlink" Target="https://www.zipcodestogo.com/Ulster/NY/" TargetMode="External"/><Relationship Id="rId3281" Type="http://schemas.openxmlformats.org/officeDocument/2006/relationships/hyperlink" Target="https://www.zipcodestogo.com/Barton/NY/13734/" TargetMode="External"/><Relationship Id="rId4332" Type="http://schemas.openxmlformats.org/officeDocument/2006/relationships/hyperlink" Target="https://www.zipcodestogo.com/Steuben/NY/" TargetMode="External"/><Relationship Id="rId2090" Type="http://schemas.openxmlformats.org/officeDocument/2006/relationships/hyperlink" Target="https://www.zipcodestogo.com/Orange/NY/" TargetMode="External"/><Relationship Id="rId3141" Type="http://schemas.openxmlformats.org/officeDocument/2006/relationships/hyperlink" Target="https://www.zipcodestogo.com/Copenhagen/NY/13626/" TargetMode="External"/><Relationship Id="rId3001" Type="http://schemas.openxmlformats.org/officeDocument/2006/relationships/hyperlink" Target="https://www.zipcodestogo.com/Remsen/NY/13438/" TargetMode="External"/><Relationship Id="rId3958" Type="http://schemas.openxmlformats.org/officeDocument/2006/relationships/hyperlink" Target="https://www.zipcodestogo.com/Monroe/NY/" TargetMode="External"/><Relationship Id="rId879" Type="http://schemas.openxmlformats.org/officeDocument/2006/relationships/hyperlink" Target="https://www.zipcodestogo.com/Brooklyn/NY/11241/" TargetMode="External"/><Relationship Id="rId2767" Type="http://schemas.openxmlformats.org/officeDocument/2006/relationships/hyperlink" Target="https://www.zipcodestogo.com/Tully/NY/13159/" TargetMode="External"/><Relationship Id="rId739" Type="http://schemas.openxmlformats.org/officeDocument/2006/relationships/hyperlink" Target="https://www.zipcodestogo.com/Franklin%20Square/NY/11010/" TargetMode="External"/><Relationship Id="rId1369" Type="http://schemas.openxmlformats.org/officeDocument/2006/relationships/hyperlink" Target="https://www.zipcodestogo.com/Manorville/NY/11949/" TargetMode="External"/><Relationship Id="rId1576" Type="http://schemas.openxmlformats.org/officeDocument/2006/relationships/hyperlink" Target="https://www.zipcodestogo.com/Albany/NY/" TargetMode="External"/><Relationship Id="rId2974" Type="http://schemas.openxmlformats.org/officeDocument/2006/relationships/hyperlink" Target="https://www.zipcodestogo.com/Herkimer/NY/" TargetMode="External"/><Relationship Id="rId3818" Type="http://schemas.openxmlformats.org/officeDocument/2006/relationships/hyperlink" Target="https://www.zipcodestogo.com/Livingston/NY/" TargetMode="External"/><Relationship Id="rId946" Type="http://schemas.openxmlformats.org/officeDocument/2006/relationships/hyperlink" Target="https://www.zipcodestogo.com/Queens/NY/" TargetMode="External"/><Relationship Id="rId1229" Type="http://schemas.openxmlformats.org/officeDocument/2006/relationships/hyperlink" Target="https://www.zipcodestogo.com/Huntington%20Station/NY/11750/" TargetMode="External"/><Relationship Id="rId1783" Type="http://schemas.openxmlformats.org/officeDocument/2006/relationships/hyperlink" Target="https://www.zipcodestogo.com/Albany/NY/12242/" TargetMode="External"/><Relationship Id="rId1990" Type="http://schemas.openxmlformats.org/officeDocument/2006/relationships/hyperlink" Target="https://www.zipcodestogo.com/Ulster/NY/" TargetMode="External"/><Relationship Id="rId2627" Type="http://schemas.openxmlformats.org/officeDocument/2006/relationships/hyperlink" Target="https://www.zipcodestogo.com/Fabius/NY/13063/" TargetMode="External"/><Relationship Id="rId2834" Type="http://schemas.openxmlformats.org/officeDocument/2006/relationships/hyperlink" Target="https://www.zipcodestogo.com/Onondaga/NY/" TargetMode="External"/><Relationship Id="rId75" Type="http://schemas.openxmlformats.org/officeDocument/2006/relationships/hyperlink" Target="https://www.zipcodestogo.com/New%20York/NY/10035/" TargetMode="External"/><Relationship Id="rId806" Type="http://schemas.openxmlformats.org/officeDocument/2006/relationships/hyperlink" Target="https://www.zipcodestogo.com/Kings/NY/" TargetMode="External"/><Relationship Id="rId1436" Type="http://schemas.openxmlformats.org/officeDocument/2006/relationships/hyperlink" Target="https://www.zipcodestogo.com/Greene/NY/" TargetMode="External"/><Relationship Id="rId1643" Type="http://schemas.openxmlformats.org/officeDocument/2006/relationships/hyperlink" Target="https://www.zipcodestogo.com/Schoharie/NY/12157/" TargetMode="External"/><Relationship Id="rId1850" Type="http://schemas.openxmlformats.org/officeDocument/2006/relationships/hyperlink" Target="https://www.zipcodestogo.com/Ulster/NY/" TargetMode="External"/><Relationship Id="rId2901" Type="http://schemas.openxmlformats.org/officeDocument/2006/relationships/hyperlink" Target="https://www.zipcodestogo.com/Fly%20Creek/NY/13337/" TargetMode="External"/><Relationship Id="rId1503" Type="http://schemas.openxmlformats.org/officeDocument/2006/relationships/hyperlink" Target="https://www.zipcodestogo.com/Earlton/NY/12058/" TargetMode="External"/><Relationship Id="rId1710" Type="http://schemas.openxmlformats.org/officeDocument/2006/relationships/hyperlink" Target="https://www.zipcodestogo.com/Rensselaer/NY/" TargetMode="External"/><Relationship Id="rId3468" Type="http://schemas.openxmlformats.org/officeDocument/2006/relationships/hyperlink" Target="https://www.zipcodestogo.com/Broome/NY/" TargetMode="External"/><Relationship Id="rId3675" Type="http://schemas.openxmlformats.org/officeDocument/2006/relationships/hyperlink" Target="https://www.zipcodestogo.com/Wilson/NY/14172/" TargetMode="External"/><Relationship Id="rId3882" Type="http://schemas.openxmlformats.org/officeDocument/2006/relationships/hyperlink" Target="https://www.zipcodestogo.com/Livingston/NY/" TargetMode="External"/><Relationship Id="rId389" Type="http://schemas.openxmlformats.org/officeDocument/2006/relationships/hyperlink" Target="https://www.zipcodestogo.com/Bronx/NY/10466/" TargetMode="External"/><Relationship Id="rId596" Type="http://schemas.openxmlformats.org/officeDocument/2006/relationships/hyperlink" Target="https://www.zipcodestogo.com/Westchester/NY/" TargetMode="External"/><Relationship Id="rId2277" Type="http://schemas.openxmlformats.org/officeDocument/2006/relationships/hyperlink" Target="https://www.zipcodestogo.com/Youngsville/NY/12791/" TargetMode="External"/><Relationship Id="rId2484" Type="http://schemas.openxmlformats.org/officeDocument/2006/relationships/hyperlink" Target="https://www.zipcodestogo.com/Essex/NY/" TargetMode="External"/><Relationship Id="rId2691" Type="http://schemas.openxmlformats.org/officeDocument/2006/relationships/hyperlink" Target="https://www.zipcodestogo.com/Memphis/NY/13112/" TargetMode="External"/><Relationship Id="rId3328" Type="http://schemas.openxmlformats.org/officeDocument/2006/relationships/hyperlink" Target="https://www.zipcodestogo.com/Broome/NY/" TargetMode="External"/><Relationship Id="rId3535" Type="http://schemas.openxmlformats.org/officeDocument/2006/relationships/hyperlink" Target="https://www.zipcodestogo.com/Dunkirk/NY/14048/" TargetMode="External"/><Relationship Id="rId3742" Type="http://schemas.openxmlformats.org/officeDocument/2006/relationships/hyperlink" Target="https://www.zipcodestogo.com/Erie/NY/" TargetMode="External"/><Relationship Id="rId249" Type="http://schemas.openxmlformats.org/officeDocument/2006/relationships/hyperlink" Target="https://www.zipcodestogo.com/New%20York/NY/10175/" TargetMode="External"/><Relationship Id="rId456" Type="http://schemas.openxmlformats.org/officeDocument/2006/relationships/hyperlink" Target="https://www.zipcodestogo.com/Westchester/NY/" TargetMode="External"/><Relationship Id="rId663" Type="http://schemas.openxmlformats.org/officeDocument/2006/relationships/hyperlink" Target="https://www.zipcodestogo.com/New%20Hampton/NY/10958/" TargetMode="External"/><Relationship Id="rId870" Type="http://schemas.openxmlformats.org/officeDocument/2006/relationships/hyperlink" Target="https://www.zipcodestogo.com/Kings/NY/" TargetMode="External"/><Relationship Id="rId1086" Type="http://schemas.openxmlformats.org/officeDocument/2006/relationships/hyperlink" Target="https://www.zipcodestogo.com/Nassau/NY/" TargetMode="External"/><Relationship Id="rId1293" Type="http://schemas.openxmlformats.org/officeDocument/2006/relationships/hyperlink" Target="https://www.zipcodestogo.com/Shoreham/NY/11786/" TargetMode="External"/><Relationship Id="rId2137" Type="http://schemas.openxmlformats.org/officeDocument/2006/relationships/hyperlink" Target="https://www.zipcodestogo.com/Verbank/NY/12585/" TargetMode="External"/><Relationship Id="rId2344" Type="http://schemas.openxmlformats.org/officeDocument/2006/relationships/hyperlink" Target="https://www.zipcodestogo.com/Warren/NY/" TargetMode="External"/><Relationship Id="rId2551" Type="http://schemas.openxmlformats.org/officeDocument/2006/relationships/hyperlink" Target="https://www.zipcodestogo.com/West%20Chazy/NY/12992/" TargetMode="External"/><Relationship Id="rId109" Type="http://schemas.openxmlformats.org/officeDocument/2006/relationships/hyperlink" Target="https://www.zipcodestogo.com/New%20York/NY/10079/" TargetMode="External"/><Relationship Id="rId316" Type="http://schemas.openxmlformats.org/officeDocument/2006/relationships/hyperlink" Target="https://www.zipcodestogo.com/New%20york/NY/" TargetMode="External"/><Relationship Id="rId523" Type="http://schemas.openxmlformats.org/officeDocument/2006/relationships/hyperlink" Target="https://www.zipcodestogo.com/Purdys/NY/10578/" TargetMode="External"/><Relationship Id="rId1153" Type="http://schemas.openxmlformats.org/officeDocument/2006/relationships/hyperlink" Target="https://www.zipcodestogo.com/West%20Babylon/NY/11704/" TargetMode="External"/><Relationship Id="rId2204" Type="http://schemas.openxmlformats.org/officeDocument/2006/relationships/hyperlink" Target="https://www.zipcodestogo.com/Sullivan/NY/" TargetMode="External"/><Relationship Id="rId3602" Type="http://schemas.openxmlformats.org/officeDocument/2006/relationships/hyperlink" Target="https://www.zipcodestogo.com/Erie/NY/" TargetMode="External"/><Relationship Id="rId730" Type="http://schemas.openxmlformats.org/officeDocument/2006/relationships/hyperlink" Target="https://www.zipcodestogo.com/Nassau/NY/" TargetMode="External"/><Relationship Id="rId1013" Type="http://schemas.openxmlformats.org/officeDocument/2006/relationships/hyperlink" Target="https://www.zipcodestogo.com/Jamaica/NY/11432/" TargetMode="External"/><Relationship Id="rId1360" Type="http://schemas.openxmlformats.org/officeDocument/2006/relationships/hyperlink" Target="https://www.zipcodestogo.com/Suffolk/NY/" TargetMode="External"/><Relationship Id="rId2411" Type="http://schemas.openxmlformats.org/officeDocument/2006/relationships/hyperlink" Target="https://www.zipcodestogo.com/Wevertown/NY/12886/" TargetMode="External"/><Relationship Id="rId4169" Type="http://schemas.openxmlformats.org/officeDocument/2006/relationships/hyperlink" Target="https://www.zipcodestogo.com/Greenhurst/NY/14742/" TargetMode="External"/><Relationship Id="rId1220" Type="http://schemas.openxmlformats.org/officeDocument/2006/relationships/hyperlink" Target="https://www.zipcodestogo.com/Suffolk/NY/" TargetMode="External"/><Relationship Id="rId4376" Type="http://schemas.openxmlformats.org/officeDocument/2006/relationships/hyperlink" Target="https://www.zipcodestogo.com/Allegany/NY/" TargetMode="External"/><Relationship Id="rId3185" Type="http://schemas.openxmlformats.org/officeDocument/2006/relationships/hyperlink" Target="https://www.zipcodestogo.com/Henderson/NY/13650/" TargetMode="External"/><Relationship Id="rId3392" Type="http://schemas.openxmlformats.org/officeDocument/2006/relationships/hyperlink" Target="https://www.zipcodestogo.com/Chenango/NY/" TargetMode="External"/><Relationship Id="rId4029" Type="http://schemas.openxmlformats.org/officeDocument/2006/relationships/hyperlink" Target="https://www.zipcodestogo.com/Rochester/NY/14611/" TargetMode="External"/><Relationship Id="rId4236" Type="http://schemas.openxmlformats.org/officeDocument/2006/relationships/hyperlink" Target="https://www.zipcodestogo.com/Cattaraugus/NY/" TargetMode="External"/><Relationship Id="rId4443" Type="http://schemas.openxmlformats.org/officeDocument/2006/relationships/hyperlink" Target="http://www.p12.nysed.gov/repcrd2005/links/c41_dist.shtml" TargetMode="External"/><Relationship Id="rId3045" Type="http://schemas.openxmlformats.org/officeDocument/2006/relationships/hyperlink" Target="https://www.zipcodestogo.com/Turin/NY/13473/" TargetMode="External"/><Relationship Id="rId3252" Type="http://schemas.openxmlformats.org/officeDocument/2006/relationships/hyperlink" Target="https://www.zipcodestogo.com/Jefferson/NY/" TargetMode="External"/><Relationship Id="rId4303" Type="http://schemas.openxmlformats.org/officeDocument/2006/relationships/hyperlink" Target="https://www.zipcodestogo.com/Hector/NY/14841/" TargetMode="External"/><Relationship Id="rId173" Type="http://schemas.openxmlformats.org/officeDocument/2006/relationships/hyperlink" Target="https://www.zipcodestogo.com/New%20York/NY/10122/" TargetMode="External"/><Relationship Id="rId380" Type="http://schemas.openxmlformats.org/officeDocument/2006/relationships/hyperlink" Target="https://www.zipcodestogo.com/Bronx/NY/" TargetMode="External"/><Relationship Id="rId2061" Type="http://schemas.openxmlformats.org/officeDocument/2006/relationships/hyperlink" Target="https://www.zipcodestogo.com/Hudson/NY/12534/" TargetMode="External"/><Relationship Id="rId3112" Type="http://schemas.openxmlformats.org/officeDocument/2006/relationships/hyperlink" Target="https://www.zipcodestogo.com/Jefferson/NY/" TargetMode="External"/><Relationship Id="rId240" Type="http://schemas.openxmlformats.org/officeDocument/2006/relationships/hyperlink" Target="https://www.zipcodestogo.com/New%20york/NY/" TargetMode="External"/><Relationship Id="rId100" Type="http://schemas.openxmlformats.org/officeDocument/2006/relationships/hyperlink" Target="https://www.zipcodestogo.com/New%20york/NY/" TargetMode="External"/><Relationship Id="rId2878" Type="http://schemas.openxmlformats.org/officeDocument/2006/relationships/hyperlink" Target="https://www.zipcodestogo.com/Oneida/NY/" TargetMode="External"/><Relationship Id="rId3929" Type="http://schemas.openxmlformats.org/officeDocument/2006/relationships/hyperlink" Target="https://www.zipcodestogo.com/Perkinsville/NY/14529/" TargetMode="External"/><Relationship Id="rId4093" Type="http://schemas.openxmlformats.org/officeDocument/2006/relationships/hyperlink" Target="https://www.zipcodestogo.com/Rochester/NY/14683/" TargetMode="External"/><Relationship Id="rId1687" Type="http://schemas.openxmlformats.org/officeDocument/2006/relationships/hyperlink" Target="https://www.zipcodestogo.com/Valatie/NY/12184/" TargetMode="External"/><Relationship Id="rId1894" Type="http://schemas.openxmlformats.org/officeDocument/2006/relationships/hyperlink" Target="https://www.zipcodestogo.com/Delaware/NY/" TargetMode="External"/><Relationship Id="rId2738" Type="http://schemas.openxmlformats.org/officeDocument/2006/relationships/hyperlink" Target="https://www.zipcodestogo.com/Cortland/NY/" TargetMode="External"/><Relationship Id="rId2945" Type="http://schemas.openxmlformats.org/officeDocument/2006/relationships/hyperlink" Target="https://www.zipcodestogo.com/Lowville/NY/13367/" TargetMode="External"/><Relationship Id="rId917" Type="http://schemas.openxmlformats.org/officeDocument/2006/relationships/hyperlink" Target="https://www.zipcodestogo.com/Flushing/NY/11358/" TargetMode="External"/><Relationship Id="rId1547" Type="http://schemas.openxmlformats.org/officeDocument/2006/relationships/hyperlink" Target="https://www.zipcodestogo.com/Greenville/NY/12083/" TargetMode="External"/><Relationship Id="rId1754" Type="http://schemas.openxmlformats.org/officeDocument/2006/relationships/hyperlink" Target="https://www.zipcodestogo.com/Albany/NY/" TargetMode="External"/><Relationship Id="rId1961" Type="http://schemas.openxmlformats.org/officeDocument/2006/relationships/hyperlink" Target="https://www.zipcodestogo.com/Round%20Top/NY/12473/" TargetMode="External"/><Relationship Id="rId2805" Type="http://schemas.openxmlformats.org/officeDocument/2006/relationships/hyperlink" Target="https://www.zipcodestogo.com/Syracuse/NY/13212/" TargetMode="External"/><Relationship Id="rId4160" Type="http://schemas.openxmlformats.org/officeDocument/2006/relationships/hyperlink" Target="https://www.zipcodestogo.com/Cattaraugus/NY/" TargetMode="External"/><Relationship Id="rId46" Type="http://schemas.openxmlformats.org/officeDocument/2006/relationships/hyperlink" Target="https://www.zipcodestogo.com/New%20york/NY/" TargetMode="External"/><Relationship Id="rId1407" Type="http://schemas.openxmlformats.org/officeDocument/2006/relationships/hyperlink" Target="https://www.zipcodestogo.com/Southampton/NY/11969/" TargetMode="External"/><Relationship Id="rId1614" Type="http://schemas.openxmlformats.org/officeDocument/2006/relationships/hyperlink" Target="https://www.zipcodestogo.com/Rensselaer/NY/" TargetMode="External"/><Relationship Id="rId1821" Type="http://schemas.openxmlformats.org/officeDocument/2006/relationships/hyperlink" Target="https://www.zipcodestogo.com/Schenectady/NY/12304/" TargetMode="External"/><Relationship Id="rId4020" Type="http://schemas.openxmlformats.org/officeDocument/2006/relationships/hyperlink" Target="https://www.zipcodestogo.com/Monroe/NY/" TargetMode="External"/><Relationship Id="rId3579" Type="http://schemas.openxmlformats.org/officeDocument/2006/relationships/hyperlink" Target="https://www.zipcodestogo.com/Irving/NY/14081/" TargetMode="External"/><Relationship Id="rId3786" Type="http://schemas.openxmlformats.org/officeDocument/2006/relationships/hyperlink" Target="https://www.zipcodestogo.com/Livingston/NY/" TargetMode="External"/><Relationship Id="rId2388" Type="http://schemas.openxmlformats.org/officeDocument/2006/relationships/hyperlink" Target="https://www.zipcodestogo.com/Washington/NY/" TargetMode="External"/><Relationship Id="rId2595" Type="http://schemas.openxmlformats.org/officeDocument/2006/relationships/hyperlink" Target="https://www.zipcodestogo.com/Cicero/NY/13039/" TargetMode="External"/><Relationship Id="rId3439" Type="http://schemas.openxmlformats.org/officeDocument/2006/relationships/hyperlink" Target="https://www.zipcodestogo.com/Vestal/NY/13850/" TargetMode="External"/><Relationship Id="rId3993" Type="http://schemas.openxmlformats.org/officeDocument/2006/relationships/hyperlink" Target="https://www.zipcodestogo.com/Wayland/NY/14572/" TargetMode="External"/><Relationship Id="rId567" Type="http://schemas.openxmlformats.org/officeDocument/2006/relationships/hyperlink" Target="https://www.zipcodestogo.com/Yonkers/NY/10701/" TargetMode="External"/><Relationship Id="rId1197" Type="http://schemas.openxmlformats.org/officeDocument/2006/relationships/hyperlink" Target="https://www.zipcodestogo.com/East%20Islip/NY/11730/" TargetMode="External"/><Relationship Id="rId2248" Type="http://schemas.openxmlformats.org/officeDocument/2006/relationships/hyperlink" Target="https://www.zipcodestogo.com/Sullivan/NY/" TargetMode="External"/><Relationship Id="rId3646" Type="http://schemas.openxmlformats.org/officeDocument/2006/relationships/hyperlink" Target="https://www.zipcodestogo.com/Cattaraugus/NY/" TargetMode="External"/><Relationship Id="rId3853" Type="http://schemas.openxmlformats.org/officeDocument/2006/relationships/hyperlink" Target="https://www.zipcodestogo.com/Holley/NY/14470/" TargetMode="External"/><Relationship Id="rId774" Type="http://schemas.openxmlformats.org/officeDocument/2006/relationships/hyperlink" Target="https://www.zipcodestogo.com/Nassau/NY/" TargetMode="External"/><Relationship Id="rId981" Type="http://schemas.openxmlformats.org/officeDocument/2006/relationships/hyperlink" Target="https://www.zipcodestogo.com/Ozone%20Park/NY/11416/" TargetMode="External"/><Relationship Id="rId1057" Type="http://schemas.openxmlformats.org/officeDocument/2006/relationships/hyperlink" Target="https://www.zipcodestogo.com/Glenwood%20Landing/NY/11547/" TargetMode="External"/><Relationship Id="rId2455" Type="http://schemas.openxmlformats.org/officeDocument/2006/relationships/hyperlink" Target="https://www.zipcodestogo.com/Dannemora/NY/12929/" TargetMode="External"/><Relationship Id="rId2662" Type="http://schemas.openxmlformats.org/officeDocument/2006/relationships/hyperlink" Target="https://www.zipcodestogo.com/Onondaga/NY/" TargetMode="External"/><Relationship Id="rId3506" Type="http://schemas.openxmlformats.org/officeDocument/2006/relationships/hyperlink" Target="https://www.zipcodestogo.com/Erie/NY/" TargetMode="External"/><Relationship Id="rId3713" Type="http://schemas.openxmlformats.org/officeDocument/2006/relationships/hyperlink" Target="https://www.zipcodestogo.com/Buffalo/NY/14217/" TargetMode="External"/><Relationship Id="rId3920" Type="http://schemas.openxmlformats.org/officeDocument/2006/relationships/hyperlink" Target="https://www.zipcodestogo.com/Seneca/NY/" TargetMode="External"/><Relationship Id="rId427" Type="http://schemas.openxmlformats.org/officeDocument/2006/relationships/hyperlink" Target="https://www.zipcodestogo.com/Briarcliff%20Manor/NY/10510/" TargetMode="External"/><Relationship Id="rId634" Type="http://schemas.openxmlformats.org/officeDocument/2006/relationships/hyperlink" Target="https://www.zipcodestogo.com/Rockland/NY/" TargetMode="External"/><Relationship Id="rId841" Type="http://schemas.openxmlformats.org/officeDocument/2006/relationships/hyperlink" Target="https://www.zipcodestogo.com/Brooklyn/NY/11221/" TargetMode="External"/><Relationship Id="rId1264" Type="http://schemas.openxmlformats.org/officeDocument/2006/relationships/hyperlink" Target="https://www.zipcodestogo.com/Suffolk/NY/" TargetMode="External"/><Relationship Id="rId1471" Type="http://schemas.openxmlformats.org/officeDocument/2006/relationships/hyperlink" Target="https://www.zipcodestogo.com/Chatham/NY/12037/" TargetMode="External"/><Relationship Id="rId2108" Type="http://schemas.openxmlformats.org/officeDocument/2006/relationships/hyperlink" Target="https://www.zipcodestogo.com/Dutchess/NY/" TargetMode="External"/><Relationship Id="rId2315" Type="http://schemas.openxmlformats.org/officeDocument/2006/relationships/hyperlink" Target="https://www.zipcodestogo.com/Diamond%20Point/NY/12824/" TargetMode="External"/><Relationship Id="rId2522" Type="http://schemas.openxmlformats.org/officeDocument/2006/relationships/hyperlink" Target="https://www.zipcodestogo.com/Clinton/NY/" TargetMode="External"/><Relationship Id="rId701" Type="http://schemas.openxmlformats.org/officeDocument/2006/relationships/hyperlink" Target="https://www.zipcodestogo.com/Tappan/NY/10983/" TargetMode="External"/><Relationship Id="rId1124" Type="http://schemas.openxmlformats.org/officeDocument/2006/relationships/hyperlink" Target="https://www.zipcodestogo.com/Nassau/NY/" TargetMode="External"/><Relationship Id="rId1331" Type="http://schemas.openxmlformats.org/officeDocument/2006/relationships/hyperlink" Target="https://www.zipcodestogo.com/Jericho/NY/11853/" TargetMode="External"/><Relationship Id="rId3089" Type="http://schemas.openxmlformats.org/officeDocument/2006/relationships/hyperlink" Target="https://www.zipcodestogo.com/Utica/NY/13503/" TargetMode="External"/><Relationship Id="rId3296" Type="http://schemas.openxmlformats.org/officeDocument/2006/relationships/hyperlink" Target="https://www.zipcodestogo.com/Broome/NY/" TargetMode="External"/><Relationship Id="rId4347" Type="http://schemas.openxmlformats.org/officeDocument/2006/relationships/hyperlink" Target="https://www.zipcodestogo.com/Odessa/NY/14869/" TargetMode="External"/><Relationship Id="rId3156" Type="http://schemas.openxmlformats.org/officeDocument/2006/relationships/hyperlink" Target="https://www.zipcodestogo.com/Jefferson/NY/" TargetMode="External"/><Relationship Id="rId3363" Type="http://schemas.openxmlformats.org/officeDocument/2006/relationships/hyperlink" Target="https://www.zipcodestogo.com/Laurens/NY/13796/" TargetMode="External"/><Relationship Id="rId4207" Type="http://schemas.openxmlformats.org/officeDocument/2006/relationships/hyperlink" Target="https://www.zipcodestogo.com/Portville/NY/14770/" TargetMode="External"/><Relationship Id="rId4414" Type="http://schemas.openxmlformats.org/officeDocument/2006/relationships/hyperlink" Target="http://www.p12.nysed.gov/repcrd2005/links/c03_dist.shtml" TargetMode="External"/><Relationship Id="rId284" Type="http://schemas.openxmlformats.org/officeDocument/2006/relationships/hyperlink" Target="https://www.zipcodestogo.com/New%20york/NY/" TargetMode="External"/><Relationship Id="rId491" Type="http://schemas.openxmlformats.org/officeDocument/2006/relationships/hyperlink" Target="https://www.zipcodestogo.com/Mount%20Vernon/NY/10550/" TargetMode="External"/><Relationship Id="rId2172" Type="http://schemas.openxmlformats.org/officeDocument/2006/relationships/hyperlink" Target="https://www.zipcodestogo.com/Sullivan/NY/" TargetMode="External"/><Relationship Id="rId3016" Type="http://schemas.openxmlformats.org/officeDocument/2006/relationships/hyperlink" Target="https://www.zipcodestogo.com/Montgomery/NY/" TargetMode="External"/><Relationship Id="rId3223" Type="http://schemas.openxmlformats.org/officeDocument/2006/relationships/hyperlink" Target="https://www.zipcodestogo.com/Oxbow/NY/13671/" TargetMode="External"/><Relationship Id="rId3570" Type="http://schemas.openxmlformats.org/officeDocument/2006/relationships/hyperlink" Target="https://www.zipcodestogo.com/Erie/NY/" TargetMode="External"/><Relationship Id="rId144" Type="http://schemas.openxmlformats.org/officeDocument/2006/relationships/hyperlink" Target="https://www.zipcodestogo.com/New%20york/NY/" TargetMode="External"/><Relationship Id="rId3430" Type="http://schemas.openxmlformats.org/officeDocument/2006/relationships/hyperlink" Target="https://www.zipcodestogo.com/Tioga/NY/" TargetMode="External"/><Relationship Id="rId351" Type="http://schemas.openxmlformats.org/officeDocument/2006/relationships/hyperlink" Target="https://www.zipcodestogo.com/Staten%20Island/NY/10311/" TargetMode="External"/><Relationship Id="rId2032" Type="http://schemas.openxmlformats.org/officeDocument/2006/relationships/hyperlink" Target="https://www.zipcodestogo.com/Columbia/NY/" TargetMode="External"/><Relationship Id="rId2989" Type="http://schemas.openxmlformats.org/officeDocument/2006/relationships/hyperlink" Target="https://www.zipcodestogo.com/Palatine%20Bridge/NY/13428/" TargetMode="External"/><Relationship Id="rId211" Type="http://schemas.openxmlformats.org/officeDocument/2006/relationships/hyperlink" Target="https://www.zipcodestogo.com/New%20York/NY/10156/" TargetMode="External"/><Relationship Id="rId1798" Type="http://schemas.openxmlformats.org/officeDocument/2006/relationships/hyperlink" Target="https://www.zipcodestogo.com/Albany/NY/" TargetMode="External"/><Relationship Id="rId2849" Type="http://schemas.openxmlformats.org/officeDocument/2006/relationships/hyperlink" Target="https://www.zipcodestogo.com/Blossvale/NY/13308/" TargetMode="External"/><Relationship Id="rId1658" Type="http://schemas.openxmlformats.org/officeDocument/2006/relationships/hyperlink" Target="https://www.zipcodestogo.com/Montgomery/NY/" TargetMode="External"/><Relationship Id="rId1865" Type="http://schemas.openxmlformats.org/officeDocument/2006/relationships/hyperlink" Target="https://www.zipcodestogo.com/Cornwallville/NY/12418/" TargetMode="External"/><Relationship Id="rId2709" Type="http://schemas.openxmlformats.org/officeDocument/2006/relationships/hyperlink" Target="https://www.zipcodestogo.com/New%20Haven/NY/13121/" TargetMode="External"/><Relationship Id="rId4064" Type="http://schemas.openxmlformats.org/officeDocument/2006/relationships/hyperlink" Target="https://www.zipcodestogo.com/Monroe/NY/" TargetMode="External"/><Relationship Id="rId4271" Type="http://schemas.openxmlformats.org/officeDocument/2006/relationships/hyperlink" Target="https://www.zipcodestogo.com/Cameron/NY/14819/" TargetMode="External"/><Relationship Id="rId1518" Type="http://schemas.openxmlformats.org/officeDocument/2006/relationships/hyperlink" Target="https://www.zipcodestogo.com/Saratoga/NY/" TargetMode="External"/><Relationship Id="rId2916" Type="http://schemas.openxmlformats.org/officeDocument/2006/relationships/hyperlink" Target="https://www.zipcodestogo.com/Lewis/NY/" TargetMode="External"/><Relationship Id="rId3080" Type="http://schemas.openxmlformats.org/officeDocument/2006/relationships/hyperlink" Target="https://www.zipcodestogo.com/Oswego/NY/" TargetMode="External"/><Relationship Id="rId4131" Type="http://schemas.openxmlformats.org/officeDocument/2006/relationships/hyperlink" Target="https://www.zipcodestogo.com/Ceres/NY/14721/" TargetMode="External"/><Relationship Id="rId1725" Type="http://schemas.openxmlformats.org/officeDocument/2006/relationships/hyperlink" Target="https://www.zipcodestogo.com/Albany/NY/12206/" TargetMode="External"/><Relationship Id="rId1932" Type="http://schemas.openxmlformats.org/officeDocument/2006/relationships/hyperlink" Target="https://www.zipcodestogo.com/Ulster/NY/" TargetMode="External"/><Relationship Id="rId17" Type="http://schemas.openxmlformats.org/officeDocument/2006/relationships/hyperlink" Target="https://www.zipcodestogo.com/New%20York/NY/10006/" TargetMode="External"/><Relationship Id="rId3897" Type="http://schemas.openxmlformats.org/officeDocument/2006/relationships/hyperlink" Target="https://www.zipcodestogo.com/Mount%20Morris/NY/14510/" TargetMode="External"/><Relationship Id="rId2499" Type="http://schemas.openxmlformats.org/officeDocument/2006/relationships/hyperlink" Target="https://www.zipcodestogo.com/Mooers/NY/12958/" TargetMode="External"/><Relationship Id="rId3757" Type="http://schemas.openxmlformats.org/officeDocument/2006/relationships/hyperlink" Target="https://www.zipcodestogo.com/Buffalo/NY/14269/" TargetMode="External"/><Relationship Id="rId3964" Type="http://schemas.openxmlformats.org/officeDocument/2006/relationships/hyperlink" Target="https://www.zipcodestogo.com/Wyoming/NY/" TargetMode="External"/><Relationship Id="rId1" Type="http://schemas.openxmlformats.org/officeDocument/2006/relationships/hyperlink" Target="https://www.zipcodestogo.com/Holtsville/NY/00501/" TargetMode="External"/><Relationship Id="rId678" Type="http://schemas.openxmlformats.org/officeDocument/2006/relationships/hyperlink" Target="https://www.zipcodestogo.com/Rockland/NY/" TargetMode="External"/><Relationship Id="rId885" Type="http://schemas.openxmlformats.org/officeDocument/2006/relationships/hyperlink" Target="https://www.zipcodestogo.com/Brooklyn/NY/11244/" TargetMode="External"/><Relationship Id="rId2359" Type="http://schemas.openxmlformats.org/officeDocument/2006/relationships/hyperlink" Target="https://www.zipcodestogo.com/Minerva/NY/12851/" TargetMode="External"/><Relationship Id="rId2566" Type="http://schemas.openxmlformats.org/officeDocument/2006/relationships/hyperlink" Target="https://www.zipcodestogo.com/Cayuga/NY/" TargetMode="External"/><Relationship Id="rId2773" Type="http://schemas.openxmlformats.org/officeDocument/2006/relationships/hyperlink" Target="https://www.zipcodestogo.com/Wampsville/NY/13163/" TargetMode="External"/><Relationship Id="rId2980" Type="http://schemas.openxmlformats.org/officeDocument/2006/relationships/hyperlink" Target="https://www.zipcodestogo.com/Herkimer/NY/" TargetMode="External"/><Relationship Id="rId3617" Type="http://schemas.openxmlformats.org/officeDocument/2006/relationships/hyperlink" Target="https://www.zipcodestogo.com/North%20Evans/NY/14112/" TargetMode="External"/><Relationship Id="rId3824" Type="http://schemas.openxmlformats.org/officeDocument/2006/relationships/hyperlink" Target="https://www.zipcodestogo.com/Monroe/NY/" TargetMode="External"/><Relationship Id="rId538" Type="http://schemas.openxmlformats.org/officeDocument/2006/relationships/hyperlink" Target="https://www.zipcodestogo.com/Westchester/NY/" TargetMode="External"/><Relationship Id="rId745" Type="http://schemas.openxmlformats.org/officeDocument/2006/relationships/hyperlink" Target="https://www.zipcodestogo.com/Great%20Neck/NY/11022/" TargetMode="External"/><Relationship Id="rId952" Type="http://schemas.openxmlformats.org/officeDocument/2006/relationships/hyperlink" Target="https://www.zipcodestogo.com/Queens/NY/" TargetMode="External"/><Relationship Id="rId1168" Type="http://schemas.openxmlformats.org/officeDocument/2006/relationships/hyperlink" Target="https://www.zipcodestogo.com/Suffolk/NY/" TargetMode="External"/><Relationship Id="rId1375" Type="http://schemas.openxmlformats.org/officeDocument/2006/relationships/hyperlink" Target="https://www.zipcodestogo.com/Mattituck/NY/11952/" TargetMode="External"/><Relationship Id="rId1582" Type="http://schemas.openxmlformats.org/officeDocument/2006/relationships/hyperlink" Target="https://www.zipcodestogo.com/Fulton/NY/" TargetMode="External"/><Relationship Id="rId2219" Type="http://schemas.openxmlformats.org/officeDocument/2006/relationships/hyperlink" Target="https://www.zipcodestogo.com/Liberty/NY/12754/" TargetMode="External"/><Relationship Id="rId2426" Type="http://schemas.openxmlformats.org/officeDocument/2006/relationships/hyperlink" Target="https://www.zipcodestogo.com/Essex/NY/" TargetMode="External"/><Relationship Id="rId2633" Type="http://schemas.openxmlformats.org/officeDocument/2006/relationships/hyperlink" Target="https://www.zipcodestogo.com/Fayetteville/NY/13066/" TargetMode="External"/><Relationship Id="rId81" Type="http://schemas.openxmlformats.org/officeDocument/2006/relationships/hyperlink" Target="https://www.zipcodestogo.com/New%20York/NY/10038/" TargetMode="External"/><Relationship Id="rId605" Type="http://schemas.openxmlformats.org/officeDocument/2006/relationships/hyperlink" Target="https://www.zipcodestogo.com/Blauvelt/NY/10913/" TargetMode="External"/><Relationship Id="rId812" Type="http://schemas.openxmlformats.org/officeDocument/2006/relationships/hyperlink" Target="https://www.zipcodestogo.com/Kings/NY/" TargetMode="External"/><Relationship Id="rId1028" Type="http://schemas.openxmlformats.org/officeDocument/2006/relationships/hyperlink" Target="https://www.zipcodestogo.com/Queens/NY/" TargetMode="External"/><Relationship Id="rId1235" Type="http://schemas.openxmlformats.org/officeDocument/2006/relationships/hyperlink" Target="https://www.zipcodestogo.com/Jericho/NY/11753/" TargetMode="External"/><Relationship Id="rId1442" Type="http://schemas.openxmlformats.org/officeDocument/2006/relationships/hyperlink" Target="https://www.zipcodestogo.com/Rensselaer/NY/" TargetMode="External"/><Relationship Id="rId2840" Type="http://schemas.openxmlformats.org/officeDocument/2006/relationships/hyperlink" Target="https://www.zipcodestogo.com/Oneida/NY/" TargetMode="External"/><Relationship Id="rId1302" Type="http://schemas.openxmlformats.org/officeDocument/2006/relationships/hyperlink" Target="https://www.zipcodestogo.com/Suffolk/NY/" TargetMode="External"/><Relationship Id="rId2700" Type="http://schemas.openxmlformats.org/officeDocument/2006/relationships/hyperlink" Target="https://www.zipcodestogo.com/Onondaga/NY/" TargetMode="External"/><Relationship Id="rId4458" Type="http://schemas.openxmlformats.org/officeDocument/2006/relationships/hyperlink" Target="http://www.p12.nysed.gov/repcrd2005/links/c54_dist.shtml" TargetMode="External"/><Relationship Id="rId3267" Type="http://schemas.openxmlformats.org/officeDocument/2006/relationships/hyperlink" Target="https://www.zipcodestogo.com/West%20Stockholm/NY/13696/" TargetMode="External"/><Relationship Id="rId188" Type="http://schemas.openxmlformats.org/officeDocument/2006/relationships/hyperlink" Target="https://www.zipcodestogo.com/New%20york/NY/" TargetMode="External"/><Relationship Id="rId395" Type="http://schemas.openxmlformats.org/officeDocument/2006/relationships/hyperlink" Target="https://www.zipcodestogo.com/Bronx/NY/10469/" TargetMode="External"/><Relationship Id="rId2076" Type="http://schemas.openxmlformats.org/officeDocument/2006/relationships/hyperlink" Target="https://www.zipcodestogo.com/Columbia/NY/" TargetMode="External"/><Relationship Id="rId3474" Type="http://schemas.openxmlformats.org/officeDocument/2006/relationships/hyperlink" Target="https://www.zipcodestogo.com/Genesee/NY/" TargetMode="External"/><Relationship Id="rId3681" Type="http://schemas.openxmlformats.org/officeDocument/2006/relationships/hyperlink" Target="https://www.zipcodestogo.com/Buffalo/NY/14201/" TargetMode="External"/><Relationship Id="rId4318" Type="http://schemas.openxmlformats.org/officeDocument/2006/relationships/hyperlink" Target="https://www.zipcodestogo.com/Tompkins/NY/" TargetMode="External"/><Relationship Id="rId2283" Type="http://schemas.openxmlformats.org/officeDocument/2006/relationships/hyperlink" Target="https://www.zipcodestogo.com/South%20Glens%20Falls/NY/12803/" TargetMode="External"/><Relationship Id="rId2490" Type="http://schemas.openxmlformats.org/officeDocument/2006/relationships/hyperlink" Target="https://www.zipcodestogo.com/Clinton/NY/" TargetMode="External"/><Relationship Id="rId3127" Type="http://schemas.openxmlformats.org/officeDocument/2006/relationships/hyperlink" Target="https://www.zipcodestogo.com/Carthage/NY/13619/" TargetMode="External"/><Relationship Id="rId3334" Type="http://schemas.openxmlformats.org/officeDocument/2006/relationships/hyperlink" Target="https://www.zipcodestogo.com/Delaware/NY/" TargetMode="External"/><Relationship Id="rId3541" Type="http://schemas.openxmlformats.org/officeDocument/2006/relationships/hyperlink" Target="https://www.zipcodestogo.com/East%20Bethany/NY/14054/" TargetMode="External"/><Relationship Id="rId255" Type="http://schemas.openxmlformats.org/officeDocument/2006/relationships/hyperlink" Target="https://www.zipcodestogo.com/New%20York/NY/10178/" TargetMode="External"/><Relationship Id="rId462" Type="http://schemas.openxmlformats.org/officeDocument/2006/relationships/hyperlink" Target="https://www.zipcodestogo.com/Westchester/NY/" TargetMode="External"/><Relationship Id="rId1092" Type="http://schemas.openxmlformats.org/officeDocument/2006/relationships/hyperlink" Target="https://www.zipcodestogo.com/Nassau/NY/" TargetMode="External"/><Relationship Id="rId2143" Type="http://schemas.openxmlformats.org/officeDocument/2006/relationships/hyperlink" Target="https://www.zipcodestogo.com/Wallkill/NY/12589/" TargetMode="External"/><Relationship Id="rId2350" Type="http://schemas.openxmlformats.org/officeDocument/2006/relationships/hyperlink" Target="https://www.zipcodestogo.com/Warren/NY/" TargetMode="External"/><Relationship Id="rId3401" Type="http://schemas.openxmlformats.org/officeDocument/2006/relationships/hyperlink" Target="https://www.zipcodestogo.com/Owego/NY/13827/" TargetMode="External"/><Relationship Id="rId115" Type="http://schemas.openxmlformats.org/officeDocument/2006/relationships/hyperlink" Target="https://www.zipcodestogo.com/New%20York/NY/10082/" TargetMode="External"/><Relationship Id="rId322" Type="http://schemas.openxmlformats.org/officeDocument/2006/relationships/hyperlink" Target="https://www.zipcodestogo.com/New%20york/NY/" TargetMode="External"/><Relationship Id="rId2003" Type="http://schemas.openxmlformats.org/officeDocument/2006/relationships/hyperlink" Target="https://www.zipcodestogo.com/Amenia/NY/12501/" TargetMode="External"/><Relationship Id="rId2210" Type="http://schemas.openxmlformats.org/officeDocument/2006/relationships/hyperlink" Target="https://www.zipcodestogo.com/Sullivan/NY/" TargetMode="External"/><Relationship Id="rId4175" Type="http://schemas.openxmlformats.org/officeDocument/2006/relationships/hyperlink" Target="https://www.zipcodestogo.com/Hume/NY/14745/" TargetMode="External"/><Relationship Id="rId4382" Type="http://schemas.openxmlformats.org/officeDocument/2006/relationships/hyperlink" Target="https://www.zipcodestogo.com/Schuyler/NY/" TargetMode="External"/><Relationship Id="rId1769" Type="http://schemas.openxmlformats.org/officeDocument/2006/relationships/hyperlink" Target="https://www.zipcodestogo.com/Albany/NY/12235/" TargetMode="External"/><Relationship Id="rId1976" Type="http://schemas.openxmlformats.org/officeDocument/2006/relationships/hyperlink" Target="https://www.zipcodestogo.com/Ulster/NY/" TargetMode="External"/><Relationship Id="rId3191" Type="http://schemas.openxmlformats.org/officeDocument/2006/relationships/hyperlink" Target="https://www.zipcodestogo.com/Heuvelton/NY/13654/" TargetMode="External"/><Relationship Id="rId4035" Type="http://schemas.openxmlformats.org/officeDocument/2006/relationships/hyperlink" Target="https://www.zipcodestogo.com/Rochester/NY/14614/" TargetMode="External"/><Relationship Id="rId4242" Type="http://schemas.openxmlformats.org/officeDocument/2006/relationships/hyperlink" Target="https://www.zipcodestogo.com/Allegany/NY/" TargetMode="External"/><Relationship Id="rId1629" Type="http://schemas.openxmlformats.org/officeDocument/2006/relationships/hyperlink" Target="https://www.zipcodestogo.com/Richmondville/NY/12149/" TargetMode="External"/><Relationship Id="rId1836" Type="http://schemas.openxmlformats.org/officeDocument/2006/relationships/hyperlink" Target="https://www.zipcodestogo.com/Schenectady/NY/" TargetMode="External"/><Relationship Id="rId1903" Type="http://schemas.openxmlformats.org/officeDocument/2006/relationships/hyperlink" Target="https://www.zipcodestogo.com/High%20Falls/NY/12440/" TargetMode="External"/><Relationship Id="rId3051" Type="http://schemas.openxmlformats.org/officeDocument/2006/relationships/hyperlink" Target="https://www.zipcodestogo.com/Vernon%20Center/NY/13477/" TargetMode="External"/><Relationship Id="rId4102" Type="http://schemas.openxmlformats.org/officeDocument/2006/relationships/hyperlink" Target="https://www.zipcodestogo.com/Chautauqua/NY/" TargetMode="External"/><Relationship Id="rId3868" Type="http://schemas.openxmlformats.org/officeDocument/2006/relationships/hyperlink" Target="https://www.zipcodestogo.com/Orleans/NY/" TargetMode="External"/><Relationship Id="rId789" Type="http://schemas.openxmlformats.org/officeDocument/2006/relationships/hyperlink" Target="https://www.zipcodestogo.com/Astoria/NY/11103/" TargetMode="External"/><Relationship Id="rId996" Type="http://schemas.openxmlformats.org/officeDocument/2006/relationships/hyperlink" Target="https://www.zipcodestogo.com/Queens/NY/" TargetMode="External"/><Relationship Id="rId2677" Type="http://schemas.openxmlformats.org/officeDocument/2006/relationships/hyperlink" Target="https://www.zipcodestogo.com/Mc%20Lean/NY/13102/" TargetMode="External"/><Relationship Id="rId2884" Type="http://schemas.openxmlformats.org/officeDocument/2006/relationships/hyperlink" Target="https://www.zipcodestogo.com/Otsego/NY/" TargetMode="External"/><Relationship Id="rId3728" Type="http://schemas.openxmlformats.org/officeDocument/2006/relationships/hyperlink" Target="https://www.zipcodestogo.com/Erie/NY/" TargetMode="External"/><Relationship Id="rId649" Type="http://schemas.openxmlformats.org/officeDocument/2006/relationships/hyperlink" Target="https://www.zipcodestogo.com/Middletown/NY/10943/" TargetMode="External"/><Relationship Id="rId856" Type="http://schemas.openxmlformats.org/officeDocument/2006/relationships/hyperlink" Target="https://www.zipcodestogo.com/Kings/NY/" TargetMode="External"/><Relationship Id="rId1279" Type="http://schemas.openxmlformats.org/officeDocument/2006/relationships/hyperlink" Target="https://www.zipcodestogo.com/Port%20Jefferson/NY/11777/" TargetMode="External"/><Relationship Id="rId1486" Type="http://schemas.openxmlformats.org/officeDocument/2006/relationships/hyperlink" Target="https://www.zipcodestogo.com/Albany/NY/" TargetMode="External"/><Relationship Id="rId2537" Type="http://schemas.openxmlformats.org/officeDocument/2006/relationships/hyperlink" Target="https://www.zipcodestogo.com/Saint%20Regis%20Falls/NY/12980/" TargetMode="External"/><Relationship Id="rId3935" Type="http://schemas.openxmlformats.org/officeDocument/2006/relationships/hyperlink" Target="https://www.zipcodestogo.com/Piffard/NY/14533/" TargetMode="External"/><Relationship Id="rId509" Type="http://schemas.openxmlformats.org/officeDocument/2006/relationships/hyperlink" Target="https://www.zipcodestogo.com/Cortlandt%20Manor/NY/10567/" TargetMode="External"/><Relationship Id="rId1139" Type="http://schemas.openxmlformats.org/officeDocument/2006/relationships/hyperlink" Target="https://www.zipcodestogo.com/Far%20Rockaway/NY/11693/" TargetMode="External"/><Relationship Id="rId1346" Type="http://schemas.openxmlformats.org/officeDocument/2006/relationships/hyperlink" Target="https://www.zipcodestogo.com/Suffolk/NY/" TargetMode="External"/><Relationship Id="rId1693" Type="http://schemas.openxmlformats.org/officeDocument/2006/relationships/hyperlink" Target="https://www.zipcodestogo.com/Warnerville/NY/12187/" TargetMode="External"/><Relationship Id="rId2744" Type="http://schemas.openxmlformats.org/officeDocument/2006/relationships/hyperlink" Target="https://www.zipcodestogo.com/Oswego/NY/" TargetMode="External"/><Relationship Id="rId2951" Type="http://schemas.openxmlformats.org/officeDocument/2006/relationships/hyperlink" Target="https://www.zipcodestogo.com/Madison/NY/13402/" TargetMode="External"/><Relationship Id="rId716" Type="http://schemas.openxmlformats.org/officeDocument/2006/relationships/hyperlink" Target="https://www.zipcodestogo.com/Orange/NY/" TargetMode="External"/><Relationship Id="rId923" Type="http://schemas.openxmlformats.org/officeDocument/2006/relationships/hyperlink" Target="https://www.zipcodestogo.com/Bayside/NY/11361/" TargetMode="External"/><Relationship Id="rId1553" Type="http://schemas.openxmlformats.org/officeDocument/2006/relationships/hyperlink" Target="https://www.zipcodestogo.com/Hagaman/NY/12086/" TargetMode="External"/><Relationship Id="rId1760" Type="http://schemas.openxmlformats.org/officeDocument/2006/relationships/hyperlink" Target="https://www.zipcodestogo.com/Albany/NY/" TargetMode="External"/><Relationship Id="rId2604" Type="http://schemas.openxmlformats.org/officeDocument/2006/relationships/hyperlink" Target="https://www.zipcodestogo.com/Madison/NY/" TargetMode="External"/><Relationship Id="rId2811" Type="http://schemas.openxmlformats.org/officeDocument/2006/relationships/hyperlink" Target="https://www.zipcodestogo.com/Syracuse/NY/13217/" TargetMode="External"/><Relationship Id="rId52" Type="http://schemas.openxmlformats.org/officeDocument/2006/relationships/hyperlink" Target="https://www.zipcodestogo.com/New%20york/NY/" TargetMode="External"/><Relationship Id="rId1206" Type="http://schemas.openxmlformats.org/officeDocument/2006/relationships/hyperlink" Target="https://www.zipcodestogo.com/Nassau/NY/" TargetMode="External"/><Relationship Id="rId1413" Type="http://schemas.openxmlformats.org/officeDocument/2006/relationships/hyperlink" Target="https://www.zipcodestogo.com/Speonk/NY/11972/" TargetMode="External"/><Relationship Id="rId1620" Type="http://schemas.openxmlformats.org/officeDocument/2006/relationships/hyperlink" Target="https://www.zipcodestogo.com/Schenectady/NY/" TargetMode="External"/><Relationship Id="rId3378" Type="http://schemas.openxmlformats.org/officeDocument/2006/relationships/hyperlink" Target="https://www.zipcodestogo.com/Otsego/NY/" TargetMode="External"/><Relationship Id="rId3585" Type="http://schemas.openxmlformats.org/officeDocument/2006/relationships/hyperlink" Target="https://www.zipcodestogo.com/Lake%20View/NY/14085/" TargetMode="External"/><Relationship Id="rId3792" Type="http://schemas.openxmlformats.org/officeDocument/2006/relationships/hyperlink" Target="https://www.zipcodestogo.com/Yates/NY/" TargetMode="External"/><Relationship Id="rId4429" Type="http://schemas.openxmlformats.org/officeDocument/2006/relationships/hyperlink" Target="http://www.p12.nysed.gov/repcrd2005/links/c18_dist.shtml" TargetMode="External"/><Relationship Id="rId299" Type="http://schemas.openxmlformats.org/officeDocument/2006/relationships/hyperlink" Target="https://www.zipcodestogo.com/New%20York/NY/10270/" TargetMode="External"/><Relationship Id="rId2187" Type="http://schemas.openxmlformats.org/officeDocument/2006/relationships/hyperlink" Target="https://www.zipcodestogo.com/Ferndale/NY/12734/" TargetMode="External"/><Relationship Id="rId2394" Type="http://schemas.openxmlformats.org/officeDocument/2006/relationships/hyperlink" Target="https://www.zipcodestogo.com/Saratoga/NY/" TargetMode="External"/><Relationship Id="rId3238" Type="http://schemas.openxmlformats.org/officeDocument/2006/relationships/hyperlink" Target="https://www.zipcodestogo.com/Saint%20lawrence/NY/" TargetMode="External"/><Relationship Id="rId3445" Type="http://schemas.openxmlformats.org/officeDocument/2006/relationships/hyperlink" Target="https://www.zipcodestogo.com/Wells%20Bridge/NY/13859/" TargetMode="External"/><Relationship Id="rId3652" Type="http://schemas.openxmlformats.org/officeDocument/2006/relationships/hyperlink" Target="https://www.zipcodestogo.com/Erie/NY/" TargetMode="External"/><Relationship Id="rId159" Type="http://schemas.openxmlformats.org/officeDocument/2006/relationships/hyperlink" Target="https://www.zipcodestogo.com/New%20York/NY/10115/" TargetMode="External"/><Relationship Id="rId366" Type="http://schemas.openxmlformats.org/officeDocument/2006/relationships/hyperlink" Target="https://www.zipcodestogo.com/Bronx/NY/" TargetMode="External"/><Relationship Id="rId573" Type="http://schemas.openxmlformats.org/officeDocument/2006/relationships/hyperlink" Target="https://www.zipcodestogo.com/Yonkers/NY/10704/" TargetMode="External"/><Relationship Id="rId780" Type="http://schemas.openxmlformats.org/officeDocument/2006/relationships/hyperlink" Target="https://www.zipcodestogo.com/Nassau/NY/" TargetMode="External"/><Relationship Id="rId2047" Type="http://schemas.openxmlformats.org/officeDocument/2006/relationships/hyperlink" Target="https://www.zipcodestogo.com/Germantown/NY/12526/" TargetMode="External"/><Relationship Id="rId2254" Type="http://schemas.openxmlformats.org/officeDocument/2006/relationships/hyperlink" Target="https://www.zipcodestogo.com/Sullivan/NY/" TargetMode="External"/><Relationship Id="rId2461" Type="http://schemas.openxmlformats.org/officeDocument/2006/relationships/hyperlink" Target="https://www.zipcodestogo.com/Ellenburg/NY/12933/" TargetMode="External"/><Relationship Id="rId3305" Type="http://schemas.openxmlformats.org/officeDocument/2006/relationships/hyperlink" Target="https://www.zipcodestogo.com/Corbettsville/NY/13749/" TargetMode="External"/><Relationship Id="rId3512" Type="http://schemas.openxmlformats.org/officeDocument/2006/relationships/hyperlink" Target="https://www.zipcodestogo.com/Erie/NY/" TargetMode="External"/><Relationship Id="rId226" Type="http://schemas.openxmlformats.org/officeDocument/2006/relationships/hyperlink" Target="https://www.zipcodestogo.com/New%20york/NY/" TargetMode="External"/><Relationship Id="rId433" Type="http://schemas.openxmlformats.org/officeDocument/2006/relationships/hyperlink" Target="https://www.zipcodestogo.com/Chappaqua/NY/10514/" TargetMode="External"/><Relationship Id="rId1063" Type="http://schemas.openxmlformats.org/officeDocument/2006/relationships/hyperlink" Target="https://www.zipcodestogo.com/Hempstead/NY/11550/" TargetMode="External"/><Relationship Id="rId1270" Type="http://schemas.openxmlformats.org/officeDocument/2006/relationships/hyperlink" Target="https://www.zipcodestogo.com/Suffolk/NY/" TargetMode="External"/><Relationship Id="rId2114" Type="http://schemas.openxmlformats.org/officeDocument/2006/relationships/hyperlink" Target="https://www.zipcodestogo.com/Dutchess/NY/" TargetMode="External"/><Relationship Id="rId640" Type="http://schemas.openxmlformats.org/officeDocument/2006/relationships/hyperlink" Target="https://www.zipcodestogo.com/Rockland/NY/" TargetMode="External"/><Relationship Id="rId2321" Type="http://schemas.openxmlformats.org/officeDocument/2006/relationships/hyperlink" Target="https://www.zipcodestogo.com/Gansevoort/NY/12831/" TargetMode="External"/><Relationship Id="rId4079" Type="http://schemas.openxmlformats.org/officeDocument/2006/relationships/hyperlink" Target="https://www.zipcodestogo.com/Rochester/NY/14649/" TargetMode="External"/><Relationship Id="rId4286" Type="http://schemas.openxmlformats.org/officeDocument/2006/relationships/hyperlink" Target="https://www.zipcodestogo.com/Steuben/NY/" TargetMode="External"/><Relationship Id="rId500" Type="http://schemas.openxmlformats.org/officeDocument/2006/relationships/hyperlink" Target="https://www.zipcodestogo.com/Westchester/NY/" TargetMode="External"/><Relationship Id="rId1130" Type="http://schemas.openxmlformats.org/officeDocument/2006/relationships/hyperlink" Target="https://www.zipcodestogo.com/Nassau/NY/" TargetMode="External"/><Relationship Id="rId1947" Type="http://schemas.openxmlformats.org/officeDocument/2006/relationships/hyperlink" Target="https://www.zipcodestogo.com/Pine%20Hill/NY/12465/" TargetMode="External"/><Relationship Id="rId3095" Type="http://schemas.openxmlformats.org/officeDocument/2006/relationships/hyperlink" Target="https://www.zipcodestogo.com/Utica/NY/13599/" TargetMode="External"/><Relationship Id="rId4146" Type="http://schemas.openxmlformats.org/officeDocument/2006/relationships/hyperlink" Target="https://www.zipcodestogo.com/Cattaraugus/NY/" TargetMode="External"/><Relationship Id="rId4353" Type="http://schemas.openxmlformats.org/officeDocument/2006/relationships/hyperlink" Target="https://www.zipcodestogo.com/Pine%20Valley/NY/14872/" TargetMode="External"/><Relationship Id="rId1807" Type="http://schemas.openxmlformats.org/officeDocument/2006/relationships/hyperlink" Target="https://www.zipcodestogo.com/Albany/NY/12257/" TargetMode="External"/><Relationship Id="rId3162" Type="http://schemas.openxmlformats.org/officeDocument/2006/relationships/hyperlink" Target="https://www.zipcodestogo.com/Jefferson/NY/" TargetMode="External"/><Relationship Id="rId4006" Type="http://schemas.openxmlformats.org/officeDocument/2006/relationships/hyperlink" Target="https://www.zipcodestogo.com/Wayne/NY/" TargetMode="External"/><Relationship Id="rId4213" Type="http://schemas.openxmlformats.org/officeDocument/2006/relationships/hyperlink" Target="https://www.zipcodestogo.com/Ripley/NY/14775/" TargetMode="External"/><Relationship Id="rId4420" Type="http://schemas.openxmlformats.org/officeDocument/2006/relationships/hyperlink" Target="http://www.p12.nysed.gov/repcrd2005/links/c09_dist.shtml" TargetMode="External"/><Relationship Id="rId290" Type="http://schemas.openxmlformats.org/officeDocument/2006/relationships/hyperlink" Target="https://www.zipcodestogo.com/New%20york/NY/" TargetMode="External"/><Relationship Id="rId3022" Type="http://schemas.openxmlformats.org/officeDocument/2006/relationships/hyperlink" Target="https://www.zipcodestogo.com/Oneida/NY/" TargetMode="External"/><Relationship Id="rId150" Type="http://schemas.openxmlformats.org/officeDocument/2006/relationships/hyperlink" Target="https://www.zipcodestogo.com/New%20york/NY/" TargetMode="External"/><Relationship Id="rId3979" Type="http://schemas.openxmlformats.org/officeDocument/2006/relationships/hyperlink" Target="https://www.zipcodestogo.com/Springwater/NY/14560/" TargetMode="External"/><Relationship Id="rId2788" Type="http://schemas.openxmlformats.org/officeDocument/2006/relationships/hyperlink" Target="https://www.zipcodestogo.com/Onondaga/NY/" TargetMode="External"/><Relationship Id="rId2995" Type="http://schemas.openxmlformats.org/officeDocument/2006/relationships/hyperlink" Target="https://www.zipcodestogo.com/Prospect/NY/13435/" TargetMode="External"/><Relationship Id="rId3839" Type="http://schemas.openxmlformats.org/officeDocument/2006/relationships/hyperlink" Target="https://www.zipcodestogo.com/Groveland/NY/14462/" TargetMode="External"/><Relationship Id="rId967" Type="http://schemas.openxmlformats.org/officeDocument/2006/relationships/hyperlink" Target="https://www.zipcodestogo.com/Flushing/NY/11390/" TargetMode="External"/><Relationship Id="rId1597" Type="http://schemas.openxmlformats.org/officeDocument/2006/relationships/hyperlink" Target="https://www.zipcodestogo.com/Newtonville/NY/12128/" TargetMode="External"/><Relationship Id="rId2648" Type="http://schemas.openxmlformats.org/officeDocument/2006/relationships/hyperlink" Target="https://www.zipcodestogo.com/Oswego/NY/" TargetMode="External"/><Relationship Id="rId2855" Type="http://schemas.openxmlformats.org/officeDocument/2006/relationships/hyperlink" Target="https://www.zipcodestogo.com/Brantingham/NY/13312/" TargetMode="External"/><Relationship Id="rId3906" Type="http://schemas.openxmlformats.org/officeDocument/2006/relationships/hyperlink" Target="https://www.zipcodestogo.com/Monroe/NY/" TargetMode="External"/><Relationship Id="rId96" Type="http://schemas.openxmlformats.org/officeDocument/2006/relationships/hyperlink" Target="https://www.zipcodestogo.com/New%20york/NY/" TargetMode="External"/><Relationship Id="rId827" Type="http://schemas.openxmlformats.org/officeDocument/2006/relationships/hyperlink" Target="https://www.zipcodestogo.com/Brooklyn/NY/11214/" TargetMode="External"/><Relationship Id="rId1457" Type="http://schemas.openxmlformats.org/officeDocument/2006/relationships/hyperlink" Target="https://www.zipcodestogo.com/Buskirk/NY/12028/" TargetMode="External"/><Relationship Id="rId1664" Type="http://schemas.openxmlformats.org/officeDocument/2006/relationships/hyperlink" Target="https://www.zipcodestogo.com/Rensselaer/NY/" TargetMode="External"/><Relationship Id="rId1871" Type="http://schemas.openxmlformats.org/officeDocument/2006/relationships/hyperlink" Target="https://www.zipcodestogo.com/Denver/NY/12421/" TargetMode="External"/><Relationship Id="rId2508" Type="http://schemas.openxmlformats.org/officeDocument/2006/relationships/hyperlink" Target="https://www.zipcodestogo.com/Clinton/NY/" TargetMode="External"/><Relationship Id="rId2715" Type="http://schemas.openxmlformats.org/officeDocument/2006/relationships/hyperlink" Target="https://www.zipcodestogo.com/North%20Pitcher/NY/13124/" TargetMode="External"/><Relationship Id="rId2922" Type="http://schemas.openxmlformats.org/officeDocument/2006/relationships/hyperlink" Target="https://www.zipcodestogo.com/Herkimer/NY/" TargetMode="External"/><Relationship Id="rId4070" Type="http://schemas.openxmlformats.org/officeDocument/2006/relationships/hyperlink" Target="https://www.zipcodestogo.com/Monroe/NY/" TargetMode="External"/><Relationship Id="rId1317" Type="http://schemas.openxmlformats.org/officeDocument/2006/relationships/hyperlink" Target="https://www.zipcodestogo.com/Wyandanch/NY/11798/" TargetMode="External"/><Relationship Id="rId1524" Type="http://schemas.openxmlformats.org/officeDocument/2006/relationships/hyperlink" Target="https://www.zipcodestogo.com/Montgomery/NY/" TargetMode="External"/><Relationship Id="rId1731" Type="http://schemas.openxmlformats.org/officeDocument/2006/relationships/hyperlink" Target="https://www.zipcodestogo.com/Albany/NY/12209/" TargetMode="External"/><Relationship Id="rId23" Type="http://schemas.openxmlformats.org/officeDocument/2006/relationships/hyperlink" Target="https://www.zipcodestogo.com/New%20York/NY/10009/" TargetMode="External"/><Relationship Id="rId3489" Type="http://schemas.openxmlformats.org/officeDocument/2006/relationships/hyperlink" Target="https://www.zipcodestogo.com/Batavia/NY/14020/" TargetMode="External"/><Relationship Id="rId3696" Type="http://schemas.openxmlformats.org/officeDocument/2006/relationships/hyperlink" Target="https://www.zipcodestogo.com/Erie/NY/" TargetMode="External"/><Relationship Id="rId2298" Type="http://schemas.openxmlformats.org/officeDocument/2006/relationships/hyperlink" Target="https://www.zipcodestogo.com/Warren/NY/" TargetMode="External"/><Relationship Id="rId3349" Type="http://schemas.openxmlformats.org/officeDocument/2006/relationships/hyperlink" Target="https://www.zipcodestogo.com/Harford/NY/13784/" TargetMode="External"/><Relationship Id="rId3556" Type="http://schemas.openxmlformats.org/officeDocument/2006/relationships/hyperlink" Target="https://www.zipcodestogo.com/Erie/NY/" TargetMode="External"/><Relationship Id="rId477" Type="http://schemas.openxmlformats.org/officeDocument/2006/relationships/hyperlink" Target="https://www.zipcodestogo.com/Mahopac%20Falls/NY/10542/" TargetMode="External"/><Relationship Id="rId684" Type="http://schemas.openxmlformats.org/officeDocument/2006/relationships/hyperlink" Target="https://www.zipcodestogo.com/Orange/NY/" TargetMode="External"/><Relationship Id="rId2158" Type="http://schemas.openxmlformats.org/officeDocument/2006/relationships/hyperlink" Target="https://www.zipcodestogo.com/Dutchess/NY/" TargetMode="External"/><Relationship Id="rId2365" Type="http://schemas.openxmlformats.org/officeDocument/2006/relationships/hyperlink" Target="https://www.zipcodestogo.com/North%20Granville/NY/12854/" TargetMode="External"/><Relationship Id="rId3209" Type="http://schemas.openxmlformats.org/officeDocument/2006/relationships/hyperlink" Target="https://www.zipcodestogo.com/Morristown/NY/13664/" TargetMode="External"/><Relationship Id="rId3763" Type="http://schemas.openxmlformats.org/officeDocument/2006/relationships/hyperlink" Target="https://www.zipcodestogo.com/Buffalo/NY/14273/" TargetMode="External"/><Relationship Id="rId3970" Type="http://schemas.openxmlformats.org/officeDocument/2006/relationships/hyperlink" Target="https://www.zipcodestogo.com/Wayne/NY/" TargetMode="External"/><Relationship Id="rId337" Type="http://schemas.openxmlformats.org/officeDocument/2006/relationships/hyperlink" Target="https://www.zipcodestogo.com/Staten%20Island/NY/10304/" TargetMode="External"/><Relationship Id="rId891" Type="http://schemas.openxmlformats.org/officeDocument/2006/relationships/hyperlink" Target="https://www.zipcodestogo.com/Brooklyn/NY/11248/" TargetMode="External"/><Relationship Id="rId2018" Type="http://schemas.openxmlformats.org/officeDocument/2006/relationships/hyperlink" Target="https://www.zipcodestogo.com/Dutchess/NY/" TargetMode="External"/><Relationship Id="rId2572" Type="http://schemas.openxmlformats.org/officeDocument/2006/relationships/hyperlink" Target="https://www.zipcodestogo.com/Cayuga/NY/" TargetMode="External"/><Relationship Id="rId3416" Type="http://schemas.openxmlformats.org/officeDocument/2006/relationships/hyperlink" Target="https://www.zipcodestogo.com/Delaware/NY/" TargetMode="External"/><Relationship Id="rId3623" Type="http://schemas.openxmlformats.org/officeDocument/2006/relationships/hyperlink" Target="https://www.zipcodestogo.com/Oakfield/NY/14125/" TargetMode="External"/><Relationship Id="rId3830" Type="http://schemas.openxmlformats.org/officeDocument/2006/relationships/hyperlink" Target="https://www.zipcodestogo.com/Orleans/NY/" TargetMode="External"/><Relationship Id="rId544" Type="http://schemas.openxmlformats.org/officeDocument/2006/relationships/hyperlink" Target="https://www.zipcodestogo.com/Westchester/NY/" TargetMode="External"/><Relationship Id="rId751" Type="http://schemas.openxmlformats.org/officeDocument/2006/relationships/hyperlink" Target="https://www.zipcodestogo.com/Great%20Neck/NY/11025/" TargetMode="External"/><Relationship Id="rId1174" Type="http://schemas.openxmlformats.org/officeDocument/2006/relationships/hyperlink" Target="https://www.zipcodestogo.com/Suffolk/NY/" TargetMode="External"/><Relationship Id="rId1381" Type="http://schemas.openxmlformats.org/officeDocument/2006/relationships/hyperlink" Target="https://www.zipcodestogo.com/Moriches/NY/11955/" TargetMode="External"/><Relationship Id="rId2225" Type="http://schemas.openxmlformats.org/officeDocument/2006/relationships/hyperlink" Target="https://www.zipcodestogo.com/Long%20Eddy/NY/12760/" TargetMode="External"/><Relationship Id="rId2432" Type="http://schemas.openxmlformats.org/officeDocument/2006/relationships/hyperlink" Target="https://www.zipcodestogo.com/Franklin/NY/" TargetMode="External"/><Relationship Id="rId404" Type="http://schemas.openxmlformats.org/officeDocument/2006/relationships/hyperlink" Target="https://www.zipcodestogo.com/Bronx/NY/" TargetMode="External"/><Relationship Id="rId611" Type="http://schemas.openxmlformats.org/officeDocument/2006/relationships/hyperlink" Target="https://www.zipcodestogo.com/Campbell%20Hall/NY/10916/" TargetMode="External"/><Relationship Id="rId1034" Type="http://schemas.openxmlformats.org/officeDocument/2006/relationships/hyperlink" Target="https://www.zipcodestogo.com/Nassau/NY/" TargetMode="External"/><Relationship Id="rId1241" Type="http://schemas.openxmlformats.org/officeDocument/2006/relationships/hyperlink" Target="https://www.zipcodestogo.com/Levittown/NY/11756/" TargetMode="External"/><Relationship Id="rId4397" Type="http://schemas.openxmlformats.org/officeDocument/2006/relationships/hyperlink" Target="https://www.zipcodestogo.com/Woodhull/NY/14898/" TargetMode="External"/><Relationship Id="rId1101" Type="http://schemas.openxmlformats.org/officeDocument/2006/relationships/hyperlink" Target="https://www.zipcodestogo.com/Oceanside/NY/11572/" TargetMode="External"/><Relationship Id="rId4257" Type="http://schemas.openxmlformats.org/officeDocument/2006/relationships/hyperlink" Target="https://www.zipcodestogo.com/Beaver%20Dams/NY/14812/" TargetMode="External"/><Relationship Id="rId4464" Type="http://schemas.openxmlformats.org/officeDocument/2006/relationships/hyperlink" Target="http://www.p12.nysed.gov/repcrd2005/links/c60_dist.shtml" TargetMode="External"/><Relationship Id="rId3066" Type="http://schemas.openxmlformats.org/officeDocument/2006/relationships/hyperlink" Target="https://www.zipcodestogo.com/Madison/NY/" TargetMode="External"/><Relationship Id="rId3273" Type="http://schemas.openxmlformats.org/officeDocument/2006/relationships/hyperlink" Target="https://www.zipcodestogo.com/Afton/NY/13730/" TargetMode="External"/><Relationship Id="rId3480" Type="http://schemas.openxmlformats.org/officeDocument/2006/relationships/hyperlink" Target="https://www.zipcodestogo.com/Wyoming/NY/" TargetMode="External"/><Relationship Id="rId4117" Type="http://schemas.openxmlformats.org/officeDocument/2006/relationships/hyperlink" Target="https://www.zipcodestogo.com/Black%20Creek/NY/14714/" TargetMode="External"/><Relationship Id="rId4324" Type="http://schemas.openxmlformats.org/officeDocument/2006/relationships/hyperlink" Target="https://www.zipcodestogo.com/Tompkins/NY/" TargetMode="External"/><Relationship Id="rId194" Type="http://schemas.openxmlformats.org/officeDocument/2006/relationships/hyperlink" Target="https://www.zipcodestogo.com/New%20york/NY/" TargetMode="External"/><Relationship Id="rId1918" Type="http://schemas.openxmlformats.org/officeDocument/2006/relationships/hyperlink" Target="https://www.zipcodestogo.com/Ulster/NY/" TargetMode="External"/><Relationship Id="rId2082" Type="http://schemas.openxmlformats.org/officeDocument/2006/relationships/hyperlink" Target="https://www.zipcodestogo.com/Ulster/NY/" TargetMode="External"/><Relationship Id="rId3133" Type="http://schemas.openxmlformats.org/officeDocument/2006/relationships/hyperlink" Target="https://www.zipcodestogo.com/Chaumont/NY/13622/" TargetMode="External"/><Relationship Id="rId261" Type="http://schemas.openxmlformats.org/officeDocument/2006/relationships/hyperlink" Target="https://www.zipcodestogo.com/New%20York/NY/10185/" TargetMode="External"/><Relationship Id="rId3340" Type="http://schemas.openxmlformats.org/officeDocument/2006/relationships/hyperlink" Target="https://www.zipcodestogo.com/Broome/NY/" TargetMode="External"/><Relationship Id="rId2899" Type="http://schemas.openxmlformats.org/officeDocument/2006/relationships/hyperlink" Target="https://www.zipcodestogo.com/Edmeston/NY/13335/" TargetMode="External"/><Relationship Id="rId3200" Type="http://schemas.openxmlformats.org/officeDocument/2006/relationships/hyperlink" Target="https://www.zipcodestogo.com/Saint%20lawrence/NY/" TargetMode="External"/><Relationship Id="rId121" Type="http://schemas.openxmlformats.org/officeDocument/2006/relationships/hyperlink" Target="https://www.zipcodestogo.com/New%20York/NY/10094/" TargetMode="External"/><Relationship Id="rId2759" Type="http://schemas.openxmlformats.org/officeDocument/2006/relationships/hyperlink" Target="https://www.zipcodestogo.com/South%20Otselic/NY/13155/" TargetMode="External"/><Relationship Id="rId2966" Type="http://schemas.openxmlformats.org/officeDocument/2006/relationships/hyperlink" Target="https://www.zipcodestogo.com/Montgomery/NY/" TargetMode="External"/><Relationship Id="rId938" Type="http://schemas.openxmlformats.org/officeDocument/2006/relationships/hyperlink" Target="https://www.zipcodestogo.com/Queens/NY/" TargetMode="External"/><Relationship Id="rId1568" Type="http://schemas.openxmlformats.org/officeDocument/2006/relationships/hyperlink" Target="https://www.zipcodestogo.com/Fulton/NY/" TargetMode="External"/><Relationship Id="rId1775" Type="http://schemas.openxmlformats.org/officeDocument/2006/relationships/hyperlink" Target="https://www.zipcodestogo.com/Albany/NY/12238/" TargetMode="External"/><Relationship Id="rId2619" Type="http://schemas.openxmlformats.org/officeDocument/2006/relationships/hyperlink" Target="https://www.zipcodestogo.com/East%20Syracuse/NY/13057/" TargetMode="External"/><Relationship Id="rId2826" Type="http://schemas.openxmlformats.org/officeDocument/2006/relationships/hyperlink" Target="https://www.zipcodestogo.com/Onondaga/NY/" TargetMode="External"/><Relationship Id="rId4181" Type="http://schemas.openxmlformats.org/officeDocument/2006/relationships/hyperlink" Target="https://www.zipcodestogo.com/Lakewood/NY/14750/" TargetMode="External"/><Relationship Id="rId67" Type="http://schemas.openxmlformats.org/officeDocument/2006/relationships/hyperlink" Target="https://www.zipcodestogo.com/New%20York/NY/10031/" TargetMode="External"/><Relationship Id="rId1428" Type="http://schemas.openxmlformats.org/officeDocument/2006/relationships/hyperlink" Target="https://www.zipcodestogo.com/Albany/NY/" TargetMode="External"/><Relationship Id="rId1635" Type="http://schemas.openxmlformats.org/officeDocument/2006/relationships/hyperlink" Target="https://www.zipcodestogo.com/Sand%20Lake/NY/12153/" TargetMode="External"/><Relationship Id="rId1982" Type="http://schemas.openxmlformats.org/officeDocument/2006/relationships/hyperlink" Target="https://www.zipcodestogo.com/Ulster/NY/" TargetMode="External"/><Relationship Id="rId4041" Type="http://schemas.openxmlformats.org/officeDocument/2006/relationships/hyperlink" Target="https://www.zipcodestogo.com/Rochester/NY/14617/" TargetMode="External"/><Relationship Id="rId1842" Type="http://schemas.openxmlformats.org/officeDocument/2006/relationships/hyperlink" Target="https://www.zipcodestogo.com/Ulster/NY/" TargetMode="External"/><Relationship Id="rId1702" Type="http://schemas.openxmlformats.org/officeDocument/2006/relationships/hyperlink" Target="https://www.zipcodestogo.com/Greene/NY/" TargetMode="External"/><Relationship Id="rId3667" Type="http://schemas.openxmlformats.org/officeDocument/2006/relationships/hyperlink" Target="https://www.zipcodestogo.com/Versailles/NY/14168/" TargetMode="External"/><Relationship Id="rId3874" Type="http://schemas.openxmlformats.org/officeDocument/2006/relationships/hyperlink" Target="https://www.zipcodestogo.com/Genesee/NY/" TargetMode="External"/><Relationship Id="rId588" Type="http://schemas.openxmlformats.org/officeDocument/2006/relationships/hyperlink" Target="https://www.zipcodestogo.com/Westchester/NY/" TargetMode="External"/><Relationship Id="rId795" Type="http://schemas.openxmlformats.org/officeDocument/2006/relationships/hyperlink" Target="https://www.zipcodestogo.com/Astoria/NY/11106/" TargetMode="External"/><Relationship Id="rId2269" Type="http://schemas.openxmlformats.org/officeDocument/2006/relationships/hyperlink" Target="https://www.zipcodestogo.com/White%20Sulphur%20Springs/NY/12787/" TargetMode="External"/><Relationship Id="rId2476" Type="http://schemas.openxmlformats.org/officeDocument/2006/relationships/hyperlink" Target="https://www.zipcodestogo.com/Essex/NY/" TargetMode="External"/><Relationship Id="rId2683" Type="http://schemas.openxmlformats.org/officeDocument/2006/relationships/hyperlink" Target="https://www.zipcodestogo.com/Maple%20View/NY/13107/" TargetMode="External"/><Relationship Id="rId2890" Type="http://schemas.openxmlformats.org/officeDocument/2006/relationships/hyperlink" Target="https://www.zipcodestogo.com/Herkimer/NY/" TargetMode="External"/><Relationship Id="rId3527" Type="http://schemas.openxmlformats.org/officeDocument/2006/relationships/hyperlink" Target="https://www.zipcodestogo.com/Dayton/NY/14041/" TargetMode="External"/><Relationship Id="rId3734" Type="http://schemas.openxmlformats.org/officeDocument/2006/relationships/hyperlink" Target="https://www.zipcodestogo.com/Erie/NY/" TargetMode="External"/><Relationship Id="rId3941" Type="http://schemas.openxmlformats.org/officeDocument/2006/relationships/hyperlink" Target="https://www.zipcodestogo.com/Port%20Gibson/NY/14537/" TargetMode="External"/><Relationship Id="rId448" Type="http://schemas.openxmlformats.org/officeDocument/2006/relationships/hyperlink" Target="https://www.zipcodestogo.com/Westchester/NY/" TargetMode="External"/><Relationship Id="rId655" Type="http://schemas.openxmlformats.org/officeDocument/2006/relationships/hyperlink" Target="https://www.zipcodestogo.com/Monsey/NY/10952/" TargetMode="External"/><Relationship Id="rId862" Type="http://schemas.openxmlformats.org/officeDocument/2006/relationships/hyperlink" Target="https://www.zipcodestogo.com/Kings/NY/" TargetMode="External"/><Relationship Id="rId1078" Type="http://schemas.openxmlformats.org/officeDocument/2006/relationships/hyperlink" Target="https://www.zipcodestogo.com/Nassau/NY/" TargetMode="External"/><Relationship Id="rId1285" Type="http://schemas.openxmlformats.org/officeDocument/2006/relationships/hyperlink" Target="https://www.zipcodestogo.com/Saint%20James/NY/11780/" TargetMode="External"/><Relationship Id="rId1492" Type="http://schemas.openxmlformats.org/officeDocument/2006/relationships/hyperlink" Target="https://www.zipcodestogo.com/Rensselaer/NY/" TargetMode="External"/><Relationship Id="rId2129" Type="http://schemas.openxmlformats.org/officeDocument/2006/relationships/hyperlink" Target="https://www.zipcodestogo.com/Stanfordville/NY/12581/" TargetMode="External"/><Relationship Id="rId2336" Type="http://schemas.openxmlformats.org/officeDocument/2006/relationships/hyperlink" Target="https://www.zipcodestogo.com/Washington/NY/" TargetMode="External"/><Relationship Id="rId2543" Type="http://schemas.openxmlformats.org/officeDocument/2006/relationships/hyperlink" Target="https://www.zipcodestogo.com/Schuyler%20Falls/NY/12985/" TargetMode="External"/><Relationship Id="rId2750" Type="http://schemas.openxmlformats.org/officeDocument/2006/relationships/hyperlink" Target="https://www.zipcodestogo.com/Cayuga/NY/" TargetMode="External"/><Relationship Id="rId3801" Type="http://schemas.openxmlformats.org/officeDocument/2006/relationships/hyperlink" Target="https://www.zipcodestogo.com/Farmington/NY/14425/" TargetMode="External"/><Relationship Id="rId308" Type="http://schemas.openxmlformats.org/officeDocument/2006/relationships/hyperlink" Target="https://www.zipcodestogo.com/New%20york/NY/" TargetMode="External"/><Relationship Id="rId515" Type="http://schemas.openxmlformats.org/officeDocument/2006/relationships/hyperlink" Target="https://www.zipcodestogo.com/Pleasantville/NY/10572/" TargetMode="External"/><Relationship Id="rId722" Type="http://schemas.openxmlformats.org/officeDocument/2006/relationships/hyperlink" Target="https://www.zipcodestogo.com/Rockland/NY/" TargetMode="External"/><Relationship Id="rId1145" Type="http://schemas.openxmlformats.org/officeDocument/2006/relationships/hyperlink" Target="https://www.zipcodestogo.com/Breezy%20Point/NY/11697/" TargetMode="External"/><Relationship Id="rId1352" Type="http://schemas.openxmlformats.org/officeDocument/2006/relationships/hyperlink" Target="https://www.zipcodestogo.com/Suffolk/NY/" TargetMode="External"/><Relationship Id="rId2403" Type="http://schemas.openxmlformats.org/officeDocument/2006/relationships/hyperlink" Target="https://www.zipcodestogo.com/Newcomb/NY/12879/" TargetMode="External"/><Relationship Id="rId1005" Type="http://schemas.openxmlformats.org/officeDocument/2006/relationships/hyperlink" Target="https://www.zipcodestogo.com/Queens%20Village/NY/11428/" TargetMode="External"/><Relationship Id="rId1212" Type="http://schemas.openxmlformats.org/officeDocument/2006/relationships/hyperlink" Target="https://www.zipcodestogo.com/Suffolk/NY/" TargetMode="External"/><Relationship Id="rId2610" Type="http://schemas.openxmlformats.org/officeDocument/2006/relationships/hyperlink" Target="https://www.zipcodestogo.com/Onondaga/NY/" TargetMode="External"/><Relationship Id="rId4368" Type="http://schemas.openxmlformats.org/officeDocument/2006/relationships/hyperlink" Target="https://www.zipcodestogo.com/Allegany/NY/" TargetMode="External"/><Relationship Id="rId3177" Type="http://schemas.openxmlformats.org/officeDocument/2006/relationships/hyperlink" Target="https://www.zipcodestogo.com/Hammond/NY/13646/" TargetMode="External"/><Relationship Id="rId4228" Type="http://schemas.openxmlformats.org/officeDocument/2006/relationships/hyperlink" Target="https://www.zipcodestogo.com/Chautauqua/NY/" TargetMode="External"/><Relationship Id="rId3037" Type="http://schemas.openxmlformats.org/officeDocument/2006/relationships/hyperlink" Target="https://www.zipcodestogo.com/Stittville/NY/13469/" TargetMode="External"/><Relationship Id="rId3384" Type="http://schemas.openxmlformats.org/officeDocument/2006/relationships/hyperlink" Target="https://www.zipcodestogo.com/Otsego/NY/" TargetMode="External"/><Relationship Id="rId3591" Type="http://schemas.openxmlformats.org/officeDocument/2006/relationships/hyperlink" Target="https://www.zipcodestogo.com/Lewiston/NY/14092/" TargetMode="External"/><Relationship Id="rId4435" Type="http://schemas.openxmlformats.org/officeDocument/2006/relationships/hyperlink" Target="http://www.p12.nysed.gov/repcrd2005/links/c23_dist.shtml" TargetMode="External"/><Relationship Id="rId2193" Type="http://schemas.openxmlformats.org/officeDocument/2006/relationships/hyperlink" Target="https://www.zipcodestogo.com/Glen%20Wild/NY/12738/" TargetMode="External"/><Relationship Id="rId3244" Type="http://schemas.openxmlformats.org/officeDocument/2006/relationships/hyperlink" Target="https://www.zipcodestogo.com/Saint%20lawrence/NY/" TargetMode="External"/><Relationship Id="rId3451" Type="http://schemas.openxmlformats.org/officeDocument/2006/relationships/hyperlink" Target="https://www.zipcodestogo.com/Whitney%20Point/NY/13862/" TargetMode="External"/><Relationship Id="rId165" Type="http://schemas.openxmlformats.org/officeDocument/2006/relationships/hyperlink" Target="https://www.zipcodestogo.com/New%20York/NY/10118/" TargetMode="External"/><Relationship Id="rId372" Type="http://schemas.openxmlformats.org/officeDocument/2006/relationships/hyperlink" Target="https://www.zipcodestogo.com/Bronx/NY/" TargetMode="External"/><Relationship Id="rId2053" Type="http://schemas.openxmlformats.org/officeDocument/2006/relationships/hyperlink" Target="https://www.zipcodestogo.com/Hillsdale/NY/12529/" TargetMode="External"/><Relationship Id="rId2260" Type="http://schemas.openxmlformats.org/officeDocument/2006/relationships/hyperlink" Target="https://www.zipcodestogo.com/Sullivan/NY/" TargetMode="External"/><Relationship Id="rId3104" Type="http://schemas.openxmlformats.org/officeDocument/2006/relationships/hyperlink" Target="https://www.zipcodestogo.com/Jefferson/NY/" TargetMode="External"/><Relationship Id="rId3311" Type="http://schemas.openxmlformats.org/officeDocument/2006/relationships/hyperlink" Target="https://www.zipcodestogo.com/Delancey/NY/13752/" TargetMode="External"/><Relationship Id="rId232" Type="http://schemas.openxmlformats.org/officeDocument/2006/relationships/hyperlink" Target="https://www.zipcodestogo.com/New%20york/NY/" TargetMode="External"/><Relationship Id="rId2120" Type="http://schemas.openxmlformats.org/officeDocument/2006/relationships/hyperlink" Target="https://www.zipcodestogo.com/Dutchess/NY/" TargetMode="External"/><Relationship Id="rId1679" Type="http://schemas.openxmlformats.org/officeDocument/2006/relationships/hyperlink" Target="https://www.zipcodestogo.com/Troy/NY/12180/" TargetMode="External"/><Relationship Id="rId4085" Type="http://schemas.openxmlformats.org/officeDocument/2006/relationships/hyperlink" Target="https://www.zipcodestogo.com/Rochester/NY/14652/" TargetMode="External"/><Relationship Id="rId4292" Type="http://schemas.openxmlformats.org/officeDocument/2006/relationships/hyperlink" Target="https://www.zipcodestogo.com/Steuben/NY/" TargetMode="External"/><Relationship Id="rId1886" Type="http://schemas.openxmlformats.org/officeDocument/2006/relationships/hyperlink" Target="https://www.zipcodestogo.com/Delaware/NY/" TargetMode="External"/><Relationship Id="rId2937" Type="http://schemas.openxmlformats.org/officeDocument/2006/relationships/hyperlink" Target="https://www.zipcodestogo.com/Knoxboro/NY/13362/" TargetMode="External"/><Relationship Id="rId4152" Type="http://schemas.openxmlformats.org/officeDocument/2006/relationships/hyperlink" Target="https://www.zipcodestogo.com/Chautauqua/NY/" TargetMode="External"/><Relationship Id="rId909" Type="http://schemas.openxmlformats.org/officeDocument/2006/relationships/hyperlink" Target="https://www.zipcodestogo.com/Flushing/NY/11354/" TargetMode="External"/><Relationship Id="rId1539" Type="http://schemas.openxmlformats.org/officeDocument/2006/relationships/hyperlink" Target="https://www.zipcodestogo.com/Gilboa/NY/12076/" TargetMode="External"/><Relationship Id="rId1746" Type="http://schemas.openxmlformats.org/officeDocument/2006/relationships/hyperlink" Target="https://www.zipcodestogo.com/Albany/NY/" TargetMode="External"/><Relationship Id="rId1953" Type="http://schemas.openxmlformats.org/officeDocument/2006/relationships/hyperlink" Target="https://www.zipcodestogo.com/Preston%20Hollow/NY/12469/" TargetMode="External"/><Relationship Id="rId38" Type="http://schemas.openxmlformats.org/officeDocument/2006/relationships/hyperlink" Target="https://www.zipcodestogo.com/New%20york/NY/" TargetMode="External"/><Relationship Id="rId1606" Type="http://schemas.openxmlformats.org/officeDocument/2006/relationships/hyperlink" Target="https://www.zipcodestogo.com/Rensselaer/NY/" TargetMode="External"/><Relationship Id="rId1813" Type="http://schemas.openxmlformats.org/officeDocument/2006/relationships/hyperlink" Target="https://www.zipcodestogo.com/Albany/NY/12288/" TargetMode="External"/><Relationship Id="rId4012" Type="http://schemas.openxmlformats.org/officeDocument/2006/relationships/hyperlink" Target="https://www.zipcodestogo.com/Monroe/NY/" TargetMode="External"/><Relationship Id="rId3778" Type="http://schemas.openxmlformats.org/officeDocument/2006/relationships/hyperlink" Target="https://www.zipcodestogo.com/Niagara/NY/" TargetMode="External"/><Relationship Id="rId3985" Type="http://schemas.openxmlformats.org/officeDocument/2006/relationships/hyperlink" Target="https://www.zipcodestogo.com/Victor/NY/14564/" TargetMode="External"/><Relationship Id="rId699" Type="http://schemas.openxmlformats.org/officeDocument/2006/relationships/hyperlink" Target="https://www.zipcodestogo.com/Tallman/NY/10982/" TargetMode="External"/><Relationship Id="rId2587" Type="http://schemas.openxmlformats.org/officeDocument/2006/relationships/hyperlink" Target="https://www.zipcodestogo.com/Cayuga/NY/13034/" TargetMode="External"/><Relationship Id="rId2794" Type="http://schemas.openxmlformats.org/officeDocument/2006/relationships/hyperlink" Target="https://www.zipcodestogo.com/Onondaga/NY/" TargetMode="External"/><Relationship Id="rId3638" Type="http://schemas.openxmlformats.org/officeDocument/2006/relationships/hyperlink" Target="https://www.zipcodestogo.com/Cattaraugus/NY/" TargetMode="External"/><Relationship Id="rId3845" Type="http://schemas.openxmlformats.org/officeDocument/2006/relationships/hyperlink" Target="https://www.zipcodestogo.com/Hemlock/NY/14466/" TargetMode="External"/><Relationship Id="rId559" Type="http://schemas.openxmlformats.org/officeDocument/2006/relationships/hyperlink" Target="https://www.zipcodestogo.com/White%20Plains/NY/10605/" TargetMode="External"/><Relationship Id="rId766" Type="http://schemas.openxmlformats.org/officeDocument/2006/relationships/hyperlink" Target="https://www.zipcodestogo.com/Nassau/NY/" TargetMode="External"/><Relationship Id="rId1189" Type="http://schemas.openxmlformats.org/officeDocument/2006/relationships/hyperlink" Target="https://www.zipcodestogo.com/Commack/NY/11725/" TargetMode="External"/><Relationship Id="rId1396" Type="http://schemas.openxmlformats.org/officeDocument/2006/relationships/hyperlink" Target="https://www.zipcodestogo.com/Suffolk/NY/" TargetMode="External"/><Relationship Id="rId2447" Type="http://schemas.openxmlformats.org/officeDocument/2006/relationships/hyperlink" Target="https://www.zipcodestogo.com/Keeseville/NY/12924/" TargetMode="External"/><Relationship Id="rId419" Type="http://schemas.openxmlformats.org/officeDocument/2006/relationships/hyperlink" Target="https://www.zipcodestogo.com/Baldwin%20Place/NY/10505/" TargetMode="External"/><Relationship Id="rId626" Type="http://schemas.openxmlformats.org/officeDocument/2006/relationships/hyperlink" Target="https://www.zipcodestogo.com/Rockland/NY/" TargetMode="External"/><Relationship Id="rId973" Type="http://schemas.openxmlformats.org/officeDocument/2006/relationships/hyperlink" Target="https://www.zipcodestogo.com/Saint%20Albans/NY/11412/" TargetMode="External"/><Relationship Id="rId1049" Type="http://schemas.openxmlformats.org/officeDocument/2006/relationships/hyperlink" Target="https://www.zipcodestogo.com/Garden%20City/NY/11535/" TargetMode="External"/><Relationship Id="rId1256" Type="http://schemas.openxmlformats.org/officeDocument/2006/relationships/hyperlink" Target="https://www.zipcodestogo.com/Nassau/NY/" TargetMode="External"/><Relationship Id="rId2307" Type="http://schemas.openxmlformats.org/officeDocument/2006/relationships/hyperlink" Target="https://www.zipcodestogo.com/Cleverdale/NY/12820/" TargetMode="External"/><Relationship Id="rId2654" Type="http://schemas.openxmlformats.org/officeDocument/2006/relationships/hyperlink" Target="https://www.zipcodestogo.com/Onondaga/NY/" TargetMode="External"/><Relationship Id="rId2861" Type="http://schemas.openxmlformats.org/officeDocument/2006/relationships/hyperlink" Target="https://www.zipcodestogo.com/Burlington%20Flats/NY/13315/" TargetMode="External"/><Relationship Id="rId3705" Type="http://schemas.openxmlformats.org/officeDocument/2006/relationships/hyperlink" Target="https://www.zipcodestogo.com/Buffalo/NY/14213/" TargetMode="External"/><Relationship Id="rId3912" Type="http://schemas.openxmlformats.org/officeDocument/2006/relationships/hyperlink" Target="https://www.zipcodestogo.com/Livingston/NY/" TargetMode="External"/><Relationship Id="rId833" Type="http://schemas.openxmlformats.org/officeDocument/2006/relationships/hyperlink" Target="https://www.zipcodestogo.com/Brooklyn/NY/11217/" TargetMode="External"/><Relationship Id="rId1116" Type="http://schemas.openxmlformats.org/officeDocument/2006/relationships/hyperlink" Target="https://www.zipcodestogo.com/Nassau/NY/" TargetMode="External"/><Relationship Id="rId1463" Type="http://schemas.openxmlformats.org/officeDocument/2006/relationships/hyperlink" Target="https://www.zipcodestogo.com/Caroga%20Lake/NY/12032/" TargetMode="External"/><Relationship Id="rId1670" Type="http://schemas.openxmlformats.org/officeDocument/2006/relationships/hyperlink" Target="https://www.zipcodestogo.com/Columbia/NY/" TargetMode="External"/><Relationship Id="rId2514" Type="http://schemas.openxmlformats.org/officeDocument/2006/relationships/hyperlink" Target="https://www.zipcodestogo.com/Franklin/NY/" TargetMode="External"/><Relationship Id="rId2721" Type="http://schemas.openxmlformats.org/officeDocument/2006/relationships/hyperlink" Target="https://www.zipcodestogo.com/Pennellville/NY/13132/" TargetMode="External"/><Relationship Id="rId900" Type="http://schemas.openxmlformats.org/officeDocument/2006/relationships/hyperlink" Target="https://www.zipcodestogo.com/Kings/NY/" TargetMode="External"/><Relationship Id="rId1323" Type="http://schemas.openxmlformats.org/officeDocument/2006/relationships/hyperlink" Target="https://www.zipcodestogo.com/Plainview/NY/11803/" TargetMode="External"/><Relationship Id="rId1530" Type="http://schemas.openxmlformats.org/officeDocument/2006/relationships/hyperlink" Target="https://www.zipcodestogo.com/Schoharie/NY/" TargetMode="External"/><Relationship Id="rId3288" Type="http://schemas.openxmlformats.org/officeDocument/2006/relationships/hyperlink" Target="https://www.zipcodestogo.com/Cortland/NY/" TargetMode="External"/><Relationship Id="rId3495" Type="http://schemas.openxmlformats.org/officeDocument/2006/relationships/hyperlink" Target="https://www.zipcodestogo.com/Boston/NY/14025/" TargetMode="External"/><Relationship Id="rId4339" Type="http://schemas.openxmlformats.org/officeDocument/2006/relationships/hyperlink" Target="https://www.zipcodestogo.com/Mecklenburg/NY/14863/" TargetMode="External"/><Relationship Id="rId2097" Type="http://schemas.openxmlformats.org/officeDocument/2006/relationships/hyperlink" Target="https://www.zipcodestogo.com/New%20Paltz/NY/12561/" TargetMode="External"/><Relationship Id="rId3148" Type="http://schemas.openxmlformats.org/officeDocument/2006/relationships/hyperlink" Target="https://www.zipcodestogo.com/Saint%20lawrence/NY/" TargetMode="External"/><Relationship Id="rId3355" Type="http://schemas.openxmlformats.org/officeDocument/2006/relationships/hyperlink" Target="https://www.zipcodestogo.com/Hobart/NY/13788/" TargetMode="External"/><Relationship Id="rId3562" Type="http://schemas.openxmlformats.org/officeDocument/2006/relationships/hyperlink" Target="https://www.zipcodestogo.com/Cattaraugus/NY/" TargetMode="External"/><Relationship Id="rId4406" Type="http://schemas.openxmlformats.org/officeDocument/2006/relationships/hyperlink" Target="https://www.zipcodestogo.com/Chemung/NY/" TargetMode="External"/><Relationship Id="rId276" Type="http://schemas.openxmlformats.org/officeDocument/2006/relationships/hyperlink" Target="https://www.zipcodestogo.com/New%20york/NY/" TargetMode="External"/><Relationship Id="rId483" Type="http://schemas.openxmlformats.org/officeDocument/2006/relationships/hyperlink" Target="https://www.zipcodestogo.com/Millwood/NY/10546/" TargetMode="External"/><Relationship Id="rId690" Type="http://schemas.openxmlformats.org/officeDocument/2006/relationships/hyperlink" Target="https://www.zipcodestogo.com/Rockland/NY/" TargetMode="External"/><Relationship Id="rId2164" Type="http://schemas.openxmlformats.org/officeDocument/2006/relationships/hyperlink" Target="https://www.zipcodestogo.com/Sullivan/NY/" TargetMode="External"/><Relationship Id="rId2371" Type="http://schemas.openxmlformats.org/officeDocument/2006/relationships/hyperlink" Target="https://www.zipcodestogo.com/Olmstedville/NY/12857/" TargetMode="External"/><Relationship Id="rId3008" Type="http://schemas.openxmlformats.org/officeDocument/2006/relationships/hyperlink" Target="https://www.zipcodestogo.com/Oneida/NY/" TargetMode="External"/><Relationship Id="rId3215" Type="http://schemas.openxmlformats.org/officeDocument/2006/relationships/hyperlink" Target="https://www.zipcodestogo.com/Norfolk/NY/13667/" TargetMode="External"/><Relationship Id="rId3422" Type="http://schemas.openxmlformats.org/officeDocument/2006/relationships/hyperlink" Target="https://www.zipcodestogo.com/Chenango/NY/" TargetMode="External"/><Relationship Id="rId136" Type="http://schemas.openxmlformats.org/officeDocument/2006/relationships/hyperlink" Target="https://www.zipcodestogo.com/New%20york/NY/" TargetMode="External"/><Relationship Id="rId343" Type="http://schemas.openxmlformats.org/officeDocument/2006/relationships/hyperlink" Target="https://www.zipcodestogo.com/Staten%20Island/NY/10307/" TargetMode="External"/><Relationship Id="rId550" Type="http://schemas.openxmlformats.org/officeDocument/2006/relationships/hyperlink" Target="https://www.zipcodestogo.com/Westchester/NY/" TargetMode="External"/><Relationship Id="rId1180" Type="http://schemas.openxmlformats.org/officeDocument/2006/relationships/hyperlink" Target="https://www.zipcodestogo.com/Suffolk/NY/" TargetMode="External"/><Relationship Id="rId2024" Type="http://schemas.openxmlformats.org/officeDocument/2006/relationships/hyperlink" Target="https://www.zipcodestogo.com/Columbia/NY/" TargetMode="External"/><Relationship Id="rId2231" Type="http://schemas.openxmlformats.org/officeDocument/2006/relationships/hyperlink" Target="https://www.zipcodestogo.com/Narrowsburg/NY/12764/" TargetMode="External"/><Relationship Id="rId203" Type="http://schemas.openxmlformats.org/officeDocument/2006/relationships/hyperlink" Target="https://www.zipcodestogo.com/New%20York/NY/10152/" TargetMode="External"/><Relationship Id="rId1040" Type="http://schemas.openxmlformats.org/officeDocument/2006/relationships/hyperlink" Target="https://www.zipcodestogo.com/Nassau/NY/" TargetMode="External"/><Relationship Id="rId4196" Type="http://schemas.openxmlformats.org/officeDocument/2006/relationships/hyperlink" Target="https://www.zipcodestogo.com/Chautauqua/NY/" TargetMode="External"/><Relationship Id="rId410" Type="http://schemas.openxmlformats.org/officeDocument/2006/relationships/hyperlink" Target="https://www.zipcodestogo.com/Bronx/NY/" TargetMode="External"/><Relationship Id="rId1997" Type="http://schemas.openxmlformats.org/officeDocument/2006/relationships/hyperlink" Target="https://www.zipcodestogo.com/Willow/NY/12495/" TargetMode="External"/><Relationship Id="rId4056" Type="http://schemas.openxmlformats.org/officeDocument/2006/relationships/hyperlink" Target="https://www.zipcodestogo.com/Monroe/NY/" TargetMode="External"/><Relationship Id="rId1857" Type="http://schemas.openxmlformats.org/officeDocument/2006/relationships/hyperlink" Target="https://www.zipcodestogo.com/Cairo/NY/12413/" TargetMode="External"/><Relationship Id="rId2908" Type="http://schemas.openxmlformats.org/officeDocument/2006/relationships/hyperlink" Target="https://www.zipcodestogo.com/Herkimer/NY/" TargetMode="External"/><Relationship Id="rId4263" Type="http://schemas.openxmlformats.org/officeDocument/2006/relationships/hyperlink" Target="https://www.zipcodestogo.com/Bradford/NY/14815/" TargetMode="External"/><Relationship Id="rId4470" Type="http://schemas.openxmlformats.org/officeDocument/2006/relationships/hyperlink" Target="http://www.p12.nysed.gov/repcrd2005/links/c66_dist.shtml" TargetMode="External"/><Relationship Id="rId1717" Type="http://schemas.openxmlformats.org/officeDocument/2006/relationships/hyperlink" Target="https://www.zipcodestogo.com/Albany/NY/12202/" TargetMode="External"/><Relationship Id="rId1924" Type="http://schemas.openxmlformats.org/officeDocument/2006/relationships/hyperlink" Target="https://www.zipcodestogo.com/Greene/NY/" TargetMode="External"/><Relationship Id="rId3072" Type="http://schemas.openxmlformats.org/officeDocument/2006/relationships/hyperlink" Target="https://www.zipcodestogo.com/Lewis/NY/" TargetMode="External"/><Relationship Id="rId4123" Type="http://schemas.openxmlformats.org/officeDocument/2006/relationships/hyperlink" Target="https://www.zipcodestogo.com/Caneadea/NY/14717/" TargetMode="External"/><Relationship Id="rId4330" Type="http://schemas.openxmlformats.org/officeDocument/2006/relationships/hyperlink" Target="https://www.zipcodestogo.com/Yates/NY/" TargetMode="External"/><Relationship Id="rId3889" Type="http://schemas.openxmlformats.org/officeDocument/2006/relationships/hyperlink" Target="https://www.zipcodestogo.com/Marion/NY/14505/" TargetMode="External"/><Relationship Id="rId2698" Type="http://schemas.openxmlformats.org/officeDocument/2006/relationships/hyperlink" Target="https://www.zipcodestogo.com/Oswego/NY/" TargetMode="External"/><Relationship Id="rId3749" Type="http://schemas.openxmlformats.org/officeDocument/2006/relationships/hyperlink" Target="https://www.zipcodestogo.com/Buffalo/NY/14263/" TargetMode="External"/><Relationship Id="rId3956" Type="http://schemas.openxmlformats.org/officeDocument/2006/relationships/hyperlink" Target="https://www.zipcodestogo.com/Livingston/NY/" TargetMode="External"/><Relationship Id="rId877" Type="http://schemas.openxmlformats.org/officeDocument/2006/relationships/hyperlink" Target="https://www.zipcodestogo.com/Brooklyn/NY/11240/" TargetMode="External"/><Relationship Id="rId2558" Type="http://schemas.openxmlformats.org/officeDocument/2006/relationships/hyperlink" Target="https://www.zipcodestogo.com/Essex/NY/" TargetMode="External"/><Relationship Id="rId2765" Type="http://schemas.openxmlformats.org/officeDocument/2006/relationships/hyperlink" Target="https://www.zipcodestogo.com/Truxton/NY/13158/" TargetMode="External"/><Relationship Id="rId2972" Type="http://schemas.openxmlformats.org/officeDocument/2006/relationships/hyperlink" Target="https://www.zipcodestogo.com/Otsego/NY/" TargetMode="External"/><Relationship Id="rId3609" Type="http://schemas.openxmlformats.org/officeDocument/2006/relationships/hyperlink" Target="https://www.zipcodestogo.com/Newfane/NY/14108/" TargetMode="External"/><Relationship Id="rId3816" Type="http://schemas.openxmlformats.org/officeDocument/2006/relationships/hyperlink" Target="https://www.zipcodestogo.com/Livingston/NY/" TargetMode="External"/><Relationship Id="rId737" Type="http://schemas.openxmlformats.org/officeDocument/2006/relationships/hyperlink" Target="https://www.zipcodestogo.com/Floral%20Park/NY/11005/" TargetMode="External"/><Relationship Id="rId944" Type="http://schemas.openxmlformats.org/officeDocument/2006/relationships/hyperlink" Target="https://www.zipcodestogo.com/Queens/NY/" TargetMode="External"/><Relationship Id="rId1367" Type="http://schemas.openxmlformats.org/officeDocument/2006/relationships/hyperlink" Target="https://www.zipcodestogo.com/Laurel/NY/11948/" TargetMode="External"/><Relationship Id="rId1574" Type="http://schemas.openxmlformats.org/officeDocument/2006/relationships/hyperlink" Target="https://www.zipcodestogo.com/Hamilton/NY/" TargetMode="External"/><Relationship Id="rId1781" Type="http://schemas.openxmlformats.org/officeDocument/2006/relationships/hyperlink" Target="https://www.zipcodestogo.com/Albany/NY/12241/" TargetMode="External"/><Relationship Id="rId2418" Type="http://schemas.openxmlformats.org/officeDocument/2006/relationships/hyperlink" Target="https://www.zipcodestogo.com/Clinton/NY/" TargetMode="External"/><Relationship Id="rId2625" Type="http://schemas.openxmlformats.org/officeDocument/2006/relationships/hyperlink" Target="https://www.zipcodestogo.com/Etna/NY/13062/" TargetMode="External"/><Relationship Id="rId2832" Type="http://schemas.openxmlformats.org/officeDocument/2006/relationships/hyperlink" Target="https://www.zipcodestogo.com/Onondaga/NY/" TargetMode="External"/><Relationship Id="rId73" Type="http://schemas.openxmlformats.org/officeDocument/2006/relationships/hyperlink" Target="https://www.zipcodestogo.com/New%20York/NY/10034/" TargetMode="External"/><Relationship Id="rId804" Type="http://schemas.openxmlformats.org/officeDocument/2006/relationships/hyperlink" Target="https://www.zipcodestogo.com/Kings/NY/" TargetMode="External"/><Relationship Id="rId1227" Type="http://schemas.openxmlformats.org/officeDocument/2006/relationships/hyperlink" Target="https://www.zipcodestogo.com/Islandia/NY/11749/" TargetMode="External"/><Relationship Id="rId1434" Type="http://schemas.openxmlformats.org/officeDocument/2006/relationships/hyperlink" Target="https://www.zipcodestogo.com/Montgomery/NY/" TargetMode="External"/><Relationship Id="rId1641" Type="http://schemas.openxmlformats.org/officeDocument/2006/relationships/hyperlink" Target="https://www.zipcodestogo.com/Schodack%20Landing/NY/12156/" TargetMode="External"/><Relationship Id="rId1501" Type="http://schemas.openxmlformats.org/officeDocument/2006/relationships/hyperlink" Target="https://www.zipcodestogo.com/Eagle%20Bridge/NY/12057/" TargetMode="External"/><Relationship Id="rId3399" Type="http://schemas.openxmlformats.org/officeDocument/2006/relationships/hyperlink" Target="https://www.zipcodestogo.com/Ouaquaga/NY/13826/" TargetMode="External"/><Relationship Id="rId3259" Type="http://schemas.openxmlformats.org/officeDocument/2006/relationships/hyperlink" Target="https://www.zipcodestogo.com/Thousand%20Island%20Park/NY/13692/" TargetMode="External"/><Relationship Id="rId3466" Type="http://schemas.openxmlformats.org/officeDocument/2006/relationships/hyperlink" Target="https://www.zipcodestogo.com/Broome/NY/" TargetMode="External"/><Relationship Id="rId387" Type="http://schemas.openxmlformats.org/officeDocument/2006/relationships/hyperlink" Target="https://www.zipcodestogo.com/Bronx/NY/10465/" TargetMode="External"/><Relationship Id="rId594" Type="http://schemas.openxmlformats.org/officeDocument/2006/relationships/hyperlink" Target="https://www.zipcodestogo.com/Westchester/NY/" TargetMode="External"/><Relationship Id="rId2068" Type="http://schemas.openxmlformats.org/officeDocument/2006/relationships/hyperlink" Target="https://www.zipcodestogo.com/Dutchess/NY/" TargetMode="External"/><Relationship Id="rId2275" Type="http://schemas.openxmlformats.org/officeDocument/2006/relationships/hyperlink" Target="https://www.zipcodestogo.com/Wurtsboro/NY/12790/" TargetMode="External"/><Relationship Id="rId3119" Type="http://schemas.openxmlformats.org/officeDocument/2006/relationships/hyperlink" Target="https://www.zipcodestogo.com/Brownville/NY/13615/" TargetMode="External"/><Relationship Id="rId3326" Type="http://schemas.openxmlformats.org/officeDocument/2006/relationships/hyperlink" Target="https://www.zipcodestogo.com/Broome/NY/" TargetMode="External"/><Relationship Id="rId3673" Type="http://schemas.openxmlformats.org/officeDocument/2006/relationships/hyperlink" Target="https://www.zipcodestogo.com/West%20Valley/NY/14171/" TargetMode="External"/><Relationship Id="rId3880" Type="http://schemas.openxmlformats.org/officeDocument/2006/relationships/hyperlink" Target="https://www.zipcodestogo.com/Livingston/NY/" TargetMode="External"/><Relationship Id="rId247" Type="http://schemas.openxmlformats.org/officeDocument/2006/relationships/hyperlink" Target="https://www.zipcodestogo.com/New%20York/NY/10174/" TargetMode="External"/><Relationship Id="rId1084" Type="http://schemas.openxmlformats.org/officeDocument/2006/relationships/hyperlink" Target="https://www.zipcodestogo.com/Nassau/NY/" TargetMode="External"/><Relationship Id="rId2482" Type="http://schemas.openxmlformats.org/officeDocument/2006/relationships/hyperlink" Target="https://www.zipcodestogo.com/Franklin/NY/" TargetMode="External"/><Relationship Id="rId3533" Type="http://schemas.openxmlformats.org/officeDocument/2006/relationships/hyperlink" Target="https://www.zipcodestogo.com/Derby/NY/14047/" TargetMode="External"/><Relationship Id="rId3740" Type="http://schemas.openxmlformats.org/officeDocument/2006/relationships/hyperlink" Target="https://www.zipcodestogo.com/Erie/NY/" TargetMode="External"/><Relationship Id="rId107" Type="http://schemas.openxmlformats.org/officeDocument/2006/relationships/hyperlink" Target="https://www.zipcodestogo.com/New%20York/NY/10072/" TargetMode="External"/><Relationship Id="rId454" Type="http://schemas.openxmlformats.org/officeDocument/2006/relationships/hyperlink" Target="https://www.zipcodestogo.com/Westchester/NY/" TargetMode="External"/><Relationship Id="rId661" Type="http://schemas.openxmlformats.org/officeDocument/2006/relationships/hyperlink" Target="https://www.zipcodestogo.com/New%20City/NY/10956/" TargetMode="External"/><Relationship Id="rId1291" Type="http://schemas.openxmlformats.org/officeDocument/2006/relationships/hyperlink" Target="https://www.zipcodestogo.com/Selden/NY/11784/" TargetMode="External"/><Relationship Id="rId2135" Type="http://schemas.openxmlformats.org/officeDocument/2006/relationships/hyperlink" Target="https://www.zipcodestogo.com/Vails%20Gate/NY/12584/" TargetMode="External"/><Relationship Id="rId2342" Type="http://schemas.openxmlformats.org/officeDocument/2006/relationships/hyperlink" Target="https://www.zipcodestogo.com/Hamilton/NY/" TargetMode="External"/><Relationship Id="rId3600" Type="http://schemas.openxmlformats.org/officeDocument/2006/relationships/hyperlink" Target="https://www.zipcodestogo.com/Cattaraugus/NY/" TargetMode="External"/><Relationship Id="rId314" Type="http://schemas.openxmlformats.org/officeDocument/2006/relationships/hyperlink" Target="https://www.zipcodestogo.com/New%20york/NY/" TargetMode="External"/><Relationship Id="rId521" Type="http://schemas.openxmlformats.org/officeDocument/2006/relationships/hyperlink" Target="https://www.zipcodestogo.com/Purchase/NY/10577/" TargetMode="External"/><Relationship Id="rId1151" Type="http://schemas.openxmlformats.org/officeDocument/2006/relationships/hyperlink" Target="https://www.zipcodestogo.com/North%20Babylon/NY/11703/" TargetMode="External"/><Relationship Id="rId2202" Type="http://schemas.openxmlformats.org/officeDocument/2006/relationships/hyperlink" Target="https://www.zipcodestogo.com/Sullivan/NY/" TargetMode="External"/><Relationship Id="rId1011" Type="http://schemas.openxmlformats.org/officeDocument/2006/relationships/hyperlink" Target="https://www.zipcodestogo.com/Jamaica/NY/11431/" TargetMode="External"/><Relationship Id="rId1968" Type="http://schemas.openxmlformats.org/officeDocument/2006/relationships/hyperlink" Target="https://www.zipcodestogo.com/Ulster/NY/" TargetMode="External"/><Relationship Id="rId4167" Type="http://schemas.openxmlformats.org/officeDocument/2006/relationships/hyperlink" Target="https://www.zipcodestogo.com/Great%20Valley/NY/14741/" TargetMode="External"/><Relationship Id="rId4374" Type="http://schemas.openxmlformats.org/officeDocument/2006/relationships/hyperlink" Target="https://www.zipcodestogo.com/Tioga/NY/" TargetMode="External"/><Relationship Id="rId3183" Type="http://schemas.openxmlformats.org/officeDocument/2006/relationships/hyperlink" Target="https://www.zipcodestogo.com/Helena/NY/13649/" TargetMode="External"/><Relationship Id="rId3390" Type="http://schemas.openxmlformats.org/officeDocument/2006/relationships/hyperlink" Target="https://www.zipcodestogo.com/Broome/NY/" TargetMode="External"/><Relationship Id="rId4027" Type="http://schemas.openxmlformats.org/officeDocument/2006/relationships/hyperlink" Target="https://www.zipcodestogo.com/Rochester/NY/14610/" TargetMode="External"/><Relationship Id="rId4234" Type="http://schemas.openxmlformats.org/officeDocument/2006/relationships/hyperlink" Target="https://www.zipcodestogo.com/Chautauqua/NY/" TargetMode="External"/><Relationship Id="rId4441" Type="http://schemas.openxmlformats.org/officeDocument/2006/relationships/hyperlink" Target="http://www.p12.nysed.gov/repcrd2005/links/c31_schl.shtml" TargetMode="External"/><Relationship Id="rId1828" Type="http://schemas.openxmlformats.org/officeDocument/2006/relationships/hyperlink" Target="https://www.zipcodestogo.com/Schenectady/NY/" TargetMode="External"/><Relationship Id="rId3043" Type="http://schemas.openxmlformats.org/officeDocument/2006/relationships/hyperlink" Target="https://www.zipcodestogo.com/Thendara/NY/13472/" TargetMode="External"/><Relationship Id="rId3250" Type="http://schemas.openxmlformats.org/officeDocument/2006/relationships/hyperlink" Target="https://www.zipcodestogo.com/Saint%20lawrence/NY/" TargetMode="External"/><Relationship Id="rId171" Type="http://schemas.openxmlformats.org/officeDocument/2006/relationships/hyperlink" Target="https://www.zipcodestogo.com/New%20York/NY/10121/" TargetMode="External"/><Relationship Id="rId4301" Type="http://schemas.openxmlformats.org/officeDocument/2006/relationships/hyperlink" Target="https://www.zipcodestogo.com/Hammondsport/NY/14840/" TargetMode="External"/><Relationship Id="rId3110" Type="http://schemas.openxmlformats.org/officeDocument/2006/relationships/hyperlink" Target="https://www.zipcodestogo.com/Jefferson/NY/" TargetMode="External"/><Relationship Id="rId988" Type="http://schemas.openxmlformats.org/officeDocument/2006/relationships/hyperlink" Target="https://www.zipcodestogo.com/Queens/NY/" TargetMode="External"/><Relationship Id="rId2669" Type="http://schemas.openxmlformats.org/officeDocument/2006/relationships/hyperlink" Target="https://www.zipcodestogo.com/Liverpool/NY/13090/" TargetMode="External"/><Relationship Id="rId2876" Type="http://schemas.openxmlformats.org/officeDocument/2006/relationships/hyperlink" Target="https://www.zipcodestogo.com/Oneida/NY/" TargetMode="External"/><Relationship Id="rId3927" Type="http://schemas.openxmlformats.org/officeDocument/2006/relationships/hyperlink" Target="https://www.zipcodestogo.com/Penn%20Yan/NY/14527/" TargetMode="External"/><Relationship Id="rId848" Type="http://schemas.openxmlformats.org/officeDocument/2006/relationships/hyperlink" Target="https://www.zipcodestogo.com/Kings/NY/" TargetMode="External"/><Relationship Id="rId1478" Type="http://schemas.openxmlformats.org/officeDocument/2006/relationships/hyperlink" Target="https://www.zipcodestogo.com/Greene/NY/" TargetMode="External"/><Relationship Id="rId1685" Type="http://schemas.openxmlformats.org/officeDocument/2006/relationships/hyperlink" Target="https://www.zipcodestogo.com/Troy/NY/12183/" TargetMode="External"/><Relationship Id="rId1892" Type="http://schemas.openxmlformats.org/officeDocument/2006/relationships/hyperlink" Target="https://www.zipcodestogo.com/Ulster/NY/" TargetMode="External"/><Relationship Id="rId2529" Type="http://schemas.openxmlformats.org/officeDocument/2006/relationships/hyperlink" Target="https://www.zipcodestogo.com/Rainbow%20Lake/NY/12976/" TargetMode="External"/><Relationship Id="rId2736" Type="http://schemas.openxmlformats.org/officeDocument/2006/relationships/hyperlink" Target="https://www.zipcodestogo.com/Cayuga/NY/" TargetMode="External"/><Relationship Id="rId4091" Type="http://schemas.openxmlformats.org/officeDocument/2006/relationships/hyperlink" Target="https://www.zipcodestogo.com/Rochester/NY/14673/" TargetMode="External"/><Relationship Id="rId708" Type="http://schemas.openxmlformats.org/officeDocument/2006/relationships/hyperlink" Target="https://www.zipcodestogo.com/Rockland/NY/" TargetMode="External"/><Relationship Id="rId915" Type="http://schemas.openxmlformats.org/officeDocument/2006/relationships/hyperlink" Target="https://www.zipcodestogo.com/Whitestone/NY/11357/" TargetMode="External"/><Relationship Id="rId1338" Type="http://schemas.openxmlformats.org/officeDocument/2006/relationships/hyperlink" Target="https://www.zipcodestogo.com/Suffolk/NY/" TargetMode="External"/><Relationship Id="rId1545" Type="http://schemas.openxmlformats.org/officeDocument/2006/relationships/hyperlink" Target="https://www.zipcodestogo.com/Grafton/NY/12082/" TargetMode="External"/><Relationship Id="rId2943" Type="http://schemas.openxmlformats.org/officeDocument/2006/relationships/hyperlink" Target="https://www.zipcodestogo.com/Little%20Falls/NY/13365/" TargetMode="External"/><Relationship Id="rId1405" Type="http://schemas.openxmlformats.org/officeDocument/2006/relationships/hyperlink" Target="https://www.zipcodestogo.com/Southampton/NY/11968/" TargetMode="External"/><Relationship Id="rId1752" Type="http://schemas.openxmlformats.org/officeDocument/2006/relationships/hyperlink" Target="https://www.zipcodestogo.com/Albany/NY/" TargetMode="External"/><Relationship Id="rId2803" Type="http://schemas.openxmlformats.org/officeDocument/2006/relationships/hyperlink" Target="https://www.zipcodestogo.com/Syracuse/NY/13211/" TargetMode="External"/><Relationship Id="rId44" Type="http://schemas.openxmlformats.org/officeDocument/2006/relationships/hyperlink" Target="https://www.zipcodestogo.com/New%20york/NY/" TargetMode="External"/><Relationship Id="rId1612" Type="http://schemas.openxmlformats.org/officeDocument/2006/relationships/hyperlink" Target="https://www.zipcodestogo.com/Schenectady/NY/" TargetMode="External"/><Relationship Id="rId498" Type="http://schemas.openxmlformats.org/officeDocument/2006/relationships/hyperlink" Target="https://www.zipcodestogo.com/Westchester/NY/" TargetMode="External"/><Relationship Id="rId2179" Type="http://schemas.openxmlformats.org/officeDocument/2006/relationships/hyperlink" Target="https://www.zipcodestogo.com/Cochecton%20Center/NY/12727/" TargetMode="External"/><Relationship Id="rId3577" Type="http://schemas.openxmlformats.org/officeDocument/2006/relationships/hyperlink" Target="https://www.zipcodestogo.com/Holland/NY/14080/" TargetMode="External"/><Relationship Id="rId3784" Type="http://schemas.openxmlformats.org/officeDocument/2006/relationships/hyperlink" Target="https://www.zipcodestogo.com/Wayne/NY/" TargetMode="External"/><Relationship Id="rId3991" Type="http://schemas.openxmlformats.org/officeDocument/2006/relationships/hyperlink" Target="https://www.zipcodestogo.com/Waterport/NY/14571/" TargetMode="External"/><Relationship Id="rId2386" Type="http://schemas.openxmlformats.org/officeDocument/2006/relationships/hyperlink" Target="https://www.zipcodestogo.com/Hamilton/NY/" TargetMode="External"/><Relationship Id="rId2593" Type="http://schemas.openxmlformats.org/officeDocument/2006/relationships/hyperlink" Target="https://www.zipcodestogo.com/Chittenango/NY/13037/" TargetMode="External"/><Relationship Id="rId3437" Type="http://schemas.openxmlformats.org/officeDocument/2006/relationships/hyperlink" Target="https://www.zipcodestogo.com/Unadilla/NY/13849/" TargetMode="External"/><Relationship Id="rId3644" Type="http://schemas.openxmlformats.org/officeDocument/2006/relationships/hyperlink" Target="https://www.zipcodestogo.com/Chautauqua/NY/" TargetMode="External"/><Relationship Id="rId3851" Type="http://schemas.openxmlformats.org/officeDocument/2006/relationships/hyperlink" Target="https://www.zipcodestogo.com/Bloomfield/NY/14469/" TargetMode="External"/><Relationship Id="rId358" Type="http://schemas.openxmlformats.org/officeDocument/2006/relationships/hyperlink" Target="https://www.zipcodestogo.com/Richmond/NY/" TargetMode="External"/><Relationship Id="rId565" Type="http://schemas.openxmlformats.org/officeDocument/2006/relationships/hyperlink" Target="https://www.zipcodestogo.com/White%20Plains/NY/10610/" TargetMode="External"/><Relationship Id="rId772" Type="http://schemas.openxmlformats.org/officeDocument/2006/relationships/hyperlink" Target="https://www.zipcodestogo.com/Nassau/NY/" TargetMode="External"/><Relationship Id="rId1195" Type="http://schemas.openxmlformats.org/officeDocument/2006/relationships/hyperlink" Target="https://www.zipcodestogo.com/Deer%20Park/NY/11729/" TargetMode="External"/><Relationship Id="rId2039" Type="http://schemas.openxmlformats.org/officeDocument/2006/relationships/hyperlink" Target="https://www.zipcodestogo.com/Dover%20Plains/NY/12522/" TargetMode="External"/><Relationship Id="rId2246" Type="http://schemas.openxmlformats.org/officeDocument/2006/relationships/hyperlink" Target="https://www.zipcodestogo.com/Orange/NY/" TargetMode="External"/><Relationship Id="rId2453" Type="http://schemas.openxmlformats.org/officeDocument/2006/relationships/hyperlink" Target="https://www.zipcodestogo.com/Crown%20Point/NY/12928/" TargetMode="External"/><Relationship Id="rId2660" Type="http://schemas.openxmlformats.org/officeDocument/2006/relationships/hyperlink" Target="https://www.zipcodestogo.com/Oswego/NY/" TargetMode="External"/><Relationship Id="rId3504" Type="http://schemas.openxmlformats.org/officeDocument/2006/relationships/hyperlink" Target="https://www.zipcodestogo.com/Allegany/NY/" TargetMode="External"/><Relationship Id="rId3711" Type="http://schemas.openxmlformats.org/officeDocument/2006/relationships/hyperlink" Target="https://www.zipcodestogo.com/Buffalo/NY/14216/" TargetMode="External"/><Relationship Id="rId218" Type="http://schemas.openxmlformats.org/officeDocument/2006/relationships/hyperlink" Target="https://www.zipcodestogo.com/New%20york/NY/" TargetMode="External"/><Relationship Id="rId425" Type="http://schemas.openxmlformats.org/officeDocument/2006/relationships/hyperlink" Target="https://www.zipcodestogo.com/Brewster/NY/10509/" TargetMode="External"/><Relationship Id="rId632" Type="http://schemas.openxmlformats.org/officeDocument/2006/relationships/hyperlink" Target="https://www.zipcodestogo.com/Orange/NY/" TargetMode="External"/><Relationship Id="rId1055" Type="http://schemas.openxmlformats.org/officeDocument/2006/relationships/hyperlink" Target="https://www.zipcodestogo.com/Glen%20Head/NY/11545/" TargetMode="External"/><Relationship Id="rId1262" Type="http://schemas.openxmlformats.org/officeDocument/2006/relationships/hyperlink" Target="https://www.zipcodestogo.com/Suffolk/NY/" TargetMode="External"/><Relationship Id="rId2106" Type="http://schemas.openxmlformats.org/officeDocument/2006/relationships/hyperlink" Target="https://www.zipcodestogo.com/Orange/NY/" TargetMode="External"/><Relationship Id="rId2313" Type="http://schemas.openxmlformats.org/officeDocument/2006/relationships/hyperlink" Target="https://www.zipcodestogo.com/Cossayuna/NY/12823/" TargetMode="External"/><Relationship Id="rId2520" Type="http://schemas.openxmlformats.org/officeDocument/2006/relationships/hyperlink" Target="https://www.zipcodestogo.com/Franklin/NY/" TargetMode="External"/><Relationship Id="rId1122" Type="http://schemas.openxmlformats.org/officeDocument/2006/relationships/hyperlink" Target="https://www.zipcodestogo.com/Nassau/NY/" TargetMode="External"/><Relationship Id="rId4278" Type="http://schemas.openxmlformats.org/officeDocument/2006/relationships/hyperlink" Target="https://www.zipcodestogo.com/Allegany/NY/" TargetMode="External"/><Relationship Id="rId3087" Type="http://schemas.openxmlformats.org/officeDocument/2006/relationships/hyperlink" Target="https://www.zipcodestogo.com/Utica/NY/13502/" TargetMode="External"/><Relationship Id="rId3294" Type="http://schemas.openxmlformats.org/officeDocument/2006/relationships/hyperlink" Target="https://www.zipcodestogo.com/Tioga/NY/" TargetMode="External"/><Relationship Id="rId4138" Type="http://schemas.openxmlformats.org/officeDocument/2006/relationships/hyperlink" Target="https://www.zipcodestogo.com/Chautauqua/NY/" TargetMode="External"/><Relationship Id="rId4345" Type="http://schemas.openxmlformats.org/officeDocument/2006/relationships/hyperlink" Target="https://www.zipcodestogo.com/Newfield/NY/14867/" TargetMode="External"/><Relationship Id="rId1939" Type="http://schemas.openxmlformats.org/officeDocument/2006/relationships/hyperlink" Target="https://www.zipcodestogo.com/Oak%20Hill/NY/12460/" TargetMode="External"/><Relationship Id="rId3154" Type="http://schemas.openxmlformats.org/officeDocument/2006/relationships/hyperlink" Target="https://www.zipcodestogo.com/Saint%20lawrence/NY/" TargetMode="External"/><Relationship Id="rId3361" Type="http://schemas.openxmlformats.org/officeDocument/2006/relationships/hyperlink" Target="https://www.zipcodestogo.com/Kirkwood/NY/13795/" TargetMode="External"/><Relationship Id="rId4205" Type="http://schemas.openxmlformats.org/officeDocument/2006/relationships/hyperlink" Target="https://www.zipcodestogo.com/Portland/NY/14769/" TargetMode="External"/><Relationship Id="rId4412" Type="http://schemas.openxmlformats.org/officeDocument/2006/relationships/hyperlink" Target="http://www.p12.nysed.gov/repcrd2005/links/c02_dist.shtml" TargetMode="External"/><Relationship Id="rId282" Type="http://schemas.openxmlformats.org/officeDocument/2006/relationships/hyperlink" Target="https://www.zipcodestogo.com/New%20york/NY/" TargetMode="External"/><Relationship Id="rId2170" Type="http://schemas.openxmlformats.org/officeDocument/2006/relationships/hyperlink" Target="https://www.zipcodestogo.com/Sullivan/NY/" TargetMode="External"/><Relationship Id="rId3014" Type="http://schemas.openxmlformats.org/officeDocument/2006/relationships/hyperlink" Target="https://www.zipcodestogo.com/Otsego/NY/" TargetMode="External"/><Relationship Id="rId3221" Type="http://schemas.openxmlformats.org/officeDocument/2006/relationships/hyperlink" Target="https://www.zipcodestogo.com/Oswegatchie/NY/13670/" TargetMode="External"/><Relationship Id="rId8" Type="http://schemas.openxmlformats.org/officeDocument/2006/relationships/hyperlink" Target="https://www.zipcodestogo.com/New%20york/NY/" TargetMode="External"/><Relationship Id="rId142" Type="http://schemas.openxmlformats.org/officeDocument/2006/relationships/hyperlink" Target="https://www.zipcodestogo.com/New%20york/NY/" TargetMode="External"/><Relationship Id="rId2030" Type="http://schemas.openxmlformats.org/officeDocument/2006/relationships/hyperlink" Target="https://www.zipcodestogo.com/Columbia/NY/" TargetMode="External"/><Relationship Id="rId2987" Type="http://schemas.openxmlformats.org/officeDocument/2006/relationships/hyperlink" Target="https://www.zipcodestogo.com/Orwell/NY/13426/" TargetMode="External"/><Relationship Id="rId959" Type="http://schemas.openxmlformats.org/officeDocument/2006/relationships/hyperlink" Target="https://www.zipcodestogo.com/Elmhurst/NY/11380/" TargetMode="External"/><Relationship Id="rId1589" Type="http://schemas.openxmlformats.org/officeDocument/2006/relationships/hyperlink" Target="https://www.zipcodestogo.com/Middleburgh/NY/12122/" TargetMode="External"/><Relationship Id="rId1449" Type="http://schemas.openxmlformats.org/officeDocument/2006/relationships/hyperlink" Target="https://www.zipcodestogo.com/Berne/NY/12023/" TargetMode="External"/><Relationship Id="rId1796" Type="http://schemas.openxmlformats.org/officeDocument/2006/relationships/hyperlink" Target="https://www.zipcodestogo.com/Albany/NY/" TargetMode="External"/><Relationship Id="rId2847" Type="http://schemas.openxmlformats.org/officeDocument/2006/relationships/hyperlink" Target="https://www.zipcodestogo.com/Beaver%20Falls/NY/13305/" TargetMode="External"/><Relationship Id="rId4062" Type="http://schemas.openxmlformats.org/officeDocument/2006/relationships/hyperlink" Target="https://www.zipcodestogo.com/Monroe/NY/" TargetMode="External"/><Relationship Id="rId88" Type="http://schemas.openxmlformats.org/officeDocument/2006/relationships/hyperlink" Target="https://www.zipcodestogo.com/New%20york/NY/" TargetMode="External"/><Relationship Id="rId819" Type="http://schemas.openxmlformats.org/officeDocument/2006/relationships/hyperlink" Target="https://www.zipcodestogo.com/Brooklyn/NY/11210/" TargetMode="External"/><Relationship Id="rId1656" Type="http://schemas.openxmlformats.org/officeDocument/2006/relationships/hyperlink" Target="https://www.zipcodestogo.com/Columbia/NY/" TargetMode="External"/><Relationship Id="rId1863" Type="http://schemas.openxmlformats.org/officeDocument/2006/relationships/hyperlink" Target="https://www.zipcodestogo.com/Connelly/NY/12417/" TargetMode="External"/><Relationship Id="rId2707" Type="http://schemas.openxmlformats.org/officeDocument/2006/relationships/hyperlink" Target="https://www.zipcodestogo.com/Nedrow/NY/13120/" TargetMode="External"/><Relationship Id="rId2914" Type="http://schemas.openxmlformats.org/officeDocument/2006/relationships/hyperlink" Target="https://www.zipcodestogo.com/Lewis/NY/" TargetMode="External"/><Relationship Id="rId1309" Type="http://schemas.openxmlformats.org/officeDocument/2006/relationships/hyperlink" Target="https://www.zipcodestogo.com/Stony%20Brook/NY/11794/" TargetMode="External"/><Relationship Id="rId1516" Type="http://schemas.openxmlformats.org/officeDocument/2006/relationships/hyperlink" Target="https://www.zipcodestogo.com/Otsego/NY/" TargetMode="External"/><Relationship Id="rId1723" Type="http://schemas.openxmlformats.org/officeDocument/2006/relationships/hyperlink" Target="https://www.zipcodestogo.com/Albany/NY/12205/" TargetMode="External"/><Relationship Id="rId1930" Type="http://schemas.openxmlformats.org/officeDocument/2006/relationships/hyperlink" Target="https://www.zipcodestogo.com/Delaware/NY/" TargetMode="External"/><Relationship Id="rId15" Type="http://schemas.openxmlformats.org/officeDocument/2006/relationships/hyperlink" Target="https://www.zipcodestogo.com/New%20York/NY/10005/" TargetMode="External"/><Relationship Id="rId3688" Type="http://schemas.openxmlformats.org/officeDocument/2006/relationships/hyperlink" Target="https://www.zipcodestogo.com/Erie/NY/" TargetMode="External"/><Relationship Id="rId3895" Type="http://schemas.openxmlformats.org/officeDocument/2006/relationships/hyperlink" Target="https://www.zipcodestogo.com/Morton/NY/14508/" TargetMode="External"/><Relationship Id="rId2497" Type="http://schemas.openxmlformats.org/officeDocument/2006/relationships/hyperlink" Target="https://www.zipcodestogo.com/Moira/NY/12957/" TargetMode="External"/><Relationship Id="rId3548" Type="http://schemas.openxmlformats.org/officeDocument/2006/relationships/hyperlink" Target="https://www.zipcodestogo.com/Erie/NY/" TargetMode="External"/><Relationship Id="rId3755" Type="http://schemas.openxmlformats.org/officeDocument/2006/relationships/hyperlink" Target="https://www.zipcodestogo.com/Buffalo/NY/14267/" TargetMode="External"/><Relationship Id="rId469" Type="http://schemas.openxmlformats.org/officeDocument/2006/relationships/hyperlink" Target="https://www.zipcodestogo.com/Lake%20Peekskill/NY/10537/" TargetMode="External"/><Relationship Id="rId676" Type="http://schemas.openxmlformats.org/officeDocument/2006/relationships/hyperlink" Target="https://www.zipcodestogo.com/Rockland/NY/" TargetMode="External"/><Relationship Id="rId883" Type="http://schemas.openxmlformats.org/officeDocument/2006/relationships/hyperlink" Target="https://www.zipcodestogo.com/Brooklyn/NY/11243/" TargetMode="External"/><Relationship Id="rId1099" Type="http://schemas.openxmlformats.org/officeDocument/2006/relationships/hyperlink" Target="https://www.zipcodestogo.com/Rockville%20Centre/NY/11571/" TargetMode="External"/><Relationship Id="rId2357" Type="http://schemas.openxmlformats.org/officeDocument/2006/relationships/hyperlink" Target="https://www.zipcodestogo.com/Middle%20Grove/NY/12850/" TargetMode="External"/><Relationship Id="rId2564" Type="http://schemas.openxmlformats.org/officeDocument/2006/relationships/hyperlink" Target="https://www.zipcodestogo.com/Onondaga/NY/" TargetMode="External"/><Relationship Id="rId3408" Type="http://schemas.openxmlformats.org/officeDocument/2006/relationships/hyperlink" Target="https://www.zipcodestogo.com/Broome/NY/" TargetMode="External"/><Relationship Id="rId3615" Type="http://schemas.openxmlformats.org/officeDocument/2006/relationships/hyperlink" Target="https://www.zipcodestogo.com/North%20Collins/NY/14111/" TargetMode="External"/><Relationship Id="rId3962" Type="http://schemas.openxmlformats.org/officeDocument/2006/relationships/hyperlink" Target="https://www.zipcodestogo.com/Ontario/NY/" TargetMode="External"/><Relationship Id="rId329" Type="http://schemas.openxmlformats.org/officeDocument/2006/relationships/hyperlink" Target="https://www.zipcodestogo.com/New%20York/NY/10292/" TargetMode="External"/><Relationship Id="rId536" Type="http://schemas.openxmlformats.org/officeDocument/2006/relationships/hyperlink" Target="https://www.zipcodestogo.com/Westchester/NY/" TargetMode="External"/><Relationship Id="rId1166" Type="http://schemas.openxmlformats.org/officeDocument/2006/relationships/hyperlink" Target="https://www.zipcodestogo.com/Nassau/NY/" TargetMode="External"/><Relationship Id="rId1373" Type="http://schemas.openxmlformats.org/officeDocument/2006/relationships/hyperlink" Target="https://www.zipcodestogo.com/Mastic%20Beach/NY/11951/" TargetMode="External"/><Relationship Id="rId2217" Type="http://schemas.openxmlformats.org/officeDocument/2006/relationships/hyperlink" Target="https://www.zipcodestogo.com/Lake%20Huntington/NY/12752/" TargetMode="External"/><Relationship Id="rId2771" Type="http://schemas.openxmlformats.org/officeDocument/2006/relationships/hyperlink" Target="https://www.zipcodestogo.com/Verona%20Beach/NY/13162/" TargetMode="External"/><Relationship Id="rId3822" Type="http://schemas.openxmlformats.org/officeDocument/2006/relationships/hyperlink" Target="https://www.zipcodestogo.com/Ontario/NY/" TargetMode="External"/><Relationship Id="rId743" Type="http://schemas.openxmlformats.org/officeDocument/2006/relationships/hyperlink" Target="https://www.zipcodestogo.com/Great%20Neck/NY/11021/" TargetMode="External"/><Relationship Id="rId950" Type="http://schemas.openxmlformats.org/officeDocument/2006/relationships/hyperlink" Target="https://www.zipcodestogo.com/Queens/NY/" TargetMode="External"/><Relationship Id="rId1026" Type="http://schemas.openxmlformats.org/officeDocument/2006/relationships/hyperlink" Target="https://www.zipcodestogo.com/Queens/NY/" TargetMode="External"/><Relationship Id="rId1580" Type="http://schemas.openxmlformats.org/officeDocument/2006/relationships/hyperlink" Target="https://www.zipcodestogo.com/Otsego/NY/" TargetMode="External"/><Relationship Id="rId2424" Type="http://schemas.openxmlformats.org/officeDocument/2006/relationships/hyperlink" Target="https://www.zipcodestogo.com/Clinton/NY/" TargetMode="External"/><Relationship Id="rId2631" Type="http://schemas.openxmlformats.org/officeDocument/2006/relationships/hyperlink" Target="https://www.zipcodestogo.com/Fayette/NY/13065/" TargetMode="External"/><Relationship Id="rId4389" Type="http://schemas.openxmlformats.org/officeDocument/2006/relationships/hyperlink" Target="https://www.zipcodestogo.com/Wayne/NY/14893/" TargetMode="External"/><Relationship Id="rId603" Type="http://schemas.openxmlformats.org/officeDocument/2006/relationships/hyperlink" Target="https://www.zipcodestogo.com/Bellvale/NY/10912/" TargetMode="External"/><Relationship Id="rId810" Type="http://schemas.openxmlformats.org/officeDocument/2006/relationships/hyperlink" Target="https://www.zipcodestogo.com/Kings/NY/" TargetMode="External"/><Relationship Id="rId1233" Type="http://schemas.openxmlformats.org/officeDocument/2006/relationships/hyperlink" Target="https://www.zipcodestogo.com/Islip%20Terrace/NY/11752/" TargetMode="External"/><Relationship Id="rId1440" Type="http://schemas.openxmlformats.org/officeDocument/2006/relationships/hyperlink" Target="https://www.zipcodestogo.com/Columbia/NY/" TargetMode="External"/><Relationship Id="rId1300" Type="http://schemas.openxmlformats.org/officeDocument/2006/relationships/hyperlink" Target="https://www.zipcodestogo.com/Suffolk/NY/" TargetMode="External"/><Relationship Id="rId3198" Type="http://schemas.openxmlformats.org/officeDocument/2006/relationships/hyperlink" Target="https://www.zipcodestogo.com/Jefferson/NY/" TargetMode="External"/><Relationship Id="rId4249" Type="http://schemas.openxmlformats.org/officeDocument/2006/relationships/hyperlink" Target="https://www.zipcodestogo.com/Arkport/NY/14807/" TargetMode="External"/><Relationship Id="rId4456" Type="http://schemas.openxmlformats.org/officeDocument/2006/relationships/hyperlink" Target="http://www.p12.nysed.gov/repcrd2005/links/c52_dist.shtml" TargetMode="External"/><Relationship Id="rId3058" Type="http://schemas.openxmlformats.org/officeDocument/2006/relationships/hyperlink" Target="https://www.zipcodestogo.com/Oneida/NY/" TargetMode="External"/><Relationship Id="rId3265" Type="http://schemas.openxmlformats.org/officeDocument/2006/relationships/hyperlink" Target="https://www.zipcodestogo.com/Wanakena/NY/13695/" TargetMode="External"/><Relationship Id="rId3472" Type="http://schemas.openxmlformats.org/officeDocument/2006/relationships/hyperlink" Target="https://www.zipcodestogo.com/Erie/NY/" TargetMode="External"/><Relationship Id="rId4109" Type="http://schemas.openxmlformats.org/officeDocument/2006/relationships/hyperlink" Target="https://www.zipcodestogo.com/Angelica/NY/14709/" TargetMode="External"/><Relationship Id="rId4316" Type="http://schemas.openxmlformats.org/officeDocument/2006/relationships/hyperlink" Target="https://www.zipcodestogo.com/Tompkins/NY/" TargetMode="External"/><Relationship Id="rId186" Type="http://schemas.openxmlformats.org/officeDocument/2006/relationships/hyperlink" Target="https://www.zipcodestogo.com/New%20york/NY/" TargetMode="External"/><Relationship Id="rId393" Type="http://schemas.openxmlformats.org/officeDocument/2006/relationships/hyperlink" Target="https://www.zipcodestogo.com/Bronx/NY/10468/" TargetMode="External"/><Relationship Id="rId2074" Type="http://schemas.openxmlformats.org/officeDocument/2006/relationships/hyperlink" Target="https://www.zipcodestogo.com/Orange/NY/" TargetMode="External"/><Relationship Id="rId2281" Type="http://schemas.openxmlformats.org/officeDocument/2006/relationships/hyperlink" Target="https://www.zipcodestogo.com/Glens%20Falls/NY/12801/" TargetMode="External"/><Relationship Id="rId3125" Type="http://schemas.openxmlformats.org/officeDocument/2006/relationships/hyperlink" Target="https://www.zipcodestogo.com/Cape%20Vincent/NY/13618/" TargetMode="External"/><Relationship Id="rId3332" Type="http://schemas.openxmlformats.org/officeDocument/2006/relationships/hyperlink" Target="https://www.zipcodestogo.com/Broome/NY/" TargetMode="External"/><Relationship Id="rId253" Type="http://schemas.openxmlformats.org/officeDocument/2006/relationships/hyperlink" Target="https://www.zipcodestogo.com/New%20York/NY/10177/" TargetMode="External"/><Relationship Id="rId460" Type="http://schemas.openxmlformats.org/officeDocument/2006/relationships/hyperlink" Target="https://www.zipcodestogo.com/Westchester/NY/" TargetMode="External"/><Relationship Id="rId1090" Type="http://schemas.openxmlformats.org/officeDocument/2006/relationships/hyperlink" Target="https://www.zipcodestogo.com/Nassau/NY/" TargetMode="External"/><Relationship Id="rId2141" Type="http://schemas.openxmlformats.org/officeDocument/2006/relationships/hyperlink" Target="https://www.zipcodestogo.com/Walker%20Valley/NY/12588/" TargetMode="External"/><Relationship Id="rId113" Type="http://schemas.openxmlformats.org/officeDocument/2006/relationships/hyperlink" Target="https://www.zipcodestogo.com/New%20York/NY/10081/" TargetMode="External"/><Relationship Id="rId320" Type="http://schemas.openxmlformats.org/officeDocument/2006/relationships/hyperlink" Target="https://www.zipcodestogo.com/New%20york/NY/" TargetMode="External"/><Relationship Id="rId2001" Type="http://schemas.openxmlformats.org/officeDocument/2006/relationships/hyperlink" Target="https://www.zipcodestogo.com/Woodstock/NY/12498/" TargetMode="External"/><Relationship Id="rId2958" Type="http://schemas.openxmlformats.org/officeDocument/2006/relationships/hyperlink" Target="https://www.zipcodestogo.com/Herkimer/NY/" TargetMode="External"/><Relationship Id="rId1767" Type="http://schemas.openxmlformats.org/officeDocument/2006/relationships/hyperlink" Target="https://www.zipcodestogo.com/Albany/NY/12234/" TargetMode="External"/><Relationship Id="rId1974" Type="http://schemas.openxmlformats.org/officeDocument/2006/relationships/hyperlink" Target="https://www.zipcodestogo.com/Greene/NY/" TargetMode="External"/><Relationship Id="rId2818" Type="http://schemas.openxmlformats.org/officeDocument/2006/relationships/hyperlink" Target="https://www.zipcodestogo.com/Onondaga/NY/" TargetMode="External"/><Relationship Id="rId4173" Type="http://schemas.openxmlformats.org/officeDocument/2006/relationships/hyperlink" Target="https://www.zipcodestogo.com/Houghton/NY/14744/" TargetMode="External"/><Relationship Id="rId4380" Type="http://schemas.openxmlformats.org/officeDocument/2006/relationships/hyperlink" Target="https://www.zipcodestogo.com/Tompkins/NY/" TargetMode="External"/><Relationship Id="rId59" Type="http://schemas.openxmlformats.org/officeDocument/2006/relationships/hyperlink" Target="https://www.zipcodestogo.com/New%20York/NY/10027/" TargetMode="External"/><Relationship Id="rId1627" Type="http://schemas.openxmlformats.org/officeDocument/2006/relationships/hyperlink" Target="https://www.zipcodestogo.com/Rexford/NY/12148/" TargetMode="External"/><Relationship Id="rId1834" Type="http://schemas.openxmlformats.org/officeDocument/2006/relationships/hyperlink" Target="https://www.zipcodestogo.com/Schenectady/NY/" TargetMode="External"/><Relationship Id="rId4033" Type="http://schemas.openxmlformats.org/officeDocument/2006/relationships/hyperlink" Target="https://www.zipcodestogo.com/Rochester/NY/14613/" TargetMode="External"/><Relationship Id="rId4240" Type="http://schemas.openxmlformats.org/officeDocument/2006/relationships/hyperlink" Target="https://www.zipcodestogo.com/Allegany/NY/" TargetMode="External"/><Relationship Id="rId3799" Type="http://schemas.openxmlformats.org/officeDocument/2006/relationships/hyperlink" Target="https://www.zipcodestogo.com/Canandaigua/NY/14424/" TargetMode="External"/><Relationship Id="rId4100" Type="http://schemas.openxmlformats.org/officeDocument/2006/relationships/hyperlink" Target="https://www.zipcodestogo.com/Chautauqua/NY/" TargetMode="External"/><Relationship Id="rId1901" Type="http://schemas.openxmlformats.org/officeDocument/2006/relationships/hyperlink" Target="https://www.zipcodestogo.com/Hensonville/NY/12439/" TargetMode="External"/><Relationship Id="rId3659" Type="http://schemas.openxmlformats.org/officeDocument/2006/relationships/hyperlink" Target="https://www.zipcodestogo.com/Tonawanda/NY/14150/" TargetMode="External"/><Relationship Id="rId3866" Type="http://schemas.openxmlformats.org/officeDocument/2006/relationships/hyperlink" Target="https://www.zipcodestogo.com/Yates/NY/" TargetMode="External"/><Relationship Id="rId787" Type="http://schemas.openxmlformats.org/officeDocument/2006/relationships/hyperlink" Target="https://www.zipcodestogo.com/Astoria/NY/11102/" TargetMode="External"/><Relationship Id="rId994" Type="http://schemas.openxmlformats.org/officeDocument/2006/relationships/hyperlink" Target="https://www.zipcodestogo.com/Queens/NY/" TargetMode="External"/><Relationship Id="rId2468" Type="http://schemas.openxmlformats.org/officeDocument/2006/relationships/hyperlink" Target="https://www.zipcodestogo.com/Essex/NY/" TargetMode="External"/><Relationship Id="rId2675" Type="http://schemas.openxmlformats.org/officeDocument/2006/relationships/hyperlink" Target="https://www.zipcodestogo.com/Mc%20Graw/NY/13101/" TargetMode="External"/><Relationship Id="rId2882" Type="http://schemas.openxmlformats.org/officeDocument/2006/relationships/hyperlink" Target="https://www.zipcodestogo.com/Lewis/NY/" TargetMode="External"/><Relationship Id="rId3519" Type="http://schemas.openxmlformats.org/officeDocument/2006/relationships/hyperlink" Target="https://www.zipcodestogo.com/Cowlesville/NY/14037/" TargetMode="External"/><Relationship Id="rId3726" Type="http://schemas.openxmlformats.org/officeDocument/2006/relationships/hyperlink" Target="https://www.zipcodestogo.com/Erie/NY/" TargetMode="External"/><Relationship Id="rId3933" Type="http://schemas.openxmlformats.org/officeDocument/2006/relationships/hyperlink" Target="https://www.zipcodestogo.com/Phelps/NY/14532/" TargetMode="External"/><Relationship Id="rId647" Type="http://schemas.openxmlformats.org/officeDocument/2006/relationships/hyperlink" Target="https://www.zipcodestogo.com/Middletown/NY/10941/" TargetMode="External"/><Relationship Id="rId854" Type="http://schemas.openxmlformats.org/officeDocument/2006/relationships/hyperlink" Target="https://www.zipcodestogo.com/Kings/NY/" TargetMode="External"/><Relationship Id="rId1277" Type="http://schemas.openxmlformats.org/officeDocument/2006/relationships/hyperlink" Target="https://www.zipcodestogo.com/Port%20Jefferson%20Station/NY/11776/" TargetMode="External"/><Relationship Id="rId1484" Type="http://schemas.openxmlformats.org/officeDocument/2006/relationships/hyperlink" Target="https://www.zipcodestogo.com/Albany/NY/" TargetMode="External"/><Relationship Id="rId1691" Type="http://schemas.openxmlformats.org/officeDocument/2006/relationships/hyperlink" Target="https://www.zipcodestogo.com/Voorheesville/NY/12186/" TargetMode="External"/><Relationship Id="rId2328" Type="http://schemas.openxmlformats.org/officeDocument/2006/relationships/hyperlink" Target="https://www.zipcodestogo.com/Washington/NY/" TargetMode="External"/><Relationship Id="rId2535" Type="http://schemas.openxmlformats.org/officeDocument/2006/relationships/hyperlink" Target="https://www.zipcodestogo.com/Rouses%20Point/NY/12979/" TargetMode="External"/><Relationship Id="rId2742" Type="http://schemas.openxmlformats.org/officeDocument/2006/relationships/hyperlink" Target="https://www.zipcodestogo.com/Wayne/NY/" TargetMode="External"/><Relationship Id="rId507" Type="http://schemas.openxmlformats.org/officeDocument/2006/relationships/hyperlink" Target="https://www.zipcodestogo.com/Peekskill/NY/10566/" TargetMode="External"/><Relationship Id="rId714" Type="http://schemas.openxmlformats.org/officeDocument/2006/relationships/hyperlink" Target="https://www.zipcodestogo.com/Rockland/NY/" TargetMode="External"/><Relationship Id="rId921" Type="http://schemas.openxmlformats.org/officeDocument/2006/relationships/hyperlink" Target="https://www.zipcodestogo.com/Bayside/NY/11360/" TargetMode="External"/><Relationship Id="rId1137" Type="http://schemas.openxmlformats.org/officeDocument/2006/relationships/hyperlink" Target="https://www.zipcodestogo.com/Arverne/NY/11692/" TargetMode="External"/><Relationship Id="rId1344" Type="http://schemas.openxmlformats.org/officeDocument/2006/relationships/hyperlink" Target="https://www.zipcodestogo.com/Suffolk/NY/" TargetMode="External"/><Relationship Id="rId1551" Type="http://schemas.openxmlformats.org/officeDocument/2006/relationships/hyperlink" Target="https://www.zipcodestogo.com/Guilderland%20Center/NY/12085/" TargetMode="External"/><Relationship Id="rId2602" Type="http://schemas.openxmlformats.org/officeDocument/2006/relationships/hyperlink" Target="https://www.zipcodestogo.com/Oswego/NY/" TargetMode="External"/><Relationship Id="rId50" Type="http://schemas.openxmlformats.org/officeDocument/2006/relationships/hyperlink" Target="https://www.zipcodestogo.com/New%20york/NY/" TargetMode="External"/><Relationship Id="rId1204" Type="http://schemas.openxmlformats.org/officeDocument/2006/relationships/hyperlink" Target="https://www.zipcodestogo.com/Suffolk/NY/" TargetMode="External"/><Relationship Id="rId1411" Type="http://schemas.openxmlformats.org/officeDocument/2006/relationships/hyperlink" Target="https://www.zipcodestogo.com/Southold/NY/11971/" TargetMode="External"/><Relationship Id="rId3169" Type="http://schemas.openxmlformats.org/officeDocument/2006/relationships/hyperlink" Target="https://www.zipcodestogo.com/Fishers%20Landing/NY/13641/" TargetMode="External"/><Relationship Id="rId3376" Type="http://schemas.openxmlformats.org/officeDocument/2006/relationships/hyperlink" Target="https://www.zipcodestogo.com/Delaware/NY/" TargetMode="External"/><Relationship Id="rId3583" Type="http://schemas.openxmlformats.org/officeDocument/2006/relationships/hyperlink" Target="https://www.zipcodestogo.com/Java%20Village/NY/14083/" TargetMode="External"/><Relationship Id="rId4427" Type="http://schemas.openxmlformats.org/officeDocument/2006/relationships/hyperlink" Target="http://www.p12.nysed.gov/repcrd2005/links/c16_dist.shtml" TargetMode="External"/><Relationship Id="rId297" Type="http://schemas.openxmlformats.org/officeDocument/2006/relationships/hyperlink" Target="https://www.zipcodestogo.com/New%20York/NY/10269/" TargetMode="External"/><Relationship Id="rId2185" Type="http://schemas.openxmlformats.org/officeDocument/2006/relationships/hyperlink" Target="https://www.zipcodestogo.com/Fallsburg/NY/12733/" TargetMode="External"/><Relationship Id="rId2392" Type="http://schemas.openxmlformats.org/officeDocument/2006/relationships/hyperlink" Target="https://www.zipcodestogo.com/Essex/NY/" TargetMode="External"/><Relationship Id="rId3029" Type="http://schemas.openxmlformats.org/officeDocument/2006/relationships/hyperlink" Target="https://www.zipcodestogo.com/Sherrill/NY/13461/" TargetMode="External"/><Relationship Id="rId3236" Type="http://schemas.openxmlformats.org/officeDocument/2006/relationships/hyperlink" Target="https://www.zipcodestogo.com/Saint%20lawrence/NY/" TargetMode="External"/><Relationship Id="rId3790" Type="http://schemas.openxmlformats.org/officeDocument/2006/relationships/hyperlink" Target="https://www.zipcodestogo.com/Genesee/NY/" TargetMode="External"/><Relationship Id="rId157" Type="http://schemas.openxmlformats.org/officeDocument/2006/relationships/hyperlink" Target="https://www.zipcodestogo.com/New%20York/NY/10114/" TargetMode="External"/><Relationship Id="rId364" Type="http://schemas.openxmlformats.org/officeDocument/2006/relationships/hyperlink" Target="https://www.zipcodestogo.com/Bronx/NY/" TargetMode="External"/><Relationship Id="rId2045" Type="http://schemas.openxmlformats.org/officeDocument/2006/relationships/hyperlink" Target="https://www.zipcodestogo.com/Gardiner/NY/12525/" TargetMode="External"/><Relationship Id="rId3443" Type="http://schemas.openxmlformats.org/officeDocument/2006/relationships/hyperlink" Target="https://www.zipcodestogo.com/Walton/NY/13856/" TargetMode="External"/><Relationship Id="rId3650" Type="http://schemas.openxmlformats.org/officeDocument/2006/relationships/hyperlink" Target="https://www.zipcodestogo.com/Erie/NY/" TargetMode="External"/><Relationship Id="rId571" Type="http://schemas.openxmlformats.org/officeDocument/2006/relationships/hyperlink" Target="https://www.zipcodestogo.com/Yonkers/NY/10703/" TargetMode="External"/><Relationship Id="rId2252" Type="http://schemas.openxmlformats.org/officeDocument/2006/relationships/hyperlink" Target="https://www.zipcodestogo.com/Sullivan/NY/" TargetMode="External"/><Relationship Id="rId3303" Type="http://schemas.openxmlformats.org/officeDocument/2006/relationships/hyperlink" Target="https://www.zipcodestogo.com/Conklin/NY/13748/" TargetMode="External"/><Relationship Id="rId3510" Type="http://schemas.openxmlformats.org/officeDocument/2006/relationships/hyperlink" Target="https://www.zipcodestogo.com/Erie/NY/" TargetMode="External"/><Relationship Id="rId224" Type="http://schemas.openxmlformats.org/officeDocument/2006/relationships/hyperlink" Target="https://www.zipcodestogo.com/New%20york/NY/" TargetMode="External"/><Relationship Id="rId431" Type="http://schemas.openxmlformats.org/officeDocument/2006/relationships/hyperlink" Target="https://www.zipcodestogo.com/Carmel/NY/10512/" TargetMode="External"/><Relationship Id="rId1061" Type="http://schemas.openxmlformats.org/officeDocument/2006/relationships/hyperlink" Target="https://www.zipcodestogo.com/Hempstead/NY/11549/" TargetMode="External"/><Relationship Id="rId2112" Type="http://schemas.openxmlformats.org/officeDocument/2006/relationships/hyperlink" Target="https://www.zipcodestogo.com/Dutchess/NY/" TargetMode="External"/><Relationship Id="rId1878" Type="http://schemas.openxmlformats.org/officeDocument/2006/relationships/hyperlink" Target="https://www.zipcodestogo.com/Greene/NY/" TargetMode="External"/><Relationship Id="rId2929" Type="http://schemas.openxmlformats.org/officeDocument/2006/relationships/hyperlink" Target="https://www.zipcodestogo.com/Hubbardsville/NY/13355/" TargetMode="External"/><Relationship Id="rId4077" Type="http://schemas.openxmlformats.org/officeDocument/2006/relationships/hyperlink" Target="https://www.zipcodestogo.com/Rochester/NY/14647/" TargetMode="External"/><Relationship Id="rId4284" Type="http://schemas.openxmlformats.org/officeDocument/2006/relationships/hyperlink" Target="https://www.zipcodestogo.com/Chemung/NY/" TargetMode="External"/><Relationship Id="rId1738" Type="http://schemas.openxmlformats.org/officeDocument/2006/relationships/hyperlink" Target="https://www.zipcodestogo.com/Albany/NY/" TargetMode="External"/><Relationship Id="rId3093" Type="http://schemas.openxmlformats.org/officeDocument/2006/relationships/hyperlink" Target="https://www.zipcodestogo.com/Utica/NY/13505/" TargetMode="External"/><Relationship Id="rId4144" Type="http://schemas.openxmlformats.org/officeDocument/2006/relationships/hyperlink" Target="https://www.zipcodestogo.com/Chautauqua/NY/" TargetMode="External"/><Relationship Id="rId4351" Type="http://schemas.openxmlformats.org/officeDocument/2006/relationships/hyperlink" Target="https://www.zipcodestogo.com/Pine%20City/NY/14871/" TargetMode="External"/><Relationship Id="rId1945" Type="http://schemas.openxmlformats.org/officeDocument/2006/relationships/hyperlink" Target="https://www.zipcodestogo.com/Phoenicia/NY/12464/" TargetMode="External"/><Relationship Id="rId3160" Type="http://schemas.openxmlformats.org/officeDocument/2006/relationships/hyperlink" Target="https://www.zipcodestogo.com/Jefferson/NY/" TargetMode="External"/><Relationship Id="rId4004" Type="http://schemas.openxmlformats.org/officeDocument/2006/relationships/hyperlink" Target="https://www.zipcodestogo.com/Wayne/NY/" TargetMode="External"/><Relationship Id="rId4211" Type="http://schemas.openxmlformats.org/officeDocument/2006/relationships/hyperlink" Target="https://www.zipcodestogo.com/Richburg/NY/14774/" TargetMode="External"/><Relationship Id="rId1805" Type="http://schemas.openxmlformats.org/officeDocument/2006/relationships/hyperlink" Target="https://www.zipcodestogo.com/Albany/NY/12256/" TargetMode="External"/><Relationship Id="rId3020" Type="http://schemas.openxmlformats.org/officeDocument/2006/relationships/hyperlink" Target="https://www.zipcodestogo.com/Oneida/NY/" TargetMode="External"/><Relationship Id="rId3977" Type="http://schemas.openxmlformats.org/officeDocument/2006/relationships/hyperlink" Target="https://www.zipcodestogo.com/Spencerport/NY/14559/" TargetMode="External"/><Relationship Id="rId898" Type="http://schemas.openxmlformats.org/officeDocument/2006/relationships/hyperlink" Target="https://www.zipcodestogo.com/Kings/NY/" TargetMode="External"/><Relationship Id="rId2579" Type="http://schemas.openxmlformats.org/officeDocument/2006/relationships/hyperlink" Target="https://www.zipcodestogo.com/Bridgeport/NY/13030/" TargetMode="External"/><Relationship Id="rId2786" Type="http://schemas.openxmlformats.org/officeDocument/2006/relationships/hyperlink" Target="https://www.zipcodestogo.com/Onondaga/NY/" TargetMode="External"/><Relationship Id="rId2993" Type="http://schemas.openxmlformats.org/officeDocument/2006/relationships/hyperlink" Target="https://www.zipcodestogo.com/Port%20Leyden/NY/13433/" TargetMode="External"/><Relationship Id="rId3837" Type="http://schemas.openxmlformats.org/officeDocument/2006/relationships/hyperlink" Target="https://www.zipcodestogo.com/Gorham/NY/14461/" TargetMode="External"/><Relationship Id="rId758" Type="http://schemas.openxmlformats.org/officeDocument/2006/relationships/hyperlink" Target="https://www.zipcodestogo.com/Nassau/NY/" TargetMode="External"/><Relationship Id="rId965" Type="http://schemas.openxmlformats.org/officeDocument/2006/relationships/hyperlink" Target="https://www.zipcodestogo.com/Ridgewood/NY/11386/" TargetMode="External"/><Relationship Id="rId1388" Type="http://schemas.openxmlformats.org/officeDocument/2006/relationships/hyperlink" Target="https://www.zipcodestogo.com/Suffolk/NY/" TargetMode="External"/><Relationship Id="rId1595" Type="http://schemas.openxmlformats.org/officeDocument/2006/relationships/hyperlink" Target="https://www.zipcodestogo.com/New%20Lebanon/NY/12125/" TargetMode="External"/><Relationship Id="rId2439" Type="http://schemas.openxmlformats.org/officeDocument/2006/relationships/hyperlink" Target="https://www.zipcodestogo.com/Chateaugay/NY/12920/" TargetMode="External"/><Relationship Id="rId2646" Type="http://schemas.openxmlformats.org/officeDocument/2006/relationships/hyperlink" Target="https://www.zipcodestogo.com/Oswego/NY/" TargetMode="External"/><Relationship Id="rId2853" Type="http://schemas.openxmlformats.org/officeDocument/2006/relationships/hyperlink" Target="https://www.zipcodestogo.com/Bouckville/NY/13310/" TargetMode="External"/><Relationship Id="rId3904" Type="http://schemas.openxmlformats.org/officeDocument/2006/relationships/hyperlink" Target="https://www.zipcodestogo.com/Wayne/NY/" TargetMode="External"/><Relationship Id="rId94" Type="http://schemas.openxmlformats.org/officeDocument/2006/relationships/hyperlink" Target="https://www.zipcodestogo.com/New%20york/NY/" TargetMode="External"/><Relationship Id="rId618" Type="http://schemas.openxmlformats.org/officeDocument/2006/relationships/hyperlink" Target="https://www.zipcodestogo.com/Orange/NY/" TargetMode="External"/><Relationship Id="rId825" Type="http://schemas.openxmlformats.org/officeDocument/2006/relationships/hyperlink" Target="https://www.zipcodestogo.com/Brooklyn/NY/11213/" TargetMode="External"/><Relationship Id="rId1248" Type="http://schemas.openxmlformats.org/officeDocument/2006/relationships/hyperlink" Target="https://www.zipcodestogo.com/Suffolk/NY/" TargetMode="External"/><Relationship Id="rId1455" Type="http://schemas.openxmlformats.org/officeDocument/2006/relationships/hyperlink" Target="https://www.zipcodestogo.com/Burnt%20Hills/NY/12027/" TargetMode="External"/><Relationship Id="rId1662" Type="http://schemas.openxmlformats.org/officeDocument/2006/relationships/hyperlink" Target="https://www.zipcodestogo.com/Rensselaer/NY/" TargetMode="External"/><Relationship Id="rId2506" Type="http://schemas.openxmlformats.org/officeDocument/2006/relationships/hyperlink" Target="https://www.zipcodestogo.com/Essex/NY/" TargetMode="External"/><Relationship Id="rId1108" Type="http://schemas.openxmlformats.org/officeDocument/2006/relationships/hyperlink" Target="https://www.zipcodestogo.com/Nassau/NY/" TargetMode="External"/><Relationship Id="rId1315" Type="http://schemas.openxmlformats.org/officeDocument/2006/relationships/hyperlink" Target="https://www.zipcodestogo.com/Woodbury/NY/11797/" TargetMode="External"/><Relationship Id="rId2713" Type="http://schemas.openxmlformats.org/officeDocument/2006/relationships/hyperlink" Target="https://www.zipcodestogo.com/North%20Bay/NY/13123/" TargetMode="External"/><Relationship Id="rId2920" Type="http://schemas.openxmlformats.org/officeDocument/2006/relationships/hyperlink" Target="https://www.zipcodestogo.com/Otsego/NY/" TargetMode="External"/><Relationship Id="rId1522" Type="http://schemas.openxmlformats.org/officeDocument/2006/relationships/hyperlink" Target="https://www.zipcodestogo.com/Albany/NY/" TargetMode="External"/><Relationship Id="rId21" Type="http://schemas.openxmlformats.org/officeDocument/2006/relationships/hyperlink" Target="https://www.zipcodestogo.com/New%20York/NY/10008/" TargetMode="External"/><Relationship Id="rId2089" Type="http://schemas.openxmlformats.org/officeDocument/2006/relationships/hyperlink" Target="https://www.zipcodestogo.com/Newburgh/NY/12551/" TargetMode="External"/><Relationship Id="rId3487" Type="http://schemas.openxmlformats.org/officeDocument/2006/relationships/hyperlink" Target="https://www.zipcodestogo.com/Basom/NY/14013/" TargetMode="External"/><Relationship Id="rId3694" Type="http://schemas.openxmlformats.org/officeDocument/2006/relationships/hyperlink" Target="https://www.zipcodestogo.com/Erie/NY/" TargetMode="External"/><Relationship Id="rId2296" Type="http://schemas.openxmlformats.org/officeDocument/2006/relationships/hyperlink" Target="https://www.zipcodestogo.com/Hamilton/NY/" TargetMode="External"/><Relationship Id="rId3347" Type="http://schemas.openxmlformats.org/officeDocument/2006/relationships/hyperlink" Target="https://www.zipcodestogo.com/Hancock/NY/13783/" TargetMode="External"/><Relationship Id="rId3554" Type="http://schemas.openxmlformats.org/officeDocument/2006/relationships/hyperlink" Target="https://www.zipcodestogo.com/Cattaraugus/NY/" TargetMode="External"/><Relationship Id="rId3761" Type="http://schemas.openxmlformats.org/officeDocument/2006/relationships/hyperlink" Target="https://www.zipcodestogo.com/Buffalo/NY/14272/" TargetMode="External"/><Relationship Id="rId268" Type="http://schemas.openxmlformats.org/officeDocument/2006/relationships/hyperlink" Target="https://www.zipcodestogo.com/New%20york/NY/" TargetMode="External"/><Relationship Id="rId475" Type="http://schemas.openxmlformats.org/officeDocument/2006/relationships/hyperlink" Target="https://www.zipcodestogo.com/Mahopac/NY/10541/" TargetMode="External"/><Relationship Id="rId682" Type="http://schemas.openxmlformats.org/officeDocument/2006/relationships/hyperlink" Target="https://www.zipcodestogo.com/Rockland/NY/" TargetMode="External"/><Relationship Id="rId2156" Type="http://schemas.openxmlformats.org/officeDocument/2006/relationships/hyperlink" Target="https://www.zipcodestogo.com/Dutchess/NY/" TargetMode="External"/><Relationship Id="rId2363" Type="http://schemas.openxmlformats.org/officeDocument/2006/relationships/hyperlink" Target="https://www.zipcodestogo.com/North%20Creek/NY/12853/" TargetMode="External"/><Relationship Id="rId2570" Type="http://schemas.openxmlformats.org/officeDocument/2006/relationships/hyperlink" Target="https://www.zipcodestogo.com/Cayuga/NY/" TargetMode="External"/><Relationship Id="rId3207" Type="http://schemas.openxmlformats.org/officeDocument/2006/relationships/hyperlink" Target="https://www.zipcodestogo.com/Massena/NY/13662/" TargetMode="External"/><Relationship Id="rId3414" Type="http://schemas.openxmlformats.org/officeDocument/2006/relationships/hyperlink" Target="https://www.zipcodestogo.com/Delaware/NY/" TargetMode="External"/><Relationship Id="rId3621" Type="http://schemas.openxmlformats.org/officeDocument/2006/relationships/hyperlink" Target="https://www.zipcodestogo.com/North%20Tonawanda/NY/14120/" TargetMode="External"/><Relationship Id="rId128" Type="http://schemas.openxmlformats.org/officeDocument/2006/relationships/hyperlink" Target="https://www.zipcodestogo.com/New%20york/NY/" TargetMode="External"/><Relationship Id="rId335" Type="http://schemas.openxmlformats.org/officeDocument/2006/relationships/hyperlink" Target="https://www.zipcodestogo.com/Staten%20Island/NY/10303/" TargetMode="External"/><Relationship Id="rId542" Type="http://schemas.openxmlformats.org/officeDocument/2006/relationships/hyperlink" Target="https://www.zipcodestogo.com/Westchester/NY/" TargetMode="External"/><Relationship Id="rId1172" Type="http://schemas.openxmlformats.org/officeDocument/2006/relationships/hyperlink" Target="https://www.zipcodestogo.com/Suffolk/NY/" TargetMode="External"/><Relationship Id="rId2016" Type="http://schemas.openxmlformats.org/officeDocument/2006/relationships/hyperlink" Target="https://www.zipcodestogo.com/Dutchess/NY/" TargetMode="External"/><Relationship Id="rId2223" Type="http://schemas.openxmlformats.org/officeDocument/2006/relationships/hyperlink" Target="https://www.zipcodestogo.com/Loch%20Sheldrake/NY/12759/" TargetMode="External"/><Relationship Id="rId2430" Type="http://schemas.openxmlformats.org/officeDocument/2006/relationships/hyperlink" Target="https://www.zipcodestogo.com/Franklin/NY/" TargetMode="External"/><Relationship Id="rId402" Type="http://schemas.openxmlformats.org/officeDocument/2006/relationships/hyperlink" Target="https://www.zipcodestogo.com/Bronx/NY/" TargetMode="External"/><Relationship Id="rId1032" Type="http://schemas.openxmlformats.org/officeDocument/2006/relationships/hyperlink" Target="https://www.zipcodestogo.com/Nassau/NY/" TargetMode="External"/><Relationship Id="rId4188" Type="http://schemas.openxmlformats.org/officeDocument/2006/relationships/hyperlink" Target="https://www.zipcodestogo.com/Cattaraugus/NY/" TargetMode="External"/><Relationship Id="rId4395" Type="http://schemas.openxmlformats.org/officeDocument/2006/relationships/hyperlink" Target="https://www.zipcodestogo.com/Whitesville/NY/14897/" TargetMode="External"/><Relationship Id="rId1989" Type="http://schemas.openxmlformats.org/officeDocument/2006/relationships/hyperlink" Target="https://www.zipcodestogo.com/West%20Hurley/NY/12491/" TargetMode="External"/><Relationship Id="rId4048" Type="http://schemas.openxmlformats.org/officeDocument/2006/relationships/hyperlink" Target="https://www.zipcodestogo.com/Monroe/NY/" TargetMode="External"/><Relationship Id="rId4255" Type="http://schemas.openxmlformats.org/officeDocument/2006/relationships/hyperlink" Target="https://www.zipcodestogo.com/Bath/NY/14810/" TargetMode="External"/><Relationship Id="rId1849" Type="http://schemas.openxmlformats.org/officeDocument/2006/relationships/hyperlink" Target="https://www.zipcodestogo.com/Bearsville/NY/12409/" TargetMode="External"/><Relationship Id="rId3064" Type="http://schemas.openxmlformats.org/officeDocument/2006/relationships/hyperlink" Target="https://www.zipcodestogo.com/Madison/NY/" TargetMode="External"/><Relationship Id="rId4462" Type="http://schemas.openxmlformats.org/officeDocument/2006/relationships/hyperlink" Target="http://www.p12.nysed.gov/repcrd2005/links/c58_dist.shtml" TargetMode="External"/><Relationship Id="rId192" Type="http://schemas.openxmlformats.org/officeDocument/2006/relationships/hyperlink" Target="https://www.zipcodestogo.com/New%20york/NY/" TargetMode="External"/><Relationship Id="rId1709" Type="http://schemas.openxmlformats.org/officeDocument/2006/relationships/hyperlink" Target="https://www.zipcodestogo.com/West%20Sand%20Lake/NY/12196/" TargetMode="External"/><Relationship Id="rId1916" Type="http://schemas.openxmlformats.org/officeDocument/2006/relationships/hyperlink" Target="https://www.zipcodestogo.com/Ulster/NY/" TargetMode="External"/><Relationship Id="rId3271" Type="http://schemas.openxmlformats.org/officeDocument/2006/relationships/hyperlink" Target="https://www.zipcodestogo.com/Potsdam/NY/13699/" TargetMode="External"/><Relationship Id="rId4115" Type="http://schemas.openxmlformats.org/officeDocument/2006/relationships/hyperlink" Target="https://www.zipcodestogo.com/Bemus%20Point/NY/14712/" TargetMode="External"/><Relationship Id="rId4322" Type="http://schemas.openxmlformats.org/officeDocument/2006/relationships/hyperlink" Target="https://www.zipcodestogo.com/Tompkins/NY/" TargetMode="External"/><Relationship Id="rId2080" Type="http://schemas.openxmlformats.org/officeDocument/2006/relationships/hyperlink" Target="https://www.zipcodestogo.com/Dutchess/NY/" TargetMode="External"/><Relationship Id="rId3131" Type="http://schemas.openxmlformats.org/officeDocument/2006/relationships/hyperlink" Target="https://www.zipcodestogo.com/Chase%20Mills/NY/13621/" TargetMode="External"/><Relationship Id="rId2897" Type="http://schemas.openxmlformats.org/officeDocument/2006/relationships/hyperlink" Target="https://www.zipcodestogo.com/Eaton/NY/13334/" TargetMode="External"/><Relationship Id="rId3948" Type="http://schemas.openxmlformats.org/officeDocument/2006/relationships/hyperlink" Target="https://www.zipcodestogo.com/Seneca/NY/" TargetMode="External"/><Relationship Id="rId869" Type="http://schemas.openxmlformats.org/officeDocument/2006/relationships/hyperlink" Target="https://www.zipcodestogo.com/Brooklyn/NY/11236/" TargetMode="External"/><Relationship Id="rId1499" Type="http://schemas.openxmlformats.org/officeDocument/2006/relationships/hyperlink" Target="https://www.zipcodestogo.com/Duanesburg/NY/12056/" TargetMode="External"/><Relationship Id="rId729" Type="http://schemas.openxmlformats.org/officeDocument/2006/relationships/hyperlink" Target="https://www.zipcodestogo.com/Floral%20Park/NY/11001/" TargetMode="External"/><Relationship Id="rId1359" Type="http://schemas.openxmlformats.org/officeDocument/2006/relationships/hyperlink" Target="https://www.zipcodestogo.com/East%20Quogue/NY/11942/" TargetMode="External"/><Relationship Id="rId2757" Type="http://schemas.openxmlformats.org/officeDocument/2006/relationships/hyperlink" Target="https://www.zipcodestogo.com/South%20Butler/NY/13154/" TargetMode="External"/><Relationship Id="rId2964" Type="http://schemas.openxmlformats.org/officeDocument/2006/relationships/hyperlink" Target="https://www.zipcodestogo.com/Madison/NY/" TargetMode="External"/><Relationship Id="rId3808" Type="http://schemas.openxmlformats.org/officeDocument/2006/relationships/hyperlink" Target="https://www.zipcodestogo.com/Orleans/NY/" TargetMode="External"/><Relationship Id="rId936" Type="http://schemas.openxmlformats.org/officeDocument/2006/relationships/hyperlink" Target="https://www.zipcodestogo.com/Queens/NY/" TargetMode="External"/><Relationship Id="rId1219" Type="http://schemas.openxmlformats.org/officeDocument/2006/relationships/hyperlink" Target="https://www.zipcodestogo.com/Holtsville/NY/11742/" TargetMode="External"/><Relationship Id="rId1566" Type="http://schemas.openxmlformats.org/officeDocument/2006/relationships/hyperlink" Target="https://www.zipcodestogo.com/Rensselaer/NY/" TargetMode="External"/><Relationship Id="rId1773" Type="http://schemas.openxmlformats.org/officeDocument/2006/relationships/hyperlink" Target="https://www.zipcodestogo.com/Albany/NY/12237/" TargetMode="External"/><Relationship Id="rId1980" Type="http://schemas.openxmlformats.org/officeDocument/2006/relationships/hyperlink" Target="https://www.zipcodestogo.com/Greene/NY/" TargetMode="External"/><Relationship Id="rId2617" Type="http://schemas.openxmlformats.org/officeDocument/2006/relationships/hyperlink" Target="https://www.zipcodestogo.com/East%20Homer/NY/13056/" TargetMode="External"/><Relationship Id="rId2824" Type="http://schemas.openxmlformats.org/officeDocument/2006/relationships/hyperlink" Target="https://www.zipcodestogo.com/Onondaga/NY/" TargetMode="External"/><Relationship Id="rId65" Type="http://schemas.openxmlformats.org/officeDocument/2006/relationships/hyperlink" Target="https://www.zipcodestogo.com/New%20York/NY/10030/" TargetMode="External"/><Relationship Id="rId1426" Type="http://schemas.openxmlformats.org/officeDocument/2006/relationships/hyperlink" Target="https://www.zipcodestogo.com/Suffolk/NY/" TargetMode="External"/><Relationship Id="rId1633" Type="http://schemas.openxmlformats.org/officeDocument/2006/relationships/hyperlink" Target="https://www.zipcodestogo.com/Round%20Lake/NY/12151/" TargetMode="External"/><Relationship Id="rId1840" Type="http://schemas.openxmlformats.org/officeDocument/2006/relationships/hyperlink" Target="https://www.zipcodestogo.com/Ulster/NY/" TargetMode="External"/><Relationship Id="rId1700" Type="http://schemas.openxmlformats.org/officeDocument/2006/relationships/hyperlink" Target="https://www.zipcodestogo.com/Hamilton/NY/" TargetMode="External"/><Relationship Id="rId3598" Type="http://schemas.openxmlformats.org/officeDocument/2006/relationships/hyperlink" Target="https://www.zipcodestogo.com/Orleans/NY/" TargetMode="External"/><Relationship Id="rId3458" Type="http://schemas.openxmlformats.org/officeDocument/2006/relationships/hyperlink" Target="https://www.zipcodestogo.com/Broome/NY/" TargetMode="External"/><Relationship Id="rId3665" Type="http://schemas.openxmlformats.org/officeDocument/2006/relationships/hyperlink" Target="https://www.zipcodestogo.com/Varysburg/NY/14167/" TargetMode="External"/><Relationship Id="rId3872" Type="http://schemas.openxmlformats.org/officeDocument/2006/relationships/hyperlink" Target="https://www.zipcodestogo.com/Livingston/NY/" TargetMode="External"/><Relationship Id="rId379" Type="http://schemas.openxmlformats.org/officeDocument/2006/relationships/hyperlink" Target="https://www.zipcodestogo.com/Bronx/NY/10461/" TargetMode="External"/><Relationship Id="rId586" Type="http://schemas.openxmlformats.org/officeDocument/2006/relationships/hyperlink" Target="https://www.zipcodestogo.com/Westchester/NY/" TargetMode="External"/><Relationship Id="rId793" Type="http://schemas.openxmlformats.org/officeDocument/2006/relationships/hyperlink" Target="https://www.zipcodestogo.com/Astoria/NY/11105/" TargetMode="External"/><Relationship Id="rId2267" Type="http://schemas.openxmlformats.org/officeDocument/2006/relationships/hyperlink" Target="https://www.zipcodestogo.com/White%20Lake/NY/12786/" TargetMode="External"/><Relationship Id="rId2474" Type="http://schemas.openxmlformats.org/officeDocument/2006/relationships/hyperlink" Target="https://www.zipcodestogo.com/Essex/NY/" TargetMode="External"/><Relationship Id="rId2681" Type="http://schemas.openxmlformats.org/officeDocument/2006/relationships/hyperlink" Target="https://www.zipcodestogo.com/Manlius/NY/13104/" TargetMode="External"/><Relationship Id="rId3318" Type="http://schemas.openxmlformats.org/officeDocument/2006/relationships/hyperlink" Target="https://www.zipcodestogo.com/Delaware/NY/" TargetMode="External"/><Relationship Id="rId3525" Type="http://schemas.openxmlformats.org/officeDocument/2006/relationships/hyperlink" Target="https://www.zipcodestogo.com/Darien%20Center/NY/14040/" TargetMode="External"/><Relationship Id="rId239" Type="http://schemas.openxmlformats.org/officeDocument/2006/relationships/hyperlink" Target="https://www.zipcodestogo.com/New%20York/NY/10170/" TargetMode="External"/><Relationship Id="rId446" Type="http://schemas.openxmlformats.org/officeDocument/2006/relationships/hyperlink" Target="https://www.zipcodestogo.com/Westchester/NY/" TargetMode="External"/><Relationship Id="rId653" Type="http://schemas.openxmlformats.org/officeDocument/2006/relationships/hyperlink" Target="https://www.zipcodestogo.com/Monroe/NY/10950/" TargetMode="External"/><Relationship Id="rId1076" Type="http://schemas.openxmlformats.org/officeDocument/2006/relationships/hyperlink" Target="https://www.zipcodestogo.com/Nassau/NY/" TargetMode="External"/><Relationship Id="rId1283" Type="http://schemas.openxmlformats.org/officeDocument/2006/relationships/hyperlink" Target="https://www.zipcodestogo.com/Ronkonkoma/NY/11779/" TargetMode="External"/><Relationship Id="rId1490" Type="http://schemas.openxmlformats.org/officeDocument/2006/relationships/hyperlink" Target="https://www.zipcodestogo.com/Greene/NY/" TargetMode="External"/><Relationship Id="rId2127" Type="http://schemas.openxmlformats.org/officeDocument/2006/relationships/hyperlink" Target="https://www.zipcodestogo.com/Staatsburg/NY/12580/" TargetMode="External"/><Relationship Id="rId2334" Type="http://schemas.openxmlformats.org/officeDocument/2006/relationships/hyperlink" Target="https://www.zipcodestogo.com/Washington/NY/" TargetMode="External"/><Relationship Id="rId3732" Type="http://schemas.openxmlformats.org/officeDocument/2006/relationships/hyperlink" Target="https://www.zipcodestogo.com/Erie/NY/" TargetMode="External"/><Relationship Id="rId306" Type="http://schemas.openxmlformats.org/officeDocument/2006/relationships/hyperlink" Target="https://www.zipcodestogo.com/New%20york/NY/" TargetMode="External"/><Relationship Id="rId860" Type="http://schemas.openxmlformats.org/officeDocument/2006/relationships/hyperlink" Target="https://www.zipcodestogo.com/Kings/NY/" TargetMode="External"/><Relationship Id="rId1143" Type="http://schemas.openxmlformats.org/officeDocument/2006/relationships/hyperlink" Target="https://www.zipcodestogo.com/Far%20Rockaway/NY/11695/" TargetMode="External"/><Relationship Id="rId2541" Type="http://schemas.openxmlformats.org/officeDocument/2006/relationships/hyperlink" Target="https://www.zipcodestogo.com/Saranac%20Lake/NY/12983/" TargetMode="External"/><Relationship Id="rId4299" Type="http://schemas.openxmlformats.org/officeDocument/2006/relationships/hyperlink" Target="https://www.zipcodestogo.com/Greenwood/NY/14839/" TargetMode="External"/><Relationship Id="rId513" Type="http://schemas.openxmlformats.org/officeDocument/2006/relationships/hyperlink" Target="https://www.zipcodestogo.com/Pleasantville/NY/10571/" TargetMode="External"/><Relationship Id="rId720" Type="http://schemas.openxmlformats.org/officeDocument/2006/relationships/hyperlink" Target="https://www.zipcodestogo.com/Rockland/NY/" TargetMode="External"/><Relationship Id="rId1350" Type="http://schemas.openxmlformats.org/officeDocument/2006/relationships/hyperlink" Target="https://www.zipcodestogo.com/Suffolk/NY/" TargetMode="External"/><Relationship Id="rId2401" Type="http://schemas.openxmlformats.org/officeDocument/2006/relationships/hyperlink" Target="https://www.zipcodestogo.com/Stony%20Creek/NY/12878/" TargetMode="External"/><Relationship Id="rId4159" Type="http://schemas.openxmlformats.org/officeDocument/2006/relationships/hyperlink" Target="https://www.zipcodestogo.com/Franklinville/NY/14737/" TargetMode="External"/><Relationship Id="rId1003" Type="http://schemas.openxmlformats.org/officeDocument/2006/relationships/hyperlink" Target="https://www.zipcodestogo.com/Queens%20Village/NY/11427/" TargetMode="External"/><Relationship Id="rId1210" Type="http://schemas.openxmlformats.org/officeDocument/2006/relationships/hyperlink" Target="https://www.zipcodestogo.com/Nassau/NY/" TargetMode="External"/><Relationship Id="rId4366" Type="http://schemas.openxmlformats.org/officeDocument/2006/relationships/hyperlink" Target="https://www.zipcodestogo.com/Steuben/NY/" TargetMode="External"/><Relationship Id="rId3175" Type="http://schemas.openxmlformats.org/officeDocument/2006/relationships/hyperlink" Target="https://www.zipcodestogo.com/Hailesboro/NY/13645/" TargetMode="External"/><Relationship Id="rId3382" Type="http://schemas.openxmlformats.org/officeDocument/2006/relationships/hyperlink" Target="https://www.zipcodestogo.com/Chenango/NY/" TargetMode="External"/><Relationship Id="rId4019" Type="http://schemas.openxmlformats.org/officeDocument/2006/relationships/hyperlink" Target="https://www.zipcodestogo.com/Rochester/NY/14606/" TargetMode="External"/><Relationship Id="rId4226" Type="http://schemas.openxmlformats.org/officeDocument/2006/relationships/hyperlink" Target="https://www.zipcodestogo.com/Cattaraugus/NY/" TargetMode="External"/><Relationship Id="rId4433" Type="http://schemas.openxmlformats.org/officeDocument/2006/relationships/hyperlink" Target="http://www.p12.nysed.gov/repcrd2005/links/c22_dist.shtml" TargetMode="External"/><Relationship Id="rId2191" Type="http://schemas.openxmlformats.org/officeDocument/2006/relationships/hyperlink" Target="https://www.zipcodestogo.com/Glen%20Spey/NY/12737/" TargetMode="External"/><Relationship Id="rId3035" Type="http://schemas.openxmlformats.org/officeDocument/2006/relationships/hyperlink" Target="https://www.zipcodestogo.com/Springfield%20Center/NY/13468/" TargetMode="External"/><Relationship Id="rId3242" Type="http://schemas.openxmlformats.org/officeDocument/2006/relationships/hyperlink" Target="https://www.zipcodestogo.com/Saint%20lawrence/NY/" TargetMode="External"/><Relationship Id="rId163" Type="http://schemas.openxmlformats.org/officeDocument/2006/relationships/hyperlink" Target="https://www.zipcodestogo.com/New%20York/NY/10117/" TargetMode="External"/><Relationship Id="rId370" Type="http://schemas.openxmlformats.org/officeDocument/2006/relationships/hyperlink" Target="https://www.zipcodestogo.com/Bronx/NY/" TargetMode="External"/><Relationship Id="rId2051" Type="http://schemas.openxmlformats.org/officeDocument/2006/relationships/hyperlink" Target="https://www.zipcodestogo.com/Highland/NY/12528/" TargetMode="External"/><Relationship Id="rId3102" Type="http://schemas.openxmlformats.org/officeDocument/2006/relationships/hyperlink" Target="https://www.zipcodestogo.com/Jefferson/NY/" TargetMode="External"/><Relationship Id="rId230" Type="http://schemas.openxmlformats.org/officeDocument/2006/relationships/hyperlink" Target="https://www.zipcodestogo.com/New%20york/NY/" TargetMode="External"/><Relationship Id="rId2868" Type="http://schemas.openxmlformats.org/officeDocument/2006/relationships/hyperlink" Target="https://www.zipcodestogo.com/Oneida/NY/" TargetMode="External"/><Relationship Id="rId3919" Type="http://schemas.openxmlformats.org/officeDocument/2006/relationships/hyperlink" Target="https://www.zipcodestogo.com/Ovid/NY/14521/" TargetMode="External"/><Relationship Id="rId4083" Type="http://schemas.openxmlformats.org/officeDocument/2006/relationships/hyperlink" Target="https://www.zipcodestogo.com/Rochester/NY/14651/" TargetMode="External"/><Relationship Id="rId1677" Type="http://schemas.openxmlformats.org/officeDocument/2006/relationships/hyperlink" Target="https://www.zipcodestogo.com/Tribes%20Hill/NY/12177/" TargetMode="External"/><Relationship Id="rId1884" Type="http://schemas.openxmlformats.org/officeDocument/2006/relationships/hyperlink" Target="https://www.zipcodestogo.com/Ulster/NY/" TargetMode="External"/><Relationship Id="rId2728" Type="http://schemas.openxmlformats.org/officeDocument/2006/relationships/hyperlink" Target="https://www.zipcodestogo.com/Chenango/NY/" TargetMode="External"/><Relationship Id="rId2935" Type="http://schemas.openxmlformats.org/officeDocument/2006/relationships/hyperlink" Target="https://www.zipcodestogo.com/Jordanville/NY/13361/" TargetMode="External"/><Relationship Id="rId4290" Type="http://schemas.openxmlformats.org/officeDocument/2006/relationships/hyperlink" Target="https://www.zipcodestogo.com/Steuben/NY/" TargetMode="External"/><Relationship Id="rId907" Type="http://schemas.openxmlformats.org/officeDocument/2006/relationships/hyperlink" Target="https://www.zipcodestogo.com/Flushing/NY/11352/" TargetMode="External"/><Relationship Id="rId1537" Type="http://schemas.openxmlformats.org/officeDocument/2006/relationships/hyperlink" Target="https://www.zipcodestogo.com/Ghent/NY/12075/" TargetMode="External"/><Relationship Id="rId1744" Type="http://schemas.openxmlformats.org/officeDocument/2006/relationships/hyperlink" Target="https://www.zipcodestogo.com/Albany/NY/" TargetMode="External"/><Relationship Id="rId1951" Type="http://schemas.openxmlformats.org/officeDocument/2006/relationships/hyperlink" Target="https://www.zipcodestogo.com/Prattsville/NY/12468/" TargetMode="External"/><Relationship Id="rId4150" Type="http://schemas.openxmlformats.org/officeDocument/2006/relationships/hyperlink" Target="https://www.zipcodestogo.com/Cattaraugus/NY/" TargetMode="External"/><Relationship Id="rId36" Type="http://schemas.openxmlformats.org/officeDocument/2006/relationships/hyperlink" Target="https://www.zipcodestogo.com/New%20york/NY/" TargetMode="External"/><Relationship Id="rId1604" Type="http://schemas.openxmlformats.org/officeDocument/2006/relationships/hyperlink" Target="https://www.zipcodestogo.com/Columbia/NY/" TargetMode="External"/><Relationship Id="rId4010" Type="http://schemas.openxmlformats.org/officeDocument/2006/relationships/hyperlink" Target="https://www.zipcodestogo.com/Livingston/NY/" TargetMode="External"/><Relationship Id="rId1811" Type="http://schemas.openxmlformats.org/officeDocument/2006/relationships/hyperlink" Target="https://www.zipcodestogo.com/Albany/NY/12261/" TargetMode="External"/><Relationship Id="rId3569" Type="http://schemas.openxmlformats.org/officeDocument/2006/relationships/hyperlink" Target="https://www.zipcodestogo.com/Glenwood/NY/14069/" TargetMode="External"/><Relationship Id="rId697" Type="http://schemas.openxmlformats.org/officeDocument/2006/relationships/hyperlink" Target="https://www.zipcodestogo.com/Sugar%20Loaf/NY/10981/" TargetMode="External"/><Relationship Id="rId2378" Type="http://schemas.openxmlformats.org/officeDocument/2006/relationships/hyperlink" Target="https://www.zipcodestogo.com/Warren/NY/" TargetMode="External"/><Relationship Id="rId3429" Type="http://schemas.openxmlformats.org/officeDocument/2006/relationships/hyperlink" Target="https://www.zipcodestogo.com/Tioga%20Center/NY/13845/" TargetMode="External"/><Relationship Id="rId3776" Type="http://schemas.openxmlformats.org/officeDocument/2006/relationships/hyperlink" Target="https://www.zipcodestogo.com/Niagara/NY/" TargetMode="External"/><Relationship Id="rId3983" Type="http://schemas.openxmlformats.org/officeDocument/2006/relationships/hyperlink" Target="https://www.zipcodestogo.com/Union%20Hill/NY/14563/" TargetMode="External"/><Relationship Id="rId1187" Type="http://schemas.openxmlformats.org/officeDocument/2006/relationships/hyperlink" Target="https://www.zipcodestogo.com/Cold%20Spring%20Harbor/NY/11724/" TargetMode="External"/><Relationship Id="rId2585" Type="http://schemas.openxmlformats.org/officeDocument/2006/relationships/hyperlink" Target="https://www.zipcodestogo.com/Cato/NY/13033/" TargetMode="External"/><Relationship Id="rId2792" Type="http://schemas.openxmlformats.org/officeDocument/2006/relationships/hyperlink" Target="https://www.zipcodestogo.com/Onondaga/NY/" TargetMode="External"/><Relationship Id="rId3636" Type="http://schemas.openxmlformats.org/officeDocument/2006/relationships/hyperlink" Target="https://www.zipcodestogo.com/Niagara/NY/" TargetMode="External"/><Relationship Id="rId3843" Type="http://schemas.openxmlformats.org/officeDocument/2006/relationships/hyperlink" Target="https://www.zipcodestogo.com/Hamlin/NY/14464/" TargetMode="External"/><Relationship Id="rId557" Type="http://schemas.openxmlformats.org/officeDocument/2006/relationships/hyperlink" Target="https://www.zipcodestogo.com/West%20Harrison/NY/10604/" TargetMode="External"/><Relationship Id="rId764" Type="http://schemas.openxmlformats.org/officeDocument/2006/relationships/hyperlink" Target="https://www.zipcodestogo.com/Nassau/NY/" TargetMode="External"/><Relationship Id="rId971" Type="http://schemas.openxmlformats.org/officeDocument/2006/relationships/hyperlink" Target="https://www.zipcodestogo.com/Cambria%20Heights/NY/11411/" TargetMode="External"/><Relationship Id="rId1394" Type="http://schemas.openxmlformats.org/officeDocument/2006/relationships/hyperlink" Target="https://www.zipcodestogo.com/Suffolk/NY/" TargetMode="External"/><Relationship Id="rId2238" Type="http://schemas.openxmlformats.org/officeDocument/2006/relationships/hyperlink" Target="https://www.zipcodestogo.com/Sullivan/NY/" TargetMode="External"/><Relationship Id="rId2445" Type="http://schemas.openxmlformats.org/officeDocument/2006/relationships/hyperlink" Target="https://www.zipcodestogo.com/Churubusco/NY/12923/" TargetMode="External"/><Relationship Id="rId2652" Type="http://schemas.openxmlformats.org/officeDocument/2006/relationships/hyperlink" Target="https://www.zipcodestogo.com/Onondaga/NY/" TargetMode="External"/><Relationship Id="rId3703" Type="http://schemas.openxmlformats.org/officeDocument/2006/relationships/hyperlink" Target="https://www.zipcodestogo.com/Buffalo/NY/14212/" TargetMode="External"/><Relationship Id="rId3910" Type="http://schemas.openxmlformats.org/officeDocument/2006/relationships/hyperlink" Target="https://www.zipcodestogo.com/Wayne/NY/" TargetMode="External"/><Relationship Id="rId417" Type="http://schemas.openxmlformats.org/officeDocument/2006/relationships/hyperlink" Target="https://www.zipcodestogo.com/Armonk/NY/10504/" TargetMode="External"/><Relationship Id="rId624" Type="http://schemas.openxmlformats.org/officeDocument/2006/relationships/hyperlink" Target="https://www.zipcodestogo.com/Orange/NY/" TargetMode="External"/><Relationship Id="rId831" Type="http://schemas.openxmlformats.org/officeDocument/2006/relationships/hyperlink" Target="https://www.zipcodestogo.com/Brooklyn/NY/11216/" TargetMode="External"/><Relationship Id="rId1047" Type="http://schemas.openxmlformats.org/officeDocument/2006/relationships/hyperlink" Target="https://www.zipcodestogo.com/Garden%20City/NY/11531/" TargetMode="External"/><Relationship Id="rId1254" Type="http://schemas.openxmlformats.org/officeDocument/2006/relationships/hyperlink" Target="https://www.zipcodestogo.com/Suffolk/NY/" TargetMode="External"/><Relationship Id="rId1461" Type="http://schemas.openxmlformats.org/officeDocument/2006/relationships/hyperlink" Target="https://www.zipcodestogo.com/Carlisle/NY/12031/" TargetMode="External"/><Relationship Id="rId2305" Type="http://schemas.openxmlformats.org/officeDocument/2006/relationships/hyperlink" Target="https://www.zipcodestogo.com/Clemons/NY/12819/" TargetMode="External"/><Relationship Id="rId2512" Type="http://schemas.openxmlformats.org/officeDocument/2006/relationships/hyperlink" Target="https://www.zipcodestogo.com/Saint%20lawrence/NY/" TargetMode="External"/><Relationship Id="rId1114" Type="http://schemas.openxmlformats.org/officeDocument/2006/relationships/hyperlink" Target="https://www.zipcodestogo.com/Nassau/NY/" TargetMode="External"/><Relationship Id="rId1321" Type="http://schemas.openxmlformats.org/officeDocument/2006/relationships/hyperlink" Target="https://www.zipcodestogo.com/Hicksville/NY/11802/" TargetMode="External"/><Relationship Id="rId3079" Type="http://schemas.openxmlformats.org/officeDocument/2006/relationships/hyperlink" Target="https://www.zipcodestogo.com/Williamstown/NY/13493/" TargetMode="External"/><Relationship Id="rId3286" Type="http://schemas.openxmlformats.org/officeDocument/2006/relationships/hyperlink" Target="https://www.zipcodestogo.com/Broome/NY/" TargetMode="External"/><Relationship Id="rId3493" Type="http://schemas.openxmlformats.org/officeDocument/2006/relationships/hyperlink" Target="https://www.zipcodestogo.com/Bliss/NY/14024/" TargetMode="External"/><Relationship Id="rId4337" Type="http://schemas.openxmlformats.org/officeDocument/2006/relationships/hyperlink" Target="https://www.zipcodestogo.com/Lowman/NY/14861/" TargetMode="External"/><Relationship Id="rId2095" Type="http://schemas.openxmlformats.org/officeDocument/2006/relationships/hyperlink" Target="https://www.zipcodestogo.com/Newburgh/NY/12555/" TargetMode="External"/><Relationship Id="rId3146" Type="http://schemas.openxmlformats.org/officeDocument/2006/relationships/hyperlink" Target="https://www.zipcodestogo.com/Jefferson/NY/" TargetMode="External"/><Relationship Id="rId3353" Type="http://schemas.openxmlformats.org/officeDocument/2006/relationships/hyperlink" Target="https://www.zipcodestogo.com/Harpursville/NY/13787/" TargetMode="External"/><Relationship Id="rId274" Type="http://schemas.openxmlformats.org/officeDocument/2006/relationships/hyperlink" Target="https://www.zipcodestogo.com/New%20york/NY/" TargetMode="External"/><Relationship Id="rId481" Type="http://schemas.openxmlformats.org/officeDocument/2006/relationships/hyperlink" Target="https://www.zipcodestogo.com/Maryknoll/NY/10545/" TargetMode="External"/><Relationship Id="rId2162" Type="http://schemas.openxmlformats.org/officeDocument/2006/relationships/hyperlink" Target="https://www.zipcodestogo.com/Sullivan/NY/" TargetMode="External"/><Relationship Id="rId3006" Type="http://schemas.openxmlformats.org/officeDocument/2006/relationships/hyperlink" Target="https://www.zipcodestogo.com/Oneida/NY/" TargetMode="External"/><Relationship Id="rId3560" Type="http://schemas.openxmlformats.org/officeDocument/2006/relationships/hyperlink" Target="https://www.zipcodestogo.com/Chautauqua/NY/" TargetMode="External"/><Relationship Id="rId4404" Type="http://schemas.openxmlformats.org/officeDocument/2006/relationships/hyperlink" Target="https://www.zipcodestogo.com/Chemung/NY/" TargetMode="External"/><Relationship Id="rId134" Type="http://schemas.openxmlformats.org/officeDocument/2006/relationships/hyperlink" Target="https://www.zipcodestogo.com/New%20york/NY/" TargetMode="External"/><Relationship Id="rId3213" Type="http://schemas.openxmlformats.org/officeDocument/2006/relationships/hyperlink" Target="https://www.zipcodestogo.com/Newton%20Falls/NY/13666/" TargetMode="External"/><Relationship Id="rId3420" Type="http://schemas.openxmlformats.org/officeDocument/2006/relationships/hyperlink" Target="https://www.zipcodestogo.com/Tioga/NY/" TargetMode="External"/><Relationship Id="rId341" Type="http://schemas.openxmlformats.org/officeDocument/2006/relationships/hyperlink" Target="https://www.zipcodestogo.com/Staten%20Island/NY/10306/" TargetMode="External"/><Relationship Id="rId2022" Type="http://schemas.openxmlformats.org/officeDocument/2006/relationships/hyperlink" Target="https://www.zipcodestogo.com/Dutchess/NY/" TargetMode="External"/><Relationship Id="rId2979" Type="http://schemas.openxmlformats.org/officeDocument/2006/relationships/hyperlink" Target="https://www.zipcodestogo.com/Old%20Forge/NY/13420/" TargetMode="External"/><Relationship Id="rId201" Type="http://schemas.openxmlformats.org/officeDocument/2006/relationships/hyperlink" Target="https://www.zipcodestogo.com/New%20York/NY/10151/" TargetMode="External"/><Relationship Id="rId1788" Type="http://schemas.openxmlformats.org/officeDocument/2006/relationships/hyperlink" Target="https://www.zipcodestogo.com/Albany/NY/" TargetMode="External"/><Relationship Id="rId1995" Type="http://schemas.openxmlformats.org/officeDocument/2006/relationships/hyperlink" Target="https://www.zipcodestogo.com/West%20Shokan/NY/12494/" TargetMode="External"/><Relationship Id="rId2839" Type="http://schemas.openxmlformats.org/officeDocument/2006/relationships/hyperlink" Target="https://www.zipcodestogo.com/Alder%20Creek/NY/13301/" TargetMode="External"/><Relationship Id="rId4194" Type="http://schemas.openxmlformats.org/officeDocument/2006/relationships/hyperlink" Target="https://www.zipcodestogo.com/Chautauqua/NY/" TargetMode="External"/><Relationship Id="rId1648" Type="http://schemas.openxmlformats.org/officeDocument/2006/relationships/hyperlink" Target="https://www.zipcodestogo.com/Albany/NY/" TargetMode="External"/><Relationship Id="rId4054" Type="http://schemas.openxmlformats.org/officeDocument/2006/relationships/hyperlink" Target="https://www.zipcodestogo.com/Monroe/NY/" TargetMode="External"/><Relationship Id="rId4261" Type="http://schemas.openxmlformats.org/officeDocument/2006/relationships/hyperlink" Target="https://www.zipcodestogo.com/Big%20Flats/NY/14814/" TargetMode="External"/><Relationship Id="rId1508" Type="http://schemas.openxmlformats.org/officeDocument/2006/relationships/hyperlink" Target="https://www.zipcodestogo.com/Columbia/NY/" TargetMode="External"/><Relationship Id="rId1855" Type="http://schemas.openxmlformats.org/officeDocument/2006/relationships/hyperlink" Target="https://www.zipcodestogo.com/Boiceville/NY/12412/" TargetMode="External"/><Relationship Id="rId2906" Type="http://schemas.openxmlformats.org/officeDocument/2006/relationships/hyperlink" Target="https://www.zipcodestogo.com/Montgomery/NY/" TargetMode="External"/><Relationship Id="rId3070" Type="http://schemas.openxmlformats.org/officeDocument/2006/relationships/hyperlink" Target="https://www.zipcodestogo.com/Otsego/NY/" TargetMode="External"/><Relationship Id="rId4121" Type="http://schemas.openxmlformats.org/officeDocument/2006/relationships/hyperlink" Target="https://www.zipcodestogo.com/Brocton/NY/14716/" TargetMode="External"/><Relationship Id="rId1715" Type="http://schemas.openxmlformats.org/officeDocument/2006/relationships/hyperlink" Target="https://www.zipcodestogo.com/Albany/NY/12201/" TargetMode="External"/><Relationship Id="rId1922" Type="http://schemas.openxmlformats.org/officeDocument/2006/relationships/hyperlink" Target="https://www.zipcodestogo.com/Greene/NY/" TargetMode="External"/><Relationship Id="rId3887" Type="http://schemas.openxmlformats.org/officeDocument/2006/relationships/hyperlink" Target="https://www.zipcodestogo.com/Manchester/NY/14504/" TargetMode="External"/><Relationship Id="rId2489" Type="http://schemas.openxmlformats.org/officeDocument/2006/relationships/hyperlink" Target="https://www.zipcodestogo.com/Lyon%20Mountain/NY/12952/" TargetMode="External"/><Relationship Id="rId2696" Type="http://schemas.openxmlformats.org/officeDocument/2006/relationships/hyperlink" Target="https://www.zipcodestogo.com/Oswego/NY/" TargetMode="External"/><Relationship Id="rId3747" Type="http://schemas.openxmlformats.org/officeDocument/2006/relationships/hyperlink" Target="https://www.zipcodestogo.com/Buffalo/NY/14261/" TargetMode="External"/><Relationship Id="rId3954" Type="http://schemas.openxmlformats.org/officeDocument/2006/relationships/hyperlink" Target="https://www.zipcodestogo.com/Yates/NY/" TargetMode="External"/><Relationship Id="rId668" Type="http://schemas.openxmlformats.org/officeDocument/2006/relationships/hyperlink" Target="https://www.zipcodestogo.com/Rockland/NY/" TargetMode="External"/><Relationship Id="rId875" Type="http://schemas.openxmlformats.org/officeDocument/2006/relationships/hyperlink" Target="https://www.zipcodestogo.com/Brooklyn/NY/11239/" TargetMode="External"/><Relationship Id="rId1298" Type="http://schemas.openxmlformats.org/officeDocument/2006/relationships/hyperlink" Target="https://www.zipcodestogo.com/Suffolk/NY/" TargetMode="External"/><Relationship Id="rId2349" Type="http://schemas.openxmlformats.org/officeDocument/2006/relationships/hyperlink" Target="https://www.zipcodestogo.com/Lake%20Luzerne/NY/12846/" TargetMode="External"/><Relationship Id="rId2556" Type="http://schemas.openxmlformats.org/officeDocument/2006/relationships/hyperlink" Target="https://www.zipcodestogo.com/Franklin/NY/" TargetMode="External"/><Relationship Id="rId2763" Type="http://schemas.openxmlformats.org/officeDocument/2006/relationships/hyperlink" Target="https://www.zipcodestogo.com/Sylvan%20Beach/NY/13157/" TargetMode="External"/><Relationship Id="rId2970" Type="http://schemas.openxmlformats.org/officeDocument/2006/relationships/hyperlink" Target="https://www.zipcodestogo.com/Oneida/NY/" TargetMode="External"/><Relationship Id="rId3607" Type="http://schemas.openxmlformats.org/officeDocument/2006/relationships/hyperlink" Target="https://www.zipcodestogo.com/Model%20City/NY/14107/" TargetMode="External"/><Relationship Id="rId3814" Type="http://schemas.openxmlformats.org/officeDocument/2006/relationships/hyperlink" Target="https://www.zipcodestogo.com/Wayne/NY/" TargetMode="External"/><Relationship Id="rId528" Type="http://schemas.openxmlformats.org/officeDocument/2006/relationships/hyperlink" Target="https://www.zipcodestogo.com/Westchester/NY/" TargetMode="External"/><Relationship Id="rId735" Type="http://schemas.openxmlformats.org/officeDocument/2006/relationships/hyperlink" Target="https://www.zipcodestogo.com/Glen%20Oaks/NY/11004/" TargetMode="External"/><Relationship Id="rId942" Type="http://schemas.openxmlformats.org/officeDocument/2006/relationships/hyperlink" Target="https://www.zipcodestogo.com/Queens/NY/" TargetMode="External"/><Relationship Id="rId1158" Type="http://schemas.openxmlformats.org/officeDocument/2006/relationships/hyperlink" Target="https://www.zipcodestogo.com/Suffolk/NY/" TargetMode="External"/><Relationship Id="rId1365" Type="http://schemas.openxmlformats.org/officeDocument/2006/relationships/hyperlink" Target="https://www.zipcodestogo.com/Jamesport/NY/11947/" TargetMode="External"/><Relationship Id="rId1572" Type="http://schemas.openxmlformats.org/officeDocument/2006/relationships/hyperlink" Target="https://www.zipcodestogo.com/Albany/NY/" TargetMode="External"/><Relationship Id="rId2209" Type="http://schemas.openxmlformats.org/officeDocument/2006/relationships/hyperlink" Target="https://www.zipcodestogo.com/Jeffersonville/NY/12748/" TargetMode="External"/><Relationship Id="rId2416" Type="http://schemas.openxmlformats.org/officeDocument/2006/relationships/hyperlink" Target="https://www.zipcodestogo.com/Clinton/NY/" TargetMode="External"/><Relationship Id="rId2623" Type="http://schemas.openxmlformats.org/officeDocument/2006/relationships/hyperlink" Target="https://www.zipcodestogo.com/Erieville/NY/13061/" TargetMode="External"/><Relationship Id="rId1018" Type="http://schemas.openxmlformats.org/officeDocument/2006/relationships/hyperlink" Target="https://www.zipcodestogo.com/Queens/NY/" TargetMode="External"/><Relationship Id="rId1225" Type="http://schemas.openxmlformats.org/officeDocument/2006/relationships/hyperlink" Target="https://www.zipcodestogo.com/Melville/NY/11747/" TargetMode="External"/><Relationship Id="rId1432" Type="http://schemas.openxmlformats.org/officeDocument/2006/relationships/hyperlink" Target="https://www.zipcodestogo.com/Albany/NY/" TargetMode="External"/><Relationship Id="rId2830" Type="http://schemas.openxmlformats.org/officeDocument/2006/relationships/hyperlink" Target="https://www.zipcodestogo.com/Onondaga/NY/" TargetMode="External"/><Relationship Id="rId71" Type="http://schemas.openxmlformats.org/officeDocument/2006/relationships/hyperlink" Target="https://www.zipcodestogo.com/New%20York/NY/10033/" TargetMode="External"/><Relationship Id="rId802" Type="http://schemas.openxmlformats.org/officeDocument/2006/relationships/hyperlink" Target="https://www.zipcodestogo.com/Kings/NY/" TargetMode="External"/><Relationship Id="rId3397" Type="http://schemas.openxmlformats.org/officeDocument/2006/relationships/hyperlink" Target="https://www.zipcodestogo.com/Otego/NY/13825/" TargetMode="External"/><Relationship Id="rId4448" Type="http://schemas.openxmlformats.org/officeDocument/2006/relationships/hyperlink" Target="http://www.p12.nysed.gov/repcrd2005/links/c46_dist.shtml" TargetMode="External"/><Relationship Id="rId178" Type="http://schemas.openxmlformats.org/officeDocument/2006/relationships/hyperlink" Target="https://www.zipcodestogo.com/New%20york/NY/" TargetMode="External"/><Relationship Id="rId3257" Type="http://schemas.openxmlformats.org/officeDocument/2006/relationships/hyperlink" Target="https://www.zipcodestogo.com/Theresa/NY/13691/" TargetMode="External"/><Relationship Id="rId3464" Type="http://schemas.openxmlformats.org/officeDocument/2006/relationships/hyperlink" Target="https://www.zipcodestogo.com/Broome/NY/" TargetMode="External"/><Relationship Id="rId3671" Type="http://schemas.openxmlformats.org/officeDocument/2006/relationships/hyperlink" Target="https://www.zipcodestogo.com/West%20Falls/NY/14170/" TargetMode="External"/><Relationship Id="rId4308" Type="http://schemas.openxmlformats.org/officeDocument/2006/relationships/hyperlink" Target="https://www.zipcodestogo.com/Steuben/NY/" TargetMode="External"/><Relationship Id="rId385" Type="http://schemas.openxmlformats.org/officeDocument/2006/relationships/hyperlink" Target="https://www.zipcodestogo.com/Bronx/NY/10464/" TargetMode="External"/><Relationship Id="rId592" Type="http://schemas.openxmlformats.org/officeDocument/2006/relationships/hyperlink" Target="https://www.zipcodestogo.com/Westchester/NY/" TargetMode="External"/><Relationship Id="rId2066" Type="http://schemas.openxmlformats.org/officeDocument/2006/relationships/hyperlink" Target="https://www.zipcodestogo.com/Dutchess/NY/" TargetMode="External"/><Relationship Id="rId2273" Type="http://schemas.openxmlformats.org/officeDocument/2006/relationships/hyperlink" Target="https://www.zipcodestogo.com/Woodridge/NY/12789/" TargetMode="External"/><Relationship Id="rId2480" Type="http://schemas.openxmlformats.org/officeDocument/2006/relationships/hyperlink" Target="https://www.zipcodestogo.com/Clinton/NY/" TargetMode="External"/><Relationship Id="rId3117" Type="http://schemas.openxmlformats.org/officeDocument/2006/relationships/hyperlink" Target="https://www.zipcodestogo.com/Brier%20Hill/NY/13614/" TargetMode="External"/><Relationship Id="rId3324" Type="http://schemas.openxmlformats.org/officeDocument/2006/relationships/hyperlink" Target="https://www.zipcodestogo.com/Chenango/NY/" TargetMode="External"/><Relationship Id="rId3531" Type="http://schemas.openxmlformats.org/officeDocument/2006/relationships/hyperlink" Target="https://www.zipcodestogo.com/Depew/NY/14043/" TargetMode="External"/><Relationship Id="rId245" Type="http://schemas.openxmlformats.org/officeDocument/2006/relationships/hyperlink" Target="https://www.zipcodestogo.com/New%20York/NY/10173/" TargetMode="External"/><Relationship Id="rId452" Type="http://schemas.openxmlformats.org/officeDocument/2006/relationships/hyperlink" Target="https://www.zipcodestogo.com/Putnam/NY/" TargetMode="External"/><Relationship Id="rId1082" Type="http://schemas.openxmlformats.org/officeDocument/2006/relationships/hyperlink" Target="https://www.zipcodestogo.com/Nassau/NY/" TargetMode="External"/><Relationship Id="rId2133" Type="http://schemas.openxmlformats.org/officeDocument/2006/relationships/hyperlink" Target="https://www.zipcodestogo.com/Tivoli/NY/12583/" TargetMode="External"/><Relationship Id="rId2340" Type="http://schemas.openxmlformats.org/officeDocument/2006/relationships/hyperlink" Target="https://www.zipcodestogo.com/Washington/NY/" TargetMode="External"/><Relationship Id="rId105" Type="http://schemas.openxmlformats.org/officeDocument/2006/relationships/hyperlink" Target="https://www.zipcodestogo.com/New%20York/NY/10069/" TargetMode="External"/><Relationship Id="rId312" Type="http://schemas.openxmlformats.org/officeDocument/2006/relationships/hyperlink" Target="https://www.zipcodestogo.com/New%20york/NY/" TargetMode="External"/><Relationship Id="rId2200" Type="http://schemas.openxmlformats.org/officeDocument/2006/relationships/hyperlink" Target="https://www.zipcodestogo.com/Sullivan/NY/" TargetMode="External"/><Relationship Id="rId4098" Type="http://schemas.openxmlformats.org/officeDocument/2006/relationships/hyperlink" Target="https://www.zipcodestogo.com/Monroe/NY/" TargetMode="External"/><Relationship Id="rId1899" Type="http://schemas.openxmlformats.org/officeDocument/2006/relationships/hyperlink" Target="https://www.zipcodestogo.com/Halcottsville/NY/12438/" TargetMode="External"/><Relationship Id="rId4165" Type="http://schemas.openxmlformats.org/officeDocument/2006/relationships/hyperlink" Target="https://www.zipcodestogo.com/Gerry/NY/14740/" TargetMode="External"/><Relationship Id="rId4372" Type="http://schemas.openxmlformats.org/officeDocument/2006/relationships/hyperlink" Target="https://www.zipcodestogo.com/Tompkins/NY/" TargetMode="External"/><Relationship Id="rId1759" Type="http://schemas.openxmlformats.org/officeDocument/2006/relationships/hyperlink" Target="https://www.zipcodestogo.com/Albany/NY/12230/" TargetMode="External"/><Relationship Id="rId1966" Type="http://schemas.openxmlformats.org/officeDocument/2006/relationships/hyperlink" Target="https://www.zipcodestogo.com/Ulster/NY/" TargetMode="External"/><Relationship Id="rId3181" Type="http://schemas.openxmlformats.org/officeDocument/2006/relationships/hyperlink" Target="https://www.zipcodestogo.com/Harrisville/NY/13648/" TargetMode="External"/><Relationship Id="rId4025" Type="http://schemas.openxmlformats.org/officeDocument/2006/relationships/hyperlink" Target="https://www.zipcodestogo.com/Rochester/NY/14609/" TargetMode="External"/><Relationship Id="rId1619" Type="http://schemas.openxmlformats.org/officeDocument/2006/relationships/hyperlink" Target="https://www.zipcodestogo.com/Quaker%20Street/NY/12141/" TargetMode="External"/><Relationship Id="rId1826" Type="http://schemas.openxmlformats.org/officeDocument/2006/relationships/hyperlink" Target="https://www.zipcodestogo.com/Schenectady/NY/" TargetMode="External"/><Relationship Id="rId4232" Type="http://schemas.openxmlformats.org/officeDocument/2006/relationships/hyperlink" Target="https://www.zipcodestogo.com/Allegany/NY/" TargetMode="External"/><Relationship Id="rId3041" Type="http://schemas.openxmlformats.org/officeDocument/2006/relationships/hyperlink" Target="https://www.zipcodestogo.com/Taberg/NY/13471/" TargetMode="External"/><Relationship Id="rId3998" Type="http://schemas.openxmlformats.org/officeDocument/2006/relationships/hyperlink" Target="https://www.zipcodestogo.com/Ontario/NY/" TargetMode="External"/><Relationship Id="rId3858" Type="http://schemas.openxmlformats.org/officeDocument/2006/relationships/hyperlink" Target="https://www.zipcodestogo.com/Monroe/NY/" TargetMode="External"/><Relationship Id="rId779" Type="http://schemas.openxmlformats.org/officeDocument/2006/relationships/hyperlink" Target="https://www.zipcodestogo.com/Port%20Washington/NY/11055/" TargetMode="External"/><Relationship Id="rId986" Type="http://schemas.openxmlformats.org/officeDocument/2006/relationships/hyperlink" Target="https://www.zipcodestogo.com/Queens/NY/" TargetMode="External"/><Relationship Id="rId2667" Type="http://schemas.openxmlformats.org/officeDocument/2006/relationships/hyperlink" Target="https://www.zipcodestogo.com/Liverpool/NY/13089/" TargetMode="External"/><Relationship Id="rId3718" Type="http://schemas.openxmlformats.org/officeDocument/2006/relationships/hyperlink" Target="https://www.zipcodestogo.com/Erie/NY/" TargetMode="External"/><Relationship Id="rId639" Type="http://schemas.openxmlformats.org/officeDocument/2006/relationships/hyperlink" Target="https://www.zipcodestogo.com/Hillburn/NY/10931/" TargetMode="External"/><Relationship Id="rId1269" Type="http://schemas.openxmlformats.org/officeDocument/2006/relationships/hyperlink" Target="https://www.zipcodestogo.com/Patchogue/NY/11772/" TargetMode="External"/><Relationship Id="rId1476" Type="http://schemas.openxmlformats.org/officeDocument/2006/relationships/hyperlink" Target="https://www.zipcodestogo.com/Albany/NY/" TargetMode="External"/><Relationship Id="rId2874" Type="http://schemas.openxmlformats.org/officeDocument/2006/relationships/hyperlink" Target="https://www.zipcodestogo.com/Oneida/NY/" TargetMode="External"/><Relationship Id="rId3925" Type="http://schemas.openxmlformats.org/officeDocument/2006/relationships/hyperlink" Target="https://www.zipcodestogo.com/Penfield/NY/14526/" TargetMode="External"/><Relationship Id="rId846" Type="http://schemas.openxmlformats.org/officeDocument/2006/relationships/hyperlink" Target="https://www.zipcodestogo.com/Kings/NY/" TargetMode="External"/><Relationship Id="rId1129" Type="http://schemas.openxmlformats.org/officeDocument/2006/relationships/hyperlink" Target="https://www.zipcodestogo.com/Woodmere/NY/11598/" TargetMode="External"/><Relationship Id="rId1683" Type="http://schemas.openxmlformats.org/officeDocument/2006/relationships/hyperlink" Target="https://www.zipcodestogo.com/Troy/NY/12182/" TargetMode="External"/><Relationship Id="rId1890" Type="http://schemas.openxmlformats.org/officeDocument/2006/relationships/hyperlink" Target="https://www.zipcodestogo.com/Ulster/NY/" TargetMode="External"/><Relationship Id="rId2527" Type="http://schemas.openxmlformats.org/officeDocument/2006/relationships/hyperlink" Target="https://www.zipcodestogo.com/Port%20Kent/NY/12975/" TargetMode="External"/><Relationship Id="rId2734" Type="http://schemas.openxmlformats.org/officeDocument/2006/relationships/hyperlink" Target="https://www.zipcodestogo.com/Cayuga/NY/" TargetMode="External"/><Relationship Id="rId2941" Type="http://schemas.openxmlformats.org/officeDocument/2006/relationships/hyperlink" Target="https://www.zipcodestogo.com/Leonardsville/NY/13364/" TargetMode="External"/><Relationship Id="rId706" Type="http://schemas.openxmlformats.org/officeDocument/2006/relationships/hyperlink" Target="https://www.zipcodestogo.com/Orange/NY/" TargetMode="External"/><Relationship Id="rId913" Type="http://schemas.openxmlformats.org/officeDocument/2006/relationships/hyperlink" Target="https://www.zipcodestogo.com/College%20Point/NY/11356/" TargetMode="External"/><Relationship Id="rId1336" Type="http://schemas.openxmlformats.org/officeDocument/2006/relationships/hyperlink" Target="https://www.zipcodestogo.com/Nassau/NY/" TargetMode="External"/><Relationship Id="rId1543" Type="http://schemas.openxmlformats.org/officeDocument/2006/relationships/hyperlink" Target="https://www.zipcodestogo.com/Gloversville/NY/12078/" TargetMode="External"/><Relationship Id="rId1750" Type="http://schemas.openxmlformats.org/officeDocument/2006/relationships/hyperlink" Target="https://www.zipcodestogo.com/Albany/NY/" TargetMode="External"/><Relationship Id="rId2801" Type="http://schemas.openxmlformats.org/officeDocument/2006/relationships/hyperlink" Target="https://www.zipcodestogo.com/Syracuse/NY/13210/" TargetMode="External"/><Relationship Id="rId42" Type="http://schemas.openxmlformats.org/officeDocument/2006/relationships/hyperlink" Target="https://www.zipcodestogo.com/New%20york/NY/" TargetMode="External"/><Relationship Id="rId1403" Type="http://schemas.openxmlformats.org/officeDocument/2006/relationships/hyperlink" Target="https://www.zipcodestogo.com/Shirley/NY/11967/" TargetMode="External"/><Relationship Id="rId1610" Type="http://schemas.openxmlformats.org/officeDocument/2006/relationships/hyperlink" Target="https://www.zipcodestogo.com/Columbia/NY/" TargetMode="External"/><Relationship Id="rId3368" Type="http://schemas.openxmlformats.org/officeDocument/2006/relationships/hyperlink" Target="https://www.zipcodestogo.com/Chenango/NY/" TargetMode="External"/><Relationship Id="rId3575" Type="http://schemas.openxmlformats.org/officeDocument/2006/relationships/hyperlink" Target="https://www.zipcodestogo.com/Hamburg/NY/14075/" TargetMode="External"/><Relationship Id="rId3782" Type="http://schemas.openxmlformats.org/officeDocument/2006/relationships/hyperlink" Target="https://www.zipcodestogo.com/Orleans/NY/" TargetMode="External"/><Relationship Id="rId4419" Type="http://schemas.openxmlformats.org/officeDocument/2006/relationships/hyperlink" Target="http://www.p12.nysed.gov/repcrd2005/links/c08_dist.shtml" TargetMode="External"/><Relationship Id="rId289" Type="http://schemas.openxmlformats.org/officeDocument/2006/relationships/hyperlink" Target="https://www.zipcodestogo.com/New%20York/NY/10260/" TargetMode="External"/><Relationship Id="rId496" Type="http://schemas.openxmlformats.org/officeDocument/2006/relationships/hyperlink" Target="https://www.zipcodestogo.com/Westchester/NY/" TargetMode="External"/><Relationship Id="rId2177" Type="http://schemas.openxmlformats.org/officeDocument/2006/relationships/hyperlink" Target="https://www.zipcodestogo.com/Cochecton/NY/12726/" TargetMode="External"/><Relationship Id="rId2384" Type="http://schemas.openxmlformats.org/officeDocument/2006/relationships/hyperlink" Target="https://www.zipcodestogo.com/Saratoga/NY/" TargetMode="External"/><Relationship Id="rId2591" Type="http://schemas.openxmlformats.org/officeDocument/2006/relationships/hyperlink" Target="https://www.zipcodestogo.com/Central%20Square/NY/13036/" TargetMode="External"/><Relationship Id="rId3228" Type="http://schemas.openxmlformats.org/officeDocument/2006/relationships/hyperlink" Target="https://www.zipcodestogo.com/Jefferson/NY/" TargetMode="External"/><Relationship Id="rId3435" Type="http://schemas.openxmlformats.org/officeDocument/2006/relationships/hyperlink" Target="https://www.zipcodestogo.com/Tunnel/NY/13848/" TargetMode="External"/><Relationship Id="rId3642" Type="http://schemas.openxmlformats.org/officeDocument/2006/relationships/hyperlink" Target="https://www.zipcodestogo.com/Chautauqua/NY/" TargetMode="External"/><Relationship Id="rId149" Type="http://schemas.openxmlformats.org/officeDocument/2006/relationships/hyperlink" Target="https://www.zipcodestogo.com/New%20York/NY/10110/" TargetMode="External"/><Relationship Id="rId356" Type="http://schemas.openxmlformats.org/officeDocument/2006/relationships/hyperlink" Target="https://www.zipcodestogo.com/Richmond/NY/" TargetMode="External"/><Relationship Id="rId563" Type="http://schemas.openxmlformats.org/officeDocument/2006/relationships/hyperlink" Target="https://www.zipcodestogo.com/White%20Plains/NY/10607/" TargetMode="External"/><Relationship Id="rId770" Type="http://schemas.openxmlformats.org/officeDocument/2006/relationships/hyperlink" Target="https://www.zipcodestogo.com/Nassau/NY/" TargetMode="External"/><Relationship Id="rId1193" Type="http://schemas.openxmlformats.org/officeDocument/2006/relationships/hyperlink" Target="https://www.zipcodestogo.com/Coram/NY/11727/" TargetMode="External"/><Relationship Id="rId2037" Type="http://schemas.openxmlformats.org/officeDocument/2006/relationships/hyperlink" Target="https://www.zipcodestogo.com/Craryville/NY/12521/" TargetMode="External"/><Relationship Id="rId2244" Type="http://schemas.openxmlformats.org/officeDocument/2006/relationships/hyperlink" Target="https://www.zipcodestogo.com/Sullivan/NY/" TargetMode="External"/><Relationship Id="rId2451" Type="http://schemas.openxmlformats.org/officeDocument/2006/relationships/hyperlink" Target="https://www.zipcodestogo.com/Cranberry%20Lake/NY/12927/" TargetMode="External"/><Relationship Id="rId216" Type="http://schemas.openxmlformats.org/officeDocument/2006/relationships/hyperlink" Target="https://www.zipcodestogo.com/New%20york/NY/" TargetMode="External"/><Relationship Id="rId423" Type="http://schemas.openxmlformats.org/officeDocument/2006/relationships/hyperlink" Target="https://www.zipcodestogo.com/Bedford%20Hills/NY/10507/" TargetMode="External"/><Relationship Id="rId1053" Type="http://schemas.openxmlformats.org/officeDocument/2006/relationships/hyperlink" Target="https://www.zipcodestogo.com/Glen%20Cove/NY/11542/" TargetMode="External"/><Relationship Id="rId1260" Type="http://schemas.openxmlformats.org/officeDocument/2006/relationships/hyperlink" Target="https://www.zipcodestogo.com/Suffolk/NY/" TargetMode="External"/><Relationship Id="rId2104" Type="http://schemas.openxmlformats.org/officeDocument/2006/relationships/hyperlink" Target="https://www.zipcodestogo.com/Columbia/NY/" TargetMode="External"/><Relationship Id="rId3502" Type="http://schemas.openxmlformats.org/officeDocument/2006/relationships/hyperlink" Target="https://www.zipcodestogo.com/Niagara/NY/" TargetMode="External"/><Relationship Id="rId630" Type="http://schemas.openxmlformats.org/officeDocument/2006/relationships/hyperlink" Target="https://www.zipcodestogo.com/Orange/NY/" TargetMode="External"/><Relationship Id="rId2311" Type="http://schemas.openxmlformats.org/officeDocument/2006/relationships/hyperlink" Target="https://www.zipcodestogo.com/Corinth/NY/12822/" TargetMode="External"/><Relationship Id="rId4069" Type="http://schemas.openxmlformats.org/officeDocument/2006/relationships/hyperlink" Target="https://www.zipcodestogo.com/Rochester/NY/14643/" TargetMode="External"/><Relationship Id="rId1120" Type="http://schemas.openxmlformats.org/officeDocument/2006/relationships/hyperlink" Target="https://www.zipcodestogo.com/Nassau/NY/" TargetMode="External"/><Relationship Id="rId4276" Type="http://schemas.openxmlformats.org/officeDocument/2006/relationships/hyperlink" Target="https://www.zipcodestogo.com/Steuben/NY/" TargetMode="External"/><Relationship Id="rId1937" Type="http://schemas.openxmlformats.org/officeDocument/2006/relationships/hyperlink" Target="https://www.zipcodestogo.com/New%20Kingston/NY/12459/" TargetMode="External"/><Relationship Id="rId3085" Type="http://schemas.openxmlformats.org/officeDocument/2006/relationships/hyperlink" Target="https://www.zipcodestogo.com/Utica/NY/13501/" TargetMode="External"/><Relationship Id="rId3292" Type="http://schemas.openxmlformats.org/officeDocument/2006/relationships/hyperlink" Target="https://www.zipcodestogo.com/Delaware/NY/" TargetMode="External"/><Relationship Id="rId4136" Type="http://schemas.openxmlformats.org/officeDocument/2006/relationships/hyperlink" Target="https://www.zipcodestogo.com/Chautauqua/NY/" TargetMode="External"/><Relationship Id="rId4343" Type="http://schemas.openxmlformats.org/officeDocument/2006/relationships/hyperlink" Target="https://www.zipcodestogo.com/Montour%20Falls/NY/14865/" TargetMode="External"/><Relationship Id="rId3152" Type="http://schemas.openxmlformats.org/officeDocument/2006/relationships/hyperlink" Target="https://www.zipcodestogo.com/Jefferson/NY/" TargetMode="External"/><Relationship Id="rId4203" Type="http://schemas.openxmlformats.org/officeDocument/2006/relationships/hyperlink" Target="https://www.zipcodestogo.com/Panama/NY/14767/" TargetMode="External"/><Relationship Id="rId4410" Type="http://schemas.openxmlformats.org/officeDocument/2006/relationships/hyperlink" Target="https://www.zipcodestogo.com/Chemung/NY/" TargetMode="External"/><Relationship Id="rId280" Type="http://schemas.openxmlformats.org/officeDocument/2006/relationships/hyperlink" Target="https://www.zipcodestogo.com/New%20york/NY/" TargetMode="External"/><Relationship Id="rId3012" Type="http://schemas.openxmlformats.org/officeDocument/2006/relationships/hyperlink" Target="https://www.zipcodestogo.com/Oneida/NY/" TargetMode="External"/><Relationship Id="rId140" Type="http://schemas.openxmlformats.org/officeDocument/2006/relationships/hyperlink" Target="https://www.zipcodestogo.com/New%20york/NY/" TargetMode="External"/><Relationship Id="rId3969" Type="http://schemas.openxmlformats.org/officeDocument/2006/relationships/hyperlink" Target="https://www.zipcodestogo.com/Sodus%20Point/NY/14555/" TargetMode="External"/><Relationship Id="rId6" Type="http://schemas.openxmlformats.org/officeDocument/2006/relationships/hyperlink" Target="https://www.zipcodestogo.com/Suffolk/NY/" TargetMode="External"/><Relationship Id="rId2778" Type="http://schemas.openxmlformats.org/officeDocument/2006/relationships/hyperlink" Target="https://www.zipcodestogo.com/Seneca/NY/" TargetMode="External"/><Relationship Id="rId2985" Type="http://schemas.openxmlformats.org/officeDocument/2006/relationships/hyperlink" Target="https://www.zipcodestogo.com/Oriskany%20Falls/NY/13425/" TargetMode="External"/><Relationship Id="rId3829" Type="http://schemas.openxmlformats.org/officeDocument/2006/relationships/hyperlink" Target="https://www.zipcodestogo.com/Fancher/NY/14452/" TargetMode="External"/><Relationship Id="rId957" Type="http://schemas.openxmlformats.org/officeDocument/2006/relationships/hyperlink" Target="https://www.zipcodestogo.com/Middle%20Village/NY/11379/" TargetMode="External"/><Relationship Id="rId1587" Type="http://schemas.openxmlformats.org/officeDocument/2006/relationships/hyperlink" Target="https://www.zipcodestogo.com/Melrose/NY/12121/" TargetMode="External"/><Relationship Id="rId1794" Type="http://schemas.openxmlformats.org/officeDocument/2006/relationships/hyperlink" Target="https://www.zipcodestogo.com/Albany/NY/" TargetMode="External"/><Relationship Id="rId2638" Type="http://schemas.openxmlformats.org/officeDocument/2006/relationships/hyperlink" Target="https://www.zipcodestogo.com/Oswego/NY/" TargetMode="External"/><Relationship Id="rId2845" Type="http://schemas.openxmlformats.org/officeDocument/2006/relationships/hyperlink" Target="https://www.zipcodestogo.com/Barneveld/NY/13304/" TargetMode="External"/><Relationship Id="rId86" Type="http://schemas.openxmlformats.org/officeDocument/2006/relationships/hyperlink" Target="https://www.zipcodestogo.com/New%20york/NY/" TargetMode="External"/><Relationship Id="rId817" Type="http://schemas.openxmlformats.org/officeDocument/2006/relationships/hyperlink" Target="https://www.zipcodestogo.com/Brooklyn/NY/11209/" TargetMode="External"/><Relationship Id="rId1447" Type="http://schemas.openxmlformats.org/officeDocument/2006/relationships/hyperlink" Target="https://www.zipcodestogo.com/Berlin/NY/12022/" TargetMode="External"/><Relationship Id="rId1654" Type="http://schemas.openxmlformats.org/officeDocument/2006/relationships/hyperlink" Target="https://www.zipcodestogo.com/Hamilton/NY/" TargetMode="External"/><Relationship Id="rId1861" Type="http://schemas.openxmlformats.org/officeDocument/2006/relationships/hyperlink" Target="https://www.zipcodestogo.com/Chichester/NY/12416/" TargetMode="External"/><Relationship Id="rId2705" Type="http://schemas.openxmlformats.org/officeDocument/2006/relationships/hyperlink" Target="https://www.zipcodestogo.com/Mottville/NY/13119/" TargetMode="External"/><Relationship Id="rId2912" Type="http://schemas.openxmlformats.org/officeDocument/2006/relationships/hyperlink" Target="https://www.zipcodestogo.com/Otsego/NY/" TargetMode="External"/><Relationship Id="rId4060" Type="http://schemas.openxmlformats.org/officeDocument/2006/relationships/hyperlink" Target="https://www.zipcodestogo.com/Monroe/NY/" TargetMode="External"/><Relationship Id="rId1307" Type="http://schemas.openxmlformats.org/officeDocument/2006/relationships/hyperlink" Target="https://www.zipcodestogo.com/Wantagh/NY/11793/" TargetMode="External"/><Relationship Id="rId1514" Type="http://schemas.openxmlformats.org/officeDocument/2006/relationships/hyperlink" Target="https://www.zipcodestogo.com/Rensselaer/NY/" TargetMode="External"/><Relationship Id="rId1721" Type="http://schemas.openxmlformats.org/officeDocument/2006/relationships/hyperlink" Target="https://www.zipcodestogo.com/Albany/NY/12204/" TargetMode="External"/><Relationship Id="rId13" Type="http://schemas.openxmlformats.org/officeDocument/2006/relationships/hyperlink" Target="https://www.zipcodestogo.com/New%20York/NY/10004/" TargetMode="External"/><Relationship Id="rId3479" Type="http://schemas.openxmlformats.org/officeDocument/2006/relationships/hyperlink" Target="https://www.zipcodestogo.com/Arcade/NY/14009/" TargetMode="External"/><Relationship Id="rId3686" Type="http://schemas.openxmlformats.org/officeDocument/2006/relationships/hyperlink" Target="https://www.zipcodestogo.com/Erie/NY/" TargetMode="External"/><Relationship Id="rId2288" Type="http://schemas.openxmlformats.org/officeDocument/2006/relationships/hyperlink" Target="https://www.zipcodestogo.com/Warren/NY/" TargetMode="External"/><Relationship Id="rId2495" Type="http://schemas.openxmlformats.org/officeDocument/2006/relationships/hyperlink" Target="https://www.zipcodestogo.com/Mineville/NY/12956/" TargetMode="External"/><Relationship Id="rId3339" Type="http://schemas.openxmlformats.org/officeDocument/2006/relationships/hyperlink" Target="https://www.zipcodestogo.com/Glen%20Aubrey/NY/13777/" TargetMode="External"/><Relationship Id="rId3893" Type="http://schemas.openxmlformats.org/officeDocument/2006/relationships/hyperlink" Target="https://www.zipcodestogo.com/Middlesex/NY/14507/" TargetMode="External"/><Relationship Id="rId467" Type="http://schemas.openxmlformats.org/officeDocument/2006/relationships/hyperlink" Target="https://www.zipcodestogo.com/Katonah/NY/10536/" TargetMode="External"/><Relationship Id="rId1097" Type="http://schemas.openxmlformats.org/officeDocument/2006/relationships/hyperlink" Target="https://www.zipcodestogo.com/Rockville%20Centre/NY/11570/" TargetMode="External"/><Relationship Id="rId2148" Type="http://schemas.openxmlformats.org/officeDocument/2006/relationships/hyperlink" Target="https://www.zipcodestogo.com/Dutchess/NY/" TargetMode="External"/><Relationship Id="rId3546" Type="http://schemas.openxmlformats.org/officeDocument/2006/relationships/hyperlink" Target="https://www.zipcodestogo.com/Genesee/NY/" TargetMode="External"/><Relationship Id="rId3753" Type="http://schemas.openxmlformats.org/officeDocument/2006/relationships/hyperlink" Target="https://www.zipcodestogo.com/Buffalo/NY/14265/" TargetMode="External"/><Relationship Id="rId3960" Type="http://schemas.openxmlformats.org/officeDocument/2006/relationships/hyperlink" Target="https://www.zipcodestogo.com/Ontario/NY/" TargetMode="External"/><Relationship Id="rId674" Type="http://schemas.openxmlformats.org/officeDocument/2006/relationships/hyperlink" Target="https://www.zipcodestogo.com/Rockland/NY/" TargetMode="External"/><Relationship Id="rId881" Type="http://schemas.openxmlformats.org/officeDocument/2006/relationships/hyperlink" Target="https://www.zipcodestogo.com/Brooklyn/NY/11242/" TargetMode="External"/><Relationship Id="rId2355" Type="http://schemas.openxmlformats.org/officeDocument/2006/relationships/hyperlink" Target="https://www.zipcodestogo.com/Middle%20Granville/NY/12849/" TargetMode="External"/><Relationship Id="rId2562" Type="http://schemas.openxmlformats.org/officeDocument/2006/relationships/hyperlink" Target="https://www.zipcodestogo.com/Essex/NY/" TargetMode="External"/><Relationship Id="rId3406" Type="http://schemas.openxmlformats.org/officeDocument/2006/relationships/hyperlink" Target="https://www.zipcodestogo.com/Chenango/NY/" TargetMode="External"/><Relationship Id="rId3613" Type="http://schemas.openxmlformats.org/officeDocument/2006/relationships/hyperlink" Target="https://www.zipcodestogo.com/North%20Boston/NY/14110/" TargetMode="External"/><Relationship Id="rId3820" Type="http://schemas.openxmlformats.org/officeDocument/2006/relationships/hyperlink" Target="https://www.zipcodestogo.com/Yates/NY/" TargetMode="External"/><Relationship Id="rId327" Type="http://schemas.openxmlformats.org/officeDocument/2006/relationships/hyperlink" Target="https://www.zipcodestogo.com/New%20York/NY/10286/" TargetMode="External"/><Relationship Id="rId534" Type="http://schemas.openxmlformats.org/officeDocument/2006/relationships/hyperlink" Target="https://www.zipcodestogo.com/Westchester/NY/" TargetMode="External"/><Relationship Id="rId741" Type="http://schemas.openxmlformats.org/officeDocument/2006/relationships/hyperlink" Target="https://www.zipcodestogo.com/Great%20Neck/NY/11020/" TargetMode="External"/><Relationship Id="rId1164" Type="http://schemas.openxmlformats.org/officeDocument/2006/relationships/hyperlink" Target="https://www.zipcodestogo.com/Nassau/NY/" TargetMode="External"/><Relationship Id="rId1371" Type="http://schemas.openxmlformats.org/officeDocument/2006/relationships/hyperlink" Target="https://www.zipcodestogo.com/Mastic/NY/11950/" TargetMode="External"/><Relationship Id="rId2008" Type="http://schemas.openxmlformats.org/officeDocument/2006/relationships/hyperlink" Target="https://www.zipcodestogo.com/Columbia/NY/" TargetMode="External"/><Relationship Id="rId2215" Type="http://schemas.openxmlformats.org/officeDocument/2006/relationships/hyperlink" Target="https://www.zipcodestogo.com/Kiamesha%20Lake/NY/12751/" TargetMode="External"/><Relationship Id="rId2422" Type="http://schemas.openxmlformats.org/officeDocument/2006/relationships/hyperlink" Target="https://www.zipcodestogo.com/Clinton/NY/" TargetMode="External"/><Relationship Id="rId601" Type="http://schemas.openxmlformats.org/officeDocument/2006/relationships/hyperlink" Target="https://www.zipcodestogo.com/Bear%20Mountain/NY/10911/" TargetMode="External"/><Relationship Id="rId1024" Type="http://schemas.openxmlformats.org/officeDocument/2006/relationships/hyperlink" Target="https://www.zipcodestogo.com/Queens/NY/" TargetMode="External"/><Relationship Id="rId1231" Type="http://schemas.openxmlformats.org/officeDocument/2006/relationships/hyperlink" Target="https://www.zipcodestogo.com/Islip/NY/11751/" TargetMode="External"/><Relationship Id="rId4387" Type="http://schemas.openxmlformats.org/officeDocument/2006/relationships/hyperlink" Target="https://www.zipcodestogo.com/Waverly/NY/14892/" TargetMode="External"/><Relationship Id="rId3196" Type="http://schemas.openxmlformats.org/officeDocument/2006/relationships/hyperlink" Target="https://www.zipcodestogo.com/Jefferson/NY/" TargetMode="External"/><Relationship Id="rId4247" Type="http://schemas.openxmlformats.org/officeDocument/2006/relationships/hyperlink" Target="https://www.zipcodestogo.com/Andover/NY/14806/" TargetMode="External"/><Relationship Id="rId4454" Type="http://schemas.openxmlformats.org/officeDocument/2006/relationships/hyperlink" Target="http://www.p12.nysed.gov/repcrd2005/links/c50_dist.shtml" TargetMode="External"/><Relationship Id="rId3056" Type="http://schemas.openxmlformats.org/officeDocument/2006/relationships/hyperlink" Target="https://www.zipcodestogo.com/Oneida/NY/" TargetMode="External"/><Relationship Id="rId3263" Type="http://schemas.openxmlformats.org/officeDocument/2006/relationships/hyperlink" Target="https://www.zipcodestogo.com/Waddington/NY/13694/" TargetMode="External"/><Relationship Id="rId3470" Type="http://schemas.openxmlformats.org/officeDocument/2006/relationships/hyperlink" Target="https://www.zipcodestogo.com/Erie/NY/" TargetMode="External"/><Relationship Id="rId4107" Type="http://schemas.openxmlformats.org/officeDocument/2006/relationships/hyperlink" Target="https://www.zipcodestogo.com/Alma/NY/14708/" TargetMode="External"/><Relationship Id="rId4314" Type="http://schemas.openxmlformats.org/officeDocument/2006/relationships/hyperlink" Target="https://www.zipcodestogo.com/Seneca/NY/" TargetMode="External"/><Relationship Id="rId184" Type="http://schemas.openxmlformats.org/officeDocument/2006/relationships/hyperlink" Target="https://www.zipcodestogo.com/New%20york/NY/" TargetMode="External"/><Relationship Id="rId391" Type="http://schemas.openxmlformats.org/officeDocument/2006/relationships/hyperlink" Target="https://www.zipcodestogo.com/Bronx/NY/10467/" TargetMode="External"/><Relationship Id="rId1908" Type="http://schemas.openxmlformats.org/officeDocument/2006/relationships/hyperlink" Target="https://www.zipcodestogo.com/Greene/NY/" TargetMode="External"/><Relationship Id="rId2072" Type="http://schemas.openxmlformats.org/officeDocument/2006/relationships/hyperlink" Target="https://www.zipcodestogo.com/Ulster/NY/" TargetMode="External"/><Relationship Id="rId3123" Type="http://schemas.openxmlformats.org/officeDocument/2006/relationships/hyperlink" Target="https://www.zipcodestogo.com/Canton/NY/13617/" TargetMode="External"/><Relationship Id="rId251" Type="http://schemas.openxmlformats.org/officeDocument/2006/relationships/hyperlink" Target="https://www.zipcodestogo.com/New%20York/NY/10176/" TargetMode="External"/><Relationship Id="rId3330" Type="http://schemas.openxmlformats.org/officeDocument/2006/relationships/hyperlink" Target="https://www.zipcodestogo.com/Broome/NY/" TargetMode="External"/><Relationship Id="rId2889" Type="http://schemas.openxmlformats.org/officeDocument/2006/relationships/hyperlink" Target="https://www.zipcodestogo.com/Dolgeville/NY/13329/" TargetMode="External"/><Relationship Id="rId111" Type="http://schemas.openxmlformats.org/officeDocument/2006/relationships/hyperlink" Target="https://www.zipcodestogo.com/New%20York/NY/10080/" TargetMode="External"/><Relationship Id="rId1698" Type="http://schemas.openxmlformats.org/officeDocument/2006/relationships/hyperlink" Target="https://www.zipcodestogo.com/Albany/NY/" TargetMode="External"/><Relationship Id="rId2749" Type="http://schemas.openxmlformats.org/officeDocument/2006/relationships/hyperlink" Target="https://www.zipcodestogo.com/Scipio%20Center/NY/13147/" TargetMode="External"/><Relationship Id="rId2956" Type="http://schemas.openxmlformats.org/officeDocument/2006/relationships/hyperlink" Target="https://www.zipcodestogo.com/Lewis/NY/" TargetMode="External"/><Relationship Id="rId928" Type="http://schemas.openxmlformats.org/officeDocument/2006/relationships/hyperlink" Target="https://www.zipcodestogo.com/Queens/NY/" TargetMode="External"/><Relationship Id="rId1558" Type="http://schemas.openxmlformats.org/officeDocument/2006/relationships/hyperlink" Target="https://www.zipcodestogo.com/Rensselaer/NY/" TargetMode="External"/><Relationship Id="rId1765" Type="http://schemas.openxmlformats.org/officeDocument/2006/relationships/hyperlink" Target="https://www.zipcodestogo.com/Albany/NY/12233/" TargetMode="External"/><Relationship Id="rId2609" Type="http://schemas.openxmlformats.org/officeDocument/2006/relationships/hyperlink" Target="https://www.zipcodestogo.com/Delphi%20Falls/NY/13051/" TargetMode="External"/><Relationship Id="rId4171" Type="http://schemas.openxmlformats.org/officeDocument/2006/relationships/hyperlink" Target="https://www.zipcodestogo.com/Hinsdale/NY/14743/" TargetMode="External"/><Relationship Id="rId57" Type="http://schemas.openxmlformats.org/officeDocument/2006/relationships/hyperlink" Target="https://www.zipcodestogo.com/New%20York/NY/10026/" TargetMode="External"/><Relationship Id="rId1418" Type="http://schemas.openxmlformats.org/officeDocument/2006/relationships/hyperlink" Target="https://www.zipcodestogo.com/Suffolk/NY/" TargetMode="External"/><Relationship Id="rId1972" Type="http://schemas.openxmlformats.org/officeDocument/2006/relationships/hyperlink" Target="https://www.zipcodestogo.com/Ulster/NY/" TargetMode="External"/><Relationship Id="rId2816" Type="http://schemas.openxmlformats.org/officeDocument/2006/relationships/hyperlink" Target="https://www.zipcodestogo.com/Onondaga/NY/" TargetMode="External"/><Relationship Id="rId4031" Type="http://schemas.openxmlformats.org/officeDocument/2006/relationships/hyperlink" Target="https://www.zipcodestogo.com/Rochester/NY/14612/" TargetMode="External"/><Relationship Id="rId1625" Type="http://schemas.openxmlformats.org/officeDocument/2006/relationships/hyperlink" Target="https://www.zipcodestogo.com/Rensselaerville/NY/12147/" TargetMode="External"/><Relationship Id="rId1832" Type="http://schemas.openxmlformats.org/officeDocument/2006/relationships/hyperlink" Target="https://www.zipcodestogo.com/Schenectady/NY/" TargetMode="External"/><Relationship Id="rId3797" Type="http://schemas.openxmlformats.org/officeDocument/2006/relationships/hyperlink" Target="https://www.zipcodestogo.com/Caledonia/NY/14423/" TargetMode="External"/><Relationship Id="rId2399" Type="http://schemas.openxmlformats.org/officeDocument/2006/relationships/hyperlink" Target="https://www.zipcodestogo.com/Silver%20Bay/NY/12874/" TargetMode="External"/><Relationship Id="rId3657" Type="http://schemas.openxmlformats.org/officeDocument/2006/relationships/hyperlink" Target="https://www.zipcodestogo.com/Strykersville/NY/14145/" TargetMode="External"/><Relationship Id="rId3864" Type="http://schemas.openxmlformats.org/officeDocument/2006/relationships/hyperlink" Target="https://www.zipcodestogo.com/Orleans/NY/" TargetMode="External"/><Relationship Id="rId578" Type="http://schemas.openxmlformats.org/officeDocument/2006/relationships/hyperlink" Target="https://www.zipcodestogo.com/Westchester/NY/" TargetMode="External"/><Relationship Id="rId785" Type="http://schemas.openxmlformats.org/officeDocument/2006/relationships/hyperlink" Target="https://www.zipcodestogo.com/Long%20Island%20City/NY/11101/" TargetMode="External"/><Relationship Id="rId992" Type="http://schemas.openxmlformats.org/officeDocument/2006/relationships/hyperlink" Target="https://www.zipcodestogo.com/Queens/NY/" TargetMode="External"/><Relationship Id="rId2259" Type="http://schemas.openxmlformats.org/officeDocument/2006/relationships/hyperlink" Target="https://www.zipcodestogo.com/Summitville/NY/12781/" TargetMode="External"/><Relationship Id="rId2466" Type="http://schemas.openxmlformats.org/officeDocument/2006/relationships/hyperlink" Target="https://www.zipcodestogo.com/Clinton/NY/" TargetMode="External"/><Relationship Id="rId2673" Type="http://schemas.openxmlformats.org/officeDocument/2006/relationships/hyperlink" Target="https://www.zipcodestogo.com/Lycoming/NY/13093/" TargetMode="External"/><Relationship Id="rId2880" Type="http://schemas.openxmlformats.org/officeDocument/2006/relationships/hyperlink" Target="https://www.zipcodestogo.com/Herkimer/NY/" TargetMode="External"/><Relationship Id="rId3517" Type="http://schemas.openxmlformats.org/officeDocument/2006/relationships/hyperlink" Target="https://www.zipcodestogo.com/Corfu/NY/14036/" TargetMode="External"/><Relationship Id="rId3724" Type="http://schemas.openxmlformats.org/officeDocument/2006/relationships/hyperlink" Target="https://www.zipcodestogo.com/Erie/NY/" TargetMode="External"/><Relationship Id="rId3931" Type="http://schemas.openxmlformats.org/officeDocument/2006/relationships/hyperlink" Target="https://www.zipcodestogo.com/Perry/NY/14530/" TargetMode="External"/><Relationship Id="rId438" Type="http://schemas.openxmlformats.org/officeDocument/2006/relationships/hyperlink" Target="https://www.zipcodestogo.com/Westchester/NY/" TargetMode="External"/><Relationship Id="rId645" Type="http://schemas.openxmlformats.org/officeDocument/2006/relationships/hyperlink" Target="https://www.zipcodestogo.com/Middletown/NY/10940/" TargetMode="External"/><Relationship Id="rId852" Type="http://schemas.openxmlformats.org/officeDocument/2006/relationships/hyperlink" Target="https://www.zipcodestogo.com/Kings/NY/" TargetMode="External"/><Relationship Id="rId1068" Type="http://schemas.openxmlformats.org/officeDocument/2006/relationships/hyperlink" Target="https://www.zipcodestogo.com/Nassau/NY/" TargetMode="External"/><Relationship Id="rId1275" Type="http://schemas.openxmlformats.org/officeDocument/2006/relationships/hyperlink" Target="https://www.zipcodestogo.com/Melville/NY/11775/" TargetMode="External"/><Relationship Id="rId1482" Type="http://schemas.openxmlformats.org/officeDocument/2006/relationships/hyperlink" Target="https://www.zipcodestogo.com/Albany/NY/" TargetMode="External"/><Relationship Id="rId2119" Type="http://schemas.openxmlformats.org/officeDocument/2006/relationships/hyperlink" Target="https://www.zipcodestogo.com/Rhinecliff/NY/12574/" TargetMode="External"/><Relationship Id="rId2326" Type="http://schemas.openxmlformats.org/officeDocument/2006/relationships/hyperlink" Target="https://www.zipcodestogo.com/Saratoga/NY/" TargetMode="External"/><Relationship Id="rId2533" Type="http://schemas.openxmlformats.org/officeDocument/2006/relationships/hyperlink" Target="https://www.zipcodestogo.com/Redford/NY/12978/" TargetMode="External"/><Relationship Id="rId2740" Type="http://schemas.openxmlformats.org/officeDocument/2006/relationships/hyperlink" Target="https://www.zipcodestogo.com/Oswego/NY/" TargetMode="External"/><Relationship Id="rId505" Type="http://schemas.openxmlformats.org/officeDocument/2006/relationships/hyperlink" Target="https://www.zipcodestogo.com/Ossining/NY/10562/" TargetMode="External"/><Relationship Id="rId712" Type="http://schemas.openxmlformats.org/officeDocument/2006/relationships/hyperlink" Target="https://www.zipcodestogo.com/Orange/NY/" TargetMode="External"/><Relationship Id="rId1135" Type="http://schemas.openxmlformats.org/officeDocument/2006/relationships/hyperlink" Target="https://www.zipcodestogo.com/Far%20Rockaway/NY/11691/" TargetMode="External"/><Relationship Id="rId1342" Type="http://schemas.openxmlformats.org/officeDocument/2006/relationships/hyperlink" Target="https://www.zipcodestogo.com/Suffolk/NY/" TargetMode="External"/><Relationship Id="rId1202" Type="http://schemas.openxmlformats.org/officeDocument/2006/relationships/hyperlink" Target="https://www.zipcodestogo.com/Nassau/NY/" TargetMode="External"/><Relationship Id="rId2600" Type="http://schemas.openxmlformats.org/officeDocument/2006/relationships/hyperlink" Target="https://www.zipcodestogo.com/Onondaga/NY/" TargetMode="External"/><Relationship Id="rId4358" Type="http://schemas.openxmlformats.org/officeDocument/2006/relationships/hyperlink" Target="https://www.zipcodestogo.com/Steuben/NY/" TargetMode="External"/><Relationship Id="rId3167" Type="http://schemas.openxmlformats.org/officeDocument/2006/relationships/hyperlink" Target="https://www.zipcodestogo.com/Wellesley%20Island/NY/13640/" TargetMode="External"/><Relationship Id="rId295" Type="http://schemas.openxmlformats.org/officeDocument/2006/relationships/hyperlink" Target="https://www.zipcodestogo.com/New%20York/NY/10268/" TargetMode="External"/><Relationship Id="rId3374" Type="http://schemas.openxmlformats.org/officeDocument/2006/relationships/hyperlink" Target="https://www.zipcodestogo.com/Delaware/NY/" TargetMode="External"/><Relationship Id="rId3581" Type="http://schemas.openxmlformats.org/officeDocument/2006/relationships/hyperlink" Target="https://www.zipcodestogo.com/Java%20Center/NY/14082/" TargetMode="External"/><Relationship Id="rId4218" Type="http://schemas.openxmlformats.org/officeDocument/2006/relationships/hyperlink" Target="https://www.zipcodestogo.com/Cattaraugus/NY/" TargetMode="External"/><Relationship Id="rId4425" Type="http://schemas.openxmlformats.org/officeDocument/2006/relationships/hyperlink" Target="http://www.p12.nysed.gov/repcrd2005/links/c14_dist.shtml" TargetMode="External"/><Relationship Id="rId2183" Type="http://schemas.openxmlformats.org/officeDocument/2006/relationships/hyperlink" Target="https://www.zipcodestogo.com/Eldred/NY/12732/" TargetMode="External"/><Relationship Id="rId2390" Type="http://schemas.openxmlformats.org/officeDocument/2006/relationships/hyperlink" Target="https://www.zipcodestogo.com/Saratoga/NY/" TargetMode="External"/><Relationship Id="rId3027" Type="http://schemas.openxmlformats.org/officeDocument/2006/relationships/hyperlink" Target="https://www.zipcodestogo.com/Sherburne/NY/13460/" TargetMode="External"/><Relationship Id="rId3234" Type="http://schemas.openxmlformats.org/officeDocument/2006/relationships/hyperlink" Target="https://www.zipcodestogo.com/Saint%20lawrence/NY/" TargetMode="External"/><Relationship Id="rId3441" Type="http://schemas.openxmlformats.org/officeDocument/2006/relationships/hyperlink" Target="https://www.zipcodestogo.com/Vestal/NY/13851/" TargetMode="External"/><Relationship Id="rId155" Type="http://schemas.openxmlformats.org/officeDocument/2006/relationships/hyperlink" Target="https://www.zipcodestogo.com/New%20York/NY/10113/" TargetMode="External"/><Relationship Id="rId362" Type="http://schemas.openxmlformats.org/officeDocument/2006/relationships/hyperlink" Target="https://www.zipcodestogo.com/Bronx/NY/" TargetMode="External"/><Relationship Id="rId2043" Type="http://schemas.openxmlformats.org/officeDocument/2006/relationships/hyperlink" Target="https://www.zipcodestogo.com/Fishkill/NY/12524/" TargetMode="External"/><Relationship Id="rId2250" Type="http://schemas.openxmlformats.org/officeDocument/2006/relationships/hyperlink" Target="https://www.zipcodestogo.com/Sullivan/NY/" TargetMode="External"/><Relationship Id="rId3301" Type="http://schemas.openxmlformats.org/officeDocument/2006/relationships/hyperlink" Target="https://www.zipcodestogo.com/Colliersville/NY/13747/" TargetMode="External"/><Relationship Id="rId222" Type="http://schemas.openxmlformats.org/officeDocument/2006/relationships/hyperlink" Target="https://www.zipcodestogo.com/New%20york/NY/" TargetMode="External"/><Relationship Id="rId2110" Type="http://schemas.openxmlformats.org/officeDocument/2006/relationships/hyperlink" Target="https://www.zipcodestogo.com/Ulster/NY/" TargetMode="External"/><Relationship Id="rId4075" Type="http://schemas.openxmlformats.org/officeDocument/2006/relationships/hyperlink" Target="https://www.zipcodestogo.com/Rochester/NY/14646/" TargetMode="External"/><Relationship Id="rId4282" Type="http://schemas.openxmlformats.org/officeDocument/2006/relationships/hyperlink" Target="https://www.zipcodestogo.com/Schuyler/NY/" TargetMode="External"/><Relationship Id="rId1669" Type="http://schemas.openxmlformats.org/officeDocument/2006/relationships/hyperlink" Target="https://www.zipcodestogo.com/Stuyvesant/NY/12173/" TargetMode="External"/><Relationship Id="rId1876" Type="http://schemas.openxmlformats.org/officeDocument/2006/relationships/hyperlink" Target="https://www.zipcodestogo.com/Greene/NY/" TargetMode="External"/><Relationship Id="rId2927" Type="http://schemas.openxmlformats.org/officeDocument/2006/relationships/hyperlink" Target="https://www.zipcodestogo.com/Holland%20Patent/NY/13354/" TargetMode="External"/><Relationship Id="rId3091" Type="http://schemas.openxmlformats.org/officeDocument/2006/relationships/hyperlink" Target="https://www.zipcodestogo.com/Utica/NY/13504/" TargetMode="External"/><Relationship Id="rId4142" Type="http://schemas.openxmlformats.org/officeDocument/2006/relationships/hyperlink" Target="https://www.zipcodestogo.com/Allegany/NY/" TargetMode="External"/><Relationship Id="rId1529" Type="http://schemas.openxmlformats.org/officeDocument/2006/relationships/hyperlink" Target="https://www.zipcodestogo.com/Fultonham/NY/12071/" TargetMode="External"/><Relationship Id="rId1736" Type="http://schemas.openxmlformats.org/officeDocument/2006/relationships/hyperlink" Target="https://www.zipcodestogo.com/Albany/NY/" TargetMode="External"/><Relationship Id="rId1943" Type="http://schemas.openxmlformats.org/officeDocument/2006/relationships/hyperlink" Target="https://www.zipcodestogo.com/Palenville/NY/12463/" TargetMode="External"/><Relationship Id="rId28" Type="http://schemas.openxmlformats.org/officeDocument/2006/relationships/hyperlink" Target="https://www.zipcodestogo.com/New%20york/NY/" TargetMode="External"/><Relationship Id="rId1803" Type="http://schemas.openxmlformats.org/officeDocument/2006/relationships/hyperlink" Target="https://www.zipcodestogo.com/Albany/NY/12255/" TargetMode="External"/><Relationship Id="rId4002" Type="http://schemas.openxmlformats.org/officeDocument/2006/relationships/hyperlink" Target="https://www.zipcodestogo.com/Seneca/NY/" TargetMode="External"/><Relationship Id="rId3768" Type="http://schemas.openxmlformats.org/officeDocument/2006/relationships/hyperlink" Target="https://www.zipcodestogo.com/Erie/NY/" TargetMode="External"/><Relationship Id="rId3975" Type="http://schemas.openxmlformats.org/officeDocument/2006/relationships/hyperlink" Target="https://www.zipcodestogo.com/South%20Lima/NY/14558/" TargetMode="External"/><Relationship Id="rId689" Type="http://schemas.openxmlformats.org/officeDocument/2006/relationships/hyperlink" Target="https://www.zipcodestogo.com/Sparkill/NY/10976/" TargetMode="External"/><Relationship Id="rId896" Type="http://schemas.openxmlformats.org/officeDocument/2006/relationships/hyperlink" Target="https://www.zipcodestogo.com/Kings/NY/" TargetMode="External"/><Relationship Id="rId2577" Type="http://schemas.openxmlformats.org/officeDocument/2006/relationships/hyperlink" Target="https://www.zipcodestogo.com/Brewerton/NY/13029/" TargetMode="External"/><Relationship Id="rId2784" Type="http://schemas.openxmlformats.org/officeDocument/2006/relationships/hyperlink" Target="https://www.zipcodestogo.com/Onondaga/NY/" TargetMode="External"/><Relationship Id="rId3628" Type="http://schemas.openxmlformats.org/officeDocument/2006/relationships/hyperlink" Target="https://www.zipcodestogo.com/Erie/NY/" TargetMode="External"/><Relationship Id="rId549" Type="http://schemas.openxmlformats.org/officeDocument/2006/relationships/hyperlink" Target="https://www.zipcodestogo.com/Yorktown%20Heights/NY/10598/" TargetMode="External"/><Relationship Id="rId756" Type="http://schemas.openxmlformats.org/officeDocument/2006/relationships/hyperlink" Target="https://www.zipcodestogo.com/Nassau/NY/" TargetMode="External"/><Relationship Id="rId1179" Type="http://schemas.openxmlformats.org/officeDocument/2006/relationships/hyperlink" Target="https://www.zipcodestogo.com/Brookhaven/NY/11719/" TargetMode="External"/><Relationship Id="rId1386" Type="http://schemas.openxmlformats.org/officeDocument/2006/relationships/hyperlink" Target="https://www.zipcodestogo.com/Suffolk/NY/" TargetMode="External"/><Relationship Id="rId1593" Type="http://schemas.openxmlformats.org/officeDocument/2006/relationships/hyperlink" Target="https://www.zipcodestogo.com/New%20Baltimore/NY/12124/" TargetMode="External"/><Relationship Id="rId2437" Type="http://schemas.openxmlformats.org/officeDocument/2006/relationships/hyperlink" Target="https://www.zipcodestogo.com/Champlain/NY/12919/" TargetMode="External"/><Relationship Id="rId2991" Type="http://schemas.openxmlformats.org/officeDocument/2006/relationships/hyperlink" Target="https://www.zipcodestogo.com/Poland/NY/13431/" TargetMode="External"/><Relationship Id="rId3835" Type="http://schemas.openxmlformats.org/officeDocument/2006/relationships/hyperlink" Target="https://www.zipcodestogo.com/Geneva/NY/14456/" TargetMode="External"/><Relationship Id="rId409" Type="http://schemas.openxmlformats.org/officeDocument/2006/relationships/hyperlink" Target="https://www.zipcodestogo.com/Bronx/NY/10499/" TargetMode="External"/><Relationship Id="rId963" Type="http://schemas.openxmlformats.org/officeDocument/2006/relationships/hyperlink" Target="https://www.zipcodestogo.com/Ridgewood/NY/11385/" TargetMode="External"/><Relationship Id="rId1039" Type="http://schemas.openxmlformats.org/officeDocument/2006/relationships/hyperlink" Target="https://www.zipcodestogo.com/Cedarhurst/NY/11516/" TargetMode="External"/><Relationship Id="rId1246" Type="http://schemas.openxmlformats.org/officeDocument/2006/relationships/hyperlink" Target="https://www.zipcodestogo.com/Nassau/NY/" TargetMode="External"/><Relationship Id="rId2644" Type="http://schemas.openxmlformats.org/officeDocument/2006/relationships/hyperlink" Target="https://www.zipcodestogo.com/Tompkins/NY/" TargetMode="External"/><Relationship Id="rId2851" Type="http://schemas.openxmlformats.org/officeDocument/2006/relationships/hyperlink" Target="https://www.zipcodestogo.com/Boonville/NY/13309/" TargetMode="External"/><Relationship Id="rId3902" Type="http://schemas.openxmlformats.org/officeDocument/2006/relationships/hyperlink" Target="https://www.zipcodestogo.com/Ontario/NY/" TargetMode="External"/><Relationship Id="rId92" Type="http://schemas.openxmlformats.org/officeDocument/2006/relationships/hyperlink" Target="https://www.zipcodestogo.com/New%20york/NY/" TargetMode="External"/><Relationship Id="rId616" Type="http://schemas.openxmlformats.org/officeDocument/2006/relationships/hyperlink" Target="https://www.zipcodestogo.com/Orange/NY/" TargetMode="External"/><Relationship Id="rId823" Type="http://schemas.openxmlformats.org/officeDocument/2006/relationships/hyperlink" Target="https://www.zipcodestogo.com/Brooklyn/NY/11212/" TargetMode="External"/><Relationship Id="rId1453" Type="http://schemas.openxmlformats.org/officeDocument/2006/relationships/hyperlink" Target="https://www.zipcodestogo.com/Broadalbin/NY/12025/" TargetMode="External"/><Relationship Id="rId1660" Type="http://schemas.openxmlformats.org/officeDocument/2006/relationships/hyperlink" Target="https://www.zipcodestogo.com/Delaware/NY/" TargetMode="External"/><Relationship Id="rId2504" Type="http://schemas.openxmlformats.org/officeDocument/2006/relationships/hyperlink" Target="https://www.zipcodestogo.com/Essex/NY/" TargetMode="External"/><Relationship Id="rId2711" Type="http://schemas.openxmlformats.org/officeDocument/2006/relationships/hyperlink" Target="https://www.zipcodestogo.com/New%20Woodstock/NY/13122/" TargetMode="External"/><Relationship Id="rId1106" Type="http://schemas.openxmlformats.org/officeDocument/2006/relationships/hyperlink" Target="https://www.zipcodestogo.com/Nassau/NY/" TargetMode="External"/><Relationship Id="rId1313" Type="http://schemas.openxmlformats.org/officeDocument/2006/relationships/hyperlink" Target="https://www.zipcodestogo.com/West%20Sayville/NY/11796/" TargetMode="External"/><Relationship Id="rId1520" Type="http://schemas.openxmlformats.org/officeDocument/2006/relationships/hyperlink" Target="https://www.zipcodestogo.com/Montgomery/NY/" TargetMode="External"/><Relationship Id="rId4469" Type="http://schemas.openxmlformats.org/officeDocument/2006/relationships/hyperlink" Target="http://www.p12.nysed.gov/repcrd2005/links/c65_dist.shtml" TargetMode="External"/><Relationship Id="rId3278" Type="http://schemas.openxmlformats.org/officeDocument/2006/relationships/hyperlink" Target="https://www.zipcodestogo.com/Tioga/NY/" TargetMode="External"/><Relationship Id="rId3485" Type="http://schemas.openxmlformats.org/officeDocument/2006/relationships/hyperlink" Target="https://www.zipcodestogo.com/Barker/NY/14012/" TargetMode="External"/><Relationship Id="rId3692" Type="http://schemas.openxmlformats.org/officeDocument/2006/relationships/hyperlink" Target="https://www.zipcodestogo.com/Erie/NY/" TargetMode="External"/><Relationship Id="rId4329" Type="http://schemas.openxmlformats.org/officeDocument/2006/relationships/hyperlink" Target="https://www.zipcodestogo.com/Lakemont/NY/14857/" TargetMode="External"/><Relationship Id="rId199" Type="http://schemas.openxmlformats.org/officeDocument/2006/relationships/hyperlink" Target="https://www.zipcodestogo.com/New%20York/NY/10150/" TargetMode="External"/><Relationship Id="rId2087" Type="http://schemas.openxmlformats.org/officeDocument/2006/relationships/hyperlink" Target="https://www.zipcodestogo.com/Newburgh/NY/12550/" TargetMode="External"/><Relationship Id="rId2294" Type="http://schemas.openxmlformats.org/officeDocument/2006/relationships/hyperlink" Target="https://www.zipcodestogo.com/Warren/NY/" TargetMode="External"/><Relationship Id="rId3138" Type="http://schemas.openxmlformats.org/officeDocument/2006/relationships/hyperlink" Target="https://www.zipcodestogo.com/Jefferson/NY/" TargetMode="External"/><Relationship Id="rId3345" Type="http://schemas.openxmlformats.org/officeDocument/2006/relationships/hyperlink" Target="https://www.zipcodestogo.com/Hamden/NY/13782/" TargetMode="External"/><Relationship Id="rId3552" Type="http://schemas.openxmlformats.org/officeDocument/2006/relationships/hyperlink" Target="https://www.zipcodestogo.com/Erie/NY/" TargetMode="External"/><Relationship Id="rId266" Type="http://schemas.openxmlformats.org/officeDocument/2006/relationships/hyperlink" Target="https://www.zipcodestogo.com/New%20york/NY/" TargetMode="External"/><Relationship Id="rId473" Type="http://schemas.openxmlformats.org/officeDocument/2006/relationships/hyperlink" Target="https://www.zipcodestogo.com/Lincolndale/NY/10540/" TargetMode="External"/><Relationship Id="rId680" Type="http://schemas.openxmlformats.org/officeDocument/2006/relationships/hyperlink" Target="https://www.zipcodestogo.com/Orange/NY/" TargetMode="External"/><Relationship Id="rId2154" Type="http://schemas.openxmlformats.org/officeDocument/2006/relationships/hyperlink" Target="https://www.zipcodestogo.com/Dutchess/NY/" TargetMode="External"/><Relationship Id="rId2361" Type="http://schemas.openxmlformats.org/officeDocument/2006/relationships/hyperlink" Target="https://www.zipcodestogo.com/Newcomb/NY/12852/" TargetMode="External"/><Relationship Id="rId3205" Type="http://schemas.openxmlformats.org/officeDocument/2006/relationships/hyperlink" Target="https://www.zipcodestogo.com/Mannsville/NY/13661/" TargetMode="External"/><Relationship Id="rId3412" Type="http://schemas.openxmlformats.org/officeDocument/2006/relationships/hyperlink" Target="https://www.zipcodestogo.com/Tioga/NY/" TargetMode="External"/><Relationship Id="rId126" Type="http://schemas.openxmlformats.org/officeDocument/2006/relationships/hyperlink" Target="https://www.zipcodestogo.com/New%20york/NY/" TargetMode="External"/><Relationship Id="rId333" Type="http://schemas.openxmlformats.org/officeDocument/2006/relationships/hyperlink" Target="https://www.zipcodestogo.com/Staten%20Island/NY/10302/" TargetMode="External"/><Relationship Id="rId540" Type="http://schemas.openxmlformats.org/officeDocument/2006/relationships/hyperlink" Target="https://www.zipcodestogo.com/Westchester/NY/" TargetMode="External"/><Relationship Id="rId1170" Type="http://schemas.openxmlformats.org/officeDocument/2006/relationships/hyperlink" Target="https://www.zipcodestogo.com/Nassau/NY/" TargetMode="External"/><Relationship Id="rId2014" Type="http://schemas.openxmlformats.org/officeDocument/2006/relationships/hyperlink" Target="https://www.zipcodestogo.com/Dutchess/NY/" TargetMode="External"/><Relationship Id="rId2221" Type="http://schemas.openxmlformats.org/officeDocument/2006/relationships/hyperlink" Target="https://www.zipcodestogo.com/Livingston%20Manor/NY/12758/" TargetMode="External"/><Relationship Id="rId1030" Type="http://schemas.openxmlformats.org/officeDocument/2006/relationships/hyperlink" Target="https://www.zipcodestogo.com/Nassau/NY/" TargetMode="External"/><Relationship Id="rId4186" Type="http://schemas.openxmlformats.org/officeDocument/2006/relationships/hyperlink" Target="https://www.zipcodestogo.com/Chautauqua/NY/" TargetMode="External"/><Relationship Id="rId400" Type="http://schemas.openxmlformats.org/officeDocument/2006/relationships/hyperlink" Target="https://www.zipcodestogo.com/Bronx/NY/" TargetMode="External"/><Relationship Id="rId1987" Type="http://schemas.openxmlformats.org/officeDocument/2006/relationships/hyperlink" Target="https://www.zipcodestogo.com/West%20Camp/NY/12490/" TargetMode="External"/><Relationship Id="rId4393" Type="http://schemas.openxmlformats.org/officeDocument/2006/relationships/hyperlink" Target="https://www.zipcodestogo.com/Wellsville/NY/14895/" TargetMode="External"/><Relationship Id="rId1847" Type="http://schemas.openxmlformats.org/officeDocument/2006/relationships/hyperlink" Target="https://www.zipcodestogo.com/Ashland/NY/12407/" TargetMode="External"/><Relationship Id="rId4046" Type="http://schemas.openxmlformats.org/officeDocument/2006/relationships/hyperlink" Target="https://www.zipcodestogo.com/Monroe/NY/" TargetMode="External"/><Relationship Id="rId4253" Type="http://schemas.openxmlformats.org/officeDocument/2006/relationships/hyperlink" Target="https://www.zipcodestogo.com/Avoca/NY/14809/" TargetMode="External"/><Relationship Id="rId4460" Type="http://schemas.openxmlformats.org/officeDocument/2006/relationships/hyperlink" Target="http://www.p12.nysed.gov/repcrd2005/links/c56_dist.shtml" TargetMode="External"/><Relationship Id="rId1707" Type="http://schemas.openxmlformats.org/officeDocument/2006/relationships/hyperlink" Target="https://www.zipcodestogo.com/West%20Lebanon/NY/12195/" TargetMode="External"/><Relationship Id="rId3062" Type="http://schemas.openxmlformats.org/officeDocument/2006/relationships/hyperlink" Target="https://www.zipcodestogo.com/Oneida/NY/" TargetMode="External"/><Relationship Id="rId4113" Type="http://schemas.openxmlformats.org/officeDocument/2006/relationships/hyperlink" Target="https://www.zipcodestogo.com/Belfast/NY/14711/" TargetMode="External"/><Relationship Id="rId4320" Type="http://schemas.openxmlformats.org/officeDocument/2006/relationships/hyperlink" Target="https://www.zipcodestogo.com/Tompkins/NY/" TargetMode="External"/><Relationship Id="rId190" Type="http://schemas.openxmlformats.org/officeDocument/2006/relationships/hyperlink" Target="https://www.zipcodestogo.com/New%20york/NY/" TargetMode="External"/><Relationship Id="rId1914" Type="http://schemas.openxmlformats.org/officeDocument/2006/relationships/hyperlink" Target="https://www.zipcodestogo.com/Ulster/NY/" TargetMode="External"/><Relationship Id="rId3879" Type="http://schemas.openxmlformats.org/officeDocument/2006/relationships/hyperlink" Target="https://www.zipcodestogo.com/Livonia/NY/14487/" TargetMode="External"/><Relationship Id="rId2688" Type="http://schemas.openxmlformats.org/officeDocument/2006/relationships/hyperlink" Target="https://www.zipcodestogo.com/Onondaga/NY/" TargetMode="External"/><Relationship Id="rId2895" Type="http://schemas.openxmlformats.org/officeDocument/2006/relationships/hyperlink" Target="https://www.zipcodestogo.com/East%20Springfield/NY/13333/" TargetMode="External"/><Relationship Id="rId3739" Type="http://schemas.openxmlformats.org/officeDocument/2006/relationships/hyperlink" Target="https://www.zipcodestogo.com/Buffalo/NY/14233/" TargetMode="External"/><Relationship Id="rId3946" Type="http://schemas.openxmlformats.org/officeDocument/2006/relationships/hyperlink" Target="https://www.zipcodestogo.com/Livingston/NY/" TargetMode="External"/><Relationship Id="rId867" Type="http://schemas.openxmlformats.org/officeDocument/2006/relationships/hyperlink" Target="https://www.zipcodestogo.com/Brooklyn/NY/11235/" TargetMode="External"/><Relationship Id="rId1497" Type="http://schemas.openxmlformats.org/officeDocument/2006/relationships/hyperlink" Target="https://www.zipcodestogo.com/Dormansville/NY/12055/" TargetMode="External"/><Relationship Id="rId2548" Type="http://schemas.openxmlformats.org/officeDocument/2006/relationships/hyperlink" Target="https://www.zipcodestogo.com/Essex/NY/" TargetMode="External"/><Relationship Id="rId2755" Type="http://schemas.openxmlformats.org/officeDocument/2006/relationships/hyperlink" Target="https://www.zipcodestogo.com/Skaneateles%20Falls/NY/13153/" TargetMode="External"/><Relationship Id="rId2962" Type="http://schemas.openxmlformats.org/officeDocument/2006/relationships/hyperlink" Target="https://www.zipcodestogo.com/Madison/NY/" TargetMode="External"/><Relationship Id="rId3806" Type="http://schemas.openxmlformats.org/officeDocument/2006/relationships/hyperlink" Target="https://www.zipcodestogo.com/Monroe/NY/" TargetMode="External"/><Relationship Id="rId727" Type="http://schemas.openxmlformats.org/officeDocument/2006/relationships/hyperlink" Target="https://www.zipcodestogo.com/Westtown/NY/10998/" TargetMode="External"/><Relationship Id="rId934" Type="http://schemas.openxmlformats.org/officeDocument/2006/relationships/hyperlink" Target="https://www.zipcodestogo.com/Queens/NY/" TargetMode="External"/><Relationship Id="rId1357" Type="http://schemas.openxmlformats.org/officeDocument/2006/relationships/hyperlink" Target="https://www.zipcodestogo.com/Eastport/NY/11941/" TargetMode="External"/><Relationship Id="rId1564" Type="http://schemas.openxmlformats.org/officeDocument/2006/relationships/hyperlink" Target="https://www.zipcodestogo.com/Schoharie/NY/" TargetMode="External"/><Relationship Id="rId1771" Type="http://schemas.openxmlformats.org/officeDocument/2006/relationships/hyperlink" Target="https://www.zipcodestogo.com/Albany/NY/12236/" TargetMode="External"/><Relationship Id="rId2408" Type="http://schemas.openxmlformats.org/officeDocument/2006/relationships/hyperlink" Target="https://www.zipcodestogo.com/Saratoga/NY/" TargetMode="External"/><Relationship Id="rId2615" Type="http://schemas.openxmlformats.org/officeDocument/2006/relationships/hyperlink" Target="https://www.zipcodestogo.com/Durhamville/NY/13054/" TargetMode="External"/><Relationship Id="rId2822" Type="http://schemas.openxmlformats.org/officeDocument/2006/relationships/hyperlink" Target="https://www.zipcodestogo.com/Onondaga/NY/" TargetMode="External"/><Relationship Id="rId63" Type="http://schemas.openxmlformats.org/officeDocument/2006/relationships/hyperlink" Target="https://www.zipcodestogo.com/New%20York/NY/10029/" TargetMode="External"/><Relationship Id="rId1217" Type="http://schemas.openxmlformats.org/officeDocument/2006/relationships/hyperlink" Target="https://www.zipcodestogo.com/Holbrook/NY/11741/" TargetMode="External"/><Relationship Id="rId1424" Type="http://schemas.openxmlformats.org/officeDocument/2006/relationships/hyperlink" Target="https://www.zipcodestogo.com/Suffolk/NY/" TargetMode="External"/><Relationship Id="rId1631" Type="http://schemas.openxmlformats.org/officeDocument/2006/relationships/hyperlink" Target="https://www.zipcodestogo.com/Rotterdam%20Junction/NY/12150/" TargetMode="External"/><Relationship Id="rId3389" Type="http://schemas.openxmlformats.org/officeDocument/2006/relationships/hyperlink" Target="https://www.zipcodestogo.com/Nineveh/NY/13813/" TargetMode="External"/><Relationship Id="rId3596" Type="http://schemas.openxmlformats.org/officeDocument/2006/relationships/hyperlink" Target="https://www.zipcodestogo.com/Niagara/NY/" TargetMode="External"/><Relationship Id="rId2198" Type="http://schemas.openxmlformats.org/officeDocument/2006/relationships/hyperlink" Target="https://www.zipcodestogo.com/Sullivan/NY/" TargetMode="External"/><Relationship Id="rId3249" Type="http://schemas.openxmlformats.org/officeDocument/2006/relationships/hyperlink" Target="https://www.zipcodestogo.com/Russell/NY/13684/" TargetMode="External"/><Relationship Id="rId3456" Type="http://schemas.openxmlformats.org/officeDocument/2006/relationships/hyperlink" Target="https://www.zipcodestogo.com/Tioga/NY/" TargetMode="External"/><Relationship Id="rId377" Type="http://schemas.openxmlformats.org/officeDocument/2006/relationships/hyperlink" Target="https://www.zipcodestogo.com/Bronx/NY/10460/" TargetMode="External"/><Relationship Id="rId584" Type="http://schemas.openxmlformats.org/officeDocument/2006/relationships/hyperlink" Target="https://www.zipcodestogo.com/Westchester/NY/" TargetMode="External"/><Relationship Id="rId2058" Type="http://schemas.openxmlformats.org/officeDocument/2006/relationships/hyperlink" Target="https://www.zipcodestogo.com/Dutchess/NY/" TargetMode="External"/><Relationship Id="rId2265" Type="http://schemas.openxmlformats.org/officeDocument/2006/relationships/hyperlink" Target="https://www.zipcodestogo.com/Westbrookville/NY/12785/" TargetMode="External"/><Relationship Id="rId3109" Type="http://schemas.openxmlformats.org/officeDocument/2006/relationships/hyperlink" Target="https://www.zipcodestogo.com/Antwerp/NY/13608/" TargetMode="External"/><Relationship Id="rId3663" Type="http://schemas.openxmlformats.org/officeDocument/2006/relationships/hyperlink" Target="https://www.zipcodestogo.com/Van%20Buren%20Point/NY/14166/" TargetMode="External"/><Relationship Id="rId3870" Type="http://schemas.openxmlformats.org/officeDocument/2006/relationships/hyperlink" Target="https://www.zipcodestogo.com/Livingston/NY/" TargetMode="External"/><Relationship Id="rId237" Type="http://schemas.openxmlformats.org/officeDocument/2006/relationships/hyperlink" Target="https://www.zipcodestogo.com/New%20York/NY/10169/" TargetMode="External"/><Relationship Id="rId791" Type="http://schemas.openxmlformats.org/officeDocument/2006/relationships/hyperlink" Target="https://www.zipcodestogo.com/Sunnyside/NY/11104/" TargetMode="External"/><Relationship Id="rId1074" Type="http://schemas.openxmlformats.org/officeDocument/2006/relationships/hyperlink" Target="https://www.zipcodestogo.com/Nassau/NY/" TargetMode="External"/><Relationship Id="rId2472" Type="http://schemas.openxmlformats.org/officeDocument/2006/relationships/hyperlink" Target="https://www.zipcodestogo.com/Franklin/NY/" TargetMode="External"/><Relationship Id="rId3316" Type="http://schemas.openxmlformats.org/officeDocument/2006/relationships/hyperlink" Target="https://www.zipcodestogo.com/Broome/NY/" TargetMode="External"/><Relationship Id="rId3523" Type="http://schemas.openxmlformats.org/officeDocument/2006/relationships/hyperlink" Target="https://www.zipcodestogo.com/Dale/NY/14039/" TargetMode="External"/><Relationship Id="rId3730" Type="http://schemas.openxmlformats.org/officeDocument/2006/relationships/hyperlink" Target="https://www.zipcodestogo.com/Erie/NY/" TargetMode="External"/><Relationship Id="rId444" Type="http://schemas.openxmlformats.org/officeDocument/2006/relationships/hyperlink" Target="https://www.zipcodestogo.com/Westchester/NY/" TargetMode="External"/><Relationship Id="rId651" Type="http://schemas.openxmlformats.org/officeDocument/2006/relationships/hyperlink" Target="https://www.zipcodestogo.com/Monroe/NY/10949/" TargetMode="External"/><Relationship Id="rId1281" Type="http://schemas.openxmlformats.org/officeDocument/2006/relationships/hyperlink" Target="https://www.zipcodestogo.com/Rocky%20Point/NY/11778/" TargetMode="External"/><Relationship Id="rId2125" Type="http://schemas.openxmlformats.org/officeDocument/2006/relationships/hyperlink" Target="https://www.zipcodestogo.com/Salt%20Point/NY/12578/" TargetMode="External"/><Relationship Id="rId2332" Type="http://schemas.openxmlformats.org/officeDocument/2006/relationships/hyperlink" Target="https://www.zipcodestogo.com/Warren/NY/" TargetMode="External"/><Relationship Id="rId304" Type="http://schemas.openxmlformats.org/officeDocument/2006/relationships/hyperlink" Target="https://www.zipcodestogo.com/New%20york/NY/" TargetMode="External"/><Relationship Id="rId511" Type="http://schemas.openxmlformats.org/officeDocument/2006/relationships/hyperlink" Target="https://www.zipcodestogo.com/Pleasantville/NY/10570/" TargetMode="External"/><Relationship Id="rId1141" Type="http://schemas.openxmlformats.org/officeDocument/2006/relationships/hyperlink" Target="https://www.zipcodestogo.com/Rockaway%20Park/NY/11694/" TargetMode="External"/><Relationship Id="rId4297" Type="http://schemas.openxmlformats.org/officeDocument/2006/relationships/hyperlink" Target="https://www.zipcodestogo.com/Erin/NY/14838/" TargetMode="External"/><Relationship Id="rId1001" Type="http://schemas.openxmlformats.org/officeDocument/2006/relationships/hyperlink" Target="https://www.zipcodestogo.com/Bellerose/NY/11426/" TargetMode="External"/><Relationship Id="rId4157" Type="http://schemas.openxmlformats.org/officeDocument/2006/relationships/hyperlink" Target="https://www.zipcodestogo.com/Findley%20Lake/NY/14736/" TargetMode="External"/><Relationship Id="rId4364" Type="http://schemas.openxmlformats.org/officeDocument/2006/relationships/hyperlink" Target="https://www.zipcodestogo.com/Schuyler/NY/" TargetMode="External"/><Relationship Id="rId1958" Type="http://schemas.openxmlformats.org/officeDocument/2006/relationships/hyperlink" Target="https://www.zipcodestogo.com/Ulster/NY/" TargetMode="External"/><Relationship Id="rId3173" Type="http://schemas.openxmlformats.org/officeDocument/2006/relationships/hyperlink" Target="https://www.zipcodestogo.com/Great%20Bend/NY/13643/" TargetMode="External"/><Relationship Id="rId3380" Type="http://schemas.openxmlformats.org/officeDocument/2006/relationships/hyperlink" Target="https://www.zipcodestogo.com/Otsego/NY/" TargetMode="External"/><Relationship Id="rId4017" Type="http://schemas.openxmlformats.org/officeDocument/2006/relationships/hyperlink" Target="https://www.zipcodestogo.com/Rochester/NY/14605/" TargetMode="External"/><Relationship Id="rId4224" Type="http://schemas.openxmlformats.org/officeDocument/2006/relationships/hyperlink" Target="https://www.zipcodestogo.com/Chautauqua/NY/" TargetMode="External"/><Relationship Id="rId4431" Type="http://schemas.openxmlformats.org/officeDocument/2006/relationships/hyperlink" Target="http://www.p12.nysed.gov/repcrd2005/links/c20_dist.shtml" TargetMode="External"/><Relationship Id="rId1818" Type="http://schemas.openxmlformats.org/officeDocument/2006/relationships/hyperlink" Target="https://www.zipcodestogo.com/Schenectady/NY/" TargetMode="External"/><Relationship Id="rId3033" Type="http://schemas.openxmlformats.org/officeDocument/2006/relationships/hyperlink" Target="https://www.zipcodestogo.com/Solsville/NY/13465/" TargetMode="External"/><Relationship Id="rId3240" Type="http://schemas.openxmlformats.org/officeDocument/2006/relationships/hyperlink" Target="https://www.zipcodestogo.com/Jefferson/NY/" TargetMode="External"/><Relationship Id="rId161" Type="http://schemas.openxmlformats.org/officeDocument/2006/relationships/hyperlink" Target="https://www.zipcodestogo.com/New%20York/NY/10116/" TargetMode="External"/><Relationship Id="rId2799" Type="http://schemas.openxmlformats.org/officeDocument/2006/relationships/hyperlink" Target="https://www.zipcodestogo.com/Syracuse/NY/13209/" TargetMode="External"/><Relationship Id="rId3100" Type="http://schemas.openxmlformats.org/officeDocument/2006/relationships/hyperlink" Target="https://www.zipcodestogo.com/Jefferson/NY/" TargetMode="External"/><Relationship Id="rId978" Type="http://schemas.openxmlformats.org/officeDocument/2006/relationships/hyperlink" Target="https://www.zipcodestogo.com/Queens/NY/" TargetMode="External"/><Relationship Id="rId2659" Type="http://schemas.openxmlformats.org/officeDocument/2006/relationships/hyperlink" Target="https://www.zipcodestogo.com/Lacona/NY/13083/" TargetMode="External"/><Relationship Id="rId2866" Type="http://schemas.openxmlformats.org/officeDocument/2006/relationships/hyperlink" Target="https://www.zipcodestogo.com/Montgomery/NY/" TargetMode="External"/><Relationship Id="rId3917" Type="http://schemas.openxmlformats.org/officeDocument/2006/relationships/hyperlink" Target="https://www.zipcodestogo.com/Ontario%20Center/NY/14520/" TargetMode="External"/><Relationship Id="rId838" Type="http://schemas.openxmlformats.org/officeDocument/2006/relationships/hyperlink" Target="https://www.zipcodestogo.com/Kings/NY/" TargetMode="External"/><Relationship Id="rId1468" Type="http://schemas.openxmlformats.org/officeDocument/2006/relationships/hyperlink" Target="https://www.zipcodestogo.com/Schoharie/NY/" TargetMode="External"/><Relationship Id="rId1675" Type="http://schemas.openxmlformats.org/officeDocument/2006/relationships/hyperlink" Target="https://www.zipcodestogo.com/Surprise/NY/12176/" TargetMode="External"/><Relationship Id="rId1882" Type="http://schemas.openxmlformats.org/officeDocument/2006/relationships/hyperlink" Target="https://www.zipcodestogo.com/Ulster/NY/" TargetMode="External"/><Relationship Id="rId2519" Type="http://schemas.openxmlformats.org/officeDocument/2006/relationships/hyperlink" Target="https://www.zipcodestogo.com/Paul%20Smiths/NY/12970/" TargetMode="External"/><Relationship Id="rId2726" Type="http://schemas.openxmlformats.org/officeDocument/2006/relationships/hyperlink" Target="https://www.zipcodestogo.com/Oswego/NY/" TargetMode="External"/><Relationship Id="rId4081" Type="http://schemas.openxmlformats.org/officeDocument/2006/relationships/hyperlink" Target="https://www.zipcodestogo.com/Rochester/NY/14650/" TargetMode="External"/><Relationship Id="rId1328" Type="http://schemas.openxmlformats.org/officeDocument/2006/relationships/hyperlink" Target="https://www.zipcodestogo.com/Nassau/NY/" TargetMode="External"/><Relationship Id="rId1535" Type="http://schemas.openxmlformats.org/officeDocument/2006/relationships/hyperlink" Target="https://www.zipcodestogo.com/Galway/NY/12074/" TargetMode="External"/><Relationship Id="rId2933" Type="http://schemas.openxmlformats.org/officeDocument/2006/relationships/hyperlink" Target="https://www.zipcodestogo.com/Inlet/NY/13360/" TargetMode="External"/><Relationship Id="rId905" Type="http://schemas.openxmlformats.org/officeDocument/2006/relationships/hyperlink" Target="https://www.zipcodestogo.com/Flushing/NY/11351/" TargetMode="External"/><Relationship Id="rId1742" Type="http://schemas.openxmlformats.org/officeDocument/2006/relationships/hyperlink" Target="https://www.zipcodestogo.com/Albany/NY/" TargetMode="External"/><Relationship Id="rId34" Type="http://schemas.openxmlformats.org/officeDocument/2006/relationships/hyperlink" Target="https://www.zipcodestogo.com/New%20york/NY/" TargetMode="External"/><Relationship Id="rId1602" Type="http://schemas.openxmlformats.org/officeDocument/2006/relationships/hyperlink" Target="https://www.zipcodestogo.com/Schoharie/NY/" TargetMode="External"/><Relationship Id="rId3567" Type="http://schemas.openxmlformats.org/officeDocument/2006/relationships/hyperlink" Target="https://www.zipcodestogo.com/Getzville/NY/14068/" TargetMode="External"/><Relationship Id="rId3774" Type="http://schemas.openxmlformats.org/officeDocument/2006/relationships/hyperlink" Target="https://www.zipcodestogo.com/Niagara/NY/" TargetMode="External"/><Relationship Id="rId3981" Type="http://schemas.openxmlformats.org/officeDocument/2006/relationships/hyperlink" Target="https://www.zipcodestogo.com/Stanley/NY/14561/" TargetMode="External"/><Relationship Id="rId488" Type="http://schemas.openxmlformats.org/officeDocument/2006/relationships/hyperlink" Target="https://www.zipcodestogo.com/Westchester/NY/" TargetMode="External"/><Relationship Id="rId695" Type="http://schemas.openxmlformats.org/officeDocument/2006/relationships/hyperlink" Target="https://www.zipcodestogo.com/Stony%20Point/NY/10980/" TargetMode="External"/><Relationship Id="rId2169" Type="http://schemas.openxmlformats.org/officeDocument/2006/relationships/hyperlink" Target="https://www.zipcodestogo.com/Burlingham/NY/12722/" TargetMode="External"/><Relationship Id="rId2376" Type="http://schemas.openxmlformats.org/officeDocument/2006/relationships/hyperlink" Target="https://www.zipcodestogo.com/Saratoga/NY/" TargetMode="External"/><Relationship Id="rId2583" Type="http://schemas.openxmlformats.org/officeDocument/2006/relationships/hyperlink" Target="https://www.zipcodestogo.com/Canastota/NY/13032/" TargetMode="External"/><Relationship Id="rId2790" Type="http://schemas.openxmlformats.org/officeDocument/2006/relationships/hyperlink" Target="https://www.zipcodestogo.com/Onondaga/NY/" TargetMode="External"/><Relationship Id="rId3427" Type="http://schemas.openxmlformats.org/officeDocument/2006/relationships/hyperlink" Target="https://www.zipcodestogo.com/South%20Plymouth/NY/13844/" TargetMode="External"/><Relationship Id="rId3634" Type="http://schemas.openxmlformats.org/officeDocument/2006/relationships/hyperlink" Target="https://www.zipcodestogo.com/Niagara/NY/" TargetMode="External"/><Relationship Id="rId3841" Type="http://schemas.openxmlformats.org/officeDocument/2006/relationships/hyperlink" Target="https://www.zipcodestogo.com/Hall/NY/14463/" TargetMode="External"/><Relationship Id="rId348" Type="http://schemas.openxmlformats.org/officeDocument/2006/relationships/hyperlink" Target="https://www.zipcodestogo.com/Richmond/NY/" TargetMode="External"/><Relationship Id="rId555" Type="http://schemas.openxmlformats.org/officeDocument/2006/relationships/hyperlink" Target="https://www.zipcodestogo.com/White%20Plains/NY/10603/" TargetMode="External"/><Relationship Id="rId762" Type="http://schemas.openxmlformats.org/officeDocument/2006/relationships/hyperlink" Target="https://www.zipcodestogo.com/Nassau/NY/" TargetMode="External"/><Relationship Id="rId1185" Type="http://schemas.openxmlformats.org/officeDocument/2006/relationships/hyperlink" Target="https://www.zipcodestogo.com/Central%20Islip/NY/11722/" TargetMode="External"/><Relationship Id="rId1392" Type="http://schemas.openxmlformats.org/officeDocument/2006/relationships/hyperlink" Target="https://www.zipcodestogo.com/Suffolk/NY/" TargetMode="External"/><Relationship Id="rId2029" Type="http://schemas.openxmlformats.org/officeDocument/2006/relationships/hyperlink" Target="https://www.zipcodestogo.com/Copake/NY/12516/" TargetMode="External"/><Relationship Id="rId2236" Type="http://schemas.openxmlformats.org/officeDocument/2006/relationships/hyperlink" Target="https://www.zipcodestogo.com/Sullivan/NY/" TargetMode="External"/><Relationship Id="rId2443" Type="http://schemas.openxmlformats.org/officeDocument/2006/relationships/hyperlink" Target="https://www.zipcodestogo.com/Childwold/NY/12922/" TargetMode="External"/><Relationship Id="rId2650" Type="http://schemas.openxmlformats.org/officeDocument/2006/relationships/hyperlink" Target="https://www.zipcodestogo.com/Cortland/NY/" TargetMode="External"/><Relationship Id="rId3701" Type="http://schemas.openxmlformats.org/officeDocument/2006/relationships/hyperlink" Target="https://www.zipcodestogo.com/Buffalo/NY/14211/" TargetMode="External"/><Relationship Id="rId208" Type="http://schemas.openxmlformats.org/officeDocument/2006/relationships/hyperlink" Target="https://www.zipcodestogo.com/New%20york/NY/" TargetMode="External"/><Relationship Id="rId415" Type="http://schemas.openxmlformats.org/officeDocument/2006/relationships/hyperlink" Target="https://www.zipcodestogo.com/Ardsley%20On%20Hudson/NY/10503/" TargetMode="External"/><Relationship Id="rId622" Type="http://schemas.openxmlformats.org/officeDocument/2006/relationships/hyperlink" Target="https://www.zipcodestogo.com/Orange/NY/" TargetMode="External"/><Relationship Id="rId1045" Type="http://schemas.openxmlformats.org/officeDocument/2006/relationships/hyperlink" Target="https://www.zipcodestogo.com/Garden%20City/NY/11530/" TargetMode="External"/><Relationship Id="rId1252" Type="http://schemas.openxmlformats.org/officeDocument/2006/relationships/hyperlink" Target="https://www.zipcodestogo.com/Suffolk/NY/" TargetMode="External"/><Relationship Id="rId2303" Type="http://schemas.openxmlformats.org/officeDocument/2006/relationships/hyperlink" Target="https://www.zipcodestogo.com/Chestertown/NY/12817/" TargetMode="External"/><Relationship Id="rId2510" Type="http://schemas.openxmlformats.org/officeDocument/2006/relationships/hyperlink" Target="https://www.zipcodestogo.com/Essex/NY/" TargetMode="External"/><Relationship Id="rId1112" Type="http://schemas.openxmlformats.org/officeDocument/2006/relationships/hyperlink" Target="https://www.zipcodestogo.com/Nassau/NY/" TargetMode="External"/><Relationship Id="rId4268" Type="http://schemas.openxmlformats.org/officeDocument/2006/relationships/hyperlink" Target="https://www.zipcodestogo.com/Tompkins/NY/" TargetMode="External"/><Relationship Id="rId3077" Type="http://schemas.openxmlformats.org/officeDocument/2006/relationships/hyperlink" Target="https://www.zipcodestogo.com/Whitesboro/NY/13492/" TargetMode="External"/><Relationship Id="rId3284" Type="http://schemas.openxmlformats.org/officeDocument/2006/relationships/hyperlink" Target="https://www.zipcodestogo.com/Tioga/NY/" TargetMode="External"/><Relationship Id="rId4128" Type="http://schemas.openxmlformats.org/officeDocument/2006/relationships/hyperlink" Target="https://www.zipcodestogo.com/Cattaraugus/NY/" TargetMode="External"/><Relationship Id="rId1929" Type="http://schemas.openxmlformats.org/officeDocument/2006/relationships/hyperlink" Target="https://www.zipcodestogo.com/Margaretville/NY/12455/" TargetMode="External"/><Relationship Id="rId2093" Type="http://schemas.openxmlformats.org/officeDocument/2006/relationships/hyperlink" Target="https://www.zipcodestogo.com/New%20Windsor/NY/12553/" TargetMode="External"/><Relationship Id="rId3491" Type="http://schemas.openxmlformats.org/officeDocument/2006/relationships/hyperlink" Target="https://www.zipcodestogo.com/Batavia/NY/14021/" TargetMode="External"/><Relationship Id="rId4335" Type="http://schemas.openxmlformats.org/officeDocument/2006/relationships/hyperlink" Target="https://www.zipcodestogo.com/Lodi/NY/14860/" TargetMode="External"/><Relationship Id="rId3144" Type="http://schemas.openxmlformats.org/officeDocument/2006/relationships/hyperlink" Target="https://www.zipcodestogo.com/Lewis/NY/" TargetMode="External"/><Relationship Id="rId3351" Type="http://schemas.openxmlformats.org/officeDocument/2006/relationships/hyperlink" Target="https://www.zipcodestogo.com/Harpersfield/NY/13786/" TargetMode="External"/><Relationship Id="rId4402" Type="http://schemas.openxmlformats.org/officeDocument/2006/relationships/hyperlink" Target="https://www.zipcodestogo.com/Chemung/NY/" TargetMode="External"/><Relationship Id="rId272" Type="http://schemas.openxmlformats.org/officeDocument/2006/relationships/hyperlink" Target="https://www.zipcodestogo.com/New%20york/NY/" TargetMode="External"/><Relationship Id="rId2160" Type="http://schemas.openxmlformats.org/officeDocument/2006/relationships/hyperlink" Target="https://www.zipcodestogo.com/Dutchess/NY/" TargetMode="External"/><Relationship Id="rId3004" Type="http://schemas.openxmlformats.org/officeDocument/2006/relationships/hyperlink" Target="https://www.zipcodestogo.com/Otsego/NY/" TargetMode="External"/><Relationship Id="rId3211" Type="http://schemas.openxmlformats.org/officeDocument/2006/relationships/hyperlink" Target="https://www.zipcodestogo.com/Natural%20Bridge/NY/13665/" TargetMode="External"/><Relationship Id="rId132" Type="http://schemas.openxmlformats.org/officeDocument/2006/relationships/hyperlink" Target="https://www.zipcodestogo.com/New%20york/NY/" TargetMode="External"/><Relationship Id="rId2020" Type="http://schemas.openxmlformats.org/officeDocument/2006/relationships/hyperlink" Target="https://www.zipcodestogo.com/Dutchess/NY/" TargetMode="External"/><Relationship Id="rId1579" Type="http://schemas.openxmlformats.org/officeDocument/2006/relationships/hyperlink" Target="https://www.zipcodestogo.com/Maryland/NY/12116/" TargetMode="External"/><Relationship Id="rId2977" Type="http://schemas.openxmlformats.org/officeDocument/2006/relationships/hyperlink" Target="https://www.zipcodestogo.com/North%20Brookfield/NY/13418/" TargetMode="External"/><Relationship Id="rId4192" Type="http://schemas.openxmlformats.org/officeDocument/2006/relationships/hyperlink" Target="https://www.zipcodestogo.com/Cattaraugus/NY/" TargetMode="External"/><Relationship Id="rId949" Type="http://schemas.openxmlformats.org/officeDocument/2006/relationships/hyperlink" Target="https://www.zipcodestogo.com/Rego%20Park/NY/11374/" TargetMode="External"/><Relationship Id="rId1786" Type="http://schemas.openxmlformats.org/officeDocument/2006/relationships/hyperlink" Target="https://www.zipcodestogo.com/Albany/NY/" TargetMode="External"/><Relationship Id="rId1993" Type="http://schemas.openxmlformats.org/officeDocument/2006/relationships/hyperlink" Target="https://www.zipcodestogo.com/West%20Park/NY/12493/" TargetMode="External"/><Relationship Id="rId2837" Type="http://schemas.openxmlformats.org/officeDocument/2006/relationships/hyperlink" Target="https://www.zipcodestogo.com/Syracuse/NY/13290/" TargetMode="External"/><Relationship Id="rId4052" Type="http://schemas.openxmlformats.org/officeDocument/2006/relationships/hyperlink" Target="https://www.zipcodestogo.com/Monroe/NY/" TargetMode="External"/><Relationship Id="rId78" Type="http://schemas.openxmlformats.org/officeDocument/2006/relationships/hyperlink" Target="https://www.zipcodestogo.com/New%20york/NY/" TargetMode="External"/><Relationship Id="rId809" Type="http://schemas.openxmlformats.org/officeDocument/2006/relationships/hyperlink" Target="https://www.zipcodestogo.com/Brooklyn/NY/11205/" TargetMode="External"/><Relationship Id="rId1439" Type="http://schemas.openxmlformats.org/officeDocument/2006/relationships/hyperlink" Target="https://www.zipcodestogo.com/Austerlitz/NY/12017/" TargetMode="External"/><Relationship Id="rId1646" Type="http://schemas.openxmlformats.org/officeDocument/2006/relationships/hyperlink" Target="https://www.zipcodestogo.com/Albany/NY/" TargetMode="External"/><Relationship Id="rId1853" Type="http://schemas.openxmlformats.org/officeDocument/2006/relationships/hyperlink" Target="https://www.zipcodestogo.com/Bloomington/NY/12411/" TargetMode="External"/><Relationship Id="rId2904" Type="http://schemas.openxmlformats.org/officeDocument/2006/relationships/hyperlink" Target="https://www.zipcodestogo.com/Oneida/NY/" TargetMode="External"/><Relationship Id="rId1506" Type="http://schemas.openxmlformats.org/officeDocument/2006/relationships/hyperlink" Target="https://www.zipcodestogo.com/Albany/NY/" TargetMode="External"/><Relationship Id="rId1713" Type="http://schemas.openxmlformats.org/officeDocument/2006/relationships/hyperlink" Target="https://www.zipcodestogo.com/Wynantskill/NY/12198/" TargetMode="External"/><Relationship Id="rId1920" Type="http://schemas.openxmlformats.org/officeDocument/2006/relationships/hyperlink" Target="https://www.zipcodestogo.com/Greene/NY/" TargetMode="External"/><Relationship Id="rId3678" Type="http://schemas.openxmlformats.org/officeDocument/2006/relationships/hyperlink" Target="https://www.zipcodestogo.com/Cattaraugus/NY/" TargetMode="External"/><Relationship Id="rId3885" Type="http://schemas.openxmlformats.org/officeDocument/2006/relationships/hyperlink" Target="https://www.zipcodestogo.com/Macedon/NY/14502/" TargetMode="External"/><Relationship Id="rId599" Type="http://schemas.openxmlformats.org/officeDocument/2006/relationships/hyperlink" Target="https://www.zipcodestogo.com/Arden/NY/10910/" TargetMode="External"/><Relationship Id="rId2487" Type="http://schemas.openxmlformats.org/officeDocument/2006/relationships/hyperlink" Target="https://www.zipcodestogo.com/Lewis/NY/12950/" TargetMode="External"/><Relationship Id="rId2694" Type="http://schemas.openxmlformats.org/officeDocument/2006/relationships/hyperlink" Target="https://www.zipcodestogo.com/Cayuga/NY/" TargetMode="External"/><Relationship Id="rId3538" Type="http://schemas.openxmlformats.org/officeDocument/2006/relationships/hyperlink" Target="https://www.zipcodestogo.com/Erie/NY/" TargetMode="External"/><Relationship Id="rId3745" Type="http://schemas.openxmlformats.org/officeDocument/2006/relationships/hyperlink" Target="https://www.zipcodestogo.com/Buffalo/NY/14260/" TargetMode="External"/><Relationship Id="rId459" Type="http://schemas.openxmlformats.org/officeDocument/2006/relationships/hyperlink" Target="https://www.zipcodestogo.com/Hartsdale/NY/10530/" TargetMode="External"/><Relationship Id="rId666" Type="http://schemas.openxmlformats.org/officeDocument/2006/relationships/hyperlink" Target="https://www.zipcodestogo.com/Orange/NY/" TargetMode="External"/><Relationship Id="rId873" Type="http://schemas.openxmlformats.org/officeDocument/2006/relationships/hyperlink" Target="https://www.zipcodestogo.com/Brooklyn/NY/11238/" TargetMode="External"/><Relationship Id="rId1089" Type="http://schemas.openxmlformats.org/officeDocument/2006/relationships/hyperlink" Target="https://www.zipcodestogo.com/Malverne/NY/11565/" TargetMode="External"/><Relationship Id="rId1296" Type="http://schemas.openxmlformats.org/officeDocument/2006/relationships/hyperlink" Target="https://www.zipcodestogo.com/Suffolk/NY/" TargetMode="External"/><Relationship Id="rId2347" Type="http://schemas.openxmlformats.org/officeDocument/2006/relationships/hyperlink" Target="https://www.zipcodestogo.com/Lake%20George/NY/12845/" TargetMode="External"/><Relationship Id="rId2554" Type="http://schemas.openxmlformats.org/officeDocument/2006/relationships/hyperlink" Target="https://www.zipcodestogo.com/Essex/NY/" TargetMode="External"/><Relationship Id="rId3952" Type="http://schemas.openxmlformats.org/officeDocument/2006/relationships/hyperlink" Target="https://www.zipcodestogo.com/Monroe/NY/" TargetMode="External"/><Relationship Id="rId319" Type="http://schemas.openxmlformats.org/officeDocument/2006/relationships/hyperlink" Target="https://www.zipcodestogo.com/New%20York/NY/10280/" TargetMode="External"/><Relationship Id="rId526" Type="http://schemas.openxmlformats.org/officeDocument/2006/relationships/hyperlink" Target="https://www.zipcodestogo.com/Putnam/NY/" TargetMode="External"/><Relationship Id="rId1156" Type="http://schemas.openxmlformats.org/officeDocument/2006/relationships/hyperlink" Target="https://www.zipcodestogo.com/Suffolk/NY/" TargetMode="External"/><Relationship Id="rId1363" Type="http://schemas.openxmlformats.org/officeDocument/2006/relationships/hyperlink" Target="https://www.zipcodestogo.com/Hampton%20Bays/NY/11946/" TargetMode="External"/><Relationship Id="rId2207" Type="http://schemas.openxmlformats.org/officeDocument/2006/relationships/hyperlink" Target="https://www.zipcodestogo.com/Hurleyville/NY/12747/" TargetMode="External"/><Relationship Id="rId2761" Type="http://schemas.openxmlformats.org/officeDocument/2006/relationships/hyperlink" Target="https://www.zipcodestogo.com/Sterling/NY/13156/" TargetMode="External"/><Relationship Id="rId3605" Type="http://schemas.openxmlformats.org/officeDocument/2006/relationships/hyperlink" Target="https://www.zipcodestogo.com/Middleport/NY/14105/" TargetMode="External"/><Relationship Id="rId3812" Type="http://schemas.openxmlformats.org/officeDocument/2006/relationships/hyperlink" Target="https://www.zipcodestogo.com/Ontario/NY/" TargetMode="External"/><Relationship Id="rId733" Type="http://schemas.openxmlformats.org/officeDocument/2006/relationships/hyperlink" Target="https://www.zipcodestogo.com/Elmont/NY/11003/" TargetMode="External"/><Relationship Id="rId940" Type="http://schemas.openxmlformats.org/officeDocument/2006/relationships/hyperlink" Target="https://www.zipcodestogo.com/Queens/NY/" TargetMode="External"/><Relationship Id="rId1016" Type="http://schemas.openxmlformats.org/officeDocument/2006/relationships/hyperlink" Target="https://www.zipcodestogo.com/Queens/NY/" TargetMode="External"/><Relationship Id="rId1570" Type="http://schemas.openxmlformats.org/officeDocument/2006/relationships/hyperlink" Target="https://www.zipcodestogo.com/Columbia/NY/" TargetMode="External"/><Relationship Id="rId2414" Type="http://schemas.openxmlformats.org/officeDocument/2006/relationships/hyperlink" Target="https://www.zipcodestogo.com/Washington/NY/" TargetMode="External"/><Relationship Id="rId2621" Type="http://schemas.openxmlformats.org/officeDocument/2006/relationships/hyperlink" Target="https://www.zipcodestogo.com/Elbridge/NY/13060/" TargetMode="External"/><Relationship Id="rId800" Type="http://schemas.openxmlformats.org/officeDocument/2006/relationships/hyperlink" Target="https://www.zipcodestogo.com/Queens/NY/" TargetMode="External"/><Relationship Id="rId1223" Type="http://schemas.openxmlformats.org/officeDocument/2006/relationships/hyperlink" Target="https://www.zipcodestogo.com/Huntington%20Station/NY/11746/" TargetMode="External"/><Relationship Id="rId1430" Type="http://schemas.openxmlformats.org/officeDocument/2006/relationships/hyperlink" Target="https://www.zipcodestogo.com/Schenectady/NY/" TargetMode="External"/><Relationship Id="rId4379" Type="http://schemas.openxmlformats.org/officeDocument/2006/relationships/hyperlink" Target="https://www.zipcodestogo.com/Trumansburg/NY/14886/" TargetMode="External"/><Relationship Id="rId3188" Type="http://schemas.openxmlformats.org/officeDocument/2006/relationships/hyperlink" Target="https://www.zipcodestogo.com/Jefferson/NY/" TargetMode="External"/><Relationship Id="rId3395" Type="http://schemas.openxmlformats.org/officeDocument/2006/relationships/hyperlink" Target="https://www.zipcodestogo.com/Oneonta/NY/13820/" TargetMode="External"/><Relationship Id="rId4239" Type="http://schemas.openxmlformats.org/officeDocument/2006/relationships/hyperlink" Target="https://www.zipcodestogo.com/Alfred/NY/14802/" TargetMode="External"/><Relationship Id="rId4446" Type="http://schemas.openxmlformats.org/officeDocument/2006/relationships/hyperlink" Target="http://www.p12.nysed.gov/repcrd2005/links/c44_dist.shtml" TargetMode="External"/><Relationship Id="rId3048" Type="http://schemas.openxmlformats.org/officeDocument/2006/relationships/hyperlink" Target="https://www.zipcodestogo.com/Herkimer/NY/" TargetMode="External"/><Relationship Id="rId3255" Type="http://schemas.openxmlformats.org/officeDocument/2006/relationships/hyperlink" Target="https://www.zipcodestogo.com/Star%20Lake/NY/13690/" TargetMode="External"/><Relationship Id="rId3462" Type="http://schemas.openxmlformats.org/officeDocument/2006/relationships/hyperlink" Target="https://www.zipcodestogo.com/Broome/NY/" TargetMode="External"/><Relationship Id="rId4306" Type="http://schemas.openxmlformats.org/officeDocument/2006/relationships/hyperlink" Target="https://www.zipcodestogo.com/Yates/NY/" TargetMode="External"/><Relationship Id="rId176" Type="http://schemas.openxmlformats.org/officeDocument/2006/relationships/hyperlink" Target="https://www.zipcodestogo.com/New%20york/NY/" TargetMode="External"/><Relationship Id="rId383" Type="http://schemas.openxmlformats.org/officeDocument/2006/relationships/hyperlink" Target="https://www.zipcodestogo.com/Bronx/NY/10463/" TargetMode="External"/><Relationship Id="rId590" Type="http://schemas.openxmlformats.org/officeDocument/2006/relationships/hyperlink" Target="https://www.zipcodestogo.com/Westchester/NY/" TargetMode="External"/><Relationship Id="rId2064" Type="http://schemas.openxmlformats.org/officeDocument/2006/relationships/hyperlink" Target="https://www.zipcodestogo.com/Dutchess/NY/" TargetMode="External"/><Relationship Id="rId2271" Type="http://schemas.openxmlformats.org/officeDocument/2006/relationships/hyperlink" Target="https://www.zipcodestogo.com/Woodbourne/NY/12788/" TargetMode="External"/><Relationship Id="rId3115" Type="http://schemas.openxmlformats.org/officeDocument/2006/relationships/hyperlink" Target="https://www.zipcodestogo.com/Brasher%20Falls/NY/13613/" TargetMode="External"/><Relationship Id="rId3322" Type="http://schemas.openxmlformats.org/officeDocument/2006/relationships/hyperlink" Target="https://www.zipcodestogo.com/Delaware/NY/" TargetMode="External"/><Relationship Id="rId243" Type="http://schemas.openxmlformats.org/officeDocument/2006/relationships/hyperlink" Target="https://www.zipcodestogo.com/New%20York/NY/10172/" TargetMode="External"/><Relationship Id="rId450" Type="http://schemas.openxmlformats.org/officeDocument/2006/relationships/hyperlink" Target="https://www.zipcodestogo.com/Westchester/NY/" TargetMode="External"/><Relationship Id="rId1080" Type="http://schemas.openxmlformats.org/officeDocument/2006/relationships/hyperlink" Target="https://www.zipcodestogo.com/Nassau/NY/" TargetMode="External"/><Relationship Id="rId2131" Type="http://schemas.openxmlformats.org/officeDocument/2006/relationships/hyperlink" Target="https://www.zipcodestogo.com/Stormville/NY/12582/" TargetMode="External"/><Relationship Id="rId103" Type="http://schemas.openxmlformats.org/officeDocument/2006/relationships/hyperlink" Target="https://www.zipcodestogo.com/New%20York/NY/10060/" TargetMode="External"/><Relationship Id="rId310" Type="http://schemas.openxmlformats.org/officeDocument/2006/relationships/hyperlink" Target="https://www.zipcodestogo.com/New%20york/NY/" TargetMode="External"/><Relationship Id="rId4096" Type="http://schemas.openxmlformats.org/officeDocument/2006/relationships/hyperlink" Target="https://www.zipcodestogo.com/Monroe/NY/" TargetMode="External"/><Relationship Id="rId1897" Type="http://schemas.openxmlformats.org/officeDocument/2006/relationships/hyperlink" Target="https://www.zipcodestogo.com/Haines%20Falls/NY/12436/" TargetMode="External"/><Relationship Id="rId2948" Type="http://schemas.openxmlformats.org/officeDocument/2006/relationships/hyperlink" Target="https://www.zipcodestogo.com/Lewis/NY/" TargetMode="External"/><Relationship Id="rId1757" Type="http://schemas.openxmlformats.org/officeDocument/2006/relationships/hyperlink" Target="https://www.zipcodestogo.com/Albany/NY/12229/" TargetMode="External"/><Relationship Id="rId1964" Type="http://schemas.openxmlformats.org/officeDocument/2006/relationships/hyperlink" Target="https://www.zipcodestogo.com/Delaware/NY/" TargetMode="External"/><Relationship Id="rId2808" Type="http://schemas.openxmlformats.org/officeDocument/2006/relationships/hyperlink" Target="https://www.zipcodestogo.com/Onondaga/NY/" TargetMode="External"/><Relationship Id="rId4163" Type="http://schemas.openxmlformats.org/officeDocument/2006/relationships/hyperlink" Target="https://www.zipcodestogo.com/Friendship/NY/14739/" TargetMode="External"/><Relationship Id="rId4370" Type="http://schemas.openxmlformats.org/officeDocument/2006/relationships/hyperlink" Target="https://www.zipcodestogo.com/Tompkins/NY/" TargetMode="External"/><Relationship Id="rId49" Type="http://schemas.openxmlformats.org/officeDocument/2006/relationships/hyperlink" Target="https://www.zipcodestogo.com/New%20York/NY/10022/" TargetMode="External"/><Relationship Id="rId1617" Type="http://schemas.openxmlformats.org/officeDocument/2006/relationships/hyperlink" Target="https://www.zipcodestogo.com/Poestenkill/NY/12140/" TargetMode="External"/><Relationship Id="rId1824" Type="http://schemas.openxmlformats.org/officeDocument/2006/relationships/hyperlink" Target="https://www.zipcodestogo.com/Schenectady/NY/" TargetMode="External"/><Relationship Id="rId4023" Type="http://schemas.openxmlformats.org/officeDocument/2006/relationships/hyperlink" Target="https://www.zipcodestogo.com/Rochester/NY/14608/" TargetMode="External"/><Relationship Id="rId4230" Type="http://schemas.openxmlformats.org/officeDocument/2006/relationships/hyperlink" Target="https://www.zipcodestogo.com/Chautauqua/NY/" TargetMode="External"/><Relationship Id="rId3789" Type="http://schemas.openxmlformats.org/officeDocument/2006/relationships/hyperlink" Target="https://www.zipcodestogo.com/Bergen/NY/14416/" TargetMode="External"/><Relationship Id="rId2598" Type="http://schemas.openxmlformats.org/officeDocument/2006/relationships/hyperlink" Target="https://www.zipcodestogo.com/Cortland/NY/" TargetMode="External"/><Relationship Id="rId3996" Type="http://schemas.openxmlformats.org/officeDocument/2006/relationships/hyperlink" Target="https://www.zipcodestogo.com/Monroe/NY/" TargetMode="External"/><Relationship Id="rId3649" Type="http://schemas.openxmlformats.org/officeDocument/2006/relationships/hyperlink" Target="https://www.zipcodestogo.com/Spring%20Brook/NY/14140/" TargetMode="External"/><Relationship Id="rId3856" Type="http://schemas.openxmlformats.org/officeDocument/2006/relationships/hyperlink" Target="https://www.zipcodestogo.com/Ontario/NY/" TargetMode="External"/><Relationship Id="rId777" Type="http://schemas.openxmlformats.org/officeDocument/2006/relationships/hyperlink" Target="https://www.zipcodestogo.com/Port%20Washington/NY/11054/" TargetMode="External"/><Relationship Id="rId984" Type="http://schemas.openxmlformats.org/officeDocument/2006/relationships/hyperlink" Target="https://www.zipcodestogo.com/Queens/NY/" TargetMode="External"/><Relationship Id="rId2458" Type="http://schemas.openxmlformats.org/officeDocument/2006/relationships/hyperlink" Target="https://www.zipcodestogo.com/Franklin/NY/" TargetMode="External"/><Relationship Id="rId2665" Type="http://schemas.openxmlformats.org/officeDocument/2006/relationships/hyperlink" Target="https://www.zipcodestogo.com/Liverpool/NY/13088/" TargetMode="External"/><Relationship Id="rId2872" Type="http://schemas.openxmlformats.org/officeDocument/2006/relationships/hyperlink" Target="https://www.zipcodestogo.com/Montgomery/NY/" TargetMode="External"/><Relationship Id="rId3509" Type="http://schemas.openxmlformats.org/officeDocument/2006/relationships/hyperlink" Target="https://www.zipcodestogo.com/Clarence%20Center/NY/14032/" TargetMode="External"/><Relationship Id="rId3716" Type="http://schemas.openxmlformats.org/officeDocument/2006/relationships/hyperlink" Target="https://www.zipcodestogo.com/Erie/NY/" TargetMode="External"/><Relationship Id="rId3923" Type="http://schemas.openxmlformats.org/officeDocument/2006/relationships/hyperlink" Target="https://www.zipcodestogo.com/Pavilion/NY/14525/" TargetMode="External"/><Relationship Id="rId637" Type="http://schemas.openxmlformats.org/officeDocument/2006/relationships/hyperlink" Target="https://www.zipcodestogo.com/Highland%20Mills/NY/10930/" TargetMode="External"/><Relationship Id="rId844" Type="http://schemas.openxmlformats.org/officeDocument/2006/relationships/hyperlink" Target="https://www.zipcodestogo.com/Kings/NY/" TargetMode="External"/><Relationship Id="rId1267" Type="http://schemas.openxmlformats.org/officeDocument/2006/relationships/hyperlink" Target="https://www.zipcodestogo.com/Oyster%20Bay/NY/11771/" TargetMode="External"/><Relationship Id="rId1474" Type="http://schemas.openxmlformats.org/officeDocument/2006/relationships/hyperlink" Target="https://www.zipcodestogo.com/Rensselaer/NY/" TargetMode="External"/><Relationship Id="rId1681" Type="http://schemas.openxmlformats.org/officeDocument/2006/relationships/hyperlink" Target="https://www.zipcodestogo.com/Troy/NY/12181/" TargetMode="External"/><Relationship Id="rId2318" Type="http://schemas.openxmlformats.org/officeDocument/2006/relationships/hyperlink" Target="https://www.zipcodestogo.com/Washington/NY/" TargetMode="External"/><Relationship Id="rId2525" Type="http://schemas.openxmlformats.org/officeDocument/2006/relationships/hyperlink" Target="https://www.zipcodestogo.com/Port%20Henry/NY/12974/" TargetMode="External"/><Relationship Id="rId2732" Type="http://schemas.openxmlformats.org/officeDocument/2006/relationships/hyperlink" Target="https://www.zipcodestogo.com/Onondaga/NY/" TargetMode="External"/><Relationship Id="rId704" Type="http://schemas.openxmlformats.org/officeDocument/2006/relationships/hyperlink" Target="https://www.zipcodestogo.com/Rockland/NY/" TargetMode="External"/><Relationship Id="rId911" Type="http://schemas.openxmlformats.org/officeDocument/2006/relationships/hyperlink" Target="https://www.zipcodestogo.com/Flushing/NY/11355/" TargetMode="External"/><Relationship Id="rId1127" Type="http://schemas.openxmlformats.org/officeDocument/2006/relationships/hyperlink" Target="https://www.zipcodestogo.com/Westbury/NY/11597/" TargetMode="External"/><Relationship Id="rId1334" Type="http://schemas.openxmlformats.org/officeDocument/2006/relationships/hyperlink" Target="https://www.zipcodestogo.com/Nassau/NY/" TargetMode="External"/><Relationship Id="rId1541" Type="http://schemas.openxmlformats.org/officeDocument/2006/relationships/hyperlink" Target="https://www.zipcodestogo.com/Glenmont/NY/12077/" TargetMode="External"/><Relationship Id="rId40" Type="http://schemas.openxmlformats.org/officeDocument/2006/relationships/hyperlink" Target="https://www.zipcodestogo.com/New%20york/NY/" TargetMode="External"/><Relationship Id="rId1401" Type="http://schemas.openxmlformats.org/officeDocument/2006/relationships/hyperlink" Target="https://www.zipcodestogo.com/Shelter%20Island%20Heights/NY/11965/" TargetMode="External"/><Relationship Id="rId3299" Type="http://schemas.openxmlformats.org/officeDocument/2006/relationships/hyperlink" Target="https://www.zipcodestogo.com/Chenango%20Forks/NY/13746/" TargetMode="External"/><Relationship Id="rId3159" Type="http://schemas.openxmlformats.org/officeDocument/2006/relationships/hyperlink" Target="https://www.zipcodestogo.com/Ellisburg/NY/13636/" TargetMode="External"/><Relationship Id="rId3366" Type="http://schemas.openxmlformats.org/officeDocument/2006/relationships/hyperlink" Target="https://www.zipcodestogo.com/Broome/NY/" TargetMode="External"/><Relationship Id="rId3573" Type="http://schemas.openxmlformats.org/officeDocument/2006/relationships/hyperlink" Target="https://www.zipcodestogo.com/Grand%20Island/NY/14072/" TargetMode="External"/><Relationship Id="rId4417" Type="http://schemas.openxmlformats.org/officeDocument/2006/relationships/hyperlink" Target="http://www.p12.nysed.gov/repcrd2005/links/c06_dist.shtml" TargetMode="External"/><Relationship Id="rId287" Type="http://schemas.openxmlformats.org/officeDocument/2006/relationships/hyperlink" Target="https://www.zipcodestogo.com/New%20York/NY/10259/" TargetMode="External"/><Relationship Id="rId494" Type="http://schemas.openxmlformats.org/officeDocument/2006/relationships/hyperlink" Target="https://www.zipcodestogo.com/Westchester/NY/" TargetMode="External"/><Relationship Id="rId2175" Type="http://schemas.openxmlformats.org/officeDocument/2006/relationships/hyperlink" Target="https://www.zipcodestogo.com/Claryville/NY/12725/" TargetMode="External"/><Relationship Id="rId2382" Type="http://schemas.openxmlformats.org/officeDocument/2006/relationships/hyperlink" Target="https://www.zipcodestogo.com/Warren/NY/" TargetMode="External"/><Relationship Id="rId3019" Type="http://schemas.openxmlformats.org/officeDocument/2006/relationships/hyperlink" Target="https://www.zipcodestogo.com/Sangerfield/NY/13455/" TargetMode="External"/><Relationship Id="rId3226" Type="http://schemas.openxmlformats.org/officeDocument/2006/relationships/hyperlink" Target="https://www.zipcodestogo.com/Saint%20lawrence/NY/" TargetMode="External"/><Relationship Id="rId3780" Type="http://schemas.openxmlformats.org/officeDocument/2006/relationships/hyperlink" Target="https://www.zipcodestogo.com/Monroe/NY/" TargetMode="External"/><Relationship Id="rId147" Type="http://schemas.openxmlformats.org/officeDocument/2006/relationships/hyperlink" Target="https://www.zipcodestogo.com/New%20York/NY/10109/" TargetMode="External"/><Relationship Id="rId354" Type="http://schemas.openxmlformats.org/officeDocument/2006/relationships/hyperlink" Target="https://www.zipcodestogo.com/Richmond/NY/" TargetMode="External"/><Relationship Id="rId1191" Type="http://schemas.openxmlformats.org/officeDocument/2006/relationships/hyperlink" Target="https://www.zipcodestogo.com/Copiague/NY/11726/" TargetMode="External"/><Relationship Id="rId2035" Type="http://schemas.openxmlformats.org/officeDocument/2006/relationships/hyperlink" Target="https://www.zipcodestogo.com/Cornwall%20On%20Hudson/NY/12520/" TargetMode="External"/><Relationship Id="rId3433" Type="http://schemas.openxmlformats.org/officeDocument/2006/relationships/hyperlink" Target="https://www.zipcodestogo.com/Trout%20Creek/NY/13847/" TargetMode="External"/><Relationship Id="rId3640" Type="http://schemas.openxmlformats.org/officeDocument/2006/relationships/hyperlink" Target="https://www.zipcodestogo.com/Erie/NY/" TargetMode="External"/><Relationship Id="rId561" Type="http://schemas.openxmlformats.org/officeDocument/2006/relationships/hyperlink" Target="https://www.zipcodestogo.com/White%20Plains/NY/10606/" TargetMode="External"/><Relationship Id="rId2242" Type="http://schemas.openxmlformats.org/officeDocument/2006/relationships/hyperlink" Target="https://www.zipcodestogo.com/Sullivan/NY/" TargetMode="External"/><Relationship Id="rId3500" Type="http://schemas.openxmlformats.org/officeDocument/2006/relationships/hyperlink" Target="https://www.zipcodestogo.com/Erie/NY/" TargetMode="External"/><Relationship Id="rId214" Type="http://schemas.openxmlformats.org/officeDocument/2006/relationships/hyperlink" Target="https://www.zipcodestogo.com/New%20york/NY/" TargetMode="External"/><Relationship Id="rId421" Type="http://schemas.openxmlformats.org/officeDocument/2006/relationships/hyperlink" Target="https://www.zipcodestogo.com/Bedford/NY/10506/" TargetMode="External"/><Relationship Id="rId1051" Type="http://schemas.openxmlformats.org/officeDocument/2006/relationships/hyperlink" Target="https://www.zipcodestogo.com/Garden%20City/NY/11536/" TargetMode="External"/><Relationship Id="rId2102" Type="http://schemas.openxmlformats.org/officeDocument/2006/relationships/hyperlink" Target="https://www.zipcodestogo.com/Dutchess/NY/" TargetMode="External"/><Relationship Id="rId1868" Type="http://schemas.openxmlformats.org/officeDocument/2006/relationships/hyperlink" Target="https://www.zipcodestogo.com/Ulster/NY/" TargetMode="External"/><Relationship Id="rId4067" Type="http://schemas.openxmlformats.org/officeDocument/2006/relationships/hyperlink" Target="https://www.zipcodestogo.com/Rochester/NY/14642/" TargetMode="External"/><Relationship Id="rId4274" Type="http://schemas.openxmlformats.org/officeDocument/2006/relationships/hyperlink" Target="https://www.zipcodestogo.com/Steuben/NY/" TargetMode="External"/><Relationship Id="rId2919" Type="http://schemas.openxmlformats.org/officeDocument/2006/relationships/hyperlink" Target="https://www.zipcodestogo.com/Hartwick/NY/13348/" TargetMode="External"/><Relationship Id="rId3083" Type="http://schemas.openxmlformats.org/officeDocument/2006/relationships/hyperlink" Target="https://www.zipcodestogo.com/Yorkville/NY/13495/" TargetMode="External"/><Relationship Id="rId3290" Type="http://schemas.openxmlformats.org/officeDocument/2006/relationships/hyperlink" Target="https://www.zipcodestogo.com/Delaware/NY/" TargetMode="External"/><Relationship Id="rId4134" Type="http://schemas.openxmlformats.org/officeDocument/2006/relationships/hyperlink" Target="https://www.zipcodestogo.com/Chautauqua/NY/" TargetMode="External"/><Relationship Id="rId4341" Type="http://schemas.openxmlformats.org/officeDocument/2006/relationships/hyperlink" Target="https://www.zipcodestogo.com/Millport/NY/14864/" TargetMode="External"/><Relationship Id="rId1728" Type="http://schemas.openxmlformats.org/officeDocument/2006/relationships/hyperlink" Target="https://www.zipcodestogo.com/Albany/NY/" TargetMode="External"/><Relationship Id="rId1935" Type="http://schemas.openxmlformats.org/officeDocument/2006/relationships/hyperlink" Target="https://www.zipcodestogo.com/Napanoch/NY/12458/" TargetMode="External"/><Relationship Id="rId3150" Type="http://schemas.openxmlformats.org/officeDocument/2006/relationships/hyperlink" Target="https://www.zipcodestogo.com/Lewis/NY/" TargetMode="External"/><Relationship Id="rId4201" Type="http://schemas.openxmlformats.org/officeDocument/2006/relationships/hyperlink" Target="https://www.zipcodestogo.com/Otto/NY/14766/" TargetMode="External"/><Relationship Id="rId3010" Type="http://schemas.openxmlformats.org/officeDocument/2006/relationships/hyperlink" Target="https://www.zipcodestogo.com/Oneida/NY/" TargetMode="External"/><Relationship Id="rId3967" Type="http://schemas.openxmlformats.org/officeDocument/2006/relationships/hyperlink" Target="https://www.zipcodestogo.com/Sodus/NY/14551/" TargetMode="External"/><Relationship Id="rId4" Type="http://schemas.openxmlformats.org/officeDocument/2006/relationships/hyperlink" Target="https://www.zipcodestogo.com/Suffolk/NY/" TargetMode="External"/><Relationship Id="rId888" Type="http://schemas.openxmlformats.org/officeDocument/2006/relationships/hyperlink" Target="https://www.zipcodestogo.com/Kings/NY/" TargetMode="External"/><Relationship Id="rId2569" Type="http://schemas.openxmlformats.org/officeDocument/2006/relationships/hyperlink" Target="https://www.zipcodestogo.com/Auburn/NY/13024/" TargetMode="External"/><Relationship Id="rId2776" Type="http://schemas.openxmlformats.org/officeDocument/2006/relationships/hyperlink" Target="https://www.zipcodestogo.com/Onondaga/NY/" TargetMode="External"/><Relationship Id="rId2983" Type="http://schemas.openxmlformats.org/officeDocument/2006/relationships/hyperlink" Target="https://www.zipcodestogo.com/Oriskany/NY/13424/" TargetMode="External"/><Relationship Id="rId3827" Type="http://schemas.openxmlformats.org/officeDocument/2006/relationships/hyperlink" Target="https://www.zipcodestogo.com/Fairport/NY/14450/" TargetMode="External"/><Relationship Id="rId748" Type="http://schemas.openxmlformats.org/officeDocument/2006/relationships/hyperlink" Target="https://www.zipcodestogo.com/Nassau/NY/" TargetMode="External"/><Relationship Id="rId955" Type="http://schemas.openxmlformats.org/officeDocument/2006/relationships/hyperlink" Target="https://www.zipcodestogo.com/Maspeth/NY/11378/" TargetMode="External"/><Relationship Id="rId1378" Type="http://schemas.openxmlformats.org/officeDocument/2006/relationships/hyperlink" Target="https://www.zipcodestogo.com/Suffolk/NY/" TargetMode="External"/><Relationship Id="rId1585" Type="http://schemas.openxmlformats.org/officeDocument/2006/relationships/hyperlink" Target="https://www.zipcodestogo.com/Medusa/NY/12120/" TargetMode="External"/><Relationship Id="rId1792" Type="http://schemas.openxmlformats.org/officeDocument/2006/relationships/hyperlink" Target="https://www.zipcodestogo.com/Albany/NY/" TargetMode="External"/><Relationship Id="rId2429" Type="http://schemas.openxmlformats.org/officeDocument/2006/relationships/hyperlink" Target="https://www.zipcodestogo.com/Brainardsville/NY/12915/" TargetMode="External"/><Relationship Id="rId2636" Type="http://schemas.openxmlformats.org/officeDocument/2006/relationships/hyperlink" Target="https://www.zipcodestogo.com/Tompkins/NY/" TargetMode="External"/><Relationship Id="rId2843" Type="http://schemas.openxmlformats.org/officeDocument/2006/relationships/hyperlink" Target="https://www.zipcodestogo.com/Ava/NY/13303/" TargetMode="External"/><Relationship Id="rId84" Type="http://schemas.openxmlformats.org/officeDocument/2006/relationships/hyperlink" Target="https://www.zipcodestogo.com/New%20york/NY/" TargetMode="External"/><Relationship Id="rId608" Type="http://schemas.openxmlformats.org/officeDocument/2006/relationships/hyperlink" Target="https://www.zipcodestogo.com/Orange/NY/" TargetMode="External"/><Relationship Id="rId815" Type="http://schemas.openxmlformats.org/officeDocument/2006/relationships/hyperlink" Target="https://www.zipcodestogo.com/Brooklyn/NY/11208/" TargetMode="External"/><Relationship Id="rId1238" Type="http://schemas.openxmlformats.org/officeDocument/2006/relationships/hyperlink" Target="https://www.zipcodestogo.com/Suffolk/NY/" TargetMode="External"/><Relationship Id="rId1445" Type="http://schemas.openxmlformats.org/officeDocument/2006/relationships/hyperlink" Target="https://www.zipcodestogo.com/Ballston%20Spa/NY/12020/" TargetMode="External"/><Relationship Id="rId1652" Type="http://schemas.openxmlformats.org/officeDocument/2006/relationships/hyperlink" Target="https://www.zipcodestogo.com/Albany/NY/" TargetMode="External"/><Relationship Id="rId1305" Type="http://schemas.openxmlformats.org/officeDocument/2006/relationships/hyperlink" Target="https://www.zipcodestogo.com/Wading%20River/NY/11792/" TargetMode="External"/><Relationship Id="rId2703" Type="http://schemas.openxmlformats.org/officeDocument/2006/relationships/hyperlink" Target="https://www.zipcodestogo.com/Moravia/NY/13118/" TargetMode="External"/><Relationship Id="rId2910" Type="http://schemas.openxmlformats.org/officeDocument/2006/relationships/hyperlink" Target="https://www.zipcodestogo.com/Oneida/NY/" TargetMode="External"/><Relationship Id="rId1512" Type="http://schemas.openxmlformats.org/officeDocument/2006/relationships/hyperlink" Target="https://www.zipcodestogo.com/Rensselaer/NY/" TargetMode="External"/><Relationship Id="rId11" Type="http://schemas.openxmlformats.org/officeDocument/2006/relationships/hyperlink" Target="https://www.zipcodestogo.com/New%20York/NY/10003/" TargetMode="External"/><Relationship Id="rId398" Type="http://schemas.openxmlformats.org/officeDocument/2006/relationships/hyperlink" Target="https://www.zipcodestogo.com/Bronx/NY/" TargetMode="External"/><Relationship Id="rId2079" Type="http://schemas.openxmlformats.org/officeDocument/2006/relationships/hyperlink" Target="https://www.zipcodestogo.com/Millerton/NY/12546/" TargetMode="External"/><Relationship Id="rId3477" Type="http://schemas.openxmlformats.org/officeDocument/2006/relationships/hyperlink" Target="https://www.zipcodestogo.com/Appleton/NY/14008/" TargetMode="External"/><Relationship Id="rId3684" Type="http://schemas.openxmlformats.org/officeDocument/2006/relationships/hyperlink" Target="https://www.zipcodestogo.com/Erie/NY/" TargetMode="External"/><Relationship Id="rId3891" Type="http://schemas.openxmlformats.org/officeDocument/2006/relationships/hyperlink" Target="https://www.zipcodestogo.com/Mendon/NY/14506/" TargetMode="External"/><Relationship Id="rId2286" Type="http://schemas.openxmlformats.org/officeDocument/2006/relationships/hyperlink" Target="https://www.zipcodestogo.com/Warren/NY/" TargetMode="External"/><Relationship Id="rId2493" Type="http://schemas.openxmlformats.org/officeDocument/2006/relationships/hyperlink" Target="https://www.zipcodestogo.com/Lyon%20Mountain/NY/12955/" TargetMode="External"/><Relationship Id="rId3337" Type="http://schemas.openxmlformats.org/officeDocument/2006/relationships/hyperlink" Target="https://www.zipcodestogo.com/Gilbertsville/NY/13776/" TargetMode="External"/><Relationship Id="rId3544" Type="http://schemas.openxmlformats.org/officeDocument/2006/relationships/hyperlink" Target="https://www.zipcodestogo.com/Erie/NY/" TargetMode="External"/><Relationship Id="rId3751" Type="http://schemas.openxmlformats.org/officeDocument/2006/relationships/hyperlink" Target="https://www.zipcodestogo.com/Buffalo/NY/14264/" TargetMode="External"/><Relationship Id="rId258" Type="http://schemas.openxmlformats.org/officeDocument/2006/relationships/hyperlink" Target="https://www.zipcodestogo.com/New%20york/NY/" TargetMode="External"/><Relationship Id="rId465" Type="http://schemas.openxmlformats.org/officeDocument/2006/relationships/hyperlink" Target="https://www.zipcodestogo.com/Jefferson%20Valley/NY/10535/" TargetMode="External"/><Relationship Id="rId672" Type="http://schemas.openxmlformats.org/officeDocument/2006/relationships/hyperlink" Target="https://www.zipcodestogo.com/Orange/NY/" TargetMode="External"/><Relationship Id="rId1095" Type="http://schemas.openxmlformats.org/officeDocument/2006/relationships/hyperlink" Target="https://www.zipcodestogo.com/Point%20Lookout/NY/11569/" TargetMode="External"/><Relationship Id="rId2146" Type="http://schemas.openxmlformats.org/officeDocument/2006/relationships/hyperlink" Target="https://www.zipcodestogo.com/Dutchess/NY/" TargetMode="External"/><Relationship Id="rId2353" Type="http://schemas.openxmlformats.org/officeDocument/2006/relationships/hyperlink" Target="https://www.zipcodestogo.com/Middle%20Falls/NY/12848/" TargetMode="External"/><Relationship Id="rId2560" Type="http://schemas.openxmlformats.org/officeDocument/2006/relationships/hyperlink" Target="https://www.zipcodestogo.com/Essex/NY/" TargetMode="External"/><Relationship Id="rId3404" Type="http://schemas.openxmlformats.org/officeDocument/2006/relationships/hyperlink" Target="https://www.zipcodestogo.com/Chenango/NY/" TargetMode="External"/><Relationship Id="rId3611" Type="http://schemas.openxmlformats.org/officeDocument/2006/relationships/hyperlink" Target="https://www.zipcodestogo.com/Niagara%20University/NY/14109/" TargetMode="External"/><Relationship Id="rId118" Type="http://schemas.openxmlformats.org/officeDocument/2006/relationships/hyperlink" Target="https://www.zipcodestogo.com/New%20york/NY/" TargetMode="External"/><Relationship Id="rId325" Type="http://schemas.openxmlformats.org/officeDocument/2006/relationships/hyperlink" Target="https://www.zipcodestogo.com/New%20York/NY/10285/" TargetMode="External"/><Relationship Id="rId532" Type="http://schemas.openxmlformats.org/officeDocument/2006/relationships/hyperlink" Target="https://www.zipcodestogo.com/Westchester/NY/" TargetMode="External"/><Relationship Id="rId1162" Type="http://schemas.openxmlformats.org/officeDocument/2006/relationships/hyperlink" Target="https://www.zipcodestogo.com/Suffolk/NY/" TargetMode="External"/><Relationship Id="rId2006" Type="http://schemas.openxmlformats.org/officeDocument/2006/relationships/hyperlink" Target="https://www.zipcodestogo.com/Columbia/NY/" TargetMode="External"/><Relationship Id="rId2213" Type="http://schemas.openxmlformats.org/officeDocument/2006/relationships/hyperlink" Target="https://www.zipcodestogo.com/Kenoza%20Lake/NY/12750/" TargetMode="External"/><Relationship Id="rId2420" Type="http://schemas.openxmlformats.org/officeDocument/2006/relationships/hyperlink" Target="https://www.zipcodestogo.com/Clinton/NY/" TargetMode="External"/><Relationship Id="rId1022" Type="http://schemas.openxmlformats.org/officeDocument/2006/relationships/hyperlink" Target="https://www.zipcodestogo.com/Queens/NY/" TargetMode="External"/><Relationship Id="rId4178" Type="http://schemas.openxmlformats.org/officeDocument/2006/relationships/hyperlink" Target="https://www.zipcodestogo.com/Chautauqua/NY/" TargetMode="External"/><Relationship Id="rId4385" Type="http://schemas.openxmlformats.org/officeDocument/2006/relationships/hyperlink" Target="https://www.zipcodestogo.com/Watkins%20Glen/NY/14891/" TargetMode="External"/><Relationship Id="rId1979" Type="http://schemas.openxmlformats.org/officeDocument/2006/relationships/hyperlink" Target="https://www.zipcodestogo.com/Tannersville/NY/12485/" TargetMode="External"/><Relationship Id="rId3194" Type="http://schemas.openxmlformats.org/officeDocument/2006/relationships/hyperlink" Target="https://www.zipcodestogo.com/Franklin/NY/" TargetMode="External"/><Relationship Id="rId4038" Type="http://schemas.openxmlformats.org/officeDocument/2006/relationships/hyperlink" Target="https://www.zipcodestogo.com/Monroe/NY/" TargetMode="External"/><Relationship Id="rId4245" Type="http://schemas.openxmlformats.org/officeDocument/2006/relationships/hyperlink" Target="https://www.zipcodestogo.com/Alpine/NY/14805/" TargetMode="External"/><Relationship Id="rId1839" Type="http://schemas.openxmlformats.org/officeDocument/2006/relationships/hyperlink" Target="https://www.zipcodestogo.com/Kingston/NY/12402/" TargetMode="External"/><Relationship Id="rId3054" Type="http://schemas.openxmlformats.org/officeDocument/2006/relationships/hyperlink" Target="https://www.zipcodestogo.com/Oneida/NY/" TargetMode="External"/><Relationship Id="rId4452" Type="http://schemas.openxmlformats.org/officeDocument/2006/relationships/hyperlink" Target="http://www.p12.nysed.gov/repcrd2005/links/c49_dist.shtml" TargetMode="External"/><Relationship Id="rId182" Type="http://schemas.openxmlformats.org/officeDocument/2006/relationships/hyperlink" Target="https://www.zipcodestogo.com/New%20york/NY/" TargetMode="External"/><Relationship Id="rId1906" Type="http://schemas.openxmlformats.org/officeDocument/2006/relationships/hyperlink" Target="https://www.zipcodestogo.com/Ulster/NY/" TargetMode="External"/><Relationship Id="rId3261" Type="http://schemas.openxmlformats.org/officeDocument/2006/relationships/hyperlink" Target="https://www.zipcodestogo.com/Three%20Mile%20Bay/NY/13693/" TargetMode="External"/><Relationship Id="rId4105" Type="http://schemas.openxmlformats.org/officeDocument/2006/relationships/hyperlink" Target="https://www.zipcodestogo.com/Allentown/NY/14707/" TargetMode="External"/><Relationship Id="rId4312" Type="http://schemas.openxmlformats.org/officeDocument/2006/relationships/hyperlink" Target="https://www.zipcodestogo.com/Livingston/NY/" TargetMode="External"/><Relationship Id="rId2070" Type="http://schemas.openxmlformats.org/officeDocument/2006/relationships/hyperlink" Target="https://www.zipcodestogo.com/Columbia/NY/" TargetMode="External"/><Relationship Id="rId3121" Type="http://schemas.openxmlformats.org/officeDocument/2006/relationships/hyperlink" Target="https://www.zipcodestogo.com/Calcium/NY/13616/" TargetMode="External"/><Relationship Id="rId999" Type="http://schemas.openxmlformats.org/officeDocument/2006/relationships/hyperlink" Target="https://www.zipcodestogo.com/Jamaica/NY/11425/" TargetMode="External"/><Relationship Id="rId2887" Type="http://schemas.openxmlformats.org/officeDocument/2006/relationships/hyperlink" Target="https://www.zipcodestogo.com/Deansboro/NY/13328/" TargetMode="External"/><Relationship Id="rId859" Type="http://schemas.openxmlformats.org/officeDocument/2006/relationships/hyperlink" Target="https://www.zipcodestogo.com/Brooklyn/NY/11231/" TargetMode="External"/><Relationship Id="rId1489" Type="http://schemas.openxmlformats.org/officeDocument/2006/relationships/hyperlink" Target="https://www.zipcodestogo.com/Coxsackie/NY/12051/" TargetMode="External"/><Relationship Id="rId1696" Type="http://schemas.openxmlformats.org/officeDocument/2006/relationships/hyperlink" Target="https://www.zipcodestogo.com/Saratoga/NY/" TargetMode="External"/><Relationship Id="rId3938" Type="http://schemas.openxmlformats.org/officeDocument/2006/relationships/hyperlink" Target="https://www.zipcodestogo.com/Monroe/NY/" TargetMode="External"/><Relationship Id="rId1349" Type="http://schemas.openxmlformats.org/officeDocument/2006/relationships/hyperlink" Target="https://www.zipcodestogo.com/Cutchogue/NY/11935/" TargetMode="External"/><Relationship Id="rId2747" Type="http://schemas.openxmlformats.org/officeDocument/2006/relationships/hyperlink" Target="https://www.zipcodestogo.com/Savannah/NY/13146/" TargetMode="External"/><Relationship Id="rId2954" Type="http://schemas.openxmlformats.org/officeDocument/2006/relationships/hyperlink" Target="https://www.zipcodestogo.com/Oneida/NY/" TargetMode="External"/><Relationship Id="rId719" Type="http://schemas.openxmlformats.org/officeDocument/2006/relationships/hyperlink" Target="https://www.zipcodestogo.com/West%20Haverstraw/NY/10993/" TargetMode="External"/><Relationship Id="rId926" Type="http://schemas.openxmlformats.org/officeDocument/2006/relationships/hyperlink" Target="https://www.zipcodestogo.com/Queens/NY/" TargetMode="External"/><Relationship Id="rId1556" Type="http://schemas.openxmlformats.org/officeDocument/2006/relationships/hyperlink" Target="https://www.zipcodestogo.com/Greene/NY/" TargetMode="External"/><Relationship Id="rId1763" Type="http://schemas.openxmlformats.org/officeDocument/2006/relationships/hyperlink" Target="https://www.zipcodestogo.com/Albany/NY/12232/" TargetMode="External"/><Relationship Id="rId1970" Type="http://schemas.openxmlformats.org/officeDocument/2006/relationships/hyperlink" Target="https://www.zipcodestogo.com/Ulster/NY/" TargetMode="External"/><Relationship Id="rId2607" Type="http://schemas.openxmlformats.org/officeDocument/2006/relationships/hyperlink" Target="https://www.zipcodestogo.com/Cortland/NY/13045/" TargetMode="External"/><Relationship Id="rId2814" Type="http://schemas.openxmlformats.org/officeDocument/2006/relationships/hyperlink" Target="https://www.zipcodestogo.com/Onondaga/NY/" TargetMode="External"/><Relationship Id="rId55" Type="http://schemas.openxmlformats.org/officeDocument/2006/relationships/hyperlink" Target="https://www.zipcodestogo.com/New%20York/NY/10025/" TargetMode="External"/><Relationship Id="rId1209" Type="http://schemas.openxmlformats.org/officeDocument/2006/relationships/hyperlink" Target="https://www.zipcodestogo.com/Farmingdale/NY/11737/" TargetMode="External"/><Relationship Id="rId1416" Type="http://schemas.openxmlformats.org/officeDocument/2006/relationships/hyperlink" Target="https://www.zipcodestogo.com/Suffolk/NY/" TargetMode="External"/><Relationship Id="rId1623" Type="http://schemas.openxmlformats.org/officeDocument/2006/relationships/hyperlink" Target="https://www.zipcodestogo.com/Rensselaer/NY/12144/" TargetMode="External"/><Relationship Id="rId1830" Type="http://schemas.openxmlformats.org/officeDocument/2006/relationships/hyperlink" Target="https://www.zipcodestogo.com/Schenectady/NY/" TargetMode="External"/><Relationship Id="rId3588" Type="http://schemas.openxmlformats.org/officeDocument/2006/relationships/hyperlink" Target="https://www.zipcodestogo.com/Erie/NY/" TargetMode="External"/><Relationship Id="rId3795" Type="http://schemas.openxmlformats.org/officeDocument/2006/relationships/hyperlink" Target="https://www.zipcodestogo.com/Byron/NY/14422/" TargetMode="External"/><Relationship Id="rId2397" Type="http://schemas.openxmlformats.org/officeDocument/2006/relationships/hyperlink" Target="https://www.zipcodestogo.com/Shushan/NY/12873/" TargetMode="External"/><Relationship Id="rId3448" Type="http://schemas.openxmlformats.org/officeDocument/2006/relationships/hyperlink" Target="https://www.zipcodestogo.com/Delaware/NY/" TargetMode="External"/><Relationship Id="rId3655" Type="http://schemas.openxmlformats.org/officeDocument/2006/relationships/hyperlink" Target="https://www.zipcodestogo.com/Stella%20Niagara/NY/14144/" TargetMode="External"/><Relationship Id="rId3862" Type="http://schemas.openxmlformats.org/officeDocument/2006/relationships/hyperlink" Target="https://www.zipcodestogo.com/Orleans/NY/" TargetMode="External"/><Relationship Id="rId369" Type="http://schemas.openxmlformats.org/officeDocument/2006/relationships/hyperlink" Target="https://www.zipcodestogo.com/Bronx/NY/10456/" TargetMode="External"/><Relationship Id="rId576" Type="http://schemas.openxmlformats.org/officeDocument/2006/relationships/hyperlink" Target="https://www.zipcodestogo.com/Westchester/NY/" TargetMode="External"/><Relationship Id="rId783" Type="http://schemas.openxmlformats.org/officeDocument/2006/relationships/hyperlink" Target="https://www.zipcodestogo.com/New%20Hyde%20Park/NY/11099/" TargetMode="External"/><Relationship Id="rId990" Type="http://schemas.openxmlformats.org/officeDocument/2006/relationships/hyperlink" Target="https://www.zipcodestogo.com/Queens/NY/" TargetMode="External"/><Relationship Id="rId2257" Type="http://schemas.openxmlformats.org/officeDocument/2006/relationships/hyperlink" Target="https://www.zipcodestogo.com/Sparrow%20Bush/NY/12780/" TargetMode="External"/><Relationship Id="rId2464" Type="http://schemas.openxmlformats.org/officeDocument/2006/relationships/hyperlink" Target="https://www.zipcodestogo.com/Clinton/NY/" TargetMode="External"/><Relationship Id="rId2671" Type="http://schemas.openxmlformats.org/officeDocument/2006/relationships/hyperlink" Target="https://www.zipcodestogo.com/Locke/NY/13092/" TargetMode="External"/><Relationship Id="rId3308" Type="http://schemas.openxmlformats.org/officeDocument/2006/relationships/hyperlink" Target="https://www.zipcodestogo.com/Delaware/NY/" TargetMode="External"/><Relationship Id="rId3515" Type="http://schemas.openxmlformats.org/officeDocument/2006/relationships/hyperlink" Target="https://www.zipcodestogo.com/Collins%20Center/NY/14035/" TargetMode="External"/><Relationship Id="rId229" Type="http://schemas.openxmlformats.org/officeDocument/2006/relationships/hyperlink" Target="https://www.zipcodestogo.com/New%20York/NY/10165/" TargetMode="External"/><Relationship Id="rId436" Type="http://schemas.openxmlformats.org/officeDocument/2006/relationships/hyperlink" Target="https://www.zipcodestogo.com/Putnam/NY/" TargetMode="External"/><Relationship Id="rId643" Type="http://schemas.openxmlformats.org/officeDocument/2006/relationships/hyperlink" Target="https://www.zipcodestogo.com/Johnson/NY/10933/" TargetMode="External"/><Relationship Id="rId1066" Type="http://schemas.openxmlformats.org/officeDocument/2006/relationships/hyperlink" Target="https://www.zipcodestogo.com/Nassau/NY/" TargetMode="External"/><Relationship Id="rId1273" Type="http://schemas.openxmlformats.org/officeDocument/2006/relationships/hyperlink" Target="https://www.zipcodestogo.com/Farmingdale/NY/11774/" TargetMode="External"/><Relationship Id="rId1480" Type="http://schemas.openxmlformats.org/officeDocument/2006/relationships/hyperlink" Target="https://www.zipcodestogo.com/Schoharie/NY/" TargetMode="External"/><Relationship Id="rId2117" Type="http://schemas.openxmlformats.org/officeDocument/2006/relationships/hyperlink" Target="https://www.zipcodestogo.com/Rhinebeck/NY/12572/" TargetMode="External"/><Relationship Id="rId2324" Type="http://schemas.openxmlformats.org/officeDocument/2006/relationships/hyperlink" Target="https://www.zipcodestogo.com/Washington/NY/" TargetMode="External"/><Relationship Id="rId3722" Type="http://schemas.openxmlformats.org/officeDocument/2006/relationships/hyperlink" Target="https://www.zipcodestogo.com/Erie/NY/" TargetMode="External"/><Relationship Id="rId850" Type="http://schemas.openxmlformats.org/officeDocument/2006/relationships/hyperlink" Target="https://www.zipcodestogo.com/Kings/NY/" TargetMode="External"/><Relationship Id="rId1133" Type="http://schemas.openxmlformats.org/officeDocument/2006/relationships/hyperlink" Target="https://www.zipcodestogo.com/Far%20Rockaway/NY/11690/" TargetMode="External"/><Relationship Id="rId2531" Type="http://schemas.openxmlformats.org/officeDocument/2006/relationships/hyperlink" Target="https://www.zipcodestogo.com/Ray%20Brook/NY/12977/" TargetMode="External"/><Relationship Id="rId4289" Type="http://schemas.openxmlformats.org/officeDocument/2006/relationships/hyperlink" Target="https://www.zipcodestogo.com/Corning/NY/14830/" TargetMode="External"/><Relationship Id="rId503" Type="http://schemas.openxmlformats.org/officeDocument/2006/relationships/hyperlink" Target="https://www.zipcodestogo.com/North%20Salem/NY/10560/" TargetMode="External"/><Relationship Id="rId710" Type="http://schemas.openxmlformats.org/officeDocument/2006/relationships/hyperlink" Target="https://www.zipcodestogo.com/Orange/NY/" TargetMode="External"/><Relationship Id="rId1340" Type="http://schemas.openxmlformats.org/officeDocument/2006/relationships/hyperlink" Target="https://www.zipcodestogo.com/Suffolk/NY/" TargetMode="External"/><Relationship Id="rId3098" Type="http://schemas.openxmlformats.org/officeDocument/2006/relationships/hyperlink" Target="https://www.zipcodestogo.com/Jefferson/NY/" TargetMode="External"/><Relationship Id="rId1200" Type="http://schemas.openxmlformats.org/officeDocument/2006/relationships/hyperlink" Target="https://www.zipcodestogo.com/Suffolk/NY/" TargetMode="External"/><Relationship Id="rId4149" Type="http://schemas.openxmlformats.org/officeDocument/2006/relationships/hyperlink" Target="https://www.zipcodestogo.com/Ellicottville/NY/14731/" TargetMode="External"/><Relationship Id="rId4356" Type="http://schemas.openxmlformats.org/officeDocument/2006/relationships/hyperlink" Target="https://www.zipcodestogo.com/Steuben/NY/" TargetMode="External"/><Relationship Id="rId3165" Type="http://schemas.openxmlformats.org/officeDocument/2006/relationships/hyperlink" Target="https://www.zipcodestogo.com/Fine/NY/13639/" TargetMode="External"/><Relationship Id="rId3372" Type="http://schemas.openxmlformats.org/officeDocument/2006/relationships/hyperlink" Target="https://www.zipcodestogo.com/Cortland/NY/" TargetMode="External"/><Relationship Id="rId4009" Type="http://schemas.openxmlformats.org/officeDocument/2006/relationships/hyperlink" Target="https://www.zipcodestogo.com/York/NY/14592/" TargetMode="External"/><Relationship Id="rId4216" Type="http://schemas.openxmlformats.org/officeDocument/2006/relationships/hyperlink" Target="https://www.zipcodestogo.com/Allegany/NY/" TargetMode="External"/><Relationship Id="rId4423" Type="http://schemas.openxmlformats.org/officeDocument/2006/relationships/hyperlink" Target="http://www.p12.nysed.gov/repcrd2005/links/c12_dist.shtml" TargetMode="External"/><Relationship Id="rId293" Type="http://schemas.openxmlformats.org/officeDocument/2006/relationships/hyperlink" Target="https://www.zipcodestogo.com/New%20York/NY/10265/" TargetMode="External"/><Relationship Id="rId2181" Type="http://schemas.openxmlformats.org/officeDocument/2006/relationships/hyperlink" Target="https://www.zipcodestogo.com/Cuddebackville/NY/12729/" TargetMode="External"/><Relationship Id="rId3025" Type="http://schemas.openxmlformats.org/officeDocument/2006/relationships/hyperlink" Target="https://www.zipcodestogo.com/Sharon%20Springs/NY/13459/" TargetMode="External"/><Relationship Id="rId3232" Type="http://schemas.openxmlformats.org/officeDocument/2006/relationships/hyperlink" Target="https://www.zipcodestogo.com/Jefferson/NY/" TargetMode="External"/><Relationship Id="rId153" Type="http://schemas.openxmlformats.org/officeDocument/2006/relationships/hyperlink" Target="https://www.zipcodestogo.com/New%20York/NY/10112/" TargetMode="External"/><Relationship Id="rId360" Type="http://schemas.openxmlformats.org/officeDocument/2006/relationships/hyperlink" Target="https://www.zipcodestogo.com/Bronx/NY/" TargetMode="External"/><Relationship Id="rId2041" Type="http://schemas.openxmlformats.org/officeDocument/2006/relationships/hyperlink" Target="https://www.zipcodestogo.com/Elizaville/NY/12523/" TargetMode="External"/><Relationship Id="rId220" Type="http://schemas.openxmlformats.org/officeDocument/2006/relationships/hyperlink" Target="https://www.zipcodestogo.com/New%20york/NY/" TargetMode="External"/><Relationship Id="rId2998" Type="http://schemas.openxmlformats.org/officeDocument/2006/relationships/hyperlink" Target="https://www.zipcodestogo.com/Hamilton/NY/" TargetMode="External"/><Relationship Id="rId2858" Type="http://schemas.openxmlformats.org/officeDocument/2006/relationships/hyperlink" Target="https://www.zipcodestogo.com/Oneida/NY/" TargetMode="External"/><Relationship Id="rId3909" Type="http://schemas.openxmlformats.org/officeDocument/2006/relationships/hyperlink" Target="https://www.zipcodestogo.com/North%20Rose/NY/14516/" TargetMode="External"/><Relationship Id="rId4073" Type="http://schemas.openxmlformats.org/officeDocument/2006/relationships/hyperlink" Target="https://www.zipcodestogo.com/Rochester/NY/14645/" TargetMode="External"/><Relationship Id="rId99" Type="http://schemas.openxmlformats.org/officeDocument/2006/relationships/hyperlink" Target="https://www.zipcodestogo.com/New%20York/NY/10048/" TargetMode="External"/><Relationship Id="rId1667" Type="http://schemas.openxmlformats.org/officeDocument/2006/relationships/hyperlink" Target="https://www.zipcodestogo.com/Stottville/NY/12172/" TargetMode="External"/><Relationship Id="rId1874" Type="http://schemas.openxmlformats.org/officeDocument/2006/relationships/hyperlink" Target="https://www.zipcodestogo.com/Greene/NY/" TargetMode="External"/><Relationship Id="rId2718" Type="http://schemas.openxmlformats.org/officeDocument/2006/relationships/hyperlink" Target="https://www.zipcodestogo.com/Oswego/NY/" TargetMode="External"/><Relationship Id="rId2925" Type="http://schemas.openxmlformats.org/officeDocument/2006/relationships/hyperlink" Target="https://www.zipcodestogo.com/Hoffmeister/NY/13353/" TargetMode="External"/><Relationship Id="rId4280" Type="http://schemas.openxmlformats.org/officeDocument/2006/relationships/hyperlink" Target="https://www.zipcodestogo.com/Steuben/NY/" TargetMode="External"/><Relationship Id="rId1527" Type="http://schemas.openxmlformats.org/officeDocument/2006/relationships/hyperlink" Target="https://www.zipcodestogo.com/Fort%20Johnson/NY/12070/" TargetMode="External"/><Relationship Id="rId1734" Type="http://schemas.openxmlformats.org/officeDocument/2006/relationships/hyperlink" Target="https://www.zipcodestogo.com/Albany/NY/" TargetMode="External"/><Relationship Id="rId1941" Type="http://schemas.openxmlformats.org/officeDocument/2006/relationships/hyperlink" Target="https://www.zipcodestogo.com/Olivebridge/NY/12461/" TargetMode="External"/><Relationship Id="rId4140" Type="http://schemas.openxmlformats.org/officeDocument/2006/relationships/hyperlink" Target="https://www.zipcodestogo.com/Cattaraugus/NY/" TargetMode="External"/><Relationship Id="rId26" Type="http://schemas.openxmlformats.org/officeDocument/2006/relationships/hyperlink" Target="https://www.zipcodestogo.com/New%20york/NY/" TargetMode="External"/><Relationship Id="rId3699" Type="http://schemas.openxmlformats.org/officeDocument/2006/relationships/hyperlink" Target="https://www.zipcodestogo.com/Buffalo/NY/14210/" TargetMode="External"/><Relationship Id="rId4000" Type="http://schemas.openxmlformats.org/officeDocument/2006/relationships/hyperlink" Target="https://www.zipcodestogo.com/Monroe/NY/" TargetMode="External"/><Relationship Id="rId1801" Type="http://schemas.openxmlformats.org/officeDocument/2006/relationships/hyperlink" Target="https://www.zipcodestogo.com/Albany/NY/12252/" TargetMode="External"/><Relationship Id="rId3559" Type="http://schemas.openxmlformats.org/officeDocument/2006/relationships/hyperlink" Target="https://www.zipcodestogo.com/Fredonia/NY/14063/" TargetMode="External"/><Relationship Id="rId687" Type="http://schemas.openxmlformats.org/officeDocument/2006/relationships/hyperlink" Target="https://www.zipcodestogo.com/Southfields/NY/10975/" TargetMode="External"/><Relationship Id="rId2368" Type="http://schemas.openxmlformats.org/officeDocument/2006/relationships/hyperlink" Target="https://www.zipcodestogo.com/Essex/NY/" TargetMode="External"/><Relationship Id="rId3766" Type="http://schemas.openxmlformats.org/officeDocument/2006/relationships/hyperlink" Target="https://www.zipcodestogo.com/Erie/NY/" TargetMode="External"/><Relationship Id="rId3973" Type="http://schemas.openxmlformats.org/officeDocument/2006/relationships/hyperlink" Target="https://www.zipcodestogo.com/South%20Byron/NY/14557/" TargetMode="External"/><Relationship Id="rId894" Type="http://schemas.openxmlformats.org/officeDocument/2006/relationships/hyperlink" Target="https://www.zipcodestogo.com/Kings/NY/" TargetMode="External"/><Relationship Id="rId1177" Type="http://schemas.openxmlformats.org/officeDocument/2006/relationships/hyperlink" Target="https://www.zipcodestogo.com/Brightwaters/NY/11718/" TargetMode="External"/><Relationship Id="rId2575" Type="http://schemas.openxmlformats.org/officeDocument/2006/relationships/hyperlink" Target="https://www.zipcodestogo.com/Bernhards%20Bay/NY/13028/" TargetMode="External"/><Relationship Id="rId2782" Type="http://schemas.openxmlformats.org/officeDocument/2006/relationships/hyperlink" Target="https://www.zipcodestogo.com/Oswego/NY/" TargetMode="External"/><Relationship Id="rId3419" Type="http://schemas.openxmlformats.org/officeDocument/2006/relationships/hyperlink" Target="https://www.zipcodestogo.com/Smithboro/NY/13840/" TargetMode="External"/><Relationship Id="rId3626" Type="http://schemas.openxmlformats.org/officeDocument/2006/relationships/hyperlink" Target="https://www.zipcodestogo.com/Niagara/NY/" TargetMode="External"/><Relationship Id="rId3833" Type="http://schemas.openxmlformats.org/officeDocument/2006/relationships/hyperlink" Target="https://www.zipcodestogo.com/Geneseo/NY/14454/" TargetMode="External"/><Relationship Id="rId547" Type="http://schemas.openxmlformats.org/officeDocument/2006/relationships/hyperlink" Target="https://www.zipcodestogo.com/Waccabuc/NY/10597/" TargetMode="External"/><Relationship Id="rId754" Type="http://schemas.openxmlformats.org/officeDocument/2006/relationships/hyperlink" Target="https://www.zipcodestogo.com/Nassau/NY/" TargetMode="External"/><Relationship Id="rId961" Type="http://schemas.openxmlformats.org/officeDocument/2006/relationships/hyperlink" Target="https://www.zipcodestogo.com/Flushing/NY/11381/" TargetMode="External"/><Relationship Id="rId1384" Type="http://schemas.openxmlformats.org/officeDocument/2006/relationships/hyperlink" Target="https://www.zipcodestogo.com/Suffolk/NY/" TargetMode="External"/><Relationship Id="rId1591" Type="http://schemas.openxmlformats.org/officeDocument/2006/relationships/hyperlink" Target="https://www.zipcodestogo.com/Nassau/NY/12123/" TargetMode="External"/><Relationship Id="rId2228" Type="http://schemas.openxmlformats.org/officeDocument/2006/relationships/hyperlink" Target="https://www.zipcodestogo.com/Sullivan/NY/" TargetMode="External"/><Relationship Id="rId2435" Type="http://schemas.openxmlformats.org/officeDocument/2006/relationships/hyperlink" Target="https://www.zipcodestogo.com/Cadyville/NY/12918/" TargetMode="External"/><Relationship Id="rId2642" Type="http://schemas.openxmlformats.org/officeDocument/2006/relationships/hyperlink" Target="https://www.zipcodestogo.com/Madison/NY/" TargetMode="External"/><Relationship Id="rId3900" Type="http://schemas.openxmlformats.org/officeDocument/2006/relationships/hyperlink" Target="https://www.zipcodestogo.com/Monroe/NY/" TargetMode="External"/><Relationship Id="rId90" Type="http://schemas.openxmlformats.org/officeDocument/2006/relationships/hyperlink" Target="https://www.zipcodestogo.com/New%20york/NY/" TargetMode="External"/><Relationship Id="rId407" Type="http://schemas.openxmlformats.org/officeDocument/2006/relationships/hyperlink" Target="https://www.zipcodestogo.com/Bronx/NY/10475/" TargetMode="External"/><Relationship Id="rId614" Type="http://schemas.openxmlformats.org/officeDocument/2006/relationships/hyperlink" Target="https://www.zipcodestogo.com/Orange/NY/" TargetMode="External"/><Relationship Id="rId821" Type="http://schemas.openxmlformats.org/officeDocument/2006/relationships/hyperlink" Target="https://www.zipcodestogo.com/Brooklyn/NY/11211/" TargetMode="External"/><Relationship Id="rId1037" Type="http://schemas.openxmlformats.org/officeDocument/2006/relationships/hyperlink" Target="https://www.zipcodestogo.com/Carle%20Place/NY/11514/" TargetMode="External"/><Relationship Id="rId1244" Type="http://schemas.openxmlformats.org/officeDocument/2006/relationships/hyperlink" Target="https://www.zipcodestogo.com/Suffolk/NY/" TargetMode="External"/><Relationship Id="rId1451" Type="http://schemas.openxmlformats.org/officeDocument/2006/relationships/hyperlink" Target="https://www.zipcodestogo.com/Brainard/NY/12024/" TargetMode="External"/><Relationship Id="rId2502" Type="http://schemas.openxmlformats.org/officeDocument/2006/relationships/hyperlink" Target="https://www.zipcodestogo.com/Clinton/NY/" TargetMode="External"/><Relationship Id="rId1104" Type="http://schemas.openxmlformats.org/officeDocument/2006/relationships/hyperlink" Target="https://www.zipcodestogo.com/Nassau/NY/" TargetMode="External"/><Relationship Id="rId1311" Type="http://schemas.openxmlformats.org/officeDocument/2006/relationships/hyperlink" Target="https://www.zipcodestogo.com/West%20Islip/NY/11795/" TargetMode="External"/><Relationship Id="rId4467" Type="http://schemas.openxmlformats.org/officeDocument/2006/relationships/hyperlink" Target="http://www.p12.nysed.gov/repcrd2005/links/c63_dist.shtml" TargetMode="External"/><Relationship Id="rId3069" Type="http://schemas.openxmlformats.org/officeDocument/2006/relationships/hyperlink" Target="https://www.zipcodestogo.com/Westford/NY/13488/" TargetMode="External"/><Relationship Id="rId3276" Type="http://schemas.openxmlformats.org/officeDocument/2006/relationships/hyperlink" Target="https://www.zipcodestogo.com/Delaware/NY/" TargetMode="External"/><Relationship Id="rId3483" Type="http://schemas.openxmlformats.org/officeDocument/2006/relationships/hyperlink" Target="https://www.zipcodestogo.com/Attica/NY/14011/" TargetMode="External"/><Relationship Id="rId3690" Type="http://schemas.openxmlformats.org/officeDocument/2006/relationships/hyperlink" Target="https://www.zipcodestogo.com/Erie/NY/" TargetMode="External"/><Relationship Id="rId4327" Type="http://schemas.openxmlformats.org/officeDocument/2006/relationships/hyperlink" Target="https://www.zipcodestogo.com/Kanona/NY/14856/" TargetMode="External"/><Relationship Id="rId197" Type="http://schemas.openxmlformats.org/officeDocument/2006/relationships/hyperlink" Target="https://www.zipcodestogo.com/New%20York/NY/10149/" TargetMode="External"/><Relationship Id="rId2085" Type="http://schemas.openxmlformats.org/officeDocument/2006/relationships/hyperlink" Target="https://www.zipcodestogo.com/Montgomery/NY/12549/" TargetMode="External"/><Relationship Id="rId2292" Type="http://schemas.openxmlformats.org/officeDocument/2006/relationships/hyperlink" Target="https://www.zipcodestogo.com/Warren/NY/" TargetMode="External"/><Relationship Id="rId3136" Type="http://schemas.openxmlformats.org/officeDocument/2006/relationships/hyperlink" Target="https://www.zipcodestogo.com/Saint%20lawrence/NY/" TargetMode="External"/><Relationship Id="rId3343" Type="http://schemas.openxmlformats.org/officeDocument/2006/relationships/hyperlink" Target="https://www.zipcodestogo.com/Guilford/NY/13780/" TargetMode="External"/><Relationship Id="rId264" Type="http://schemas.openxmlformats.org/officeDocument/2006/relationships/hyperlink" Target="https://www.zipcodestogo.com/New%20york/NY/" TargetMode="External"/><Relationship Id="rId471" Type="http://schemas.openxmlformats.org/officeDocument/2006/relationships/hyperlink" Target="https://www.zipcodestogo.com/Larchmont/NY/10538/" TargetMode="External"/><Relationship Id="rId2152" Type="http://schemas.openxmlformats.org/officeDocument/2006/relationships/hyperlink" Target="https://www.zipcodestogo.com/Dutchess/NY/" TargetMode="External"/><Relationship Id="rId3550" Type="http://schemas.openxmlformats.org/officeDocument/2006/relationships/hyperlink" Target="https://www.zipcodestogo.com/Genesee/NY/" TargetMode="External"/><Relationship Id="rId124" Type="http://schemas.openxmlformats.org/officeDocument/2006/relationships/hyperlink" Target="https://www.zipcodestogo.com/New%20york/NY/" TargetMode="External"/><Relationship Id="rId3203" Type="http://schemas.openxmlformats.org/officeDocument/2006/relationships/hyperlink" Target="https://www.zipcodestogo.com/Madrid/NY/13660/" TargetMode="External"/><Relationship Id="rId3410" Type="http://schemas.openxmlformats.org/officeDocument/2006/relationships/hyperlink" Target="https://www.zipcodestogo.com/Otsego/NY/" TargetMode="External"/><Relationship Id="rId331" Type="http://schemas.openxmlformats.org/officeDocument/2006/relationships/hyperlink" Target="https://www.zipcodestogo.com/Staten%20Island/NY/10301/" TargetMode="External"/><Relationship Id="rId2012" Type="http://schemas.openxmlformats.org/officeDocument/2006/relationships/hyperlink" Target="https://www.zipcodestogo.com/Dutchess/NY/" TargetMode="External"/><Relationship Id="rId2969" Type="http://schemas.openxmlformats.org/officeDocument/2006/relationships/hyperlink" Target="https://www.zipcodestogo.com/New%20Hartford/NY/13413/" TargetMode="External"/><Relationship Id="rId1778" Type="http://schemas.openxmlformats.org/officeDocument/2006/relationships/hyperlink" Target="https://www.zipcodestogo.com/Albany/NY/" TargetMode="External"/><Relationship Id="rId1985" Type="http://schemas.openxmlformats.org/officeDocument/2006/relationships/hyperlink" Target="https://www.zipcodestogo.com/Wawarsing/NY/12489/" TargetMode="External"/><Relationship Id="rId2829" Type="http://schemas.openxmlformats.org/officeDocument/2006/relationships/hyperlink" Target="https://www.zipcodestogo.com/Syracuse/NY/13250/" TargetMode="External"/><Relationship Id="rId4184" Type="http://schemas.openxmlformats.org/officeDocument/2006/relationships/hyperlink" Target="https://www.zipcodestogo.com/Cattaraugus/NY/" TargetMode="External"/><Relationship Id="rId4391" Type="http://schemas.openxmlformats.org/officeDocument/2006/relationships/hyperlink" Target="https://www.zipcodestogo.com/Wellsburg/NY/14894/" TargetMode="External"/><Relationship Id="rId1638" Type="http://schemas.openxmlformats.org/officeDocument/2006/relationships/hyperlink" Target="https://www.zipcodestogo.com/Rensselaer/NY/" TargetMode="External"/><Relationship Id="rId4044" Type="http://schemas.openxmlformats.org/officeDocument/2006/relationships/hyperlink" Target="https://www.zipcodestogo.com/Monroe/NY/" TargetMode="External"/><Relationship Id="rId4251" Type="http://schemas.openxmlformats.org/officeDocument/2006/relationships/hyperlink" Target="https://www.zipcodestogo.com/Atlanta/NY/14808/" TargetMode="External"/><Relationship Id="rId1845" Type="http://schemas.openxmlformats.org/officeDocument/2006/relationships/hyperlink" Target="https://www.zipcodestogo.com/Arkville/NY/12406/" TargetMode="External"/><Relationship Id="rId3060" Type="http://schemas.openxmlformats.org/officeDocument/2006/relationships/hyperlink" Target="https://www.zipcodestogo.com/Otsego/NY/" TargetMode="External"/><Relationship Id="rId4111" Type="http://schemas.openxmlformats.org/officeDocument/2006/relationships/hyperlink" Target="https://www.zipcodestogo.com/Ashville/NY/14710/" TargetMode="External"/><Relationship Id="rId1705" Type="http://schemas.openxmlformats.org/officeDocument/2006/relationships/hyperlink" Target="https://www.zipcodestogo.com/West%20Fulton/NY/12194/" TargetMode="External"/><Relationship Id="rId1912" Type="http://schemas.openxmlformats.org/officeDocument/2006/relationships/hyperlink" Target="https://www.zipcodestogo.com/Greene/NY/" TargetMode="External"/><Relationship Id="rId3877" Type="http://schemas.openxmlformats.org/officeDocument/2006/relationships/hyperlink" Target="https://www.zipcodestogo.com/Linwood/NY/14486/" TargetMode="External"/><Relationship Id="rId798" Type="http://schemas.openxmlformats.org/officeDocument/2006/relationships/hyperlink" Target="https://www.zipcodestogo.com/Queens/NY/" TargetMode="External"/><Relationship Id="rId2479" Type="http://schemas.openxmlformats.org/officeDocument/2006/relationships/hyperlink" Target="https://www.zipcodestogo.com/Keeseville/NY/12944/" TargetMode="External"/><Relationship Id="rId2686" Type="http://schemas.openxmlformats.org/officeDocument/2006/relationships/hyperlink" Target="https://www.zipcodestogo.com/Onondaga/NY/" TargetMode="External"/><Relationship Id="rId2893" Type="http://schemas.openxmlformats.org/officeDocument/2006/relationships/hyperlink" Target="https://www.zipcodestogo.com/Earlville/NY/13332/" TargetMode="External"/><Relationship Id="rId3737" Type="http://schemas.openxmlformats.org/officeDocument/2006/relationships/hyperlink" Target="https://www.zipcodestogo.com/Buffalo/NY/14231/" TargetMode="External"/><Relationship Id="rId3944" Type="http://schemas.openxmlformats.org/officeDocument/2006/relationships/hyperlink" Target="https://www.zipcodestogo.com/Wayne/NY/" TargetMode="External"/><Relationship Id="rId658" Type="http://schemas.openxmlformats.org/officeDocument/2006/relationships/hyperlink" Target="https://www.zipcodestogo.com/Orange/NY/" TargetMode="External"/><Relationship Id="rId865" Type="http://schemas.openxmlformats.org/officeDocument/2006/relationships/hyperlink" Target="https://www.zipcodestogo.com/Brooklyn/NY/11234/" TargetMode="External"/><Relationship Id="rId1288" Type="http://schemas.openxmlformats.org/officeDocument/2006/relationships/hyperlink" Target="https://www.zipcodestogo.com/Suffolk/NY/" TargetMode="External"/><Relationship Id="rId1495" Type="http://schemas.openxmlformats.org/officeDocument/2006/relationships/hyperlink" Target="https://www.zipcodestogo.com/Delmar/NY/12054/" TargetMode="External"/><Relationship Id="rId2339" Type="http://schemas.openxmlformats.org/officeDocument/2006/relationships/hyperlink" Target="https://www.zipcodestogo.com/Huletts%20Landing/NY/12841/" TargetMode="External"/><Relationship Id="rId2546" Type="http://schemas.openxmlformats.org/officeDocument/2006/relationships/hyperlink" Target="https://www.zipcodestogo.com/Franklin/NY/" TargetMode="External"/><Relationship Id="rId2753" Type="http://schemas.openxmlformats.org/officeDocument/2006/relationships/hyperlink" Target="https://www.zipcodestogo.com/Skaneateles/NY/13152/" TargetMode="External"/><Relationship Id="rId2960" Type="http://schemas.openxmlformats.org/officeDocument/2006/relationships/hyperlink" Target="https://www.zipcodestogo.com/Herkimer/NY/" TargetMode="External"/><Relationship Id="rId3804" Type="http://schemas.openxmlformats.org/officeDocument/2006/relationships/hyperlink" Target="https://www.zipcodestogo.com/Wyoming/NY/" TargetMode="External"/><Relationship Id="rId518" Type="http://schemas.openxmlformats.org/officeDocument/2006/relationships/hyperlink" Target="https://www.zipcodestogo.com/Westchester/NY/" TargetMode="External"/><Relationship Id="rId725" Type="http://schemas.openxmlformats.org/officeDocument/2006/relationships/hyperlink" Target="https://www.zipcodestogo.com/West%20Point/NY/10997/" TargetMode="External"/><Relationship Id="rId932" Type="http://schemas.openxmlformats.org/officeDocument/2006/relationships/hyperlink" Target="https://www.zipcodestogo.com/Queens/NY/" TargetMode="External"/><Relationship Id="rId1148" Type="http://schemas.openxmlformats.org/officeDocument/2006/relationships/hyperlink" Target="https://www.zipcodestogo.com/Suffolk/NY/" TargetMode="External"/><Relationship Id="rId1355" Type="http://schemas.openxmlformats.org/officeDocument/2006/relationships/hyperlink" Target="https://www.zipcodestogo.com/East%20Moriches/NY/11940/" TargetMode="External"/><Relationship Id="rId1562" Type="http://schemas.openxmlformats.org/officeDocument/2006/relationships/hyperlink" Target="https://www.zipcodestogo.com/Schoharie/NY/" TargetMode="External"/><Relationship Id="rId2406" Type="http://schemas.openxmlformats.org/officeDocument/2006/relationships/hyperlink" Target="https://www.zipcodestogo.com/Essex/NY/" TargetMode="External"/><Relationship Id="rId2613" Type="http://schemas.openxmlformats.org/officeDocument/2006/relationships/hyperlink" Target="https://www.zipcodestogo.com/Dryden/NY/13053/" TargetMode="External"/><Relationship Id="rId1008" Type="http://schemas.openxmlformats.org/officeDocument/2006/relationships/hyperlink" Target="https://www.zipcodestogo.com/Queens/NY/" TargetMode="External"/><Relationship Id="rId1215" Type="http://schemas.openxmlformats.org/officeDocument/2006/relationships/hyperlink" Target="https://www.zipcodestogo.com/Greenlawn/NY/11740/" TargetMode="External"/><Relationship Id="rId1422" Type="http://schemas.openxmlformats.org/officeDocument/2006/relationships/hyperlink" Target="https://www.zipcodestogo.com/Suffolk/NY/" TargetMode="External"/><Relationship Id="rId2820" Type="http://schemas.openxmlformats.org/officeDocument/2006/relationships/hyperlink" Target="https://www.zipcodestogo.com/Onondaga/NY/" TargetMode="External"/><Relationship Id="rId61" Type="http://schemas.openxmlformats.org/officeDocument/2006/relationships/hyperlink" Target="https://www.zipcodestogo.com/New%20York/NY/10028/" TargetMode="External"/><Relationship Id="rId3387" Type="http://schemas.openxmlformats.org/officeDocument/2006/relationships/hyperlink" Target="https://www.zipcodestogo.com/Nichols/NY/13812/" TargetMode="External"/><Relationship Id="rId2196" Type="http://schemas.openxmlformats.org/officeDocument/2006/relationships/hyperlink" Target="https://www.zipcodestogo.com/Sullivan/NY/" TargetMode="External"/><Relationship Id="rId3594" Type="http://schemas.openxmlformats.org/officeDocument/2006/relationships/hyperlink" Target="https://www.zipcodestogo.com/Niagara/NY/" TargetMode="External"/><Relationship Id="rId4438" Type="http://schemas.openxmlformats.org/officeDocument/2006/relationships/hyperlink" Target="http://www.p12.nysed.gov/repcrd2005/links/c26_dist.shtml" TargetMode="External"/><Relationship Id="rId168" Type="http://schemas.openxmlformats.org/officeDocument/2006/relationships/hyperlink" Target="https://www.zipcodestogo.com/New%20york/NY/" TargetMode="External"/><Relationship Id="rId3247" Type="http://schemas.openxmlformats.org/officeDocument/2006/relationships/hyperlink" Target="https://www.zipcodestogo.com/Rooseveltown/NY/13683/" TargetMode="External"/><Relationship Id="rId3454" Type="http://schemas.openxmlformats.org/officeDocument/2006/relationships/hyperlink" Target="https://www.zipcodestogo.com/Cortland/NY/" TargetMode="External"/><Relationship Id="rId3661" Type="http://schemas.openxmlformats.org/officeDocument/2006/relationships/hyperlink" Target="https://www.zipcodestogo.com/Tonawanda/NY/14151/" TargetMode="External"/><Relationship Id="rId375" Type="http://schemas.openxmlformats.org/officeDocument/2006/relationships/hyperlink" Target="https://www.zipcodestogo.com/Bronx/NY/10459/" TargetMode="External"/><Relationship Id="rId582" Type="http://schemas.openxmlformats.org/officeDocument/2006/relationships/hyperlink" Target="https://www.zipcodestogo.com/Westchester/NY/" TargetMode="External"/><Relationship Id="rId2056" Type="http://schemas.openxmlformats.org/officeDocument/2006/relationships/hyperlink" Target="https://www.zipcodestogo.com/Columbia/NY/" TargetMode="External"/><Relationship Id="rId2263" Type="http://schemas.openxmlformats.org/officeDocument/2006/relationships/hyperlink" Target="https://www.zipcodestogo.com/Thompsonville/NY/12784/" TargetMode="External"/><Relationship Id="rId2470" Type="http://schemas.openxmlformats.org/officeDocument/2006/relationships/hyperlink" Target="https://www.zipcodestogo.com/Franklin/NY/" TargetMode="External"/><Relationship Id="rId3107" Type="http://schemas.openxmlformats.org/officeDocument/2006/relationships/hyperlink" Target="https://www.zipcodestogo.com/Alexandria%20Bay/NY/13607/" TargetMode="External"/><Relationship Id="rId3314" Type="http://schemas.openxmlformats.org/officeDocument/2006/relationships/hyperlink" Target="https://www.zipcodestogo.com/Delaware/NY/" TargetMode="External"/><Relationship Id="rId3521" Type="http://schemas.openxmlformats.org/officeDocument/2006/relationships/hyperlink" Target="https://www.zipcodestogo.com/Crittenden/NY/14038/" TargetMode="External"/><Relationship Id="rId235" Type="http://schemas.openxmlformats.org/officeDocument/2006/relationships/hyperlink" Target="https://www.zipcodestogo.com/New%20York/NY/10168/" TargetMode="External"/><Relationship Id="rId442" Type="http://schemas.openxmlformats.org/officeDocument/2006/relationships/hyperlink" Target="https://www.zipcodestogo.com/Westchester/NY/" TargetMode="External"/><Relationship Id="rId1072" Type="http://schemas.openxmlformats.org/officeDocument/2006/relationships/hyperlink" Target="https://www.zipcodestogo.com/Nassau/NY/" TargetMode="External"/><Relationship Id="rId2123" Type="http://schemas.openxmlformats.org/officeDocument/2006/relationships/hyperlink" Target="https://www.zipcodestogo.com/Salisbury%20Mills/NY/12577/" TargetMode="External"/><Relationship Id="rId2330" Type="http://schemas.openxmlformats.org/officeDocument/2006/relationships/hyperlink" Target="https://www.zipcodestogo.com/Saratoga/NY/" TargetMode="External"/><Relationship Id="rId302" Type="http://schemas.openxmlformats.org/officeDocument/2006/relationships/hyperlink" Target="https://www.zipcodestogo.com/New%20york/NY/" TargetMode="External"/><Relationship Id="rId4088" Type="http://schemas.openxmlformats.org/officeDocument/2006/relationships/hyperlink" Target="https://www.zipcodestogo.com/Monroe/NY/" TargetMode="External"/><Relationship Id="rId4295" Type="http://schemas.openxmlformats.org/officeDocument/2006/relationships/hyperlink" Target="https://www.zipcodestogo.com/Dundee/NY/14837/" TargetMode="External"/><Relationship Id="rId1889" Type="http://schemas.openxmlformats.org/officeDocument/2006/relationships/hyperlink" Target="https://www.zipcodestogo.com/Glasco/NY/12432/" TargetMode="External"/><Relationship Id="rId4155" Type="http://schemas.openxmlformats.org/officeDocument/2006/relationships/hyperlink" Target="https://www.zipcodestogo.com/Fillmore/NY/14735/" TargetMode="External"/><Relationship Id="rId4362" Type="http://schemas.openxmlformats.org/officeDocument/2006/relationships/hyperlink" Target="https://www.zipcodestogo.com/Steuben/NY/" TargetMode="External"/><Relationship Id="rId1749" Type="http://schemas.openxmlformats.org/officeDocument/2006/relationships/hyperlink" Target="https://www.zipcodestogo.com/Albany/NY/12225/" TargetMode="External"/><Relationship Id="rId1956" Type="http://schemas.openxmlformats.org/officeDocument/2006/relationships/hyperlink" Target="https://www.zipcodestogo.com/Greene/NY/" TargetMode="External"/><Relationship Id="rId3171" Type="http://schemas.openxmlformats.org/officeDocument/2006/relationships/hyperlink" Target="https://www.zipcodestogo.com/Gouverneur/NY/13642/" TargetMode="External"/><Relationship Id="rId4015" Type="http://schemas.openxmlformats.org/officeDocument/2006/relationships/hyperlink" Target="https://www.zipcodestogo.com/Rochester/NY/14604/" TargetMode="External"/><Relationship Id="rId1609" Type="http://schemas.openxmlformats.org/officeDocument/2006/relationships/hyperlink" Target="https://www.zipcodestogo.com/Old%20Chatham/NY/12136/" TargetMode="External"/><Relationship Id="rId1816" Type="http://schemas.openxmlformats.org/officeDocument/2006/relationships/hyperlink" Target="https://www.zipcodestogo.com/Schenectady/NY/" TargetMode="External"/><Relationship Id="rId4222" Type="http://schemas.openxmlformats.org/officeDocument/2006/relationships/hyperlink" Target="https://www.zipcodestogo.com/Chautauqua/NY/" TargetMode="External"/><Relationship Id="rId3031" Type="http://schemas.openxmlformats.org/officeDocument/2006/relationships/hyperlink" Target="https://www.zipcodestogo.com/Smyrna/NY/13464/" TargetMode="External"/><Relationship Id="rId3988" Type="http://schemas.openxmlformats.org/officeDocument/2006/relationships/hyperlink" Target="https://www.zipcodestogo.com/Wayne/NY/" TargetMode="External"/><Relationship Id="rId2797" Type="http://schemas.openxmlformats.org/officeDocument/2006/relationships/hyperlink" Target="https://www.zipcodestogo.com/Syracuse/NY/13208/" TargetMode="External"/><Relationship Id="rId3848" Type="http://schemas.openxmlformats.org/officeDocument/2006/relationships/hyperlink" Target="https://www.zipcodestogo.com/Monroe/NY/" TargetMode="External"/><Relationship Id="rId769" Type="http://schemas.openxmlformats.org/officeDocument/2006/relationships/hyperlink" Target="https://www.zipcodestogo.com/Port%20Washington/NY/11050/" TargetMode="External"/><Relationship Id="rId976" Type="http://schemas.openxmlformats.org/officeDocument/2006/relationships/hyperlink" Target="https://www.zipcodestogo.com/Queens/NY/" TargetMode="External"/><Relationship Id="rId1399" Type="http://schemas.openxmlformats.org/officeDocument/2006/relationships/hyperlink" Target="https://www.zipcodestogo.com/Shelter%20Island/NY/11964/" TargetMode="External"/><Relationship Id="rId2657" Type="http://schemas.openxmlformats.org/officeDocument/2006/relationships/hyperlink" Target="https://www.zipcodestogo.com/Kirkville/NY/13082/" TargetMode="External"/><Relationship Id="rId629" Type="http://schemas.openxmlformats.org/officeDocument/2006/relationships/hyperlink" Target="https://www.zipcodestogo.com/Greenwood%20Lake/NY/10925/" TargetMode="External"/><Relationship Id="rId1259" Type="http://schemas.openxmlformats.org/officeDocument/2006/relationships/hyperlink" Target="https://www.zipcodestogo.com/Nesconset/NY/11767/" TargetMode="External"/><Relationship Id="rId1466" Type="http://schemas.openxmlformats.org/officeDocument/2006/relationships/hyperlink" Target="https://www.zipcodestogo.com/Rensselaer/NY/" TargetMode="External"/><Relationship Id="rId2864" Type="http://schemas.openxmlformats.org/officeDocument/2006/relationships/hyperlink" Target="https://www.zipcodestogo.com/Oneida/NY/" TargetMode="External"/><Relationship Id="rId3708" Type="http://schemas.openxmlformats.org/officeDocument/2006/relationships/hyperlink" Target="https://www.zipcodestogo.com/Erie/NY/" TargetMode="External"/><Relationship Id="rId3915" Type="http://schemas.openxmlformats.org/officeDocument/2006/relationships/hyperlink" Target="https://www.zipcodestogo.com/Ontario/NY/14519/" TargetMode="External"/><Relationship Id="rId836" Type="http://schemas.openxmlformats.org/officeDocument/2006/relationships/hyperlink" Target="https://www.zipcodestogo.com/Kings/NY/" TargetMode="External"/><Relationship Id="rId1119" Type="http://schemas.openxmlformats.org/officeDocument/2006/relationships/hyperlink" Target="https://www.zipcodestogo.com/Rockville%20Centre/NY/11592/" TargetMode="External"/><Relationship Id="rId1673" Type="http://schemas.openxmlformats.org/officeDocument/2006/relationships/hyperlink" Target="https://www.zipcodestogo.com/Summit/NY/12175/" TargetMode="External"/><Relationship Id="rId1880" Type="http://schemas.openxmlformats.org/officeDocument/2006/relationships/hyperlink" Target="https://www.zipcodestogo.com/Greene/NY/" TargetMode="External"/><Relationship Id="rId2517" Type="http://schemas.openxmlformats.org/officeDocument/2006/relationships/hyperlink" Target="https://www.zipcodestogo.com/Owls%20Head/NY/12969/" TargetMode="External"/><Relationship Id="rId2724" Type="http://schemas.openxmlformats.org/officeDocument/2006/relationships/hyperlink" Target="https://www.zipcodestogo.com/Madison/NY/" TargetMode="External"/><Relationship Id="rId2931" Type="http://schemas.openxmlformats.org/officeDocument/2006/relationships/hyperlink" Target="https://www.zipcodestogo.com/Ilion/NY/13357/" TargetMode="External"/><Relationship Id="rId903" Type="http://schemas.openxmlformats.org/officeDocument/2006/relationships/hyperlink" Target="https://www.zipcodestogo.com/Brooklyn/NY/11256/" TargetMode="External"/><Relationship Id="rId1326" Type="http://schemas.openxmlformats.org/officeDocument/2006/relationships/hyperlink" Target="https://www.zipcodestogo.com/Nassau/NY/" TargetMode="External"/><Relationship Id="rId1533" Type="http://schemas.openxmlformats.org/officeDocument/2006/relationships/hyperlink" Target="https://www.zipcodestogo.com/Gallupville/NY/12073/" TargetMode="External"/><Relationship Id="rId1740" Type="http://schemas.openxmlformats.org/officeDocument/2006/relationships/hyperlink" Target="https://www.zipcodestogo.com/Albany/NY/" TargetMode="External"/><Relationship Id="rId32" Type="http://schemas.openxmlformats.org/officeDocument/2006/relationships/hyperlink" Target="https://www.zipcodestogo.com/New%20york/NY/" TargetMode="External"/><Relationship Id="rId1600" Type="http://schemas.openxmlformats.org/officeDocument/2006/relationships/hyperlink" Target="https://www.zipcodestogo.com/Columbia/NY/" TargetMode="External"/><Relationship Id="rId3498" Type="http://schemas.openxmlformats.org/officeDocument/2006/relationships/hyperlink" Target="https://www.zipcodestogo.com/Erie/NY/" TargetMode="External"/><Relationship Id="rId3358" Type="http://schemas.openxmlformats.org/officeDocument/2006/relationships/hyperlink" Target="https://www.zipcodestogo.com/Broome/NY/" TargetMode="External"/><Relationship Id="rId3565" Type="http://schemas.openxmlformats.org/officeDocument/2006/relationships/hyperlink" Target="https://www.zipcodestogo.com/Gasport/NY/14067/" TargetMode="External"/><Relationship Id="rId3772" Type="http://schemas.openxmlformats.org/officeDocument/2006/relationships/hyperlink" Target="https://www.zipcodestogo.com/Niagara/NY/" TargetMode="External"/><Relationship Id="rId4409" Type="http://schemas.openxmlformats.org/officeDocument/2006/relationships/hyperlink" Target="https://www.zipcodestogo.com/Elmira/NY/14925/" TargetMode="External"/><Relationship Id="rId279" Type="http://schemas.openxmlformats.org/officeDocument/2006/relationships/hyperlink" Target="https://www.zipcodestogo.com/New%20York/NY/10249/" TargetMode="External"/><Relationship Id="rId486" Type="http://schemas.openxmlformats.org/officeDocument/2006/relationships/hyperlink" Target="https://www.zipcodestogo.com/Westchester/NY/" TargetMode="External"/><Relationship Id="rId693" Type="http://schemas.openxmlformats.org/officeDocument/2006/relationships/hyperlink" Target="https://www.zipcodestogo.com/Sterling%20Forest/NY/10979/" TargetMode="External"/><Relationship Id="rId2167" Type="http://schemas.openxmlformats.org/officeDocument/2006/relationships/hyperlink" Target="https://www.zipcodestogo.com/Bloomingburg/NY/12721/" TargetMode="External"/><Relationship Id="rId2374" Type="http://schemas.openxmlformats.org/officeDocument/2006/relationships/hyperlink" Target="https://www.zipcodestogo.com/Essex/NY/" TargetMode="External"/><Relationship Id="rId2581" Type="http://schemas.openxmlformats.org/officeDocument/2006/relationships/hyperlink" Target="https://www.zipcodestogo.com/Camillus/NY/13031/" TargetMode="External"/><Relationship Id="rId3218" Type="http://schemas.openxmlformats.org/officeDocument/2006/relationships/hyperlink" Target="https://www.zipcodestogo.com/Saint%20lawrence/NY/" TargetMode="External"/><Relationship Id="rId3425" Type="http://schemas.openxmlformats.org/officeDocument/2006/relationships/hyperlink" Target="https://www.zipcodestogo.com/South%20New%20Berlin/NY/13843/" TargetMode="External"/><Relationship Id="rId3632" Type="http://schemas.openxmlformats.org/officeDocument/2006/relationships/hyperlink" Target="https://www.zipcodestogo.com/Wyoming/NY/" TargetMode="External"/><Relationship Id="rId139" Type="http://schemas.openxmlformats.org/officeDocument/2006/relationships/hyperlink" Target="https://www.zipcodestogo.com/New%20York/NY/10105/" TargetMode="External"/><Relationship Id="rId346" Type="http://schemas.openxmlformats.org/officeDocument/2006/relationships/hyperlink" Target="https://www.zipcodestogo.com/Richmond/NY/" TargetMode="External"/><Relationship Id="rId553" Type="http://schemas.openxmlformats.org/officeDocument/2006/relationships/hyperlink" Target="https://www.zipcodestogo.com/White%20Plains/NY/10602/" TargetMode="External"/><Relationship Id="rId760" Type="http://schemas.openxmlformats.org/officeDocument/2006/relationships/hyperlink" Target="https://www.zipcodestogo.com/Nassau/NY/" TargetMode="External"/><Relationship Id="rId1183" Type="http://schemas.openxmlformats.org/officeDocument/2006/relationships/hyperlink" Target="https://www.zipcodestogo.com/Centerport/NY/11721/" TargetMode="External"/><Relationship Id="rId1390" Type="http://schemas.openxmlformats.org/officeDocument/2006/relationships/hyperlink" Target="https://www.zipcodestogo.com/Suffolk/NY/" TargetMode="External"/><Relationship Id="rId2027" Type="http://schemas.openxmlformats.org/officeDocument/2006/relationships/hyperlink" Target="https://www.zipcodestogo.com/Clintondale/NY/12515/" TargetMode="External"/><Relationship Id="rId2234" Type="http://schemas.openxmlformats.org/officeDocument/2006/relationships/hyperlink" Target="https://www.zipcodestogo.com/Sullivan/NY/" TargetMode="External"/><Relationship Id="rId2441" Type="http://schemas.openxmlformats.org/officeDocument/2006/relationships/hyperlink" Target="https://www.zipcodestogo.com/Chazy/NY/12921/" TargetMode="External"/><Relationship Id="rId206" Type="http://schemas.openxmlformats.org/officeDocument/2006/relationships/hyperlink" Target="https://www.zipcodestogo.com/New%20york/NY/" TargetMode="External"/><Relationship Id="rId413" Type="http://schemas.openxmlformats.org/officeDocument/2006/relationships/hyperlink" Target="https://www.zipcodestogo.com/Ardsley/NY/10502/" TargetMode="External"/><Relationship Id="rId1043" Type="http://schemas.openxmlformats.org/officeDocument/2006/relationships/hyperlink" Target="https://www.zipcodestogo.com/Freeport/NY/11520/" TargetMode="External"/><Relationship Id="rId4199" Type="http://schemas.openxmlformats.org/officeDocument/2006/relationships/hyperlink" Target="https://www.zipcodestogo.com/Olean/NY/14760/" TargetMode="External"/><Relationship Id="rId620" Type="http://schemas.openxmlformats.org/officeDocument/2006/relationships/hyperlink" Target="https://www.zipcodestogo.com/Rockland/NY/" TargetMode="External"/><Relationship Id="rId1250" Type="http://schemas.openxmlformats.org/officeDocument/2006/relationships/hyperlink" Target="https://www.zipcodestogo.com/Nassau/NY/" TargetMode="External"/><Relationship Id="rId2301" Type="http://schemas.openxmlformats.org/officeDocument/2006/relationships/hyperlink" Target="https://www.zipcodestogo.com/Cambridge/NY/12816/" TargetMode="External"/><Relationship Id="rId4059" Type="http://schemas.openxmlformats.org/officeDocument/2006/relationships/hyperlink" Target="https://www.zipcodestogo.com/Rochester/NY/14626/" TargetMode="External"/><Relationship Id="rId1110" Type="http://schemas.openxmlformats.org/officeDocument/2006/relationships/hyperlink" Target="https://www.zipcodestogo.com/Nassau/NY/" TargetMode="External"/><Relationship Id="rId4266" Type="http://schemas.openxmlformats.org/officeDocument/2006/relationships/hyperlink" Target="https://www.zipcodestogo.com/Chemung/NY/" TargetMode="External"/><Relationship Id="rId1927" Type="http://schemas.openxmlformats.org/officeDocument/2006/relationships/hyperlink" Target="https://www.zipcodestogo.com/Maplecrest/NY/12454/" TargetMode="External"/><Relationship Id="rId3075" Type="http://schemas.openxmlformats.org/officeDocument/2006/relationships/hyperlink" Target="https://www.zipcodestogo.com/West%20Winfield/NY/13491/" TargetMode="External"/><Relationship Id="rId3282" Type="http://schemas.openxmlformats.org/officeDocument/2006/relationships/hyperlink" Target="https://www.zipcodestogo.com/Tioga/NY/" TargetMode="External"/><Relationship Id="rId4126" Type="http://schemas.openxmlformats.org/officeDocument/2006/relationships/hyperlink" Target="https://www.zipcodestogo.com/Chautauqua/NY/" TargetMode="External"/><Relationship Id="rId4333" Type="http://schemas.openxmlformats.org/officeDocument/2006/relationships/hyperlink" Target="https://www.zipcodestogo.com/Lockwood/NY/14859/" TargetMode="External"/><Relationship Id="rId2091" Type="http://schemas.openxmlformats.org/officeDocument/2006/relationships/hyperlink" Target="https://www.zipcodestogo.com/Newburgh/NY/12552/" TargetMode="External"/><Relationship Id="rId3142" Type="http://schemas.openxmlformats.org/officeDocument/2006/relationships/hyperlink" Target="https://www.zipcodestogo.com/Lewis/NY/" TargetMode="External"/><Relationship Id="rId4400" Type="http://schemas.openxmlformats.org/officeDocument/2006/relationships/hyperlink" Target="https://www.zipcodestogo.com/Chemung/NY/" TargetMode="External"/><Relationship Id="rId270" Type="http://schemas.openxmlformats.org/officeDocument/2006/relationships/hyperlink" Target="https://www.zipcodestogo.com/New%20york/NY/" TargetMode="External"/><Relationship Id="rId3002" Type="http://schemas.openxmlformats.org/officeDocument/2006/relationships/hyperlink" Target="https://www.zipcodestogo.com/Oneida/NY/" TargetMode="External"/><Relationship Id="rId130" Type="http://schemas.openxmlformats.org/officeDocument/2006/relationships/hyperlink" Target="https://www.zipcodestogo.com/New%20york/NY/" TargetMode="External"/><Relationship Id="rId3959" Type="http://schemas.openxmlformats.org/officeDocument/2006/relationships/hyperlink" Target="https://www.zipcodestogo.com/Seneca%20Castle/NY/14547/" TargetMode="External"/><Relationship Id="rId2768" Type="http://schemas.openxmlformats.org/officeDocument/2006/relationships/hyperlink" Target="https://www.zipcodestogo.com/Onondaga/NY/" TargetMode="External"/><Relationship Id="rId2975" Type="http://schemas.openxmlformats.org/officeDocument/2006/relationships/hyperlink" Target="https://www.zipcodestogo.com/New%20York%20Mills/NY/13417/" TargetMode="External"/><Relationship Id="rId3819" Type="http://schemas.openxmlformats.org/officeDocument/2006/relationships/hyperlink" Target="https://www.zipcodestogo.com/Dresden/NY/14441/" TargetMode="External"/><Relationship Id="rId947" Type="http://schemas.openxmlformats.org/officeDocument/2006/relationships/hyperlink" Target="https://www.zipcodestogo.com/Elmhurst/NY/11373/" TargetMode="External"/><Relationship Id="rId1577" Type="http://schemas.openxmlformats.org/officeDocument/2006/relationships/hyperlink" Target="https://www.zipcodestogo.com/Malden%20Bridge/NY/12115/" TargetMode="External"/><Relationship Id="rId1784" Type="http://schemas.openxmlformats.org/officeDocument/2006/relationships/hyperlink" Target="https://www.zipcodestogo.com/Albany/NY/" TargetMode="External"/><Relationship Id="rId1991" Type="http://schemas.openxmlformats.org/officeDocument/2006/relationships/hyperlink" Target="https://www.zipcodestogo.com/West%20Kill/NY/12492/" TargetMode="External"/><Relationship Id="rId2628" Type="http://schemas.openxmlformats.org/officeDocument/2006/relationships/hyperlink" Target="https://www.zipcodestogo.com/Onondaga/NY/" TargetMode="External"/><Relationship Id="rId2835" Type="http://schemas.openxmlformats.org/officeDocument/2006/relationships/hyperlink" Target="https://www.zipcodestogo.com/Syracuse/NY/13261/" TargetMode="External"/><Relationship Id="rId4190" Type="http://schemas.openxmlformats.org/officeDocument/2006/relationships/hyperlink" Target="https://www.zipcodestogo.com/Allegany/NY/" TargetMode="External"/><Relationship Id="rId76" Type="http://schemas.openxmlformats.org/officeDocument/2006/relationships/hyperlink" Target="https://www.zipcodestogo.com/New%20york/NY/" TargetMode="External"/><Relationship Id="rId807" Type="http://schemas.openxmlformats.org/officeDocument/2006/relationships/hyperlink" Target="https://www.zipcodestogo.com/Brooklyn/NY/11204/" TargetMode="External"/><Relationship Id="rId1437" Type="http://schemas.openxmlformats.org/officeDocument/2006/relationships/hyperlink" Target="https://www.zipcodestogo.com/Auriesville/NY/12016/" TargetMode="External"/><Relationship Id="rId1644" Type="http://schemas.openxmlformats.org/officeDocument/2006/relationships/hyperlink" Target="https://www.zipcodestogo.com/Schoharie/NY/" TargetMode="External"/><Relationship Id="rId1851" Type="http://schemas.openxmlformats.org/officeDocument/2006/relationships/hyperlink" Target="https://www.zipcodestogo.com/Big%20Indian/NY/12410/" TargetMode="External"/><Relationship Id="rId2902" Type="http://schemas.openxmlformats.org/officeDocument/2006/relationships/hyperlink" Target="https://www.zipcodestogo.com/Otsego/NY/" TargetMode="External"/><Relationship Id="rId4050" Type="http://schemas.openxmlformats.org/officeDocument/2006/relationships/hyperlink" Target="https://www.zipcodestogo.com/Monroe/NY/" TargetMode="External"/><Relationship Id="rId1504" Type="http://schemas.openxmlformats.org/officeDocument/2006/relationships/hyperlink" Target="https://www.zipcodestogo.com/Greene/NY/" TargetMode="External"/><Relationship Id="rId1711" Type="http://schemas.openxmlformats.org/officeDocument/2006/relationships/hyperlink" Target="https://www.zipcodestogo.com/Worcester/NY/12197/" TargetMode="External"/><Relationship Id="rId3469" Type="http://schemas.openxmlformats.org/officeDocument/2006/relationships/hyperlink" Target="https://www.zipcodestogo.com/Akron/NY/14001/" TargetMode="External"/><Relationship Id="rId3676" Type="http://schemas.openxmlformats.org/officeDocument/2006/relationships/hyperlink" Target="https://www.zipcodestogo.com/Niagara/NY/" TargetMode="External"/><Relationship Id="rId597" Type="http://schemas.openxmlformats.org/officeDocument/2006/relationships/hyperlink" Target="https://www.zipcodestogo.com/Suffern/NY/10901/" TargetMode="External"/><Relationship Id="rId2278" Type="http://schemas.openxmlformats.org/officeDocument/2006/relationships/hyperlink" Target="https://www.zipcodestogo.com/Sullivan/NY/" TargetMode="External"/><Relationship Id="rId2485" Type="http://schemas.openxmlformats.org/officeDocument/2006/relationships/hyperlink" Target="https://www.zipcodestogo.com/Lawrenceville/NY/12949/" TargetMode="External"/><Relationship Id="rId3329" Type="http://schemas.openxmlformats.org/officeDocument/2006/relationships/hyperlink" Target="https://www.zipcodestogo.com/Endwell/NY/13762/" TargetMode="External"/><Relationship Id="rId3883" Type="http://schemas.openxmlformats.org/officeDocument/2006/relationships/hyperlink" Target="https://www.zipcodestogo.com/Lyons/NY/14489/" TargetMode="External"/><Relationship Id="rId457" Type="http://schemas.openxmlformats.org/officeDocument/2006/relationships/hyperlink" Target="https://www.zipcodestogo.com/Harrison/NY/10528/" TargetMode="External"/><Relationship Id="rId1087" Type="http://schemas.openxmlformats.org/officeDocument/2006/relationships/hyperlink" Target="https://www.zipcodestogo.com/Lynbrook/NY/11563/" TargetMode="External"/><Relationship Id="rId1294" Type="http://schemas.openxmlformats.org/officeDocument/2006/relationships/hyperlink" Target="https://www.zipcodestogo.com/Suffolk/NY/" TargetMode="External"/><Relationship Id="rId2138" Type="http://schemas.openxmlformats.org/officeDocument/2006/relationships/hyperlink" Target="https://www.zipcodestogo.com/Dutchess/NY/" TargetMode="External"/><Relationship Id="rId2692" Type="http://schemas.openxmlformats.org/officeDocument/2006/relationships/hyperlink" Target="https://www.zipcodestogo.com/Onondaga/NY/" TargetMode="External"/><Relationship Id="rId3536" Type="http://schemas.openxmlformats.org/officeDocument/2006/relationships/hyperlink" Target="https://www.zipcodestogo.com/Chautauqua/NY/" TargetMode="External"/><Relationship Id="rId3743" Type="http://schemas.openxmlformats.org/officeDocument/2006/relationships/hyperlink" Target="https://www.zipcodestogo.com/Buffalo/NY/14241/" TargetMode="External"/><Relationship Id="rId3950" Type="http://schemas.openxmlformats.org/officeDocument/2006/relationships/hyperlink" Target="https://www.zipcodestogo.com/Wayne/NY/" TargetMode="External"/><Relationship Id="rId664" Type="http://schemas.openxmlformats.org/officeDocument/2006/relationships/hyperlink" Target="https://www.zipcodestogo.com/Orange/NY/" TargetMode="External"/><Relationship Id="rId871" Type="http://schemas.openxmlformats.org/officeDocument/2006/relationships/hyperlink" Target="https://www.zipcodestogo.com/Brooklyn/NY/11237/" TargetMode="External"/><Relationship Id="rId2345" Type="http://schemas.openxmlformats.org/officeDocument/2006/relationships/hyperlink" Target="https://www.zipcodestogo.com/Kattskill%20Bay/NY/12844/" TargetMode="External"/><Relationship Id="rId2552" Type="http://schemas.openxmlformats.org/officeDocument/2006/relationships/hyperlink" Target="https://www.zipcodestogo.com/Clinton/NY/" TargetMode="External"/><Relationship Id="rId3603" Type="http://schemas.openxmlformats.org/officeDocument/2006/relationships/hyperlink" Target="https://www.zipcodestogo.com/Medina/NY/14103/" TargetMode="External"/><Relationship Id="rId3810" Type="http://schemas.openxmlformats.org/officeDocument/2006/relationships/hyperlink" Target="https://www.zipcodestogo.com/Monroe/NY/" TargetMode="External"/><Relationship Id="rId317" Type="http://schemas.openxmlformats.org/officeDocument/2006/relationships/hyperlink" Target="https://www.zipcodestogo.com/New%20York/NY/10279/" TargetMode="External"/><Relationship Id="rId524" Type="http://schemas.openxmlformats.org/officeDocument/2006/relationships/hyperlink" Target="https://www.zipcodestogo.com/Westchester/NY/" TargetMode="External"/><Relationship Id="rId731" Type="http://schemas.openxmlformats.org/officeDocument/2006/relationships/hyperlink" Target="https://www.zipcodestogo.com/Floral%20Park/NY/11002/" TargetMode="External"/><Relationship Id="rId1154" Type="http://schemas.openxmlformats.org/officeDocument/2006/relationships/hyperlink" Target="https://www.zipcodestogo.com/Suffolk/NY/" TargetMode="External"/><Relationship Id="rId1361" Type="http://schemas.openxmlformats.org/officeDocument/2006/relationships/hyperlink" Target="https://www.zipcodestogo.com/Greenport/NY/11944/" TargetMode="External"/><Relationship Id="rId2205" Type="http://schemas.openxmlformats.org/officeDocument/2006/relationships/hyperlink" Target="https://www.zipcodestogo.com/Huguenot/NY/12746/" TargetMode="External"/><Relationship Id="rId2412" Type="http://schemas.openxmlformats.org/officeDocument/2006/relationships/hyperlink" Target="https://www.zipcodestogo.com/Warren/NY/" TargetMode="External"/><Relationship Id="rId1014" Type="http://schemas.openxmlformats.org/officeDocument/2006/relationships/hyperlink" Target="https://www.zipcodestogo.com/Queens/NY/" TargetMode="External"/><Relationship Id="rId1221" Type="http://schemas.openxmlformats.org/officeDocument/2006/relationships/hyperlink" Target="https://www.zipcodestogo.com/Huntington/NY/11743/" TargetMode="External"/><Relationship Id="rId4377" Type="http://schemas.openxmlformats.org/officeDocument/2006/relationships/hyperlink" Target="https://www.zipcodestogo.com/Troupsburg/NY/14885/" TargetMode="External"/><Relationship Id="rId3186" Type="http://schemas.openxmlformats.org/officeDocument/2006/relationships/hyperlink" Target="https://www.zipcodestogo.com/Jefferson/NY/" TargetMode="External"/><Relationship Id="rId3393" Type="http://schemas.openxmlformats.org/officeDocument/2006/relationships/hyperlink" Target="https://www.zipcodestogo.com/Norwich/NY/13815/" TargetMode="External"/><Relationship Id="rId4237" Type="http://schemas.openxmlformats.org/officeDocument/2006/relationships/hyperlink" Target="https://www.zipcodestogo.com/Addison/NY/14801/" TargetMode="External"/><Relationship Id="rId4444" Type="http://schemas.openxmlformats.org/officeDocument/2006/relationships/hyperlink" Target="http://www.p12.nysed.gov/repcrd2005/links/c42_dist.shtml" TargetMode="External"/><Relationship Id="rId3046" Type="http://schemas.openxmlformats.org/officeDocument/2006/relationships/hyperlink" Target="https://www.zipcodestogo.com/Lewis/NY/" TargetMode="External"/><Relationship Id="rId3253" Type="http://schemas.openxmlformats.org/officeDocument/2006/relationships/hyperlink" Target="https://www.zipcodestogo.com/South%20Colton/NY/13687/" TargetMode="External"/><Relationship Id="rId3460" Type="http://schemas.openxmlformats.org/officeDocument/2006/relationships/hyperlink" Target="https://www.zipcodestogo.com/Broome/NY/" TargetMode="External"/><Relationship Id="rId4304" Type="http://schemas.openxmlformats.org/officeDocument/2006/relationships/hyperlink" Target="https://www.zipcodestogo.com/Schuyler/NY/" TargetMode="External"/><Relationship Id="rId174" Type="http://schemas.openxmlformats.org/officeDocument/2006/relationships/hyperlink" Target="https://www.zipcodestogo.com/New%20york/NY/" TargetMode="External"/><Relationship Id="rId381" Type="http://schemas.openxmlformats.org/officeDocument/2006/relationships/hyperlink" Target="https://www.zipcodestogo.com/Bronx/NY/10462/" TargetMode="External"/><Relationship Id="rId2062" Type="http://schemas.openxmlformats.org/officeDocument/2006/relationships/hyperlink" Target="https://www.zipcodestogo.com/Columbia/NY/" TargetMode="External"/><Relationship Id="rId3113" Type="http://schemas.openxmlformats.org/officeDocument/2006/relationships/hyperlink" Target="https://www.zipcodestogo.com/Black%20River/NY/13612/" TargetMode="External"/><Relationship Id="rId241" Type="http://schemas.openxmlformats.org/officeDocument/2006/relationships/hyperlink" Target="https://www.zipcodestogo.com/New%20York/NY/10171/" TargetMode="External"/><Relationship Id="rId3320" Type="http://schemas.openxmlformats.org/officeDocument/2006/relationships/hyperlink" Target="https://www.zipcodestogo.com/Delaware/NY/" TargetMode="External"/><Relationship Id="rId2879" Type="http://schemas.openxmlformats.org/officeDocument/2006/relationships/hyperlink" Target="https://www.zipcodestogo.com/Cold%20Brook/NY/13324/" TargetMode="External"/><Relationship Id="rId101" Type="http://schemas.openxmlformats.org/officeDocument/2006/relationships/hyperlink" Target="https://www.zipcodestogo.com/New%20York/NY/10055/" TargetMode="External"/><Relationship Id="rId1688" Type="http://schemas.openxmlformats.org/officeDocument/2006/relationships/hyperlink" Target="https://www.zipcodestogo.com/Columbia/NY/" TargetMode="External"/><Relationship Id="rId1895" Type="http://schemas.openxmlformats.org/officeDocument/2006/relationships/hyperlink" Target="https://www.zipcodestogo.com/Greenfield%20Park/NY/12435/" TargetMode="External"/><Relationship Id="rId2739" Type="http://schemas.openxmlformats.org/officeDocument/2006/relationships/hyperlink" Target="https://www.zipcodestogo.com/Pulaski/NY/13142/" TargetMode="External"/><Relationship Id="rId2946" Type="http://schemas.openxmlformats.org/officeDocument/2006/relationships/hyperlink" Target="https://www.zipcodestogo.com/Lewis/NY/" TargetMode="External"/><Relationship Id="rId4094" Type="http://schemas.openxmlformats.org/officeDocument/2006/relationships/hyperlink" Target="https://www.zipcodestogo.com/Monroe/NY/" TargetMode="External"/><Relationship Id="rId918" Type="http://schemas.openxmlformats.org/officeDocument/2006/relationships/hyperlink" Target="https://www.zipcodestogo.com/Queens/NY/" TargetMode="External"/><Relationship Id="rId1548" Type="http://schemas.openxmlformats.org/officeDocument/2006/relationships/hyperlink" Target="https://www.zipcodestogo.com/Greene/NY/" TargetMode="External"/><Relationship Id="rId1755" Type="http://schemas.openxmlformats.org/officeDocument/2006/relationships/hyperlink" Target="https://www.zipcodestogo.com/Albany/NY/12228/" TargetMode="External"/><Relationship Id="rId4161" Type="http://schemas.openxmlformats.org/officeDocument/2006/relationships/hyperlink" Target="https://www.zipcodestogo.com/Frewsburg/NY/14738/" TargetMode="External"/><Relationship Id="rId1408" Type="http://schemas.openxmlformats.org/officeDocument/2006/relationships/hyperlink" Target="https://www.zipcodestogo.com/Suffolk/NY/" TargetMode="External"/><Relationship Id="rId1962" Type="http://schemas.openxmlformats.org/officeDocument/2006/relationships/hyperlink" Target="https://www.zipcodestogo.com/Greene/NY/" TargetMode="External"/><Relationship Id="rId2806" Type="http://schemas.openxmlformats.org/officeDocument/2006/relationships/hyperlink" Target="https://www.zipcodestogo.com/Onondaga/NY/" TargetMode="External"/><Relationship Id="rId4021" Type="http://schemas.openxmlformats.org/officeDocument/2006/relationships/hyperlink" Target="https://www.zipcodestogo.com/Rochester/NY/14607/" TargetMode="External"/><Relationship Id="rId47" Type="http://schemas.openxmlformats.org/officeDocument/2006/relationships/hyperlink" Target="https://www.zipcodestogo.com/New%20York/NY/10021/" TargetMode="External"/><Relationship Id="rId1615" Type="http://schemas.openxmlformats.org/officeDocument/2006/relationships/hyperlink" Target="https://www.zipcodestogo.com/Piseco/NY/12139/" TargetMode="External"/><Relationship Id="rId1822" Type="http://schemas.openxmlformats.org/officeDocument/2006/relationships/hyperlink" Target="https://www.zipcodestogo.com/Schenectady/NY/" TargetMode="External"/><Relationship Id="rId3787" Type="http://schemas.openxmlformats.org/officeDocument/2006/relationships/hyperlink" Target="https://www.zipcodestogo.com/Bellona/NY/14415/" TargetMode="External"/><Relationship Id="rId3994" Type="http://schemas.openxmlformats.org/officeDocument/2006/relationships/hyperlink" Target="https://www.zipcodestogo.com/Steuben/NY/" TargetMode="External"/><Relationship Id="rId2389" Type="http://schemas.openxmlformats.org/officeDocument/2006/relationships/hyperlink" Target="https://www.zipcodestogo.com/Saratoga%20Springs/NY/12866/" TargetMode="External"/><Relationship Id="rId2596" Type="http://schemas.openxmlformats.org/officeDocument/2006/relationships/hyperlink" Target="https://www.zipcodestogo.com/Onondaga/NY/" TargetMode="External"/><Relationship Id="rId3647" Type="http://schemas.openxmlformats.org/officeDocument/2006/relationships/hyperlink" Target="https://www.zipcodestogo.com/South%20Wales/NY/14139/" TargetMode="External"/><Relationship Id="rId3854" Type="http://schemas.openxmlformats.org/officeDocument/2006/relationships/hyperlink" Target="https://www.zipcodestogo.com/Orleans/NY/" TargetMode="External"/><Relationship Id="rId568" Type="http://schemas.openxmlformats.org/officeDocument/2006/relationships/hyperlink" Target="https://www.zipcodestogo.com/Westchester/NY/" TargetMode="External"/><Relationship Id="rId775" Type="http://schemas.openxmlformats.org/officeDocument/2006/relationships/hyperlink" Target="https://www.zipcodestogo.com/Port%20Washington/NY/11053/" TargetMode="External"/><Relationship Id="rId982" Type="http://schemas.openxmlformats.org/officeDocument/2006/relationships/hyperlink" Target="https://www.zipcodestogo.com/Queens/NY/" TargetMode="External"/><Relationship Id="rId1198" Type="http://schemas.openxmlformats.org/officeDocument/2006/relationships/hyperlink" Target="https://www.zipcodestogo.com/Suffolk/NY/" TargetMode="External"/><Relationship Id="rId2249" Type="http://schemas.openxmlformats.org/officeDocument/2006/relationships/hyperlink" Target="https://www.zipcodestogo.com/Roscoe/NY/12776/" TargetMode="External"/><Relationship Id="rId2456" Type="http://schemas.openxmlformats.org/officeDocument/2006/relationships/hyperlink" Target="https://www.zipcodestogo.com/Clinton/NY/" TargetMode="External"/><Relationship Id="rId2663" Type="http://schemas.openxmlformats.org/officeDocument/2006/relationships/hyperlink" Target="https://www.zipcodestogo.com/Little%20York/NY/13087/" TargetMode="External"/><Relationship Id="rId2870" Type="http://schemas.openxmlformats.org/officeDocument/2006/relationships/hyperlink" Target="https://www.zipcodestogo.com/Oneida/NY/" TargetMode="External"/><Relationship Id="rId3507" Type="http://schemas.openxmlformats.org/officeDocument/2006/relationships/hyperlink" Target="https://www.zipcodestogo.com/Clarence/NY/14031/" TargetMode="External"/><Relationship Id="rId3714" Type="http://schemas.openxmlformats.org/officeDocument/2006/relationships/hyperlink" Target="https://www.zipcodestogo.com/Erie/NY/" TargetMode="External"/><Relationship Id="rId3921" Type="http://schemas.openxmlformats.org/officeDocument/2006/relationships/hyperlink" Target="https://www.zipcodestogo.com/Palmyra/NY/14522/" TargetMode="External"/><Relationship Id="rId428" Type="http://schemas.openxmlformats.org/officeDocument/2006/relationships/hyperlink" Target="https://www.zipcodestogo.com/Westchester/NY/" TargetMode="External"/><Relationship Id="rId635" Type="http://schemas.openxmlformats.org/officeDocument/2006/relationships/hyperlink" Target="https://www.zipcodestogo.com/Highland%20Falls/NY/10928/" TargetMode="External"/><Relationship Id="rId842" Type="http://schemas.openxmlformats.org/officeDocument/2006/relationships/hyperlink" Target="https://www.zipcodestogo.com/Kings/NY/" TargetMode="External"/><Relationship Id="rId1058" Type="http://schemas.openxmlformats.org/officeDocument/2006/relationships/hyperlink" Target="https://www.zipcodestogo.com/Nassau/NY/" TargetMode="External"/><Relationship Id="rId1265" Type="http://schemas.openxmlformats.org/officeDocument/2006/relationships/hyperlink" Target="https://www.zipcodestogo.com/Ocean%20Beach/NY/11770/" TargetMode="External"/><Relationship Id="rId1472" Type="http://schemas.openxmlformats.org/officeDocument/2006/relationships/hyperlink" Target="https://www.zipcodestogo.com/Columbia/NY/" TargetMode="External"/><Relationship Id="rId2109" Type="http://schemas.openxmlformats.org/officeDocument/2006/relationships/hyperlink" Target="https://www.zipcodestogo.com/Plattekill/NY/12568/" TargetMode="External"/><Relationship Id="rId2316" Type="http://schemas.openxmlformats.org/officeDocument/2006/relationships/hyperlink" Target="https://www.zipcodestogo.com/Warren/NY/" TargetMode="External"/><Relationship Id="rId2523" Type="http://schemas.openxmlformats.org/officeDocument/2006/relationships/hyperlink" Target="https://www.zipcodestogo.com/Piercefield/NY/12973/" TargetMode="External"/><Relationship Id="rId2730" Type="http://schemas.openxmlformats.org/officeDocument/2006/relationships/hyperlink" Target="https://www.zipcodestogo.com/Onondaga/NY/" TargetMode="External"/><Relationship Id="rId702" Type="http://schemas.openxmlformats.org/officeDocument/2006/relationships/hyperlink" Target="https://www.zipcodestogo.com/Rockland/NY/" TargetMode="External"/><Relationship Id="rId1125" Type="http://schemas.openxmlformats.org/officeDocument/2006/relationships/hyperlink" Target="https://www.zipcodestogo.com/Williston%20Park/NY/11596/" TargetMode="External"/><Relationship Id="rId1332" Type="http://schemas.openxmlformats.org/officeDocument/2006/relationships/hyperlink" Target="https://www.zipcodestogo.com/Nassau/NY/" TargetMode="External"/><Relationship Id="rId3297" Type="http://schemas.openxmlformats.org/officeDocument/2006/relationships/hyperlink" Target="https://www.zipcodestogo.com/Chenango%20Bridge/NY/13745/" TargetMode="External"/><Relationship Id="rId4348" Type="http://schemas.openxmlformats.org/officeDocument/2006/relationships/hyperlink" Target="https://www.zipcodestogo.com/Schuyler/NY/" TargetMode="External"/><Relationship Id="rId3157" Type="http://schemas.openxmlformats.org/officeDocument/2006/relationships/hyperlink" Target="https://www.zipcodestogo.com/Edwards/NY/13635/" TargetMode="External"/><Relationship Id="rId285" Type="http://schemas.openxmlformats.org/officeDocument/2006/relationships/hyperlink" Target="https://www.zipcodestogo.com/New%20York/NY/10258/" TargetMode="External"/><Relationship Id="rId3364" Type="http://schemas.openxmlformats.org/officeDocument/2006/relationships/hyperlink" Target="https://www.zipcodestogo.com/Otsego/NY/" TargetMode="External"/><Relationship Id="rId3571" Type="http://schemas.openxmlformats.org/officeDocument/2006/relationships/hyperlink" Target="https://www.zipcodestogo.com/Gowanda/NY/14070/" TargetMode="External"/><Relationship Id="rId4208" Type="http://schemas.openxmlformats.org/officeDocument/2006/relationships/hyperlink" Target="https://www.zipcodestogo.com/Cattaraugus/NY/" TargetMode="External"/><Relationship Id="rId4415" Type="http://schemas.openxmlformats.org/officeDocument/2006/relationships/hyperlink" Target="http://www.p12.nysed.gov/repcrd2005/links/c04_dist.shtml" TargetMode="External"/><Relationship Id="rId492" Type="http://schemas.openxmlformats.org/officeDocument/2006/relationships/hyperlink" Target="https://www.zipcodestogo.com/Westchester/NY/" TargetMode="External"/><Relationship Id="rId2173" Type="http://schemas.openxmlformats.org/officeDocument/2006/relationships/hyperlink" Target="https://www.zipcodestogo.com/Callicoon%20Center/NY/12724/" TargetMode="External"/><Relationship Id="rId2380" Type="http://schemas.openxmlformats.org/officeDocument/2006/relationships/hyperlink" Target="https://www.zipcodestogo.com/Washington/NY/" TargetMode="External"/><Relationship Id="rId3017" Type="http://schemas.openxmlformats.org/officeDocument/2006/relationships/hyperlink" Target="https://www.zipcodestogo.com/Salisbury%20Center/NY/13454/" TargetMode="External"/><Relationship Id="rId3224" Type="http://schemas.openxmlformats.org/officeDocument/2006/relationships/hyperlink" Target="https://www.zipcodestogo.com/Jefferson/NY/" TargetMode="External"/><Relationship Id="rId3431" Type="http://schemas.openxmlformats.org/officeDocument/2006/relationships/hyperlink" Target="https://www.zipcodestogo.com/Treadwell/NY/13846/" TargetMode="External"/><Relationship Id="rId145" Type="http://schemas.openxmlformats.org/officeDocument/2006/relationships/hyperlink" Target="https://www.zipcodestogo.com/New%20York/NY/10108/" TargetMode="External"/><Relationship Id="rId352" Type="http://schemas.openxmlformats.org/officeDocument/2006/relationships/hyperlink" Target="https://www.zipcodestogo.com/Richmond/NY/" TargetMode="External"/><Relationship Id="rId2033" Type="http://schemas.openxmlformats.org/officeDocument/2006/relationships/hyperlink" Target="https://www.zipcodestogo.com/Cornwall/NY/12518/" TargetMode="External"/><Relationship Id="rId2240" Type="http://schemas.openxmlformats.org/officeDocument/2006/relationships/hyperlink" Target="https://www.zipcodestogo.com/Sullivan/NY/" TargetMode="External"/><Relationship Id="rId212" Type="http://schemas.openxmlformats.org/officeDocument/2006/relationships/hyperlink" Target="https://www.zipcodestogo.com/New%20york/NY/" TargetMode="External"/><Relationship Id="rId1799" Type="http://schemas.openxmlformats.org/officeDocument/2006/relationships/hyperlink" Target="https://www.zipcodestogo.com/Albany/NY/12250/" TargetMode="External"/><Relationship Id="rId2100" Type="http://schemas.openxmlformats.org/officeDocument/2006/relationships/hyperlink" Target="https://www.zipcodestogo.com/Putnam/NY/" TargetMode="External"/><Relationship Id="rId4065" Type="http://schemas.openxmlformats.org/officeDocument/2006/relationships/hyperlink" Target="https://www.zipcodestogo.com/Rochester/NY/14639/" TargetMode="External"/><Relationship Id="rId4272" Type="http://schemas.openxmlformats.org/officeDocument/2006/relationships/hyperlink" Target="https://www.zipcodestogo.com/Steuben/NY/" TargetMode="External"/><Relationship Id="rId1659" Type="http://schemas.openxmlformats.org/officeDocument/2006/relationships/hyperlink" Target="https://www.zipcodestogo.com/Stamford/NY/12167/" TargetMode="External"/><Relationship Id="rId1866" Type="http://schemas.openxmlformats.org/officeDocument/2006/relationships/hyperlink" Target="https://www.zipcodestogo.com/Greene/NY/" TargetMode="External"/><Relationship Id="rId2917" Type="http://schemas.openxmlformats.org/officeDocument/2006/relationships/hyperlink" Target="https://www.zipcodestogo.com/Hamilton/NY/13346/" TargetMode="External"/><Relationship Id="rId3081" Type="http://schemas.openxmlformats.org/officeDocument/2006/relationships/hyperlink" Target="https://www.zipcodestogo.com/Woodgate/NY/13494/" TargetMode="External"/><Relationship Id="rId4132" Type="http://schemas.openxmlformats.org/officeDocument/2006/relationships/hyperlink" Target="https://www.zipcodestogo.com/Allegany/NY/" TargetMode="External"/><Relationship Id="rId1519" Type="http://schemas.openxmlformats.org/officeDocument/2006/relationships/hyperlink" Target="https://www.zipcodestogo.com/Esperance/NY/12066/" TargetMode="External"/><Relationship Id="rId1726" Type="http://schemas.openxmlformats.org/officeDocument/2006/relationships/hyperlink" Target="https://www.zipcodestogo.com/Albany/NY/" TargetMode="External"/><Relationship Id="rId1933" Type="http://schemas.openxmlformats.org/officeDocument/2006/relationships/hyperlink" Target="https://www.zipcodestogo.com/Mount%20Tremper/NY/12457/" TargetMode="External"/><Relationship Id="rId18" Type="http://schemas.openxmlformats.org/officeDocument/2006/relationships/hyperlink" Target="https://www.zipcodestogo.com/New%20york/NY/" TargetMode="External"/><Relationship Id="rId3898" Type="http://schemas.openxmlformats.org/officeDocument/2006/relationships/hyperlink" Target="https://www.zipcodestogo.com/Livingston/NY/" TargetMode="External"/><Relationship Id="rId3758" Type="http://schemas.openxmlformats.org/officeDocument/2006/relationships/hyperlink" Target="https://www.zipcodestogo.com/Erie/NY/" TargetMode="External"/><Relationship Id="rId3965" Type="http://schemas.openxmlformats.org/officeDocument/2006/relationships/hyperlink" Target="https://www.zipcodestogo.com/Silver%20Springs/NY/14550/" TargetMode="External"/><Relationship Id="rId679" Type="http://schemas.openxmlformats.org/officeDocument/2006/relationships/hyperlink" Target="https://www.zipcodestogo.com/Pine%20Island/NY/10969/" TargetMode="External"/><Relationship Id="rId886" Type="http://schemas.openxmlformats.org/officeDocument/2006/relationships/hyperlink" Target="https://www.zipcodestogo.com/Kings/NY/" TargetMode="External"/><Relationship Id="rId2567" Type="http://schemas.openxmlformats.org/officeDocument/2006/relationships/hyperlink" Target="https://www.zipcodestogo.com/Auburn/NY/13022/" TargetMode="External"/><Relationship Id="rId2774" Type="http://schemas.openxmlformats.org/officeDocument/2006/relationships/hyperlink" Target="https://www.zipcodestogo.com/Madison/NY/" TargetMode="External"/><Relationship Id="rId3618" Type="http://schemas.openxmlformats.org/officeDocument/2006/relationships/hyperlink" Target="https://www.zipcodestogo.com/Erie/NY/" TargetMode="External"/><Relationship Id="rId2" Type="http://schemas.openxmlformats.org/officeDocument/2006/relationships/hyperlink" Target="https://www.zipcodestogo.com/Suffolk/NY/" TargetMode="External"/><Relationship Id="rId539" Type="http://schemas.openxmlformats.org/officeDocument/2006/relationships/hyperlink" Target="https://www.zipcodestogo.com/Tarrytown/NY/10591/" TargetMode="External"/><Relationship Id="rId746" Type="http://schemas.openxmlformats.org/officeDocument/2006/relationships/hyperlink" Target="https://www.zipcodestogo.com/Nassau/NY/" TargetMode="External"/><Relationship Id="rId1169" Type="http://schemas.openxmlformats.org/officeDocument/2006/relationships/hyperlink" Target="https://www.zipcodestogo.com/Bethpage/NY/11714/" TargetMode="External"/><Relationship Id="rId1376" Type="http://schemas.openxmlformats.org/officeDocument/2006/relationships/hyperlink" Target="https://www.zipcodestogo.com/Suffolk/NY/" TargetMode="External"/><Relationship Id="rId1583" Type="http://schemas.openxmlformats.org/officeDocument/2006/relationships/hyperlink" Target="https://www.zipcodestogo.com/Mechanicville/NY/12118/" TargetMode="External"/><Relationship Id="rId2427" Type="http://schemas.openxmlformats.org/officeDocument/2006/relationships/hyperlink" Target="https://www.zipcodestogo.com/Bombay/NY/12914/" TargetMode="External"/><Relationship Id="rId2981" Type="http://schemas.openxmlformats.org/officeDocument/2006/relationships/hyperlink" Target="https://www.zipcodestogo.com/Oneida/NY/13421/" TargetMode="External"/><Relationship Id="rId3825" Type="http://schemas.openxmlformats.org/officeDocument/2006/relationships/hyperlink" Target="https://www.zipcodestogo.com/East%20Williamson/NY/14449/" TargetMode="External"/><Relationship Id="rId953" Type="http://schemas.openxmlformats.org/officeDocument/2006/relationships/hyperlink" Target="https://www.zipcodestogo.com/Woodside/NY/11377/" TargetMode="External"/><Relationship Id="rId1029" Type="http://schemas.openxmlformats.org/officeDocument/2006/relationships/hyperlink" Target="https://www.zipcodestogo.com/Mineola/NY/11501/" TargetMode="External"/><Relationship Id="rId1236" Type="http://schemas.openxmlformats.org/officeDocument/2006/relationships/hyperlink" Target="https://www.zipcodestogo.com/Nassau/NY/" TargetMode="External"/><Relationship Id="rId1790" Type="http://schemas.openxmlformats.org/officeDocument/2006/relationships/hyperlink" Target="https://www.zipcodestogo.com/Albany/NY/" TargetMode="External"/><Relationship Id="rId2634" Type="http://schemas.openxmlformats.org/officeDocument/2006/relationships/hyperlink" Target="https://www.zipcodestogo.com/Onondaga/NY/" TargetMode="External"/><Relationship Id="rId2841" Type="http://schemas.openxmlformats.org/officeDocument/2006/relationships/hyperlink" Target="https://www.zipcodestogo.com/Altmar/NY/13302/" TargetMode="External"/><Relationship Id="rId82" Type="http://schemas.openxmlformats.org/officeDocument/2006/relationships/hyperlink" Target="https://www.zipcodestogo.com/New%20york/NY/" TargetMode="External"/><Relationship Id="rId606" Type="http://schemas.openxmlformats.org/officeDocument/2006/relationships/hyperlink" Target="https://www.zipcodestogo.com/Rockland/NY/" TargetMode="External"/><Relationship Id="rId813" Type="http://schemas.openxmlformats.org/officeDocument/2006/relationships/hyperlink" Target="https://www.zipcodestogo.com/Brooklyn/NY/11207/" TargetMode="External"/><Relationship Id="rId1443" Type="http://schemas.openxmlformats.org/officeDocument/2006/relationships/hyperlink" Target="https://www.zipcodestogo.com/Ballston%20Lake/NY/12019/" TargetMode="External"/><Relationship Id="rId1650" Type="http://schemas.openxmlformats.org/officeDocument/2006/relationships/hyperlink" Target="https://www.zipcodestogo.com/Schoharie/NY/" TargetMode="External"/><Relationship Id="rId2701" Type="http://schemas.openxmlformats.org/officeDocument/2006/relationships/hyperlink" Target="https://www.zipcodestogo.com/Montezuma/NY/13117/" TargetMode="External"/><Relationship Id="rId1303" Type="http://schemas.openxmlformats.org/officeDocument/2006/relationships/hyperlink" Target="https://www.zipcodestogo.com/Syosset/NY/11791/" TargetMode="External"/><Relationship Id="rId1510" Type="http://schemas.openxmlformats.org/officeDocument/2006/relationships/hyperlink" Target="https://www.zipcodestogo.com/Rensselaer/NY/" TargetMode="External"/><Relationship Id="rId4459" Type="http://schemas.openxmlformats.org/officeDocument/2006/relationships/hyperlink" Target="http://www.p12.nysed.gov/repcrd2005/links/c55_dist.shtml" TargetMode="External"/><Relationship Id="rId3268" Type="http://schemas.openxmlformats.org/officeDocument/2006/relationships/hyperlink" Target="https://www.zipcodestogo.com/Saint%20lawrence/NY/" TargetMode="External"/><Relationship Id="rId3475" Type="http://schemas.openxmlformats.org/officeDocument/2006/relationships/hyperlink" Target="https://www.zipcodestogo.com/Angola/NY/14006/" TargetMode="External"/><Relationship Id="rId3682" Type="http://schemas.openxmlformats.org/officeDocument/2006/relationships/hyperlink" Target="https://www.zipcodestogo.com/Erie/NY/" TargetMode="External"/><Relationship Id="rId4319" Type="http://schemas.openxmlformats.org/officeDocument/2006/relationships/hyperlink" Target="https://www.zipcodestogo.com/Ithaca/NY/14852/" TargetMode="External"/><Relationship Id="rId189" Type="http://schemas.openxmlformats.org/officeDocument/2006/relationships/hyperlink" Target="https://www.zipcodestogo.com/New%20York/NY/10131/" TargetMode="External"/><Relationship Id="rId396" Type="http://schemas.openxmlformats.org/officeDocument/2006/relationships/hyperlink" Target="https://www.zipcodestogo.com/Bronx/NY/" TargetMode="External"/><Relationship Id="rId2077" Type="http://schemas.openxmlformats.org/officeDocument/2006/relationships/hyperlink" Target="https://www.zipcodestogo.com/Millbrook/NY/12545/" TargetMode="External"/><Relationship Id="rId2284" Type="http://schemas.openxmlformats.org/officeDocument/2006/relationships/hyperlink" Target="https://www.zipcodestogo.com/Saratoga/NY/" TargetMode="External"/><Relationship Id="rId2491" Type="http://schemas.openxmlformats.org/officeDocument/2006/relationships/hyperlink" Target="https://www.zipcodestogo.com/Malone/NY/12953/" TargetMode="External"/><Relationship Id="rId3128" Type="http://schemas.openxmlformats.org/officeDocument/2006/relationships/hyperlink" Target="https://www.zipcodestogo.com/Jefferson/NY/" TargetMode="External"/><Relationship Id="rId3335" Type="http://schemas.openxmlformats.org/officeDocument/2006/relationships/hyperlink" Target="https://www.zipcodestogo.com/Franklin/NY/13775/" TargetMode="External"/><Relationship Id="rId3542" Type="http://schemas.openxmlformats.org/officeDocument/2006/relationships/hyperlink" Target="https://www.zipcodestogo.com/Genesee/NY/" TargetMode="External"/><Relationship Id="rId256" Type="http://schemas.openxmlformats.org/officeDocument/2006/relationships/hyperlink" Target="https://www.zipcodestogo.com/New%20york/NY/" TargetMode="External"/><Relationship Id="rId463" Type="http://schemas.openxmlformats.org/officeDocument/2006/relationships/hyperlink" Target="https://www.zipcodestogo.com/Irvington/NY/10533/" TargetMode="External"/><Relationship Id="rId670" Type="http://schemas.openxmlformats.org/officeDocument/2006/relationships/hyperlink" Target="https://www.zipcodestogo.com/Rockland/NY/" TargetMode="External"/><Relationship Id="rId1093" Type="http://schemas.openxmlformats.org/officeDocument/2006/relationships/hyperlink" Target="https://www.zipcodestogo.com/Old%20Westbury/NY/11568/" TargetMode="External"/><Relationship Id="rId2144" Type="http://schemas.openxmlformats.org/officeDocument/2006/relationships/hyperlink" Target="https://www.zipcodestogo.com/Ulster/NY/" TargetMode="External"/><Relationship Id="rId2351" Type="http://schemas.openxmlformats.org/officeDocument/2006/relationships/hyperlink" Target="https://www.zipcodestogo.com/Long%20Lake/NY/12847/" TargetMode="External"/><Relationship Id="rId3402" Type="http://schemas.openxmlformats.org/officeDocument/2006/relationships/hyperlink" Target="https://www.zipcodestogo.com/Tioga/NY/" TargetMode="External"/><Relationship Id="rId116" Type="http://schemas.openxmlformats.org/officeDocument/2006/relationships/hyperlink" Target="https://www.zipcodestogo.com/New%20york/NY/" TargetMode="External"/><Relationship Id="rId323" Type="http://schemas.openxmlformats.org/officeDocument/2006/relationships/hyperlink" Target="https://www.zipcodestogo.com/New%20York/NY/10282/" TargetMode="External"/><Relationship Id="rId530" Type="http://schemas.openxmlformats.org/officeDocument/2006/relationships/hyperlink" Target="https://www.zipcodestogo.com/Westchester/NY/" TargetMode="External"/><Relationship Id="rId1160" Type="http://schemas.openxmlformats.org/officeDocument/2006/relationships/hyperlink" Target="https://www.zipcodestogo.com/Suffolk/NY/" TargetMode="External"/><Relationship Id="rId2004" Type="http://schemas.openxmlformats.org/officeDocument/2006/relationships/hyperlink" Target="https://www.zipcodestogo.com/Dutchess/NY/" TargetMode="External"/><Relationship Id="rId2211" Type="http://schemas.openxmlformats.org/officeDocument/2006/relationships/hyperlink" Target="https://www.zipcodestogo.com/Kauneonga%20Lake/NY/12749/" TargetMode="External"/><Relationship Id="rId4176" Type="http://schemas.openxmlformats.org/officeDocument/2006/relationships/hyperlink" Target="https://www.zipcodestogo.com/Allegany/NY/" TargetMode="External"/><Relationship Id="rId1020" Type="http://schemas.openxmlformats.org/officeDocument/2006/relationships/hyperlink" Target="https://www.zipcodestogo.com/Queens/NY/" TargetMode="External"/><Relationship Id="rId1977" Type="http://schemas.openxmlformats.org/officeDocument/2006/relationships/hyperlink" Target="https://www.zipcodestogo.com/Stone%20Ridge/NY/12484/" TargetMode="External"/><Relationship Id="rId4383" Type="http://schemas.openxmlformats.org/officeDocument/2006/relationships/hyperlink" Target="https://www.zipcodestogo.com/Van%20Etten/NY/14889/" TargetMode="External"/><Relationship Id="rId1837" Type="http://schemas.openxmlformats.org/officeDocument/2006/relationships/hyperlink" Target="https://www.zipcodestogo.com/Kingston/NY/12401/" TargetMode="External"/><Relationship Id="rId3192" Type="http://schemas.openxmlformats.org/officeDocument/2006/relationships/hyperlink" Target="https://www.zipcodestogo.com/Saint%20lawrence/NY/" TargetMode="External"/><Relationship Id="rId4036" Type="http://schemas.openxmlformats.org/officeDocument/2006/relationships/hyperlink" Target="https://www.zipcodestogo.com/Monroe/NY/" TargetMode="External"/><Relationship Id="rId4243" Type="http://schemas.openxmlformats.org/officeDocument/2006/relationships/hyperlink" Target="https://www.zipcodestogo.com/Almond/NY/14804/" TargetMode="External"/><Relationship Id="rId4450" Type="http://schemas.openxmlformats.org/officeDocument/2006/relationships/hyperlink" Target="http://www.p12.nysed.gov/repcrd2005/links/c48_dist.shtml" TargetMode="External"/><Relationship Id="rId3052" Type="http://schemas.openxmlformats.org/officeDocument/2006/relationships/hyperlink" Target="https://www.zipcodestogo.com/Oneida/NY/" TargetMode="External"/><Relationship Id="rId4103" Type="http://schemas.openxmlformats.org/officeDocument/2006/relationships/hyperlink" Target="https://www.zipcodestogo.com/Allegany/NY/14706/" TargetMode="External"/><Relationship Id="rId4310" Type="http://schemas.openxmlformats.org/officeDocument/2006/relationships/hyperlink" Target="https://www.zipcodestogo.com/Chemung/NY/" TargetMode="External"/><Relationship Id="rId180" Type="http://schemas.openxmlformats.org/officeDocument/2006/relationships/hyperlink" Target="https://www.zipcodestogo.com/New%20york/NY/" TargetMode="External"/><Relationship Id="rId1904" Type="http://schemas.openxmlformats.org/officeDocument/2006/relationships/hyperlink" Target="https://www.zipcodestogo.com/Ulster/NY/" TargetMode="External"/><Relationship Id="rId3869" Type="http://schemas.openxmlformats.org/officeDocument/2006/relationships/hyperlink" Target="https://www.zipcodestogo.com/Lakeville/NY/14480/" TargetMode="External"/><Relationship Id="rId997" Type="http://schemas.openxmlformats.org/officeDocument/2006/relationships/hyperlink" Target="https://www.zipcodestogo.com/Jamaica/NY/11424/" TargetMode="External"/><Relationship Id="rId2678" Type="http://schemas.openxmlformats.org/officeDocument/2006/relationships/hyperlink" Target="https://www.zipcodestogo.com/Tompkins/NY/" TargetMode="External"/><Relationship Id="rId2885" Type="http://schemas.openxmlformats.org/officeDocument/2006/relationships/hyperlink" Target="https://www.zipcodestogo.com/Croghan/NY/13327/" TargetMode="External"/><Relationship Id="rId3729" Type="http://schemas.openxmlformats.org/officeDocument/2006/relationships/hyperlink" Target="https://www.zipcodestogo.com/Buffalo/NY/14225/" TargetMode="External"/><Relationship Id="rId3936" Type="http://schemas.openxmlformats.org/officeDocument/2006/relationships/hyperlink" Target="https://www.zipcodestogo.com/Livingston/NY/" TargetMode="External"/><Relationship Id="rId857" Type="http://schemas.openxmlformats.org/officeDocument/2006/relationships/hyperlink" Target="https://www.zipcodestogo.com/Brooklyn/NY/11230/" TargetMode="External"/><Relationship Id="rId1487" Type="http://schemas.openxmlformats.org/officeDocument/2006/relationships/hyperlink" Target="https://www.zipcodestogo.com/Columbiaville/NY/12050/" TargetMode="External"/><Relationship Id="rId1694" Type="http://schemas.openxmlformats.org/officeDocument/2006/relationships/hyperlink" Target="https://www.zipcodestogo.com/Schoharie/NY/" TargetMode="External"/><Relationship Id="rId2538" Type="http://schemas.openxmlformats.org/officeDocument/2006/relationships/hyperlink" Target="https://www.zipcodestogo.com/Franklin/NY/" TargetMode="External"/><Relationship Id="rId2745" Type="http://schemas.openxmlformats.org/officeDocument/2006/relationships/hyperlink" Target="https://www.zipcodestogo.com/Sandy%20Creek/NY/13145/" TargetMode="External"/><Relationship Id="rId2952" Type="http://schemas.openxmlformats.org/officeDocument/2006/relationships/hyperlink" Target="https://www.zipcodestogo.com/Madison/NY/" TargetMode="External"/><Relationship Id="rId717" Type="http://schemas.openxmlformats.org/officeDocument/2006/relationships/hyperlink" Target="https://www.zipcodestogo.com/Washingtonville/NY/10992/" TargetMode="External"/><Relationship Id="rId924" Type="http://schemas.openxmlformats.org/officeDocument/2006/relationships/hyperlink" Target="https://www.zipcodestogo.com/Queens/NY/" TargetMode="External"/><Relationship Id="rId1347" Type="http://schemas.openxmlformats.org/officeDocument/2006/relationships/hyperlink" Target="https://www.zipcodestogo.com/Center%20Moriches/NY/11934/" TargetMode="External"/><Relationship Id="rId1554" Type="http://schemas.openxmlformats.org/officeDocument/2006/relationships/hyperlink" Target="https://www.zipcodestogo.com/Montgomery/NY/" TargetMode="External"/><Relationship Id="rId1761" Type="http://schemas.openxmlformats.org/officeDocument/2006/relationships/hyperlink" Target="https://www.zipcodestogo.com/Albany/NY/12231/" TargetMode="External"/><Relationship Id="rId2605" Type="http://schemas.openxmlformats.org/officeDocument/2006/relationships/hyperlink" Target="https://www.zipcodestogo.com/Constantia/NY/13044/" TargetMode="External"/><Relationship Id="rId2812" Type="http://schemas.openxmlformats.org/officeDocument/2006/relationships/hyperlink" Target="https://www.zipcodestogo.com/Onondaga/NY/" TargetMode="External"/><Relationship Id="rId53" Type="http://schemas.openxmlformats.org/officeDocument/2006/relationships/hyperlink" Target="https://www.zipcodestogo.com/New%20York/NY/10024/" TargetMode="External"/><Relationship Id="rId1207" Type="http://schemas.openxmlformats.org/officeDocument/2006/relationships/hyperlink" Target="https://www.zipcodestogo.com/Farmingdale/NY/11736/" TargetMode="External"/><Relationship Id="rId1414" Type="http://schemas.openxmlformats.org/officeDocument/2006/relationships/hyperlink" Target="https://www.zipcodestogo.com/Suffolk/NY/" TargetMode="External"/><Relationship Id="rId1621" Type="http://schemas.openxmlformats.org/officeDocument/2006/relationships/hyperlink" Target="https://www.zipcodestogo.com/Ravena/NY/12143/" TargetMode="External"/><Relationship Id="rId3379" Type="http://schemas.openxmlformats.org/officeDocument/2006/relationships/hyperlink" Target="https://www.zipcodestogo.com/Morris/NY/13808/" TargetMode="External"/><Relationship Id="rId3586" Type="http://schemas.openxmlformats.org/officeDocument/2006/relationships/hyperlink" Target="https://www.zipcodestogo.com/Erie/NY/" TargetMode="External"/><Relationship Id="rId3793" Type="http://schemas.openxmlformats.org/officeDocument/2006/relationships/hyperlink" Target="https://www.zipcodestogo.com/Brockport/NY/14420/" TargetMode="External"/><Relationship Id="rId2188" Type="http://schemas.openxmlformats.org/officeDocument/2006/relationships/hyperlink" Target="https://www.zipcodestogo.com/Sullivan/NY/" TargetMode="External"/><Relationship Id="rId2395" Type="http://schemas.openxmlformats.org/officeDocument/2006/relationships/hyperlink" Target="https://www.zipcodestogo.com/Severance/NY/12872/" TargetMode="External"/><Relationship Id="rId3239" Type="http://schemas.openxmlformats.org/officeDocument/2006/relationships/hyperlink" Target="https://www.zipcodestogo.com/Redwood/NY/13679/" TargetMode="External"/><Relationship Id="rId3446" Type="http://schemas.openxmlformats.org/officeDocument/2006/relationships/hyperlink" Target="https://www.zipcodestogo.com/Otsego/NY/" TargetMode="External"/><Relationship Id="rId367" Type="http://schemas.openxmlformats.org/officeDocument/2006/relationships/hyperlink" Target="https://www.zipcodestogo.com/Bronx/NY/10455/" TargetMode="External"/><Relationship Id="rId574" Type="http://schemas.openxmlformats.org/officeDocument/2006/relationships/hyperlink" Target="https://www.zipcodestogo.com/Westchester/NY/" TargetMode="External"/><Relationship Id="rId2048" Type="http://schemas.openxmlformats.org/officeDocument/2006/relationships/hyperlink" Target="https://www.zipcodestogo.com/Columbia/NY/" TargetMode="External"/><Relationship Id="rId2255" Type="http://schemas.openxmlformats.org/officeDocument/2006/relationships/hyperlink" Target="https://www.zipcodestogo.com/South%20Fallsburg/NY/12779/" TargetMode="External"/><Relationship Id="rId3653" Type="http://schemas.openxmlformats.org/officeDocument/2006/relationships/hyperlink" Target="https://www.zipcodestogo.com/Stafford/NY/14143/" TargetMode="External"/><Relationship Id="rId3860" Type="http://schemas.openxmlformats.org/officeDocument/2006/relationships/hyperlink" Target="https://www.zipcodestogo.com/Ontario/NY/" TargetMode="External"/><Relationship Id="rId227" Type="http://schemas.openxmlformats.org/officeDocument/2006/relationships/hyperlink" Target="https://www.zipcodestogo.com/New%20York/NY/10164/" TargetMode="External"/><Relationship Id="rId781" Type="http://schemas.openxmlformats.org/officeDocument/2006/relationships/hyperlink" Target="https://www.zipcodestogo.com/Inwood/NY/11096/" TargetMode="External"/><Relationship Id="rId2462" Type="http://schemas.openxmlformats.org/officeDocument/2006/relationships/hyperlink" Target="https://www.zipcodestogo.com/Clinton/NY/" TargetMode="External"/><Relationship Id="rId3306" Type="http://schemas.openxmlformats.org/officeDocument/2006/relationships/hyperlink" Target="https://www.zipcodestogo.com/Broome/NY/" TargetMode="External"/><Relationship Id="rId3513" Type="http://schemas.openxmlformats.org/officeDocument/2006/relationships/hyperlink" Target="https://www.zipcodestogo.com/Collins/NY/14034/" TargetMode="External"/><Relationship Id="rId3720" Type="http://schemas.openxmlformats.org/officeDocument/2006/relationships/hyperlink" Target="https://www.zipcodestogo.com/Erie/NY/" TargetMode="External"/><Relationship Id="rId434" Type="http://schemas.openxmlformats.org/officeDocument/2006/relationships/hyperlink" Target="https://www.zipcodestogo.com/Westchester/NY/" TargetMode="External"/><Relationship Id="rId641" Type="http://schemas.openxmlformats.org/officeDocument/2006/relationships/hyperlink" Target="https://www.zipcodestogo.com/Howells/NY/10932/" TargetMode="External"/><Relationship Id="rId1064" Type="http://schemas.openxmlformats.org/officeDocument/2006/relationships/hyperlink" Target="https://www.zipcodestogo.com/Nassau/NY/" TargetMode="External"/><Relationship Id="rId1271" Type="http://schemas.openxmlformats.org/officeDocument/2006/relationships/hyperlink" Target="https://www.zipcodestogo.com/Syosset/NY/11773/" TargetMode="External"/><Relationship Id="rId2115" Type="http://schemas.openxmlformats.org/officeDocument/2006/relationships/hyperlink" Target="https://www.zipcodestogo.com/Red%20Hook/NY/12571/" TargetMode="External"/><Relationship Id="rId2322" Type="http://schemas.openxmlformats.org/officeDocument/2006/relationships/hyperlink" Target="https://www.zipcodestogo.com/Saratoga/NY/" TargetMode="External"/><Relationship Id="rId501" Type="http://schemas.openxmlformats.org/officeDocument/2006/relationships/hyperlink" Target="https://www.zipcodestogo.com/Mount%20Vernon/NY/10558/" TargetMode="External"/><Relationship Id="rId1131" Type="http://schemas.openxmlformats.org/officeDocument/2006/relationships/hyperlink" Target="https://www.zipcodestogo.com/Garden%20City/NY/11599/" TargetMode="External"/><Relationship Id="rId4287" Type="http://schemas.openxmlformats.org/officeDocument/2006/relationships/hyperlink" Target="https://www.zipcodestogo.com/Coopers%20Plains/NY/14827/" TargetMode="External"/><Relationship Id="rId3096" Type="http://schemas.openxmlformats.org/officeDocument/2006/relationships/hyperlink" Target="https://www.zipcodestogo.com/Oneida/NY/" TargetMode="External"/><Relationship Id="rId4147" Type="http://schemas.openxmlformats.org/officeDocument/2006/relationships/hyperlink" Target="https://www.zipcodestogo.com/East%20Randolph/NY/14730/" TargetMode="External"/><Relationship Id="rId4354" Type="http://schemas.openxmlformats.org/officeDocument/2006/relationships/hyperlink" Target="https://www.zipcodestogo.com/Chemung/NY/" TargetMode="External"/><Relationship Id="rId1948" Type="http://schemas.openxmlformats.org/officeDocument/2006/relationships/hyperlink" Target="https://www.zipcodestogo.com/Ulster/NY/" TargetMode="External"/><Relationship Id="rId3163" Type="http://schemas.openxmlformats.org/officeDocument/2006/relationships/hyperlink" Target="https://www.zipcodestogo.com/Felts%20Mills/NY/13638/" TargetMode="External"/><Relationship Id="rId3370" Type="http://schemas.openxmlformats.org/officeDocument/2006/relationships/hyperlink" Target="https://www.zipcodestogo.com/Broome/NY/" TargetMode="External"/><Relationship Id="rId4007" Type="http://schemas.openxmlformats.org/officeDocument/2006/relationships/hyperlink" Target="https://www.zipcodestogo.com/Wyoming/NY/14591/" TargetMode="External"/><Relationship Id="rId4214" Type="http://schemas.openxmlformats.org/officeDocument/2006/relationships/hyperlink" Target="https://www.zipcodestogo.com/Chautauqua/NY/" TargetMode="External"/><Relationship Id="rId4421" Type="http://schemas.openxmlformats.org/officeDocument/2006/relationships/hyperlink" Target="http://www.p12.nysed.gov/repcrd2005/links/c10_dist.shtml" TargetMode="External"/><Relationship Id="rId291" Type="http://schemas.openxmlformats.org/officeDocument/2006/relationships/hyperlink" Target="https://www.zipcodestogo.com/New%20York/NY/10261/" TargetMode="External"/><Relationship Id="rId1808" Type="http://schemas.openxmlformats.org/officeDocument/2006/relationships/hyperlink" Target="https://www.zipcodestogo.com/Albany/NY/" TargetMode="External"/><Relationship Id="rId3023" Type="http://schemas.openxmlformats.org/officeDocument/2006/relationships/hyperlink" Target="https://www.zipcodestogo.com/Schuyler%20Lake/NY/13457/" TargetMode="External"/><Relationship Id="rId151" Type="http://schemas.openxmlformats.org/officeDocument/2006/relationships/hyperlink" Target="https://www.zipcodestogo.com/New%20York/NY/10111/" TargetMode="External"/><Relationship Id="rId3230" Type="http://schemas.openxmlformats.org/officeDocument/2006/relationships/hyperlink" Target="https://www.zipcodestogo.com/Jefferson/NY/" TargetMode="External"/><Relationship Id="rId2789" Type="http://schemas.openxmlformats.org/officeDocument/2006/relationships/hyperlink" Target="https://www.zipcodestogo.com/Syracuse/NY/13204/" TargetMode="External"/><Relationship Id="rId2996" Type="http://schemas.openxmlformats.org/officeDocument/2006/relationships/hyperlink" Target="https://www.zipcodestogo.com/Oneida/NY/" TargetMode="External"/><Relationship Id="rId968" Type="http://schemas.openxmlformats.org/officeDocument/2006/relationships/hyperlink" Target="https://www.zipcodestogo.com/Queens/NY/" TargetMode="External"/><Relationship Id="rId1598" Type="http://schemas.openxmlformats.org/officeDocument/2006/relationships/hyperlink" Target="https://www.zipcodestogo.com/Albany/NY/" TargetMode="External"/><Relationship Id="rId2649" Type="http://schemas.openxmlformats.org/officeDocument/2006/relationships/hyperlink" Target="https://www.zipcodestogo.com/Homer/NY/13077/" TargetMode="External"/><Relationship Id="rId2856" Type="http://schemas.openxmlformats.org/officeDocument/2006/relationships/hyperlink" Target="https://www.zipcodestogo.com/Lewis/NY/" TargetMode="External"/><Relationship Id="rId3907" Type="http://schemas.openxmlformats.org/officeDocument/2006/relationships/hyperlink" Target="https://www.zipcodestogo.com/North%20Greece/NY/14515/" TargetMode="External"/><Relationship Id="rId97" Type="http://schemas.openxmlformats.org/officeDocument/2006/relationships/hyperlink" Target="https://www.zipcodestogo.com/New%20York/NY/10047/" TargetMode="External"/><Relationship Id="rId828" Type="http://schemas.openxmlformats.org/officeDocument/2006/relationships/hyperlink" Target="https://www.zipcodestogo.com/Kings/NY/" TargetMode="External"/><Relationship Id="rId1458" Type="http://schemas.openxmlformats.org/officeDocument/2006/relationships/hyperlink" Target="https://www.zipcodestogo.com/Rensselaer/NY/" TargetMode="External"/><Relationship Id="rId1665" Type="http://schemas.openxmlformats.org/officeDocument/2006/relationships/hyperlink" Target="https://www.zipcodestogo.com/Stillwater/NY/12170/" TargetMode="External"/><Relationship Id="rId1872" Type="http://schemas.openxmlformats.org/officeDocument/2006/relationships/hyperlink" Target="https://www.zipcodestogo.com/Delaware/NY/" TargetMode="External"/><Relationship Id="rId2509" Type="http://schemas.openxmlformats.org/officeDocument/2006/relationships/hyperlink" Target="https://www.zipcodestogo.com/New%20Russia/NY/12964/" TargetMode="External"/><Relationship Id="rId2716" Type="http://schemas.openxmlformats.org/officeDocument/2006/relationships/hyperlink" Target="https://www.zipcodestogo.com/Chenango/NY/" TargetMode="External"/><Relationship Id="rId4071" Type="http://schemas.openxmlformats.org/officeDocument/2006/relationships/hyperlink" Target="https://www.zipcodestogo.com/Rochester/NY/14644/" TargetMode="External"/><Relationship Id="rId1318" Type="http://schemas.openxmlformats.org/officeDocument/2006/relationships/hyperlink" Target="https://www.zipcodestogo.com/Suffolk/NY/" TargetMode="External"/><Relationship Id="rId1525" Type="http://schemas.openxmlformats.org/officeDocument/2006/relationships/hyperlink" Target="https://www.zipcodestogo.com/Fort%20Hunter/NY/12069/" TargetMode="External"/><Relationship Id="rId2923" Type="http://schemas.openxmlformats.org/officeDocument/2006/relationships/hyperlink" Target="https://www.zipcodestogo.com/Hinckley/NY/13352/" TargetMode="External"/><Relationship Id="rId1732" Type="http://schemas.openxmlformats.org/officeDocument/2006/relationships/hyperlink" Target="https://www.zipcodestogo.com/Albany/NY/" TargetMode="External"/><Relationship Id="rId24" Type="http://schemas.openxmlformats.org/officeDocument/2006/relationships/hyperlink" Target="https://www.zipcodestogo.com/New%20york/NY/" TargetMode="External"/><Relationship Id="rId2299" Type="http://schemas.openxmlformats.org/officeDocument/2006/relationships/hyperlink" Target="https://www.zipcodestogo.com/Brant%20Lake/NY/12815/" TargetMode="External"/><Relationship Id="rId3697" Type="http://schemas.openxmlformats.org/officeDocument/2006/relationships/hyperlink" Target="https://www.zipcodestogo.com/Buffalo/NY/14209/" TargetMode="External"/><Relationship Id="rId3557" Type="http://schemas.openxmlformats.org/officeDocument/2006/relationships/hyperlink" Target="https://www.zipcodestogo.com/Forestville/NY/14062/" TargetMode="External"/><Relationship Id="rId3764" Type="http://schemas.openxmlformats.org/officeDocument/2006/relationships/hyperlink" Target="https://www.zipcodestogo.com/Erie/NY/" TargetMode="External"/><Relationship Id="rId3971" Type="http://schemas.openxmlformats.org/officeDocument/2006/relationships/hyperlink" Target="https://www.zipcodestogo.com/Sonyea/NY/14556/" TargetMode="External"/><Relationship Id="rId478" Type="http://schemas.openxmlformats.org/officeDocument/2006/relationships/hyperlink" Target="https://www.zipcodestogo.com/Putnam/NY/" TargetMode="External"/><Relationship Id="rId685" Type="http://schemas.openxmlformats.org/officeDocument/2006/relationships/hyperlink" Target="https://www.zipcodestogo.com/Sloatsburg/NY/10974/" TargetMode="External"/><Relationship Id="rId892" Type="http://schemas.openxmlformats.org/officeDocument/2006/relationships/hyperlink" Target="https://www.zipcodestogo.com/Kings/NY/" TargetMode="External"/><Relationship Id="rId2159" Type="http://schemas.openxmlformats.org/officeDocument/2006/relationships/hyperlink" Target="https://www.zipcodestogo.com/Poughkeepsie/NY/12604/" TargetMode="External"/><Relationship Id="rId2366" Type="http://schemas.openxmlformats.org/officeDocument/2006/relationships/hyperlink" Target="https://www.zipcodestogo.com/Washington/NY/" TargetMode="External"/><Relationship Id="rId2573" Type="http://schemas.openxmlformats.org/officeDocument/2006/relationships/hyperlink" Target="https://www.zipcodestogo.com/Baldwinsville/NY/13027/" TargetMode="External"/><Relationship Id="rId2780" Type="http://schemas.openxmlformats.org/officeDocument/2006/relationships/hyperlink" Target="https://www.zipcodestogo.com/Cayuga/NY/" TargetMode="External"/><Relationship Id="rId3417" Type="http://schemas.openxmlformats.org/officeDocument/2006/relationships/hyperlink" Target="https://www.zipcodestogo.com/Sidney%20Center/NY/13839/" TargetMode="External"/><Relationship Id="rId3624" Type="http://schemas.openxmlformats.org/officeDocument/2006/relationships/hyperlink" Target="https://www.zipcodestogo.com/Genesee/NY/" TargetMode="External"/><Relationship Id="rId3831" Type="http://schemas.openxmlformats.org/officeDocument/2006/relationships/hyperlink" Target="https://www.zipcodestogo.com/Fishers/NY/14453/" TargetMode="External"/><Relationship Id="rId338" Type="http://schemas.openxmlformats.org/officeDocument/2006/relationships/hyperlink" Target="https://www.zipcodestogo.com/Richmond/NY/" TargetMode="External"/><Relationship Id="rId545" Type="http://schemas.openxmlformats.org/officeDocument/2006/relationships/hyperlink" Target="https://www.zipcodestogo.com/Verplanck/NY/10596/" TargetMode="External"/><Relationship Id="rId752" Type="http://schemas.openxmlformats.org/officeDocument/2006/relationships/hyperlink" Target="https://www.zipcodestogo.com/Nassau/NY/" TargetMode="External"/><Relationship Id="rId1175" Type="http://schemas.openxmlformats.org/officeDocument/2006/relationships/hyperlink" Target="https://www.zipcodestogo.com/Brentwood/NY/11717/" TargetMode="External"/><Relationship Id="rId1382" Type="http://schemas.openxmlformats.org/officeDocument/2006/relationships/hyperlink" Target="https://www.zipcodestogo.com/Suffolk/NY/" TargetMode="External"/><Relationship Id="rId2019" Type="http://schemas.openxmlformats.org/officeDocument/2006/relationships/hyperlink" Target="https://www.zipcodestogo.com/Castle%20Point/NY/12511/" TargetMode="External"/><Relationship Id="rId2226" Type="http://schemas.openxmlformats.org/officeDocument/2006/relationships/hyperlink" Target="https://www.zipcodestogo.com/Sullivan/NY/" TargetMode="External"/><Relationship Id="rId2433" Type="http://schemas.openxmlformats.org/officeDocument/2006/relationships/hyperlink" Target="https://www.zipcodestogo.com/Burke/NY/12917/" TargetMode="External"/><Relationship Id="rId2640" Type="http://schemas.openxmlformats.org/officeDocument/2006/relationships/hyperlink" Target="https://www.zipcodestogo.com/Cayuga/NY/" TargetMode="External"/><Relationship Id="rId405" Type="http://schemas.openxmlformats.org/officeDocument/2006/relationships/hyperlink" Target="https://www.zipcodestogo.com/Bronx/NY/10474/" TargetMode="External"/><Relationship Id="rId612" Type="http://schemas.openxmlformats.org/officeDocument/2006/relationships/hyperlink" Target="https://www.zipcodestogo.com/Orange/NY/" TargetMode="External"/><Relationship Id="rId1035" Type="http://schemas.openxmlformats.org/officeDocument/2006/relationships/hyperlink" Target="https://www.zipcodestogo.com/Baldwin/NY/11510/" TargetMode="External"/><Relationship Id="rId1242" Type="http://schemas.openxmlformats.org/officeDocument/2006/relationships/hyperlink" Target="https://www.zipcodestogo.com/Nassau/NY/" TargetMode="External"/><Relationship Id="rId2500" Type="http://schemas.openxmlformats.org/officeDocument/2006/relationships/hyperlink" Target="https://www.zipcodestogo.com/Clinton/NY/" TargetMode="External"/><Relationship Id="rId4398" Type="http://schemas.openxmlformats.org/officeDocument/2006/relationships/hyperlink" Target="https://www.zipcodestogo.com/Steuben/NY/" TargetMode="External"/><Relationship Id="rId1102" Type="http://schemas.openxmlformats.org/officeDocument/2006/relationships/hyperlink" Target="https://www.zipcodestogo.com/Nassau/NY/" TargetMode="External"/><Relationship Id="rId4258" Type="http://schemas.openxmlformats.org/officeDocument/2006/relationships/hyperlink" Target="https://www.zipcodestogo.com/Schuyler/NY/" TargetMode="External"/><Relationship Id="rId4465" Type="http://schemas.openxmlformats.org/officeDocument/2006/relationships/hyperlink" Target="http://www.p12.nysed.gov/repcrd2005/links/c61_dist.shtml" TargetMode="External"/><Relationship Id="rId3067" Type="http://schemas.openxmlformats.org/officeDocument/2006/relationships/hyperlink" Target="https://www.zipcodestogo.com/Westernville/NY/13486/" TargetMode="External"/><Relationship Id="rId3274" Type="http://schemas.openxmlformats.org/officeDocument/2006/relationships/hyperlink" Target="https://www.zipcodestogo.com/Chenango/NY/" TargetMode="External"/><Relationship Id="rId4118" Type="http://schemas.openxmlformats.org/officeDocument/2006/relationships/hyperlink" Target="https://www.zipcodestogo.com/Allegany/NY/" TargetMode="External"/><Relationship Id="rId195" Type="http://schemas.openxmlformats.org/officeDocument/2006/relationships/hyperlink" Target="https://www.zipcodestogo.com/New%20York/NY/10138/" TargetMode="External"/><Relationship Id="rId1919" Type="http://schemas.openxmlformats.org/officeDocument/2006/relationships/hyperlink" Target="https://www.zipcodestogo.com/Lanesville/NY/12450/" TargetMode="External"/><Relationship Id="rId3481" Type="http://schemas.openxmlformats.org/officeDocument/2006/relationships/hyperlink" Target="https://www.zipcodestogo.com/Athol%20Springs/NY/14010/" TargetMode="External"/><Relationship Id="rId4325" Type="http://schemas.openxmlformats.org/officeDocument/2006/relationships/hyperlink" Target="https://www.zipcodestogo.com/Jasper/NY/14855/" TargetMode="External"/><Relationship Id="rId2083" Type="http://schemas.openxmlformats.org/officeDocument/2006/relationships/hyperlink" Target="https://www.zipcodestogo.com/Modena/NY/12548/" TargetMode="External"/><Relationship Id="rId2290" Type="http://schemas.openxmlformats.org/officeDocument/2006/relationships/hyperlink" Target="https://www.zipcodestogo.com/Washington/NY/" TargetMode="External"/><Relationship Id="rId3134" Type="http://schemas.openxmlformats.org/officeDocument/2006/relationships/hyperlink" Target="https://www.zipcodestogo.com/Jefferson/NY/" TargetMode="External"/><Relationship Id="rId3341" Type="http://schemas.openxmlformats.org/officeDocument/2006/relationships/hyperlink" Target="https://www.zipcodestogo.com/Greene/NY/13778/" TargetMode="External"/><Relationship Id="rId262" Type="http://schemas.openxmlformats.org/officeDocument/2006/relationships/hyperlink" Target="https://www.zipcodestogo.com/New%20york/NY/" TargetMode="External"/><Relationship Id="rId2150" Type="http://schemas.openxmlformats.org/officeDocument/2006/relationships/hyperlink" Target="https://www.zipcodestogo.com/Columbia/NY/" TargetMode="External"/><Relationship Id="rId3201" Type="http://schemas.openxmlformats.org/officeDocument/2006/relationships/hyperlink" Target="https://www.zipcodestogo.com/Lorraine/NY/13659/" TargetMode="External"/><Relationship Id="rId122" Type="http://schemas.openxmlformats.org/officeDocument/2006/relationships/hyperlink" Target="https://www.zipcodestogo.com/New%20york/NY/" TargetMode="External"/><Relationship Id="rId2010" Type="http://schemas.openxmlformats.org/officeDocument/2006/relationships/hyperlink" Target="https://www.zipcodestogo.com/Dutchess/NY/" TargetMode="External"/><Relationship Id="rId1569" Type="http://schemas.openxmlformats.org/officeDocument/2006/relationships/hyperlink" Target="https://www.zipcodestogo.com/Kinderhook/NY/12106/" TargetMode="External"/><Relationship Id="rId2967" Type="http://schemas.openxmlformats.org/officeDocument/2006/relationships/hyperlink" Target="https://www.zipcodestogo.com/New%20Berlin/NY/13411/" TargetMode="External"/><Relationship Id="rId4182" Type="http://schemas.openxmlformats.org/officeDocument/2006/relationships/hyperlink" Target="https://www.zipcodestogo.com/Chautauqua/NY/" TargetMode="External"/><Relationship Id="rId939" Type="http://schemas.openxmlformats.org/officeDocument/2006/relationships/hyperlink" Target="https://www.zipcodestogo.com/East%20Elmhurst/NY/11369/" TargetMode="External"/><Relationship Id="rId1776" Type="http://schemas.openxmlformats.org/officeDocument/2006/relationships/hyperlink" Target="https://www.zipcodestogo.com/Albany/NY/" TargetMode="External"/><Relationship Id="rId1983" Type="http://schemas.openxmlformats.org/officeDocument/2006/relationships/hyperlink" Target="https://www.zipcodestogo.com/Ulster%20Park/NY/12487/" TargetMode="External"/><Relationship Id="rId2827" Type="http://schemas.openxmlformats.org/officeDocument/2006/relationships/hyperlink" Target="https://www.zipcodestogo.com/Syracuse/NY/13244/" TargetMode="External"/><Relationship Id="rId4042" Type="http://schemas.openxmlformats.org/officeDocument/2006/relationships/hyperlink" Target="https://www.zipcodestogo.com/Monroe/NY/" TargetMode="External"/><Relationship Id="rId68" Type="http://schemas.openxmlformats.org/officeDocument/2006/relationships/hyperlink" Target="https://www.zipcodestogo.com/New%20york/NY/" TargetMode="External"/><Relationship Id="rId1429" Type="http://schemas.openxmlformats.org/officeDocument/2006/relationships/hyperlink" Target="https://www.zipcodestogo.com/Alplaus/NY/12008/" TargetMode="External"/><Relationship Id="rId1636" Type="http://schemas.openxmlformats.org/officeDocument/2006/relationships/hyperlink" Target="https://www.zipcodestogo.com/Rensselaer/NY/" TargetMode="External"/><Relationship Id="rId1843" Type="http://schemas.openxmlformats.org/officeDocument/2006/relationships/hyperlink" Target="https://www.zipcodestogo.com/Acra/NY/12405/" TargetMode="External"/><Relationship Id="rId1703" Type="http://schemas.openxmlformats.org/officeDocument/2006/relationships/hyperlink" Target="https://www.zipcodestogo.com/Westerlo/NY/12193/" TargetMode="External"/><Relationship Id="rId1910" Type="http://schemas.openxmlformats.org/officeDocument/2006/relationships/hyperlink" Target="https://www.zipcodestogo.com/Ulster/NY/" TargetMode="External"/><Relationship Id="rId3668" Type="http://schemas.openxmlformats.org/officeDocument/2006/relationships/hyperlink" Target="https://www.zipcodestogo.com/Cattaraugus/NY/" TargetMode="External"/><Relationship Id="rId3875" Type="http://schemas.openxmlformats.org/officeDocument/2006/relationships/hyperlink" Target="https://www.zipcodestogo.com/Lima/NY/14485/" TargetMode="External"/><Relationship Id="rId589" Type="http://schemas.openxmlformats.org/officeDocument/2006/relationships/hyperlink" Target="https://www.zipcodestogo.com/New%20Rochelle/NY/10802/" TargetMode="External"/><Relationship Id="rId796" Type="http://schemas.openxmlformats.org/officeDocument/2006/relationships/hyperlink" Target="https://www.zipcodestogo.com/Queens/NY/" TargetMode="External"/><Relationship Id="rId2477" Type="http://schemas.openxmlformats.org/officeDocument/2006/relationships/hyperlink" Target="https://www.zipcodestogo.com/Keene%20Valley/NY/12943/" TargetMode="External"/><Relationship Id="rId2684" Type="http://schemas.openxmlformats.org/officeDocument/2006/relationships/hyperlink" Target="https://www.zipcodestogo.com/Oswego/NY/" TargetMode="External"/><Relationship Id="rId3528" Type="http://schemas.openxmlformats.org/officeDocument/2006/relationships/hyperlink" Target="https://www.zipcodestogo.com/Cattaraugus/NY/" TargetMode="External"/><Relationship Id="rId3735" Type="http://schemas.openxmlformats.org/officeDocument/2006/relationships/hyperlink" Target="https://www.zipcodestogo.com/Buffalo/NY/14228/" TargetMode="External"/><Relationship Id="rId449" Type="http://schemas.openxmlformats.org/officeDocument/2006/relationships/hyperlink" Target="https://www.zipcodestogo.com/Elmsford/NY/10523/" TargetMode="External"/><Relationship Id="rId656" Type="http://schemas.openxmlformats.org/officeDocument/2006/relationships/hyperlink" Target="https://www.zipcodestogo.com/Rockland/NY/" TargetMode="External"/><Relationship Id="rId863" Type="http://schemas.openxmlformats.org/officeDocument/2006/relationships/hyperlink" Target="https://www.zipcodestogo.com/Brooklyn/NY/11233/" TargetMode="External"/><Relationship Id="rId1079" Type="http://schemas.openxmlformats.org/officeDocument/2006/relationships/hyperlink" Target="https://www.zipcodestogo.com/Island%20Park/NY/11558/" TargetMode="External"/><Relationship Id="rId1286" Type="http://schemas.openxmlformats.org/officeDocument/2006/relationships/hyperlink" Target="https://www.zipcodestogo.com/Suffolk/NY/" TargetMode="External"/><Relationship Id="rId1493" Type="http://schemas.openxmlformats.org/officeDocument/2006/relationships/hyperlink" Target="https://www.zipcodestogo.com/Delanson/NY/12053/" TargetMode="External"/><Relationship Id="rId2337" Type="http://schemas.openxmlformats.org/officeDocument/2006/relationships/hyperlink" Target="https://www.zipcodestogo.com/Hudson%20Falls/NY/12839/" TargetMode="External"/><Relationship Id="rId2544" Type="http://schemas.openxmlformats.org/officeDocument/2006/relationships/hyperlink" Target="https://www.zipcodestogo.com/Clinton/NY/" TargetMode="External"/><Relationship Id="rId2891" Type="http://schemas.openxmlformats.org/officeDocument/2006/relationships/hyperlink" Target="https://www.zipcodestogo.com/Eagle%20Bay/NY/13331/" TargetMode="External"/><Relationship Id="rId3942" Type="http://schemas.openxmlformats.org/officeDocument/2006/relationships/hyperlink" Target="https://www.zipcodestogo.com/Ontario/NY/" TargetMode="External"/><Relationship Id="rId309" Type="http://schemas.openxmlformats.org/officeDocument/2006/relationships/hyperlink" Target="https://www.zipcodestogo.com/New%20York/NY/10275/" TargetMode="External"/><Relationship Id="rId516" Type="http://schemas.openxmlformats.org/officeDocument/2006/relationships/hyperlink" Target="https://www.zipcodestogo.com/Westchester/NY/" TargetMode="External"/><Relationship Id="rId1146" Type="http://schemas.openxmlformats.org/officeDocument/2006/relationships/hyperlink" Target="https://www.zipcodestogo.com/Queens/NY/" TargetMode="External"/><Relationship Id="rId2751" Type="http://schemas.openxmlformats.org/officeDocument/2006/relationships/hyperlink" Target="https://www.zipcodestogo.com/Seneca%20Falls/NY/13148/" TargetMode="External"/><Relationship Id="rId3802" Type="http://schemas.openxmlformats.org/officeDocument/2006/relationships/hyperlink" Target="https://www.zipcodestogo.com/Ontario/NY/" TargetMode="External"/><Relationship Id="rId723" Type="http://schemas.openxmlformats.org/officeDocument/2006/relationships/hyperlink" Target="https://www.zipcodestogo.com/West%20Point/NY/10996/" TargetMode="External"/><Relationship Id="rId930" Type="http://schemas.openxmlformats.org/officeDocument/2006/relationships/hyperlink" Target="https://www.zipcodestogo.com/Queens/NY/" TargetMode="External"/><Relationship Id="rId1006" Type="http://schemas.openxmlformats.org/officeDocument/2006/relationships/hyperlink" Target="https://www.zipcodestogo.com/Queens/NY/" TargetMode="External"/><Relationship Id="rId1353" Type="http://schemas.openxmlformats.org/officeDocument/2006/relationships/hyperlink" Target="https://www.zipcodestogo.com/East%20Marion/NY/11939/" TargetMode="External"/><Relationship Id="rId1560" Type="http://schemas.openxmlformats.org/officeDocument/2006/relationships/hyperlink" Target="https://www.zipcodestogo.com/Rensselaer/NY/" TargetMode="External"/><Relationship Id="rId2404" Type="http://schemas.openxmlformats.org/officeDocument/2006/relationships/hyperlink" Target="https://www.zipcodestogo.com/Essex/NY/" TargetMode="External"/><Relationship Id="rId2611" Type="http://schemas.openxmlformats.org/officeDocument/2006/relationships/hyperlink" Target="https://www.zipcodestogo.com/De%20Ruyter/NY/13052/" TargetMode="External"/><Relationship Id="rId1213" Type="http://schemas.openxmlformats.org/officeDocument/2006/relationships/hyperlink" Target="https://www.zipcodestogo.com/Great%20River/NY/11739/" TargetMode="External"/><Relationship Id="rId1420" Type="http://schemas.openxmlformats.org/officeDocument/2006/relationships/hyperlink" Target="https://www.zipcodestogo.com/Suffolk/NY/" TargetMode="External"/><Relationship Id="rId4369" Type="http://schemas.openxmlformats.org/officeDocument/2006/relationships/hyperlink" Target="https://www.zipcodestogo.com/Slaterville%20Springs/NY/14881/" TargetMode="External"/><Relationship Id="rId3178" Type="http://schemas.openxmlformats.org/officeDocument/2006/relationships/hyperlink" Target="https://www.zipcodestogo.com/Saint%20lawrence/NY/" TargetMode="External"/><Relationship Id="rId3385" Type="http://schemas.openxmlformats.org/officeDocument/2006/relationships/hyperlink" Target="https://www.zipcodestogo.com/Newark%20Valley/NY/13811/" TargetMode="External"/><Relationship Id="rId3592" Type="http://schemas.openxmlformats.org/officeDocument/2006/relationships/hyperlink" Target="https://www.zipcodestogo.com/Niagara/NY/" TargetMode="External"/><Relationship Id="rId4229" Type="http://schemas.openxmlformats.org/officeDocument/2006/relationships/hyperlink" Target="https://www.zipcodestogo.com/Stow/NY/14785/" TargetMode="External"/><Relationship Id="rId4436" Type="http://schemas.openxmlformats.org/officeDocument/2006/relationships/hyperlink" Target="http://www.p12.nysed.gov/repcrd2005/links/c24_dist.shtml" TargetMode="External"/><Relationship Id="rId2194" Type="http://schemas.openxmlformats.org/officeDocument/2006/relationships/hyperlink" Target="https://www.zipcodestogo.com/Sullivan/NY/" TargetMode="External"/><Relationship Id="rId3038" Type="http://schemas.openxmlformats.org/officeDocument/2006/relationships/hyperlink" Target="https://www.zipcodestogo.com/Oneida/NY/" TargetMode="External"/><Relationship Id="rId3245" Type="http://schemas.openxmlformats.org/officeDocument/2006/relationships/hyperlink" Target="https://www.zipcodestogo.com/Rodman/NY/13682/" TargetMode="External"/><Relationship Id="rId3452" Type="http://schemas.openxmlformats.org/officeDocument/2006/relationships/hyperlink" Target="https://www.zipcodestogo.com/Broome/NY/" TargetMode="External"/><Relationship Id="rId166" Type="http://schemas.openxmlformats.org/officeDocument/2006/relationships/hyperlink" Target="https://www.zipcodestogo.com/New%20york/NY/" TargetMode="External"/><Relationship Id="rId373" Type="http://schemas.openxmlformats.org/officeDocument/2006/relationships/hyperlink" Target="https://www.zipcodestogo.com/Bronx/NY/10458/" TargetMode="External"/><Relationship Id="rId580" Type="http://schemas.openxmlformats.org/officeDocument/2006/relationships/hyperlink" Target="https://www.zipcodestogo.com/Westchester/NY/" TargetMode="External"/><Relationship Id="rId2054" Type="http://schemas.openxmlformats.org/officeDocument/2006/relationships/hyperlink" Target="https://www.zipcodestogo.com/Columbia/NY/" TargetMode="External"/><Relationship Id="rId2261" Type="http://schemas.openxmlformats.org/officeDocument/2006/relationships/hyperlink" Target="https://www.zipcodestogo.com/Swan%20Lake/NY/12783/" TargetMode="External"/><Relationship Id="rId3105" Type="http://schemas.openxmlformats.org/officeDocument/2006/relationships/hyperlink" Target="https://www.zipcodestogo.com/Adams%20Center/NY/13606/" TargetMode="External"/><Relationship Id="rId3312" Type="http://schemas.openxmlformats.org/officeDocument/2006/relationships/hyperlink" Target="https://www.zipcodestogo.com/Delaware/NY/" TargetMode="External"/><Relationship Id="rId233" Type="http://schemas.openxmlformats.org/officeDocument/2006/relationships/hyperlink" Target="https://www.zipcodestogo.com/New%20York/NY/10167/" TargetMode="External"/><Relationship Id="rId440" Type="http://schemas.openxmlformats.org/officeDocument/2006/relationships/hyperlink" Target="https://www.zipcodestogo.com/Westchester/NY/" TargetMode="External"/><Relationship Id="rId1070" Type="http://schemas.openxmlformats.org/officeDocument/2006/relationships/hyperlink" Target="https://www.zipcodestogo.com/Nassau/NY/" TargetMode="External"/><Relationship Id="rId2121" Type="http://schemas.openxmlformats.org/officeDocument/2006/relationships/hyperlink" Target="https://www.zipcodestogo.com/Rock%20Tavern/NY/12575/" TargetMode="External"/><Relationship Id="rId300" Type="http://schemas.openxmlformats.org/officeDocument/2006/relationships/hyperlink" Target="https://www.zipcodestogo.com/New%20york/NY/" TargetMode="External"/><Relationship Id="rId4086" Type="http://schemas.openxmlformats.org/officeDocument/2006/relationships/hyperlink" Target="https://www.zipcodestogo.com/Monroe/NY/" TargetMode="External"/><Relationship Id="rId1887" Type="http://schemas.openxmlformats.org/officeDocument/2006/relationships/hyperlink" Target="https://www.zipcodestogo.com/Freehold/NY/12431/" TargetMode="External"/><Relationship Id="rId2938" Type="http://schemas.openxmlformats.org/officeDocument/2006/relationships/hyperlink" Target="https://www.zipcodestogo.com/Oneida/NY/" TargetMode="External"/><Relationship Id="rId4293" Type="http://schemas.openxmlformats.org/officeDocument/2006/relationships/hyperlink" Target="https://www.zipcodestogo.com/Dalton/NY/14836/" TargetMode="External"/><Relationship Id="rId1747" Type="http://schemas.openxmlformats.org/officeDocument/2006/relationships/hyperlink" Target="https://www.zipcodestogo.com/Albany/NY/12224/" TargetMode="External"/><Relationship Id="rId1954" Type="http://schemas.openxmlformats.org/officeDocument/2006/relationships/hyperlink" Target="https://www.zipcodestogo.com/Albany/NY/" TargetMode="External"/><Relationship Id="rId4153" Type="http://schemas.openxmlformats.org/officeDocument/2006/relationships/hyperlink" Target="https://www.zipcodestogo.com/Falconer/NY/14733/" TargetMode="External"/><Relationship Id="rId4360" Type="http://schemas.openxmlformats.org/officeDocument/2006/relationships/hyperlink" Target="https://www.zipcodestogo.com/Schuyler/NY/" TargetMode="External"/><Relationship Id="rId39" Type="http://schemas.openxmlformats.org/officeDocument/2006/relationships/hyperlink" Target="https://www.zipcodestogo.com/New%20York/NY/10017/" TargetMode="External"/><Relationship Id="rId1607" Type="http://schemas.openxmlformats.org/officeDocument/2006/relationships/hyperlink" Target="https://www.zipcodestogo.com/Northville/NY/12134/" TargetMode="External"/><Relationship Id="rId1814" Type="http://schemas.openxmlformats.org/officeDocument/2006/relationships/hyperlink" Target="https://www.zipcodestogo.com/Albany/NY/" TargetMode="External"/><Relationship Id="rId4013" Type="http://schemas.openxmlformats.org/officeDocument/2006/relationships/hyperlink" Target="https://www.zipcodestogo.com/Rochester/NY/14603/" TargetMode="External"/><Relationship Id="rId4220" Type="http://schemas.openxmlformats.org/officeDocument/2006/relationships/hyperlink" Target="https://www.zipcodestogo.com/Cattaraugus/NY/" TargetMode="External"/><Relationship Id="rId3779" Type="http://schemas.openxmlformats.org/officeDocument/2006/relationships/hyperlink" Target="https://www.zipcodestogo.com/Adams%20Basin/NY/14410/" TargetMode="External"/><Relationship Id="rId2588" Type="http://schemas.openxmlformats.org/officeDocument/2006/relationships/hyperlink" Target="https://www.zipcodestogo.com/Cayuga/NY/" TargetMode="External"/><Relationship Id="rId3986" Type="http://schemas.openxmlformats.org/officeDocument/2006/relationships/hyperlink" Target="https://www.zipcodestogo.com/Ontario/NY/" TargetMode="External"/><Relationship Id="rId1397" Type="http://schemas.openxmlformats.org/officeDocument/2006/relationships/hyperlink" Target="https://www.zipcodestogo.com/Sag%20Harbor/NY/11963/" TargetMode="External"/><Relationship Id="rId2795" Type="http://schemas.openxmlformats.org/officeDocument/2006/relationships/hyperlink" Target="https://www.zipcodestogo.com/Syracuse/NY/13207/" TargetMode="External"/><Relationship Id="rId3639" Type="http://schemas.openxmlformats.org/officeDocument/2006/relationships/hyperlink" Target="https://www.zipcodestogo.com/Sardinia/NY/14134/" TargetMode="External"/><Relationship Id="rId3846" Type="http://schemas.openxmlformats.org/officeDocument/2006/relationships/hyperlink" Target="https://www.zipcodestogo.com/Livingston/NY/" TargetMode="External"/><Relationship Id="rId767" Type="http://schemas.openxmlformats.org/officeDocument/2006/relationships/hyperlink" Target="https://www.zipcodestogo.com/New%20Hyde%20Park/NY/11044/" TargetMode="External"/><Relationship Id="rId974" Type="http://schemas.openxmlformats.org/officeDocument/2006/relationships/hyperlink" Target="https://www.zipcodestogo.com/Queens/NY/" TargetMode="External"/><Relationship Id="rId2448" Type="http://schemas.openxmlformats.org/officeDocument/2006/relationships/hyperlink" Target="https://www.zipcodestogo.com/Clinton/NY/" TargetMode="External"/><Relationship Id="rId2655" Type="http://schemas.openxmlformats.org/officeDocument/2006/relationships/hyperlink" Target="https://www.zipcodestogo.com/King%20Ferry/NY/13081/" TargetMode="External"/><Relationship Id="rId2862" Type="http://schemas.openxmlformats.org/officeDocument/2006/relationships/hyperlink" Target="https://www.zipcodestogo.com/Otsego/NY/" TargetMode="External"/><Relationship Id="rId3706" Type="http://schemas.openxmlformats.org/officeDocument/2006/relationships/hyperlink" Target="https://www.zipcodestogo.com/Erie/NY/" TargetMode="External"/><Relationship Id="rId3913" Type="http://schemas.openxmlformats.org/officeDocument/2006/relationships/hyperlink" Target="https://www.zipcodestogo.com/Oaks%20Corners/NY/14518/" TargetMode="External"/><Relationship Id="rId627" Type="http://schemas.openxmlformats.org/officeDocument/2006/relationships/hyperlink" Target="https://www.zipcodestogo.com/Goshen/NY/10924/" TargetMode="External"/><Relationship Id="rId834" Type="http://schemas.openxmlformats.org/officeDocument/2006/relationships/hyperlink" Target="https://www.zipcodestogo.com/Kings/NY/" TargetMode="External"/><Relationship Id="rId1257" Type="http://schemas.openxmlformats.org/officeDocument/2006/relationships/hyperlink" Target="https://www.zipcodestogo.com/Mount%20Sinai/NY/11766/" TargetMode="External"/><Relationship Id="rId1464" Type="http://schemas.openxmlformats.org/officeDocument/2006/relationships/hyperlink" Target="https://www.zipcodestogo.com/Fulton/NY/" TargetMode="External"/><Relationship Id="rId1671" Type="http://schemas.openxmlformats.org/officeDocument/2006/relationships/hyperlink" Target="https://www.zipcodestogo.com/Stuyvesant%20Falls/NY/12174/" TargetMode="External"/><Relationship Id="rId2308" Type="http://schemas.openxmlformats.org/officeDocument/2006/relationships/hyperlink" Target="https://www.zipcodestogo.com/Warren/NY/" TargetMode="External"/><Relationship Id="rId2515" Type="http://schemas.openxmlformats.org/officeDocument/2006/relationships/hyperlink" Target="https://www.zipcodestogo.com/North%20Lawrence/NY/12967/" TargetMode="External"/><Relationship Id="rId2722" Type="http://schemas.openxmlformats.org/officeDocument/2006/relationships/hyperlink" Target="https://www.zipcodestogo.com/Oswego/NY/" TargetMode="External"/><Relationship Id="rId901" Type="http://schemas.openxmlformats.org/officeDocument/2006/relationships/hyperlink" Target="https://www.zipcodestogo.com/Brooklyn/NY/11255/" TargetMode="External"/><Relationship Id="rId1117" Type="http://schemas.openxmlformats.org/officeDocument/2006/relationships/hyperlink" Target="https://www.zipcodestogo.com/Westbury/NY/11590/" TargetMode="External"/><Relationship Id="rId1324" Type="http://schemas.openxmlformats.org/officeDocument/2006/relationships/hyperlink" Target="https://www.zipcodestogo.com/Nassau/NY/" TargetMode="External"/><Relationship Id="rId1531" Type="http://schemas.openxmlformats.org/officeDocument/2006/relationships/hyperlink" Target="https://www.zipcodestogo.com/Fultonville/NY/12072/" TargetMode="External"/><Relationship Id="rId30" Type="http://schemas.openxmlformats.org/officeDocument/2006/relationships/hyperlink" Target="https://www.zipcodestogo.com/New%20york/NY/" TargetMode="External"/><Relationship Id="rId3289" Type="http://schemas.openxmlformats.org/officeDocument/2006/relationships/hyperlink" Target="https://www.zipcodestogo.com/Bloomville/NY/13739/" TargetMode="External"/><Relationship Id="rId3496" Type="http://schemas.openxmlformats.org/officeDocument/2006/relationships/hyperlink" Target="https://www.zipcodestogo.com/Erie/NY/" TargetMode="External"/><Relationship Id="rId2098" Type="http://schemas.openxmlformats.org/officeDocument/2006/relationships/hyperlink" Target="https://www.zipcodestogo.com/Ulster/NY/" TargetMode="External"/><Relationship Id="rId3149" Type="http://schemas.openxmlformats.org/officeDocument/2006/relationships/hyperlink" Target="https://www.zipcodestogo.com/Denmark/NY/13631/" TargetMode="External"/><Relationship Id="rId3356" Type="http://schemas.openxmlformats.org/officeDocument/2006/relationships/hyperlink" Target="https://www.zipcodestogo.com/Delaware/NY/" TargetMode="External"/><Relationship Id="rId3563" Type="http://schemas.openxmlformats.org/officeDocument/2006/relationships/hyperlink" Target="https://www.zipcodestogo.com/Gainesville/NY/14066/" TargetMode="External"/><Relationship Id="rId4407" Type="http://schemas.openxmlformats.org/officeDocument/2006/relationships/hyperlink" Target="https://www.zipcodestogo.com/Elmira/NY/14905/" TargetMode="External"/><Relationship Id="rId277" Type="http://schemas.openxmlformats.org/officeDocument/2006/relationships/hyperlink" Target="https://www.zipcodestogo.com/New%20York/NY/10242/" TargetMode="External"/><Relationship Id="rId484" Type="http://schemas.openxmlformats.org/officeDocument/2006/relationships/hyperlink" Target="https://www.zipcodestogo.com/Westchester/NY/" TargetMode="External"/><Relationship Id="rId2165" Type="http://schemas.openxmlformats.org/officeDocument/2006/relationships/hyperlink" Target="https://www.zipcodestogo.com/Bethel/NY/12720/" TargetMode="External"/><Relationship Id="rId3009" Type="http://schemas.openxmlformats.org/officeDocument/2006/relationships/hyperlink" Target="https://www.zipcodestogo.com/Rome/NY/13442/" TargetMode="External"/><Relationship Id="rId3216" Type="http://schemas.openxmlformats.org/officeDocument/2006/relationships/hyperlink" Target="https://www.zipcodestogo.com/Saint%20lawrence/NY/" TargetMode="External"/><Relationship Id="rId3770" Type="http://schemas.openxmlformats.org/officeDocument/2006/relationships/hyperlink" Target="https://www.zipcodestogo.com/Niagara/NY/" TargetMode="External"/><Relationship Id="rId137" Type="http://schemas.openxmlformats.org/officeDocument/2006/relationships/hyperlink" Target="https://www.zipcodestogo.com/New%20York/NY/10104/" TargetMode="External"/><Relationship Id="rId344" Type="http://schemas.openxmlformats.org/officeDocument/2006/relationships/hyperlink" Target="https://www.zipcodestogo.com/Richmond/NY/" TargetMode="External"/><Relationship Id="rId691" Type="http://schemas.openxmlformats.org/officeDocument/2006/relationships/hyperlink" Target="https://www.zipcodestogo.com/Spring%20Valley/NY/10977/" TargetMode="External"/><Relationship Id="rId2025" Type="http://schemas.openxmlformats.org/officeDocument/2006/relationships/hyperlink" Target="https://www.zipcodestogo.com/Clinton%20Corners/NY/12514/" TargetMode="External"/><Relationship Id="rId2372" Type="http://schemas.openxmlformats.org/officeDocument/2006/relationships/hyperlink" Target="https://www.zipcodestogo.com/Essex/NY/" TargetMode="External"/><Relationship Id="rId3423" Type="http://schemas.openxmlformats.org/officeDocument/2006/relationships/hyperlink" Target="https://www.zipcodestogo.com/South%20Kortright/NY/13842/" TargetMode="External"/><Relationship Id="rId3630" Type="http://schemas.openxmlformats.org/officeDocument/2006/relationships/hyperlink" Target="https://www.zipcodestogo.com/Cattaraugus/NY/" TargetMode="External"/><Relationship Id="rId551" Type="http://schemas.openxmlformats.org/officeDocument/2006/relationships/hyperlink" Target="https://www.zipcodestogo.com/White%20Plains/NY/10601/" TargetMode="External"/><Relationship Id="rId1181" Type="http://schemas.openxmlformats.org/officeDocument/2006/relationships/hyperlink" Target="https://www.zipcodestogo.com/Centereach/NY/11720/" TargetMode="External"/><Relationship Id="rId2232" Type="http://schemas.openxmlformats.org/officeDocument/2006/relationships/hyperlink" Target="https://www.zipcodestogo.com/Sullivan/NY/" TargetMode="External"/><Relationship Id="rId204" Type="http://schemas.openxmlformats.org/officeDocument/2006/relationships/hyperlink" Target="https://www.zipcodestogo.com/New%20york/NY/" TargetMode="External"/><Relationship Id="rId411" Type="http://schemas.openxmlformats.org/officeDocument/2006/relationships/hyperlink" Target="https://www.zipcodestogo.com/Amawalk/NY/10501/" TargetMode="External"/><Relationship Id="rId1041" Type="http://schemas.openxmlformats.org/officeDocument/2006/relationships/hyperlink" Target="https://www.zipcodestogo.com/East%20Rockaway/NY/11518/" TargetMode="External"/><Relationship Id="rId1998" Type="http://schemas.openxmlformats.org/officeDocument/2006/relationships/hyperlink" Target="https://www.zipcodestogo.com/Ulster/NY/" TargetMode="External"/><Relationship Id="rId4197" Type="http://schemas.openxmlformats.org/officeDocument/2006/relationships/hyperlink" Target="https://www.zipcodestogo.com/Niobe/NY/14758/" TargetMode="External"/><Relationship Id="rId1858" Type="http://schemas.openxmlformats.org/officeDocument/2006/relationships/hyperlink" Target="https://www.zipcodestogo.com/Greene/NY/" TargetMode="External"/><Relationship Id="rId4057" Type="http://schemas.openxmlformats.org/officeDocument/2006/relationships/hyperlink" Target="https://www.zipcodestogo.com/Rochester/NY/14625/" TargetMode="External"/><Relationship Id="rId4264" Type="http://schemas.openxmlformats.org/officeDocument/2006/relationships/hyperlink" Target="https://www.zipcodestogo.com/Schuyler/NY/" TargetMode="External"/><Relationship Id="rId4471" Type="http://schemas.openxmlformats.org/officeDocument/2006/relationships/hyperlink" Target="http://www.p12.nysed.gov/repcrd2005/links/c67_dist.shtml" TargetMode="External"/><Relationship Id="rId2909" Type="http://schemas.openxmlformats.org/officeDocument/2006/relationships/hyperlink" Target="https://www.zipcodestogo.com/Franklin%20Springs/NY/13341/" TargetMode="External"/><Relationship Id="rId3073" Type="http://schemas.openxmlformats.org/officeDocument/2006/relationships/hyperlink" Target="https://www.zipcodestogo.com/Westmoreland/NY/13490/" TargetMode="External"/><Relationship Id="rId3280" Type="http://schemas.openxmlformats.org/officeDocument/2006/relationships/hyperlink" Target="https://www.zipcodestogo.com/Chenango/NY/" TargetMode="External"/><Relationship Id="rId4124" Type="http://schemas.openxmlformats.org/officeDocument/2006/relationships/hyperlink" Target="https://www.zipcodestogo.com/Allegany/NY/" TargetMode="External"/><Relationship Id="rId4331" Type="http://schemas.openxmlformats.org/officeDocument/2006/relationships/hyperlink" Target="https://www.zipcodestogo.com/Lindley/NY/14858/" TargetMode="External"/><Relationship Id="rId1718" Type="http://schemas.openxmlformats.org/officeDocument/2006/relationships/hyperlink" Target="https://www.zipcodestogo.com/Albany/NY/" TargetMode="External"/><Relationship Id="rId1925" Type="http://schemas.openxmlformats.org/officeDocument/2006/relationships/hyperlink" Target="https://www.zipcodestogo.com/Malden%20On%20Hudson/NY/12453/" TargetMode="External"/><Relationship Id="rId3140" Type="http://schemas.openxmlformats.org/officeDocument/2006/relationships/hyperlink" Target="https://www.zipcodestogo.com/Saint%20lawrence/NY/" TargetMode="External"/><Relationship Id="rId2699" Type="http://schemas.openxmlformats.org/officeDocument/2006/relationships/hyperlink" Target="https://www.zipcodestogo.com/Minoa/NY/13116/" TargetMode="External"/><Relationship Id="rId3000" Type="http://schemas.openxmlformats.org/officeDocument/2006/relationships/hyperlink" Target="https://www.zipcodestogo.com/Oswego/NY/" TargetMode="External"/><Relationship Id="rId3957" Type="http://schemas.openxmlformats.org/officeDocument/2006/relationships/hyperlink" Target="https://www.zipcodestogo.com/Scottsville/NY/14546/" TargetMode="External"/><Relationship Id="rId878" Type="http://schemas.openxmlformats.org/officeDocument/2006/relationships/hyperlink" Target="https://www.zipcodestogo.com/Kings/NY/" TargetMode="External"/><Relationship Id="rId2559" Type="http://schemas.openxmlformats.org/officeDocument/2006/relationships/hyperlink" Target="https://www.zipcodestogo.com/Wilmington/NY/12997/" TargetMode="External"/><Relationship Id="rId2766" Type="http://schemas.openxmlformats.org/officeDocument/2006/relationships/hyperlink" Target="https://www.zipcodestogo.com/Cortland/NY/" TargetMode="External"/><Relationship Id="rId2973" Type="http://schemas.openxmlformats.org/officeDocument/2006/relationships/hyperlink" Target="https://www.zipcodestogo.com/Newport/NY/13416/" TargetMode="External"/><Relationship Id="rId3817" Type="http://schemas.openxmlformats.org/officeDocument/2006/relationships/hyperlink" Target="https://www.zipcodestogo.com/Dansville/NY/14437/" TargetMode="External"/><Relationship Id="rId738" Type="http://schemas.openxmlformats.org/officeDocument/2006/relationships/hyperlink" Target="https://www.zipcodestogo.com/Queens/NY/" TargetMode="External"/><Relationship Id="rId945" Type="http://schemas.openxmlformats.org/officeDocument/2006/relationships/hyperlink" Target="https://www.zipcodestogo.com/Jackson%20Heights/NY/11372/" TargetMode="External"/><Relationship Id="rId1368" Type="http://schemas.openxmlformats.org/officeDocument/2006/relationships/hyperlink" Target="https://www.zipcodestogo.com/Suffolk/NY/" TargetMode="External"/><Relationship Id="rId1575" Type="http://schemas.openxmlformats.org/officeDocument/2006/relationships/hyperlink" Target="https://www.zipcodestogo.com/Latham/NY/12110/" TargetMode="External"/><Relationship Id="rId1782" Type="http://schemas.openxmlformats.org/officeDocument/2006/relationships/hyperlink" Target="https://www.zipcodestogo.com/Albany/NY/" TargetMode="External"/><Relationship Id="rId2419" Type="http://schemas.openxmlformats.org/officeDocument/2006/relationships/hyperlink" Target="https://www.zipcodestogo.com/Altona/NY/12910/" TargetMode="External"/><Relationship Id="rId2626" Type="http://schemas.openxmlformats.org/officeDocument/2006/relationships/hyperlink" Target="https://www.zipcodestogo.com/Tompkins/NY/" TargetMode="External"/><Relationship Id="rId2833" Type="http://schemas.openxmlformats.org/officeDocument/2006/relationships/hyperlink" Target="https://www.zipcodestogo.com/Syracuse/NY/13252/" TargetMode="External"/><Relationship Id="rId74" Type="http://schemas.openxmlformats.org/officeDocument/2006/relationships/hyperlink" Target="https://www.zipcodestogo.com/New%20york/NY/" TargetMode="External"/><Relationship Id="rId805" Type="http://schemas.openxmlformats.org/officeDocument/2006/relationships/hyperlink" Target="https://www.zipcodestogo.com/Brooklyn/NY/11203/" TargetMode="External"/><Relationship Id="rId1228" Type="http://schemas.openxmlformats.org/officeDocument/2006/relationships/hyperlink" Target="https://www.zipcodestogo.com/Suffolk/NY/" TargetMode="External"/><Relationship Id="rId1435" Type="http://schemas.openxmlformats.org/officeDocument/2006/relationships/hyperlink" Target="https://www.zipcodestogo.com/Athens/NY/12015/" TargetMode="External"/><Relationship Id="rId1642" Type="http://schemas.openxmlformats.org/officeDocument/2006/relationships/hyperlink" Target="https://www.zipcodestogo.com/Rensselaer/NY/" TargetMode="External"/><Relationship Id="rId2900" Type="http://schemas.openxmlformats.org/officeDocument/2006/relationships/hyperlink" Target="https://www.zipcodestogo.com/Otsego/NY/" TargetMode="External"/><Relationship Id="rId1502" Type="http://schemas.openxmlformats.org/officeDocument/2006/relationships/hyperlink" Target="https://www.zipcodestogo.com/Rensselaer/NY/" TargetMode="External"/><Relationship Id="rId388" Type="http://schemas.openxmlformats.org/officeDocument/2006/relationships/hyperlink" Target="https://www.zipcodestogo.com/Bronx/NY/" TargetMode="External"/><Relationship Id="rId2069" Type="http://schemas.openxmlformats.org/officeDocument/2006/relationships/hyperlink" Target="https://www.zipcodestogo.com/Livingston/NY/12541/" TargetMode="External"/><Relationship Id="rId3467" Type="http://schemas.openxmlformats.org/officeDocument/2006/relationships/hyperlink" Target="https://www.zipcodestogo.com/Binghamton/NY/13905/" TargetMode="External"/><Relationship Id="rId3674" Type="http://schemas.openxmlformats.org/officeDocument/2006/relationships/hyperlink" Target="https://www.zipcodestogo.com/Cattaraugus/NY/" TargetMode="External"/><Relationship Id="rId3881" Type="http://schemas.openxmlformats.org/officeDocument/2006/relationships/hyperlink" Target="https://www.zipcodestogo.com/Livonia%20Center/NY/14488/" TargetMode="External"/><Relationship Id="rId595" Type="http://schemas.openxmlformats.org/officeDocument/2006/relationships/hyperlink" Target="https://www.zipcodestogo.com/New%20Rochelle/NY/10805/" TargetMode="External"/><Relationship Id="rId2276" Type="http://schemas.openxmlformats.org/officeDocument/2006/relationships/hyperlink" Target="https://www.zipcodestogo.com/Sullivan/NY/" TargetMode="External"/><Relationship Id="rId2483" Type="http://schemas.openxmlformats.org/officeDocument/2006/relationships/hyperlink" Target="https://www.zipcodestogo.com/Lake%20Placid/NY/12946/" TargetMode="External"/><Relationship Id="rId2690" Type="http://schemas.openxmlformats.org/officeDocument/2006/relationships/hyperlink" Target="https://www.zipcodestogo.com/Cayuga/NY/" TargetMode="External"/><Relationship Id="rId3327" Type="http://schemas.openxmlformats.org/officeDocument/2006/relationships/hyperlink" Target="https://www.zipcodestogo.com/Endicott/NY/13761/" TargetMode="External"/><Relationship Id="rId3534" Type="http://schemas.openxmlformats.org/officeDocument/2006/relationships/hyperlink" Target="https://www.zipcodestogo.com/Erie/NY/" TargetMode="External"/><Relationship Id="rId3741" Type="http://schemas.openxmlformats.org/officeDocument/2006/relationships/hyperlink" Target="https://www.zipcodestogo.com/Buffalo/NY/14240/" TargetMode="External"/><Relationship Id="rId248" Type="http://schemas.openxmlformats.org/officeDocument/2006/relationships/hyperlink" Target="https://www.zipcodestogo.com/New%20york/NY/" TargetMode="External"/><Relationship Id="rId455" Type="http://schemas.openxmlformats.org/officeDocument/2006/relationships/hyperlink" Target="https://www.zipcodestogo.com/Granite%20Springs/NY/10527/" TargetMode="External"/><Relationship Id="rId662" Type="http://schemas.openxmlformats.org/officeDocument/2006/relationships/hyperlink" Target="https://www.zipcodestogo.com/Rockland/NY/" TargetMode="External"/><Relationship Id="rId1085" Type="http://schemas.openxmlformats.org/officeDocument/2006/relationships/hyperlink" Target="https://www.zipcodestogo.com/Long%20Beach/NY/11561/" TargetMode="External"/><Relationship Id="rId1292" Type="http://schemas.openxmlformats.org/officeDocument/2006/relationships/hyperlink" Target="https://www.zipcodestogo.com/Suffolk/NY/" TargetMode="External"/><Relationship Id="rId2136" Type="http://schemas.openxmlformats.org/officeDocument/2006/relationships/hyperlink" Target="https://www.zipcodestogo.com/Orange/NY/" TargetMode="External"/><Relationship Id="rId2343" Type="http://schemas.openxmlformats.org/officeDocument/2006/relationships/hyperlink" Target="https://www.zipcodestogo.com/Johnsburg/NY/12843/" TargetMode="External"/><Relationship Id="rId2550" Type="http://schemas.openxmlformats.org/officeDocument/2006/relationships/hyperlink" Target="https://www.zipcodestogo.com/Franklin/NY/" TargetMode="External"/><Relationship Id="rId3601" Type="http://schemas.openxmlformats.org/officeDocument/2006/relationships/hyperlink" Target="https://www.zipcodestogo.com/Marilla/NY/14102/" TargetMode="External"/><Relationship Id="rId108" Type="http://schemas.openxmlformats.org/officeDocument/2006/relationships/hyperlink" Target="https://www.zipcodestogo.com/New%20york/NY/" TargetMode="External"/><Relationship Id="rId315" Type="http://schemas.openxmlformats.org/officeDocument/2006/relationships/hyperlink" Target="https://www.zipcodestogo.com/New%20York/NY/10278/" TargetMode="External"/><Relationship Id="rId522" Type="http://schemas.openxmlformats.org/officeDocument/2006/relationships/hyperlink" Target="https://www.zipcodestogo.com/Westchester/NY/" TargetMode="External"/><Relationship Id="rId1152" Type="http://schemas.openxmlformats.org/officeDocument/2006/relationships/hyperlink" Target="https://www.zipcodestogo.com/Suffolk/NY/" TargetMode="External"/><Relationship Id="rId2203" Type="http://schemas.openxmlformats.org/officeDocument/2006/relationships/hyperlink" Target="https://www.zipcodestogo.com/Hortonville/NY/12745/" TargetMode="External"/><Relationship Id="rId2410" Type="http://schemas.openxmlformats.org/officeDocument/2006/relationships/hyperlink" Target="https://www.zipcodestogo.com/Warren/NY/" TargetMode="External"/><Relationship Id="rId1012" Type="http://schemas.openxmlformats.org/officeDocument/2006/relationships/hyperlink" Target="https://www.zipcodestogo.com/Queens/NY/" TargetMode="External"/><Relationship Id="rId4168" Type="http://schemas.openxmlformats.org/officeDocument/2006/relationships/hyperlink" Target="https://www.zipcodestogo.com/Cattaraugus/NY/" TargetMode="External"/><Relationship Id="rId4375" Type="http://schemas.openxmlformats.org/officeDocument/2006/relationships/hyperlink" Target="https://www.zipcodestogo.com/Swain/NY/14884/" TargetMode="External"/><Relationship Id="rId1969" Type="http://schemas.openxmlformats.org/officeDocument/2006/relationships/hyperlink" Target="https://www.zipcodestogo.com/Shandaken/NY/12480/" TargetMode="External"/><Relationship Id="rId3184" Type="http://schemas.openxmlformats.org/officeDocument/2006/relationships/hyperlink" Target="https://www.zipcodestogo.com/Saint%20lawrence/NY/" TargetMode="External"/><Relationship Id="rId4028" Type="http://schemas.openxmlformats.org/officeDocument/2006/relationships/hyperlink" Target="https://www.zipcodestogo.com/Monroe/NY/" TargetMode="External"/><Relationship Id="rId4235" Type="http://schemas.openxmlformats.org/officeDocument/2006/relationships/hyperlink" Target="https://www.zipcodestogo.com/Westons%20Mills/NY/14788/" TargetMode="External"/><Relationship Id="rId1829" Type="http://schemas.openxmlformats.org/officeDocument/2006/relationships/hyperlink" Target="https://www.zipcodestogo.com/Schenectady/NY/12308/" TargetMode="External"/><Relationship Id="rId3391" Type="http://schemas.openxmlformats.org/officeDocument/2006/relationships/hyperlink" Target="https://www.zipcodestogo.com/North%20Norwich/NY/13814/" TargetMode="External"/><Relationship Id="rId4442" Type="http://schemas.openxmlformats.org/officeDocument/2006/relationships/hyperlink" Target="http://www.p12.nysed.gov/repcrd2005/links/c40_dist.shtml" TargetMode="External"/><Relationship Id="rId3044" Type="http://schemas.openxmlformats.org/officeDocument/2006/relationships/hyperlink" Target="https://www.zipcodestogo.com/Herkimer/NY/" TargetMode="External"/><Relationship Id="rId3251" Type="http://schemas.openxmlformats.org/officeDocument/2006/relationships/hyperlink" Target="https://www.zipcodestogo.com/Sackets%20Harbor/NY/13685/" TargetMode="External"/><Relationship Id="rId4302" Type="http://schemas.openxmlformats.org/officeDocument/2006/relationships/hyperlink" Target="https://www.zipcodestogo.com/Steuben/NY/" TargetMode="External"/><Relationship Id="rId172" Type="http://schemas.openxmlformats.org/officeDocument/2006/relationships/hyperlink" Target="https://www.zipcodestogo.com/New%20york/NY/" TargetMode="External"/><Relationship Id="rId2060" Type="http://schemas.openxmlformats.org/officeDocument/2006/relationships/hyperlink" Target="https://www.zipcodestogo.com/Dutchess/NY/" TargetMode="External"/><Relationship Id="rId3111" Type="http://schemas.openxmlformats.org/officeDocument/2006/relationships/hyperlink" Target="https://www.zipcodestogo.com/Belleville/NY/13611/" TargetMode="External"/><Relationship Id="rId989" Type="http://schemas.openxmlformats.org/officeDocument/2006/relationships/hyperlink" Target="https://www.zipcodestogo.com/South%20Ozone%20Park/NY/11420/" TargetMode="External"/><Relationship Id="rId2877" Type="http://schemas.openxmlformats.org/officeDocument/2006/relationships/hyperlink" Target="https://www.zipcodestogo.com/Clinton/NY/13323/" TargetMode="External"/><Relationship Id="rId849" Type="http://schemas.openxmlformats.org/officeDocument/2006/relationships/hyperlink" Target="https://www.zipcodestogo.com/Brooklyn/NY/11225/" TargetMode="External"/><Relationship Id="rId1479" Type="http://schemas.openxmlformats.org/officeDocument/2006/relationships/hyperlink" Target="https://www.zipcodestogo.com/Cobleskill/NY/12043/" TargetMode="External"/><Relationship Id="rId1686" Type="http://schemas.openxmlformats.org/officeDocument/2006/relationships/hyperlink" Target="https://www.zipcodestogo.com/Albany/NY/" TargetMode="External"/><Relationship Id="rId3928" Type="http://schemas.openxmlformats.org/officeDocument/2006/relationships/hyperlink" Target="https://www.zipcodestogo.com/Yates/NY/" TargetMode="External"/><Relationship Id="rId4092" Type="http://schemas.openxmlformats.org/officeDocument/2006/relationships/hyperlink" Target="https://www.zipcodestogo.com/Monroe/NY/" TargetMode="External"/><Relationship Id="rId1339" Type="http://schemas.openxmlformats.org/officeDocument/2006/relationships/hyperlink" Target="https://www.zipcodestogo.com/Amagansett/NY/11930/" TargetMode="External"/><Relationship Id="rId1893" Type="http://schemas.openxmlformats.org/officeDocument/2006/relationships/hyperlink" Target="https://www.zipcodestogo.com/Grand%20Gorge/NY/12434/" TargetMode="External"/><Relationship Id="rId2737" Type="http://schemas.openxmlformats.org/officeDocument/2006/relationships/hyperlink" Target="https://www.zipcodestogo.com/Preble/NY/13141/" TargetMode="External"/><Relationship Id="rId2944" Type="http://schemas.openxmlformats.org/officeDocument/2006/relationships/hyperlink" Target="https://www.zipcodestogo.com/Herkimer/NY/" TargetMode="External"/><Relationship Id="rId709" Type="http://schemas.openxmlformats.org/officeDocument/2006/relationships/hyperlink" Target="https://www.zipcodestogo.com/Tuxedo%20Park/NY/10987/" TargetMode="External"/><Relationship Id="rId916" Type="http://schemas.openxmlformats.org/officeDocument/2006/relationships/hyperlink" Target="https://www.zipcodestogo.com/Queens/NY/" TargetMode="External"/><Relationship Id="rId1546" Type="http://schemas.openxmlformats.org/officeDocument/2006/relationships/hyperlink" Target="https://www.zipcodestogo.com/Rensselaer/NY/" TargetMode="External"/><Relationship Id="rId1753" Type="http://schemas.openxmlformats.org/officeDocument/2006/relationships/hyperlink" Target="https://www.zipcodestogo.com/Albany/NY/12227/" TargetMode="External"/><Relationship Id="rId1960" Type="http://schemas.openxmlformats.org/officeDocument/2006/relationships/hyperlink" Target="https://www.zipcodestogo.com/Ulster/NY/" TargetMode="External"/><Relationship Id="rId2804" Type="http://schemas.openxmlformats.org/officeDocument/2006/relationships/hyperlink" Target="https://www.zipcodestogo.com/Onondaga/NY/" TargetMode="External"/><Relationship Id="rId45" Type="http://schemas.openxmlformats.org/officeDocument/2006/relationships/hyperlink" Target="https://www.zipcodestogo.com/New%20York/NY/10020/" TargetMode="External"/><Relationship Id="rId1406" Type="http://schemas.openxmlformats.org/officeDocument/2006/relationships/hyperlink" Target="https://www.zipcodestogo.com/Suffolk/NY/" TargetMode="External"/><Relationship Id="rId1613" Type="http://schemas.openxmlformats.org/officeDocument/2006/relationships/hyperlink" Target="https://www.zipcodestogo.com/Petersburg/NY/12138/" TargetMode="External"/><Relationship Id="rId1820" Type="http://schemas.openxmlformats.org/officeDocument/2006/relationships/hyperlink" Target="https://www.zipcodestogo.com/Schenectady/NY/" TargetMode="External"/><Relationship Id="rId3578" Type="http://schemas.openxmlformats.org/officeDocument/2006/relationships/hyperlink" Target="https://www.zipcodestogo.com/Erie/NY/" TargetMode="External"/><Relationship Id="rId3785" Type="http://schemas.openxmlformats.org/officeDocument/2006/relationships/hyperlink" Target="https://www.zipcodestogo.com/Avon/NY/14414/" TargetMode="External"/><Relationship Id="rId3992" Type="http://schemas.openxmlformats.org/officeDocument/2006/relationships/hyperlink" Target="https://www.zipcodestogo.com/Orleans/NY/" TargetMode="External"/><Relationship Id="rId499" Type="http://schemas.openxmlformats.org/officeDocument/2006/relationships/hyperlink" Target="https://www.zipcodestogo.com/Mount%20Vernon/NY/10557/" TargetMode="External"/><Relationship Id="rId2387" Type="http://schemas.openxmlformats.org/officeDocument/2006/relationships/hyperlink" Target="https://www.zipcodestogo.com/Salem/NY/12865/" TargetMode="External"/><Relationship Id="rId2594" Type="http://schemas.openxmlformats.org/officeDocument/2006/relationships/hyperlink" Target="https://www.zipcodestogo.com/Madison/NY/" TargetMode="External"/><Relationship Id="rId3438" Type="http://schemas.openxmlformats.org/officeDocument/2006/relationships/hyperlink" Target="https://www.zipcodestogo.com/Otsego/NY/" TargetMode="External"/><Relationship Id="rId3645" Type="http://schemas.openxmlformats.org/officeDocument/2006/relationships/hyperlink" Target="https://www.zipcodestogo.com/South%20Dayton/NY/14138/" TargetMode="External"/><Relationship Id="rId3852" Type="http://schemas.openxmlformats.org/officeDocument/2006/relationships/hyperlink" Target="https://www.zipcodestogo.com/Ontario/NY/" TargetMode="External"/><Relationship Id="rId359" Type="http://schemas.openxmlformats.org/officeDocument/2006/relationships/hyperlink" Target="https://www.zipcodestogo.com/Bronx/NY/10451/" TargetMode="External"/><Relationship Id="rId566" Type="http://schemas.openxmlformats.org/officeDocument/2006/relationships/hyperlink" Target="https://www.zipcodestogo.com/Westchester/NY/" TargetMode="External"/><Relationship Id="rId773" Type="http://schemas.openxmlformats.org/officeDocument/2006/relationships/hyperlink" Target="https://www.zipcodestogo.com/Port%20Washington/NY/11052/" TargetMode="External"/><Relationship Id="rId1196" Type="http://schemas.openxmlformats.org/officeDocument/2006/relationships/hyperlink" Target="https://www.zipcodestogo.com/Suffolk/NY/" TargetMode="External"/><Relationship Id="rId2247" Type="http://schemas.openxmlformats.org/officeDocument/2006/relationships/hyperlink" Target="https://www.zipcodestogo.com/Rock%20Hill/NY/12775/" TargetMode="External"/><Relationship Id="rId2454" Type="http://schemas.openxmlformats.org/officeDocument/2006/relationships/hyperlink" Target="https://www.zipcodestogo.com/Essex/NY/" TargetMode="External"/><Relationship Id="rId3505" Type="http://schemas.openxmlformats.org/officeDocument/2006/relationships/hyperlink" Target="https://www.zipcodestogo.com/Chaffee/NY/14030/" TargetMode="External"/><Relationship Id="rId219" Type="http://schemas.openxmlformats.org/officeDocument/2006/relationships/hyperlink" Target="https://www.zipcodestogo.com/New%20York/NY/10160/" TargetMode="External"/><Relationship Id="rId426" Type="http://schemas.openxmlformats.org/officeDocument/2006/relationships/hyperlink" Target="https://www.zipcodestogo.com/Putnam/NY/" TargetMode="External"/><Relationship Id="rId633" Type="http://schemas.openxmlformats.org/officeDocument/2006/relationships/hyperlink" Target="https://www.zipcodestogo.com/Haverstraw/NY/10927/" TargetMode="External"/><Relationship Id="rId980" Type="http://schemas.openxmlformats.org/officeDocument/2006/relationships/hyperlink" Target="https://www.zipcodestogo.com/Queens/NY/" TargetMode="External"/><Relationship Id="rId1056" Type="http://schemas.openxmlformats.org/officeDocument/2006/relationships/hyperlink" Target="https://www.zipcodestogo.com/Nassau/NY/" TargetMode="External"/><Relationship Id="rId1263" Type="http://schemas.openxmlformats.org/officeDocument/2006/relationships/hyperlink" Target="https://www.zipcodestogo.com/Oakdale/NY/11769/" TargetMode="External"/><Relationship Id="rId2107" Type="http://schemas.openxmlformats.org/officeDocument/2006/relationships/hyperlink" Target="https://www.zipcodestogo.com/Pine%20Plains/NY/12567/" TargetMode="External"/><Relationship Id="rId2314" Type="http://schemas.openxmlformats.org/officeDocument/2006/relationships/hyperlink" Target="https://www.zipcodestogo.com/Washington/NY/" TargetMode="External"/><Relationship Id="rId2661" Type="http://schemas.openxmlformats.org/officeDocument/2006/relationships/hyperlink" Target="https://www.zipcodestogo.com/La%20Fayette/NY/13084/" TargetMode="External"/><Relationship Id="rId3712" Type="http://schemas.openxmlformats.org/officeDocument/2006/relationships/hyperlink" Target="https://www.zipcodestogo.com/Erie/NY/" TargetMode="External"/><Relationship Id="rId840" Type="http://schemas.openxmlformats.org/officeDocument/2006/relationships/hyperlink" Target="https://www.zipcodestogo.com/Kings/NY/" TargetMode="External"/><Relationship Id="rId1470" Type="http://schemas.openxmlformats.org/officeDocument/2006/relationships/hyperlink" Target="https://www.zipcodestogo.com/Schoharie/NY/" TargetMode="External"/><Relationship Id="rId2521" Type="http://schemas.openxmlformats.org/officeDocument/2006/relationships/hyperlink" Target="https://www.zipcodestogo.com/Peru/NY/12972/" TargetMode="External"/><Relationship Id="rId4279" Type="http://schemas.openxmlformats.org/officeDocument/2006/relationships/hyperlink" Target="https://www.zipcodestogo.com/Canisteo/NY/14823/" TargetMode="External"/><Relationship Id="rId700" Type="http://schemas.openxmlformats.org/officeDocument/2006/relationships/hyperlink" Target="https://www.zipcodestogo.com/Rockland/NY/" TargetMode="External"/><Relationship Id="rId1123" Type="http://schemas.openxmlformats.org/officeDocument/2006/relationships/hyperlink" Target="https://www.zipcodestogo.com/Westbury/NY/11595/" TargetMode="External"/><Relationship Id="rId1330" Type="http://schemas.openxmlformats.org/officeDocument/2006/relationships/hyperlink" Target="https://www.zipcodestogo.com/Nassau/NY/" TargetMode="External"/><Relationship Id="rId3088" Type="http://schemas.openxmlformats.org/officeDocument/2006/relationships/hyperlink" Target="https://www.zipcodestogo.com/Oneida/NY/" TargetMode="External"/><Relationship Id="rId3295" Type="http://schemas.openxmlformats.org/officeDocument/2006/relationships/hyperlink" Target="https://www.zipcodestogo.com/Castle%20Creek/NY/13744/" TargetMode="External"/><Relationship Id="rId4139" Type="http://schemas.openxmlformats.org/officeDocument/2006/relationships/hyperlink" Target="https://www.zipcodestogo.com/Conewango%20Valley/NY/14726/" TargetMode="External"/><Relationship Id="rId4346" Type="http://schemas.openxmlformats.org/officeDocument/2006/relationships/hyperlink" Target="https://www.zipcodestogo.com/Tompkins/NY/" TargetMode="External"/><Relationship Id="rId3155" Type="http://schemas.openxmlformats.org/officeDocument/2006/relationships/hyperlink" Target="https://www.zipcodestogo.com/Dexter/NY/13634/" TargetMode="External"/><Relationship Id="rId3362" Type="http://schemas.openxmlformats.org/officeDocument/2006/relationships/hyperlink" Target="https://www.zipcodestogo.com/Broome/NY/" TargetMode="External"/><Relationship Id="rId4206" Type="http://schemas.openxmlformats.org/officeDocument/2006/relationships/hyperlink" Target="https://www.zipcodestogo.com/Chautauqua/NY/" TargetMode="External"/><Relationship Id="rId4413" Type="http://schemas.openxmlformats.org/officeDocument/2006/relationships/hyperlink" Target="http://www.p12.nysed.gov/repcrd2005/links/c32_schl.shtml" TargetMode="External"/><Relationship Id="rId283" Type="http://schemas.openxmlformats.org/officeDocument/2006/relationships/hyperlink" Target="https://www.zipcodestogo.com/New%20York/NY/10257/" TargetMode="External"/><Relationship Id="rId490" Type="http://schemas.openxmlformats.org/officeDocument/2006/relationships/hyperlink" Target="https://www.zipcodestogo.com/Westchester/NY/" TargetMode="External"/><Relationship Id="rId2171" Type="http://schemas.openxmlformats.org/officeDocument/2006/relationships/hyperlink" Target="https://www.zipcodestogo.com/Callicoon/NY/12723/" TargetMode="External"/><Relationship Id="rId3015" Type="http://schemas.openxmlformats.org/officeDocument/2006/relationships/hyperlink" Target="https://www.zipcodestogo.com/Saint%20Johnsville/NY/13452/" TargetMode="External"/><Relationship Id="rId3222" Type="http://schemas.openxmlformats.org/officeDocument/2006/relationships/hyperlink" Target="https://www.zipcodestogo.com/Saint%20lawrence/NY/" TargetMode="External"/><Relationship Id="rId143" Type="http://schemas.openxmlformats.org/officeDocument/2006/relationships/hyperlink" Target="https://www.zipcodestogo.com/New%20York/NY/10107/" TargetMode="External"/><Relationship Id="rId350" Type="http://schemas.openxmlformats.org/officeDocument/2006/relationships/hyperlink" Target="https://www.zipcodestogo.com/Richmond/NY/" TargetMode="External"/><Relationship Id="rId2031" Type="http://schemas.openxmlformats.org/officeDocument/2006/relationships/hyperlink" Target="https://www.zipcodestogo.com/Copake%20Falls/NY/12517/" TargetMode="External"/><Relationship Id="rId9" Type="http://schemas.openxmlformats.org/officeDocument/2006/relationships/hyperlink" Target="https://www.zipcodestogo.com/New%20York/NY/10002/" TargetMode="External"/><Relationship Id="rId210" Type="http://schemas.openxmlformats.org/officeDocument/2006/relationships/hyperlink" Target="https://www.zipcodestogo.com/New%20york/NY/" TargetMode="External"/><Relationship Id="rId2988" Type="http://schemas.openxmlformats.org/officeDocument/2006/relationships/hyperlink" Target="https://www.zipcodestogo.com/Oswego/NY/" TargetMode="External"/><Relationship Id="rId1797" Type="http://schemas.openxmlformats.org/officeDocument/2006/relationships/hyperlink" Target="https://www.zipcodestogo.com/Albany/NY/12249/" TargetMode="External"/><Relationship Id="rId2848" Type="http://schemas.openxmlformats.org/officeDocument/2006/relationships/hyperlink" Target="https://www.zipcodestogo.com/Lewis/NY/" TargetMode="External"/><Relationship Id="rId89" Type="http://schemas.openxmlformats.org/officeDocument/2006/relationships/hyperlink" Target="https://www.zipcodestogo.com/New%20York/NY/10043/" TargetMode="External"/><Relationship Id="rId1657" Type="http://schemas.openxmlformats.org/officeDocument/2006/relationships/hyperlink" Target="https://www.zipcodestogo.com/Sprakers/NY/12166/" TargetMode="External"/><Relationship Id="rId1864" Type="http://schemas.openxmlformats.org/officeDocument/2006/relationships/hyperlink" Target="https://www.zipcodestogo.com/Ulster/NY/" TargetMode="External"/><Relationship Id="rId2708" Type="http://schemas.openxmlformats.org/officeDocument/2006/relationships/hyperlink" Target="https://www.zipcodestogo.com/Onondaga/NY/" TargetMode="External"/><Relationship Id="rId2915" Type="http://schemas.openxmlformats.org/officeDocument/2006/relationships/hyperlink" Target="https://www.zipcodestogo.com/Greig/NY/13345/" TargetMode="External"/><Relationship Id="rId4063" Type="http://schemas.openxmlformats.org/officeDocument/2006/relationships/hyperlink" Target="https://www.zipcodestogo.com/Rochester/NY/14638/" TargetMode="External"/><Relationship Id="rId4270" Type="http://schemas.openxmlformats.org/officeDocument/2006/relationships/hyperlink" Target="https://www.zipcodestogo.com/Schuyler/NY/" TargetMode="External"/><Relationship Id="rId1517" Type="http://schemas.openxmlformats.org/officeDocument/2006/relationships/hyperlink" Target="https://www.zipcodestogo.com/Clifton%20Park/NY/12065/" TargetMode="External"/><Relationship Id="rId1724" Type="http://schemas.openxmlformats.org/officeDocument/2006/relationships/hyperlink" Target="https://www.zipcodestogo.com/Albany/NY/" TargetMode="External"/><Relationship Id="rId4130" Type="http://schemas.openxmlformats.org/officeDocument/2006/relationships/hyperlink" Target="https://www.zipcodestogo.com/Chautauqua/NY/" TargetMode="External"/><Relationship Id="rId16" Type="http://schemas.openxmlformats.org/officeDocument/2006/relationships/hyperlink" Target="https://www.zipcodestogo.com/New%20york/NY/" TargetMode="External"/><Relationship Id="rId1931" Type="http://schemas.openxmlformats.org/officeDocument/2006/relationships/hyperlink" Target="https://www.zipcodestogo.com/Mount%20Marion/NY/12456/" TargetMode="External"/><Relationship Id="rId3689" Type="http://schemas.openxmlformats.org/officeDocument/2006/relationships/hyperlink" Target="https://www.zipcodestogo.com/Buffalo/NY/14205/" TargetMode="External"/><Relationship Id="rId3896" Type="http://schemas.openxmlformats.org/officeDocument/2006/relationships/hyperlink" Target="https://www.zipcodestogo.com/Monroe/NY/" TargetMode="External"/><Relationship Id="rId2498" Type="http://schemas.openxmlformats.org/officeDocument/2006/relationships/hyperlink" Target="https://www.zipcodestogo.com/Franklin/NY/" TargetMode="External"/><Relationship Id="rId3549" Type="http://schemas.openxmlformats.org/officeDocument/2006/relationships/hyperlink" Target="https://www.zipcodestogo.com/Elba/NY/14058/" TargetMode="External"/><Relationship Id="rId677" Type="http://schemas.openxmlformats.org/officeDocument/2006/relationships/hyperlink" Target="https://www.zipcodestogo.com/Piermont/NY/10968/" TargetMode="External"/><Relationship Id="rId2358" Type="http://schemas.openxmlformats.org/officeDocument/2006/relationships/hyperlink" Target="https://www.zipcodestogo.com/Saratoga/NY/" TargetMode="External"/><Relationship Id="rId3756" Type="http://schemas.openxmlformats.org/officeDocument/2006/relationships/hyperlink" Target="https://www.zipcodestogo.com/Erie/NY/" TargetMode="External"/><Relationship Id="rId3963" Type="http://schemas.openxmlformats.org/officeDocument/2006/relationships/hyperlink" Target="https://www.zipcodestogo.com/Silver%20Lake/NY/14549/" TargetMode="External"/><Relationship Id="rId884" Type="http://schemas.openxmlformats.org/officeDocument/2006/relationships/hyperlink" Target="https://www.zipcodestogo.com/Kings/NY/" TargetMode="External"/><Relationship Id="rId2565" Type="http://schemas.openxmlformats.org/officeDocument/2006/relationships/hyperlink" Target="https://www.zipcodestogo.com/Auburn/NY/13021/" TargetMode="External"/><Relationship Id="rId2772" Type="http://schemas.openxmlformats.org/officeDocument/2006/relationships/hyperlink" Target="https://www.zipcodestogo.com/Oneida/NY/" TargetMode="External"/><Relationship Id="rId3409" Type="http://schemas.openxmlformats.org/officeDocument/2006/relationships/hyperlink" Target="https://www.zipcodestogo.com/Portlandville/NY/13834/" TargetMode="External"/><Relationship Id="rId3616" Type="http://schemas.openxmlformats.org/officeDocument/2006/relationships/hyperlink" Target="https://www.zipcodestogo.com/Erie/NY/" TargetMode="External"/><Relationship Id="rId3823" Type="http://schemas.openxmlformats.org/officeDocument/2006/relationships/hyperlink" Target="https://www.zipcodestogo.com/East%20Rochester/NY/14445/" TargetMode="External"/><Relationship Id="rId537" Type="http://schemas.openxmlformats.org/officeDocument/2006/relationships/hyperlink" Target="https://www.zipcodestogo.com/South%20Salem/NY/10590/" TargetMode="External"/><Relationship Id="rId744" Type="http://schemas.openxmlformats.org/officeDocument/2006/relationships/hyperlink" Target="https://www.zipcodestogo.com/Nassau/NY/" TargetMode="External"/><Relationship Id="rId951" Type="http://schemas.openxmlformats.org/officeDocument/2006/relationships/hyperlink" Target="https://www.zipcodestogo.com/Forest%20Hills/NY/11375/" TargetMode="External"/><Relationship Id="rId1167" Type="http://schemas.openxmlformats.org/officeDocument/2006/relationships/hyperlink" Target="https://www.zipcodestogo.com/Bellport/NY/11713/" TargetMode="External"/><Relationship Id="rId1374" Type="http://schemas.openxmlformats.org/officeDocument/2006/relationships/hyperlink" Target="https://www.zipcodestogo.com/Suffolk/NY/" TargetMode="External"/><Relationship Id="rId1581" Type="http://schemas.openxmlformats.org/officeDocument/2006/relationships/hyperlink" Target="https://www.zipcodestogo.com/Mayfield/NY/12117/" TargetMode="External"/><Relationship Id="rId2218" Type="http://schemas.openxmlformats.org/officeDocument/2006/relationships/hyperlink" Target="https://www.zipcodestogo.com/Sullivan/NY/" TargetMode="External"/><Relationship Id="rId2425" Type="http://schemas.openxmlformats.org/officeDocument/2006/relationships/hyperlink" Target="https://www.zipcodestogo.com/Bloomingdale/NY/12913/" TargetMode="External"/><Relationship Id="rId2632" Type="http://schemas.openxmlformats.org/officeDocument/2006/relationships/hyperlink" Target="https://www.zipcodestogo.com/Seneca/NY/" TargetMode="External"/><Relationship Id="rId80" Type="http://schemas.openxmlformats.org/officeDocument/2006/relationships/hyperlink" Target="https://www.zipcodestogo.com/New%20york/NY/" TargetMode="External"/><Relationship Id="rId604" Type="http://schemas.openxmlformats.org/officeDocument/2006/relationships/hyperlink" Target="https://www.zipcodestogo.com/Orange/NY/" TargetMode="External"/><Relationship Id="rId811" Type="http://schemas.openxmlformats.org/officeDocument/2006/relationships/hyperlink" Target="https://www.zipcodestogo.com/Brooklyn/NY/11206/" TargetMode="External"/><Relationship Id="rId1027" Type="http://schemas.openxmlformats.org/officeDocument/2006/relationships/hyperlink" Target="https://www.zipcodestogo.com/Jamaica/NY/11499/" TargetMode="External"/><Relationship Id="rId1234" Type="http://schemas.openxmlformats.org/officeDocument/2006/relationships/hyperlink" Target="https://www.zipcodestogo.com/Suffolk/NY/" TargetMode="External"/><Relationship Id="rId1441" Type="http://schemas.openxmlformats.org/officeDocument/2006/relationships/hyperlink" Target="https://www.zipcodestogo.com/Averill%20Park/NY/12018/" TargetMode="External"/><Relationship Id="rId1301" Type="http://schemas.openxmlformats.org/officeDocument/2006/relationships/hyperlink" Target="https://www.zipcodestogo.com/Stony%20Brook/NY/11790/" TargetMode="External"/><Relationship Id="rId3199" Type="http://schemas.openxmlformats.org/officeDocument/2006/relationships/hyperlink" Target="https://www.zipcodestogo.com/Lisbon/NY/13658/" TargetMode="External"/><Relationship Id="rId4457" Type="http://schemas.openxmlformats.org/officeDocument/2006/relationships/hyperlink" Target="http://www.p12.nysed.gov/repcrd2005/links/c53_dist.shtml" TargetMode="External"/><Relationship Id="rId3059" Type="http://schemas.openxmlformats.org/officeDocument/2006/relationships/hyperlink" Target="https://www.zipcodestogo.com/West%20Burlington/NY/13482/" TargetMode="External"/><Relationship Id="rId3266" Type="http://schemas.openxmlformats.org/officeDocument/2006/relationships/hyperlink" Target="https://www.zipcodestogo.com/Saint%20lawrence/NY/" TargetMode="External"/><Relationship Id="rId3473" Type="http://schemas.openxmlformats.org/officeDocument/2006/relationships/hyperlink" Target="https://www.zipcodestogo.com/Alexander/NY/14005/" TargetMode="External"/><Relationship Id="rId4317" Type="http://schemas.openxmlformats.org/officeDocument/2006/relationships/hyperlink" Target="https://www.zipcodestogo.com/Ithaca/NY/14851/" TargetMode="External"/><Relationship Id="rId187" Type="http://schemas.openxmlformats.org/officeDocument/2006/relationships/hyperlink" Target="https://www.zipcodestogo.com/New%20York/NY/10130/" TargetMode="External"/><Relationship Id="rId394" Type="http://schemas.openxmlformats.org/officeDocument/2006/relationships/hyperlink" Target="https://www.zipcodestogo.com/Bronx/NY/" TargetMode="External"/><Relationship Id="rId2075" Type="http://schemas.openxmlformats.org/officeDocument/2006/relationships/hyperlink" Target="https://www.zipcodestogo.com/Mellenville/NY/12544/" TargetMode="External"/><Relationship Id="rId2282" Type="http://schemas.openxmlformats.org/officeDocument/2006/relationships/hyperlink" Target="https://www.zipcodestogo.com/Warren/NY/" TargetMode="External"/><Relationship Id="rId3126" Type="http://schemas.openxmlformats.org/officeDocument/2006/relationships/hyperlink" Target="https://www.zipcodestogo.com/Jefferson/NY/" TargetMode="External"/><Relationship Id="rId3680" Type="http://schemas.openxmlformats.org/officeDocument/2006/relationships/hyperlink" Target="https://www.zipcodestogo.com/Niagara/NY/" TargetMode="External"/><Relationship Id="rId254" Type="http://schemas.openxmlformats.org/officeDocument/2006/relationships/hyperlink" Target="https://www.zipcodestogo.com/New%20york/NY/" TargetMode="External"/><Relationship Id="rId1091" Type="http://schemas.openxmlformats.org/officeDocument/2006/relationships/hyperlink" Target="https://www.zipcodestogo.com/Merrick/NY/11566/" TargetMode="External"/><Relationship Id="rId3333" Type="http://schemas.openxmlformats.org/officeDocument/2006/relationships/hyperlink" Target="https://www.zipcodestogo.com/Fishs%20Eddy/NY/13774/" TargetMode="External"/><Relationship Id="rId3540" Type="http://schemas.openxmlformats.org/officeDocument/2006/relationships/hyperlink" Target="https://www.zipcodestogo.com/Erie/NY/" TargetMode="External"/><Relationship Id="rId114" Type="http://schemas.openxmlformats.org/officeDocument/2006/relationships/hyperlink" Target="https://www.zipcodestogo.com/New%20york/NY/" TargetMode="External"/><Relationship Id="rId461" Type="http://schemas.openxmlformats.org/officeDocument/2006/relationships/hyperlink" Target="https://www.zipcodestogo.com/Hawthorne/NY/10532/" TargetMode="External"/><Relationship Id="rId2142" Type="http://schemas.openxmlformats.org/officeDocument/2006/relationships/hyperlink" Target="https://www.zipcodestogo.com/Ulster/NY/" TargetMode="External"/><Relationship Id="rId3400" Type="http://schemas.openxmlformats.org/officeDocument/2006/relationships/hyperlink" Target="https://www.zipcodestogo.com/Broome/NY/" TargetMode="External"/><Relationship Id="rId321" Type="http://schemas.openxmlformats.org/officeDocument/2006/relationships/hyperlink" Target="https://www.zipcodestogo.com/New%20York/NY/10281/" TargetMode="External"/><Relationship Id="rId2002" Type="http://schemas.openxmlformats.org/officeDocument/2006/relationships/hyperlink" Target="https://www.zipcodestogo.com/Ulster/NY/" TargetMode="External"/><Relationship Id="rId2959" Type="http://schemas.openxmlformats.org/officeDocument/2006/relationships/hyperlink" Target="https://www.zipcodestogo.com/Mohawk/NY/13407/" TargetMode="External"/><Relationship Id="rId1768" Type="http://schemas.openxmlformats.org/officeDocument/2006/relationships/hyperlink" Target="https://www.zipcodestogo.com/Albany/NY/" TargetMode="External"/><Relationship Id="rId2819" Type="http://schemas.openxmlformats.org/officeDocument/2006/relationships/hyperlink" Target="https://www.zipcodestogo.com/Syracuse/NY/13221/" TargetMode="External"/><Relationship Id="rId4174" Type="http://schemas.openxmlformats.org/officeDocument/2006/relationships/hyperlink" Target="https://www.zipcodestogo.com/Allegany/NY/" TargetMode="External"/><Relationship Id="rId4381" Type="http://schemas.openxmlformats.org/officeDocument/2006/relationships/hyperlink" Target="https://www.zipcodestogo.com/Tyrone/NY/14887/" TargetMode="External"/><Relationship Id="rId1628" Type="http://schemas.openxmlformats.org/officeDocument/2006/relationships/hyperlink" Target="https://www.zipcodestogo.com/Saratoga/NY/" TargetMode="External"/><Relationship Id="rId1975" Type="http://schemas.openxmlformats.org/officeDocument/2006/relationships/hyperlink" Target="https://www.zipcodestogo.com/Spring%20Glen/NY/12483/" TargetMode="External"/><Relationship Id="rId3190" Type="http://schemas.openxmlformats.org/officeDocument/2006/relationships/hyperlink" Target="https://www.zipcodestogo.com/Saint%20lawrence/NY/" TargetMode="External"/><Relationship Id="rId4034" Type="http://schemas.openxmlformats.org/officeDocument/2006/relationships/hyperlink" Target="https://www.zipcodestogo.com/Monroe/NY/" TargetMode="External"/><Relationship Id="rId4241" Type="http://schemas.openxmlformats.org/officeDocument/2006/relationships/hyperlink" Target="https://www.zipcodestogo.com/Alfred%20Station/NY/14803/" TargetMode="External"/><Relationship Id="rId1835" Type="http://schemas.openxmlformats.org/officeDocument/2006/relationships/hyperlink" Target="https://www.zipcodestogo.com/Schenectady/NY/12345/" TargetMode="External"/><Relationship Id="rId3050" Type="http://schemas.openxmlformats.org/officeDocument/2006/relationships/hyperlink" Target="https://www.zipcodestogo.com/Oneida/NY/" TargetMode="External"/><Relationship Id="rId4101" Type="http://schemas.openxmlformats.org/officeDocument/2006/relationships/hyperlink" Target="https://www.zipcodestogo.com/Jamestown/NY/14702/" TargetMode="External"/><Relationship Id="rId1902" Type="http://schemas.openxmlformats.org/officeDocument/2006/relationships/hyperlink" Target="https://www.zipcodestogo.com/Greene/NY/" TargetMode="External"/><Relationship Id="rId3867" Type="http://schemas.openxmlformats.org/officeDocument/2006/relationships/hyperlink" Target="https://www.zipcodestogo.com/Knowlesville/NY/14479/" TargetMode="External"/><Relationship Id="rId788" Type="http://schemas.openxmlformats.org/officeDocument/2006/relationships/hyperlink" Target="https://www.zipcodestogo.com/Queens/NY/" TargetMode="External"/><Relationship Id="rId995" Type="http://schemas.openxmlformats.org/officeDocument/2006/relationships/hyperlink" Target="https://www.zipcodestogo.com/Hollis/NY/11423/" TargetMode="External"/><Relationship Id="rId2469" Type="http://schemas.openxmlformats.org/officeDocument/2006/relationships/hyperlink" Target="https://www.zipcodestogo.com/Fort%20Covington/NY/12937/" TargetMode="External"/><Relationship Id="rId2676" Type="http://schemas.openxmlformats.org/officeDocument/2006/relationships/hyperlink" Target="https://www.zipcodestogo.com/Cortland/NY/" TargetMode="External"/><Relationship Id="rId2883" Type="http://schemas.openxmlformats.org/officeDocument/2006/relationships/hyperlink" Target="https://www.zipcodestogo.com/Cooperstown/NY/13326/" TargetMode="External"/><Relationship Id="rId3727" Type="http://schemas.openxmlformats.org/officeDocument/2006/relationships/hyperlink" Target="https://www.zipcodestogo.com/Buffalo/NY/14224/" TargetMode="External"/><Relationship Id="rId3934" Type="http://schemas.openxmlformats.org/officeDocument/2006/relationships/hyperlink" Target="https://www.zipcodestogo.com/Ontario/NY/" TargetMode="External"/><Relationship Id="rId648" Type="http://schemas.openxmlformats.org/officeDocument/2006/relationships/hyperlink" Target="https://www.zipcodestogo.com/Orange/NY/" TargetMode="External"/><Relationship Id="rId855" Type="http://schemas.openxmlformats.org/officeDocument/2006/relationships/hyperlink" Target="https://www.zipcodestogo.com/Brooklyn/NY/11229/" TargetMode="External"/><Relationship Id="rId1278" Type="http://schemas.openxmlformats.org/officeDocument/2006/relationships/hyperlink" Target="https://www.zipcodestogo.com/Suffolk/NY/" TargetMode="External"/><Relationship Id="rId1485" Type="http://schemas.openxmlformats.org/officeDocument/2006/relationships/hyperlink" Target="https://www.zipcodestogo.com/Cohoes/NY/12047/" TargetMode="External"/><Relationship Id="rId1692" Type="http://schemas.openxmlformats.org/officeDocument/2006/relationships/hyperlink" Target="https://www.zipcodestogo.com/Albany/NY/" TargetMode="External"/><Relationship Id="rId2329" Type="http://schemas.openxmlformats.org/officeDocument/2006/relationships/hyperlink" Target="https://www.zipcodestogo.com/Hadley/NY/12835/" TargetMode="External"/><Relationship Id="rId2536" Type="http://schemas.openxmlformats.org/officeDocument/2006/relationships/hyperlink" Target="https://www.zipcodestogo.com/Clinton/NY/" TargetMode="External"/><Relationship Id="rId2743" Type="http://schemas.openxmlformats.org/officeDocument/2006/relationships/hyperlink" Target="https://www.zipcodestogo.com/Richland/NY/13144/" TargetMode="External"/><Relationship Id="rId508" Type="http://schemas.openxmlformats.org/officeDocument/2006/relationships/hyperlink" Target="https://www.zipcodestogo.com/Westchester/NY/" TargetMode="External"/><Relationship Id="rId715" Type="http://schemas.openxmlformats.org/officeDocument/2006/relationships/hyperlink" Target="https://www.zipcodestogo.com/Warwick/NY/10990/" TargetMode="External"/><Relationship Id="rId922" Type="http://schemas.openxmlformats.org/officeDocument/2006/relationships/hyperlink" Target="https://www.zipcodestogo.com/Queens/NY/" TargetMode="External"/><Relationship Id="rId1138" Type="http://schemas.openxmlformats.org/officeDocument/2006/relationships/hyperlink" Target="https://www.zipcodestogo.com/Queens/NY/" TargetMode="External"/><Relationship Id="rId1345" Type="http://schemas.openxmlformats.org/officeDocument/2006/relationships/hyperlink" Target="https://www.zipcodestogo.com/Calverton/NY/11933/" TargetMode="External"/><Relationship Id="rId1552" Type="http://schemas.openxmlformats.org/officeDocument/2006/relationships/hyperlink" Target="https://www.zipcodestogo.com/Albany/NY/" TargetMode="External"/><Relationship Id="rId2603" Type="http://schemas.openxmlformats.org/officeDocument/2006/relationships/hyperlink" Target="https://www.zipcodestogo.com/Clockville/NY/13043/" TargetMode="External"/><Relationship Id="rId2950" Type="http://schemas.openxmlformats.org/officeDocument/2006/relationships/hyperlink" Target="https://www.zipcodestogo.com/Oneida/NY/" TargetMode="External"/><Relationship Id="rId1205" Type="http://schemas.openxmlformats.org/officeDocument/2006/relationships/hyperlink" Target="https://www.zipcodestogo.com/Farmingdale/NY/11735/" TargetMode="External"/><Relationship Id="rId2810" Type="http://schemas.openxmlformats.org/officeDocument/2006/relationships/hyperlink" Target="https://www.zipcodestogo.com/Onondaga/NY/" TargetMode="External"/><Relationship Id="rId51" Type="http://schemas.openxmlformats.org/officeDocument/2006/relationships/hyperlink" Target="https://www.zipcodestogo.com/New%20York/NY/10023/" TargetMode="External"/><Relationship Id="rId1412" Type="http://schemas.openxmlformats.org/officeDocument/2006/relationships/hyperlink" Target="https://www.zipcodestogo.com/Suffolk/NY/" TargetMode="External"/><Relationship Id="rId3377" Type="http://schemas.openxmlformats.org/officeDocument/2006/relationships/hyperlink" Target="https://www.zipcodestogo.com/Milford/NY/13807/" TargetMode="External"/><Relationship Id="rId298" Type="http://schemas.openxmlformats.org/officeDocument/2006/relationships/hyperlink" Target="https://www.zipcodestogo.com/New%20york/NY/" TargetMode="External"/><Relationship Id="rId3584" Type="http://schemas.openxmlformats.org/officeDocument/2006/relationships/hyperlink" Target="https://www.zipcodestogo.com/Wyoming/NY/" TargetMode="External"/><Relationship Id="rId3791" Type="http://schemas.openxmlformats.org/officeDocument/2006/relationships/hyperlink" Target="https://www.zipcodestogo.com/Branchport/NY/14418/" TargetMode="External"/><Relationship Id="rId4428" Type="http://schemas.openxmlformats.org/officeDocument/2006/relationships/hyperlink" Target="http://www.p12.nysed.gov/repcrd2005/links/c17_dist.shtml" TargetMode="External"/><Relationship Id="rId158" Type="http://schemas.openxmlformats.org/officeDocument/2006/relationships/hyperlink" Target="https://www.zipcodestogo.com/New%20york/NY/" TargetMode="External"/><Relationship Id="rId2186" Type="http://schemas.openxmlformats.org/officeDocument/2006/relationships/hyperlink" Target="https://www.zipcodestogo.com/Sullivan/NY/" TargetMode="External"/><Relationship Id="rId2393" Type="http://schemas.openxmlformats.org/officeDocument/2006/relationships/hyperlink" Target="https://www.zipcodestogo.com/Schuylerville/NY/12871/" TargetMode="External"/><Relationship Id="rId3237" Type="http://schemas.openxmlformats.org/officeDocument/2006/relationships/hyperlink" Target="https://www.zipcodestogo.com/Raymondville/NY/13678/" TargetMode="External"/><Relationship Id="rId3444" Type="http://schemas.openxmlformats.org/officeDocument/2006/relationships/hyperlink" Target="https://www.zipcodestogo.com/Delaware/NY/" TargetMode="External"/><Relationship Id="rId3651" Type="http://schemas.openxmlformats.org/officeDocument/2006/relationships/hyperlink" Target="https://www.zipcodestogo.com/Springville/NY/14141/" TargetMode="External"/><Relationship Id="rId365" Type="http://schemas.openxmlformats.org/officeDocument/2006/relationships/hyperlink" Target="https://www.zipcodestogo.com/Bronx/NY/10454/" TargetMode="External"/><Relationship Id="rId572" Type="http://schemas.openxmlformats.org/officeDocument/2006/relationships/hyperlink" Target="https://www.zipcodestogo.com/Westchester/NY/" TargetMode="External"/><Relationship Id="rId2046" Type="http://schemas.openxmlformats.org/officeDocument/2006/relationships/hyperlink" Target="https://www.zipcodestogo.com/Ulster/NY/" TargetMode="External"/><Relationship Id="rId2253" Type="http://schemas.openxmlformats.org/officeDocument/2006/relationships/hyperlink" Target="https://www.zipcodestogo.com/Smallwood/NY/12778/" TargetMode="External"/><Relationship Id="rId2460" Type="http://schemas.openxmlformats.org/officeDocument/2006/relationships/hyperlink" Target="https://www.zipcodestogo.com/Essex/NY/" TargetMode="External"/><Relationship Id="rId3304" Type="http://schemas.openxmlformats.org/officeDocument/2006/relationships/hyperlink" Target="https://www.zipcodestogo.com/Broome/NY/" TargetMode="External"/><Relationship Id="rId3511" Type="http://schemas.openxmlformats.org/officeDocument/2006/relationships/hyperlink" Target="https://www.zipcodestogo.com/Colden/NY/14033/" TargetMode="External"/><Relationship Id="rId225" Type="http://schemas.openxmlformats.org/officeDocument/2006/relationships/hyperlink" Target="https://www.zipcodestogo.com/New%20York/NY/10163/" TargetMode="External"/><Relationship Id="rId432" Type="http://schemas.openxmlformats.org/officeDocument/2006/relationships/hyperlink" Target="https://www.zipcodestogo.com/Putnam/NY/" TargetMode="External"/><Relationship Id="rId1062" Type="http://schemas.openxmlformats.org/officeDocument/2006/relationships/hyperlink" Target="https://www.zipcodestogo.com/Nassau/NY/" TargetMode="External"/><Relationship Id="rId2113" Type="http://schemas.openxmlformats.org/officeDocument/2006/relationships/hyperlink" Target="https://www.zipcodestogo.com/Poughquag/NY/12570/" TargetMode="External"/><Relationship Id="rId2320" Type="http://schemas.openxmlformats.org/officeDocument/2006/relationships/hyperlink" Target="https://www.zipcodestogo.com/Washington/NY/" TargetMode="External"/><Relationship Id="rId4078" Type="http://schemas.openxmlformats.org/officeDocument/2006/relationships/hyperlink" Target="https://www.zipcodestogo.com/Monroe/NY/" TargetMode="External"/><Relationship Id="rId4285" Type="http://schemas.openxmlformats.org/officeDocument/2006/relationships/hyperlink" Target="https://www.zipcodestogo.com/Cohocton/NY/14826/" TargetMode="External"/><Relationship Id="rId1879" Type="http://schemas.openxmlformats.org/officeDocument/2006/relationships/hyperlink" Target="https://www.zipcodestogo.com/Elka%20Park/NY/12427/" TargetMode="External"/><Relationship Id="rId3094" Type="http://schemas.openxmlformats.org/officeDocument/2006/relationships/hyperlink" Target="https://www.zipcodestogo.com/Oneida/NY/" TargetMode="External"/><Relationship Id="rId4145" Type="http://schemas.openxmlformats.org/officeDocument/2006/relationships/hyperlink" Target="https://www.zipcodestogo.com/East%20Otto/NY/14729/" TargetMode="External"/><Relationship Id="rId1739" Type="http://schemas.openxmlformats.org/officeDocument/2006/relationships/hyperlink" Target="https://www.zipcodestogo.com/Albany/NY/12214/" TargetMode="External"/><Relationship Id="rId1946" Type="http://schemas.openxmlformats.org/officeDocument/2006/relationships/hyperlink" Target="https://www.zipcodestogo.com/Ulster/NY/" TargetMode="External"/><Relationship Id="rId4005" Type="http://schemas.openxmlformats.org/officeDocument/2006/relationships/hyperlink" Target="https://www.zipcodestogo.com/Wolcott/NY/14590/" TargetMode="External"/><Relationship Id="rId4352" Type="http://schemas.openxmlformats.org/officeDocument/2006/relationships/hyperlink" Target="https://www.zipcodestogo.com/Chemung/NY/" TargetMode="External"/><Relationship Id="rId1806" Type="http://schemas.openxmlformats.org/officeDocument/2006/relationships/hyperlink" Target="https://www.zipcodestogo.com/Albany/NY/" TargetMode="External"/><Relationship Id="rId3161" Type="http://schemas.openxmlformats.org/officeDocument/2006/relationships/hyperlink" Target="https://www.zipcodestogo.com/Evans%20Mills/NY/13637/" TargetMode="External"/><Relationship Id="rId4212" Type="http://schemas.openxmlformats.org/officeDocument/2006/relationships/hyperlink" Target="https://www.zipcodestogo.com/Allegany/NY/" TargetMode="External"/><Relationship Id="rId3021" Type="http://schemas.openxmlformats.org/officeDocument/2006/relationships/hyperlink" Target="https://www.zipcodestogo.com/Sauquoit/NY/13456/" TargetMode="External"/><Relationship Id="rId3978" Type="http://schemas.openxmlformats.org/officeDocument/2006/relationships/hyperlink" Target="https://www.zipcodestogo.com/Monroe/NY/" TargetMode="External"/><Relationship Id="rId899" Type="http://schemas.openxmlformats.org/officeDocument/2006/relationships/hyperlink" Target="https://www.zipcodestogo.com/Brooklyn/NY/11254/" TargetMode="External"/><Relationship Id="rId2787" Type="http://schemas.openxmlformats.org/officeDocument/2006/relationships/hyperlink" Target="https://www.zipcodestogo.com/Syracuse/NY/13203/" TargetMode="External"/><Relationship Id="rId3838" Type="http://schemas.openxmlformats.org/officeDocument/2006/relationships/hyperlink" Target="https://www.zipcodestogo.com/Ontario/NY/" TargetMode="External"/><Relationship Id="rId759" Type="http://schemas.openxmlformats.org/officeDocument/2006/relationships/hyperlink" Target="https://www.zipcodestogo.com/New%20Hyde%20Park/NY/11040/" TargetMode="External"/><Relationship Id="rId966" Type="http://schemas.openxmlformats.org/officeDocument/2006/relationships/hyperlink" Target="https://www.zipcodestogo.com/Queens/NY/" TargetMode="External"/><Relationship Id="rId1389" Type="http://schemas.openxmlformats.org/officeDocument/2006/relationships/hyperlink" Target="https://www.zipcodestogo.com/Quogue/NY/11959/" TargetMode="External"/><Relationship Id="rId1596" Type="http://schemas.openxmlformats.org/officeDocument/2006/relationships/hyperlink" Target="https://www.zipcodestogo.com/Columbia/NY/" TargetMode="External"/><Relationship Id="rId2647" Type="http://schemas.openxmlformats.org/officeDocument/2006/relationships/hyperlink" Target="https://www.zipcodestogo.com/Hastings/NY/13076/" TargetMode="External"/><Relationship Id="rId2994" Type="http://schemas.openxmlformats.org/officeDocument/2006/relationships/hyperlink" Target="https://www.zipcodestogo.com/Lewis/NY/" TargetMode="External"/><Relationship Id="rId619" Type="http://schemas.openxmlformats.org/officeDocument/2006/relationships/hyperlink" Target="https://www.zipcodestogo.com/Congers/NY/10920/" TargetMode="External"/><Relationship Id="rId1249" Type="http://schemas.openxmlformats.org/officeDocument/2006/relationships/hyperlink" Target="https://www.zipcodestogo.com/Massapequa%20Park/NY/11762/" TargetMode="External"/><Relationship Id="rId2854" Type="http://schemas.openxmlformats.org/officeDocument/2006/relationships/hyperlink" Target="https://www.zipcodestogo.com/Madison/NY/" TargetMode="External"/><Relationship Id="rId3905" Type="http://schemas.openxmlformats.org/officeDocument/2006/relationships/hyperlink" Target="https://www.zipcodestogo.com/North%20Chili/NY/14514/" TargetMode="External"/><Relationship Id="rId95" Type="http://schemas.openxmlformats.org/officeDocument/2006/relationships/hyperlink" Target="https://www.zipcodestogo.com/New%20York/NY/10046/" TargetMode="External"/><Relationship Id="rId826" Type="http://schemas.openxmlformats.org/officeDocument/2006/relationships/hyperlink" Target="https://www.zipcodestogo.com/Kings/NY/" TargetMode="External"/><Relationship Id="rId1109" Type="http://schemas.openxmlformats.org/officeDocument/2006/relationships/hyperlink" Target="https://www.zipcodestogo.com/Sea%20Cliff/NY/11579/" TargetMode="External"/><Relationship Id="rId1456" Type="http://schemas.openxmlformats.org/officeDocument/2006/relationships/hyperlink" Target="https://www.zipcodestogo.com/Saratoga/NY/" TargetMode="External"/><Relationship Id="rId1663" Type="http://schemas.openxmlformats.org/officeDocument/2006/relationships/hyperlink" Target="https://www.zipcodestogo.com/Stephentown/NY/12169/" TargetMode="External"/><Relationship Id="rId1870" Type="http://schemas.openxmlformats.org/officeDocument/2006/relationships/hyperlink" Target="https://www.zipcodestogo.com/Ulster/NY/" TargetMode="External"/><Relationship Id="rId2507" Type="http://schemas.openxmlformats.org/officeDocument/2006/relationships/hyperlink" Target="https://www.zipcodestogo.com/Morrisonville/NY/12962/" TargetMode="External"/><Relationship Id="rId2714" Type="http://schemas.openxmlformats.org/officeDocument/2006/relationships/hyperlink" Target="https://www.zipcodestogo.com/Oneida/NY/" TargetMode="External"/><Relationship Id="rId2921" Type="http://schemas.openxmlformats.org/officeDocument/2006/relationships/hyperlink" Target="https://www.zipcodestogo.com/Herkimer/NY/13350/" TargetMode="External"/><Relationship Id="rId1316" Type="http://schemas.openxmlformats.org/officeDocument/2006/relationships/hyperlink" Target="https://www.zipcodestogo.com/Nassau/NY/" TargetMode="External"/><Relationship Id="rId1523" Type="http://schemas.openxmlformats.org/officeDocument/2006/relationships/hyperlink" Target="https://www.zipcodestogo.com/Fonda/NY/12068/" TargetMode="External"/><Relationship Id="rId1730" Type="http://schemas.openxmlformats.org/officeDocument/2006/relationships/hyperlink" Target="https://www.zipcodestogo.com/Albany/NY/" TargetMode="External"/><Relationship Id="rId22" Type="http://schemas.openxmlformats.org/officeDocument/2006/relationships/hyperlink" Target="https://www.zipcodestogo.com/New%20york/NY/" TargetMode="External"/><Relationship Id="rId3488" Type="http://schemas.openxmlformats.org/officeDocument/2006/relationships/hyperlink" Target="https://www.zipcodestogo.com/Genesee/NY/" TargetMode="External"/><Relationship Id="rId3695" Type="http://schemas.openxmlformats.org/officeDocument/2006/relationships/hyperlink" Target="https://www.zipcodestogo.com/Buffalo/NY/14208/" TargetMode="External"/><Relationship Id="rId2297" Type="http://schemas.openxmlformats.org/officeDocument/2006/relationships/hyperlink" Target="https://www.zipcodestogo.com/Bolton%20Landing/NY/12814/" TargetMode="External"/><Relationship Id="rId3348" Type="http://schemas.openxmlformats.org/officeDocument/2006/relationships/hyperlink" Target="https://www.zipcodestogo.com/Delaware/NY/" TargetMode="External"/><Relationship Id="rId3555" Type="http://schemas.openxmlformats.org/officeDocument/2006/relationships/hyperlink" Target="https://www.zipcodestogo.com/Farnham/NY/14061/" TargetMode="External"/><Relationship Id="rId3762" Type="http://schemas.openxmlformats.org/officeDocument/2006/relationships/hyperlink" Target="https://www.zipcodestogo.com/Erie/NY/" TargetMode="External"/><Relationship Id="rId269" Type="http://schemas.openxmlformats.org/officeDocument/2006/relationships/hyperlink" Target="https://www.zipcodestogo.com/New%20York/NY/10203/" TargetMode="External"/><Relationship Id="rId476" Type="http://schemas.openxmlformats.org/officeDocument/2006/relationships/hyperlink" Target="https://www.zipcodestogo.com/Putnam/NY/" TargetMode="External"/><Relationship Id="rId683" Type="http://schemas.openxmlformats.org/officeDocument/2006/relationships/hyperlink" Target="https://www.zipcodestogo.com/Slate%20Hill/NY/10973/" TargetMode="External"/><Relationship Id="rId890" Type="http://schemas.openxmlformats.org/officeDocument/2006/relationships/hyperlink" Target="https://www.zipcodestogo.com/Kings/NY/" TargetMode="External"/><Relationship Id="rId2157" Type="http://schemas.openxmlformats.org/officeDocument/2006/relationships/hyperlink" Target="https://www.zipcodestogo.com/Poughkeepsie/NY/12603/" TargetMode="External"/><Relationship Id="rId2364" Type="http://schemas.openxmlformats.org/officeDocument/2006/relationships/hyperlink" Target="https://www.zipcodestogo.com/Warren/NY/" TargetMode="External"/><Relationship Id="rId2571" Type="http://schemas.openxmlformats.org/officeDocument/2006/relationships/hyperlink" Target="https://www.zipcodestogo.com/Aurora/NY/13026/" TargetMode="External"/><Relationship Id="rId3208" Type="http://schemas.openxmlformats.org/officeDocument/2006/relationships/hyperlink" Target="https://www.zipcodestogo.com/Saint%20lawrence/NY/" TargetMode="External"/><Relationship Id="rId3415" Type="http://schemas.openxmlformats.org/officeDocument/2006/relationships/hyperlink" Target="https://www.zipcodestogo.com/Sidney/NY/13838/" TargetMode="External"/><Relationship Id="rId129" Type="http://schemas.openxmlformats.org/officeDocument/2006/relationships/hyperlink" Target="https://www.zipcodestogo.com/New%20York/NY/10099/" TargetMode="External"/><Relationship Id="rId336" Type="http://schemas.openxmlformats.org/officeDocument/2006/relationships/hyperlink" Target="https://www.zipcodestogo.com/Richmond/NY/" TargetMode="External"/><Relationship Id="rId543" Type="http://schemas.openxmlformats.org/officeDocument/2006/relationships/hyperlink" Target="https://www.zipcodestogo.com/Valhalla/NY/10595/" TargetMode="External"/><Relationship Id="rId1173" Type="http://schemas.openxmlformats.org/officeDocument/2006/relationships/hyperlink" Target="https://www.zipcodestogo.com/Bohemia/NY/11716/" TargetMode="External"/><Relationship Id="rId1380" Type="http://schemas.openxmlformats.org/officeDocument/2006/relationships/hyperlink" Target="https://www.zipcodestogo.com/Suffolk/NY/" TargetMode="External"/><Relationship Id="rId2017" Type="http://schemas.openxmlformats.org/officeDocument/2006/relationships/hyperlink" Target="https://www.zipcodestogo.com/Billings/NY/12510/" TargetMode="External"/><Relationship Id="rId2224" Type="http://schemas.openxmlformats.org/officeDocument/2006/relationships/hyperlink" Target="https://www.zipcodestogo.com/Sullivan/NY/" TargetMode="External"/><Relationship Id="rId3622" Type="http://schemas.openxmlformats.org/officeDocument/2006/relationships/hyperlink" Target="https://www.zipcodestogo.com/Niagara/NY/" TargetMode="External"/><Relationship Id="rId403" Type="http://schemas.openxmlformats.org/officeDocument/2006/relationships/hyperlink" Target="https://www.zipcodestogo.com/Bronx/NY/10473/" TargetMode="External"/><Relationship Id="rId750" Type="http://schemas.openxmlformats.org/officeDocument/2006/relationships/hyperlink" Target="https://www.zipcodestogo.com/Nassau/NY/" TargetMode="External"/><Relationship Id="rId1033" Type="http://schemas.openxmlformats.org/officeDocument/2006/relationships/hyperlink" Target="https://www.zipcodestogo.com/Atlantic%20Beach/NY/11509/" TargetMode="External"/><Relationship Id="rId2431" Type="http://schemas.openxmlformats.org/officeDocument/2006/relationships/hyperlink" Target="https://www.zipcodestogo.com/Brushton/NY/12916/" TargetMode="External"/><Relationship Id="rId4189" Type="http://schemas.openxmlformats.org/officeDocument/2006/relationships/hyperlink" Target="https://www.zipcodestogo.com/Little%20Genesee/NY/14754/" TargetMode="External"/><Relationship Id="rId610" Type="http://schemas.openxmlformats.org/officeDocument/2006/relationships/hyperlink" Target="https://www.zipcodestogo.com/Orange/NY/" TargetMode="External"/><Relationship Id="rId1240" Type="http://schemas.openxmlformats.org/officeDocument/2006/relationships/hyperlink" Target="https://www.zipcodestogo.com/Suffolk/NY/" TargetMode="External"/><Relationship Id="rId4049" Type="http://schemas.openxmlformats.org/officeDocument/2006/relationships/hyperlink" Target="https://www.zipcodestogo.com/Rochester/NY/14621/" TargetMode="External"/><Relationship Id="rId4396" Type="http://schemas.openxmlformats.org/officeDocument/2006/relationships/hyperlink" Target="https://www.zipcodestogo.com/Allegany/NY/" TargetMode="External"/><Relationship Id="rId1100" Type="http://schemas.openxmlformats.org/officeDocument/2006/relationships/hyperlink" Target="https://www.zipcodestogo.com/Nassau/NY/" TargetMode="External"/><Relationship Id="rId4256" Type="http://schemas.openxmlformats.org/officeDocument/2006/relationships/hyperlink" Target="https://www.zipcodestogo.com/Steuben/NY/" TargetMode="External"/><Relationship Id="rId4463" Type="http://schemas.openxmlformats.org/officeDocument/2006/relationships/hyperlink" Target="http://www.p12.nysed.gov/repcrd2005/links/c59_dist.shtml" TargetMode="External"/><Relationship Id="rId1917" Type="http://schemas.openxmlformats.org/officeDocument/2006/relationships/hyperlink" Target="https://www.zipcodestogo.com/Lake%20Katrine/NY/12449/" TargetMode="External"/><Relationship Id="rId3065" Type="http://schemas.openxmlformats.org/officeDocument/2006/relationships/hyperlink" Target="https://www.zipcodestogo.com/West%20Edmeston/NY/13485/" TargetMode="External"/><Relationship Id="rId3272" Type="http://schemas.openxmlformats.org/officeDocument/2006/relationships/hyperlink" Target="https://www.zipcodestogo.com/Saint%20lawrence/NY/" TargetMode="External"/><Relationship Id="rId4116" Type="http://schemas.openxmlformats.org/officeDocument/2006/relationships/hyperlink" Target="https://www.zipcodestogo.com/Chautauqua/NY/" TargetMode="External"/><Relationship Id="rId4323" Type="http://schemas.openxmlformats.org/officeDocument/2006/relationships/hyperlink" Target="https://www.zipcodestogo.com/Jacksonville/NY/14854/" TargetMode="External"/><Relationship Id="rId193" Type="http://schemas.openxmlformats.org/officeDocument/2006/relationships/hyperlink" Target="https://www.zipcodestogo.com/New%20York/NY/10133/" TargetMode="External"/><Relationship Id="rId2081" Type="http://schemas.openxmlformats.org/officeDocument/2006/relationships/hyperlink" Target="https://www.zipcodestogo.com/Milton/NY/12547/" TargetMode="External"/><Relationship Id="rId3132" Type="http://schemas.openxmlformats.org/officeDocument/2006/relationships/hyperlink" Target="https://www.zipcodestogo.com/Saint%20lawrence/NY/" TargetMode="External"/><Relationship Id="rId260" Type="http://schemas.openxmlformats.org/officeDocument/2006/relationships/hyperlink" Target="https://www.zipcodestogo.com/New%20york/NY/" TargetMode="External"/><Relationship Id="rId120" Type="http://schemas.openxmlformats.org/officeDocument/2006/relationships/hyperlink" Target="https://www.zipcodestogo.com/New%20york/NY/" TargetMode="External"/><Relationship Id="rId2898" Type="http://schemas.openxmlformats.org/officeDocument/2006/relationships/hyperlink" Target="https://www.zipcodestogo.com/Madison/NY/" TargetMode="External"/><Relationship Id="rId3949" Type="http://schemas.openxmlformats.org/officeDocument/2006/relationships/hyperlink" Target="https://www.zipcodestogo.com/Rose/NY/14542/" TargetMode="External"/><Relationship Id="rId2758" Type="http://schemas.openxmlformats.org/officeDocument/2006/relationships/hyperlink" Target="https://www.zipcodestogo.com/Wayne/NY/" TargetMode="External"/><Relationship Id="rId2965" Type="http://schemas.openxmlformats.org/officeDocument/2006/relationships/hyperlink" Target="https://www.zipcodestogo.com/Nelliston/NY/13410/" TargetMode="External"/><Relationship Id="rId3809" Type="http://schemas.openxmlformats.org/officeDocument/2006/relationships/hyperlink" Target="https://www.zipcodestogo.com/Clarkson/NY/14430/" TargetMode="External"/><Relationship Id="rId937" Type="http://schemas.openxmlformats.org/officeDocument/2006/relationships/hyperlink" Target="https://www.zipcodestogo.com/Corona/NY/11368/" TargetMode="External"/><Relationship Id="rId1567" Type="http://schemas.openxmlformats.org/officeDocument/2006/relationships/hyperlink" Target="https://www.zipcodestogo.com/Johnstown/NY/12095/" TargetMode="External"/><Relationship Id="rId1774" Type="http://schemas.openxmlformats.org/officeDocument/2006/relationships/hyperlink" Target="https://www.zipcodestogo.com/Albany/NY/" TargetMode="External"/><Relationship Id="rId1981" Type="http://schemas.openxmlformats.org/officeDocument/2006/relationships/hyperlink" Target="https://www.zipcodestogo.com/Tillson/NY/12486/" TargetMode="External"/><Relationship Id="rId2618" Type="http://schemas.openxmlformats.org/officeDocument/2006/relationships/hyperlink" Target="https://www.zipcodestogo.com/Cortland/NY/" TargetMode="External"/><Relationship Id="rId2825" Type="http://schemas.openxmlformats.org/officeDocument/2006/relationships/hyperlink" Target="https://www.zipcodestogo.com/Syracuse/NY/13235/" TargetMode="External"/><Relationship Id="rId4180" Type="http://schemas.openxmlformats.org/officeDocument/2006/relationships/hyperlink" Target="https://www.zipcodestogo.com/Cattaraugus/NY/" TargetMode="External"/><Relationship Id="rId66" Type="http://schemas.openxmlformats.org/officeDocument/2006/relationships/hyperlink" Target="https://www.zipcodestogo.com/New%20york/NY/" TargetMode="External"/><Relationship Id="rId1427" Type="http://schemas.openxmlformats.org/officeDocument/2006/relationships/hyperlink" Target="https://www.zipcodestogo.com/Alcove/NY/12007/" TargetMode="External"/><Relationship Id="rId1634" Type="http://schemas.openxmlformats.org/officeDocument/2006/relationships/hyperlink" Target="https://www.zipcodestogo.com/Saratoga/NY/" TargetMode="External"/><Relationship Id="rId1841" Type="http://schemas.openxmlformats.org/officeDocument/2006/relationships/hyperlink" Target="https://www.zipcodestogo.com/Accord/NY/12404/" TargetMode="External"/><Relationship Id="rId4040" Type="http://schemas.openxmlformats.org/officeDocument/2006/relationships/hyperlink" Target="https://www.zipcodestogo.com/Monroe/NY/" TargetMode="External"/><Relationship Id="rId3599" Type="http://schemas.openxmlformats.org/officeDocument/2006/relationships/hyperlink" Target="https://www.zipcodestogo.com/Machias/NY/14101/" TargetMode="External"/><Relationship Id="rId1701" Type="http://schemas.openxmlformats.org/officeDocument/2006/relationships/hyperlink" Target="https://www.zipcodestogo.com/West%20Coxsackie/NY/12192/" TargetMode="External"/><Relationship Id="rId3459" Type="http://schemas.openxmlformats.org/officeDocument/2006/relationships/hyperlink" Target="https://www.zipcodestogo.com/Binghamton/NY/13901/" TargetMode="External"/><Relationship Id="rId3666" Type="http://schemas.openxmlformats.org/officeDocument/2006/relationships/hyperlink" Target="https://www.zipcodestogo.com/Wyoming/NY/" TargetMode="External"/><Relationship Id="rId587" Type="http://schemas.openxmlformats.org/officeDocument/2006/relationships/hyperlink" Target="https://www.zipcodestogo.com/New%20Rochelle/NY/10801/" TargetMode="External"/><Relationship Id="rId2268" Type="http://schemas.openxmlformats.org/officeDocument/2006/relationships/hyperlink" Target="https://www.zipcodestogo.com/Sullivan/NY/" TargetMode="External"/><Relationship Id="rId3319" Type="http://schemas.openxmlformats.org/officeDocument/2006/relationships/hyperlink" Target="https://www.zipcodestogo.com/East%20Branch/NY/13756/" TargetMode="External"/><Relationship Id="rId3873" Type="http://schemas.openxmlformats.org/officeDocument/2006/relationships/hyperlink" Target="https://www.zipcodestogo.com/Le%20Roy/NY/14482/" TargetMode="External"/><Relationship Id="rId447" Type="http://schemas.openxmlformats.org/officeDocument/2006/relationships/hyperlink" Target="https://www.zipcodestogo.com/Dobbs%20Ferry/NY/10522/" TargetMode="External"/><Relationship Id="rId794" Type="http://schemas.openxmlformats.org/officeDocument/2006/relationships/hyperlink" Target="https://www.zipcodestogo.com/Queens/NY/" TargetMode="External"/><Relationship Id="rId1077" Type="http://schemas.openxmlformats.org/officeDocument/2006/relationships/hyperlink" Target="https://www.zipcodestogo.com/Hewlett/NY/11557/" TargetMode="External"/><Relationship Id="rId2128" Type="http://schemas.openxmlformats.org/officeDocument/2006/relationships/hyperlink" Target="https://www.zipcodestogo.com/Dutchess/NY/" TargetMode="External"/><Relationship Id="rId2475" Type="http://schemas.openxmlformats.org/officeDocument/2006/relationships/hyperlink" Target="https://www.zipcodestogo.com/Keene/NY/12942/" TargetMode="External"/><Relationship Id="rId2682" Type="http://schemas.openxmlformats.org/officeDocument/2006/relationships/hyperlink" Target="https://www.zipcodestogo.com/Onondaga/NY/" TargetMode="External"/><Relationship Id="rId3526" Type="http://schemas.openxmlformats.org/officeDocument/2006/relationships/hyperlink" Target="https://www.zipcodestogo.com/Genesee/NY/" TargetMode="External"/><Relationship Id="rId3733" Type="http://schemas.openxmlformats.org/officeDocument/2006/relationships/hyperlink" Target="https://www.zipcodestogo.com/Buffalo/NY/14227/" TargetMode="External"/><Relationship Id="rId3940" Type="http://schemas.openxmlformats.org/officeDocument/2006/relationships/hyperlink" Target="https://www.zipcodestogo.com/Wyoming/NY/" TargetMode="External"/><Relationship Id="rId654" Type="http://schemas.openxmlformats.org/officeDocument/2006/relationships/hyperlink" Target="https://www.zipcodestogo.com/Orange/NY/" TargetMode="External"/><Relationship Id="rId861" Type="http://schemas.openxmlformats.org/officeDocument/2006/relationships/hyperlink" Target="https://www.zipcodestogo.com/Brooklyn/NY/11232/" TargetMode="External"/><Relationship Id="rId1284" Type="http://schemas.openxmlformats.org/officeDocument/2006/relationships/hyperlink" Target="https://www.zipcodestogo.com/Suffolk/NY/" TargetMode="External"/><Relationship Id="rId1491" Type="http://schemas.openxmlformats.org/officeDocument/2006/relationships/hyperlink" Target="https://www.zipcodestogo.com/Cropseyville/NY/12052/" TargetMode="External"/><Relationship Id="rId2335" Type="http://schemas.openxmlformats.org/officeDocument/2006/relationships/hyperlink" Target="https://www.zipcodestogo.com/Hartford/NY/12838/" TargetMode="External"/><Relationship Id="rId2542" Type="http://schemas.openxmlformats.org/officeDocument/2006/relationships/hyperlink" Target="https://www.zipcodestogo.com/Franklin/NY/" TargetMode="External"/><Relationship Id="rId3800" Type="http://schemas.openxmlformats.org/officeDocument/2006/relationships/hyperlink" Target="https://www.zipcodestogo.com/Ontario/NY/" TargetMode="External"/><Relationship Id="rId307" Type="http://schemas.openxmlformats.org/officeDocument/2006/relationships/hyperlink" Target="https://www.zipcodestogo.com/New%20York/NY/10274/" TargetMode="External"/><Relationship Id="rId514" Type="http://schemas.openxmlformats.org/officeDocument/2006/relationships/hyperlink" Target="https://www.zipcodestogo.com/Westchester/NY/" TargetMode="External"/><Relationship Id="rId721" Type="http://schemas.openxmlformats.org/officeDocument/2006/relationships/hyperlink" Target="https://www.zipcodestogo.com/West%20Nyack/NY/10994/" TargetMode="External"/><Relationship Id="rId1144" Type="http://schemas.openxmlformats.org/officeDocument/2006/relationships/hyperlink" Target="https://www.zipcodestogo.com/Queens/NY/" TargetMode="External"/><Relationship Id="rId1351" Type="http://schemas.openxmlformats.org/officeDocument/2006/relationships/hyperlink" Target="https://www.zipcodestogo.com/East%20Hampton/NY/11937/" TargetMode="External"/><Relationship Id="rId2402" Type="http://schemas.openxmlformats.org/officeDocument/2006/relationships/hyperlink" Target="https://www.zipcodestogo.com/Warren/NY/" TargetMode="External"/><Relationship Id="rId1004" Type="http://schemas.openxmlformats.org/officeDocument/2006/relationships/hyperlink" Target="https://www.zipcodestogo.com/Queens/NY/" TargetMode="External"/><Relationship Id="rId1211" Type="http://schemas.openxmlformats.org/officeDocument/2006/relationships/hyperlink" Target="https://www.zipcodestogo.com/Farmingville/NY/11738/" TargetMode="External"/><Relationship Id="rId4367" Type="http://schemas.openxmlformats.org/officeDocument/2006/relationships/hyperlink" Target="https://www.zipcodestogo.com/Scio/NY/14880/" TargetMode="External"/><Relationship Id="rId3176" Type="http://schemas.openxmlformats.org/officeDocument/2006/relationships/hyperlink" Target="https://www.zipcodestogo.com/Saint%20lawrence/NY/" TargetMode="External"/><Relationship Id="rId3383" Type="http://schemas.openxmlformats.org/officeDocument/2006/relationships/hyperlink" Target="https://www.zipcodestogo.com/Mount%20Vision/NY/13810/" TargetMode="External"/><Relationship Id="rId3590" Type="http://schemas.openxmlformats.org/officeDocument/2006/relationships/hyperlink" Target="https://www.zipcodestogo.com/Erie/NY/" TargetMode="External"/><Relationship Id="rId4227" Type="http://schemas.openxmlformats.org/officeDocument/2006/relationships/hyperlink" Target="https://www.zipcodestogo.com/Stockton/NY/14784/" TargetMode="External"/><Relationship Id="rId4434" Type="http://schemas.openxmlformats.org/officeDocument/2006/relationships/hyperlink" Target="http://www.p12.nysed.gov/repcrd2005/links/c33_schl.shtml" TargetMode="External"/><Relationship Id="rId2192" Type="http://schemas.openxmlformats.org/officeDocument/2006/relationships/hyperlink" Target="https://www.zipcodestogo.com/Sullivan/NY/" TargetMode="External"/><Relationship Id="rId3036" Type="http://schemas.openxmlformats.org/officeDocument/2006/relationships/hyperlink" Target="https://www.zipcodestogo.com/Otsego/NY/" TargetMode="External"/><Relationship Id="rId3243" Type="http://schemas.openxmlformats.org/officeDocument/2006/relationships/hyperlink" Target="https://www.zipcodestogo.com/Richville/NY/13681/" TargetMode="External"/><Relationship Id="rId164" Type="http://schemas.openxmlformats.org/officeDocument/2006/relationships/hyperlink" Target="https://www.zipcodestogo.com/New%20york/NY/" TargetMode="External"/><Relationship Id="rId371" Type="http://schemas.openxmlformats.org/officeDocument/2006/relationships/hyperlink" Target="https://www.zipcodestogo.com/Bronx/NY/10457/" TargetMode="External"/><Relationship Id="rId2052" Type="http://schemas.openxmlformats.org/officeDocument/2006/relationships/hyperlink" Target="https://www.zipcodestogo.com/Ulster/NY/" TargetMode="External"/><Relationship Id="rId3450" Type="http://schemas.openxmlformats.org/officeDocument/2006/relationships/hyperlink" Target="https://www.zipcodestogo.com/Otsego/NY/" TargetMode="External"/><Relationship Id="rId3103" Type="http://schemas.openxmlformats.org/officeDocument/2006/relationships/hyperlink" Target="https://www.zipcodestogo.com/Adams/NY/13605/" TargetMode="External"/><Relationship Id="rId3310" Type="http://schemas.openxmlformats.org/officeDocument/2006/relationships/hyperlink" Target="https://www.zipcodestogo.com/Delaware/NY/" TargetMode="External"/><Relationship Id="rId231" Type="http://schemas.openxmlformats.org/officeDocument/2006/relationships/hyperlink" Target="https://www.zipcodestogo.com/New%20York/NY/10166/" TargetMode="External"/><Relationship Id="rId2869" Type="http://schemas.openxmlformats.org/officeDocument/2006/relationships/hyperlink" Target="https://www.zipcodestogo.com/Chadwicks/NY/13319/" TargetMode="External"/><Relationship Id="rId1678" Type="http://schemas.openxmlformats.org/officeDocument/2006/relationships/hyperlink" Target="https://www.zipcodestogo.com/Montgomery/NY/" TargetMode="External"/><Relationship Id="rId1885" Type="http://schemas.openxmlformats.org/officeDocument/2006/relationships/hyperlink" Target="https://www.zipcodestogo.com/Fleischmanns/NY/12430/" TargetMode="External"/><Relationship Id="rId2729" Type="http://schemas.openxmlformats.org/officeDocument/2006/relationships/hyperlink" Target="https://www.zipcodestogo.com/Plainville/NY/13137/" TargetMode="External"/><Relationship Id="rId2936" Type="http://schemas.openxmlformats.org/officeDocument/2006/relationships/hyperlink" Target="https://www.zipcodestogo.com/Herkimer/NY/" TargetMode="External"/><Relationship Id="rId4084" Type="http://schemas.openxmlformats.org/officeDocument/2006/relationships/hyperlink" Target="https://www.zipcodestogo.com/Monroe/NY/" TargetMode="External"/><Relationship Id="rId4291" Type="http://schemas.openxmlformats.org/officeDocument/2006/relationships/hyperlink" Target="https://www.zipcodestogo.com/Corning/NY/14831/" TargetMode="External"/><Relationship Id="rId908" Type="http://schemas.openxmlformats.org/officeDocument/2006/relationships/hyperlink" Target="https://www.zipcodestogo.com/Queens/NY/" TargetMode="External"/><Relationship Id="rId1538" Type="http://schemas.openxmlformats.org/officeDocument/2006/relationships/hyperlink" Target="https://www.zipcodestogo.com/Columbia/NY/" TargetMode="External"/><Relationship Id="rId4151" Type="http://schemas.openxmlformats.org/officeDocument/2006/relationships/hyperlink" Target="https://www.zipcodestogo.com/Ellington/NY/14732/" TargetMode="External"/><Relationship Id="rId1745" Type="http://schemas.openxmlformats.org/officeDocument/2006/relationships/hyperlink" Target="https://www.zipcodestogo.com/Albany/NY/12223/" TargetMode="External"/><Relationship Id="rId1952" Type="http://schemas.openxmlformats.org/officeDocument/2006/relationships/hyperlink" Target="https://www.zipcodestogo.com/Greene/NY/" TargetMode="External"/><Relationship Id="rId4011" Type="http://schemas.openxmlformats.org/officeDocument/2006/relationships/hyperlink" Target="https://www.zipcodestogo.com/Rochester/NY/14602/" TargetMode="External"/><Relationship Id="rId37" Type="http://schemas.openxmlformats.org/officeDocument/2006/relationships/hyperlink" Target="https://www.zipcodestogo.com/New%20York/NY/10016/" TargetMode="External"/><Relationship Id="rId1605" Type="http://schemas.openxmlformats.org/officeDocument/2006/relationships/hyperlink" Target="https://www.zipcodestogo.com/North%20Hoosick/NY/12133/" TargetMode="External"/><Relationship Id="rId1812" Type="http://schemas.openxmlformats.org/officeDocument/2006/relationships/hyperlink" Target="https://www.zipcodestogo.com/Albany/NY/" TargetMode="External"/><Relationship Id="rId3777" Type="http://schemas.openxmlformats.org/officeDocument/2006/relationships/hyperlink" Target="https://www.zipcodestogo.com/Niagara%20Falls/NY/14305/" TargetMode="External"/><Relationship Id="rId3984" Type="http://schemas.openxmlformats.org/officeDocument/2006/relationships/hyperlink" Target="https://www.zipcodestogo.com/Wayne/NY/" TargetMode="External"/><Relationship Id="rId698" Type="http://schemas.openxmlformats.org/officeDocument/2006/relationships/hyperlink" Target="https://www.zipcodestogo.com/Orange/NY/" TargetMode="External"/><Relationship Id="rId2379" Type="http://schemas.openxmlformats.org/officeDocument/2006/relationships/hyperlink" Target="https://www.zipcodestogo.com/Putnam%20Station/NY/12861/" TargetMode="External"/><Relationship Id="rId2586" Type="http://schemas.openxmlformats.org/officeDocument/2006/relationships/hyperlink" Target="https://www.zipcodestogo.com/Cayuga/NY/" TargetMode="External"/><Relationship Id="rId2793" Type="http://schemas.openxmlformats.org/officeDocument/2006/relationships/hyperlink" Target="https://www.zipcodestogo.com/Syracuse/NY/13206/" TargetMode="External"/><Relationship Id="rId3637" Type="http://schemas.openxmlformats.org/officeDocument/2006/relationships/hyperlink" Target="https://www.zipcodestogo.com/Sandusky/NY/14133/" TargetMode="External"/><Relationship Id="rId3844" Type="http://schemas.openxmlformats.org/officeDocument/2006/relationships/hyperlink" Target="https://www.zipcodestogo.com/Monroe/NY/" TargetMode="External"/><Relationship Id="rId558" Type="http://schemas.openxmlformats.org/officeDocument/2006/relationships/hyperlink" Target="https://www.zipcodestogo.com/Westchester/NY/" TargetMode="External"/><Relationship Id="rId765" Type="http://schemas.openxmlformats.org/officeDocument/2006/relationships/hyperlink" Target="https://www.zipcodestogo.com/New%20Hyde%20Park/NY/11043/" TargetMode="External"/><Relationship Id="rId972" Type="http://schemas.openxmlformats.org/officeDocument/2006/relationships/hyperlink" Target="https://www.zipcodestogo.com/Queens/NY/" TargetMode="External"/><Relationship Id="rId1188" Type="http://schemas.openxmlformats.org/officeDocument/2006/relationships/hyperlink" Target="https://www.zipcodestogo.com/Suffolk/NY/" TargetMode="External"/><Relationship Id="rId1395" Type="http://schemas.openxmlformats.org/officeDocument/2006/relationships/hyperlink" Target="https://www.zipcodestogo.com/Sagaponack/NY/11962/" TargetMode="External"/><Relationship Id="rId2239" Type="http://schemas.openxmlformats.org/officeDocument/2006/relationships/hyperlink" Target="https://www.zipcodestogo.com/Parksville/NY/12768/" TargetMode="External"/><Relationship Id="rId2446" Type="http://schemas.openxmlformats.org/officeDocument/2006/relationships/hyperlink" Target="https://www.zipcodestogo.com/Clinton/NY/" TargetMode="External"/><Relationship Id="rId2653" Type="http://schemas.openxmlformats.org/officeDocument/2006/relationships/hyperlink" Target="https://www.zipcodestogo.com/Jordan/NY/13080/" TargetMode="External"/><Relationship Id="rId2860" Type="http://schemas.openxmlformats.org/officeDocument/2006/relationships/hyperlink" Target="https://www.zipcodestogo.com/Madison/NY/" TargetMode="External"/><Relationship Id="rId3704" Type="http://schemas.openxmlformats.org/officeDocument/2006/relationships/hyperlink" Target="https://www.zipcodestogo.com/Erie/NY/" TargetMode="External"/><Relationship Id="rId418" Type="http://schemas.openxmlformats.org/officeDocument/2006/relationships/hyperlink" Target="https://www.zipcodestogo.com/Westchester/NY/" TargetMode="External"/><Relationship Id="rId625" Type="http://schemas.openxmlformats.org/officeDocument/2006/relationships/hyperlink" Target="https://www.zipcodestogo.com/Garnerville/NY/10923/" TargetMode="External"/><Relationship Id="rId832" Type="http://schemas.openxmlformats.org/officeDocument/2006/relationships/hyperlink" Target="https://www.zipcodestogo.com/Kings/NY/" TargetMode="External"/><Relationship Id="rId1048" Type="http://schemas.openxmlformats.org/officeDocument/2006/relationships/hyperlink" Target="https://www.zipcodestogo.com/Nassau/NY/" TargetMode="External"/><Relationship Id="rId1255" Type="http://schemas.openxmlformats.org/officeDocument/2006/relationships/hyperlink" Target="https://www.zipcodestogo.com/Mill%20Neck/NY/11765/" TargetMode="External"/><Relationship Id="rId1462" Type="http://schemas.openxmlformats.org/officeDocument/2006/relationships/hyperlink" Target="https://www.zipcodestogo.com/Schoharie/NY/" TargetMode="External"/><Relationship Id="rId2306" Type="http://schemas.openxmlformats.org/officeDocument/2006/relationships/hyperlink" Target="https://www.zipcodestogo.com/Washington/NY/" TargetMode="External"/><Relationship Id="rId2513" Type="http://schemas.openxmlformats.org/officeDocument/2006/relationships/hyperlink" Target="https://www.zipcodestogo.com/North%20Bangor/NY/12966/" TargetMode="External"/><Relationship Id="rId3911" Type="http://schemas.openxmlformats.org/officeDocument/2006/relationships/hyperlink" Target="https://www.zipcodestogo.com/Nunda/NY/14517/" TargetMode="External"/><Relationship Id="rId1115" Type="http://schemas.openxmlformats.org/officeDocument/2006/relationships/hyperlink" Target="https://www.zipcodestogo.com/Valley%20Stream/NY/11582/" TargetMode="External"/><Relationship Id="rId1322" Type="http://schemas.openxmlformats.org/officeDocument/2006/relationships/hyperlink" Target="https://www.zipcodestogo.com/Nassau/NY/" TargetMode="External"/><Relationship Id="rId2720" Type="http://schemas.openxmlformats.org/officeDocument/2006/relationships/hyperlink" Target="https://www.zipcodestogo.com/Oswego/NY/" TargetMode="External"/><Relationship Id="rId3287" Type="http://schemas.openxmlformats.org/officeDocument/2006/relationships/hyperlink" Target="https://www.zipcodestogo.com/Blodgett%20Mills/NY/13738/" TargetMode="External"/><Relationship Id="rId4338" Type="http://schemas.openxmlformats.org/officeDocument/2006/relationships/hyperlink" Target="https://www.zipcodestogo.com/Chemung/NY/" TargetMode="External"/><Relationship Id="rId2096" Type="http://schemas.openxmlformats.org/officeDocument/2006/relationships/hyperlink" Target="https://www.zipcodestogo.com/Orange/NY/" TargetMode="External"/><Relationship Id="rId3494" Type="http://schemas.openxmlformats.org/officeDocument/2006/relationships/hyperlink" Target="https://www.zipcodestogo.com/Wyoming/NY/" TargetMode="External"/><Relationship Id="rId3147" Type="http://schemas.openxmlformats.org/officeDocument/2006/relationships/hyperlink" Target="https://www.zipcodestogo.com/De%20Kalb%20Junction/NY/13630/" TargetMode="External"/><Relationship Id="rId3354" Type="http://schemas.openxmlformats.org/officeDocument/2006/relationships/hyperlink" Target="https://www.zipcodestogo.com/Broome/NY/" TargetMode="External"/><Relationship Id="rId3561" Type="http://schemas.openxmlformats.org/officeDocument/2006/relationships/hyperlink" Target="https://www.zipcodestogo.com/Freedom/NY/14065/" TargetMode="External"/><Relationship Id="rId4405" Type="http://schemas.openxmlformats.org/officeDocument/2006/relationships/hyperlink" Target="https://www.zipcodestogo.com/Elmira/NY/14904/" TargetMode="External"/><Relationship Id="rId275" Type="http://schemas.openxmlformats.org/officeDocument/2006/relationships/hyperlink" Target="https://www.zipcodestogo.com/New%20York/NY/10213/" TargetMode="External"/><Relationship Id="rId482" Type="http://schemas.openxmlformats.org/officeDocument/2006/relationships/hyperlink" Target="https://www.zipcodestogo.com/Westchester/NY/" TargetMode="External"/><Relationship Id="rId2163" Type="http://schemas.openxmlformats.org/officeDocument/2006/relationships/hyperlink" Target="https://www.zipcodestogo.com/Barryville/NY/12719/" TargetMode="External"/><Relationship Id="rId2370" Type="http://schemas.openxmlformats.org/officeDocument/2006/relationships/hyperlink" Target="https://www.zipcodestogo.com/Warren/NY/" TargetMode="External"/><Relationship Id="rId3007" Type="http://schemas.openxmlformats.org/officeDocument/2006/relationships/hyperlink" Target="https://www.zipcodestogo.com/Rome/NY/13441/" TargetMode="External"/><Relationship Id="rId3214" Type="http://schemas.openxmlformats.org/officeDocument/2006/relationships/hyperlink" Target="https://www.zipcodestogo.com/Saint%20lawrence/NY/" TargetMode="External"/><Relationship Id="rId3421" Type="http://schemas.openxmlformats.org/officeDocument/2006/relationships/hyperlink" Target="https://www.zipcodestogo.com/Smithville%20Flats/NY/13841/" TargetMode="External"/><Relationship Id="rId135" Type="http://schemas.openxmlformats.org/officeDocument/2006/relationships/hyperlink" Target="https://www.zipcodestogo.com/New%20York/NY/10103/" TargetMode="External"/><Relationship Id="rId342" Type="http://schemas.openxmlformats.org/officeDocument/2006/relationships/hyperlink" Target="https://www.zipcodestogo.com/Richmond/NY/" TargetMode="External"/><Relationship Id="rId2023" Type="http://schemas.openxmlformats.org/officeDocument/2006/relationships/hyperlink" Target="https://www.zipcodestogo.com/Claverack/NY/12513/" TargetMode="External"/><Relationship Id="rId2230" Type="http://schemas.openxmlformats.org/officeDocument/2006/relationships/hyperlink" Target="https://www.zipcodestogo.com/Sullivan/NY/" TargetMode="External"/><Relationship Id="rId202" Type="http://schemas.openxmlformats.org/officeDocument/2006/relationships/hyperlink" Target="https://www.zipcodestogo.com/New%20york/NY/" TargetMode="External"/><Relationship Id="rId4195" Type="http://schemas.openxmlformats.org/officeDocument/2006/relationships/hyperlink" Target="https://www.zipcodestogo.com/Mayville/NY/14757/" TargetMode="External"/><Relationship Id="rId1789" Type="http://schemas.openxmlformats.org/officeDocument/2006/relationships/hyperlink" Target="https://www.zipcodestogo.com/Albany/NY/12245/" TargetMode="External"/><Relationship Id="rId1996" Type="http://schemas.openxmlformats.org/officeDocument/2006/relationships/hyperlink" Target="https://www.zipcodestogo.com/Ulster/NY/" TargetMode="External"/><Relationship Id="rId4055" Type="http://schemas.openxmlformats.org/officeDocument/2006/relationships/hyperlink" Target="https://www.zipcodestogo.com/Rochester/NY/14624/" TargetMode="External"/><Relationship Id="rId4262" Type="http://schemas.openxmlformats.org/officeDocument/2006/relationships/hyperlink" Target="https://www.zipcodestogo.com/Chemung/NY/" TargetMode="External"/><Relationship Id="rId1649" Type="http://schemas.openxmlformats.org/officeDocument/2006/relationships/hyperlink" Target="https://www.zipcodestogo.com/Sloansville/NY/12160/" TargetMode="External"/><Relationship Id="rId1856" Type="http://schemas.openxmlformats.org/officeDocument/2006/relationships/hyperlink" Target="https://www.zipcodestogo.com/Ulster/NY/" TargetMode="External"/><Relationship Id="rId2907" Type="http://schemas.openxmlformats.org/officeDocument/2006/relationships/hyperlink" Target="https://www.zipcodestogo.com/Frankfort/NY/13340/" TargetMode="External"/><Relationship Id="rId3071" Type="http://schemas.openxmlformats.org/officeDocument/2006/relationships/hyperlink" Target="https://www.zipcodestogo.com/West%20Leyden/NY/13489/" TargetMode="External"/><Relationship Id="rId1509" Type="http://schemas.openxmlformats.org/officeDocument/2006/relationships/hyperlink" Target="https://www.zipcodestogo.com/East%20Greenbush/NY/12061/" TargetMode="External"/><Relationship Id="rId1716" Type="http://schemas.openxmlformats.org/officeDocument/2006/relationships/hyperlink" Target="https://www.zipcodestogo.com/Albany/NY/" TargetMode="External"/><Relationship Id="rId1923" Type="http://schemas.openxmlformats.org/officeDocument/2006/relationships/hyperlink" Target="https://www.zipcodestogo.com/Lexington/NY/12452/" TargetMode="External"/><Relationship Id="rId4122" Type="http://schemas.openxmlformats.org/officeDocument/2006/relationships/hyperlink" Target="https://www.zipcodestogo.com/Chautauqua/NY/" TargetMode="External"/><Relationship Id="rId3888" Type="http://schemas.openxmlformats.org/officeDocument/2006/relationships/hyperlink" Target="https://www.zipcodestogo.com/Ontario/NY/" TargetMode="External"/><Relationship Id="rId2697" Type="http://schemas.openxmlformats.org/officeDocument/2006/relationships/hyperlink" Target="https://www.zipcodestogo.com/Minetto/NY/13115/" TargetMode="External"/><Relationship Id="rId3748" Type="http://schemas.openxmlformats.org/officeDocument/2006/relationships/hyperlink" Target="https://www.zipcodestogo.com/Erie/NY/" TargetMode="External"/><Relationship Id="rId669" Type="http://schemas.openxmlformats.org/officeDocument/2006/relationships/hyperlink" Target="https://www.zipcodestogo.com/Orangeburg/NY/10962/" TargetMode="External"/><Relationship Id="rId876" Type="http://schemas.openxmlformats.org/officeDocument/2006/relationships/hyperlink" Target="https://www.zipcodestogo.com/Kings/NY/" TargetMode="External"/><Relationship Id="rId1299" Type="http://schemas.openxmlformats.org/officeDocument/2006/relationships/hyperlink" Target="https://www.zipcodestogo.com/Sound%20Beach/NY/11789/" TargetMode="External"/><Relationship Id="rId2557" Type="http://schemas.openxmlformats.org/officeDocument/2006/relationships/hyperlink" Target="https://www.zipcodestogo.com/Willsboro/NY/12996/" TargetMode="External"/><Relationship Id="rId3608" Type="http://schemas.openxmlformats.org/officeDocument/2006/relationships/hyperlink" Target="https://www.zipcodestogo.com/Niagara/NY/" TargetMode="External"/><Relationship Id="rId3955" Type="http://schemas.openxmlformats.org/officeDocument/2006/relationships/hyperlink" Target="https://www.zipcodestogo.com/Scottsburg/NY/14545/" TargetMode="External"/><Relationship Id="rId529" Type="http://schemas.openxmlformats.org/officeDocument/2006/relationships/hyperlink" Target="https://www.zipcodestogo.com/Scarsdale/NY/10583/" TargetMode="External"/><Relationship Id="rId736" Type="http://schemas.openxmlformats.org/officeDocument/2006/relationships/hyperlink" Target="https://www.zipcodestogo.com/Queens/NY/" TargetMode="External"/><Relationship Id="rId1159" Type="http://schemas.openxmlformats.org/officeDocument/2006/relationships/hyperlink" Target="https://www.zipcodestogo.com/West%20Babylon/NY/11707/" TargetMode="External"/><Relationship Id="rId1366" Type="http://schemas.openxmlformats.org/officeDocument/2006/relationships/hyperlink" Target="https://www.zipcodestogo.com/Suffolk/NY/" TargetMode="External"/><Relationship Id="rId2417" Type="http://schemas.openxmlformats.org/officeDocument/2006/relationships/hyperlink" Target="https://www.zipcodestogo.com/Plattsburgh/NY/12903/" TargetMode="External"/><Relationship Id="rId2764" Type="http://schemas.openxmlformats.org/officeDocument/2006/relationships/hyperlink" Target="https://www.zipcodestogo.com/Oneida/NY/" TargetMode="External"/><Relationship Id="rId2971" Type="http://schemas.openxmlformats.org/officeDocument/2006/relationships/hyperlink" Target="https://www.zipcodestogo.com/New%20Lisbon/NY/13415/" TargetMode="External"/><Relationship Id="rId3815" Type="http://schemas.openxmlformats.org/officeDocument/2006/relationships/hyperlink" Target="https://www.zipcodestogo.com/Conesus/NY/14435/" TargetMode="External"/><Relationship Id="rId943" Type="http://schemas.openxmlformats.org/officeDocument/2006/relationships/hyperlink" Target="https://www.zipcodestogo.com/Flushing/NY/11371/" TargetMode="External"/><Relationship Id="rId1019" Type="http://schemas.openxmlformats.org/officeDocument/2006/relationships/hyperlink" Target="https://www.zipcodestogo.com/Jamaica/NY/11435/" TargetMode="External"/><Relationship Id="rId1573" Type="http://schemas.openxmlformats.org/officeDocument/2006/relationships/hyperlink" Target="https://www.zipcodestogo.com/Lake%20Pleasant/NY/12108/" TargetMode="External"/><Relationship Id="rId1780" Type="http://schemas.openxmlformats.org/officeDocument/2006/relationships/hyperlink" Target="https://www.zipcodestogo.com/Albany/NY/" TargetMode="External"/><Relationship Id="rId2624" Type="http://schemas.openxmlformats.org/officeDocument/2006/relationships/hyperlink" Target="https://www.zipcodestogo.com/Madison/NY/" TargetMode="External"/><Relationship Id="rId2831" Type="http://schemas.openxmlformats.org/officeDocument/2006/relationships/hyperlink" Target="https://www.zipcodestogo.com/Syracuse/NY/13251/" TargetMode="External"/><Relationship Id="rId72" Type="http://schemas.openxmlformats.org/officeDocument/2006/relationships/hyperlink" Target="https://www.zipcodestogo.com/New%20york/NY/" TargetMode="External"/><Relationship Id="rId803" Type="http://schemas.openxmlformats.org/officeDocument/2006/relationships/hyperlink" Target="https://www.zipcodestogo.com/Brooklyn/NY/11202/" TargetMode="External"/><Relationship Id="rId1226" Type="http://schemas.openxmlformats.org/officeDocument/2006/relationships/hyperlink" Target="https://www.zipcodestogo.com/Suffolk/NY/" TargetMode="External"/><Relationship Id="rId1433" Type="http://schemas.openxmlformats.org/officeDocument/2006/relationships/hyperlink" Target="https://www.zipcodestogo.com/Amsterdam/NY/12010/" TargetMode="External"/><Relationship Id="rId1640" Type="http://schemas.openxmlformats.org/officeDocument/2006/relationships/hyperlink" Target="https://www.zipcodestogo.com/Otsego/NY/" TargetMode="External"/><Relationship Id="rId1500" Type="http://schemas.openxmlformats.org/officeDocument/2006/relationships/hyperlink" Target="https://www.zipcodestogo.com/Schenectady/NY/" TargetMode="External"/><Relationship Id="rId3398" Type="http://schemas.openxmlformats.org/officeDocument/2006/relationships/hyperlink" Target="https://www.zipcodestogo.com/Otsego/NY/" TargetMode="External"/><Relationship Id="rId4449" Type="http://schemas.openxmlformats.org/officeDocument/2006/relationships/hyperlink" Target="http://www.p12.nysed.gov/repcrd2005/links/c47_dist.shtml" TargetMode="External"/><Relationship Id="rId3258" Type="http://schemas.openxmlformats.org/officeDocument/2006/relationships/hyperlink" Target="https://www.zipcodestogo.com/Jefferson/NY/" TargetMode="External"/><Relationship Id="rId3465" Type="http://schemas.openxmlformats.org/officeDocument/2006/relationships/hyperlink" Target="https://www.zipcodestogo.com/Binghamton/NY/13904/" TargetMode="External"/><Relationship Id="rId3672" Type="http://schemas.openxmlformats.org/officeDocument/2006/relationships/hyperlink" Target="https://www.zipcodestogo.com/Erie/NY/" TargetMode="External"/><Relationship Id="rId4309" Type="http://schemas.openxmlformats.org/officeDocument/2006/relationships/hyperlink" Target="https://www.zipcodestogo.com/Horseheads/NY/14845/" TargetMode="External"/><Relationship Id="rId179" Type="http://schemas.openxmlformats.org/officeDocument/2006/relationships/hyperlink" Target="https://www.zipcodestogo.com/New%20York/NY/10125/" TargetMode="External"/><Relationship Id="rId386" Type="http://schemas.openxmlformats.org/officeDocument/2006/relationships/hyperlink" Target="https://www.zipcodestogo.com/Bronx/NY/" TargetMode="External"/><Relationship Id="rId593" Type="http://schemas.openxmlformats.org/officeDocument/2006/relationships/hyperlink" Target="https://www.zipcodestogo.com/New%20Rochelle/NY/10804/" TargetMode="External"/><Relationship Id="rId2067" Type="http://schemas.openxmlformats.org/officeDocument/2006/relationships/hyperlink" Target="https://www.zipcodestogo.com/Lagrangeville/NY/12540/" TargetMode="External"/><Relationship Id="rId2274" Type="http://schemas.openxmlformats.org/officeDocument/2006/relationships/hyperlink" Target="https://www.zipcodestogo.com/Sullivan/NY/" TargetMode="External"/><Relationship Id="rId2481" Type="http://schemas.openxmlformats.org/officeDocument/2006/relationships/hyperlink" Target="https://www.zipcodestogo.com/Lake%20Clear/NY/12945/" TargetMode="External"/><Relationship Id="rId3118" Type="http://schemas.openxmlformats.org/officeDocument/2006/relationships/hyperlink" Target="https://www.zipcodestogo.com/Saint%20lawrence/NY/" TargetMode="External"/><Relationship Id="rId3325" Type="http://schemas.openxmlformats.org/officeDocument/2006/relationships/hyperlink" Target="https://www.zipcodestogo.com/Endicott/NY/13760/" TargetMode="External"/><Relationship Id="rId3532" Type="http://schemas.openxmlformats.org/officeDocument/2006/relationships/hyperlink" Target="https://www.zipcodestogo.com/Erie/NY/" TargetMode="External"/><Relationship Id="rId246" Type="http://schemas.openxmlformats.org/officeDocument/2006/relationships/hyperlink" Target="https://www.zipcodestogo.com/New%20york/NY/" TargetMode="External"/><Relationship Id="rId453" Type="http://schemas.openxmlformats.org/officeDocument/2006/relationships/hyperlink" Target="https://www.zipcodestogo.com/Goldens%20Bridge/NY/10526/" TargetMode="External"/><Relationship Id="rId660" Type="http://schemas.openxmlformats.org/officeDocument/2006/relationships/hyperlink" Target="https://www.zipcodestogo.com/Rockland/NY/" TargetMode="External"/><Relationship Id="rId1083" Type="http://schemas.openxmlformats.org/officeDocument/2006/relationships/hyperlink" Target="https://www.zipcodestogo.com/Locust%20Valley/NY/11560/" TargetMode="External"/><Relationship Id="rId1290" Type="http://schemas.openxmlformats.org/officeDocument/2006/relationships/hyperlink" Target="https://www.zipcodestogo.com/Nassau/NY/" TargetMode="External"/><Relationship Id="rId2134" Type="http://schemas.openxmlformats.org/officeDocument/2006/relationships/hyperlink" Target="https://www.zipcodestogo.com/Dutchess/NY/" TargetMode="External"/><Relationship Id="rId2341" Type="http://schemas.openxmlformats.org/officeDocument/2006/relationships/hyperlink" Target="https://www.zipcodestogo.com/Indian%20Lake/NY/12842/" TargetMode="External"/><Relationship Id="rId106" Type="http://schemas.openxmlformats.org/officeDocument/2006/relationships/hyperlink" Target="https://www.zipcodestogo.com/New%20york/NY/" TargetMode="External"/><Relationship Id="rId313" Type="http://schemas.openxmlformats.org/officeDocument/2006/relationships/hyperlink" Target="https://www.zipcodestogo.com/New%20York/NY/10277/" TargetMode="External"/><Relationship Id="rId1150" Type="http://schemas.openxmlformats.org/officeDocument/2006/relationships/hyperlink" Target="https://www.zipcodestogo.com/Suffolk/NY/" TargetMode="External"/><Relationship Id="rId4099" Type="http://schemas.openxmlformats.org/officeDocument/2006/relationships/hyperlink" Target="https://www.zipcodestogo.com/Jamestown/NY/14701/" TargetMode="External"/><Relationship Id="rId520" Type="http://schemas.openxmlformats.org/officeDocument/2006/relationships/hyperlink" Target="https://www.zipcodestogo.com/Westchester/NY/" TargetMode="External"/><Relationship Id="rId2201" Type="http://schemas.openxmlformats.org/officeDocument/2006/relationships/hyperlink" Target="https://www.zipcodestogo.com/Highland%20Lake/NY/12743/" TargetMode="External"/><Relationship Id="rId1010" Type="http://schemas.openxmlformats.org/officeDocument/2006/relationships/hyperlink" Target="https://www.zipcodestogo.com/Queens/NY/" TargetMode="External"/><Relationship Id="rId1967" Type="http://schemas.openxmlformats.org/officeDocument/2006/relationships/hyperlink" Target="https://www.zipcodestogo.com/Saugerties/NY/12477/" TargetMode="External"/><Relationship Id="rId4166" Type="http://schemas.openxmlformats.org/officeDocument/2006/relationships/hyperlink" Target="https://www.zipcodestogo.com/Chautauqua/NY/" TargetMode="External"/><Relationship Id="rId4373" Type="http://schemas.openxmlformats.org/officeDocument/2006/relationships/hyperlink" Target="https://www.zipcodestogo.com/Spencer/NY/14883/" TargetMode="External"/><Relationship Id="rId4026" Type="http://schemas.openxmlformats.org/officeDocument/2006/relationships/hyperlink" Target="https://www.zipcodestogo.com/Monroe/NY/" TargetMode="External"/><Relationship Id="rId4440" Type="http://schemas.openxmlformats.org/officeDocument/2006/relationships/hyperlink" Target="http://www.p12.nysed.gov/repcrd2005/links/c28_dist.shtml" TargetMode="External"/><Relationship Id="rId3042" Type="http://schemas.openxmlformats.org/officeDocument/2006/relationships/hyperlink" Target="https://www.zipcodestogo.com/Oneida/NY/" TargetMode="External"/><Relationship Id="rId3859" Type="http://schemas.openxmlformats.org/officeDocument/2006/relationships/hyperlink" Target="https://www.zipcodestogo.com/Ionia/NY/14475/" TargetMode="External"/><Relationship Id="rId2875" Type="http://schemas.openxmlformats.org/officeDocument/2006/relationships/hyperlink" Target="https://www.zipcodestogo.com/Clayville/NY/13322/" TargetMode="External"/><Relationship Id="rId3926" Type="http://schemas.openxmlformats.org/officeDocument/2006/relationships/hyperlink" Target="https://www.zipcodestogo.com/Monroe/NY/" TargetMode="External"/><Relationship Id="rId847" Type="http://schemas.openxmlformats.org/officeDocument/2006/relationships/hyperlink" Target="https://www.zipcodestogo.com/Brooklyn/NY/11224/" TargetMode="External"/><Relationship Id="rId1477" Type="http://schemas.openxmlformats.org/officeDocument/2006/relationships/hyperlink" Target="https://www.zipcodestogo.com/Climax/NY/12042/" TargetMode="External"/><Relationship Id="rId1891" Type="http://schemas.openxmlformats.org/officeDocument/2006/relationships/hyperlink" Target="https://www.zipcodestogo.com/Glenford/NY/12433/" TargetMode="External"/><Relationship Id="rId2528" Type="http://schemas.openxmlformats.org/officeDocument/2006/relationships/hyperlink" Target="https://www.zipcodestogo.com/Essex/NY/" TargetMode="External"/><Relationship Id="rId2942" Type="http://schemas.openxmlformats.org/officeDocument/2006/relationships/hyperlink" Target="https://www.zipcodestogo.com/Madison/NY/" TargetMode="External"/><Relationship Id="rId914" Type="http://schemas.openxmlformats.org/officeDocument/2006/relationships/hyperlink" Target="https://www.zipcodestogo.com/Queens/NY/" TargetMode="External"/><Relationship Id="rId1544" Type="http://schemas.openxmlformats.org/officeDocument/2006/relationships/hyperlink" Target="https://www.zipcodestogo.com/Fulton/NY/" TargetMode="External"/><Relationship Id="rId1611" Type="http://schemas.openxmlformats.org/officeDocument/2006/relationships/hyperlink" Target="https://www.zipcodestogo.com/Pattersonville/NY/12137/" TargetMode="External"/><Relationship Id="rId3369" Type="http://schemas.openxmlformats.org/officeDocument/2006/relationships/hyperlink" Target="https://www.zipcodestogo.com/Maine/NY/13802/" TargetMode="External"/><Relationship Id="rId2385" Type="http://schemas.openxmlformats.org/officeDocument/2006/relationships/hyperlink" Target="https://www.zipcodestogo.com/Sabael/NY/12864/" TargetMode="External"/><Relationship Id="rId3783" Type="http://schemas.openxmlformats.org/officeDocument/2006/relationships/hyperlink" Target="https://www.zipcodestogo.com/Alton/NY/14413/" TargetMode="External"/><Relationship Id="rId357" Type="http://schemas.openxmlformats.org/officeDocument/2006/relationships/hyperlink" Target="https://www.zipcodestogo.com/Staten%20Island/NY/10314/" TargetMode="External"/><Relationship Id="rId2038" Type="http://schemas.openxmlformats.org/officeDocument/2006/relationships/hyperlink" Target="https://www.zipcodestogo.com/Columbia/NY/" TargetMode="External"/><Relationship Id="rId3436" Type="http://schemas.openxmlformats.org/officeDocument/2006/relationships/hyperlink" Target="https://www.zipcodestogo.com/Broome/NY/" TargetMode="External"/><Relationship Id="rId3850" Type="http://schemas.openxmlformats.org/officeDocument/2006/relationships/hyperlink" Target="https://www.zipcodestogo.com/Monroe/NY/" TargetMode="External"/><Relationship Id="rId771" Type="http://schemas.openxmlformats.org/officeDocument/2006/relationships/hyperlink" Target="https://www.zipcodestogo.com/Port%20Washington/NY/11051/" TargetMode="External"/><Relationship Id="rId2452" Type="http://schemas.openxmlformats.org/officeDocument/2006/relationships/hyperlink" Target="https://www.zipcodestogo.com/Saint%20lawrence/NY/" TargetMode="External"/><Relationship Id="rId3503" Type="http://schemas.openxmlformats.org/officeDocument/2006/relationships/hyperlink" Target="https://www.zipcodestogo.com/Centerville/NY/14029/" TargetMode="External"/><Relationship Id="rId424" Type="http://schemas.openxmlformats.org/officeDocument/2006/relationships/hyperlink" Target="https://www.zipcodestogo.com/Westchester/NY/" TargetMode="External"/><Relationship Id="rId1054" Type="http://schemas.openxmlformats.org/officeDocument/2006/relationships/hyperlink" Target="https://www.zipcodestogo.com/Nassau/NY/" TargetMode="External"/><Relationship Id="rId2105" Type="http://schemas.openxmlformats.org/officeDocument/2006/relationships/hyperlink" Target="https://www.zipcodestogo.com/Pine%20Bush/NY/12566/" TargetMode="External"/><Relationship Id="rId1121" Type="http://schemas.openxmlformats.org/officeDocument/2006/relationships/hyperlink" Target="https://www.zipcodestogo.com/Westbury/NY/11594/" TargetMode="External"/><Relationship Id="rId4277" Type="http://schemas.openxmlformats.org/officeDocument/2006/relationships/hyperlink" Target="https://www.zipcodestogo.com/Canaseraga/NY/14822/" TargetMode="External"/><Relationship Id="rId3293" Type="http://schemas.openxmlformats.org/officeDocument/2006/relationships/hyperlink" Target="https://www.zipcodestogo.com/Candor/NY/13743/" TargetMode="External"/><Relationship Id="rId4344" Type="http://schemas.openxmlformats.org/officeDocument/2006/relationships/hyperlink" Target="https://www.zipcodestogo.com/Schuyler/NY/" TargetMode="External"/><Relationship Id="rId1938" Type="http://schemas.openxmlformats.org/officeDocument/2006/relationships/hyperlink" Target="https://www.zipcodestogo.com/Delaware/NY/" TargetMode="External"/><Relationship Id="rId3360" Type="http://schemas.openxmlformats.org/officeDocument/2006/relationships/hyperlink" Target="https://www.zipcodestogo.com/Broome/NY/" TargetMode="External"/><Relationship Id="rId281" Type="http://schemas.openxmlformats.org/officeDocument/2006/relationships/hyperlink" Target="https://www.zipcodestogo.com/New%20York/NY/10256/" TargetMode="External"/><Relationship Id="rId3013" Type="http://schemas.openxmlformats.org/officeDocument/2006/relationships/hyperlink" Target="https://www.zipcodestogo.com/Roseboom/NY/13450/" TargetMode="External"/><Relationship Id="rId4411" Type="http://schemas.openxmlformats.org/officeDocument/2006/relationships/hyperlink" Target="http://www.p12.nysed.gov/repcrd2005/links/c01_dist.shtml" TargetMode="External"/><Relationship Id="rId2779" Type="http://schemas.openxmlformats.org/officeDocument/2006/relationships/hyperlink" Target="https://www.zipcodestogo.com/Weedsport/NY/13166/" TargetMode="External"/><Relationship Id="rId1795" Type="http://schemas.openxmlformats.org/officeDocument/2006/relationships/hyperlink" Target="https://www.zipcodestogo.com/Albany/NY/12248/" TargetMode="External"/><Relationship Id="rId2846" Type="http://schemas.openxmlformats.org/officeDocument/2006/relationships/hyperlink" Target="https://www.zipcodestogo.com/Oneida/NY/" TargetMode="External"/><Relationship Id="rId87" Type="http://schemas.openxmlformats.org/officeDocument/2006/relationships/hyperlink" Target="https://www.zipcodestogo.com/New%20York/NY/10041/" TargetMode="External"/><Relationship Id="rId818" Type="http://schemas.openxmlformats.org/officeDocument/2006/relationships/hyperlink" Target="https://www.zipcodestogo.com/Kings/NY/" TargetMode="External"/><Relationship Id="rId1448" Type="http://schemas.openxmlformats.org/officeDocument/2006/relationships/hyperlink" Target="https://www.zipcodestogo.com/Rensselaer/NY/" TargetMode="External"/><Relationship Id="rId1862" Type="http://schemas.openxmlformats.org/officeDocument/2006/relationships/hyperlink" Target="https://www.zipcodestogo.com/Ulster/NY/" TargetMode="External"/><Relationship Id="rId2913" Type="http://schemas.openxmlformats.org/officeDocument/2006/relationships/hyperlink" Target="https://www.zipcodestogo.com/Glenfield/NY/13343/" TargetMode="External"/><Relationship Id="rId1515" Type="http://schemas.openxmlformats.org/officeDocument/2006/relationships/hyperlink" Target="https://www.zipcodestogo.com/East%20Worcester/NY/12064/" TargetMode="External"/><Relationship Id="rId3687" Type="http://schemas.openxmlformats.org/officeDocument/2006/relationships/hyperlink" Target="https://www.zipcodestogo.com/Buffalo/NY/14204/" TargetMode="External"/><Relationship Id="rId2289" Type="http://schemas.openxmlformats.org/officeDocument/2006/relationships/hyperlink" Target="https://www.zipcodestogo.com/Argyle/NY/12809/" TargetMode="External"/><Relationship Id="rId3754" Type="http://schemas.openxmlformats.org/officeDocument/2006/relationships/hyperlink" Target="https://www.zipcodestogo.com/Erie/NY/" TargetMode="External"/><Relationship Id="rId675" Type="http://schemas.openxmlformats.org/officeDocument/2006/relationships/hyperlink" Target="https://www.zipcodestogo.com/Pearl%20River/NY/10965/" TargetMode="External"/><Relationship Id="rId2356" Type="http://schemas.openxmlformats.org/officeDocument/2006/relationships/hyperlink" Target="https://www.zipcodestogo.com/Washington/NY/" TargetMode="External"/><Relationship Id="rId2770" Type="http://schemas.openxmlformats.org/officeDocument/2006/relationships/hyperlink" Target="https://www.zipcodestogo.com/Cayuga/NY/" TargetMode="External"/><Relationship Id="rId3407" Type="http://schemas.openxmlformats.org/officeDocument/2006/relationships/hyperlink" Target="https://www.zipcodestogo.com/Port%20Crane/NY/13833/" TargetMode="External"/><Relationship Id="rId3821" Type="http://schemas.openxmlformats.org/officeDocument/2006/relationships/hyperlink" Target="https://www.zipcodestogo.com/East%20Bloomfield/NY/14443/" TargetMode="External"/><Relationship Id="rId328" Type="http://schemas.openxmlformats.org/officeDocument/2006/relationships/hyperlink" Target="https://www.zipcodestogo.com/New%20york/NY/" TargetMode="External"/><Relationship Id="rId742" Type="http://schemas.openxmlformats.org/officeDocument/2006/relationships/hyperlink" Target="https://www.zipcodestogo.com/Nassau/NY/" TargetMode="External"/><Relationship Id="rId1372" Type="http://schemas.openxmlformats.org/officeDocument/2006/relationships/hyperlink" Target="https://www.zipcodestogo.com/Suffolk/NY/" TargetMode="External"/><Relationship Id="rId2009" Type="http://schemas.openxmlformats.org/officeDocument/2006/relationships/hyperlink" Target="https://www.zipcodestogo.com/Annandale%20On%20Hudson/NY/12504/" TargetMode="External"/><Relationship Id="rId2423" Type="http://schemas.openxmlformats.org/officeDocument/2006/relationships/hyperlink" Target="https://www.zipcodestogo.com/Au%20Sable%20Forks/NY/12912/" TargetMode="External"/><Relationship Id="rId1025" Type="http://schemas.openxmlformats.org/officeDocument/2006/relationships/hyperlink" Target="https://www.zipcodestogo.com/Jamaica/NY/11451/" TargetMode="External"/><Relationship Id="rId3197" Type="http://schemas.openxmlformats.org/officeDocument/2006/relationships/hyperlink" Target="https://www.zipcodestogo.com/Limerick/NY/13657/" TargetMode="External"/><Relationship Id="rId4248" Type="http://schemas.openxmlformats.org/officeDocument/2006/relationships/hyperlink" Target="https://www.zipcodestogo.com/Allegany/NY/" TargetMode="External"/><Relationship Id="rId185" Type="http://schemas.openxmlformats.org/officeDocument/2006/relationships/hyperlink" Target="https://www.zipcodestogo.com/New%20York/NY/10129/" TargetMode="External"/><Relationship Id="rId1909" Type="http://schemas.openxmlformats.org/officeDocument/2006/relationships/hyperlink" Target="https://www.zipcodestogo.com/Hurley/NY/12443/" TargetMode="External"/><Relationship Id="rId3264" Type="http://schemas.openxmlformats.org/officeDocument/2006/relationships/hyperlink" Target="https://www.zipcodestogo.com/Saint%20lawrence/NY/" TargetMode="External"/><Relationship Id="rId4315" Type="http://schemas.openxmlformats.org/officeDocument/2006/relationships/hyperlink" Target="https://www.zipcodestogo.com/Ithaca/NY/14850/" TargetMode="External"/><Relationship Id="rId2280" Type="http://schemas.openxmlformats.org/officeDocument/2006/relationships/hyperlink" Target="https://www.zipcodestogo.com/Sullivan/NY/" TargetMode="External"/><Relationship Id="rId3331" Type="http://schemas.openxmlformats.org/officeDocument/2006/relationships/hyperlink" Target="https://www.zipcodestogo.com/Endicott/NY/13763/" TargetMode="External"/><Relationship Id="rId252" Type="http://schemas.openxmlformats.org/officeDocument/2006/relationships/hyperlink" Target="https://www.zipcodestogo.com/New%20york/NY/" TargetMode="External"/><Relationship Id="rId1699" Type="http://schemas.openxmlformats.org/officeDocument/2006/relationships/hyperlink" Target="https://www.zipcodestogo.com/Wells/NY/12190/" TargetMode="External"/><Relationship Id="rId2000" Type="http://schemas.openxmlformats.org/officeDocument/2006/relationships/hyperlink" Target="https://www.zipcodestogo.com/Greene/NY/" TargetMode="External"/><Relationship Id="rId4172" Type="http://schemas.openxmlformats.org/officeDocument/2006/relationships/hyperlink" Target="https://www.zipcodestogo.com/Cattaraugus/NY/" TargetMode="External"/><Relationship Id="rId1766" Type="http://schemas.openxmlformats.org/officeDocument/2006/relationships/hyperlink" Target="https://www.zipcodestogo.com/Albany/NY/" TargetMode="External"/><Relationship Id="rId2817" Type="http://schemas.openxmlformats.org/officeDocument/2006/relationships/hyperlink" Target="https://www.zipcodestogo.com/Syracuse/NY/13220/" TargetMode="External"/><Relationship Id="rId58" Type="http://schemas.openxmlformats.org/officeDocument/2006/relationships/hyperlink" Target="https://www.zipcodestogo.com/New%20york/NY/" TargetMode="External"/><Relationship Id="rId1419" Type="http://schemas.openxmlformats.org/officeDocument/2006/relationships/hyperlink" Target="https://www.zipcodestogo.com/Water%20Mill/NY/11976/" TargetMode="External"/><Relationship Id="rId1833" Type="http://schemas.openxmlformats.org/officeDocument/2006/relationships/hyperlink" Target="https://www.zipcodestogo.com/Schenectady/NY/12325/" TargetMode="External"/><Relationship Id="rId1900" Type="http://schemas.openxmlformats.org/officeDocument/2006/relationships/hyperlink" Target="https://www.zipcodestogo.com/Delaware/NY/" TargetMode="External"/><Relationship Id="rId3658" Type="http://schemas.openxmlformats.org/officeDocument/2006/relationships/hyperlink" Target="https://www.zipcodestogo.com/Wyoming/NY/" TargetMode="External"/><Relationship Id="rId579" Type="http://schemas.openxmlformats.org/officeDocument/2006/relationships/hyperlink" Target="https://www.zipcodestogo.com/Tuckahoe/NY/10707/" TargetMode="External"/><Relationship Id="rId993" Type="http://schemas.openxmlformats.org/officeDocument/2006/relationships/hyperlink" Target="https://www.zipcodestogo.com/Rosedale/NY/11422/" TargetMode="External"/><Relationship Id="rId2674" Type="http://schemas.openxmlformats.org/officeDocument/2006/relationships/hyperlink" Target="https://www.zipcodestogo.com/Oswego/NY/" TargetMode="External"/><Relationship Id="rId646" Type="http://schemas.openxmlformats.org/officeDocument/2006/relationships/hyperlink" Target="https://www.zipcodestogo.com/Orange/NY/" TargetMode="External"/><Relationship Id="rId1276" Type="http://schemas.openxmlformats.org/officeDocument/2006/relationships/hyperlink" Target="https://www.zipcodestogo.com/Suffolk/NY/" TargetMode="External"/><Relationship Id="rId2327" Type="http://schemas.openxmlformats.org/officeDocument/2006/relationships/hyperlink" Target="https://www.zipcodestogo.com/Greenwich/NY/12834/" TargetMode="External"/><Relationship Id="rId3725" Type="http://schemas.openxmlformats.org/officeDocument/2006/relationships/hyperlink" Target="https://www.zipcodestogo.com/Buffalo/NY/14223/" TargetMode="External"/><Relationship Id="rId1690" Type="http://schemas.openxmlformats.org/officeDocument/2006/relationships/hyperlink" Target="https://www.zipcodestogo.com/Rensselaer/NY/" TargetMode="External"/><Relationship Id="rId2741" Type="http://schemas.openxmlformats.org/officeDocument/2006/relationships/hyperlink" Target="https://www.zipcodestogo.com/Red%20Creek/NY/13143/" TargetMode="External"/><Relationship Id="rId713" Type="http://schemas.openxmlformats.org/officeDocument/2006/relationships/hyperlink" Target="https://www.zipcodestogo.com/Valley%20Cottage/NY/10989/" TargetMode="External"/><Relationship Id="rId1343" Type="http://schemas.openxmlformats.org/officeDocument/2006/relationships/hyperlink" Target="https://www.zipcodestogo.com/Bridgehampton/NY/11932/" TargetMode="External"/><Relationship Id="rId1410" Type="http://schemas.openxmlformats.org/officeDocument/2006/relationships/hyperlink" Target="https://www.zipcodestogo.com/Suffolk/NY/" TargetMode="External"/><Relationship Id="rId3168" Type="http://schemas.openxmlformats.org/officeDocument/2006/relationships/hyperlink" Target="https://www.zipcodestogo.com/Jefferson/NY/" TargetMode="External"/><Relationship Id="rId3582" Type="http://schemas.openxmlformats.org/officeDocument/2006/relationships/hyperlink" Target="https://www.zipcodestogo.com/Wyoming/NY/" TargetMode="External"/><Relationship Id="rId4219" Type="http://schemas.openxmlformats.org/officeDocument/2006/relationships/hyperlink" Target="https://www.zipcodestogo.com/Salamanca/NY/14779/" TargetMode="External"/><Relationship Id="rId2184" Type="http://schemas.openxmlformats.org/officeDocument/2006/relationships/hyperlink" Target="https://www.zipcodestogo.com/Sullivan/NY/" TargetMode="External"/><Relationship Id="rId3235" Type="http://schemas.openxmlformats.org/officeDocument/2006/relationships/hyperlink" Target="https://www.zipcodestogo.com/Pyrites/NY/13677/" TargetMode="External"/><Relationship Id="rId156" Type="http://schemas.openxmlformats.org/officeDocument/2006/relationships/hyperlink" Target="https://www.zipcodestogo.com/New%20york/NY/" TargetMode="External"/><Relationship Id="rId570" Type="http://schemas.openxmlformats.org/officeDocument/2006/relationships/hyperlink" Target="https://www.zipcodestogo.com/Westchester/NY/" TargetMode="External"/><Relationship Id="rId2251" Type="http://schemas.openxmlformats.org/officeDocument/2006/relationships/hyperlink" Target="https://www.zipcodestogo.com/Forestburgh/NY/12777/" TargetMode="External"/><Relationship Id="rId3302" Type="http://schemas.openxmlformats.org/officeDocument/2006/relationships/hyperlink" Target="https://www.zipcodestogo.com/Otsego/NY/" TargetMode="External"/><Relationship Id="rId223" Type="http://schemas.openxmlformats.org/officeDocument/2006/relationships/hyperlink" Target="https://www.zipcodestogo.com/New%20York/NY/10162/" TargetMode="External"/><Relationship Id="rId4076" Type="http://schemas.openxmlformats.org/officeDocument/2006/relationships/hyperlink" Target="https://www.zipcodestogo.com/Monroe/NY/" TargetMode="External"/><Relationship Id="rId1737" Type="http://schemas.openxmlformats.org/officeDocument/2006/relationships/hyperlink" Target="https://www.zipcodestogo.com/Albany/NY/12212/" TargetMode="External"/><Relationship Id="rId3092" Type="http://schemas.openxmlformats.org/officeDocument/2006/relationships/hyperlink" Target="https://www.zipcodestogo.com/Oneida/NY/" TargetMode="External"/><Relationship Id="rId4143" Type="http://schemas.openxmlformats.org/officeDocument/2006/relationships/hyperlink" Target="https://www.zipcodestogo.com/Dewittville/NY/14728/" TargetMode="External"/><Relationship Id="rId29" Type="http://schemas.openxmlformats.org/officeDocument/2006/relationships/hyperlink" Target="https://www.zipcodestogo.com/New%20York/NY/10012/" TargetMode="External"/><Relationship Id="rId4210" Type="http://schemas.openxmlformats.org/officeDocument/2006/relationships/hyperlink" Target="https://www.zipcodestogo.com/Cattaraugus/NY/" TargetMode="External"/><Relationship Id="rId1804" Type="http://schemas.openxmlformats.org/officeDocument/2006/relationships/hyperlink" Target="https://www.zipcodestogo.com/Albany/NY/" TargetMode="External"/><Relationship Id="rId3976" Type="http://schemas.openxmlformats.org/officeDocument/2006/relationships/hyperlink" Target="https://www.zipcodestogo.com/Livingston/NY/" TargetMode="External"/><Relationship Id="rId897" Type="http://schemas.openxmlformats.org/officeDocument/2006/relationships/hyperlink" Target="https://www.zipcodestogo.com/Brooklyn/NY/11252/" TargetMode="External"/><Relationship Id="rId2578" Type="http://schemas.openxmlformats.org/officeDocument/2006/relationships/hyperlink" Target="https://www.zipcodestogo.com/Onondaga/NY/" TargetMode="External"/><Relationship Id="rId2992" Type="http://schemas.openxmlformats.org/officeDocument/2006/relationships/hyperlink" Target="https://www.zipcodestogo.com/Herkimer/NY/" TargetMode="External"/><Relationship Id="rId3629" Type="http://schemas.openxmlformats.org/officeDocument/2006/relationships/hyperlink" Target="https://www.zipcodestogo.com/Perrysburg/NY/14129/" TargetMode="External"/><Relationship Id="rId964" Type="http://schemas.openxmlformats.org/officeDocument/2006/relationships/hyperlink" Target="https://www.zipcodestogo.com/Queens/NY/" TargetMode="External"/><Relationship Id="rId1594" Type="http://schemas.openxmlformats.org/officeDocument/2006/relationships/hyperlink" Target="https://www.zipcodestogo.com/Greene/NY/" TargetMode="External"/><Relationship Id="rId2645" Type="http://schemas.openxmlformats.org/officeDocument/2006/relationships/hyperlink" Target="https://www.zipcodestogo.com/Hannibal/NY/13074/" TargetMode="External"/><Relationship Id="rId617" Type="http://schemas.openxmlformats.org/officeDocument/2006/relationships/hyperlink" Target="https://www.zipcodestogo.com/Circleville/NY/10919/" TargetMode="External"/><Relationship Id="rId1247" Type="http://schemas.openxmlformats.org/officeDocument/2006/relationships/hyperlink" Target="https://www.zipcodestogo.com/Islandia/NY/11760/" TargetMode="External"/><Relationship Id="rId1661" Type="http://schemas.openxmlformats.org/officeDocument/2006/relationships/hyperlink" Target="https://www.zipcodestogo.com/Stephentown/NY/12168/" TargetMode="External"/><Relationship Id="rId2712" Type="http://schemas.openxmlformats.org/officeDocument/2006/relationships/hyperlink" Target="https://www.zipcodestogo.com/Madison/NY/" TargetMode="External"/><Relationship Id="rId1314" Type="http://schemas.openxmlformats.org/officeDocument/2006/relationships/hyperlink" Target="https://www.zipcodestogo.com/Suffolk/NY/" TargetMode="External"/><Relationship Id="rId3486" Type="http://schemas.openxmlformats.org/officeDocument/2006/relationships/hyperlink" Target="https://www.zipcodestogo.com/Niagara/NY/" TargetMode="External"/><Relationship Id="rId20" Type="http://schemas.openxmlformats.org/officeDocument/2006/relationships/hyperlink" Target="https://www.zipcodestogo.com/New%20york/NY/" TargetMode="External"/><Relationship Id="rId2088" Type="http://schemas.openxmlformats.org/officeDocument/2006/relationships/hyperlink" Target="https://www.zipcodestogo.com/Orange/NY/" TargetMode="External"/><Relationship Id="rId3139" Type="http://schemas.openxmlformats.org/officeDocument/2006/relationships/hyperlink" Target="https://www.zipcodestogo.com/Colton/NY/13625/" TargetMode="External"/><Relationship Id="rId474" Type="http://schemas.openxmlformats.org/officeDocument/2006/relationships/hyperlink" Target="https://www.zipcodestogo.com/Westchester/NY/" TargetMode="External"/><Relationship Id="rId2155" Type="http://schemas.openxmlformats.org/officeDocument/2006/relationships/hyperlink" Target="https://www.zipcodestogo.com/Poughkeepsie/NY/12602/" TargetMode="External"/><Relationship Id="rId3553" Type="http://schemas.openxmlformats.org/officeDocument/2006/relationships/hyperlink" Target="https://www.zipcodestogo.com/Farmersville%20Station/NY/14060/" TargetMode="External"/><Relationship Id="rId127" Type="http://schemas.openxmlformats.org/officeDocument/2006/relationships/hyperlink" Target="https://www.zipcodestogo.com/New%20York/NY/10098/" TargetMode="External"/><Relationship Id="rId3206" Type="http://schemas.openxmlformats.org/officeDocument/2006/relationships/hyperlink" Target="https://www.zipcodestogo.com/Jefferson/NY/" TargetMode="External"/><Relationship Id="rId3620" Type="http://schemas.openxmlformats.org/officeDocument/2006/relationships/hyperlink" Target="https://www.zipcodestogo.com/Wyoming/NY/" TargetMode="External"/><Relationship Id="rId541" Type="http://schemas.openxmlformats.org/officeDocument/2006/relationships/hyperlink" Target="https://www.zipcodestogo.com/Thornwood/NY/10594/" TargetMode="External"/><Relationship Id="rId1171" Type="http://schemas.openxmlformats.org/officeDocument/2006/relationships/hyperlink" Target="https://www.zipcodestogo.com/Blue%20Point/NY/11715/" TargetMode="External"/><Relationship Id="rId2222" Type="http://schemas.openxmlformats.org/officeDocument/2006/relationships/hyperlink" Target="https://www.zipcodestogo.com/Sullivan/NY/" TargetMode="External"/><Relationship Id="rId1988" Type="http://schemas.openxmlformats.org/officeDocument/2006/relationships/hyperlink" Target="https://www.zipcodestogo.com/Ulster/NY/" TargetMode="External"/><Relationship Id="rId4394" Type="http://schemas.openxmlformats.org/officeDocument/2006/relationships/hyperlink" Target="https://www.zipcodestogo.com/Allegany/NY/" TargetMode="External"/><Relationship Id="rId4047" Type="http://schemas.openxmlformats.org/officeDocument/2006/relationships/hyperlink" Target="https://www.zipcodestogo.com/Rochester/NY/14620/" TargetMode="External"/><Relationship Id="rId4461" Type="http://schemas.openxmlformats.org/officeDocument/2006/relationships/hyperlink" Target="http://www.p12.nysed.gov/repcrd2005/links/c57_dist.shtml" TargetMode="External"/><Relationship Id="rId3063" Type="http://schemas.openxmlformats.org/officeDocument/2006/relationships/hyperlink" Target="https://www.zipcodestogo.com/West%20Eaton/NY/13484/" TargetMode="External"/><Relationship Id="rId4114" Type="http://schemas.openxmlformats.org/officeDocument/2006/relationships/hyperlink" Target="https://www.zipcodestogo.com/Allegany/NY/" TargetMode="External"/><Relationship Id="rId1708" Type="http://schemas.openxmlformats.org/officeDocument/2006/relationships/hyperlink" Target="https://www.zipcodestogo.com/Columbia/NY/" TargetMode="External"/><Relationship Id="rId3130" Type="http://schemas.openxmlformats.org/officeDocument/2006/relationships/hyperlink" Target="https://www.zipcodestogo.com/Lewis/NY/" TargetMode="External"/><Relationship Id="rId2896" Type="http://schemas.openxmlformats.org/officeDocument/2006/relationships/hyperlink" Target="https://www.zipcodestogo.com/Otsego/NY/" TargetMode="External"/><Relationship Id="rId3947" Type="http://schemas.openxmlformats.org/officeDocument/2006/relationships/hyperlink" Target="https://www.zipcodestogo.com/Romulus/NY/14541/" TargetMode="External"/><Relationship Id="rId868" Type="http://schemas.openxmlformats.org/officeDocument/2006/relationships/hyperlink" Target="https://www.zipcodestogo.com/Kings/NY/" TargetMode="External"/><Relationship Id="rId1498" Type="http://schemas.openxmlformats.org/officeDocument/2006/relationships/hyperlink" Target="https://www.zipcodestogo.com/Albany/NY/" TargetMode="External"/><Relationship Id="rId2549" Type="http://schemas.openxmlformats.org/officeDocument/2006/relationships/hyperlink" Target="https://www.zipcodestogo.com/Vermontville/NY/12989/" TargetMode="External"/><Relationship Id="rId2963" Type="http://schemas.openxmlformats.org/officeDocument/2006/relationships/hyperlink" Target="https://www.zipcodestogo.com/Munnsville/NY/13409/" TargetMode="External"/><Relationship Id="rId935" Type="http://schemas.openxmlformats.org/officeDocument/2006/relationships/hyperlink" Target="https://www.zipcodestogo.com/Flushing/NY/11367/" TargetMode="External"/><Relationship Id="rId1565" Type="http://schemas.openxmlformats.org/officeDocument/2006/relationships/hyperlink" Target="https://www.zipcodestogo.com/Johnsonville/NY/12094/" TargetMode="External"/><Relationship Id="rId2616" Type="http://schemas.openxmlformats.org/officeDocument/2006/relationships/hyperlink" Target="https://www.zipcodestogo.com/Oneida/NY/" TargetMode="External"/><Relationship Id="rId1218" Type="http://schemas.openxmlformats.org/officeDocument/2006/relationships/hyperlink" Target="https://www.zipcodestogo.com/Suffolk/NY/" TargetMode="External"/><Relationship Id="rId1632" Type="http://schemas.openxmlformats.org/officeDocument/2006/relationships/hyperlink" Target="https://www.zipcodestogo.com/Schenectady/NY/" TargetMode="External"/><Relationship Id="rId3457" Type="http://schemas.openxmlformats.org/officeDocument/2006/relationships/hyperlink" Target="https://www.zipcodestogo.com/Windsor/NY/13865/" TargetMode="External"/><Relationship Id="rId3871" Type="http://schemas.openxmlformats.org/officeDocument/2006/relationships/hyperlink" Target="https://www.zipcodestogo.com/Leicester/NY/14481/" TargetMode="External"/><Relationship Id="rId378" Type="http://schemas.openxmlformats.org/officeDocument/2006/relationships/hyperlink" Target="https://www.zipcodestogo.com/Bronx/NY/" TargetMode="External"/><Relationship Id="rId792" Type="http://schemas.openxmlformats.org/officeDocument/2006/relationships/hyperlink" Target="https://www.zipcodestogo.com/Queens/NY/" TargetMode="External"/><Relationship Id="rId2059" Type="http://schemas.openxmlformats.org/officeDocument/2006/relationships/hyperlink" Target="https://www.zipcodestogo.com/Hopewell%20Junction/NY/12533/" TargetMode="External"/><Relationship Id="rId2473" Type="http://schemas.openxmlformats.org/officeDocument/2006/relationships/hyperlink" Target="https://www.zipcodestogo.com/Jay/NY/12941/" TargetMode="External"/><Relationship Id="rId3524" Type="http://schemas.openxmlformats.org/officeDocument/2006/relationships/hyperlink" Target="https://www.zipcodestogo.com/Wyoming/NY/" TargetMode="External"/><Relationship Id="rId445" Type="http://schemas.openxmlformats.org/officeDocument/2006/relationships/hyperlink" Target="https://www.zipcodestogo.com/Croton%20On%20Hudson/NY/10521/" TargetMode="External"/><Relationship Id="rId1075" Type="http://schemas.openxmlformats.org/officeDocument/2006/relationships/hyperlink" Target="https://www.zipcodestogo.com/Uniondale/NY/11556/" TargetMode="External"/><Relationship Id="rId2126" Type="http://schemas.openxmlformats.org/officeDocument/2006/relationships/hyperlink" Target="https://www.zipcodestogo.com/Dutchess/NY/" TargetMode="External"/><Relationship Id="rId2540" Type="http://schemas.openxmlformats.org/officeDocument/2006/relationships/hyperlink" Target="https://www.zipcodestogo.com/Clinton/NY/" TargetMode="External"/><Relationship Id="rId512" Type="http://schemas.openxmlformats.org/officeDocument/2006/relationships/hyperlink" Target="https://www.zipcodestogo.com/Westchester/NY/" TargetMode="External"/><Relationship Id="rId1142" Type="http://schemas.openxmlformats.org/officeDocument/2006/relationships/hyperlink" Target="https://www.zipcodestogo.com/Queens/NY/" TargetMode="External"/><Relationship Id="rId4298" Type="http://schemas.openxmlformats.org/officeDocument/2006/relationships/hyperlink" Target="https://www.zipcodestogo.com/Chemung/NY/" TargetMode="External"/><Relationship Id="rId4365" Type="http://schemas.openxmlformats.org/officeDocument/2006/relationships/hyperlink" Target="https://www.zipcodestogo.com/Savona/NY/14879/" TargetMode="External"/><Relationship Id="rId1959" Type="http://schemas.openxmlformats.org/officeDocument/2006/relationships/hyperlink" Target="https://www.zipcodestogo.com/Rosendale/NY/12472/" TargetMode="External"/><Relationship Id="rId4018" Type="http://schemas.openxmlformats.org/officeDocument/2006/relationships/hyperlink" Target="https://www.zipcodestogo.com/Monroe/NY/" TargetMode="External"/><Relationship Id="rId3381" Type="http://schemas.openxmlformats.org/officeDocument/2006/relationships/hyperlink" Target="https://www.zipcodestogo.com/Mount%20Upton/NY/13809/" TargetMode="External"/><Relationship Id="rId4432" Type="http://schemas.openxmlformats.org/officeDocument/2006/relationships/hyperlink" Target="http://www.p12.nysed.gov/repcrd2005/links/c21_dist.shtml" TargetMode="External"/><Relationship Id="rId3034" Type="http://schemas.openxmlformats.org/officeDocument/2006/relationships/hyperlink" Target="https://www.zipcodestogo.com/Madison/NY/" TargetMode="External"/><Relationship Id="rId2050" Type="http://schemas.openxmlformats.org/officeDocument/2006/relationships/hyperlink" Target="https://www.zipcodestogo.com/Dutchess/NY/" TargetMode="External"/><Relationship Id="rId3101" Type="http://schemas.openxmlformats.org/officeDocument/2006/relationships/hyperlink" Target="https://www.zipcodestogo.com/Watertown/NY/13603/" TargetMode="External"/><Relationship Id="rId839" Type="http://schemas.openxmlformats.org/officeDocument/2006/relationships/hyperlink" Target="https://www.zipcodestogo.com/Brooklyn/NY/11220/" TargetMode="External"/><Relationship Id="rId1469" Type="http://schemas.openxmlformats.org/officeDocument/2006/relationships/hyperlink" Target="https://www.zipcodestogo.com/Charlotteville/NY/12036/" TargetMode="External"/><Relationship Id="rId2867" Type="http://schemas.openxmlformats.org/officeDocument/2006/relationships/hyperlink" Target="https://www.zipcodestogo.com/Cassville/NY/13318/" TargetMode="External"/><Relationship Id="rId3918" Type="http://schemas.openxmlformats.org/officeDocument/2006/relationships/hyperlink" Target="https://www.zipcodestogo.com/Wayne/NY/" TargetMode="External"/><Relationship Id="rId1883" Type="http://schemas.openxmlformats.org/officeDocument/2006/relationships/hyperlink" Target="https://www.zipcodestogo.com/Esopus/NY/12429/" TargetMode="External"/><Relationship Id="rId2934" Type="http://schemas.openxmlformats.org/officeDocument/2006/relationships/hyperlink" Target="https://www.zipcodestogo.com/Hamilton/NY/" TargetMode="External"/><Relationship Id="rId906" Type="http://schemas.openxmlformats.org/officeDocument/2006/relationships/hyperlink" Target="https://www.zipcodestogo.com/Queens/NY/" TargetMode="External"/><Relationship Id="rId1536" Type="http://schemas.openxmlformats.org/officeDocument/2006/relationships/hyperlink" Target="https://www.zipcodestogo.com/Saratoga/NY/" TargetMode="External"/><Relationship Id="rId1950" Type="http://schemas.openxmlformats.org/officeDocument/2006/relationships/hyperlink" Target="https://www.zipcodestogo.com/Ulster/NY/" TargetMode="External"/><Relationship Id="rId1603" Type="http://schemas.openxmlformats.org/officeDocument/2006/relationships/hyperlink" Target="https://www.zipcodestogo.com/North%20Chatham/NY/12132/" TargetMode="External"/><Relationship Id="rId3775" Type="http://schemas.openxmlformats.org/officeDocument/2006/relationships/hyperlink" Target="https://www.zipcodestogo.com/Niagara%20Falls/NY/14304/" TargetMode="External"/><Relationship Id="rId696" Type="http://schemas.openxmlformats.org/officeDocument/2006/relationships/hyperlink" Target="https://www.zipcodestogo.com/Rockland/NY/" TargetMode="External"/><Relationship Id="rId2377" Type="http://schemas.openxmlformats.org/officeDocument/2006/relationships/hyperlink" Target="https://www.zipcodestogo.com/Pottersville/NY/12860/" TargetMode="External"/><Relationship Id="rId2791" Type="http://schemas.openxmlformats.org/officeDocument/2006/relationships/hyperlink" Target="https://www.zipcodestogo.com/Syracuse/NY/13205/" TargetMode="External"/><Relationship Id="rId3428" Type="http://schemas.openxmlformats.org/officeDocument/2006/relationships/hyperlink" Target="https://www.zipcodestogo.com/Chenango/NY/" TargetMode="External"/><Relationship Id="rId349" Type="http://schemas.openxmlformats.org/officeDocument/2006/relationships/hyperlink" Target="https://www.zipcodestogo.com/Staten%20Island/NY/10310/" TargetMode="External"/><Relationship Id="rId763" Type="http://schemas.openxmlformats.org/officeDocument/2006/relationships/hyperlink" Target="https://www.zipcodestogo.com/New%20Hyde%20Park/NY/11042/" TargetMode="External"/><Relationship Id="rId1393" Type="http://schemas.openxmlformats.org/officeDocument/2006/relationships/hyperlink" Target="https://www.zipcodestogo.com/Ridge/NY/11961/" TargetMode="External"/><Relationship Id="rId2444" Type="http://schemas.openxmlformats.org/officeDocument/2006/relationships/hyperlink" Target="https://www.zipcodestogo.com/Saint%20lawrence/NY/" TargetMode="External"/><Relationship Id="rId3842" Type="http://schemas.openxmlformats.org/officeDocument/2006/relationships/hyperlink" Target="https://www.zipcodestogo.com/Ontario/NY/" TargetMode="External"/><Relationship Id="rId416" Type="http://schemas.openxmlformats.org/officeDocument/2006/relationships/hyperlink" Target="https://www.zipcodestogo.com/Westchester/NY/" TargetMode="External"/><Relationship Id="rId1046" Type="http://schemas.openxmlformats.org/officeDocument/2006/relationships/hyperlink" Target="https://www.zipcodestogo.com/Nassau/NY/" TargetMode="External"/><Relationship Id="rId830" Type="http://schemas.openxmlformats.org/officeDocument/2006/relationships/hyperlink" Target="https://www.zipcodestogo.com/Kings/NY/" TargetMode="External"/><Relationship Id="rId1460" Type="http://schemas.openxmlformats.org/officeDocument/2006/relationships/hyperlink" Target="https://www.zipcodestogo.com/Columbia/NY/" TargetMode="External"/><Relationship Id="rId2511" Type="http://schemas.openxmlformats.org/officeDocument/2006/relationships/hyperlink" Target="https://www.zipcodestogo.com/Nicholville/NY/12965/" TargetMode="External"/><Relationship Id="rId1113" Type="http://schemas.openxmlformats.org/officeDocument/2006/relationships/hyperlink" Target="https://www.zipcodestogo.com/Valley%20Stream/NY/11581/" TargetMode="External"/><Relationship Id="rId4269" Type="http://schemas.openxmlformats.org/officeDocument/2006/relationships/hyperlink" Target="https://www.zipcodestogo.com/Burdett/NY/14818/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Ulster_County,_New_York" TargetMode="External"/><Relationship Id="rId18" Type="http://schemas.openxmlformats.org/officeDocument/2006/relationships/hyperlink" Target="https://en.wikipedia.org/wiki/Rensselaer_County,_New_York" TargetMode="External"/><Relationship Id="rId26" Type="http://schemas.openxmlformats.org/officeDocument/2006/relationships/hyperlink" Target="https://en.wikipedia.org/wiki/Essex_County,_New_York" TargetMode="External"/><Relationship Id="rId39" Type="http://schemas.openxmlformats.org/officeDocument/2006/relationships/hyperlink" Target="https://en.wikipedia.org/wiki/Fulton_County,_New_York" TargetMode="External"/><Relationship Id="rId21" Type="http://schemas.openxmlformats.org/officeDocument/2006/relationships/hyperlink" Target="https://en.wikipedia.org/wiki/Erie_County,_New_York" TargetMode="External"/><Relationship Id="rId34" Type="http://schemas.openxmlformats.org/officeDocument/2006/relationships/hyperlink" Target="https://en.wikipedia.org/wiki/Oneida_County,_New_York" TargetMode="External"/><Relationship Id="rId42" Type="http://schemas.openxmlformats.org/officeDocument/2006/relationships/hyperlink" Target="https://en.wikipedia.org/wiki/Livingston_County,_New_York" TargetMode="External"/><Relationship Id="rId47" Type="http://schemas.openxmlformats.org/officeDocument/2006/relationships/hyperlink" Target="https://en.wikipedia.org/wiki/Schuyler_County,_New_York" TargetMode="External"/><Relationship Id="rId50" Type="http://schemas.openxmlformats.org/officeDocument/2006/relationships/hyperlink" Target="https://en.wikipedia.org/wiki/Herkimer_County,_New_York" TargetMode="External"/><Relationship Id="rId55" Type="http://schemas.openxmlformats.org/officeDocument/2006/relationships/hyperlink" Target="https://en.wikipedia.org/wiki/Lewis_County,_New_York" TargetMode="External"/><Relationship Id="rId63" Type="http://schemas.openxmlformats.org/officeDocument/2006/relationships/printerSettings" Target="../printerSettings/printerSettings2.bin"/><Relationship Id="rId7" Type="http://schemas.openxmlformats.org/officeDocument/2006/relationships/hyperlink" Target="https://en.wikipedia.org/wiki/Saratoga_County,_New_York" TargetMode="External"/><Relationship Id="rId2" Type="http://schemas.openxmlformats.org/officeDocument/2006/relationships/hyperlink" Target="https://en.wikipedia.org/wiki/Westchester_County,_New_York" TargetMode="External"/><Relationship Id="rId16" Type="http://schemas.openxmlformats.org/officeDocument/2006/relationships/hyperlink" Target="https://en.wikipedia.org/wiki/Warren_County,_New_York" TargetMode="External"/><Relationship Id="rId29" Type="http://schemas.openxmlformats.org/officeDocument/2006/relationships/hyperlink" Target="https://en.wikipedia.org/wiki/Madison_County,_New_York" TargetMode="External"/><Relationship Id="rId11" Type="http://schemas.openxmlformats.org/officeDocument/2006/relationships/hyperlink" Target="https://en.wikipedia.org/wiki/Staten_Island" TargetMode="External"/><Relationship Id="rId24" Type="http://schemas.openxmlformats.org/officeDocument/2006/relationships/hyperlink" Target="https://en.wikipedia.org/wiki/Schoharie_County,_New_York" TargetMode="External"/><Relationship Id="rId32" Type="http://schemas.openxmlformats.org/officeDocument/2006/relationships/hyperlink" Target="https://en.wikipedia.org/wiki/Brooklyn" TargetMode="External"/><Relationship Id="rId37" Type="http://schemas.openxmlformats.org/officeDocument/2006/relationships/hyperlink" Target="https://en.wikipedia.org/wiki/Steuben_County,_New_York" TargetMode="External"/><Relationship Id="rId40" Type="http://schemas.openxmlformats.org/officeDocument/2006/relationships/hyperlink" Target="https://en.wikipedia.org/wiki/Cayuga_County,_New_York" TargetMode="External"/><Relationship Id="rId45" Type="http://schemas.openxmlformats.org/officeDocument/2006/relationships/hyperlink" Target="https://en.wikipedia.org/wiki/Montgomery_County,_New_York" TargetMode="External"/><Relationship Id="rId53" Type="http://schemas.openxmlformats.org/officeDocument/2006/relationships/hyperlink" Target="https://en.wikipedia.org/wiki/Oswego_County,_New_York" TargetMode="External"/><Relationship Id="rId58" Type="http://schemas.openxmlformats.org/officeDocument/2006/relationships/hyperlink" Target="https://en.wikipedia.org/wiki/Wyoming_County,_New_York" TargetMode="External"/><Relationship Id="rId5" Type="http://schemas.openxmlformats.org/officeDocument/2006/relationships/hyperlink" Target="https://en.wikipedia.org/wiki/Suffolk_County,_New_York" TargetMode="External"/><Relationship Id="rId61" Type="http://schemas.openxmlformats.org/officeDocument/2006/relationships/hyperlink" Target="https://en.wikipedia.org/wiki/Franklin_County,_New_York" TargetMode="External"/><Relationship Id="rId19" Type="http://schemas.openxmlformats.org/officeDocument/2006/relationships/hyperlink" Target="https://en.wikipedia.org/wiki/Onondaga_County,_New_York" TargetMode="External"/><Relationship Id="rId14" Type="http://schemas.openxmlformats.org/officeDocument/2006/relationships/hyperlink" Target="https://en.wikipedia.org/wiki/Ontario_County,_New_York" TargetMode="External"/><Relationship Id="rId22" Type="http://schemas.openxmlformats.org/officeDocument/2006/relationships/hyperlink" Target="https://en.wikipedia.org/wiki/Tompkins_County,_New_York" TargetMode="External"/><Relationship Id="rId27" Type="http://schemas.openxmlformats.org/officeDocument/2006/relationships/hyperlink" Target="https://en.wikipedia.org/wiki/Genesee_County,_New_York" TargetMode="External"/><Relationship Id="rId30" Type="http://schemas.openxmlformats.org/officeDocument/2006/relationships/hyperlink" Target="https://en.wikipedia.org/wiki/Niagara_County,_New_York" TargetMode="External"/><Relationship Id="rId35" Type="http://schemas.openxmlformats.org/officeDocument/2006/relationships/hyperlink" Target="https://en.wikipedia.org/wiki/Chemung_County,_New_York" TargetMode="External"/><Relationship Id="rId43" Type="http://schemas.openxmlformats.org/officeDocument/2006/relationships/hyperlink" Target="https://en.wikipedia.org/wiki/Otsego_County,_New_York" TargetMode="External"/><Relationship Id="rId48" Type="http://schemas.openxmlformats.org/officeDocument/2006/relationships/hyperlink" Target="https://en.wikipedia.org/wiki/Cortland_County,_New_York" TargetMode="External"/><Relationship Id="rId56" Type="http://schemas.openxmlformats.org/officeDocument/2006/relationships/hyperlink" Target="https://en.wikipedia.org/wiki/Cattaraugus_County,_New_York" TargetMode="External"/><Relationship Id="rId8" Type="http://schemas.openxmlformats.org/officeDocument/2006/relationships/hyperlink" Target="https://en.wikipedia.org/wiki/Columbia_County,_New_York" TargetMode="External"/><Relationship Id="rId51" Type="http://schemas.openxmlformats.org/officeDocument/2006/relationships/hyperlink" Target="https://en.wikipedia.org/wiki/Jefferson_County,_New_York" TargetMode="External"/><Relationship Id="rId3" Type="http://schemas.openxmlformats.org/officeDocument/2006/relationships/hyperlink" Target="https://en.wikipedia.org/wiki/Nassau_County,_New_York" TargetMode="External"/><Relationship Id="rId12" Type="http://schemas.openxmlformats.org/officeDocument/2006/relationships/hyperlink" Target="https://en.wikipedia.org/wiki/Hamilton_County,_New_York" TargetMode="External"/><Relationship Id="rId17" Type="http://schemas.openxmlformats.org/officeDocument/2006/relationships/hyperlink" Target="https://en.wikipedia.org/wiki/Schenectady_County,_New_York" TargetMode="External"/><Relationship Id="rId25" Type="http://schemas.openxmlformats.org/officeDocument/2006/relationships/hyperlink" Target="https://en.wikipedia.org/wiki/Tioga_County,_New_York" TargetMode="External"/><Relationship Id="rId33" Type="http://schemas.openxmlformats.org/officeDocument/2006/relationships/hyperlink" Target="https://en.wikipedia.org/wiki/Greene_County,_New_York" TargetMode="External"/><Relationship Id="rId38" Type="http://schemas.openxmlformats.org/officeDocument/2006/relationships/hyperlink" Target="https://en.wikipedia.org/wiki/Yates_County,_New_York" TargetMode="External"/><Relationship Id="rId46" Type="http://schemas.openxmlformats.org/officeDocument/2006/relationships/hyperlink" Target="https://en.wikipedia.org/wiki/Washington_County,_New_York" TargetMode="External"/><Relationship Id="rId59" Type="http://schemas.openxmlformats.org/officeDocument/2006/relationships/hyperlink" Target="https://en.wikipedia.org/wiki/St._Lawrence_County,_New_York" TargetMode="External"/><Relationship Id="rId20" Type="http://schemas.openxmlformats.org/officeDocument/2006/relationships/hyperlink" Target="https://en.wikipedia.org/wiki/Monroe_County,_New_York" TargetMode="External"/><Relationship Id="rId41" Type="http://schemas.openxmlformats.org/officeDocument/2006/relationships/hyperlink" Target="https://en.wikipedia.org/wiki/Delaware_County,_New_York" TargetMode="External"/><Relationship Id="rId54" Type="http://schemas.openxmlformats.org/officeDocument/2006/relationships/hyperlink" Target="https://en.wikipedia.org/wiki/Chautauqua_County,_New_York" TargetMode="External"/><Relationship Id="rId62" Type="http://schemas.openxmlformats.org/officeDocument/2006/relationships/hyperlink" Target="https://en.wikipedia.org/wiki/The_Bronx" TargetMode="External"/><Relationship Id="rId1" Type="http://schemas.openxmlformats.org/officeDocument/2006/relationships/hyperlink" Target="https://en.wikipedia.org/wiki/Manhattan" TargetMode="External"/><Relationship Id="rId6" Type="http://schemas.openxmlformats.org/officeDocument/2006/relationships/hyperlink" Target="https://en.wikipedia.org/wiki/Rockland_County,_New_York" TargetMode="External"/><Relationship Id="rId15" Type="http://schemas.openxmlformats.org/officeDocument/2006/relationships/hyperlink" Target="https://en.wikipedia.org/wiki/Orange_County,_New_York" TargetMode="External"/><Relationship Id="rId23" Type="http://schemas.openxmlformats.org/officeDocument/2006/relationships/hyperlink" Target="https://en.wikipedia.org/wiki/Queens" TargetMode="External"/><Relationship Id="rId28" Type="http://schemas.openxmlformats.org/officeDocument/2006/relationships/hyperlink" Target="https://en.wikipedia.org/wiki/Broome_County,_New_York" TargetMode="External"/><Relationship Id="rId36" Type="http://schemas.openxmlformats.org/officeDocument/2006/relationships/hyperlink" Target="https://en.wikipedia.org/wiki/Sullivan_County,_New_York" TargetMode="External"/><Relationship Id="rId49" Type="http://schemas.openxmlformats.org/officeDocument/2006/relationships/hyperlink" Target="https://en.wikipedia.org/wiki/Chenango_County,_New_York" TargetMode="External"/><Relationship Id="rId57" Type="http://schemas.openxmlformats.org/officeDocument/2006/relationships/hyperlink" Target="https://en.wikipedia.org/wiki/Orleans_County,_New_York" TargetMode="External"/><Relationship Id="rId10" Type="http://schemas.openxmlformats.org/officeDocument/2006/relationships/hyperlink" Target="https://en.wikipedia.org/wiki/Albany_County,_New_York" TargetMode="External"/><Relationship Id="rId31" Type="http://schemas.openxmlformats.org/officeDocument/2006/relationships/hyperlink" Target="https://en.wikipedia.org/wiki/Wayne_County,_New_York" TargetMode="External"/><Relationship Id="rId44" Type="http://schemas.openxmlformats.org/officeDocument/2006/relationships/hyperlink" Target="https://en.wikipedia.org/wiki/Clinton_County,_New_York" TargetMode="External"/><Relationship Id="rId52" Type="http://schemas.openxmlformats.org/officeDocument/2006/relationships/hyperlink" Target="https://en.wikipedia.org/wiki/Seneca_County,_New_York" TargetMode="External"/><Relationship Id="rId60" Type="http://schemas.openxmlformats.org/officeDocument/2006/relationships/hyperlink" Target="https://en.wikipedia.org/wiki/Allegany_County,_New_York" TargetMode="External"/><Relationship Id="rId4" Type="http://schemas.openxmlformats.org/officeDocument/2006/relationships/hyperlink" Target="https://en.wikipedia.org/wiki/Putnam_County,_New_York" TargetMode="External"/><Relationship Id="rId9" Type="http://schemas.openxmlformats.org/officeDocument/2006/relationships/hyperlink" Target="https://en.wikipedia.org/wiki/Dutchess_County,_New_York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ewyork-demographics.com/rockland-county-demographics" TargetMode="External"/><Relationship Id="rId18" Type="http://schemas.openxmlformats.org/officeDocument/2006/relationships/hyperlink" Target="https://www.newyork-demographics.com/niagara-county-demographics" TargetMode="External"/><Relationship Id="rId26" Type="http://schemas.openxmlformats.org/officeDocument/2006/relationships/hyperlink" Target="https://www.newyork-demographics.com/st-lawrence-county-demographics" TargetMode="External"/><Relationship Id="rId39" Type="http://schemas.openxmlformats.org/officeDocument/2006/relationships/hyperlink" Target="https://www.newyork-demographics.com/livingston-county-demographics" TargetMode="External"/><Relationship Id="rId21" Type="http://schemas.openxmlformats.org/officeDocument/2006/relationships/hyperlink" Target="https://www.newyork-demographics.com/rensselaer-county-demographics" TargetMode="External"/><Relationship Id="rId34" Type="http://schemas.openxmlformats.org/officeDocument/2006/relationships/hyperlink" Target="https://www.newyork-demographics.com/cayuga-county-demographics" TargetMode="External"/><Relationship Id="rId42" Type="http://schemas.openxmlformats.org/officeDocument/2006/relationships/hyperlink" Target="https://www.newyork-demographics.com/columbia-county-demographics" TargetMode="External"/><Relationship Id="rId47" Type="http://schemas.openxmlformats.org/officeDocument/2006/relationships/hyperlink" Target="https://www.newyork-demographics.com/montgomery-county-demographics" TargetMode="External"/><Relationship Id="rId50" Type="http://schemas.openxmlformats.org/officeDocument/2006/relationships/hyperlink" Target="https://www.newyork-demographics.com/cortland-county-demographics" TargetMode="External"/><Relationship Id="rId55" Type="http://schemas.openxmlformats.org/officeDocument/2006/relationships/hyperlink" Target="https://www.newyork-demographics.com/wyoming-county-demographics" TargetMode="External"/><Relationship Id="rId7" Type="http://schemas.openxmlformats.org/officeDocument/2006/relationships/hyperlink" Target="https://www.newyork-demographics.com/westchester-county-demographics" TargetMode="External"/><Relationship Id="rId2" Type="http://schemas.openxmlformats.org/officeDocument/2006/relationships/hyperlink" Target="https://www.newyork-demographics.com/queens-county-demographics" TargetMode="External"/><Relationship Id="rId16" Type="http://schemas.openxmlformats.org/officeDocument/2006/relationships/hyperlink" Target="https://www.newyork-demographics.com/oneida-county-demographics" TargetMode="External"/><Relationship Id="rId29" Type="http://schemas.openxmlformats.org/officeDocument/2006/relationships/hyperlink" Target="https://www.newyork-demographics.com/putnam-county-demographics" TargetMode="External"/><Relationship Id="rId11" Type="http://schemas.openxmlformats.org/officeDocument/2006/relationships/hyperlink" Target="https://www.newyork-demographics.com/onondaga-county-demographics" TargetMode="External"/><Relationship Id="rId24" Type="http://schemas.openxmlformats.org/officeDocument/2006/relationships/hyperlink" Target="https://www.newyork-demographics.com/oswego-county-demographics" TargetMode="External"/><Relationship Id="rId32" Type="http://schemas.openxmlformats.org/officeDocument/2006/relationships/hyperlink" Target="https://www.newyork-demographics.com/chemung-county-demographics" TargetMode="External"/><Relationship Id="rId37" Type="http://schemas.openxmlformats.org/officeDocument/2006/relationships/hyperlink" Target="https://www.newyork-demographics.com/madison-county-demographics" TargetMode="External"/><Relationship Id="rId40" Type="http://schemas.openxmlformats.org/officeDocument/2006/relationships/hyperlink" Target="https://www.newyork-demographics.com/herkimer-county-demographics" TargetMode="External"/><Relationship Id="rId45" Type="http://schemas.openxmlformats.org/officeDocument/2006/relationships/hyperlink" Target="https://www.newyork-demographics.com/fulton-county-demographics" TargetMode="External"/><Relationship Id="rId53" Type="http://schemas.openxmlformats.org/officeDocument/2006/relationships/hyperlink" Target="https://www.newyork-demographics.com/delaware-county-demographics" TargetMode="External"/><Relationship Id="rId58" Type="http://schemas.openxmlformats.org/officeDocument/2006/relationships/hyperlink" Target="https://www.newyork-demographics.com/schoharie-county-demographics" TargetMode="External"/><Relationship Id="rId5" Type="http://schemas.openxmlformats.org/officeDocument/2006/relationships/hyperlink" Target="https://www.newyork-demographics.com/bronx-county-demographics" TargetMode="External"/><Relationship Id="rId61" Type="http://schemas.openxmlformats.org/officeDocument/2006/relationships/hyperlink" Target="https://www.newyork-demographics.com/schuyler-county-demographics" TargetMode="External"/><Relationship Id="rId19" Type="http://schemas.openxmlformats.org/officeDocument/2006/relationships/hyperlink" Target="https://www.newyork-demographics.com/broome-county-demographics" TargetMode="External"/><Relationship Id="rId14" Type="http://schemas.openxmlformats.org/officeDocument/2006/relationships/hyperlink" Target="https://www.newyork-demographics.com/albany-county-demographics" TargetMode="External"/><Relationship Id="rId22" Type="http://schemas.openxmlformats.org/officeDocument/2006/relationships/hyperlink" Target="https://www.newyork-demographics.com/schenectady-county-demographics" TargetMode="External"/><Relationship Id="rId27" Type="http://schemas.openxmlformats.org/officeDocument/2006/relationships/hyperlink" Target="https://www.newyork-demographics.com/ontario-county-demographics" TargetMode="External"/><Relationship Id="rId30" Type="http://schemas.openxmlformats.org/officeDocument/2006/relationships/hyperlink" Target="https://www.newyork-demographics.com/steuben-county-demographics" TargetMode="External"/><Relationship Id="rId35" Type="http://schemas.openxmlformats.org/officeDocument/2006/relationships/hyperlink" Target="https://www.newyork-demographics.com/cattaraugus-county-demographics" TargetMode="External"/><Relationship Id="rId43" Type="http://schemas.openxmlformats.org/officeDocument/2006/relationships/hyperlink" Target="https://www.newyork-demographics.com/otsego-county-demographics" TargetMode="External"/><Relationship Id="rId48" Type="http://schemas.openxmlformats.org/officeDocument/2006/relationships/hyperlink" Target="https://www.newyork-demographics.com/tioga-county-demographics" TargetMode="External"/><Relationship Id="rId56" Type="http://schemas.openxmlformats.org/officeDocument/2006/relationships/hyperlink" Target="https://www.newyork-demographics.com/essex-county-demographics" TargetMode="External"/><Relationship Id="rId8" Type="http://schemas.openxmlformats.org/officeDocument/2006/relationships/hyperlink" Target="https://www.newyork-demographics.com/erie-county-demographics" TargetMode="External"/><Relationship Id="rId51" Type="http://schemas.openxmlformats.org/officeDocument/2006/relationships/hyperlink" Target="https://www.newyork-demographics.com/greene-county-demographics" TargetMode="External"/><Relationship Id="rId3" Type="http://schemas.openxmlformats.org/officeDocument/2006/relationships/hyperlink" Target="https://www.newyork-demographics.com/new-york-county-demographics" TargetMode="External"/><Relationship Id="rId12" Type="http://schemas.openxmlformats.org/officeDocument/2006/relationships/hyperlink" Target="https://www.newyork-demographics.com/orange-county-demographics" TargetMode="External"/><Relationship Id="rId17" Type="http://schemas.openxmlformats.org/officeDocument/2006/relationships/hyperlink" Target="https://www.newyork-demographics.com/saratoga-county-demographics" TargetMode="External"/><Relationship Id="rId25" Type="http://schemas.openxmlformats.org/officeDocument/2006/relationships/hyperlink" Target="https://www.newyork-demographics.com/jefferson-county-demographics" TargetMode="External"/><Relationship Id="rId33" Type="http://schemas.openxmlformats.org/officeDocument/2006/relationships/hyperlink" Target="https://www.newyork-demographics.com/clinton-county-demographics" TargetMode="External"/><Relationship Id="rId38" Type="http://schemas.openxmlformats.org/officeDocument/2006/relationships/hyperlink" Target="https://www.newyork-demographics.com/warren-county-demographics" TargetMode="External"/><Relationship Id="rId46" Type="http://schemas.openxmlformats.org/officeDocument/2006/relationships/hyperlink" Target="https://www.newyork-demographics.com/franklin-county-demographics" TargetMode="External"/><Relationship Id="rId59" Type="http://schemas.openxmlformats.org/officeDocument/2006/relationships/hyperlink" Target="https://www.newyork-demographics.com/lewis-county-demographics" TargetMode="External"/><Relationship Id="rId20" Type="http://schemas.openxmlformats.org/officeDocument/2006/relationships/hyperlink" Target="https://www.newyork-demographics.com/ulster-county-demographics" TargetMode="External"/><Relationship Id="rId41" Type="http://schemas.openxmlformats.org/officeDocument/2006/relationships/hyperlink" Target="https://www.newyork-demographics.com/washington-county-demographics" TargetMode="External"/><Relationship Id="rId54" Type="http://schemas.openxmlformats.org/officeDocument/2006/relationships/hyperlink" Target="https://www.newyork-demographics.com/orleans-county-demographics" TargetMode="External"/><Relationship Id="rId62" Type="http://schemas.openxmlformats.org/officeDocument/2006/relationships/hyperlink" Target="https://www.newyork-demographics.com/hamilton-county-demographics" TargetMode="External"/><Relationship Id="rId1" Type="http://schemas.openxmlformats.org/officeDocument/2006/relationships/hyperlink" Target="https://www.newyork-demographics.com/kings-county-demographics" TargetMode="External"/><Relationship Id="rId6" Type="http://schemas.openxmlformats.org/officeDocument/2006/relationships/hyperlink" Target="https://www.newyork-demographics.com/nassau-county-demographics" TargetMode="External"/><Relationship Id="rId15" Type="http://schemas.openxmlformats.org/officeDocument/2006/relationships/hyperlink" Target="https://www.newyork-demographics.com/dutchess-county-demographics" TargetMode="External"/><Relationship Id="rId23" Type="http://schemas.openxmlformats.org/officeDocument/2006/relationships/hyperlink" Target="https://www.newyork-demographics.com/chautauqua-county-demographics" TargetMode="External"/><Relationship Id="rId28" Type="http://schemas.openxmlformats.org/officeDocument/2006/relationships/hyperlink" Target="https://www.newyork-demographics.com/tompkins-county-demographics" TargetMode="External"/><Relationship Id="rId36" Type="http://schemas.openxmlformats.org/officeDocument/2006/relationships/hyperlink" Target="https://www.newyork-demographics.com/sullivan-county-demographics" TargetMode="External"/><Relationship Id="rId49" Type="http://schemas.openxmlformats.org/officeDocument/2006/relationships/hyperlink" Target="https://www.newyork-demographics.com/chenango-county-demographics" TargetMode="External"/><Relationship Id="rId57" Type="http://schemas.openxmlformats.org/officeDocument/2006/relationships/hyperlink" Target="https://www.newyork-demographics.com/seneca-county-demographics" TargetMode="External"/><Relationship Id="rId10" Type="http://schemas.openxmlformats.org/officeDocument/2006/relationships/hyperlink" Target="https://www.newyork-demographics.com/richmond-county-demographics" TargetMode="External"/><Relationship Id="rId31" Type="http://schemas.openxmlformats.org/officeDocument/2006/relationships/hyperlink" Target="https://www.newyork-demographics.com/wayne-county-demographics" TargetMode="External"/><Relationship Id="rId44" Type="http://schemas.openxmlformats.org/officeDocument/2006/relationships/hyperlink" Target="https://www.newyork-demographics.com/genesee-county-demographics" TargetMode="External"/><Relationship Id="rId52" Type="http://schemas.openxmlformats.org/officeDocument/2006/relationships/hyperlink" Target="https://www.newyork-demographics.com/allegany-county-demographics" TargetMode="External"/><Relationship Id="rId60" Type="http://schemas.openxmlformats.org/officeDocument/2006/relationships/hyperlink" Target="https://www.newyork-demographics.com/yates-county-demographics" TargetMode="External"/><Relationship Id="rId4" Type="http://schemas.openxmlformats.org/officeDocument/2006/relationships/hyperlink" Target="https://www.newyork-demographics.com/suffolk-county-demographics" TargetMode="External"/><Relationship Id="rId9" Type="http://schemas.openxmlformats.org/officeDocument/2006/relationships/hyperlink" Target="https://www.newyork-demographics.com/monroe-county-demographic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O46"/>
  <sheetViews>
    <sheetView workbookViewId="0">
      <selection activeCell="B4" sqref="B4:B10"/>
    </sheetView>
  </sheetViews>
  <sheetFormatPr defaultRowHeight="15" x14ac:dyDescent="0.25"/>
  <cols>
    <col min="1" max="1" width="9.140625" style="2"/>
    <col min="2" max="2" width="21.28515625" style="2" customWidth="1"/>
    <col min="3" max="3" width="11.42578125" style="2" customWidth="1"/>
    <col min="4" max="17" width="9.28515625" style="2" bestFit="1" customWidth="1"/>
    <col min="18" max="18" width="11.85546875" style="2" customWidth="1"/>
    <col min="19" max="20" width="9.28515625" style="2" bestFit="1" customWidth="1"/>
    <col min="21" max="23" width="9.28515625" style="2" customWidth="1"/>
    <col min="24" max="26" width="9.28515625" style="2" bestFit="1" customWidth="1"/>
    <col min="27" max="27" width="10.7109375" style="2" bestFit="1" customWidth="1"/>
    <col min="28" max="29" width="9.28515625" style="2" bestFit="1" customWidth="1"/>
    <col min="30" max="30" width="10.7109375" style="2" bestFit="1" customWidth="1"/>
    <col min="31" max="44" width="9.28515625" style="2" bestFit="1" customWidth="1"/>
    <col min="45" max="47" width="9.28515625" style="2" customWidth="1"/>
    <col min="48" max="68" width="9.28515625" style="2" bestFit="1" customWidth="1"/>
    <col min="69" max="71" width="9.28515625" style="2" customWidth="1"/>
    <col min="72" max="74" width="9.28515625" style="2" bestFit="1" customWidth="1"/>
    <col min="75" max="75" width="9.140625" style="2" customWidth="1"/>
    <col min="76" max="92" width="9.28515625" style="2" bestFit="1" customWidth="1"/>
    <col min="93" max="95" width="9.28515625" style="2" customWidth="1"/>
    <col min="96" max="116" width="9.28515625" style="2" bestFit="1" customWidth="1"/>
    <col min="117" max="119" width="9.28515625" style="2" customWidth="1"/>
    <col min="120" max="140" width="9.28515625" style="2" bestFit="1" customWidth="1"/>
    <col min="141" max="143" width="9.28515625" style="2" customWidth="1"/>
    <col min="144" max="164" width="9.28515625" style="2" bestFit="1" customWidth="1"/>
    <col min="165" max="167" width="9.28515625" style="2" customWidth="1"/>
    <col min="168" max="170" width="9.28515625" style="2" bestFit="1" customWidth="1"/>
    <col min="171" max="16384" width="9.140625" style="2"/>
  </cols>
  <sheetData>
    <row r="1" spans="1:171" x14ac:dyDescent="0.25">
      <c r="C1" s="2">
        <v>1</v>
      </c>
      <c r="D1" s="2">
        <f>C1+1</f>
        <v>2</v>
      </c>
      <c r="E1" s="2">
        <f t="shared" ref="E1:BP1" si="0">D1+1</f>
        <v>3</v>
      </c>
      <c r="F1" s="2">
        <f t="shared" si="0"/>
        <v>4</v>
      </c>
      <c r="G1" s="2">
        <f t="shared" si="0"/>
        <v>5</v>
      </c>
      <c r="H1" s="2">
        <f t="shared" si="0"/>
        <v>6</v>
      </c>
      <c r="I1" s="2">
        <f t="shared" si="0"/>
        <v>7</v>
      </c>
      <c r="J1" s="2">
        <f t="shared" si="0"/>
        <v>8</v>
      </c>
      <c r="K1" s="2">
        <f t="shared" si="0"/>
        <v>9</v>
      </c>
      <c r="L1" s="2">
        <f t="shared" si="0"/>
        <v>10</v>
      </c>
      <c r="M1" s="2">
        <f t="shared" si="0"/>
        <v>11</v>
      </c>
      <c r="N1" s="2">
        <f t="shared" si="0"/>
        <v>12</v>
      </c>
      <c r="O1" s="2">
        <f t="shared" si="0"/>
        <v>13</v>
      </c>
      <c r="P1" s="2">
        <f t="shared" si="0"/>
        <v>14</v>
      </c>
      <c r="Q1" s="2">
        <f t="shared" si="0"/>
        <v>15</v>
      </c>
      <c r="R1" s="2">
        <f t="shared" si="0"/>
        <v>16</v>
      </c>
      <c r="S1" s="2">
        <f t="shared" si="0"/>
        <v>17</v>
      </c>
      <c r="T1" s="2">
        <f t="shared" si="0"/>
        <v>18</v>
      </c>
      <c r="U1" s="2">
        <f t="shared" si="0"/>
        <v>19</v>
      </c>
      <c r="V1" s="2">
        <f t="shared" si="0"/>
        <v>20</v>
      </c>
      <c r="W1" s="2">
        <f t="shared" si="0"/>
        <v>21</v>
      </c>
      <c r="X1" s="2">
        <f t="shared" si="0"/>
        <v>22</v>
      </c>
      <c r="Y1" s="2">
        <f t="shared" si="0"/>
        <v>23</v>
      </c>
      <c r="Z1" s="2">
        <f t="shared" si="0"/>
        <v>24</v>
      </c>
      <c r="AA1" s="2">
        <f t="shared" si="0"/>
        <v>25</v>
      </c>
      <c r="AB1" s="2">
        <f t="shared" si="0"/>
        <v>26</v>
      </c>
      <c r="AC1" s="2">
        <f t="shared" si="0"/>
        <v>27</v>
      </c>
      <c r="AD1" s="2">
        <f t="shared" si="0"/>
        <v>28</v>
      </c>
      <c r="AE1" s="2">
        <f t="shared" si="0"/>
        <v>29</v>
      </c>
      <c r="AF1" s="2">
        <f t="shared" si="0"/>
        <v>30</v>
      </c>
      <c r="AG1" s="2">
        <f t="shared" si="0"/>
        <v>31</v>
      </c>
      <c r="AH1" s="2">
        <f t="shared" si="0"/>
        <v>32</v>
      </c>
      <c r="AI1" s="2">
        <f t="shared" si="0"/>
        <v>33</v>
      </c>
      <c r="AJ1" s="2">
        <f t="shared" si="0"/>
        <v>34</v>
      </c>
      <c r="AK1" s="2">
        <f t="shared" si="0"/>
        <v>35</v>
      </c>
      <c r="AL1" s="2">
        <f t="shared" si="0"/>
        <v>36</v>
      </c>
      <c r="AM1" s="2">
        <f t="shared" si="0"/>
        <v>37</v>
      </c>
      <c r="AN1" s="2">
        <f t="shared" si="0"/>
        <v>38</v>
      </c>
      <c r="AO1" s="2">
        <f t="shared" si="0"/>
        <v>39</v>
      </c>
      <c r="AP1" s="2">
        <f t="shared" si="0"/>
        <v>40</v>
      </c>
      <c r="AQ1" s="2">
        <f t="shared" si="0"/>
        <v>41</v>
      </c>
      <c r="AR1" s="2">
        <f t="shared" si="0"/>
        <v>42</v>
      </c>
      <c r="AS1" s="2">
        <f t="shared" si="0"/>
        <v>43</v>
      </c>
      <c r="AT1" s="2">
        <f t="shared" si="0"/>
        <v>44</v>
      </c>
      <c r="AU1" s="2">
        <f t="shared" si="0"/>
        <v>45</v>
      </c>
      <c r="AV1" s="2">
        <f t="shared" si="0"/>
        <v>46</v>
      </c>
      <c r="AW1" s="2">
        <f t="shared" si="0"/>
        <v>47</v>
      </c>
      <c r="AX1" s="2">
        <f t="shared" si="0"/>
        <v>48</v>
      </c>
      <c r="AY1" s="2">
        <f t="shared" si="0"/>
        <v>49</v>
      </c>
      <c r="AZ1" s="2">
        <f t="shared" si="0"/>
        <v>50</v>
      </c>
      <c r="BA1" s="2">
        <f t="shared" si="0"/>
        <v>51</v>
      </c>
      <c r="BB1" s="2">
        <f t="shared" si="0"/>
        <v>52</v>
      </c>
      <c r="BC1" s="2">
        <f t="shared" si="0"/>
        <v>53</v>
      </c>
      <c r="BD1" s="2">
        <f t="shared" si="0"/>
        <v>54</v>
      </c>
      <c r="BE1" s="2">
        <f t="shared" si="0"/>
        <v>55</v>
      </c>
      <c r="BF1" s="2">
        <f t="shared" si="0"/>
        <v>56</v>
      </c>
      <c r="BG1" s="2">
        <f t="shared" si="0"/>
        <v>57</v>
      </c>
      <c r="BH1" s="2">
        <f t="shared" si="0"/>
        <v>58</v>
      </c>
      <c r="BI1" s="2">
        <f t="shared" si="0"/>
        <v>59</v>
      </c>
      <c r="BJ1" s="2">
        <f t="shared" si="0"/>
        <v>60</v>
      </c>
      <c r="BK1" s="2">
        <f t="shared" si="0"/>
        <v>61</v>
      </c>
      <c r="BL1" s="2">
        <f t="shared" si="0"/>
        <v>62</v>
      </c>
      <c r="BM1" s="2">
        <f t="shared" si="0"/>
        <v>63</v>
      </c>
      <c r="BN1" s="2">
        <f t="shared" si="0"/>
        <v>64</v>
      </c>
      <c r="BO1" s="2">
        <f t="shared" si="0"/>
        <v>65</v>
      </c>
      <c r="BP1" s="2">
        <f t="shared" si="0"/>
        <v>66</v>
      </c>
      <c r="BQ1" s="2">
        <f t="shared" ref="BQ1:EB1" si="1">BP1+1</f>
        <v>67</v>
      </c>
      <c r="BR1" s="2">
        <f t="shared" si="1"/>
        <v>68</v>
      </c>
      <c r="BS1" s="2">
        <f t="shared" si="1"/>
        <v>69</v>
      </c>
      <c r="BT1" s="2">
        <f t="shared" si="1"/>
        <v>70</v>
      </c>
      <c r="BU1" s="2">
        <f t="shared" si="1"/>
        <v>71</v>
      </c>
      <c r="BV1" s="2">
        <f t="shared" si="1"/>
        <v>72</v>
      </c>
      <c r="BW1" s="2">
        <f t="shared" si="1"/>
        <v>73</v>
      </c>
      <c r="BX1" s="2">
        <f t="shared" si="1"/>
        <v>74</v>
      </c>
      <c r="BY1" s="2">
        <f t="shared" si="1"/>
        <v>75</v>
      </c>
      <c r="BZ1" s="2">
        <f t="shared" si="1"/>
        <v>76</v>
      </c>
      <c r="CA1" s="2">
        <f t="shared" si="1"/>
        <v>77</v>
      </c>
      <c r="CB1" s="2">
        <f t="shared" si="1"/>
        <v>78</v>
      </c>
      <c r="CC1" s="2">
        <f t="shared" si="1"/>
        <v>79</v>
      </c>
      <c r="CD1" s="2">
        <f t="shared" si="1"/>
        <v>80</v>
      </c>
      <c r="CE1" s="2">
        <f t="shared" si="1"/>
        <v>81</v>
      </c>
      <c r="CF1" s="2">
        <f t="shared" si="1"/>
        <v>82</v>
      </c>
      <c r="CG1" s="2">
        <f t="shared" si="1"/>
        <v>83</v>
      </c>
      <c r="CH1" s="2">
        <f t="shared" si="1"/>
        <v>84</v>
      </c>
      <c r="CI1" s="2">
        <f t="shared" si="1"/>
        <v>85</v>
      </c>
      <c r="CJ1" s="2">
        <f t="shared" si="1"/>
        <v>86</v>
      </c>
      <c r="CK1" s="2">
        <f t="shared" si="1"/>
        <v>87</v>
      </c>
      <c r="CL1" s="2">
        <f t="shared" si="1"/>
        <v>88</v>
      </c>
      <c r="CM1" s="2">
        <f t="shared" si="1"/>
        <v>89</v>
      </c>
      <c r="CN1" s="2">
        <f t="shared" si="1"/>
        <v>90</v>
      </c>
      <c r="CO1" s="2">
        <f t="shared" si="1"/>
        <v>91</v>
      </c>
      <c r="CP1" s="2">
        <f t="shared" si="1"/>
        <v>92</v>
      </c>
      <c r="CQ1" s="2">
        <f t="shared" si="1"/>
        <v>93</v>
      </c>
      <c r="CR1" s="2">
        <f t="shared" si="1"/>
        <v>94</v>
      </c>
      <c r="CS1" s="2">
        <f t="shared" si="1"/>
        <v>95</v>
      </c>
      <c r="CT1" s="2">
        <f t="shared" si="1"/>
        <v>96</v>
      </c>
      <c r="CU1" s="2">
        <f t="shared" si="1"/>
        <v>97</v>
      </c>
      <c r="CV1" s="2">
        <f t="shared" si="1"/>
        <v>98</v>
      </c>
      <c r="CW1" s="2">
        <f t="shared" si="1"/>
        <v>99</v>
      </c>
      <c r="CX1" s="2">
        <f t="shared" si="1"/>
        <v>100</v>
      </c>
      <c r="CY1" s="2">
        <f t="shared" si="1"/>
        <v>101</v>
      </c>
      <c r="CZ1" s="2">
        <f t="shared" si="1"/>
        <v>102</v>
      </c>
      <c r="DA1" s="2">
        <f t="shared" si="1"/>
        <v>103</v>
      </c>
      <c r="DB1" s="2">
        <f t="shared" si="1"/>
        <v>104</v>
      </c>
      <c r="DC1" s="2">
        <f t="shared" si="1"/>
        <v>105</v>
      </c>
      <c r="DD1" s="2">
        <f t="shared" si="1"/>
        <v>106</v>
      </c>
      <c r="DE1" s="2">
        <f t="shared" si="1"/>
        <v>107</v>
      </c>
      <c r="DF1" s="2">
        <f t="shared" si="1"/>
        <v>108</v>
      </c>
      <c r="DG1" s="2">
        <f t="shared" si="1"/>
        <v>109</v>
      </c>
      <c r="DH1" s="2">
        <f t="shared" si="1"/>
        <v>110</v>
      </c>
      <c r="DI1" s="2">
        <f t="shared" si="1"/>
        <v>111</v>
      </c>
      <c r="DJ1" s="2">
        <f t="shared" si="1"/>
        <v>112</v>
      </c>
      <c r="DK1" s="2">
        <f t="shared" si="1"/>
        <v>113</v>
      </c>
      <c r="DL1" s="2">
        <f t="shared" si="1"/>
        <v>114</v>
      </c>
      <c r="DM1" s="2">
        <f t="shared" si="1"/>
        <v>115</v>
      </c>
      <c r="DN1" s="2">
        <f t="shared" si="1"/>
        <v>116</v>
      </c>
      <c r="DO1" s="2">
        <f t="shared" si="1"/>
        <v>117</v>
      </c>
      <c r="DP1" s="2">
        <f t="shared" si="1"/>
        <v>118</v>
      </c>
      <c r="DQ1" s="2">
        <f t="shared" si="1"/>
        <v>119</v>
      </c>
      <c r="DR1" s="2">
        <f t="shared" si="1"/>
        <v>120</v>
      </c>
      <c r="DS1" s="2">
        <f t="shared" si="1"/>
        <v>121</v>
      </c>
      <c r="DT1" s="2">
        <f t="shared" si="1"/>
        <v>122</v>
      </c>
      <c r="DU1" s="2">
        <f t="shared" si="1"/>
        <v>123</v>
      </c>
      <c r="DV1" s="2">
        <f t="shared" si="1"/>
        <v>124</v>
      </c>
      <c r="DW1" s="2">
        <f t="shared" si="1"/>
        <v>125</v>
      </c>
      <c r="DX1" s="2">
        <f t="shared" si="1"/>
        <v>126</v>
      </c>
      <c r="DY1" s="2">
        <f t="shared" si="1"/>
        <v>127</v>
      </c>
      <c r="DZ1" s="2">
        <f t="shared" si="1"/>
        <v>128</v>
      </c>
      <c r="EA1" s="2">
        <f t="shared" si="1"/>
        <v>129</v>
      </c>
      <c r="EB1" s="2">
        <f t="shared" si="1"/>
        <v>130</v>
      </c>
      <c r="EC1" s="2">
        <f t="shared" ref="EC1:FN1" si="2">EB1+1</f>
        <v>131</v>
      </c>
      <c r="ED1" s="2">
        <f t="shared" si="2"/>
        <v>132</v>
      </c>
      <c r="EE1" s="2">
        <f t="shared" si="2"/>
        <v>133</v>
      </c>
      <c r="EF1" s="2">
        <f t="shared" si="2"/>
        <v>134</v>
      </c>
      <c r="EG1" s="2">
        <f t="shared" si="2"/>
        <v>135</v>
      </c>
      <c r="EH1" s="2">
        <f t="shared" si="2"/>
        <v>136</v>
      </c>
      <c r="EI1" s="2">
        <f t="shared" si="2"/>
        <v>137</v>
      </c>
      <c r="EJ1" s="2">
        <f t="shared" si="2"/>
        <v>138</v>
      </c>
      <c r="EK1" s="2">
        <f t="shared" si="2"/>
        <v>139</v>
      </c>
      <c r="EL1" s="2">
        <f t="shared" si="2"/>
        <v>140</v>
      </c>
      <c r="EM1" s="2">
        <f t="shared" si="2"/>
        <v>141</v>
      </c>
      <c r="EN1" s="2">
        <f t="shared" si="2"/>
        <v>142</v>
      </c>
      <c r="EO1" s="2">
        <f t="shared" si="2"/>
        <v>143</v>
      </c>
      <c r="EP1" s="2">
        <f t="shared" si="2"/>
        <v>144</v>
      </c>
      <c r="EQ1" s="2">
        <f t="shared" si="2"/>
        <v>145</v>
      </c>
      <c r="ER1" s="2">
        <f t="shared" si="2"/>
        <v>146</v>
      </c>
      <c r="ES1" s="2">
        <f t="shared" si="2"/>
        <v>147</v>
      </c>
      <c r="ET1" s="2">
        <f t="shared" si="2"/>
        <v>148</v>
      </c>
      <c r="EU1" s="2">
        <f t="shared" si="2"/>
        <v>149</v>
      </c>
      <c r="EV1" s="2">
        <f t="shared" si="2"/>
        <v>150</v>
      </c>
      <c r="EW1" s="2">
        <f t="shared" si="2"/>
        <v>151</v>
      </c>
      <c r="EX1" s="2">
        <f t="shared" si="2"/>
        <v>152</v>
      </c>
      <c r="EY1" s="2">
        <f t="shared" si="2"/>
        <v>153</v>
      </c>
      <c r="EZ1" s="2">
        <f t="shared" si="2"/>
        <v>154</v>
      </c>
      <c r="FA1" s="2">
        <f t="shared" si="2"/>
        <v>155</v>
      </c>
      <c r="FB1" s="2">
        <f t="shared" si="2"/>
        <v>156</v>
      </c>
      <c r="FC1" s="2">
        <f t="shared" si="2"/>
        <v>157</v>
      </c>
      <c r="FD1" s="2">
        <f t="shared" si="2"/>
        <v>158</v>
      </c>
      <c r="FE1" s="2">
        <f t="shared" si="2"/>
        <v>159</v>
      </c>
      <c r="FF1" s="2">
        <f t="shared" si="2"/>
        <v>160</v>
      </c>
      <c r="FG1" s="2">
        <f t="shared" si="2"/>
        <v>161</v>
      </c>
      <c r="FH1" s="2">
        <f t="shared" si="2"/>
        <v>162</v>
      </c>
      <c r="FI1" s="2">
        <f t="shared" si="2"/>
        <v>163</v>
      </c>
      <c r="FJ1" s="2">
        <f t="shared" si="2"/>
        <v>164</v>
      </c>
      <c r="FK1" s="2">
        <f t="shared" si="2"/>
        <v>165</v>
      </c>
      <c r="FL1" s="2">
        <f t="shared" si="2"/>
        <v>166</v>
      </c>
      <c r="FM1" s="2">
        <f t="shared" si="2"/>
        <v>167</v>
      </c>
      <c r="FN1" s="2">
        <f t="shared" si="2"/>
        <v>168</v>
      </c>
    </row>
    <row r="2" spans="1:171" ht="70.5" customHeight="1" x14ac:dyDescent="0.25">
      <c r="L2" s="2" t="s">
        <v>64</v>
      </c>
      <c r="R2" s="2" t="s">
        <v>65</v>
      </c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</row>
    <row r="3" spans="1:171" ht="75" x14ac:dyDescent="0.25">
      <c r="A3" s="2" t="s">
        <v>0</v>
      </c>
      <c r="B3" s="2" t="s">
        <v>1</v>
      </c>
      <c r="C3" s="2" t="s">
        <v>41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53</v>
      </c>
      <c r="N3" s="1" t="s">
        <v>54</v>
      </c>
      <c r="O3" s="1" t="s">
        <v>55</v>
      </c>
      <c r="P3" s="1" t="s">
        <v>56</v>
      </c>
      <c r="Q3" s="1" t="s">
        <v>57</v>
      </c>
      <c r="R3" s="1" t="s">
        <v>58</v>
      </c>
      <c r="S3" s="1" t="s">
        <v>59</v>
      </c>
      <c r="T3" s="1" t="s">
        <v>60</v>
      </c>
      <c r="U3" s="1" t="s">
        <v>192</v>
      </c>
      <c r="V3" s="1" t="s">
        <v>193</v>
      </c>
      <c r="W3" s="1" t="s">
        <v>194</v>
      </c>
      <c r="X3" s="1" t="s">
        <v>61</v>
      </c>
      <c r="Y3" s="1" t="s">
        <v>62</v>
      </c>
      <c r="Z3" s="1" t="s">
        <v>63</v>
      </c>
      <c r="AA3" s="1" t="s">
        <v>87</v>
      </c>
      <c r="AB3" s="1" t="s">
        <v>88</v>
      </c>
      <c r="AC3" s="1" t="s">
        <v>89</v>
      </c>
      <c r="AD3" s="1" t="s">
        <v>90</v>
      </c>
      <c r="AE3" s="1" t="s">
        <v>91</v>
      </c>
      <c r="AF3" s="1" t="s">
        <v>92</v>
      </c>
      <c r="AG3" s="1" t="s">
        <v>93</v>
      </c>
      <c r="AH3" s="1" t="s">
        <v>94</v>
      </c>
      <c r="AI3" s="1" t="s">
        <v>95</v>
      </c>
      <c r="AJ3" s="1" t="s">
        <v>96</v>
      </c>
      <c r="AK3" s="1" t="s">
        <v>97</v>
      </c>
      <c r="AL3" s="1" t="s">
        <v>98</v>
      </c>
      <c r="AM3" s="1" t="s">
        <v>99</v>
      </c>
      <c r="AN3" s="1" t="s">
        <v>100</v>
      </c>
      <c r="AO3" s="1" t="s">
        <v>101</v>
      </c>
      <c r="AP3" s="1" t="s">
        <v>102</v>
      </c>
      <c r="AQ3" s="1" t="s">
        <v>103</v>
      </c>
      <c r="AR3" s="1" t="s">
        <v>104</v>
      </c>
      <c r="AS3" s="1" t="s">
        <v>210</v>
      </c>
      <c r="AT3" s="1" t="s">
        <v>211</v>
      </c>
      <c r="AU3" s="1" t="s">
        <v>212</v>
      </c>
      <c r="AV3" s="1" t="s">
        <v>105</v>
      </c>
      <c r="AW3" s="1" t="s">
        <v>106</v>
      </c>
      <c r="AX3" s="1" t="s">
        <v>107</v>
      </c>
      <c r="AY3" s="1" t="s">
        <v>66</v>
      </c>
      <c r="AZ3" s="1" t="s">
        <v>67</v>
      </c>
      <c r="BA3" s="1" t="s">
        <v>68</v>
      </c>
      <c r="BB3" s="1" t="s">
        <v>69</v>
      </c>
      <c r="BC3" s="1" t="s">
        <v>70</v>
      </c>
      <c r="BD3" s="1" t="s">
        <v>71</v>
      </c>
      <c r="BE3" s="1" t="s">
        <v>72</v>
      </c>
      <c r="BF3" s="1" t="s">
        <v>73</v>
      </c>
      <c r="BG3" s="1" t="s">
        <v>74</v>
      </c>
      <c r="BH3" s="1" t="s">
        <v>75</v>
      </c>
      <c r="BI3" s="1" t="s">
        <v>76</v>
      </c>
      <c r="BJ3" s="1" t="s">
        <v>77</v>
      </c>
      <c r="BK3" s="1" t="s">
        <v>78</v>
      </c>
      <c r="BL3" s="1" t="s">
        <v>79</v>
      </c>
      <c r="BM3" s="1" t="s">
        <v>80</v>
      </c>
      <c r="BN3" s="1" t="s">
        <v>81</v>
      </c>
      <c r="BO3" s="1" t="s">
        <v>82</v>
      </c>
      <c r="BP3" s="1" t="s">
        <v>83</v>
      </c>
      <c r="BQ3" s="1" t="s">
        <v>207</v>
      </c>
      <c r="BR3" s="1" t="s">
        <v>208</v>
      </c>
      <c r="BS3" s="1" t="s">
        <v>209</v>
      </c>
      <c r="BT3" s="1" t="s">
        <v>84</v>
      </c>
      <c r="BU3" s="1" t="s">
        <v>85</v>
      </c>
      <c r="BV3" s="1" t="s">
        <v>86</v>
      </c>
      <c r="BW3" s="3" t="s">
        <v>108</v>
      </c>
      <c r="BX3" s="3" t="s">
        <v>109</v>
      </c>
      <c r="BY3" s="3" t="s">
        <v>110</v>
      </c>
      <c r="BZ3" s="3" t="s">
        <v>111</v>
      </c>
      <c r="CA3" s="3" t="s">
        <v>112</v>
      </c>
      <c r="CB3" s="3" t="s">
        <v>113</v>
      </c>
      <c r="CC3" s="3" t="s">
        <v>114</v>
      </c>
      <c r="CD3" s="3" t="s">
        <v>115</v>
      </c>
      <c r="CE3" s="3" t="s">
        <v>116</v>
      </c>
      <c r="CF3" s="3" t="s">
        <v>117</v>
      </c>
      <c r="CG3" s="3" t="s">
        <v>118</v>
      </c>
      <c r="CH3" s="3" t="s">
        <v>119</v>
      </c>
      <c r="CI3" s="3" t="s">
        <v>120</v>
      </c>
      <c r="CJ3" s="3" t="s">
        <v>121</v>
      </c>
      <c r="CK3" s="3" t="s">
        <v>122</v>
      </c>
      <c r="CL3" s="3" t="s">
        <v>123</v>
      </c>
      <c r="CM3" s="3" t="s">
        <v>124</v>
      </c>
      <c r="CN3" s="3" t="s">
        <v>125</v>
      </c>
      <c r="CO3" s="1" t="s">
        <v>204</v>
      </c>
      <c r="CP3" s="1" t="s">
        <v>205</v>
      </c>
      <c r="CQ3" s="1" t="s">
        <v>206</v>
      </c>
      <c r="CR3" s="3" t="s">
        <v>126</v>
      </c>
      <c r="CS3" s="3" t="s">
        <v>127</v>
      </c>
      <c r="CT3" s="3" t="s">
        <v>128</v>
      </c>
      <c r="CU3" s="3" t="s">
        <v>129</v>
      </c>
      <c r="CV3" s="3" t="s">
        <v>130</v>
      </c>
      <c r="CW3" s="3" t="s">
        <v>131</v>
      </c>
      <c r="CX3" s="3" t="s">
        <v>132</v>
      </c>
      <c r="CY3" s="3" t="s">
        <v>133</v>
      </c>
      <c r="CZ3" s="3" t="s">
        <v>134</v>
      </c>
      <c r="DA3" s="3" t="s">
        <v>135</v>
      </c>
      <c r="DB3" s="3" t="s">
        <v>136</v>
      </c>
      <c r="DC3" s="3" t="s">
        <v>137</v>
      </c>
      <c r="DD3" s="3" t="s">
        <v>138</v>
      </c>
      <c r="DE3" s="3" t="s">
        <v>139</v>
      </c>
      <c r="DF3" s="3" t="s">
        <v>140</v>
      </c>
      <c r="DG3" s="3" t="s">
        <v>141</v>
      </c>
      <c r="DH3" s="3" t="s">
        <v>142</v>
      </c>
      <c r="DI3" s="3" t="s">
        <v>143</v>
      </c>
      <c r="DJ3" s="3" t="s">
        <v>144</v>
      </c>
      <c r="DK3" s="3" t="s">
        <v>145</v>
      </c>
      <c r="DL3" s="3" t="s">
        <v>146</v>
      </c>
      <c r="DM3" s="1" t="s">
        <v>201</v>
      </c>
      <c r="DN3" s="1" t="s">
        <v>202</v>
      </c>
      <c r="DO3" s="1" t="s">
        <v>203</v>
      </c>
      <c r="DP3" s="3" t="s">
        <v>147</v>
      </c>
      <c r="DQ3" s="3" t="s">
        <v>148</v>
      </c>
      <c r="DR3" s="3" t="s">
        <v>149</v>
      </c>
      <c r="DS3" s="3" t="s">
        <v>172</v>
      </c>
      <c r="DT3" s="3" t="s">
        <v>173</v>
      </c>
      <c r="DU3" s="3" t="s">
        <v>174</v>
      </c>
      <c r="DV3" s="3" t="s">
        <v>175</v>
      </c>
      <c r="DW3" s="3" t="s">
        <v>176</v>
      </c>
      <c r="DX3" s="3" t="s">
        <v>177</v>
      </c>
      <c r="DY3" s="3" t="s">
        <v>178</v>
      </c>
      <c r="DZ3" s="3" t="s">
        <v>179</v>
      </c>
      <c r="EA3" s="3" t="s">
        <v>180</v>
      </c>
      <c r="EB3" s="3" t="s">
        <v>181</v>
      </c>
      <c r="EC3" s="3" t="s">
        <v>182</v>
      </c>
      <c r="ED3" s="3" t="s">
        <v>183</v>
      </c>
      <c r="EE3" s="3" t="s">
        <v>184</v>
      </c>
      <c r="EF3" s="3" t="s">
        <v>185</v>
      </c>
      <c r="EG3" s="3" t="s">
        <v>186</v>
      </c>
      <c r="EH3" s="3" t="s">
        <v>187</v>
      </c>
      <c r="EI3" s="3" t="s">
        <v>188</v>
      </c>
      <c r="EJ3" s="3" t="s">
        <v>189</v>
      </c>
      <c r="EK3" s="1" t="s">
        <v>198</v>
      </c>
      <c r="EL3" s="1" t="s">
        <v>199</v>
      </c>
      <c r="EM3" s="1" t="s">
        <v>200</v>
      </c>
      <c r="EN3" s="3" t="s">
        <v>190</v>
      </c>
      <c r="EO3" s="3" t="s">
        <v>191</v>
      </c>
      <c r="EP3" s="3" t="s">
        <v>171</v>
      </c>
      <c r="EQ3" s="3" t="s">
        <v>150</v>
      </c>
      <c r="ER3" s="3" t="s">
        <v>151</v>
      </c>
      <c r="ES3" s="3" t="s">
        <v>152</v>
      </c>
      <c r="ET3" s="3" t="s">
        <v>153</v>
      </c>
      <c r="EU3" s="3" t="s">
        <v>154</v>
      </c>
      <c r="EV3" s="3" t="s">
        <v>155</v>
      </c>
      <c r="EW3" s="3" t="s">
        <v>156</v>
      </c>
      <c r="EX3" s="3" t="s">
        <v>157</v>
      </c>
      <c r="EY3" s="3" t="s">
        <v>158</v>
      </c>
      <c r="EZ3" s="3" t="s">
        <v>159</v>
      </c>
      <c r="FA3" s="3" t="s">
        <v>160</v>
      </c>
      <c r="FB3" s="3" t="s">
        <v>161</v>
      </c>
      <c r="FC3" s="3" t="s">
        <v>162</v>
      </c>
      <c r="FD3" s="3" t="s">
        <v>163</v>
      </c>
      <c r="FE3" s="3" t="s">
        <v>164</v>
      </c>
      <c r="FF3" s="3" t="s">
        <v>165</v>
      </c>
      <c r="FG3" s="3" t="s">
        <v>166</v>
      </c>
      <c r="FH3" s="3" t="s">
        <v>167</v>
      </c>
      <c r="FI3" s="1" t="s">
        <v>195</v>
      </c>
      <c r="FJ3" s="1" t="s">
        <v>196</v>
      </c>
      <c r="FK3" s="1" t="s">
        <v>197</v>
      </c>
      <c r="FL3" s="3" t="s">
        <v>168</v>
      </c>
      <c r="FM3" s="3" t="s">
        <v>169</v>
      </c>
      <c r="FN3" s="3" t="s">
        <v>170</v>
      </c>
    </row>
    <row r="4" spans="1:171" x14ac:dyDescent="0.25">
      <c r="A4" s="2">
        <v>31</v>
      </c>
      <c r="B4" s="2" t="s">
        <v>32</v>
      </c>
      <c r="C4" s="4">
        <v>20150</v>
      </c>
      <c r="D4" s="4">
        <v>10233.52</v>
      </c>
      <c r="E4" s="4">
        <v>9916.48</v>
      </c>
      <c r="F4" s="4">
        <v>18056</v>
      </c>
      <c r="G4" s="4">
        <v>9185.27</v>
      </c>
      <c r="H4" s="4">
        <v>8870.73</v>
      </c>
      <c r="I4" s="4">
        <v>446</v>
      </c>
      <c r="J4" s="4">
        <v>265.57</v>
      </c>
      <c r="K4" s="4">
        <v>180.43</v>
      </c>
      <c r="L4" s="4">
        <v>1109</v>
      </c>
      <c r="M4" s="4">
        <v>515.72</v>
      </c>
      <c r="N4" s="4">
        <v>593.28</v>
      </c>
      <c r="O4" s="4">
        <v>287</v>
      </c>
      <c r="P4" s="4">
        <v>128.43</v>
      </c>
      <c r="Q4" s="4">
        <v>158.57</v>
      </c>
      <c r="R4" s="4">
        <v>11</v>
      </c>
      <c r="S4" s="4">
        <v>7.56</v>
      </c>
      <c r="T4" s="4">
        <v>3.44</v>
      </c>
      <c r="U4" s="4">
        <v>13808</v>
      </c>
      <c r="V4" s="4">
        <v>7023.65</v>
      </c>
      <c r="W4" s="4">
        <v>6784.35</v>
      </c>
      <c r="X4" s="4">
        <v>241</v>
      </c>
      <c r="Y4" s="4">
        <v>130.97</v>
      </c>
      <c r="Z4" s="4">
        <v>110.03</v>
      </c>
      <c r="AA4" s="5">
        <v>1969.27</v>
      </c>
      <c r="AB4" s="5">
        <v>951.26</v>
      </c>
      <c r="AC4" s="5">
        <v>1017.9900000000001</v>
      </c>
      <c r="AD4" s="5">
        <v>1907.2699999999998</v>
      </c>
      <c r="AE4" s="5">
        <v>917.19999999999993</v>
      </c>
      <c r="AF4" s="5">
        <v>990.08</v>
      </c>
      <c r="AG4" s="5">
        <v>7.91</v>
      </c>
      <c r="AH4" s="5">
        <v>7.91</v>
      </c>
      <c r="AI4" s="5">
        <v>0</v>
      </c>
      <c r="AJ4" s="5">
        <v>17.239999999999998</v>
      </c>
      <c r="AK4" s="5">
        <v>6.91</v>
      </c>
      <c r="AL4" s="5">
        <v>10.33</v>
      </c>
      <c r="AM4" s="5">
        <v>25.7</v>
      </c>
      <c r="AN4" s="5">
        <v>10.469999999999999</v>
      </c>
      <c r="AO4" s="5">
        <v>15.209999999999999</v>
      </c>
      <c r="AP4" s="5">
        <v>0</v>
      </c>
      <c r="AQ4" s="5">
        <v>0</v>
      </c>
      <c r="AR4" s="5">
        <v>0</v>
      </c>
      <c r="AS4" s="5">
        <v>529.14</v>
      </c>
      <c r="AT4" s="5">
        <v>244.53000000000003</v>
      </c>
      <c r="AU4" s="5">
        <v>284.61</v>
      </c>
      <c r="AV4" s="5">
        <v>11.15</v>
      </c>
      <c r="AW4" s="5">
        <v>8.77</v>
      </c>
      <c r="AX4" s="5">
        <v>2.38</v>
      </c>
      <c r="AY4" s="4">
        <v>692.14</v>
      </c>
      <c r="AZ4" s="4">
        <v>337.55</v>
      </c>
      <c r="BA4" s="4">
        <v>354.58</v>
      </c>
      <c r="BB4" s="4">
        <v>672.64</v>
      </c>
      <c r="BC4" s="4">
        <v>322.72000000000003</v>
      </c>
      <c r="BD4" s="4">
        <v>349.93</v>
      </c>
      <c r="BE4" s="4">
        <v>4.53</v>
      </c>
      <c r="BF4" s="4">
        <v>4.53</v>
      </c>
      <c r="BG4" s="4">
        <v>0</v>
      </c>
      <c r="BH4" s="4">
        <v>5.41</v>
      </c>
      <c r="BI4" s="4">
        <v>3.13</v>
      </c>
      <c r="BJ4" s="4">
        <v>2.2799999999999998</v>
      </c>
      <c r="BK4" s="4">
        <v>4.7300000000000004</v>
      </c>
      <c r="BL4" s="4">
        <v>4.7300000000000004</v>
      </c>
      <c r="BM4" s="4">
        <v>0</v>
      </c>
      <c r="BN4" s="4">
        <v>0</v>
      </c>
      <c r="BO4" s="4">
        <v>0</v>
      </c>
      <c r="BP4" s="4">
        <v>0</v>
      </c>
      <c r="BQ4" s="4">
        <v>209.54</v>
      </c>
      <c r="BR4" s="4">
        <v>92.9</v>
      </c>
      <c r="BS4" s="4">
        <v>116.65</v>
      </c>
      <c r="BT4" s="4">
        <v>4.82</v>
      </c>
      <c r="BU4" s="4">
        <v>2.44</v>
      </c>
      <c r="BV4" s="4">
        <v>2.38</v>
      </c>
      <c r="BW4" s="4">
        <v>545.13</v>
      </c>
      <c r="BX4" s="4">
        <v>266.02999999999997</v>
      </c>
      <c r="BY4" s="4">
        <v>279.10000000000002</v>
      </c>
      <c r="BZ4" s="4">
        <v>518.77</v>
      </c>
      <c r="CA4" s="4">
        <v>252.1</v>
      </c>
      <c r="CB4" s="4">
        <v>266.67</v>
      </c>
      <c r="CC4" s="4">
        <v>3.38</v>
      </c>
      <c r="CD4" s="4">
        <v>3.38</v>
      </c>
      <c r="CE4" s="4">
        <v>0</v>
      </c>
      <c r="CF4" s="4">
        <v>11.11</v>
      </c>
      <c r="CG4" s="4">
        <v>3.78</v>
      </c>
      <c r="CH4" s="4">
        <v>7.33</v>
      </c>
      <c r="CI4" s="4">
        <v>7.72</v>
      </c>
      <c r="CJ4" s="4">
        <v>2.61</v>
      </c>
      <c r="CK4" s="4">
        <v>5.0999999999999996</v>
      </c>
      <c r="CL4" s="4">
        <v>0</v>
      </c>
      <c r="CM4" s="4">
        <v>0</v>
      </c>
      <c r="CN4" s="4">
        <v>0</v>
      </c>
      <c r="CO4" s="4">
        <v>169.66</v>
      </c>
      <c r="CP4" s="4">
        <v>73.52</v>
      </c>
      <c r="CQ4" s="4">
        <v>96.14</v>
      </c>
      <c r="CR4" s="4">
        <v>4.16</v>
      </c>
      <c r="CS4" s="4">
        <v>4.16</v>
      </c>
      <c r="CT4" s="4">
        <v>0</v>
      </c>
      <c r="CU4" s="4">
        <v>345.78</v>
      </c>
      <c r="CV4" s="4">
        <v>169.43</v>
      </c>
      <c r="CW4" s="4">
        <v>176.34</v>
      </c>
      <c r="CX4" s="4">
        <v>345.78</v>
      </c>
      <c r="CY4" s="4">
        <v>169.43</v>
      </c>
      <c r="CZ4" s="4">
        <v>176.34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69.77</v>
      </c>
      <c r="DN4" s="4">
        <v>44.46</v>
      </c>
      <c r="DO4" s="4">
        <v>25.31</v>
      </c>
      <c r="DP4" s="4">
        <v>0</v>
      </c>
      <c r="DQ4" s="4">
        <v>0</v>
      </c>
      <c r="DR4" s="4">
        <v>0</v>
      </c>
      <c r="DS4" s="4">
        <v>203.73</v>
      </c>
      <c r="DT4" s="4">
        <v>96.4</v>
      </c>
      <c r="DU4" s="4">
        <v>107.33</v>
      </c>
      <c r="DV4" s="4">
        <v>194.06</v>
      </c>
      <c r="DW4" s="4">
        <v>95.53</v>
      </c>
      <c r="DX4" s="4">
        <v>98.54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8.7899999999999991</v>
      </c>
      <c r="EF4" s="4">
        <v>0</v>
      </c>
      <c r="EG4" s="4">
        <v>8.7899999999999991</v>
      </c>
      <c r="EH4" s="4">
        <v>0</v>
      </c>
      <c r="EI4" s="4">
        <v>0</v>
      </c>
      <c r="EJ4" s="4">
        <v>0</v>
      </c>
      <c r="EK4" s="4">
        <v>55.14</v>
      </c>
      <c r="EL4" s="4">
        <v>21.49</v>
      </c>
      <c r="EM4" s="4">
        <v>33.65</v>
      </c>
      <c r="EN4" s="4">
        <v>0.87</v>
      </c>
      <c r="EO4" s="4">
        <v>0.87</v>
      </c>
      <c r="EP4" s="4">
        <v>0</v>
      </c>
      <c r="EQ4" s="4">
        <v>182.49</v>
      </c>
      <c r="ER4" s="4">
        <v>81.849999999999994</v>
      </c>
      <c r="ES4" s="4">
        <v>100.64</v>
      </c>
      <c r="ET4" s="4">
        <v>176.02</v>
      </c>
      <c r="EU4" s="4">
        <v>77.42</v>
      </c>
      <c r="EV4" s="4">
        <v>98.6</v>
      </c>
      <c r="EW4" s="4">
        <v>0</v>
      </c>
      <c r="EX4" s="4">
        <v>0</v>
      </c>
      <c r="EY4" s="4">
        <v>0</v>
      </c>
      <c r="EZ4" s="4">
        <v>0.72</v>
      </c>
      <c r="FA4" s="4">
        <v>0</v>
      </c>
      <c r="FB4" s="4">
        <v>0.72</v>
      </c>
      <c r="FC4" s="4">
        <v>4.46</v>
      </c>
      <c r="FD4" s="4">
        <v>3.13</v>
      </c>
      <c r="FE4" s="4">
        <v>1.32</v>
      </c>
      <c r="FF4" s="4">
        <v>0</v>
      </c>
      <c r="FG4" s="4">
        <v>0</v>
      </c>
      <c r="FH4" s="4">
        <v>0</v>
      </c>
      <c r="FI4" s="4">
        <v>25.03</v>
      </c>
      <c r="FJ4" s="4">
        <v>12.16</v>
      </c>
      <c r="FK4" s="4">
        <v>12.86</v>
      </c>
      <c r="FL4" s="4">
        <v>1.3</v>
      </c>
      <c r="FM4" s="4">
        <v>1.3</v>
      </c>
      <c r="FN4" s="4">
        <v>0</v>
      </c>
      <c r="FO4" s="6"/>
    </row>
    <row r="5" spans="1:171" x14ac:dyDescent="0.25">
      <c r="A5" s="2">
        <v>28</v>
      </c>
      <c r="B5" s="2" t="s">
        <v>29</v>
      </c>
      <c r="C5" s="4">
        <v>22520</v>
      </c>
      <c r="D5" s="4">
        <v>11100.48</v>
      </c>
      <c r="E5" s="4">
        <v>11419.52</v>
      </c>
      <c r="F5" s="4">
        <v>21087</v>
      </c>
      <c r="G5" s="4">
        <v>10434.52</v>
      </c>
      <c r="H5" s="4">
        <v>10652.48</v>
      </c>
      <c r="I5" s="4">
        <v>144</v>
      </c>
      <c r="J5" s="4">
        <v>81.98</v>
      </c>
      <c r="K5" s="4">
        <v>62.02</v>
      </c>
      <c r="L5" s="4">
        <v>356</v>
      </c>
      <c r="M5" s="4">
        <v>165.86</v>
      </c>
      <c r="N5" s="4">
        <v>190.14</v>
      </c>
      <c r="O5" s="4">
        <v>184</v>
      </c>
      <c r="P5" s="4">
        <v>66.23</v>
      </c>
      <c r="Q5" s="4">
        <v>117.77</v>
      </c>
      <c r="R5" s="4">
        <v>58</v>
      </c>
      <c r="S5" s="4">
        <v>24.18</v>
      </c>
      <c r="T5" s="4">
        <v>33.82</v>
      </c>
      <c r="U5" s="4">
        <v>896</v>
      </c>
      <c r="V5" s="4">
        <v>451.28</v>
      </c>
      <c r="W5" s="4">
        <v>444.72</v>
      </c>
      <c r="X5" s="4">
        <v>691</v>
      </c>
      <c r="Y5" s="4">
        <v>327.71</v>
      </c>
      <c r="Z5" s="4">
        <v>363.29</v>
      </c>
      <c r="AA5" s="5">
        <v>5901.05</v>
      </c>
      <c r="AB5" s="5">
        <v>2982.64</v>
      </c>
      <c r="AC5" s="5">
        <v>2918.41</v>
      </c>
      <c r="AD5" s="5">
        <v>5771.6200000000008</v>
      </c>
      <c r="AE5" s="5">
        <v>2925.1699999999996</v>
      </c>
      <c r="AF5" s="5">
        <v>2846.44</v>
      </c>
      <c r="AG5" s="5">
        <v>13.93</v>
      </c>
      <c r="AH5" s="5">
        <v>8.16</v>
      </c>
      <c r="AI5" s="5">
        <v>5.77</v>
      </c>
      <c r="AJ5" s="5">
        <v>25.199999999999996</v>
      </c>
      <c r="AK5" s="5">
        <v>7.25</v>
      </c>
      <c r="AL5" s="5">
        <v>17.96</v>
      </c>
      <c r="AM5" s="5">
        <v>27.17</v>
      </c>
      <c r="AN5" s="5">
        <v>7.3699999999999992</v>
      </c>
      <c r="AO5" s="5">
        <v>19.8</v>
      </c>
      <c r="AP5" s="5">
        <v>9.5599999999999987</v>
      </c>
      <c r="AQ5" s="5">
        <v>4.9000000000000004</v>
      </c>
      <c r="AR5" s="5">
        <v>4.66</v>
      </c>
      <c r="AS5" s="4">
        <v>66.77</v>
      </c>
      <c r="AT5" s="4">
        <v>41.8</v>
      </c>
      <c r="AU5" s="4">
        <v>24.97</v>
      </c>
      <c r="AV5" s="5">
        <v>53.58</v>
      </c>
      <c r="AW5" s="5">
        <v>29.79</v>
      </c>
      <c r="AX5" s="5">
        <v>23.78</v>
      </c>
      <c r="AY5" s="4">
        <v>1816.35</v>
      </c>
      <c r="AZ5" s="4">
        <v>895.06</v>
      </c>
      <c r="BA5" s="4">
        <v>921.29</v>
      </c>
      <c r="BB5" s="4">
        <v>1776.51</v>
      </c>
      <c r="BC5" s="4">
        <v>880.58</v>
      </c>
      <c r="BD5" s="4">
        <v>895.92</v>
      </c>
      <c r="BE5" s="4">
        <v>2.3199999999999998</v>
      </c>
      <c r="BF5" s="4">
        <v>0</v>
      </c>
      <c r="BG5" s="4">
        <v>2.3199999999999998</v>
      </c>
      <c r="BH5" s="4">
        <v>6.13</v>
      </c>
      <c r="BI5" s="4">
        <v>1.63</v>
      </c>
      <c r="BJ5" s="4">
        <v>4.5</v>
      </c>
      <c r="BK5" s="4">
        <v>10.38</v>
      </c>
      <c r="BL5" s="4">
        <v>2.23</v>
      </c>
      <c r="BM5" s="4">
        <v>8.15</v>
      </c>
      <c r="BN5" s="4">
        <v>0</v>
      </c>
      <c r="BO5" s="4">
        <v>0</v>
      </c>
      <c r="BP5" s="4">
        <v>0</v>
      </c>
      <c r="BQ5" s="4">
        <v>10.130000000000001</v>
      </c>
      <c r="BR5" s="4">
        <v>10.130000000000001</v>
      </c>
      <c r="BS5" s="4">
        <v>0</v>
      </c>
      <c r="BT5" s="4">
        <v>21.01</v>
      </c>
      <c r="BU5" s="4">
        <v>10.61</v>
      </c>
      <c r="BV5" s="4">
        <v>10.39</v>
      </c>
      <c r="BW5" s="4">
        <v>1606.67</v>
      </c>
      <c r="BX5" s="4">
        <v>815.91</v>
      </c>
      <c r="BY5" s="4">
        <v>790.76</v>
      </c>
      <c r="BZ5" s="4">
        <v>1568.5</v>
      </c>
      <c r="CA5" s="4">
        <v>800.01</v>
      </c>
      <c r="CB5" s="4">
        <v>768.49</v>
      </c>
      <c r="CC5" s="4">
        <v>2.6</v>
      </c>
      <c r="CD5" s="4">
        <v>2.6</v>
      </c>
      <c r="CE5" s="4">
        <v>0</v>
      </c>
      <c r="CF5" s="4">
        <v>11.29</v>
      </c>
      <c r="CG5" s="4">
        <v>5.62</v>
      </c>
      <c r="CH5" s="4">
        <v>5.68</v>
      </c>
      <c r="CI5" s="4">
        <v>3.94</v>
      </c>
      <c r="CJ5" s="4">
        <v>0</v>
      </c>
      <c r="CK5" s="4">
        <v>3.94</v>
      </c>
      <c r="CL5" s="4">
        <v>5.14</v>
      </c>
      <c r="CM5" s="4">
        <v>2.58</v>
      </c>
      <c r="CN5" s="4">
        <v>2.56</v>
      </c>
      <c r="CO5" s="4">
        <v>24.4</v>
      </c>
      <c r="CP5" s="4">
        <v>11.5</v>
      </c>
      <c r="CQ5" s="4">
        <v>12.9</v>
      </c>
      <c r="CR5" s="4">
        <v>15.2</v>
      </c>
      <c r="CS5" s="4">
        <v>5.1100000000000003</v>
      </c>
      <c r="CT5" s="4">
        <v>10.09</v>
      </c>
      <c r="CU5" s="4">
        <v>1064.58</v>
      </c>
      <c r="CV5" s="4">
        <v>560.26</v>
      </c>
      <c r="CW5" s="4">
        <v>504.32</v>
      </c>
      <c r="CX5" s="4">
        <v>1042.1600000000001</v>
      </c>
      <c r="CY5" s="4">
        <v>544.42999999999995</v>
      </c>
      <c r="CZ5" s="4">
        <v>497.73</v>
      </c>
      <c r="DA5" s="4">
        <v>3.17</v>
      </c>
      <c r="DB5" s="4">
        <v>3.17</v>
      </c>
      <c r="DC5" s="4">
        <v>0</v>
      </c>
      <c r="DD5" s="4">
        <v>2.52</v>
      </c>
      <c r="DE5" s="4">
        <v>0</v>
      </c>
      <c r="DF5" s="4">
        <v>2.52</v>
      </c>
      <c r="DG5" s="4">
        <v>9.2100000000000009</v>
      </c>
      <c r="DH5" s="4">
        <v>5.14</v>
      </c>
      <c r="DI5" s="4">
        <v>4.07</v>
      </c>
      <c r="DJ5" s="4">
        <v>0</v>
      </c>
      <c r="DK5" s="4">
        <v>0</v>
      </c>
      <c r="DL5" s="4">
        <v>0</v>
      </c>
      <c r="DM5" s="4">
        <v>15.22</v>
      </c>
      <c r="DN5" s="4">
        <v>11.72</v>
      </c>
      <c r="DO5" s="4">
        <v>3.5</v>
      </c>
      <c r="DP5" s="4">
        <v>7.52</v>
      </c>
      <c r="DQ5" s="4">
        <v>7.52</v>
      </c>
      <c r="DR5" s="4">
        <v>0</v>
      </c>
      <c r="DS5" s="4">
        <v>660.53</v>
      </c>
      <c r="DT5" s="4">
        <v>347.47</v>
      </c>
      <c r="DU5" s="4">
        <v>313.06</v>
      </c>
      <c r="DV5" s="4">
        <v>648.51</v>
      </c>
      <c r="DW5" s="4">
        <v>342.76</v>
      </c>
      <c r="DX5" s="4">
        <v>305.75</v>
      </c>
      <c r="DY5" s="4">
        <v>2.39</v>
      </c>
      <c r="DZ5" s="4">
        <v>2.39</v>
      </c>
      <c r="EA5" s="4">
        <v>0</v>
      </c>
      <c r="EB5" s="4">
        <v>2.4</v>
      </c>
      <c r="EC5" s="4">
        <v>0</v>
      </c>
      <c r="ED5" s="4">
        <v>2.4</v>
      </c>
      <c r="EE5" s="4">
        <v>1.62</v>
      </c>
      <c r="EF5" s="4">
        <v>0</v>
      </c>
      <c r="EG5" s="4">
        <v>1.62</v>
      </c>
      <c r="EH5" s="4">
        <v>2.3199999999999998</v>
      </c>
      <c r="EI5" s="4">
        <v>2.3199999999999998</v>
      </c>
      <c r="EJ5" s="4">
        <v>0</v>
      </c>
      <c r="EK5" s="4">
        <v>5.05</v>
      </c>
      <c r="EL5" s="4">
        <v>2.2200000000000002</v>
      </c>
      <c r="EM5" s="4">
        <v>2.83</v>
      </c>
      <c r="EN5" s="4">
        <v>3.3</v>
      </c>
      <c r="EO5" s="4">
        <v>0</v>
      </c>
      <c r="EP5" s="4">
        <v>3.3</v>
      </c>
      <c r="EQ5" s="4">
        <v>752.92</v>
      </c>
      <c r="ER5" s="4">
        <v>363.94</v>
      </c>
      <c r="ES5" s="4">
        <v>388.98</v>
      </c>
      <c r="ET5" s="4">
        <v>735.94</v>
      </c>
      <c r="EU5" s="4">
        <v>357.39</v>
      </c>
      <c r="EV5" s="4">
        <v>378.55</v>
      </c>
      <c r="EW5" s="4">
        <v>3.45</v>
      </c>
      <c r="EX5" s="4">
        <v>0</v>
      </c>
      <c r="EY5" s="4">
        <v>3.45</v>
      </c>
      <c r="EZ5" s="4">
        <v>2.86</v>
      </c>
      <c r="FA5" s="4">
        <v>0</v>
      </c>
      <c r="FB5" s="4">
        <v>2.86</v>
      </c>
      <c r="FC5" s="4">
        <v>2.02</v>
      </c>
      <c r="FD5" s="4">
        <v>0</v>
      </c>
      <c r="FE5" s="4">
        <v>2.02</v>
      </c>
      <c r="FF5" s="4">
        <v>2.1</v>
      </c>
      <c r="FG5" s="4">
        <v>0</v>
      </c>
      <c r="FH5" s="4">
        <v>2.1</v>
      </c>
      <c r="FI5" s="4">
        <v>11.97</v>
      </c>
      <c r="FJ5" s="4">
        <v>6.23</v>
      </c>
      <c r="FK5" s="4">
        <v>5.74</v>
      </c>
      <c r="FL5" s="4">
        <v>6.55</v>
      </c>
      <c r="FM5" s="4">
        <v>6.55</v>
      </c>
      <c r="FN5" s="4">
        <v>0</v>
      </c>
      <c r="FO5" s="6"/>
    </row>
    <row r="6" spans="1:171" x14ac:dyDescent="0.25">
      <c r="A6" s="2">
        <v>10</v>
      </c>
      <c r="B6" s="2" t="s">
        <v>11</v>
      </c>
      <c r="C6" s="4">
        <v>201800</v>
      </c>
      <c r="D6" s="4">
        <v>101396.07</v>
      </c>
      <c r="E6" s="4">
        <v>100403.93</v>
      </c>
      <c r="F6" s="4">
        <v>181938</v>
      </c>
      <c r="G6" s="4">
        <v>91546.48</v>
      </c>
      <c r="H6" s="4">
        <v>90391.52</v>
      </c>
      <c r="I6" s="4">
        <v>3378</v>
      </c>
      <c r="J6" s="4">
        <v>1845.42</v>
      </c>
      <c r="K6" s="4">
        <v>1532.58</v>
      </c>
      <c r="L6" s="4">
        <v>2504</v>
      </c>
      <c r="M6" s="4">
        <v>1315.27</v>
      </c>
      <c r="N6" s="4">
        <v>1188.73</v>
      </c>
      <c r="O6" s="4">
        <v>6850</v>
      </c>
      <c r="P6" s="4">
        <v>3159.55</v>
      </c>
      <c r="Q6" s="4">
        <v>3690.45</v>
      </c>
      <c r="R6" s="4">
        <v>472</v>
      </c>
      <c r="S6" s="4">
        <v>251.3</v>
      </c>
      <c r="T6" s="4">
        <v>220.7</v>
      </c>
      <c r="U6" s="4">
        <v>45653</v>
      </c>
      <c r="V6" s="4">
        <v>23382.63</v>
      </c>
      <c r="W6" s="4">
        <v>22270.37</v>
      </c>
      <c r="X6" s="4">
        <v>6658</v>
      </c>
      <c r="Y6" s="4">
        <v>3278.05</v>
      </c>
      <c r="Z6" s="4">
        <v>3379.95</v>
      </c>
      <c r="AA6" s="5">
        <v>32142.77</v>
      </c>
      <c r="AB6" s="5">
        <v>15231.259999999998</v>
      </c>
      <c r="AC6" s="5">
        <v>16911.5</v>
      </c>
      <c r="AD6" s="5">
        <v>30249.9</v>
      </c>
      <c r="AE6" s="5">
        <v>14302.490000000002</v>
      </c>
      <c r="AF6" s="5">
        <v>15947.390000000001</v>
      </c>
      <c r="AG6" s="5">
        <v>224.87</v>
      </c>
      <c r="AH6" s="5">
        <v>129.54</v>
      </c>
      <c r="AI6" s="5">
        <v>95.33</v>
      </c>
      <c r="AJ6" s="5">
        <v>188.14000000000001</v>
      </c>
      <c r="AK6" s="5">
        <v>98.72</v>
      </c>
      <c r="AL6" s="5">
        <v>89.42</v>
      </c>
      <c r="AM6" s="5">
        <v>1006.85</v>
      </c>
      <c r="AN6" s="5">
        <v>500.57</v>
      </c>
      <c r="AO6" s="5">
        <v>506.27</v>
      </c>
      <c r="AP6" s="5">
        <v>44.480000000000004</v>
      </c>
      <c r="AQ6" s="5">
        <v>24.17</v>
      </c>
      <c r="AR6" s="5">
        <v>20.310000000000002</v>
      </c>
      <c r="AS6" s="5">
        <v>1920.1699999999998</v>
      </c>
      <c r="AT6" s="5">
        <v>928.87000000000012</v>
      </c>
      <c r="AU6" s="5">
        <v>991.29</v>
      </c>
      <c r="AV6" s="5">
        <v>428.55</v>
      </c>
      <c r="AW6" s="5">
        <v>175.77</v>
      </c>
      <c r="AX6" s="5">
        <v>252.79000000000002</v>
      </c>
      <c r="AY6" s="4">
        <v>11084.06</v>
      </c>
      <c r="AZ6" s="4">
        <v>5429.65</v>
      </c>
      <c r="BA6" s="4">
        <v>5654.41</v>
      </c>
      <c r="BB6" s="4">
        <v>10350.33</v>
      </c>
      <c r="BC6" s="4">
        <v>5059.21</v>
      </c>
      <c r="BD6" s="4">
        <v>5291.12</v>
      </c>
      <c r="BE6" s="4">
        <v>103.75</v>
      </c>
      <c r="BF6" s="4">
        <v>67.959999999999994</v>
      </c>
      <c r="BG6" s="4">
        <v>35.799999999999997</v>
      </c>
      <c r="BH6" s="4">
        <v>75.7</v>
      </c>
      <c r="BI6" s="4">
        <v>37.76</v>
      </c>
      <c r="BJ6" s="4">
        <v>37.94</v>
      </c>
      <c r="BK6" s="4">
        <v>398.56</v>
      </c>
      <c r="BL6" s="4">
        <v>198.08</v>
      </c>
      <c r="BM6" s="4">
        <v>200.48</v>
      </c>
      <c r="BN6" s="4">
        <v>16.670000000000002</v>
      </c>
      <c r="BO6" s="4">
        <v>8.2100000000000009</v>
      </c>
      <c r="BP6" s="4">
        <v>8.4600000000000009</v>
      </c>
      <c r="BQ6" s="4">
        <v>793.05</v>
      </c>
      <c r="BR6" s="4">
        <v>382.74</v>
      </c>
      <c r="BS6" s="4">
        <v>410.31</v>
      </c>
      <c r="BT6" s="4">
        <v>139.05000000000001</v>
      </c>
      <c r="BU6" s="4">
        <v>58.43</v>
      </c>
      <c r="BV6" s="4">
        <v>80.62</v>
      </c>
      <c r="BW6" s="4">
        <v>8551.91</v>
      </c>
      <c r="BX6" s="4">
        <v>4239.2</v>
      </c>
      <c r="BY6" s="4">
        <v>4312.71</v>
      </c>
      <c r="BZ6" s="4">
        <v>7972.08</v>
      </c>
      <c r="CA6" s="4">
        <v>3940.75</v>
      </c>
      <c r="CB6" s="4">
        <v>4031.33</v>
      </c>
      <c r="CC6" s="4">
        <v>62.54</v>
      </c>
      <c r="CD6" s="4">
        <v>39.22</v>
      </c>
      <c r="CE6" s="4">
        <v>23.32</v>
      </c>
      <c r="CF6" s="4">
        <v>49.85</v>
      </c>
      <c r="CG6" s="4">
        <v>22.45</v>
      </c>
      <c r="CH6" s="4">
        <v>27.4</v>
      </c>
      <c r="CI6" s="4">
        <v>300.2</v>
      </c>
      <c r="CJ6" s="4">
        <v>158.84</v>
      </c>
      <c r="CK6" s="4">
        <v>141.35</v>
      </c>
      <c r="CL6" s="4">
        <v>21.83</v>
      </c>
      <c r="CM6" s="4">
        <v>11.85</v>
      </c>
      <c r="CN6" s="4">
        <v>9.98</v>
      </c>
      <c r="CO6" s="4">
        <v>510.73</v>
      </c>
      <c r="CP6" s="4">
        <v>252.68</v>
      </c>
      <c r="CQ6" s="4">
        <v>258.05</v>
      </c>
      <c r="CR6" s="4">
        <v>145.41999999999999</v>
      </c>
      <c r="CS6" s="4">
        <v>66.09</v>
      </c>
      <c r="CT6" s="4">
        <v>79.34</v>
      </c>
      <c r="CU6" s="4">
        <v>5595.19</v>
      </c>
      <c r="CV6" s="4">
        <v>2696.99</v>
      </c>
      <c r="CW6" s="4">
        <v>2898.2</v>
      </c>
      <c r="CX6" s="4">
        <v>5320.82</v>
      </c>
      <c r="CY6" s="4">
        <v>2573.38</v>
      </c>
      <c r="CZ6" s="4">
        <v>2747.43</v>
      </c>
      <c r="DA6" s="4">
        <v>34.590000000000003</v>
      </c>
      <c r="DB6" s="4">
        <v>13.24</v>
      </c>
      <c r="DC6" s="4">
        <v>21.34</v>
      </c>
      <c r="DD6" s="4">
        <v>25.3</v>
      </c>
      <c r="DE6" s="4">
        <v>12.1</v>
      </c>
      <c r="DF6" s="4">
        <v>13.2</v>
      </c>
      <c r="DG6" s="4">
        <v>145.62</v>
      </c>
      <c r="DH6" s="4">
        <v>65.55</v>
      </c>
      <c r="DI6" s="4">
        <v>80.069999999999993</v>
      </c>
      <c r="DJ6" s="4">
        <v>5.98</v>
      </c>
      <c r="DK6" s="4">
        <v>4.1100000000000003</v>
      </c>
      <c r="DL6" s="4">
        <v>1.87</v>
      </c>
      <c r="DM6" s="4">
        <v>308.27</v>
      </c>
      <c r="DN6" s="4">
        <v>124.59</v>
      </c>
      <c r="DO6" s="4">
        <v>183.67</v>
      </c>
      <c r="DP6" s="4">
        <v>62.88</v>
      </c>
      <c r="DQ6" s="4">
        <v>28.6</v>
      </c>
      <c r="DR6" s="4">
        <v>34.28</v>
      </c>
      <c r="DS6" s="4">
        <v>3435.95</v>
      </c>
      <c r="DT6" s="4">
        <v>1572.35</v>
      </c>
      <c r="DU6" s="4">
        <v>1863.6</v>
      </c>
      <c r="DV6" s="4">
        <v>3309.9</v>
      </c>
      <c r="DW6" s="4">
        <v>1510.29</v>
      </c>
      <c r="DX6" s="4">
        <v>1799.61</v>
      </c>
      <c r="DY6" s="4">
        <v>11.46</v>
      </c>
      <c r="DZ6" s="4">
        <v>3.74</v>
      </c>
      <c r="EA6" s="4">
        <v>7.72</v>
      </c>
      <c r="EB6" s="4">
        <v>19.75</v>
      </c>
      <c r="EC6" s="4">
        <v>16.73</v>
      </c>
      <c r="ED6" s="4">
        <v>3.02</v>
      </c>
      <c r="EE6" s="4">
        <v>75.14</v>
      </c>
      <c r="EF6" s="4">
        <v>27.02</v>
      </c>
      <c r="EG6" s="4">
        <v>48.12</v>
      </c>
      <c r="EH6" s="4">
        <v>0</v>
      </c>
      <c r="EI6" s="4">
        <v>0</v>
      </c>
      <c r="EJ6" s="4">
        <v>0</v>
      </c>
      <c r="EK6" s="4">
        <v>193.56</v>
      </c>
      <c r="EL6" s="4">
        <v>105.36</v>
      </c>
      <c r="EM6" s="4">
        <v>88.2</v>
      </c>
      <c r="EN6" s="4">
        <v>19.7</v>
      </c>
      <c r="EO6" s="4">
        <v>14.57</v>
      </c>
      <c r="EP6" s="4">
        <v>5.13</v>
      </c>
      <c r="EQ6" s="4">
        <v>3475.66</v>
      </c>
      <c r="ER6" s="4">
        <v>1293.07</v>
      </c>
      <c r="ES6" s="4">
        <v>2182.58</v>
      </c>
      <c r="ET6" s="4">
        <v>3296.77</v>
      </c>
      <c r="EU6" s="4">
        <v>1218.8599999999999</v>
      </c>
      <c r="EV6" s="4">
        <v>2077.9</v>
      </c>
      <c r="EW6" s="4">
        <v>12.53</v>
      </c>
      <c r="EX6" s="4">
        <v>5.38</v>
      </c>
      <c r="EY6" s="4">
        <v>7.15</v>
      </c>
      <c r="EZ6" s="4">
        <v>17.54</v>
      </c>
      <c r="FA6" s="4">
        <v>9.68</v>
      </c>
      <c r="FB6" s="4">
        <v>7.86</v>
      </c>
      <c r="FC6" s="4">
        <v>87.33</v>
      </c>
      <c r="FD6" s="4">
        <v>51.08</v>
      </c>
      <c r="FE6" s="4">
        <v>36.25</v>
      </c>
      <c r="FF6" s="4">
        <v>0</v>
      </c>
      <c r="FG6" s="4">
        <v>0</v>
      </c>
      <c r="FH6" s="4">
        <v>0</v>
      </c>
      <c r="FI6" s="4">
        <v>114.56</v>
      </c>
      <c r="FJ6" s="4">
        <v>63.5</v>
      </c>
      <c r="FK6" s="4">
        <v>51.06</v>
      </c>
      <c r="FL6" s="4">
        <v>61.5</v>
      </c>
      <c r="FM6" s="4">
        <v>8.08</v>
      </c>
      <c r="FN6" s="4">
        <v>53.42</v>
      </c>
      <c r="FO6" s="6"/>
    </row>
    <row r="7" spans="1:171" x14ac:dyDescent="0.25">
      <c r="A7" s="2">
        <v>17</v>
      </c>
      <c r="B7" s="2" t="s">
        <v>18</v>
      </c>
      <c r="C7" s="4">
        <v>78420</v>
      </c>
      <c r="D7" s="4">
        <v>39199.9</v>
      </c>
      <c r="E7" s="4">
        <v>39220.1</v>
      </c>
      <c r="F7" s="4">
        <v>73391</v>
      </c>
      <c r="G7" s="4">
        <v>36703.57</v>
      </c>
      <c r="H7" s="4">
        <v>36687.43</v>
      </c>
      <c r="I7" s="4">
        <v>510</v>
      </c>
      <c r="J7" s="4">
        <v>300.70999999999998</v>
      </c>
      <c r="K7" s="4">
        <v>209.29</v>
      </c>
      <c r="L7" s="4">
        <v>1497</v>
      </c>
      <c r="M7" s="4">
        <v>765.94</v>
      </c>
      <c r="N7" s="4">
        <v>731.06</v>
      </c>
      <c r="O7" s="4">
        <v>929</v>
      </c>
      <c r="P7" s="4">
        <v>399.54</v>
      </c>
      <c r="Q7" s="4">
        <v>529.46</v>
      </c>
      <c r="R7" s="4">
        <v>193</v>
      </c>
      <c r="S7" s="4">
        <v>105.92</v>
      </c>
      <c r="T7" s="4">
        <v>87.08</v>
      </c>
      <c r="U7" s="4">
        <v>23839</v>
      </c>
      <c r="V7" s="4">
        <v>12479.08</v>
      </c>
      <c r="W7" s="4">
        <v>11359.92</v>
      </c>
      <c r="X7" s="4">
        <v>1900</v>
      </c>
      <c r="Y7" s="4">
        <v>924.22</v>
      </c>
      <c r="Z7" s="4">
        <v>975.78</v>
      </c>
      <c r="AA7" s="5">
        <v>16925.12</v>
      </c>
      <c r="AB7" s="5">
        <v>8153.1100000000006</v>
      </c>
      <c r="AC7" s="5">
        <v>8772.01</v>
      </c>
      <c r="AD7" s="5">
        <v>16478.89</v>
      </c>
      <c r="AE7" s="5">
        <v>7944.5199999999995</v>
      </c>
      <c r="AF7" s="5">
        <v>8534.3700000000008</v>
      </c>
      <c r="AG7" s="5">
        <v>22.31</v>
      </c>
      <c r="AH7" s="5">
        <v>11.3</v>
      </c>
      <c r="AI7" s="5">
        <v>11.009999999999998</v>
      </c>
      <c r="AJ7" s="5">
        <v>129.73999999999998</v>
      </c>
      <c r="AK7" s="5">
        <v>72.44</v>
      </c>
      <c r="AL7" s="5">
        <v>57.310000000000009</v>
      </c>
      <c r="AM7" s="5">
        <v>116.37</v>
      </c>
      <c r="AN7" s="5">
        <v>54.4</v>
      </c>
      <c r="AO7" s="5">
        <v>61.97</v>
      </c>
      <c r="AP7" s="5">
        <v>12.409999999999998</v>
      </c>
      <c r="AQ7" s="5">
        <v>5.08</v>
      </c>
      <c r="AR7" s="5">
        <v>7.33</v>
      </c>
      <c r="AS7" s="4">
        <v>1034.96</v>
      </c>
      <c r="AT7" s="4">
        <v>519.30999999999995</v>
      </c>
      <c r="AU7" s="4">
        <v>515.65</v>
      </c>
      <c r="AV7" s="5">
        <v>165.39999999999998</v>
      </c>
      <c r="AW7" s="5">
        <v>65.38</v>
      </c>
      <c r="AX7" s="5">
        <v>100.01</v>
      </c>
      <c r="AY7" s="4">
        <v>5478.25</v>
      </c>
      <c r="AZ7" s="4">
        <v>2698.75</v>
      </c>
      <c r="BA7" s="4">
        <v>2779.5</v>
      </c>
      <c r="BB7" s="4">
        <v>5299.8</v>
      </c>
      <c r="BC7" s="4">
        <v>2603.38</v>
      </c>
      <c r="BD7" s="4">
        <v>2696.42</v>
      </c>
      <c r="BE7" s="4">
        <v>8.6</v>
      </c>
      <c r="BF7" s="4">
        <v>8.6</v>
      </c>
      <c r="BG7" s="4">
        <v>0</v>
      </c>
      <c r="BH7" s="4">
        <v>61.66</v>
      </c>
      <c r="BI7" s="4">
        <v>37.36</v>
      </c>
      <c r="BJ7" s="4">
        <v>24.31</v>
      </c>
      <c r="BK7" s="4">
        <v>51.36</v>
      </c>
      <c r="BL7" s="4">
        <v>27.64</v>
      </c>
      <c r="BM7" s="4">
        <v>23.72</v>
      </c>
      <c r="BN7" s="4">
        <v>3.14</v>
      </c>
      <c r="BO7" s="4">
        <v>3.14</v>
      </c>
      <c r="BP7" s="4">
        <v>0</v>
      </c>
      <c r="BQ7" s="4">
        <v>473.95</v>
      </c>
      <c r="BR7" s="4">
        <v>235.97</v>
      </c>
      <c r="BS7" s="4">
        <v>237.97</v>
      </c>
      <c r="BT7" s="4">
        <v>53.7</v>
      </c>
      <c r="BU7" s="4">
        <v>18.649999999999999</v>
      </c>
      <c r="BV7" s="4">
        <v>35.049999999999997</v>
      </c>
      <c r="BW7" s="4">
        <v>4505.05</v>
      </c>
      <c r="BX7" s="4">
        <v>2249.38</v>
      </c>
      <c r="BY7" s="4">
        <v>2255.67</v>
      </c>
      <c r="BZ7" s="4">
        <v>4379.53</v>
      </c>
      <c r="CA7" s="4">
        <v>2189.33</v>
      </c>
      <c r="CB7" s="4">
        <v>2190.1999999999998</v>
      </c>
      <c r="CC7" s="4">
        <v>6.77</v>
      </c>
      <c r="CD7" s="4">
        <v>0</v>
      </c>
      <c r="CE7" s="4">
        <v>6.77</v>
      </c>
      <c r="CF7" s="4">
        <v>43.22</v>
      </c>
      <c r="CG7" s="4">
        <v>25.3</v>
      </c>
      <c r="CH7" s="4">
        <v>17.920000000000002</v>
      </c>
      <c r="CI7" s="4">
        <v>32.97</v>
      </c>
      <c r="CJ7" s="4">
        <v>12.32</v>
      </c>
      <c r="CK7" s="4">
        <v>20.65</v>
      </c>
      <c r="CL7" s="4">
        <v>3.38</v>
      </c>
      <c r="CM7" s="4">
        <v>0</v>
      </c>
      <c r="CN7" s="4">
        <v>3.38</v>
      </c>
      <c r="CO7" s="4">
        <v>265.44</v>
      </c>
      <c r="CP7" s="4">
        <v>143.19</v>
      </c>
      <c r="CQ7" s="4">
        <v>122.25</v>
      </c>
      <c r="CR7" s="4">
        <v>39.17</v>
      </c>
      <c r="CS7" s="4">
        <v>22.42</v>
      </c>
      <c r="CT7" s="4">
        <v>16.739999999999998</v>
      </c>
      <c r="CU7" s="4">
        <v>2971.61</v>
      </c>
      <c r="CV7" s="4">
        <v>1462.4</v>
      </c>
      <c r="CW7" s="4">
        <v>1509.21</v>
      </c>
      <c r="CX7" s="4">
        <v>2888.03</v>
      </c>
      <c r="CY7" s="4">
        <v>1431.94</v>
      </c>
      <c r="CZ7" s="4">
        <v>1456.09</v>
      </c>
      <c r="DA7" s="4">
        <v>2.54</v>
      </c>
      <c r="DB7" s="4">
        <v>0</v>
      </c>
      <c r="DC7" s="4">
        <v>2.54</v>
      </c>
      <c r="DD7" s="4">
        <v>11.82</v>
      </c>
      <c r="DE7" s="4">
        <v>2.08</v>
      </c>
      <c r="DF7" s="4">
        <v>9.74</v>
      </c>
      <c r="DG7" s="4">
        <v>21.76</v>
      </c>
      <c r="DH7" s="4">
        <v>9.9499999999999993</v>
      </c>
      <c r="DI7" s="4">
        <v>11.81</v>
      </c>
      <c r="DJ7" s="4">
        <v>3.95</v>
      </c>
      <c r="DK7" s="4">
        <v>0</v>
      </c>
      <c r="DL7" s="4">
        <v>3.95</v>
      </c>
      <c r="DM7" s="4">
        <v>127.8</v>
      </c>
      <c r="DN7" s="4">
        <v>65.349999999999994</v>
      </c>
      <c r="DO7" s="4">
        <v>62.46</v>
      </c>
      <c r="DP7" s="4">
        <v>43.51</v>
      </c>
      <c r="DQ7" s="4">
        <v>18.420000000000002</v>
      </c>
      <c r="DR7" s="4">
        <v>25.09</v>
      </c>
      <c r="DS7" s="4">
        <v>1885.31</v>
      </c>
      <c r="DT7" s="4">
        <v>890.09</v>
      </c>
      <c r="DU7" s="4">
        <v>995.22</v>
      </c>
      <c r="DV7" s="4">
        <v>1858.07</v>
      </c>
      <c r="DW7" s="4">
        <v>878.59</v>
      </c>
      <c r="DX7" s="4">
        <v>979.48</v>
      </c>
      <c r="DY7" s="4">
        <v>1.7</v>
      </c>
      <c r="DZ7" s="4">
        <v>0</v>
      </c>
      <c r="EA7" s="4">
        <v>1.7</v>
      </c>
      <c r="EB7" s="4">
        <v>8.83</v>
      </c>
      <c r="EC7" s="4">
        <v>7.7</v>
      </c>
      <c r="ED7" s="4">
        <v>1.1299999999999999</v>
      </c>
      <c r="EE7" s="4">
        <v>2.2799999999999998</v>
      </c>
      <c r="EF7" s="4">
        <v>0</v>
      </c>
      <c r="EG7" s="4">
        <v>2.2799999999999998</v>
      </c>
      <c r="EH7" s="4">
        <v>1.94</v>
      </c>
      <c r="EI7" s="4">
        <v>1.94</v>
      </c>
      <c r="EJ7" s="4">
        <v>0</v>
      </c>
      <c r="EK7" s="4">
        <v>87.95</v>
      </c>
      <c r="EL7" s="4">
        <v>35.51</v>
      </c>
      <c r="EM7" s="4">
        <v>52.44</v>
      </c>
      <c r="EN7" s="4">
        <v>12.48</v>
      </c>
      <c r="EO7" s="4">
        <v>1.86</v>
      </c>
      <c r="EP7" s="4">
        <v>10.62</v>
      </c>
      <c r="EQ7" s="4">
        <v>2084.9</v>
      </c>
      <c r="ER7" s="4">
        <v>852.49</v>
      </c>
      <c r="ES7" s="4">
        <v>1232.4100000000001</v>
      </c>
      <c r="ET7" s="4">
        <v>2053.46</v>
      </c>
      <c r="EU7" s="4">
        <v>841.28</v>
      </c>
      <c r="EV7" s="4">
        <v>1212.18</v>
      </c>
      <c r="EW7" s="4">
        <v>2.7</v>
      </c>
      <c r="EX7" s="4">
        <v>2.7</v>
      </c>
      <c r="EY7" s="4">
        <v>0</v>
      </c>
      <c r="EZ7" s="4">
        <v>4.21</v>
      </c>
      <c r="FA7" s="4">
        <v>0</v>
      </c>
      <c r="FB7" s="4">
        <v>4.21</v>
      </c>
      <c r="FC7" s="4">
        <v>8</v>
      </c>
      <c r="FD7" s="4">
        <v>4.49</v>
      </c>
      <c r="FE7" s="4">
        <v>3.51</v>
      </c>
      <c r="FF7" s="4">
        <v>0</v>
      </c>
      <c r="FG7" s="4">
        <v>0</v>
      </c>
      <c r="FH7" s="4">
        <v>0</v>
      </c>
      <c r="FI7" s="4">
        <v>79.819999999999993</v>
      </c>
      <c r="FJ7" s="4">
        <v>39.29</v>
      </c>
      <c r="FK7" s="4">
        <v>40.53</v>
      </c>
      <c r="FL7" s="4">
        <v>16.54</v>
      </c>
      <c r="FM7" s="4">
        <v>4.03</v>
      </c>
      <c r="FN7" s="4">
        <v>12.51</v>
      </c>
      <c r="FO7" s="6"/>
    </row>
    <row r="8" spans="1:171" x14ac:dyDescent="0.25">
      <c r="A8" s="2">
        <v>18</v>
      </c>
      <c r="B8" s="2" t="s">
        <v>19</v>
      </c>
      <c r="C8" s="4">
        <v>76010</v>
      </c>
      <c r="D8" s="4">
        <v>37927.370000000003</v>
      </c>
      <c r="E8" s="4">
        <v>38082.629999999997</v>
      </c>
      <c r="F8" s="4">
        <v>65939</v>
      </c>
      <c r="G8" s="4">
        <v>32773.480000000003</v>
      </c>
      <c r="H8" s="4">
        <v>33165.519999999997</v>
      </c>
      <c r="I8" s="4">
        <v>791</v>
      </c>
      <c r="J8" s="4">
        <v>571.02</v>
      </c>
      <c r="K8" s="4">
        <v>219.98</v>
      </c>
      <c r="L8" s="4">
        <v>4242</v>
      </c>
      <c r="M8" s="4">
        <v>2220.16</v>
      </c>
      <c r="N8" s="4">
        <v>2021.84</v>
      </c>
      <c r="O8" s="4">
        <v>1420</v>
      </c>
      <c r="P8" s="4">
        <v>554.29999999999995</v>
      </c>
      <c r="Q8" s="4">
        <v>865.7</v>
      </c>
      <c r="R8" s="4">
        <v>143</v>
      </c>
      <c r="S8" s="4">
        <v>75.709999999999994</v>
      </c>
      <c r="T8" s="4">
        <v>67.290000000000006</v>
      </c>
      <c r="U8" s="4">
        <v>4803</v>
      </c>
      <c r="V8" s="4">
        <v>2586.23</v>
      </c>
      <c r="W8" s="4">
        <v>2216.77</v>
      </c>
      <c r="X8" s="4">
        <v>3475</v>
      </c>
      <c r="Y8" s="4">
        <v>1732.7</v>
      </c>
      <c r="Z8" s="4">
        <v>1742.3</v>
      </c>
      <c r="AA8" s="4">
        <v>23024.97</v>
      </c>
      <c r="AB8" s="4">
        <v>10825.06</v>
      </c>
      <c r="AC8" s="4">
        <v>12199.9</v>
      </c>
      <c r="AD8" s="4">
        <v>21856.73</v>
      </c>
      <c r="AE8" s="4">
        <v>10289.379999999999</v>
      </c>
      <c r="AF8" s="4">
        <v>11567.34</v>
      </c>
      <c r="AG8" s="4">
        <v>60.150000000000006</v>
      </c>
      <c r="AH8" s="4">
        <v>39.200000000000003</v>
      </c>
      <c r="AI8" s="4">
        <v>20.95</v>
      </c>
      <c r="AJ8" s="4">
        <v>421.78000000000003</v>
      </c>
      <c r="AK8" s="4">
        <v>197.49999999999997</v>
      </c>
      <c r="AL8" s="4">
        <v>224.28</v>
      </c>
      <c r="AM8" s="4">
        <v>335.34</v>
      </c>
      <c r="AN8" s="4">
        <v>115.77</v>
      </c>
      <c r="AO8" s="4">
        <v>219.57999999999998</v>
      </c>
      <c r="AP8" s="4">
        <v>19.75</v>
      </c>
      <c r="AQ8" s="4">
        <v>9.0300000000000011</v>
      </c>
      <c r="AR8" s="4">
        <v>10.71</v>
      </c>
      <c r="AS8" s="4">
        <v>354.28999999999996</v>
      </c>
      <c r="AT8" s="4">
        <v>152.15</v>
      </c>
      <c r="AU8" s="4">
        <v>202.14</v>
      </c>
      <c r="AV8" s="4">
        <v>331.20999999999992</v>
      </c>
      <c r="AW8" s="4">
        <v>174.16</v>
      </c>
      <c r="AX8" s="4">
        <v>157.06000000000003</v>
      </c>
      <c r="AY8" s="4">
        <v>6966.27</v>
      </c>
      <c r="AZ8" s="4">
        <v>3230.91</v>
      </c>
      <c r="BA8" s="4">
        <v>3735.36</v>
      </c>
      <c r="BB8" s="4">
        <v>6576.77</v>
      </c>
      <c r="BC8" s="4">
        <v>3051.12</v>
      </c>
      <c r="BD8" s="4">
        <v>3525.65</v>
      </c>
      <c r="BE8" s="4">
        <v>21.54</v>
      </c>
      <c r="BF8" s="4">
        <v>13.77</v>
      </c>
      <c r="BG8" s="4">
        <v>7.77</v>
      </c>
      <c r="BH8" s="4">
        <v>160.99</v>
      </c>
      <c r="BI8" s="4">
        <v>82.13</v>
      </c>
      <c r="BJ8" s="4">
        <v>78.86</v>
      </c>
      <c r="BK8" s="4">
        <v>104.39</v>
      </c>
      <c r="BL8" s="4">
        <v>31.38</v>
      </c>
      <c r="BM8" s="4">
        <v>73.010000000000005</v>
      </c>
      <c r="BN8" s="4">
        <v>11.6</v>
      </c>
      <c r="BO8" s="4">
        <v>4.8600000000000003</v>
      </c>
      <c r="BP8" s="4">
        <v>6.74</v>
      </c>
      <c r="BQ8" s="4">
        <v>118.26</v>
      </c>
      <c r="BR8" s="4">
        <v>56.66</v>
      </c>
      <c r="BS8" s="4">
        <v>61.6</v>
      </c>
      <c r="BT8" s="4">
        <v>90.99</v>
      </c>
      <c r="BU8" s="4">
        <v>47.65</v>
      </c>
      <c r="BV8" s="4">
        <v>43.34</v>
      </c>
      <c r="BW8" s="4">
        <v>6209.87</v>
      </c>
      <c r="BX8" s="4">
        <v>3025.75</v>
      </c>
      <c r="BY8" s="4">
        <v>3184.12</v>
      </c>
      <c r="BZ8" s="4">
        <v>5802.57</v>
      </c>
      <c r="CA8" s="4">
        <v>2825.18</v>
      </c>
      <c r="CB8" s="4">
        <v>2977.39</v>
      </c>
      <c r="CC8" s="4">
        <v>22.44</v>
      </c>
      <c r="CD8" s="4">
        <v>17.329999999999998</v>
      </c>
      <c r="CE8" s="4">
        <v>5.1100000000000003</v>
      </c>
      <c r="CF8" s="4">
        <v>139.57</v>
      </c>
      <c r="CG8" s="4">
        <v>66.52</v>
      </c>
      <c r="CH8" s="4">
        <v>73.05</v>
      </c>
      <c r="CI8" s="4">
        <v>112.4</v>
      </c>
      <c r="CJ8" s="4">
        <v>42.83</v>
      </c>
      <c r="CK8" s="4">
        <v>69.569999999999993</v>
      </c>
      <c r="CL8" s="4">
        <v>6.22</v>
      </c>
      <c r="CM8" s="4">
        <v>4.17</v>
      </c>
      <c r="CN8" s="4">
        <v>2.04</v>
      </c>
      <c r="CO8" s="4">
        <v>112.08</v>
      </c>
      <c r="CP8" s="4">
        <v>48.31</v>
      </c>
      <c r="CQ8" s="4">
        <v>63.77</v>
      </c>
      <c r="CR8" s="4">
        <v>126.67</v>
      </c>
      <c r="CS8" s="4">
        <v>69.72</v>
      </c>
      <c r="CT8" s="4">
        <v>56.96</v>
      </c>
      <c r="CU8" s="4">
        <v>4145.17</v>
      </c>
      <c r="CV8" s="4">
        <v>2021.71</v>
      </c>
      <c r="CW8" s="4">
        <v>2123.4499999999998</v>
      </c>
      <c r="CX8" s="4">
        <v>3948.98</v>
      </c>
      <c r="CY8" s="4">
        <v>1936.12</v>
      </c>
      <c r="CZ8" s="4">
        <v>2012.86</v>
      </c>
      <c r="DA8" s="4">
        <v>6.08</v>
      </c>
      <c r="DB8" s="4">
        <v>2.5499999999999998</v>
      </c>
      <c r="DC8" s="4">
        <v>3.53</v>
      </c>
      <c r="DD8" s="4">
        <v>68.78</v>
      </c>
      <c r="DE8" s="4">
        <v>31.25</v>
      </c>
      <c r="DF8" s="4">
        <v>37.53</v>
      </c>
      <c r="DG8" s="4">
        <v>61.46</v>
      </c>
      <c r="DH8" s="4">
        <v>23.1</v>
      </c>
      <c r="DI8" s="4">
        <v>38.369999999999997</v>
      </c>
      <c r="DJ8" s="4">
        <v>1.93</v>
      </c>
      <c r="DK8" s="4">
        <v>0</v>
      </c>
      <c r="DL8" s="4">
        <v>1.93</v>
      </c>
      <c r="DM8" s="4">
        <v>53.81</v>
      </c>
      <c r="DN8" s="4">
        <v>22.98</v>
      </c>
      <c r="DO8" s="4">
        <v>30.82</v>
      </c>
      <c r="DP8" s="4">
        <v>57.93</v>
      </c>
      <c r="DQ8" s="4">
        <v>28.69</v>
      </c>
      <c r="DR8" s="4">
        <v>29.24</v>
      </c>
      <c r="DS8" s="4">
        <v>2712.9</v>
      </c>
      <c r="DT8" s="4">
        <v>1304.33</v>
      </c>
      <c r="DU8" s="4">
        <v>1408.57</v>
      </c>
      <c r="DV8" s="4">
        <v>2607.14</v>
      </c>
      <c r="DW8" s="4">
        <v>1261.02</v>
      </c>
      <c r="DX8" s="4">
        <v>1346.11</v>
      </c>
      <c r="DY8" s="4">
        <v>6.38</v>
      </c>
      <c r="DZ8" s="4">
        <v>3.39</v>
      </c>
      <c r="EA8" s="4">
        <v>2.99</v>
      </c>
      <c r="EB8" s="4">
        <v>32.39</v>
      </c>
      <c r="EC8" s="4">
        <v>13.18</v>
      </c>
      <c r="ED8" s="4">
        <v>19.21</v>
      </c>
      <c r="EE8" s="4">
        <v>34.26</v>
      </c>
      <c r="EF8" s="4">
        <v>11.66</v>
      </c>
      <c r="EG8" s="4">
        <v>22.6</v>
      </c>
      <c r="EH8" s="4">
        <v>0</v>
      </c>
      <c r="EI8" s="4">
        <v>0</v>
      </c>
      <c r="EJ8" s="4">
        <v>0</v>
      </c>
      <c r="EK8" s="4">
        <v>42.42</v>
      </c>
      <c r="EL8" s="4">
        <v>14.07</v>
      </c>
      <c r="EM8" s="4">
        <v>28.35</v>
      </c>
      <c r="EN8" s="4">
        <v>32.72</v>
      </c>
      <c r="EO8" s="4">
        <v>15.07</v>
      </c>
      <c r="EP8" s="4">
        <v>17.649999999999999</v>
      </c>
      <c r="EQ8" s="4">
        <v>2990.76</v>
      </c>
      <c r="ER8" s="4">
        <v>1242.3599999999999</v>
      </c>
      <c r="ES8" s="4">
        <v>1748.4</v>
      </c>
      <c r="ET8" s="4">
        <v>2921.27</v>
      </c>
      <c r="EU8" s="4">
        <v>1215.94</v>
      </c>
      <c r="EV8" s="4">
        <v>1705.33</v>
      </c>
      <c r="EW8" s="4">
        <v>3.71</v>
      </c>
      <c r="EX8" s="4">
        <v>2.16</v>
      </c>
      <c r="EY8" s="4">
        <v>1.55</v>
      </c>
      <c r="EZ8" s="4">
        <v>20.05</v>
      </c>
      <c r="FA8" s="4">
        <v>4.42</v>
      </c>
      <c r="FB8" s="4">
        <v>15.63</v>
      </c>
      <c r="FC8" s="4">
        <v>22.83</v>
      </c>
      <c r="FD8" s="4">
        <v>6.8</v>
      </c>
      <c r="FE8" s="4">
        <v>16.03</v>
      </c>
      <c r="FF8" s="4">
        <v>0</v>
      </c>
      <c r="FG8" s="4">
        <v>0</v>
      </c>
      <c r="FH8" s="4">
        <v>0</v>
      </c>
      <c r="FI8" s="4">
        <v>27.72</v>
      </c>
      <c r="FJ8" s="4">
        <v>10.130000000000001</v>
      </c>
      <c r="FK8" s="4">
        <v>17.600000000000001</v>
      </c>
      <c r="FL8" s="4">
        <v>22.9</v>
      </c>
      <c r="FM8" s="4">
        <v>13.03</v>
      </c>
      <c r="FN8" s="4">
        <v>9.8699999999999992</v>
      </c>
      <c r="FO8" s="6"/>
    </row>
    <row r="9" spans="1:171" x14ac:dyDescent="0.25">
      <c r="A9" s="2">
        <v>5</v>
      </c>
      <c r="B9" s="2" t="s">
        <v>6</v>
      </c>
      <c r="C9" s="4">
        <v>488500</v>
      </c>
      <c r="D9" s="4">
        <v>241258.63</v>
      </c>
      <c r="E9" s="4">
        <v>247241.37</v>
      </c>
      <c r="F9" s="4">
        <v>420167</v>
      </c>
      <c r="G9" s="4">
        <v>207785.26</v>
      </c>
      <c r="H9" s="4">
        <v>212381.74</v>
      </c>
      <c r="I9" s="4">
        <v>11609</v>
      </c>
      <c r="J9" s="4">
        <v>6330.72</v>
      </c>
      <c r="K9" s="4">
        <v>5278.28</v>
      </c>
      <c r="L9" s="4">
        <v>5210</v>
      </c>
      <c r="M9" s="4">
        <v>2662.09</v>
      </c>
      <c r="N9" s="4">
        <v>2547.91</v>
      </c>
      <c r="O9" s="4">
        <v>25227</v>
      </c>
      <c r="P9" s="4">
        <v>11500.23</v>
      </c>
      <c r="Q9" s="4">
        <v>13726.77</v>
      </c>
      <c r="R9" s="4">
        <v>4053</v>
      </c>
      <c r="S9" s="4">
        <v>2003.78</v>
      </c>
      <c r="T9" s="4">
        <v>2049.2199999999998</v>
      </c>
      <c r="U9" s="4">
        <v>46421</v>
      </c>
      <c r="V9" s="4">
        <v>23546.22</v>
      </c>
      <c r="W9" s="4">
        <v>22874.78</v>
      </c>
      <c r="X9" s="4">
        <v>22234</v>
      </c>
      <c r="Y9" s="4">
        <v>10976.55</v>
      </c>
      <c r="Z9" s="4">
        <v>11257.45</v>
      </c>
      <c r="AA9" s="5">
        <v>82506.649999999994</v>
      </c>
      <c r="AB9" s="5">
        <v>37904.28</v>
      </c>
      <c r="AC9" s="5">
        <v>44602.380000000005</v>
      </c>
      <c r="AD9" s="5">
        <v>76332.490000000005</v>
      </c>
      <c r="AE9" s="5">
        <v>35100.840000000004</v>
      </c>
      <c r="AF9" s="5">
        <v>41231.62999999999</v>
      </c>
      <c r="AG9" s="5">
        <v>981.22</v>
      </c>
      <c r="AH9" s="5">
        <v>488.20000000000005</v>
      </c>
      <c r="AI9" s="5">
        <v>493.02</v>
      </c>
      <c r="AJ9" s="5">
        <v>423.09000000000003</v>
      </c>
      <c r="AK9" s="5">
        <v>221.57999999999998</v>
      </c>
      <c r="AL9" s="5">
        <v>201.51000000000002</v>
      </c>
      <c r="AM9" s="5">
        <v>3402.29</v>
      </c>
      <c r="AN9" s="5">
        <v>1466.04</v>
      </c>
      <c r="AO9" s="5">
        <v>1936.2599999999998</v>
      </c>
      <c r="AP9" s="5">
        <v>243.01</v>
      </c>
      <c r="AQ9" s="5">
        <v>98.16</v>
      </c>
      <c r="AR9" s="5">
        <v>144.85000000000002</v>
      </c>
      <c r="AS9" s="5">
        <v>2087.8199999999997</v>
      </c>
      <c r="AT9" s="5">
        <v>871.27</v>
      </c>
      <c r="AU9" s="5">
        <v>1216.55</v>
      </c>
      <c r="AV9" s="5">
        <v>1124.5600000000002</v>
      </c>
      <c r="AW9" s="5">
        <v>529.43999999999994</v>
      </c>
      <c r="AX9" s="5">
        <v>595.11000000000013</v>
      </c>
      <c r="AY9" s="4">
        <v>28139.77</v>
      </c>
      <c r="AZ9" s="4">
        <v>13240.66</v>
      </c>
      <c r="BA9" s="4">
        <v>14899.11</v>
      </c>
      <c r="BB9" s="4">
        <v>25754.87</v>
      </c>
      <c r="BC9" s="4">
        <v>12182.32</v>
      </c>
      <c r="BD9" s="4">
        <v>13572.55</v>
      </c>
      <c r="BE9" s="4">
        <v>389.95</v>
      </c>
      <c r="BF9" s="4">
        <v>196.04</v>
      </c>
      <c r="BG9" s="4">
        <v>193.9</v>
      </c>
      <c r="BH9" s="4">
        <v>191.88</v>
      </c>
      <c r="BI9" s="4">
        <v>96.57</v>
      </c>
      <c r="BJ9" s="4">
        <v>95.31</v>
      </c>
      <c r="BK9" s="4">
        <v>1278.8399999999999</v>
      </c>
      <c r="BL9" s="4">
        <v>555.54</v>
      </c>
      <c r="BM9" s="4">
        <v>723.3</v>
      </c>
      <c r="BN9" s="4">
        <v>96.07</v>
      </c>
      <c r="BO9" s="4">
        <v>34.92</v>
      </c>
      <c r="BP9" s="4">
        <v>61.15</v>
      </c>
      <c r="BQ9" s="4">
        <v>837.32</v>
      </c>
      <c r="BR9" s="4">
        <v>354.26</v>
      </c>
      <c r="BS9" s="4">
        <v>483.06</v>
      </c>
      <c r="BT9" s="4">
        <v>428.17</v>
      </c>
      <c r="BU9" s="4">
        <v>175.27</v>
      </c>
      <c r="BV9" s="4">
        <v>252.9</v>
      </c>
      <c r="BW9" s="4">
        <v>22117.85</v>
      </c>
      <c r="BX9" s="4">
        <v>10495.7</v>
      </c>
      <c r="BY9" s="4">
        <v>11622.15</v>
      </c>
      <c r="BZ9" s="4">
        <v>20244.919999999998</v>
      </c>
      <c r="CA9" s="4">
        <v>9555.0400000000009</v>
      </c>
      <c r="CB9" s="4">
        <v>10689.87</v>
      </c>
      <c r="CC9" s="4">
        <v>258.61</v>
      </c>
      <c r="CD9" s="4">
        <v>153.27000000000001</v>
      </c>
      <c r="CE9" s="4">
        <v>105.35</v>
      </c>
      <c r="CF9" s="4">
        <v>134.30000000000001</v>
      </c>
      <c r="CG9" s="4">
        <v>68.260000000000005</v>
      </c>
      <c r="CH9" s="4">
        <v>66.040000000000006</v>
      </c>
      <c r="CI9" s="4">
        <v>1046.94</v>
      </c>
      <c r="CJ9" s="4">
        <v>494.52</v>
      </c>
      <c r="CK9" s="4">
        <v>552.41999999999996</v>
      </c>
      <c r="CL9" s="4">
        <v>65.38</v>
      </c>
      <c r="CM9" s="4">
        <v>36.72</v>
      </c>
      <c r="CN9" s="4">
        <v>28.66</v>
      </c>
      <c r="CO9" s="4">
        <v>614.91</v>
      </c>
      <c r="CP9" s="4">
        <v>246.66</v>
      </c>
      <c r="CQ9" s="4">
        <v>368.25</v>
      </c>
      <c r="CR9" s="4">
        <v>367.7</v>
      </c>
      <c r="CS9" s="4">
        <v>187.88</v>
      </c>
      <c r="CT9" s="4">
        <v>179.82</v>
      </c>
      <c r="CU9" s="4">
        <v>14614.91</v>
      </c>
      <c r="CV9" s="4">
        <v>6820.99</v>
      </c>
      <c r="CW9" s="4">
        <v>7793.93</v>
      </c>
      <c r="CX9" s="4">
        <v>13538.4</v>
      </c>
      <c r="CY9" s="4">
        <v>6366.29</v>
      </c>
      <c r="CZ9" s="4">
        <v>7172.1</v>
      </c>
      <c r="DA9" s="4">
        <v>184.95</v>
      </c>
      <c r="DB9" s="4">
        <v>83.36</v>
      </c>
      <c r="DC9" s="4">
        <v>101.59</v>
      </c>
      <c r="DD9" s="4">
        <v>54.69</v>
      </c>
      <c r="DE9" s="4">
        <v>28.72</v>
      </c>
      <c r="DF9" s="4">
        <v>25.97</v>
      </c>
      <c r="DG9" s="4">
        <v>608.07000000000005</v>
      </c>
      <c r="DH9" s="4">
        <v>229.26</v>
      </c>
      <c r="DI9" s="4">
        <v>378.81</v>
      </c>
      <c r="DJ9" s="4">
        <v>42.53</v>
      </c>
      <c r="DK9" s="4">
        <v>16.03</v>
      </c>
      <c r="DL9" s="4">
        <v>26.5</v>
      </c>
      <c r="DM9" s="4">
        <v>321.83999999999997</v>
      </c>
      <c r="DN9" s="4">
        <v>134.03</v>
      </c>
      <c r="DO9" s="4">
        <v>187.81</v>
      </c>
      <c r="DP9" s="4">
        <v>186.28</v>
      </c>
      <c r="DQ9" s="4">
        <v>97.32</v>
      </c>
      <c r="DR9" s="4">
        <v>88.95</v>
      </c>
      <c r="DS9" s="4">
        <v>8951.25</v>
      </c>
      <c r="DT9" s="4">
        <v>3990.95</v>
      </c>
      <c r="DU9" s="4">
        <v>4960.3</v>
      </c>
      <c r="DV9" s="4">
        <v>8456.42</v>
      </c>
      <c r="DW9" s="4">
        <v>3770.15</v>
      </c>
      <c r="DX9" s="4">
        <v>4686.2700000000004</v>
      </c>
      <c r="DY9" s="4">
        <v>82.58</v>
      </c>
      <c r="DZ9" s="4">
        <v>42.06</v>
      </c>
      <c r="EA9" s="4">
        <v>40.520000000000003</v>
      </c>
      <c r="EB9" s="4">
        <v>23.5</v>
      </c>
      <c r="EC9" s="4">
        <v>16.100000000000001</v>
      </c>
      <c r="ED9" s="4">
        <v>7.4</v>
      </c>
      <c r="EE9" s="4">
        <v>287.89</v>
      </c>
      <c r="EF9" s="4">
        <v>120.81</v>
      </c>
      <c r="EG9" s="4">
        <v>167.08</v>
      </c>
      <c r="EH9" s="4">
        <v>18.850000000000001</v>
      </c>
      <c r="EI9" s="4">
        <v>1.55</v>
      </c>
      <c r="EJ9" s="4">
        <v>17.3</v>
      </c>
      <c r="EK9" s="4">
        <v>183.13</v>
      </c>
      <c r="EL9" s="4">
        <v>92.12</v>
      </c>
      <c r="EM9" s="4">
        <v>91.01</v>
      </c>
      <c r="EN9" s="4">
        <v>82</v>
      </c>
      <c r="EO9" s="4">
        <v>40.270000000000003</v>
      </c>
      <c r="EP9" s="4">
        <v>41.73</v>
      </c>
      <c r="EQ9" s="4">
        <v>8682.8700000000008</v>
      </c>
      <c r="ER9" s="4">
        <v>3355.98</v>
      </c>
      <c r="ES9" s="4">
        <v>5326.89</v>
      </c>
      <c r="ET9" s="4">
        <v>8337.8799999999992</v>
      </c>
      <c r="EU9" s="4">
        <v>3227.04</v>
      </c>
      <c r="EV9" s="4">
        <v>5110.84</v>
      </c>
      <c r="EW9" s="4">
        <v>65.13</v>
      </c>
      <c r="EX9" s="4">
        <v>13.47</v>
      </c>
      <c r="EY9" s="4">
        <v>51.66</v>
      </c>
      <c r="EZ9" s="4">
        <v>18.72</v>
      </c>
      <c r="FA9" s="4">
        <v>11.93</v>
      </c>
      <c r="FB9" s="4">
        <v>6.79</v>
      </c>
      <c r="FC9" s="4">
        <v>180.55</v>
      </c>
      <c r="FD9" s="4">
        <v>65.91</v>
      </c>
      <c r="FE9" s="4">
        <v>114.65</v>
      </c>
      <c r="FF9" s="4">
        <v>20.18</v>
      </c>
      <c r="FG9" s="4">
        <v>8.94</v>
      </c>
      <c r="FH9" s="4">
        <v>11.24</v>
      </c>
      <c r="FI9" s="4">
        <v>130.62</v>
      </c>
      <c r="FJ9" s="4">
        <v>44.2</v>
      </c>
      <c r="FK9" s="4">
        <v>86.42</v>
      </c>
      <c r="FL9" s="4">
        <v>60.41</v>
      </c>
      <c r="FM9" s="4">
        <v>28.7</v>
      </c>
      <c r="FN9" s="4">
        <v>31.71</v>
      </c>
      <c r="FO9" s="6"/>
    </row>
    <row r="10" spans="1:171" x14ac:dyDescent="0.25">
      <c r="A10" s="2">
        <v>38</v>
      </c>
      <c r="B10" s="2" t="s">
        <v>39</v>
      </c>
      <c r="C10" s="4">
        <v>4160</v>
      </c>
      <c r="D10" s="4">
        <v>2108.21</v>
      </c>
      <c r="E10" s="4">
        <v>2051.79</v>
      </c>
      <c r="F10" s="4">
        <v>3855</v>
      </c>
      <c r="G10" s="4">
        <v>1954.07</v>
      </c>
      <c r="H10" s="4">
        <v>1900.93</v>
      </c>
      <c r="I10" s="4">
        <v>17</v>
      </c>
      <c r="J10" s="4">
        <v>14.91</v>
      </c>
      <c r="K10" s="4">
        <v>2.09</v>
      </c>
      <c r="L10" s="4">
        <v>80</v>
      </c>
      <c r="M10" s="4">
        <v>34.44</v>
      </c>
      <c r="N10" s="4">
        <v>45.56</v>
      </c>
      <c r="O10" s="4">
        <v>39</v>
      </c>
      <c r="P10" s="4">
        <v>16.37</v>
      </c>
      <c r="Q10" s="4">
        <v>22.63</v>
      </c>
      <c r="R10" s="4">
        <v>48</v>
      </c>
      <c r="S10" s="4">
        <v>28.59</v>
      </c>
      <c r="T10" s="4">
        <v>19.41</v>
      </c>
      <c r="U10" s="4">
        <v>277</v>
      </c>
      <c r="V10" s="4">
        <v>137.5</v>
      </c>
      <c r="W10" s="4">
        <v>139.5</v>
      </c>
      <c r="X10" s="4">
        <v>121</v>
      </c>
      <c r="Y10" s="4">
        <v>59.84</v>
      </c>
      <c r="Z10" s="4">
        <v>61.16</v>
      </c>
      <c r="AA10" s="5">
        <v>1292.8200000000002</v>
      </c>
      <c r="AB10" s="5">
        <v>651.64</v>
      </c>
      <c r="AC10" s="5">
        <v>641.17999999999995</v>
      </c>
      <c r="AD10" s="5">
        <v>1253.6099999999999</v>
      </c>
      <c r="AE10" s="5">
        <v>629.4799999999999</v>
      </c>
      <c r="AF10" s="5">
        <v>624.13</v>
      </c>
      <c r="AG10" s="5">
        <v>0</v>
      </c>
      <c r="AH10" s="5">
        <v>0</v>
      </c>
      <c r="AI10" s="5">
        <v>0</v>
      </c>
      <c r="AJ10" s="5">
        <v>9.8099999999999987</v>
      </c>
      <c r="AK10" s="5">
        <v>3.97</v>
      </c>
      <c r="AL10" s="5">
        <v>5.83</v>
      </c>
      <c r="AM10" s="5">
        <v>5.6</v>
      </c>
      <c r="AN10" s="5">
        <v>3.13</v>
      </c>
      <c r="AO10" s="5">
        <v>2.4700000000000002</v>
      </c>
      <c r="AP10" s="5">
        <v>9.57</v>
      </c>
      <c r="AQ10" s="5">
        <v>9.57</v>
      </c>
      <c r="AR10" s="5">
        <v>0</v>
      </c>
      <c r="AS10" s="5">
        <v>26.39</v>
      </c>
      <c r="AT10" s="5">
        <v>9.4499999999999993</v>
      </c>
      <c r="AU10" s="5">
        <v>16.940000000000001</v>
      </c>
      <c r="AV10" s="5">
        <v>14.239999999999998</v>
      </c>
      <c r="AW10" s="5">
        <v>5.49</v>
      </c>
      <c r="AX10" s="5">
        <v>8.75</v>
      </c>
      <c r="AY10" s="4">
        <v>399.24</v>
      </c>
      <c r="AZ10" s="4">
        <v>192.55</v>
      </c>
      <c r="BA10" s="4">
        <v>206.69</v>
      </c>
      <c r="BB10" s="4">
        <v>382.09</v>
      </c>
      <c r="BC10" s="4">
        <v>183.09</v>
      </c>
      <c r="BD10" s="4">
        <v>199</v>
      </c>
      <c r="BE10" s="4">
        <v>0</v>
      </c>
      <c r="BF10" s="4">
        <v>0</v>
      </c>
      <c r="BG10" s="4">
        <v>0</v>
      </c>
      <c r="BH10" s="4">
        <v>6.04</v>
      </c>
      <c r="BI10" s="4">
        <v>3.97</v>
      </c>
      <c r="BJ10" s="4">
        <v>2.06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11.13</v>
      </c>
      <c r="BR10" s="4">
        <v>1.71</v>
      </c>
      <c r="BS10" s="4">
        <v>9.42</v>
      </c>
      <c r="BT10" s="4">
        <v>11.11</v>
      </c>
      <c r="BU10" s="4">
        <v>5.49</v>
      </c>
      <c r="BV10" s="4">
        <v>5.62</v>
      </c>
      <c r="BW10" s="4">
        <v>365.43</v>
      </c>
      <c r="BX10" s="4">
        <v>192.43</v>
      </c>
      <c r="BY10" s="4">
        <v>173</v>
      </c>
      <c r="BZ10" s="4">
        <v>359.67</v>
      </c>
      <c r="CA10" s="4">
        <v>192.43</v>
      </c>
      <c r="CB10" s="4">
        <v>167.24</v>
      </c>
      <c r="CC10" s="4">
        <v>0</v>
      </c>
      <c r="CD10" s="4">
        <v>0</v>
      </c>
      <c r="CE10" s="4">
        <v>0</v>
      </c>
      <c r="CF10" s="4">
        <v>2.64</v>
      </c>
      <c r="CG10" s="4">
        <v>0</v>
      </c>
      <c r="CH10" s="4">
        <v>2.64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7.58</v>
      </c>
      <c r="CP10" s="4">
        <v>3.67</v>
      </c>
      <c r="CQ10" s="4">
        <v>3.91</v>
      </c>
      <c r="CR10" s="4">
        <v>3.13</v>
      </c>
      <c r="CS10" s="4">
        <v>0</v>
      </c>
      <c r="CT10" s="4">
        <v>3.13</v>
      </c>
      <c r="CU10" s="4">
        <v>235.86</v>
      </c>
      <c r="CV10" s="4">
        <v>124.61</v>
      </c>
      <c r="CW10" s="4">
        <v>111.25</v>
      </c>
      <c r="CX10" s="4">
        <v>219.56</v>
      </c>
      <c r="CY10" s="4">
        <v>111.91</v>
      </c>
      <c r="CZ10" s="4">
        <v>107.65</v>
      </c>
      <c r="DA10" s="4">
        <v>0</v>
      </c>
      <c r="DB10" s="4">
        <v>0</v>
      </c>
      <c r="DC10" s="4">
        <v>0</v>
      </c>
      <c r="DD10" s="4">
        <v>1.1299999999999999</v>
      </c>
      <c r="DE10" s="4">
        <v>0</v>
      </c>
      <c r="DF10" s="4">
        <v>1.1299999999999999</v>
      </c>
      <c r="DG10" s="4">
        <v>5.6</v>
      </c>
      <c r="DH10" s="4">
        <v>3.13</v>
      </c>
      <c r="DI10" s="4">
        <v>2.4700000000000002</v>
      </c>
      <c r="DJ10" s="4">
        <v>9.57</v>
      </c>
      <c r="DK10" s="4">
        <v>9.57</v>
      </c>
      <c r="DL10" s="4">
        <v>0</v>
      </c>
      <c r="DM10" s="4">
        <v>5.75</v>
      </c>
      <c r="DN10" s="4">
        <v>4.07</v>
      </c>
      <c r="DO10" s="4">
        <v>1.68</v>
      </c>
      <c r="DP10" s="4">
        <v>0</v>
      </c>
      <c r="DQ10" s="4">
        <v>0</v>
      </c>
      <c r="DR10" s="4">
        <v>0</v>
      </c>
      <c r="DS10" s="4">
        <v>145.63</v>
      </c>
      <c r="DT10" s="4">
        <v>71.77</v>
      </c>
      <c r="DU10" s="4">
        <v>73.86</v>
      </c>
      <c r="DV10" s="4">
        <v>145.63</v>
      </c>
      <c r="DW10" s="4">
        <v>71.77</v>
      </c>
      <c r="DX10" s="4">
        <v>73.86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146.66</v>
      </c>
      <c r="ER10" s="4">
        <v>70.28</v>
      </c>
      <c r="ES10" s="4">
        <v>76.38</v>
      </c>
      <c r="ET10" s="4">
        <v>146.66</v>
      </c>
      <c r="EU10" s="4">
        <v>70.28</v>
      </c>
      <c r="EV10" s="4">
        <v>76.38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1.93</v>
      </c>
      <c r="FJ10" s="4">
        <v>0</v>
      </c>
      <c r="FK10" s="4">
        <v>1.93</v>
      </c>
      <c r="FL10" s="4">
        <v>0</v>
      </c>
      <c r="FM10" s="4">
        <v>0</v>
      </c>
      <c r="FN10" s="4">
        <v>0</v>
      </c>
      <c r="FO10" s="6"/>
    </row>
    <row r="11" spans="1:171" x14ac:dyDescent="0.25">
      <c r="A11" s="2">
        <v>12</v>
      </c>
      <c r="B11" s="2" t="s">
        <v>13</v>
      </c>
      <c r="C11" s="4">
        <v>108950</v>
      </c>
      <c r="D11" s="4">
        <v>53881.19</v>
      </c>
      <c r="E11" s="4">
        <v>55068.81</v>
      </c>
      <c r="F11" s="4">
        <v>99052</v>
      </c>
      <c r="G11" s="4">
        <v>49007.38</v>
      </c>
      <c r="H11" s="4">
        <v>50044.62</v>
      </c>
      <c r="I11" s="4">
        <v>974</v>
      </c>
      <c r="J11" s="4">
        <v>575.79999999999995</v>
      </c>
      <c r="K11" s="4">
        <v>398.2</v>
      </c>
      <c r="L11" s="4">
        <v>2091</v>
      </c>
      <c r="M11" s="4">
        <v>1077.3699999999999</v>
      </c>
      <c r="N11" s="4">
        <v>1013.63</v>
      </c>
      <c r="O11" s="4">
        <v>1981</v>
      </c>
      <c r="P11" s="4">
        <v>823.37</v>
      </c>
      <c r="Q11" s="4">
        <v>1157.6300000000001</v>
      </c>
      <c r="R11" s="4">
        <v>403</v>
      </c>
      <c r="S11" s="4">
        <v>209.29</v>
      </c>
      <c r="T11" s="4">
        <v>193.71</v>
      </c>
      <c r="U11" s="4">
        <v>10410</v>
      </c>
      <c r="V11" s="4">
        <v>5469.05</v>
      </c>
      <c r="W11" s="4">
        <v>4940.95</v>
      </c>
      <c r="X11" s="4">
        <v>4449</v>
      </c>
      <c r="Y11" s="4">
        <v>2187.9899999999998</v>
      </c>
      <c r="Z11" s="4">
        <v>2261.0100000000002</v>
      </c>
      <c r="AA11" s="5">
        <v>22721.100000000002</v>
      </c>
      <c r="AB11" s="5">
        <v>10759.45</v>
      </c>
      <c r="AC11" s="5">
        <v>11961.66</v>
      </c>
      <c r="AD11" s="5">
        <v>21766.43</v>
      </c>
      <c r="AE11" s="5">
        <v>10336</v>
      </c>
      <c r="AF11" s="5">
        <v>11430.440000000002</v>
      </c>
      <c r="AG11" s="5">
        <v>56.660000000000004</v>
      </c>
      <c r="AH11" s="5">
        <v>27.95</v>
      </c>
      <c r="AI11" s="5">
        <v>28.689999999999998</v>
      </c>
      <c r="AJ11" s="5">
        <v>197.15</v>
      </c>
      <c r="AK11" s="5">
        <v>98.779999999999987</v>
      </c>
      <c r="AL11" s="5">
        <v>98.36</v>
      </c>
      <c r="AM11" s="5">
        <v>311.02</v>
      </c>
      <c r="AN11" s="5">
        <v>116.51</v>
      </c>
      <c r="AO11" s="5">
        <v>194.52</v>
      </c>
      <c r="AP11" s="5">
        <v>42.36</v>
      </c>
      <c r="AQ11" s="5">
        <v>23.96</v>
      </c>
      <c r="AR11" s="5">
        <v>18.389999999999997</v>
      </c>
      <c r="AS11" s="5">
        <v>388.84</v>
      </c>
      <c r="AT11" s="5">
        <v>192.36999999999998</v>
      </c>
      <c r="AU11" s="5">
        <v>196.48000000000002</v>
      </c>
      <c r="AV11" s="5">
        <v>347.51</v>
      </c>
      <c r="AW11" s="5">
        <v>156.25</v>
      </c>
      <c r="AX11" s="5">
        <v>191.26</v>
      </c>
      <c r="AY11" s="4">
        <v>7420.56</v>
      </c>
      <c r="AZ11" s="4">
        <v>3603.49</v>
      </c>
      <c r="BA11" s="4">
        <v>3817.08</v>
      </c>
      <c r="BB11" s="4">
        <v>6986.38</v>
      </c>
      <c r="BC11" s="4">
        <v>3403.89</v>
      </c>
      <c r="BD11" s="4">
        <v>3582.49</v>
      </c>
      <c r="BE11" s="4">
        <v>29.63</v>
      </c>
      <c r="BF11" s="4">
        <v>19.559999999999999</v>
      </c>
      <c r="BG11" s="4">
        <v>10.06</v>
      </c>
      <c r="BH11" s="4">
        <v>104.02</v>
      </c>
      <c r="BI11" s="4">
        <v>54.08</v>
      </c>
      <c r="BJ11" s="4">
        <v>49.94</v>
      </c>
      <c r="BK11" s="4">
        <v>143.29</v>
      </c>
      <c r="BL11" s="4">
        <v>53.36</v>
      </c>
      <c r="BM11" s="4">
        <v>89.93</v>
      </c>
      <c r="BN11" s="4">
        <v>20.75</v>
      </c>
      <c r="BO11" s="4">
        <v>13.96</v>
      </c>
      <c r="BP11" s="4">
        <v>6.79</v>
      </c>
      <c r="BQ11" s="4">
        <v>156.97999999999999</v>
      </c>
      <c r="BR11" s="4">
        <v>85.88</v>
      </c>
      <c r="BS11" s="4">
        <v>71.11</v>
      </c>
      <c r="BT11" s="4">
        <v>136.5</v>
      </c>
      <c r="BU11" s="4">
        <v>58.64</v>
      </c>
      <c r="BV11" s="4">
        <v>77.86</v>
      </c>
      <c r="BW11" s="4">
        <v>6009.63</v>
      </c>
      <c r="BX11" s="4">
        <v>2950.16</v>
      </c>
      <c r="BY11" s="4">
        <v>3059.47</v>
      </c>
      <c r="BZ11" s="4">
        <v>5760.09</v>
      </c>
      <c r="CA11" s="4">
        <v>2834.16</v>
      </c>
      <c r="CB11" s="4">
        <v>2925.94</v>
      </c>
      <c r="CC11" s="4">
        <v>8.7899999999999991</v>
      </c>
      <c r="CD11" s="4">
        <v>2.41</v>
      </c>
      <c r="CE11" s="4">
        <v>6.37</v>
      </c>
      <c r="CF11" s="4">
        <v>44.72</v>
      </c>
      <c r="CG11" s="4">
        <v>24.21</v>
      </c>
      <c r="CH11" s="4">
        <v>20.51</v>
      </c>
      <c r="CI11" s="4">
        <v>81.599999999999994</v>
      </c>
      <c r="CJ11" s="4">
        <v>35.74</v>
      </c>
      <c r="CK11" s="4">
        <v>45.86</v>
      </c>
      <c r="CL11" s="4">
        <v>8.23</v>
      </c>
      <c r="CM11" s="4">
        <v>2.89</v>
      </c>
      <c r="CN11" s="4">
        <v>5.34</v>
      </c>
      <c r="CO11" s="4">
        <v>105.06</v>
      </c>
      <c r="CP11" s="4">
        <v>49.89</v>
      </c>
      <c r="CQ11" s="4">
        <v>55.17</v>
      </c>
      <c r="CR11" s="4">
        <v>106.2</v>
      </c>
      <c r="CS11" s="4">
        <v>50.75</v>
      </c>
      <c r="CT11" s="4">
        <v>55.44</v>
      </c>
      <c r="CU11" s="4">
        <v>4043.92</v>
      </c>
      <c r="CV11" s="4">
        <v>1950.5</v>
      </c>
      <c r="CW11" s="4">
        <v>2093.42</v>
      </c>
      <c r="CX11" s="4">
        <v>3916.41</v>
      </c>
      <c r="CY11" s="4">
        <v>1902.54</v>
      </c>
      <c r="CZ11" s="4">
        <v>2013.88</v>
      </c>
      <c r="DA11" s="4">
        <v>1.82</v>
      </c>
      <c r="DB11" s="4">
        <v>0</v>
      </c>
      <c r="DC11" s="4">
        <v>1.82</v>
      </c>
      <c r="DD11" s="4">
        <v>17</v>
      </c>
      <c r="DE11" s="4">
        <v>8.6300000000000008</v>
      </c>
      <c r="DF11" s="4">
        <v>8.3800000000000008</v>
      </c>
      <c r="DG11" s="4">
        <v>49.87</v>
      </c>
      <c r="DH11" s="4">
        <v>11.43</v>
      </c>
      <c r="DI11" s="4">
        <v>38.450000000000003</v>
      </c>
      <c r="DJ11" s="4">
        <v>2.38</v>
      </c>
      <c r="DK11" s="4">
        <v>0</v>
      </c>
      <c r="DL11" s="4">
        <v>2.38</v>
      </c>
      <c r="DM11" s="4">
        <v>59.34</v>
      </c>
      <c r="DN11" s="4">
        <v>26.22</v>
      </c>
      <c r="DO11" s="4">
        <v>33.119999999999997</v>
      </c>
      <c r="DP11" s="4">
        <v>56.43</v>
      </c>
      <c r="DQ11" s="4">
        <v>27.91</v>
      </c>
      <c r="DR11" s="4">
        <v>28.53</v>
      </c>
      <c r="DS11" s="4">
        <v>2537.4499999999998</v>
      </c>
      <c r="DT11" s="4">
        <v>1188.1199999999999</v>
      </c>
      <c r="DU11" s="4">
        <v>1349.33</v>
      </c>
      <c r="DV11" s="4">
        <v>2451.7199999999998</v>
      </c>
      <c r="DW11" s="4">
        <v>1150.46</v>
      </c>
      <c r="DX11" s="4">
        <v>1301.25</v>
      </c>
      <c r="DY11" s="4">
        <v>14.74</v>
      </c>
      <c r="DZ11" s="4">
        <v>5.98</v>
      </c>
      <c r="EA11" s="4">
        <v>8.76</v>
      </c>
      <c r="EB11" s="4">
        <v>21.07</v>
      </c>
      <c r="EC11" s="4">
        <v>8.61</v>
      </c>
      <c r="ED11" s="4">
        <v>12.45</v>
      </c>
      <c r="EE11" s="4">
        <v>20.74</v>
      </c>
      <c r="EF11" s="4">
        <v>8.51</v>
      </c>
      <c r="EG11" s="4">
        <v>12.23</v>
      </c>
      <c r="EH11" s="4">
        <v>4.09</v>
      </c>
      <c r="EI11" s="4">
        <v>2.21</v>
      </c>
      <c r="EJ11" s="4">
        <v>1.88</v>
      </c>
      <c r="EK11" s="4">
        <v>31.84</v>
      </c>
      <c r="EL11" s="4">
        <v>8.0299999999999994</v>
      </c>
      <c r="EM11" s="4">
        <v>23.81</v>
      </c>
      <c r="EN11" s="4">
        <v>25.11</v>
      </c>
      <c r="EO11" s="4">
        <v>12.35</v>
      </c>
      <c r="EP11" s="4">
        <v>12.76</v>
      </c>
      <c r="EQ11" s="4">
        <v>2709.54</v>
      </c>
      <c r="ER11" s="4">
        <v>1067.18</v>
      </c>
      <c r="ES11" s="4">
        <v>1642.36</v>
      </c>
      <c r="ET11" s="4">
        <v>2651.83</v>
      </c>
      <c r="EU11" s="4">
        <v>1044.95</v>
      </c>
      <c r="EV11" s="4">
        <v>1606.88</v>
      </c>
      <c r="EW11" s="4">
        <v>1.68</v>
      </c>
      <c r="EX11" s="4">
        <v>0</v>
      </c>
      <c r="EY11" s="4">
        <v>1.68</v>
      </c>
      <c r="EZ11" s="4">
        <v>10.34</v>
      </c>
      <c r="FA11" s="4">
        <v>3.25</v>
      </c>
      <c r="FB11" s="4">
        <v>7.08</v>
      </c>
      <c r="FC11" s="4">
        <v>15.52</v>
      </c>
      <c r="FD11" s="4">
        <v>7.47</v>
      </c>
      <c r="FE11" s="4">
        <v>8.0500000000000007</v>
      </c>
      <c r="FF11" s="4">
        <v>6.91</v>
      </c>
      <c r="FG11" s="4">
        <v>4.9000000000000004</v>
      </c>
      <c r="FH11" s="4">
        <v>2</v>
      </c>
      <c r="FI11" s="4">
        <v>35.619999999999997</v>
      </c>
      <c r="FJ11" s="4">
        <v>22.35</v>
      </c>
      <c r="FK11" s="4">
        <v>13.27</v>
      </c>
      <c r="FL11" s="4">
        <v>23.27</v>
      </c>
      <c r="FM11" s="4">
        <v>6.6</v>
      </c>
      <c r="FN11" s="4">
        <v>16.670000000000002</v>
      </c>
      <c r="FO11" s="6"/>
    </row>
    <row r="12" spans="1:171" x14ac:dyDescent="0.25">
      <c r="A12" s="2">
        <v>26</v>
      </c>
      <c r="B12" s="2" t="s">
        <v>27</v>
      </c>
      <c r="C12" s="4">
        <v>42820</v>
      </c>
      <c r="D12" s="4">
        <v>21598.19</v>
      </c>
      <c r="E12" s="4">
        <v>21221.81</v>
      </c>
      <c r="F12" s="4">
        <v>40161</v>
      </c>
      <c r="G12" s="4">
        <v>20267.400000000001</v>
      </c>
      <c r="H12" s="4">
        <v>19893.599999999999</v>
      </c>
      <c r="I12" s="4">
        <v>246</v>
      </c>
      <c r="J12" s="4">
        <v>138.44999999999999</v>
      </c>
      <c r="K12" s="4">
        <v>107.55</v>
      </c>
      <c r="L12" s="4">
        <v>754</v>
      </c>
      <c r="M12" s="4">
        <v>378.43</v>
      </c>
      <c r="N12" s="4">
        <v>375.57</v>
      </c>
      <c r="O12" s="4">
        <v>444</v>
      </c>
      <c r="P12" s="4">
        <v>178.11</v>
      </c>
      <c r="Q12" s="4">
        <v>265.89</v>
      </c>
      <c r="R12" s="4">
        <v>106</v>
      </c>
      <c r="S12" s="4">
        <v>58.35</v>
      </c>
      <c r="T12" s="4">
        <v>47.65</v>
      </c>
      <c r="U12" s="4">
        <v>14284</v>
      </c>
      <c r="V12" s="4">
        <v>7510.48</v>
      </c>
      <c r="W12" s="4">
        <v>6773.52</v>
      </c>
      <c r="X12" s="4">
        <v>1109</v>
      </c>
      <c r="Y12" s="4">
        <v>577.46</v>
      </c>
      <c r="Z12" s="4">
        <v>531.54</v>
      </c>
      <c r="AA12" s="5">
        <v>7759.9400000000005</v>
      </c>
      <c r="AB12" s="5">
        <v>3686.04</v>
      </c>
      <c r="AC12" s="5">
        <v>4073.9000000000005</v>
      </c>
      <c r="AD12" s="5">
        <v>7543.8600000000006</v>
      </c>
      <c r="AE12" s="5">
        <v>3588.3300000000004</v>
      </c>
      <c r="AF12" s="5">
        <v>3955.5299999999997</v>
      </c>
      <c r="AG12" s="5">
        <v>13.55</v>
      </c>
      <c r="AH12" s="5">
        <v>8.1900000000000013</v>
      </c>
      <c r="AI12" s="5">
        <v>5.36</v>
      </c>
      <c r="AJ12" s="5">
        <v>55.260000000000005</v>
      </c>
      <c r="AK12" s="5">
        <v>27.140000000000004</v>
      </c>
      <c r="AL12" s="5">
        <v>28.11</v>
      </c>
      <c r="AM12" s="5">
        <v>60.5</v>
      </c>
      <c r="AN12" s="5">
        <v>16.259999999999998</v>
      </c>
      <c r="AO12" s="5">
        <v>44.24</v>
      </c>
      <c r="AP12" s="5">
        <v>5.4700000000000006</v>
      </c>
      <c r="AQ12" s="5">
        <v>3.74</v>
      </c>
      <c r="AR12" s="5">
        <v>1.73</v>
      </c>
      <c r="AS12" s="5">
        <v>536.89</v>
      </c>
      <c r="AT12" s="5">
        <v>267.64000000000004</v>
      </c>
      <c r="AU12" s="5">
        <v>269.24</v>
      </c>
      <c r="AV12" s="5">
        <v>81.300000000000011</v>
      </c>
      <c r="AW12" s="5">
        <v>42.370000000000005</v>
      </c>
      <c r="AX12" s="5">
        <v>38.919999999999995</v>
      </c>
      <c r="AY12" s="4">
        <v>2545.4699999999998</v>
      </c>
      <c r="AZ12" s="4">
        <v>1257.06</v>
      </c>
      <c r="BA12" s="4">
        <v>1288.4100000000001</v>
      </c>
      <c r="BB12" s="4">
        <v>2459.12</v>
      </c>
      <c r="BC12" s="4">
        <v>1223.6099999999999</v>
      </c>
      <c r="BD12" s="4">
        <v>1235.51</v>
      </c>
      <c r="BE12" s="4">
        <v>9.59</v>
      </c>
      <c r="BF12" s="4">
        <v>4.2300000000000004</v>
      </c>
      <c r="BG12" s="4">
        <v>5.36</v>
      </c>
      <c r="BH12" s="4">
        <v>18.27</v>
      </c>
      <c r="BI12" s="4">
        <v>7.73</v>
      </c>
      <c r="BJ12" s="4">
        <v>10.54</v>
      </c>
      <c r="BK12" s="4">
        <v>23.36</v>
      </c>
      <c r="BL12" s="4">
        <v>2.1</v>
      </c>
      <c r="BM12" s="4">
        <v>21.26</v>
      </c>
      <c r="BN12" s="4">
        <v>3.39</v>
      </c>
      <c r="BO12" s="4">
        <v>1.66</v>
      </c>
      <c r="BP12" s="4">
        <v>1.73</v>
      </c>
      <c r="BQ12" s="4">
        <v>253.21</v>
      </c>
      <c r="BR12" s="4">
        <v>134.83000000000001</v>
      </c>
      <c r="BS12" s="4">
        <v>118.38</v>
      </c>
      <c r="BT12" s="4">
        <v>31.73</v>
      </c>
      <c r="BU12" s="4">
        <v>17.73</v>
      </c>
      <c r="BV12" s="4">
        <v>14</v>
      </c>
      <c r="BW12" s="4">
        <v>2080.15</v>
      </c>
      <c r="BX12" s="4">
        <v>1031.3499999999999</v>
      </c>
      <c r="BY12" s="4">
        <v>1048.8</v>
      </c>
      <c r="BZ12" s="4">
        <v>2015.33</v>
      </c>
      <c r="CA12" s="4">
        <v>993.26</v>
      </c>
      <c r="CB12" s="4">
        <v>1022.07</v>
      </c>
      <c r="CC12" s="4">
        <v>0</v>
      </c>
      <c r="CD12" s="4">
        <v>0</v>
      </c>
      <c r="CE12" s="4">
        <v>0</v>
      </c>
      <c r="CF12" s="4">
        <v>19.18</v>
      </c>
      <c r="CG12" s="4">
        <v>11.62</v>
      </c>
      <c r="CH12" s="4">
        <v>7.55</v>
      </c>
      <c r="CI12" s="4">
        <v>26.02</v>
      </c>
      <c r="CJ12" s="4">
        <v>12.59</v>
      </c>
      <c r="CK12" s="4">
        <v>13.43</v>
      </c>
      <c r="CL12" s="4">
        <v>0</v>
      </c>
      <c r="CM12" s="4">
        <v>0</v>
      </c>
      <c r="CN12" s="4">
        <v>0</v>
      </c>
      <c r="CO12" s="4">
        <v>140.94999999999999</v>
      </c>
      <c r="CP12" s="4">
        <v>69.25</v>
      </c>
      <c r="CQ12" s="4">
        <v>71.7</v>
      </c>
      <c r="CR12" s="4">
        <v>19.63</v>
      </c>
      <c r="CS12" s="4">
        <v>13.88</v>
      </c>
      <c r="CT12" s="4">
        <v>5.74</v>
      </c>
      <c r="CU12" s="4">
        <v>1347.9</v>
      </c>
      <c r="CV12" s="4">
        <v>652.17999999999995</v>
      </c>
      <c r="CW12" s="4">
        <v>695.72</v>
      </c>
      <c r="CX12" s="4">
        <v>1311.46</v>
      </c>
      <c r="CY12" s="4">
        <v>637.26</v>
      </c>
      <c r="CZ12" s="4">
        <v>674.2</v>
      </c>
      <c r="DA12" s="4">
        <v>3.96</v>
      </c>
      <c r="DB12" s="4">
        <v>3.96</v>
      </c>
      <c r="DC12" s="4">
        <v>0</v>
      </c>
      <c r="DD12" s="4">
        <v>7.38</v>
      </c>
      <c r="DE12" s="4">
        <v>2.48</v>
      </c>
      <c r="DF12" s="4">
        <v>4.91</v>
      </c>
      <c r="DG12" s="4">
        <v>7.31</v>
      </c>
      <c r="DH12" s="4">
        <v>1.57</v>
      </c>
      <c r="DI12" s="4">
        <v>5.74</v>
      </c>
      <c r="DJ12" s="4">
        <v>0</v>
      </c>
      <c r="DK12" s="4">
        <v>0</v>
      </c>
      <c r="DL12" s="4">
        <v>0</v>
      </c>
      <c r="DM12" s="4">
        <v>82.08</v>
      </c>
      <c r="DN12" s="4">
        <v>42.28</v>
      </c>
      <c r="DO12" s="4">
        <v>39.799999999999997</v>
      </c>
      <c r="DP12" s="4">
        <v>17.79</v>
      </c>
      <c r="DQ12" s="4">
        <v>6.92</v>
      </c>
      <c r="DR12" s="4">
        <v>10.87</v>
      </c>
      <c r="DS12" s="4">
        <v>843.57</v>
      </c>
      <c r="DT12" s="4">
        <v>392.07</v>
      </c>
      <c r="DU12" s="4">
        <v>451.5</v>
      </c>
      <c r="DV12" s="4">
        <v>820.52</v>
      </c>
      <c r="DW12" s="4">
        <v>382.38</v>
      </c>
      <c r="DX12" s="4">
        <v>438.14</v>
      </c>
      <c r="DY12" s="4">
        <v>0</v>
      </c>
      <c r="DZ12" s="4">
        <v>0</v>
      </c>
      <c r="EA12" s="4">
        <v>0</v>
      </c>
      <c r="EB12" s="4">
        <v>8.8800000000000008</v>
      </c>
      <c r="EC12" s="4">
        <v>3.76</v>
      </c>
      <c r="ED12" s="4">
        <v>5.1100000000000003</v>
      </c>
      <c r="EE12" s="4">
        <v>3.81</v>
      </c>
      <c r="EF12" s="4">
        <v>0</v>
      </c>
      <c r="EG12" s="4">
        <v>3.81</v>
      </c>
      <c r="EH12" s="4">
        <v>2.08</v>
      </c>
      <c r="EI12" s="4">
        <v>2.08</v>
      </c>
      <c r="EJ12" s="4">
        <v>0</v>
      </c>
      <c r="EK12" s="4">
        <v>35.31</v>
      </c>
      <c r="EL12" s="4">
        <v>12.97</v>
      </c>
      <c r="EM12" s="4">
        <v>22.34</v>
      </c>
      <c r="EN12" s="4">
        <v>8.2799999999999994</v>
      </c>
      <c r="EO12" s="4">
        <v>3.84</v>
      </c>
      <c r="EP12" s="4">
        <v>4.4400000000000004</v>
      </c>
      <c r="EQ12" s="4">
        <v>942.85</v>
      </c>
      <c r="ER12" s="4">
        <v>353.38</v>
      </c>
      <c r="ES12" s="4">
        <v>589.47</v>
      </c>
      <c r="ET12" s="4">
        <v>937.43</v>
      </c>
      <c r="EU12" s="4">
        <v>351.82</v>
      </c>
      <c r="EV12" s="4">
        <v>585.61</v>
      </c>
      <c r="EW12" s="4">
        <v>0</v>
      </c>
      <c r="EX12" s="4">
        <v>0</v>
      </c>
      <c r="EY12" s="4">
        <v>0</v>
      </c>
      <c r="EZ12" s="4">
        <v>1.55</v>
      </c>
      <c r="FA12" s="4">
        <v>1.55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25.34</v>
      </c>
      <c r="FJ12" s="4">
        <v>8.31</v>
      </c>
      <c r="FK12" s="4">
        <v>17.02</v>
      </c>
      <c r="FL12" s="4">
        <v>3.87</v>
      </c>
      <c r="FM12" s="4">
        <v>0</v>
      </c>
      <c r="FN12" s="4">
        <v>3.87</v>
      </c>
      <c r="FO12" s="6"/>
    </row>
    <row r="13" spans="1:171" x14ac:dyDescent="0.25">
      <c r="A13" s="2">
        <v>36</v>
      </c>
      <c r="B13" s="2" t="s">
        <v>37</v>
      </c>
      <c r="C13" s="4">
        <v>7830</v>
      </c>
      <c r="D13" s="4">
        <v>4094.54</v>
      </c>
      <c r="E13" s="4">
        <v>3735.46</v>
      </c>
      <c r="F13" s="4">
        <v>5966</v>
      </c>
      <c r="G13" s="4">
        <v>3131.25</v>
      </c>
      <c r="H13" s="4">
        <v>2834.75</v>
      </c>
      <c r="I13" s="4">
        <v>40</v>
      </c>
      <c r="J13" s="4">
        <v>26.61</v>
      </c>
      <c r="K13" s="4">
        <v>13.39</v>
      </c>
      <c r="L13" s="4">
        <v>1225</v>
      </c>
      <c r="M13" s="4">
        <v>633.74</v>
      </c>
      <c r="N13" s="4">
        <v>591.26</v>
      </c>
      <c r="O13" s="4">
        <v>104</v>
      </c>
      <c r="P13" s="4">
        <v>42.36</v>
      </c>
      <c r="Q13" s="4">
        <v>61.64</v>
      </c>
      <c r="R13" s="4">
        <v>15</v>
      </c>
      <c r="S13" s="4">
        <v>7.41</v>
      </c>
      <c r="T13" s="4">
        <v>7.59</v>
      </c>
      <c r="U13" s="4">
        <v>342</v>
      </c>
      <c r="V13" s="4">
        <v>189.21</v>
      </c>
      <c r="W13" s="4">
        <v>152.79</v>
      </c>
      <c r="X13" s="4">
        <v>480</v>
      </c>
      <c r="Y13" s="4">
        <v>253.17</v>
      </c>
      <c r="Z13" s="4">
        <v>226.83</v>
      </c>
      <c r="AA13" s="5">
        <v>2237.4499999999998</v>
      </c>
      <c r="AB13" s="5">
        <v>1156.3800000000001</v>
      </c>
      <c r="AC13" s="5">
        <v>1081.06</v>
      </c>
      <c r="AD13" s="5">
        <v>1922.7099999999998</v>
      </c>
      <c r="AE13" s="5">
        <v>1004.8299999999999</v>
      </c>
      <c r="AF13" s="5">
        <v>917.87000000000012</v>
      </c>
      <c r="AG13" s="5">
        <v>0</v>
      </c>
      <c r="AH13" s="5">
        <v>0</v>
      </c>
      <c r="AI13" s="5">
        <v>0</v>
      </c>
      <c r="AJ13" s="5">
        <v>214.53</v>
      </c>
      <c r="AK13" s="5">
        <v>99.96</v>
      </c>
      <c r="AL13" s="5">
        <v>114.58</v>
      </c>
      <c r="AM13" s="5">
        <v>32.17</v>
      </c>
      <c r="AN13" s="5">
        <v>13.79</v>
      </c>
      <c r="AO13" s="5">
        <v>18.38</v>
      </c>
      <c r="AP13" s="5">
        <v>0</v>
      </c>
      <c r="AQ13" s="5">
        <v>0</v>
      </c>
      <c r="AR13" s="5">
        <v>0</v>
      </c>
      <c r="AS13" s="4">
        <v>33.46</v>
      </c>
      <c r="AT13" s="4">
        <v>9.370000000000001</v>
      </c>
      <c r="AU13" s="4">
        <v>24.1</v>
      </c>
      <c r="AV13" s="5">
        <v>68.02</v>
      </c>
      <c r="AW13" s="5">
        <v>37.799999999999997</v>
      </c>
      <c r="AX13" s="5">
        <v>30.230000000000004</v>
      </c>
      <c r="AY13" s="4">
        <v>750.97</v>
      </c>
      <c r="AZ13" s="4">
        <v>394.51</v>
      </c>
      <c r="BA13" s="4">
        <v>356.47</v>
      </c>
      <c r="BB13" s="4">
        <v>646.03</v>
      </c>
      <c r="BC13" s="4">
        <v>334.87</v>
      </c>
      <c r="BD13" s="4">
        <v>311.16000000000003</v>
      </c>
      <c r="BE13" s="4">
        <v>0</v>
      </c>
      <c r="BF13" s="4">
        <v>0</v>
      </c>
      <c r="BG13" s="4">
        <v>0</v>
      </c>
      <c r="BH13" s="4">
        <v>64.41</v>
      </c>
      <c r="BI13" s="4">
        <v>35.33</v>
      </c>
      <c r="BJ13" s="4">
        <v>29.08</v>
      </c>
      <c r="BK13" s="4">
        <v>15.27</v>
      </c>
      <c r="BL13" s="4">
        <v>6.08</v>
      </c>
      <c r="BM13" s="4">
        <v>9.19</v>
      </c>
      <c r="BN13" s="4">
        <v>0</v>
      </c>
      <c r="BO13" s="4">
        <v>0</v>
      </c>
      <c r="BP13" s="4">
        <v>0</v>
      </c>
      <c r="BQ13" s="4">
        <v>9.92</v>
      </c>
      <c r="BR13" s="4">
        <v>2.34</v>
      </c>
      <c r="BS13" s="4">
        <v>7.59</v>
      </c>
      <c r="BT13" s="4">
        <v>25.26</v>
      </c>
      <c r="BU13" s="4">
        <v>18.23</v>
      </c>
      <c r="BV13" s="4">
        <v>7.04</v>
      </c>
      <c r="BW13" s="4">
        <v>624.72</v>
      </c>
      <c r="BX13" s="4">
        <v>333.68</v>
      </c>
      <c r="BY13" s="4">
        <v>291.04000000000002</v>
      </c>
      <c r="BZ13" s="4">
        <v>555.22</v>
      </c>
      <c r="CA13" s="4">
        <v>307.14</v>
      </c>
      <c r="CB13" s="4">
        <v>248.08</v>
      </c>
      <c r="CC13" s="4">
        <v>0</v>
      </c>
      <c r="CD13" s="4">
        <v>0</v>
      </c>
      <c r="CE13" s="4">
        <v>0</v>
      </c>
      <c r="CF13" s="4">
        <v>58.39</v>
      </c>
      <c r="CG13" s="4">
        <v>26.54</v>
      </c>
      <c r="CH13" s="4">
        <v>31.86</v>
      </c>
      <c r="CI13" s="4">
        <v>2.25</v>
      </c>
      <c r="CJ13" s="4">
        <v>0</v>
      </c>
      <c r="CK13" s="4">
        <v>2.25</v>
      </c>
      <c r="CL13" s="4">
        <v>0</v>
      </c>
      <c r="CM13" s="4">
        <v>0</v>
      </c>
      <c r="CN13" s="4">
        <v>0</v>
      </c>
      <c r="CO13" s="4">
        <v>11.56</v>
      </c>
      <c r="CP13" s="4">
        <v>7.03</v>
      </c>
      <c r="CQ13" s="4">
        <v>4.53</v>
      </c>
      <c r="CR13" s="4">
        <v>8.85</v>
      </c>
      <c r="CS13" s="4">
        <v>0</v>
      </c>
      <c r="CT13" s="4">
        <v>8.85</v>
      </c>
      <c r="CU13" s="4">
        <v>394.82</v>
      </c>
      <c r="CV13" s="4">
        <v>203.84</v>
      </c>
      <c r="CW13" s="4">
        <v>190.97</v>
      </c>
      <c r="CX13" s="4">
        <v>337.87</v>
      </c>
      <c r="CY13" s="4">
        <v>173.41</v>
      </c>
      <c r="CZ13" s="4">
        <v>164.46</v>
      </c>
      <c r="DA13" s="4">
        <v>0</v>
      </c>
      <c r="DB13" s="4">
        <v>0</v>
      </c>
      <c r="DC13" s="4">
        <v>0</v>
      </c>
      <c r="DD13" s="4">
        <v>40.93</v>
      </c>
      <c r="DE13" s="4">
        <v>24.41</v>
      </c>
      <c r="DF13" s="4">
        <v>16.52</v>
      </c>
      <c r="DG13" s="4">
        <v>3.25</v>
      </c>
      <c r="DH13" s="4">
        <v>3.25</v>
      </c>
      <c r="DI13" s="4">
        <v>0</v>
      </c>
      <c r="DJ13" s="4">
        <v>0</v>
      </c>
      <c r="DK13" s="4">
        <v>0</v>
      </c>
      <c r="DL13" s="4">
        <v>0</v>
      </c>
      <c r="DM13" s="4">
        <v>2.63</v>
      </c>
      <c r="DN13" s="4">
        <v>0</v>
      </c>
      <c r="DO13" s="4">
        <v>2.63</v>
      </c>
      <c r="DP13" s="4">
        <v>12.76</v>
      </c>
      <c r="DQ13" s="4">
        <v>2.77</v>
      </c>
      <c r="DR13" s="4">
        <v>9.99</v>
      </c>
      <c r="DS13" s="4">
        <v>244.56</v>
      </c>
      <c r="DT13" s="4">
        <v>126.54</v>
      </c>
      <c r="DU13" s="4">
        <v>118.02</v>
      </c>
      <c r="DV13" s="4">
        <v>197.32</v>
      </c>
      <c r="DW13" s="4">
        <v>108.13</v>
      </c>
      <c r="DX13" s="4">
        <v>89.19</v>
      </c>
      <c r="DY13" s="4">
        <v>0</v>
      </c>
      <c r="DZ13" s="4">
        <v>0</v>
      </c>
      <c r="EA13" s="4">
        <v>0</v>
      </c>
      <c r="EB13" s="4">
        <v>31.43</v>
      </c>
      <c r="EC13" s="4">
        <v>9.5399999999999991</v>
      </c>
      <c r="ED13" s="4">
        <v>21.89</v>
      </c>
      <c r="EE13" s="4">
        <v>6.94</v>
      </c>
      <c r="EF13" s="4">
        <v>0</v>
      </c>
      <c r="EG13" s="4">
        <v>6.94</v>
      </c>
      <c r="EH13" s="4">
        <v>0</v>
      </c>
      <c r="EI13" s="4">
        <v>0</v>
      </c>
      <c r="EJ13" s="4">
        <v>0</v>
      </c>
      <c r="EK13" s="4">
        <v>3.42</v>
      </c>
      <c r="EL13" s="4">
        <v>0</v>
      </c>
      <c r="EM13" s="4">
        <v>3.42</v>
      </c>
      <c r="EN13" s="4">
        <v>8.8699999999999992</v>
      </c>
      <c r="EO13" s="4">
        <v>8.8699999999999992</v>
      </c>
      <c r="EP13" s="4">
        <v>0</v>
      </c>
      <c r="EQ13" s="4">
        <v>222.38</v>
      </c>
      <c r="ER13" s="4">
        <v>97.81</v>
      </c>
      <c r="ES13" s="4">
        <v>124.56</v>
      </c>
      <c r="ET13" s="4">
        <v>186.27</v>
      </c>
      <c r="EU13" s="4">
        <v>81.28</v>
      </c>
      <c r="EV13" s="4">
        <v>104.98</v>
      </c>
      <c r="EW13" s="4">
        <v>0</v>
      </c>
      <c r="EX13" s="4">
        <v>0</v>
      </c>
      <c r="EY13" s="4">
        <v>0</v>
      </c>
      <c r="EZ13" s="4">
        <v>19.37</v>
      </c>
      <c r="FA13" s="4">
        <v>4.1399999999999997</v>
      </c>
      <c r="FB13" s="4">
        <v>15.23</v>
      </c>
      <c r="FC13" s="4">
        <v>4.46</v>
      </c>
      <c r="FD13" s="4">
        <v>4.46</v>
      </c>
      <c r="FE13" s="4">
        <v>0</v>
      </c>
      <c r="FF13" s="4">
        <v>0</v>
      </c>
      <c r="FG13" s="4">
        <v>0</v>
      </c>
      <c r="FH13" s="4">
        <v>0</v>
      </c>
      <c r="FI13" s="4">
        <v>5.93</v>
      </c>
      <c r="FJ13" s="4">
        <v>0</v>
      </c>
      <c r="FK13" s="4">
        <v>5.93</v>
      </c>
      <c r="FL13" s="4">
        <v>12.28</v>
      </c>
      <c r="FM13" s="4">
        <v>7.93</v>
      </c>
      <c r="FN13" s="4">
        <v>4.3499999999999996</v>
      </c>
      <c r="FO13" s="6"/>
    </row>
    <row r="14" spans="1:171" x14ac:dyDescent="0.25">
      <c r="A14" s="2">
        <v>14</v>
      </c>
      <c r="B14" s="2" t="s">
        <v>15</v>
      </c>
      <c r="C14" s="4">
        <v>94680</v>
      </c>
      <c r="D14" s="4">
        <v>48694.52</v>
      </c>
      <c r="E14" s="4">
        <v>45985.48</v>
      </c>
      <c r="F14" s="4">
        <v>86188</v>
      </c>
      <c r="G14" s="4">
        <v>44251.92</v>
      </c>
      <c r="H14" s="4">
        <v>41936.080000000002</v>
      </c>
      <c r="I14" s="4">
        <v>2175</v>
      </c>
      <c r="J14" s="4">
        <v>1302.6400000000001</v>
      </c>
      <c r="K14" s="4">
        <v>872.36</v>
      </c>
      <c r="L14" s="4">
        <v>1234</v>
      </c>
      <c r="M14" s="4">
        <v>688.46</v>
      </c>
      <c r="N14" s="4">
        <v>545.54</v>
      </c>
      <c r="O14" s="4">
        <v>2214</v>
      </c>
      <c r="P14" s="4">
        <v>1074.47</v>
      </c>
      <c r="Q14" s="4">
        <v>1139.53</v>
      </c>
      <c r="R14" s="4">
        <v>406</v>
      </c>
      <c r="S14" s="4">
        <v>208.42</v>
      </c>
      <c r="T14" s="4">
        <v>197.58</v>
      </c>
      <c r="U14" s="4">
        <v>52629</v>
      </c>
      <c r="V14" s="4">
        <v>27166.6</v>
      </c>
      <c r="W14" s="4">
        <v>25462.400000000001</v>
      </c>
      <c r="X14" s="4">
        <v>2463</v>
      </c>
      <c r="Y14" s="4">
        <v>1168.5999999999999</v>
      </c>
      <c r="Z14" s="4">
        <v>1294.4000000000001</v>
      </c>
      <c r="AA14" s="4">
        <v>9339.16</v>
      </c>
      <c r="AB14" s="4">
        <v>4598.2299999999996</v>
      </c>
      <c r="AC14" s="4">
        <v>4740.9399999999996</v>
      </c>
      <c r="AD14" s="4">
        <v>8684.23</v>
      </c>
      <c r="AE14" s="4">
        <v>4262.0600000000004</v>
      </c>
      <c r="AF14" s="4">
        <v>4422.1600000000008</v>
      </c>
      <c r="AG14" s="4">
        <v>181.96</v>
      </c>
      <c r="AH14" s="4">
        <v>84.56</v>
      </c>
      <c r="AI14" s="4">
        <v>97.37</v>
      </c>
      <c r="AJ14" s="4">
        <v>89.580000000000013</v>
      </c>
      <c r="AK14" s="4">
        <v>58.820000000000007</v>
      </c>
      <c r="AL14" s="4">
        <v>30.769999999999996</v>
      </c>
      <c r="AM14" s="4">
        <v>283.96000000000004</v>
      </c>
      <c r="AN14" s="4">
        <v>145.97999999999999</v>
      </c>
      <c r="AO14" s="4">
        <v>137.97999999999999</v>
      </c>
      <c r="AP14" s="4">
        <v>7.1300000000000008</v>
      </c>
      <c r="AQ14" s="4">
        <v>3.66</v>
      </c>
      <c r="AR14" s="4">
        <v>3.47</v>
      </c>
      <c r="AS14" s="4">
        <v>2173.5699999999997</v>
      </c>
      <c r="AT14" s="4">
        <v>1043.8999999999999</v>
      </c>
      <c r="AU14" s="4">
        <v>1129.67</v>
      </c>
      <c r="AV14" s="4">
        <v>92.309999999999988</v>
      </c>
      <c r="AW14" s="4">
        <v>43.139999999999993</v>
      </c>
      <c r="AX14" s="4">
        <v>49.179999999999993</v>
      </c>
      <c r="AY14" s="4">
        <v>3417.3</v>
      </c>
      <c r="AZ14" s="4">
        <v>1718.35</v>
      </c>
      <c r="BA14" s="4">
        <v>1698.95</v>
      </c>
      <c r="BB14" s="4">
        <v>3175.33</v>
      </c>
      <c r="BC14" s="4">
        <v>1585.95</v>
      </c>
      <c r="BD14" s="4">
        <v>1589.37</v>
      </c>
      <c r="BE14" s="4">
        <v>48.18</v>
      </c>
      <c r="BF14" s="4">
        <v>29.65</v>
      </c>
      <c r="BG14" s="4">
        <v>18.53</v>
      </c>
      <c r="BH14" s="4">
        <v>28.82</v>
      </c>
      <c r="BI14" s="4">
        <v>15.05</v>
      </c>
      <c r="BJ14" s="4">
        <v>13.77</v>
      </c>
      <c r="BK14" s="4">
        <v>122.76</v>
      </c>
      <c r="BL14" s="4">
        <v>69.02</v>
      </c>
      <c r="BM14" s="4">
        <v>53.74</v>
      </c>
      <c r="BN14" s="4">
        <v>3.66</v>
      </c>
      <c r="BO14" s="4">
        <v>3.66</v>
      </c>
      <c r="BP14" s="4">
        <v>0</v>
      </c>
      <c r="BQ14" s="4">
        <v>929.67</v>
      </c>
      <c r="BR14" s="4">
        <v>450.37</v>
      </c>
      <c r="BS14" s="4">
        <v>479.3</v>
      </c>
      <c r="BT14" s="4">
        <v>38.549999999999997</v>
      </c>
      <c r="BU14" s="4">
        <v>15.02</v>
      </c>
      <c r="BV14" s="4">
        <v>23.53</v>
      </c>
      <c r="BW14" s="4">
        <v>2536.73</v>
      </c>
      <c r="BX14" s="4">
        <v>1272.56</v>
      </c>
      <c r="BY14" s="4">
        <v>1264.18</v>
      </c>
      <c r="BZ14" s="4">
        <v>2351.5100000000002</v>
      </c>
      <c r="CA14" s="4">
        <v>1182.71</v>
      </c>
      <c r="CB14" s="4">
        <v>1168.8</v>
      </c>
      <c r="CC14" s="4">
        <v>49.23</v>
      </c>
      <c r="CD14" s="4">
        <v>21.55</v>
      </c>
      <c r="CE14" s="4">
        <v>27.68</v>
      </c>
      <c r="CF14" s="4">
        <v>33.630000000000003</v>
      </c>
      <c r="CG14" s="4">
        <v>27.4</v>
      </c>
      <c r="CH14" s="4">
        <v>6.22</v>
      </c>
      <c r="CI14" s="4">
        <v>72.489999999999995</v>
      </c>
      <c r="CJ14" s="4">
        <v>37.03</v>
      </c>
      <c r="CK14" s="4">
        <v>35.46</v>
      </c>
      <c r="CL14" s="4">
        <v>3.47</v>
      </c>
      <c r="CM14" s="4">
        <v>0</v>
      </c>
      <c r="CN14" s="4">
        <v>3.47</v>
      </c>
      <c r="CO14" s="4">
        <v>606.20000000000005</v>
      </c>
      <c r="CP14" s="4">
        <v>296.49</v>
      </c>
      <c r="CQ14" s="4">
        <v>309.70999999999998</v>
      </c>
      <c r="CR14" s="4">
        <v>26.4</v>
      </c>
      <c r="CS14" s="4">
        <v>3.86</v>
      </c>
      <c r="CT14" s="4">
        <v>22.55</v>
      </c>
      <c r="CU14" s="4">
        <v>1538.22</v>
      </c>
      <c r="CV14" s="4">
        <v>757.53</v>
      </c>
      <c r="CW14" s="4">
        <v>780.69</v>
      </c>
      <c r="CX14" s="4">
        <v>1441.47</v>
      </c>
      <c r="CY14" s="4">
        <v>703.13</v>
      </c>
      <c r="CZ14" s="4">
        <v>738.34</v>
      </c>
      <c r="DA14" s="4">
        <v>31.53</v>
      </c>
      <c r="DB14" s="4">
        <v>15.75</v>
      </c>
      <c r="DC14" s="4">
        <v>15.77</v>
      </c>
      <c r="DD14" s="4">
        <v>8.57</v>
      </c>
      <c r="DE14" s="4">
        <v>4.67</v>
      </c>
      <c r="DF14" s="4">
        <v>3.91</v>
      </c>
      <c r="DG14" s="4">
        <v>43.62</v>
      </c>
      <c r="DH14" s="4">
        <v>22.61</v>
      </c>
      <c r="DI14" s="4">
        <v>21.01</v>
      </c>
      <c r="DJ14" s="4">
        <v>0</v>
      </c>
      <c r="DK14" s="4">
        <v>0</v>
      </c>
      <c r="DL14" s="4">
        <v>0</v>
      </c>
      <c r="DM14" s="4">
        <v>301.58</v>
      </c>
      <c r="DN14" s="4">
        <v>141.9</v>
      </c>
      <c r="DO14" s="4">
        <v>159.68</v>
      </c>
      <c r="DP14" s="4">
        <v>13.03</v>
      </c>
      <c r="DQ14" s="4">
        <v>11.37</v>
      </c>
      <c r="DR14" s="4">
        <v>1.66</v>
      </c>
      <c r="DS14" s="4">
        <v>907.19</v>
      </c>
      <c r="DT14" s="4">
        <v>431.72</v>
      </c>
      <c r="DU14" s="4">
        <v>475.47</v>
      </c>
      <c r="DV14" s="4">
        <v>843.07</v>
      </c>
      <c r="DW14" s="4">
        <v>397.96</v>
      </c>
      <c r="DX14" s="4">
        <v>445.11</v>
      </c>
      <c r="DY14" s="4">
        <v>18.899999999999999</v>
      </c>
      <c r="DZ14" s="4">
        <v>8.4499999999999993</v>
      </c>
      <c r="EA14" s="4">
        <v>10.44</v>
      </c>
      <c r="EB14" s="4">
        <v>5.09</v>
      </c>
      <c r="EC14" s="4">
        <v>2.4700000000000002</v>
      </c>
      <c r="ED14" s="4">
        <v>2.63</v>
      </c>
      <c r="EE14" s="4">
        <v>28.86</v>
      </c>
      <c r="EF14" s="4">
        <v>11.57</v>
      </c>
      <c r="EG14" s="4">
        <v>17.29</v>
      </c>
      <c r="EH14" s="4">
        <v>0</v>
      </c>
      <c r="EI14" s="4">
        <v>0</v>
      </c>
      <c r="EJ14" s="4">
        <v>0</v>
      </c>
      <c r="EK14" s="4">
        <v>176.82</v>
      </c>
      <c r="EL14" s="4">
        <v>76.31</v>
      </c>
      <c r="EM14" s="4">
        <v>100.51</v>
      </c>
      <c r="EN14" s="4">
        <v>11.27</v>
      </c>
      <c r="EO14" s="4">
        <v>11.27</v>
      </c>
      <c r="EP14" s="4">
        <v>0</v>
      </c>
      <c r="EQ14" s="4">
        <v>939.72</v>
      </c>
      <c r="ER14" s="4">
        <v>418.07</v>
      </c>
      <c r="ES14" s="4">
        <v>521.65</v>
      </c>
      <c r="ET14" s="4">
        <v>872.85</v>
      </c>
      <c r="EU14" s="4">
        <v>392.31</v>
      </c>
      <c r="EV14" s="4">
        <v>480.54</v>
      </c>
      <c r="EW14" s="4">
        <v>34.119999999999997</v>
      </c>
      <c r="EX14" s="4">
        <v>9.16</v>
      </c>
      <c r="EY14" s="4">
        <v>24.95</v>
      </c>
      <c r="EZ14" s="4">
        <v>13.47</v>
      </c>
      <c r="FA14" s="4">
        <v>9.23</v>
      </c>
      <c r="FB14" s="4">
        <v>4.24</v>
      </c>
      <c r="FC14" s="4">
        <v>16.23</v>
      </c>
      <c r="FD14" s="4">
        <v>5.75</v>
      </c>
      <c r="FE14" s="4">
        <v>10.48</v>
      </c>
      <c r="FF14" s="4">
        <v>0</v>
      </c>
      <c r="FG14" s="4">
        <v>0</v>
      </c>
      <c r="FH14" s="4">
        <v>0</v>
      </c>
      <c r="FI14" s="4">
        <v>159.30000000000001</v>
      </c>
      <c r="FJ14" s="4">
        <v>78.83</v>
      </c>
      <c r="FK14" s="4">
        <v>80.47</v>
      </c>
      <c r="FL14" s="4">
        <v>3.06</v>
      </c>
      <c r="FM14" s="4">
        <v>1.62</v>
      </c>
      <c r="FN14" s="4">
        <v>1.44</v>
      </c>
      <c r="FO14" s="6"/>
    </row>
    <row r="15" spans="1:171" x14ac:dyDescent="0.25">
      <c r="A15" s="2">
        <v>39</v>
      </c>
      <c r="B15" s="2" t="s">
        <v>40</v>
      </c>
      <c r="C15" s="4">
        <v>2220</v>
      </c>
      <c r="D15" s="4">
        <v>1080.5899999999999</v>
      </c>
      <c r="E15" s="4">
        <v>1139.4100000000001</v>
      </c>
      <c r="F15" s="4">
        <v>2135</v>
      </c>
      <c r="G15" s="4">
        <v>1043.68</v>
      </c>
      <c r="H15" s="4">
        <v>1091.32</v>
      </c>
      <c r="I15" s="4">
        <v>0</v>
      </c>
      <c r="J15" s="4">
        <v>0</v>
      </c>
      <c r="K15" s="4">
        <v>0</v>
      </c>
      <c r="L15" s="4">
        <v>13</v>
      </c>
      <c r="M15" s="4">
        <v>4.8600000000000003</v>
      </c>
      <c r="N15" s="4">
        <v>8.14</v>
      </c>
      <c r="O15" s="4">
        <v>28</v>
      </c>
      <c r="P15" s="4">
        <v>10.44</v>
      </c>
      <c r="Q15" s="4">
        <v>17.559999999999999</v>
      </c>
      <c r="R15" s="4">
        <v>1</v>
      </c>
      <c r="S15" s="4">
        <v>0</v>
      </c>
      <c r="T15" s="4">
        <v>1</v>
      </c>
      <c r="U15" s="4">
        <v>70</v>
      </c>
      <c r="V15" s="4">
        <v>36.659999999999997</v>
      </c>
      <c r="W15" s="4">
        <v>33.340000000000003</v>
      </c>
      <c r="X15" s="4">
        <v>43</v>
      </c>
      <c r="Y15" s="4">
        <v>21.61</v>
      </c>
      <c r="Z15" s="4">
        <v>21.39</v>
      </c>
      <c r="AA15" s="5">
        <v>643.98</v>
      </c>
      <c r="AB15" s="5">
        <v>304.79000000000002</v>
      </c>
      <c r="AC15" s="5">
        <v>339.19000000000005</v>
      </c>
      <c r="AD15" s="5">
        <v>637.16999999999996</v>
      </c>
      <c r="AE15" s="5">
        <v>300.85000000000002</v>
      </c>
      <c r="AF15" s="5">
        <v>336.34000000000003</v>
      </c>
      <c r="AG15" s="5">
        <v>0</v>
      </c>
      <c r="AH15" s="5">
        <v>0</v>
      </c>
      <c r="AI15" s="5">
        <v>0</v>
      </c>
      <c r="AJ15" s="5">
        <v>2.2400000000000002</v>
      </c>
      <c r="AK15" s="5">
        <v>2.2400000000000002</v>
      </c>
      <c r="AL15" s="5">
        <v>0</v>
      </c>
      <c r="AM15" s="5">
        <v>3.65</v>
      </c>
      <c r="AN15" s="5">
        <v>1.7</v>
      </c>
      <c r="AO15" s="5">
        <v>1.9500000000000002</v>
      </c>
      <c r="AP15" s="5">
        <v>0</v>
      </c>
      <c r="AQ15" s="5">
        <v>0</v>
      </c>
      <c r="AR15" s="5">
        <v>0</v>
      </c>
      <c r="AS15" s="5">
        <v>4.13</v>
      </c>
      <c r="AT15" s="5">
        <v>1.9899999999999998</v>
      </c>
      <c r="AU15" s="5">
        <v>2.14</v>
      </c>
      <c r="AV15" s="5">
        <v>0.89</v>
      </c>
      <c r="AW15" s="5">
        <v>0</v>
      </c>
      <c r="AX15" s="5">
        <v>0.89</v>
      </c>
      <c r="AY15" s="4">
        <v>208.49</v>
      </c>
      <c r="AZ15" s="4">
        <v>101.45</v>
      </c>
      <c r="BA15" s="4">
        <v>107.03</v>
      </c>
      <c r="BB15" s="4">
        <v>206.78</v>
      </c>
      <c r="BC15" s="4">
        <v>99.75</v>
      </c>
      <c r="BD15" s="4">
        <v>107.03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1.7</v>
      </c>
      <c r="BL15" s="4">
        <v>1.7</v>
      </c>
      <c r="BM15" s="4">
        <v>0</v>
      </c>
      <c r="BN15" s="4">
        <v>0</v>
      </c>
      <c r="BO15" s="4">
        <v>0</v>
      </c>
      <c r="BP15" s="4">
        <v>0</v>
      </c>
      <c r="BQ15" s="4">
        <v>1.1599999999999999</v>
      </c>
      <c r="BR15" s="4">
        <v>1.1599999999999999</v>
      </c>
      <c r="BS15" s="4">
        <v>0</v>
      </c>
      <c r="BT15" s="4">
        <v>0</v>
      </c>
      <c r="BU15" s="4">
        <v>0</v>
      </c>
      <c r="BV15" s="4">
        <v>0</v>
      </c>
      <c r="BW15" s="4">
        <v>162.1</v>
      </c>
      <c r="BX15" s="4">
        <v>79.349999999999994</v>
      </c>
      <c r="BY15" s="4">
        <v>82.75</v>
      </c>
      <c r="BZ15" s="4">
        <v>157.91999999999999</v>
      </c>
      <c r="CA15" s="4">
        <v>77.11</v>
      </c>
      <c r="CB15" s="4">
        <v>80.819999999999993</v>
      </c>
      <c r="CC15" s="4">
        <v>0</v>
      </c>
      <c r="CD15" s="4">
        <v>0</v>
      </c>
      <c r="CE15" s="4">
        <v>0</v>
      </c>
      <c r="CF15" s="4">
        <v>2.2400000000000002</v>
      </c>
      <c r="CG15" s="4">
        <v>2.2400000000000002</v>
      </c>
      <c r="CH15" s="4">
        <v>0</v>
      </c>
      <c r="CI15" s="4">
        <v>1.03</v>
      </c>
      <c r="CJ15" s="4">
        <v>0</v>
      </c>
      <c r="CK15" s="4">
        <v>1.03</v>
      </c>
      <c r="CL15" s="4">
        <v>0</v>
      </c>
      <c r="CM15" s="4">
        <v>0</v>
      </c>
      <c r="CN15" s="4">
        <v>0</v>
      </c>
      <c r="CO15" s="4">
        <v>2.14</v>
      </c>
      <c r="CP15" s="4">
        <v>0</v>
      </c>
      <c r="CQ15" s="4">
        <v>2.14</v>
      </c>
      <c r="CR15" s="4">
        <v>0.89</v>
      </c>
      <c r="CS15" s="4">
        <v>0</v>
      </c>
      <c r="CT15" s="4">
        <v>0.89</v>
      </c>
      <c r="CU15" s="4">
        <v>108.27</v>
      </c>
      <c r="CV15" s="4">
        <v>51.85</v>
      </c>
      <c r="CW15" s="4">
        <v>56.43</v>
      </c>
      <c r="CX15" s="4">
        <v>107.35</v>
      </c>
      <c r="CY15" s="4">
        <v>51.85</v>
      </c>
      <c r="CZ15" s="4">
        <v>55.51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0.92</v>
      </c>
      <c r="DH15" s="4">
        <v>0</v>
      </c>
      <c r="DI15" s="4">
        <v>0.92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70.66</v>
      </c>
      <c r="DT15" s="4">
        <v>33.840000000000003</v>
      </c>
      <c r="DU15" s="4">
        <v>36.82</v>
      </c>
      <c r="DV15" s="4">
        <v>70.66</v>
      </c>
      <c r="DW15" s="4">
        <v>33.840000000000003</v>
      </c>
      <c r="DX15" s="4">
        <v>36.82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0.83</v>
      </c>
      <c r="EL15" s="4">
        <v>0.83</v>
      </c>
      <c r="EM15" s="4">
        <v>0</v>
      </c>
      <c r="EN15" s="4">
        <v>0</v>
      </c>
      <c r="EO15" s="4">
        <v>0</v>
      </c>
      <c r="EP15" s="4">
        <v>0</v>
      </c>
      <c r="EQ15" s="4">
        <v>94.46</v>
      </c>
      <c r="ER15" s="4">
        <v>38.299999999999997</v>
      </c>
      <c r="ES15" s="4">
        <v>56.16</v>
      </c>
      <c r="ET15" s="4">
        <v>94.46</v>
      </c>
      <c r="EU15" s="4">
        <v>38.299999999999997</v>
      </c>
      <c r="EV15" s="4">
        <v>56.16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6"/>
    </row>
    <row r="16" spans="1:171" x14ac:dyDescent="0.25">
      <c r="A16" s="2">
        <v>13</v>
      </c>
      <c r="B16" s="2" t="s">
        <v>14</v>
      </c>
      <c r="C16" s="4">
        <v>98740</v>
      </c>
      <c r="D16" s="4">
        <v>50428.21</v>
      </c>
      <c r="E16" s="4">
        <v>48311.79</v>
      </c>
      <c r="F16" s="4">
        <v>91284</v>
      </c>
      <c r="G16" s="4">
        <v>46592.99</v>
      </c>
      <c r="H16" s="4">
        <v>44691.01</v>
      </c>
      <c r="I16" s="4">
        <v>1774</v>
      </c>
      <c r="J16" s="4">
        <v>998.94</v>
      </c>
      <c r="K16" s="4">
        <v>775.06</v>
      </c>
      <c r="L16" s="4">
        <v>1923</v>
      </c>
      <c r="M16" s="4">
        <v>1001.68</v>
      </c>
      <c r="N16" s="4">
        <v>921.32</v>
      </c>
      <c r="O16" s="4">
        <v>1175</v>
      </c>
      <c r="P16" s="4">
        <v>551.76</v>
      </c>
      <c r="Q16" s="4">
        <v>623.24</v>
      </c>
      <c r="R16" s="4">
        <v>132</v>
      </c>
      <c r="S16" s="4">
        <v>75.48</v>
      </c>
      <c r="T16" s="4">
        <v>56.52</v>
      </c>
      <c r="U16" s="4">
        <v>42779</v>
      </c>
      <c r="V16" s="4">
        <v>22481.81</v>
      </c>
      <c r="W16" s="4">
        <v>20297.189999999999</v>
      </c>
      <c r="X16" s="4">
        <v>2452</v>
      </c>
      <c r="Y16" s="4">
        <v>1207.3599999999999</v>
      </c>
      <c r="Z16" s="4">
        <v>1244.6400000000001</v>
      </c>
      <c r="AA16" s="5">
        <v>14329.42</v>
      </c>
      <c r="AB16" s="5">
        <v>6987.130000000001</v>
      </c>
      <c r="AC16" s="5">
        <v>7342.2999999999993</v>
      </c>
      <c r="AD16" s="5">
        <v>13589.439999999999</v>
      </c>
      <c r="AE16" s="5">
        <v>6649.64</v>
      </c>
      <c r="AF16" s="5">
        <v>6939.8099999999995</v>
      </c>
      <c r="AG16" s="5">
        <v>139.56</v>
      </c>
      <c r="AH16" s="5">
        <v>81.489999999999981</v>
      </c>
      <c r="AI16" s="5">
        <v>58.07</v>
      </c>
      <c r="AJ16" s="5">
        <v>151.01999999999998</v>
      </c>
      <c r="AK16" s="5">
        <v>74.850000000000009</v>
      </c>
      <c r="AL16" s="5">
        <v>76.17</v>
      </c>
      <c r="AM16" s="5">
        <v>217.17000000000002</v>
      </c>
      <c r="AN16" s="5">
        <v>77.77000000000001</v>
      </c>
      <c r="AO16" s="5">
        <v>139.41</v>
      </c>
      <c r="AP16" s="5">
        <v>21.3</v>
      </c>
      <c r="AQ16" s="5">
        <v>12.43</v>
      </c>
      <c r="AR16" s="5">
        <v>8.8800000000000008</v>
      </c>
      <c r="AS16" s="5">
        <v>1908.87</v>
      </c>
      <c r="AT16" s="5">
        <v>949.61000000000013</v>
      </c>
      <c r="AU16" s="5">
        <v>959.26</v>
      </c>
      <c r="AV16" s="5">
        <v>210.92</v>
      </c>
      <c r="AW16" s="5">
        <v>90.960000000000008</v>
      </c>
      <c r="AX16" s="5">
        <v>119.96</v>
      </c>
      <c r="AY16" s="4">
        <v>4904.29</v>
      </c>
      <c r="AZ16" s="4">
        <v>2429.67</v>
      </c>
      <c r="BA16" s="4">
        <v>2474.62</v>
      </c>
      <c r="BB16" s="4">
        <v>4654.91</v>
      </c>
      <c r="BC16" s="4">
        <v>2315.67</v>
      </c>
      <c r="BD16" s="4">
        <v>2339.2399999999998</v>
      </c>
      <c r="BE16" s="4">
        <v>40.07</v>
      </c>
      <c r="BF16" s="4">
        <v>23.33</v>
      </c>
      <c r="BG16" s="4">
        <v>16.739999999999998</v>
      </c>
      <c r="BH16" s="4">
        <v>62.62</v>
      </c>
      <c r="BI16" s="4">
        <v>30.74</v>
      </c>
      <c r="BJ16" s="4">
        <v>31.89</v>
      </c>
      <c r="BK16" s="4">
        <v>65.180000000000007</v>
      </c>
      <c r="BL16" s="4">
        <v>15.46</v>
      </c>
      <c r="BM16" s="4">
        <v>49.72</v>
      </c>
      <c r="BN16" s="4">
        <v>5.29</v>
      </c>
      <c r="BO16" s="4">
        <v>1.79</v>
      </c>
      <c r="BP16" s="4">
        <v>3.5</v>
      </c>
      <c r="BQ16" s="4">
        <v>743.51</v>
      </c>
      <c r="BR16" s="4">
        <v>371.23</v>
      </c>
      <c r="BS16" s="4">
        <v>372.29</v>
      </c>
      <c r="BT16" s="4">
        <v>76.209999999999994</v>
      </c>
      <c r="BU16" s="4">
        <v>42.67</v>
      </c>
      <c r="BV16" s="4">
        <v>33.54</v>
      </c>
      <c r="BW16" s="4">
        <v>3880.79</v>
      </c>
      <c r="BX16" s="4">
        <v>1954.19</v>
      </c>
      <c r="BY16" s="4">
        <v>1926.6</v>
      </c>
      <c r="BZ16" s="4">
        <v>3679.97</v>
      </c>
      <c r="CA16" s="4">
        <v>1855.7</v>
      </c>
      <c r="CB16" s="4">
        <v>1824.28</v>
      </c>
      <c r="CC16" s="4">
        <v>45.33</v>
      </c>
      <c r="CD16" s="4">
        <v>28.52</v>
      </c>
      <c r="CE16" s="4">
        <v>16.809999999999999</v>
      </c>
      <c r="CF16" s="4">
        <v>44.99</v>
      </c>
      <c r="CG16" s="4">
        <v>24.1</v>
      </c>
      <c r="CH16" s="4">
        <v>20.89</v>
      </c>
      <c r="CI16" s="4">
        <v>53.9</v>
      </c>
      <c r="CJ16" s="4">
        <v>23.9</v>
      </c>
      <c r="CK16" s="4">
        <v>30</v>
      </c>
      <c r="CL16" s="4">
        <v>9.75</v>
      </c>
      <c r="CM16" s="4">
        <v>5.86</v>
      </c>
      <c r="CN16" s="4">
        <v>3.9</v>
      </c>
      <c r="CO16" s="4">
        <v>562.82000000000005</v>
      </c>
      <c r="CP16" s="4">
        <v>284.17</v>
      </c>
      <c r="CQ16" s="4">
        <v>278.64</v>
      </c>
      <c r="CR16" s="4">
        <v>46.84</v>
      </c>
      <c r="CS16" s="4">
        <v>16.12</v>
      </c>
      <c r="CT16" s="4">
        <v>30.72</v>
      </c>
      <c r="CU16" s="4">
        <v>2437.7600000000002</v>
      </c>
      <c r="CV16" s="4">
        <v>1203.5999999999999</v>
      </c>
      <c r="CW16" s="4">
        <v>1234.1600000000001</v>
      </c>
      <c r="CX16" s="4">
        <v>2311.5300000000002</v>
      </c>
      <c r="CY16" s="4">
        <v>1153.75</v>
      </c>
      <c r="CZ16" s="4">
        <v>1157.78</v>
      </c>
      <c r="DA16" s="4">
        <v>20.05</v>
      </c>
      <c r="DB16" s="4">
        <v>10.050000000000001</v>
      </c>
      <c r="DC16" s="4">
        <v>10</v>
      </c>
      <c r="DD16" s="4">
        <v>27.12</v>
      </c>
      <c r="DE16" s="4">
        <v>11.64</v>
      </c>
      <c r="DF16" s="4">
        <v>15.47</v>
      </c>
      <c r="DG16" s="4">
        <v>31.15</v>
      </c>
      <c r="DH16" s="4">
        <v>12.64</v>
      </c>
      <c r="DI16" s="4">
        <v>18.510000000000002</v>
      </c>
      <c r="DJ16" s="4">
        <v>3.37</v>
      </c>
      <c r="DK16" s="4">
        <v>3.37</v>
      </c>
      <c r="DL16" s="4">
        <v>0</v>
      </c>
      <c r="DM16" s="4">
        <v>300.64</v>
      </c>
      <c r="DN16" s="4">
        <v>141.57</v>
      </c>
      <c r="DO16" s="4">
        <v>159.07</v>
      </c>
      <c r="DP16" s="4">
        <v>44.54</v>
      </c>
      <c r="DQ16" s="4">
        <v>12.15</v>
      </c>
      <c r="DR16" s="4">
        <v>32.39</v>
      </c>
      <c r="DS16" s="4">
        <v>1491.42</v>
      </c>
      <c r="DT16" s="4">
        <v>709.95</v>
      </c>
      <c r="DU16" s="4">
        <v>781.47</v>
      </c>
      <c r="DV16" s="4">
        <v>1407.8</v>
      </c>
      <c r="DW16" s="4">
        <v>672.97</v>
      </c>
      <c r="DX16" s="4">
        <v>734.83</v>
      </c>
      <c r="DY16" s="4">
        <v>14.46</v>
      </c>
      <c r="DZ16" s="4">
        <v>8.18</v>
      </c>
      <c r="EA16" s="4">
        <v>6.28</v>
      </c>
      <c r="EB16" s="4">
        <v>6.54</v>
      </c>
      <c r="EC16" s="4">
        <v>4.32</v>
      </c>
      <c r="ED16" s="4">
        <v>2.2200000000000002</v>
      </c>
      <c r="EE16" s="4">
        <v>32.700000000000003</v>
      </c>
      <c r="EF16" s="4">
        <v>12.12</v>
      </c>
      <c r="EG16" s="4">
        <v>20.58</v>
      </c>
      <c r="EH16" s="4">
        <v>1.41</v>
      </c>
      <c r="EI16" s="4">
        <v>1.41</v>
      </c>
      <c r="EJ16" s="4">
        <v>0</v>
      </c>
      <c r="EK16" s="4">
        <v>180.03</v>
      </c>
      <c r="EL16" s="4">
        <v>84.69</v>
      </c>
      <c r="EM16" s="4">
        <v>95.34</v>
      </c>
      <c r="EN16" s="4">
        <v>28.51</v>
      </c>
      <c r="EO16" s="4">
        <v>10.95</v>
      </c>
      <c r="EP16" s="4">
        <v>17.559999999999999</v>
      </c>
      <c r="EQ16" s="4">
        <v>1615.16</v>
      </c>
      <c r="ER16" s="4">
        <v>689.72</v>
      </c>
      <c r="ES16" s="4">
        <v>925.45</v>
      </c>
      <c r="ET16" s="4">
        <v>1535.23</v>
      </c>
      <c r="EU16" s="4">
        <v>651.54999999999995</v>
      </c>
      <c r="EV16" s="4">
        <v>883.68</v>
      </c>
      <c r="EW16" s="4">
        <v>19.649999999999999</v>
      </c>
      <c r="EX16" s="4">
        <v>11.41</v>
      </c>
      <c r="EY16" s="4">
        <v>8.24</v>
      </c>
      <c r="EZ16" s="4">
        <v>9.75</v>
      </c>
      <c r="FA16" s="4">
        <v>4.05</v>
      </c>
      <c r="FB16" s="4">
        <v>5.7</v>
      </c>
      <c r="FC16" s="4">
        <v>34.24</v>
      </c>
      <c r="FD16" s="4">
        <v>13.65</v>
      </c>
      <c r="FE16" s="4">
        <v>20.6</v>
      </c>
      <c r="FF16" s="4">
        <v>1.48</v>
      </c>
      <c r="FG16" s="4">
        <v>0</v>
      </c>
      <c r="FH16" s="4">
        <v>1.48</v>
      </c>
      <c r="FI16" s="4">
        <v>121.87</v>
      </c>
      <c r="FJ16" s="4">
        <v>67.95</v>
      </c>
      <c r="FK16" s="4">
        <v>53.92</v>
      </c>
      <c r="FL16" s="4">
        <v>14.82</v>
      </c>
      <c r="FM16" s="4">
        <v>9.07</v>
      </c>
      <c r="FN16" s="4">
        <v>5.75</v>
      </c>
      <c r="FO16" s="6"/>
    </row>
    <row r="17" spans="1:171" x14ac:dyDescent="0.25">
      <c r="A17" s="2">
        <v>19</v>
      </c>
      <c r="B17" s="2" t="s">
        <v>20</v>
      </c>
      <c r="C17" s="4">
        <v>74160</v>
      </c>
      <c r="D17" s="4">
        <v>38712.480000000003</v>
      </c>
      <c r="E17" s="4">
        <v>35447.519999999997</v>
      </c>
      <c r="F17" s="4">
        <v>64456</v>
      </c>
      <c r="G17" s="4">
        <v>33444.120000000003</v>
      </c>
      <c r="H17" s="4">
        <v>31011.88</v>
      </c>
      <c r="I17" s="4">
        <v>977</v>
      </c>
      <c r="J17" s="4">
        <v>771.43</v>
      </c>
      <c r="K17" s="4">
        <v>205.57</v>
      </c>
      <c r="L17" s="4">
        <v>3927</v>
      </c>
      <c r="M17" s="4">
        <v>2151.5</v>
      </c>
      <c r="N17" s="4">
        <v>1775.5</v>
      </c>
      <c r="O17" s="4">
        <v>1304</v>
      </c>
      <c r="P17" s="4">
        <v>573.39</v>
      </c>
      <c r="Q17" s="4">
        <v>730.61</v>
      </c>
      <c r="R17" s="4">
        <v>251</v>
      </c>
      <c r="S17" s="4">
        <v>161.57</v>
      </c>
      <c r="T17" s="4">
        <v>89.43</v>
      </c>
      <c r="U17" s="4">
        <v>7964</v>
      </c>
      <c r="V17" s="4">
        <v>4504.01</v>
      </c>
      <c r="W17" s="4">
        <v>3459.99</v>
      </c>
      <c r="X17" s="4">
        <v>3245</v>
      </c>
      <c r="Y17" s="4">
        <v>1610.46</v>
      </c>
      <c r="Z17" s="4">
        <v>1634.54</v>
      </c>
      <c r="AA17" s="5">
        <v>15991.56</v>
      </c>
      <c r="AB17" s="5">
        <v>7787.42</v>
      </c>
      <c r="AC17" s="5">
        <v>8204.16</v>
      </c>
      <c r="AD17" s="5">
        <v>15000.08</v>
      </c>
      <c r="AE17" s="5">
        <v>7335.98</v>
      </c>
      <c r="AF17" s="5">
        <v>7664.1000000000013</v>
      </c>
      <c r="AG17" s="5">
        <v>44.64</v>
      </c>
      <c r="AH17" s="5">
        <v>35.39</v>
      </c>
      <c r="AI17" s="5">
        <v>9.26</v>
      </c>
      <c r="AJ17" s="5">
        <v>405.8</v>
      </c>
      <c r="AK17" s="5">
        <v>201.60999999999999</v>
      </c>
      <c r="AL17" s="5">
        <v>204.17999999999998</v>
      </c>
      <c r="AM17" s="5">
        <v>216.32000000000005</v>
      </c>
      <c r="AN17" s="5">
        <v>59.419999999999995</v>
      </c>
      <c r="AO17" s="5">
        <v>156.91999999999999</v>
      </c>
      <c r="AP17" s="5">
        <v>21.73</v>
      </c>
      <c r="AQ17" s="5">
        <v>9.14</v>
      </c>
      <c r="AR17" s="5">
        <v>12.589999999999998</v>
      </c>
      <c r="AS17" s="5">
        <v>278.61</v>
      </c>
      <c r="AT17" s="5">
        <v>140.10999999999999</v>
      </c>
      <c r="AU17" s="5">
        <v>138.5</v>
      </c>
      <c r="AV17" s="5">
        <v>302.99</v>
      </c>
      <c r="AW17" s="5">
        <v>145.88</v>
      </c>
      <c r="AX17" s="5">
        <v>157.10999999999999</v>
      </c>
      <c r="AY17" s="4">
        <v>5385.82</v>
      </c>
      <c r="AZ17" s="4">
        <v>2665.73</v>
      </c>
      <c r="BA17" s="4">
        <v>2720.09</v>
      </c>
      <c r="BB17" s="4">
        <v>4982.8999999999996</v>
      </c>
      <c r="BC17" s="4">
        <v>2479.62</v>
      </c>
      <c r="BD17" s="4">
        <v>2503.2800000000002</v>
      </c>
      <c r="BE17" s="4">
        <v>17.55</v>
      </c>
      <c r="BF17" s="4">
        <v>9.8000000000000007</v>
      </c>
      <c r="BG17" s="4">
        <v>7.75</v>
      </c>
      <c r="BH17" s="4">
        <v>193.43</v>
      </c>
      <c r="BI17" s="4">
        <v>87.85</v>
      </c>
      <c r="BJ17" s="4">
        <v>105.58</v>
      </c>
      <c r="BK17" s="4">
        <v>76.34</v>
      </c>
      <c r="BL17" s="4">
        <v>25.58</v>
      </c>
      <c r="BM17" s="4">
        <v>50.77</v>
      </c>
      <c r="BN17" s="4">
        <v>5.35</v>
      </c>
      <c r="BO17" s="4">
        <v>5.35</v>
      </c>
      <c r="BP17" s="4">
        <v>0</v>
      </c>
      <c r="BQ17" s="4">
        <v>124.56</v>
      </c>
      <c r="BR17" s="4">
        <v>61.33</v>
      </c>
      <c r="BS17" s="4">
        <v>63.23</v>
      </c>
      <c r="BT17" s="4">
        <v>110.24</v>
      </c>
      <c r="BU17" s="4">
        <v>57.53</v>
      </c>
      <c r="BV17" s="4">
        <v>52.71</v>
      </c>
      <c r="BW17" s="4">
        <v>4395.9799999999996</v>
      </c>
      <c r="BX17" s="4">
        <v>2201.15</v>
      </c>
      <c r="BY17" s="4">
        <v>2194.84</v>
      </c>
      <c r="BZ17" s="4">
        <v>4088.44</v>
      </c>
      <c r="CA17" s="4">
        <v>2053.5300000000002</v>
      </c>
      <c r="CB17" s="4">
        <v>2034.91</v>
      </c>
      <c r="CC17" s="4">
        <v>17.149999999999999</v>
      </c>
      <c r="CD17" s="4">
        <v>17.149999999999999</v>
      </c>
      <c r="CE17" s="4">
        <v>0</v>
      </c>
      <c r="CF17" s="4">
        <v>109.27</v>
      </c>
      <c r="CG17" s="4">
        <v>57.41</v>
      </c>
      <c r="CH17" s="4">
        <v>51.86</v>
      </c>
      <c r="CI17" s="4">
        <v>72.37</v>
      </c>
      <c r="CJ17" s="4">
        <v>20.2</v>
      </c>
      <c r="CK17" s="4">
        <v>52.18</v>
      </c>
      <c r="CL17" s="4">
        <v>9.3699999999999992</v>
      </c>
      <c r="CM17" s="4">
        <v>0</v>
      </c>
      <c r="CN17" s="4">
        <v>9.3699999999999992</v>
      </c>
      <c r="CO17" s="4">
        <v>77.33</v>
      </c>
      <c r="CP17" s="4">
        <v>37.68</v>
      </c>
      <c r="CQ17" s="4">
        <v>39.65</v>
      </c>
      <c r="CR17" s="4">
        <v>99.38</v>
      </c>
      <c r="CS17" s="4">
        <v>52.86</v>
      </c>
      <c r="CT17" s="4">
        <v>46.52</v>
      </c>
      <c r="CU17" s="4">
        <v>2740.08</v>
      </c>
      <c r="CV17" s="4">
        <v>1357.19</v>
      </c>
      <c r="CW17" s="4">
        <v>1382.89</v>
      </c>
      <c r="CX17" s="4">
        <v>2584.7399999999998</v>
      </c>
      <c r="CY17" s="4">
        <v>1283.05</v>
      </c>
      <c r="CZ17" s="4">
        <v>1301.69</v>
      </c>
      <c r="DA17" s="4">
        <v>3.97</v>
      </c>
      <c r="DB17" s="4">
        <v>3.97</v>
      </c>
      <c r="DC17" s="4">
        <v>0</v>
      </c>
      <c r="DD17" s="4">
        <v>59.81</v>
      </c>
      <c r="DE17" s="4">
        <v>36.64</v>
      </c>
      <c r="DF17" s="4">
        <v>23.16</v>
      </c>
      <c r="DG17" s="4">
        <v>38.200000000000003</v>
      </c>
      <c r="DH17" s="4">
        <v>8.61</v>
      </c>
      <c r="DI17" s="4">
        <v>29.59</v>
      </c>
      <c r="DJ17" s="4">
        <v>3.39</v>
      </c>
      <c r="DK17" s="4">
        <v>1.61</v>
      </c>
      <c r="DL17" s="4">
        <v>1.78</v>
      </c>
      <c r="DM17" s="4">
        <v>35.19</v>
      </c>
      <c r="DN17" s="4">
        <v>16.14</v>
      </c>
      <c r="DO17" s="4">
        <v>19.05</v>
      </c>
      <c r="DP17" s="4">
        <v>49.98</v>
      </c>
      <c r="DQ17" s="4">
        <v>23.32</v>
      </c>
      <c r="DR17" s="4">
        <v>26.67</v>
      </c>
      <c r="DS17" s="4">
        <v>1674.73</v>
      </c>
      <c r="DT17" s="4">
        <v>790.33</v>
      </c>
      <c r="DU17" s="4">
        <v>884.41</v>
      </c>
      <c r="DV17" s="4">
        <v>1607.85</v>
      </c>
      <c r="DW17" s="4">
        <v>764.02</v>
      </c>
      <c r="DX17" s="4">
        <v>843.83</v>
      </c>
      <c r="DY17" s="4">
        <v>2.68</v>
      </c>
      <c r="DZ17" s="4">
        <v>2.68</v>
      </c>
      <c r="EA17" s="4">
        <v>0</v>
      </c>
      <c r="EB17" s="4">
        <v>22.48</v>
      </c>
      <c r="EC17" s="4">
        <v>12.19</v>
      </c>
      <c r="ED17" s="4">
        <v>10.29</v>
      </c>
      <c r="EE17" s="4">
        <v>12.55</v>
      </c>
      <c r="EF17" s="4">
        <v>3.05</v>
      </c>
      <c r="EG17" s="4">
        <v>9.5</v>
      </c>
      <c r="EH17" s="4">
        <v>0</v>
      </c>
      <c r="EI17" s="4">
        <v>0</v>
      </c>
      <c r="EJ17" s="4">
        <v>0</v>
      </c>
      <c r="EK17" s="4">
        <v>23.05</v>
      </c>
      <c r="EL17" s="4">
        <v>12.79</v>
      </c>
      <c r="EM17" s="4">
        <v>10.26</v>
      </c>
      <c r="EN17" s="4">
        <v>29.18</v>
      </c>
      <c r="EO17" s="4">
        <v>8.3800000000000008</v>
      </c>
      <c r="EP17" s="4">
        <v>20.79</v>
      </c>
      <c r="EQ17" s="4">
        <v>1794.95</v>
      </c>
      <c r="ER17" s="4">
        <v>773.02</v>
      </c>
      <c r="ES17" s="4">
        <v>1021.93</v>
      </c>
      <c r="ET17" s="4">
        <v>1736.15</v>
      </c>
      <c r="EU17" s="4">
        <v>755.76</v>
      </c>
      <c r="EV17" s="4">
        <v>980.39</v>
      </c>
      <c r="EW17" s="4">
        <v>3.29</v>
      </c>
      <c r="EX17" s="4">
        <v>1.79</v>
      </c>
      <c r="EY17" s="4">
        <v>1.51</v>
      </c>
      <c r="EZ17" s="4">
        <v>20.81</v>
      </c>
      <c r="FA17" s="4">
        <v>7.52</v>
      </c>
      <c r="FB17" s="4">
        <v>13.29</v>
      </c>
      <c r="FC17" s="4">
        <v>16.86</v>
      </c>
      <c r="FD17" s="4">
        <v>1.98</v>
      </c>
      <c r="FE17" s="4">
        <v>14.88</v>
      </c>
      <c r="FF17" s="4">
        <v>3.62</v>
      </c>
      <c r="FG17" s="4">
        <v>2.1800000000000002</v>
      </c>
      <c r="FH17" s="4">
        <v>1.44</v>
      </c>
      <c r="FI17" s="4">
        <v>18.48</v>
      </c>
      <c r="FJ17" s="4">
        <v>12.17</v>
      </c>
      <c r="FK17" s="4">
        <v>6.31</v>
      </c>
      <c r="FL17" s="4">
        <v>14.21</v>
      </c>
      <c r="FM17" s="4">
        <v>3.79</v>
      </c>
      <c r="FN17" s="4">
        <v>10.42</v>
      </c>
      <c r="FO17" s="6"/>
    </row>
    <row r="18" spans="1:171" x14ac:dyDescent="0.25">
      <c r="A18" s="2">
        <v>15</v>
      </c>
      <c r="B18" s="2" t="s">
        <v>16</v>
      </c>
      <c r="C18" s="4">
        <v>84820</v>
      </c>
      <c r="D18" s="4">
        <v>41723.01</v>
      </c>
      <c r="E18" s="4">
        <v>43096.99</v>
      </c>
      <c r="F18" s="4">
        <v>72374</v>
      </c>
      <c r="G18" s="4">
        <v>35922.769999999997</v>
      </c>
      <c r="H18" s="4">
        <v>36451.230000000003</v>
      </c>
      <c r="I18" s="4">
        <v>2221</v>
      </c>
      <c r="J18" s="4">
        <v>1322.42</v>
      </c>
      <c r="K18" s="4">
        <v>898.58</v>
      </c>
      <c r="L18" s="4">
        <v>800</v>
      </c>
      <c r="M18" s="4">
        <v>387.92</v>
      </c>
      <c r="N18" s="4">
        <v>412.08</v>
      </c>
      <c r="O18" s="4">
        <v>4536</v>
      </c>
      <c r="P18" s="4">
        <v>1685.42</v>
      </c>
      <c r="Q18" s="4">
        <v>2850.58</v>
      </c>
      <c r="R18" s="4">
        <v>515</v>
      </c>
      <c r="S18" s="4">
        <v>259.89999999999998</v>
      </c>
      <c r="T18" s="4">
        <v>255.1</v>
      </c>
      <c r="U18" s="4">
        <v>6004</v>
      </c>
      <c r="V18" s="4">
        <v>2985.02</v>
      </c>
      <c r="W18" s="4">
        <v>3018.98</v>
      </c>
      <c r="X18" s="4">
        <v>4374</v>
      </c>
      <c r="Y18" s="4">
        <v>2144.58</v>
      </c>
      <c r="Z18" s="4">
        <v>2229.42</v>
      </c>
      <c r="AA18" s="5">
        <v>22954.989999999998</v>
      </c>
      <c r="AB18" s="5">
        <v>10940.500000000002</v>
      </c>
      <c r="AC18" s="5">
        <v>12014.51</v>
      </c>
      <c r="AD18" s="5">
        <v>21484.13</v>
      </c>
      <c r="AE18" s="5">
        <v>10373.060000000001</v>
      </c>
      <c r="AF18" s="5">
        <v>11111.07</v>
      </c>
      <c r="AG18" s="5">
        <v>147.22999999999996</v>
      </c>
      <c r="AH18" s="5">
        <v>106.78000000000002</v>
      </c>
      <c r="AI18" s="5">
        <v>40.46</v>
      </c>
      <c r="AJ18" s="5">
        <v>102.8</v>
      </c>
      <c r="AK18" s="5">
        <v>48.379999999999995</v>
      </c>
      <c r="AL18" s="5">
        <v>54.430000000000007</v>
      </c>
      <c r="AM18" s="5">
        <v>874.04000000000008</v>
      </c>
      <c r="AN18" s="5">
        <v>266.58999999999997</v>
      </c>
      <c r="AO18" s="5">
        <v>607.43999999999994</v>
      </c>
      <c r="AP18" s="5">
        <v>53.480000000000004</v>
      </c>
      <c r="AQ18" s="5">
        <v>22.2</v>
      </c>
      <c r="AR18" s="5">
        <v>31.279999999999998</v>
      </c>
      <c r="AS18" s="5">
        <v>404.28999999999996</v>
      </c>
      <c r="AT18" s="5">
        <v>183.36</v>
      </c>
      <c r="AU18" s="5">
        <v>220.92000000000002</v>
      </c>
      <c r="AV18" s="5">
        <v>293.31</v>
      </c>
      <c r="AW18" s="5">
        <v>123.46000000000001</v>
      </c>
      <c r="AX18" s="5">
        <v>169.85000000000002</v>
      </c>
      <c r="AY18" s="4">
        <v>7634.08</v>
      </c>
      <c r="AZ18" s="4">
        <v>3629.04</v>
      </c>
      <c r="BA18" s="4">
        <v>4005.04</v>
      </c>
      <c r="BB18" s="4">
        <v>7128.69</v>
      </c>
      <c r="BC18" s="4">
        <v>3440.06</v>
      </c>
      <c r="BD18" s="4">
        <v>3688.63</v>
      </c>
      <c r="BE18" s="4">
        <v>37.28</v>
      </c>
      <c r="BF18" s="4">
        <v>30.31</v>
      </c>
      <c r="BG18" s="4">
        <v>6.97</v>
      </c>
      <c r="BH18" s="4">
        <v>42.01</v>
      </c>
      <c r="BI18" s="4">
        <v>18.09</v>
      </c>
      <c r="BJ18" s="4">
        <v>23.92</v>
      </c>
      <c r="BK18" s="4">
        <v>287.17</v>
      </c>
      <c r="BL18" s="4">
        <v>71.38</v>
      </c>
      <c r="BM18" s="4">
        <v>215.79</v>
      </c>
      <c r="BN18" s="4">
        <v>19.86</v>
      </c>
      <c r="BO18" s="4">
        <v>8.94</v>
      </c>
      <c r="BP18" s="4">
        <v>10.92</v>
      </c>
      <c r="BQ18" s="4">
        <v>155.88</v>
      </c>
      <c r="BR18" s="4">
        <v>69.61</v>
      </c>
      <c r="BS18" s="4">
        <v>86.27</v>
      </c>
      <c r="BT18" s="4">
        <v>119.07</v>
      </c>
      <c r="BU18" s="4">
        <v>60.24</v>
      </c>
      <c r="BV18" s="4">
        <v>58.82</v>
      </c>
      <c r="BW18" s="4">
        <v>6399.13</v>
      </c>
      <c r="BX18" s="4">
        <v>3130.97</v>
      </c>
      <c r="BY18" s="4">
        <v>3268.17</v>
      </c>
      <c r="BZ18" s="4">
        <v>5898.96</v>
      </c>
      <c r="CA18" s="4">
        <v>2936.84</v>
      </c>
      <c r="CB18" s="4">
        <v>2962.12</v>
      </c>
      <c r="CC18" s="4">
        <v>71.67</v>
      </c>
      <c r="CD18" s="4">
        <v>47.95</v>
      </c>
      <c r="CE18" s="4">
        <v>23.72</v>
      </c>
      <c r="CF18" s="4">
        <v>30.16</v>
      </c>
      <c r="CG18" s="4">
        <v>16.07</v>
      </c>
      <c r="CH18" s="4">
        <v>14.09</v>
      </c>
      <c r="CI18" s="4">
        <v>298.22000000000003</v>
      </c>
      <c r="CJ18" s="4">
        <v>105.35</v>
      </c>
      <c r="CK18" s="4">
        <v>192.87</v>
      </c>
      <c r="CL18" s="4">
        <v>24.59</v>
      </c>
      <c r="CM18" s="4">
        <v>6.75</v>
      </c>
      <c r="CN18" s="4">
        <v>17.84</v>
      </c>
      <c r="CO18" s="4">
        <v>124.7</v>
      </c>
      <c r="CP18" s="4">
        <v>56.11</v>
      </c>
      <c r="CQ18" s="4">
        <v>68.58</v>
      </c>
      <c r="CR18" s="4">
        <v>75.53</v>
      </c>
      <c r="CS18" s="4">
        <v>18</v>
      </c>
      <c r="CT18" s="4">
        <v>57.53</v>
      </c>
      <c r="CU18" s="4">
        <v>4005.71</v>
      </c>
      <c r="CV18" s="4">
        <v>1939.61</v>
      </c>
      <c r="CW18" s="4">
        <v>2066.1</v>
      </c>
      <c r="CX18" s="4">
        <v>3753.48</v>
      </c>
      <c r="CY18" s="4">
        <v>1841.36</v>
      </c>
      <c r="CZ18" s="4">
        <v>1912.12</v>
      </c>
      <c r="DA18" s="4">
        <v>23</v>
      </c>
      <c r="DB18" s="4">
        <v>18.34</v>
      </c>
      <c r="DC18" s="4">
        <v>4.67</v>
      </c>
      <c r="DD18" s="4">
        <v>14.85</v>
      </c>
      <c r="DE18" s="4">
        <v>7.35</v>
      </c>
      <c r="DF18" s="4">
        <v>7.5</v>
      </c>
      <c r="DG18" s="4">
        <v>149.72999999999999</v>
      </c>
      <c r="DH18" s="4">
        <v>38.11</v>
      </c>
      <c r="DI18" s="4">
        <v>111.62</v>
      </c>
      <c r="DJ18" s="4">
        <v>4.67</v>
      </c>
      <c r="DK18" s="4">
        <v>2.15</v>
      </c>
      <c r="DL18" s="4">
        <v>2.52</v>
      </c>
      <c r="DM18" s="4">
        <v>52.29</v>
      </c>
      <c r="DN18" s="4">
        <v>28.42</v>
      </c>
      <c r="DO18" s="4">
        <v>23.87</v>
      </c>
      <c r="DP18" s="4">
        <v>59.98</v>
      </c>
      <c r="DQ18" s="4">
        <v>32.299999999999997</v>
      </c>
      <c r="DR18" s="4">
        <v>27.68</v>
      </c>
      <c r="DS18" s="4">
        <v>2412.31</v>
      </c>
      <c r="DT18" s="4">
        <v>1140.6199999999999</v>
      </c>
      <c r="DU18" s="4">
        <v>1271.69</v>
      </c>
      <c r="DV18" s="4">
        <v>2273.89</v>
      </c>
      <c r="DW18" s="4">
        <v>1086.78</v>
      </c>
      <c r="DX18" s="4">
        <v>1187.1099999999999</v>
      </c>
      <c r="DY18" s="4">
        <v>10.89</v>
      </c>
      <c r="DZ18" s="4">
        <v>5.79</v>
      </c>
      <c r="EA18" s="4">
        <v>5.0999999999999996</v>
      </c>
      <c r="EB18" s="4">
        <v>9.69</v>
      </c>
      <c r="EC18" s="4">
        <v>5.05</v>
      </c>
      <c r="ED18" s="4">
        <v>4.6399999999999997</v>
      </c>
      <c r="EE18" s="4">
        <v>100.06</v>
      </c>
      <c r="EF18" s="4">
        <v>38.43</v>
      </c>
      <c r="EG18" s="4">
        <v>61.63</v>
      </c>
      <c r="EH18" s="4">
        <v>1.96</v>
      </c>
      <c r="EI18" s="4">
        <v>1.96</v>
      </c>
      <c r="EJ18" s="4">
        <v>0</v>
      </c>
      <c r="EK18" s="4">
        <v>42.89</v>
      </c>
      <c r="EL18" s="4">
        <v>19.11</v>
      </c>
      <c r="EM18" s="4">
        <v>23.78</v>
      </c>
      <c r="EN18" s="4">
        <v>15.82</v>
      </c>
      <c r="EO18" s="4">
        <v>2.61</v>
      </c>
      <c r="EP18" s="4">
        <v>13.21</v>
      </c>
      <c r="EQ18" s="4">
        <v>2503.7600000000002</v>
      </c>
      <c r="ER18" s="4">
        <v>1100.26</v>
      </c>
      <c r="ES18" s="4">
        <v>1403.51</v>
      </c>
      <c r="ET18" s="4">
        <v>2429.11</v>
      </c>
      <c r="EU18" s="4">
        <v>1068.02</v>
      </c>
      <c r="EV18" s="4">
        <v>1361.09</v>
      </c>
      <c r="EW18" s="4">
        <v>4.3899999999999997</v>
      </c>
      <c r="EX18" s="4">
        <v>4.3899999999999997</v>
      </c>
      <c r="EY18" s="4">
        <v>0</v>
      </c>
      <c r="EZ18" s="4">
        <v>6.09</v>
      </c>
      <c r="FA18" s="4">
        <v>1.82</v>
      </c>
      <c r="FB18" s="4">
        <v>4.28</v>
      </c>
      <c r="FC18" s="4">
        <v>38.86</v>
      </c>
      <c r="FD18" s="4">
        <v>13.32</v>
      </c>
      <c r="FE18" s="4">
        <v>25.53</v>
      </c>
      <c r="FF18" s="4">
        <v>2.4</v>
      </c>
      <c r="FG18" s="4">
        <v>2.4</v>
      </c>
      <c r="FH18" s="4">
        <v>0</v>
      </c>
      <c r="FI18" s="4">
        <v>28.53</v>
      </c>
      <c r="FJ18" s="4">
        <v>10.11</v>
      </c>
      <c r="FK18" s="4">
        <v>18.420000000000002</v>
      </c>
      <c r="FL18" s="4">
        <v>22.91</v>
      </c>
      <c r="FM18" s="4">
        <v>10.31</v>
      </c>
      <c r="FN18" s="4">
        <v>12.61</v>
      </c>
      <c r="FO18" s="6"/>
    </row>
    <row r="19" spans="1:171" x14ac:dyDescent="0.25">
      <c r="A19" s="2">
        <v>27</v>
      </c>
      <c r="B19" s="2" t="s">
        <v>28</v>
      </c>
      <c r="C19" s="4">
        <v>31900</v>
      </c>
      <c r="D19" s="4">
        <v>15888.42</v>
      </c>
      <c r="E19" s="4">
        <v>16011.58</v>
      </c>
      <c r="F19" s="4">
        <v>28855</v>
      </c>
      <c r="G19" s="4">
        <v>14362.92</v>
      </c>
      <c r="H19" s="4">
        <v>14492.08</v>
      </c>
      <c r="I19" s="4">
        <v>311</v>
      </c>
      <c r="J19" s="4">
        <v>226.89</v>
      </c>
      <c r="K19" s="4">
        <v>84.11</v>
      </c>
      <c r="L19" s="4">
        <v>828</v>
      </c>
      <c r="M19" s="4">
        <v>414.25</v>
      </c>
      <c r="N19" s="4">
        <v>413.75</v>
      </c>
      <c r="O19" s="4">
        <v>630</v>
      </c>
      <c r="P19" s="4">
        <v>236.05</v>
      </c>
      <c r="Q19" s="4">
        <v>393.95</v>
      </c>
      <c r="R19" s="4">
        <v>85</v>
      </c>
      <c r="S19" s="4">
        <v>55.65</v>
      </c>
      <c r="T19" s="4">
        <v>29.35</v>
      </c>
      <c r="U19" s="4">
        <v>1139</v>
      </c>
      <c r="V19" s="4">
        <v>561.58000000000004</v>
      </c>
      <c r="W19" s="4">
        <v>577.41999999999996</v>
      </c>
      <c r="X19" s="4">
        <v>1191</v>
      </c>
      <c r="Y19" s="4">
        <v>592.66</v>
      </c>
      <c r="Z19" s="4">
        <v>598.34</v>
      </c>
      <c r="AA19" s="5">
        <v>12086.89</v>
      </c>
      <c r="AB19" s="5">
        <v>5948.16</v>
      </c>
      <c r="AC19" s="5">
        <v>6138.73</v>
      </c>
      <c r="AD19" s="5">
        <v>11508.37</v>
      </c>
      <c r="AE19" s="5">
        <v>5687.4299999999994</v>
      </c>
      <c r="AF19" s="5">
        <v>5820.9500000000007</v>
      </c>
      <c r="AG19" s="5">
        <v>34.200000000000003</v>
      </c>
      <c r="AH19" s="5">
        <v>22.639999999999997</v>
      </c>
      <c r="AI19" s="5">
        <v>11.559999999999999</v>
      </c>
      <c r="AJ19" s="5">
        <v>167.75</v>
      </c>
      <c r="AK19" s="5">
        <v>76.160000000000011</v>
      </c>
      <c r="AL19" s="5">
        <v>91.580000000000013</v>
      </c>
      <c r="AM19" s="5">
        <v>178.5</v>
      </c>
      <c r="AN19" s="5">
        <v>66.099999999999994</v>
      </c>
      <c r="AO19" s="5">
        <v>112.39000000000001</v>
      </c>
      <c r="AP19" s="5">
        <v>0</v>
      </c>
      <c r="AQ19" s="5">
        <v>0</v>
      </c>
      <c r="AR19" s="5">
        <v>0</v>
      </c>
      <c r="AS19" s="5">
        <v>156.76</v>
      </c>
      <c r="AT19" s="5">
        <v>57.56</v>
      </c>
      <c r="AU19" s="5">
        <v>99.200000000000017</v>
      </c>
      <c r="AV19" s="5">
        <v>198.09000000000003</v>
      </c>
      <c r="AW19" s="5">
        <v>95.82</v>
      </c>
      <c r="AX19" s="5">
        <v>102.25999999999999</v>
      </c>
      <c r="AY19" s="4">
        <v>3826.56</v>
      </c>
      <c r="AZ19" s="4">
        <v>1841.06</v>
      </c>
      <c r="BA19" s="4">
        <v>1985.5</v>
      </c>
      <c r="BB19" s="4">
        <v>3607.4</v>
      </c>
      <c r="BC19" s="4">
        <v>1742.97</v>
      </c>
      <c r="BD19" s="4">
        <v>1864.43</v>
      </c>
      <c r="BE19" s="4">
        <v>15.87</v>
      </c>
      <c r="BF19" s="4">
        <v>9.7799999999999994</v>
      </c>
      <c r="BG19" s="4">
        <v>6.1</v>
      </c>
      <c r="BH19" s="4">
        <v>62.6</v>
      </c>
      <c r="BI19" s="4">
        <v>18.5</v>
      </c>
      <c r="BJ19" s="4">
        <v>44.1</v>
      </c>
      <c r="BK19" s="4">
        <v>50.82</v>
      </c>
      <c r="BL19" s="4">
        <v>24.87</v>
      </c>
      <c r="BM19" s="4">
        <v>25.95</v>
      </c>
      <c r="BN19" s="4">
        <v>0</v>
      </c>
      <c r="BO19" s="4">
        <v>0</v>
      </c>
      <c r="BP19" s="4">
        <v>0</v>
      </c>
      <c r="BQ19" s="4">
        <v>48.5</v>
      </c>
      <c r="BR19" s="4">
        <v>25.19</v>
      </c>
      <c r="BS19" s="4">
        <v>23.31</v>
      </c>
      <c r="BT19" s="4">
        <v>89.87</v>
      </c>
      <c r="BU19" s="4">
        <v>44.94</v>
      </c>
      <c r="BV19" s="4">
        <v>44.93</v>
      </c>
      <c r="BW19" s="4">
        <v>3428.33</v>
      </c>
      <c r="BX19" s="4">
        <v>1713.53</v>
      </c>
      <c r="BY19" s="4">
        <v>1714.8</v>
      </c>
      <c r="BZ19" s="4">
        <v>3282.75</v>
      </c>
      <c r="CA19" s="4">
        <v>1632.53</v>
      </c>
      <c r="CB19" s="4">
        <v>1650.22</v>
      </c>
      <c r="CC19" s="4">
        <v>10.130000000000001</v>
      </c>
      <c r="CD19" s="4">
        <v>4.66</v>
      </c>
      <c r="CE19" s="4">
        <v>5.46</v>
      </c>
      <c r="CF19" s="4">
        <v>49.3</v>
      </c>
      <c r="CG19" s="4">
        <v>31.14</v>
      </c>
      <c r="CH19" s="4">
        <v>18.16</v>
      </c>
      <c r="CI19" s="4">
        <v>44.26</v>
      </c>
      <c r="CJ19" s="4">
        <v>21.62</v>
      </c>
      <c r="CK19" s="4">
        <v>22.64</v>
      </c>
      <c r="CL19" s="4">
        <v>0</v>
      </c>
      <c r="CM19" s="4">
        <v>0</v>
      </c>
      <c r="CN19" s="4">
        <v>0</v>
      </c>
      <c r="CO19" s="4">
        <v>54.26</v>
      </c>
      <c r="CP19" s="4">
        <v>20.010000000000002</v>
      </c>
      <c r="CQ19" s="4">
        <v>34.25</v>
      </c>
      <c r="CR19" s="4">
        <v>41.9</v>
      </c>
      <c r="CS19" s="4">
        <v>23.57</v>
      </c>
      <c r="CT19" s="4">
        <v>18.32</v>
      </c>
      <c r="CU19" s="4">
        <v>2205.58</v>
      </c>
      <c r="CV19" s="4">
        <v>1112.2</v>
      </c>
      <c r="CW19" s="4">
        <v>1093.3800000000001</v>
      </c>
      <c r="CX19" s="4">
        <v>2091.27</v>
      </c>
      <c r="CY19" s="4">
        <v>1065.31</v>
      </c>
      <c r="CZ19" s="4">
        <v>1025.96</v>
      </c>
      <c r="DA19" s="4">
        <v>5.93</v>
      </c>
      <c r="DB19" s="4">
        <v>5.93</v>
      </c>
      <c r="DC19" s="4">
        <v>0</v>
      </c>
      <c r="DD19" s="4">
        <v>28.14</v>
      </c>
      <c r="DE19" s="4">
        <v>12.49</v>
      </c>
      <c r="DF19" s="4">
        <v>15.64</v>
      </c>
      <c r="DG19" s="4">
        <v>37.53</v>
      </c>
      <c r="DH19" s="4">
        <v>10.57</v>
      </c>
      <c r="DI19" s="4">
        <v>26.96</v>
      </c>
      <c r="DJ19" s="4">
        <v>0</v>
      </c>
      <c r="DK19" s="4">
        <v>0</v>
      </c>
      <c r="DL19" s="4">
        <v>0</v>
      </c>
      <c r="DM19" s="4">
        <v>41.5</v>
      </c>
      <c r="DN19" s="4">
        <v>9.77</v>
      </c>
      <c r="DO19" s="4">
        <v>31.73</v>
      </c>
      <c r="DP19" s="4">
        <v>42.71</v>
      </c>
      <c r="DQ19" s="4">
        <v>17.89</v>
      </c>
      <c r="DR19" s="4">
        <v>24.82</v>
      </c>
      <c r="DS19" s="4">
        <v>1330.53</v>
      </c>
      <c r="DT19" s="4">
        <v>666.05</v>
      </c>
      <c r="DU19" s="4">
        <v>664.48</v>
      </c>
      <c r="DV19" s="4">
        <v>1273.95</v>
      </c>
      <c r="DW19" s="4">
        <v>647.70000000000005</v>
      </c>
      <c r="DX19" s="4">
        <v>626.26</v>
      </c>
      <c r="DY19" s="4">
        <v>2.27</v>
      </c>
      <c r="DZ19" s="4">
        <v>2.27</v>
      </c>
      <c r="EA19" s="4">
        <v>0</v>
      </c>
      <c r="EB19" s="4">
        <v>16.010000000000002</v>
      </c>
      <c r="EC19" s="4">
        <v>7.8</v>
      </c>
      <c r="ED19" s="4">
        <v>8.2100000000000009</v>
      </c>
      <c r="EE19" s="4">
        <v>22.25</v>
      </c>
      <c r="EF19" s="4">
        <v>1.87</v>
      </c>
      <c r="EG19" s="4">
        <v>20.37</v>
      </c>
      <c r="EH19" s="4">
        <v>0</v>
      </c>
      <c r="EI19" s="4">
        <v>0</v>
      </c>
      <c r="EJ19" s="4">
        <v>0</v>
      </c>
      <c r="EK19" s="4">
        <v>6.24</v>
      </c>
      <c r="EL19" s="4">
        <v>2.59</v>
      </c>
      <c r="EM19" s="4">
        <v>3.65</v>
      </c>
      <c r="EN19" s="4">
        <v>16.059999999999999</v>
      </c>
      <c r="EO19" s="4">
        <v>6.42</v>
      </c>
      <c r="EP19" s="4">
        <v>9.64</v>
      </c>
      <c r="EQ19" s="4">
        <v>1295.8900000000001</v>
      </c>
      <c r="ER19" s="4">
        <v>615.32000000000005</v>
      </c>
      <c r="ES19" s="4">
        <v>680.57</v>
      </c>
      <c r="ET19" s="4">
        <v>1253</v>
      </c>
      <c r="EU19" s="4">
        <v>598.91999999999996</v>
      </c>
      <c r="EV19" s="4">
        <v>654.08000000000004</v>
      </c>
      <c r="EW19" s="4">
        <v>0</v>
      </c>
      <c r="EX19" s="4">
        <v>0</v>
      </c>
      <c r="EY19" s="4">
        <v>0</v>
      </c>
      <c r="EZ19" s="4">
        <v>11.7</v>
      </c>
      <c r="FA19" s="4">
        <v>6.23</v>
      </c>
      <c r="FB19" s="4">
        <v>5.47</v>
      </c>
      <c r="FC19" s="4">
        <v>23.64</v>
      </c>
      <c r="FD19" s="4">
        <v>7.17</v>
      </c>
      <c r="FE19" s="4">
        <v>16.47</v>
      </c>
      <c r="FF19" s="4">
        <v>0</v>
      </c>
      <c r="FG19" s="4">
        <v>0</v>
      </c>
      <c r="FH19" s="4">
        <v>0</v>
      </c>
      <c r="FI19" s="4">
        <v>6.26</v>
      </c>
      <c r="FJ19" s="4">
        <v>0</v>
      </c>
      <c r="FK19" s="4">
        <v>6.26</v>
      </c>
      <c r="FL19" s="4">
        <v>7.55</v>
      </c>
      <c r="FM19" s="4">
        <v>3</v>
      </c>
      <c r="FN19" s="4">
        <v>4.55</v>
      </c>
      <c r="FO19" s="6"/>
    </row>
    <row r="20" spans="1:171" x14ac:dyDescent="0.25">
      <c r="A20" s="2">
        <v>1</v>
      </c>
      <c r="B20" s="2" t="s">
        <v>2</v>
      </c>
      <c r="C20" s="4">
        <v>2226300</v>
      </c>
      <c r="D20" s="4">
        <v>1113633.3899999999</v>
      </c>
      <c r="E20" s="4">
        <v>1112666.6100000001</v>
      </c>
      <c r="F20" s="4">
        <v>1493409</v>
      </c>
      <c r="G20" s="4">
        <v>755464.57</v>
      </c>
      <c r="H20" s="4">
        <v>737944.43</v>
      </c>
      <c r="I20" s="4">
        <v>156285</v>
      </c>
      <c r="J20" s="4">
        <v>80940.990000000005</v>
      </c>
      <c r="K20" s="4">
        <v>75344.009999999995</v>
      </c>
      <c r="L20" s="4">
        <v>22706</v>
      </c>
      <c r="M20" s="4">
        <v>11781.44</v>
      </c>
      <c r="N20" s="4">
        <v>10924.56</v>
      </c>
      <c r="O20" s="4">
        <v>411413</v>
      </c>
      <c r="P20" s="4">
        <v>195293.39</v>
      </c>
      <c r="Q20" s="4">
        <v>216119.61</v>
      </c>
      <c r="R20" s="4">
        <v>20308</v>
      </c>
      <c r="S20" s="4">
        <v>10092.969999999999</v>
      </c>
      <c r="T20" s="4">
        <v>10215.030000000001</v>
      </c>
      <c r="U20" s="4">
        <v>228662</v>
      </c>
      <c r="V20" s="4">
        <v>121465.43</v>
      </c>
      <c r="W20" s="4">
        <v>107196.57</v>
      </c>
      <c r="X20" s="4">
        <v>122179</v>
      </c>
      <c r="Y20" s="4">
        <v>60060.04</v>
      </c>
      <c r="Z20" s="4">
        <v>62118.96</v>
      </c>
      <c r="AA20" s="5">
        <v>282237.99</v>
      </c>
      <c r="AB20" s="5">
        <v>124726.65000000001</v>
      </c>
      <c r="AC20" s="5">
        <v>157511.32</v>
      </c>
      <c r="AD20" s="5">
        <v>217635.55</v>
      </c>
      <c r="AE20" s="5">
        <v>96829.959999999992</v>
      </c>
      <c r="AF20" s="5">
        <v>120805.58000000002</v>
      </c>
      <c r="AG20" s="5">
        <v>13550.379999999997</v>
      </c>
      <c r="AH20" s="5">
        <v>6191.5899999999992</v>
      </c>
      <c r="AI20" s="5">
        <v>7358.8</v>
      </c>
      <c r="AJ20" s="5">
        <v>1670.89</v>
      </c>
      <c r="AK20" s="5">
        <v>749.43000000000006</v>
      </c>
      <c r="AL20" s="5">
        <v>921.45</v>
      </c>
      <c r="AM20" s="5">
        <v>44647.090000000004</v>
      </c>
      <c r="AN20" s="5">
        <v>18992.829999999998</v>
      </c>
      <c r="AO20" s="5">
        <v>25654.239999999998</v>
      </c>
      <c r="AP20" s="5">
        <v>873.81000000000006</v>
      </c>
      <c r="AQ20" s="5">
        <v>378.28000000000003</v>
      </c>
      <c r="AR20" s="5">
        <v>495.54</v>
      </c>
      <c r="AS20" s="4">
        <v>8147.3499999999995</v>
      </c>
      <c r="AT20" s="4">
        <v>3698.18</v>
      </c>
      <c r="AU20" s="4">
        <v>4449.18</v>
      </c>
      <c r="AV20" s="5">
        <v>3860.2499999999995</v>
      </c>
      <c r="AW20" s="5">
        <v>1584.57</v>
      </c>
      <c r="AX20" s="5">
        <v>2275.6799999999998</v>
      </c>
      <c r="AY20" s="4">
        <v>98160.52</v>
      </c>
      <c r="AZ20" s="4">
        <v>46595.61</v>
      </c>
      <c r="BA20" s="4">
        <v>51564.91</v>
      </c>
      <c r="BB20" s="4">
        <v>74887.06</v>
      </c>
      <c r="BC20" s="4">
        <v>36088.239999999998</v>
      </c>
      <c r="BD20" s="4">
        <v>38798.82</v>
      </c>
      <c r="BE20" s="4">
        <v>5067.1499999999996</v>
      </c>
      <c r="BF20" s="4">
        <v>2553.16</v>
      </c>
      <c r="BG20" s="4">
        <v>2514</v>
      </c>
      <c r="BH20" s="4">
        <v>759.98</v>
      </c>
      <c r="BI20" s="4">
        <v>362.76</v>
      </c>
      <c r="BJ20" s="4">
        <v>397.22</v>
      </c>
      <c r="BK20" s="4">
        <v>15487.62</v>
      </c>
      <c r="BL20" s="4">
        <v>6732.96</v>
      </c>
      <c r="BM20" s="4">
        <v>8754.66</v>
      </c>
      <c r="BN20" s="4">
        <v>394.81</v>
      </c>
      <c r="BO20" s="4">
        <v>190.87</v>
      </c>
      <c r="BP20" s="4">
        <v>203.94</v>
      </c>
      <c r="BQ20" s="4">
        <v>3529.16</v>
      </c>
      <c r="BR20" s="4">
        <v>1723.27</v>
      </c>
      <c r="BS20" s="4">
        <v>1805.89</v>
      </c>
      <c r="BT20" s="4">
        <v>1563.89</v>
      </c>
      <c r="BU20" s="4">
        <v>667.62</v>
      </c>
      <c r="BV20" s="4">
        <v>896.27</v>
      </c>
      <c r="BW20" s="4">
        <v>73981.06</v>
      </c>
      <c r="BX20" s="4">
        <v>33884.269999999997</v>
      </c>
      <c r="BY20" s="4">
        <v>40096.78</v>
      </c>
      <c r="BZ20" s="4">
        <v>54811.97</v>
      </c>
      <c r="CA20" s="4">
        <v>25275.41</v>
      </c>
      <c r="CB20" s="4">
        <v>29536.55</v>
      </c>
      <c r="CC20" s="4">
        <v>3884.13</v>
      </c>
      <c r="CD20" s="4">
        <v>1818.07</v>
      </c>
      <c r="CE20" s="4">
        <v>2066.0500000000002</v>
      </c>
      <c r="CF20" s="4">
        <v>474.26</v>
      </c>
      <c r="CG20" s="4">
        <v>211.2</v>
      </c>
      <c r="CH20" s="4">
        <v>263.05</v>
      </c>
      <c r="CI20" s="4">
        <v>13477.57</v>
      </c>
      <c r="CJ20" s="4">
        <v>6023.82</v>
      </c>
      <c r="CK20" s="4">
        <v>7453.75</v>
      </c>
      <c r="CL20" s="4">
        <v>248.37</v>
      </c>
      <c r="CM20" s="4">
        <v>100.2</v>
      </c>
      <c r="CN20" s="4">
        <v>148.16999999999999</v>
      </c>
      <c r="CO20" s="4">
        <v>2165.7600000000002</v>
      </c>
      <c r="CP20" s="4">
        <v>976.48</v>
      </c>
      <c r="CQ20" s="4">
        <v>1189.29</v>
      </c>
      <c r="CR20" s="4">
        <v>1084.77</v>
      </c>
      <c r="CS20" s="4">
        <v>455.57</v>
      </c>
      <c r="CT20" s="4">
        <v>629.20000000000005</v>
      </c>
      <c r="CU20" s="4">
        <v>48109.279999999999</v>
      </c>
      <c r="CV20" s="4">
        <v>21334.05</v>
      </c>
      <c r="CW20" s="4">
        <v>26775.22</v>
      </c>
      <c r="CX20" s="4">
        <v>36985.68</v>
      </c>
      <c r="CY20" s="4">
        <v>16549.8</v>
      </c>
      <c r="CZ20" s="4">
        <v>20435.88</v>
      </c>
      <c r="DA20" s="4">
        <v>2258.8000000000002</v>
      </c>
      <c r="DB20" s="4">
        <v>1039.46</v>
      </c>
      <c r="DC20" s="4">
        <v>1219.3399999999999</v>
      </c>
      <c r="DD20" s="4">
        <v>242.42</v>
      </c>
      <c r="DE20" s="4">
        <v>108.51</v>
      </c>
      <c r="DF20" s="4">
        <v>133.91</v>
      </c>
      <c r="DG20" s="4">
        <v>7875.33</v>
      </c>
      <c r="DH20" s="4">
        <v>3314.66</v>
      </c>
      <c r="DI20" s="4">
        <v>4560.66</v>
      </c>
      <c r="DJ20" s="4">
        <v>143.84</v>
      </c>
      <c r="DK20" s="4">
        <v>59.5</v>
      </c>
      <c r="DL20" s="4">
        <v>84.34</v>
      </c>
      <c r="DM20" s="4">
        <v>1297.58</v>
      </c>
      <c r="DN20" s="4">
        <v>599.53</v>
      </c>
      <c r="DO20" s="4">
        <v>698.05</v>
      </c>
      <c r="DP20" s="4">
        <v>603.21</v>
      </c>
      <c r="DQ20" s="4">
        <v>262.12</v>
      </c>
      <c r="DR20" s="4">
        <v>341.09</v>
      </c>
      <c r="DS20" s="4">
        <v>29881.53</v>
      </c>
      <c r="DT20" s="4">
        <v>12413.94</v>
      </c>
      <c r="DU20" s="4">
        <v>17467.59</v>
      </c>
      <c r="DV20" s="4">
        <v>23885.16</v>
      </c>
      <c r="DW20" s="4">
        <v>10112.620000000001</v>
      </c>
      <c r="DX20" s="4">
        <v>13772.54</v>
      </c>
      <c r="DY20" s="4">
        <v>1226.8699999999999</v>
      </c>
      <c r="DZ20" s="4">
        <v>450.11</v>
      </c>
      <c r="EA20" s="4">
        <v>776.77</v>
      </c>
      <c r="EB20" s="4">
        <v>105.84</v>
      </c>
      <c r="EC20" s="4">
        <v>36.880000000000003</v>
      </c>
      <c r="ED20" s="4">
        <v>68.95</v>
      </c>
      <c r="EE20" s="4">
        <v>4309.42</v>
      </c>
      <c r="EF20" s="4">
        <v>1682.83</v>
      </c>
      <c r="EG20" s="4">
        <v>2626.59</v>
      </c>
      <c r="EH20" s="4">
        <v>55.28</v>
      </c>
      <c r="EI20" s="4">
        <v>20.85</v>
      </c>
      <c r="EJ20" s="4">
        <v>34.44</v>
      </c>
      <c r="EK20" s="4">
        <v>631.24</v>
      </c>
      <c r="EL20" s="4">
        <v>236.56</v>
      </c>
      <c r="EM20" s="4">
        <v>394.68</v>
      </c>
      <c r="EN20" s="4">
        <v>298.95</v>
      </c>
      <c r="EO20" s="4">
        <v>110.66</v>
      </c>
      <c r="EP20" s="4">
        <v>188.29</v>
      </c>
      <c r="EQ20" s="4">
        <v>32105.599999999999</v>
      </c>
      <c r="ER20" s="4">
        <v>10498.78</v>
      </c>
      <c r="ES20" s="4">
        <v>21606.82</v>
      </c>
      <c r="ET20" s="4">
        <v>27065.68</v>
      </c>
      <c r="EU20" s="4">
        <v>8803.89</v>
      </c>
      <c r="EV20" s="4">
        <v>18261.79</v>
      </c>
      <c r="EW20" s="4">
        <v>1113.43</v>
      </c>
      <c r="EX20" s="4">
        <v>330.79</v>
      </c>
      <c r="EY20" s="4">
        <v>782.64</v>
      </c>
      <c r="EZ20" s="4">
        <v>88.39</v>
      </c>
      <c r="FA20" s="4">
        <v>30.08</v>
      </c>
      <c r="FB20" s="4">
        <v>58.32</v>
      </c>
      <c r="FC20" s="4">
        <v>3497.15</v>
      </c>
      <c r="FD20" s="4">
        <v>1238.56</v>
      </c>
      <c r="FE20" s="4">
        <v>2258.58</v>
      </c>
      <c r="FF20" s="4">
        <v>31.51</v>
      </c>
      <c r="FG20" s="4">
        <v>6.86</v>
      </c>
      <c r="FH20" s="4">
        <v>24.65</v>
      </c>
      <c r="FI20" s="4">
        <v>523.61</v>
      </c>
      <c r="FJ20" s="4">
        <v>162.34</v>
      </c>
      <c r="FK20" s="4">
        <v>361.27</v>
      </c>
      <c r="FL20" s="4">
        <v>309.43</v>
      </c>
      <c r="FM20" s="4">
        <v>88.6</v>
      </c>
      <c r="FN20" s="4">
        <v>220.83</v>
      </c>
      <c r="FO20" s="6"/>
    </row>
    <row r="21" spans="1:171" x14ac:dyDescent="0.25">
      <c r="A21" s="2">
        <v>7</v>
      </c>
      <c r="B21" s="2" t="s">
        <v>8</v>
      </c>
      <c r="C21" s="4">
        <v>270100</v>
      </c>
      <c r="D21" s="4">
        <v>136586.1</v>
      </c>
      <c r="E21" s="4">
        <v>133513.9</v>
      </c>
      <c r="F21" s="4">
        <v>220256</v>
      </c>
      <c r="G21" s="4">
        <v>111952.12</v>
      </c>
      <c r="H21" s="4">
        <v>108303.88</v>
      </c>
      <c r="I21" s="4">
        <v>8489</v>
      </c>
      <c r="J21" s="4">
        <v>5242.45</v>
      </c>
      <c r="K21" s="4">
        <v>3246.55</v>
      </c>
      <c r="L21" s="4">
        <v>4626</v>
      </c>
      <c r="M21" s="4">
        <v>2343.58</v>
      </c>
      <c r="N21" s="4">
        <v>2282.42</v>
      </c>
      <c r="O21" s="4">
        <v>15779</v>
      </c>
      <c r="P21" s="4">
        <v>6502.51</v>
      </c>
      <c r="Q21" s="4">
        <v>9276.49</v>
      </c>
      <c r="R21" s="4">
        <v>2956</v>
      </c>
      <c r="S21" s="4">
        <v>1482.97</v>
      </c>
      <c r="T21" s="4">
        <v>1473.03</v>
      </c>
      <c r="U21" s="4">
        <v>20445</v>
      </c>
      <c r="V21" s="4">
        <v>10881.32</v>
      </c>
      <c r="W21" s="4">
        <v>9563.68</v>
      </c>
      <c r="X21" s="4">
        <v>17994</v>
      </c>
      <c r="Y21" s="4">
        <v>9062.4599999999991</v>
      </c>
      <c r="Z21" s="4">
        <v>8931.5400000000009</v>
      </c>
      <c r="AA21" s="5">
        <v>58321.670000000006</v>
      </c>
      <c r="AB21" s="5">
        <v>26882.38</v>
      </c>
      <c r="AC21" s="5">
        <v>31439.29</v>
      </c>
      <c r="AD21" s="5">
        <v>52479.06</v>
      </c>
      <c r="AE21" s="5">
        <v>24587.54</v>
      </c>
      <c r="AF21" s="5">
        <v>27891.52</v>
      </c>
      <c r="AG21" s="5">
        <v>707.09</v>
      </c>
      <c r="AH21" s="5">
        <v>357.7</v>
      </c>
      <c r="AI21" s="5">
        <v>349.38000000000005</v>
      </c>
      <c r="AJ21" s="5">
        <v>541.02</v>
      </c>
      <c r="AK21" s="5">
        <v>225.72000000000003</v>
      </c>
      <c r="AL21" s="5">
        <v>315.29000000000002</v>
      </c>
      <c r="AM21" s="5">
        <v>3283.96</v>
      </c>
      <c r="AN21" s="5">
        <v>1153.75</v>
      </c>
      <c r="AO21" s="5">
        <v>2130.2000000000003</v>
      </c>
      <c r="AP21" s="5">
        <v>315.94</v>
      </c>
      <c r="AQ21" s="5">
        <v>132.36000000000001</v>
      </c>
      <c r="AR21" s="5">
        <v>183.58999999999997</v>
      </c>
      <c r="AS21" s="5">
        <v>1403.35</v>
      </c>
      <c r="AT21" s="5">
        <v>613.91</v>
      </c>
      <c r="AU21" s="5">
        <v>789.43</v>
      </c>
      <c r="AV21" s="5">
        <v>994.6</v>
      </c>
      <c r="AW21" s="5">
        <v>425.31000000000006</v>
      </c>
      <c r="AX21" s="5">
        <v>569.30999999999995</v>
      </c>
      <c r="AY21" s="4">
        <v>19152.22</v>
      </c>
      <c r="AZ21" s="4">
        <v>9129.5400000000009</v>
      </c>
      <c r="BA21" s="4">
        <v>10022.68</v>
      </c>
      <c r="BB21" s="4">
        <v>17079.38</v>
      </c>
      <c r="BC21" s="4">
        <v>8305.4500000000007</v>
      </c>
      <c r="BD21" s="4">
        <v>8773.92</v>
      </c>
      <c r="BE21" s="4">
        <v>292.52</v>
      </c>
      <c r="BF21" s="4">
        <v>150.47</v>
      </c>
      <c r="BG21" s="4">
        <v>142.05000000000001</v>
      </c>
      <c r="BH21" s="4">
        <v>191.64</v>
      </c>
      <c r="BI21" s="4">
        <v>78</v>
      </c>
      <c r="BJ21" s="4">
        <v>113.64</v>
      </c>
      <c r="BK21" s="4">
        <v>1065.02</v>
      </c>
      <c r="BL21" s="4">
        <v>379.7</v>
      </c>
      <c r="BM21" s="4">
        <v>685.32</v>
      </c>
      <c r="BN21" s="4">
        <v>134.44</v>
      </c>
      <c r="BO21" s="4">
        <v>45.11</v>
      </c>
      <c r="BP21" s="4">
        <v>89.33</v>
      </c>
      <c r="BQ21" s="4">
        <v>507.23</v>
      </c>
      <c r="BR21" s="4">
        <v>216.29</v>
      </c>
      <c r="BS21" s="4">
        <v>290.94</v>
      </c>
      <c r="BT21" s="4">
        <v>389.23</v>
      </c>
      <c r="BU21" s="4">
        <v>170.82</v>
      </c>
      <c r="BV21" s="4">
        <v>218.41</v>
      </c>
      <c r="BW21" s="4">
        <v>15376.13</v>
      </c>
      <c r="BX21" s="4">
        <v>7312.65</v>
      </c>
      <c r="BY21" s="4">
        <v>8063.48</v>
      </c>
      <c r="BZ21" s="4">
        <v>13575.94</v>
      </c>
      <c r="CA21" s="4">
        <v>6582.09</v>
      </c>
      <c r="CB21" s="4">
        <v>6993.85</v>
      </c>
      <c r="CC21" s="4">
        <v>221.94</v>
      </c>
      <c r="CD21" s="4">
        <v>113.36</v>
      </c>
      <c r="CE21" s="4">
        <v>108.58</v>
      </c>
      <c r="CF21" s="4">
        <v>193.59</v>
      </c>
      <c r="CG21" s="4">
        <v>84.19</v>
      </c>
      <c r="CH21" s="4">
        <v>109.4</v>
      </c>
      <c r="CI21" s="4">
        <v>1013.11</v>
      </c>
      <c r="CJ21" s="4">
        <v>348.96</v>
      </c>
      <c r="CK21" s="4">
        <v>664.14</v>
      </c>
      <c r="CL21" s="4">
        <v>90.94</v>
      </c>
      <c r="CM21" s="4">
        <v>51.05</v>
      </c>
      <c r="CN21" s="4">
        <v>39.9</v>
      </c>
      <c r="CO21" s="4">
        <v>414.5</v>
      </c>
      <c r="CP21" s="4">
        <v>202.43</v>
      </c>
      <c r="CQ21" s="4">
        <v>212.07</v>
      </c>
      <c r="CR21" s="4">
        <v>280.61</v>
      </c>
      <c r="CS21" s="4">
        <v>133</v>
      </c>
      <c r="CT21" s="4">
        <v>147.62</v>
      </c>
      <c r="CU21" s="4">
        <v>10302.870000000001</v>
      </c>
      <c r="CV21" s="4">
        <v>4855.42</v>
      </c>
      <c r="CW21" s="4">
        <v>5447.45</v>
      </c>
      <c r="CX21" s="4">
        <v>9197.42</v>
      </c>
      <c r="CY21" s="4">
        <v>4448.43</v>
      </c>
      <c r="CZ21" s="4">
        <v>4749</v>
      </c>
      <c r="DA21" s="4">
        <v>82.22</v>
      </c>
      <c r="DB21" s="4">
        <v>44</v>
      </c>
      <c r="DC21" s="4">
        <v>38.22</v>
      </c>
      <c r="DD21" s="4">
        <v>89.02</v>
      </c>
      <c r="DE21" s="4">
        <v>33.11</v>
      </c>
      <c r="DF21" s="4">
        <v>55.91</v>
      </c>
      <c r="DG21" s="4">
        <v>696.6</v>
      </c>
      <c r="DH21" s="4">
        <v>244.83</v>
      </c>
      <c r="DI21" s="4">
        <v>451.77</v>
      </c>
      <c r="DJ21" s="4">
        <v>52.62</v>
      </c>
      <c r="DK21" s="4">
        <v>18.260000000000002</v>
      </c>
      <c r="DL21" s="4">
        <v>34.36</v>
      </c>
      <c r="DM21" s="4">
        <v>255.02</v>
      </c>
      <c r="DN21" s="4">
        <v>101.04</v>
      </c>
      <c r="DO21" s="4">
        <v>153.97999999999999</v>
      </c>
      <c r="DP21" s="4">
        <v>184.98</v>
      </c>
      <c r="DQ21" s="4">
        <v>66.790000000000006</v>
      </c>
      <c r="DR21" s="4">
        <v>118.2</v>
      </c>
      <c r="DS21" s="4">
        <v>6466.16</v>
      </c>
      <c r="DT21" s="4">
        <v>2923.07</v>
      </c>
      <c r="DU21" s="4">
        <v>3543.09</v>
      </c>
      <c r="DV21" s="4">
        <v>5993.52</v>
      </c>
      <c r="DW21" s="4">
        <v>2750.95</v>
      </c>
      <c r="DX21" s="4">
        <v>3242.57</v>
      </c>
      <c r="DY21" s="4">
        <v>63.75</v>
      </c>
      <c r="DZ21" s="4">
        <v>29</v>
      </c>
      <c r="EA21" s="4">
        <v>34.74</v>
      </c>
      <c r="EB21" s="4">
        <v>35.950000000000003</v>
      </c>
      <c r="EC21" s="4">
        <v>17.12</v>
      </c>
      <c r="ED21" s="4">
        <v>18.829999999999998</v>
      </c>
      <c r="EE21" s="4">
        <v>275.41000000000003</v>
      </c>
      <c r="EF21" s="4">
        <v>82.46</v>
      </c>
      <c r="EG21" s="4">
        <v>192.95</v>
      </c>
      <c r="EH21" s="4">
        <v>31.12</v>
      </c>
      <c r="EI21" s="4">
        <v>17.940000000000001</v>
      </c>
      <c r="EJ21" s="4">
        <v>13.18</v>
      </c>
      <c r="EK21" s="4">
        <v>148.56</v>
      </c>
      <c r="EL21" s="4">
        <v>61.26</v>
      </c>
      <c r="EM21" s="4">
        <v>87.3</v>
      </c>
      <c r="EN21" s="4">
        <v>66.41</v>
      </c>
      <c r="EO21" s="4">
        <v>25.6</v>
      </c>
      <c r="EP21" s="4">
        <v>40.81</v>
      </c>
      <c r="EQ21" s="4">
        <v>7024.29</v>
      </c>
      <c r="ER21" s="4">
        <v>2661.7</v>
      </c>
      <c r="ES21" s="4">
        <v>4362.59</v>
      </c>
      <c r="ET21" s="4">
        <v>6632.8</v>
      </c>
      <c r="EU21" s="4">
        <v>2500.62</v>
      </c>
      <c r="EV21" s="4">
        <v>4132.18</v>
      </c>
      <c r="EW21" s="4">
        <v>46.66</v>
      </c>
      <c r="EX21" s="4">
        <v>20.87</v>
      </c>
      <c r="EY21" s="4">
        <v>25.79</v>
      </c>
      <c r="EZ21" s="4">
        <v>30.82</v>
      </c>
      <c r="FA21" s="4">
        <v>13.3</v>
      </c>
      <c r="FB21" s="4">
        <v>17.510000000000002</v>
      </c>
      <c r="FC21" s="4">
        <v>233.82</v>
      </c>
      <c r="FD21" s="4">
        <v>97.8</v>
      </c>
      <c r="FE21" s="4">
        <v>136.02000000000001</v>
      </c>
      <c r="FF21" s="4">
        <v>6.82</v>
      </c>
      <c r="FG21" s="4">
        <v>0</v>
      </c>
      <c r="FH21" s="4">
        <v>6.82</v>
      </c>
      <c r="FI21" s="4">
        <v>78.040000000000006</v>
      </c>
      <c r="FJ21" s="4">
        <v>32.89</v>
      </c>
      <c r="FK21" s="4">
        <v>45.14</v>
      </c>
      <c r="FL21" s="4">
        <v>73.37</v>
      </c>
      <c r="FM21" s="4">
        <v>29.1</v>
      </c>
      <c r="FN21" s="4">
        <v>44.27</v>
      </c>
      <c r="FO21" s="6"/>
    </row>
    <row r="22" spans="1:171" x14ac:dyDescent="0.25">
      <c r="A22" s="2">
        <v>23</v>
      </c>
      <c r="B22" s="2" t="s">
        <v>24</v>
      </c>
      <c r="C22" s="4">
        <v>46570</v>
      </c>
      <c r="D22" s="4">
        <v>23943.4</v>
      </c>
      <c r="E22" s="4">
        <v>22626.6</v>
      </c>
      <c r="F22" s="4">
        <v>42939</v>
      </c>
      <c r="G22" s="4">
        <v>22064.84</v>
      </c>
      <c r="H22" s="4">
        <v>20874.16</v>
      </c>
      <c r="I22" s="4">
        <v>465</v>
      </c>
      <c r="J22" s="4">
        <v>285.55</v>
      </c>
      <c r="K22" s="4">
        <v>179.45</v>
      </c>
      <c r="L22" s="4">
        <v>543</v>
      </c>
      <c r="M22" s="4">
        <v>259.58999999999997</v>
      </c>
      <c r="N22" s="4">
        <v>283.41000000000003</v>
      </c>
      <c r="O22" s="4">
        <v>1008</v>
      </c>
      <c r="P22" s="4">
        <v>511.51</v>
      </c>
      <c r="Q22" s="4">
        <v>496.49</v>
      </c>
      <c r="R22" s="4">
        <v>79</v>
      </c>
      <c r="S22" s="4">
        <v>34.28</v>
      </c>
      <c r="T22" s="4">
        <v>44.72</v>
      </c>
      <c r="U22" s="4">
        <v>4169</v>
      </c>
      <c r="V22" s="4">
        <v>2162.96</v>
      </c>
      <c r="W22" s="4">
        <v>2006.04</v>
      </c>
      <c r="X22" s="4">
        <v>1536</v>
      </c>
      <c r="Y22" s="4">
        <v>787.64</v>
      </c>
      <c r="Z22" s="4">
        <v>748.36</v>
      </c>
      <c r="AA22" s="5">
        <v>8566.619999999999</v>
      </c>
      <c r="AB22" s="5">
        <v>4239.1000000000004</v>
      </c>
      <c r="AC22" s="5">
        <v>4327.5200000000004</v>
      </c>
      <c r="AD22" s="5">
        <v>8342.0199999999986</v>
      </c>
      <c r="AE22" s="5">
        <v>4130.29</v>
      </c>
      <c r="AF22" s="5">
        <v>4211.74</v>
      </c>
      <c r="AG22" s="5">
        <v>28.950000000000003</v>
      </c>
      <c r="AH22" s="5">
        <v>12.809999999999999</v>
      </c>
      <c r="AI22" s="5">
        <v>16.14</v>
      </c>
      <c r="AJ22" s="5">
        <v>51.6</v>
      </c>
      <c r="AK22" s="5">
        <v>27.29</v>
      </c>
      <c r="AL22" s="5">
        <v>24.310000000000002</v>
      </c>
      <c r="AM22" s="5">
        <v>46.57</v>
      </c>
      <c r="AN22" s="5">
        <v>18.3</v>
      </c>
      <c r="AO22" s="5">
        <v>28.279999999999998</v>
      </c>
      <c r="AP22" s="5">
        <v>6.17</v>
      </c>
      <c r="AQ22" s="5">
        <v>2.4700000000000002</v>
      </c>
      <c r="AR22" s="5">
        <v>3.7</v>
      </c>
      <c r="AS22" s="5">
        <v>103.82999999999998</v>
      </c>
      <c r="AT22" s="5">
        <v>58.4</v>
      </c>
      <c r="AU22" s="5">
        <v>45.42</v>
      </c>
      <c r="AV22" s="5">
        <v>91.3</v>
      </c>
      <c r="AW22" s="5">
        <v>47.95</v>
      </c>
      <c r="AX22" s="5">
        <v>43.339999999999996</v>
      </c>
      <c r="AY22" s="4">
        <v>2772.1</v>
      </c>
      <c r="AZ22" s="4">
        <v>1386.14</v>
      </c>
      <c r="BA22" s="4">
        <v>1385.96</v>
      </c>
      <c r="BB22" s="4">
        <v>2688</v>
      </c>
      <c r="BC22" s="4">
        <v>1345.05</v>
      </c>
      <c r="BD22" s="4">
        <v>1342.95</v>
      </c>
      <c r="BE22" s="4">
        <v>5.35</v>
      </c>
      <c r="BF22" s="4">
        <v>1.36</v>
      </c>
      <c r="BG22" s="4">
        <v>4</v>
      </c>
      <c r="BH22" s="4">
        <v>28.1</v>
      </c>
      <c r="BI22" s="4">
        <v>14.42</v>
      </c>
      <c r="BJ22" s="4">
        <v>13.68</v>
      </c>
      <c r="BK22" s="4">
        <v>17.86</v>
      </c>
      <c r="BL22" s="4">
        <v>8.4700000000000006</v>
      </c>
      <c r="BM22" s="4">
        <v>9.39</v>
      </c>
      <c r="BN22" s="4">
        <v>1.32</v>
      </c>
      <c r="BO22" s="4">
        <v>0</v>
      </c>
      <c r="BP22" s="4">
        <v>1.32</v>
      </c>
      <c r="BQ22" s="4">
        <v>50.33</v>
      </c>
      <c r="BR22" s="4">
        <v>28.3</v>
      </c>
      <c r="BS22" s="4">
        <v>22.03</v>
      </c>
      <c r="BT22" s="4">
        <v>31.47</v>
      </c>
      <c r="BU22" s="4">
        <v>16.84</v>
      </c>
      <c r="BV22" s="4">
        <v>14.62</v>
      </c>
      <c r="BW22" s="4">
        <v>2302.5500000000002</v>
      </c>
      <c r="BX22" s="4">
        <v>1163.6300000000001</v>
      </c>
      <c r="BY22" s="4">
        <v>1138.92</v>
      </c>
      <c r="BZ22" s="4">
        <v>2239.15</v>
      </c>
      <c r="CA22" s="4">
        <v>1131.1099999999999</v>
      </c>
      <c r="CB22" s="4">
        <v>1108.04</v>
      </c>
      <c r="CC22" s="4">
        <v>9.7100000000000009</v>
      </c>
      <c r="CD22" s="4">
        <v>7.85</v>
      </c>
      <c r="CE22" s="4">
        <v>1.86</v>
      </c>
      <c r="CF22" s="4">
        <v>10.050000000000001</v>
      </c>
      <c r="CG22" s="4">
        <v>8.1</v>
      </c>
      <c r="CH22" s="4">
        <v>1.95</v>
      </c>
      <c r="CI22" s="4">
        <v>12.41</v>
      </c>
      <c r="CJ22" s="4">
        <v>3.65</v>
      </c>
      <c r="CK22" s="4">
        <v>8.76</v>
      </c>
      <c r="CL22" s="4">
        <v>2.38</v>
      </c>
      <c r="CM22" s="4">
        <v>0</v>
      </c>
      <c r="CN22" s="4">
        <v>2.38</v>
      </c>
      <c r="CO22" s="4">
        <v>23.38</v>
      </c>
      <c r="CP22" s="4">
        <v>13.88</v>
      </c>
      <c r="CQ22" s="4">
        <v>9.5</v>
      </c>
      <c r="CR22" s="4">
        <v>28.85</v>
      </c>
      <c r="CS22" s="4">
        <v>12.92</v>
      </c>
      <c r="CT22" s="4">
        <v>15.93</v>
      </c>
      <c r="CU22" s="4">
        <v>1529.16</v>
      </c>
      <c r="CV22" s="4">
        <v>780.4</v>
      </c>
      <c r="CW22" s="4">
        <v>748.76</v>
      </c>
      <c r="CX22" s="4">
        <v>1493.86</v>
      </c>
      <c r="CY22" s="4">
        <v>766.88</v>
      </c>
      <c r="CZ22" s="4">
        <v>726.99</v>
      </c>
      <c r="DA22" s="4">
        <v>6.97</v>
      </c>
      <c r="DB22" s="4">
        <v>1.67</v>
      </c>
      <c r="DC22" s="4">
        <v>5.3</v>
      </c>
      <c r="DD22" s="4">
        <v>8.92</v>
      </c>
      <c r="DE22" s="4">
        <v>4.7699999999999996</v>
      </c>
      <c r="DF22" s="4">
        <v>4.1500000000000004</v>
      </c>
      <c r="DG22" s="4">
        <v>6.91</v>
      </c>
      <c r="DH22" s="4">
        <v>1.83</v>
      </c>
      <c r="DI22" s="4">
        <v>5.08</v>
      </c>
      <c r="DJ22" s="4">
        <v>2.4700000000000002</v>
      </c>
      <c r="DK22" s="4">
        <v>2.4700000000000002</v>
      </c>
      <c r="DL22" s="4">
        <v>0</v>
      </c>
      <c r="DM22" s="4">
        <v>6.93</v>
      </c>
      <c r="DN22" s="4">
        <v>4.7300000000000004</v>
      </c>
      <c r="DO22" s="4">
        <v>2.2000000000000002</v>
      </c>
      <c r="DP22" s="4">
        <v>10.02</v>
      </c>
      <c r="DQ22" s="4">
        <v>2.78</v>
      </c>
      <c r="DR22" s="4">
        <v>7.24</v>
      </c>
      <c r="DS22" s="4">
        <v>966.7</v>
      </c>
      <c r="DT22" s="4">
        <v>479.94</v>
      </c>
      <c r="DU22" s="4">
        <v>486.76</v>
      </c>
      <c r="DV22" s="4">
        <v>936.63</v>
      </c>
      <c r="DW22" s="4">
        <v>460.19</v>
      </c>
      <c r="DX22" s="4">
        <v>476.44</v>
      </c>
      <c r="DY22" s="4">
        <v>3.25</v>
      </c>
      <c r="DZ22" s="4">
        <v>0</v>
      </c>
      <c r="EA22" s="4">
        <v>3.25</v>
      </c>
      <c r="EB22" s="4">
        <v>3.41</v>
      </c>
      <c r="EC22" s="4">
        <v>0</v>
      </c>
      <c r="ED22" s="4">
        <v>3.41</v>
      </c>
      <c r="EE22" s="4">
        <v>8</v>
      </c>
      <c r="EF22" s="4">
        <v>4.3499999999999996</v>
      </c>
      <c r="EG22" s="4">
        <v>3.66</v>
      </c>
      <c r="EH22" s="4">
        <v>0</v>
      </c>
      <c r="EI22" s="4">
        <v>0</v>
      </c>
      <c r="EJ22" s="4">
        <v>0</v>
      </c>
      <c r="EK22" s="4">
        <v>12.47</v>
      </c>
      <c r="EL22" s="4">
        <v>4.82</v>
      </c>
      <c r="EM22" s="4">
        <v>7.64</v>
      </c>
      <c r="EN22" s="4">
        <v>15.41</v>
      </c>
      <c r="EO22" s="4">
        <v>15.41</v>
      </c>
      <c r="EP22" s="4">
        <v>0</v>
      </c>
      <c r="EQ22" s="4">
        <v>996.11</v>
      </c>
      <c r="ER22" s="4">
        <v>428.99</v>
      </c>
      <c r="ES22" s="4">
        <v>567.12</v>
      </c>
      <c r="ET22" s="4">
        <v>984.38</v>
      </c>
      <c r="EU22" s="4">
        <v>427.06</v>
      </c>
      <c r="EV22" s="4">
        <v>557.32000000000005</v>
      </c>
      <c r="EW22" s="4">
        <v>3.67</v>
      </c>
      <c r="EX22" s="4">
        <v>1.93</v>
      </c>
      <c r="EY22" s="4">
        <v>1.73</v>
      </c>
      <c r="EZ22" s="4">
        <v>1.1200000000000001</v>
      </c>
      <c r="FA22" s="4">
        <v>0</v>
      </c>
      <c r="FB22" s="4">
        <v>1.1200000000000001</v>
      </c>
      <c r="FC22" s="4">
        <v>1.39</v>
      </c>
      <c r="FD22" s="4">
        <v>0</v>
      </c>
      <c r="FE22" s="4">
        <v>1.39</v>
      </c>
      <c r="FF22" s="4">
        <v>0</v>
      </c>
      <c r="FG22" s="4">
        <v>0</v>
      </c>
      <c r="FH22" s="4">
        <v>0</v>
      </c>
      <c r="FI22" s="4">
        <v>10.72</v>
      </c>
      <c r="FJ22" s="4">
        <v>6.67</v>
      </c>
      <c r="FK22" s="4">
        <v>4.05</v>
      </c>
      <c r="FL22" s="4">
        <v>5.55</v>
      </c>
      <c r="FM22" s="4">
        <v>0</v>
      </c>
      <c r="FN22" s="4">
        <v>5.55</v>
      </c>
      <c r="FO22" s="6"/>
    </row>
    <row r="23" spans="1:171" x14ac:dyDescent="0.25">
      <c r="A23" s="2">
        <v>29</v>
      </c>
      <c r="B23" s="2" t="s">
        <v>30</v>
      </c>
      <c r="C23" s="4">
        <v>22430</v>
      </c>
      <c r="D23" s="4">
        <v>11382.21</v>
      </c>
      <c r="E23" s="4">
        <v>11047.79</v>
      </c>
      <c r="F23" s="4">
        <v>20832</v>
      </c>
      <c r="G23" s="4">
        <v>10607.04</v>
      </c>
      <c r="H23" s="4">
        <v>10224.959999999999</v>
      </c>
      <c r="I23" s="4">
        <v>128</v>
      </c>
      <c r="J23" s="4">
        <v>81.260000000000005</v>
      </c>
      <c r="K23" s="4">
        <v>46.74</v>
      </c>
      <c r="L23" s="4">
        <v>497</v>
      </c>
      <c r="M23" s="4">
        <v>251.21</v>
      </c>
      <c r="N23" s="4">
        <v>245.79</v>
      </c>
      <c r="O23" s="4">
        <v>183</v>
      </c>
      <c r="P23" s="4">
        <v>58.79</v>
      </c>
      <c r="Q23" s="4">
        <v>124.21</v>
      </c>
      <c r="R23" s="4">
        <v>23</v>
      </c>
      <c r="S23" s="4">
        <v>12.79</v>
      </c>
      <c r="T23" s="4">
        <v>10.210000000000001</v>
      </c>
      <c r="U23" s="4">
        <v>2840</v>
      </c>
      <c r="V23" s="4">
        <v>1472.37</v>
      </c>
      <c r="W23" s="4">
        <v>1367.63</v>
      </c>
      <c r="X23" s="4">
        <v>767</v>
      </c>
      <c r="Y23" s="4">
        <v>371.12</v>
      </c>
      <c r="Z23" s="4">
        <v>395.88</v>
      </c>
      <c r="AA23" s="5">
        <v>5930.4299999999994</v>
      </c>
      <c r="AB23" s="5">
        <v>2982.04</v>
      </c>
      <c r="AC23" s="5">
        <v>2948.4000000000005</v>
      </c>
      <c r="AD23" s="5">
        <v>5675.08</v>
      </c>
      <c r="AE23" s="5">
        <v>2855.3300000000004</v>
      </c>
      <c r="AF23" s="5">
        <v>2819.75</v>
      </c>
      <c r="AG23" s="5">
        <v>8.0299999999999994</v>
      </c>
      <c r="AH23" s="5">
        <v>0</v>
      </c>
      <c r="AI23" s="5">
        <v>8.0299999999999994</v>
      </c>
      <c r="AJ23" s="5">
        <v>72.89</v>
      </c>
      <c r="AK23" s="5">
        <v>39.629999999999995</v>
      </c>
      <c r="AL23" s="5">
        <v>33.25</v>
      </c>
      <c r="AM23" s="5">
        <v>49.47</v>
      </c>
      <c r="AN23" s="5">
        <v>21.439999999999998</v>
      </c>
      <c r="AO23" s="5">
        <v>28.04</v>
      </c>
      <c r="AP23" s="5">
        <v>2.0099999999999998</v>
      </c>
      <c r="AQ23" s="5">
        <v>1.54</v>
      </c>
      <c r="AR23" s="5">
        <v>0.46</v>
      </c>
      <c r="AS23" s="5">
        <v>121.44</v>
      </c>
      <c r="AT23" s="5">
        <v>60.2</v>
      </c>
      <c r="AU23" s="5">
        <v>61.22</v>
      </c>
      <c r="AV23" s="5">
        <v>122.96</v>
      </c>
      <c r="AW23" s="5">
        <v>64.09</v>
      </c>
      <c r="AX23" s="5">
        <v>58.870000000000005</v>
      </c>
      <c r="AY23" s="4">
        <v>1900.83</v>
      </c>
      <c r="AZ23" s="4">
        <v>949.23</v>
      </c>
      <c r="BA23" s="4">
        <v>951.6</v>
      </c>
      <c r="BB23" s="4">
        <v>1823.35</v>
      </c>
      <c r="BC23" s="4">
        <v>919.84</v>
      </c>
      <c r="BD23" s="4">
        <v>903.52</v>
      </c>
      <c r="BE23" s="4">
        <v>1.72</v>
      </c>
      <c r="BF23" s="4">
        <v>0</v>
      </c>
      <c r="BG23" s="4">
        <v>1.72</v>
      </c>
      <c r="BH23" s="4">
        <v>17.3</v>
      </c>
      <c r="BI23" s="4">
        <v>5.81</v>
      </c>
      <c r="BJ23" s="4">
        <v>11.49</v>
      </c>
      <c r="BK23" s="4">
        <v>9.17</v>
      </c>
      <c r="BL23" s="4">
        <v>3.21</v>
      </c>
      <c r="BM23" s="4">
        <v>5.96</v>
      </c>
      <c r="BN23" s="4">
        <v>0</v>
      </c>
      <c r="BO23" s="4">
        <v>0</v>
      </c>
      <c r="BP23" s="4">
        <v>0</v>
      </c>
      <c r="BQ23" s="4">
        <v>47.4</v>
      </c>
      <c r="BR23" s="4">
        <v>30.82</v>
      </c>
      <c r="BS23" s="4">
        <v>16.579999999999998</v>
      </c>
      <c r="BT23" s="4">
        <v>49.29</v>
      </c>
      <c r="BU23" s="4">
        <v>20.37</v>
      </c>
      <c r="BV23" s="4">
        <v>28.92</v>
      </c>
      <c r="BW23" s="4">
        <v>1635.91</v>
      </c>
      <c r="BX23" s="4">
        <v>848.25</v>
      </c>
      <c r="BY23" s="4">
        <v>787.67</v>
      </c>
      <c r="BZ23" s="4">
        <v>1568.01</v>
      </c>
      <c r="CA23" s="4">
        <v>815.56</v>
      </c>
      <c r="CB23" s="4">
        <v>752.45</v>
      </c>
      <c r="CC23" s="4">
        <v>0</v>
      </c>
      <c r="CD23" s="4">
        <v>0</v>
      </c>
      <c r="CE23" s="4">
        <v>0</v>
      </c>
      <c r="CF23" s="4">
        <v>26.55</v>
      </c>
      <c r="CG23" s="4">
        <v>13.81</v>
      </c>
      <c r="CH23" s="4">
        <v>12.74</v>
      </c>
      <c r="CI23" s="4">
        <v>7.58</v>
      </c>
      <c r="CJ23" s="4">
        <v>2.54</v>
      </c>
      <c r="CK23" s="4">
        <v>5.04</v>
      </c>
      <c r="CL23" s="4">
        <v>2.0099999999999998</v>
      </c>
      <c r="CM23" s="4">
        <v>1.54</v>
      </c>
      <c r="CN23" s="4">
        <v>0.46</v>
      </c>
      <c r="CO23" s="4">
        <v>27.64</v>
      </c>
      <c r="CP23" s="4">
        <v>7.53</v>
      </c>
      <c r="CQ23" s="4">
        <v>20.100000000000001</v>
      </c>
      <c r="CR23" s="4">
        <v>31.77</v>
      </c>
      <c r="CS23" s="4">
        <v>14.8</v>
      </c>
      <c r="CT23" s="4">
        <v>16.97</v>
      </c>
      <c r="CU23" s="4">
        <v>1073.6500000000001</v>
      </c>
      <c r="CV23" s="4">
        <v>556.97</v>
      </c>
      <c r="CW23" s="4">
        <v>516.66999999999996</v>
      </c>
      <c r="CX23" s="4">
        <v>1011.25</v>
      </c>
      <c r="CY23" s="4">
        <v>520.09</v>
      </c>
      <c r="CZ23" s="4">
        <v>491.15</v>
      </c>
      <c r="DA23" s="4">
        <v>3.3</v>
      </c>
      <c r="DB23" s="4">
        <v>0</v>
      </c>
      <c r="DC23" s="4">
        <v>3.3</v>
      </c>
      <c r="DD23" s="4">
        <v>16.02</v>
      </c>
      <c r="DE23" s="4">
        <v>9.74</v>
      </c>
      <c r="DF23" s="4">
        <v>6.28</v>
      </c>
      <c r="DG23" s="4">
        <v>9.4700000000000006</v>
      </c>
      <c r="DH23" s="4">
        <v>2.27</v>
      </c>
      <c r="DI23" s="4">
        <v>7.21</v>
      </c>
      <c r="DJ23" s="4">
        <v>0</v>
      </c>
      <c r="DK23" s="4">
        <v>0</v>
      </c>
      <c r="DL23" s="4">
        <v>0</v>
      </c>
      <c r="DM23" s="4">
        <v>16.73</v>
      </c>
      <c r="DN23" s="4">
        <v>2.4500000000000002</v>
      </c>
      <c r="DO23" s="4">
        <v>14.28</v>
      </c>
      <c r="DP23" s="4">
        <v>33.61</v>
      </c>
      <c r="DQ23" s="4">
        <v>24.87</v>
      </c>
      <c r="DR23" s="4">
        <v>8.74</v>
      </c>
      <c r="DS23" s="4">
        <v>643.78</v>
      </c>
      <c r="DT23" s="4">
        <v>322.54000000000002</v>
      </c>
      <c r="DU23" s="4">
        <v>321.24</v>
      </c>
      <c r="DV23" s="4">
        <v>623.04999999999995</v>
      </c>
      <c r="DW23" s="4">
        <v>316.95999999999998</v>
      </c>
      <c r="DX23" s="4">
        <v>306.08999999999997</v>
      </c>
      <c r="DY23" s="4">
        <v>3.01</v>
      </c>
      <c r="DZ23" s="4">
        <v>0</v>
      </c>
      <c r="EA23" s="4">
        <v>3.01</v>
      </c>
      <c r="EB23" s="4">
        <v>1.33</v>
      </c>
      <c r="EC23" s="4">
        <v>1.33</v>
      </c>
      <c r="ED23" s="4">
        <v>0</v>
      </c>
      <c r="EE23" s="4">
        <v>12.14</v>
      </c>
      <c r="EF23" s="4">
        <v>4.24</v>
      </c>
      <c r="EG23" s="4">
        <v>7.9</v>
      </c>
      <c r="EH23" s="4">
        <v>0</v>
      </c>
      <c r="EI23" s="4">
        <v>0</v>
      </c>
      <c r="EJ23" s="4">
        <v>0</v>
      </c>
      <c r="EK23" s="4">
        <v>12.73</v>
      </c>
      <c r="EL23" s="4">
        <v>4.83</v>
      </c>
      <c r="EM23" s="4">
        <v>7.89</v>
      </c>
      <c r="EN23" s="4">
        <v>4.24</v>
      </c>
      <c r="EO23" s="4">
        <v>0</v>
      </c>
      <c r="EP23" s="4">
        <v>4.24</v>
      </c>
      <c r="EQ23" s="4">
        <v>676.26</v>
      </c>
      <c r="ER23" s="4">
        <v>305.05</v>
      </c>
      <c r="ES23" s="4">
        <v>371.22</v>
      </c>
      <c r="ET23" s="4">
        <v>649.41999999999996</v>
      </c>
      <c r="EU23" s="4">
        <v>282.88</v>
      </c>
      <c r="EV23" s="4">
        <v>366.54</v>
      </c>
      <c r="EW23" s="4">
        <v>0</v>
      </c>
      <c r="EX23" s="4">
        <v>0</v>
      </c>
      <c r="EY23" s="4">
        <v>0</v>
      </c>
      <c r="EZ23" s="4">
        <v>11.69</v>
      </c>
      <c r="FA23" s="4">
        <v>8.94</v>
      </c>
      <c r="FB23" s="4">
        <v>2.74</v>
      </c>
      <c r="FC23" s="4">
        <v>11.11</v>
      </c>
      <c r="FD23" s="4">
        <v>9.18</v>
      </c>
      <c r="FE23" s="4">
        <v>1.93</v>
      </c>
      <c r="FF23" s="4">
        <v>0</v>
      </c>
      <c r="FG23" s="4">
        <v>0</v>
      </c>
      <c r="FH23" s="4">
        <v>0</v>
      </c>
      <c r="FI23" s="4">
        <v>16.940000000000001</v>
      </c>
      <c r="FJ23" s="4">
        <v>14.57</v>
      </c>
      <c r="FK23" s="4">
        <v>2.37</v>
      </c>
      <c r="FL23" s="4">
        <v>4.05</v>
      </c>
      <c r="FM23" s="4">
        <v>4.05</v>
      </c>
      <c r="FN23" s="4">
        <v>0</v>
      </c>
      <c r="FO23" s="6"/>
    </row>
    <row r="24" spans="1:171" x14ac:dyDescent="0.25">
      <c r="A24" s="2">
        <v>16</v>
      </c>
      <c r="B24" s="2" t="s">
        <v>17</v>
      </c>
      <c r="C24" s="4">
        <v>79480</v>
      </c>
      <c r="D24" s="4">
        <v>40090.85</v>
      </c>
      <c r="E24" s="4">
        <v>39389.15</v>
      </c>
      <c r="F24" s="4">
        <v>73213</v>
      </c>
      <c r="G24" s="4">
        <v>36884.81</v>
      </c>
      <c r="H24" s="4">
        <v>36328.19</v>
      </c>
      <c r="I24" s="4">
        <v>610</v>
      </c>
      <c r="J24" s="4">
        <v>389.1</v>
      </c>
      <c r="K24" s="4">
        <v>220.9</v>
      </c>
      <c r="L24" s="4">
        <v>1522</v>
      </c>
      <c r="M24" s="4">
        <v>801.23</v>
      </c>
      <c r="N24" s="4">
        <v>720.77</v>
      </c>
      <c r="O24" s="4">
        <v>961</v>
      </c>
      <c r="P24" s="4">
        <v>378.82</v>
      </c>
      <c r="Q24" s="4">
        <v>582.17999999999995</v>
      </c>
      <c r="R24" s="4">
        <v>192</v>
      </c>
      <c r="S24" s="4">
        <v>115.54</v>
      </c>
      <c r="T24" s="4">
        <v>76.459999999999994</v>
      </c>
      <c r="U24" s="4">
        <v>8587</v>
      </c>
      <c r="V24" s="4">
        <v>4627.88</v>
      </c>
      <c r="W24" s="4">
        <v>3959.12</v>
      </c>
      <c r="X24" s="4">
        <v>2982</v>
      </c>
      <c r="Y24" s="4">
        <v>1521.35</v>
      </c>
      <c r="Z24" s="4">
        <v>1460.65</v>
      </c>
      <c r="AA24" s="5">
        <v>17459.210000000003</v>
      </c>
      <c r="AB24" s="5">
        <v>8453.31</v>
      </c>
      <c r="AC24" s="5">
        <v>9005.89</v>
      </c>
      <c r="AD24" s="5">
        <v>16791.330000000002</v>
      </c>
      <c r="AE24" s="5">
        <v>8120.84</v>
      </c>
      <c r="AF24" s="5">
        <v>8670.48</v>
      </c>
      <c r="AG24" s="5">
        <v>37.960000000000008</v>
      </c>
      <c r="AH24" s="5">
        <v>24.14</v>
      </c>
      <c r="AI24" s="5">
        <v>13.81</v>
      </c>
      <c r="AJ24" s="5">
        <v>167.33</v>
      </c>
      <c r="AK24" s="5">
        <v>90.2</v>
      </c>
      <c r="AL24" s="5">
        <v>77.11</v>
      </c>
      <c r="AM24" s="5">
        <v>147.25000000000003</v>
      </c>
      <c r="AN24" s="5">
        <v>42.13</v>
      </c>
      <c r="AO24" s="5">
        <v>105.11999999999999</v>
      </c>
      <c r="AP24" s="5">
        <v>6.38</v>
      </c>
      <c r="AQ24" s="5">
        <v>4.54</v>
      </c>
      <c r="AR24" s="5">
        <v>1.85</v>
      </c>
      <c r="AS24" s="5">
        <v>324.11</v>
      </c>
      <c r="AT24" s="5">
        <v>161.36999999999998</v>
      </c>
      <c r="AU24" s="5">
        <v>162.72999999999999</v>
      </c>
      <c r="AV24" s="5">
        <v>308.98</v>
      </c>
      <c r="AW24" s="5">
        <v>171.48000000000002</v>
      </c>
      <c r="AX24" s="5">
        <v>137.5</v>
      </c>
      <c r="AY24" s="4">
        <v>5709.84</v>
      </c>
      <c r="AZ24" s="4">
        <v>2794.18</v>
      </c>
      <c r="BA24" s="4">
        <v>2915.66</v>
      </c>
      <c r="BB24" s="4">
        <v>5453.49</v>
      </c>
      <c r="BC24" s="4">
        <v>2672.69</v>
      </c>
      <c r="BD24" s="4">
        <v>2780.8</v>
      </c>
      <c r="BE24" s="4">
        <v>16.46</v>
      </c>
      <c r="BF24" s="4">
        <v>6.06</v>
      </c>
      <c r="BG24" s="4">
        <v>10.39</v>
      </c>
      <c r="BH24" s="4">
        <v>73.91</v>
      </c>
      <c r="BI24" s="4">
        <v>44.98</v>
      </c>
      <c r="BJ24" s="4">
        <v>28.92</v>
      </c>
      <c r="BK24" s="4">
        <v>46.91</v>
      </c>
      <c r="BL24" s="4">
        <v>12.02</v>
      </c>
      <c r="BM24" s="4">
        <v>34.89</v>
      </c>
      <c r="BN24" s="4">
        <v>4.34</v>
      </c>
      <c r="BO24" s="4">
        <v>2.5</v>
      </c>
      <c r="BP24" s="4">
        <v>1.85</v>
      </c>
      <c r="BQ24" s="4">
        <v>151.69</v>
      </c>
      <c r="BR24" s="4">
        <v>74.83</v>
      </c>
      <c r="BS24" s="4">
        <v>76.849999999999994</v>
      </c>
      <c r="BT24" s="4">
        <v>114.74</v>
      </c>
      <c r="BU24" s="4">
        <v>55.93</v>
      </c>
      <c r="BV24" s="4">
        <v>58.8</v>
      </c>
      <c r="BW24" s="4">
        <v>4714.72</v>
      </c>
      <c r="BX24" s="4">
        <v>2357.13</v>
      </c>
      <c r="BY24" s="4">
        <v>2357.59</v>
      </c>
      <c r="BZ24" s="4">
        <v>4515.0600000000004</v>
      </c>
      <c r="CA24" s="4">
        <v>2247.4699999999998</v>
      </c>
      <c r="CB24" s="4">
        <v>2267.59</v>
      </c>
      <c r="CC24" s="4">
        <v>11.81</v>
      </c>
      <c r="CD24" s="4">
        <v>11.81</v>
      </c>
      <c r="CE24" s="4">
        <v>0</v>
      </c>
      <c r="CF24" s="4">
        <v>44.4</v>
      </c>
      <c r="CG24" s="4">
        <v>23.26</v>
      </c>
      <c r="CH24" s="4">
        <v>21.14</v>
      </c>
      <c r="CI24" s="4">
        <v>38.49</v>
      </c>
      <c r="CJ24" s="4">
        <v>8.0299999999999994</v>
      </c>
      <c r="CK24" s="4">
        <v>30.46</v>
      </c>
      <c r="CL24" s="4">
        <v>0</v>
      </c>
      <c r="CM24" s="4">
        <v>0</v>
      </c>
      <c r="CN24" s="4">
        <v>0</v>
      </c>
      <c r="CO24" s="4">
        <v>77.11</v>
      </c>
      <c r="CP24" s="4">
        <v>38.24</v>
      </c>
      <c r="CQ24" s="4">
        <v>38.869999999999997</v>
      </c>
      <c r="CR24" s="4">
        <v>104.96</v>
      </c>
      <c r="CS24" s="4">
        <v>66.56</v>
      </c>
      <c r="CT24" s="4">
        <v>38.4</v>
      </c>
      <c r="CU24" s="4">
        <v>3068.04</v>
      </c>
      <c r="CV24" s="4">
        <v>1526.45</v>
      </c>
      <c r="CW24" s="4">
        <v>1541.59</v>
      </c>
      <c r="CX24" s="4">
        <v>2947.63</v>
      </c>
      <c r="CY24" s="4">
        <v>1464.26</v>
      </c>
      <c r="CZ24" s="4">
        <v>1483.36</v>
      </c>
      <c r="DA24" s="4">
        <v>6.27</v>
      </c>
      <c r="DB24" s="4">
        <v>6.27</v>
      </c>
      <c r="DC24" s="4">
        <v>0</v>
      </c>
      <c r="DD24" s="4">
        <v>28.57</v>
      </c>
      <c r="DE24" s="4">
        <v>11.37</v>
      </c>
      <c r="DF24" s="4">
        <v>17.190000000000001</v>
      </c>
      <c r="DG24" s="4">
        <v>34.74</v>
      </c>
      <c r="DH24" s="4">
        <v>12.7</v>
      </c>
      <c r="DI24" s="4">
        <v>22.05</v>
      </c>
      <c r="DJ24" s="4">
        <v>2.04</v>
      </c>
      <c r="DK24" s="4">
        <v>2.04</v>
      </c>
      <c r="DL24" s="4">
        <v>0</v>
      </c>
      <c r="DM24" s="4">
        <v>43.32</v>
      </c>
      <c r="DN24" s="4">
        <v>19.88</v>
      </c>
      <c r="DO24" s="4">
        <v>23.44</v>
      </c>
      <c r="DP24" s="4">
        <v>48.8</v>
      </c>
      <c r="DQ24" s="4">
        <v>29.82</v>
      </c>
      <c r="DR24" s="4">
        <v>18.989999999999998</v>
      </c>
      <c r="DS24" s="4">
        <v>1925.06</v>
      </c>
      <c r="DT24" s="4">
        <v>922.62</v>
      </c>
      <c r="DU24" s="4">
        <v>1002.43</v>
      </c>
      <c r="DV24" s="4">
        <v>1869.19</v>
      </c>
      <c r="DW24" s="4">
        <v>894.27</v>
      </c>
      <c r="DX24" s="4">
        <v>974.92</v>
      </c>
      <c r="DY24" s="4">
        <v>0</v>
      </c>
      <c r="DZ24" s="4">
        <v>0</v>
      </c>
      <c r="EA24" s="4">
        <v>0</v>
      </c>
      <c r="EB24" s="4">
        <v>16.649999999999999</v>
      </c>
      <c r="EC24" s="4">
        <v>9.2899999999999991</v>
      </c>
      <c r="ED24" s="4">
        <v>7.35</v>
      </c>
      <c r="EE24" s="4">
        <v>18.62</v>
      </c>
      <c r="EF24" s="4">
        <v>5.25</v>
      </c>
      <c r="EG24" s="4">
        <v>13.36</v>
      </c>
      <c r="EH24" s="4">
        <v>0</v>
      </c>
      <c r="EI24" s="4">
        <v>0</v>
      </c>
      <c r="EJ24" s="4">
        <v>0</v>
      </c>
      <c r="EK24" s="4">
        <v>30.63</v>
      </c>
      <c r="EL24" s="4">
        <v>14.38</v>
      </c>
      <c r="EM24" s="4">
        <v>16.25</v>
      </c>
      <c r="EN24" s="4">
        <v>20.6</v>
      </c>
      <c r="EO24" s="4">
        <v>13.81</v>
      </c>
      <c r="EP24" s="4">
        <v>6.79</v>
      </c>
      <c r="EQ24" s="4">
        <v>2041.55</v>
      </c>
      <c r="ER24" s="4">
        <v>852.93</v>
      </c>
      <c r="ES24" s="4">
        <v>1188.6199999999999</v>
      </c>
      <c r="ET24" s="4">
        <v>2005.96</v>
      </c>
      <c r="EU24" s="4">
        <v>842.15</v>
      </c>
      <c r="EV24" s="4">
        <v>1163.81</v>
      </c>
      <c r="EW24" s="4">
        <v>3.42</v>
      </c>
      <c r="EX24" s="4">
        <v>0</v>
      </c>
      <c r="EY24" s="4">
        <v>3.42</v>
      </c>
      <c r="EZ24" s="4">
        <v>3.8</v>
      </c>
      <c r="FA24" s="4">
        <v>1.3</v>
      </c>
      <c r="FB24" s="4">
        <v>2.5099999999999998</v>
      </c>
      <c r="FC24" s="4">
        <v>8.49</v>
      </c>
      <c r="FD24" s="4">
        <v>4.13</v>
      </c>
      <c r="FE24" s="4">
        <v>4.3600000000000003</v>
      </c>
      <c r="FF24" s="4">
        <v>0</v>
      </c>
      <c r="FG24" s="4">
        <v>0</v>
      </c>
      <c r="FH24" s="4">
        <v>0</v>
      </c>
      <c r="FI24" s="4">
        <v>21.36</v>
      </c>
      <c r="FJ24" s="4">
        <v>14.04</v>
      </c>
      <c r="FK24" s="4">
        <v>7.32</v>
      </c>
      <c r="FL24" s="4">
        <v>19.88</v>
      </c>
      <c r="FM24" s="4">
        <v>5.36</v>
      </c>
      <c r="FN24" s="4">
        <v>14.52</v>
      </c>
      <c r="FO24" s="6"/>
    </row>
    <row r="25" spans="1:171" x14ac:dyDescent="0.25">
      <c r="A25" s="2">
        <v>35</v>
      </c>
      <c r="B25" s="2" t="s">
        <v>36</v>
      </c>
      <c r="C25" s="4">
        <v>10960</v>
      </c>
      <c r="D25" s="4">
        <v>5533.22</v>
      </c>
      <c r="E25" s="4">
        <v>5426.78</v>
      </c>
      <c r="F25" s="4">
        <v>10363</v>
      </c>
      <c r="G25" s="4">
        <v>5241.6499999999996</v>
      </c>
      <c r="H25" s="4">
        <v>5121.3500000000004</v>
      </c>
      <c r="I25" s="4">
        <v>47</v>
      </c>
      <c r="J25" s="4">
        <v>24.6</v>
      </c>
      <c r="K25" s="4">
        <v>22.4</v>
      </c>
      <c r="L25" s="4">
        <v>198</v>
      </c>
      <c r="M25" s="4">
        <v>105.25</v>
      </c>
      <c r="N25" s="4">
        <v>92.75</v>
      </c>
      <c r="O25" s="4">
        <v>59</v>
      </c>
      <c r="P25" s="4">
        <v>20.3</v>
      </c>
      <c r="Q25" s="4">
        <v>38.700000000000003</v>
      </c>
      <c r="R25" s="4">
        <v>8</v>
      </c>
      <c r="S25" s="4">
        <v>2.06</v>
      </c>
      <c r="T25" s="4">
        <v>5.94</v>
      </c>
      <c r="U25" s="4">
        <v>327</v>
      </c>
      <c r="V25" s="4">
        <v>168.07</v>
      </c>
      <c r="W25" s="4">
        <v>158.93</v>
      </c>
      <c r="X25" s="4">
        <v>285</v>
      </c>
      <c r="Y25" s="4">
        <v>139.37</v>
      </c>
      <c r="Z25" s="4">
        <v>145.63</v>
      </c>
      <c r="AA25" s="5">
        <v>2924.6699999999996</v>
      </c>
      <c r="AB25" s="5">
        <v>1454.3700000000001</v>
      </c>
      <c r="AC25" s="5">
        <v>1470.3</v>
      </c>
      <c r="AD25" s="5">
        <v>2833.8400000000006</v>
      </c>
      <c r="AE25" s="5">
        <v>1397.89</v>
      </c>
      <c r="AF25" s="5">
        <v>1435.9600000000003</v>
      </c>
      <c r="AG25" s="5">
        <v>12.16</v>
      </c>
      <c r="AH25" s="5">
        <v>12.16</v>
      </c>
      <c r="AI25" s="5">
        <v>0</v>
      </c>
      <c r="AJ25" s="5">
        <v>36.590000000000003</v>
      </c>
      <c r="AK25" s="5">
        <v>16.86</v>
      </c>
      <c r="AL25" s="5">
        <v>19.73</v>
      </c>
      <c r="AM25" s="5">
        <v>2.76</v>
      </c>
      <c r="AN25" s="5">
        <v>2.76</v>
      </c>
      <c r="AO25" s="5">
        <v>0</v>
      </c>
      <c r="AP25" s="5">
        <v>0</v>
      </c>
      <c r="AQ25" s="5">
        <v>0</v>
      </c>
      <c r="AR25" s="5">
        <v>0</v>
      </c>
      <c r="AS25" s="5">
        <v>32.79</v>
      </c>
      <c r="AT25" s="5">
        <v>17.18</v>
      </c>
      <c r="AU25" s="5">
        <v>15.600000000000001</v>
      </c>
      <c r="AV25" s="5">
        <v>39.300000000000004</v>
      </c>
      <c r="AW25" s="5">
        <v>24.709999999999997</v>
      </c>
      <c r="AX25" s="5">
        <v>14.6</v>
      </c>
      <c r="AY25" s="4">
        <v>952.85</v>
      </c>
      <c r="AZ25" s="4">
        <v>482.61</v>
      </c>
      <c r="BA25" s="4">
        <v>470.24</v>
      </c>
      <c r="BB25" s="4">
        <v>914.1</v>
      </c>
      <c r="BC25" s="4">
        <v>459.22</v>
      </c>
      <c r="BD25" s="4">
        <v>454.88</v>
      </c>
      <c r="BE25" s="4">
        <v>0</v>
      </c>
      <c r="BF25" s="4">
        <v>0</v>
      </c>
      <c r="BG25" s="4">
        <v>0</v>
      </c>
      <c r="BH25" s="4">
        <v>17.03</v>
      </c>
      <c r="BI25" s="4">
        <v>7.47</v>
      </c>
      <c r="BJ25" s="4">
        <v>9.56</v>
      </c>
      <c r="BK25" s="4">
        <v>2.76</v>
      </c>
      <c r="BL25" s="4">
        <v>2.76</v>
      </c>
      <c r="BM25" s="4">
        <v>0</v>
      </c>
      <c r="BN25" s="4">
        <v>0</v>
      </c>
      <c r="BO25" s="4">
        <v>0</v>
      </c>
      <c r="BP25" s="4">
        <v>0</v>
      </c>
      <c r="BQ25" s="4">
        <v>14.94</v>
      </c>
      <c r="BR25" s="4">
        <v>9.2100000000000009</v>
      </c>
      <c r="BS25" s="4">
        <v>5.73</v>
      </c>
      <c r="BT25" s="4">
        <v>18.96</v>
      </c>
      <c r="BU25" s="4">
        <v>13.16</v>
      </c>
      <c r="BV25" s="4">
        <v>5.8</v>
      </c>
      <c r="BW25" s="4">
        <v>784.77</v>
      </c>
      <c r="BX25" s="4">
        <v>400.4</v>
      </c>
      <c r="BY25" s="4">
        <v>384.37</v>
      </c>
      <c r="BZ25" s="4">
        <v>766.72</v>
      </c>
      <c r="CA25" s="4">
        <v>388.24</v>
      </c>
      <c r="CB25" s="4">
        <v>378.48</v>
      </c>
      <c r="CC25" s="4">
        <v>0</v>
      </c>
      <c r="CD25" s="4">
        <v>0</v>
      </c>
      <c r="CE25" s="4">
        <v>0</v>
      </c>
      <c r="CF25" s="4">
        <v>13.55</v>
      </c>
      <c r="CG25" s="4">
        <v>7.67</v>
      </c>
      <c r="CH25" s="4">
        <v>5.88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2.3199999999999998</v>
      </c>
      <c r="CP25" s="4">
        <v>2.3199999999999998</v>
      </c>
      <c r="CQ25" s="4">
        <v>0</v>
      </c>
      <c r="CR25" s="4">
        <v>4.49</v>
      </c>
      <c r="CS25" s="4">
        <v>4.49</v>
      </c>
      <c r="CT25" s="4">
        <v>0</v>
      </c>
      <c r="CU25" s="4">
        <v>499.87</v>
      </c>
      <c r="CV25" s="4">
        <v>254.06</v>
      </c>
      <c r="CW25" s="4">
        <v>245.81</v>
      </c>
      <c r="CX25" s="4">
        <v>491.11</v>
      </c>
      <c r="CY25" s="4">
        <v>250.09</v>
      </c>
      <c r="CZ25" s="4">
        <v>241.02</v>
      </c>
      <c r="DA25" s="4">
        <v>0</v>
      </c>
      <c r="DB25" s="4">
        <v>0</v>
      </c>
      <c r="DC25" s="4">
        <v>0</v>
      </c>
      <c r="DD25" s="4">
        <v>2.91</v>
      </c>
      <c r="DE25" s="4">
        <v>0</v>
      </c>
      <c r="DF25" s="4">
        <v>2.91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7.63</v>
      </c>
      <c r="DN25" s="4">
        <v>4.22</v>
      </c>
      <c r="DO25" s="4">
        <v>3.41</v>
      </c>
      <c r="DP25" s="4">
        <v>5.84</v>
      </c>
      <c r="DQ25" s="4">
        <v>3.97</v>
      </c>
      <c r="DR25" s="4">
        <v>1.88</v>
      </c>
      <c r="DS25" s="4">
        <v>314.73</v>
      </c>
      <c r="DT25" s="4">
        <v>149.9</v>
      </c>
      <c r="DU25" s="4">
        <v>164.83</v>
      </c>
      <c r="DV25" s="4">
        <v>298.32</v>
      </c>
      <c r="DW25" s="4">
        <v>134.65</v>
      </c>
      <c r="DX25" s="4">
        <v>163.66999999999999</v>
      </c>
      <c r="DY25" s="4">
        <v>12.16</v>
      </c>
      <c r="DZ25" s="4">
        <v>12.16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2.94</v>
      </c>
      <c r="EL25" s="4">
        <v>1.43</v>
      </c>
      <c r="EM25" s="4">
        <v>1.5</v>
      </c>
      <c r="EN25" s="4">
        <v>4.25</v>
      </c>
      <c r="EO25" s="4">
        <v>3.09</v>
      </c>
      <c r="EP25" s="4">
        <v>1.1599999999999999</v>
      </c>
      <c r="EQ25" s="4">
        <v>372.45</v>
      </c>
      <c r="ER25" s="4">
        <v>167.4</v>
      </c>
      <c r="ES25" s="4">
        <v>205.05</v>
      </c>
      <c r="ET25" s="4">
        <v>363.59</v>
      </c>
      <c r="EU25" s="4">
        <v>165.69</v>
      </c>
      <c r="EV25" s="4">
        <v>197.91</v>
      </c>
      <c r="EW25" s="4">
        <v>0</v>
      </c>
      <c r="EX25" s="4">
        <v>0</v>
      </c>
      <c r="EY25" s="4">
        <v>0</v>
      </c>
      <c r="EZ25" s="4">
        <v>3.1</v>
      </c>
      <c r="FA25" s="4">
        <v>1.72</v>
      </c>
      <c r="FB25" s="4">
        <v>1.38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4.96</v>
      </c>
      <c r="FJ25" s="4">
        <v>0</v>
      </c>
      <c r="FK25" s="4">
        <v>4.96</v>
      </c>
      <c r="FL25" s="4">
        <v>5.76</v>
      </c>
      <c r="FM25" s="4">
        <v>0</v>
      </c>
      <c r="FN25" s="4">
        <v>5.76</v>
      </c>
      <c r="FO25" s="6"/>
    </row>
    <row r="26" spans="1:171" x14ac:dyDescent="0.25">
      <c r="A26" s="2">
        <v>20</v>
      </c>
      <c r="B26" s="2" t="s">
        <v>21</v>
      </c>
      <c r="C26" s="4">
        <v>64980</v>
      </c>
      <c r="D26" s="4">
        <v>33517.67</v>
      </c>
      <c r="E26" s="4">
        <v>31462.33</v>
      </c>
      <c r="F26" s="4">
        <v>56911</v>
      </c>
      <c r="G26" s="4">
        <v>29299.09</v>
      </c>
      <c r="H26" s="4">
        <v>27611.91</v>
      </c>
      <c r="I26" s="4">
        <v>817</v>
      </c>
      <c r="J26" s="4">
        <v>598.65</v>
      </c>
      <c r="K26" s="4">
        <v>218.35</v>
      </c>
      <c r="L26" s="4">
        <v>2977</v>
      </c>
      <c r="M26" s="4">
        <v>1640.97</v>
      </c>
      <c r="N26" s="4">
        <v>1336.03</v>
      </c>
      <c r="O26" s="4">
        <v>978</v>
      </c>
      <c r="P26" s="4">
        <v>356.24</v>
      </c>
      <c r="Q26" s="4">
        <v>621.76</v>
      </c>
      <c r="R26" s="4">
        <v>311</v>
      </c>
      <c r="S26" s="4">
        <v>149.86000000000001</v>
      </c>
      <c r="T26" s="4">
        <v>161.13999999999999</v>
      </c>
      <c r="U26" s="4">
        <v>6650</v>
      </c>
      <c r="V26" s="4">
        <v>3790.99</v>
      </c>
      <c r="W26" s="4">
        <v>2859.01</v>
      </c>
      <c r="X26" s="4">
        <v>2986</v>
      </c>
      <c r="Y26" s="4">
        <v>1472.87</v>
      </c>
      <c r="Z26" s="4">
        <v>1513.13</v>
      </c>
      <c r="AA26" s="5">
        <v>15781.160000000002</v>
      </c>
      <c r="AB26" s="5">
        <v>7700.170000000001</v>
      </c>
      <c r="AC26" s="5">
        <v>8080.99</v>
      </c>
      <c r="AD26" s="5">
        <v>14963.7</v>
      </c>
      <c r="AE26" s="5">
        <v>7298.51</v>
      </c>
      <c r="AF26" s="5">
        <v>7665.1799999999994</v>
      </c>
      <c r="AG26" s="5">
        <v>39.270000000000003</v>
      </c>
      <c r="AH26" s="5">
        <v>25.59</v>
      </c>
      <c r="AI26" s="5">
        <v>13.690000000000001</v>
      </c>
      <c r="AJ26" s="5">
        <v>243.73000000000002</v>
      </c>
      <c r="AK26" s="5">
        <v>135.71</v>
      </c>
      <c r="AL26" s="5">
        <v>108.02000000000001</v>
      </c>
      <c r="AM26" s="5">
        <v>215.16</v>
      </c>
      <c r="AN26" s="5">
        <v>79.329999999999984</v>
      </c>
      <c r="AO26" s="5">
        <v>135.84</v>
      </c>
      <c r="AP26" s="5">
        <v>25.18</v>
      </c>
      <c r="AQ26" s="5">
        <v>9.7100000000000009</v>
      </c>
      <c r="AR26" s="5">
        <v>15.47</v>
      </c>
      <c r="AS26" s="5">
        <v>311.28000000000003</v>
      </c>
      <c r="AT26" s="5">
        <v>172.73999999999995</v>
      </c>
      <c r="AU26" s="5">
        <v>138.57000000000002</v>
      </c>
      <c r="AV26" s="5">
        <v>294.12</v>
      </c>
      <c r="AW26" s="5">
        <v>151.32999999999998</v>
      </c>
      <c r="AX26" s="5">
        <v>142.77000000000001</v>
      </c>
      <c r="AY26" s="4">
        <v>5141.33</v>
      </c>
      <c r="AZ26" s="4">
        <v>2516.7199999999998</v>
      </c>
      <c r="BA26" s="4">
        <v>2624.61</v>
      </c>
      <c r="BB26" s="4">
        <v>4790.8900000000003</v>
      </c>
      <c r="BC26" s="4">
        <v>2343.11</v>
      </c>
      <c r="BD26" s="4">
        <v>2447.7800000000002</v>
      </c>
      <c r="BE26" s="4">
        <v>13.68</v>
      </c>
      <c r="BF26" s="4">
        <v>7.94</v>
      </c>
      <c r="BG26" s="4">
        <v>5.74</v>
      </c>
      <c r="BH26" s="4">
        <v>108.36</v>
      </c>
      <c r="BI26" s="4">
        <v>59.42</v>
      </c>
      <c r="BJ26" s="4">
        <v>48.95</v>
      </c>
      <c r="BK26" s="4">
        <v>85.44</v>
      </c>
      <c r="BL26" s="4">
        <v>36.65</v>
      </c>
      <c r="BM26" s="4">
        <v>48.79</v>
      </c>
      <c r="BN26" s="4">
        <v>8.85</v>
      </c>
      <c r="BO26" s="4">
        <v>3.35</v>
      </c>
      <c r="BP26" s="4">
        <v>5.5</v>
      </c>
      <c r="BQ26" s="4">
        <v>142.71</v>
      </c>
      <c r="BR26" s="4">
        <v>80.849999999999994</v>
      </c>
      <c r="BS26" s="4">
        <v>61.86</v>
      </c>
      <c r="BT26" s="4">
        <v>134.11000000000001</v>
      </c>
      <c r="BU26" s="4">
        <v>66.260000000000005</v>
      </c>
      <c r="BV26" s="4">
        <v>67.849999999999994</v>
      </c>
      <c r="BW26" s="4">
        <v>4283.6400000000003</v>
      </c>
      <c r="BX26" s="4">
        <v>2132.1999999999998</v>
      </c>
      <c r="BY26" s="4">
        <v>2151.44</v>
      </c>
      <c r="BZ26" s="4">
        <v>4058.6</v>
      </c>
      <c r="CA26" s="4">
        <v>2015.97</v>
      </c>
      <c r="CB26" s="4">
        <v>2042.63</v>
      </c>
      <c r="CC26" s="4">
        <v>15.43</v>
      </c>
      <c r="CD26" s="4">
        <v>13.56</v>
      </c>
      <c r="CE26" s="4">
        <v>1.87</v>
      </c>
      <c r="CF26" s="4">
        <v>71.8</v>
      </c>
      <c r="CG26" s="4">
        <v>39.770000000000003</v>
      </c>
      <c r="CH26" s="4">
        <v>32.03</v>
      </c>
      <c r="CI26" s="4">
        <v>57.63</v>
      </c>
      <c r="CJ26" s="4">
        <v>17.510000000000002</v>
      </c>
      <c r="CK26" s="4">
        <v>40.119999999999997</v>
      </c>
      <c r="CL26" s="4">
        <v>6</v>
      </c>
      <c r="CM26" s="4">
        <v>0</v>
      </c>
      <c r="CN26" s="4">
        <v>6</v>
      </c>
      <c r="CO26" s="4">
        <v>75.05</v>
      </c>
      <c r="CP26" s="4">
        <v>48.8</v>
      </c>
      <c r="CQ26" s="4">
        <v>26.26</v>
      </c>
      <c r="CR26" s="4">
        <v>74.19</v>
      </c>
      <c r="CS26" s="4">
        <v>45.4</v>
      </c>
      <c r="CT26" s="4">
        <v>28.78</v>
      </c>
      <c r="CU26" s="4">
        <v>2782.39</v>
      </c>
      <c r="CV26" s="4">
        <v>1377.85</v>
      </c>
      <c r="CW26" s="4">
        <v>1404.54</v>
      </c>
      <c r="CX26" s="4">
        <v>2642.11</v>
      </c>
      <c r="CY26" s="4">
        <v>1312.13</v>
      </c>
      <c r="CZ26" s="4">
        <v>1329.98</v>
      </c>
      <c r="DA26" s="4">
        <v>3.53</v>
      </c>
      <c r="DB26" s="4">
        <v>1.7</v>
      </c>
      <c r="DC26" s="4">
        <v>1.83</v>
      </c>
      <c r="DD26" s="4">
        <v>34.69</v>
      </c>
      <c r="DE26" s="4">
        <v>19.13</v>
      </c>
      <c r="DF26" s="4">
        <v>15.56</v>
      </c>
      <c r="DG26" s="4">
        <v>48.82</v>
      </c>
      <c r="DH26" s="4">
        <v>15.77</v>
      </c>
      <c r="DI26" s="4">
        <v>33.049999999999997</v>
      </c>
      <c r="DJ26" s="4">
        <v>7.67</v>
      </c>
      <c r="DK26" s="4">
        <v>3.7</v>
      </c>
      <c r="DL26" s="4">
        <v>3.97</v>
      </c>
      <c r="DM26" s="4">
        <v>40.79</v>
      </c>
      <c r="DN26" s="4">
        <v>27.58</v>
      </c>
      <c r="DO26" s="4">
        <v>13.22</v>
      </c>
      <c r="DP26" s="4">
        <v>45.57</v>
      </c>
      <c r="DQ26" s="4">
        <v>25.41</v>
      </c>
      <c r="DR26" s="4">
        <v>20.149999999999999</v>
      </c>
      <c r="DS26" s="4">
        <v>1738.29</v>
      </c>
      <c r="DT26" s="4">
        <v>843.43</v>
      </c>
      <c r="DU26" s="4">
        <v>894.86</v>
      </c>
      <c r="DV26" s="4">
        <v>1684.5</v>
      </c>
      <c r="DW26" s="4">
        <v>824.33</v>
      </c>
      <c r="DX26" s="4">
        <v>860.17</v>
      </c>
      <c r="DY26" s="4">
        <v>1.34</v>
      </c>
      <c r="DZ26" s="4">
        <v>0</v>
      </c>
      <c r="EA26" s="4">
        <v>1.34</v>
      </c>
      <c r="EB26" s="4">
        <v>15.05</v>
      </c>
      <c r="EC26" s="4">
        <v>10.9</v>
      </c>
      <c r="ED26" s="4">
        <v>4.1500000000000004</v>
      </c>
      <c r="EE26" s="4">
        <v>16.46</v>
      </c>
      <c r="EF26" s="4">
        <v>4.5999999999999996</v>
      </c>
      <c r="EG26" s="4">
        <v>11.86</v>
      </c>
      <c r="EH26" s="4">
        <v>0</v>
      </c>
      <c r="EI26" s="4">
        <v>0</v>
      </c>
      <c r="EJ26" s="4">
        <v>0</v>
      </c>
      <c r="EK26" s="4">
        <v>32.81</v>
      </c>
      <c r="EL26" s="4">
        <v>12.88</v>
      </c>
      <c r="EM26" s="4">
        <v>19.93</v>
      </c>
      <c r="EN26" s="4">
        <v>20.94</v>
      </c>
      <c r="EO26" s="4">
        <v>3.6</v>
      </c>
      <c r="EP26" s="4">
        <v>17.329999999999998</v>
      </c>
      <c r="EQ26" s="4">
        <v>1835.51</v>
      </c>
      <c r="ER26" s="4">
        <v>829.97</v>
      </c>
      <c r="ES26" s="4">
        <v>1005.54</v>
      </c>
      <c r="ET26" s="4">
        <v>1787.6</v>
      </c>
      <c r="EU26" s="4">
        <v>802.97</v>
      </c>
      <c r="EV26" s="4">
        <v>984.62</v>
      </c>
      <c r="EW26" s="4">
        <v>5.29</v>
      </c>
      <c r="EX26" s="4">
        <v>2.39</v>
      </c>
      <c r="EY26" s="4">
        <v>2.91</v>
      </c>
      <c r="EZ26" s="4">
        <v>13.83</v>
      </c>
      <c r="FA26" s="4">
        <v>6.49</v>
      </c>
      <c r="FB26" s="4">
        <v>7.33</v>
      </c>
      <c r="FC26" s="4">
        <v>6.81</v>
      </c>
      <c r="FD26" s="4">
        <v>4.8</v>
      </c>
      <c r="FE26" s="4">
        <v>2.02</v>
      </c>
      <c r="FF26" s="4">
        <v>2.66</v>
      </c>
      <c r="FG26" s="4">
        <v>2.66</v>
      </c>
      <c r="FH26" s="4">
        <v>0</v>
      </c>
      <c r="FI26" s="4">
        <v>19.920000000000002</v>
      </c>
      <c r="FJ26" s="4">
        <v>2.63</v>
      </c>
      <c r="FK26" s="4">
        <v>17.3</v>
      </c>
      <c r="FL26" s="4">
        <v>19.309999999999999</v>
      </c>
      <c r="FM26" s="4">
        <v>10.66</v>
      </c>
      <c r="FN26" s="4">
        <v>8.66</v>
      </c>
      <c r="FO26" s="6"/>
    </row>
    <row r="27" spans="1:171" x14ac:dyDescent="0.25">
      <c r="A27" s="2">
        <v>25</v>
      </c>
      <c r="B27" s="2" t="s">
        <v>26</v>
      </c>
      <c r="C27" s="4">
        <v>42730</v>
      </c>
      <c r="D27" s="4">
        <v>21845.37</v>
      </c>
      <c r="E27" s="4">
        <v>20884.63</v>
      </c>
      <c r="F27" s="4">
        <v>35071</v>
      </c>
      <c r="G27" s="4">
        <v>18020.07</v>
      </c>
      <c r="H27" s="4">
        <v>17050.93</v>
      </c>
      <c r="I27" s="4">
        <v>274</v>
      </c>
      <c r="J27" s="4">
        <v>158.5</v>
      </c>
      <c r="K27" s="4">
        <v>115.5</v>
      </c>
      <c r="L27" s="4">
        <v>5268</v>
      </c>
      <c r="M27" s="4">
        <v>2661.97</v>
      </c>
      <c r="N27" s="4">
        <v>2606.0300000000002</v>
      </c>
      <c r="O27" s="4">
        <v>425</v>
      </c>
      <c r="P27" s="4">
        <v>159.19</v>
      </c>
      <c r="Q27" s="4">
        <v>265.81</v>
      </c>
      <c r="R27" s="4">
        <v>128</v>
      </c>
      <c r="S27" s="4">
        <v>70.69</v>
      </c>
      <c r="T27" s="4">
        <v>57.31</v>
      </c>
      <c r="U27" s="4">
        <v>9070</v>
      </c>
      <c r="V27" s="4">
        <v>4959.6499999999996</v>
      </c>
      <c r="W27" s="4">
        <v>4110.3500000000004</v>
      </c>
      <c r="X27" s="4">
        <v>1564</v>
      </c>
      <c r="Y27" s="4">
        <v>774.96</v>
      </c>
      <c r="Z27" s="4">
        <v>789.04</v>
      </c>
      <c r="AA27" s="5">
        <v>10394.19</v>
      </c>
      <c r="AB27" s="5">
        <v>5283.51</v>
      </c>
      <c r="AC27" s="5">
        <v>5110.68</v>
      </c>
      <c r="AD27" s="5">
        <v>9407.19</v>
      </c>
      <c r="AE27" s="5">
        <v>4817.8599999999997</v>
      </c>
      <c r="AF27" s="5">
        <v>4589.33</v>
      </c>
      <c r="AG27" s="5">
        <v>23.270000000000003</v>
      </c>
      <c r="AH27" s="5">
        <v>13.1</v>
      </c>
      <c r="AI27" s="5">
        <v>10.17</v>
      </c>
      <c r="AJ27" s="5">
        <v>683.46</v>
      </c>
      <c r="AK27" s="5">
        <v>326.24</v>
      </c>
      <c r="AL27" s="5">
        <v>357.23</v>
      </c>
      <c r="AM27" s="5">
        <v>61.89</v>
      </c>
      <c r="AN27" s="5">
        <v>16.3</v>
      </c>
      <c r="AO27" s="5">
        <v>45.580000000000005</v>
      </c>
      <c r="AP27" s="5">
        <v>3.7</v>
      </c>
      <c r="AQ27" s="5">
        <v>3.7</v>
      </c>
      <c r="AR27" s="5">
        <v>0</v>
      </c>
      <c r="AS27" s="5">
        <v>416.78000000000003</v>
      </c>
      <c r="AT27" s="5">
        <v>248.44</v>
      </c>
      <c r="AU27" s="5">
        <v>168.35</v>
      </c>
      <c r="AV27" s="5">
        <v>214.70000000000002</v>
      </c>
      <c r="AW27" s="5">
        <v>106.33</v>
      </c>
      <c r="AX27" s="5">
        <v>108.37</v>
      </c>
      <c r="AY27" s="4">
        <v>3638.97</v>
      </c>
      <c r="AZ27" s="4">
        <v>1859.96</v>
      </c>
      <c r="BA27" s="4">
        <v>1779.01</v>
      </c>
      <c r="BB27" s="4">
        <v>3266.77</v>
      </c>
      <c r="BC27" s="4">
        <v>1689.09</v>
      </c>
      <c r="BD27" s="4">
        <v>1577.68</v>
      </c>
      <c r="BE27" s="4">
        <v>5.55</v>
      </c>
      <c r="BF27" s="4">
        <v>0</v>
      </c>
      <c r="BG27" s="4">
        <v>5.55</v>
      </c>
      <c r="BH27" s="4">
        <v>242.75</v>
      </c>
      <c r="BI27" s="4">
        <v>113.18</v>
      </c>
      <c r="BJ27" s="4">
        <v>129.57</v>
      </c>
      <c r="BK27" s="4">
        <v>23.63</v>
      </c>
      <c r="BL27" s="4">
        <v>4.34</v>
      </c>
      <c r="BM27" s="4">
        <v>19.29</v>
      </c>
      <c r="BN27" s="4">
        <v>3.7</v>
      </c>
      <c r="BO27" s="4">
        <v>3.7</v>
      </c>
      <c r="BP27" s="4">
        <v>0</v>
      </c>
      <c r="BQ27" s="4">
        <v>161.77000000000001</v>
      </c>
      <c r="BR27" s="4">
        <v>94.34</v>
      </c>
      <c r="BS27" s="4">
        <v>67.430000000000007</v>
      </c>
      <c r="BT27" s="4">
        <v>96.58</v>
      </c>
      <c r="BU27" s="4">
        <v>49.65</v>
      </c>
      <c r="BV27" s="4">
        <v>46.93</v>
      </c>
      <c r="BW27" s="4">
        <v>2988.5</v>
      </c>
      <c r="BX27" s="4">
        <v>1568.26</v>
      </c>
      <c r="BY27" s="4">
        <v>1420.25</v>
      </c>
      <c r="BZ27" s="4">
        <v>2699.97</v>
      </c>
      <c r="CA27" s="4">
        <v>1424.12</v>
      </c>
      <c r="CB27" s="4">
        <v>1275.8499999999999</v>
      </c>
      <c r="CC27" s="4">
        <v>5.44</v>
      </c>
      <c r="CD27" s="4">
        <v>5.44</v>
      </c>
      <c r="CE27" s="4">
        <v>0</v>
      </c>
      <c r="CF27" s="4">
        <v>210.34</v>
      </c>
      <c r="CG27" s="4">
        <v>112.76</v>
      </c>
      <c r="CH27" s="4">
        <v>97.58</v>
      </c>
      <c r="CI27" s="4">
        <v>28.17</v>
      </c>
      <c r="CJ27" s="4">
        <v>5.51</v>
      </c>
      <c r="CK27" s="4">
        <v>22.66</v>
      </c>
      <c r="CL27" s="4">
        <v>0</v>
      </c>
      <c r="CM27" s="4">
        <v>0</v>
      </c>
      <c r="CN27" s="4">
        <v>0</v>
      </c>
      <c r="CO27" s="4">
        <v>153.94</v>
      </c>
      <c r="CP27" s="4">
        <v>88.19</v>
      </c>
      <c r="CQ27" s="4">
        <v>65.760000000000005</v>
      </c>
      <c r="CR27" s="4">
        <v>44.58</v>
      </c>
      <c r="CS27" s="4">
        <v>20.43</v>
      </c>
      <c r="CT27" s="4">
        <v>24.16</v>
      </c>
      <c r="CU27" s="4">
        <v>1767.52</v>
      </c>
      <c r="CV27" s="4">
        <v>917.56</v>
      </c>
      <c r="CW27" s="4">
        <v>849.95</v>
      </c>
      <c r="CX27" s="4">
        <v>1599.3</v>
      </c>
      <c r="CY27" s="4">
        <v>839.04</v>
      </c>
      <c r="CZ27" s="4">
        <v>760.25</v>
      </c>
      <c r="DA27" s="4">
        <v>7.26</v>
      </c>
      <c r="DB27" s="4">
        <v>2.64</v>
      </c>
      <c r="DC27" s="4">
        <v>4.62</v>
      </c>
      <c r="DD27" s="4">
        <v>120.8</v>
      </c>
      <c r="DE27" s="4">
        <v>57.31</v>
      </c>
      <c r="DF27" s="4">
        <v>63.49</v>
      </c>
      <c r="DG27" s="4">
        <v>10.09</v>
      </c>
      <c r="DH27" s="4">
        <v>6.45</v>
      </c>
      <c r="DI27" s="4">
        <v>3.63</v>
      </c>
      <c r="DJ27" s="4">
        <v>0</v>
      </c>
      <c r="DK27" s="4">
        <v>0</v>
      </c>
      <c r="DL27" s="4">
        <v>0</v>
      </c>
      <c r="DM27" s="4">
        <v>53.38</v>
      </c>
      <c r="DN27" s="4">
        <v>33.659999999999997</v>
      </c>
      <c r="DO27" s="4">
        <v>19.72</v>
      </c>
      <c r="DP27" s="4">
        <v>30.08</v>
      </c>
      <c r="DQ27" s="4">
        <v>12.13</v>
      </c>
      <c r="DR27" s="4">
        <v>17.95</v>
      </c>
      <c r="DS27" s="4">
        <v>1012.02</v>
      </c>
      <c r="DT27" s="4">
        <v>510.36</v>
      </c>
      <c r="DU27" s="4">
        <v>501.66</v>
      </c>
      <c r="DV27" s="4">
        <v>926.82</v>
      </c>
      <c r="DW27" s="4">
        <v>470.19</v>
      </c>
      <c r="DX27" s="4">
        <v>456.63</v>
      </c>
      <c r="DY27" s="4">
        <v>2.74</v>
      </c>
      <c r="DZ27" s="4">
        <v>2.74</v>
      </c>
      <c r="EA27" s="4">
        <v>0</v>
      </c>
      <c r="EB27" s="4">
        <v>58.56</v>
      </c>
      <c r="EC27" s="4">
        <v>25.1</v>
      </c>
      <c r="ED27" s="4">
        <v>33.47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28.96</v>
      </c>
      <c r="EL27" s="4">
        <v>17.43</v>
      </c>
      <c r="EM27" s="4">
        <v>11.53</v>
      </c>
      <c r="EN27" s="4">
        <v>23.9</v>
      </c>
      <c r="EO27" s="4">
        <v>12.34</v>
      </c>
      <c r="EP27" s="4">
        <v>11.56</v>
      </c>
      <c r="EQ27" s="4">
        <v>987.18</v>
      </c>
      <c r="ER27" s="4">
        <v>427.37</v>
      </c>
      <c r="ES27" s="4">
        <v>559.80999999999995</v>
      </c>
      <c r="ET27" s="4">
        <v>914.33</v>
      </c>
      <c r="EU27" s="4">
        <v>395.42</v>
      </c>
      <c r="EV27" s="4">
        <v>518.91999999999996</v>
      </c>
      <c r="EW27" s="4">
        <v>2.2799999999999998</v>
      </c>
      <c r="EX27" s="4">
        <v>2.2799999999999998</v>
      </c>
      <c r="EY27" s="4">
        <v>0</v>
      </c>
      <c r="EZ27" s="4">
        <v>51.01</v>
      </c>
      <c r="FA27" s="4">
        <v>17.89</v>
      </c>
      <c r="FB27" s="4">
        <v>33.119999999999997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18.73</v>
      </c>
      <c r="FJ27" s="4">
        <v>14.82</v>
      </c>
      <c r="FK27" s="4">
        <v>3.91</v>
      </c>
      <c r="FL27" s="4">
        <v>19.559999999999999</v>
      </c>
      <c r="FM27" s="4">
        <v>11.78</v>
      </c>
      <c r="FN27" s="4">
        <v>7.77</v>
      </c>
      <c r="FO27" s="6"/>
    </row>
    <row r="28" spans="1:171" x14ac:dyDescent="0.25">
      <c r="A28" s="2">
        <v>30</v>
      </c>
      <c r="B28" s="2" t="s">
        <v>31</v>
      </c>
      <c r="C28" s="4">
        <v>21640</v>
      </c>
      <c r="D28" s="4">
        <v>11050.92</v>
      </c>
      <c r="E28" s="4">
        <v>10589.08</v>
      </c>
      <c r="F28" s="4">
        <v>19466</v>
      </c>
      <c r="G28" s="4">
        <v>9928.41</v>
      </c>
      <c r="H28" s="4">
        <v>9537.59</v>
      </c>
      <c r="I28" s="4">
        <v>201</v>
      </c>
      <c r="J28" s="4">
        <v>111.35</v>
      </c>
      <c r="K28" s="4">
        <v>89.65</v>
      </c>
      <c r="L28" s="4">
        <v>590</v>
      </c>
      <c r="M28" s="4">
        <v>302.54000000000002</v>
      </c>
      <c r="N28" s="4">
        <v>287.45999999999998</v>
      </c>
      <c r="O28" s="4">
        <v>524</v>
      </c>
      <c r="P28" s="4">
        <v>256.56</v>
      </c>
      <c r="Q28" s="4">
        <v>267.44</v>
      </c>
      <c r="R28" s="4">
        <v>27</v>
      </c>
      <c r="S28" s="4">
        <v>9.59</v>
      </c>
      <c r="T28" s="4">
        <v>17.41</v>
      </c>
      <c r="U28" s="4">
        <v>2188</v>
      </c>
      <c r="V28" s="4">
        <v>1232.0899999999999</v>
      </c>
      <c r="W28" s="4">
        <v>955.91</v>
      </c>
      <c r="X28" s="4">
        <v>832</v>
      </c>
      <c r="Y28" s="4">
        <v>442.46</v>
      </c>
      <c r="Z28" s="4">
        <v>389.54</v>
      </c>
      <c r="AA28" s="4">
        <v>6890.41</v>
      </c>
      <c r="AB28" s="4">
        <v>3446.6300000000006</v>
      </c>
      <c r="AC28" s="4">
        <v>3443.7799999999997</v>
      </c>
      <c r="AD28" s="4">
        <v>6576.18</v>
      </c>
      <c r="AE28" s="4">
        <v>3307.9500000000003</v>
      </c>
      <c r="AF28" s="4">
        <v>3268.2400000000002</v>
      </c>
      <c r="AG28" s="4">
        <v>12.379999999999999</v>
      </c>
      <c r="AH28" s="4">
        <v>5.89</v>
      </c>
      <c r="AI28" s="4">
        <v>6.49</v>
      </c>
      <c r="AJ28" s="4">
        <v>75.329999999999984</v>
      </c>
      <c r="AK28" s="4">
        <v>38.839999999999996</v>
      </c>
      <c r="AL28" s="4">
        <v>36.480000000000004</v>
      </c>
      <c r="AM28" s="4">
        <v>79.050000000000011</v>
      </c>
      <c r="AN28" s="4">
        <v>31.32</v>
      </c>
      <c r="AO28" s="4">
        <v>47.74</v>
      </c>
      <c r="AP28" s="4">
        <v>1.3</v>
      </c>
      <c r="AQ28" s="4">
        <v>0</v>
      </c>
      <c r="AR28" s="4">
        <v>1.3</v>
      </c>
      <c r="AS28" s="4">
        <v>127.36</v>
      </c>
      <c r="AT28" s="4">
        <v>67.58</v>
      </c>
      <c r="AU28" s="4">
        <v>59.769999999999996</v>
      </c>
      <c r="AV28" s="4">
        <v>146.16999999999999</v>
      </c>
      <c r="AW28" s="4">
        <v>62.620000000000005</v>
      </c>
      <c r="AX28" s="4">
        <v>83.57</v>
      </c>
      <c r="AY28" s="4">
        <v>2446.25</v>
      </c>
      <c r="AZ28" s="4">
        <v>1230.67</v>
      </c>
      <c r="BA28" s="4">
        <v>1215.58</v>
      </c>
      <c r="BB28" s="4">
        <v>2302.77</v>
      </c>
      <c r="BC28" s="4">
        <v>1165.0999999999999</v>
      </c>
      <c r="BD28" s="4">
        <v>1137.67</v>
      </c>
      <c r="BE28" s="4">
        <v>8.25</v>
      </c>
      <c r="BF28" s="4">
        <v>5.89</v>
      </c>
      <c r="BG28" s="4">
        <v>2.36</v>
      </c>
      <c r="BH28" s="4">
        <v>33.29</v>
      </c>
      <c r="BI28" s="4">
        <v>19.45</v>
      </c>
      <c r="BJ28" s="4">
        <v>13.84</v>
      </c>
      <c r="BK28" s="4">
        <v>38.25</v>
      </c>
      <c r="BL28" s="4">
        <v>11.75</v>
      </c>
      <c r="BM28" s="4">
        <v>26.5</v>
      </c>
      <c r="BN28" s="4">
        <v>1.3</v>
      </c>
      <c r="BO28" s="4">
        <v>0</v>
      </c>
      <c r="BP28" s="4">
        <v>1.3</v>
      </c>
      <c r="BQ28" s="4">
        <v>49.84</v>
      </c>
      <c r="BR28" s="4">
        <v>20.16</v>
      </c>
      <c r="BS28" s="4">
        <v>29.68</v>
      </c>
      <c r="BT28" s="4">
        <v>62.39</v>
      </c>
      <c r="BU28" s="4">
        <v>28.48</v>
      </c>
      <c r="BV28" s="4">
        <v>33.92</v>
      </c>
      <c r="BW28" s="4">
        <v>1945.25</v>
      </c>
      <c r="BX28" s="4">
        <v>997.86</v>
      </c>
      <c r="BY28" s="4">
        <v>947.4</v>
      </c>
      <c r="BZ28" s="4">
        <v>1870.39</v>
      </c>
      <c r="CA28" s="4">
        <v>961.03</v>
      </c>
      <c r="CB28" s="4">
        <v>909.36</v>
      </c>
      <c r="CC28" s="4">
        <v>0</v>
      </c>
      <c r="CD28" s="4">
        <v>0</v>
      </c>
      <c r="CE28" s="4">
        <v>0</v>
      </c>
      <c r="CF28" s="4">
        <v>22.86</v>
      </c>
      <c r="CG28" s="4">
        <v>14.85</v>
      </c>
      <c r="CH28" s="4">
        <v>8.01</v>
      </c>
      <c r="CI28" s="4">
        <v>18.8</v>
      </c>
      <c r="CJ28" s="4">
        <v>10.02</v>
      </c>
      <c r="CK28" s="4">
        <v>8.7799999999999994</v>
      </c>
      <c r="CL28" s="4">
        <v>0</v>
      </c>
      <c r="CM28" s="4">
        <v>0</v>
      </c>
      <c r="CN28" s="4">
        <v>0</v>
      </c>
      <c r="CO28" s="4">
        <v>31.25</v>
      </c>
      <c r="CP28" s="4">
        <v>18.72</v>
      </c>
      <c r="CQ28" s="4">
        <v>12.53</v>
      </c>
      <c r="CR28" s="4">
        <v>33.19</v>
      </c>
      <c r="CS28" s="4">
        <v>11.94</v>
      </c>
      <c r="CT28" s="4">
        <v>21.25</v>
      </c>
      <c r="CU28" s="4">
        <v>1129.74</v>
      </c>
      <c r="CV28" s="4">
        <v>575.23</v>
      </c>
      <c r="CW28" s="4">
        <v>554.51</v>
      </c>
      <c r="CX28" s="4">
        <v>1088.1199999999999</v>
      </c>
      <c r="CY28" s="4">
        <v>558.05999999999995</v>
      </c>
      <c r="CZ28" s="4">
        <v>530.07000000000005</v>
      </c>
      <c r="DA28" s="4">
        <v>0</v>
      </c>
      <c r="DB28" s="4">
        <v>0</v>
      </c>
      <c r="DC28" s="4">
        <v>0</v>
      </c>
      <c r="DD28" s="4">
        <v>7.62</v>
      </c>
      <c r="DE28" s="4">
        <v>0</v>
      </c>
      <c r="DF28" s="4">
        <v>7.62</v>
      </c>
      <c r="DG28" s="4">
        <v>9.5399999999999991</v>
      </c>
      <c r="DH28" s="4">
        <v>4.93</v>
      </c>
      <c r="DI28" s="4">
        <v>4.62</v>
      </c>
      <c r="DJ28" s="4">
        <v>0</v>
      </c>
      <c r="DK28" s="4">
        <v>0</v>
      </c>
      <c r="DL28" s="4">
        <v>0</v>
      </c>
      <c r="DM28" s="4">
        <v>17.86</v>
      </c>
      <c r="DN28" s="4">
        <v>12.64</v>
      </c>
      <c r="DO28" s="4">
        <v>5.22</v>
      </c>
      <c r="DP28" s="4">
        <v>24.46</v>
      </c>
      <c r="DQ28" s="4">
        <v>12.25</v>
      </c>
      <c r="DR28" s="4">
        <v>12.21</v>
      </c>
      <c r="DS28" s="4">
        <v>672.16</v>
      </c>
      <c r="DT28" s="4">
        <v>325.05</v>
      </c>
      <c r="DU28" s="4">
        <v>347.1</v>
      </c>
      <c r="DV28" s="4">
        <v>646.46</v>
      </c>
      <c r="DW28" s="4">
        <v>319.94</v>
      </c>
      <c r="DX28" s="4">
        <v>326.52</v>
      </c>
      <c r="DY28" s="4">
        <v>0</v>
      </c>
      <c r="DZ28" s="4">
        <v>0</v>
      </c>
      <c r="EA28" s="4">
        <v>0</v>
      </c>
      <c r="EB28" s="4">
        <v>5.99</v>
      </c>
      <c r="EC28" s="4">
        <v>1.08</v>
      </c>
      <c r="ED28" s="4">
        <v>4.9000000000000004</v>
      </c>
      <c r="EE28" s="4">
        <v>3.78</v>
      </c>
      <c r="EF28" s="4">
        <v>0</v>
      </c>
      <c r="EG28" s="4">
        <v>3.78</v>
      </c>
      <c r="EH28" s="4">
        <v>0</v>
      </c>
      <c r="EI28" s="4">
        <v>0</v>
      </c>
      <c r="EJ28" s="4">
        <v>0</v>
      </c>
      <c r="EK28" s="4">
        <v>16.18</v>
      </c>
      <c r="EL28" s="4">
        <v>7.19</v>
      </c>
      <c r="EM28" s="4">
        <v>8.98</v>
      </c>
      <c r="EN28" s="4">
        <v>15.93</v>
      </c>
      <c r="EO28" s="4">
        <v>4.03</v>
      </c>
      <c r="EP28" s="4">
        <v>11.91</v>
      </c>
      <c r="EQ28" s="4">
        <v>697.01</v>
      </c>
      <c r="ER28" s="4">
        <v>317.82</v>
      </c>
      <c r="ES28" s="4">
        <v>379.19</v>
      </c>
      <c r="ET28" s="4">
        <v>668.44</v>
      </c>
      <c r="EU28" s="4">
        <v>303.82</v>
      </c>
      <c r="EV28" s="4">
        <v>364.62</v>
      </c>
      <c r="EW28" s="4">
        <v>4.13</v>
      </c>
      <c r="EX28" s="4">
        <v>0</v>
      </c>
      <c r="EY28" s="4">
        <v>4.13</v>
      </c>
      <c r="EZ28" s="4">
        <v>5.57</v>
      </c>
      <c r="FA28" s="4">
        <v>3.46</v>
      </c>
      <c r="FB28" s="4">
        <v>2.11</v>
      </c>
      <c r="FC28" s="4">
        <v>8.68</v>
      </c>
      <c r="FD28" s="4">
        <v>4.62</v>
      </c>
      <c r="FE28" s="4">
        <v>4.0599999999999996</v>
      </c>
      <c r="FF28" s="4">
        <v>0</v>
      </c>
      <c r="FG28" s="4">
        <v>0</v>
      </c>
      <c r="FH28" s="4">
        <v>0</v>
      </c>
      <c r="FI28" s="4">
        <v>12.23</v>
      </c>
      <c r="FJ28" s="4">
        <v>8.8699999999999992</v>
      </c>
      <c r="FK28" s="4">
        <v>3.36</v>
      </c>
      <c r="FL28" s="4">
        <v>10.199999999999999</v>
      </c>
      <c r="FM28" s="4">
        <v>5.92</v>
      </c>
      <c r="FN28" s="4">
        <v>4.28</v>
      </c>
      <c r="FO28" s="6"/>
    </row>
    <row r="29" spans="1:171" x14ac:dyDescent="0.25">
      <c r="A29" s="2">
        <v>33</v>
      </c>
      <c r="B29" s="2" t="s">
        <v>34</v>
      </c>
      <c r="C29" s="4">
        <v>13740</v>
      </c>
      <c r="D29" s="4">
        <v>7030.82</v>
      </c>
      <c r="E29" s="4">
        <v>6709.18</v>
      </c>
      <c r="F29" s="4">
        <v>12508</v>
      </c>
      <c r="G29" s="4">
        <v>6414.83</v>
      </c>
      <c r="H29" s="4">
        <v>6093.17</v>
      </c>
      <c r="I29" s="4">
        <v>80</v>
      </c>
      <c r="J29" s="4">
        <v>50.3</v>
      </c>
      <c r="K29" s="4">
        <v>29.7</v>
      </c>
      <c r="L29" s="4">
        <v>535</v>
      </c>
      <c r="M29" s="4">
        <v>286.57</v>
      </c>
      <c r="N29" s="4">
        <v>248.43</v>
      </c>
      <c r="O29" s="4">
        <v>122</v>
      </c>
      <c r="P29" s="4">
        <v>41.42</v>
      </c>
      <c r="Q29" s="4">
        <v>80.58</v>
      </c>
      <c r="R29" s="4">
        <v>21</v>
      </c>
      <c r="S29" s="4">
        <v>9.15</v>
      </c>
      <c r="T29" s="4">
        <v>11.85</v>
      </c>
      <c r="U29" s="4">
        <v>500</v>
      </c>
      <c r="V29" s="4">
        <v>251.98</v>
      </c>
      <c r="W29" s="4">
        <v>248.02</v>
      </c>
      <c r="X29" s="4">
        <v>474</v>
      </c>
      <c r="Y29" s="4">
        <v>228.55</v>
      </c>
      <c r="Z29" s="4">
        <v>245.45</v>
      </c>
      <c r="AA29" s="5">
        <v>3777.6</v>
      </c>
      <c r="AB29" s="5">
        <v>1915.8500000000001</v>
      </c>
      <c r="AC29" s="5">
        <v>1861.74</v>
      </c>
      <c r="AD29" s="5">
        <v>3641.67</v>
      </c>
      <c r="AE29" s="5">
        <v>1849.4</v>
      </c>
      <c r="AF29" s="5">
        <v>1792.24</v>
      </c>
      <c r="AG29" s="5">
        <v>5.88</v>
      </c>
      <c r="AH29" s="5">
        <v>2.2599999999999998</v>
      </c>
      <c r="AI29" s="5">
        <v>3.62</v>
      </c>
      <c r="AJ29" s="5">
        <v>43.37</v>
      </c>
      <c r="AK29" s="5">
        <v>23.059999999999995</v>
      </c>
      <c r="AL29" s="5">
        <v>20.309999999999999</v>
      </c>
      <c r="AM29" s="5">
        <v>26.61</v>
      </c>
      <c r="AN29" s="5">
        <v>9.82</v>
      </c>
      <c r="AO29" s="5">
        <v>16.79</v>
      </c>
      <c r="AP29" s="5">
        <v>2.21</v>
      </c>
      <c r="AQ29" s="5">
        <v>2.21</v>
      </c>
      <c r="AR29" s="5">
        <v>0</v>
      </c>
      <c r="AS29" s="5">
        <v>47.14</v>
      </c>
      <c r="AT29" s="5">
        <v>26.299999999999997</v>
      </c>
      <c r="AU29" s="5">
        <v>20.84</v>
      </c>
      <c r="AV29" s="5">
        <v>57.860000000000007</v>
      </c>
      <c r="AW29" s="5">
        <v>29.099999999999998</v>
      </c>
      <c r="AX29" s="5">
        <v>28.759999999999998</v>
      </c>
      <c r="AY29" s="4">
        <v>1264.95</v>
      </c>
      <c r="AZ29" s="4">
        <v>651.25</v>
      </c>
      <c r="BA29" s="4">
        <v>613.70000000000005</v>
      </c>
      <c r="BB29" s="4">
        <v>1201.21</v>
      </c>
      <c r="BC29" s="4">
        <v>620.85</v>
      </c>
      <c r="BD29" s="4">
        <v>580.35</v>
      </c>
      <c r="BE29" s="4">
        <v>4.29</v>
      </c>
      <c r="BF29" s="4">
        <v>2.2599999999999998</v>
      </c>
      <c r="BG29" s="4">
        <v>2.0299999999999998</v>
      </c>
      <c r="BH29" s="4">
        <v>20.23</v>
      </c>
      <c r="BI29" s="4">
        <v>11.2</v>
      </c>
      <c r="BJ29" s="4">
        <v>9.0299999999999994</v>
      </c>
      <c r="BK29" s="4">
        <v>4.13</v>
      </c>
      <c r="BL29" s="4">
        <v>0</v>
      </c>
      <c r="BM29" s="4">
        <v>4.13</v>
      </c>
      <c r="BN29" s="4">
        <v>0</v>
      </c>
      <c r="BO29" s="4">
        <v>0</v>
      </c>
      <c r="BP29" s="4">
        <v>0</v>
      </c>
      <c r="BQ29" s="4">
        <v>12.98</v>
      </c>
      <c r="BR29" s="4">
        <v>9.33</v>
      </c>
      <c r="BS29" s="4">
        <v>3.66</v>
      </c>
      <c r="BT29" s="4">
        <v>35.090000000000003</v>
      </c>
      <c r="BU29" s="4">
        <v>16.940000000000001</v>
      </c>
      <c r="BV29" s="4">
        <v>18.149999999999999</v>
      </c>
      <c r="BW29" s="4">
        <v>1033.79</v>
      </c>
      <c r="BX29" s="4">
        <v>538.46</v>
      </c>
      <c r="BY29" s="4">
        <v>495.33</v>
      </c>
      <c r="BZ29" s="4">
        <v>1004.6</v>
      </c>
      <c r="CA29" s="4">
        <v>526.82000000000005</v>
      </c>
      <c r="CB29" s="4">
        <v>477.77</v>
      </c>
      <c r="CC29" s="4">
        <v>0</v>
      </c>
      <c r="CD29" s="4">
        <v>0</v>
      </c>
      <c r="CE29" s="4">
        <v>0</v>
      </c>
      <c r="CF29" s="4">
        <v>10.029999999999999</v>
      </c>
      <c r="CG29" s="4">
        <v>3.54</v>
      </c>
      <c r="CH29" s="4">
        <v>6.49</v>
      </c>
      <c r="CI29" s="4">
        <v>6.33</v>
      </c>
      <c r="CJ29" s="4">
        <v>3.58</v>
      </c>
      <c r="CK29" s="4">
        <v>2.75</v>
      </c>
      <c r="CL29" s="4">
        <v>2.21</v>
      </c>
      <c r="CM29" s="4">
        <v>2.21</v>
      </c>
      <c r="CN29" s="4">
        <v>0</v>
      </c>
      <c r="CO29" s="4">
        <v>12.55</v>
      </c>
      <c r="CP29" s="4">
        <v>3.02</v>
      </c>
      <c r="CQ29" s="4">
        <v>9.5299999999999994</v>
      </c>
      <c r="CR29" s="4">
        <v>10.62</v>
      </c>
      <c r="CS29" s="4">
        <v>2.2999999999999998</v>
      </c>
      <c r="CT29" s="4">
        <v>8.32</v>
      </c>
      <c r="CU29" s="4">
        <v>673.13</v>
      </c>
      <c r="CV29" s="4">
        <v>347.3</v>
      </c>
      <c r="CW29" s="4">
        <v>325.83</v>
      </c>
      <c r="CX29" s="4">
        <v>654.09</v>
      </c>
      <c r="CY29" s="4">
        <v>335.08</v>
      </c>
      <c r="CZ29" s="4">
        <v>319.01</v>
      </c>
      <c r="DA29" s="4">
        <v>0</v>
      </c>
      <c r="DB29" s="4">
        <v>0</v>
      </c>
      <c r="DC29" s="4">
        <v>0</v>
      </c>
      <c r="DD29" s="4">
        <v>6.48</v>
      </c>
      <c r="DE29" s="4">
        <v>3.42</v>
      </c>
      <c r="DF29" s="4">
        <v>3.06</v>
      </c>
      <c r="DG29" s="4">
        <v>10</v>
      </c>
      <c r="DH29" s="4">
        <v>6.24</v>
      </c>
      <c r="DI29" s="4">
        <v>3.76</v>
      </c>
      <c r="DJ29" s="4">
        <v>0</v>
      </c>
      <c r="DK29" s="4">
        <v>0</v>
      </c>
      <c r="DL29" s="4">
        <v>0</v>
      </c>
      <c r="DM29" s="4">
        <v>6.62</v>
      </c>
      <c r="DN29" s="4">
        <v>4.49</v>
      </c>
      <c r="DO29" s="4">
        <v>2.13</v>
      </c>
      <c r="DP29" s="4">
        <v>2.56</v>
      </c>
      <c r="DQ29" s="4">
        <v>2.56</v>
      </c>
      <c r="DR29" s="4">
        <v>0</v>
      </c>
      <c r="DS29" s="4">
        <v>411.81</v>
      </c>
      <c r="DT29" s="4">
        <v>199.37</v>
      </c>
      <c r="DU29" s="4">
        <v>212.44</v>
      </c>
      <c r="DV29" s="4">
        <v>397.79</v>
      </c>
      <c r="DW29" s="4">
        <v>195.38</v>
      </c>
      <c r="DX29" s="4">
        <v>202.4</v>
      </c>
      <c r="DY29" s="4">
        <v>1.59</v>
      </c>
      <c r="DZ29" s="4">
        <v>0</v>
      </c>
      <c r="EA29" s="4">
        <v>1.59</v>
      </c>
      <c r="EB29" s="4">
        <v>0</v>
      </c>
      <c r="EC29" s="4">
        <v>0</v>
      </c>
      <c r="ED29" s="4">
        <v>0</v>
      </c>
      <c r="EE29" s="4">
        <v>6.15</v>
      </c>
      <c r="EF29" s="4">
        <v>0</v>
      </c>
      <c r="EG29" s="4">
        <v>6.15</v>
      </c>
      <c r="EH29" s="4">
        <v>0</v>
      </c>
      <c r="EI29" s="4">
        <v>0</v>
      </c>
      <c r="EJ29" s="4">
        <v>0</v>
      </c>
      <c r="EK29" s="4">
        <v>9.82</v>
      </c>
      <c r="EL29" s="4">
        <v>4.29</v>
      </c>
      <c r="EM29" s="4">
        <v>5.52</v>
      </c>
      <c r="EN29" s="4">
        <v>6.28</v>
      </c>
      <c r="EO29" s="4">
        <v>3.99</v>
      </c>
      <c r="EP29" s="4">
        <v>2.29</v>
      </c>
      <c r="EQ29" s="4">
        <v>393.92</v>
      </c>
      <c r="ER29" s="4">
        <v>179.47</v>
      </c>
      <c r="ES29" s="4">
        <v>214.44</v>
      </c>
      <c r="ET29" s="4">
        <v>383.98</v>
      </c>
      <c r="EU29" s="4">
        <v>171.27</v>
      </c>
      <c r="EV29" s="4">
        <v>212.71</v>
      </c>
      <c r="EW29" s="4">
        <v>0</v>
      </c>
      <c r="EX29" s="4">
        <v>0</v>
      </c>
      <c r="EY29" s="4">
        <v>0</v>
      </c>
      <c r="EZ29" s="4">
        <v>6.63</v>
      </c>
      <c r="FA29" s="4">
        <v>4.9000000000000004</v>
      </c>
      <c r="FB29" s="4">
        <v>1.73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5.17</v>
      </c>
      <c r="FJ29" s="4">
        <v>5.17</v>
      </c>
      <c r="FK29" s="4">
        <v>0</v>
      </c>
      <c r="FL29" s="4">
        <v>3.31</v>
      </c>
      <c r="FM29" s="4">
        <v>3.31</v>
      </c>
      <c r="FN29" s="4">
        <v>0</v>
      </c>
      <c r="FO29" s="6"/>
    </row>
    <row r="30" spans="1:171" x14ac:dyDescent="0.25">
      <c r="A30" s="2">
        <v>2</v>
      </c>
      <c r="B30" s="2" t="s">
        <v>3</v>
      </c>
      <c r="C30" s="4">
        <v>888300</v>
      </c>
      <c r="D30" s="4">
        <v>436941.03</v>
      </c>
      <c r="E30" s="4">
        <v>451358.97</v>
      </c>
      <c r="F30" s="4">
        <v>656286</v>
      </c>
      <c r="G30" s="4">
        <v>325266.87</v>
      </c>
      <c r="H30" s="4">
        <v>331019.13</v>
      </c>
      <c r="I30" s="4">
        <v>68268</v>
      </c>
      <c r="J30" s="4">
        <v>36027.839999999997</v>
      </c>
      <c r="K30" s="4">
        <v>32240.16</v>
      </c>
      <c r="L30" s="4">
        <v>14495</v>
      </c>
      <c r="M30" s="4">
        <v>7178.52</v>
      </c>
      <c r="N30" s="4">
        <v>7316.48</v>
      </c>
      <c r="O30" s="4">
        <v>64794</v>
      </c>
      <c r="P30" s="4">
        <v>27128.560000000001</v>
      </c>
      <c r="Q30" s="4">
        <v>37665.440000000002</v>
      </c>
      <c r="R30" s="4">
        <v>15208</v>
      </c>
      <c r="S30" s="4">
        <v>7463.38</v>
      </c>
      <c r="T30" s="4">
        <v>7744.62</v>
      </c>
      <c r="U30" s="4">
        <v>97517</v>
      </c>
      <c r="V30" s="4">
        <v>49606.879999999997</v>
      </c>
      <c r="W30" s="4">
        <v>47910.12</v>
      </c>
      <c r="X30" s="4">
        <v>69249</v>
      </c>
      <c r="Y30" s="4">
        <v>33875.86</v>
      </c>
      <c r="Z30" s="4">
        <v>35373.14</v>
      </c>
      <c r="AA30" s="5">
        <v>132245.71000000002</v>
      </c>
      <c r="AB30" s="5">
        <v>60234.65</v>
      </c>
      <c r="AC30" s="5">
        <v>72011.06</v>
      </c>
      <c r="AD30" s="5">
        <v>111307.02999999998</v>
      </c>
      <c r="AE30" s="5">
        <v>51858.34</v>
      </c>
      <c r="AF30" s="5">
        <v>59448.68</v>
      </c>
      <c r="AG30" s="5">
        <v>6096.16</v>
      </c>
      <c r="AH30" s="5">
        <v>3114.5200000000004</v>
      </c>
      <c r="AI30" s="5">
        <v>2981.6300000000006</v>
      </c>
      <c r="AJ30" s="5">
        <v>1103.8900000000001</v>
      </c>
      <c r="AK30" s="5">
        <v>468.33</v>
      </c>
      <c r="AL30" s="5">
        <v>635.58000000000004</v>
      </c>
      <c r="AM30" s="5">
        <v>10525.760000000002</v>
      </c>
      <c r="AN30" s="5">
        <v>3383.4599999999996</v>
      </c>
      <c r="AO30" s="5">
        <v>7142.3</v>
      </c>
      <c r="AP30" s="5">
        <v>845.53</v>
      </c>
      <c r="AQ30" s="5">
        <v>426.87999999999994</v>
      </c>
      <c r="AR30" s="5">
        <v>418.65</v>
      </c>
      <c r="AS30" s="4">
        <v>3914.5400000000004</v>
      </c>
      <c r="AT30" s="4">
        <v>1760.32</v>
      </c>
      <c r="AU30" s="4">
        <v>2154.2199999999998</v>
      </c>
      <c r="AV30" s="5">
        <v>2367.3599999999997</v>
      </c>
      <c r="AW30" s="5">
        <v>983.15000000000009</v>
      </c>
      <c r="AX30" s="5">
        <v>1384.21</v>
      </c>
      <c r="AY30" s="4">
        <v>46984.11</v>
      </c>
      <c r="AZ30" s="4">
        <v>22205.97</v>
      </c>
      <c r="BA30" s="4">
        <v>24778.14</v>
      </c>
      <c r="BB30" s="4">
        <v>39366.99</v>
      </c>
      <c r="BC30" s="4">
        <v>18985.060000000001</v>
      </c>
      <c r="BD30" s="4">
        <v>20381.919999999998</v>
      </c>
      <c r="BE30" s="4">
        <v>2330.59</v>
      </c>
      <c r="BF30" s="4">
        <v>1269.67</v>
      </c>
      <c r="BG30" s="4">
        <v>1060.92</v>
      </c>
      <c r="BH30" s="4">
        <v>496.35</v>
      </c>
      <c r="BI30" s="4">
        <v>222.92</v>
      </c>
      <c r="BJ30" s="4">
        <v>273.44</v>
      </c>
      <c r="BK30" s="4">
        <v>3561.35</v>
      </c>
      <c r="BL30" s="4">
        <v>1195.72</v>
      </c>
      <c r="BM30" s="4">
        <v>2365.63</v>
      </c>
      <c r="BN30" s="4">
        <v>295.89</v>
      </c>
      <c r="BO30" s="4">
        <v>153.04</v>
      </c>
      <c r="BP30" s="4">
        <v>142.85</v>
      </c>
      <c r="BQ30" s="4">
        <v>1624.38</v>
      </c>
      <c r="BR30" s="4">
        <v>698.78</v>
      </c>
      <c r="BS30" s="4">
        <v>925.59</v>
      </c>
      <c r="BT30" s="4">
        <v>932.94</v>
      </c>
      <c r="BU30" s="4">
        <v>379.56</v>
      </c>
      <c r="BV30" s="4">
        <v>553.38</v>
      </c>
      <c r="BW30" s="4">
        <v>35361.94</v>
      </c>
      <c r="BX30" s="4">
        <v>16603.599999999999</v>
      </c>
      <c r="BY30" s="4">
        <v>18758.34</v>
      </c>
      <c r="BZ30" s="4">
        <v>29201.63</v>
      </c>
      <c r="CA30" s="4">
        <v>14069.94</v>
      </c>
      <c r="CB30" s="4">
        <v>15131.69</v>
      </c>
      <c r="CC30" s="4">
        <v>1716.33</v>
      </c>
      <c r="CD30" s="4">
        <v>855.59</v>
      </c>
      <c r="CE30" s="4">
        <v>860.74</v>
      </c>
      <c r="CF30" s="4">
        <v>333.14</v>
      </c>
      <c r="CG30" s="4">
        <v>146.6</v>
      </c>
      <c r="CH30" s="4">
        <v>186.54</v>
      </c>
      <c r="CI30" s="4">
        <v>3116.39</v>
      </c>
      <c r="CJ30" s="4">
        <v>1086.6500000000001</v>
      </c>
      <c r="CK30" s="4">
        <v>2029.73</v>
      </c>
      <c r="CL30" s="4">
        <v>329.53</v>
      </c>
      <c r="CM30" s="4">
        <v>157.37</v>
      </c>
      <c r="CN30" s="4">
        <v>172.16</v>
      </c>
      <c r="CO30" s="4">
        <v>1036.8800000000001</v>
      </c>
      <c r="CP30" s="4">
        <v>493.74</v>
      </c>
      <c r="CQ30" s="4">
        <v>543.14</v>
      </c>
      <c r="CR30" s="4">
        <v>664.93</v>
      </c>
      <c r="CS30" s="4">
        <v>287.45999999999998</v>
      </c>
      <c r="CT30" s="4">
        <v>377.47</v>
      </c>
      <c r="CU30" s="4">
        <v>22387.43</v>
      </c>
      <c r="CV30" s="4">
        <v>10332.120000000001</v>
      </c>
      <c r="CW30" s="4">
        <v>12055.31</v>
      </c>
      <c r="CX30" s="4">
        <v>18604.14</v>
      </c>
      <c r="CY30" s="4">
        <v>8936.48</v>
      </c>
      <c r="CZ30" s="4">
        <v>9667.66</v>
      </c>
      <c r="DA30" s="4">
        <v>1064.23</v>
      </c>
      <c r="DB30" s="4">
        <v>529.46</v>
      </c>
      <c r="DC30" s="4">
        <v>534.77</v>
      </c>
      <c r="DD30" s="4">
        <v>155.4</v>
      </c>
      <c r="DE30" s="4">
        <v>57.05</v>
      </c>
      <c r="DF30" s="4">
        <v>98.35</v>
      </c>
      <c r="DG30" s="4">
        <v>2040.03</v>
      </c>
      <c r="DH30" s="4">
        <v>587.27</v>
      </c>
      <c r="DI30" s="4">
        <v>1452.76</v>
      </c>
      <c r="DJ30" s="4">
        <v>125.13</v>
      </c>
      <c r="DK30" s="4">
        <v>68.94</v>
      </c>
      <c r="DL30" s="4">
        <v>56.19</v>
      </c>
      <c r="DM30" s="4">
        <v>668.59</v>
      </c>
      <c r="DN30" s="4">
        <v>328.76</v>
      </c>
      <c r="DO30" s="4">
        <v>339.83</v>
      </c>
      <c r="DP30" s="4">
        <v>398.51</v>
      </c>
      <c r="DQ30" s="4">
        <v>152.93</v>
      </c>
      <c r="DR30" s="4">
        <v>245.58</v>
      </c>
      <c r="DS30" s="4">
        <v>13546.38</v>
      </c>
      <c r="DT30" s="4">
        <v>5934.11</v>
      </c>
      <c r="DU30" s="4">
        <v>7612.27</v>
      </c>
      <c r="DV30" s="4">
        <v>11562.04</v>
      </c>
      <c r="DW30" s="4">
        <v>5202.16</v>
      </c>
      <c r="DX30" s="4">
        <v>6359.88</v>
      </c>
      <c r="DY30" s="4">
        <v>583.41</v>
      </c>
      <c r="DZ30" s="4">
        <v>282.39999999999998</v>
      </c>
      <c r="EA30" s="4">
        <v>301.01</v>
      </c>
      <c r="EB30" s="4">
        <v>66.78</v>
      </c>
      <c r="EC30" s="4">
        <v>29.4</v>
      </c>
      <c r="ED30" s="4">
        <v>37.39</v>
      </c>
      <c r="EE30" s="4">
        <v>1092.53</v>
      </c>
      <c r="EF30" s="4">
        <v>288.51</v>
      </c>
      <c r="EG30" s="4">
        <v>804.03</v>
      </c>
      <c r="EH30" s="4">
        <v>50.97</v>
      </c>
      <c r="EI30" s="4">
        <v>29.2</v>
      </c>
      <c r="EJ30" s="4">
        <v>21.77</v>
      </c>
      <c r="EK30" s="4">
        <v>321.62</v>
      </c>
      <c r="EL30" s="4">
        <v>142.61000000000001</v>
      </c>
      <c r="EM30" s="4">
        <v>179.02</v>
      </c>
      <c r="EN30" s="4">
        <v>190.65</v>
      </c>
      <c r="EO30" s="4">
        <v>102.46</v>
      </c>
      <c r="EP30" s="4">
        <v>88.19</v>
      </c>
      <c r="EQ30" s="4">
        <v>13965.85</v>
      </c>
      <c r="ER30" s="4">
        <v>5158.8500000000004</v>
      </c>
      <c r="ES30" s="4">
        <v>8807</v>
      </c>
      <c r="ET30" s="4">
        <v>12572.23</v>
      </c>
      <c r="EU30" s="4">
        <v>4664.7</v>
      </c>
      <c r="EV30" s="4">
        <v>7907.53</v>
      </c>
      <c r="EW30" s="4">
        <v>401.6</v>
      </c>
      <c r="EX30" s="4">
        <v>177.4</v>
      </c>
      <c r="EY30" s="4">
        <v>224.19</v>
      </c>
      <c r="EZ30" s="4">
        <v>52.22</v>
      </c>
      <c r="FA30" s="4">
        <v>12.36</v>
      </c>
      <c r="FB30" s="4">
        <v>39.86</v>
      </c>
      <c r="FC30" s="4">
        <v>715.46</v>
      </c>
      <c r="FD30" s="4">
        <v>225.31</v>
      </c>
      <c r="FE30" s="4">
        <v>490.15</v>
      </c>
      <c r="FF30" s="4">
        <v>44.01</v>
      </c>
      <c r="FG30" s="4">
        <v>18.329999999999998</v>
      </c>
      <c r="FH30" s="4">
        <v>25.68</v>
      </c>
      <c r="FI30" s="4">
        <v>263.07</v>
      </c>
      <c r="FJ30" s="4">
        <v>96.43</v>
      </c>
      <c r="FK30" s="4">
        <v>166.64</v>
      </c>
      <c r="FL30" s="4">
        <v>180.33</v>
      </c>
      <c r="FM30" s="4">
        <v>60.74</v>
      </c>
      <c r="FN30" s="4">
        <v>119.59</v>
      </c>
      <c r="FO30" s="6"/>
    </row>
    <row r="31" spans="1:171" x14ac:dyDescent="0.25">
      <c r="A31" s="2">
        <v>32</v>
      </c>
      <c r="B31" s="2" t="s">
        <v>33</v>
      </c>
      <c r="C31" s="4">
        <v>17150</v>
      </c>
      <c r="D31" s="4">
        <v>8341.43</v>
      </c>
      <c r="E31" s="4">
        <v>8808.57</v>
      </c>
      <c r="F31" s="4">
        <v>16133</v>
      </c>
      <c r="G31" s="4">
        <v>7892.66</v>
      </c>
      <c r="H31" s="4">
        <v>8240.34</v>
      </c>
      <c r="I31" s="4">
        <v>97</v>
      </c>
      <c r="J31" s="4">
        <v>53.88</v>
      </c>
      <c r="K31" s="4">
        <v>43.12</v>
      </c>
      <c r="L31" s="4">
        <v>162</v>
      </c>
      <c r="M31" s="4">
        <v>76.75</v>
      </c>
      <c r="N31" s="4">
        <v>85.25</v>
      </c>
      <c r="O31" s="4">
        <v>262</v>
      </c>
      <c r="P31" s="4">
        <v>72.38</v>
      </c>
      <c r="Q31" s="4">
        <v>189.62</v>
      </c>
      <c r="R31" s="4">
        <v>21</v>
      </c>
      <c r="S31" s="4">
        <v>5.43</v>
      </c>
      <c r="T31" s="4">
        <v>15.57</v>
      </c>
      <c r="U31" s="4">
        <v>1202</v>
      </c>
      <c r="V31" s="4">
        <v>622.02</v>
      </c>
      <c r="W31" s="4">
        <v>579.98</v>
      </c>
      <c r="X31" s="4">
        <v>475</v>
      </c>
      <c r="Y31" s="4">
        <v>240.32</v>
      </c>
      <c r="Z31" s="4">
        <v>234.68</v>
      </c>
      <c r="AA31" s="5">
        <v>5713.6500000000005</v>
      </c>
      <c r="AB31" s="5">
        <v>2785.42</v>
      </c>
      <c r="AC31" s="5">
        <v>2928.23</v>
      </c>
      <c r="AD31" s="5">
        <v>5570.79</v>
      </c>
      <c r="AE31" s="5">
        <v>2735.43</v>
      </c>
      <c r="AF31" s="5">
        <v>2835.3500000000004</v>
      </c>
      <c r="AG31" s="5">
        <v>12.82</v>
      </c>
      <c r="AH31" s="5">
        <v>6.3</v>
      </c>
      <c r="AI31" s="5">
        <v>6.52</v>
      </c>
      <c r="AJ31" s="5">
        <v>18.649999999999999</v>
      </c>
      <c r="AK31" s="5">
        <v>8.7200000000000006</v>
      </c>
      <c r="AL31" s="5">
        <v>9.92</v>
      </c>
      <c r="AM31" s="5">
        <v>65.66</v>
      </c>
      <c r="AN31" s="5">
        <v>19.010000000000002</v>
      </c>
      <c r="AO31" s="5">
        <v>46.68</v>
      </c>
      <c r="AP31" s="5">
        <v>0</v>
      </c>
      <c r="AQ31" s="5">
        <v>0</v>
      </c>
      <c r="AR31" s="5">
        <v>0</v>
      </c>
      <c r="AS31" s="5">
        <v>78.330000000000013</v>
      </c>
      <c r="AT31" s="5">
        <v>49.83</v>
      </c>
      <c r="AU31" s="5">
        <v>28.510000000000005</v>
      </c>
      <c r="AV31" s="5">
        <v>45.73</v>
      </c>
      <c r="AW31" s="5">
        <v>15.969999999999999</v>
      </c>
      <c r="AX31" s="5">
        <v>29.759999999999998</v>
      </c>
      <c r="AY31" s="4">
        <v>1922.39</v>
      </c>
      <c r="AZ31" s="4">
        <v>934.34</v>
      </c>
      <c r="BA31" s="4">
        <v>988.05</v>
      </c>
      <c r="BB31" s="4">
        <v>1869.81</v>
      </c>
      <c r="BC31" s="4">
        <v>916.45</v>
      </c>
      <c r="BD31" s="4">
        <v>953.36</v>
      </c>
      <c r="BE31" s="4">
        <v>0</v>
      </c>
      <c r="BF31" s="4">
        <v>0</v>
      </c>
      <c r="BG31" s="4">
        <v>0</v>
      </c>
      <c r="BH31" s="4">
        <v>9.69</v>
      </c>
      <c r="BI31" s="4">
        <v>7.61</v>
      </c>
      <c r="BJ31" s="4">
        <v>2.08</v>
      </c>
      <c r="BK31" s="4">
        <v>18.66</v>
      </c>
      <c r="BL31" s="4">
        <v>6.22</v>
      </c>
      <c r="BM31" s="4">
        <v>12.45</v>
      </c>
      <c r="BN31" s="4">
        <v>0</v>
      </c>
      <c r="BO31" s="4">
        <v>0</v>
      </c>
      <c r="BP31" s="4">
        <v>0</v>
      </c>
      <c r="BQ31" s="4">
        <v>43.35</v>
      </c>
      <c r="BR31" s="4">
        <v>27.23</v>
      </c>
      <c r="BS31" s="4">
        <v>16.12</v>
      </c>
      <c r="BT31" s="4">
        <v>24.22</v>
      </c>
      <c r="BU31" s="4">
        <v>4.0599999999999996</v>
      </c>
      <c r="BV31" s="4">
        <v>20.16</v>
      </c>
      <c r="BW31" s="4">
        <v>1614.72</v>
      </c>
      <c r="BX31" s="4">
        <v>801.81</v>
      </c>
      <c r="BY31" s="4">
        <v>812.91</v>
      </c>
      <c r="BZ31" s="4">
        <v>1579</v>
      </c>
      <c r="CA31" s="4">
        <v>784.75</v>
      </c>
      <c r="CB31" s="4">
        <v>794.25</v>
      </c>
      <c r="CC31" s="4">
        <v>9.26</v>
      </c>
      <c r="CD31" s="4">
        <v>6.3</v>
      </c>
      <c r="CE31" s="4">
        <v>2.96</v>
      </c>
      <c r="CF31" s="4">
        <v>2.34</v>
      </c>
      <c r="CG31" s="4">
        <v>0</v>
      </c>
      <c r="CH31" s="4">
        <v>2.34</v>
      </c>
      <c r="CI31" s="4">
        <v>14.75</v>
      </c>
      <c r="CJ31" s="4">
        <v>4.21</v>
      </c>
      <c r="CK31" s="4">
        <v>10.55</v>
      </c>
      <c r="CL31" s="4">
        <v>0</v>
      </c>
      <c r="CM31" s="4">
        <v>0</v>
      </c>
      <c r="CN31" s="4">
        <v>0</v>
      </c>
      <c r="CO31" s="4">
        <v>28.52</v>
      </c>
      <c r="CP31" s="4">
        <v>20.059999999999999</v>
      </c>
      <c r="CQ31" s="4">
        <v>8.4700000000000006</v>
      </c>
      <c r="CR31" s="4">
        <v>9.3699999999999992</v>
      </c>
      <c r="CS31" s="4">
        <v>6.56</v>
      </c>
      <c r="CT31" s="4">
        <v>2.81</v>
      </c>
      <c r="CU31" s="4">
        <v>1007.81</v>
      </c>
      <c r="CV31" s="4">
        <v>500.86</v>
      </c>
      <c r="CW31" s="4">
        <v>506.95</v>
      </c>
      <c r="CX31" s="4">
        <v>970.9</v>
      </c>
      <c r="CY31" s="4">
        <v>490.49</v>
      </c>
      <c r="CZ31" s="4">
        <v>480.4</v>
      </c>
      <c r="DA31" s="4">
        <v>3.56</v>
      </c>
      <c r="DB31" s="4">
        <v>0</v>
      </c>
      <c r="DC31" s="4">
        <v>3.56</v>
      </c>
      <c r="DD31" s="4">
        <v>3.49</v>
      </c>
      <c r="DE31" s="4">
        <v>1.1100000000000001</v>
      </c>
      <c r="DF31" s="4">
        <v>2.37</v>
      </c>
      <c r="DG31" s="4">
        <v>24.18</v>
      </c>
      <c r="DH31" s="4">
        <v>6.24</v>
      </c>
      <c r="DI31" s="4">
        <v>17.940000000000001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5.7</v>
      </c>
      <c r="DQ31" s="4">
        <v>3.02</v>
      </c>
      <c r="DR31" s="4">
        <v>2.68</v>
      </c>
      <c r="DS31" s="4">
        <v>594.14</v>
      </c>
      <c r="DT31" s="4">
        <v>289.45</v>
      </c>
      <c r="DU31" s="4">
        <v>304.69</v>
      </c>
      <c r="DV31" s="4">
        <v>586.92999999999995</v>
      </c>
      <c r="DW31" s="4">
        <v>287.12</v>
      </c>
      <c r="DX31" s="4">
        <v>299.81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2.4900000000000002</v>
      </c>
      <c r="EF31" s="4">
        <v>0</v>
      </c>
      <c r="EG31" s="4">
        <v>2.4900000000000002</v>
      </c>
      <c r="EH31" s="4">
        <v>0</v>
      </c>
      <c r="EI31" s="4">
        <v>0</v>
      </c>
      <c r="EJ31" s="4">
        <v>0</v>
      </c>
      <c r="EK31" s="4">
        <v>2.54</v>
      </c>
      <c r="EL31" s="4">
        <v>2.54</v>
      </c>
      <c r="EM31" s="4">
        <v>0</v>
      </c>
      <c r="EN31" s="4">
        <v>4.72</v>
      </c>
      <c r="EO31" s="4">
        <v>2.33</v>
      </c>
      <c r="EP31" s="4">
        <v>2.39</v>
      </c>
      <c r="EQ31" s="4">
        <v>574.59</v>
      </c>
      <c r="ER31" s="4">
        <v>258.95999999999998</v>
      </c>
      <c r="ES31" s="4">
        <v>315.63</v>
      </c>
      <c r="ET31" s="4">
        <v>564.15</v>
      </c>
      <c r="EU31" s="4">
        <v>256.62</v>
      </c>
      <c r="EV31" s="4">
        <v>307.52999999999997</v>
      </c>
      <c r="EW31" s="4">
        <v>0</v>
      </c>
      <c r="EX31" s="4">
        <v>0</v>
      </c>
      <c r="EY31" s="4">
        <v>0</v>
      </c>
      <c r="EZ31" s="4">
        <v>3.13</v>
      </c>
      <c r="FA31" s="4">
        <v>0</v>
      </c>
      <c r="FB31" s="4">
        <v>3.13</v>
      </c>
      <c r="FC31" s="4">
        <v>5.58</v>
      </c>
      <c r="FD31" s="4">
        <v>2.34</v>
      </c>
      <c r="FE31" s="4">
        <v>3.25</v>
      </c>
      <c r="FF31" s="4">
        <v>0</v>
      </c>
      <c r="FG31" s="4">
        <v>0</v>
      </c>
      <c r="FH31" s="4">
        <v>0</v>
      </c>
      <c r="FI31" s="4">
        <v>3.92</v>
      </c>
      <c r="FJ31" s="4">
        <v>0</v>
      </c>
      <c r="FK31" s="4">
        <v>3.92</v>
      </c>
      <c r="FL31" s="4">
        <v>1.72</v>
      </c>
      <c r="FM31" s="4">
        <v>0</v>
      </c>
      <c r="FN31" s="4">
        <v>1.72</v>
      </c>
      <c r="FO31" s="6"/>
    </row>
    <row r="32" spans="1:171" x14ac:dyDescent="0.25">
      <c r="A32" s="2">
        <v>11</v>
      </c>
      <c r="B32" s="2" t="s">
        <v>12</v>
      </c>
      <c r="C32" s="4">
        <v>129200</v>
      </c>
      <c r="D32" s="4">
        <v>64171.4</v>
      </c>
      <c r="E32" s="4">
        <v>65028.6</v>
      </c>
      <c r="F32" s="4">
        <v>116454</v>
      </c>
      <c r="G32" s="4">
        <v>57921.1</v>
      </c>
      <c r="H32" s="4">
        <v>58532.9</v>
      </c>
      <c r="I32" s="4">
        <v>1284</v>
      </c>
      <c r="J32" s="4">
        <v>758.99</v>
      </c>
      <c r="K32" s="4">
        <v>525.01</v>
      </c>
      <c r="L32" s="4">
        <v>3616</v>
      </c>
      <c r="M32" s="4">
        <v>1764.11</v>
      </c>
      <c r="N32" s="4">
        <v>1851.89</v>
      </c>
      <c r="O32" s="4">
        <v>3066</v>
      </c>
      <c r="P32" s="4">
        <v>1331.86</v>
      </c>
      <c r="Q32" s="4">
        <v>1734.14</v>
      </c>
      <c r="R32" s="4">
        <v>410</v>
      </c>
      <c r="S32" s="4">
        <v>222.89</v>
      </c>
      <c r="T32" s="4">
        <v>187.11</v>
      </c>
      <c r="U32" s="4">
        <v>25858</v>
      </c>
      <c r="V32" s="4">
        <v>13170.58</v>
      </c>
      <c r="W32" s="4">
        <v>12687.42</v>
      </c>
      <c r="X32" s="4">
        <v>4370</v>
      </c>
      <c r="Y32" s="4">
        <v>2172.4499999999998</v>
      </c>
      <c r="Z32" s="4">
        <v>2197.5500000000002</v>
      </c>
      <c r="AA32" s="5">
        <v>28355.800000000003</v>
      </c>
      <c r="AB32" s="5">
        <v>13316.36</v>
      </c>
      <c r="AC32" s="5">
        <v>15039.430000000002</v>
      </c>
      <c r="AD32" s="5">
        <v>27192.990000000005</v>
      </c>
      <c r="AE32" s="5">
        <v>12813.94</v>
      </c>
      <c r="AF32" s="5">
        <v>14379.04</v>
      </c>
      <c r="AG32" s="5">
        <v>52.2</v>
      </c>
      <c r="AH32" s="5">
        <v>28.22</v>
      </c>
      <c r="AI32" s="5">
        <v>23.970000000000002</v>
      </c>
      <c r="AJ32" s="5">
        <v>328.08</v>
      </c>
      <c r="AK32" s="5">
        <v>150.45000000000002</v>
      </c>
      <c r="AL32" s="5">
        <v>177.63</v>
      </c>
      <c r="AM32" s="5">
        <v>411.46</v>
      </c>
      <c r="AN32" s="5">
        <v>159.43</v>
      </c>
      <c r="AO32" s="5">
        <v>252.02</v>
      </c>
      <c r="AP32" s="5">
        <v>18.98</v>
      </c>
      <c r="AQ32" s="5">
        <v>14.92</v>
      </c>
      <c r="AR32" s="5">
        <v>4.05</v>
      </c>
      <c r="AS32" s="5">
        <v>1175.1100000000001</v>
      </c>
      <c r="AT32" s="5">
        <v>553.79999999999995</v>
      </c>
      <c r="AU32" s="5">
        <v>621.31999999999994</v>
      </c>
      <c r="AV32" s="5">
        <v>352.09</v>
      </c>
      <c r="AW32" s="5">
        <v>149.4</v>
      </c>
      <c r="AX32" s="5">
        <v>202.71</v>
      </c>
      <c r="AY32" s="4">
        <v>9406.2199999999993</v>
      </c>
      <c r="AZ32" s="4">
        <v>4480.57</v>
      </c>
      <c r="BA32" s="4">
        <v>4925.6499999999996</v>
      </c>
      <c r="BB32" s="4">
        <v>8946.3799999999992</v>
      </c>
      <c r="BC32" s="4">
        <v>4294.7700000000004</v>
      </c>
      <c r="BD32" s="4">
        <v>4651.6099999999997</v>
      </c>
      <c r="BE32" s="4">
        <v>30.3</v>
      </c>
      <c r="BF32" s="4">
        <v>15.42</v>
      </c>
      <c r="BG32" s="4">
        <v>14.88</v>
      </c>
      <c r="BH32" s="4">
        <v>146.15</v>
      </c>
      <c r="BI32" s="4">
        <v>55.5</v>
      </c>
      <c r="BJ32" s="4">
        <v>90.65</v>
      </c>
      <c r="BK32" s="4">
        <v>162.16</v>
      </c>
      <c r="BL32" s="4">
        <v>63.32</v>
      </c>
      <c r="BM32" s="4">
        <v>98.84</v>
      </c>
      <c r="BN32" s="4">
        <v>5.35</v>
      </c>
      <c r="BO32" s="4">
        <v>5.35</v>
      </c>
      <c r="BP32" s="4">
        <v>0</v>
      </c>
      <c r="BQ32" s="4">
        <v>482.12</v>
      </c>
      <c r="BR32" s="4">
        <v>215.1</v>
      </c>
      <c r="BS32" s="4">
        <v>267.02999999999997</v>
      </c>
      <c r="BT32" s="4">
        <v>115.87</v>
      </c>
      <c r="BU32" s="4">
        <v>46.21</v>
      </c>
      <c r="BV32" s="4">
        <v>69.66</v>
      </c>
      <c r="BW32" s="4">
        <v>7801.37</v>
      </c>
      <c r="BX32" s="4">
        <v>3749.69</v>
      </c>
      <c r="BY32" s="4">
        <v>4051.67</v>
      </c>
      <c r="BZ32" s="4">
        <v>7475.91</v>
      </c>
      <c r="CA32" s="4">
        <v>3588.3</v>
      </c>
      <c r="CB32" s="4">
        <v>3887.61</v>
      </c>
      <c r="CC32" s="4">
        <v>10.67</v>
      </c>
      <c r="CD32" s="4">
        <v>5.05</v>
      </c>
      <c r="CE32" s="4">
        <v>5.61</v>
      </c>
      <c r="CF32" s="4">
        <v>88.75</v>
      </c>
      <c r="CG32" s="4">
        <v>49.57</v>
      </c>
      <c r="CH32" s="4">
        <v>39.18</v>
      </c>
      <c r="CI32" s="4">
        <v>113.12</v>
      </c>
      <c r="CJ32" s="4">
        <v>48.05</v>
      </c>
      <c r="CK32" s="4">
        <v>65.06</v>
      </c>
      <c r="CL32" s="4">
        <v>3.04</v>
      </c>
      <c r="CM32" s="4">
        <v>3.04</v>
      </c>
      <c r="CN32" s="4">
        <v>0</v>
      </c>
      <c r="CO32" s="4">
        <v>330.86</v>
      </c>
      <c r="CP32" s="4">
        <v>174.06</v>
      </c>
      <c r="CQ32" s="4">
        <v>156.80000000000001</v>
      </c>
      <c r="CR32" s="4">
        <v>109.88</v>
      </c>
      <c r="CS32" s="4">
        <v>55.67</v>
      </c>
      <c r="CT32" s="4">
        <v>54.21</v>
      </c>
      <c r="CU32" s="4">
        <v>4914.96</v>
      </c>
      <c r="CV32" s="4">
        <v>2347.9299999999998</v>
      </c>
      <c r="CW32" s="4">
        <v>2567.04</v>
      </c>
      <c r="CX32" s="4">
        <v>4712.51</v>
      </c>
      <c r="CY32" s="4">
        <v>2262</v>
      </c>
      <c r="CZ32" s="4">
        <v>2450.5</v>
      </c>
      <c r="DA32" s="4">
        <v>4.05</v>
      </c>
      <c r="DB32" s="4">
        <v>2.0499999999999998</v>
      </c>
      <c r="DC32" s="4">
        <v>2</v>
      </c>
      <c r="DD32" s="4">
        <v>54.03</v>
      </c>
      <c r="DE32" s="4">
        <v>27.96</v>
      </c>
      <c r="DF32" s="4">
        <v>26.07</v>
      </c>
      <c r="DG32" s="4">
        <v>75.7</v>
      </c>
      <c r="DH32" s="4">
        <v>26.3</v>
      </c>
      <c r="DI32" s="4">
        <v>49.4</v>
      </c>
      <c r="DJ32" s="4">
        <v>6.62</v>
      </c>
      <c r="DK32" s="4">
        <v>4.51</v>
      </c>
      <c r="DL32" s="4">
        <v>2.1</v>
      </c>
      <c r="DM32" s="4">
        <v>193.35</v>
      </c>
      <c r="DN32" s="4">
        <v>89.39</v>
      </c>
      <c r="DO32" s="4">
        <v>103.96</v>
      </c>
      <c r="DP32" s="4">
        <v>62.07</v>
      </c>
      <c r="DQ32" s="4">
        <v>25.12</v>
      </c>
      <c r="DR32" s="4">
        <v>36.96</v>
      </c>
      <c r="DS32" s="4">
        <v>3043.99</v>
      </c>
      <c r="DT32" s="4">
        <v>1403.61</v>
      </c>
      <c r="DU32" s="4">
        <v>1640.38</v>
      </c>
      <c r="DV32" s="4">
        <v>2955.04</v>
      </c>
      <c r="DW32" s="4">
        <v>1363.68</v>
      </c>
      <c r="DX32" s="4">
        <v>1591.36</v>
      </c>
      <c r="DY32" s="4">
        <v>1.7</v>
      </c>
      <c r="DZ32" s="4">
        <v>1.7</v>
      </c>
      <c r="EA32" s="4">
        <v>0</v>
      </c>
      <c r="EB32" s="4">
        <v>17.45</v>
      </c>
      <c r="EC32" s="4">
        <v>9.56</v>
      </c>
      <c r="ED32" s="4">
        <v>7.89</v>
      </c>
      <c r="EE32" s="4">
        <v>29.32</v>
      </c>
      <c r="EF32" s="4">
        <v>14.5</v>
      </c>
      <c r="EG32" s="4">
        <v>14.82</v>
      </c>
      <c r="EH32" s="4">
        <v>3.97</v>
      </c>
      <c r="EI32" s="4">
        <v>2.02</v>
      </c>
      <c r="EJ32" s="4">
        <v>1.95</v>
      </c>
      <c r="EK32" s="4">
        <v>89.16</v>
      </c>
      <c r="EL32" s="4">
        <v>43.18</v>
      </c>
      <c r="EM32" s="4">
        <v>45.98</v>
      </c>
      <c r="EN32" s="4">
        <v>36.5</v>
      </c>
      <c r="EO32" s="4">
        <v>12.15</v>
      </c>
      <c r="EP32" s="4">
        <v>24.36</v>
      </c>
      <c r="EQ32" s="4">
        <v>3189.26</v>
      </c>
      <c r="ER32" s="4">
        <v>1334.56</v>
      </c>
      <c r="ES32" s="4">
        <v>1854.69</v>
      </c>
      <c r="ET32" s="4">
        <v>3103.15</v>
      </c>
      <c r="EU32" s="4">
        <v>1305.19</v>
      </c>
      <c r="EV32" s="4">
        <v>1797.96</v>
      </c>
      <c r="EW32" s="4">
        <v>5.48</v>
      </c>
      <c r="EX32" s="4">
        <v>4</v>
      </c>
      <c r="EY32" s="4">
        <v>1.48</v>
      </c>
      <c r="EZ32" s="4">
        <v>21.7</v>
      </c>
      <c r="FA32" s="4">
        <v>7.86</v>
      </c>
      <c r="FB32" s="4">
        <v>13.84</v>
      </c>
      <c r="FC32" s="4">
        <v>31.16</v>
      </c>
      <c r="FD32" s="4">
        <v>7.26</v>
      </c>
      <c r="FE32" s="4">
        <v>23.9</v>
      </c>
      <c r="FF32" s="4">
        <v>0</v>
      </c>
      <c r="FG32" s="4">
        <v>0</v>
      </c>
      <c r="FH32" s="4">
        <v>0</v>
      </c>
      <c r="FI32" s="4">
        <v>79.62</v>
      </c>
      <c r="FJ32" s="4">
        <v>32.07</v>
      </c>
      <c r="FK32" s="4">
        <v>47.55</v>
      </c>
      <c r="FL32" s="4">
        <v>27.77</v>
      </c>
      <c r="FM32" s="4">
        <v>10.25</v>
      </c>
      <c r="FN32" s="4">
        <v>17.52</v>
      </c>
      <c r="FO32" s="6"/>
    </row>
    <row r="33" spans="1:171" x14ac:dyDescent="0.25">
      <c r="A33" s="2">
        <v>34</v>
      </c>
      <c r="B33" s="2" t="s">
        <v>35</v>
      </c>
      <c r="C33" s="4">
        <v>12060</v>
      </c>
      <c r="D33" s="4">
        <v>6103.71</v>
      </c>
      <c r="E33" s="4">
        <v>5956.29</v>
      </c>
      <c r="F33" s="4">
        <v>11201</v>
      </c>
      <c r="G33" s="4">
        <v>5717.96</v>
      </c>
      <c r="H33" s="4">
        <v>5483.04</v>
      </c>
      <c r="I33" s="4">
        <v>62</v>
      </c>
      <c r="J33" s="4">
        <v>36.729999999999997</v>
      </c>
      <c r="K33" s="4">
        <v>25.27</v>
      </c>
      <c r="L33" s="4">
        <v>201</v>
      </c>
      <c r="M33" s="4">
        <v>87.93</v>
      </c>
      <c r="N33" s="4">
        <v>113.07</v>
      </c>
      <c r="O33" s="4">
        <v>138</v>
      </c>
      <c r="P33" s="4">
        <v>50.02</v>
      </c>
      <c r="Q33" s="4">
        <v>87.98</v>
      </c>
      <c r="R33" s="4">
        <v>20</v>
      </c>
      <c r="S33" s="4">
        <v>4.24</v>
      </c>
      <c r="T33" s="4">
        <v>15.76</v>
      </c>
      <c r="U33" s="4">
        <v>718</v>
      </c>
      <c r="V33" s="4">
        <v>388.43</v>
      </c>
      <c r="W33" s="4">
        <v>329.57</v>
      </c>
      <c r="X33" s="4">
        <v>438</v>
      </c>
      <c r="Y33" s="4">
        <v>206.84</v>
      </c>
      <c r="Z33" s="4">
        <v>231.16</v>
      </c>
      <c r="AA33" s="5">
        <v>2712.13</v>
      </c>
      <c r="AB33" s="5">
        <v>1369.02</v>
      </c>
      <c r="AC33" s="5">
        <v>1343.1000000000001</v>
      </c>
      <c r="AD33" s="5">
        <v>2604.17</v>
      </c>
      <c r="AE33" s="5">
        <v>1322.41</v>
      </c>
      <c r="AF33" s="5">
        <v>1281.75</v>
      </c>
      <c r="AG33" s="5">
        <v>2.5</v>
      </c>
      <c r="AH33" s="5">
        <v>2.5</v>
      </c>
      <c r="AI33" s="5">
        <v>0</v>
      </c>
      <c r="AJ33" s="5">
        <v>28.290000000000003</v>
      </c>
      <c r="AK33" s="5">
        <v>8.4</v>
      </c>
      <c r="AL33" s="5">
        <v>19.899999999999999</v>
      </c>
      <c r="AM33" s="5">
        <v>32.46</v>
      </c>
      <c r="AN33" s="5">
        <v>14.290000000000001</v>
      </c>
      <c r="AO33" s="5">
        <v>18.170000000000002</v>
      </c>
      <c r="AP33" s="5">
        <v>0</v>
      </c>
      <c r="AQ33" s="5">
        <v>0</v>
      </c>
      <c r="AR33" s="5">
        <v>0</v>
      </c>
      <c r="AS33" s="5">
        <v>53.25</v>
      </c>
      <c r="AT33" s="5">
        <v>24.92</v>
      </c>
      <c r="AU33" s="5">
        <v>28.33</v>
      </c>
      <c r="AV33" s="5">
        <v>44.72</v>
      </c>
      <c r="AW33" s="5">
        <v>21.439999999999998</v>
      </c>
      <c r="AX33" s="5">
        <v>23.269999999999996</v>
      </c>
      <c r="AY33" s="4">
        <v>982.19</v>
      </c>
      <c r="AZ33" s="4">
        <v>493.22</v>
      </c>
      <c r="BA33" s="4">
        <v>488.97</v>
      </c>
      <c r="BB33" s="4">
        <v>939.59</v>
      </c>
      <c r="BC33" s="4">
        <v>477.06</v>
      </c>
      <c r="BD33" s="4">
        <v>462.53</v>
      </c>
      <c r="BE33" s="4">
        <v>2.5</v>
      </c>
      <c r="BF33" s="4">
        <v>2.5</v>
      </c>
      <c r="BG33" s="4">
        <v>0</v>
      </c>
      <c r="BH33" s="4">
        <v>2.63</v>
      </c>
      <c r="BI33" s="4">
        <v>1.46</v>
      </c>
      <c r="BJ33" s="4">
        <v>1.17</v>
      </c>
      <c r="BK33" s="4">
        <v>19.440000000000001</v>
      </c>
      <c r="BL33" s="4">
        <v>5.93</v>
      </c>
      <c r="BM33" s="4">
        <v>13.51</v>
      </c>
      <c r="BN33" s="4">
        <v>0</v>
      </c>
      <c r="BO33" s="4">
        <v>0</v>
      </c>
      <c r="BP33" s="4">
        <v>0</v>
      </c>
      <c r="BQ33" s="4">
        <v>20.92</v>
      </c>
      <c r="BR33" s="4">
        <v>12.92</v>
      </c>
      <c r="BS33" s="4">
        <v>8</v>
      </c>
      <c r="BT33" s="4">
        <v>18.03</v>
      </c>
      <c r="BU33" s="4">
        <v>6.27</v>
      </c>
      <c r="BV33" s="4">
        <v>11.76</v>
      </c>
      <c r="BW33" s="4">
        <v>735.27</v>
      </c>
      <c r="BX33" s="4">
        <v>371.53</v>
      </c>
      <c r="BY33" s="4">
        <v>363.74</v>
      </c>
      <c r="BZ33" s="4">
        <v>694</v>
      </c>
      <c r="CA33" s="4">
        <v>350.81</v>
      </c>
      <c r="CB33" s="4">
        <v>343.19</v>
      </c>
      <c r="CC33" s="4">
        <v>0</v>
      </c>
      <c r="CD33" s="4">
        <v>0</v>
      </c>
      <c r="CE33" s="4">
        <v>0</v>
      </c>
      <c r="CF33" s="4">
        <v>15.81</v>
      </c>
      <c r="CG33" s="4">
        <v>1.95</v>
      </c>
      <c r="CH33" s="4">
        <v>13.87</v>
      </c>
      <c r="CI33" s="4">
        <v>5.96</v>
      </c>
      <c r="CJ33" s="4">
        <v>5.96</v>
      </c>
      <c r="CK33" s="4">
        <v>0</v>
      </c>
      <c r="CL33" s="4">
        <v>0</v>
      </c>
      <c r="CM33" s="4">
        <v>0</v>
      </c>
      <c r="CN33" s="4">
        <v>0</v>
      </c>
      <c r="CO33" s="4">
        <v>18.39</v>
      </c>
      <c r="CP33" s="4">
        <v>6.42</v>
      </c>
      <c r="CQ33" s="4">
        <v>11.97</v>
      </c>
      <c r="CR33" s="4">
        <v>19.5</v>
      </c>
      <c r="CS33" s="4">
        <v>12.81</v>
      </c>
      <c r="CT33" s="4">
        <v>6.68</v>
      </c>
      <c r="CU33" s="4">
        <v>439.54</v>
      </c>
      <c r="CV33" s="4">
        <v>226.76</v>
      </c>
      <c r="CW33" s="4">
        <v>212.77</v>
      </c>
      <c r="CX33" s="4">
        <v>426.54</v>
      </c>
      <c r="CY33" s="4">
        <v>221.15</v>
      </c>
      <c r="CZ33" s="4">
        <v>205.39</v>
      </c>
      <c r="DA33" s="4">
        <v>0</v>
      </c>
      <c r="DB33" s="4">
        <v>0</v>
      </c>
      <c r="DC33" s="4">
        <v>0</v>
      </c>
      <c r="DD33" s="4">
        <v>8.1199999999999992</v>
      </c>
      <c r="DE33" s="4">
        <v>3.26</v>
      </c>
      <c r="DF33" s="4">
        <v>4.8600000000000003</v>
      </c>
      <c r="DG33" s="4">
        <v>2.52</v>
      </c>
      <c r="DH33" s="4">
        <v>0</v>
      </c>
      <c r="DI33" s="4">
        <v>2.52</v>
      </c>
      <c r="DJ33" s="4">
        <v>0</v>
      </c>
      <c r="DK33" s="4">
        <v>0</v>
      </c>
      <c r="DL33" s="4">
        <v>0</v>
      </c>
      <c r="DM33" s="4">
        <v>4.3899999999999997</v>
      </c>
      <c r="DN33" s="4">
        <v>2.37</v>
      </c>
      <c r="DO33" s="4">
        <v>2.02</v>
      </c>
      <c r="DP33" s="4">
        <v>2.36</v>
      </c>
      <c r="DQ33" s="4">
        <v>2.36</v>
      </c>
      <c r="DR33" s="4">
        <v>0</v>
      </c>
      <c r="DS33" s="4">
        <v>261.44</v>
      </c>
      <c r="DT33" s="4">
        <v>131.56</v>
      </c>
      <c r="DU33" s="4">
        <v>129.88</v>
      </c>
      <c r="DV33" s="4">
        <v>255.18</v>
      </c>
      <c r="DW33" s="4">
        <v>127.44</v>
      </c>
      <c r="DX33" s="4">
        <v>127.74</v>
      </c>
      <c r="DY33" s="4">
        <v>0</v>
      </c>
      <c r="DZ33" s="4">
        <v>0</v>
      </c>
      <c r="EA33" s="4">
        <v>0</v>
      </c>
      <c r="EB33" s="4">
        <v>1.73</v>
      </c>
      <c r="EC33" s="4">
        <v>1.73</v>
      </c>
      <c r="ED33" s="4">
        <v>0</v>
      </c>
      <c r="EE33" s="4">
        <v>4.54</v>
      </c>
      <c r="EF33" s="4">
        <v>2.4</v>
      </c>
      <c r="EG33" s="4">
        <v>2.14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293.69</v>
      </c>
      <c r="ER33" s="4">
        <v>145.94999999999999</v>
      </c>
      <c r="ES33" s="4">
        <v>147.74</v>
      </c>
      <c r="ET33" s="4">
        <v>288.86</v>
      </c>
      <c r="EU33" s="4">
        <v>145.94999999999999</v>
      </c>
      <c r="EV33" s="4">
        <v>142.9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9.5500000000000007</v>
      </c>
      <c r="FJ33" s="4">
        <v>3.21</v>
      </c>
      <c r="FK33" s="4">
        <v>6.34</v>
      </c>
      <c r="FL33" s="4">
        <v>4.83</v>
      </c>
      <c r="FM33" s="4">
        <v>0</v>
      </c>
      <c r="FN33" s="4">
        <v>4.83</v>
      </c>
      <c r="FO33" s="6"/>
    </row>
    <row r="34" spans="1:171" x14ac:dyDescent="0.25">
      <c r="A34" s="2">
        <v>3</v>
      </c>
      <c r="B34" s="2" t="s">
        <v>4</v>
      </c>
      <c r="C34" s="4">
        <v>818700</v>
      </c>
      <c r="D34" s="4">
        <v>410200.44</v>
      </c>
      <c r="E34" s="4">
        <v>408499.56</v>
      </c>
      <c r="F34" s="4">
        <v>637831</v>
      </c>
      <c r="G34" s="4">
        <v>320849.28999999998</v>
      </c>
      <c r="H34" s="4">
        <v>316981.71000000002</v>
      </c>
      <c r="I34" s="4">
        <v>26438</v>
      </c>
      <c r="J34" s="4">
        <v>15159.28</v>
      </c>
      <c r="K34" s="4">
        <v>11278.72</v>
      </c>
      <c r="L34" s="4">
        <v>12746</v>
      </c>
      <c r="M34" s="4">
        <v>6292.14</v>
      </c>
      <c r="N34" s="4">
        <v>6453.86</v>
      </c>
      <c r="O34" s="4">
        <v>94388</v>
      </c>
      <c r="P34" s="4">
        <v>44046.77</v>
      </c>
      <c r="Q34" s="4">
        <v>50341.23</v>
      </c>
      <c r="R34" s="4">
        <v>5006</v>
      </c>
      <c r="S34" s="4">
        <v>2615.6799999999998</v>
      </c>
      <c r="T34" s="4">
        <v>2390.3200000000002</v>
      </c>
      <c r="U34" s="4">
        <v>88072</v>
      </c>
      <c r="V34" s="4">
        <v>46254.92</v>
      </c>
      <c r="W34" s="4">
        <v>41817.08</v>
      </c>
      <c r="X34" s="4">
        <v>42291</v>
      </c>
      <c r="Y34" s="4">
        <v>21237.279999999999</v>
      </c>
      <c r="Z34" s="4">
        <v>21053.72</v>
      </c>
      <c r="AA34" s="5">
        <v>121187.04000000001</v>
      </c>
      <c r="AB34" s="5">
        <v>54213.26</v>
      </c>
      <c r="AC34" s="5">
        <v>66973.78</v>
      </c>
      <c r="AD34" s="5">
        <v>104986.42</v>
      </c>
      <c r="AE34" s="5">
        <v>47146.38</v>
      </c>
      <c r="AF34" s="5">
        <v>57840.03</v>
      </c>
      <c r="AG34" s="5">
        <v>1478.27</v>
      </c>
      <c r="AH34" s="5">
        <v>742.06</v>
      </c>
      <c r="AI34" s="5">
        <v>736.20999999999992</v>
      </c>
      <c r="AJ34" s="5">
        <v>1135.94</v>
      </c>
      <c r="AK34" s="5">
        <v>530.24</v>
      </c>
      <c r="AL34" s="5">
        <v>605.72</v>
      </c>
      <c r="AM34" s="5">
        <v>11465.41</v>
      </c>
      <c r="AN34" s="5">
        <v>4817.8599999999997</v>
      </c>
      <c r="AO34" s="5">
        <v>6647.5599999999995</v>
      </c>
      <c r="AP34" s="5">
        <v>314.66000000000003</v>
      </c>
      <c r="AQ34" s="5">
        <v>140.72999999999999</v>
      </c>
      <c r="AR34" s="5">
        <v>173.92</v>
      </c>
      <c r="AS34" s="5">
        <v>3485.9500000000003</v>
      </c>
      <c r="AT34" s="5">
        <v>1683.93</v>
      </c>
      <c r="AU34" s="5">
        <v>1802</v>
      </c>
      <c r="AV34" s="5">
        <v>1806.35</v>
      </c>
      <c r="AW34" s="5">
        <v>836</v>
      </c>
      <c r="AX34" s="5">
        <v>970.36000000000013</v>
      </c>
      <c r="AY34" s="4">
        <v>43387.199999999997</v>
      </c>
      <c r="AZ34" s="4">
        <v>20664.96</v>
      </c>
      <c r="BA34" s="4">
        <v>22722.240000000002</v>
      </c>
      <c r="BB34" s="4">
        <v>36905.129999999997</v>
      </c>
      <c r="BC34" s="4">
        <v>17702.75</v>
      </c>
      <c r="BD34" s="4">
        <v>19202.38</v>
      </c>
      <c r="BE34" s="4">
        <v>631.15</v>
      </c>
      <c r="BF34" s="4">
        <v>364.2</v>
      </c>
      <c r="BG34" s="4">
        <v>266.95</v>
      </c>
      <c r="BH34" s="4">
        <v>487.07</v>
      </c>
      <c r="BI34" s="4">
        <v>239.83</v>
      </c>
      <c r="BJ34" s="4">
        <v>247.25</v>
      </c>
      <c r="BK34" s="4">
        <v>4504.29</v>
      </c>
      <c r="BL34" s="4">
        <v>1958.22</v>
      </c>
      <c r="BM34" s="4">
        <v>2546.0700000000002</v>
      </c>
      <c r="BN34" s="4">
        <v>155.41</v>
      </c>
      <c r="BO34" s="4">
        <v>79.66</v>
      </c>
      <c r="BP34" s="4">
        <v>75.75</v>
      </c>
      <c r="BQ34" s="4">
        <v>1616.88</v>
      </c>
      <c r="BR34" s="4">
        <v>853.45</v>
      </c>
      <c r="BS34" s="4">
        <v>763.42</v>
      </c>
      <c r="BT34" s="4">
        <v>704.15</v>
      </c>
      <c r="BU34" s="4">
        <v>320.3</v>
      </c>
      <c r="BV34" s="4">
        <v>383.85</v>
      </c>
      <c r="BW34" s="4">
        <v>31839.41</v>
      </c>
      <c r="BX34" s="4">
        <v>14748.83</v>
      </c>
      <c r="BY34" s="4">
        <v>17090.580000000002</v>
      </c>
      <c r="BZ34" s="4">
        <v>27021.66</v>
      </c>
      <c r="CA34" s="4">
        <v>12532.98</v>
      </c>
      <c r="CB34" s="4">
        <v>14488.69</v>
      </c>
      <c r="CC34" s="4">
        <v>435.26</v>
      </c>
      <c r="CD34" s="4">
        <v>229.23</v>
      </c>
      <c r="CE34" s="4">
        <v>206.03</v>
      </c>
      <c r="CF34" s="4">
        <v>319.44</v>
      </c>
      <c r="CG34" s="4">
        <v>134.97</v>
      </c>
      <c r="CH34" s="4">
        <v>184.47</v>
      </c>
      <c r="CI34" s="4">
        <v>3462.06</v>
      </c>
      <c r="CJ34" s="4">
        <v>1551.66</v>
      </c>
      <c r="CK34" s="4">
        <v>1910.4</v>
      </c>
      <c r="CL34" s="4">
        <v>80.94</v>
      </c>
      <c r="CM34" s="4">
        <v>36.299999999999997</v>
      </c>
      <c r="CN34" s="4">
        <v>44.64</v>
      </c>
      <c r="CO34" s="4">
        <v>884.75</v>
      </c>
      <c r="CP34" s="4">
        <v>403.45</v>
      </c>
      <c r="CQ34" s="4">
        <v>481.31</v>
      </c>
      <c r="CR34" s="4">
        <v>520.04</v>
      </c>
      <c r="CS34" s="4">
        <v>263.69</v>
      </c>
      <c r="CT34" s="4">
        <v>256.36</v>
      </c>
      <c r="CU34" s="4">
        <v>20483.740000000002</v>
      </c>
      <c r="CV34" s="4">
        <v>9151.0400000000009</v>
      </c>
      <c r="CW34" s="4">
        <v>11332.7</v>
      </c>
      <c r="CX34" s="4">
        <v>17745.580000000002</v>
      </c>
      <c r="CY34" s="4">
        <v>8011.05</v>
      </c>
      <c r="CZ34" s="4">
        <v>9734.5300000000007</v>
      </c>
      <c r="DA34" s="4">
        <v>223.68</v>
      </c>
      <c r="DB34" s="4">
        <v>87.17</v>
      </c>
      <c r="DC34" s="4">
        <v>136.51</v>
      </c>
      <c r="DD34" s="4">
        <v>184.39</v>
      </c>
      <c r="DE34" s="4">
        <v>90.68</v>
      </c>
      <c r="DF34" s="4">
        <v>93.71</v>
      </c>
      <c r="DG34" s="4">
        <v>1968.61</v>
      </c>
      <c r="DH34" s="4">
        <v>799.08</v>
      </c>
      <c r="DI34" s="4">
        <v>1169.53</v>
      </c>
      <c r="DJ34" s="4">
        <v>48.78</v>
      </c>
      <c r="DK34" s="4">
        <v>14.97</v>
      </c>
      <c r="DL34" s="4">
        <v>33.81</v>
      </c>
      <c r="DM34" s="4">
        <v>530.48</v>
      </c>
      <c r="DN34" s="4">
        <v>222.17</v>
      </c>
      <c r="DO34" s="4">
        <v>308.31</v>
      </c>
      <c r="DP34" s="4">
        <v>312.70999999999998</v>
      </c>
      <c r="DQ34" s="4">
        <v>148.1</v>
      </c>
      <c r="DR34" s="4">
        <v>164.61</v>
      </c>
      <c r="DS34" s="4">
        <v>12510.34</v>
      </c>
      <c r="DT34" s="4">
        <v>5230.1499999999996</v>
      </c>
      <c r="DU34" s="4">
        <v>7280.19</v>
      </c>
      <c r="DV34" s="4">
        <v>11292.47</v>
      </c>
      <c r="DW34" s="4">
        <v>4782.96</v>
      </c>
      <c r="DX34" s="4">
        <v>6509.5</v>
      </c>
      <c r="DY34" s="4">
        <v>90.89</v>
      </c>
      <c r="DZ34" s="4">
        <v>44.09</v>
      </c>
      <c r="EA34" s="4">
        <v>46.8</v>
      </c>
      <c r="EB34" s="4">
        <v>80.25</v>
      </c>
      <c r="EC34" s="4">
        <v>48.41</v>
      </c>
      <c r="ED34" s="4">
        <v>31.85</v>
      </c>
      <c r="EE34" s="4">
        <v>888.31</v>
      </c>
      <c r="EF34" s="4">
        <v>304.08</v>
      </c>
      <c r="EG34" s="4">
        <v>584.23</v>
      </c>
      <c r="EH34" s="4">
        <v>19.600000000000001</v>
      </c>
      <c r="EI34" s="4">
        <v>5.63</v>
      </c>
      <c r="EJ34" s="4">
        <v>13.97</v>
      </c>
      <c r="EK34" s="4">
        <v>258.77999999999997</v>
      </c>
      <c r="EL34" s="4">
        <v>123.61</v>
      </c>
      <c r="EM34" s="4">
        <v>135.16</v>
      </c>
      <c r="EN34" s="4">
        <v>138.82</v>
      </c>
      <c r="EO34" s="4">
        <v>44.98</v>
      </c>
      <c r="EP34" s="4">
        <v>93.84</v>
      </c>
      <c r="EQ34" s="4">
        <v>12966.35</v>
      </c>
      <c r="ER34" s="4">
        <v>4418.28</v>
      </c>
      <c r="ES34" s="4">
        <v>8548.07</v>
      </c>
      <c r="ET34" s="4">
        <v>12021.58</v>
      </c>
      <c r="EU34" s="4">
        <v>4116.6400000000003</v>
      </c>
      <c r="EV34" s="4">
        <v>7904.93</v>
      </c>
      <c r="EW34" s="4">
        <v>97.29</v>
      </c>
      <c r="EX34" s="4">
        <v>17.37</v>
      </c>
      <c r="EY34" s="4">
        <v>79.92</v>
      </c>
      <c r="EZ34" s="4">
        <v>64.790000000000006</v>
      </c>
      <c r="FA34" s="4">
        <v>16.350000000000001</v>
      </c>
      <c r="FB34" s="4">
        <v>48.44</v>
      </c>
      <c r="FC34" s="4">
        <v>642.14</v>
      </c>
      <c r="FD34" s="4">
        <v>204.82</v>
      </c>
      <c r="FE34" s="4">
        <v>437.33</v>
      </c>
      <c r="FF34" s="4">
        <v>9.93</v>
      </c>
      <c r="FG34" s="4">
        <v>4.17</v>
      </c>
      <c r="FH34" s="4">
        <v>5.75</v>
      </c>
      <c r="FI34" s="4">
        <v>195.06</v>
      </c>
      <c r="FJ34" s="4">
        <v>81.25</v>
      </c>
      <c r="FK34" s="4">
        <v>113.8</v>
      </c>
      <c r="FL34" s="4">
        <v>130.63</v>
      </c>
      <c r="FM34" s="4">
        <v>58.93</v>
      </c>
      <c r="FN34" s="4">
        <v>71.7</v>
      </c>
      <c r="FO34" s="6"/>
    </row>
    <row r="35" spans="1:171" x14ac:dyDescent="0.25">
      <c r="A35" s="2">
        <v>4</v>
      </c>
      <c r="B35" s="2" t="s">
        <v>5</v>
      </c>
      <c r="C35" s="4">
        <v>515250</v>
      </c>
      <c r="D35" s="4">
        <v>256024.14</v>
      </c>
      <c r="E35" s="4">
        <v>259225.86</v>
      </c>
      <c r="F35" s="4">
        <v>456597</v>
      </c>
      <c r="G35" s="4">
        <v>226390.34</v>
      </c>
      <c r="H35" s="4">
        <v>230206.66</v>
      </c>
      <c r="I35" s="4">
        <v>10225</v>
      </c>
      <c r="J35" s="4">
        <v>6268.45</v>
      </c>
      <c r="K35" s="4">
        <v>3956.55</v>
      </c>
      <c r="L35" s="4">
        <v>8926</v>
      </c>
      <c r="M35" s="4">
        <v>4458.5200000000004</v>
      </c>
      <c r="N35" s="4">
        <v>4467.4799999999996</v>
      </c>
      <c r="O35" s="4">
        <v>13566</v>
      </c>
      <c r="P35" s="4">
        <v>5935.55</v>
      </c>
      <c r="Q35" s="4">
        <v>7630.45</v>
      </c>
      <c r="R35" s="4">
        <v>3050</v>
      </c>
      <c r="S35" s="4">
        <v>1589.07</v>
      </c>
      <c r="T35" s="4">
        <v>1460.93</v>
      </c>
      <c r="U35" s="4">
        <v>29291</v>
      </c>
      <c r="V35" s="4">
        <v>15067.89</v>
      </c>
      <c r="W35" s="4">
        <v>14223.11</v>
      </c>
      <c r="X35" s="4">
        <v>22886</v>
      </c>
      <c r="Y35" s="4">
        <v>11382.21</v>
      </c>
      <c r="Z35" s="4">
        <v>11503.79</v>
      </c>
      <c r="AA35" s="5">
        <v>88843.520000000004</v>
      </c>
      <c r="AB35" s="5">
        <v>40997.67</v>
      </c>
      <c r="AC35" s="5">
        <v>47845.86</v>
      </c>
      <c r="AD35" s="5">
        <v>84420.640000000014</v>
      </c>
      <c r="AE35" s="5">
        <v>38939.359999999993</v>
      </c>
      <c r="AF35" s="5">
        <v>45481.31</v>
      </c>
      <c r="AG35" s="5">
        <v>749.24</v>
      </c>
      <c r="AH35" s="5">
        <v>449.02000000000004</v>
      </c>
      <c r="AI35" s="5">
        <v>300.21999999999997</v>
      </c>
      <c r="AJ35" s="5">
        <v>686.09</v>
      </c>
      <c r="AK35" s="5">
        <v>319.07</v>
      </c>
      <c r="AL35" s="5">
        <v>367.03</v>
      </c>
      <c r="AM35" s="5">
        <v>1767.8400000000001</v>
      </c>
      <c r="AN35" s="5">
        <v>714.19</v>
      </c>
      <c r="AO35" s="5">
        <v>1053.6600000000001</v>
      </c>
      <c r="AP35" s="5">
        <v>164.63</v>
      </c>
      <c r="AQ35" s="5">
        <v>62.67</v>
      </c>
      <c r="AR35" s="5">
        <v>101.97</v>
      </c>
      <c r="AS35" s="5">
        <v>1544.8899999999999</v>
      </c>
      <c r="AT35" s="5">
        <v>739.54</v>
      </c>
      <c r="AU35" s="5">
        <v>805.35</v>
      </c>
      <c r="AV35" s="5">
        <v>1055.0400000000002</v>
      </c>
      <c r="AW35" s="5">
        <v>513.34999999999991</v>
      </c>
      <c r="AX35" s="5">
        <v>541.68999999999994</v>
      </c>
      <c r="AY35" s="4">
        <v>30114.21</v>
      </c>
      <c r="AZ35" s="4">
        <v>14399.29</v>
      </c>
      <c r="BA35" s="4">
        <v>15714.92</v>
      </c>
      <c r="BB35" s="4">
        <v>28441.53</v>
      </c>
      <c r="BC35" s="4">
        <v>13568.31</v>
      </c>
      <c r="BD35" s="4">
        <v>14873.22</v>
      </c>
      <c r="BE35" s="4">
        <v>267.11</v>
      </c>
      <c r="BF35" s="4">
        <v>172.78</v>
      </c>
      <c r="BG35" s="4">
        <v>94.33</v>
      </c>
      <c r="BH35" s="4">
        <v>276.16000000000003</v>
      </c>
      <c r="BI35" s="4">
        <v>126.15</v>
      </c>
      <c r="BJ35" s="4">
        <v>150.01</v>
      </c>
      <c r="BK35" s="4">
        <v>606.59</v>
      </c>
      <c r="BL35" s="4">
        <v>268.49</v>
      </c>
      <c r="BM35" s="4">
        <v>338.11</v>
      </c>
      <c r="BN35" s="4">
        <v>67.86</v>
      </c>
      <c r="BO35" s="4">
        <v>24.03</v>
      </c>
      <c r="BP35" s="4">
        <v>43.83</v>
      </c>
      <c r="BQ35" s="4">
        <v>555.09</v>
      </c>
      <c r="BR35" s="4">
        <v>268.7</v>
      </c>
      <c r="BS35" s="4">
        <v>286.39</v>
      </c>
      <c r="BT35" s="4">
        <v>454.95</v>
      </c>
      <c r="BU35" s="4">
        <v>239.53</v>
      </c>
      <c r="BV35" s="4">
        <v>215.43</v>
      </c>
      <c r="BW35" s="4">
        <v>23908.32</v>
      </c>
      <c r="BX35" s="4">
        <v>11433.01</v>
      </c>
      <c r="BY35" s="4">
        <v>12475.3</v>
      </c>
      <c r="BZ35" s="4">
        <v>22630.44</v>
      </c>
      <c r="CA35" s="4">
        <v>10854.74</v>
      </c>
      <c r="CB35" s="4">
        <v>11775.7</v>
      </c>
      <c r="CC35" s="4">
        <v>217.78</v>
      </c>
      <c r="CD35" s="4">
        <v>123.06</v>
      </c>
      <c r="CE35" s="4">
        <v>94.72</v>
      </c>
      <c r="CF35" s="4">
        <v>222.55</v>
      </c>
      <c r="CG35" s="4">
        <v>90</v>
      </c>
      <c r="CH35" s="4">
        <v>132.55000000000001</v>
      </c>
      <c r="CI35" s="4">
        <v>502.41</v>
      </c>
      <c r="CJ35" s="4">
        <v>217.21</v>
      </c>
      <c r="CK35" s="4">
        <v>285.2</v>
      </c>
      <c r="CL35" s="4">
        <v>53.39</v>
      </c>
      <c r="CM35" s="4">
        <v>22.45</v>
      </c>
      <c r="CN35" s="4">
        <v>30.94</v>
      </c>
      <c r="CO35" s="4">
        <v>471.7</v>
      </c>
      <c r="CP35" s="4">
        <v>209.87</v>
      </c>
      <c r="CQ35" s="4">
        <v>261.83</v>
      </c>
      <c r="CR35" s="4">
        <v>281.73</v>
      </c>
      <c r="CS35" s="4">
        <v>125.54</v>
      </c>
      <c r="CT35" s="4">
        <v>156.19</v>
      </c>
      <c r="CU35" s="4">
        <v>15394.05</v>
      </c>
      <c r="CV35" s="4">
        <v>7251.35</v>
      </c>
      <c r="CW35" s="4">
        <v>8142.71</v>
      </c>
      <c r="CX35" s="4">
        <v>14624.99</v>
      </c>
      <c r="CY35" s="4">
        <v>6915.3</v>
      </c>
      <c r="CZ35" s="4">
        <v>7709.7</v>
      </c>
      <c r="DA35" s="4">
        <v>144.78</v>
      </c>
      <c r="DB35" s="4">
        <v>91.75</v>
      </c>
      <c r="DC35" s="4">
        <v>53.03</v>
      </c>
      <c r="DD35" s="4">
        <v>95.96</v>
      </c>
      <c r="DE35" s="4">
        <v>58.14</v>
      </c>
      <c r="DF35" s="4">
        <v>37.83</v>
      </c>
      <c r="DG35" s="4">
        <v>335.3</v>
      </c>
      <c r="DH35" s="4">
        <v>103.41</v>
      </c>
      <c r="DI35" s="4">
        <v>231.89</v>
      </c>
      <c r="DJ35" s="4">
        <v>27.16</v>
      </c>
      <c r="DK35" s="4">
        <v>9.66</v>
      </c>
      <c r="DL35" s="4">
        <v>17.510000000000002</v>
      </c>
      <c r="DM35" s="4">
        <v>266.47000000000003</v>
      </c>
      <c r="DN35" s="4">
        <v>145.57</v>
      </c>
      <c r="DO35" s="4">
        <v>120.9</v>
      </c>
      <c r="DP35" s="4">
        <v>165.86</v>
      </c>
      <c r="DQ35" s="4">
        <v>73.09</v>
      </c>
      <c r="DR35" s="4">
        <v>92.76</v>
      </c>
      <c r="DS35" s="4">
        <v>9459.86</v>
      </c>
      <c r="DT35" s="4">
        <v>4180.7700000000004</v>
      </c>
      <c r="DU35" s="4">
        <v>5279.09</v>
      </c>
      <c r="DV35" s="4">
        <v>9107.6</v>
      </c>
      <c r="DW35" s="4">
        <v>4022.99</v>
      </c>
      <c r="DX35" s="4">
        <v>5084.62</v>
      </c>
      <c r="DY35" s="4">
        <v>51.37</v>
      </c>
      <c r="DZ35" s="4">
        <v>29.99</v>
      </c>
      <c r="EA35" s="4">
        <v>21.37</v>
      </c>
      <c r="EB35" s="4">
        <v>59.27</v>
      </c>
      <c r="EC35" s="4">
        <v>31.82</v>
      </c>
      <c r="ED35" s="4">
        <v>27.45</v>
      </c>
      <c r="EE35" s="4">
        <v>155.87</v>
      </c>
      <c r="EF35" s="4">
        <v>52.56</v>
      </c>
      <c r="EG35" s="4">
        <v>103.31</v>
      </c>
      <c r="EH35" s="4">
        <v>13.55</v>
      </c>
      <c r="EI35" s="4">
        <v>6.53</v>
      </c>
      <c r="EJ35" s="4">
        <v>7.02</v>
      </c>
      <c r="EK35" s="4">
        <v>144.78</v>
      </c>
      <c r="EL35" s="4">
        <v>72.39</v>
      </c>
      <c r="EM35" s="4">
        <v>72.39</v>
      </c>
      <c r="EN35" s="4">
        <v>72.2</v>
      </c>
      <c r="EO35" s="4">
        <v>36.880000000000003</v>
      </c>
      <c r="EP35" s="4">
        <v>35.32</v>
      </c>
      <c r="EQ35" s="4">
        <v>9967.08</v>
      </c>
      <c r="ER35" s="4">
        <v>3733.25</v>
      </c>
      <c r="ES35" s="4">
        <v>6233.84</v>
      </c>
      <c r="ET35" s="4">
        <v>9616.08</v>
      </c>
      <c r="EU35" s="4">
        <v>3578.02</v>
      </c>
      <c r="EV35" s="4">
        <v>6038.07</v>
      </c>
      <c r="EW35" s="4">
        <v>68.2</v>
      </c>
      <c r="EX35" s="4">
        <v>31.44</v>
      </c>
      <c r="EY35" s="4">
        <v>36.770000000000003</v>
      </c>
      <c r="EZ35" s="4">
        <v>32.15</v>
      </c>
      <c r="FA35" s="4">
        <v>12.96</v>
      </c>
      <c r="FB35" s="4">
        <v>19.190000000000001</v>
      </c>
      <c r="FC35" s="4">
        <v>167.67</v>
      </c>
      <c r="FD35" s="4">
        <v>72.52</v>
      </c>
      <c r="FE35" s="4">
        <v>95.15</v>
      </c>
      <c r="FF35" s="4">
        <v>2.67</v>
      </c>
      <c r="FG35" s="4">
        <v>0</v>
      </c>
      <c r="FH35" s="4">
        <v>2.67</v>
      </c>
      <c r="FI35" s="4">
        <v>106.85</v>
      </c>
      <c r="FJ35" s="4">
        <v>43.01</v>
      </c>
      <c r="FK35" s="4">
        <v>63.84</v>
      </c>
      <c r="FL35" s="4">
        <v>80.3</v>
      </c>
      <c r="FM35" s="4">
        <v>38.31</v>
      </c>
      <c r="FN35" s="4">
        <v>41.99</v>
      </c>
      <c r="FO35" s="6"/>
    </row>
    <row r="36" spans="1:171" x14ac:dyDescent="0.25">
      <c r="A36" s="2">
        <v>24</v>
      </c>
      <c r="B36" s="2" t="s">
        <v>25</v>
      </c>
      <c r="C36" s="4">
        <v>45570</v>
      </c>
      <c r="D36" s="4">
        <v>22821.77</v>
      </c>
      <c r="E36" s="4">
        <v>22748.23</v>
      </c>
      <c r="F36" s="4">
        <v>40527</v>
      </c>
      <c r="G36" s="4">
        <v>20333.14</v>
      </c>
      <c r="H36" s="4">
        <v>20193.86</v>
      </c>
      <c r="I36" s="4">
        <v>209</v>
      </c>
      <c r="J36" s="4">
        <v>111.76</v>
      </c>
      <c r="K36" s="4">
        <v>97.24</v>
      </c>
      <c r="L36" s="4">
        <v>2608</v>
      </c>
      <c r="M36" s="4">
        <v>1339.61</v>
      </c>
      <c r="N36" s="4">
        <v>1268.3900000000001</v>
      </c>
      <c r="O36" s="4">
        <v>354</v>
      </c>
      <c r="P36" s="4">
        <v>102.39</v>
      </c>
      <c r="Q36" s="4">
        <v>251.61</v>
      </c>
      <c r="R36" s="4">
        <v>90</v>
      </c>
      <c r="S36" s="4">
        <v>42.92</v>
      </c>
      <c r="T36" s="4">
        <v>47.08</v>
      </c>
      <c r="U36" s="4">
        <v>1589</v>
      </c>
      <c r="V36" s="4">
        <v>764.22</v>
      </c>
      <c r="W36" s="4">
        <v>824.78</v>
      </c>
      <c r="X36" s="4">
        <v>1782</v>
      </c>
      <c r="Y36" s="4">
        <v>891.94</v>
      </c>
      <c r="Z36" s="4">
        <v>890.06</v>
      </c>
      <c r="AA36" s="5">
        <v>11396.869999999999</v>
      </c>
      <c r="AB36" s="5">
        <v>5686.8</v>
      </c>
      <c r="AC36" s="5">
        <v>5710.07</v>
      </c>
      <c r="AD36" s="5">
        <v>10732.68</v>
      </c>
      <c r="AE36" s="5">
        <v>5377.3899999999994</v>
      </c>
      <c r="AF36" s="5">
        <v>5355.3</v>
      </c>
      <c r="AG36" s="5">
        <v>11.42</v>
      </c>
      <c r="AH36" s="5">
        <v>7.17</v>
      </c>
      <c r="AI36" s="5">
        <v>4.25</v>
      </c>
      <c r="AJ36" s="5">
        <v>378.65</v>
      </c>
      <c r="AK36" s="5">
        <v>179.31</v>
      </c>
      <c r="AL36" s="5">
        <v>199.35000000000002</v>
      </c>
      <c r="AM36" s="5">
        <v>73</v>
      </c>
      <c r="AN36" s="5">
        <v>22.509999999999998</v>
      </c>
      <c r="AO36" s="5">
        <v>50.49</v>
      </c>
      <c r="AP36" s="5">
        <v>6.06</v>
      </c>
      <c r="AQ36" s="5">
        <v>2.41</v>
      </c>
      <c r="AR36" s="5">
        <v>3.6500000000000004</v>
      </c>
      <c r="AS36" s="5">
        <v>153.81</v>
      </c>
      <c r="AT36" s="5">
        <v>79.800000000000011</v>
      </c>
      <c r="AU36" s="5">
        <v>74</v>
      </c>
      <c r="AV36" s="5">
        <v>195.05</v>
      </c>
      <c r="AW36" s="5">
        <v>98.01</v>
      </c>
      <c r="AX36" s="5">
        <v>97.03</v>
      </c>
      <c r="AY36" s="4">
        <v>3845.08</v>
      </c>
      <c r="AZ36" s="4">
        <v>1911.57</v>
      </c>
      <c r="BA36" s="4">
        <v>1933.51</v>
      </c>
      <c r="BB36" s="4">
        <v>3592.69</v>
      </c>
      <c r="BC36" s="4">
        <v>1781.92</v>
      </c>
      <c r="BD36" s="4">
        <v>1810.78</v>
      </c>
      <c r="BE36" s="4">
        <v>6.19</v>
      </c>
      <c r="BF36" s="4">
        <v>3.88</v>
      </c>
      <c r="BG36" s="4">
        <v>2.31</v>
      </c>
      <c r="BH36" s="4">
        <v>149.6</v>
      </c>
      <c r="BI36" s="4">
        <v>72.95</v>
      </c>
      <c r="BJ36" s="4">
        <v>76.650000000000006</v>
      </c>
      <c r="BK36" s="4">
        <v>23.74</v>
      </c>
      <c r="BL36" s="4">
        <v>9.02</v>
      </c>
      <c r="BM36" s="4">
        <v>14.72</v>
      </c>
      <c r="BN36" s="4">
        <v>1.51</v>
      </c>
      <c r="BO36" s="4">
        <v>1.51</v>
      </c>
      <c r="BP36" s="4">
        <v>0</v>
      </c>
      <c r="BQ36" s="4">
        <v>57.91</v>
      </c>
      <c r="BR36" s="4">
        <v>24.65</v>
      </c>
      <c r="BS36" s="4">
        <v>33.26</v>
      </c>
      <c r="BT36" s="4">
        <v>71.34</v>
      </c>
      <c r="BU36" s="4">
        <v>42.29</v>
      </c>
      <c r="BV36" s="4">
        <v>29.05</v>
      </c>
      <c r="BW36" s="4">
        <v>3165.99</v>
      </c>
      <c r="BX36" s="4">
        <v>1625.17</v>
      </c>
      <c r="BY36" s="4">
        <v>1540.82</v>
      </c>
      <c r="BZ36" s="4">
        <v>2990.05</v>
      </c>
      <c r="CA36" s="4">
        <v>1546.76</v>
      </c>
      <c r="CB36" s="4">
        <v>1443.29</v>
      </c>
      <c r="CC36" s="4">
        <v>3.29</v>
      </c>
      <c r="CD36" s="4">
        <v>3.29</v>
      </c>
      <c r="CE36" s="4">
        <v>0</v>
      </c>
      <c r="CF36" s="4">
        <v>92.5</v>
      </c>
      <c r="CG36" s="4">
        <v>47.99</v>
      </c>
      <c r="CH36" s="4">
        <v>44.52</v>
      </c>
      <c r="CI36" s="4">
        <v>17.43</v>
      </c>
      <c r="CJ36" s="4">
        <v>4.3</v>
      </c>
      <c r="CK36" s="4">
        <v>13.13</v>
      </c>
      <c r="CL36" s="4">
        <v>2.75</v>
      </c>
      <c r="CM36" s="4">
        <v>0.9</v>
      </c>
      <c r="CN36" s="4">
        <v>1.85</v>
      </c>
      <c r="CO36" s="4">
        <v>48.54</v>
      </c>
      <c r="CP36" s="4">
        <v>28.08</v>
      </c>
      <c r="CQ36" s="4">
        <v>20.46</v>
      </c>
      <c r="CR36" s="4">
        <v>59.96</v>
      </c>
      <c r="CS36" s="4">
        <v>21.93</v>
      </c>
      <c r="CT36" s="4">
        <v>38.03</v>
      </c>
      <c r="CU36" s="4">
        <v>2020.25</v>
      </c>
      <c r="CV36" s="4">
        <v>1035.47</v>
      </c>
      <c r="CW36" s="4">
        <v>984.78</v>
      </c>
      <c r="CX36" s="4">
        <v>1875.75</v>
      </c>
      <c r="CY36" s="4">
        <v>967.9</v>
      </c>
      <c r="CZ36" s="4">
        <v>907.85</v>
      </c>
      <c r="DA36" s="4">
        <v>1.94</v>
      </c>
      <c r="DB36" s="4">
        <v>0</v>
      </c>
      <c r="DC36" s="4">
        <v>1.94</v>
      </c>
      <c r="DD36" s="4">
        <v>76.03</v>
      </c>
      <c r="DE36" s="4">
        <v>36.29</v>
      </c>
      <c r="DF36" s="4">
        <v>39.74</v>
      </c>
      <c r="DG36" s="4">
        <v>23.38</v>
      </c>
      <c r="DH36" s="4">
        <v>7.38</v>
      </c>
      <c r="DI36" s="4">
        <v>16</v>
      </c>
      <c r="DJ36" s="4">
        <v>0</v>
      </c>
      <c r="DK36" s="4">
        <v>0</v>
      </c>
      <c r="DL36" s="4">
        <v>0</v>
      </c>
      <c r="DM36" s="4">
        <v>22.37</v>
      </c>
      <c r="DN36" s="4">
        <v>13.58</v>
      </c>
      <c r="DO36" s="4">
        <v>8.7899999999999991</v>
      </c>
      <c r="DP36" s="4">
        <v>43.15</v>
      </c>
      <c r="DQ36" s="4">
        <v>23.9</v>
      </c>
      <c r="DR36" s="4">
        <v>19.25</v>
      </c>
      <c r="DS36" s="4">
        <v>1208.6500000000001</v>
      </c>
      <c r="DT36" s="4">
        <v>602.25</v>
      </c>
      <c r="DU36" s="4">
        <v>606.4</v>
      </c>
      <c r="DV36" s="4">
        <v>1156</v>
      </c>
      <c r="DW36" s="4">
        <v>584.95000000000005</v>
      </c>
      <c r="DX36" s="4">
        <v>571.04999999999995</v>
      </c>
      <c r="DY36" s="4">
        <v>0</v>
      </c>
      <c r="DZ36" s="4">
        <v>0</v>
      </c>
      <c r="EA36" s="4">
        <v>0</v>
      </c>
      <c r="EB36" s="4">
        <v>38.64</v>
      </c>
      <c r="EC36" s="4">
        <v>13.96</v>
      </c>
      <c r="ED36" s="4">
        <v>24.68</v>
      </c>
      <c r="EE36" s="4">
        <v>5.32</v>
      </c>
      <c r="EF36" s="4">
        <v>1.81</v>
      </c>
      <c r="EG36" s="4">
        <v>3.51</v>
      </c>
      <c r="EH36" s="4">
        <v>0</v>
      </c>
      <c r="EI36" s="4">
        <v>0</v>
      </c>
      <c r="EJ36" s="4">
        <v>0</v>
      </c>
      <c r="EK36" s="4">
        <v>10.61</v>
      </c>
      <c r="EL36" s="4">
        <v>8.73</v>
      </c>
      <c r="EM36" s="4">
        <v>1.88</v>
      </c>
      <c r="EN36" s="4">
        <v>8.6999999999999993</v>
      </c>
      <c r="EO36" s="4">
        <v>1.53</v>
      </c>
      <c r="EP36" s="4">
        <v>7.16</v>
      </c>
      <c r="EQ36" s="4">
        <v>1156.9000000000001</v>
      </c>
      <c r="ER36" s="4">
        <v>512.34</v>
      </c>
      <c r="ES36" s="4">
        <v>644.55999999999995</v>
      </c>
      <c r="ET36" s="4">
        <v>1118.19</v>
      </c>
      <c r="EU36" s="4">
        <v>495.86</v>
      </c>
      <c r="EV36" s="4">
        <v>622.33000000000004</v>
      </c>
      <c r="EW36" s="4">
        <v>0</v>
      </c>
      <c r="EX36" s="4">
        <v>0</v>
      </c>
      <c r="EY36" s="4">
        <v>0</v>
      </c>
      <c r="EZ36" s="4">
        <v>21.88</v>
      </c>
      <c r="FA36" s="4">
        <v>8.1199999999999992</v>
      </c>
      <c r="FB36" s="4">
        <v>13.76</v>
      </c>
      <c r="FC36" s="4">
        <v>3.13</v>
      </c>
      <c r="FD36" s="4">
        <v>0</v>
      </c>
      <c r="FE36" s="4">
        <v>3.13</v>
      </c>
      <c r="FF36" s="4">
        <v>1.8</v>
      </c>
      <c r="FG36" s="4">
        <v>0</v>
      </c>
      <c r="FH36" s="4">
        <v>1.8</v>
      </c>
      <c r="FI36" s="4">
        <v>14.38</v>
      </c>
      <c r="FJ36" s="4">
        <v>4.76</v>
      </c>
      <c r="FK36" s="4">
        <v>9.61</v>
      </c>
      <c r="FL36" s="4">
        <v>11.9</v>
      </c>
      <c r="FM36" s="4">
        <v>8.36</v>
      </c>
      <c r="FN36" s="4">
        <v>3.54</v>
      </c>
      <c r="FO36" s="6"/>
    </row>
    <row r="37" spans="1:171" x14ac:dyDescent="0.25">
      <c r="A37" s="2">
        <v>6</v>
      </c>
      <c r="B37" s="2" t="s">
        <v>7</v>
      </c>
      <c r="C37" s="4">
        <v>285800</v>
      </c>
      <c r="D37" s="4">
        <v>139596.84</v>
      </c>
      <c r="E37" s="4">
        <v>146203.16</v>
      </c>
      <c r="F37" s="4">
        <v>233292</v>
      </c>
      <c r="G37" s="4">
        <v>114320.05</v>
      </c>
      <c r="H37" s="4">
        <v>118971.95</v>
      </c>
      <c r="I37" s="4">
        <v>9227</v>
      </c>
      <c r="J37" s="4">
        <v>5213.01</v>
      </c>
      <c r="K37" s="4">
        <v>4013.99</v>
      </c>
      <c r="L37" s="4">
        <v>4546</v>
      </c>
      <c r="M37" s="4">
        <v>2287</v>
      </c>
      <c r="N37" s="4">
        <v>2259</v>
      </c>
      <c r="O37" s="4">
        <v>18465</v>
      </c>
      <c r="P37" s="4">
        <v>7847.71</v>
      </c>
      <c r="Q37" s="4">
        <v>10617.29</v>
      </c>
      <c r="R37" s="4">
        <v>2783</v>
      </c>
      <c r="S37" s="4">
        <v>1436.07</v>
      </c>
      <c r="T37" s="4">
        <v>1346.93</v>
      </c>
      <c r="U37" s="4">
        <v>25146</v>
      </c>
      <c r="V37" s="4">
        <v>12864.08</v>
      </c>
      <c r="W37" s="4">
        <v>12281.92</v>
      </c>
      <c r="X37" s="4">
        <v>17487</v>
      </c>
      <c r="Y37" s="4">
        <v>8493</v>
      </c>
      <c r="Z37" s="4">
        <v>8994</v>
      </c>
      <c r="AA37" s="5">
        <v>52024.44</v>
      </c>
      <c r="AB37" s="5">
        <v>23427.64</v>
      </c>
      <c r="AC37" s="5">
        <v>28596.799999999999</v>
      </c>
      <c r="AD37" s="5">
        <v>47165.15</v>
      </c>
      <c r="AE37" s="5">
        <v>21338.720000000001</v>
      </c>
      <c r="AF37" s="5">
        <v>25826.43</v>
      </c>
      <c r="AG37" s="5">
        <v>694.03</v>
      </c>
      <c r="AH37" s="5">
        <v>424.28999999999996</v>
      </c>
      <c r="AI37" s="5">
        <v>269.75</v>
      </c>
      <c r="AJ37" s="5">
        <v>451.81</v>
      </c>
      <c r="AK37" s="5">
        <v>231.16</v>
      </c>
      <c r="AL37" s="5">
        <v>220.65</v>
      </c>
      <c r="AM37" s="5">
        <v>2781.9300000000003</v>
      </c>
      <c r="AN37" s="5">
        <v>1008.1300000000001</v>
      </c>
      <c r="AO37" s="5">
        <v>1773.79</v>
      </c>
      <c r="AP37" s="5">
        <v>172.06999999999996</v>
      </c>
      <c r="AQ37" s="5">
        <v>75.510000000000005</v>
      </c>
      <c r="AR37" s="5">
        <v>96.57</v>
      </c>
      <c r="AS37" s="5">
        <v>1363.4899999999998</v>
      </c>
      <c r="AT37" s="5">
        <v>684.81999999999994</v>
      </c>
      <c r="AU37" s="5">
        <v>678.68</v>
      </c>
      <c r="AV37" s="5">
        <v>759.45</v>
      </c>
      <c r="AW37" s="5">
        <v>349.84</v>
      </c>
      <c r="AX37" s="5">
        <v>409.61</v>
      </c>
      <c r="AY37" s="4">
        <v>17733.48</v>
      </c>
      <c r="AZ37" s="4">
        <v>8095.77</v>
      </c>
      <c r="BA37" s="4">
        <v>9637.7199999999993</v>
      </c>
      <c r="BB37" s="4">
        <v>15775.37</v>
      </c>
      <c r="BC37" s="4">
        <v>7200.1</v>
      </c>
      <c r="BD37" s="4">
        <v>8575.27</v>
      </c>
      <c r="BE37" s="4">
        <v>315.70999999999998</v>
      </c>
      <c r="BF37" s="4">
        <v>200.21</v>
      </c>
      <c r="BG37" s="4">
        <v>115.5</v>
      </c>
      <c r="BH37" s="4">
        <v>196.83</v>
      </c>
      <c r="BI37" s="4">
        <v>106.16</v>
      </c>
      <c r="BJ37" s="4">
        <v>90.67</v>
      </c>
      <c r="BK37" s="4">
        <v>1034.6400000000001</v>
      </c>
      <c r="BL37" s="4">
        <v>387.23</v>
      </c>
      <c r="BM37" s="4">
        <v>647.41</v>
      </c>
      <c r="BN37" s="4">
        <v>73.849999999999994</v>
      </c>
      <c r="BO37" s="4">
        <v>35.520000000000003</v>
      </c>
      <c r="BP37" s="4">
        <v>38.33</v>
      </c>
      <c r="BQ37" s="4">
        <v>522.91999999999996</v>
      </c>
      <c r="BR37" s="4">
        <v>242.51</v>
      </c>
      <c r="BS37" s="4">
        <v>280.41000000000003</v>
      </c>
      <c r="BT37" s="4">
        <v>337.08</v>
      </c>
      <c r="BU37" s="4">
        <v>166.55</v>
      </c>
      <c r="BV37" s="4">
        <v>170.53</v>
      </c>
      <c r="BW37" s="4">
        <v>14047.03</v>
      </c>
      <c r="BX37" s="4">
        <v>6428.86</v>
      </c>
      <c r="BY37" s="4">
        <v>7618.17</v>
      </c>
      <c r="BZ37" s="4">
        <v>12623.18</v>
      </c>
      <c r="CA37" s="4">
        <v>5795.96</v>
      </c>
      <c r="CB37" s="4">
        <v>6827.22</v>
      </c>
      <c r="CC37" s="4">
        <v>184.57</v>
      </c>
      <c r="CD37" s="4">
        <v>117.47</v>
      </c>
      <c r="CE37" s="4">
        <v>67.099999999999994</v>
      </c>
      <c r="CF37" s="4">
        <v>157.25</v>
      </c>
      <c r="CG37" s="4">
        <v>88.77</v>
      </c>
      <c r="CH37" s="4">
        <v>68.48</v>
      </c>
      <c r="CI37" s="4">
        <v>850.85</v>
      </c>
      <c r="CJ37" s="4">
        <v>323.16000000000003</v>
      </c>
      <c r="CK37" s="4">
        <v>527.69000000000005</v>
      </c>
      <c r="CL37" s="4">
        <v>49.23</v>
      </c>
      <c r="CM37" s="4">
        <v>19.829999999999998</v>
      </c>
      <c r="CN37" s="4">
        <v>29.4</v>
      </c>
      <c r="CO37" s="4">
        <v>454.93</v>
      </c>
      <c r="CP37" s="4">
        <v>220.69</v>
      </c>
      <c r="CQ37" s="4">
        <v>234.25</v>
      </c>
      <c r="CR37" s="4">
        <v>181.95</v>
      </c>
      <c r="CS37" s="4">
        <v>83.68</v>
      </c>
      <c r="CT37" s="4">
        <v>98.27</v>
      </c>
      <c r="CU37" s="4">
        <v>9093.09</v>
      </c>
      <c r="CV37" s="4">
        <v>4204.82</v>
      </c>
      <c r="CW37" s="4">
        <v>4888.2700000000004</v>
      </c>
      <c r="CX37" s="4">
        <v>8262.57</v>
      </c>
      <c r="CY37" s="4">
        <v>3895.59</v>
      </c>
      <c r="CZ37" s="4">
        <v>4366.9799999999996</v>
      </c>
      <c r="DA37" s="4">
        <v>106.61</v>
      </c>
      <c r="DB37" s="4">
        <v>61.63</v>
      </c>
      <c r="DC37" s="4">
        <v>44.99</v>
      </c>
      <c r="DD37" s="4">
        <v>49.56</v>
      </c>
      <c r="DE37" s="4">
        <v>18.54</v>
      </c>
      <c r="DF37" s="4">
        <v>31.02</v>
      </c>
      <c r="DG37" s="4">
        <v>511.96</v>
      </c>
      <c r="DH37" s="4">
        <v>167.62</v>
      </c>
      <c r="DI37" s="4">
        <v>344.34</v>
      </c>
      <c r="DJ37" s="4">
        <v>26.89</v>
      </c>
      <c r="DK37" s="4">
        <v>7.32</v>
      </c>
      <c r="DL37" s="4">
        <v>19.57</v>
      </c>
      <c r="DM37" s="4">
        <v>179.3</v>
      </c>
      <c r="DN37" s="4">
        <v>107.88</v>
      </c>
      <c r="DO37" s="4">
        <v>71.41</v>
      </c>
      <c r="DP37" s="4">
        <v>135.5</v>
      </c>
      <c r="DQ37" s="4">
        <v>54.12</v>
      </c>
      <c r="DR37" s="4">
        <v>81.38</v>
      </c>
      <c r="DS37" s="4">
        <v>5525.89</v>
      </c>
      <c r="DT37" s="4">
        <v>2506.0700000000002</v>
      </c>
      <c r="DU37" s="4">
        <v>3019.82</v>
      </c>
      <c r="DV37" s="4">
        <v>5121.1099999999997</v>
      </c>
      <c r="DW37" s="4">
        <v>2342.25</v>
      </c>
      <c r="DX37" s="4">
        <v>2778.86</v>
      </c>
      <c r="DY37" s="4">
        <v>48.17</v>
      </c>
      <c r="DZ37" s="4">
        <v>32.090000000000003</v>
      </c>
      <c r="EA37" s="4">
        <v>16.079999999999998</v>
      </c>
      <c r="EB37" s="4">
        <v>26.52</v>
      </c>
      <c r="EC37" s="4">
        <v>10.07</v>
      </c>
      <c r="ED37" s="4">
        <v>16.45</v>
      </c>
      <c r="EE37" s="4">
        <v>246.65</v>
      </c>
      <c r="EF37" s="4">
        <v>84.75</v>
      </c>
      <c r="EG37" s="4">
        <v>161.9</v>
      </c>
      <c r="EH37" s="4">
        <v>10.25</v>
      </c>
      <c r="EI37" s="4">
        <v>7.07</v>
      </c>
      <c r="EJ37" s="4">
        <v>3.18</v>
      </c>
      <c r="EK37" s="4">
        <v>121.32</v>
      </c>
      <c r="EL37" s="4">
        <v>71.88</v>
      </c>
      <c r="EM37" s="4">
        <v>49.44</v>
      </c>
      <c r="EN37" s="4">
        <v>73.19</v>
      </c>
      <c r="EO37" s="4">
        <v>29.84</v>
      </c>
      <c r="EP37" s="4">
        <v>43.35</v>
      </c>
      <c r="EQ37" s="4">
        <v>5624.95</v>
      </c>
      <c r="ER37" s="4">
        <v>2192.12</v>
      </c>
      <c r="ES37" s="4">
        <v>3432.82</v>
      </c>
      <c r="ET37" s="4">
        <v>5382.92</v>
      </c>
      <c r="EU37" s="4">
        <v>2104.8200000000002</v>
      </c>
      <c r="EV37" s="4">
        <v>3278.1</v>
      </c>
      <c r="EW37" s="4">
        <v>38.97</v>
      </c>
      <c r="EX37" s="4">
        <v>12.89</v>
      </c>
      <c r="EY37" s="4">
        <v>26.08</v>
      </c>
      <c r="EZ37" s="4">
        <v>21.65</v>
      </c>
      <c r="FA37" s="4">
        <v>7.62</v>
      </c>
      <c r="FB37" s="4">
        <v>14.03</v>
      </c>
      <c r="FC37" s="4">
        <v>137.83000000000001</v>
      </c>
      <c r="FD37" s="4">
        <v>45.37</v>
      </c>
      <c r="FE37" s="4">
        <v>92.45</v>
      </c>
      <c r="FF37" s="4">
        <v>11.85</v>
      </c>
      <c r="FG37" s="4">
        <v>5.77</v>
      </c>
      <c r="FH37" s="4">
        <v>6.09</v>
      </c>
      <c r="FI37" s="4">
        <v>85.02</v>
      </c>
      <c r="FJ37" s="4">
        <v>41.86</v>
      </c>
      <c r="FK37" s="4">
        <v>43.17</v>
      </c>
      <c r="FL37" s="4">
        <v>31.73</v>
      </c>
      <c r="FM37" s="4">
        <v>15.65</v>
      </c>
      <c r="FN37" s="4">
        <v>16.079999999999998</v>
      </c>
      <c r="FO37" s="6"/>
    </row>
    <row r="38" spans="1:171" x14ac:dyDescent="0.25">
      <c r="A38" s="2">
        <v>37</v>
      </c>
      <c r="B38" s="2" t="s">
        <v>38</v>
      </c>
      <c r="C38" s="4">
        <v>4190</v>
      </c>
      <c r="D38" s="4">
        <v>2069.5700000000002</v>
      </c>
      <c r="E38" s="4">
        <v>2120.4299999999998</v>
      </c>
      <c r="F38" s="4">
        <v>3905</v>
      </c>
      <c r="G38" s="4">
        <v>1952.36</v>
      </c>
      <c r="H38" s="4">
        <v>1952.64</v>
      </c>
      <c r="I38" s="4">
        <v>18</v>
      </c>
      <c r="J38" s="4">
        <v>10.44</v>
      </c>
      <c r="K38" s="4">
        <v>7.56</v>
      </c>
      <c r="L38" s="4">
        <v>59</v>
      </c>
      <c r="M38" s="4">
        <v>28.55</v>
      </c>
      <c r="N38" s="4">
        <v>30.45</v>
      </c>
      <c r="O38" s="4">
        <v>39</v>
      </c>
      <c r="P38" s="4">
        <v>8.0399999999999991</v>
      </c>
      <c r="Q38" s="4">
        <v>30.96</v>
      </c>
      <c r="R38" s="4">
        <v>8</v>
      </c>
      <c r="S38" s="4">
        <v>5.64</v>
      </c>
      <c r="T38" s="4">
        <v>2.36</v>
      </c>
      <c r="U38" s="4">
        <v>169</v>
      </c>
      <c r="V38" s="4">
        <v>70.83</v>
      </c>
      <c r="W38" s="4">
        <v>98.17</v>
      </c>
      <c r="X38" s="4">
        <v>161</v>
      </c>
      <c r="Y38" s="4">
        <v>64.53</v>
      </c>
      <c r="Z38" s="4">
        <v>96.47</v>
      </c>
      <c r="AA38" s="5">
        <v>1503.05</v>
      </c>
      <c r="AB38" s="5">
        <v>723.3900000000001</v>
      </c>
      <c r="AC38" s="5">
        <v>779.68</v>
      </c>
      <c r="AD38" s="5">
        <v>1459.6699999999996</v>
      </c>
      <c r="AE38" s="5">
        <v>706.66000000000008</v>
      </c>
      <c r="AF38" s="5">
        <v>753.00999999999988</v>
      </c>
      <c r="AG38" s="5">
        <v>0</v>
      </c>
      <c r="AH38" s="5">
        <v>0</v>
      </c>
      <c r="AI38" s="5">
        <v>0</v>
      </c>
      <c r="AJ38" s="5">
        <v>8.4700000000000006</v>
      </c>
      <c r="AK38" s="5">
        <v>1.65</v>
      </c>
      <c r="AL38" s="5">
        <v>6.83</v>
      </c>
      <c r="AM38" s="5">
        <v>2.91</v>
      </c>
      <c r="AN38" s="5">
        <v>0</v>
      </c>
      <c r="AO38" s="5">
        <v>2.91</v>
      </c>
      <c r="AP38" s="5">
        <v>2.46</v>
      </c>
      <c r="AQ38" s="5">
        <v>2.46</v>
      </c>
      <c r="AR38" s="5">
        <v>0</v>
      </c>
      <c r="AS38" s="5">
        <v>19.27</v>
      </c>
      <c r="AT38" s="5">
        <v>8.9499999999999993</v>
      </c>
      <c r="AU38" s="5">
        <v>10.33</v>
      </c>
      <c r="AV38" s="5">
        <v>29.550000000000004</v>
      </c>
      <c r="AW38" s="5">
        <v>12.610000000000001</v>
      </c>
      <c r="AX38" s="5">
        <v>16.939999999999998</v>
      </c>
      <c r="AY38" s="4">
        <v>462.47</v>
      </c>
      <c r="AZ38" s="4">
        <v>231.59</v>
      </c>
      <c r="BA38" s="4">
        <v>230.88</v>
      </c>
      <c r="BB38" s="4">
        <v>446.78</v>
      </c>
      <c r="BC38" s="4">
        <v>225.84</v>
      </c>
      <c r="BD38" s="4">
        <v>220.94</v>
      </c>
      <c r="BE38" s="4">
        <v>0</v>
      </c>
      <c r="BF38" s="4">
        <v>0</v>
      </c>
      <c r="BG38" s="4">
        <v>0</v>
      </c>
      <c r="BH38" s="4">
        <v>1.31</v>
      </c>
      <c r="BI38" s="4">
        <v>0</v>
      </c>
      <c r="BJ38" s="4">
        <v>1.31</v>
      </c>
      <c r="BK38" s="4">
        <v>2.91</v>
      </c>
      <c r="BL38" s="4">
        <v>0</v>
      </c>
      <c r="BM38" s="4">
        <v>2.91</v>
      </c>
      <c r="BN38" s="4">
        <v>0</v>
      </c>
      <c r="BO38" s="4">
        <v>0</v>
      </c>
      <c r="BP38" s="4">
        <v>0</v>
      </c>
      <c r="BQ38" s="4">
        <v>10.23</v>
      </c>
      <c r="BR38" s="4">
        <v>5.69</v>
      </c>
      <c r="BS38" s="4">
        <v>4.55</v>
      </c>
      <c r="BT38" s="4">
        <v>11.47</v>
      </c>
      <c r="BU38" s="4">
        <v>5.75</v>
      </c>
      <c r="BV38" s="4">
        <v>5.72</v>
      </c>
      <c r="BW38" s="4">
        <v>408.22</v>
      </c>
      <c r="BX38" s="4">
        <v>201.33</v>
      </c>
      <c r="BY38" s="4">
        <v>206.89</v>
      </c>
      <c r="BZ38" s="4">
        <v>390.58</v>
      </c>
      <c r="CA38" s="4">
        <v>193.99</v>
      </c>
      <c r="CB38" s="4">
        <v>196.59</v>
      </c>
      <c r="CC38" s="4">
        <v>0</v>
      </c>
      <c r="CD38" s="4">
        <v>0</v>
      </c>
      <c r="CE38" s="4">
        <v>0</v>
      </c>
      <c r="CF38" s="4">
        <v>3.41</v>
      </c>
      <c r="CG38" s="4">
        <v>1.65</v>
      </c>
      <c r="CH38" s="4">
        <v>1.77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2.59</v>
      </c>
      <c r="CP38" s="4">
        <v>0</v>
      </c>
      <c r="CQ38" s="4">
        <v>2.59</v>
      </c>
      <c r="CR38" s="4">
        <v>14.23</v>
      </c>
      <c r="CS38" s="4">
        <v>5.69</v>
      </c>
      <c r="CT38" s="4">
        <v>8.5399999999999991</v>
      </c>
      <c r="CU38" s="4">
        <v>274.52</v>
      </c>
      <c r="CV38" s="4">
        <v>132.71</v>
      </c>
      <c r="CW38" s="4">
        <v>141.82</v>
      </c>
      <c r="CX38" s="4">
        <v>267.14999999999998</v>
      </c>
      <c r="CY38" s="4">
        <v>129.07</v>
      </c>
      <c r="CZ38" s="4">
        <v>138.07</v>
      </c>
      <c r="DA38" s="4">
        <v>0</v>
      </c>
      <c r="DB38" s="4">
        <v>0</v>
      </c>
      <c r="DC38" s="4">
        <v>0</v>
      </c>
      <c r="DD38" s="4">
        <v>3.75</v>
      </c>
      <c r="DE38" s="4">
        <v>0</v>
      </c>
      <c r="DF38" s="4">
        <v>3.75</v>
      </c>
      <c r="DG38" s="4">
        <v>0</v>
      </c>
      <c r="DH38" s="4">
        <v>0</v>
      </c>
      <c r="DI38" s="4">
        <v>0</v>
      </c>
      <c r="DJ38" s="4">
        <v>2.46</v>
      </c>
      <c r="DK38" s="4">
        <v>2.46</v>
      </c>
      <c r="DL38" s="4">
        <v>0</v>
      </c>
      <c r="DM38" s="4">
        <v>6.45</v>
      </c>
      <c r="DN38" s="4">
        <v>3.26</v>
      </c>
      <c r="DO38" s="4">
        <v>3.19</v>
      </c>
      <c r="DP38" s="4">
        <v>1.17</v>
      </c>
      <c r="DQ38" s="4">
        <v>1.17</v>
      </c>
      <c r="DR38" s="4">
        <v>0</v>
      </c>
      <c r="DS38" s="4">
        <v>168.55</v>
      </c>
      <c r="DT38" s="4">
        <v>78.31</v>
      </c>
      <c r="DU38" s="4">
        <v>90.24</v>
      </c>
      <c r="DV38" s="4">
        <v>168.55</v>
      </c>
      <c r="DW38" s="4">
        <v>78.31</v>
      </c>
      <c r="DX38" s="4">
        <v>90.24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189.29</v>
      </c>
      <c r="ER38" s="4">
        <v>79.45</v>
      </c>
      <c r="ES38" s="4">
        <v>109.85</v>
      </c>
      <c r="ET38" s="4">
        <v>186.61</v>
      </c>
      <c r="EU38" s="4">
        <v>79.45</v>
      </c>
      <c r="EV38" s="4">
        <v>107.17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2.68</v>
      </c>
      <c r="FM38" s="4">
        <v>0</v>
      </c>
      <c r="FN38" s="4">
        <v>2.68</v>
      </c>
      <c r="FO38" s="6"/>
    </row>
    <row r="39" spans="1:171" x14ac:dyDescent="0.25">
      <c r="A39" s="2">
        <v>21</v>
      </c>
      <c r="B39" s="2" t="s">
        <v>22</v>
      </c>
      <c r="C39" s="4">
        <v>62200</v>
      </c>
      <c r="D39" s="4">
        <v>31179.64</v>
      </c>
      <c r="E39" s="4">
        <v>31020.36</v>
      </c>
      <c r="F39" s="4">
        <v>56879</v>
      </c>
      <c r="G39" s="4">
        <v>28234.39</v>
      </c>
      <c r="H39" s="4">
        <v>28644.61</v>
      </c>
      <c r="I39" s="4">
        <v>1356</v>
      </c>
      <c r="J39" s="4">
        <v>1054.75</v>
      </c>
      <c r="K39" s="4">
        <v>301.25</v>
      </c>
      <c r="L39" s="4">
        <v>852</v>
      </c>
      <c r="M39" s="4">
        <v>455.7</v>
      </c>
      <c r="N39" s="4">
        <v>396.3</v>
      </c>
      <c r="O39" s="4">
        <v>1059</v>
      </c>
      <c r="P39" s="4">
        <v>434.07</v>
      </c>
      <c r="Q39" s="4">
        <v>624.92999999999995</v>
      </c>
      <c r="R39" s="4">
        <v>247</v>
      </c>
      <c r="S39" s="4">
        <v>135.68</v>
      </c>
      <c r="T39" s="4">
        <v>111.32</v>
      </c>
      <c r="U39" s="4">
        <v>14332</v>
      </c>
      <c r="V39" s="4">
        <v>7329.67</v>
      </c>
      <c r="W39" s="4">
        <v>7002.33</v>
      </c>
      <c r="X39" s="4">
        <v>1807</v>
      </c>
      <c r="Y39" s="4">
        <v>865.06</v>
      </c>
      <c r="Z39" s="4">
        <v>941.94</v>
      </c>
      <c r="AA39" s="5">
        <v>12580.449999999999</v>
      </c>
      <c r="AB39" s="5">
        <v>5865.84</v>
      </c>
      <c r="AC39" s="5">
        <v>6714.63</v>
      </c>
      <c r="AD39" s="5">
        <v>12124.92</v>
      </c>
      <c r="AE39" s="5">
        <v>5658.56</v>
      </c>
      <c r="AF39" s="5">
        <v>6466.36</v>
      </c>
      <c r="AG39" s="5">
        <v>73.56</v>
      </c>
      <c r="AH39" s="5">
        <v>37.25</v>
      </c>
      <c r="AI39" s="5">
        <v>36.31</v>
      </c>
      <c r="AJ39" s="5">
        <v>74.61999999999999</v>
      </c>
      <c r="AK39" s="5">
        <v>26.51</v>
      </c>
      <c r="AL39" s="5">
        <v>48.1</v>
      </c>
      <c r="AM39" s="5">
        <v>153.81</v>
      </c>
      <c r="AN39" s="5">
        <v>59.81</v>
      </c>
      <c r="AO39" s="5">
        <v>94</v>
      </c>
      <c r="AP39" s="5">
        <v>23.88</v>
      </c>
      <c r="AQ39" s="5">
        <v>17.489999999999998</v>
      </c>
      <c r="AR39" s="5">
        <v>6.38</v>
      </c>
      <c r="AS39" s="5">
        <v>810.12999999999988</v>
      </c>
      <c r="AT39" s="5">
        <v>379.79999999999995</v>
      </c>
      <c r="AU39" s="5">
        <v>430.34000000000003</v>
      </c>
      <c r="AV39" s="5">
        <v>129.66</v>
      </c>
      <c r="AW39" s="5">
        <v>66.2</v>
      </c>
      <c r="AX39" s="5">
        <v>63.47</v>
      </c>
      <c r="AY39" s="4">
        <v>3859.31</v>
      </c>
      <c r="AZ39" s="4">
        <v>1839.48</v>
      </c>
      <c r="BA39" s="4">
        <v>2019.84</v>
      </c>
      <c r="BB39" s="4">
        <v>3681.63</v>
      </c>
      <c r="BC39" s="4">
        <v>1767.65</v>
      </c>
      <c r="BD39" s="4">
        <v>1913.98</v>
      </c>
      <c r="BE39" s="4">
        <v>16.440000000000001</v>
      </c>
      <c r="BF39" s="4">
        <v>13.42</v>
      </c>
      <c r="BG39" s="4">
        <v>3.02</v>
      </c>
      <c r="BH39" s="4">
        <v>32.43</v>
      </c>
      <c r="BI39" s="4">
        <v>10.050000000000001</v>
      </c>
      <c r="BJ39" s="4">
        <v>22.38</v>
      </c>
      <c r="BK39" s="4">
        <v>69.650000000000006</v>
      </c>
      <c r="BL39" s="4">
        <v>19.11</v>
      </c>
      <c r="BM39" s="4">
        <v>50.54</v>
      </c>
      <c r="BN39" s="4">
        <v>5.78</v>
      </c>
      <c r="BO39" s="4">
        <v>3.61</v>
      </c>
      <c r="BP39" s="4">
        <v>2.17</v>
      </c>
      <c r="BQ39" s="4">
        <v>287.64</v>
      </c>
      <c r="BR39" s="4">
        <v>130.13999999999999</v>
      </c>
      <c r="BS39" s="4">
        <v>157.51</v>
      </c>
      <c r="BT39" s="4">
        <v>53.37</v>
      </c>
      <c r="BU39" s="4">
        <v>25.62</v>
      </c>
      <c r="BV39" s="4">
        <v>27.75</v>
      </c>
      <c r="BW39" s="4">
        <v>3150.72</v>
      </c>
      <c r="BX39" s="4">
        <v>1539.47</v>
      </c>
      <c r="BY39" s="4">
        <v>1611.26</v>
      </c>
      <c r="BZ39" s="4">
        <v>3034.19</v>
      </c>
      <c r="CA39" s="4">
        <v>1472.35</v>
      </c>
      <c r="CB39" s="4">
        <v>1561.84</v>
      </c>
      <c r="CC39" s="4">
        <v>31.6</v>
      </c>
      <c r="CD39" s="4">
        <v>13.91</v>
      </c>
      <c r="CE39" s="4">
        <v>17.690000000000001</v>
      </c>
      <c r="CF39" s="4">
        <v>16.760000000000002</v>
      </c>
      <c r="CG39" s="4">
        <v>11.25</v>
      </c>
      <c r="CH39" s="4">
        <v>5.5</v>
      </c>
      <c r="CI39" s="4">
        <v>19.899999999999999</v>
      </c>
      <c r="CJ39" s="4">
        <v>8.35</v>
      </c>
      <c r="CK39" s="4">
        <v>11.55</v>
      </c>
      <c r="CL39" s="4">
        <v>10.92</v>
      </c>
      <c r="CM39" s="4">
        <v>8.2200000000000006</v>
      </c>
      <c r="CN39" s="4">
        <v>2.7</v>
      </c>
      <c r="CO39" s="4">
        <v>262.63</v>
      </c>
      <c r="CP39" s="4">
        <v>132.91999999999999</v>
      </c>
      <c r="CQ39" s="4">
        <v>129.72</v>
      </c>
      <c r="CR39" s="4">
        <v>37.36</v>
      </c>
      <c r="CS39" s="4">
        <v>25.38</v>
      </c>
      <c r="CT39" s="4">
        <v>11.98</v>
      </c>
      <c r="CU39" s="4">
        <v>2180.5300000000002</v>
      </c>
      <c r="CV39" s="4">
        <v>1062.8800000000001</v>
      </c>
      <c r="CW39" s="4">
        <v>1117.6500000000001</v>
      </c>
      <c r="CX39" s="4">
        <v>2097.1</v>
      </c>
      <c r="CY39" s="4">
        <v>1032.08</v>
      </c>
      <c r="CZ39" s="4">
        <v>1065.02</v>
      </c>
      <c r="DA39" s="4">
        <v>10.84</v>
      </c>
      <c r="DB39" s="4">
        <v>4.41</v>
      </c>
      <c r="DC39" s="4">
        <v>6.43</v>
      </c>
      <c r="DD39" s="4">
        <v>17.920000000000002</v>
      </c>
      <c r="DE39" s="4">
        <v>3.61</v>
      </c>
      <c r="DF39" s="4">
        <v>14.31</v>
      </c>
      <c r="DG39" s="4">
        <v>28.4</v>
      </c>
      <c r="DH39" s="4">
        <v>12.64</v>
      </c>
      <c r="DI39" s="4">
        <v>15.76</v>
      </c>
      <c r="DJ39" s="4">
        <v>5.64</v>
      </c>
      <c r="DK39" s="4">
        <v>4.12</v>
      </c>
      <c r="DL39" s="4">
        <v>1.51</v>
      </c>
      <c r="DM39" s="4">
        <v>125.53</v>
      </c>
      <c r="DN39" s="4">
        <v>57.03</v>
      </c>
      <c r="DO39" s="4">
        <v>68.5</v>
      </c>
      <c r="DP39" s="4">
        <v>20.62</v>
      </c>
      <c r="DQ39" s="4">
        <v>6.02</v>
      </c>
      <c r="DR39" s="4">
        <v>14.61</v>
      </c>
      <c r="DS39" s="4">
        <v>1514.89</v>
      </c>
      <c r="DT39" s="4">
        <v>706.6</v>
      </c>
      <c r="DU39" s="4">
        <v>808.29</v>
      </c>
      <c r="DV39" s="4">
        <v>1473.69</v>
      </c>
      <c r="DW39" s="4">
        <v>685.63</v>
      </c>
      <c r="DX39" s="4">
        <v>788.06</v>
      </c>
      <c r="DY39" s="4">
        <v>6.83</v>
      </c>
      <c r="DZ39" s="4">
        <v>0</v>
      </c>
      <c r="EA39" s="4">
        <v>6.83</v>
      </c>
      <c r="EB39" s="4">
        <v>4.24</v>
      </c>
      <c r="EC39" s="4">
        <v>1.6</v>
      </c>
      <c r="ED39" s="4">
        <v>2.64</v>
      </c>
      <c r="EE39" s="4">
        <v>19.63</v>
      </c>
      <c r="EF39" s="4">
        <v>11.52</v>
      </c>
      <c r="EG39" s="4">
        <v>8.11</v>
      </c>
      <c r="EH39" s="4">
        <v>1.54</v>
      </c>
      <c r="EI39" s="4">
        <v>1.54</v>
      </c>
      <c r="EJ39" s="4">
        <v>0</v>
      </c>
      <c r="EK39" s="4">
        <v>74.81</v>
      </c>
      <c r="EL39" s="4">
        <v>34.049999999999997</v>
      </c>
      <c r="EM39" s="4">
        <v>40.76</v>
      </c>
      <c r="EN39" s="4">
        <v>8.9700000000000006</v>
      </c>
      <c r="EO39" s="4">
        <v>6.31</v>
      </c>
      <c r="EP39" s="4">
        <v>2.66</v>
      </c>
      <c r="EQ39" s="4">
        <v>1875</v>
      </c>
      <c r="ER39" s="4">
        <v>717.41</v>
      </c>
      <c r="ES39" s="4">
        <v>1157.5899999999999</v>
      </c>
      <c r="ET39" s="4">
        <v>1838.31</v>
      </c>
      <c r="EU39" s="4">
        <v>700.85</v>
      </c>
      <c r="EV39" s="4">
        <v>1137.46</v>
      </c>
      <c r="EW39" s="4">
        <v>7.85</v>
      </c>
      <c r="EX39" s="4">
        <v>5.51</v>
      </c>
      <c r="EY39" s="4">
        <v>2.34</v>
      </c>
      <c r="EZ39" s="4">
        <v>3.27</v>
      </c>
      <c r="FA39" s="4">
        <v>0</v>
      </c>
      <c r="FB39" s="4">
        <v>3.27</v>
      </c>
      <c r="FC39" s="4">
        <v>16.23</v>
      </c>
      <c r="FD39" s="4">
        <v>8.19</v>
      </c>
      <c r="FE39" s="4">
        <v>8.0399999999999991</v>
      </c>
      <c r="FF39" s="4">
        <v>0</v>
      </c>
      <c r="FG39" s="4">
        <v>0</v>
      </c>
      <c r="FH39" s="4">
        <v>0</v>
      </c>
      <c r="FI39" s="4">
        <v>59.52</v>
      </c>
      <c r="FJ39" s="4">
        <v>25.66</v>
      </c>
      <c r="FK39" s="4">
        <v>33.85</v>
      </c>
      <c r="FL39" s="4">
        <v>9.34</v>
      </c>
      <c r="FM39" s="4">
        <v>2.87</v>
      </c>
      <c r="FN39" s="4">
        <v>6.47</v>
      </c>
      <c r="FO39" s="6"/>
    </row>
    <row r="40" spans="1:171" x14ac:dyDescent="0.25">
      <c r="A40" s="2">
        <v>9</v>
      </c>
      <c r="B40" s="2" t="s">
        <v>10</v>
      </c>
      <c r="C40" s="4">
        <v>225300</v>
      </c>
      <c r="D40" s="4">
        <v>112107.27</v>
      </c>
      <c r="E40" s="4">
        <v>113192.73</v>
      </c>
      <c r="F40" s="4">
        <v>194805</v>
      </c>
      <c r="G40" s="4">
        <v>97028.3</v>
      </c>
      <c r="H40" s="4">
        <v>97776.7</v>
      </c>
      <c r="I40" s="4">
        <v>2767</v>
      </c>
      <c r="J40" s="4">
        <v>1687.68</v>
      </c>
      <c r="K40" s="4">
        <v>1079.32</v>
      </c>
      <c r="L40" s="4">
        <v>7282</v>
      </c>
      <c r="M40" s="4">
        <v>3711.84</v>
      </c>
      <c r="N40" s="4">
        <v>3570.16</v>
      </c>
      <c r="O40" s="4">
        <v>10092</v>
      </c>
      <c r="P40" s="4">
        <v>4576.8</v>
      </c>
      <c r="Q40" s="4">
        <v>5515.2</v>
      </c>
      <c r="R40" s="4">
        <v>751</v>
      </c>
      <c r="S40" s="4">
        <v>388.68</v>
      </c>
      <c r="T40" s="4">
        <v>362.32</v>
      </c>
      <c r="U40" s="4">
        <v>21372</v>
      </c>
      <c r="V40" s="4">
        <v>11094.36</v>
      </c>
      <c r="W40" s="4">
        <v>10277.64</v>
      </c>
      <c r="X40" s="4">
        <v>9603</v>
      </c>
      <c r="Y40" s="4">
        <v>4713.9799999999996</v>
      </c>
      <c r="Z40" s="4">
        <v>4889.0200000000004</v>
      </c>
      <c r="AA40" s="5">
        <v>42824.36</v>
      </c>
      <c r="AB40" s="5">
        <v>20083.43</v>
      </c>
      <c r="AC40" s="5">
        <v>22740.929999999997</v>
      </c>
      <c r="AD40" s="5">
        <v>39983.609999999993</v>
      </c>
      <c r="AE40" s="5">
        <v>18763.310000000001</v>
      </c>
      <c r="AF40" s="5">
        <v>21220.31</v>
      </c>
      <c r="AG40" s="5">
        <v>216.56999999999996</v>
      </c>
      <c r="AH40" s="5">
        <v>132.60999999999999</v>
      </c>
      <c r="AI40" s="5">
        <v>83.960000000000008</v>
      </c>
      <c r="AJ40" s="5">
        <v>679.54</v>
      </c>
      <c r="AK40" s="5">
        <v>314.21000000000004</v>
      </c>
      <c r="AL40" s="5">
        <v>365.33000000000004</v>
      </c>
      <c r="AM40" s="5">
        <v>1365.2600000000002</v>
      </c>
      <c r="AN40" s="5">
        <v>569</v>
      </c>
      <c r="AO40" s="5">
        <v>796.26</v>
      </c>
      <c r="AP40" s="5">
        <v>48.42</v>
      </c>
      <c r="AQ40" s="5">
        <v>23.87</v>
      </c>
      <c r="AR40" s="5">
        <v>24.56</v>
      </c>
      <c r="AS40" s="5">
        <v>1141.22</v>
      </c>
      <c r="AT40" s="5">
        <v>502.40999999999997</v>
      </c>
      <c r="AU40" s="5">
        <v>638.81999999999994</v>
      </c>
      <c r="AV40" s="5">
        <v>530.94000000000005</v>
      </c>
      <c r="AW40" s="5">
        <v>280.43</v>
      </c>
      <c r="AX40" s="5">
        <v>250.52</v>
      </c>
      <c r="AY40" s="4">
        <v>14328.51</v>
      </c>
      <c r="AZ40" s="4">
        <v>6863.93</v>
      </c>
      <c r="BA40" s="4">
        <v>7464.58</v>
      </c>
      <c r="BB40" s="4">
        <v>13253.23</v>
      </c>
      <c r="BC40" s="4">
        <v>6324.3</v>
      </c>
      <c r="BD40" s="4">
        <v>6928.93</v>
      </c>
      <c r="BE40" s="4">
        <v>72.81</v>
      </c>
      <c r="BF40" s="4">
        <v>47.72</v>
      </c>
      <c r="BG40" s="4">
        <v>25.09</v>
      </c>
      <c r="BH40" s="4">
        <v>260.94</v>
      </c>
      <c r="BI40" s="4">
        <v>132.33000000000001</v>
      </c>
      <c r="BJ40" s="4">
        <v>128.61000000000001</v>
      </c>
      <c r="BK40" s="4">
        <v>505.73</v>
      </c>
      <c r="BL40" s="4">
        <v>232.23</v>
      </c>
      <c r="BM40" s="4">
        <v>273.5</v>
      </c>
      <c r="BN40" s="4">
        <v>21.28</v>
      </c>
      <c r="BO40" s="4">
        <v>11.7</v>
      </c>
      <c r="BP40" s="4">
        <v>9.58</v>
      </c>
      <c r="BQ40" s="4">
        <v>452.52</v>
      </c>
      <c r="BR40" s="4">
        <v>210.49</v>
      </c>
      <c r="BS40" s="4">
        <v>242.03</v>
      </c>
      <c r="BT40" s="4">
        <v>214.51</v>
      </c>
      <c r="BU40" s="4">
        <v>115.64</v>
      </c>
      <c r="BV40" s="4">
        <v>98.87</v>
      </c>
      <c r="BW40" s="4">
        <v>11577.18</v>
      </c>
      <c r="BX40" s="4">
        <v>5579.17</v>
      </c>
      <c r="BY40" s="4">
        <v>5998.01</v>
      </c>
      <c r="BZ40" s="4">
        <v>10664.46</v>
      </c>
      <c r="CA40" s="4">
        <v>5161.6000000000004</v>
      </c>
      <c r="CB40" s="4">
        <v>5502.86</v>
      </c>
      <c r="CC40" s="4">
        <v>81.89</v>
      </c>
      <c r="CD40" s="4">
        <v>43.17</v>
      </c>
      <c r="CE40" s="4">
        <v>38.72</v>
      </c>
      <c r="CF40" s="4">
        <v>200.13</v>
      </c>
      <c r="CG40" s="4">
        <v>96.95</v>
      </c>
      <c r="CH40" s="4">
        <v>103.18</v>
      </c>
      <c r="CI40" s="4">
        <v>444.95</v>
      </c>
      <c r="CJ40" s="4">
        <v>170.74</v>
      </c>
      <c r="CK40" s="4">
        <v>274.20999999999998</v>
      </c>
      <c r="CL40" s="4">
        <v>20.37</v>
      </c>
      <c r="CM40" s="4">
        <v>7.55</v>
      </c>
      <c r="CN40" s="4">
        <v>12.82</v>
      </c>
      <c r="CO40" s="4">
        <v>366.46</v>
      </c>
      <c r="CP40" s="4">
        <v>165.26</v>
      </c>
      <c r="CQ40" s="4">
        <v>201.21</v>
      </c>
      <c r="CR40" s="4">
        <v>165.38</v>
      </c>
      <c r="CS40" s="4">
        <v>99.15</v>
      </c>
      <c r="CT40" s="4">
        <v>66.23</v>
      </c>
      <c r="CU40" s="4">
        <v>7534.2</v>
      </c>
      <c r="CV40" s="4">
        <v>3621.34</v>
      </c>
      <c r="CW40" s="4">
        <v>3912.85</v>
      </c>
      <c r="CX40" s="4">
        <v>7060.9</v>
      </c>
      <c r="CY40" s="4">
        <v>3420.97</v>
      </c>
      <c r="CZ40" s="4">
        <v>3639.93</v>
      </c>
      <c r="DA40" s="4">
        <v>32.950000000000003</v>
      </c>
      <c r="DB40" s="4">
        <v>21.53</v>
      </c>
      <c r="DC40" s="4">
        <v>11.42</v>
      </c>
      <c r="DD40" s="4">
        <v>127.96</v>
      </c>
      <c r="DE40" s="4">
        <v>41.47</v>
      </c>
      <c r="DF40" s="4">
        <v>86.49</v>
      </c>
      <c r="DG40" s="4">
        <v>231</v>
      </c>
      <c r="DH40" s="4">
        <v>99.49</v>
      </c>
      <c r="DI40" s="4">
        <v>131.51</v>
      </c>
      <c r="DJ40" s="4">
        <v>6.77</v>
      </c>
      <c r="DK40" s="4">
        <v>4.62</v>
      </c>
      <c r="DL40" s="4">
        <v>2.16</v>
      </c>
      <c r="DM40" s="4">
        <v>193.9</v>
      </c>
      <c r="DN40" s="4">
        <v>78.25</v>
      </c>
      <c r="DO40" s="4">
        <v>115.65</v>
      </c>
      <c r="DP40" s="4">
        <v>74.61</v>
      </c>
      <c r="DQ40" s="4">
        <v>33.270000000000003</v>
      </c>
      <c r="DR40" s="4">
        <v>41.34</v>
      </c>
      <c r="DS40" s="4">
        <v>4641.33</v>
      </c>
      <c r="DT40" s="4">
        <v>2141.54</v>
      </c>
      <c r="DU40" s="4">
        <v>2499.8000000000002</v>
      </c>
      <c r="DV40" s="4">
        <v>4453.84</v>
      </c>
      <c r="DW40" s="4">
        <v>2064.29</v>
      </c>
      <c r="DX40" s="4">
        <v>2389.56</v>
      </c>
      <c r="DY40" s="4">
        <v>6.91</v>
      </c>
      <c r="DZ40" s="4">
        <v>6.91</v>
      </c>
      <c r="EA40" s="4">
        <v>0</v>
      </c>
      <c r="EB40" s="4">
        <v>43.74</v>
      </c>
      <c r="EC40" s="4">
        <v>22.49</v>
      </c>
      <c r="ED40" s="4">
        <v>21.25</v>
      </c>
      <c r="EE40" s="4">
        <v>99.37</v>
      </c>
      <c r="EF40" s="4">
        <v>30.26</v>
      </c>
      <c r="EG40" s="4">
        <v>69.11</v>
      </c>
      <c r="EH40" s="4">
        <v>0</v>
      </c>
      <c r="EI40" s="4">
        <v>0</v>
      </c>
      <c r="EJ40" s="4">
        <v>0</v>
      </c>
      <c r="EK40" s="4">
        <v>73.38</v>
      </c>
      <c r="EL40" s="4">
        <v>35.880000000000003</v>
      </c>
      <c r="EM40" s="4">
        <v>37.5</v>
      </c>
      <c r="EN40" s="4">
        <v>37.47</v>
      </c>
      <c r="EO40" s="4">
        <v>17.600000000000001</v>
      </c>
      <c r="EP40" s="4">
        <v>19.88</v>
      </c>
      <c r="EQ40" s="4">
        <v>4743.1400000000003</v>
      </c>
      <c r="ER40" s="4">
        <v>1877.45</v>
      </c>
      <c r="ES40" s="4">
        <v>2865.69</v>
      </c>
      <c r="ET40" s="4">
        <v>4551.18</v>
      </c>
      <c r="EU40" s="4">
        <v>1792.15</v>
      </c>
      <c r="EV40" s="4">
        <v>2759.03</v>
      </c>
      <c r="EW40" s="4">
        <v>22.01</v>
      </c>
      <c r="EX40" s="4">
        <v>13.28</v>
      </c>
      <c r="EY40" s="4">
        <v>8.73</v>
      </c>
      <c r="EZ40" s="4">
        <v>46.77</v>
      </c>
      <c r="FA40" s="4">
        <v>20.97</v>
      </c>
      <c r="FB40" s="4">
        <v>25.8</v>
      </c>
      <c r="FC40" s="4">
        <v>84.21</v>
      </c>
      <c r="FD40" s="4">
        <v>36.28</v>
      </c>
      <c r="FE40" s="4">
        <v>47.93</v>
      </c>
      <c r="FF40" s="4">
        <v>0</v>
      </c>
      <c r="FG40" s="4">
        <v>0</v>
      </c>
      <c r="FH40" s="4">
        <v>0</v>
      </c>
      <c r="FI40" s="4">
        <v>54.96</v>
      </c>
      <c r="FJ40" s="4">
        <v>12.53</v>
      </c>
      <c r="FK40" s="4">
        <v>42.43</v>
      </c>
      <c r="FL40" s="4">
        <v>38.97</v>
      </c>
      <c r="FM40" s="4">
        <v>14.77</v>
      </c>
      <c r="FN40" s="4">
        <v>24.2</v>
      </c>
      <c r="FO40" s="6"/>
    </row>
    <row r="41" spans="1:171" x14ac:dyDescent="0.25">
      <c r="A41" s="2">
        <v>22</v>
      </c>
      <c r="B41" s="2" t="s">
        <v>23</v>
      </c>
      <c r="C41" s="4">
        <v>50130</v>
      </c>
      <c r="D41" s="4">
        <v>25034.31</v>
      </c>
      <c r="E41" s="4">
        <v>25095.69</v>
      </c>
      <c r="F41" s="4">
        <v>41057</v>
      </c>
      <c r="G41" s="4">
        <v>20603.75</v>
      </c>
      <c r="H41" s="4">
        <v>20453.25</v>
      </c>
      <c r="I41" s="4">
        <v>997</v>
      </c>
      <c r="J41" s="4">
        <v>544.30999999999995</v>
      </c>
      <c r="K41" s="4">
        <v>452.69</v>
      </c>
      <c r="L41" s="4">
        <v>422</v>
      </c>
      <c r="M41" s="4">
        <v>209.28</v>
      </c>
      <c r="N41" s="4">
        <v>212.72</v>
      </c>
      <c r="O41" s="4">
        <v>5270</v>
      </c>
      <c r="P41" s="4">
        <v>2585.86</v>
      </c>
      <c r="Q41" s="4">
        <v>2684.14</v>
      </c>
      <c r="R41" s="4">
        <v>116</v>
      </c>
      <c r="S41" s="4">
        <v>60.39</v>
      </c>
      <c r="T41" s="4">
        <v>55.61</v>
      </c>
      <c r="U41" s="4">
        <v>3134</v>
      </c>
      <c r="V41" s="4">
        <v>1528.51</v>
      </c>
      <c r="W41" s="4">
        <v>1605.49</v>
      </c>
      <c r="X41" s="4">
        <v>2268</v>
      </c>
      <c r="Y41" s="4">
        <v>1030.72</v>
      </c>
      <c r="Z41" s="4">
        <v>1237.28</v>
      </c>
      <c r="AA41" s="5">
        <v>5035.2700000000004</v>
      </c>
      <c r="AB41" s="5">
        <v>2395.42</v>
      </c>
      <c r="AC41" s="5">
        <v>2639.84</v>
      </c>
      <c r="AD41" s="5">
        <v>4782.76</v>
      </c>
      <c r="AE41" s="5">
        <v>2288.69</v>
      </c>
      <c r="AF41" s="5">
        <v>2494.0499999999997</v>
      </c>
      <c r="AG41" s="5">
        <v>31.49</v>
      </c>
      <c r="AH41" s="5">
        <v>16.27</v>
      </c>
      <c r="AI41" s="5">
        <v>15.209999999999999</v>
      </c>
      <c r="AJ41" s="5">
        <v>15.68</v>
      </c>
      <c r="AK41" s="5">
        <v>9.7199999999999989</v>
      </c>
      <c r="AL41" s="5">
        <v>5.96</v>
      </c>
      <c r="AM41" s="5">
        <v>161.47999999999999</v>
      </c>
      <c r="AN41" s="5">
        <v>66.69</v>
      </c>
      <c r="AO41" s="5">
        <v>94.79</v>
      </c>
      <c r="AP41" s="5">
        <v>5.72</v>
      </c>
      <c r="AQ41" s="5">
        <v>3.15</v>
      </c>
      <c r="AR41" s="5">
        <v>2.57</v>
      </c>
      <c r="AS41" s="5">
        <v>76.94</v>
      </c>
      <c r="AT41" s="5">
        <v>40.43</v>
      </c>
      <c r="AU41" s="5">
        <v>36.5</v>
      </c>
      <c r="AV41" s="5">
        <v>38.14</v>
      </c>
      <c r="AW41" s="5">
        <v>10.870000000000001</v>
      </c>
      <c r="AX41" s="5">
        <v>27.270000000000003</v>
      </c>
      <c r="AY41" s="4">
        <v>1721.97</v>
      </c>
      <c r="AZ41" s="4">
        <v>846.39</v>
      </c>
      <c r="BA41" s="4">
        <v>875.58</v>
      </c>
      <c r="BB41" s="4">
        <v>1634.65</v>
      </c>
      <c r="BC41" s="4">
        <v>805.6</v>
      </c>
      <c r="BD41" s="4">
        <v>829.04</v>
      </c>
      <c r="BE41" s="4">
        <v>8.5299999999999994</v>
      </c>
      <c r="BF41" s="4">
        <v>7.04</v>
      </c>
      <c r="BG41" s="4">
        <v>1.49</v>
      </c>
      <c r="BH41" s="4">
        <v>3.97</v>
      </c>
      <c r="BI41" s="4">
        <v>2.72</v>
      </c>
      <c r="BJ41" s="4">
        <v>1.25</v>
      </c>
      <c r="BK41" s="4">
        <v>56.67</v>
      </c>
      <c r="BL41" s="4">
        <v>25.29</v>
      </c>
      <c r="BM41" s="4">
        <v>31.38</v>
      </c>
      <c r="BN41" s="4">
        <v>0.98</v>
      </c>
      <c r="BO41" s="4">
        <v>0.98</v>
      </c>
      <c r="BP41" s="4">
        <v>0</v>
      </c>
      <c r="BQ41" s="4">
        <v>25.15</v>
      </c>
      <c r="BR41" s="4">
        <v>20.12</v>
      </c>
      <c r="BS41" s="4">
        <v>5.03</v>
      </c>
      <c r="BT41" s="4">
        <v>17.170000000000002</v>
      </c>
      <c r="BU41" s="4">
        <v>4.75</v>
      </c>
      <c r="BV41" s="4">
        <v>12.42</v>
      </c>
      <c r="BW41" s="4">
        <v>1361.07</v>
      </c>
      <c r="BX41" s="4">
        <v>659.65</v>
      </c>
      <c r="BY41" s="4">
        <v>701.42</v>
      </c>
      <c r="BZ41" s="4">
        <v>1278.56</v>
      </c>
      <c r="CA41" s="4">
        <v>623.38</v>
      </c>
      <c r="CB41" s="4">
        <v>655.17999999999995</v>
      </c>
      <c r="CC41" s="4">
        <v>11.7</v>
      </c>
      <c r="CD41" s="4">
        <v>7.12</v>
      </c>
      <c r="CE41" s="4">
        <v>4.58</v>
      </c>
      <c r="CF41" s="4">
        <v>9.17</v>
      </c>
      <c r="CG41" s="4">
        <v>5.79</v>
      </c>
      <c r="CH41" s="4">
        <v>3.38</v>
      </c>
      <c r="CI41" s="4">
        <v>51.99</v>
      </c>
      <c r="CJ41" s="4">
        <v>22.14</v>
      </c>
      <c r="CK41" s="4">
        <v>29.85</v>
      </c>
      <c r="CL41" s="4">
        <v>0</v>
      </c>
      <c r="CM41" s="4">
        <v>0</v>
      </c>
      <c r="CN41" s="4">
        <v>0</v>
      </c>
      <c r="CO41" s="4">
        <v>20.45</v>
      </c>
      <c r="CP41" s="4">
        <v>6.28</v>
      </c>
      <c r="CQ41" s="4">
        <v>14.17</v>
      </c>
      <c r="CR41" s="4">
        <v>9.64</v>
      </c>
      <c r="CS41" s="4">
        <v>1.21</v>
      </c>
      <c r="CT41" s="4">
        <v>8.43</v>
      </c>
      <c r="CU41" s="4">
        <v>884.26</v>
      </c>
      <c r="CV41" s="4">
        <v>423.83</v>
      </c>
      <c r="CW41" s="4">
        <v>460.43</v>
      </c>
      <c r="CX41" s="4">
        <v>833.42</v>
      </c>
      <c r="CY41" s="4">
        <v>402.93</v>
      </c>
      <c r="CZ41" s="4">
        <v>430.49</v>
      </c>
      <c r="DA41" s="4">
        <v>5.67</v>
      </c>
      <c r="DB41" s="4">
        <v>0</v>
      </c>
      <c r="DC41" s="4">
        <v>5.67</v>
      </c>
      <c r="DD41" s="4">
        <v>2.54</v>
      </c>
      <c r="DE41" s="4">
        <v>1.21</v>
      </c>
      <c r="DF41" s="4">
        <v>1.33</v>
      </c>
      <c r="DG41" s="4">
        <v>33.86</v>
      </c>
      <c r="DH41" s="4">
        <v>14.78</v>
      </c>
      <c r="DI41" s="4">
        <v>19.079999999999998</v>
      </c>
      <c r="DJ41" s="4">
        <v>0</v>
      </c>
      <c r="DK41" s="4">
        <v>0</v>
      </c>
      <c r="DL41" s="4">
        <v>0</v>
      </c>
      <c r="DM41" s="4">
        <v>15.67</v>
      </c>
      <c r="DN41" s="4">
        <v>6.14</v>
      </c>
      <c r="DO41" s="4">
        <v>9.52</v>
      </c>
      <c r="DP41" s="4">
        <v>8.77</v>
      </c>
      <c r="DQ41" s="4">
        <v>4.91</v>
      </c>
      <c r="DR41" s="4">
        <v>3.86</v>
      </c>
      <c r="DS41" s="4">
        <v>554.47</v>
      </c>
      <c r="DT41" s="4">
        <v>260.42</v>
      </c>
      <c r="DU41" s="4">
        <v>294.04000000000002</v>
      </c>
      <c r="DV41" s="4">
        <v>536.28</v>
      </c>
      <c r="DW41" s="4">
        <v>256.68</v>
      </c>
      <c r="DX41" s="4">
        <v>279.58999999999997</v>
      </c>
      <c r="DY41" s="4">
        <v>3.21</v>
      </c>
      <c r="DZ41" s="4">
        <v>1.02</v>
      </c>
      <c r="EA41" s="4">
        <v>2.19</v>
      </c>
      <c r="EB41" s="4">
        <v>0</v>
      </c>
      <c r="EC41" s="4">
        <v>0</v>
      </c>
      <c r="ED41" s="4">
        <v>0</v>
      </c>
      <c r="EE41" s="4">
        <v>11.38</v>
      </c>
      <c r="EF41" s="4">
        <v>2.71</v>
      </c>
      <c r="EG41" s="4">
        <v>8.67</v>
      </c>
      <c r="EH41" s="4">
        <v>2.57</v>
      </c>
      <c r="EI41" s="4">
        <v>0</v>
      </c>
      <c r="EJ41" s="4">
        <v>2.57</v>
      </c>
      <c r="EK41" s="4">
        <v>7.03</v>
      </c>
      <c r="EL41" s="4">
        <v>0</v>
      </c>
      <c r="EM41" s="4">
        <v>7.03</v>
      </c>
      <c r="EN41" s="4">
        <v>1.03</v>
      </c>
      <c r="EO41" s="4">
        <v>0</v>
      </c>
      <c r="EP41" s="4">
        <v>1.03</v>
      </c>
      <c r="EQ41" s="4">
        <v>513.5</v>
      </c>
      <c r="ER41" s="4">
        <v>205.13</v>
      </c>
      <c r="ES41" s="4">
        <v>308.37</v>
      </c>
      <c r="ET41" s="4">
        <v>499.85</v>
      </c>
      <c r="EU41" s="4">
        <v>200.1</v>
      </c>
      <c r="EV41" s="4">
        <v>299.75</v>
      </c>
      <c r="EW41" s="4">
        <v>2.38</v>
      </c>
      <c r="EX41" s="4">
        <v>1.0900000000000001</v>
      </c>
      <c r="EY41" s="4">
        <v>1.28</v>
      </c>
      <c r="EZ41" s="4">
        <v>0</v>
      </c>
      <c r="FA41" s="4">
        <v>0</v>
      </c>
      <c r="FB41" s="4">
        <v>0</v>
      </c>
      <c r="FC41" s="4">
        <v>7.58</v>
      </c>
      <c r="FD41" s="4">
        <v>1.77</v>
      </c>
      <c r="FE41" s="4">
        <v>5.81</v>
      </c>
      <c r="FF41" s="4">
        <v>2.17</v>
      </c>
      <c r="FG41" s="4">
        <v>2.17</v>
      </c>
      <c r="FH41" s="4">
        <v>0</v>
      </c>
      <c r="FI41" s="4">
        <v>8.64</v>
      </c>
      <c r="FJ41" s="4">
        <v>7.89</v>
      </c>
      <c r="FK41" s="4">
        <v>0.75</v>
      </c>
      <c r="FL41" s="4">
        <v>1.53</v>
      </c>
      <c r="FM41" s="4">
        <v>0</v>
      </c>
      <c r="FN41" s="4">
        <v>1.53</v>
      </c>
      <c r="FO41" s="6"/>
    </row>
    <row r="42" spans="1:171" x14ac:dyDescent="0.25">
      <c r="A42" s="2">
        <v>8</v>
      </c>
      <c r="B42" s="2" t="s">
        <v>9</v>
      </c>
      <c r="C42" s="4">
        <v>255950</v>
      </c>
      <c r="D42" s="4">
        <v>127624.19</v>
      </c>
      <c r="E42" s="4">
        <v>128325.81</v>
      </c>
      <c r="F42" s="4">
        <v>223423</v>
      </c>
      <c r="G42" s="4">
        <v>111413.68</v>
      </c>
      <c r="H42" s="4">
        <v>112009.32</v>
      </c>
      <c r="I42" s="4">
        <v>3875</v>
      </c>
      <c r="J42" s="4">
        <v>2145.71</v>
      </c>
      <c r="K42" s="4">
        <v>1729.29</v>
      </c>
      <c r="L42" s="4">
        <v>15048</v>
      </c>
      <c r="M42" s="4">
        <v>7504.51</v>
      </c>
      <c r="N42" s="4">
        <v>7543.49</v>
      </c>
      <c r="O42" s="4">
        <v>4341</v>
      </c>
      <c r="P42" s="4">
        <v>2012.83</v>
      </c>
      <c r="Q42" s="4">
        <v>2328.17</v>
      </c>
      <c r="R42" s="4">
        <v>566</v>
      </c>
      <c r="S42" s="4">
        <v>296.17</v>
      </c>
      <c r="T42" s="4">
        <v>269.83</v>
      </c>
      <c r="U42" s="4">
        <v>131492</v>
      </c>
      <c r="V42" s="4">
        <v>67340.59</v>
      </c>
      <c r="W42" s="4">
        <v>64151.41</v>
      </c>
      <c r="X42" s="4">
        <v>8697</v>
      </c>
      <c r="Y42" s="4">
        <v>4251.29</v>
      </c>
      <c r="Z42" s="4">
        <v>4445.71</v>
      </c>
      <c r="AA42" s="5">
        <v>37868.47</v>
      </c>
      <c r="AB42" s="5">
        <v>17882.690000000002</v>
      </c>
      <c r="AC42" s="5">
        <v>19985.759999999998</v>
      </c>
      <c r="AD42" s="5">
        <v>35010.490000000005</v>
      </c>
      <c r="AE42" s="5">
        <v>16602.27</v>
      </c>
      <c r="AF42" s="5">
        <v>18408.21</v>
      </c>
      <c r="AG42" s="5">
        <v>362.26</v>
      </c>
      <c r="AH42" s="5">
        <v>197.82999999999998</v>
      </c>
      <c r="AI42" s="5">
        <v>164.4</v>
      </c>
      <c r="AJ42" s="5">
        <v>1294.1500000000001</v>
      </c>
      <c r="AK42" s="5">
        <v>579.15</v>
      </c>
      <c r="AL42" s="5">
        <v>715</v>
      </c>
      <c r="AM42" s="5">
        <v>560.47</v>
      </c>
      <c r="AN42" s="5">
        <v>226.99</v>
      </c>
      <c r="AO42" s="5">
        <v>333.47999999999996</v>
      </c>
      <c r="AP42" s="5">
        <v>43.25</v>
      </c>
      <c r="AQ42" s="5">
        <v>16.04</v>
      </c>
      <c r="AR42" s="5">
        <v>27.21</v>
      </c>
      <c r="AS42" s="5">
        <v>7408.8399999999992</v>
      </c>
      <c r="AT42" s="5">
        <v>3716.0099999999998</v>
      </c>
      <c r="AU42" s="5">
        <v>3692.83</v>
      </c>
      <c r="AV42" s="5">
        <v>597.87</v>
      </c>
      <c r="AW42" s="5">
        <v>260.40999999999997</v>
      </c>
      <c r="AX42" s="5">
        <v>337.45999999999992</v>
      </c>
      <c r="AY42" s="4">
        <v>12556.32</v>
      </c>
      <c r="AZ42" s="4">
        <v>5994.51</v>
      </c>
      <c r="BA42" s="4">
        <v>6561.81</v>
      </c>
      <c r="BB42" s="4">
        <v>11490.49</v>
      </c>
      <c r="BC42" s="4">
        <v>5514.63</v>
      </c>
      <c r="BD42" s="4">
        <v>5975.86</v>
      </c>
      <c r="BE42" s="4">
        <v>110.11</v>
      </c>
      <c r="BF42" s="4">
        <v>66.31</v>
      </c>
      <c r="BG42" s="4">
        <v>43.79</v>
      </c>
      <c r="BH42" s="4">
        <v>525.09</v>
      </c>
      <c r="BI42" s="4">
        <v>229.23</v>
      </c>
      <c r="BJ42" s="4">
        <v>295.85000000000002</v>
      </c>
      <c r="BK42" s="4">
        <v>195.01</v>
      </c>
      <c r="BL42" s="4">
        <v>81.95</v>
      </c>
      <c r="BM42" s="4">
        <v>113.06</v>
      </c>
      <c r="BN42" s="4">
        <v>12.92</v>
      </c>
      <c r="BO42" s="4">
        <v>6.64</v>
      </c>
      <c r="BP42" s="4">
        <v>6.28</v>
      </c>
      <c r="BQ42" s="4">
        <v>2804.87</v>
      </c>
      <c r="BR42" s="4">
        <v>1466.17</v>
      </c>
      <c r="BS42" s="4">
        <v>1338.7</v>
      </c>
      <c r="BT42" s="4">
        <v>222.7</v>
      </c>
      <c r="BU42" s="4">
        <v>95.74</v>
      </c>
      <c r="BV42" s="4">
        <v>126.96</v>
      </c>
      <c r="BW42" s="4">
        <v>10279.93</v>
      </c>
      <c r="BX42" s="4">
        <v>4962.4399999999996</v>
      </c>
      <c r="BY42" s="4">
        <v>5317.49</v>
      </c>
      <c r="BZ42" s="4">
        <v>9388.34</v>
      </c>
      <c r="CA42" s="4">
        <v>4550.8999999999996</v>
      </c>
      <c r="CB42" s="4">
        <v>4837.4399999999996</v>
      </c>
      <c r="CC42" s="4">
        <v>114.28</v>
      </c>
      <c r="CD42" s="4">
        <v>63.86</v>
      </c>
      <c r="CE42" s="4">
        <v>50.42</v>
      </c>
      <c r="CF42" s="4">
        <v>396.21</v>
      </c>
      <c r="CG42" s="4">
        <v>196.19</v>
      </c>
      <c r="CH42" s="4">
        <v>200.02</v>
      </c>
      <c r="CI42" s="4">
        <v>164.55</v>
      </c>
      <c r="CJ42" s="4">
        <v>67.58</v>
      </c>
      <c r="CK42" s="4">
        <v>96.97</v>
      </c>
      <c r="CL42" s="4">
        <v>15.68</v>
      </c>
      <c r="CM42" s="4">
        <v>0</v>
      </c>
      <c r="CN42" s="4">
        <v>15.68</v>
      </c>
      <c r="CO42" s="4">
        <v>2258.9899999999998</v>
      </c>
      <c r="CP42" s="4">
        <v>1072.08</v>
      </c>
      <c r="CQ42" s="4">
        <v>1186.9100000000001</v>
      </c>
      <c r="CR42" s="4">
        <v>200.88</v>
      </c>
      <c r="CS42" s="4">
        <v>83.92</v>
      </c>
      <c r="CT42" s="4">
        <v>116.96</v>
      </c>
      <c r="CU42" s="4">
        <v>6720.59</v>
      </c>
      <c r="CV42" s="4">
        <v>3254.7</v>
      </c>
      <c r="CW42" s="4">
        <v>3465.89</v>
      </c>
      <c r="CX42" s="4">
        <v>6248.3</v>
      </c>
      <c r="CY42" s="4">
        <v>3049.78</v>
      </c>
      <c r="CZ42" s="4">
        <v>3198.51</v>
      </c>
      <c r="DA42" s="4">
        <v>59.74</v>
      </c>
      <c r="DB42" s="4">
        <v>25.39</v>
      </c>
      <c r="DC42" s="4">
        <v>34.35</v>
      </c>
      <c r="DD42" s="4">
        <v>213.9</v>
      </c>
      <c r="DE42" s="4">
        <v>87.66</v>
      </c>
      <c r="DF42" s="4">
        <v>126.24</v>
      </c>
      <c r="DG42" s="4">
        <v>100.23</v>
      </c>
      <c r="DH42" s="4">
        <v>43.94</v>
      </c>
      <c r="DI42" s="4">
        <v>56.29</v>
      </c>
      <c r="DJ42" s="4">
        <v>11.07</v>
      </c>
      <c r="DK42" s="4">
        <v>7.26</v>
      </c>
      <c r="DL42" s="4">
        <v>3.81</v>
      </c>
      <c r="DM42" s="4">
        <v>1251.78</v>
      </c>
      <c r="DN42" s="4">
        <v>631.67999999999995</v>
      </c>
      <c r="DO42" s="4">
        <v>620.1</v>
      </c>
      <c r="DP42" s="4">
        <v>87.36</v>
      </c>
      <c r="DQ42" s="4">
        <v>40.68</v>
      </c>
      <c r="DR42" s="4">
        <v>46.68</v>
      </c>
      <c r="DS42" s="4">
        <v>4126.1099999999997</v>
      </c>
      <c r="DT42" s="4">
        <v>1937.32</v>
      </c>
      <c r="DU42" s="4">
        <v>2188.7800000000002</v>
      </c>
      <c r="DV42" s="4">
        <v>3857.15</v>
      </c>
      <c r="DW42" s="4">
        <v>1808.27</v>
      </c>
      <c r="DX42" s="4">
        <v>2048.88</v>
      </c>
      <c r="DY42" s="4">
        <v>45.2</v>
      </c>
      <c r="DZ42" s="4">
        <v>27.14</v>
      </c>
      <c r="EA42" s="4">
        <v>18.05</v>
      </c>
      <c r="EB42" s="4">
        <v>109.89</v>
      </c>
      <c r="EC42" s="4">
        <v>51.88</v>
      </c>
      <c r="ED42" s="4">
        <v>58.01</v>
      </c>
      <c r="EE42" s="4">
        <v>65.41</v>
      </c>
      <c r="EF42" s="4">
        <v>25.34</v>
      </c>
      <c r="EG42" s="4">
        <v>40.07</v>
      </c>
      <c r="EH42" s="4">
        <v>3.58</v>
      </c>
      <c r="EI42" s="4">
        <v>2.14</v>
      </c>
      <c r="EJ42" s="4">
        <v>1.44</v>
      </c>
      <c r="EK42" s="4">
        <v>647.82000000000005</v>
      </c>
      <c r="EL42" s="4">
        <v>331.64</v>
      </c>
      <c r="EM42" s="4">
        <v>316.17</v>
      </c>
      <c r="EN42" s="4">
        <v>44.88</v>
      </c>
      <c r="EO42" s="4">
        <v>22.54</v>
      </c>
      <c r="EP42" s="4">
        <v>22.34</v>
      </c>
      <c r="EQ42" s="4">
        <v>4185.5200000000004</v>
      </c>
      <c r="ER42" s="4">
        <v>1733.72</v>
      </c>
      <c r="ES42" s="4">
        <v>2451.79</v>
      </c>
      <c r="ET42" s="4">
        <v>4026.21</v>
      </c>
      <c r="EU42" s="4">
        <v>1678.69</v>
      </c>
      <c r="EV42" s="4">
        <v>2347.52</v>
      </c>
      <c r="EW42" s="4">
        <v>32.93</v>
      </c>
      <c r="EX42" s="4">
        <v>15.13</v>
      </c>
      <c r="EY42" s="4">
        <v>17.79</v>
      </c>
      <c r="EZ42" s="4">
        <v>49.06</v>
      </c>
      <c r="FA42" s="4">
        <v>14.19</v>
      </c>
      <c r="FB42" s="4">
        <v>34.880000000000003</v>
      </c>
      <c r="FC42" s="4">
        <v>35.270000000000003</v>
      </c>
      <c r="FD42" s="4">
        <v>8.18</v>
      </c>
      <c r="FE42" s="4">
        <v>27.09</v>
      </c>
      <c r="FF42" s="4">
        <v>0</v>
      </c>
      <c r="FG42" s="4">
        <v>0</v>
      </c>
      <c r="FH42" s="4">
        <v>0</v>
      </c>
      <c r="FI42" s="4">
        <v>445.38</v>
      </c>
      <c r="FJ42" s="4">
        <v>214.44</v>
      </c>
      <c r="FK42" s="4">
        <v>230.95</v>
      </c>
      <c r="FL42" s="4">
        <v>42.05</v>
      </c>
      <c r="FM42" s="4">
        <v>17.53</v>
      </c>
      <c r="FN42" s="4">
        <v>24.52</v>
      </c>
      <c r="FO42" s="6"/>
    </row>
    <row r="43" spans="1:171" x14ac:dyDescent="0.25">
      <c r="A43" s="2" t="s">
        <v>42</v>
      </c>
      <c r="B43" s="2" t="s">
        <v>43</v>
      </c>
      <c r="C43" s="4">
        <v>7546410</v>
      </c>
      <c r="D43" s="4">
        <v>3766155.01</v>
      </c>
      <c r="E43" s="4">
        <v>3780254.99</v>
      </c>
      <c r="F43" s="4">
        <v>5948262</v>
      </c>
      <c r="G43" s="4">
        <v>2982208.39</v>
      </c>
      <c r="H43" s="4">
        <v>2966053.61</v>
      </c>
      <c r="I43" s="4">
        <v>317832</v>
      </c>
      <c r="J43" s="4">
        <v>171729.09</v>
      </c>
      <c r="K43" s="4">
        <v>146102.91</v>
      </c>
      <c r="L43" s="4">
        <v>138218</v>
      </c>
      <c r="M43" s="4">
        <v>70246.490000000005</v>
      </c>
      <c r="N43" s="4">
        <v>67971.509999999995</v>
      </c>
      <c r="O43" s="4">
        <v>694638</v>
      </c>
      <c r="P43" s="4">
        <v>320711.57</v>
      </c>
      <c r="Q43" s="4">
        <v>373926.43</v>
      </c>
      <c r="R43" s="4">
        <v>59221</v>
      </c>
      <c r="S43" s="4">
        <v>29779.24</v>
      </c>
      <c r="T43" s="4">
        <v>29441.759999999998</v>
      </c>
      <c r="U43" s="4">
        <v>994648</v>
      </c>
      <c r="V43" s="4">
        <v>517626.73</v>
      </c>
      <c r="W43" s="4">
        <v>477021.27</v>
      </c>
      <c r="X43" s="4">
        <v>388239</v>
      </c>
      <c r="Y43" s="4">
        <v>191480.24</v>
      </c>
      <c r="Z43" s="4">
        <v>196758.76</v>
      </c>
      <c r="AA43" s="5">
        <v>1226401.8899999999</v>
      </c>
      <c r="AB43" s="5">
        <v>564932.94999999995</v>
      </c>
      <c r="AC43" s="5">
        <v>661468.94999999995</v>
      </c>
      <c r="AD43" s="5">
        <v>1081673.8500000001</v>
      </c>
      <c r="AE43" s="5">
        <v>502394.3</v>
      </c>
      <c r="AF43" s="5">
        <v>579279.55000000005</v>
      </c>
      <c r="AG43" s="5">
        <v>26134.030000000002</v>
      </c>
      <c r="AH43" s="5">
        <v>12854.619999999999</v>
      </c>
      <c r="AI43" s="5">
        <v>13279.4</v>
      </c>
      <c r="AJ43" s="5">
        <v>12391.19</v>
      </c>
      <c r="AK43" s="5">
        <v>5796.25</v>
      </c>
      <c r="AL43" s="5">
        <v>6594.95</v>
      </c>
      <c r="AM43" s="5">
        <v>85023.99000000002</v>
      </c>
      <c r="AN43" s="5">
        <v>34351.19</v>
      </c>
      <c r="AO43" s="5">
        <v>50672.79</v>
      </c>
      <c r="AP43" s="5">
        <v>3372.5799999999995</v>
      </c>
      <c r="AQ43" s="5">
        <v>1546.9400000000003</v>
      </c>
      <c r="AR43" s="5">
        <v>1825.65</v>
      </c>
      <c r="AS43" s="5">
        <v>44166.16</v>
      </c>
      <c r="AT43" s="5">
        <v>20962.169999999998</v>
      </c>
      <c r="AU43" s="5">
        <v>23204</v>
      </c>
      <c r="AV43" s="5">
        <v>17806.25</v>
      </c>
      <c r="AW43" s="5">
        <v>7989.66</v>
      </c>
      <c r="AX43" s="5">
        <v>9816.6</v>
      </c>
      <c r="AY43" s="4">
        <v>419112.96000000002</v>
      </c>
      <c r="AZ43" s="4">
        <v>200222.98</v>
      </c>
      <c r="BA43" s="4">
        <v>218889.98</v>
      </c>
      <c r="BB43" s="4">
        <v>365411.86</v>
      </c>
      <c r="BC43" s="4">
        <v>176081.92000000001</v>
      </c>
      <c r="BD43" s="4">
        <v>189329.94</v>
      </c>
      <c r="BE43" s="4">
        <v>9935.2800000000007</v>
      </c>
      <c r="BF43" s="4">
        <v>5307.87</v>
      </c>
      <c r="BG43" s="4">
        <v>4627.41</v>
      </c>
      <c r="BH43" s="4">
        <v>5164.8100000000004</v>
      </c>
      <c r="BI43" s="4">
        <v>2453.5500000000002</v>
      </c>
      <c r="BJ43" s="4">
        <v>2711.26</v>
      </c>
      <c r="BK43" s="4">
        <v>30175.81</v>
      </c>
      <c r="BL43" s="4">
        <v>12533.71</v>
      </c>
      <c r="BM43" s="4">
        <v>17642.099999999999</v>
      </c>
      <c r="BN43" s="4">
        <v>1375.37</v>
      </c>
      <c r="BO43" s="4">
        <v>654.04</v>
      </c>
      <c r="BP43" s="4">
        <v>721.33</v>
      </c>
      <c r="BQ43" s="4">
        <v>18048.830000000002</v>
      </c>
      <c r="BR43" s="4">
        <v>8799.66</v>
      </c>
      <c r="BS43" s="4">
        <v>9249.17</v>
      </c>
      <c r="BT43" s="4">
        <v>7049.83</v>
      </c>
      <c r="BU43" s="4">
        <v>3191.89</v>
      </c>
      <c r="BV43" s="4">
        <v>3857.95</v>
      </c>
      <c r="BW43" s="4">
        <v>327716.96999999997</v>
      </c>
      <c r="BX43" s="4">
        <v>155858.99</v>
      </c>
      <c r="BY43" s="4">
        <v>171857.99</v>
      </c>
      <c r="BZ43" s="4">
        <v>284718.63</v>
      </c>
      <c r="CA43" s="4">
        <v>136522.09</v>
      </c>
      <c r="CB43" s="4">
        <v>148196.54</v>
      </c>
      <c r="CC43" s="4">
        <v>7523.7</v>
      </c>
      <c r="CD43" s="4">
        <v>3776.18</v>
      </c>
      <c r="CE43" s="4">
        <v>3747.52</v>
      </c>
      <c r="CF43" s="4">
        <v>3718.79</v>
      </c>
      <c r="CG43" s="4">
        <v>1803.51</v>
      </c>
      <c r="CH43" s="4">
        <v>1915.29</v>
      </c>
      <c r="CI43" s="4">
        <v>25580.76</v>
      </c>
      <c r="CJ43" s="4">
        <v>10901.18</v>
      </c>
      <c r="CK43" s="4">
        <v>14679.58</v>
      </c>
      <c r="CL43" s="4">
        <v>1075.1099999999999</v>
      </c>
      <c r="CM43" s="4">
        <v>481.47</v>
      </c>
      <c r="CN43" s="4">
        <v>593.64</v>
      </c>
      <c r="CO43" s="4">
        <v>12559.04</v>
      </c>
      <c r="CP43" s="4">
        <v>5932.68</v>
      </c>
      <c r="CQ43" s="4">
        <v>6626.36</v>
      </c>
      <c r="CR43" s="4">
        <v>5099.97</v>
      </c>
      <c r="CS43" s="4">
        <v>2374.56</v>
      </c>
      <c r="CT43" s="4">
        <v>2725.41</v>
      </c>
      <c r="CU43" s="4">
        <v>212065.98</v>
      </c>
      <c r="CV43" s="4">
        <v>99156</v>
      </c>
      <c r="CW43" s="4">
        <v>112909.99</v>
      </c>
      <c r="CX43" s="4">
        <v>186999.72</v>
      </c>
      <c r="CY43" s="4">
        <v>88723.81</v>
      </c>
      <c r="CZ43" s="4">
        <v>98275.91</v>
      </c>
      <c r="DA43" s="4">
        <v>4347.99</v>
      </c>
      <c r="DB43" s="4">
        <v>2079.46</v>
      </c>
      <c r="DC43" s="4">
        <v>2268.5300000000002</v>
      </c>
      <c r="DD43" s="4">
        <v>1918.5</v>
      </c>
      <c r="DE43" s="4">
        <v>856.78</v>
      </c>
      <c r="DF43" s="4">
        <v>1061.72</v>
      </c>
      <c r="DG43" s="4">
        <v>15290</v>
      </c>
      <c r="DH43" s="4">
        <v>5922.74</v>
      </c>
      <c r="DI43" s="4">
        <v>9367.25</v>
      </c>
      <c r="DJ43" s="4">
        <v>546.92999999999995</v>
      </c>
      <c r="DK43" s="4">
        <v>246.66</v>
      </c>
      <c r="DL43" s="4">
        <v>300.27</v>
      </c>
      <c r="DM43" s="4">
        <v>6981.83</v>
      </c>
      <c r="DN43" s="4">
        <v>3309.8</v>
      </c>
      <c r="DO43" s="4">
        <v>3672.03</v>
      </c>
      <c r="DP43" s="4">
        <v>2962.85</v>
      </c>
      <c r="DQ43" s="4">
        <v>1326.55</v>
      </c>
      <c r="DR43" s="4">
        <v>1636.3</v>
      </c>
      <c r="DS43" s="4">
        <v>130695.99</v>
      </c>
      <c r="DT43" s="4">
        <v>58244.99</v>
      </c>
      <c r="DU43" s="4">
        <v>72451</v>
      </c>
      <c r="DV43" s="4">
        <v>117953.81</v>
      </c>
      <c r="DW43" s="4">
        <v>53260.56</v>
      </c>
      <c r="DX43" s="4">
        <v>64693.25</v>
      </c>
      <c r="DY43" s="4">
        <v>2320.83</v>
      </c>
      <c r="DZ43" s="4">
        <v>1004.28</v>
      </c>
      <c r="EA43" s="4">
        <v>1316.54</v>
      </c>
      <c r="EB43" s="4">
        <v>899.36</v>
      </c>
      <c r="EC43" s="4">
        <v>430.08</v>
      </c>
      <c r="ED43" s="4">
        <v>469.28</v>
      </c>
      <c r="EE43" s="4">
        <v>7908.71</v>
      </c>
      <c r="EF43" s="4">
        <v>2837.22</v>
      </c>
      <c r="EG43" s="4">
        <v>5071.49</v>
      </c>
      <c r="EH43" s="4">
        <v>225.07</v>
      </c>
      <c r="EI43" s="4">
        <v>106.39</v>
      </c>
      <c r="EJ43" s="4">
        <v>118.69</v>
      </c>
      <c r="EK43" s="4">
        <v>3745.85</v>
      </c>
      <c r="EL43" s="4">
        <v>1719.7</v>
      </c>
      <c r="EM43" s="4">
        <v>2026.15</v>
      </c>
      <c r="EN43" s="4">
        <v>1388.21</v>
      </c>
      <c r="EO43" s="4">
        <v>606.47</v>
      </c>
      <c r="EP43" s="4">
        <v>781.75</v>
      </c>
      <c r="EQ43" s="4">
        <v>136809.99</v>
      </c>
      <c r="ER43" s="4">
        <v>51449.99</v>
      </c>
      <c r="ES43" s="4">
        <v>85359.99</v>
      </c>
      <c r="ET43" s="4">
        <v>126589.83</v>
      </c>
      <c r="EU43" s="4">
        <v>47805.919999999998</v>
      </c>
      <c r="EV43" s="4">
        <v>78783.91</v>
      </c>
      <c r="EW43" s="4">
        <v>2006.23</v>
      </c>
      <c r="EX43" s="4">
        <v>686.83</v>
      </c>
      <c r="EY43" s="4">
        <v>1319.4</v>
      </c>
      <c r="EZ43" s="4">
        <v>689.73</v>
      </c>
      <c r="FA43" s="4">
        <v>252.33</v>
      </c>
      <c r="FB43" s="4">
        <v>437.4</v>
      </c>
      <c r="FC43" s="4">
        <v>6068.71</v>
      </c>
      <c r="FD43" s="4">
        <v>2156.34</v>
      </c>
      <c r="FE43" s="4">
        <v>3912.37</v>
      </c>
      <c r="FF43" s="4">
        <v>150.1</v>
      </c>
      <c r="FG43" s="4">
        <v>58.38</v>
      </c>
      <c r="FH43" s="4">
        <v>91.72</v>
      </c>
      <c r="FI43" s="4">
        <v>2830.61</v>
      </c>
      <c r="FJ43" s="4">
        <v>1200.33</v>
      </c>
      <c r="FK43" s="4">
        <v>1630.29</v>
      </c>
      <c r="FL43" s="4">
        <v>1305.3900000000001</v>
      </c>
      <c r="FM43" s="4">
        <v>490.19</v>
      </c>
      <c r="FN43" s="4">
        <v>815.19</v>
      </c>
      <c r="FO43" s="6"/>
    </row>
    <row r="44" spans="1:171" x14ac:dyDescent="0.25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</row>
    <row r="45" spans="1:171" x14ac:dyDescent="0.25"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</row>
    <row r="46" spans="1:171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</row>
  </sheetData>
  <sortState xmlns:xlrd2="http://schemas.microsoft.com/office/spreadsheetml/2017/richdata2" ref="A4:B42">
    <sortCondition ref="B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2BE6D-990B-444C-A96F-B98CAD067FA7}">
  <dimension ref="A1:Z45"/>
  <sheetViews>
    <sheetView zoomScaleNormal="100" workbookViewId="0">
      <selection activeCell="Q1" activeCellId="3" sqref="M1:M1048576 N1:N1048576 P1:P1048576 Q1:Q1048576"/>
    </sheetView>
  </sheetViews>
  <sheetFormatPr defaultRowHeight="15" x14ac:dyDescent="0.25"/>
  <cols>
    <col min="1" max="1" width="14.140625" style="22" customWidth="1"/>
    <col min="2" max="2" width="12.42578125" style="22" customWidth="1"/>
    <col min="3" max="3" width="9.140625" style="22"/>
    <col min="4" max="4" width="9.28515625" style="22" bestFit="1" customWidth="1"/>
    <col min="5" max="12" width="9.140625" style="22"/>
    <col min="13" max="13" width="13.7109375" style="22" bestFit="1" customWidth="1"/>
    <col min="14" max="14" width="12.42578125" style="33" customWidth="1"/>
    <col min="15" max="17" width="9.140625" style="22"/>
    <col min="18" max="18" width="12.5703125" style="22" customWidth="1"/>
    <col min="19" max="19" width="11" style="22" bestFit="1" customWidth="1"/>
    <col min="20" max="16384" width="9.140625" style="22"/>
  </cols>
  <sheetData>
    <row r="1" spans="1:26" ht="60" x14ac:dyDescent="0.25">
      <c r="A1" s="22" t="s">
        <v>1</v>
      </c>
      <c r="B1" s="22" t="s">
        <v>41</v>
      </c>
      <c r="C1" s="23" t="s">
        <v>87</v>
      </c>
      <c r="D1" s="23" t="s">
        <v>66</v>
      </c>
      <c r="E1" s="24" t="s">
        <v>108</v>
      </c>
      <c r="F1" s="24" t="s">
        <v>3090</v>
      </c>
      <c r="G1" s="24" t="s">
        <v>129</v>
      </c>
      <c r="H1" s="24" t="s">
        <v>172</v>
      </c>
      <c r="I1" s="24" t="s">
        <v>3091</v>
      </c>
      <c r="J1" s="24" t="s">
        <v>150</v>
      </c>
      <c r="K1" s="22" t="s">
        <v>214</v>
      </c>
      <c r="L1" s="22" t="s">
        <v>213</v>
      </c>
      <c r="M1" s="22" t="s">
        <v>384</v>
      </c>
      <c r="N1" s="32" t="s">
        <v>385</v>
      </c>
      <c r="O1" s="22" t="s">
        <v>386</v>
      </c>
      <c r="P1" s="22" t="s">
        <v>423</v>
      </c>
      <c r="Q1" s="22" t="s">
        <v>424</v>
      </c>
      <c r="R1" s="22" t="s">
        <v>1383</v>
      </c>
      <c r="S1" s="22" t="s">
        <v>1384</v>
      </c>
    </row>
    <row r="2" spans="1:26" x14ac:dyDescent="0.25">
      <c r="A2" s="22" t="s">
        <v>395</v>
      </c>
      <c r="B2" s="25">
        <v>20150</v>
      </c>
      <c r="C2" s="26">
        <v>1969.27</v>
      </c>
      <c r="D2" s="25">
        <v>692.14</v>
      </c>
      <c r="E2" s="25">
        <v>545.13</v>
      </c>
      <c r="F2" s="25">
        <f>SUM(D2:E2)</f>
        <v>1237.27</v>
      </c>
      <c r="G2" s="25">
        <v>345.78</v>
      </c>
      <c r="H2" s="25">
        <v>203.73</v>
      </c>
      <c r="I2" s="25">
        <f>SUM(G2:H2)</f>
        <v>549.51</v>
      </c>
      <c r="J2" s="25">
        <v>182.49</v>
      </c>
      <c r="K2" s="22">
        <v>1</v>
      </c>
      <c r="L2" s="22">
        <v>39</v>
      </c>
      <c r="M2" s="27">
        <v>17484</v>
      </c>
      <c r="N2" s="33">
        <v>49265.589303015848</v>
      </c>
      <c r="O2" s="22">
        <v>25</v>
      </c>
      <c r="P2" s="22">
        <v>2</v>
      </c>
      <c r="Q2" s="22">
        <v>50</v>
      </c>
      <c r="R2" s="31">
        <v>0.129</v>
      </c>
      <c r="S2" s="27">
        <f>R2*B2</f>
        <v>2599.35</v>
      </c>
      <c r="W2" s="34"/>
      <c r="X2" s="34"/>
      <c r="Y2" s="34"/>
      <c r="Z2" s="34"/>
    </row>
    <row r="3" spans="1:26" x14ac:dyDescent="0.25">
      <c r="A3" s="22" t="s">
        <v>421</v>
      </c>
      <c r="B3" s="25">
        <v>22520</v>
      </c>
      <c r="C3" s="26">
        <v>5901.05</v>
      </c>
      <c r="D3" s="25">
        <v>1816.35</v>
      </c>
      <c r="E3" s="25">
        <v>1606.67</v>
      </c>
      <c r="F3" s="25">
        <f t="shared" ref="F3:F40" si="0">SUM(D3:E3)</f>
        <v>3423.02</v>
      </c>
      <c r="G3" s="25">
        <v>1064.58</v>
      </c>
      <c r="H3" s="25">
        <v>660.53</v>
      </c>
      <c r="I3" s="25">
        <f t="shared" ref="I3:I41" si="1">SUM(G3:H3)</f>
        <v>1725.11</v>
      </c>
      <c r="J3" s="25">
        <v>752.92</v>
      </c>
      <c r="K3" s="22">
        <v>1</v>
      </c>
      <c r="L3" s="22">
        <v>90</v>
      </c>
      <c r="M3" s="27">
        <v>24243</v>
      </c>
      <c r="N3" s="33">
        <v>58264.543924628328</v>
      </c>
      <c r="O3" s="22">
        <v>73</v>
      </c>
      <c r="P3" s="22">
        <v>1</v>
      </c>
      <c r="Q3" s="22">
        <v>25</v>
      </c>
      <c r="R3" s="31">
        <v>0.129</v>
      </c>
      <c r="S3" s="27">
        <f t="shared" ref="S3:S41" si="2">R3*B3</f>
        <v>2905.08</v>
      </c>
      <c r="W3" s="34"/>
      <c r="X3" s="34"/>
      <c r="Y3" s="34"/>
      <c r="Z3" s="34"/>
    </row>
    <row r="4" spans="1:26" x14ac:dyDescent="0.25">
      <c r="A4" s="22" t="s">
        <v>405</v>
      </c>
      <c r="B4" s="25">
        <v>201800</v>
      </c>
      <c r="C4" s="26">
        <v>32142.77</v>
      </c>
      <c r="D4" s="25">
        <v>11084.06</v>
      </c>
      <c r="E4" s="25">
        <v>8551.91</v>
      </c>
      <c r="F4" s="25">
        <f t="shared" si="0"/>
        <v>19635.97</v>
      </c>
      <c r="G4" s="25">
        <v>5595.19</v>
      </c>
      <c r="H4" s="25">
        <v>3435.95</v>
      </c>
      <c r="I4" s="25">
        <f t="shared" si="1"/>
        <v>9031.14</v>
      </c>
      <c r="J4" s="25">
        <v>3475.66</v>
      </c>
      <c r="K4" s="22">
        <v>4</v>
      </c>
      <c r="L4" s="22">
        <v>364</v>
      </c>
      <c r="M4" s="27">
        <v>223298</v>
      </c>
      <c r="N4" s="33">
        <v>65887.604376261894</v>
      </c>
      <c r="O4" s="22">
        <v>760</v>
      </c>
      <c r="P4" s="22">
        <v>4</v>
      </c>
      <c r="Q4" s="22">
        <v>463</v>
      </c>
      <c r="R4" s="31">
        <v>0.13900000000000001</v>
      </c>
      <c r="S4" s="27">
        <f t="shared" si="2"/>
        <v>28050.2</v>
      </c>
      <c r="W4" s="34"/>
      <c r="X4" s="34"/>
      <c r="Y4" s="34"/>
      <c r="Z4" s="34"/>
    </row>
    <row r="5" spans="1:26" x14ac:dyDescent="0.25">
      <c r="A5" s="22" t="s">
        <v>391</v>
      </c>
      <c r="B5" s="25">
        <v>78420</v>
      </c>
      <c r="C5" s="26">
        <v>16925.12</v>
      </c>
      <c r="D5" s="25">
        <v>5478.25</v>
      </c>
      <c r="E5" s="25">
        <v>4505.05</v>
      </c>
      <c r="F5" s="25">
        <f t="shared" si="0"/>
        <v>9983.2999999999993</v>
      </c>
      <c r="G5" s="25">
        <v>2971.61</v>
      </c>
      <c r="H5" s="25">
        <v>1885.31</v>
      </c>
      <c r="I5" s="25">
        <f t="shared" si="1"/>
        <v>4856.92</v>
      </c>
      <c r="J5" s="25">
        <v>2084.9</v>
      </c>
      <c r="K5" s="22">
        <v>3</v>
      </c>
      <c r="L5" s="22">
        <v>240</v>
      </c>
      <c r="M5" s="27">
        <v>97634</v>
      </c>
      <c r="N5" s="33">
        <v>69250.814586611901</v>
      </c>
      <c r="O5" s="22">
        <v>437</v>
      </c>
      <c r="P5" s="22">
        <v>4</v>
      </c>
      <c r="Q5" s="22">
        <v>268</v>
      </c>
      <c r="R5" s="31">
        <v>0.13600000000000001</v>
      </c>
      <c r="S5" s="27">
        <f t="shared" si="2"/>
        <v>10665.12</v>
      </c>
      <c r="W5" s="34"/>
      <c r="X5" s="34"/>
      <c r="Y5" s="34"/>
      <c r="Z5" s="34"/>
    </row>
    <row r="6" spans="1:26" x14ac:dyDescent="0.25">
      <c r="A6" s="22" t="s">
        <v>398</v>
      </c>
      <c r="B6" s="25">
        <v>76010</v>
      </c>
      <c r="C6" s="25">
        <v>23024.97</v>
      </c>
      <c r="D6" s="25">
        <v>6966.27</v>
      </c>
      <c r="E6" s="25">
        <v>6209.87</v>
      </c>
      <c r="F6" s="25">
        <f t="shared" si="0"/>
        <v>13176.14</v>
      </c>
      <c r="G6" s="25">
        <v>4145.17</v>
      </c>
      <c r="H6" s="25">
        <v>2712.9</v>
      </c>
      <c r="I6" s="25">
        <f t="shared" si="1"/>
        <v>6858.07</v>
      </c>
      <c r="J6" s="25">
        <v>2990.76</v>
      </c>
      <c r="K6" s="22">
        <v>4</v>
      </c>
      <c r="L6" s="22">
        <v>303</v>
      </c>
      <c r="M6" s="27">
        <v>90313</v>
      </c>
      <c r="N6" s="33">
        <v>48396.197313419667</v>
      </c>
      <c r="O6" s="22">
        <v>173</v>
      </c>
      <c r="P6" s="22">
        <v>2</v>
      </c>
      <c r="Q6" s="22">
        <v>151</v>
      </c>
      <c r="R6" s="31">
        <v>0.21099999999999999</v>
      </c>
      <c r="S6" s="27">
        <f t="shared" si="2"/>
        <v>16038.109999999999</v>
      </c>
      <c r="W6" s="34"/>
      <c r="X6" s="34"/>
      <c r="Y6" s="34"/>
      <c r="Z6" s="34"/>
    </row>
    <row r="7" spans="1:26" x14ac:dyDescent="0.25">
      <c r="A7" s="22" t="s">
        <v>408</v>
      </c>
      <c r="B7" s="25">
        <v>488500</v>
      </c>
      <c r="C7" s="26">
        <v>82506.649999999994</v>
      </c>
      <c r="D7" s="25">
        <v>28139.77</v>
      </c>
      <c r="E7" s="25">
        <v>22117.85</v>
      </c>
      <c r="F7" s="25">
        <f t="shared" si="0"/>
        <v>50257.619999999995</v>
      </c>
      <c r="G7" s="25">
        <v>14614.91</v>
      </c>
      <c r="H7" s="25">
        <v>8951.25</v>
      </c>
      <c r="I7" s="25">
        <f t="shared" si="1"/>
        <v>23566.16</v>
      </c>
      <c r="J7" s="25">
        <v>8682.8700000000008</v>
      </c>
      <c r="K7" s="22">
        <v>9</v>
      </c>
      <c r="L7" s="22">
        <v>819</v>
      </c>
      <c r="M7" s="27">
        <v>482666</v>
      </c>
      <c r="N7" s="33">
        <v>79399.470254581422</v>
      </c>
      <c r="O7" s="22">
        <v>1190</v>
      </c>
      <c r="P7" s="22">
        <v>2</v>
      </c>
      <c r="Q7" s="22">
        <v>670</v>
      </c>
      <c r="R7" s="31">
        <v>0.13700000000000001</v>
      </c>
      <c r="S7" s="27">
        <f t="shared" si="2"/>
        <v>66924.5</v>
      </c>
      <c r="W7" s="34"/>
      <c r="X7" s="34"/>
      <c r="Y7" s="34"/>
      <c r="Z7" s="34"/>
    </row>
    <row r="8" spans="1:26" x14ac:dyDescent="0.25">
      <c r="A8" s="22" t="s">
        <v>394</v>
      </c>
      <c r="B8" s="25">
        <v>4160</v>
      </c>
      <c r="C8" s="26">
        <v>1292.8200000000002</v>
      </c>
      <c r="D8" s="25">
        <v>399.24</v>
      </c>
      <c r="E8" s="25">
        <v>365.43</v>
      </c>
      <c r="F8" s="25">
        <f t="shared" si="0"/>
        <v>764.67000000000007</v>
      </c>
      <c r="G8" s="25">
        <v>235.86</v>
      </c>
      <c r="H8" s="25">
        <v>145.63</v>
      </c>
      <c r="I8" s="25">
        <f t="shared" si="1"/>
        <v>381.49</v>
      </c>
      <c r="J8" s="25">
        <v>146.66</v>
      </c>
      <c r="K8" s="22">
        <v>1</v>
      </c>
      <c r="L8" s="22">
        <v>23</v>
      </c>
      <c r="M8" s="27">
        <v>5724</v>
      </c>
      <c r="N8" s="33">
        <v>46339.021407374057</v>
      </c>
      <c r="O8" s="22">
        <v>7</v>
      </c>
      <c r="P8" s="22">
        <v>1</v>
      </c>
      <c r="Q8" s="22">
        <v>25</v>
      </c>
      <c r="R8" s="31">
        <v>0.129</v>
      </c>
      <c r="S8" s="27">
        <f t="shared" si="2"/>
        <v>536.64</v>
      </c>
      <c r="W8" s="34"/>
      <c r="X8" s="34"/>
      <c r="Y8" s="34"/>
      <c r="Z8" s="34"/>
    </row>
    <row r="9" spans="1:26" x14ac:dyDescent="0.25">
      <c r="A9" s="22" t="s">
        <v>416</v>
      </c>
      <c r="B9" s="25">
        <v>108950</v>
      </c>
      <c r="C9" s="26">
        <v>22721.100000000002</v>
      </c>
      <c r="D9" s="25">
        <v>7420.56</v>
      </c>
      <c r="E9" s="25">
        <v>6009.63</v>
      </c>
      <c r="F9" s="25">
        <f t="shared" si="0"/>
        <v>13430.19</v>
      </c>
      <c r="G9" s="25">
        <v>4043.92</v>
      </c>
      <c r="H9" s="25">
        <v>2537.4499999999998</v>
      </c>
      <c r="I9" s="25">
        <f t="shared" si="1"/>
        <v>6581.37</v>
      </c>
      <c r="J9" s="25">
        <v>2709.54</v>
      </c>
      <c r="K9" s="22">
        <v>3</v>
      </c>
      <c r="L9" s="22">
        <v>281</v>
      </c>
      <c r="M9" s="27">
        <v>117295</v>
      </c>
      <c r="N9" s="33">
        <v>47061.359186921516</v>
      </c>
      <c r="O9" s="22">
        <v>214</v>
      </c>
      <c r="P9" s="22">
        <v>1</v>
      </c>
      <c r="Q9" s="22">
        <v>346</v>
      </c>
      <c r="R9" s="31">
        <v>0.188</v>
      </c>
      <c r="S9" s="27">
        <f t="shared" si="2"/>
        <v>20482.599999999999</v>
      </c>
      <c r="W9" s="34"/>
      <c r="X9" s="34"/>
      <c r="Y9" s="34"/>
      <c r="Z9" s="34"/>
    </row>
    <row r="10" spans="1:26" x14ac:dyDescent="0.25">
      <c r="A10" s="22" t="s">
        <v>5697</v>
      </c>
      <c r="B10" s="25">
        <v>42820</v>
      </c>
      <c r="C10" s="26">
        <v>7759.9400000000005</v>
      </c>
      <c r="D10" s="25">
        <v>2545.4699999999998</v>
      </c>
      <c r="E10" s="25">
        <v>2080.15</v>
      </c>
      <c r="F10" s="25">
        <f t="shared" si="0"/>
        <v>4625.62</v>
      </c>
      <c r="G10" s="25">
        <v>1347.9</v>
      </c>
      <c r="H10" s="25">
        <v>843.57</v>
      </c>
      <c r="I10" s="25">
        <f t="shared" si="1"/>
        <v>2191.4700000000003</v>
      </c>
      <c r="J10" s="25">
        <v>942.85</v>
      </c>
      <c r="K10" s="22">
        <v>0</v>
      </c>
      <c r="L10" s="22">
        <v>0</v>
      </c>
      <c r="M10" s="27">
        <v>42248</v>
      </c>
      <c r="N10" s="33">
        <v>57932.360949944436</v>
      </c>
      <c r="O10" s="22">
        <v>24</v>
      </c>
      <c r="P10" s="22">
        <v>0</v>
      </c>
      <c r="Q10" s="22">
        <v>0</v>
      </c>
      <c r="R10" s="31">
        <v>0.129</v>
      </c>
      <c r="S10" s="27">
        <f t="shared" si="2"/>
        <v>5523.78</v>
      </c>
      <c r="W10" s="34"/>
      <c r="X10" s="34"/>
      <c r="Y10" s="34"/>
      <c r="Z10" s="34"/>
    </row>
    <row r="11" spans="1:26" x14ac:dyDescent="0.25">
      <c r="A11" s="22" t="s">
        <v>397</v>
      </c>
      <c r="B11" s="25">
        <v>7830</v>
      </c>
      <c r="C11" s="26">
        <v>2237.4499999999998</v>
      </c>
      <c r="D11" s="25">
        <v>750.97</v>
      </c>
      <c r="E11" s="25">
        <v>624.72</v>
      </c>
      <c r="F11" s="25">
        <f t="shared" si="0"/>
        <v>1375.69</v>
      </c>
      <c r="G11" s="25">
        <v>394.82</v>
      </c>
      <c r="H11" s="25">
        <v>244.56</v>
      </c>
      <c r="I11" s="25">
        <f t="shared" si="1"/>
        <v>639.38</v>
      </c>
      <c r="J11" s="25">
        <v>222.38</v>
      </c>
      <c r="K11" s="22">
        <v>0</v>
      </c>
      <c r="L11" s="22">
        <v>0</v>
      </c>
      <c r="M11" s="27">
        <v>9755</v>
      </c>
      <c r="N11" s="33">
        <v>49927.704867494191</v>
      </c>
      <c r="O11" s="22">
        <v>9</v>
      </c>
      <c r="P11" s="22">
        <v>1</v>
      </c>
      <c r="Q11" s="22">
        <v>25</v>
      </c>
      <c r="R11" s="31">
        <v>0.129</v>
      </c>
      <c r="S11" s="27">
        <f t="shared" si="2"/>
        <v>1010.07</v>
      </c>
      <c r="W11" s="34"/>
      <c r="X11" s="34"/>
      <c r="Y11" s="34"/>
      <c r="Z11" s="34"/>
    </row>
    <row r="12" spans="1:26" x14ac:dyDescent="0.25">
      <c r="A12" s="22" t="s">
        <v>410</v>
      </c>
      <c r="B12" s="25">
        <v>94680</v>
      </c>
      <c r="C12" s="25">
        <v>9339.16</v>
      </c>
      <c r="D12" s="25">
        <v>3417.3</v>
      </c>
      <c r="E12" s="25">
        <v>2536.73</v>
      </c>
      <c r="F12" s="25">
        <f t="shared" si="0"/>
        <v>5954.0300000000007</v>
      </c>
      <c r="G12" s="25">
        <v>1538.22</v>
      </c>
      <c r="H12" s="25">
        <v>907.19</v>
      </c>
      <c r="I12" s="25">
        <f t="shared" si="1"/>
        <v>2445.41</v>
      </c>
      <c r="J12" s="25">
        <v>939.72</v>
      </c>
      <c r="K12" s="22">
        <v>1</v>
      </c>
      <c r="L12" s="22">
        <v>108</v>
      </c>
      <c r="M12" s="27">
        <v>83114</v>
      </c>
      <c r="N12" s="33">
        <v>70638.026707829587</v>
      </c>
      <c r="O12" s="22">
        <v>85</v>
      </c>
      <c r="P12" s="22">
        <v>1</v>
      </c>
      <c r="Q12" s="22">
        <v>25</v>
      </c>
      <c r="R12" s="31">
        <v>0.129</v>
      </c>
      <c r="S12" s="27">
        <f t="shared" si="2"/>
        <v>12213.720000000001</v>
      </c>
      <c r="W12" s="34"/>
      <c r="X12" s="34"/>
      <c r="Y12" s="34"/>
      <c r="Z12" s="34"/>
    </row>
    <row r="13" spans="1:26" x14ac:dyDescent="0.25">
      <c r="A13" s="22" t="s">
        <v>401</v>
      </c>
      <c r="B13" s="25">
        <v>2220</v>
      </c>
      <c r="C13" s="26">
        <v>643.98</v>
      </c>
      <c r="D13" s="25">
        <v>208.49</v>
      </c>
      <c r="E13" s="25">
        <v>162.1</v>
      </c>
      <c r="F13" s="25">
        <f t="shared" si="0"/>
        <v>370.59000000000003</v>
      </c>
      <c r="G13" s="25">
        <v>108.27</v>
      </c>
      <c r="H13" s="25">
        <v>70.66</v>
      </c>
      <c r="I13" s="25">
        <f t="shared" si="1"/>
        <v>178.93</v>
      </c>
      <c r="J13" s="25">
        <v>94.46</v>
      </c>
      <c r="K13" s="22">
        <v>0</v>
      </c>
      <c r="L13" s="22">
        <v>0</v>
      </c>
      <c r="M13" s="27">
        <v>3209</v>
      </c>
      <c r="N13" s="33">
        <v>48130.048904724114</v>
      </c>
      <c r="O13" s="22">
        <v>1</v>
      </c>
      <c r="P13" s="22">
        <v>1</v>
      </c>
      <c r="Q13" s="22">
        <v>25</v>
      </c>
      <c r="R13" s="31">
        <v>0.10199999999999999</v>
      </c>
      <c r="S13" s="27">
        <f t="shared" si="2"/>
        <v>226.44</v>
      </c>
      <c r="W13" s="34"/>
      <c r="X13" s="34"/>
      <c r="Y13" s="34"/>
      <c r="Z13" s="34"/>
    </row>
    <row r="14" spans="1:26" x14ac:dyDescent="0.25">
      <c r="A14" s="22" t="s">
        <v>393</v>
      </c>
      <c r="B14" s="25">
        <v>98740</v>
      </c>
      <c r="C14" s="26">
        <v>14329.42</v>
      </c>
      <c r="D14" s="25">
        <v>4904.29</v>
      </c>
      <c r="E14" s="25">
        <v>3880.79</v>
      </c>
      <c r="F14" s="25">
        <f t="shared" si="0"/>
        <v>8785.08</v>
      </c>
      <c r="G14" s="25">
        <v>2437.7600000000002</v>
      </c>
      <c r="H14" s="25">
        <v>1491.42</v>
      </c>
      <c r="I14" s="25">
        <f t="shared" si="1"/>
        <v>3929.1800000000003</v>
      </c>
      <c r="J14" s="25">
        <v>1615.16</v>
      </c>
      <c r="K14" s="22">
        <v>4</v>
      </c>
      <c r="L14" s="22">
        <v>239</v>
      </c>
      <c r="M14" s="27">
        <v>99215</v>
      </c>
      <c r="N14" s="33">
        <v>70622.445706953906</v>
      </c>
      <c r="O14" s="22">
        <v>116</v>
      </c>
      <c r="P14" s="22">
        <v>4</v>
      </c>
      <c r="Q14" s="22">
        <v>125</v>
      </c>
      <c r="R14" s="31">
        <v>0.125</v>
      </c>
      <c r="S14" s="27">
        <f t="shared" si="2"/>
        <v>12342.5</v>
      </c>
      <c r="W14" s="34"/>
      <c r="X14" s="34"/>
      <c r="Y14" s="34"/>
      <c r="Z14" s="34"/>
    </row>
    <row r="15" spans="1:26" x14ac:dyDescent="0.25">
      <c r="A15" s="22" t="s">
        <v>402</v>
      </c>
      <c r="B15" s="25">
        <v>74160</v>
      </c>
      <c r="C15" s="26">
        <v>15991.56</v>
      </c>
      <c r="D15" s="25">
        <v>5385.82</v>
      </c>
      <c r="E15" s="25">
        <v>4395.9799999999996</v>
      </c>
      <c r="F15" s="25">
        <f t="shared" si="0"/>
        <v>9781.7999999999993</v>
      </c>
      <c r="G15" s="25">
        <v>2740.08</v>
      </c>
      <c r="H15" s="25">
        <v>1674.73</v>
      </c>
      <c r="I15" s="25">
        <f t="shared" si="1"/>
        <v>4414.8099999999995</v>
      </c>
      <c r="J15" s="25">
        <v>1794.95</v>
      </c>
      <c r="K15" s="22">
        <v>3</v>
      </c>
      <c r="L15" s="22">
        <v>308</v>
      </c>
      <c r="M15" s="27">
        <v>96617</v>
      </c>
      <c r="N15" s="33">
        <v>44167.151567441651</v>
      </c>
      <c r="O15" s="22">
        <v>146</v>
      </c>
      <c r="P15" s="22">
        <v>2</v>
      </c>
      <c r="Q15" s="22">
        <v>130</v>
      </c>
      <c r="R15" s="31">
        <v>0.193</v>
      </c>
      <c r="S15" s="27">
        <f t="shared" si="2"/>
        <v>14312.880000000001</v>
      </c>
      <c r="W15" s="34"/>
      <c r="X15" s="34"/>
      <c r="Y15" s="34"/>
      <c r="Z15" s="34"/>
    </row>
    <row r="16" spans="1:26" x14ac:dyDescent="0.25">
      <c r="A16" s="22" t="s">
        <v>422</v>
      </c>
      <c r="B16" s="25">
        <v>84820</v>
      </c>
      <c r="C16" s="26">
        <v>22954.989999999998</v>
      </c>
      <c r="D16" s="25">
        <v>7634.08</v>
      </c>
      <c r="E16" s="25">
        <v>6399.13</v>
      </c>
      <c r="F16" s="25">
        <f t="shared" si="0"/>
        <v>14033.21</v>
      </c>
      <c r="G16" s="25">
        <v>4005.71</v>
      </c>
      <c r="H16" s="25">
        <v>2412.31</v>
      </c>
      <c r="I16" s="25">
        <f t="shared" si="1"/>
        <v>6418.02</v>
      </c>
      <c r="J16" s="25">
        <v>2503.7600000000002</v>
      </c>
      <c r="K16" s="22">
        <v>1</v>
      </c>
      <c r="L16" s="22">
        <v>112</v>
      </c>
      <c r="M16" s="27">
        <v>96713</v>
      </c>
      <c r="N16" s="33">
        <v>61141.55882613104</v>
      </c>
      <c r="O16" s="22">
        <v>75</v>
      </c>
      <c r="P16" s="22">
        <v>1</v>
      </c>
      <c r="Q16" s="22">
        <v>25</v>
      </c>
      <c r="R16" s="31">
        <v>0.17799999999999999</v>
      </c>
      <c r="S16" s="27">
        <f t="shared" si="2"/>
        <v>15097.96</v>
      </c>
      <c r="W16" s="34"/>
      <c r="X16" s="34"/>
      <c r="Y16" s="34"/>
      <c r="Z16" s="34"/>
    </row>
    <row r="17" spans="1:26" x14ac:dyDescent="0.25">
      <c r="A17" s="22" t="s">
        <v>404</v>
      </c>
      <c r="B17" s="25">
        <v>31900</v>
      </c>
      <c r="C17" s="26">
        <v>12086.89</v>
      </c>
      <c r="D17" s="25">
        <v>3826.56</v>
      </c>
      <c r="E17" s="25">
        <v>3428.33</v>
      </c>
      <c r="F17" s="25">
        <f t="shared" si="0"/>
        <v>7254.8899999999994</v>
      </c>
      <c r="G17" s="25">
        <v>2205.58</v>
      </c>
      <c r="H17" s="25">
        <v>1330.53</v>
      </c>
      <c r="I17" s="25">
        <f t="shared" si="1"/>
        <v>3536.1099999999997</v>
      </c>
      <c r="J17" s="25">
        <v>1295.8900000000001</v>
      </c>
      <c r="K17" s="22">
        <v>1</v>
      </c>
      <c r="L17" s="22">
        <v>94</v>
      </c>
      <c r="M17" s="27">
        <v>42906</v>
      </c>
      <c r="N17" s="33">
        <v>56297.842009661603</v>
      </c>
      <c r="O17" s="22">
        <v>58</v>
      </c>
      <c r="P17" s="22">
        <v>1</v>
      </c>
      <c r="Q17" s="22">
        <v>25</v>
      </c>
      <c r="R17" s="31">
        <v>0.129</v>
      </c>
      <c r="S17" s="27">
        <f t="shared" si="2"/>
        <v>4115.1000000000004</v>
      </c>
      <c r="W17" s="34"/>
      <c r="X17" s="34"/>
      <c r="Y17" s="34"/>
      <c r="Z17" s="34"/>
    </row>
    <row r="18" spans="1:26" x14ac:dyDescent="0.25">
      <c r="A18" s="22" t="s">
        <v>390</v>
      </c>
      <c r="B18" s="25">
        <v>2226300</v>
      </c>
      <c r="C18" s="26">
        <v>282237.99</v>
      </c>
      <c r="D18" s="25">
        <v>98160.52</v>
      </c>
      <c r="E18" s="25">
        <v>73981.06</v>
      </c>
      <c r="F18" s="25">
        <f t="shared" si="0"/>
        <v>172141.58000000002</v>
      </c>
      <c r="G18" s="25">
        <v>48109.279999999999</v>
      </c>
      <c r="H18" s="25">
        <v>29881.53</v>
      </c>
      <c r="I18" s="25">
        <f t="shared" si="1"/>
        <v>77990.81</v>
      </c>
      <c r="J18" s="25">
        <v>32105.599999999999</v>
      </c>
      <c r="K18" s="22">
        <v>53</v>
      </c>
      <c r="L18" s="22">
        <v>5525</v>
      </c>
      <c r="M18" s="27">
        <v>2774239</v>
      </c>
      <c r="N18" s="33">
        <v>92693.327036504896</v>
      </c>
      <c r="O18" s="22">
        <v>8102</v>
      </c>
      <c r="P18" s="22">
        <v>27</v>
      </c>
      <c r="Q18" s="22">
        <v>5543</v>
      </c>
      <c r="R18" s="31">
        <v>9.2999999999999999E-2</v>
      </c>
      <c r="S18" s="27">
        <f t="shared" si="2"/>
        <v>207045.9</v>
      </c>
      <c r="W18" s="34"/>
      <c r="X18" s="34"/>
      <c r="Y18" s="34"/>
      <c r="Z18" s="34"/>
    </row>
    <row r="19" spans="1:26" x14ac:dyDescent="0.25">
      <c r="A19" s="22" t="s">
        <v>400</v>
      </c>
      <c r="B19" s="25">
        <v>270100</v>
      </c>
      <c r="C19" s="26">
        <v>58321.670000000006</v>
      </c>
      <c r="D19" s="25">
        <v>19152.22</v>
      </c>
      <c r="E19" s="25">
        <v>15376.13</v>
      </c>
      <c r="F19" s="25">
        <f t="shared" si="0"/>
        <v>34528.35</v>
      </c>
      <c r="G19" s="25">
        <v>10302.870000000001</v>
      </c>
      <c r="H19" s="25">
        <v>6466.16</v>
      </c>
      <c r="I19" s="25">
        <f t="shared" si="1"/>
        <v>16769.03</v>
      </c>
      <c r="J19" s="25">
        <v>7024.29</v>
      </c>
      <c r="K19" s="22">
        <v>9</v>
      </c>
      <c r="L19" s="22">
        <v>1102</v>
      </c>
      <c r="M19" s="27">
        <v>266427</v>
      </c>
      <c r="N19" s="33">
        <v>76753.474885372169</v>
      </c>
      <c r="O19" s="22">
        <v>414</v>
      </c>
      <c r="P19" s="22">
        <v>2</v>
      </c>
      <c r="Q19" s="22">
        <v>285</v>
      </c>
      <c r="R19" s="31">
        <v>0.153</v>
      </c>
      <c r="S19" s="27">
        <f t="shared" si="2"/>
        <v>41325.299999999996</v>
      </c>
      <c r="W19" s="34"/>
      <c r="X19" s="34"/>
      <c r="Y19" s="34"/>
      <c r="Z19" s="34"/>
    </row>
    <row r="20" spans="1:26" x14ac:dyDescent="0.25">
      <c r="A20" s="22" t="s">
        <v>406</v>
      </c>
      <c r="B20" s="25">
        <v>46570</v>
      </c>
      <c r="C20" s="26">
        <v>8566.619999999999</v>
      </c>
      <c r="D20" s="25">
        <v>2772.1</v>
      </c>
      <c r="E20" s="25">
        <v>2302.5500000000002</v>
      </c>
      <c r="F20" s="25">
        <f t="shared" si="0"/>
        <v>5074.6499999999996</v>
      </c>
      <c r="G20" s="25">
        <v>1529.16</v>
      </c>
      <c r="H20" s="25">
        <v>966.7</v>
      </c>
      <c r="I20" s="25">
        <f t="shared" si="1"/>
        <v>2495.86</v>
      </c>
      <c r="J20" s="25">
        <v>996.11</v>
      </c>
      <c r="K20" s="22">
        <v>1</v>
      </c>
      <c r="L20" s="22">
        <v>74</v>
      </c>
      <c r="M20" s="27">
        <v>60005</v>
      </c>
      <c r="N20" s="33">
        <v>63376.594046100494</v>
      </c>
      <c r="O20" s="22">
        <v>95</v>
      </c>
      <c r="P20" s="22">
        <v>1</v>
      </c>
      <c r="Q20" s="22">
        <v>25</v>
      </c>
      <c r="R20" s="31">
        <v>0.129</v>
      </c>
      <c r="S20" s="27">
        <f t="shared" si="2"/>
        <v>6007.53</v>
      </c>
      <c r="W20" s="34"/>
      <c r="X20" s="34"/>
      <c r="Y20" s="34"/>
      <c r="Z20" s="34"/>
    </row>
    <row r="21" spans="1:26" x14ac:dyDescent="0.25">
      <c r="A21" s="22" t="s">
        <v>407</v>
      </c>
      <c r="B21" s="25">
        <v>22430</v>
      </c>
      <c r="C21" s="26">
        <v>5930.4299999999994</v>
      </c>
      <c r="D21" s="25">
        <v>1900.83</v>
      </c>
      <c r="E21" s="25">
        <v>1635.91</v>
      </c>
      <c r="F21" s="25">
        <f t="shared" si="0"/>
        <v>3536.74</v>
      </c>
      <c r="G21" s="25">
        <v>1073.6500000000001</v>
      </c>
      <c r="H21" s="25">
        <v>643.78</v>
      </c>
      <c r="I21" s="25">
        <f t="shared" si="1"/>
        <v>1717.43</v>
      </c>
      <c r="J21" s="25">
        <v>676.26</v>
      </c>
      <c r="K21" s="22">
        <v>0</v>
      </c>
      <c r="L21" s="22">
        <v>0</v>
      </c>
      <c r="M21" s="27">
        <v>25096</v>
      </c>
      <c r="N21" s="33">
        <v>62922.076592352721</v>
      </c>
      <c r="O21" s="22">
        <v>86</v>
      </c>
      <c r="P21" s="22">
        <v>2</v>
      </c>
      <c r="Q21" s="22">
        <v>50</v>
      </c>
      <c r="R21" s="31">
        <v>0.129</v>
      </c>
      <c r="S21" s="27">
        <f t="shared" si="2"/>
        <v>2893.4700000000003</v>
      </c>
      <c r="W21" s="34"/>
      <c r="X21" s="34"/>
      <c r="Y21" s="34"/>
      <c r="Z21" s="34"/>
    </row>
    <row r="22" spans="1:26" x14ac:dyDescent="0.25">
      <c r="A22" s="22" t="s">
        <v>387</v>
      </c>
      <c r="B22" s="25">
        <v>79480</v>
      </c>
      <c r="C22" s="26">
        <v>17459.210000000003</v>
      </c>
      <c r="D22" s="25">
        <v>5709.84</v>
      </c>
      <c r="E22" s="25">
        <v>4714.72</v>
      </c>
      <c r="F22" s="25">
        <f t="shared" si="0"/>
        <v>10424.560000000001</v>
      </c>
      <c r="G22" s="25">
        <v>3068.04</v>
      </c>
      <c r="H22" s="25">
        <v>1925.06</v>
      </c>
      <c r="I22" s="25">
        <f t="shared" si="1"/>
        <v>4993.1000000000004</v>
      </c>
      <c r="J22" s="25">
        <v>2041.55</v>
      </c>
      <c r="K22" s="22">
        <v>3</v>
      </c>
      <c r="L22" s="22">
        <v>261</v>
      </c>
      <c r="M22" s="27">
        <v>84891</v>
      </c>
      <c r="N22" s="33">
        <v>55628.281222266072</v>
      </c>
      <c r="O22" s="22">
        <v>189</v>
      </c>
      <c r="P22" s="22">
        <v>2</v>
      </c>
      <c r="Q22" s="22">
        <v>153</v>
      </c>
      <c r="R22" s="31">
        <v>0.20200000000000001</v>
      </c>
      <c r="S22" s="27">
        <f t="shared" si="2"/>
        <v>16054.960000000001</v>
      </c>
      <c r="W22" s="34"/>
      <c r="X22" s="34"/>
      <c r="Y22" s="34"/>
      <c r="Z22" s="34"/>
    </row>
    <row r="23" spans="1:26" x14ac:dyDescent="0.25">
      <c r="A23" s="22" t="s">
        <v>409</v>
      </c>
      <c r="B23" s="25">
        <v>10960</v>
      </c>
      <c r="C23" s="26">
        <v>2924.6699999999996</v>
      </c>
      <c r="D23" s="25">
        <v>952.85</v>
      </c>
      <c r="E23" s="25">
        <v>784.77</v>
      </c>
      <c r="F23" s="25">
        <f t="shared" si="0"/>
        <v>1737.62</v>
      </c>
      <c r="G23" s="25">
        <v>499.87</v>
      </c>
      <c r="H23" s="25">
        <v>314.73</v>
      </c>
      <c r="I23" s="25">
        <f t="shared" si="1"/>
        <v>814.6</v>
      </c>
      <c r="J23" s="25">
        <v>372.45</v>
      </c>
      <c r="K23" s="22">
        <v>0</v>
      </c>
      <c r="L23" s="22">
        <v>0</v>
      </c>
      <c r="M23" s="27">
        <v>15090</v>
      </c>
      <c r="N23" s="33">
        <v>51359.902606836404</v>
      </c>
      <c r="O23" s="22">
        <v>10</v>
      </c>
      <c r="P23" s="22">
        <v>2</v>
      </c>
      <c r="Q23" s="22">
        <v>50</v>
      </c>
      <c r="R23" s="31">
        <v>0.129</v>
      </c>
      <c r="S23" s="27">
        <f t="shared" si="2"/>
        <v>1413.8400000000001</v>
      </c>
      <c r="W23" s="34"/>
      <c r="X23" s="34"/>
      <c r="Y23" s="34"/>
      <c r="Z23" s="34"/>
    </row>
    <row r="24" spans="1:26" x14ac:dyDescent="0.25">
      <c r="A24" s="22" t="s">
        <v>411</v>
      </c>
      <c r="B24" s="25">
        <v>64980</v>
      </c>
      <c r="C24" s="26">
        <v>15781.160000000002</v>
      </c>
      <c r="D24" s="25">
        <v>5141.33</v>
      </c>
      <c r="E24" s="25">
        <v>4283.6400000000003</v>
      </c>
      <c r="F24" s="25">
        <f t="shared" si="0"/>
        <v>9424.9700000000012</v>
      </c>
      <c r="G24" s="25">
        <v>2782.39</v>
      </c>
      <c r="H24" s="25">
        <v>1738.29</v>
      </c>
      <c r="I24" s="25">
        <f t="shared" si="1"/>
        <v>4520.68</v>
      </c>
      <c r="J24" s="25">
        <v>1835.51</v>
      </c>
      <c r="K24" s="22">
        <v>2</v>
      </c>
      <c r="L24" s="22">
        <v>211</v>
      </c>
      <c r="M24" s="27">
        <v>72427</v>
      </c>
      <c r="N24" s="33">
        <v>62196.950703042319</v>
      </c>
      <c r="O24" s="22">
        <v>63</v>
      </c>
      <c r="P24" s="22">
        <v>1</v>
      </c>
      <c r="Q24" s="22">
        <v>25</v>
      </c>
      <c r="R24" s="31">
        <v>0.129</v>
      </c>
      <c r="S24" s="27">
        <f t="shared" si="2"/>
        <v>8382.42</v>
      </c>
      <c r="W24" s="34"/>
      <c r="X24" s="34"/>
      <c r="Y24" s="34"/>
      <c r="Z24" s="34"/>
    </row>
    <row r="25" spans="1:26" x14ac:dyDescent="0.25">
      <c r="A25" s="22" t="s">
        <v>412</v>
      </c>
      <c r="B25" s="25">
        <v>42730</v>
      </c>
      <c r="C25" s="26">
        <v>10394.19</v>
      </c>
      <c r="D25" s="25">
        <v>3638.97</v>
      </c>
      <c r="E25" s="25">
        <v>2988.5</v>
      </c>
      <c r="F25" s="25">
        <f t="shared" si="0"/>
        <v>6627.4699999999993</v>
      </c>
      <c r="G25" s="25">
        <v>1767.52</v>
      </c>
      <c r="H25" s="25">
        <v>1012.02</v>
      </c>
      <c r="I25" s="25">
        <f t="shared" si="1"/>
        <v>2779.54</v>
      </c>
      <c r="J25" s="25">
        <v>987.18</v>
      </c>
      <c r="K25" s="22">
        <v>4</v>
      </c>
      <c r="L25" s="22">
        <v>196</v>
      </c>
      <c r="M25" s="27">
        <v>54576</v>
      </c>
      <c r="N25" s="33">
        <v>48439.038286982672</v>
      </c>
      <c r="O25" s="22">
        <v>74</v>
      </c>
      <c r="P25" s="22">
        <v>2</v>
      </c>
      <c r="Q25" s="22">
        <v>50</v>
      </c>
      <c r="R25" s="31">
        <v>0.129</v>
      </c>
      <c r="S25" s="27">
        <f t="shared" si="2"/>
        <v>5512.17</v>
      </c>
      <c r="W25" s="34"/>
      <c r="X25" s="34"/>
      <c r="Y25" s="34"/>
      <c r="Z25" s="34"/>
    </row>
    <row r="26" spans="1:26" x14ac:dyDescent="0.25">
      <c r="A26" s="22" t="s">
        <v>414</v>
      </c>
      <c r="B26" s="25">
        <v>21640</v>
      </c>
      <c r="C26" s="25">
        <v>6890.41</v>
      </c>
      <c r="D26" s="25">
        <v>2446.25</v>
      </c>
      <c r="E26" s="25">
        <v>1945.25</v>
      </c>
      <c r="F26" s="25">
        <f t="shared" si="0"/>
        <v>4391.5</v>
      </c>
      <c r="G26" s="25">
        <v>1129.74</v>
      </c>
      <c r="H26" s="25">
        <v>672.16</v>
      </c>
      <c r="I26" s="25">
        <f t="shared" si="1"/>
        <v>1801.9</v>
      </c>
      <c r="J26" s="25">
        <v>697.01</v>
      </c>
      <c r="K26" s="22">
        <v>1</v>
      </c>
      <c r="L26" s="22">
        <v>60</v>
      </c>
      <c r="M26" s="27">
        <v>36520</v>
      </c>
      <c r="N26" s="33">
        <v>47935.282983315708</v>
      </c>
      <c r="O26" s="22">
        <v>27</v>
      </c>
      <c r="P26" s="22">
        <v>2</v>
      </c>
      <c r="Q26" s="22">
        <v>50</v>
      </c>
      <c r="R26" s="31">
        <v>0.129</v>
      </c>
      <c r="S26" s="27">
        <f t="shared" si="2"/>
        <v>2791.56</v>
      </c>
      <c r="W26" s="34"/>
      <c r="X26" s="34"/>
      <c r="Y26" s="34"/>
      <c r="Z26" s="34"/>
    </row>
    <row r="27" spans="1:26" x14ac:dyDescent="0.25">
      <c r="A27" s="22" t="s">
        <v>413</v>
      </c>
      <c r="B27" s="25">
        <v>13740</v>
      </c>
      <c r="C27" s="26">
        <v>3777.6</v>
      </c>
      <c r="D27" s="25">
        <v>1264.95</v>
      </c>
      <c r="E27" s="25">
        <v>1033.79</v>
      </c>
      <c r="F27" s="25">
        <f t="shared" si="0"/>
        <v>2298.7399999999998</v>
      </c>
      <c r="G27" s="25">
        <v>673.13</v>
      </c>
      <c r="H27" s="25">
        <v>411.81</v>
      </c>
      <c r="I27" s="25">
        <f t="shared" si="1"/>
        <v>1084.94</v>
      </c>
      <c r="J27" s="25">
        <v>393.92</v>
      </c>
      <c r="K27" s="22">
        <v>0</v>
      </c>
      <c r="L27" s="22">
        <v>0</v>
      </c>
      <c r="M27" s="27">
        <v>18345</v>
      </c>
      <c r="N27" s="33">
        <v>43025.02495029023</v>
      </c>
      <c r="O27" s="22">
        <v>27</v>
      </c>
      <c r="P27" s="22">
        <v>1</v>
      </c>
      <c r="Q27" s="22">
        <v>25</v>
      </c>
      <c r="R27" s="31">
        <v>0.129</v>
      </c>
      <c r="S27" s="27">
        <f t="shared" si="2"/>
        <v>1772.46</v>
      </c>
      <c r="W27" s="34"/>
      <c r="X27" s="34"/>
      <c r="Y27" s="34"/>
      <c r="Z27" s="34"/>
    </row>
    <row r="28" spans="1:26" x14ac:dyDescent="0.25">
      <c r="A28" s="22" t="s">
        <v>399</v>
      </c>
      <c r="B28" s="25">
        <v>888300</v>
      </c>
      <c r="C28" s="26">
        <v>132245.71000000002</v>
      </c>
      <c r="D28" s="25">
        <v>46984.11</v>
      </c>
      <c r="E28" s="25">
        <v>35361.94</v>
      </c>
      <c r="F28" s="25">
        <f t="shared" si="0"/>
        <v>82346.05</v>
      </c>
      <c r="G28" s="25">
        <v>22387.43</v>
      </c>
      <c r="H28" s="25">
        <v>13546.38</v>
      </c>
      <c r="I28" s="25">
        <f t="shared" si="1"/>
        <v>35933.81</v>
      </c>
      <c r="J28" s="25">
        <v>13965.85</v>
      </c>
      <c r="K28" s="22">
        <v>22</v>
      </c>
      <c r="L28" s="22">
        <v>2376</v>
      </c>
      <c r="M28" s="27">
        <v>904576</v>
      </c>
      <c r="N28" s="33">
        <v>71629.186468611209</v>
      </c>
      <c r="O28" s="22">
        <v>1644</v>
      </c>
      <c r="P28" s="22">
        <v>12</v>
      </c>
      <c r="Q28" s="22">
        <v>2658</v>
      </c>
      <c r="R28" s="31">
        <v>0.13600000000000001</v>
      </c>
      <c r="S28" s="27">
        <f t="shared" si="2"/>
        <v>120808.8</v>
      </c>
      <c r="W28" s="34"/>
      <c r="X28" s="34"/>
      <c r="Y28" s="34"/>
      <c r="Z28" s="34"/>
    </row>
    <row r="29" spans="1:26" x14ac:dyDescent="0.25">
      <c r="A29" s="22" t="s">
        <v>415</v>
      </c>
      <c r="B29" s="25">
        <v>17150</v>
      </c>
      <c r="C29" s="26">
        <v>5713.6500000000005</v>
      </c>
      <c r="D29" s="25">
        <v>1922.39</v>
      </c>
      <c r="E29" s="25">
        <v>1614.72</v>
      </c>
      <c r="F29" s="25">
        <f t="shared" si="0"/>
        <v>3537.11</v>
      </c>
      <c r="G29" s="25">
        <v>1007.81</v>
      </c>
      <c r="H29" s="25">
        <v>594.14</v>
      </c>
      <c r="I29" s="25">
        <f t="shared" si="1"/>
        <v>1601.9499999999998</v>
      </c>
      <c r="J29" s="25">
        <v>574.59</v>
      </c>
      <c r="K29" s="22">
        <v>0</v>
      </c>
      <c r="L29" s="22">
        <v>0</v>
      </c>
      <c r="M29" s="27">
        <v>29799</v>
      </c>
      <c r="N29" s="33">
        <v>62204.007238502469</v>
      </c>
      <c r="O29" s="22">
        <v>16</v>
      </c>
      <c r="P29" s="22">
        <v>1</v>
      </c>
      <c r="Q29" s="22">
        <v>25</v>
      </c>
      <c r="R29" s="31">
        <v>0.129</v>
      </c>
      <c r="S29" s="27">
        <f t="shared" si="2"/>
        <v>2212.35</v>
      </c>
      <c r="W29" s="34"/>
      <c r="X29" s="34"/>
      <c r="Y29" s="34"/>
      <c r="Z29" s="34"/>
    </row>
    <row r="30" spans="1:26" x14ac:dyDescent="0.25">
      <c r="A30" s="22" t="s">
        <v>403</v>
      </c>
      <c r="B30" s="25">
        <v>129200</v>
      </c>
      <c r="C30" s="26">
        <v>28355.800000000003</v>
      </c>
      <c r="D30" s="25">
        <v>9406.2199999999993</v>
      </c>
      <c r="E30" s="25">
        <v>7801.37</v>
      </c>
      <c r="F30" s="25">
        <f t="shared" si="0"/>
        <v>17207.59</v>
      </c>
      <c r="G30" s="25">
        <v>4914.96</v>
      </c>
      <c r="H30" s="25">
        <v>3043.99</v>
      </c>
      <c r="I30" s="25">
        <f t="shared" si="1"/>
        <v>7958.95</v>
      </c>
      <c r="J30" s="25">
        <v>3189.26</v>
      </c>
      <c r="K30" s="22">
        <v>5</v>
      </c>
      <c r="L30" s="22">
        <v>458</v>
      </c>
      <c r="M30" s="27">
        <v>139887</v>
      </c>
      <c r="N30" s="33">
        <v>66234.178380964222</v>
      </c>
      <c r="O30" s="22">
        <v>415</v>
      </c>
      <c r="P30" s="22">
        <v>3</v>
      </c>
      <c r="Q30" s="22">
        <v>241</v>
      </c>
      <c r="R30" s="31">
        <v>0.13200000000000001</v>
      </c>
      <c r="S30" s="27">
        <f t="shared" si="2"/>
        <v>17054.400000000001</v>
      </c>
      <c r="W30" s="34"/>
      <c r="X30" s="34"/>
      <c r="Y30" s="34"/>
      <c r="Z30" s="34"/>
    </row>
    <row r="31" spans="1:26" x14ac:dyDescent="0.25">
      <c r="A31" s="22" t="s">
        <v>5698</v>
      </c>
      <c r="B31" s="25">
        <v>12060</v>
      </c>
      <c r="C31" s="26">
        <v>2712.13</v>
      </c>
      <c r="D31" s="25">
        <v>982.19</v>
      </c>
      <c r="E31" s="25">
        <v>735.27</v>
      </c>
      <c r="F31" s="25">
        <f t="shared" si="0"/>
        <v>1717.46</v>
      </c>
      <c r="G31" s="25">
        <v>439.54</v>
      </c>
      <c r="H31" s="25">
        <v>261.44</v>
      </c>
      <c r="I31" s="25">
        <f t="shared" si="1"/>
        <v>700.98</v>
      </c>
      <c r="J31" s="25">
        <v>293.69</v>
      </c>
      <c r="K31" s="22">
        <v>0</v>
      </c>
      <c r="L31" s="22">
        <v>0</v>
      </c>
      <c r="M31" s="27">
        <v>13396</v>
      </c>
      <c r="N31" s="33">
        <v>60905.314044179322</v>
      </c>
      <c r="O31" s="22">
        <v>5</v>
      </c>
      <c r="P31" s="22">
        <v>0</v>
      </c>
      <c r="Q31" s="22">
        <v>0</v>
      </c>
      <c r="R31" s="31">
        <v>0.129</v>
      </c>
      <c r="S31" s="27">
        <f t="shared" si="2"/>
        <v>1555.74</v>
      </c>
      <c r="W31" s="34"/>
      <c r="X31" s="34"/>
      <c r="Y31" s="34"/>
      <c r="Z31" s="34"/>
    </row>
    <row r="32" spans="1:26" x14ac:dyDescent="0.25">
      <c r="A32" s="22" t="s">
        <v>392</v>
      </c>
      <c r="B32" s="25">
        <v>818700</v>
      </c>
      <c r="C32" s="26">
        <v>121187.04000000001</v>
      </c>
      <c r="D32" s="25">
        <v>43387.199999999997</v>
      </c>
      <c r="E32" s="25">
        <v>31839.41</v>
      </c>
      <c r="F32" s="25">
        <f t="shared" si="0"/>
        <v>75226.61</v>
      </c>
      <c r="G32" s="25">
        <v>20483.740000000002</v>
      </c>
      <c r="H32" s="25">
        <v>12510.34</v>
      </c>
      <c r="I32" s="25">
        <f t="shared" si="1"/>
        <v>32994.080000000002</v>
      </c>
      <c r="J32" s="25">
        <v>12966.35</v>
      </c>
      <c r="K32" s="22">
        <v>18</v>
      </c>
      <c r="L32" s="22">
        <v>1760</v>
      </c>
      <c r="M32" s="27">
        <v>815224</v>
      </c>
      <c r="N32" s="33">
        <v>88117.867616559903</v>
      </c>
      <c r="O32" s="22">
        <v>1445</v>
      </c>
      <c r="P32" s="22">
        <v>6</v>
      </c>
      <c r="Q32" s="22">
        <v>914</v>
      </c>
      <c r="R32" s="31">
        <v>0.124</v>
      </c>
      <c r="S32" s="27">
        <f t="shared" si="2"/>
        <v>101518.8</v>
      </c>
      <c r="W32" s="34"/>
      <c r="X32" s="34"/>
      <c r="Y32" s="34"/>
      <c r="Z32" s="34"/>
    </row>
    <row r="33" spans="1:26" x14ac:dyDescent="0.25">
      <c r="A33" s="22" t="s">
        <v>396</v>
      </c>
      <c r="B33" s="25">
        <v>515250</v>
      </c>
      <c r="C33" s="26">
        <v>88843.520000000004</v>
      </c>
      <c r="D33" s="25">
        <v>30114.21</v>
      </c>
      <c r="E33" s="25">
        <v>23908.32</v>
      </c>
      <c r="F33" s="25">
        <f t="shared" si="0"/>
        <v>54022.53</v>
      </c>
      <c r="G33" s="25">
        <v>15394.05</v>
      </c>
      <c r="H33" s="25">
        <v>9459.86</v>
      </c>
      <c r="I33" s="25">
        <f t="shared" si="1"/>
        <v>24853.91</v>
      </c>
      <c r="J33" s="25">
        <v>9967.08</v>
      </c>
      <c r="K33" s="22">
        <v>19</v>
      </c>
      <c r="L33" s="22">
        <v>1799</v>
      </c>
      <c r="M33" s="27">
        <v>602036</v>
      </c>
      <c r="N33" s="33">
        <v>51082.700689980564</v>
      </c>
      <c r="O33" s="22">
        <v>1373</v>
      </c>
      <c r="P33" s="22">
        <v>8</v>
      </c>
      <c r="Q33" s="22">
        <v>1987</v>
      </c>
      <c r="R33" s="31">
        <v>0.151</v>
      </c>
      <c r="S33" s="27">
        <f t="shared" si="2"/>
        <v>77802.75</v>
      </c>
      <c r="W33" s="34"/>
      <c r="X33" s="34"/>
      <c r="Y33" s="34"/>
      <c r="Z33" s="34"/>
    </row>
    <row r="34" spans="1:26" x14ac:dyDescent="0.25">
      <c r="A34" s="22" t="s">
        <v>418</v>
      </c>
      <c r="B34" s="25">
        <v>45570</v>
      </c>
      <c r="C34" s="26">
        <v>11396.869999999999</v>
      </c>
      <c r="D34" s="25">
        <v>3845.08</v>
      </c>
      <c r="E34" s="25">
        <v>3165.99</v>
      </c>
      <c r="F34" s="25">
        <f t="shared" si="0"/>
        <v>7011.07</v>
      </c>
      <c r="G34" s="25">
        <v>2020.25</v>
      </c>
      <c r="H34" s="25">
        <v>1208.6500000000001</v>
      </c>
      <c r="I34" s="25">
        <f t="shared" si="1"/>
        <v>3228.9</v>
      </c>
      <c r="J34" s="25">
        <v>1156.9000000000001</v>
      </c>
      <c r="K34" s="22">
        <v>2</v>
      </c>
      <c r="L34" s="22">
        <v>132</v>
      </c>
      <c r="M34" s="27">
        <v>48863</v>
      </c>
      <c r="N34" s="33">
        <v>46592.656327734134</v>
      </c>
      <c r="O34" s="22">
        <v>45</v>
      </c>
      <c r="P34" s="22">
        <v>2</v>
      </c>
      <c r="Q34" s="22">
        <v>50</v>
      </c>
      <c r="R34" s="31">
        <v>0.129</v>
      </c>
      <c r="S34" s="27">
        <f t="shared" si="2"/>
        <v>5878.53</v>
      </c>
      <c r="W34" s="34"/>
      <c r="X34" s="34"/>
      <c r="Y34" s="34"/>
      <c r="Z34" s="34"/>
    </row>
    <row r="35" spans="1:26" x14ac:dyDescent="0.25">
      <c r="A35" s="22" t="s">
        <v>389</v>
      </c>
      <c r="B35" s="25">
        <v>285800</v>
      </c>
      <c r="C35" s="26">
        <v>52024.44</v>
      </c>
      <c r="D35" s="25">
        <v>17733.48</v>
      </c>
      <c r="E35" s="25">
        <v>14047.03</v>
      </c>
      <c r="F35" s="25">
        <f t="shared" si="0"/>
        <v>31780.510000000002</v>
      </c>
      <c r="G35" s="25">
        <v>9093.09</v>
      </c>
      <c r="H35" s="25">
        <v>5525.89</v>
      </c>
      <c r="I35" s="25">
        <f t="shared" si="1"/>
        <v>14618.98</v>
      </c>
      <c r="J35" s="25">
        <v>5624.95</v>
      </c>
      <c r="K35" s="22">
        <v>7</v>
      </c>
      <c r="L35" s="22">
        <v>794</v>
      </c>
      <c r="M35" s="27">
        <v>302430</v>
      </c>
      <c r="N35" s="33">
        <v>75923.70288759486</v>
      </c>
      <c r="O35" s="22">
        <v>519</v>
      </c>
      <c r="P35" s="22">
        <v>2</v>
      </c>
      <c r="Q35" s="22">
        <v>497</v>
      </c>
      <c r="R35" s="31">
        <v>0.13800000000000001</v>
      </c>
      <c r="S35" s="27">
        <f t="shared" si="2"/>
        <v>39440.400000000001</v>
      </c>
      <c r="W35" s="34"/>
      <c r="X35" s="34"/>
      <c r="Y35" s="34"/>
      <c r="Z35" s="34"/>
    </row>
    <row r="36" spans="1:26" x14ac:dyDescent="0.25">
      <c r="A36" s="22" t="s">
        <v>5699</v>
      </c>
      <c r="B36" s="25">
        <v>4190</v>
      </c>
      <c r="C36" s="26">
        <v>1503.05</v>
      </c>
      <c r="D36" s="25">
        <v>462.47</v>
      </c>
      <c r="E36" s="25">
        <v>408.22</v>
      </c>
      <c r="F36" s="25">
        <f t="shared" si="0"/>
        <v>870.69</v>
      </c>
      <c r="G36" s="25">
        <v>274.52</v>
      </c>
      <c r="H36" s="25">
        <v>168.55</v>
      </c>
      <c r="I36" s="25">
        <f t="shared" si="1"/>
        <v>443.07</v>
      </c>
      <c r="J36" s="25">
        <v>189.29</v>
      </c>
      <c r="K36" s="22">
        <v>0</v>
      </c>
      <c r="L36" s="22">
        <v>0</v>
      </c>
      <c r="M36" s="27">
        <v>4713</v>
      </c>
      <c r="N36" s="33">
        <v>50823.790128999499</v>
      </c>
      <c r="O36" s="22">
        <v>2</v>
      </c>
      <c r="P36" s="22">
        <v>0</v>
      </c>
      <c r="Q36" s="22">
        <v>0</v>
      </c>
      <c r="R36" s="31">
        <v>0.129</v>
      </c>
      <c r="S36" s="27">
        <f t="shared" si="2"/>
        <v>540.51</v>
      </c>
      <c r="W36" s="34"/>
      <c r="X36" s="34"/>
      <c r="Y36" s="34"/>
      <c r="Z36" s="34"/>
    </row>
    <row r="37" spans="1:26" x14ac:dyDescent="0.25">
      <c r="A37" s="22" t="s">
        <v>419</v>
      </c>
      <c r="B37" s="25">
        <v>62200</v>
      </c>
      <c r="C37" s="26">
        <v>12580.449999999999</v>
      </c>
      <c r="D37" s="25">
        <v>3859.31</v>
      </c>
      <c r="E37" s="25">
        <v>3150.72</v>
      </c>
      <c r="F37" s="25">
        <f t="shared" si="0"/>
        <v>7010.03</v>
      </c>
      <c r="G37" s="25">
        <v>2180.5300000000002</v>
      </c>
      <c r="H37" s="25">
        <v>1514.89</v>
      </c>
      <c r="I37" s="25">
        <f t="shared" si="1"/>
        <v>3695.42</v>
      </c>
      <c r="J37" s="25">
        <v>1875</v>
      </c>
      <c r="K37" s="22">
        <v>4</v>
      </c>
      <c r="L37" s="22">
        <v>402</v>
      </c>
      <c r="M37" s="27">
        <v>68550</v>
      </c>
      <c r="N37" s="33">
        <v>54606.328775210291</v>
      </c>
      <c r="O37" s="22">
        <v>270</v>
      </c>
      <c r="P37" s="22">
        <v>1</v>
      </c>
      <c r="Q37" s="22">
        <v>142</v>
      </c>
      <c r="R37" s="31">
        <v>0.129</v>
      </c>
      <c r="S37" s="27">
        <f t="shared" si="2"/>
        <v>8023.8</v>
      </c>
      <c r="W37" s="34"/>
      <c r="X37" s="34"/>
      <c r="Y37" s="34"/>
      <c r="Z37" s="34"/>
    </row>
    <row r="38" spans="1:26" x14ac:dyDescent="0.25">
      <c r="A38" s="22" t="s">
        <v>417</v>
      </c>
      <c r="B38" s="25">
        <v>225300</v>
      </c>
      <c r="C38" s="26">
        <v>42824.36</v>
      </c>
      <c r="D38" s="25">
        <v>14328.51</v>
      </c>
      <c r="E38" s="25">
        <v>11577.18</v>
      </c>
      <c r="F38" s="25">
        <f t="shared" si="0"/>
        <v>25905.690000000002</v>
      </c>
      <c r="G38" s="25">
        <v>7534.2</v>
      </c>
      <c r="H38" s="25">
        <v>4641.33</v>
      </c>
      <c r="I38" s="25">
        <f t="shared" si="1"/>
        <v>12175.529999999999</v>
      </c>
      <c r="J38" s="25">
        <v>4743.1400000000003</v>
      </c>
      <c r="K38" s="22">
        <v>9</v>
      </c>
      <c r="L38" s="22">
        <v>778</v>
      </c>
      <c r="M38" s="27">
        <v>254330</v>
      </c>
      <c r="N38" s="33">
        <v>66042.354525808129</v>
      </c>
      <c r="O38" s="22">
        <v>751</v>
      </c>
      <c r="P38" s="22">
        <v>1</v>
      </c>
      <c r="Q38" s="22">
        <v>255</v>
      </c>
      <c r="R38" s="31">
        <v>0.13600000000000001</v>
      </c>
      <c r="S38" s="27">
        <f t="shared" si="2"/>
        <v>30640.800000000003</v>
      </c>
    </row>
    <row r="39" spans="1:26" x14ac:dyDescent="0.25">
      <c r="A39" s="22" t="s">
        <v>420</v>
      </c>
      <c r="B39" s="25">
        <v>50130</v>
      </c>
      <c r="C39" s="26">
        <v>5035.2700000000004</v>
      </c>
      <c r="D39" s="25">
        <v>1721.97</v>
      </c>
      <c r="E39" s="25">
        <v>1361.07</v>
      </c>
      <c r="F39" s="25">
        <f t="shared" si="0"/>
        <v>3083.04</v>
      </c>
      <c r="G39" s="25">
        <v>884.26</v>
      </c>
      <c r="H39" s="25">
        <v>554.47</v>
      </c>
      <c r="I39" s="25">
        <f t="shared" si="1"/>
        <v>1438.73</v>
      </c>
      <c r="J39" s="25">
        <v>513.5</v>
      </c>
      <c r="K39" s="22">
        <v>2</v>
      </c>
      <c r="L39" s="22">
        <v>103</v>
      </c>
      <c r="M39" s="27">
        <v>60306</v>
      </c>
      <c r="N39" s="33">
        <v>57912.984283550213</v>
      </c>
      <c r="O39" s="22">
        <v>96</v>
      </c>
      <c r="P39" s="22">
        <v>2</v>
      </c>
      <c r="Q39" s="22">
        <v>50</v>
      </c>
      <c r="R39" s="31">
        <v>0.129</v>
      </c>
      <c r="S39" s="27">
        <f t="shared" si="2"/>
        <v>6466.77</v>
      </c>
    </row>
    <row r="40" spans="1:26" x14ac:dyDescent="0.25">
      <c r="A40" s="22" t="s">
        <v>388</v>
      </c>
      <c r="B40" s="25">
        <v>255950</v>
      </c>
      <c r="C40" s="26">
        <v>37868.47</v>
      </c>
      <c r="D40" s="25">
        <v>12556.32</v>
      </c>
      <c r="E40" s="25">
        <v>10279.93</v>
      </c>
      <c r="F40" s="25">
        <f t="shared" si="0"/>
        <v>22836.25</v>
      </c>
      <c r="G40" s="25">
        <v>6720.59</v>
      </c>
      <c r="H40" s="25">
        <v>4126.1099999999997</v>
      </c>
      <c r="I40" s="25">
        <f t="shared" si="1"/>
        <v>10846.7</v>
      </c>
      <c r="J40" s="25">
        <v>4185.5200000000004</v>
      </c>
      <c r="K40" s="22">
        <v>11</v>
      </c>
      <c r="L40" s="22">
        <v>1022</v>
      </c>
      <c r="M40" s="27">
        <v>238803</v>
      </c>
      <c r="N40" s="33">
        <v>46151.348190672106</v>
      </c>
      <c r="O40" s="22">
        <v>594</v>
      </c>
      <c r="P40" s="22">
        <v>3</v>
      </c>
      <c r="Q40" s="22">
        <v>299</v>
      </c>
      <c r="R40" s="31">
        <v>0.123</v>
      </c>
      <c r="S40" s="27">
        <f t="shared" si="2"/>
        <v>31481.85</v>
      </c>
    </row>
    <row r="41" spans="1:26" ht="30" x14ac:dyDescent="0.25">
      <c r="A41" s="22" t="s">
        <v>43</v>
      </c>
      <c r="B41" s="25">
        <v>7546410</v>
      </c>
      <c r="C41" s="26">
        <v>1226401.8899999999</v>
      </c>
      <c r="D41" s="25">
        <v>419112.96000000002</v>
      </c>
      <c r="E41" s="25">
        <v>327716.96999999997</v>
      </c>
      <c r="F41" s="25">
        <f>SUM(D41:E41)</f>
        <v>746829.92999999993</v>
      </c>
      <c r="G41" s="25">
        <v>212065.98</v>
      </c>
      <c r="H41" s="25">
        <v>130695.99</v>
      </c>
      <c r="I41" s="25">
        <f t="shared" si="1"/>
        <v>342761.97000000003</v>
      </c>
      <c r="J41" s="25">
        <v>136809.99</v>
      </c>
      <c r="K41" s="22">
        <f>SUM(K2:K40)</f>
        <v>208</v>
      </c>
      <c r="L41" s="22">
        <f>SUM(L2:L40)</f>
        <v>20073</v>
      </c>
      <c r="M41" s="27">
        <v>8422963</v>
      </c>
      <c r="N41" s="33">
        <f>AVERAGE(N2:N40)</f>
        <v>59622.51571190836</v>
      </c>
      <c r="O41" s="22">
        <f>SUM(O2:O40)</f>
        <v>19655</v>
      </c>
      <c r="P41" s="22">
        <f t="shared" ref="P41:Q41" si="3">SUM(P2:P40)</f>
        <v>111</v>
      </c>
      <c r="Q41" s="22">
        <f t="shared" si="3"/>
        <v>15752</v>
      </c>
      <c r="R41" s="31">
        <v>0.129</v>
      </c>
      <c r="S41" s="27">
        <f t="shared" si="2"/>
        <v>973486.89</v>
      </c>
    </row>
    <row r="43" spans="1:26" x14ac:dyDescent="0.25">
      <c r="D43" s="28"/>
    </row>
    <row r="44" spans="1:26" x14ac:dyDescent="0.25">
      <c r="D44" s="28"/>
    </row>
    <row r="45" spans="1:26" x14ac:dyDescent="0.25">
      <c r="D45" s="28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AFA4F-6A32-432F-9BFE-10C19B73A8A7}">
  <dimension ref="A1:M64"/>
  <sheetViews>
    <sheetView tabSelected="1" topLeftCell="A28" workbookViewId="0">
      <selection activeCell="N62" sqref="N62"/>
    </sheetView>
  </sheetViews>
  <sheetFormatPr defaultColWidth="17" defaultRowHeight="15" x14ac:dyDescent="0.25"/>
  <cols>
    <col min="1" max="9" width="17" style="16"/>
    <col min="10" max="10" width="12.7109375" style="16" customWidth="1"/>
    <col min="11" max="11" width="12.5703125" style="16" customWidth="1"/>
    <col min="12" max="16384" width="17" style="16"/>
  </cols>
  <sheetData>
    <row r="1" spans="1:13" ht="45" x14ac:dyDescent="0.25">
      <c r="A1" s="16" t="s">
        <v>1</v>
      </c>
      <c r="B1" s="16" t="s">
        <v>3083</v>
      </c>
      <c r="C1" s="16" t="s">
        <v>3081</v>
      </c>
      <c r="D1" s="16" t="s">
        <v>41</v>
      </c>
      <c r="E1" s="16" t="s">
        <v>87</v>
      </c>
      <c r="F1" s="16" t="s">
        <v>3092</v>
      </c>
      <c r="G1" s="16" t="s">
        <v>3093</v>
      </c>
      <c r="H1" s="16" t="s">
        <v>3094</v>
      </c>
      <c r="I1" s="22" t="s">
        <v>1384</v>
      </c>
      <c r="J1" s="16" t="s">
        <v>3096</v>
      </c>
      <c r="K1" s="16" t="s">
        <v>3099</v>
      </c>
      <c r="L1" s="16" t="s">
        <v>424</v>
      </c>
      <c r="M1" s="16" t="s">
        <v>423</v>
      </c>
    </row>
    <row r="2" spans="1:13" x14ac:dyDescent="0.25">
      <c r="A2" s="16" t="s">
        <v>1741</v>
      </c>
      <c r="B2" s="16">
        <v>11</v>
      </c>
      <c r="C2" s="16">
        <v>1837</v>
      </c>
      <c r="D2" s="16">
        <v>307426</v>
      </c>
      <c r="E2" s="16">
        <v>45881</v>
      </c>
      <c r="F2" s="16">
        <v>24380</v>
      </c>
      <c r="G2" s="16">
        <v>13849</v>
      </c>
      <c r="H2" s="16">
        <v>7652</v>
      </c>
      <c r="I2">
        <v>13303</v>
      </c>
      <c r="J2" s="16">
        <v>56090</v>
      </c>
      <c r="K2" s="16">
        <v>126251</v>
      </c>
      <c r="L2" s="16">
        <v>1413</v>
      </c>
      <c r="M2" s="21">
        <v>5</v>
      </c>
    </row>
    <row r="3" spans="1:13" x14ac:dyDescent="0.25">
      <c r="A3" s="16" t="s">
        <v>2665</v>
      </c>
      <c r="B3" s="16">
        <v>4</v>
      </c>
      <c r="C3" s="16">
        <v>361</v>
      </c>
      <c r="D3" s="16">
        <v>47025</v>
      </c>
      <c r="E3" s="16">
        <v>7951</v>
      </c>
      <c r="F3" s="16">
        <v>4361</v>
      </c>
      <c r="G3" s="16">
        <v>2532</v>
      </c>
      <c r="H3" s="16">
        <v>1058</v>
      </c>
      <c r="I3">
        <v>0</v>
      </c>
      <c r="J3" s="16">
        <v>41305</v>
      </c>
      <c r="K3" s="16">
        <v>18208</v>
      </c>
      <c r="L3" s="16">
        <v>55</v>
      </c>
      <c r="M3" s="21">
        <v>2</v>
      </c>
    </row>
    <row r="4" spans="1:13" x14ac:dyDescent="0.25">
      <c r="A4" s="16" t="s">
        <v>1392</v>
      </c>
      <c r="B4" s="16">
        <v>45</v>
      </c>
      <c r="C4" s="16">
        <v>11876</v>
      </c>
      <c r="D4" s="16">
        <v>1437872</v>
      </c>
      <c r="E4" s="16">
        <v>157983</v>
      </c>
      <c r="F4" s="16">
        <v>88267</v>
      </c>
      <c r="G4" s="16">
        <v>47912</v>
      </c>
      <c r="H4" s="16">
        <v>21804</v>
      </c>
      <c r="I4">
        <v>67948</v>
      </c>
      <c r="J4" s="16">
        <v>34264</v>
      </c>
      <c r="K4" s="16">
        <v>483449</v>
      </c>
      <c r="L4" s="16">
        <v>3417</v>
      </c>
      <c r="M4" s="21">
        <v>11</v>
      </c>
    </row>
    <row r="5" spans="1:13" x14ac:dyDescent="0.25">
      <c r="A5" s="16" t="s">
        <v>2563</v>
      </c>
      <c r="B5" s="16">
        <v>11</v>
      </c>
      <c r="C5" s="16">
        <v>1654</v>
      </c>
      <c r="D5" s="16">
        <v>194402</v>
      </c>
      <c r="E5" s="16">
        <v>34199</v>
      </c>
      <c r="F5" s="16">
        <v>17339</v>
      </c>
      <c r="G5" s="16">
        <v>11048</v>
      </c>
      <c r="H5" s="16">
        <v>5812</v>
      </c>
      <c r="I5">
        <v>12788</v>
      </c>
      <c r="J5" s="16">
        <v>44457</v>
      </c>
      <c r="K5" s="16">
        <v>82167</v>
      </c>
      <c r="L5" s="16">
        <v>742</v>
      </c>
      <c r="M5" s="21">
        <v>3</v>
      </c>
    </row>
    <row r="6" spans="1:13" x14ac:dyDescent="0.25">
      <c r="A6" s="16" t="s">
        <v>2678</v>
      </c>
      <c r="B6" s="16">
        <v>5</v>
      </c>
      <c r="C6" s="16">
        <v>552</v>
      </c>
      <c r="D6" s="16">
        <v>77686</v>
      </c>
      <c r="E6" s="16">
        <v>13117</v>
      </c>
      <c r="F6" s="16">
        <v>7254</v>
      </c>
      <c r="G6" s="16">
        <v>4133</v>
      </c>
      <c r="H6" s="16">
        <v>1730</v>
      </c>
      <c r="I6">
        <v>4965</v>
      </c>
      <c r="J6" s="16">
        <v>42466</v>
      </c>
      <c r="K6" s="16">
        <v>32263</v>
      </c>
      <c r="L6" s="16">
        <v>186</v>
      </c>
      <c r="M6" s="21">
        <v>1</v>
      </c>
    </row>
    <row r="7" spans="1:13" x14ac:dyDescent="0.25">
      <c r="A7" s="16" t="s">
        <v>2243</v>
      </c>
      <c r="B7" s="16">
        <v>4</v>
      </c>
      <c r="C7" s="16">
        <v>509</v>
      </c>
      <c r="D7" s="16">
        <v>77868</v>
      </c>
      <c r="E7" s="16">
        <v>13205</v>
      </c>
      <c r="F7" s="16">
        <v>7180</v>
      </c>
      <c r="G7" s="16">
        <v>3905</v>
      </c>
      <c r="H7" s="16">
        <v>2120</v>
      </c>
      <c r="I7">
        <v>4706</v>
      </c>
      <c r="J7" s="16">
        <v>48415</v>
      </c>
      <c r="K7" s="16">
        <v>31445</v>
      </c>
      <c r="L7" s="16">
        <v>99</v>
      </c>
      <c r="M7" s="21">
        <v>1</v>
      </c>
    </row>
    <row r="8" spans="1:13" x14ac:dyDescent="0.25">
      <c r="A8" s="16" t="s">
        <v>2683</v>
      </c>
      <c r="B8" s="16">
        <v>7</v>
      </c>
      <c r="C8" s="16">
        <v>950</v>
      </c>
      <c r="D8" s="16">
        <v>129656</v>
      </c>
      <c r="E8" s="16">
        <v>23511</v>
      </c>
      <c r="F8" s="16">
        <v>12471</v>
      </c>
      <c r="G8" s="16">
        <v>7332</v>
      </c>
      <c r="H8" s="16">
        <v>3708</v>
      </c>
      <c r="I8">
        <v>7627</v>
      </c>
      <c r="J8" s="16">
        <v>40639</v>
      </c>
      <c r="K8" s="16">
        <v>54244</v>
      </c>
      <c r="L8" s="16">
        <v>431</v>
      </c>
      <c r="M8" s="21">
        <v>5</v>
      </c>
    </row>
    <row r="9" spans="1:13" x14ac:dyDescent="0.25">
      <c r="A9" s="16" t="s">
        <v>2954</v>
      </c>
      <c r="B9" s="16">
        <v>5</v>
      </c>
      <c r="C9" s="16">
        <v>738</v>
      </c>
      <c r="D9" s="16">
        <v>85740</v>
      </c>
      <c r="E9" s="16">
        <v>14739</v>
      </c>
      <c r="F9" s="16">
        <v>7797</v>
      </c>
      <c r="G9" s="16">
        <v>4623</v>
      </c>
      <c r="H9" s="16">
        <v>2319</v>
      </c>
      <c r="I9">
        <v>4781</v>
      </c>
      <c r="J9" s="16">
        <v>44502</v>
      </c>
      <c r="K9" s="16">
        <v>35462</v>
      </c>
      <c r="L9" s="16">
        <v>391</v>
      </c>
      <c r="M9" s="21">
        <v>2</v>
      </c>
    </row>
    <row r="10" spans="1:13" x14ac:dyDescent="0.25">
      <c r="A10" s="16" t="s">
        <v>2318</v>
      </c>
      <c r="B10" s="16">
        <v>5</v>
      </c>
      <c r="C10" s="16">
        <v>564</v>
      </c>
      <c r="D10" s="16">
        <v>48348</v>
      </c>
      <c r="E10" s="16">
        <v>9117</v>
      </c>
      <c r="F10" s="16">
        <v>5219</v>
      </c>
      <c r="G10" s="16">
        <v>2661</v>
      </c>
      <c r="H10" s="16">
        <v>1237</v>
      </c>
      <c r="I10">
        <v>0</v>
      </c>
      <c r="J10" s="16">
        <v>43943</v>
      </c>
      <c r="K10" s="16">
        <v>20436</v>
      </c>
      <c r="L10" s="16">
        <v>58</v>
      </c>
      <c r="M10" s="21">
        <v>1</v>
      </c>
    </row>
    <row r="11" spans="1:13" x14ac:dyDescent="0.25">
      <c r="A11" s="16" t="s">
        <v>2171</v>
      </c>
      <c r="B11" s="16">
        <v>4</v>
      </c>
      <c r="C11" s="16">
        <v>551</v>
      </c>
      <c r="D11" s="16">
        <v>80794</v>
      </c>
      <c r="E11" s="16">
        <v>12045</v>
      </c>
      <c r="F11" s="16">
        <v>6689</v>
      </c>
      <c r="G11" s="16">
        <v>3924</v>
      </c>
      <c r="H11" s="16">
        <v>1432</v>
      </c>
      <c r="I11">
        <v>4043</v>
      </c>
      <c r="J11" s="16">
        <v>47489</v>
      </c>
      <c r="K11" s="16">
        <v>31582</v>
      </c>
      <c r="L11" s="16">
        <v>300</v>
      </c>
      <c r="M11" s="21">
        <v>1</v>
      </c>
    </row>
    <row r="12" spans="1:13" x14ac:dyDescent="0.25">
      <c r="A12" s="16" t="s">
        <v>394</v>
      </c>
      <c r="B12" s="16">
        <v>4</v>
      </c>
      <c r="C12" s="16">
        <v>596</v>
      </c>
      <c r="D12" s="16">
        <v>60919</v>
      </c>
      <c r="E12" s="16">
        <v>12644</v>
      </c>
      <c r="F12" s="16">
        <v>7246</v>
      </c>
      <c r="G12" s="16">
        <v>3755</v>
      </c>
      <c r="H12" s="16">
        <v>1643</v>
      </c>
      <c r="I12">
        <v>0</v>
      </c>
      <c r="J12" s="16">
        <v>55546</v>
      </c>
      <c r="K12" s="16">
        <v>25906</v>
      </c>
      <c r="L12" s="16">
        <v>192</v>
      </c>
      <c r="M12" s="21">
        <v>1</v>
      </c>
    </row>
    <row r="13" spans="1:13" x14ac:dyDescent="0.25">
      <c r="A13" s="16" t="s">
        <v>2259</v>
      </c>
      <c r="B13" s="16">
        <v>3</v>
      </c>
      <c r="C13" s="16">
        <v>400</v>
      </c>
      <c r="D13" s="16">
        <v>48123</v>
      </c>
      <c r="E13" s="16">
        <v>7095</v>
      </c>
      <c r="F13" s="16">
        <v>4016</v>
      </c>
      <c r="G13" s="16">
        <v>2107</v>
      </c>
      <c r="H13" s="16">
        <v>972</v>
      </c>
      <c r="I13">
        <v>0</v>
      </c>
      <c r="J13" s="16">
        <v>45338</v>
      </c>
      <c r="K13" s="16">
        <v>18671</v>
      </c>
      <c r="L13" s="16">
        <v>162</v>
      </c>
      <c r="M13" s="21">
        <v>1</v>
      </c>
    </row>
    <row r="14" spans="1:13" x14ac:dyDescent="0.25">
      <c r="A14" s="16" t="s">
        <v>279</v>
      </c>
      <c r="B14" s="16">
        <v>3</v>
      </c>
      <c r="C14" s="16">
        <v>378</v>
      </c>
      <c r="D14" s="16">
        <v>45502</v>
      </c>
      <c r="E14" s="16">
        <v>9978</v>
      </c>
      <c r="F14" s="16">
        <v>5766</v>
      </c>
      <c r="G14" s="16">
        <v>3041</v>
      </c>
      <c r="H14" s="16">
        <v>1171</v>
      </c>
      <c r="I14">
        <v>0</v>
      </c>
      <c r="J14" s="16">
        <v>42967</v>
      </c>
      <c r="K14" s="16">
        <v>19898</v>
      </c>
      <c r="L14" s="16">
        <v>63</v>
      </c>
      <c r="M14" s="21">
        <v>4</v>
      </c>
    </row>
    <row r="15" spans="1:13" x14ac:dyDescent="0.25">
      <c r="A15" s="16" t="s">
        <v>1969</v>
      </c>
      <c r="B15" s="16">
        <v>14</v>
      </c>
      <c r="C15" s="16">
        <v>2162</v>
      </c>
      <c r="D15" s="16">
        <v>293894</v>
      </c>
      <c r="E15" s="16">
        <v>44686</v>
      </c>
      <c r="F15" s="16">
        <v>24788</v>
      </c>
      <c r="G15" s="16">
        <v>13723</v>
      </c>
      <c r="H15" s="16">
        <v>6175</v>
      </c>
      <c r="I15">
        <v>14851</v>
      </c>
      <c r="J15" s="16">
        <v>69838</v>
      </c>
      <c r="K15" s="16">
        <v>107965</v>
      </c>
      <c r="L15" s="16">
        <v>692</v>
      </c>
      <c r="M15" s="21">
        <v>3</v>
      </c>
    </row>
    <row r="16" spans="1:13" x14ac:dyDescent="0.25">
      <c r="A16" s="16" t="s">
        <v>2646</v>
      </c>
      <c r="B16" s="16">
        <v>36</v>
      </c>
      <c r="C16" s="16">
        <v>5770</v>
      </c>
      <c r="D16" s="16">
        <v>919866</v>
      </c>
      <c r="E16" s="16">
        <v>150285</v>
      </c>
      <c r="F16" s="16">
        <v>78016</v>
      </c>
      <c r="G16" s="16">
        <v>47422</v>
      </c>
      <c r="H16" s="16">
        <v>24847</v>
      </c>
      <c r="I16">
        <v>50761</v>
      </c>
      <c r="J16" s="16">
        <v>47372</v>
      </c>
      <c r="K16" s="16">
        <v>383164</v>
      </c>
      <c r="L16" s="16">
        <v>2650</v>
      </c>
      <c r="M16" s="21">
        <v>12</v>
      </c>
    </row>
    <row r="17" spans="1:13" x14ac:dyDescent="0.25">
      <c r="A17" s="16" t="s">
        <v>2143</v>
      </c>
      <c r="B17" s="16">
        <v>3</v>
      </c>
      <c r="C17" s="16">
        <v>340</v>
      </c>
      <c r="D17" s="16">
        <v>37751</v>
      </c>
      <c r="E17" s="16">
        <v>7955</v>
      </c>
      <c r="F17" s="16">
        <v>4386</v>
      </c>
      <c r="G17" s="16">
        <v>2449</v>
      </c>
      <c r="H17" s="16">
        <v>1120</v>
      </c>
      <c r="I17">
        <v>0</v>
      </c>
      <c r="J17" s="16">
        <v>45216</v>
      </c>
      <c r="K17" s="16">
        <v>16262</v>
      </c>
      <c r="L17" s="16">
        <v>25</v>
      </c>
      <c r="M17" s="21">
        <v>3</v>
      </c>
    </row>
    <row r="18" spans="1:13" x14ac:dyDescent="0.25">
      <c r="A18" s="16" t="s">
        <v>410</v>
      </c>
      <c r="B18" s="16">
        <v>2</v>
      </c>
      <c r="C18" s="16">
        <v>195</v>
      </c>
      <c r="D18" s="16">
        <v>50692</v>
      </c>
      <c r="E18" s="16">
        <v>7467</v>
      </c>
      <c r="F18" s="16">
        <v>4282</v>
      </c>
      <c r="G18" s="16">
        <v>2299</v>
      </c>
      <c r="H18" s="16">
        <v>886</v>
      </c>
      <c r="I18">
        <v>0</v>
      </c>
      <c r="J18" s="16">
        <v>42050</v>
      </c>
      <c r="K18" s="16">
        <v>19054</v>
      </c>
      <c r="L18" s="16">
        <v>171</v>
      </c>
      <c r="M18" s="21">
        <v>2</v>
      </c>
    </row>
    <row r="19" spans="1:13" x14ac:dyDescent="0.25">
      <c r="A19" s="16" t="s">
        <v>1760</v>
      </c>
      <c r="B19" s="16">
        <v>3</v>
      </c>
      <c r="C19" s="16">
        <v>360</v>
      </c>
      <c r="D19" s="16">
        <v>53743</v>
      </c>
      <c r="E19" s="16">
        <v>9539</v>
      </c>
      <c r="F19" s="16">
        <v>5246</v>
      </c>
      <c r="G19" s="16">
        <v>2866</v>
      </c>
      <c r="H19" s="16">
        <v>1427</v>
      </c>
      <c r="I19">
        <v>0</v>
      </c>
      <c r="J19" s="16">
        <v>43240</v>
      </c>
      <c r="K19" s="16">
        <v>22554</v>
      </c>
      <c r="L19" s="16">
        <v>74</v>
      </c>
      <c r="M19" s="21">
        <v>1</v>
      </c>
    </row>
    <row r="20" spans="1:13" x14ac:dyDescent="0.25">
      <c r="A20" s="16" t="s">
        <v>2649</v>
      </c>
      <c r="B20" s="16">
        <v>4</v>
      </c>
      <c r="C20" s="16">
        <v>488</v>
      </c>
      <c r="D20" s="16">
        <v>58112</v>
      </c>
      <c r="E20" s="16">
        <v>9973</v>
      </c>
      <c r="F20" s="16">
        <v>5289</v>
      </c>
      <c r="G20" s="16">
        <v>3119</v>
      </c>
      <c r="H20" s="16">
        <v>1565</v>
      </c>
      <c r="I20">
        <v>0</v>
      </c>
      <c r="J20" s="16">
        <v>49750</v>
      </c>
      <c r="K20" s="16">
        <v>23728</v>
      </c>
      <c r="L20" s="16">
        <v>133</v>
      </c>
      <c r="M20" s="21">
        <v>2</v>
      </c>
    </row>
    <row r="21" spans="1:13" x14ac:dyDescent="0.25">
      <c r="A21" s="16" t="s">
        <v>1748</v>
      </c>
      <c r="B21" s="16">
        <v>2</v>
      </c>
      <c r="C21" s="16">
        <v>256</v>
      </c>
      <c r="D21" s="16">
        <v>47617</v>
      </c>
      <c r="E21" s="16">
        <v>9383</v>
      </c>
      <c r="F21" s="16">
        <v>5477</v>
      </c>
      <c r="G21" s="16">
        <v>2771</v>
      </c>
      <c r="H21" s="16">
        <v>1135</v>
      </c>
      <c r="I21">
        <v>0</v>
      </c>
      <c r="J21" s="16">
        <v>46235</v>
      </c>
      <c r="K21" s="16">
        <v>19823</v>
      </c>
      <c r="L21" s="16">
        <v>0</v>
      </c>
      <c r="M21" s="21">
        <v>0</v>
      </c>
    </row>
    <row r="22" spans="1:13" x14ac:dyDescent="0.25">
      <c r="A22" s="16" t="s">
        <v>1822</v>
      </c>
      <c r="B22" s="16">
        <v>0</v>
      </c>
      <c r="C22" s="16">
        <v>0</v>
      </c>
      <c r="D22" s="16">
        <v>4575</v>
      </c>
      <c r="E22" s="16">
        <v>1232</v>
      </c>
      <c r="F22" s="16">
        <v>742</v>
      </c>
      <c r="G22" s="16">
        <v>347</v>
      </c>
      <c r="H22" s="16">
        <v>143</v>
      </c>
      <c r="I22">
        <v>0</v>
      </c>
      <c r="J22" s="16">
        <v>49557</v>
      </c>
      <c r="K22" s="16">
        <v>2262</v>
      </c>
      <c r="L22" s="16">
        <v>0</v>
      </c>
      <c r="M22" s="21">
        <v>0</v>
      </c>
    </row>
    <row r="23" spans="1:13" x14ac:dyDescent="0.25">
      <c r="A23" s="16" t="s">
        <v>2373</v>
      </c>
      <c r="B23" s="16">
        <v>4</v>
      </c>
      <c r="C23" s="16">
        <v>523</v>
      </c>
      <c r="D23" s="16">
        <v>62505</v>
      </c>
      <c r="E23" s="16">
        <v>11809</v>
      </c>
      <c r="F23" s="16">
        <v>6309</v>
      </c>
      <c r="G23" s="16">
        <v>3632</v>
      </c>
      <c r="H23" s="16">
        <v>1868</v>
      </c>
      <c r="I23">
        <v>0</v>
      </c>
      <c r="J23" s="16">
        <v>42318</v>
      </c>
      <c r="K23" s="16">
        <v>26324</v>
      </c>
      <c r="L23" s="16">
        <v>25</v>
      </c>
      <c r="M23" s="21">
        <v>1</v>
      </c>
    </row>
    <row r="24" spans="1:13" x14ac:dyDescent="0.25">
      <c r="A24" s="16" t="s">
        <v>404</v>
      </c>
      <c r="B24" s="16">
        <v>3</v>
      </c>
      <c r="C24" s="16">
        <v>530</v>
      </c>
      <c r="D24" s="16">
        <v>114448</v>
      </c>
      <c r="E24" s="16">
        <v>14161</v>
      </c>
      <c r="F24" s="16">
        <v>7975</v>
      </c>
      <c r="G24" s="16">
        <v>4251</v>
      </c>
      <c r="H24" s="16">
        <v>1935</v>
      </c>
      <c r="I24">
        <v>5222</v>
      </c>
      <c r="J24" s="16">
        <v>43410</v>
      </c>
      <c r="K24" s="16">
        <v>43451</v>
      </c>
      <c r="L24" s="16">
        <v>330</v>
      </c>
      <c r="M24" s="21">
        <v>3</v>
      </c>
    </row>
    <row r="25" spans="1:13" x14ac:dyDescent="0.25">
      <c r="A25" s="16" t="s">
        <v>1544</v>
      </c>
      <c r="B25" s="16">
        <v>40</v>
      </c>
      <c r="C25" s="16">
        <v>10413</v>
      </c>
      <c r="D25" s="16">
        <v>2600747</v>
      </c>
      <c r="E25" s="16">
        <v>310211</v>
      </c>
      <c r="F25" s="16">
        <v>170894</v>
      </c>
      <c r="G25" s="16">
        <v>94698</v>
      </c>
      <c r="H25" s="16">
        <v>44619</v>
      </c>
      <c r="I25">
        <v>124398</v>
      </c>
      <c r="J25" s="16">
        <v>43567</v>
      </c>
      <c r="K25" s="16">
        <v>916856</v>
      </c>
      <c r="L25" s="16">
        <v>5701</v>
      </c>
      <c r="M25" s="21">
        <v>17</v>
      </c>
    </row>
    <row r="26" spans="1:13" x14ac:dyDescent="0.25">
      <c r="A26" s="16" t="s">
        <v>387</v>
      </c>
      <c r="B26" s="16">
        <v>1</v>
      </c>
      <c r="C26" s="16">
        <v>160</v>
      </c>
      <c r="D26" s="16">
        <v>26719</v>
      </c>
      <c r="E26" s="16">
        <v>4397</v>
      </c>
      <c r="F26" s="16">
        <v>2362</v>
      </c>
      <c r="G26" s="16">
        <v>1443</v>
      </c>
      <c r="H26" s="16">
        <v>592</v>
      </c>
      <c r="I26">
        <v>0</v>
      </c>
      <c r="J26" s="16">
        <v>42846</v>
      </c>
      <c r="K26" s="16">
        <v>10514</v>
      </c>
      <c r="L26" s="16">
        <v>31</v>
      </c>
      <c r="M26" s="21">
        <v>1</v>
      </c>
    </row>
    <row r="27" spans="1:13" x14ac:dyDescent="0.25">
      <c r="A27" s="16" t="s">
        <v>2002</v>
      </c>
      <c r="B27" s="16">
        <v>3</v>
      </c>
      <c r="C27" s="16">
        <v>354</v>
      </c>
      <c r="D27" s="16">
        <v>63907</v>
      </c>
      <c r="E27" s="16">
        <v>9884</v>
      </c>
      <c r="F27" s="16">
        <v>5496</v>
      </c>
      <c r="G27" s="16">
        <v>3010</v>
      </c>
      <c r="H27" s="16">
        <v>1378</v>
      </c>
      <c r="I27">
        <v>3301</v>
      </c>
      <c r="J27" s="16">
        <v>51690</v>
      </c>
      <c r="K27" s="16">
        <v>24409</v>
      </c>
      <c r="L27" s="16">
        <v>67</v>
      </c>
      <c r="M27" s="21">
        <v>1</v>
      </c>
    </row>
    <row r="28" spans="1:13" x14ac:dyDescent="0.25">
      <c r="A28" s="16" t="s">
        <v>2252</v>
      </c>
      <c r="B28" s="16">
        <v>3</v>
      </c>
      <c r="C28" s="16">
        <v>360</v>
      </c>
      <c r="D28" s="16">
        <v>71359</v>
      </c>
      <c r="E28" s="16">
        <v>11189</v>
      </c>
      <c r="F28" s="16">
        <v>6394</v>
      </c>
      <c r="G28" s="16">
        <v>3387</v>
      </c>
      <c r="H28" s="16">
        <v>1408</v>
      </c>
      <c r="I28">
        <v>4374</v>
      </c>
      <c r="J28" s="16">
        <v>53345</v>
      </c>
      <c r="K28" s="16">
        <v>27754</v>
      </c>
      <c r="L28" s="16">
        <v>126</v>
      </c>
      <c r="M28" s="21">
        <v>2</v>
      </c>
    </row>
    <row r="29" spans="1:13" x14ac:dyDescent="0.25">
      <c r="A29" s="16" t="s">
        <v>1492</v>
      </c>
      <c r="B29" s="16">
        <v>34</v>
      </c>
      <c r="C29" s="16">
        <v>5239</v>
      </c>
      <c r="D29" s="16">
        <v>744248</v>
      </c>
      <c r="E29" s="16">
        <v>112935</v>
      </c>
      <c r="F29" s="16">
        <v>61047</v>
      </c>
      <c r="G29" s="16">
        <v>33376</v>
      </c>
      <c r="H29" s="16">
        <v>18512</v>
      </c>
      <c r="I29">
        <v>38871</v>
      </c>
      <c r="J29" s="16">
        <v>51303</v>
      </c>
      <c r="K29" s="16">
        <v>300422</v>
      </c>
      <c r="L29" s="16">
        <v>2065</v>
      </c>
      <c r="M29" s="21">
        <v>7</v>
      </c>
    </row>
    <row r="30" spans="1:13" x14ac:dyDescent="0.25">
      <c r="A30" s="16" t="s">
        <v>1746</v>
      </c>
      <c r="B30" s="16">
        <v>5</v>
      </c>
      <c r="C30" s="16">
        <v>590</v>
      </c>
      <c r="D30" s="16">
        <v>49426</v>
      </c>
      <c r="E30" s="16">
        <v>8655</v>
      </c>
      <c r="F30" s="16">
        <v>4412</v>
      </c>
      <c r="G30" s="16">
        <v>2642</v>
      </c>
      <c r="H30" s="16">
        <v>1601</v>
      </c>
      <c r="I30">
        <v>0</v>
      </c>
      <c r="J30" s="16">
        <v>42603</v>
      </c>
      <c r="K30" s="16">
        <v>20272</v>
      </c>
      <c r="L30" s="16">
        <v>130</v>
      </c>
      <c r="M30" s="21">
        <v>2</v>
      </c>
    </row>
    <row r="31" spans="1:13" x14ac:dyDescent="0.25">
      <c r="A31" s="16" t="s">
        <v>1530</v>
      </c>
      <c r="B31" s="16">
        <v>38</v>
      </c>
      <c r="C31" s="16">
        <v>8156</v>
      </c>
      <c r="D31" s="16">
        <v>1356564</v>
      </c>
      <c r="E31" s="16">
        <v>218183</v>
      </c>
      <c r="F31" s="16">
        <v>112341</v>
      </c>
      <c r="G31" s="16">
        <v>68438</v>
      </c>
      <c r="H31" s="16">
        <v>37404</v>
      </c>
      <c r="I31">
        <v>61484</v>
      </c>
      <c r="J31" s="16">
        <v>93613</v>
      </c>
      <c r="K31" s="16">
        <v>448528</v>
      </c>
      <c r="L31" s="16">
        <v>4112</v>
      </c>
      <c r="M31" s="21">
        <v>12</v>
      </c>
    </row>
    <row r="32" spans="1:13" x14ac:dyDescent="0.25">
      <c r="A32" s="16" t="s">
        <v>301</v>
      </c>
      <c r="B32" s="16">
        <v>17</v>
      </c>
      <c r="C32" s="16">
        <v>7087</v>
      </c>
      <c r="D32" s="16">
        <v>1632480</v>
      </c>
      <c r="E32" s="16">
        <v>231057</v>
      </c>
      <c r="F32" s="16">
        <v>126967</v>
      </c>
      <c r="G32" s="16">
        <v>70444</v>
      </c>
      <c r="H32" s="16">
        <v>33646</v>
      </c>
      <c r="I32">
        <v>82250</v>
      </c>
      <c r="J32" s="16">
        <v>64971</v>
      </c>
      <c r="K32" s="16">
        <v>763846</v>
      </c>
      <c r="L32" s="16">
        <v>9394</v>
      </c>
      <c r="M32" s="21">
        <v>21</v>
      </c>
    </row>
    <row r="33" spans="1:13" x14ac:dyDescent="0.25">
      <c r="A33" s="16" t="s">
        <v>2652</v>
      </c>
      <c r="B33" s="16">
        <v>10</v>
      </c>
      <c r="C33" s="16">
        <v>1389</v>
      </c>
      <c r="D33" s="16">
        <v>211704</v>
      </c>
      <c r="E33" s="16">
        <v>36408</v>
      </c>
      <c r="F33" s="16">
        <v>19403</v>
      </c>
      <c r="G33" s="16">
        <v>11349</v>
      </c>
      <c r="H33" s="16">
        <v>5656</v>
      </c>
      <c r="I33">
        <v>11517</v>
      </c>
      <c r="J33" s="16">
        <v>45964</v>
      </c>
      <c r="K33" s="16">
        <v>90556</v>
      </c>
      <c r="L33" s="16">
        <v>534</v>
      </c>
      <c r="M33" s="21">
        <v>4</v>
      </c>
    </row>
    <row r="34" spans="1:13" x14ac:dyDescent="0.25">
      <c r="A34" s="16" t="s">
        <v>2269</v>
      </c>
      <c r="B34" s="16">
        <v>17</v>
      </c>
      <c r="C34" s="16">
        <v>2647</v>
      </c>
      <c r="D34" s="16">
        <v>230782</v>
      </c>
      <c r="E34" s="16">
        <v>39952</v>
      </c>
      <c r="F34" s="16">
        <v>20690</v>
      </c>
      <c r="G34" s="16">
        <v>12252</v>
      </c>
      <c r="H34" s="16">
        <v>7010</v>
      </c>
      <c r="I34">
        <v>15701</v>
      </c>
      <c r="J34" s="16">
        <v>46708</v>
      </c>
      <c r="K34" s="16">
        <v>93028</v>
      </c>
      <c r="L34" s="16">
        <v>701</v>
      </c>
      <c r="M34" s="21">
        <v>4</v>
      </c>
    </row>
    <row r="35" spans="1:13" x14ac:dyDescent="0.25">
      <c r="A35" s="16" t="s">
        <v>2241</v>
      </c>
      <c r="B35" s="16">
        <v>14</v>
      </c>
      <c r="C35" s="16">
        <v>2945</v>
      </c>
      <c r="D35" s="16">
        <v>464242</v>
      </c>
      <c r="E35" s="16">
        <v>70136</v>
      </c>
      <c r="F35" s="16">
        <v>36626</v>
      </c>
      <c r="G35" s="16">
        <v>21811</v>
      </c>
      <c r="H35" s="16">
        <v>11699</v>
      </c>
      <c r="I35">
        <v>21296</v>
      </c>
      <c r="J35" s="16">
        <v>50676</v>
      </c>
      <c r="K35" s="16">
        <v>187686</v>
      </c>
      <c r="L35" s="16">
        <v>1708</v>
      </c>
      <c r="M35" s="21">
        <v>5</v>
      </c>
    </row>
    <row r="36" spans="1:13" x14ac:dyDescent="0.25">
      <c r="A36" s="16" t="s">
        <v>2769</v>
      </c>
      <c r="B36" s="16">
        <v>5</v>
      </c>
      <c r="C36" s="16">
        <v>775</v>
      </c>
      <c r="D36" s="16">
        <v>109472</v>
      </c>
      <c r="E36" s="16">
        <v>18716</v>
      </c>
      <c r="F36" s="16">
        <v>10542</v>
      </c>
      <c r="G36" s="16">
        <v>5399</v>
      </c>
      <c r="H36" s="16">
        <v>2775</v>
      </c>
      <c r="I36">
        <v>6093</v>
      </c>
      <c r="J36" s="16">
        <v>56468</v>
      </c>
      <c r="K36" s="16">
        <v>43019</v>
      </c>
      <c r="L36" s="16">
        <v>384</v>
      </c>
      <c r="M36" s="21">
        <v>3</v>
      </c>
    </row>
    <row r="37" spans="1:13" x14ac:dyDescent="0.25">
      <c r="A37" s="16" t="s">
        <v>1469</v>
      </c>
      <c r="B37" s="16">
        <v>10</v>
      </c>
      <c r="C37" s="16">
        <v>1438</v>
      </c>
      <c r="D37" s="16">
        <v>378227</v>
      </c>
      <c r="E37" s="16">
        <v>45731</v>
      </c>
      <c r="F37" s="16">
        <v>26360</v>
      </c>
      <c r="G37" s="16">
        <v>13275</v>
      </c>
      <c r="H37" s="16">
        <v>6096</v>
      </c>
      <c r="I37">
        <v>16520</v>
      </c>
      <c r="J37" s="16">
        <v>69523</v>
      </c>
      <c r="K37" s="16">
        <v>125925</v>
      </c>
      <c r="L37" s="16">
        <v>807</v>
      </c>
      <c r="M37" s="21">
        <v>4</v>
      </c>
    </row>
    <row r="38" spans="1:13" x14ac:dyDescent="0.25">
      <c r="A38" s="16" t="s">
        <v>2714</v>
      </c>
      <c r="B38" s="16">
        <v>3</v>
      </c>
      <c r="C38" s="16">
        <v>310</v>
      </c>
      <c r="D38" s="16">
        <v>41175</v>
      </c>
      <c r="E38" s="16">
        <v>6674</v>
      </c>
      <c r="F38" s="16">
        <v>3789</v>
      </c>
      <c r="G38" s="16">
        <v>1990</v>
      </c>
      <c r="H38" s="16">
        <v>895</v>
      </c>
      <c r="I38">
        <v>0</v>
      </c>
      <c r="J38" s="16">
        <v>48063</v>
      </c>
      <c r="K38" s="16">
        <v>16119</v>
      </c>
      <c r="L38" s="16">
        <v>39</v>
      </c>
      <c r="M38" s="21">
        <v>2</v>
      </c>
    </row>
    <row r="39" spans="1:13" x14ac:dyDescent="0.25">
      <c r="A39" s="16" t="s">
        <v>2247</v>
      </c>
      <c r="B39" s="16">
        <v>4</v>
      </c>
      <c r="C39" s="16">
        <v>520</v>
      </c>
      <c r="D39" s="16">
        <v>119104</v>
      </c>
      <c r="E39" s="16">
        <v>16982</v>
      </c>
      <c r="F39" s="16">
        <v>9977</v>
      </c>
      <c r="G39" s="16">
        <v>4807</v>
      </c>
      <c r="H39" s="16">
        <v>2198</v>
      </c>
      <c r="I39">
        <v>6308</v>
      </c>
      <c r="J39" s="16">
        <v>45333</v>
      </c>
      <c r="K39" s="16">
        <v>46400</v>
      </c>
      <c r="L39" s="16">
        <v>164</v>
      </c>
      <c r="M39" s="21">
        <v>2</v>
      </c>
    </row>
    <row r="40" spans="1:13" x14ac:dyDescent="0.25">
      <c r="A40" s="16" t="s">
        <v>1793</v>
      </c>
      <c r="B40" s="16">
        <v>3</v>
      </c>
      <c r="C40" s="16">
        <v>385</v>
      </c>
      <c r="D40" s="16">
        <v>60244</v>
      </c>
      <c r="E40" s="16">
        <v>11052</v>
      </c>
      <c r="F40" s="16">
        <v>6186</v>
      </c>
      <c r="G40" s="16">
        <v>3260</v>
      </c>
      <c r="H40" s="16">
        <v>1606</v>
      </c>
      <c r="I40">
        <v>0</v>
      </c>
      <c r="J40" s="16">
        <v>45268</v>
      </c>
      <c r="K40" s="16">
        <v>24620</v>
      </c>
      <c r="L40" s="16">
        <v>233</v>
      </c>
      <c r="M40" s="21">
        <v>2</v>
      </c>
    </row>
    <row r="41" spans="1:13" x14ac:dyDescent="0.25">
      <c r="A41" s="16" t="s">
        <v>1402</v>
      </c>
      <c r="B41" s="16">
        <v>1</v>
      </c>
      <c r="C41" s="16">
        <v>160</v>
      </c>
      <c r="D41" s="16">
        <v>99070</v>
      </c>
      <c r="E41" s="16">
        <v>14240</v>
      </c>
      <c r="F41" s="16">
        <v>8525</v>
      </c>
      <c r="G41" s="16">
        <v>3972</v>
      </c>
      <c r="H41" s="16">
        <v>1743</v>
      </c>
      <c r="I41">
        <v>4546</v>
      </c>
      <c r="J41" s="16">
        <v>89218</v>
      </c>
      <c r="K41" s="16">
        <v>35041</v>
      </c>
      <c r="L41" s="16">
        <v>164</v>
      </c>
      <c r="M41" s="21">
        <v>2</v>
      </c>
    </row>
    <row r="42" spans="1:13" x14ac:dyDescent="0.25">
      <c r="A42" s="16" t="s">
        <v>1533</v>
      </c>
      <c r="B42" s="16">
        <v>58</v>
      </c>
      <c r="C42" s="16">
        <v>11830</v>
      </c>
      <c r="D42" s="16">
        <v>2298513</v>
      </c>
      <c r="E42" s="16">
        <v>308207</v>
      </c>
      <c r="F42" s="16">
        <v>167871</v>
      </c>
      <c r="G42" s="16">
        <v>94848</v>
      </c>
      <c r="H42" s="16">
        <v>45488</v>
      </c>
      <c r="I42">
        <v>104707</v>
      </c>
      <c r="J42" s="16">
        <v>55291</v>
      </c>
      <c r="K42" s="16">
        <v>780117</v>
      </c>
      <c r="L42" s="16">
        <v>3872</v>
      </c>
      <c r="M42" s="21">
        <v>9</v>
      </c>
    </row>
    <row r="43" spans="1:13" x14ac:dyDescent="0.25">
      <c r="A43" s="16" t="s">
        <v>1752</v>
      </c>
      <c r="B43" s="16">
        <v>9</v>
      </c>
      <c r="C43" s="16">
        <v>1248</v>
      </c>
      <c r="D43" s="16">
        <v>159431</v>
      </c>
      <c r="E43" s="16">
        <v>23594</v>
      </c>
      <c r="F43" s="16">
        <v>13253</v>
      </c>
      <c r="G43" s="16">
        <v>6937</v>
      </c>
      <c r="H43" s="16">
        <v>3404</v>
      </c>
      <c r="I43">
        <v>8444</v>
      </c>
      <c r="J43" s="16">
        <v>54152</v>
      </c>
      <c r="K43" s="16">
        <v>64702</v>
      </c>
      <c r="L43" s="16">
        <v>292</v>
      </c>
      <c r="M43" s="21">
        <v>3</v>
      </c>
    </row>
    <row r="44" spans="1:13" x14ac:dyDescent="0.25">
      <c r="A44" s="16" t="s">
        <v>1391</v>
      </c>
      <c r="B44" s="16">
        <v>10</v>
      </c>
      <c r="C44" s="16">
        <v>3186</v>
      </c>
      <c r="D44" s="16">
        <v>474101</v>
      </c>
      <c r="E44" s="16">
        <v>66728</v>
      </c>
      <c r="F44" s="16">
        <v>38758</v>
      </c>
      <c r="G44" s="16">
        <v>19257</v>
      </c>
      <c r="H44" s="16">
        <v>8713</v>
      </c>
      <c r="I44">
        <v>20960</v>
      </c>
      <c r="J44" s="16">
        <v>71084</v>
      </c>
      <c r="K44" s="16">
        <v>165516</v>
      </c>
      <c r="L44" s="16">
        <v>1139</v>
      </c>
      <c r="M44" s="21">
        <v>4</v>
      </c>
    </row>
    <row r="45" spans="1:13" x14ac:dyDescent="0.25">
      <c r="A45" s="16" t="s">
        <v>1467</v>
      </c>
      <c r="B45" s="16">
        <v>11</v>
      </c>
      <c r="C45" s="16">
        <v>1385</v>
      </c>
      <c r="D45" s="16">
        <v>323686</v>
      </c>
      <c r="E45" s="16">
        <v>46730</v>
      </c>
      <c r="F45" s="16">
        <v>25344</v>
      </c>
      <c r="G45" s="16">
        <v>14744</v>
      </c>
      <c r="H45" s="16">
        <v>6642</v>
      </c>
      <c r="I45">
        <v>13874</v>
      </c>
      <c r="J45" s="16">
        <v>82534</v>
      </c>
      <c r="K45" s="16">
        <v>99242</v>
      </c>
      <c r="L45" s="16">
        <v>807</v>
      </c>
      <c r="M45" s="21">
        <v>3</v>
      </c>
    </row>
    <row r="46" spans="1:13" x14ac:dyDescent="0.25">
      <c r="A46" s="16" t="s">
        <v>2185</v>
      </c>
      <c r="B46" s="16">
        <v>5</v>
      </c>
      <c r="C46" s="16">
        <v>722</v>
      </c>
      <c r="D46" s="16">
        <v>227377</v>
      </c>
      <c r="E46" s="16">
        <v>34175</v>
      </c>
      <c r="F46" s="16">
        <v>20075</v>
      </c>
      <c r="G46" s="16">
        <v>9582</v>
      </c>
      <c r="H46" s="16">
        <v>4518</v>
      </c>
      <c r="I46">
        <v>10640</v>
      </c>
      <c r="J46" s="16">
        <v>65100</v>
      </c>
      <c r="K46" s="16">
        <v>88296</v>
      </c>
      <c r="L46" s="16">
        <v>279</v>
      </c>
      <c r="M46" s="21">
        <v>5</v>
      </c>
    </row>
    <row r="47" spans="1:13" x14ac:dyDescent="0.25">
      <c r="A47" s="16" t="s">
        <v>1754</v>
      </c>
      <c r="B47" s="16">
        <v>3</v>
      </c>
      <c r="C47" s="16">
        <v>733</v>
      </c>
      <c r="D47" s="16">
        <v>154883</v>
      </c>
      <c r="E47" s="16">
        <v>23943</v>
      </c>
      <c r="F47" s="16">
        <v>12289</v>
      </c>
      <c r="G47" s="16">
        <v>7265</v>
      </c>
      <c r="H47" s="16">
        <v>4389</v>
      </c>
      <c r="I47">
        <v>7425</v>
      </c>
      <c r="J47" s="16">
        <v>55188</v>
      </c>
      <c r="K47" s="16">
        <v>62886</v>
      </c>
      <c r="L47" s="16">
        <v>171</v>
      </c>
      <c r="M47" s="21">
        <v>1</v>
      </c>
    </row>
    <row r="48" spans="1:13" x14ac:dyDescent="0.25">
      <c r="A48" s="16" t="s">
        <v>1743</v>
      </c>
      <c r="B48" s="16">
        <v>6</v>
      </c>
      <c r="C48" s="16">
        <v>1066</v>
      </c>
      <c r="D48" s="16">
        <v>31364</v>
      </c>
      <c r="E48" s="16">
        <v>5786</v>
      </c>
      <c r="F48" s="16">
        <v>3387</v>
      </c>
      <c r="G48" s="16">
        <v>1743</v>
      </c>
      <c r="H48" s="16">
        <v>656</v>
      </c>
      <c r="I48">
        <v>0</v>
      </c>
      <c r="J48" s="16">
        <v>50864</v>
      </c>
      <c r="K48" s="16">
        <v>13166</v>
      </c>
      <c r="L48" s="16">
        <v>538</v>
      </c>
      <c r="M48" s="21">
        <v>3</v>
      </c>
    </row>
    <row r="49" spans="1:13" x14ac:dyDescent="0.25">
      <c r="A49" s="16" t="s">
        <v>1765</v>
      </c>
      <c r="B49" s="16">
        <v>0</v>
      </c>
      <c r="C49" s="16">
        <v>0</v>
      </c>
      <c r="D49" s="16">
        <v>17992</v>
      </c>
      <c r="E49" s="16">
        <v>3441</v>
      </c>
      <c r="F49" s="16">
        <v>1953</v>
      </c>
      <c r="G49" s="16">
        <v>1092</v>
      </c>
      <c r="H49" s="16">
        <v>396</v>
      </c>
      <c r="I49">
        <v>0</v>
      </c>
      <c r="J49" s="16">
        <v>47404</v>
      </c>
      <c r="K49" s="16">
        <v>7530</v>
      </c>
      <c r="L49" s="16">
        <v>25</v>
      </c>
      <c r="M49" s="21">
        <v>1</v>
      </c>
    </row>
    <row r="50" spans="1:13" x14ac:dyDescent="0.25">
      <c r="A50" s="16" t="s">
        <v>2945</v>
      </c>
      <c r="B50" s="16">
        <v>1</v>
      </c>
      <c r="C50" s="16">
        <v>120</v>
      </c>
      <c r="D50" s="16">
        <v>34612</v>
      </c>
      <c r="E50" s="16">
        <v>5946</v>
      </c>
      <c r="F50" s="16">
        <v>3355</v>
      </c>
      <c r="G50" s="16">
        <v>1750</v>
      </c>
      <c r="H50" s="16">
        <v>841</v>
      </c>
      <c r="I50">
        <v>0</v>
      </c>
      <c r="J50" s="16">
        <v>46707</v>
      </c>
      <c r="K50" s="16">
        <v>13393</v>
      </c>
      <c r="L50" s="16">
        <v>25</v>
      </c>
      <c r="M50" s="21">
        <v>1</v>
      </c>
    </row>
    <row r="51" spans="1:13" x14ac:dyDescent="0.25">
      <c r="A51" s="16" t="s">
        <v>2278</v>
      </c>
      <c r="B51" s="16">
        <v>1</v>
      </c>
      <c r="C51" s="16">
        <v>120</v>
      </c>
      <c r="D51" s="16">
        <v>109558</v>
      </c>
      <c r="E51" s="16">
        <v>16746</v>
      </c>
      <c r="F51" s="16">
        <v>9421</v>
      </c>
      <c r="G51" s="16">
        <v>5195</v>
      </c>
      <c r="H51" s="16">
        <v>2130</v>
      </c>
      <c r="I51">
        <v>7116</v>
      </c>
      <c r="J51" s="16">
        <v>42303</v>
      </c>
      <c r="K51" s="16">
        <v>41605</v>
      </c>
      <c r="L51" s="16">
        <v>0</v>
      </c>
      <c r="M51" s="21">
        <v>0</v>
      </c>
    </row>
    <row r="52" spans="1:13" x14ac:dyDescent="0.25">
      <c r="A52" s="16" t="s">
        <v>2834</v>
      </c>
      <c r="B52" s="16">
        <v>6</v>
      </c>
      <c r="C52" s="16">
        <v>701</v>
      </c>
      <c r="D52" s="16">
        <v>96927</v>
      </c>
      <c r="E52" s="16">
        <v>16879</v>
      </c>
      <c r="F52" s="16">
        <v>9299</v>
      </c>
      <c r="G52" s="16">
        <v>5265</v>
      </c>
      <c r="H52" s="16">
        <v>2315</v>
      </c>
      <c r="I52">
        <v>6415</v>
      </c>
      <c r="J52" s="16">
        <v>43867</v>
      </c>
      <c r="K52" s="16">
        <v>40344</v>
      </c>
      <c r="L52" s="16">
        <v>115</v>
      </c>
      <c r="M52" s="21">
        <v>3</v>
      </c>
    </row>
    <row r="53" spans="1:13" x14ac:dyDescent="0.25">
      <c r="A53" s="16" t="s">
        <v>1388</v>
      </c>
      <c r="B53" s="16">
        <v>42</v>
      </c>
      <c r="C53" s="16">
        <v>8385</v>
      </c>
      <c r="D53" s="16">
        <v>1487901</v>
      </c>
      <c r="E53" s="16">
        <v>223515</v>
      </c>
      <c r="F53" s="16">
        <v>124661</v>
      </c>
      <c r="G53" s="16">
        <v>67471</v>
      </c>
      <c r="H53" s="16">
        <v>31383</v>
      </c>
      <c r="I53">
        <v>65082</v>
      </c>
      <c r="J53" s="16">
        <v>84506</v>
      </c>
      <c r="K53" s="16">
        <v>499922</v>
      </c>
      <c r="L53" s="16">
        <v>3141</v>
      </c>
      <c r="M53" s="21">
        <v>11</v>
      </c>
    </row>
    <row r="54" spans="1:13" x14ac:dyDescent="0.25">
      <c r="A54" s="16" t="s">
        <v>2042</v>
      </c>
      <c r="B54" s="16">
        <v>4</v>
      </c>
      <c r="C54" s="16">
        <v>437</v>
      </c>
      <c r="D54" s="16">
        <v>75211</v>
      </c>
      <c r="E54" s="16">
        <v>12449</v>
      </c>
      <c r="F54" s="16">
        <v>7594</v>
      </c>
      <c r="G54" s="16">
        <v>3517</v>
      </c>
      <c r="H54" s="16">
        <v>1338</v>
      </c>
      <c r="I54">
        <v>4832</v>
      </c>
      <c r="J54" s="16">
        <v>48103</v>
      </c>
      <c r="K54" s="16">
        <v>30139</v>
      </c>
      <c r="L54" s="16">
        <v>169</v>
      </c>
      <c r="M54" s="21">
        <v>2</v>
      </c>
    </row>
    <row r="55" spans="1:13" x14ac:dyDescent="0.25">
      <c r="A55" s="16" t="s">
        <v>2558</v>
      </c>
      <c r="B55" s="16">
        <v>2</v>
      </c>
      <c r="C55" s="16">
        <v>277</v>
      </c>
      <c r="D55" s="16">
        <v>49045</v>
      </c>
      <c r="E55" s="16">
        <v>8752</v>
      </c>
      <c r="F55" s="16">
        <v>4841</v>
      </c>
      <c r="G55" s="16">
        <v>2802</v>
      </c>
      <c r="H55" s="16">
        <v>1109</v>
      </c>
      <c r="I55">
        <v>0</v>
      </c>
      <c r="J55" s="16">
        <v>51948</v>
      </c>
      <c r="K55" s="16">
        <v>20350</v>
      </c>
      <c r="L55" s="16">
        <v>0</v>
      </c>
      <c r="M55" s="21">
        <v>0</v>
      </c>
    </row>
    <row r="56" spans="1:13" x14ac:dyDescent="0.25">
      <c r="A56" s="16" t="s">
        <v>2267</v>
      </c>
      <c r="B56" s="16">
        <v>5</v>
      </c>
      <c r="C56" s="16">
        <v>468</v>
      </c>
      <c r="D56" s="16">
        <v>102962</v>
      </c>
      <c r="E56" s="16">
        <v>12302</v>
      </c>
      <c r="F56" s="16">
        <v>7062</v>
      </c>
      <c r="G56" s="16">
        <v>3358</v>
      </c>
      <c r="H56" s="16">
        <v>1882</v>
      </c>
      <c r="I56">
        <v>3159</v>
      </c>
      <c r="J56" s="16">
        <v>48655</v>
      </c>
      <c r="K56" s="16">
        <v>38967</v>
      </c>
      <c r="L56" s="16">
        <v>212</v>
      </c>
      <c r="M56" s="21">
        <v>1</v>
      </c>
    </row>
    <row r="57" spans="1:13" x14ac:dyDescent="0.25">
      <c r="A57" s="16" t="s">
        <v>1886</v>
      </c>
      <c r="B57" s="16">
        <v>7</v>
      </c>
      <c r="C57" s="16">
        <v>1260</v>
      </c>
      <c r="D57" s="16">
        <v>179303</v>
      </c>
      <c r="E57" s="16">
        <v>30467</v>
      </c>
      <c r="F57" s="16">
        <v>17277</v>
      </c>
      <c r="G57" s="16">
        <v>8761</v>
      </c>
      <c r="H57" s="16">
        <v>4429</v>
      </c>
      <c r="I57">
        <v>10430</v>
      </c>
      <c r="J57" s="16">
        <v>57584</v>
      </c>
      <c r="K57" s="16">
        <v>71049</v>
      </c>
      <c r="L57" s="16">
        <v>325</v>
      </c>
      <c r="M57" s="21">
        <v>3</v>
      </c>
    </row>
    <row r="58" spans="1:13" x14ac:dyDescent="0.25">
      <c r="A58" s="16" t="s">
        <v>2103</v>
      </c>
      <c r="B58" s="16">
        <v>4</v>
      </c>
      <c r="C58" s="16">
        <v>402</v>
      </c>
      <c r="D58" s="16">
        <v>64480</v>
      </c>
      <c r="E58" s="16">
        <v>12581</v>
      </c>
      <c r="F58" s="16">
        <v>7099</v>
      </c>
      <c r="G58" s="16">
        <v>3710</v>
      </c>
      <c r="H58" s="16">
        <v>1772</v>
      </c>
      <c r="I58">
        <v>4089</v>
      </c>
      <c r="J58" s="16">
        <v>51619</v>
      </c>
      <c r="K58" s="16">
        <v>27990</v>
      </c>
      <c r="L58" s="16">
        <v>391</v>
      </c>
      <c r="M58" s="21">
        <v>1</v>
      </c>
    </row>
    <row r="59" spans="1:13" x14ac:dyDescent="0.25">
      <c r="A59" s="16" t="s">
        <v>317</v>
      </c>
      <c r="B59" s="16">
        <v>4</v>
      </c>
      <c r="C59" s="16">
        <v>526</v>
      </c>
      <c r="D59" s="16">
        <v>61828</v>
      </c>
      <c r="E59" s="16">
        <v>10781</v>
      </c>
      <c r="F59" s="16">
        <v>5987</v>
      </c>
      <c r="G59" s="16">
        <v>3238</v>
      </c>
      <c r="H59" s="16">
        <v>1556</v>
      </c>
      <c r="I59">
        <v>0</v>
      </c>
      <c r="J59" s="16">
        <v>48327</v>
      </c>
      <c r="K59" s="16">
        <v>24142</v>
      </c>
      <c r="L59" s="16">
        <v>0</v>
      </c>
      <c r="M59" s="21">
        <v>0</v>
      </c>
    </row>
    <row r="60" spans="1:13" x14ac:dyDescent="0.25">
      <c r="A60" s="16" t="s">
        <v>2331</v>
      </c>
      <c r="B60" s="16">
        <v>4</v>
      </c>
      <c r="C60" s="16">
        <v>564</v>
      </c>
      <c r="D60" s="16">
        <v>90856</v>
      </c>
      <c r="E60" s="16">
        <v>14802</v>
      </c>
      <c r="F60" s="16">
        <v>8607</v>
      </c>
      <c r="G60" s="16">
        <v>4370</v>
      </c>
      <c r="H60" s="16">
        <v>1825</v>
      </c>
      <c r="I60">
        <v>5775</v>
      </c>
      <c r="J60" s="16">
        <v>52562</v>
      </c>
      <c r="K60" s="16">
        <v>36585</v>
      </c>
      <c r="L60" s="16">
        <v>120</v>
      </c>
      <c r="M60" s="21">
        <v>1</v>
      </c>
    </row>
    <row r="61" spans="1:13" x14ac:dyDescent="0.25">
      <c r="A61" s="16" t="s">
        <v>1394</v>
      </c>
      <c r="B61" s="16">
        <v>43</v>
      </c>
      <c r="C61" s="16">
        <v>6624</v>
      </c>
      <c r="D61" s="16">
        <v>968815</v>
      </c>
      <c r="E61" s="16">
        <v>149600</v>
      </c>
      <c r="F61" s="16">
        <v>77266</v>
      </c>
      <c r="G61" s="16">
        <v>46761</v>
      </c>
      <c r="H61" s="16">
        <v>25573</v>
      </c>
      <c r="I61">
        <v>44942</v>
      </c>
      <c r="J61" s="16">
        <v>79619</v>
      </c>
      <c r="K61" s="16">
        <v>347232</v>
      </c>
      <c r="L61" s="16">
        <v>3378</v>
      </c>
      <c r="M61" s="21">
        <v>16</v>
      </c>
    </row>
    <row r="62" spans="1:13" x14ac:dyDescent="0.25">
      <c r="A62" s="16" t="s">
        <v>299</v>
      </c>
      <c r="B62" s="16">
        <v>2</v>
      </c>
      <c r="C62" s="16">
        <v>218</v>
      </c>
      <c r="D62" s="16">
        <v>40565</v>
      </c>
      <c r="E62" s="16">
        <v>6214</v>
      </c>
      <c r="F62" s="16">
        <v>3692</v>
      </c>
      <c r="G62" s="16">
        <v>1794</v>
      </c>
      <c r="H62" s="16">
        <v>728</v>
      </c>
      <c r="I62">
        <v>0</v>
      </c>
      <c r="J62" s="16">
        <v>50075</v>
      </c>
      <c r="K62" s="16">
        <v>15501</v>
      </c>
      <c r="L62" s="16">
        <v>62</v>
      </c>
      <c r="M62" s="21">
        <v>1</v>
      </c>
    </row>
    <row r="63" spans="1:13" x14ac:dyDescent="0.25">
      <c r="A63" s="16" t="s">
        <v>2762</v>
      </c>
      <c r="B63" s="16">
        <v>2</v>
      </c>
      <c r="C63" s="16">
        <v>198</v>
      </c>
      <c r="D63" s="16">
        <v>25009</v>
      </c>
      <c r="E63" s="16">
        <v>4486</v>
      </c>
      <c r="F63" s="16">
        <v>2525</v>
      </c>
      <c r="G63" s="16">
        <v>1355</v>
      </c>
      <c r="H63" s="16">
        <v>606</v>
      </c>
      <c r="I63">
        <v>0</v>
      </c>
      <c r="J63" s="16">
        <v>46822</v>
      </c>
      <c r="K63" s="16">
        <v>9517</v>
      </c>
      <c r="L63" s="16">
        <v>35</v>
      </c>
      <c r="M63" s="21">
        <v>1</v>
      </c>
    </row>
    <row r="64" spans="1:13" x14ac:dyDescent="0.25">
      <c r="A64" s="16" t="s">
        <v>3084</v>
      </c>
      <c r="B64" s="16">
        <f t="shared" ref="B64:I64" si="0">SUM(B2:B63)</f>
        <v>619</v>
      </c>
      <c r="C64" s="16">
        <f t="shared" si="0"/>
        <v>114988</v>
      </c>
      <c r="D64" s="35">
        <f t="shared" si="0"/>
        <v>19618453</v>
      </c>
      <c r="E64" s="35">
        <f t="shared" si="0"/>
        <v>2832481</v>
      </c>
      <c r="F64" s="35">
        <f t="shared" si="0"/>
        <v>1544122</v>
      </c>
      <c r="G64" s="35">
        <f t="shared" si="0"/>
        <v>864069</v>
      </c>
      <c r="H64" s="35">
        <f t="shared" si="0"/>
        <v>424290</v>
      </c>
      <c r="I64" s="35">
        <f t="shared" si="0"/>
        <v>905544</v>
      </c>
      <c r="J64" s="36">
        <f>AVERAGE(J2:J63)</f>
        <v>52288.387096774197</v>
      </c>
      <c r="K64" s="35">
        <f>SUM(K2:K63)</f>
        <v>7317755</v>
      </c>
      <c r="L64" s="35">
        <f>SUM(L2:L63)</f>
        <v>53065</v>
      </c>
      <c r="M64" s="35">
        <f>SUM(M2:M63)</f>
        <v>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D7502-1447-4A34-9E60-339640838B8F}">
  <dimension ref="A1:L620"/>
  <sheetViews>
    <sheetView workbookViewId="0">
      <selection activeCell="L3" sqref="L3"/>
    </sheetView>
  </sheetViews>
  <sheetFormatPr defaultRowHeight="15" x14ac:dyDescent="0.25"/>
  <cols>
    <col min="1" max="1" width="13" style="16" customWidth="1"/>
    <col min="3" max="4" width="13" style="16" customWidth="1"/>
    <col min="9" max="9" width="14.5703125" customWidth="1"/>
    <col min="11" max="11" width="9.140625" style="16"/>
  </cols>
  <sheetData>
    <row r="1" spans="1:12" ht="45" x14ac:dyDescent="0.25">
      <c r="A1" s="16" t="s">
        <v>1307</v>
      </c>
      <c r="C1" s="16" t="s">
        <v>270</v>
      </c>
      <c r="D1" s="16" t="s">
        <v>1308</v>
      </c>
      <c r="K1" s="16" t="s">
        <v>3082</v>
      </c>
    </row>
    <row r="2" spans="1:12" x14ac:dyDescent="0.25">
      <c r="A2">
        <v>0</v>
      </c>
      <c r="C2">
        <v>250</v>
      </c>
      <c r="D2" t="s">
        <v>1741</v>
      </c>
      <c r="E2">
        <f>SUM(C2:C1000)</f>
        <v>114988</v>
      </c>
      <c r="I2" s="16" t="s">
        <v>1741</v>
      </c>
      <c r="J2" s="16">
        <f>SUMIF($D$2:$D$3000,"*Albany*",$C$2:$C$3000)</f>
        <v>1837</v>
      </c>
      <c r="K2" s="16">
        <f>COUNTIF($D$2:$D$3000,"*Albany*")</f>
        <v>11</v>
      </c>
      <c r="L2">
        <f>SUM(J2:J1000)</f>
        <v>114988</v>
      </c>
    </row>
    <row r="3" spans="1:12" x14ac:dyDescent="0.25">
      <c r="A3">
        <v>0</v>
      </c>
      <c r="C3">
        <v>92</v>
      </c>
      <c r="D3" t="s">
        <v>1741</v>
      </c>
      <c r="I3" s="16" t="s">
        <v>2665</v>
      </c>
      <c r="J3" s="16">
        <f>SUMIF($D$2:$D$3000,"*Allegany*",$C$2:$C$3000)</f>
        <v>361</v>
      </c>
      <c r="K3" s="16">
        <f>COUNTIF($D$2:$D$3000,"*Allegany*")</f>
        <v>4</v>
      </c>
      <c r="L3">
        <f>SUM(K2:K70)</f>
        <v>614</v>
      </c>
    </row>
    <row r="4" spans="1:12" x14ac:dyDescent="0.25">
      <c r="A4">
        <v>0</v>
      </c>
      <c r="C4">
        <v>160</v>
      </c>
      <c r="D4" t="s">
        <v>1741</v>
      </c>
      <c r="I4" s="16" t="s">
        <v>1392</v>
      </c>
      <c r="J4" s="16">
        <f>SUMIF($D$2:$D$3000,"*Bronx*",$C$2:$C$3000)</f>
        <v>11876</v>
      </c>
      <c r="K4" s="16">
        <f>COUNTIF($D$2:$D$3000,"*Bronx*")</f>
        <v>45</v>
      </c>
    </row>
    <row r="5" spans="1:12" x14ac:dyDescent="0.25">
      <c r="A5">
        <v>0</v>
      </c>
      <c r="C5">
        <v>24</v>
      </c>
      <c r="D5" t="s">
        <v>1741</v>
      </c>
      <c r="I5" s="16" t="s">
        <v>2563</v>
      </c>
      <c r="J5" s="16">
        <f>SUMIF($D$2:$D$3000,"*Broome*",$C$2:$C$3000)</f>
        <v>1654</v>
      </c>
      <c r="K5" s="16">
        <f>COUNTIF($D$2:$D$3000,"*Broome*")</f>
        <v>11</v>
      </c>
    </row>
    <row r="6" spans="1:12" x14ac:dyDescent="0.25">
      <c r="A6">
        <v>0</v>
      </c>
      <c r="C6">
        <v>192</v>
      </c>
      <c r="D6" t="s">
        <v>1741</v>
      </c>
      <c r="I6" s="16" t="s">
        <v>2678</v>
      </c>
      <c r="J6" s="16">
        <f>SUMIF($D$2:$D$3000,"*Cattaraugus*",$C$2:$C$3000)</f>
        <v>552</v>
      </c>
      <c r="K6" s="16">
        <f>COUNTIF($D$2:$D$3000,"*Cattaraugus*")</f>
        <v>5</v>
      </c>
    </row>
    <row r="7" spans="1:12" x14ac:dyDescent="0.25">
      <c r="A7">
        <v>0</v>
      </c>
      <c r="C7">
        <v>160</v>
      </c>
      <c r="D7" t="s">
        <v>1741</v>
      </c>
      <c r="I7" s="16" t="s">
        <v>2243</v>
      </c>
      <c r="J7" s="16">
        <f>SUMIF($D$2:$D$3000,"*Cayuga*",$C$2:$C$3000)</f>
        <v>509</v>
      </c>
      <c r="K7" s="16">
        <f>COUNTIF($D$2:$D$3000,"*Cayuga*")</f>
        <v>4</v>
      </c>
    </row>
    <row r="8" spans="1:12" x14ac:dyDescent="0.25">
      <c r="A8">
        <v>0</v>
      </c>
      <c r="C8">
        <v>120</v>
      </c>
      <c r="D8" t="s">
        <v>1741</v>
      </c>
      <c r="I8" s="16" t="s">
        <v>2683</v>
      </c>
      <c r="J8" s="16">
        <f>SUMIF($D$2:$D$3000,"*Chautauqua*",$C$2:$C$3000)</f>
        <v>950</v>
      </c>
      <c r="K8" s="16">
        <f>COUNTIF($D$2:$D$3000,"*Chautauqua*")</f>
        <v>7</v>
      </c>
    </row>
    <row r="9" spans="1:12" x14ac:dyDescent="0.25">
      <c r="A9">
        <v>0</v>
      </c>
      <c r="C9">
        <v>200</v>
      </c>
      <c r="D9" t="s">
        <v>1741</v>
      </c>
      <c r="I9" s="16" t="s">
        <v>2954</v>
      </c>
      <c r="J9" s="16">
        <f>SUMIF($D$2:$D$3000,"*Chemung*",$C$2:$C$3000)</f>
        <v>738</v>
      </c>
      <c r="K9" s="16">
        <f>COUNTIF($D$2:$D$3000,"*Chemung*")</f>
        <v>5</v>
      </c>
    </row>
    <row r="10" spans="1:12" x14ac:dyDescent="0.25">
      <c r="A10">
        <v>0</v>
      </c>
      <c r="C10">
        <v>210</v>
      </c>
      <c r="D10" t="s">
        <v>1741</v>
      </c>
      <c r="I10" s="16" t="s">
        <v>2318</v>
      </c>
      <c r="J10" s="16">
        <f>SUMIF($D$2:$D$3000,"*Chenango*",$C$2:$C$3000)</f>
        <v>564</v>
      </c>
      <c r="K10" s="16">
        <f>COUNTIF($D$2:$D$3000,"*Chenango*")</f>
        <v>5</v>
      </c>
    </row>
    <row r="11" spans="1:12" x14ac:dyDescent="0.25">
      <c r="A11">
        <v>0</v>
      </c>
      <c r="C11">
        <v>302</v>
      </c>
      <c r="D11" t="s">
        <v>1741</v>
      </c>
      <c r="I11" s="16" t="s">
        <v>2171</v>
      </c>
      <c r="J11" s="16">
        <f>SUMIF($D$2:$D$3000,"*Clinton*",$C$2:$C$3000)</f>
        <v>551</v>
      </c>
      <c r="K11" s="16">
        <f>COUNTIF($D$2:$D$3000,"*Clinton*")</f>
        <v>4</v>
      </c>
    </row>
    <row r="12" spans="1:12" x14ac:dyDescent="0.25">
      <c r="A12">
        <v>0</v>
      </c>
      <c r="C12">
        <v>127</v>
      </c>
      <c r="D12" t="s">
        <v>1741</v>
      </c>
      <c r="I12" s="16" t="s">
        <v>394</v>
      </c>
      <c r="J12" s="16">
        <f>SUMIF($D$2:$D$3000,"*Columbia*",$C$2:$C$3000)</f>
        <v>596</v>
      </c>
      <c r="K12" s="16">
        <f>COUNTIF($D$2:$D$3000,"*Columbia*")</f>
        <v>4</v>
      </c>
    </row>
    <row r="13" spans="1:12" x14ac:dyDescent="0.25">
      <c r="A13">
        <v>10</v>
      </c>
      <c r="C13">
        <v>80</v>
      </c>
      <c r="D13" t="s">
        <v>2665</v>
      </c>
      <c r="I13" s="16" t="s">
        <v>2259</v>
      </c>
      <c r="J13" s="16">
        <f>SUMIF($D$2:$D$3000,"*Cortland*",$C$2:$C$3000)</f>
        <v>400</v>
      </c>
      <c r="K13" s="16">
        <f>COUNTIF($D$2:$D$3000,"*Cortland*")</f>
        <v>3</v>
      </c>
    </row>
    <row r="14" spans="1:12" x14ac:dyDescent="0.25">
      <c r="A14">
        <v>10</v>
      </c>
      <c r="C14">
        <v>100</v>
      </c>
      <c r="D14" t="s">
        <v>2665</v>
      </c>
      <c r="I14" s="16" t="s">
        <v>279</v>
      </c>
      <c r="J14" s="16">
        <f>SUMIF($D$2:$D$3000,"*Delaware*",$C$2:$C$3000)</f>
        <v>378</v>
      </c>
      <c r="K14" s="16">
        <f>COUNTIF($D$2:$D$3000,"*Delaware*")</f>
        <v>3</v>
      </c>
    </row>
    <row r="15" spans="1:12" x14ac:dyDescent="0.25">
      <c r="A15">
        <v>10</v>
      </c>
      <c r="C15">
        <v>61</v>
      </c>
      <c r="D15" t="s">
        <v>2665</v>
      </c>
      <c r="I15" s="16" t="s">
        <v>1969</v>
      </c>
      <c r="J15" s="16">
        <f>SUMIF($D$2:$D$3000,"*Dutchess*",$C$2:$C$3000)</f>
        <v>2002</v>
      </c>
      <c r="K15" s="16">
        <f>COUNTIF($D$2:$D$3000,"*Dutchess*")</f>
        <v>13</v>
      </c>
    </row>
    <row r="16" spans="1:12" x14ac:dyDescent="0.25">
      <c r="A16">
        <v>10</v>
      </c>
      <c r="C16">
        <v>120</v>
      </c>
      <c r="D16" t="s">
        <v>2665</v>
      </c>
      <c r="I16" s="16" t="s">
        <v>2646</v>
      </c>
      <c r="J16" s="16">
        <f>SUMIF($D$2:$D$3000,"*Erie*",$C$2:$C$3000)</f>
        <v>5770</v>
      </c>
      <c r="K16" s="16">
        <f>COUNTIF($D$2:$D$3000,"*Erie*")</f>
        <v>36</v>
      </c>
    </row>
    <row r="17" spans="1:11" x14ac:dyDescent="0.25">
      <c r="A17">
        <v>20</v>
      </c>
      <c r="C17">
        <v>843</v>
      </c>
      <c r="D17" t="s">
        <v>1392</v>
      </c>
      <c r="I17" s="16" t="s">
        <v>2143</v>
      </c>
      <c r="J17" s="16">
        <f>SUMIF($D$2:$D$3000,"*Essex*",$C$2:$C$3000)</f>
        <v>340</v>
      </c>
      <c r="K17" s="16">
        <f>COUNTIF($D$2:$D$3000,"*Essex*")</f>
        <v>3</v>
      </c>
    </row>
    <row r="18" spans="1:11" x14ac:dyDescent="0.25">
      <c r="A18">
        <v>20</v>
      </c>
      <c r="C18">
        <v>243</v>
      </c>
      <c r="D18" t="s">
        <v>1392</v>
      </c>
      <c r="I18" s="16" t="s">
        <v>410</v>
      </c>
      <c r="J18" s="16">
        <f>SUMIF($D$2:$D$3000,"*Franklin*",$C$2:$C$3000)</f>
        <v>195</v>
      </c>
      <c r="K18" s="16">
        <f>COUNTIF($D$2:$D$3000,"*Franklin*")</f>
        <v>2</v>
      </c>
    </row>
    <row r="19" spans="1:11" x14ac:dyDescent="0.25">
      <c r="A19">
        <v>20</v>
      </c>
      <c r="C19">
        <v>66</v>
      </c>
      <c r="D19" t="s">
        <v>1392</v>
      </c>
      <c r="I19" s="16" t="s">
        <v>1760</v>
      </c>
      <c r="J19" s="16">
        <f>SUMIF($D$2:$D$3000,"*Fulton*",$C$2:$C$3000)</f>
        <v>360</v>
      </c>
      <c r="K19" s="16">
        <f>COUNTIF($D$2:$D$3000,"*Fulton*")</f>
        <v>3</v>
      </c>
    </row>
    <row r="20" spans="1:11" x14ac:dyDescent="0.25">
      <c r="A20">
        <v>20</v>
      </c>
      <c r="C20">
        <v>200</v>
      </c>
      <c r="D20" t="s">
        <v>1392</v>
      </c>
      <c r="I20" s="16" t="s">
        <v>2649</v>
      </c>
      <c r="J20" s="16">
        <f>SUMIF($D$2:$D$3000,"*Genesee*",$C$2:$C$3000)</f>
        <v>488</v>
      </c>
      <c r="K20" s="16">
        <f>COUNTIF($D$2:$D$3000,"*Genesee*")</f>
        <v>4</v>
      </c>
    </row>
    <row r="21" spans="1:11" x14ac:dyDescent="0.25">
      <c r="A21">
        <v>20</v>
      </c>
      <c r="C21">
        <v>200</v>
      </c>
      <c r="D21" t="s">
        <v>1392</v>
      </c>
      <c r="I21" s="16" t="s">
        <v>1748</v>
      </c>
      <c r="J21" s="16">
        <f>SUMIF($D$2:$D$3000,"*Greene*",$C$2:$C$3000)</f>
        <v>256</v>
      </c>
      <c r="K21" s="16">
        <f>COUNTIF($D$2:$D$3000,"*Greene*")</f>
        <v>2</v>
      </c>
    </row>
    <row r="22" spans="1:11" x14ac:dyDescent="0.25">
      <c r="A22">
        <v>20</v>
      </c>
      <c r="C22">
        <v>191</v>
      </c>
      <c r="D22" t="s">
        <v>1392</v>
      </c>
      <c r="I22" s="16" t="s">
        <v>1822</v>
      </c>
      <c r="J22" s="16">
        <f>SUMIF($D$2:$D$3000,"*Hamilton*",$C$2:$C$3000)</f>
        <v>0</v>
      </c>
      <c r="K22" s="16">
        <f>COUNTIF($D$2:$D$3000,"*Hamilton*")</f>
        <v>0</v>
      </c>
    </row>
    <row r="23" spans="1:11" x14ac:dyDescent="0.25">
      <c r="A23">
        <v>20</v>
      </c>
      <c r="C23">
        <v>200</v>
      </c>
      <c r="D23" t="s">
        <v>1392</v>
      </c>
      <c r="I23" s="16" t="s">
        <v>2373</v>
      </c>
      <c r="J23" s="16">
        <f>SUMIF($D$2:$D$3000,"*Herkimer*",$C$2:$C$3000)</f>
        <v>523</v>
      </c>
      <c r="K23" s="16">
        <f>COUNTIF($D$2:$D$3000,"*Herkimer*")</f>
        <v>4</v>
      </c>
    </row>
    <row r="24" spans="1:11" x14ac:dyDescent="0.25">
      <c r="A24">
        <v>20</v>
      </c>
      <c r="C24">
        <v>200</v>
      </c>
      <c r="D24" t="s">
        <v>1392</v>
      </c>
      <c r="I24" s="16" t="s">
        <v>404</v>
      </c>
      <c r="J24" s="16">
        <f>SUMIF($D$2:$D$3000,"*Jefferson*",$C$2:$C$3000)</f>
        <v>530</v>
      </c>
      <c r="K24" s="16">
        <f>COUNTIF($D$2:$D$3000,"*Jefferson*")</f>
        <v>3</v>
      </c>
    </row>
    <row r="25" spans="1:11" x14ac:dyDescent="0.25">
      <c r="A25">
        <v>20</v>
      </c>
      <c r="C25">
        <v>108</v>
      </c>
      <c r="D25" t="s">
        <v>1392</v>
      </c>
      <c r="I25" s="16" t="s">
        <v>1544</v>
      </c>
      <c r="J25" s="16">
        <f>SUMIF($D$2:$D$3000,"*kings*",$C$2:$C$3000)</f>
        <v>10413</v>
      </c>
      <c r="K25" s="16">
        <f>COUNTIF($D$2:$D$3000,"*kings*")</f>
        <v>40</v>
      </c>
    </row>
    <row r="26" spans="1:11" x14ac:dyDescent="0.25">
      <c r="A26">
        <v>20</v>
      </c>
      <c r="C26">
        <v>400</v>
      </c>
      <c r="D26" t="s">
        <v>1392</v>
      </c>
      <c r="I26" s="16" t="s">
        <v>387</v>
      </c>
      <c r="J26" s="16">
        <f>SUMIF($D$2:$D$3000,"*lewis*",$C$2:$C$3000)</f>
        <v>160</v>
      </c>
      <c r="K26" s="16">
        <f>COUNTIF($D$2:$D$3000,"*lewis*")</f>
        <v>1</v>
      </c>
    </row>
    <row r="27" spans="1:11" x14ac:dyDescent="0.25">
      <c r="A27">
        <v>20</v>
      </c>
      <c r="C27">
        <v>46</v>
      </c>
      <c r="D27" t="s">
        <v>1392</v>
      </c>
      <c r="I27" s="16" t="s">
        <v>2002</v>
      </c>
      <c r="J27" s="16">
        <f>SUMIF($D$2:$D$3000,"*Livingston*",$C$2:$C$3000)</f>
        <v>354</v>
      </c>
      <c r="K27" s="16">
        <f>COUNTIF($D$2:$D$3000,"*Livingston*")</f>
        <v>3</v>
      </c>
    </row>
    <row r="28" spans="1:11" x14ac:dyDescent="0.25">
      <c r="A28">
        <v>20</v>
      </c>
      <c r="C28">
        <v>213</v>
      </c>
      <c r="D28" t="s">
        <v>1392</v>
      </c>
      <c r="I28" s="16" t="s">
        <v>2252</v>
      </c>
      <c r="J28" s="16">
        <f>SUMIF($D$2:$D$3000,"*Madison*",$C$2:$C$3000)</f>
        <v>360</v>
      </c>
      <c r="K28" s="16">
        <f>COUNTIF($D$2:$D$3000,"*Madison*")</f>
        <v>3</v>
      </c>
    </row>
    <row r="29" spans="1:11" x14ac:dyDescent="0.25">
      <c r="A29">
        <v>20</v>
      </c>
      <c r="C29">
        <v>816</v>
      </c>
      <c r="D29" t="s">
        <v>1392</v>
      </c>
      <c r="I29" s="16" t="s">
        <v>1492</v>
      </c>
      <c r="J29" s="16">
        <f>SUMIF($D$2:$D$3000,"*Monroe*",$C$2:$C$3000)</f>
        <v>5239</v>
      </c>
      <c r="K29" s="16">
        <f>COUNTIF($D$2:$D$3000,"*Monroe*")</f>
        <v>34</v>
      </c>
    </row>
    <row r="30" spans="1:11" x14ac:dyDescent="0.25">
      <c r="A30">
        <v>20</v>
      </c>
      <c r="C30">
        <v>90</v>
      </c>
      <c r="D30" t="s">
        <v>1392</v>
      </c>
      <c r="I30" s="16" t="s">
        <v>1746</v>
      </c>
      <c r="J30" s="16">
        <f>SUMIF($D$2:$D$3000,"*montgomery*",$C$2:$C$3000)</f>
        <v>590</v>
      </c>
      <c r="K30" s="16">
        <f>COUNTIF($D$2:$D$3000,"*montgomery*")</f>
        <v>5</v>
      </c>
    </row>
    <row r="31" spans="1:11" x14ac:dyDescent="0.25">
      <c r="A31">
        <v>20</v>
      </c>
      <c r="C31">
        <v>200</v>
      </c>
      <c r="D31" t="s">
        <v>1392</v>
      </c>
      <c r="I31" s="16" t="s">
        <v>1530</v>
      </c>
      <c r="J31" s="16">
        <f>SUMIF($D$2:$D$3000,"*Nassau*",$C$2:$C$3000)</f>
        <v>7629</v>
      </c>
      <c r="K31" s="16">
        <f>COUNTIF($D$2:$D$3000,"*Nassau*")</f>
        <v>37</v>
      </c>
    </row>
    <row r="32" spans="1:11" x14ac:dyDescent="0.25">
      <c r="A32">
        <v>20</v>
      </c>
      <c r="C32">
        <v>240</v>
      </c>
      <c r="D32" t="s">
        <v>1392</v>
      </c>
      <c r="I32" s="16" t="s">
        <v>301</v>
      </c>
      <c r="J32" s="16">
        <f>SUMIF($D$2:$D$3000,"*new york*",$C$2:$C$3000)</f>
        <v>7087</v>
      </c>
      <c r="K32" s="16">
        <f>COUNTIF($D$2:$D$3000,"*new york*")</f>
        <v>17</v>
      </c>
    </row>
    <row r="33" spans="1:11" x14ac:dyDescent="0.25">
      <c r="A33">
        <v>20</v>
      </c>
      <c r="C33">
        <v>720</v>
      </c>
      <c r="D33" t="s">
        <v>1392</v>
      </c>
      <c r="I33" s="16" t="s">
        <v>2652</v>
      </c>
      <c r="J33" s="16">
        <f>SUMIF($D$2:$D$3000,"*Niagara*",$C$2:$C$3000)</f>
        <v>1389</v>
      </c>
      <c r="K33" s="16">
        <f>COUNTIF($D$2:$D$3000,"*Niagara*")</f>
        <v>10</v>
      </c>
    </row>
    <row r="34" spans="1:11" x14ac:dyDescent="0.25">
      <c r="A34">
        <v>20</v>
      </c>
      <c r="C34">
        <v>448</v>
      </c>
      <c r="D34" t="s">
        <v>1392</v>
      </c>
      <c r="I34" s="16" t="s">
        <v>2269</v>
      </c>
      <c r="J34" s="16">
        <f>SUMIF($D$2:$D$3000,"*Oneida*",$C$2:$C$3000)</f>
        <v>2647</v>
      </c>
      <c r="K34" s="16">
        <f>COUNTIF($D$2:$D$3000,"*Oneida*")</f>
        <v>17</v>
      </c>
    </row>
    <row r="35" spans="1:11" x14ac:dyDescent="0.25">
      <c r="A35">
        <v>20</v>
      </c>
      <c r="C35">
        <v>240</v>
      </c>
      <c r="D35" t="s">
        <v>1392</v>
      </c>
      <c r="I35" s="16" t="s">
        <v>2241</v>
      </c>
      <c r="J35" s="16">
        <f>SUMIF($D$2:$D$3000,"*Onondaga*",$C$2:$C$3000)</f>
        <v>2945</v>
      </c>
      <c r="K35" s="16">
        <f>COUNTIF($D$2:$D$3000,"*Onondaga*")</f>
        <v>14</v>
      </c>
    </row>
    <row r="36" spans="1:11" x14ac:dyDescent="0.25">
      <c r="A36">
        <v>20</v>
      </c>
      <c r="C36">
        <v>264</v>
      </c>
      <c r="D36" t="s">
        <v>1392</v>
      </c>
      <c r="I36" s="16" t="s">
        <v>2769</v>
      </c>
      <c r="J36" s="16">
        <f>SUMIF($D$2:$D$3000,"*Ontario*",$C$2:$C$3000)</f>
        <v>775</v>
      </c>
      <c r="K36" s="16">
        <f>COUNTIF($D$2:$D$3000,"*Ontario*")</f>
        <v>5</v>
      </c>
    </row>
    <row r="37" spans="1:11" x14ac:dyDescent="0.25">
      <c r="A37">
        <v>20</v>
      </c>
      <c r="C37">
        <v>200</v>
      </c>
      <c r="D37" t="s">
        <v>1392</v>
      </c>
      <c r="I37" s="16" t="s">
        <v>1469</v>
      </c>
      <c r="J37" s="16">
        <f>SUMIF($D$2:$D$3000,"*orange*",$C$2:$C$3000)</f>
        <v>1438</v>
      </c>
      <c r="K37" s="16">
        <f>COUNTIF($D$2:$D$3000,"*orange*")</f>
        <v>10</v>
      </c>
    </row>
    <row r="38" spans="1:11" x14ac:dyDescent="0.25">
      <c r="A38">
        <v>20</v>
      </c>
      <c r="C38">
        <v>386</v>
      </c>
      <c r="D38" t="s">
        <v>1392</v>
      </c>
      <c r="I38" s="16" t="s">
        <v>2714</v>
      </c>
      <c r="J38" s="16">
        <f>SUMIF($D$2:$D$3000,"*orleans*",$C$2:$C$3000)</f>
        <v>310</v>
      </c>
      <c r="K38" s="16">
        <f>COUNTIF($D$2:$D$3000,"*orleans*")</f>
        <v>3</v>
      </c>
    </row>
    <row r="39" spans="1:11" x14ac:dyDescent="0.25">
      <c r="A39">
        <v>20</v>
      </c>
      <c r="C39">
        <v>120</v>
      </c>
      <c r="D39" t="s">
        <v>1392</v>
      </c>
      <c r="I39" s="16" t="s">
        <v>2247</v>
      </c>
      <c r="J39" s="16">
        <f>SUMIF($D$2:$D$3000,"*oswego*",$C$2:$C$3000)</f>
        <v>520</v>
      </c>
      <c r="K39" s="16">
        <f>COUNTIF($D$2:$D$3000,"*oswego*")</f>
        <v>4</v>
      </c>
    </row>
    <row r="40" spans="1:11" x14ac:dyDescent="0.25">
      <c r="A40">
        <v>20</v>
      </c>
      <c r="C40">
        <v>524</v>
      </c>
      <c r="D40" t="s">
        <v>1392</v>
      </c>
      <c r="I40" s="16" t="s">
        <v>1793</v>
      </c>
      <c r="J40" s="16">
        <f>SUMIF($D$2:$D$3000,"*otsego*",$C$2:$C$3000)</f>
        <v>385</v>
      </c>
      <c r="K40" s="16">
        <f>COUNTIF($D$2:$D$3000,"*otsego*")</f>
        <v>3</v>
      </c>
    </row>
    <row r="41" spans="1:11" x14ac:dyDescent="0.25">
      <c r="A41">
        <v>20</v>
      </c>
      <c r="C41">
        <v>240</v>
      </c>
      <c r="D41" t="s">
        <v>1392</v>
      </c>
      <c r="I41" s="16" t="s">
        <v>1402</v>
      </c>
      <c r="J41" s="16">
        <f>SUMIF($D$2:$D$3000,"*putnam*",$C$2:$C$3000)</f>
        <v>320</v>
      </c>
      <c r="K41" s="16">
        <f>COUNTIF($D$2:$D$3000,"*putnam*")</f>
        <v>2</v>
      </c>
    </row>
    <row r="42" spans="1:11" x14ac:dyDescent="0.25">
      <c r="A42">
        <v>20</v>
      </c>
      <c r="C42">
        <v>366</v>
      </c>
      <c r="D42" t="s">
        <v>1392</v>
      </c>
      <c r="I42" s="16" t="s">
        <v>1533</v>
      </c>
      <c r="J42" s="16">
        <f>SUMIF($D$2:$D$3000,"*queens*",$C$2:$C$3000)</f>
        <v>12357</v>
      </c>
      <c r="K42" s="16">
        <f>COUNTIF($D$2:$D$3000,"*queens*")</f>
        <v>59</v>
      </c>
    </row>
    <row r="43" spans="1:11" x14ac:dyDescent="0.25">
      <c r="A43">
        <v>20</v>
      </c>
      <c r="C43">
        <v>200</v>
      </c>
      <c r="D43" t="s">
        <v>1392</v>
      </c>
      <c r="I43" s="16" t="s">
        <v>1752</v>
      </c>
      <c r="J43" s="16">
        <f>SUMIF($D$2:$D$3000,"*Rensselaer*",$C$2:$C$3000)</f>
        <v>1248</v>
      </c>
      <c r="K43" s="16">
        <f>COUNTIF($D$2:$D$3000,"*Rensselaer*")</f>
        <v>9</v>
      </c>
    </row>
    <row r="44" spans="1:11" x14ac:dyDescent="0.25">
      <c r="A44">
        <v>20</v>
      </c>
      <c r="C44">
        <v>30</v>
      </c>
      <c r="D44" t="s">
        <v>1392</v>
      </c>
      <c r="I44" s="16" t="s">
        <v>1391</v>
      </c>
      <c r="J44" s="16">
        <f>SUMIF($D$2:$D$3000,"*Richmond*",$C$2:$C$3000)</f>
        <v>3186</v>
      </c>
      <c r="K44" s="16">
        <f>COUNTIF($D$2:$D$3000,"*Richmond*")</f>
        <v>10</v>
      </c>
    </row>
    <row r="45" spans="1:11" x14ac:dyDescent="0.25">
      <c r="A45">
        <v>20</v>
      </c>
      <c r="C45">
        <v>200</v>
      </c>
      <c r="D45" t="s">
        <v>1392</v>
      </c>
      <c r="I45" s="16" t="s">
        <v>1467</v>
      </c>
      <c r="J45" s="16">
        <f>SUMIF($D$2:$D$3000,"*Rockland*",$C$2:$C$3000)</f>
        <v>1385</v>
      </c>
      <c r="K45" s="16">
        <f>COUNTIF($D$2:$D$3000,"*Rockland*")</f>
        <v>11</v>
      </c>
    </row>
    <row r="46" spans="1:11" x14ac:dyDescent="0.25">
      <c r="A46">
        <v>20</v>
      </c>
      <c r="C46">
        <v>240</v>
      </c>
      <c r="D46" t="s">
        <v>1392</v>
      </c>
      <c r="I46" s="16" t="s">
        <v>2185</v>
      </c>
      <c r="J46" s="16">
        <f>SUMIF($D$2:$D$3000,"*St. Lawrence*",$C$2:$C$3000)</f>
        <v>722</v>
      </c>
      <c r="K46" s="16">
        <f>COUNTIF($D$2:$D$3000,"*Saint Lawrence*")</f>
        <v>0</v>
      </c>
    </row>
    <row r="47" spans="1:11" x14ac:dyDescent="0.25">
      <c r="A47">
        <v>20</v>
      </c>
      <c r="C47">
        <v>480</v>
      </c>
      <c r="D47" t="s">
        <v>1392</v>
      </c>
      <c r="I47" s="16" t="s">
        <v>1754</v>
      </c>
      <c r="J47" s="16">
        <f>SUMIF($D$2:$D$3000,"*Saratoga*",$C$2:$C$3000)</f>
        <v>733</v>
      </c>
      <c r="K47" s="16">
        <f>COUNTIF($D$2:$D$3000,"*Saratoga*")</f>
        <v>3</v>
      </c>
    </row>
    <row r="48" spans="1:11" x14ac:dyDescent="0.25">
      <c r="A48">
        <v>20</v>
      </c>
      <c r="C48">
        <v>240</v>
      </c>
      <c r="D48" t="s">
        <v>1392</v>
      </c>
      <c r="I48" s="16" t="s">
        <v>1743</v>
      </c>
      <c r="J48" s="16">
        <f>SUMIF($D$2:$D$3000,"*Schenectady*",$C$2:$C$3000)</f>
        <v>1066</v>
      </c>
      <c r="K48" s="16">
        <f>COUNTIF($D$2:$D$3000,"*Schenectady*")</f>
        <v>6</v>
      </c>
    </row>
    <row r="49" spans="1:11" x14ac:dyDescent="0.25">
      <c r="A49">
        <v>20</v>
      </c>
      <c r="C49">
        <v>77</v>
      </c>
      <c r="D49" t="s">
        <v>1392</v>
      </c>
      <c r="I49" s="16" t="s">
        <v>1765</v>
      </c>
      <c r="J49" s="16">
        <f>SUMIF($D$2:$D$3000,"*Schoharie*",$C$2:$C$3000)</f>
        <v>0</v>
      </c>
      <c r="K49" s="16">
        <f>COUNTIF($D$2:$D$3000,"*Schoharie*")</f>
        <v>0</v>
      </c>
    </row>
    <row r="50" spans="1:11" x14ac:dyDescent="0.25">
      <c r="A50">
        <v>20</v>
      </c>
      <c r="C50">
        <v>205</v>
      </c>
      <c r="D50" t="s">
        <v>1392</v>
      </c>
      <c r="I50" s="16" t="s">
        <v>2945</v>
      </c>
      <c r="J50" s="16">
        <f>SUMIF($D$2:$D$3000,"*Schuyler*",$C$2:$C$3000)</f>
        <v>120</v>
      </c>
      <c r="K50" s="16">
        <f>COUNTIF($D$2:$D$3000,"*Schuyler*")</f>
        <v>1</v>
      </c>
    </row>
    <row r="51" spans="1:11" x14ac:dyDescent="0.25">
      <c r="A51">
        <v>20</v>
      </c>
      <c r="C51">
        <v>200</v>
      </c>
      <c r="D51" t="s">
        <v>1392</v>
      </c>
      <c r="I51" s="16" t="s">
        <v>2278</v>
      </c>
      <c r="J51" s="16">
        <f>SUMIF($D$2:$D$3000,"*Seneca*",$C$2:$C$3000)</f>
        <v>120</v>
      </c>
      <c r="K51" s="16">
        <f>COUNTIF($D$2:$D$3000,"*Seneca*")</f>
        <v>1</v>
      </c>
    </row>
    <row r="52" spans="1:11" x14ac:dyDescent="0.25">
      <c r="A52">
        <v>20</v>
      </c>
      <c r="C52">
        <v>167</v>
      </c>
      <c r="D52" t="s">
        <v>1392</v>
      </c>
      <c r="I52" s="16" t="s">
        <v>2834</v>
      </c>
      <c r="J52" s="16">
        <f>SUMIF($D$2:$D$3000,"*Steuben*",$C$2:$C$3000)</f>
        <v>701</v>
      </c>
      <c r="K52" s="16">
        <f>COUNTIF($D$2:$D$3000,"*Steuben*")</f>
        <v>6</v>
      </c>
    </row>
    <row r="53" spans="1:11" x14ac:dyDescent="0.25">
      <c r="A53">
        <v>20</v>
      </c>
      <c r="C53">
        <v>240</v>
      </c>
      <c r="D53" t="s">
        <v>1392</v>
      </c>
      <c r="I53" s="16" t="s">
        <v>1388</v>
      </c>
      <c r="J53" s="16">
        <f>SUMIF($D$2:$D$3000,"*Suffolk*",$C$2:$C$3000)</f>
        <v>8385</v>
      </c>
      <c r="K53" s="16">
        <f>COUNTIF($D$2:$D$3000,"*Suffolk*")</f>
        <v>42</v>
      </c>
    </row>
    <row r="54" spans="1:11" x14ac:dyDescent="0.25">
      <c r="A54">
        <v>20</v>
      </c>
      <c r="C54">
        <v>240</v>
      </c>
      <c r="D54" t="s">
        <v>1392</v>
      </c>
      <c r="I54" s="16" t="s">
        <v>2042</v>
      </c>
      <c r="J54" s="16">
        <f>SUMIF($D$2:$D$3000,"*Sullivan*",$C$2:$C$3000)</f>
        <v>437</v>
      </c>
      <c r="K54" s="16">
        <f>COUNTIF($D$2:$D$3000,"*Sullivan*")</f>
        <v>4</v>
      </c>
    </row>
    <row r="55" spans="1:11" x14ac:dyDescent="0.25">
      <c r="A55">
        <v>20</v>
      </c>
      <c r="C55">
        <v>199</v>
      </c>
      <c r="D55" t="s">
        <v>1392</v>
      </c>
      <c r="I55" s="16" t="s">
        <v>2558</v>
      </c>
      <c r="J55" s="16">
        <f>SUMIF($D$2:$D$3000,"*tioga*",$C$2:$C$3000)</f>
        <v>277</v>
      </c>
      <c r="K55" s="16">
        <f>COUNTIF($D$2:$D$3000,"*tioga*")</f>
        <v>2</v>
      </c>
    </row>
    <row r="56" spans="1:11" x14ac:dyDescent="0.25">
      <c r="A56">
        <v>20</v>
      </c>
      <c r="C56">
        <v>122</v>
      </c>
      <c r="D56" t="s">
        <v>1392</v>
      </c>
      <c r="I56" s="16" t="s">
        <v>2267</v>
      </c>
      <c r="J56" s="16">
        <f>SUMIF($D$2:$D$3000,"*Tompkins*",$C$2:$C$3000)</f>
        <v>468</v>
      </c>
      <c r="K56" s="16">
        <f>COUNTIF($D$2:$D$3000,"*Tompkins*")</f>
        <v>5</v>
      </c>
    </row>
    <row r="57" spans="1:11" x14ac:dyDescent="0.25">
      <c r="A57">
        <v>20</v>
      </c>
      <c r="C57">
        <v>175</v>
      </c>
      <c r="D57" t="s">
        <v>1392</v>
      </c>
      <c r="I57" s="16" t="s">
        <v>1886</v>
      </c>
      <c r="J57" s="16">
        <f>SUMIF($D$2:$D$3000,"*Ulster*",$C$2:$C$3000)</f>
        <v>1260</v>
      </c>
      <c r="K57" s="16">
        <f>COUNTIF($D$2:$D$3000,"*Ulster*")</f>
        <v>7</v>
      </c>
    </row>
    <row r="58" spans="1:11" x14ac:dyDescent="0.25">
      <c r="A58">
        <v>20</v>
      </c>
      <c r="C58">
        <v>146</v>
      </c>
      <c r="D58" t="s">
        <v>1392</v>
      </c>
      <c r="I58" s="16" t="s">
        <v>2103</v>
      </c>
      <c r="J58" s="16">
        <f>SUMIF($D$2:$D$3000,"*warren*",$C$2:$C$3000)</f>
        <v>402</v>
      </c>
      <c r="K58" s="16">
        <f>COUNTIF($D$2:$D$3000,"*warren*")</f>
        <v>4</v>
      </c>
    </row>
    <row r="59" spans="1:11" x14ac:dyDescent="0.25">
      <c r="A59">
        <v>20</v>
      </c>
      <c r="C59">
        <v>200</v>
      </c>
      <c r="D59" t="s">
        <v>1392</v>
      </c>
      <c r="I59" s="16" t="s">
        <v>317</v>
      </c>
      <c r="J59" s="16">
        <f>SUMIF($D$2:$D$3000,"*Washington*",$C$2:$C$3000)</f>
        <v>526</v>
      </c>
      <c r="K59" s="16">
        <f>COUNTIF($D$2:$D$3000,"*Washington*")</f>
        <v>4</v>
      </c>
    </row>
    <row r="60" spans="1:11" x14ac:dyDescent="0.25">
      <c r="A60">
        <v>20</v>
      </c>
      <c r="C60">
        <v>515</v>
      </c>
      <c r="D60" t="s">
        <v>1392</v>
      </c>
      <c r="I60" s="16" t="s">
        <v>2331</v>
      </c>
      <c r="J60" s="16">
        <f>SUMIF($D$2:$D$3000,"*wayne*",$C$2:$C$3000)</f>
        <v>564</v>
      </c>
      <c r="K60" s="16">
        <f>COUNTIF($D$2:$D$3000,"*wayne*")</f>
        <v>4</v>
      </c>
    </row>
    <row r="61" spans="1:11" x14ac:dyDescent="0.25">
      <c r="A61">
        <v>20</v>
      </c>
      <c r="C61">
        <v>236</v>
      </c>
      <c r="D61" t="s">
        <v>1392</v>
      </c>
      <c r="I61" s="16" t="s">
        <v>1394</v>
      </c>
      <c r="J61" s="16">
        <f>SUMIF($D$2:$D$3000,"*Westchester*",$C$2:$C$3000)</f>
        <v>6624</v>
      </c>
      <c r="K61" s="16">
        <f>COUNTIF($D$2:$D$3000,"*Westchester*")</f>
        <v>43</v>
      </c>
    </row>
    <row r="62" spans="1:11" x14ac:dyDescent="0.25">
      <c r="A62">
        <v>30</v>
      </c>
      <c r="C62">
        <v>20</v>
      </c>
      <c r="D62" t="s">
        <v>2563</v>
      </c>
      <c r="I62" s="16" t="s">
        <v>299</v>
      </c>
      <c r="J62" s="16">
        <f>SUMIF($D$2:$D$3000,"*Wyoming*",$C$2:$C$3000)</f>
        <v>218</v>
      </c>
      <c r="K62" s="16">
        <f>COUNTIF($D$2:$D$3000,"*Wyoming*")</f>
        <v>2</v>
      </c>
    </row>
    <row r="63" spans="1:11" x14ac:dyDescent="0.25">
      <c r="A63">
        <v>30</v>
      </c>
      <c r="C63">
        <v>120</v>
      </c>
      <c r="D63" t="s">
        <v>2563</v>
      </c>
      <c r="I63" s="16" t="s">
        <v>2762</v>
      </c>
      <c r="J63" s="16">
        <f>SUMIF($D$2:$D$3000,"*yates*",$C$2:$C$3000)</f>
        <v>198</v>
      </c>
      <c r="K63" s="16">
        <f>COUNTIF($D$2:$D$3000,"*yates*")</f>
        <v>2</v>
      </c>
    </row>
    <row r="64" spans="1:11" x14ac:dyDescent="0.25">
      <c r="A64">
        <v>30</v>
      </c>
      <c r="C64">
        <v>300</v>
      </c>
      <c r="D64" t="s">
        <v>2563</v>
      </c>
    </row>
    <row r="65" spans="1:4" x14ac:dyDescent="0.25">
      <c r="A65">
        <v>30</v>
      </c>
      <c r="C65">
        <v>32</v>
      </c>
      <c r="D65" t="s">
        <v>2563</v>
      </c>
    </row>
    <row r="66" spans="1:4" x14ac:dyDescent="0.25">
      <c r="A66">
        <v>30</v>
      </c>
      <c r="C66">
        <v>160</v>
      </c>
      <c r="D66" t="s">
        <v>2563</v>
      </c>
    </row>
    <row r="67" spans="1:4" x14ac:dyDescent="0.25">
      <c r="A67">
        <v>30</v>
      </c>
      <c r="C67">
        <v>356</v>
      </c>
      <c r="D67" t="s">
        <v>2563</v>
      </c>
    </row>
    <row r="68" spans="1:4" x14ac:dyDescent="0.25">
      <c r="A68">
        <v>30</v>
      </c>
      <c r="C68">
        <v>180</v>
      </c>
      <c r="D68" t="s">
        <v>2563</v>
      </c>
    </row>
    <row r="69" spans="1:4" x14ac:dyDescent="0.25">
      <c r="A69">
        <v>30</v>
      </c>
      <c r="C69">
        <v>160</v>
      </c>
      <c r="D69" t="s">
        <v>2563</v>
      </c>
    </row>
    <row r="70" spans="1:4" x14ac:dyDescent="0.25">
      <c r="A70">
        <v>30</v>
      </c>
      <c r="C70">
        <v>54</v>
      </c>
      <c r="D70" t="s">
        <v>2563</v>
      </c>
    </row>
    <row r="71" spans="1:4" x14ac:dyDescent="0.25">
      <c r="A71">
        <v>30</v>
      </c>
      <c r="C71">
        <v>150</v>
      </c>
      <c r="D71" t="s">
        <v>2563</v>
      </c>
    </row>
    <row r="72" spans="1:4" x14ac:dyDescent="0.25">
      <c r="A72">
        <v>30</v>
      </c>
      <c r="C72">
        <v>122</v>
      </c>
      <c r="D72" t="s">
        <v>2563</v>
      </c>
    </row>
    <row r="73" spans="1:4" x14ac:dyDescent="0.25">
      <c r="A73">
        <v>40</v>
      </c>
      <c r="C73">
        <v>160</v>
      </c>
      <c r="D73" t="s">
        <v>2678</v>
      </c>
    </row>
    <row r="74" spans="1:4" x14ac:dyDescent="0.25">
      <c r="A74">
        <v>40</v>
      </c>
      <c r="C74">
        <v>37</v>
      </c>
      <c r="D74" t="s">
        <v>2678</v>
      </c>
    </row>
    <row r="75" spans="1:4" x14ac:dyDescent="0.25">
      <c r="A75">
        <v>40</v>
      </c>
      <c r="C75">
        <v>115</v>
      </c>
      <c r="D75" t="s">
        <v>2678</v>
      </c>
    </row>
    <row r="76" spans="1:4" x14ac:dyDescent="0.25">
      <c r="A76">
        <v>40</v>
      </c>
      <c r="C76">
        <v>120</v>
      </c>
      <c r="D76" t="s">
        <v>2678</v>
      </c>
    </row>
    <row r="77" spans="1:4" x14ac:dyDescent="0.25">
      <c r="A77">
        <v>40</v>
      </c>
      <c r="C77">
        <v>120</v>
      </c>
      <c r="D77" t="s">
        <v>2678</v>
      </c>
    </row>
    <row r="78" spans="1:4" x14ac:dyDescent="0.25">
      <c r="A78">
        <v>50</v>
      </c>
      <c r="C78">
        <v>92</v>
      </c>
      <c r="D78" t="s">
        <v>2243</v>
      </c>
    </row>
    <row r="79" spans="1:4" x14ac:dyDescent="0.25">
      <c r="A79">
        <v>50</v>
      </c>
      <c r="C79">
        <v>40</v>
      </c>
      <c r="D79" t="s">
        <v>2243</v>
      </c>
    </row>
    <row r="80" spans="1:4" x14ac:dyDescent="0.25">
      <c r="A80">
        <v>50</v>
      </c>
      <c r="C80">
        <v>80</v>
      </c>
      <c r="D80" t="s">
        <v>2243</v>
      </c>
    </row>
    <row r="81" spans="1:4" x14ac:dyDescent="0.25">
      <c r="A81">
        <v>50</v>
      </c>
      <c r="C81">
        <v>297</v>
      </c>
      <c r="D81" t="s">
        <v>2243</v>
      </c>
    </row>
    <row r="82" spans="1:4" x14ac:dyDescent="0.25">
      <c r="A82">
        <v>60</v>
      </c>
      <c r="C82">
        <v>134</v>
      </c>
      <c r="D82" t="s">
        <v>2683</v>
      </c>
    </row>
    <row r="83" spans="1:4" x14ac:dyDescent="0.25">
      <c r="A83">
        <v>60</v>
      </c>
      <c r="C83">
        <v>146</v>
      </c>
      <c r="D83" t="s">
        <v>2683</v>
      </c>
    </row>
    <row r="84" spans="1:4" x14ac:dyDescent="0.25">
      <c r="A84">
        <v>60</v>
      </c>
      <c r="C84">
        <v>120</v>
      </c>
      <c r="D84" t="s">
        <v>2683</v>
      </c>
    </row>
    <row r="85" spans="1:4" x14ac:dyDescent="0.25">
      <c r="A85">
        <v>60</v>
      </c>
      <c r="C85">
        <v>40</v>
      </c>
      <c r="D85" t="s">
        <v>2683</v>
      </c>
    </row>
    <row r="86" spans="1:4" x14ac:dyDescent="0.25">
      <c r="A86">
        <v>60</v>
      </c>
      <c r="C86">
        <v>216</v>
      </c>
      <c r="D86" t="s">
        <v>2683</v>
      </c>
    </row>
    <row r="87" spans="1:4" x14ac:dyDescent="0.25">
      <c r="A87">
        <v>60</v>
      </c>
      <c r="C87">
        <v>174</v>
      </c>
      <c r="D87" t="s">
        <v>2683</v>
      </c>
    </row>
    <row r="88" spans="1:4" x14ac:dyDescent="0.25">
      <c r="A88">
        <v>60</v>
      </c>
      <c r="C88">
        <v>120</v>
      </c>
      <c r="D88" t="s">
        <v>2683</v>
      </c>
    </row>
    <row r="89" spans="1:4" x14ac:dyDescent="0.25">
      <c r="A89">
        <v>70</v>
      </c>
      <c r="C89">
        <v>26</v>
      </c>
      <c r="D89" t="s">
        <v>2954</v>
      </c>
    </row>
    <row r="90" spans="1:4" x14ac:dyDescent="0.25">
      <c r="A90">
        <v>70</v>
      </c>
      <c r="C90">
        <v>122</v>
      </c>
      <c r="D90" t="s">
        <v>2954</v>
      </c>
    </row>
    <row r="91" spans="1:4" x14ac:dyDescent="0.25">
      <c r="A91">
        <v>70</v>
      </c>
      <c r="C91">
        <v>200</v>
      </c>
      <c r="D91" t="s">
        <v>2954</v>
      </c>
    </row>
    <row r="92" spans="1:4" x14ac:dyDescent="0.25">
      <c r="A92">
        <v>70</v>
      </c>
      <c r="C92">
        <v>305</v>
      </c>
      <c r="D92" t="s">
        <v>2954</v>
      </c>
    </row>
    <row r="93" spans="1:4" x14ac:dyDescent="0.25">
      <c r="A93">
        <v>70</v>
      </c>
      <c r="C93">
        <v>85</v>
      </c>
      <c r="D93" t="s">
        <v>2954</v>
      </c>
    </row>
    <row r="94" spans="1:4" x14ac:dyDescent="0.25">
      <c r="A94">
        <v>80</v>
      </c>
      <c r="C94">
        <v>242</v>
      </c>
      <c r="D94" t="s">
        <v>2318</v>
      </c>
    </row>
    <row r="95" spans="1:4" x14ac:dyDescent="0.25">
      <c r="A95">
        <v>80</v>
      </c>
      <c r="C95">
        <v>80</v>
      </c>
      <c r="D95" t="s">
        <v>2318</v>
      </c>
    </row>
    <row r="96" spans="1:4" x14ac:dyDescent="0.25">
      <c r="A96">
        <v>80</v>
      </c>
      <c r="C96">
        <v>82</v>
      </c>
      <c r="D96" t="s">
        <v>2318</v>
      </c>
    </row>
    <row r="97" spans="1:4" x14ac:dyDescent="0.25">
      <c r="A97">
        <v>80</v>
      </c>
      <c r="C97">
        <v>80</v>
      </c>
      <c r="D97" t="s">
        <v>2318</v>
      </c>
    </row>
    <row r="98" spans="1:4" x14ac:dyDescent="0.25">
      <c r="A98">
        <v>80</v>
      </c>
      <c r="C98">
        <v>80</v>
      </c>
      <c r="D98" t="s">
        <v>2318</v>
      </c>
    </row>
    <row r="99" spans="1:4" x14ac:dyDescent="0.25">
      <c r="A99">
        <v>90</v>
      </c>
      <c r="C99">
        <v>80</v>
      </c>
      <c r="D99" t="s">
        <v>2171</v>
      </c>
    </row>
    <row r="100" spans="1:4" x14ac:dyDescent="0.25">
      <c r="A100">
        <v>90</v>
      </c>
      <c r="C100">
        <v>89</v>
      </c>
      <c r="D100" t="s">
        <v>2171</v>
      </c>
    </row>
    <row r="101" spans="1:4" x14ac:dyDescent="0.25">
      <c r="A101">
        <v>90</v>
      </c>
      <c r="C101">
        <v>95</v>
      </c>
      <c r="D101" t="s">
        <v>2171</v>
      </c>
    </row>
    <row r="102" spans="1:4" x14ac:dyDescent="0.25">
      <c r="A102">
        <v>90</v>
      </c>
      <c r="C102">
        <v>287</v>
      </c>
      <c r="D102" t="s">
        <v>2171</v>
      </c>
    </row>
    <row r="103" spans="1:4" x14ac:dyDescent="0.25">
      <c r="A103">
        <v>200</v>
      </c>
      <c r="C103">
        <v>120</v>
      </c>
      <c r="D103" t="s">
        <v>394</v>
      </c>
    </row>
    <row r="104" spans="1:4" x14ac:dyDescent="0.25">
      <c r="A104">
        <v>200</v>
      </c>
      <c r="C104">
        <v>236</v>
      </c>
      <c r="D104" t="s">
        <v>394</v>
      </c>
    </row>
    <row r="105" spans="1:4" x14ac:dyDescent="0.25">
      <c r="A105">
        <v>200</v>
      </c>
      <c r="C105">
        <v>120</v>
      </c>
      <c r="D105" t="s">
        <v>394</v>
      </c>
    </row>
    <row r="106" spans="1:4" x14ac:dyDescent="0.25">
      <c r="A106">
        <v>200</v>
      </c>
      <c r="C106">
        <v>120</v>
      </c>
      <c r="D106" t="s">
        <v>394</v>
      </c>
    </row>
    <row r="107" spans="1:4" x14ac:dyDescent="0.25">
      <c r="A107">
        <v>210</v>
      </c>
      <c r="C107">
        <v>80</v>
      </c>
      <c r="D107" t="s">
        <v>2259</v>
      </c>
    </row>
    <row r="108" spans="1:4" x14ac:dyDescent="0.25">
      <c r="A108">
        <v>210</v>
      </c>
      <c r="C108">
        <v>200</v>
      </c>
      <c r="D108" t="s">
        <v>2259</v>
      </c>
    </row>
    <row r="109" spans="1:4" x14ac:dyDescent="0.25">
      <c r="A109">
        <v>210</v>
      </c>
      <c r="C109">
        <v>120</v>
      </c>
      <c r="D109" t="s">
        <v>2259</v>
      </c>
    </row>
    <row r="110" spans="1:4" x14ac:dyDescent="0.25">
      <c r="A110">
        <v>220</v>
      </c>
      <c r="C110">
        <v>176</v>
      </c>
      <c r="D110" t="s">
        <v>279</v>
      </c>
    </row>
    <row r="111" spans="1:4" x14ac:dyDescent="0.25">
      <c r="A111">
        <v>220</v>
      </c>
      <c r="C111">
        <v>82</v>
      </c>
      <c r="D111" t="s">
        <v>279</v>
      </c>
    </row>
    <row r="112" spans="1:4" x14ac:dyDescent="0.25">
      <c r="A112">
        <v>220</v>
      </c>
      <c r="C112">
        <v>120</v>
      </c>
      <c r="D112" t="s">
        <v>279</v>
      </c>
    </row>
    <row r="113" spans="1:4" x14ac:dyDescent="0.25">
      <c r="A113">
        <v>230</v>
      </c>
      <c r="C113">
        <v>190</v>
      </c>
      <c r="D113" t="s">
        <v>1969</v>
      </c>
    </row>
    <row r="114" spans="1:4" x14ac:dyDescent="0.25">
      <c r="A114">
        <v>230</v>
      </c>
      <c r="C114">
        <v>120</v>
      </c>
      <c r="D114" t="s">
        <v>1969</v>
      </c>
    </row>
    <row r="115" spans="1:4" x14ac:dyDescent="0.25">
      <c r="A115">
        <v>230</v>
      </c>
      <c r="C115">
        <v>160</v>
      </c>
      <c r="D115" t="s">
        <v>1969</v>
      </c>
    </row>
    <row r="116" spans="1:4" x14ac:dyDescent="0.25">
      <c r="A116">
        <v>230</v>
      </c>
      <c r="C116">
        <v>200</v>
      </c>
      <c r="D116" t="s">
        <v>1969</v>
      </c>
    </row>
    <row r="117" spans="1:4" x14ac:dyDescent="0.25">
      <c r="A117">
        <v>230</v>
      </c>
      <c r="C117">
        <v>120</v>
      </c>
      <c r="D117" t="s">
        <v>1969</v>
      </c>
    </row>
    <row r="118" spans="1:4" x14ac:dyDescent="0.25">
      <c r="A118">
        <v>230</v>
      </c>
      <c r="C118">
        <v>160</v>
      </c>
      <c r="D118" t="s">
        <v>1969</v>
      </c>
    </row>
    <row r="119" spans="1:4" x14ac:dyDescent="0.25">
      <c r="A119">
        <v>230</v>
      </c>
      <c r="C119">
        <v>160</v>
      </c>
      <c r="D119" t="s">
        <v>1969</v>
      </c>
    </row>
    <row r="120" spans="1:4" x14ac:dyDescent="0.25">
      <c r="A120">
        <v>230</v>
      </c>
      <c r="C120">
        <v>328</v>
      </c>
      <c r="D120" t="s">
        <v>1969</v>
      </c>
    </row>
    <row r="121" spans="1:4" x14ac:dyDescent="0.25">
      <c r="A121">
        <v>230</v>
      </c>
      <c r="C121">
        <v>62</v>
      </c>
      <c r="D121" t="s">
        <v>1969</v>
      </c>
    </row>
    <row r="122" spans="1:4" x14ac:dyDescent="0.25">
      <c r="A122">
        <v>230</v>
      </c>
      <c r="C122">
        <v>100</v>
      </c>
      <c r="D122" t="s">
        <v>1969</v>
      </c>
    </row>
    <row r="123" spans="1:4" x14ac:dyDescent="0.25">
      <c r="A123">
        <v>230</v>
      </c>
      <c r="C123">
        <v>122</v>
      </c>
      <c r="D123" t="s">
        <v>1969</v>
      </c>
    </row>
    <row r="124" spans="1:4" x14ac:dyDescent="0.25">
      <c r="A124">
        <v>230</v>
      </c>
      <c r="C124">
        <v>160</v>
      </c>
      <c r="D124" t="s">
        <v>1969</v>
      </c>
    </row>
    <row r="125" spans="1:4" x14ac:dyDescent="0.25">
      <c r="A125">
        <v>230</v>
      </c>
      <c r="C125">
        <v>120</v>
      </c>
      <c r="D125" t="s">
        <v>1969</v>
      </c>
    </row>
    <row r="126" spans="1:4" x14ac:dyDescent="0.25">
      <c r="A126">
        <v>240</v>
      </c>
      <c r="C126">
        <v>202</v>
      </c>
      <c r="D126" t="s">
        <v>2646</v>
      </c>
    </row>
    <row r="127" spans="1:4" x14ac:dyDescent="0.25">
      <c r="A127">
        <v>240</v>
      </c>
      <c r="C127">
        <v>80</v>
      </c>
      <c r="D127" t="s">
        <v>2646</v>
      </c>
    </row>
    <row r="128" spans="1:4" x14ac:dyDescent="0.25">
      <c r="A128">
        <v>240</v>
      </c>
      <c r="C128">
        <v>173</v>
      </c>
      <c r="D128" t="s">
        <v>2646</v>
      </c>
    </row>
    <row r="129" spans="1:4" x14ac:dyDescent="0.25">
      <c r="A129">
        <v>240</v>
      </c>
      <c r="C129">
        <v>92</v>
      </c>
      <c r="D129" t="s">
        <v>2646</v>
      </c>
    </row>
    <row r="130" spans="1:4" x14ac:dyDescent="0.25">
      <c r="A130">
        <v>240</v>
      </c>
      <c r="C130">
        <v>48</v>
      </c>
      <c r="D130" t="s">
        <v>2646</v>
      </c>
    </row>
    <row r="131" spans="1:4" x14ac:dyDescent="0.25">
      <c r="A131">
        <v>240</v>
      </c>
      <c r="C131">
        <v>230</v>
      </c>
      <c r="D131" t="s">
        <v>2646</v>
      </c>
    </row>
    <row r="132" spans="1:4" x14ac:dyDescent="0.25">
      <c r="A132">
        <v>240</v>
      </c>
      <c r="C132">
        <v>84</v>
      </c>
      <c r="D132" t="s">
        <v>2646</v>
      </c>
    </row>
    <row r="133" spans="1:4" x14ac:dyDescent="0.25">
      <c r="A133">
        <v>240</v>
      </c>
      <c r="C133">
        <v>160</v>
      </c>
      <c r="D133" t="s">
        <v>2646</v>
      </c>
    </row>
    <row r="134" spans="1:4" x14ac:dyDescent="0.25">
      <c r="A134">
        <v>240</v>
      </c>
      <c r="C134">
        <v>200</v>
      </c>
      <c r="D134" t="s">
        <v>2646</v>
      </c>
    </row>
    <row r="135" spans="1:4" x14ac:dyDescent="0.25">
      <c r="A135">
        <v>240</v>
      </c>
      <c r="C135">
        <v>120</v>
      </c>
      <c r="D135" t="s">
        <v>2646</v>
      </c>
    </row>
    <row r="136" spans="1:4" x14ac:dyDescent="0.25">
      <c r="A136">
        <v>240</v>
      </c>
      <c r="C136">
        <v>80</v>
      </c>
      <c r="D136" t="s">
        <v>2646</v>
      </c>
    </row>
    <row r="137" spans="1:4" x14ac:dyDescent="0.25">
      <c r="A137">
        <v>240</v>
      </c>
      <c r="C137">
        <v>120</v>
      </c>
      <c r="D137" t="s">
        <v>2646</v>
      </c>
    </row>
    <row r="138" spans="1:4" x14ac:dyDescent="0.25">
      <c r="A138">
        <v>240</v>
      </c>
      <c r="C138">
        <v>166</v>
      </c>
      <c r="D138" t="s">
        <v>2646</v>
      </c>
    </row>
    <row r="139" spans="1:4" x14ac:dyDescent="0.25">
      <c r="A139">
        <v>240</v>
      </c>
      <c r="C139">
        <v>142</v>
      </c>
      <c r="D139" t="s">
        <v>2646</v>
      </c>
    </row>
    <row r="140" spans="1:4" x14ac:dyDescent="0.25">
      <c r="A140">
        <v>240</v>
      </c>
      <c r="C140">
        <v>60</v>
      </c>
      <c r="D140" t="s">
        <v>2646</v>
      </c>
    </row>
    <row r="141" spans="1:4" x14ac:dyDescent="0.25">
      <c r="A141">
        <v>240</v>
      </c>
      <c r="C141">
        <v>180</v>
      </c>
      <c r="D141" t="s">
        <v>2646</v>
      </c>
    </row>
    <row r="142" spans="1:4" x14ac:dyDescent="0.25">
      <c r="A142">
        <v>240</v>
      </c>
      <c r="C142">
        <v>82</v>
      </c>
      <c r="D142" t="s">
        <v>2646</v>
      </c>
    </row>
    <row r="143" spans="1:4" x14ac:dyDescent="0.25">
      <c r="A143">
        <v>240</v>
      </c>
      <c r="C143">
        <v>200</v>
      </c>
      <c r="D143" t="s">
        <v>2646</v>
      </c>
    </row>
    <row r="144" spans="1:4" x14ac:dyDescent="0.25">
      <c r="A144">
        <v>240</v>
      </c>
      <c r="C144">
        <v>172</v>
      </c>
      <c r="D144" t="s">
        <v>2646</v>
      </c>
    </row>
    <row r="145" spans="1:4" x14ac:dyDescent="0.25">
      <c r="A145">
        <v>240</v>
      </c>
      <c r="C145">
        <v>160</v>
      </c>
      <c r="D145" t="s">
        <v>2646</v>
      </c>
    </row>
    <row r="146" spans="1:4" x14ac:dyDescent="0.25">
      <c r="A146">
        <v>240</v>
      </c>
      <c r="C146">
        <v>220</v>
      </c>
      <c r="D146" t="s">
        <v>2646</v>
      </c>
    </row>
    <row r="147" spans="1:4" x14ac:dyDescent="0.25">
      <c r="A147">
        <v>240</v>
      </c>
      <c r="C147">
        <v>95</v>
      </c>
      <c r="D147" t="s">
        <v>2646</v>
      </c>
    </row>
    <row r="148" spans="1:4" x14ac:dyDescent="0.25">
      <c r="A148">
        <v>240</v>
      </c>
      <c r="C148">
        <v>240</v>
      </c>
      <c r="D148" t="s">
        <v>2646</v>
      </c>
    </row>
    <row r="149" spans="1:4" x14ac:dyDescent="0.25">
      <c r="A149">
        <v>240</v>
      </c>
      <c r="C149">
        <v>160</v>
      </c>
      <c r="D149" t="s">
        <v>2646</v>
      </c>
    </row>
    <row r="150" spans="1:4" x14ac:dyDescent="0.25">
      <c r="A150">
        <v>240</v>
      </c>
      <c r="C150">
        <v>300</v>
      </c>
      <c r="D150" t="s">
        <v>2646</v>
      </c>
    </row>
    <row r="151" spans="1:4" x14ac:dyDescent="0.25">
      <c r="A151">
        <v>240</v>
      </c>
      <c r="C151">
        <v>96</v>
      </c>
      <c r="D151" t="s">
        <v>2646</v>
      </c>
    </row>
    <row r="152" spans="1:4" x14ac:dyDescent="0.25">
      <c r="A152">
        <v>240</v>
      </c>
      <c r="C152">
        <v>160</v>
      </c>
      <c r="D152" t="s">
        <v>2646</v>
      </c>
    </row>
    <row r="153" spans="1:4" x14ac:dyDescent="0.25">
      <c r="A153">
        <v>240</v>
      </c>
      <c r="C153">
        <v>272</v>
      </c>
      <c r="D153" t="s">
        <v>2646</v>
      </c>
    </row>
    <row r="154" spans="1:4" x14ac:dyDescent="0.25">
      <c r="A154">
        <v>240</v>
      </c>
      <c r="C154">
        <v>160</v>
      </c>
      <c r="D154" t="s">
        <v>2646</v>
      </c>
    </row>
    <row r="155" spans="1:4" x14ac:dyDescent="0.25">
      <c r="A155">
        <v>240</v>
      </c>
      <c r="C155">
        <v>390</v>
      </c>
      <c r="D155" t="s">
        <v>2646</v>
      </c>
    </row>
    <row r="156" spans="1:4" x14ac:dyDescent="0.25">
      <c r="A156">
        <v>240</v>
      </c>
      <c r="C156">
        <v>184</v>
      </c>
      <c r="D156" t="s">
        <v>2646</v>
      </c>
    </row>
    <row r="157" spans="1:4" x14ac:dyDescent="0.25">
      <c r="A157">
        <v>240</v>
      </c>
      <c r="C157">
        <v>192</v>
      </c>
      <c r="D157" t="s">
        <v>2646</v>
      </c>
    </row>
    <row r="158" spans="1:4" x14ac:dyDescent="0.25">
      <c r="A158">
        <v>240</v>
      </c>
      <c r="C158">
        <v>320</v>
      </c>
      <c r="D158" t="s">
        <v>2646</v>
      </c>
    </row>
    <row r="159" spans="1:4" x14ac:dyDescent="0.25">
      <c r="A159">
        <v>240</v>
      </c>
      <c r="C159">
        <v>100</v>
      </c>
      <c r="D159" t="s">
        <v>2646</v>
      </c>
    </row>
    <row r="160" spans="1:4" x14ac:dyDescent="0.25">
      <c r="A160">
        <v>240</v>
      </c>
      <c r="C160">
        <v>90</v>
      </c>
      <c r="D160" t="s">
        <v>2646</v>
      </c>
    </row>
    <row r="161" spans="1:4" x14ac:dyDescent="0.25">
      <c r="A161">
        <v>240</v>
      </c>
      <c r="C161">
        <v>40</v>
      </c>
      <c r="D161" t="s">
        <v>2646</v>
      </c>
    </row>
    <row r="162" spans="1:4" x14ac:dyDescent="0.25">
      <c r="A162">
        <v>260</v>
      </c>
      <c r="C162">
        <v>84</v>
      </c>
      <c r="D162" t="s">
        <v>2143</v>
      </c>
    </row>
    <row r="163" spans="1:4" x14ac:dyDescent="0.25">
      <c r="A163">
        <v>260</v>
      </c>
      <c r="C163">
        <v>100</v>
      </c>
      <c r="D163" t="s">
        <v>2143</v>
      </c>
    </row>
    <row r="164" spans="1:4" x14ac:dyDescent="0.25">
      <c r="A164">
        <v>260</v>
      </c>
      <c r="C164">
        <v>156</v>
      </c>
      <c r="D164" t="s">
        <v>2143</v>
      </c>
    </row>
    <row r="165" spans="1:4" x14ac:dyDescent="0.25">
      <c r="A165">
        <v>270</v>
      </c>
      <c r="C165">
        <v>135</v>
      </c>
      <c r="D165" t="s">
        <v>410</v>
      </c>
    </row>
    <row r="166" spans="1:4" x14ac:dyDescent="0.25">
      <c r="A166">
        <v>270</v>
      </c>
      <c r="C166">
        <v>60</v>
      </c>
      <c r="D166" t="s">
        <v>410</v>
      </c>
    </row>
    <row r="167" spans="1:4" x14ac:dyDescent="0.25">
      <c r="A167">
        <v>280</v>
      </c>
      <c r="C167">
        <v>84</v>
      </c>
      <c r="D167" t="s">
        <v>1760</v>
      </c>
    </row>
    <row r="168" spans="1:4" x14ac:dyDescent="0.25">
      <c r="A168">
        <v>280</v>
      </c>
      <c r="C168">
        <v>176</v>
      </c>
      <c r="D168" t="s">
        <v>1760</v>
      </c>
    </row>
    <row r="169" spans="1:4" x14ac:dyDescent="0.25">
      <c r="A169">
        <v>280</v>
      </c>
      <c r="C169">
        <v>100</v>
      </c>
      <c r="D169" t="s">
        <v>1760</v>
      </c>
    </row>
    <row r="170" spans="1:4" x14ac:dyDescent="0.25">
      <c r="A170">
        <v>290</v>
      </c>
      <c r="C170">
        <v>126</v>
      </c>
      <c r="D170" t="s">
        <v>2649</v>
      </c>
    </row>
    <row r="171" spans="1:4" x14ac:dyDescent="0.25">
      <c r="A171">
        <v>290</v>
      </c>
      <c r="C171">
        <v>140</v>
      </c>
      <c r="D171" t="s">
        <v>2649</v>
      </c>
    </row>
    <row r="172" spans="1:4" x14ac:dyDescent="0.25">
      <c r="A172">
        <v>290</v>
      </c>
      <c r="C172">
        <v>62</v>
      </c>
      <c r="D172" t="s">
        <v>2649</v>
      </c>
    </row>
    <row r="173" spans="1:4" x14ac:dyDescent="0.25">
      <c r="A173">
        <v>290</v>
      </c>
      <c r="C173">
        <v>160</v>
      </c>
      <c r="D173" t="s">
        <v>2649</v>
      </c>
    </row>
    <row r="174" spans="1:4" x14ac:dyDescent="0.25">
      <c r="A174">
        <v>300</v>
      </c>
      <c r="C174">
        <v>120</v>
      </c>
      <c r="D174" t="s">
        <v>1748</v>
      </c>
    </row>
    <row r="175" spans="1:4" x14ac:dyDescent="0.25">
      <c r="A175">
        <v>300</v>
      </c>
      <c r="C175">
        <v>136</v>
      </c>
      <c r="D175" t="s">
        <v>1748</v>
      </c>
    </row>
    <row r="176" spans="1:4" x14ac:dyDescent="0.25">
      <c r="A176">
        <v>320</v>
      </c>
      <c r="C176">
        <v>120</v>
      </c>
      <c r="D176" t="s">
        <v>2373</v>
      </c>
    </row>
    <row r="177" spans="1:4" x14ac:dyDescent="0.25">
      <c r="A177">
        <v>320</v>
      </c>
      <c r="C177">
        <v>160</v>
      </c>
      <c r="D177" t="s">
        <v>2373</v>
      </c>
    </row>
    <row r="178" spans="1:4" x14ac:dyDescent="0.25">
      <c r="A178">
        <v>320</v>
      </c>
      <c r="C178">
        <v>163</v>
      </c>
      <c r="D178" t="s">
        <v>2373</v>
      </c>
    </row>
    <row r="179" spans="1:4" x14ac:dyDescent="0.25">
      <c r="A179">
        <v>320</v>
      </c>
      <c r="C179">
        <v>80</v>
      </c>
      <c r="D179" t="s">
        <v>2373</v>
      </c>
    </row>
    <row r="180" spans="1:4" x14ac:dyDescent="0.25">
      <c r="A180">
        <v>330</v>
      </c>
      <c r="C180">
        <v>90</v>
      </c>
      <c r="D180" t="s">
        <v>404</v>
      </c>
    </row>
    <row r="181" spans="1:4" x14ac:dyDescent="0.25">
      <c r="A181">
        <v>330</v>
      </c>
      <c r="C181">
        <v>272</v>
      </c>
      <c r="D181" t="s">
        <v>404</v>
      </c>
    </row>
    <row r="182" spans="1:4" x14ac:dyDescent="0.25">
      <c r="A182">
        <v>330</v>
      </c>
      <c r="C182">
        <v>168</v>
      </c>
      <c r="D182" t="s">
        <v>404</v>
      </c>
    </row>
    <row r="183" spans="1:4" x14ac:dyDescent="0.25">
      <c r="A183">
        <v>331</v>
      </c>
      <c r="C183">
        <v>288</v>
      </c>
      <c r="D183" t="s">
        <v>1544</v>
      </c>
    </row>
    <row r="184" spans="1:4" x14ac:dyDescent="0.25">
      <c r="A184">
        <v>331</v>
      </c>
      <c r="C184">
        <v>189</v>
      </c>
      <c r="D184" t="s">
        <v>1544</v>
      </c>
    </row>
    <row r="185" spans="1:4" x14ac:dyDescent="0.25">
      <c r="A185">
        <v>331</v>
      </c>
      <c r="C185">
        <v>140</v>
      </c>
      <c r="D185" t="s">
        <v>1544</v>
      </c>
    </row>
    <row r="186" spans="1:4" x14ac:dyDescent="0.25">
      <c r="A186">
        <v>331</v>
      </c>
      <c r="C186">
        <v>364</v>
      </c>
      <c r="D186" t="s">
        <v>1544</v>
      </c>
    </row>
    <row r="187" spans="1:4" x14ac:dyDescent="0.25">
      <c r="A187">
        <v>331</v>
      </c>
      <c r="C187">
        <v>280</v>
      </c>
      <c r="D187" t="s">
        <v>1544</v>
      </c>
    </row>
    <row r="188" spans="1:4" x14ac:dyDescent="0.25">
      <c r="A188">
        <v>331</v>
      </c>
      <c r="C188">
        <v>320</v>
      </c>
      <c r="D188" t="s">
        <v>1544</v>
      </c>
    </row>
    <row r="189" spans="1:4" x14ac:dyDescent="0.25">
      <c r="A189">
        <v>331</v>
      </c>
      <c r="C189">
        <v>360</v>
      </c>
      <c r="D189" t="s">
        <v>1544</v>
      </c>
    </row>
    <row r="190" spans="1:4" x14ac:dyDescent="0.25">
      <c r="A190">
        <v>331</v>
      </c>
      <c r="C190">
        <v>295</v>
      </c>
      <c r="D190" t="s">
        <v>1544</v>
      </c>
    </row>
    <row r="191" spans="1:4" x14ac:dyDescent="0.25">
      <c r="A191">
        <v>331</v>
      </c>
      <c r="C191">
        <v>320</v>
      </c>
      <c r="D191" t="s">
        <v>1544</v>
      </c>
    </row>
    <row r="192" spans="1:4" x14ac:dyDescent="0.25">
      <c r="A192">
        <v>331</v>
      </c>
      <c r="C192">
        <v>240</v>
      </c>
      <c r="D192" t="s">
        <v>1544</v>
      </c>
    </row>
    <row r="193" spans="1:4" x14ac:dyDescent="0.25">
      <c r="A193">
        <v>331</v>
      </c>
      <c r="C193">
        <v>200</v>
      </c>
      <c r="D193" t="s">
        <v>1544</v>
      </c>
    </row>
    <row r="194" spans="1:4" x14ac:dyDescent="0.25">
      <c r="A194">
        <v>331</v>
      </c>
      <c r="C194">
        <v>538</v>
      </c>
      <c r="D194" t="s">
        <v>1544</v>
      </c>
    </row>
    <row r="195" spans="1:4" x14ac:dyDescent="0.25">
      <c r="A195">
        <v>331</v>
      </c>
      <c r="C195">
        <v>400</v>
      </c>
      <c r="D195" t="s">
        <v>1544</v>
      </c>
    </row>
    <row r="196" spans="1:4" x14ac:dyDescent="0.25">
      <c r="A196">
        <v>331</v>
      </c>
      <c r="C196">
        <v>135</v>
      </c>
      <c r="D196" t="s">
        <v>1544</v>
      </c>
    </row>
    <row r="197" spans="1:4" x14ac:dyDescent="0.25">
      <c r="A197">
        <v>331</v>
      </c>
      <c r="C197">
        <v>240</v>
      </c>
      <c r="D197" t="s">
        <v>1544</v>
      </c>
    </row>
    <row r="198" spans="1:4" x14ac:dyDescent="0.25">
      <c r="A198">
        <v>331</v>
      </c>
      <c r="C198">
        <v>200</v>
      </c>
      <c r="D198" t="s">
        <v>1544</v>
      </c>
    </row>
    <row r="199" spans="1:4" x14ac:dyDescent="0.25">
      <c r="A199">
        <v>331</v>
      </c>
      <c r="C199">
        <v>380</v>
      </c>
      <c r="D199" t="s">
        <v>1544</v>
      </c>
    </row>
    <row r="200" spans="1:4" x14ac:dyDescent="0.25">
      <c r="A200">
        <v>331</v>
      </c>
      <c r="C200">
        <v>235</v>
      </c>
      <c r="D200" t="s">
        <v>1544</v>
      </c>
    </row>
    <row r="201" spans="1:4" x14ac:dyDescent="0.25">
      <c r="A201">
        <v>331</v>
      </c>
      <c r="C201">
        <v>79</v>
      </c>
      <c r="D201" t="s">
        <v>1544</v>
      </c>
    </row>
    <row r="202" spans="1:4" x14ac:dyDescent="0.25">
      <c r="A202">
        <v>331</v>
      </c>
      <c r="C202">
        <v>436</v>
      </c>
      <c r="D202" t="s">
        <v>1544</v>
      </c>
    </row>
    <row r="203" spans="1:4" x14ac:dyDescent="0.25">
      <c r="A203">
        <v>331</v>
      </c>
      <c r="C203">
        <v>120</v>
      </c>
      <c r="D203" t="s">
        <v>1544</v>
      </c>
    </row>
    <row r="204" spans="1:4" x14ac:dyDescent="0.25">
      <c r="A204">
        <v>331</v>
      </c>
      <c r="C204">
        <v>270</v>
      </c>
      <c r="D204" t="s">
        <v>1544</v>
      </c>
    </row>
    <row r="205" spans="1:4" x14ac:dyDescent="0.25">
      <c r="A205">
        <v>331</v>
      </c>
      <c r="C205">
        <v>140</v>
      </c>
      <c r="D205" t="s">
        <v>1544</v>
      </c>
    </row>
    <row r="206" spans="1:4" x14ac:dyDescent="0.25">
      <c r="A206">
        <v>331</v>
      </c>
      <c r="C206">
        <v>200</v>
      </c>
      <c r="D206" t="s">
        <v>1544</v>
      </c>
    </row>
    <row r="207" spans="1:4" x14ac:dyDescent="0.25">
      <c r="A207">
        <v>331</v>
      </c>
      <c r="C207">
        <v>271</v>
      </c>
      <c r="D207" t="s">
        <v>1544</v>
      </c>
    </row>
    <row r="208" spans="1:4" x14ac:dyDescent="0.25">
      <c r="A208">
        <v>331</v>
      </c>
      <c r="C208">
        <v>225</v>
      </c>
      <c r="D208" t="s">
        <v>1544</v>
      </c>
    </row>
    <row r="209" spans="1:4" x14ac:dyDescent="0.25">
      <c r="A209">
        <v>331</v>
      </c>
      <c r="C209">
        <v>320</v>
      </c>
      <c r="D209" t="s">
        <v>1544</v>
      </c>
    </row>
    <row r="210" spans="1:4" x14ac:dyDescent="0.25">
      <c r="A210">
        <v>331</v>
      </c>
      <c r="C210">
        <v>510</v>
      </c>
      <c r="D210" t="s">
        <v>1544</v>
      </c>
    </row>
    <row r="211" spans="1:4" x14ac:dyDescent="0.25">
      <c r="A211">
        <v>331</v>
      </c>
      <c r="C211">
        <v>200</v>
      </c>
      <c r="D211" t="s">
        <v>1544</v>
      </c>
    </row>
    <row r="212" spans="1:4" x14ac:dyDescent="0.25">
      <c r="A212">
        <v>331</v>
      </c>
      <c r="C212">
        <v>200</v>
      </c>
      <c r="D212" t="s">
        <v>1544</v>
      </c>
    </row>
    <row r="213" spans="1:4" x14ac:dyDescent="0.25">
      <c r="A213">
        <v>331</v>
      </c>
      <c r="C213">
        <v>148</v>
      </c>
      <c r="D213" t="s">
        <v>1544</v>
      </c>
    </row>
    <row r="214" spans="1:4" x14ac:dyDescent="0.25">
      <c r="A214">
        <v>331</v>
      </c>
      <c r="C214">
        <v>215</v>
      </c>
      <c r="D214" t="s">
        <v>1544</v>
      </c>
    </row>
    <row r="215" spans="1:4" x14ac:dyDescent="0.25">
      <c r="A215">
        <v>331</v>
      </c>
      <c r="C215">
        <v>448</v>
      </c>
      <c r="D215" t="s">
        <v>1544</v>
      </c>
    </row>
    <row r="216" spans="1:4" x14ac:dyDescent="0.25">
      <c r="A216">
        <v>331</v>
      </c>
      <c r="C216">
        <v>200</v>
      </c>
      <c r="D216" t="s">
        <v>1544</v>
      </c>
    </row>
    <row r="217" spans="1:4" x14ac:dyDescent="0.25">
      <c r="A217">
        <v>331</v>
      </c>
      <c r="C217">
        <v>119</v>
      </c>
      <c r="D217" t="s">
        <v>1544</v>
      </c>
    </row>
    <row r="218" spans="1:4" x14ac:dyDescent="0.25">
      <c r="A218">
        <v>331</v>
      </c>
      <c r="C218">
        <v>188</v>
      </c>
      <c r="D218" t="s">
        <v>1544</v>
      </c>
    </row>
    <row r="219" spans="1:4" x14ac:dyDescent="0.25">
      <c r="A219">
        <v>331</v>
      </c>
      <c r="C219">
        <v>240</v>
      </c>
      <c r="D219" t="s">
        <v>1544</v>
      </c>
    </row>
    <row r="220" spans="1:4" x14ac:dyDescent="0.25">
      <c r="A220">
        <v>331</v>
      </c>
      <c r="C220">
        <v>320</v>
      </c>
      <c r="D220" t="s">
        <v>1544</v>
      </c>
    </row>
    <row r="221" spans="1:4" x14ac:dyDescent="0.25">
      <c r="A221">
        <v>331</v>
      </c>
      <c r="C221">
        <v>200</v>
      </c>
      <c r="D221" t="s">
        <v>1544</v>
      </c>
    </row>
    <row r="222" spans="1:4" x14ac:dyDescent="0.25">
      <c r="A222">
        <v>331</v>
      </c>
      <c r="C222">
        <v>240</v>
      </c>
      <c r="D222" t="s">
        <v>1544</v>
      </c>
    </row>
    <row r="223" spans="1:4" x14ac:dyDescent="0.25">
      <c r="A223">
        <v>340</v>
      </c>
      <c r="C223">
        <v>160</v>
      </c>
      <c r="D223" t="s">
        <v>387</v>
      </c>
    </row>
    <row r="224" spans="1:4" x14ac:dyDescent="0.25">
      <c r="A224">
        <v>350</v>
      </c>
      <c r="C224">
        <v>48</v>
      </c>
      <c r="D224" t="s">
        <v>2002</v>
      </c>
    </row>
    <row r="225" spans="1:4" x14ac:dyDescent="0.25">
      <c r="A225">
        <v>350</v>
      </c>
      <c r="C225">
        <v>40</v>
      </c>
      <c r="D225" t="s">
        <v>2002</v>
      </c>
    </row>
    <row r="226" spans="1:4" x14ac:dyDescent="0.25">
      <c r="A226">
        <v>350</v>
      </c>
      <c r="C226">
        <v>266</v>
      </c>
      <c r="D226" t="s">
        <v>2002</v>
      </c>
    </row>
    <row r="227" spans="1:4" x14ac:dyDescent="0.25">
      <c r="A227">
        <v>360</v>
      </c>
      <c r="C227">
        <v>80</v>
      </c>
      <c r="D227" t="s">
        <v>2252</v>
      </c>
    </row>
    <row r="228" spans="1:4" x14ac:dyDescent="0.25">
      <c r="A228">
        <v>360</v>
      </c>
      <c r="C228">
        <v>120</v>
      </c>
      <c r="D228" t="s">
        <v>2252</v>
      </c>
    </row>
    <row r="229" spans="1:4" x14ac:dyDescent="0.25">
      <c r="A229">
        <v>360</v>
      </c>
      <c r="C229">
        <v>160</v>
      </c>
      <c r="D229" t="s">
        <v>2252</v>
      </c>
    </row>
    <row r="230" spans="1:4" x14ac:dyDescent="0.25">
      <c r="A230">
        <v>370</v>
      </c>
      <c r="C230">
        <v>120</v>
      </c>
      <c r="D230" t="s">
        <v>1492</v>
      </c>
    </row>
    <row r="231" spans="1:4" x14ac:dyDescent="0.25">
      <c r="A231">
        <v>370</v>
      </c>
      <c r="C231">
        <v>54</v>
      </c>
      <c r="D231" t="s">
        <v>1492</v>
      </c>
    </row>
    <row r="232" spans="1:4" x14ac:dyDescent="0.25">
      <c r="A232">
        <v>370</v>
      </c>
      <c r="C232">
        <v>80</v>
      </c>
      <c r="D232" t="s">
        <v>1492</v>
      </c>
    </row>
    <row r="233" spans="1:4" x14ac:dyDescent="0.25">
      <c r="A233">
        <v>370</v>
      </c>
      <c r="C233">
        <v>362</v>
      </c>
      <c r="D233" t="s">
        <v>1492</v>
      </c>
    </row>
    <row r="234" spans="1:4" x14ac:dyDescent="0.25">
      <c r="A234">
        <v>370</v>
      </c>
      <c r="C234">
        <v>40</v>
      </c>
      <c r="D234" t="s">
        <v>1492</v>
      </c>
    </row>
    <row r="235" spans="1:4" x14ac:dyDescent="0.25">
      <c r="A235">
        <v>370</v>
      </c>
      <c r="C235">
        <v>147</v>
      </c>
      <c r="D235" t="s">
        <v>1492</v>
      </c>
    </row>
    <row r="236" spans="1:4" x14ac:dyDescent="0.25">
      <c r="A236">
        <v>370</v>
      </c>
      <c r="C236">
        <v>140</v>
      </c>
      <c r="D236" t="s">
        <v>1492</v>
      </c>
    </row>
    <row r="237" spans="1:4" x14ac:dyDescent="0.25">
      <c r="A237">
        <v>370</v>
      </c>
      <c r="C237">
        <v>160</v>
      </c>
      <c r="D237" t="s">
        <v>1492</v>
      </c>
    </row>
    <row r="238" spans="1:4" x14ac:dyDescent="0.25">
      <c r="A238">
        <v>370</v>
      </c>
      <c r="C238">
        <v>44</v>
      </c>
      <c r="D238" t="s">
        <v>1492</v>
      </c>
    </row>
    <row r="239" spans="1:4" x14ac:dyDescent="0.25">
      <c r="A239">
        <v>370</v>
      </c>
      <c r="C239">
        <v>204</v>
      </c>
      <c r="D239" t="s">
        <v>1492</v>
      </c>
    </row>
    <row r="240" spans="1:4" x14ac:dyDescent="0.25">
      <c r="A240">
        <v>370</v>
      </c>
      <c r="C240">
        <v>20</v>
      </c>
      <c r="D240" t="s">
        <v>1492</v>
      </c>
    </row>
    <row r="241" spans="1:4" x14ac:dyDescent="0.25">
      <c r="A241">
        <v>370</v>
      </c>
      <c r="C241">
        <v>120</v>
      </c>
      <c r="D241" t="s">
        <v>1492</v>
      </c>
    </row>
    <row r="242" spans="1:4" x14ac:dyDescent="0.25">
      <c r="A242">
        <v>370</v>
      </c>
      <c r="C242">
        <v>40</v>
      </c>
      <c r="D242" t="s">
        <v>1492</v>
      </c>
    </row>
    <row r="243" spans="1:4" x14ac:dyDescent="0.25">
      <c r="A243">
        <v>370</v>
      </c>
      <c r="C243">
        <v>145</v>
      </c>
      <c r="D243" t="s">
        <v>1492</v>
      </c>
    </row>
    <row r="244" spans="1:4" x14ac:dyDescent="0.25">
      <c r="A244">
        <v>370</v>
      </c>
      <c r="C244">
        <v>229</v>
      </c>
      <c r="D244" t="s">
        <v>1492</v>
      </c>
    </row>
    <row r="245" spans="1:4" x14ac:dyDescent="0.25">
      <c r="A245">
        <v>370</v>
      </c>
      <c r="C245">
        <v>470</v>
      </c>
      <c r="D245" t="s">
        <v>1492</v>
      </c>
    </row>
    <row r="246" spans="1:4" x14ac:dyDescent="0.25">
      <c r="A246">
        <v>370</v>
      </c>
      <c r="C246">
        <v>200</v>
      </c>
      <c r="D246" t="s">
        <v>1492</v>
      </c>
    </row>
    <row r="247" spans="1:4" x14ac:dyDescent="0.25">
      <c r="A247">
        <v>370</v>
      </c>
      <c r="C247">
        <v>40</v>
      </c>
      <c r="D247" t="s">
        <v>1492</v>
      </c>
    </row>
    <row r="248" spans="1:4" x14ac:dyDescent="0.25">
      <c r="A248">
        <v>370</v>
      </c>
      <c r="C248">
        <v>74</v>
      </c>
      <c r="D248" t="s">
        <v>1492</v>
      </c>
    </row>
    <row r="249" spans="1:4" x14ac:dyDescent="0.25">
      <c r="A249">
        <v>370</v>
      </c>
      <c r="C249">
        <v>124</v>
      </c>
      <c r="D249" t="s">
        <v>1492</v>
      </c>
    </row>
    <row r="250" spans="1:4" x14ac:dyDescent="0.25">
      <c r="A250">
        <v>370</v>
      </c>
      <c r="C250">
        <v>120</v>
      </c>
      <c r="D250" t="s">
        <v>1492</v>
      </c>
    </row>
    <row r="251" spans="1:4" x14ac:dyDescent="0.25">
      <c r="A251">
        <v>370</v>
      </c>
      <c r="C251">
        <v>455</v>
      </c>
      <c r="D251" t="s">
        <v>1492</v>
      </c>
    </row>
    <row r="252" spans="1:4" x14ac:dyDescent="0.25">
      <c r="A252">
        <v>370</v>
      </c>
      <c r="C252">
        <v>72</v>
      </c>
      <c r="D252" t="s">
        <v>1492</v>
      </c>
    </row>
    <row r="253" spans="1:4" x14ac:dyDescent="0.25">
      <c r="A253">
        <v>370</v>
      </c>
      <c r="C253">
        <v>120</v>
      </c>
      <c r="D253" t="s">
        <v>1492</v>
      </c>
    </row>
    <row r="254" spans="1:4" x14ac:dyDescent="0.25">
      <c r="A254">
        <v>370</v>
      </c>
      <c r="C254">
        <v>120</v>
      </c>
      <c r="D254" t="s">
        <v>1492</v>
      </c>
    </row>
    <row r="255" spans="1:4" x14ac:dyDescent="0.25">
      <c r="A255">
        <v>370</v>
      </c>
      <c r="C255">
        <v>29</v>
      </c>
      <c r="D255" t="s">
        <v>1492</v>
      </c>
    </row>
    <row r="256" spans="1:4" x14ac:dyDescent="0.25">
      <c r="A256">
        <v>370</v>
      </c>
      <c r="C256">
        <v>122</v>
      </c>
      <c r="D256" t="s">
        <v>1492</v>
      </c>
    </row>
    <row r="257" spans="1:4" x14ac:dyDescent="0.25">
      <c r="A257">
        <v>370</v>
      </c>
      <c r="C257">
        <v>80</v>
      </c>
      <c r="D257" t="s">
        <v>1492</v>
      </c>
    </row>
    <row r="258" spans="1:4" x14ac:dyDescent="0.25">
      <c r="A258">
        <v>370</v>
      </c>
      <c r="C258">
        <v>566</v>
      </c>
      <c r="D258" t="s">
        <v>1492</v>
      </c>
    </row>
    <row r="259" spans="1:4" x14ac:dyDescent="0.25">
      <c r="A259">
        <v>370</v>
      </c>
      <c r="C259">
        <v>28</v>
      </c>
      <c r="D259" t="s">
        <v>1492</v>
      </c>
    </row>
    <row r="260" spans="1:4" x14ac:dyDescent="0.25">
      <c r="A260">
        <v>370</v>
      </c>
      <c r="C260">
        <v>182</v>
      </c>
      <c r="D260" t="s">
        <v>1492</v>
      </c>
    </row>
    <row r="261" spans="1:4" x14ac:dyDescent="0.25">
      <c r="A261">
        <v>370</v>
      </c>
      <c r="C261">
        <v>48</v>
      </c>
      <c r="D261" t="s">
        <v>1492</v>
      </c>
    </row>
    <row r="262" spans="1:4" x14ac:dyDescent="0.25">
      <c r="A262">
        <v>370</v>
      </c>
      <c r="C262">
        <v>196</v>
      </c>
      <c r="D262" t="s">
        <v>1492</v>
      </c>
    </row>
    <row r="263" spans="1:4" x14ac:dyDescent="0.25">
      <c r="A263">
        <v>370</v>
      </c>
      <c r="C263">
        <v>288</v>
      </c>
      <c r="D263" t="s">
        <v>1492</v>
      </c>
    </row>
    <row r="264" spans="1:4" x14ac:dyDescent="0.25">
      <c r="A264">
        <v>380</v>
      </c>
      <c r="C264">
        <v>120</v>
      </c>
      <c r="D264" t="s">
        <v>1746</v>
      </c>
    </row>
    <row r="265" spans="1:4" x14ac:dyDescent="0.25">
      <c r="A265">
        <v>380</v>
      </c>
      <c r="C265">
        <v>120</v>
      </c>
      <c r="D265" t="s">
        <v>1746</v>
      </c>
    </row>
    <row r="266" spans="1:4" x14ac:dyDescent="0.25">
      <c r="A266">
        <v>380</v>
      </c>
      <c r="C266">
        <v>70</v>
      </c>
      <c r="D266" t="s">
        <v>1746</v>
      </c>
    </row>
    <row r="267" spans="1:4" x14ac:dyDescent="0.25">
      <c r="A267">
        <v>380</v>
      </c>
      <c r="C267">
        <v>120</v>
      </c>
      <c r="D267" t="s">
        <v>1746</v>
      </c>
    </row>
    <row r="268" spans="1:4" x14ac:dyDescent="0.25">
      <c r="A268">
        <v>380</v>
      </c>
      <c r="C268">
        <v>160</v>
      </c>
      <c r="D268" t="s">
        <v>1746</v>
      </c>
    </row>
    <row r="269" spans="1:4" x14ac:dyDescent="0.25">
      <c r="A269">
        <v>400</v>
      </c>
      <c r="C269">
        <v>280</v>
      </c>
      <c r="D269" t="s">
        <v>1530</v>
      </c>
    </row>
    <row r="270" spans="1:4" x14ac:dyDescent="0.25">
      <c r="A270">
        <v>400</v>
      </c>
      <c r="C270">
        <v>280</v>
      </c>
      <c r="D270" t="s">
        <v>1530</v>
      </c>
    </row>
    <row r="271" spans="1:4" x14ac:dyDescent="0.25">
      <c r="A271">
        <v>400</v>
      </c>
      <c r="C271">
        <v>100</v>
      </c>
      <c r="D271" t="s">
        <v>1530</v>
      </c>
    </row>
    <row r="272" spans="1:4" x14ac:dyDescent="0.25">
      <c r="A272">
        <v>400</v>
      </c>
      <c r="C272">
        <v>214</v>
      </c>
      <c r="D272" t="s">
        <v>1530</v>
      </c>
    </row>
    <row r="273" spans="1:4" x14ac:dyDescent="0.25">
      <c r="A273">
        <v>400</v>
      </c>
      <c r="C273">
        <v>180</v>
      </c>
      <c r="D273" t="s">
        <v>1530</v>
      </c>
    </row>
    <row r="274" spans="1:4" x14ac:dyDescent="0.25">
      <c r="A274">
        <v>400</v>
      </c>
      <c r="C274">
        <v>256</v>
      </c>
      <c r="D274" t="s">
        <v>1530</v>
      </c>
    </row>
    <row r="275" spans="1:4" x14ac:dyDescent="0.25">
      <c r="A275">
        <v>400</v>
      </c>
      <c r="C275">
        <v>158</v>
      </c>
      <c r="D275" t="s">
        <v>1530</v>
      </c>
    </row>
    <row r="276" spans="1:4" x14ac:dyDescent="0.25">
      <c r="A276">
        <v>400</v>
      </c>
      <c r="C276">
        <v>102</v>
      </c>
      <c r="D276" t="s">
        <v>1530</v>
      </c>
    </row>
    <row r="277" spans="1:4" x14ac:dyDescent="0.25">
      <c r="A277">
        <v>400</v>
      </c>
      <c r="C277">
        <v>262</v>
      </c>
      <c r="D277" t="s">
        <v>1530</v>
      </c>
    </row>
    <row r="278" spans="1:4" x14ac:dyDescent="0.25">
      <c r="A278">
        <v>400</v>
      </c>
      <c r="C278">
        <v>280</v>
      </c>
      <c r="D278" t="s">
        <v>1530</v>
      </c>
    </row>
    <row r="279" spans="1:4" x14ac:dyDescent="0.25">
      <c r="A279">
        <v>400</v>
      </c>
      <c r="C279">
        <v>200</v>
      </c>
      <c r="D279" t="s">
        <v>1530</v>
      </c>
    </row>
    <row r="280" spans="1:4" x14ac:dyDescent="0.25">
      <c r="A280">
        <v>400</v>
      </c>
      <c r="C280">
        <v>100</v>
      </c>
      <c r="D280" t="s">
        <v>1530</v>
      </c>
    </row>
    <row r="281" spans="1:4" x14ac:dyDescent="0.25">
      <c r="A281">
        <v>400</v>
      </c>
      <c r="C281">
        <v>589</v>
      </c>
      <c r="D281" t="s">
        <v>1530</v>
      </c>
    </row>
    <row r="282" spans="1:4" x14ac:dyDescent="0.25">
      <c r="A282">
        <v>400</v>
      </c>
      <c r="C282">
        <v>102</v>
      </c>
      <c r="D282" t="s">
        <v>1530</v>
      </c>
    </row>
    <row r="283" spans="1:4" x14ac:dyDescent="0.25">
      <c r="A283">
        <v>400</v>
      </c>
      <c r="C283">
        <v>56</v>
      </c>
      <c r="D283" t="s">
        <v>1530</v>
      </c>
    </row>
    <row r="284" spans="1:4" x14ac:dyDescent="0.25">
      <c r="A284">
        <v>400</v>
      </c>
      <c r="C284">
        <v>202</v>
      </c>
      <c r="D284" t="s">
        <v>1530</v>
      </c>
    </row>
    <row r="285" spans="1:4" x14ac:dyDescent="0.25">
      <c r="A285">
        <v>400</v>
      </c>
      <c r="C285">
        <v>142</v>
      </c>
      <c r="D285" t="s">
        <v>1530</v>
      </c>
    </row>
    <row r="286" spans="1:4" x14ac:dyDescent="0.25">
      <c r="A286">
        <v>400</v>
      </c>
      <c r="C286">
        <v>240</v>
      </c>
      <c r="D286" t="s">
        <v>1530</v>
      </c>
    </row>
    <row r="287" spans="1:4" x14ac:dyDescent="0.25">
      <c r="A287">
        <v>400</v>
      </c>
      <c r="C287">
        <v>251</v>
      </c>
      <c r="D287" t="s">
        <v>1530</v>
      </c>
    </row>
    <row r="288" spans="1:4" x14ac:dyDescent="0.25">
      <c r="A288">
        <v>400</v>
      </c>
      <c r="C288">
        <v>169</v>
      </c>
      <c r="D288" t="s">
        <v>1530</v>
      </c>
    </row>
    <row r="289" spans="1:4" x14ac:dyDescent="0.25">
      <c r="A289">
        <v>400</v>
      </c>
      <c r="C289">
        <v>336</v>
      </c>
      <c r="D289" t="s">
        <v>1530</v>
      </c>
    </row>
    <row r="290" spans="1:4" x14ac:dyDescent="0.25">
      <c r="A290">
        <v>400</v>
      </c>
      <c r="C290">
        <v>20</v>
      </c>
      <c r="D290" t="s">
        <v>1530</v>
      </c>
    </row>
    <row r="291" spans="1:4" x14ac:dyDescent="0.25">
      <c r="A291">
        <v>400</v>
      </c>
      <c r="C291">
        <v>150</v>
      </c>
      <c r="D291" t="s">
        <v>1530</v>
      </c>
    </row>
    <row r="292" spans="1:4" x14ac:dyDescent="0.25">
      <c r="A292">
        <v>400</v>
      </c>
      <c r="C292">
        <v>66</v>
      </c>
      <c r="D292" t="s">
        <v>1530</v>
      </c>
    </row>
    <row r="293" spans="1:4" x14ac:dyDescent="0.25">
      <c r="A293">
        <v>400</v>
      </c>
      <c r="C293">
        <v>606</v>
      </c>
      <c r="D293" t="s">
        <v>1530</v>
      </c>
    </row>
    <row r="294" spans="1:4" x14ac:dyDescent="0.25">
      <c r="A294">
        <v>400</v>
      </c>
      <c r="C294">
        <v>200</v>
      </c>
      <c r="D294" t="s">
        <v>1530</v>
      </c>
    </row>
    <row r="295" spans="1:4" x14ac:dyDescent="0.25">
      <c r="A295">
        <v>400</v>
      </c>
      <c r="C295">
        <v>200</v>
      </c>
      <c r="D295" t="s">
        <v>1530</v>
      </c>
    </row>
    <row r="296" spans="1:4" x14ac:dyDescent="0.25">
      <c r="A296">
        <v>400</v>
      </c>
      <c r="C296">
        <v>182</v>
      </c>
      <c r="D296" t="s">
        <v>1530</v>
      </c>
    </row>
    <row r="297" spans="1:4" x14ac:dyDescent="0.25">
      <c r="A297">
        <v>400</v>
      </c>
      <c r="C297">
        <v>123</v>
      </c>
      <c r="D297" t="s">
        <v>1530</v>
      </c>
    </row>
    <row r="298" spans="1:4" x14ac:dyDescent="0.25">
      <c r="A298">
        <v>400</v>
      </c>
      <c r="C298">
        <v>278</v>
      </c>
      <c r="D298" t="s">
        <v>1530</v>
      </c>
    </row>
    <row r="299" spans="1:4" x14ac:dyDescent="0.25">
      <c r="A299">
        <v>400</v>
      </c>
      <c r="C299">
        <v>185</v>
      </c>
      <c r="D299" t="s">
        <v>1530</v>
      </c>
    </row>
    <row r="300" spans="1:4" x14ac:dyDescent="0.25">
      <c r="A300">
        <v>400</v>
      </c>
      <c r="C300">
        <v>120</v>
      </c>
      <c r="D300" t="s">
        <v>1530</v>
      </c>
    </row>
    <row r="301" spans="1:4" x14ac:dyDescent="0.25">
      <c r="A301">
        <v>400</v>
      </c>
      <c r="C301">
        <v>200</v>
      </c>
      <c r="D301" t="s">
        <v>1530</v>
      </c>
    </row>
    <row r="302" spans="1:4" x14ac:dyDescent="0.25">
      <c r="A302">
        <v>400</v>
      </c>
      <c r="C302">
        <v>154</v>
      </c>
      <c r="D302" t="s">
        <v>1530</v>
      </c>
    </row>
    <row r="303" spans="1:4" x14ac:dyDescent="0.25">
      <c r="A303">
        <v>400</v>
      </c>
      <c r="C303">
        <v>100</v>
      </c>
      <c r="D303" t="s">
        <v>1530</v>
      </c>
    </row>
    <row r="304" spans="1:4" x14ac:dyDescent="0.25">
      <c r="A304">
        <v>400</v>
      </c>
      <c r="C304">
        <v>280</v>
      </c>
      <c r="D304" t="s">
        <v>1530</v>
      </c>
    </row>
    <row r="305" spans="1:4" x14ac:dyDescent="0.25">
      <c r="A305">
        <v>400</v>
      </c>
      <c r="C305">
        <v>266</v>
      </c>
      <c r="D305" t="s">
        <v>1530</v>
      </c>
    </row>
    <row r="306" spans="1:4" x14ac:dyDescent="0.25">
      <c r="A306">
        <v>420</v>
      </c>
      <c r="C306">
        <v>200</v>
      </c>
      <c r="D306" t="s">
        <v>301</v>
      </c>
    </row>
    <row r="307" spans="1:4" x14ac:dyDescent="0.25">
      <c r="A307">
        <v>420</v>
      </c>
      <c r="C307">
        <v>295</v>
      </c>
      <c r="D307" t="s">
        <v>301</v>
      </c>
    </row>
    <row r="308" spans="1:4" x14ac:dyDescent="0.25">
      <c r="A308">
        <v>420</v>
      </c>
      <c r="C308">
        <v>815</v>
      </c>
      <c r="D308" t="s">
        <v>301</v>
      </c>
    </row>
    <row r="309" spans="1:4" x14ac:dyDescent="0.25">
      <c r="A309">
        <v>420</v>
      </c>
      <c r="C309">
        <v>22</v>
      </c>
      <c r="D309" t="s">
        <v>301</v>
      </c>
    </row>
    <row r="310" spans="1:4" x14ac:dyDescent="0.25">
      <c r="A310">
        <v>420</v>
      </c>
      <c r="C310">
        <v>205</v>
      </c>
      <c r="D310" t="s">
        <v>301</v>
      </c>
    </row>
    <row r="311" spans="1:4" x14ac:dyDescent="0.25">
      <c r="A311">
        <v>420</v>
      </c>
      <c r="C311">
        <v>1389</v>
      </c>
      <c r="D311" t="s">
        <v>301</v>
      </c>
    </row>
    <row r="312" spans="1:4" x14ac:dyDescent="0.25">
      <c r="A312">
        <v>420</v>
      </c>
      <c r="C312">
        <v>105</v>
      </c>
      <c r="D312" t="s">
        <v>301</v>
      </c>
    </row>
    <row r="313" spans="1:4" x14ac:dyDescent="0.25">
      <c r="A313">
        <v>420</v>
      </c>
      <c r="C313">
        <v>320</v>
      </c>
      <c r="D313" t="s">
        <v>301</v>
      </c>
    </row>
    <row r="314" spans="1:4" x14ac:dyDescent="0.25">
      <c r="A314">
        <v>420</v>
      </c>
      <c r="C314">
        <v>58</v>
      </c>
      <c r="D314" t="s">
        <v>301</v>
      </c>
    </row>
    <row r="315" spans="1:4" x14ac:dyDescent="0.25">
      <c r="A315">
        <v>420</v>
      </c>
      <c r="C315">
        <v>362</v>
      </c>
      <c r="D315" t="s">
        <v>301</v>
      </c>
    </row>
    <row r="316" spans="1:4" x14ac:dyDescent="0.25">
      <c r="A316">
        <v>420</v>
      </c>
      <c r="C316">
        <v>449</v>
      </c>
      <c r="D316" t="s">
        <v>301</v>
      </c>
    </row>
    <row r="317" spans="1:4" x14ac:dyDescent="0.25">
      <c r="A317">
        <v>420</v>
      </c>
      <c r="C317">
        <v>679</v>
      </c>
      <c r="D317" t="s">
        <v>301</v>
      </c>
    </row>
    <row r="318" spans="1:4" x14ac:dyDescent="0.25">
      <c r="A318">
        <v>420</v>
      </c>
      <c r="C318">
        <v>520</v>
      </c>
      <c r="D318" t="s">
        <v>301</v>
      </c>
    </row>
    <row r="319" spans="1:4" x14ac:dyDescent="0.25">
      <c r="A319">
        <v>420</v>
      </c>
      <c r="C319">
        <v>40</v>
      </c>
      <c r="D319" t="s">
        <v>301</v>
      </c>
    </row>
    <row r="320" spans="1:4" x14ac:dyDescent="0.25">
      <c r="A320">
        <v>420</v>
      </c>
      <c r="C320">
        <v>705</v>
      </c>
      <c r="D320" t="s">
        <v>301</v>
      </c>
    </row>
    <row r="321" spans="1:4" x14ac:dyDescent="0.25">
      <c r="A321">
        <v>420</v>
      </c>
      <c r="C321">
        <v>514</v>
      </c>
      <c r="D321" t="s">
        <v>301</v>
      </c>
    </row>
    <row r="322" spans="1:4" x14ac:dyDescent="0.25">
      <c r="A322">
        <v>420</v>
      </c>
      <c r="C322">
        <v>409</v>
      </c>
      <c r="D322" t="s">
        <v>301</v>
      </c>
    </row>
    <row r="323" spans="1:4" x14ac:dyDescent="0.25">
      <c r="A323">
        <v>500</v>
      </c>
      <c r="C323">
        <v>200</v>
      </c>
      <c r="D323" t="s">
        <v>2652</v>
      </c>
    </row>
    <row r="324" spans="1:4" x14ac:dyDescent="0.25">
      <c r="A324">
        <v>500</v>
      </c>
      <c r="C324">
        <v>126</v>
      </c>
      <c r="D324" t="s">
        <v>2652</v>
      </c>
    </row>
    <row r="325" spans="1:4" x14ac:dyDescent="0.25">
      <c r="A325">
        <v>500</v>
      </c>
      <c r="C325">
        <v>82</v>
      </c>
      <c r="D325" t="s">
        <v>2652</v>
      </c>
    </row>
    <row r="326" spans="1:4" x14ac:dyDescent="0.25">
      <c r="A326">
        <v>500</v>
      </c>
      <c r="C326">
        <v>123</v>
      </c>
      <c r="D326" t="s">
        <v>2652</v>
      </c>
    </row>
    <row r="327" spans="1:4" x14ac:dyDescent="0.25">
      <c r="A327">
        <v>500</v>
      </c>
      <c r="C327">
        <v>250</v>
      </c>
      <c r="D327" t="s">
        <v>2652</v>
      </c>
    </row>
    <row r="328" spans="1:4" x14ac:dyDescent="0.25">
      <c r="A328">
        <v>500</v>
      </c>
      <c r="C328">
        <v>80</v>
      </c>
      <c r="D328" t="s">
        <v>2652</v>
      </c>
    </row>
    <row r="329" spans="1:4" x14ac:dyDescent="0.25">
      <c r="A329">
        <v>500</v>
      </c>
      <c r="C329">
        <v>83</v>
      </c>
      <c r="D329" t="s">
        <v>2652</v>
      </c>
    </row>
    <row r="330" spans="1:4" x14ac:dyDescent="0.25">
      <c r="A330">
        <v>500</v>
      </c>
      <c r="C330">
        <v>165</v>
      </c>
      <c r="D330" t="s">
        <v>2652</v>
      </c>
    </row>
    <row r="331" spans="1:4" x14ac:dyDescent="0.25">
      <c r="A331">
        <v>500</v>
      </c>
      <c r="C331">
        <v>120</v>
      </c>
      <c r="D331" t="s">
        <v>2652</v>
      </c>
    </row>
    <row r="332" spans="1:4" x14ac:dyDescent="0.25">
      <c r="A332">
        <v>500</v>
      </c>
      <c r="C332">
        <v>160</v>
      </c>
      <c r="D332" t="s">
        <v>2652</v>
      </c>
    </row>
    <row r="333" spans="1:4" x14ac:dyDescent="0.25">
      <c r="A333">
        <v>510</v>
      </c>
      <c r="C333">
        <v>320</v>
      </c>
      <c r="D333" t="s">
        <v>2269</v>
      </c>
    </row>
    <row r="334" spans="1:4" x14ac:dyDescent="0.25">
      <c r="A334">
        <v>510</v>
      </c>
      <c r="C334">
        <v>160</v>
      </c>
      <c r="D334" t="s">
        <v>2269</v>
      </c>
    </row>
    <row r="335" spans="1:4" x14ac:dyDescent="0.25">
      <c r="A335">
        <v>510</v>
      </c>
      <c r="C335">
        <v>117</v>
      </c>
      <c r="D335" t="s">
        <v>2269</v>
      </c>
    </row>
    <row r="336" spans="1:4" x14ac:dyDescent="0.25">
      <c r="A336">
        <v>510</v>
      </c>
      <c r="C336">
        <v>120</v>
      </c>
      <c r="D336" t="s">
        <v>2269</v>
      </c>
    </row>
    <row r="337" spans="1:4" x14ac:dyDescent="0.25">
      <c r="A337">
        <v>510</v>
      </c>
      <c r="C337">
        <v>92</v>
      </c>
      <c r="D337" t="s">
        <v>2269</v>
      </c>
    </row>
    <row r="338" spans="1:4" x14ac:dyDescent="0.25">
      <c r="A338">
        <v>510</v>
      </c>
      <c r="C338">
        <v>202</v>
      </c>
      <c r="D338" t="s">
        <v>2269</v>
      </c>
    </row>
    <row r="339" spans="1:4" x14ac:dyDescent="0.25">
      <c r="A339">
        <v>510</v>
      </c>
      <c r="C339">
        <v>100</v>
      </c>
      <c r="D339" t="s">
        <v>2269</v>
      </c>
    </row>
    <row r="340" spans="1:4" x14ac:dyDescent="0.25">
      <c r="A340">
        <v>510</v>
      </c>
      <c r="C340">
        <v>120</v>
      </c>
      <c r="D340" t="s">
        <v>2269</v>
      </c>
    </row>
    <row r="341" spans="1:4" x14ac:dyDescent="0.25">
      <c r="A341">
        <v>510</v>
      </c>
      <c r="C341">
        <v>188</v>
      </c>
      <c r="D341" t="s">
        <v>2269</v>
      </c>
    </row>
    <row r="342" spans="1:4" x14ac:dyDescent="0.25">
      <c r="A342">
        <v>510</v>
      </c>
      <c r="C342">
        <v>80</v>
      </c>
      <c r="D342" t="s">
        <v>2269</v>
      </c>
    </row>
    <row r="343" spans="1:4" x14ac:dyDescent="0.25">
      <c r="A343">
        <v>510</v>
      </c>
      <c r="C343">
        <v>80</v>
      </c>
      <c r="D343" t="s">
        <v>2269</v>
      </c>
    </row>
    <row r="344" spans="1:4" x14ac:dyDescent="0.25">
      <c r="A344">
        <v>510</v>
      </c>
      <c r="C344">
        <v>86</v>
      </c>
      <c r="D344" t="s">
        <v>2269</v>
      </c>
    </row>
    <row r="345" spans="1:4" x14ac:dyDescent="0.25">
      <c r="A345">
        <v>510</v>
      </c>
      <c r="C345">
        <v>242</v>
      </c>
      <c r="D345" t="s">
        <v>2269</v>
      </c>
    </row>
    <row r="346" spans="1:4" x14ac:dyDescent="0.25">
      <c r="A346">
        <v>510</v>
      </c>
      <c r="C346">
        <v>120</v>
      </c>
      <c r="D346" t="s">
        <v>2269</v>
      </c>
    </row>
    <row r="347" spans="1:4" x14ac:dyDescent="0.25">
      <c r="A347">
        <v>510</v>
      </c>
      <c r="C347">
        <v>120</v>
      </c>
      <c r="D347" t="s">
        <v>2269</v>
      </c>
    </row>
    <row r="348" spans="1:4" x14ac:dyDescent="0.25">
      <c r="A348">
        <v>510</v>
      </c>
      <c r="C348">
        <v>280</v>
      </c>
      <c r="D348" t="s">
        <v>2269</v>
      </c>
    </row>
    <row r="349" spans="1:4" x14ac:dyDescent="0.25">
      <c r="A349">
        <v>510</v>
      </c>
      <c r="C349">
        <v>220</v>
      </c>
      <c r="D349" t="s">
        <v>2269</v>
      </c>
    </row>
    <row r="350" spans="1:4" x14ac:dyDescent="0.25">
      <c r="A350">
        <v>520</v>
      </c>
      <c r="C350">
        <v>583</v>
      </c>
      <c r="D350" t="s">
        <v>2241</v>
      </c>
    </row>
    <row r="351" spans="1:4" x14ac:dyDescent="0.25">
      <c r="A351">
        <v>520</v>
      </c>
      <c r="C351">
        <v>132</v>
      </c>
      <c r="D351" t="s">
        <v>2241</v>
      </c>
    </row>
    <row r="352" spans="1:4" x14ac:dyDescent="0.25">
      <c r="A352">
        <v>520</v>
      </c>
      <c r="C352">
        <v>20</v>
      </c>
      <c r="D352" t="s">
        <v>2241</v>
      </c>
    </row>
    <row r="353" spans="1:4" x14ac:dyDescent="0.25">
      <c r="A353">
        <v>520</v>
      </c>
      <c r="C353">
        <v>160</v>
      </c>
      <c r="D353" t="s">
        <v>2241</v>
      </c>
    </row>
    <row r="354" spans="1:4" x14ac:dyDescent="0.25">
      <c r="A354">
        <v>520</v>
      </c>
      <c r="C354">
        <v>160</v>
      </c>
      <c r="D354" t="s">
        <v>2241</v>
      </c>
    </row>
    <row r="355" spans="1:4" x14ac:dyDescent="0.25">
      <c r="A355">
        <v>520</v>
      </c>
      <c r="C355">
        <v>160</v>
      </c>
      <c r="D355" t="s">
        <v>2241</v>
      </c>
    </row>
    <row r="356" spans="1:4" x14ac:dyDescent="0.25">
      <c r="A356">
        <v>520</v>
      </c>
      <c r="C356">
        <v>80</v>
      </c>
      <c r="D356" t="s">
        <v>2241</v>
      </c>
    </row>
    <row r="357" spans="1:4" x14ac:dyDescent="0.25">
      <c r="A357">
        <v>520</v>
      </c>
      <c r="C357">
        <v>120</v>
      </c>
      <c r="D357" t="s">
        <v>2241</v>
      </c>
    </row>
    <row r="358" spans="1:4" x14ac:dyDescent="0.25">
      <c r="A358">
        <v>520</v>
      </c>
      <c r="C358">
        <v>513</v>
      </c>
      <c r="D358" t="s">
        <v>2241</v>
      </c>
    </row>
    <row r="359" spans="1:4" x14ac:dyDescent="0.25">
      <c r="A359">
        <v>520</v>
      </c>
      <c r="C359">
        <v>455</v>
      </c>
      <c r="D359" t="s">
        <v>2241</v>
      </c>
    </row>
    <row r="360" spans="1:4" x14ac:dyDescent="0.25">
      <c r="A360">
        <v>520</v>
      </c>
      <c r="C360">
        <v>40</v>
      </c>
      <c r="D360" t="s">
        <v>2241</v>
      </c>
    </row>
    <row r="361" spans="1:4" x14ac:dyDescent="0.25">
      <c r="A361">
        <v>520</v>
      </c>
      <c r="C361">
        <v>284</v>
      </c>
      <c r="D361" t="s">
        <v>2241</v>
      </c>
    </row>
    <row r="362" spans="1:4" x14ac:dyDescent="0.25">
      <c r="A362">
        <v>520</v>
      </c>
      <c r="C362">
        <v>82</v>
      </c>
      <c r="D362" t="s">
        <v>2241</v>
      </c>
    </row>
    <row r="363" spans="1:4" x14ac:dyDescent="0.25">
      <c r="A363">
        <v>520</v>
      </c>
      <c r="C363">
        <v>156</v>
      </c>
      <c r="D363" t="s">
        <v>2241</v>
      </c>
    </row>
    <row r="364" spans="1:4" x14ac:dyDescent="0.25">
      <c r="A364">
        <v>530</v>
      </c>
      <c r="C364">
        <v>345</v>
      </c>
      <c r="D364" t="s">
        <v>2769</v>
      </c>
    </row>
    <row r="365" spans="1:4" x14ac:dyDescent="0.25">
      <c r="A365">
        <v>530</v>
      </c>
      <c r="C365">
        <v>108</v>
      </c>
      <c r="D365" t="s">
        <v>2769</v>
      </c>
    </row>
    <row r="366" spans="1:4" x14ac:dyDescent="0.25">
      <c r="A366">
        <v>530</v>
      </c>
      <c r="C366">
        <v>178</v>
      </c>
      <c r="D366" t="s">
        <v>2769</v>
      </c>
    </row>
    <row r="367" spans="1:4" x14ac:dyDescent="0.25">
      <c r="A367">
        <v>530</v>
      </c>
      <c r="C367">
        <v>98</v>
      </c>
      <c r="D367" t="s">
        <v>2769</v>
      </c>
    </row>
    <row r="368" spans="1:4" x14ac:dyDescent="0.25">
      <c r="A368">
        <v>530</v>
      </c>
      <c r="C368">
        <v>46</v>
      </c>
      <c r="D368" t="s">
        <v>2769</v>
      </c>
    </row>
    <row r="369" spans="1:4" x14ac:dyDescent="0.25">
      <c r="A369">
        <v>540</v>
      </c>
      <c r="C369">
        <v>360</v>
      </c>
      <c r="D369" t="s">
        <v>1469</v>
      </c>
    </row>
    <row r="370" spans="1:4" x14ac:dyDescent="0.25">
      <c r="A370">
        <v>540</v>
      </c>
      <c r="C370">
        <v>230</v>
      </c>
      <c r="D370" t="s">
        <v>1469</v>
      </c>
    </row>
    <row r="371" spans="1:4" x14ac:dyDescent="0.25">
      <c r="A371">
        <v>540</v>
      </c>
      <c r="C371">
        <v>134</v>
      </c>
      <c r="D371" t="s">
        <v>1469</v>
      </c>
    </row>
    <row r="372" spans="1:4" x14ac:dyDescent="0.25">
      <c r="A372">
        <v>540</v>
      </c>
      <c r="C372">
        <v>120</v>
      </c>
      <c r="D372" t="s">
        <v>1469</v>
      </c>
    </row>
    <row r="373" spans="1:4" x14ac:dyDescent="0.25">
      <c r="A373">
        <v>540</v>
      </c>
      <c r="C373">
        <v>46</v>
      </c>
      <c r="D373" t="s">
        <v>1469</v>
      </c>
    </row>
    <row r="374" spans="1:4" x14ac:dyDescent="0.25">
      <c r="A374">
        <v>540</v>
      </c>
      <c r="C374">
        <v>190</v>
      </c>
      <c r="D374" t="s">
        <v>1469</v>
      </c>
    </row>
    <row r="375" spans="1:4" x14ac:dyDescent="0.25">
      <c r="A375">
        <v>540</v>
      </c>
      <c r="C375">
        <v>120</v>
      </c>
      <c r="D375" t="s">
        <v>1469</v>
      </c>
    </row>
    <row r="376" spans="1:4" x14ac:dyDescent="0.25">
      <c r="A376">
        <v>540</v>
      </c>
      <c r="C376">
        <v>40</v>
      </c>
      <c r="D376" t="s">
        <v>1469</v>
      </c>
    </row>
    <row r="377" spans="1:4" x14ac:dyDescent="0.25">
      <c r="A377">
        <v>540</v>
      </c>
      <c r="C377">
        <v>98</v>
      </c>
      <c r="D377" t="s">
        <v>1469</v>
      </c>
    </row>
    <row r="378" spans="1:4" x14ac:dyDescent="0.25">
      <c r="A378">
        <v>540</v>
      </c>
      <c r="C378">
        <v>100</v>
      </c>
      <c r="D378" t="s">
        <v>1469</v>
      </c>
    </row>
    <row r="379" spans="1:4" x14ac:dyDescent="0.25">
      <c r="A379">
        <v>550</v>
      </c>
      <c r="C379">
        <v>120</v>
      </c>
      <c r="D379" t="s">
        <v>2714</v>
      </c>
    </row>
    <row r="380" spans="1:4" x14ac:dyDescent="0.25">
      <c r="A380">
        <v>550</v>
      </c>
      <c r="C380">
        <v>160</v>
      </c>
      <c r="D380" t="s">
        <v>2714</v>
      </c>
    </row>
    <row r="381" spans="1:4" x14ac:dyDescent="0.25">
      <c r="A381">
        <v>550</v>
      </c>
      <c r="C381">
        <v>30</v>
      </c>
      <c r="D381" t="s">
        <v>2714</v>
      </c>
    </row>
    <row r="382" spans="1:4" x14ac:dyDescent="0.25">
      <c r="A382">
        <v>560</v>
      </c>
      <c r="C382">
        <v>80</v>
      </c>
      <c r="D382" t="s">
        <v>2247</v>
      </c>
    </row>
    <row r="383" spans="1:4" x14ac:dyDescent="0.25">
      <c r="A383">
        <v>560</v>
      </c>
      <c r="C383">
        <v>120</v>
      </c>
      <c r="D383" t="s">
        <v>2247</v>
      </c>
    </row>
    <row r="384" spans="1:4" x14ac:dyDescent="0.25">
      <c r="A384">
        <v>560</v>
      </c>
      <c r="C384">
        <v>120</v>
      </c>
      <c r="D384" t="s">
        <v>2247</v>
      </c>
    </row>
    <row r="385" spans="1:4" x14ac:dyDescent="0.25">
      <c r="A385">
        <v>560</v>
      </c>
      <c r="C385">
        <v>200</v>
      </c>
      <c r="D385" t="s">
        <v>2247</v>
      </c>
    </row>
    <row r="386" spans="1:4" x14ac:dyDescent="0.25">
      <c r="A386">
        <v>570</v>
      </c>
      <c r="C386">
        <v>80</v>
      </c>
      <c r="D386" t="s">
        <v>1793</v>
      </c>
    </row>
    <row r="387" spans="1:4" x14ac:dyDescent="0.25">
      <c r="A387">
        <v>570</v>
      </c>
      <c r="C387">
        <v>174</v>
      </c>
      <c r="D387" t="s">
        <v>1793</v>
      </c>
    </row>
    <row r="388" spans="1:4" x14ac:dyDescent="0.25">
      <c r="A388">
        <v>570</v>
      </c>
      <c r="C388">
        <v>131</v>
      </c>
      <c r="D388" t="s">
        <v>1793</v>
      </c>
    </row>
    <row r="389" spans="1:4" x14ac:dyDescent="0.25">
      <c r="A389">
        <v>580</v>
      </c>
      <c r="C389">
        <v>160</v>
      </c>
      <c r="D389" t="s">
        <v>1402</v>
      </c>
    </row>
    <row r="390" spans="1:4" x14ac:dyDescent="0.25">
      <c r="A390">
        <v>580</v>
      </c>
      <c r="C390">
        <v>160</v>
      </c>
      <c r="D390" t="s">
        <v>1402</v>
      </c>
    </row>
    <row r="391" spans="1:4" x14ac:dyDescent="0.25">
      <c r="A391">
        <v>590</v>
      </c>
      <c r="C391">
        <v>200</v>
      </c>
      <c r="D391" t="s">
        <v>1533</v>
      </c>
    </row>
    <row r="392" spans="1:4" x14ac:dyDescent="0.25">
      <c r="A392">
        <v>590</v>
      </c>
      <c r="C392">
        <v>220</v>
      </c>
      <c r="D392" t="s">
        <v>1533</v>
      </c>
    </row>
    <row r="393" spans="1:4" x14ac:dyDescent="0.25">
      <c r="A393">
        <v>590</v>
      </c>
      <c r="C393">
        <v>302</v>
      </c>
      <c r="D393" t="s">
        <v>1533</v>
      </c>
    </row>
    <row r="394" spans="1:4" x14ac:dyDescent="0.25">
      <c r="A394">
        <v>590</v>
      </c>
      <c r="C394">
        <v>240</v>
      </c>
      <c r="D394" t="s">
        <v>1533</v>
      </c>
    </row>
    <row r="395" spans="1:4" x14ac:dyDescent="0.25">
      <c r="A395">
        <v>590</v>
      </c>
      <c r="C395">
        <v>163</v>
      </c>
      <c r="D395" t="s">
        <v>1533</v>
      </c>
    </row>
    <row r="396" spans="1:4" x14ac:dyDescent="0.25">
      <c r="A396">
        <v>590</v>
      </c>
      <c r="C396">
        <v>6</v>
      </c>
      <c r="D396" t="s">
        <v>1533</v>
      </c>
    </row>
    <row r="397" spans="1:4" x14ac:dyDescent="0.25">
      <c r="A397">
        <v>590</v>
      </c>
      <c r="C397">
        <v>200</v>
      </c>
      <c r="D397" t="s">
        <v>1533</v>
      </c>
    </row>
    <row r="398" spans="1:4" x14ac:dyDescent="0.25">
      <c r="A398">
        <v>590</v>
      </c>
      <c r="C398">
        <v>200</v>
      </c>
      <c r="D398" t="s">
        <v>1533</v>
      </c>
    </row>
    <row r="399" spans="1:4" x14ac:dyDescent="0.25">
      <c r="A399">
        <v>590</v>
      </c>
      <c r="C399">
        <v>100</v>
      </c>
      <c r="D399" t="s">
        <v>1533</v>
      </c>
    </row>
    <row r="400" spans="1:4" x14ac:dyDescent="0.25">
      <c r="A400">
        <v>590</v>
      </c>
      <c r="C400">
        <v>200</v>
      </c>
      <c r="D400" t="s">
        <v>1533</v>
      </c>
    </row>
    <row r="401" spans="1:4" x14ac:dyDescent="0.25">
      <c r="A401">
        <v>590</v>
      </c>
      <c r="C401">
        <v>227</v>
      </c>
      <c r="D401" t="s">
        <v>1533</v>
      </c>
    </row>
    <row r="402" spans="1:4" x14ac:dyDescent="0.25">
      <c r="A402">
        <v>590</v>
      </c>
      <c r="C402">
        <v>60</v>
      </c>
      <c r="D402" t="s">
        <v>1533</v>
      </c>
    </row>
    <row r="403" spans="1:4" x14ac:dyDescent="0.25">
      <c r="A403">
        <v>590</v>
      </c>
      <c r="C403">
        <v>320</v>
      </c>
      <c r="D403" t="s">
        <v>1533</v>
      </c>
    </row>
    <row r="404" spans="1:4" x14ac:dyDescent="0.25">
      <c r="A404">
        <v>590</v>
      </c>
      <c r="C404">
        <v>200</v>
      </c>
      <c r="D404" t="s">
        <v>1533</v>
      </c>
    </row>
    <row r="405" spans="1:4" x14ac:dyDescent="0.25">
      <c r="A405">
        <v>590</v>
      </c>
      <c r="C405">
        <v>200</v>
      </c>
      <c r="D405" t="s">
        <v>1533</v>
      </c>
    </row>
    <row r="406" spans="1:4" x14ac:dyDescent="0.25">
      <c r="A406">
        <v>590</v>
      </c>
      <c r="C406">
        <v>200</v>
      </c>
      <c r="D406" t="s">
        <v>1533</v>
      </c>
    </row>
    <row r="407" spans="1:4" x14ac:dyDescent="0.25">
      <c r="A407">
        <v>590</v>
      </c>
      <c r="C407">
        <v>400</v>
      </c>
      <c r="D407" t="s">
        <v>1533</v>
      </c>
    </row>
    <row r="408" spans="1:4" x14ac:dyDescent="0.25">
      <c r="A408">
        <v>590</v>
      </c>
      <c r="C408">
        <v>120</v>
      </c>
      <c r="D408" t="s">
        <v>1533</v>
      </c>
    </row>
    <row r="409" spans="1:4" x14ac:dyDescent="0.25">
      <c r="A409">
        <v>590</v>
      </c>
      <c r="C409">
        <v>280</v>
      </c>
      <c r="D409" t="s">
        <v>1533</v>
      </c>
    </row>
    <row r="410" spans="1:4" x14ac:dyDescent="0.25">
      <c r="A410">
        <v>590</v>
      </c>
      <c r="C410">
        <v>120</v>
      </c>
      <c r="D410" t="s">
        <v>1533</v>
      </c>
    </row>
    <row r="411" spans="1:4" x14ac:dyDescent="0.25">
      <c r="A411">
        <v>590</v>
      </c>
      <c r="C411">
        <v>200</v>
      </c>
      <c r="D411" t="s">
        <v>1533</v>
      </c>
    </row>
    <row r="412" spans="1:4" x14ac:dyDescent="0.25">
      <c r="A412">
        <v>590</v>
      </c>
      <c r="C412">
        <v>179</v>
      </c>
      <c r="D412" t="s">
        <v>1533</v>
      </c>
    </row>
    <row r="413" spans="1:4" x14ac:dyDescent="0.25">
      <c r="A413">
        <v>590</v>
      </c>
      <c r="C413">
        <v>218</v>
      </c>
      <c r="D413" t="s">
        <v>1533</v>
      </c>
    </row>
    <row r="414" spans="1:4" x14ac:dyDescent="0.25">
      <c r="A414">
        <v>590</v>
      </c>
      <c r="C414">
        <v>160</v>
      </c>
      <c r="D414" t="s">
        <v>1533</v>
      </c>
    </row>
    <row r="415" spans="1:4" x14ac:dyDescent="0.25">
      <c r="A415">
        <v>590</v>
      </c>
      <c r="C415">
        <v>314</v>
      </c>
      <c r="D415" t="s">
        <v>1533</v>
      </c>
    </row>
    <row r="416" spans="1:4" x14ac:dyDescent="0.25">
      <c r="A416">
        <v>590</v>
      </c>
      <c r="C416">
        <v>200</v>
      </c>
      <c r="D416" t="s">
        <v>1533</v>
      </c>
    </row>
    <row r="417" spans="1:4" x14ac:dyDescent="0.25">
      <c r="A417">
        <v>590</v>
      </c>
      <c r="C417">
        <v>280</v>
      </c>
      <c r="D417" t="s">
        <v>1533</v>
      </c>
    </row>
    <row r="418" spans="1:4" x14ac:dyDescent="0.25">
      <c r="A418">
        <v>590</v>
      </c>
      <c r="C418">
        <v>102</v>
      </c>
      <c r="D418" t="s">
        <v>1533</v>
      </c>
    </row>
    <row r="419" spans="1:4" x14ac:dyDescent="0.25">
      <c r="A419">
        <v>590</v>
      </c>
      <c r="C419">
        <v>226</v>
      </c>
      <c r="D419" t="s">
        <v>1533</v>
      </c>
    </row>
    <row r="420" spans="1:4" x14ac:dyDescent="0.25">
      <c r="A420">
        <v>590</v>
      </c>
      <c r="C420">
        <v>200</v>
      </c>
      <c r="D420" t="s">
        <v>1533</v>
      </c>
    </row>
    <row r="421" spans="1:4" x14ac:dyDescent="0.25">
      <c r="A421">
        <v>590</v>
      </c>
      <c r="C421">
        <v>250</v>
      </c>
      <c r="D421" t="s">
        <v>1533</v>
      </c>
    </row>
    <row r="422" spans="1:4" x14ac:dyDescent="0.25">
      <c r="A422">
        <v>590</v>
      </c>
      <c r="C422">
        <v>360</v>
      </c>
      <c r="D422" t="s">
        <v>1533</v>
      </c>
    </row>
    <row r="423" spans="1:4" x14ac:dyDescent="0.25">
      <c r="A423">
        <v>590</v>
      </c>
      <c r="C423">
        <v>196</v>
      </c>
      <c r="D423" t="s">
        <v>1533</v>
      </c>
    </row>
    <row r="424" spans="1:4" x14ac:dyDescent="0.25">
      <c r="A424">
        <v>590</v>
      </c>
      <c r="C424">
        <v>432</v>
      </c>
      <c r="D424" t="s">
        <v>1533</v>
      </c>
    </row>
    <row r="425" spans="1:4" x14ac:dyDescent="0.25">
      <c r="A425">
        <v>590</v>
      </c>
      <c r="C425">
        <v>240</v>
      </c>
      <c r="D425" t="s">
        <v>1533</v>
      </c>
    </row>
    <row r="426" spans="1:4" x14ac:dyDescent="0.25">
      <c r="A426">
        <v>590</v>
      </c>
      <c r="C426">
        <v>53</v>
      </c>
      <c r="D426" t="s">
        <v>1533</v>
      </c>
    </row>
    <row r="427" spans="1:4" x14ac:dyDescent="0.25">
      <c r="A427">
        <v>590</v>
      </c>
      <c r="C427">
        <v>215</v>
      </c>
      <c r="D427" t="s">
        <v>1533</v>
      </c>
    </row>
    <row r="428" spans="1:4" x14ac:dyDescent="0.25">
      <c r="A428">
        <v>590</v>
      </c>
      <c r="C428">
        <v>70</v>
      </c>
      <c r="D428" t="s">
        <v>1533</v>
      </c>
    </row>
    <row r="429" spans="1:4" x14ac:dyDescent="0.25">
      <c r="A429">
        <v>590</v>
      </c>
      <c r="C429">
        <v>7</v>
      </c>
      <c r="D429" t="s">
        <v>1533</v>
      </c>
    </row>
    <row r="430" spans="1:4" x14ac:dyDescent="0.25">
      <c r="A430">
        <v>590</v>
      </c>
      <c r="C430">
        <v>280</v>
      </c>
      <c r="D430" t="s">
        <v>1533</v>
      </c>
    </row>
    <row r="431" spans="1:4" x14ac:dyDescent="0.25">
      <c r="A431">
        <v>590</v>
      </c>
      <c r="C431">
        <v>278</v>
      </c>
      <c r="D431" t="s">
        <v>1533</v>
      </c>
    </row>
    <row r="432" spans="1:4" x14ac:dyDescent="0.25">
      <c r="A432">
        <v>590</v>
      </c>
      <c r="C432">
        <v>240</v>
      </c>
      <c r="D432" t="s">
        <v>1533</v>
      </c>
    </row>
    <row r="433" spans="1:4" x14ac:dyDescent="0.25">
      <c r="A433">
        <v>590</v>
      </c>
      <c r="C433">
        <v>100</v>
      </c>
      <c r="D433" t="s">
        <v>1533</v>
      </c>
    </row>
    <row r="434" spans="1:4" x14ac:dyDescent="0.25">
      <c r="A434">
        <v>590</v>
      </c>
      <c r="C434">
        <v>200</v>
      </c>
      <c r="D434" t="s">
        <v>1533</v>
      </c>
    </row>
    <row r="435" spans="1:4" x14ac:dyDescent="0.25">
      <c r="A435">
        <v>590</v>
      </c>
      <c r="C435">
        <v>228</v>
      </c>
      <c r="D435" t="s">
        <v>1533</v>
      </c>
    </row>
    <row r="436" spans="1:4" x14ac:dyDescent="0.25">
      <c r="A436">
        <v>590</v>
      </c>
      <c r="C436">
        <v>320</v>
      </c>
      <c r="D436" t="s">
        <v>1533</v>
      </c>
    </row>
    <row r="437" spans="1:4" x14ac:dyDescent="0.25">
      <c r="A437">
        <v>590</v>
      </c>
      <c r="C437">
        <v>143</v>
      </c>
      <c r="D437" t="s">
        <v>1533</v>
      </c>
    </row>
    <row r="438" spans="1:4" x14ac:dyDescent="0.25">
      <c r="A438">
        <v>590</v>
      </c>
      <c r="C438">
        <v>280</v>
      </c>
      <c r="D438" t="s">
        <v>1533</v>
      </c>
    </row>
    <row r="439" spans="1:4" x14ac:dyDescent="0.25">
      <c r="A439">
        <v>590</v>
      </c>
      <c r="C439">
        <v>183</v>
      </c>
      <c r="D439" t="s">
        <v>1533</v>
      </c>
    </row>
    <row r="440" spans="1:4" x14ac:dyDescent="0.25">
      <c r="A440">
        <v>590</v>
      </c>
      <c r="C440">
        <v>200</v>
      </c>
      <c r="D440" t="s">
        <v>1533</v>
      </c>
    </row>
    <row r="441" spans="1:4" x14ac:dyDescent="0.25">
      <c r="A441">
        <v>590</v>
      </c>
      <c r="C441">
        <v>120</v>
      </c>
      <c r="D441" t="s">
        <v>1533</v>
      </c>
    </row>
    <row r="442" spans="1:4" x14ac:dyDescent="0.25">
      <c r="A442">
        <v>590</v>
      </c>
      <c r="C442">
        <v>527</v>
      </c>
      <c r="D442" t="s">
        <v>1533</v>
      </c>
    </row>
    <row r="443" spans="1:4" x14ac:dyDescent="0.25">
      <c r="A443">
        <v>590</v>
      </c>
      <c r="C443">
        <v>298</v>
      </c>
      <c r="D443" t="s">
        <v>1533</v>
      </c>
    </row>
    <row r="444" spans="1:4" x14ac:dyDescent="0.25">
      <c r="A444">
        <v>590</v>
      </c>
      <c r="C444">
        <v>16</v>
      </c>
      <c r="D444" t="s">
        <v>1533</v>
      </c>
    </row>
    <row r="445" spans="1:4" x14ac:dyDescent="0.25">
      <c r="A445">
        <v>590</v>
      </c>
      <c r="C445">
        <v>320</v>
      </c>
      <c r="D445" t="s">
        <v>1533</v>
      </c>
    </row>
    <row r="446" spans="1:4" x14ac:dyDescent="0.25">
      <c r="A446">
        <v>590</v>
      </c>
      <c r="C446">
        <v>80</v>
      </c>
      <c r="D446" t="s">
        <v>1533</v>
      </c>
    </row>
    <row r="447" spans="1:4" x14ac:dyDescent="0.25">
      <c r="A447">
        <v>590</v>
      </c>
      <c r="C447">
        <v>280</v>
      </c>
      <c r="D447" t="s">
        <v>1533</v>
      </c>
    </row>
    <row r="448" spans="1:4" x14ac:dyDescent="0.25">
      <c r="A448">
        <v>590</v>
      </c>
      <c r="C448">
        <v>280</v>
      </c>
      <c r="D448" t="s">
        <v>1533</v>
      </c>
    </row>
    <row r="449" spans="1:4" x14ac:dyDescent="0.25">
      <c r="A449">
        <v>590</v>
      </c>
      <c r="C449">
        <v>124</v>
      </c>
      <c r="D449" t="s">
        <v>1533</v>
      </c>
    </row>
    <row r="450" spans="1:4" x14ac:dyDescent="0.25">
      <c r="A450">
        <v>600</v>
      </c>
      <c r="C450">
        <v>80</v>
      </c>
      <c r="D450" t="s">
        <v>1752</v>
      </c>
    </row>
    <row r="451" spans="1:4" x14ac:dyDescent="0.25">
      <c r="A451">
        <v>600</v>
      </c>
      <c r="C451">
        <v>122</v>
      </c>
      <c r="D451" t="s">
        <v>1752</v>
      </c>
    </row>
    <row r="452" spans="1:4" x14ac:dyDescent="0.25">
      <c r="A452">
        <v>600</v>
      </c>
      <c r="C452">
        <v>362</v>
      </c>
      <c r="D452" t="s">
        <v>1752</v>
      </c>
    </row>
    <row r="453" spans="1:4" x14ac:dyDescent="0.25">
      <c r="A453">
        <v>600</v>
      </c>
      <c r="C453">
        <v>80</v>
      </c>
      <c r="D453" t="s">
        <v>1752</v>
      </c>
    </row>
    <row r="454" spans="1:4" x14ac:dyDescent="0.25">
      <c r="A454">
        <v>600</v>
      </c>
      <c r="C454">
        <v>242</v>
      </c>
      <c r="D454" t="s">
        <v>1752</v>
      </c>
    </row>
    <row r="455" spans="1:4" x14ac:dyDescent="0.25">
      <c r="A455">
        <v>600</v>
      </c>
      <c r="C455">
        <v>80</v>
      </c>
      <c r="D455" t="s">
        <v>1752</v>
      </c>
    </row>
    <row r="456" spans="1:4" x14ac:dyDescent="0.25">
      <c r="A456">
        <v>600</v>
      </c>
      <c r="C456">
        <v>80</v>
      </c>
      <c r="D456" t="s">
        <v>1752</v>
      </c>
    </row>
    <row r="457" spans="1:4" x14ac:dyDescent="0.25">
      <c r="A457">
        <v>600</v>
      </c>
      <c r="C457">
        <v>82</v>
      </c>
      <c r="D457" t="s">
        <v>1752</v>
      </c>
    </row>
    <row r="458" spans="1:4" x14ac:dyDescent="0.25">
      <c r="A458">
        <v>600</v>
      </c>
      <c r="C458">
        <v>120</v>
      </c>
      <c r="D458" t="s">
        <v>1752</v>
      </c>
    </row>
    <row r="459" spans="1:4" x14ac:dyDescent="0.25">
      <c r="A459">
        <v>610</v>
      </c>
      <c r="C459">
        <v>120</v>
      </c>
      <c r="D459" t="s">
        <v>1391</v>
      </c>
    </row>
    <row r="460" spans="1:4" x14ac:dyDescent="0.25">
      <c r="A460">
        <v>610</v>
      </c>
      <c r="C460">
        <v>378</v>
      </c>
      <c r="D460" t="s">
        <v>1391</v>
      </c>
    </row>
    <row r="461" spans="1:4" x14ac:dyDescent="0.25">
      <c r="A461">
        <v>610</v>
      </c>
      <c r="C461">
        <v>278</v>
      </c>
      <c r="D461" t="s">
        <v>1391</v>
      </c>
    </row>
    <row r="462" spans="1:4" x14ac:dyDescent="0.25">
      <c r="A462">
        <v>610</v>
      </c>
      <c r="C462">
        <v>300</v>
      </c>
      <c r="D462" t="s">
        <v>1391</v>
      </c>
    </row>
    <row r="463" spans="1:4" x14ac:dyDescent="0.25">
      <c r="A463">
        <v>610</v>
      </c>
      <c r="C463">
        <v>300</v>
      </c>
      <c r="D463" t="s">
        <v>1391</v>
      </c>
    </row>
    <row r="464" spans="1:4" x14ac:dyDescent="0.25">
      <c r="A464">
        <v>610</v>
      </c>
      <c r="C464">
        <v>576</v>
      </c>
      <c r="D464" t="s">
        <v>1391</v>
      </c>
    </row>
    <row r="465" spans="1:4" x14ac:dyDescent="0.25">
      <c r="A465">
        <v>610</v>
      </c>
      <c r="C465">
        <v>238</v>
      </c>
      <c r="D465" t="s">
        <v>1391</v>
      </c>
    </row>
    <row r="466" spans="1:4" x14ac:dyDescent="0.25">
      <c r="A466">
        <v>610</v>
      </c>
      <c r="C466">
        <v>372</v>
      </c>
      <c r="D466" t="s">
        <v>1391</v>
      </c>
    </row>
    <row r="467" spans="1:4" x14ac:dyDescent="0.25">
      <c r="A467">
        <v>610</v>
      </c>
      <c r="C467">
        <v>304</v>
      </c>
      <c r="D467" t="s">
        <v>1391</v>
      </c>
    </row>
    <row r="468" spans="1:4" x14ac:dyDescent="0.25">
      <c r="A468">
        <v>610</v>
      </c>
      <c r="C468">
        <v>320</v>
      </c>
      <c r="D468" t="s">
        <v>1391</v>
      </c>
    </row>
    <row r="469" spans="1:4" x14ac:dyDescent="0.25">
      <c r="A469">
        <v>620</v>
      </c>
      <c r="C469">
        <v>160</v>
      </c>
      <c r="D469" t="s">
        <v>1467</v>
      </c>
    </row>
    <row r="470" spans="1:4" x14ac:dyDescent="0.25">
      <c r="A470">
        <v>620</v>
      </c>
      <c r="C470">
        <v>180</v>
      </c>
      <c r="D470" t="s">
        <v>1467</v>
      </c>
    </row>
    <row r="471" spans="1:4" x14ac:dyDescent="0.25">
      <c r="A471">
        <v>620</v>
      </c>
      <c r="C471">
        <v>96</v>
      </c>
      <c r="D471" t="s">
        <v>1467</v>
      </c>
    </row>
    <row r="472" spans="1:4" x14ac:dyDescent="0.25">
      <c r="A472">
        <v>620</v>
      </c>
      <c r="C472">
        <v>203</v>
      </c>
      <c r="D472" t="s">
        <v>1467</v>
      </c>
    </row>
    <row r="473" spans="1:4" x14ac:dyDescent="0.25">
      <c r="A473">
        <v>620</v>
      </c>
      <c r="C473">
        <v>25</v>
      </c>
      <c r="D473" t="s">
        <v>1467</v>
      </c>
    </row>
    <row r="474" spans="1:4" x14ac:dyDescent="0.25">
      <c r="A474">
        <v>620</v>
      </c>
      <c r="C474">
        <v>120</v>
      </c>
      <c r="D474" t="s">
        <v>1467</v>
      </c>
    </row>
    <row r="475" spans="1:4" x14ac:dyDescent="0.25">
      <c r="A475">
        <v>620</v>
      </c>
      <c r="C475">
        <v>24</v>
      </c>
      <c r="D475" t="s">
        <v>1467</v>
      </c>
    </row>
    <row r="476" spans="1:4" x14ac:dyDescent="0.25">
      <c r="A476">
        <v>620</v>
      </c>
      <c r="C476">
        <v>4</v>
      </c>
      <c r="D476" t="s">
        <v>1467</v>
      </c>
    </row>
    <row r="477" spans="1:4" x14ac:dyDescent="0.25">
      <c r="A477">
        <v>620</v>
      </c>
      <c r="C477">
        <v>182</v>
      </c>
      <c r="D477" t="s">
        <v>1467</v>
      </c>
    </row>
    <row r="478" spans="1:4" x14ac:dyDescent="0.25">
      <c r="A478">
        <v>620</v>
      </c>
      <c r="C478">
        <v>160</v>
      </c>
      <c r="D478" t="s">
        <v>1467</v>
      </c>
    </row>
    <row r="479" spans="1:4" x14ac:dyDescent="0.25">
      <c r="A479">
        <v>620</v>
      </c>
      <c r="C479">
        <v>231</v>
      </c>
      <c r="D479" t="s">
        <v>1467</v>
      </c>
    </row>
    <row r="480" spans="1:4" x14ac:dyDescent="0.25">
      <c r="A480">
        <v>640</v>
      </c>
      <c r="C480">
        <v>120</v>
      </c>
      <c r="D480" t="s">
        <v>1754</v>
      </c>
    </row>
    <row r="481" spans="1:4" x14ac:dyDescent="0.25">
      <c r="A481">
        <v>640</v>
      </c>
      <c r="C481">
        <v>356</v>
      </c>
      <c r="D481" t="s">
        <v>1754</v>
      </c>
    </row>
    <row r="482" spans="1:4" x14ac:dyDescent="0.25">
      <c r="A482">
        <v>640</v>
      </c>
      <c r="C482">
        <v>257</v>
      </c>
      <c r="D482" t="s">
        <v>1754</v>
      </c>
    </row>
    <row r="483" spans="1:4" x14ac:dyDescent="0.25">
      <c r="A483">
        <v>650</v>
      </c>
      <c r="C483">
        <v>160</v>
      </c>
      <c r="D483" t="s">
        <v>1743</v>
      </c>
    </row>
    <row r="484" spans="1:4" x14ac:dyDescent="0.25">
      <c r="A484">
        <v>650</v>
      </c>
      <c r="C484">
        <v>112</v>
      </c>
      <c r="D484" t="s">
        <v>1743</v>
      </c>
    </row>
    <row r="485" spans="1:4" x14ac:dyDescent="0.25">
      <c r="A485">
        <v>650</v>
      </c>
      <c r="C485">
        <v>240</v>
      </c>
      <c r="D485" t="s">
        <v>1743</v>
      </c>
    </row>
    <row r="486" spans="1:4" x14ac:dyDescent="0.25">
      <c r="A486">
        <v>650</v>
      </c>
      <c r="C486">
        <v>82</v>
      </c>
      <c r="D486" t="s">
        <v>1743</v>
      </c>
    </row>
    <row r="487" spans="1:4" x14ac:dyDescent="0.25">
      <c r="A487">
        <v>650</v>
      </c>
      <c r="C487">
        <v>210</v>
      </c>
      <c r="D487" t="s">
        <v>1743</v>
      </c>
    </row>
    <row r="488" spans="1:4" x14ac:dyDescent="0.25">
      <c r="A488">
        <v>650</v>
      </c>
      <c r="C488">
        <v>262</v>
      </c>
      <c r="D488" t="s">
        <v>1743</v>
      </c>
    </row>
    <row r="489" spans="1:4" x14ac:dyDescent="0.25">
      <c r="A489">
        <v>670</v>
      </c>
      <c r="C489">
        <v>120</v>
      </c>
      <c r="D489" t="s">
        <v>2945</v>
      </c>
    </row>
    <row r="490" spans="1:4" x14ac:dyDescent="0.25">
      <c r="A490">
        <v>680</v>
      </c>
      <c r="C490">
        <v>120</v>
      </c>
      <c r="D490" t="s">
        <v>2278</v>
      </c>
    </row>
    <row r="491" spans="1:4" x14ac:dyDescent="0.25">
      <c r="A491">
        <v>630</v>
      </c>
      <c r="C491">
        <v>160</v>
      </c>
      <c r="D491" t="s">
        <v>3089</v>
      </c>
    </row>
    <row r="492" spans="1:4" x14ac:dyDescent="0.25">
      <c r="A492">
        <v>630</v>
      </c>
      <c r="C492">
        <v>180</v>
      </c>
      <c r="D492" t="s">
        <v>3089</v>
      </c>
    </row>
    <row r="493" spans="1:4" x14ac:dyDescent="0.25">
      <c r="A493">
        <v>630</v>
      </c>
      <c r="C493">
        <v>160</v>
      </c>
      <c r="D493" t="s">
        <v>3089</v>
      </c>
    </row>
    <row r="494" spans="1:4" x14ac:dyDescent="0.25">
      <c r="A494">
        <v>630</v>
      </c>
      <c r="C494">
        <v>82</v>
      </c>
      <c r="D494" t="s">
        <v>3089</v>
      </c>
    </row>
    <row r="495" spans="1:4" x14ac:dyDescent="0.25">
      <c r="A495">
        <v>630</v>
      </c>
      <c r="C495">
        <v>140</v>
      </c>
      <c r="D495" t="s">
        <v>3089</v>
      </c>
    </row>
    <row r="496" spans="1:4" x14ac:dyDescent="0.25">
      <c r="A496">
        <v>690</v>
      </c>
      <c r="C496">
        <v>120</v>
      </c>
      <c r="D496" t="s">
        <v>2834</v>
      </c>
    </row>
    <row r="497" spans="1:4" x14ac:dyDescent="0.25">
      <c r="A497">
        <v>690</v>
      </c>
      <c r="C497">
        <v>120</v>
      </c>
      <c r="D497" t="s">
        <v>2834</v>
      </c>
    </row>
    <row r="498" spans="1:4" x14ac:dyDescent="0.25">
      <c r="A498">
        <v>690</v>
      </c>
      <c r="C498">
        <v>120</v>
      </c>
      <c r="D498" t="s">
        <v>2834</v>
      </c>
    </row>
    <row r="499" spans="1:4" x14ac:dyDescent="0.25">
      <c r="A499">
        <v>690</v>
      </c>
      <c r="C499">
        <v>122</v>
      </c>
      <c r="D499" t="s">
        <v>2834</v>
      </c>
    </row>
    <row r="500" spans="1:4" x14ac:dyDescent="0.25">
      <c r="A500">
        <v>690</v>
      </c>
      <c r="C500">
        <v>105</v>
      </c>
      <c r="D500" t="s">
        <v>2834</v>
      </c>
    </row>
    <row r="501" spans="1:4" x14ac:dyDescent="0.25">
      <c r="A501">
        <v>690</v>
      </c>
      <c r="C501">
        <v>114</v>
      </c>
      <c r="D501" t="s">
        <v>2834</v>
      </c>
    </row>
    <row r="502" spans="1:4" x14ac:dyDescent="0.25">
      <c r="A502">
        <v>700</v>
      </c>
      <c r="C502">
        <v>60</v>
      </c>
      <c r="D502" t="s">
        <v>1388</v>
      </c>
    </row>
    <row r="503" spans="1:4" x14ac:dyDescent="0.25">
      <c r="A503">
        <v>700</v>
      </c>
      <c r="C503">
        <v>280</v>
      </c>
      <c r="D503" t="s">
        <v>1388</v>
      </c>
    </row>
    <row r="504" spans="1:4" x14ac:dyDescent="0.25">
      <c r="A504">
        <v>700</v>
      </c>
      <c r="C504">
        <v>120</v>
      </c>
      <c r="D504" t="s">
        <v>1388</v>
      </c>
    </row>
    <row r="505" spans="1:4" x14ac:dyDescent="0.25">
      <c r="A505">
        <v>700</v>
      </c>
      <c r="C505">
        <v>240</v>
      </c>
      <c r="D505" t="s">
        <v>1388</v>
      </c>
    </row>
    <row r="506" spans="1:4" x14ac:dyDescent="0.25">
      <c r="A506">
        <v>700</v>
      </c>
      <c r="C506">
        <v>252</v>
      </c>
      <c r="D506" t="s">
        <v>1388</v>
      </c>
    </row>
    <row r="507" spans="1:4" x14ac:dyDescent="0.25">
      <c r="A507">
        <v>700</v>
      </c>
      <c r="C507">
        <v>164</v>
      </c>
      <c r="D507" t="s">
        <v>1388</v>
      </c>
    </row>
    <row r="508" spans="1:4" x14ac:dyDescent="0.25">
      <c r="A508">
        <v>700</v>
      </c>
      <c r="C508">
        <v>162</v>
      </c>
      <c r="D508" t="s">
        <v>1388</v>
      </c>
    </row>
    <row r="509" spans="1:4" x14ac:dyDescent="0.25">
      <c r="A509">
        <v>700</v>
      </c>
      <c r="C509">
        <v>181</v>
      </c>
      <c r="D509" t="s">
        <v>1388</v>
      </c>
    </row>
    <row r="510" spans="1:4" x14ac:dyDescent="0.25">
      <c r="A510">
        <v>700</v>
      </c>
      <c r="C510">
        <v>240</v>
      </c>
      <c r="D510" t="s">
        <v>1388</v>
      </c>
    </row>
    <row r="511" spans="1:4" x14ac:dyDescent="0.25">
      <c r="A511">
        <v>700</v>
      </c>
      <c r="C511">
        <v>315</v>
      </c>
      <c r="D511" t="s">
        <v>1388</v>
      </c>
    </row>
    <row r="512" spans="1:4" x14ac:dyDescent="0.25">
      <c r="A512">
        <v>700</v>
      </c>
      <c r="C512">
        <v>100</v>
      </c>
      <c r="D512" t="s">
        <v>1388</v>
      </c>
    </row>
    <row r="513" spans="1:4" x14ac:dyDescent="0.25">
      <c r="A513">
        <v>700</v>
      </c>
      <c r="C513">
        <v>320</v>
      </c>
      <c r="D513" t="s">
        <v>1388</v>
      </c>
    </row>
    <row r="514" spans="1:4" x14ac:dyDescent="0.25">
      <c r="A514">
        <v>700</v>
      </c>
      <c r="C514">
        <v>135</v>
      </c>
      <c r="D514" t="s">
        <v>1388</v>
      </c>
    </row>
    <row r="515" spans="1:4" x14ac:dyDescent="0.25">
      <c r="A515">
        <v>700</v>
      </c>
      <c r="C515">
        <v>120</v>
      </c>
      <c r="D515" t="s">
        <v>1388</v>
      </c>
    </row>
    <row r="516" spans="1:4" x14ac:dyDescent="0.25">
      <c r="A516">
        <v>700</v>
      </c>
      <c r="C516">
        <v>76</v>
      </c>
      <c r="D516" t="s">
        <v>1388</v>
      </c>
    </row>
    <row r="517" spans="1:4" x14ac:dyDescent="0.25">
      <c r="A517">
        <v>700</v>
      </c>
      <c r="C517">
        <v>280</v>
      </c>
      <c r="D517" t="s">
        <v>1388</v>
      </c>
    </row>
    <row r="518" spans="1:4" x14ac:dyDescent="0.25">
      <c r="A518">
        <v>700</v>
      </c>
      <c r="C518">
        <v>66</v>
      </c>
      <c r="D518" t="s">
        <v>1388</v>
      </c>
    </row>
    <row r="519" spans="1:4" x14ac:dyDescent="0.25">
      <c r="A519">
        <v>700</v>
      </c>
      <c r="C519">
        <v>320</v>
      </c>
      <c r="D519" t="s">
        <v>1388</v>
      </c>
    </row>
    <row r="520" spans="1:4" x14ac:dyDescent="0.25">
      <c r="A520">
        <v>700</v>
      </c>
      <c r="C520">
        <v>120</v>
      </c>
      <c r="D520" t="s">
        <v>1388</v>
      </c>
    </row>
    <row r="521" spans="1:4" x14ac:dyDescent="0.25">
      <c r="A521">
        <v>700</v>
      </c>
      <c r="C521">
        <v>240</v>
      </c>
      <c r="D521" t="s">
        <v>1388</v>
      </c>
    </row>
    <row r="522" spans="1:4" x14ac:dyDescent="0.25">
      <c r="A522">
        <v>700</v>
      </c>
      <c r="C522">
        <v>460</v>
      </c>
      <c r="D522" t="s">
        <v>1388</v>
      </c>
    </row>
    <row r="523" spans="1:4" x14ac:dyDescent="0.25">
      <c r="A523">
        <v>700</v>
      </c>
      <c r="C523">
        <v>120</v>
      </c>
      <c r="D523" t="s">
        <v>1388</v>
      </c>
    </row>
    <row r="524" spans="1:4" x14ac:dyDescent="0.25">
      <c r="A524">
        <v>700</v>
      </c>
      <c r="C524">
        <v>195</v>
      </c>
      <c r="D524" t="s">
        <v>1388</v>
      </c>
    </row>
    <row r="525" spans="1:4" x14ac:dyDescent="0.25">
      <c r="A525">
        <v>700</v>
      </c>
      <c r="C525">
        <v>60</v>
      </c>
      <c r="D525" t="s">
        <v>1388</v>
      </c>
    </row>
    <row r="526" spans="1:4" x14ac:dyDescent="0.25">
      <c r="A526">
        <v>700</v>
      </c>
      <c r="C526">
        <v>350</v>
      </c>
      <c r="D526" t="s">
        <v>1388</v>
      </c>
    </row>
    <row r="527" spans="1:4" x14ac:dyDescent="0.25">
      <c r="A527">
        <v>700</v>
      </c>
      <c r="C527">
        <v>84</v>
      </c>
      <c r="D527" t="s">
        <v>1388</v>
      </c>
    </row>
    <row r="528" spans="1:4" x14ac:dyDescent="0.25">
      <c r="A528">
        <v>700</v>
      </c>
      <c r="C528">
        <v>175</v>
      </c>
      <c r="D528" t="s">
        <v>1388</v>
      </c>
    </row>
    <row r="529" spans="1:4" x14ac:dyDescent="0.25">
      <c r="A529">
        <v>700</v>
      </c>
      <c r="C529">
        <v>188</v>
      </c>
      <c r="D529" t="s">
        <v>1388</v>
      </c>
    </row>
    <row r="530" spans="1:4" x14ac:dyDescent="0.25">
      <c r="A530">
        <v>700</v>
      </c>
      <c r="C530">
        <v>230</v>
      </c>
      <c r="D530" t="s">
        <v>1388</v>
      </c>
    </row>
    <row r="531" spans="1:4" x14ac:dyDescent="0.25">
      <c r="A531">
        <v>700</v>
      </c>
      <c r="C531">
        <v>160</v>
      </c>
      <c r="D531" t="s">
        <v>1388</v>
      </c>
    </row>
    <row r="532" spans="1:4" x14ac:dyDescent="0.25">
      <c r="A532">
        <v>700</v>
      </c>
      <c r="C532">
        <v>450</v>
      </c>
      <c r="D532" t="s">
        <v>1388</v>
      </c>
    </row>
    <row r="533" spans="1:4" x14ac:dyDescent="0.25">
      <c r="A533">
        <v>700</v>
      </c>
      <c r="C533">
        <v>353</v>
      </c>
      <c r="D533" t="s">
        <v>1388</v>
      </c>
    </row>
    <row r="534" spans="1:4" x14ac:dyDescent="0.25">
      <c r="A534">
        <v>700</v>
      </c>
      <c r="C534">
        <v>16</v>
      </c>
      <c r="D534" t="s">
        <v>1388</v>
      </c>
    </row>
    <row r="535" spans="1:4" x14ac:dyDescent="0.25">
      <c r="A535">
        <v>700</v>
      </c>
      <c r="C535">
        <v>250</v>
      </c>
      <c r="D535" t="s">
        <v>1388</v>
      </c>
    </row>
    <row r="536" spans="1:4" x14ac:dyDescent="0.25">
      <c r="A536">
        <v>700</v>
      </c>
      <c r="C536">
        <v>120</v>
      </c>
      <c r="D536" t="s">
        <v>1388</v>
      </c>
    </row>
    <row r="537" spans="1:4" x14ac:dyDescent="0.25">
      <c r="A537">
        <v>700</v>
      </c>
      <c r="C537">
        <v>300</v>
      </c>
      <c r="D537" t="s">
        <v>1388</v>
      </c>
    </row>
    <row r="538" spans="1:4" x14ac:dyDescent="0.25">
      <c r="A538">
        <v>700</v>
      </c>
      <c r="C538">
        <v>143</v>
      </c>
      <c r="D538" t="s">
        <v>1388</v>
      </c>
    </row>
    <row r="539" spans="1:4" x14ac:dyDescent="0.25">
      <c r="A539">
        <v>700</v>
      </c>
      <c r="C539">
        <v>320</v>
      </c>
      <c r="D539" t="s">
        <v>1388</v>
      </c>
    </row>
    <row r="540" spans="1:4" x14ac:dyDescent="0.25">
      <c r="A540">
        <v>700</v>
      </c>
      <c r="C540">
        <v>180</v>
      </c>
      <c r="D540" t="s">
        <v>1388</v>
      </c>
    </row>
    <row r="541" spans="1:4" x14ac:dyDescent="0.25">
      <c r="A541">
        <v>700</v>
      </c>
      <c r="C541">
        <v>100</v>
      </c>
      <c r="D541" t="s">
        <v>1388</v>
      </c>
    </row>
    <row r="542" spans="1:4" x14ac:dyDescent="0.25">
      <c r="A542">
        <v>700</v>
      </c>
      <c r="C542">
        <v>180</v>
      </c>
      <c r="D542" t="s">
        <v>1388</v>
      </c>
    </row>
    <row r="543" spans="1:4" x14ac:dyDescent="0.25">
      <c r="A543">
        <v>700</v>
      </c>
      <c r="C543">
        <v>160</v>
      </c>
      <c r="D543" t="s">
        <v>1388</v>
      </c>
    </row>
    <row r="544" spans="1:4" x14ac:dyDescent="0.25">
      <c r="A544">
        <v>710</v>
      </c>
      <c r="C544">
        <v>146</v>
      </c>
      <c r="D544" t="s">
        <v>2042</v>
      </c>
    </row>
    <row r="545" spans="1:4" x14ac:dyDescent="0.25">
      <c r="A545">
        <v>710</v>
      </c>
      <c r="C545">
        <v>64</v>
      </c>
      <c r="D545" t="s">
        <v>2042</v>
      </c>
    </row>
    <row r="546" spans="1:4" x14ac:dyDescent="0.25">
      <c r="A546">
        <v>710</v>
      </c>
      <c r="C546">
        <v>87</v>
      </c>
      <c r="D546" t="s">
        <v>2042</v>
      </c>
    </row>
    <row r="547" spans="1:4" x14ac:dyDescent="0.25">
      <c r="A547">
        <v>710</v>
      </c>
      <c r="C547">
        <v>140</v>
      </c>
      <c r="D547" t="s">
        <v>2042</v>
      </c>
    </row>
    <row r="548" spans="1:4" x14ac:dyDescent="0.25">
      <c r="A548">
        <v>720</v>
      </c>
      <c r="C548">
        <v>200</v>
      </c>
      <c r="D548" t="s">
        <v>2558</v>
      </c>
    </row>
    <row r="549" spans="1:4" x14ac:dyDescent="0.25">
      <c r="A549">
        <v>720</v>
      </c>
      <c r="C549">
        <v>77</v>
      </c>
      <c r="D549" t="s">
        <v>2558</v>
      </c>
    </row>
    <row r="550" spans="1:4" x14ac:dyDescent="0.25">
      <c r="A550">
        <v>730</v>
      </c>
      <c r="C550">
        <v>160</v>
      </c>
      <c r="D550" t="s">
        <v>2267</v>
      </c>
    </row>
    <row r="551" spans="1:4" x14ac:dyDescent="0.25">
      <c r="A551">
        <v>730</v>
      </c>
      <c r="C551">
        <v>60</v>
      </c>
      <c r="D551" t="s">
        <v>2267</v>
      </c>
    </row>
    <row r="552" spans="1:4" x14ac:dyDescent="0.25">
      <c r="A552">
        <v>730</v>
      </c>
      <c r="C552">
        <v>48</v>
      </c>
      <c r="D552" t="s">
        <v>2267</v>
      </c>
    </row>
    <row r="553" spans="1:4" x14ac:dyDescent="0.25">
      <c r="A553">
        <v>730</v>
      </c>
      <c r="C553">
        <v>80</v>
      </c>
      <c r="D553" t="s">
        <v>2267</v>
      </c>
    </row>
    <row r="554" spans="1:4" x14ac:dyDescent="0.25">
      <c r="A554">
        <v>730</v>
      </c>
      <c r="C554">
        <v>120</v>
      </c>
      <c r="D554" t="s">
        <v>2267</v>
      </c>
    </row>
    <row r="555" spans="1:4" x14ac:dyDescent="0.25">
      <c r="A555">
        <v>740</v>
      </c>
      <c r="C555">
        <v>258</v>
      </c>
      <c r="D555" t="s">
        <v>1886</v>
      </c>
    </row>
    <row r="556" spans="1:4" x14ac:dyDescent="0.25">
      <c r="A556">
        <v>740</v>
      </c>
      <c r="C556">
        <v>40</v>
      </c>
      <c r="D556" t="s">
        <v>1886</v>
      </c>
    </row>
    <row r="557" spans="1:4" x14ac:dyDescent="0.25">
      <c r="A557">
        <v>740</v>
      </c>
      <c r="C557">
        <v>203</v>
      </c>
      <c r="D557" t="s">
        <v>1886</v>
      </c>
    </row>
    <row r="558" spans="1:4" x14ac:dyDescent="0.25">
      <c r="A558">
        <v>740</v>
      </c>
      <c r="C558">
        <v>280</v>
      </c>
      <c r="D558" t="s">
        <v>1886</v>
      </c>
    </row>
    <row r="559" spans="1:4" x14ac:dyDescent="0.25">
      <c r="A559">
        <v>740</v>
      </c>
      <c r="C559">
        <v>280</v>
      </c>
      <c r="D559" t="s">
        <v>1886</v>
      </c>
    </row>
    <row r="560" spans="1:4" x14ac:dyDescent="0.25">
      <c r="A560">
        <v>740</v>
      </c>
      <c r="C560">
        <v>79</v>
      </c>
      <c r="D560" t="s">
        <v>1886</v>
      </c>
    </row>
    <row r="561" spans="1:4" x14ac:dyDescent="0.25">
      <c r="A561">
        <v>740</v>
      </c>
      <c r="C561">
        <v>120</v>
      </c>
      <c r="D561" t="s">
        <v>1886</v>
      </c>
    </row>
    <row r="562" spans="1:4" x14ac:dyDescent="0.25">
      <c r="A562">
        <v>750</v>
      </c>
      <c r="C562">
        <v>80</v>
      </c>
      <c r="D562" t="s">
        <v>2103</v>
      </c>
    </row>
    <row r="563" spans="1:4" x14ac:dyDescent="0.25">
      <c r="A563">
        <v>750</v>
      </c>
      <c r="C563">
        <v>120</v>
      </c>
      <c r="D563" t="s">
        <v>2103</v>
      </c>
    </row>
    <row r="564" spans="1:4" x14ac:dyDescent="0.25">
      <c r="A564">
        <v>750</v>
      </c>
      <c r="C564">
        <v>82</v>
      </c>
      <c r="D564" t="s">
        <v>2103</v>
      </c>
    </row>
    <row r="565" spans="1:4" x14ac:dyDescent="0.25">
      <c r="A565">
        <v>750</v>
      </c>
      <c r="C565">
        <v>120</v>
      </c>
      <c r="D565" t="s">
        <v>2103</v>
      </c>
    </row>
    <row r="566" spans="1:4" x14ac:dyDescent="0.25">
      <c r="A566">
        <v>760</v>
      </c>
      <c r="C566">
        <v>120</v>
      </c>
      <c r="D566" t="s">
        <v>317</v>
      </c>
    </row>
    <row r="567" spans="1:4" x14ac:dyDescent="0.25">
      <c r="A567">
        <v>760</v>
      </c>
      <c r="C567">
        <v>122</v>
      </c>
      <c r="D567" t="s">
        <v>317</v>
      </c>
    </row>
    <row r="568" spans="1:4" x14ac:dyDescent="0.25">
      <c r="A568">
        <v>760</v>
      </c>
      <c r="C568">
        <v>88</v>
      </c>
      <c r="D568" t="s">
        <v>317</v>
      </c>
    </row>
    <row r="569" spans="1:4" x14ac:dyDescent="0.25">
      <c r="A569">
        <v>760</v>
      </c>
      <c r="C569">
        <v>196</v>
      </c>
      <c r="D569" t="s">
        <v>317</v>
      </c>
    </row>
    <row r="570" spans="1:4" x14ac:dyDescent="0.25">
      <c r="A570">
        <v>770</v>
      </c>
      <c r="C570">
        <v>182</v>
      </c>
      <c r="D570" t="s">
        <v>2331</v>
      </c>
    </row>
    <row r="571" spans="1:4" x14ac:dyDescent="0.25">
      <c r="A571">
        <v>770</v>
      </c>
      <c r="C571">
        <v>130</v>
      </c>
      <c r="D571" t="s">
        <v>2331</v>
      </c>
    </row>
    <row r="572" spans="1:4" x14ac:dyDescent="0.25">
      <c r="A572">
        <v>770</v>
      </c>
      <c r="C572">
        <v>60</v>
      </c>
      <c r="D572" t="s">
        <v>2331</v>
      </c>
    </row>
    <row r="573" spans="1:4" x14ac:dyDescent="0.25">
      <c r="A573">
        <v>770</v>
      </c>
      <c r="C573">
        <v>192</v>
      </c>
      <c r="D573" t="s">
        <v>2331</v>
      </c>
    </row>
    <row r="574" spans="1:4" x14ac:dyDescent="0.25">
      <c r="A574">
        <v>800</v>
      </c>
      <c r="C574">
        <v>240</v>
      </c>
      <c r="D574" t="s">
        <v>1394</v>
      </c>
    </row>
    <row r="575" spans="1:4" x14ac:dyDescent="0.25">
      <c r="A575">
        <v>800</v>
      </c>
      <c r="C575">
        <v>79</v>
      </c>
      <c r="D575" t="s">
        <v>1394</v>
      </c>
    </row>
    <row r="576" spans="1:4" x14ac:dyDescent="0.25">
      <c r="A576">
        <v>800</v>
      </c>
      <c r="C576">
        <v>169</v>
      </c>
      <c r="D576" t="s">
        <v>1394</v>
      </c>
    </row>
    <row r="577" spans="1:4" x14ac:dyDescent="0.25">
      <c r="A577">
        <v>800</v>
      </c>
      <c r="C577">
        <v>200</v>
      </c>
      <c r="D577" t="s">
        <v>1394</v>
      </c>
    </row>
    <row r="578" spans="1:4" x14ac:dyDescent="0.25">
      <c r="A578">
        <v>800</v>
      </c>
      <c r="C578">
        <v>84</v>
      </c>
      <c r="D578" t="s">
        <v>1394</v>
      </c>
    </row>
    <row r="579" spans="1:4" x14ac:dyDescent="0.25">
      <c r="A579">
        <v>800</v>
      </c>
      <c r="C579">
        <v>131</v>
      </c>
      <c r="D579" t="s">
        <v>1394</v>
      </c>
    </row>
    <row r="580" spans="1:4" x14ac:dyDescent="0.25">
      <c r="A580">
        <v>800</v>
      </c>
      <c r="C580">
        <v>304</v>
      </c>
      <c r="D580" t="s">
        <v>1394</v>
      </c>
    </row>
    <row r="581" spans="1:4" x14ac:dyDescent="0.25">
      <c r="A581">
        <v>800</v>
      </c>
      <c r="C581">
        <v>160</v>
      </c>
      <c r="D581" t="s">
        <v>1394</v>
      </c>
    </row>
    <row r="582" spans="1:4" x14ac:dyDescent="0.25">
      <c r="A582">
        <v>800</v>
      </c>
      <c r="C582">
        <v>120</v>
      </c>
      <c r="D582" t="s">
        <v>1394</v>
      </c>
    </row>
    <row r="583" spans="1:4" x14ac:dyDescent="0.25">
      <c r="A583">
        <v>800</v>
      </c>
      <c r="C583">
        <v>49</v>
      </c>
      <c r="D583" t="s">
        <v>1394</v>
      </c>
    </row>
    <row r="584" spans="1:4" x14ac:dyDescent="0.25">
      <c r="A584">
        <v>800</v>
      </c>
      <c r="C584">
        <v>150</v>
      </c>
      <c r="D584" t="s">
        <v>1394</v>
      </c>
    </row>
    <row r="585" spans="1:4" x14ac:dyDescent="0.25">
      <c r="A585">
        <v>800</v>
      </c>
      <c r="C585">
        <v>160</v>
      </c>
      <c r="D585" t="s">
        <v>1394</v>
      </c>
    </row>
    <row r="586" spans="1:4" x14ac:dyDescent="0.25">
      <c r="A586">
        <v>800</v>
      </c>
      <c r="C586">
        <v>196</v>
      </c>
      <c r="D586" t="s">
        <v>1394</v>
      </c>
    </row>
    <row r="587" spans="1:4" x14ac:dyDescent="0.25">
      <c r="A587">
        <v>800</v>
      </c>
      <c r="C587">
        <v>88</v>
      </c>
      <c r="D587" t="s">
        <v>1394</v>
      </c>
    </row>
    <row r="588" spans="1:4" x14ac:dyDescent="0.25">
      <c r="A588">
        <v>800</v>
      </c>
      <c r="C588">
        <v>120</v>
      </c>
      <c r="D588" t="s">
        <v>1394</v>
      </c>
    </row>
    <row r="589" spans="1:4" x14ac:dyDescent="0.25">
      <c r="A589">
        <v>800</v>
      </c>
      <c r="C589">
        <v>120</v>
      </c>
      <c r="D589" t="s">
        <v>1394</v>
      </c>
    </row>
    <row r="590" spans="1:4" x14ac:dyDescent="0.25">
      <c r="A590">
        <v>800</v>
      </c>
      <c r="C590">
        <v>130</v>
      </c>
      <c r="D590" t="s">
        <v>1394</v>
      </c>
    </row>
    <row r="591" spans="1:4" x14ac:dyDescent="0.25">
      <c r="A591">
        <v>800</v>
      </c>
      <c r="C591">
        <v>126</v>
      </c>
      <c r="D591" t="s">
        <v>1394</v>
      </c>
    </row>
    <row r="592" spans="1:4" x14ac:dyDescent="0.25">
      <c r="A592">
        <v>800</v>
      </c>
      <c r="C592">
        <v>54</v>
      </c>
      <c r="D592" t="s">
        <v>1394</v>
      </c>
    </row>
    <row r="593" spans="1:4" x14ac:dyDescent="0.25">
      <c r="A593">
        <v>800</v>
      </c>
      <c r="C593">
        <v>200</v>
      </c>
      <c r="D593" t="s">
        <v>1394</v>
      </c>
    </row>
    <row r="594" spans="1:4" x14ac:dyDescent="0.25">
      <c r="A594">
        <v>800</v>
      </c>
      <c r="C594">
        <v>12</v>
      </c>
      <c r="D594" t="s">
        <v>1394</v>
      </c>
    </row>
    <row r="595" spans="1:4" x14ac:dyDescent="0.25">
      <c r="A595">
        <v>800</v>
      </c>
      <c r="C595">
        <v>120</v>
      </c>
      <c r="D595" t="s">
        <v>1394</v>
      </c>
    </row>
    <row r="596" spans="1:4" x14ac:dyDescent="0.25">
      <c r="A596">
        <v>800</v>
      </c>
      <c r="C596">
        <v>296</v>
      </c>
      <c r="D596" t="s">
        <v>1394</v>
      </c>
    </row>
    <row r="597" spans="1:4" x14ac:dyDescent="0.25">
      <c r="A597">
        <v>800</v>
      </c>
      <c r="C597">
        <v>121</v>
      </c>
      <c r="D597" t="s">
        <v>1394</v>
      </c>
    </row>
    <row r="598" spans="1:4" x14ac:dyDescent="0.25">
      <c r="A598">
        <v>800</v>
      </c>
      <c r="C598">
        <v>200</v>
      </c>
      <c r="D598" t="s">
        <v>1394</v>
      </c>
    </row>
    <row r="599" spans="1:4" x14ac:dyDescent="0.25">
      <c r="A599">
        <v>800</v>
      </c>
      <c r="C599">
        <v>153</v>
      </c>
      <c r="D599" t="s">
        <v>1394</v>
      </c>
    </row>
    <row r="600" spans="1:4" x14ac:dyDescent="0.25">
      <c r="A600">
        <v>800</v>
      </c>
      <c r="C600">
        <v>20</v>
      </c>
      <c r="D600" t="s">
        <v>1394</v>
      </c>
    </row>
    <row r="601" spans="1:4" x14ac:dyDescent="0.25">
      <c r="A601">
        <v>800</v>
      </c>
      <c r="C601">
        <v>160</v>
      </c>
      <c r="D601" t="s">
        <v>1394</v>
      </c>
    </row>
    <row r="602" spans="1:4" x14ac:dyDescent="0.25">
      <c r="A602">
        <v>800</v>
      </c>
      <c r="C602">
        <v>183</v>
      </c>
      <c r="D602" t="s">
        <v>1394</v>
      </c>
    </row>
    <row r="603" spans="1:4" x14ac:dyDescent="0.25">
      <c r="A603">
        <v>800</v>
      </c>
      <c r="C603">
        <v>120</v>
      </c>
      <c r="D603" t="s">
        <v>1394</v>
      </c>
    </row>
    <row r="604" spans="1:4" x14ac:dyDescent="0.25">
      <c r="A604">
        <v>800</v>
      </c>
      <c r="C604">
        <v>92</v>
      </c>
      <c r="D604" t="s">
        <v>1394</v>
      </c>
    </row>
    <row r="605" spans="1:4" x14ac:dyDescent="0.25">
      <c r="A605">
        <v>800</v>
      </c>
      <c r="C605">
        <v>300</v>
      </c>
      <c r="D605" t="s">
        <v>1394</v>
      </c>
    </row>
    <row r="606" spans="1:4" x14ac:dyDescent="0.25">
      <c r="A606">
        <v>800</v>
      </c>
      <c r="C606">
        <v>120</v>
      </c>
      <c r="D606" t="s">
        <v>1394</v>
      </c>
    </row>
    <row r="607" spans="1:4" x14ac:dyDescent="0.25">
      <c r="A607">
        <v>800</v>
      </c>
      <c r="C607">
        <v>197</v>
      </c>
      <c r="D607" t="s">
        <v>1394</v>
      </c>
    </row>
    <row r="608" spans="1:4" x14ac:dyDescent="0.25">
      <c r="A608">
        <v>800</v>
      </c>
      <c r="C608">
        <v>300</v>
      </c>
      <c r="D608" t="s">
        <v>1394</v>
      </c>
    </row>
    <row r="609" spans="1:4" x14ac:dyDescent="0.25">
      <c r="A609">
        <v>800</v>
      </c>
      <c r="C609">
        <v>24</v>
      </c>
      <c r="D609" t="s">
        <v>1394</v>
      </c>
    </row>
    <row r="610" spans="1:4" x14ac:dyDescent="0.25">
      <c r="A610">
        <v>800</v>
      </c>
      <c r="C610">
        <v>315</v>
      </c>
      <c r="D610" t="s">
        <v>1394</v>
      </c>
    </row>
    <row r="611" spans="1:4" x14ac:dyDescent="0.25">
      <c r="A611">
        <v>800</v>
      </c>
      <c r="C611">
        <v>60</v>
      </c>
      <c r="D611" t="s">
        <v>1394</v>
      </c>
    </row>
    <row r="612" spans="1:4" x14ac:dyDescent="0.25">
      <c r="A612">
        <v>800</v>
      </c>
      <c r="C612">
        <v>252</v>
      </c>
      <c r="D612" t="s">
        <v>1394</v>
      </c>
    </row>
    <row r="613" spans="1:4" x14ac:dyDescent="0.25">
      <c r="A613">
        <v>800</v>
      </c>
      <c r="C613">
        <v>225</v>
      </c>
      <c r="D613" t="s">
        <v>1394</v>
      </c>
    </row>
    <row r="614" spans="1:4" x14ac:dyDescent="0.25">
      <c r="A614">
        <v>800</v>
      </c>
      <c r="C614">
        <v>192</v>
      </c>
      <c r="D614" t="s">
        <v>1394</v>
      </c>
    </row>
    <row r="615" spans="1:4" x14ac:dyDescent="0.25">
      <c r="A615">
        <v>800</v>
      </c>
      <c r="C615">
        <v>42</v>
      </c>
      <c r="D615" t="s">
        <v>1394</v>
      </c>
    </row>
    <row r="616" spans="1:4" x14ac:dyDescent="0.25">
      <c r="A616">
        <v>800</v>
      </c>
      <c r="C616">
        <v>240</v>
      </c>
      <c r="D616" t="s">
        <v>1394</v>
      </c>
    </row>
    <row r="617" spans="1:4" x14ac:dyDescent="0.25">
      <c r="A617">
        <v>900</v>
      </c>
      <c r="C617">
        <v>80</v>
      </c>
      <c r="D617" t="s">
        <v>299</v>
      </c>
    </row>
    <row r="618" spans="1:4" x14ac:dyDescent="0.25">
      <c r="A618">
        <v>900</v>
      </c>
      <c r="C618">
        <v>138</v>
      </c>
      <c r="D618" t="s">
        <v>299</v>
      </c>
    </row>
    <row r="619" spans="1:4" x14ac:dyDescent="0.25">
      <c r="A619">
        <v>910</v>
      </c>
      <c r="C619">
        <v>46</v>
      </c>
      <c r="D619" t="s">
        <v>2762</v>
      </c>
    </row>
    <row r="620" spans="1:4" x14ac:dyDescent="0.25">
      <c r="A620">
        <v>910</v>
      </c>
      <c r="C620">
        <v>152</v>
      </c>
      <c r="D620" t="s">
        <v>2762</v>
      </c>
    </row>
  </sheetData>
  <sortState xmlns:xlrd2="http://schemas.microsoft.com/office/spreadsheetml/2017/richdata2" ref="B2:D620">
    <sortCondition ref="C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56947-A181-4F05-A398-B94756B6A1E8}">
  <dimension ref="A1:Q2206"/>
  <sheetViews>
    <sheetView workbookViewId="0">
      <selection activeCell="Q1" sqref="Q1:Q1048576"/>
    </sheetView>
  </sheetViews>
  <sheetFormatPr defaultRowHeight="15" x14ac:dyDescent="0.25"/>
  <cols>
    <col min="1" max="3" width="9.140625" style="16"/>
    <col min="4" max="4" width="11.5703125" style="16" customWidth="1"/>
    <col min="5" max="6" width="9.140625" style="16"/>
    <col min="7" max="7" width="13.28515625" style="16" customWidth="1"/>
    <col min="8" max="8" width="9.140625" style="16"/>
    <col min="11" max="11" width="9.140625" style="16"/>
    <col min="12" max="12" width="15.7109375" style="16" customWidth="1"/>
    <col min="13" max="13" width="14.28515625" style="16" customWidth="1"/>
    <col min="14" max="16384" width="9.140625" style="16"/>
  </cols>
  <sheetData>
    <row r="1" spans="1:17" ht="60" x14ac:dyDescent="0.25">
      <c r="A1" s="16" t="s">
        <v>215</v>
      </c>
      <c r="B1" s="16" t="s">
        <v>269</v>
      </c>
      <c r="C1" s="16" t="s">
        <v>270</v>
      </c>
      <c r="D1" s="16" t="s">
        <v>3018</v>
      </c>
      <c r="E1" t="s">
        <v>1385</v>
      </c>
      <c r="F1" t="s">
        <v>1</v>
      </c>
      <c r="G1" t="s">
        <v>1386</v>
      </c>
      <c r="H1"/>
      <c r="L1" s="16" t="s">
        <v>3018</v>
      </c>
      <c r="M1" s="16" t="s">
        <v>3018</v>
      </c>
      <c r="O1" s="16" t="s">
        <v>3077</v>
      </c>
      <c r="P1" s="16" t="s">
        <v>3077</v>
      </c>
      <c r="Q1" s="16" t="s">
        <v>3082</v>
      </c>
    </row>
    <row r="2" spans="1:17" x14ac:dyDescent="0.25">
      <c r="A2" s="16" t="s">
        <v>251</v>
      </c>
      <c r="B2" s="16">
        <v>10002</v>
      </c>
      <c r="C2" s="16">
        <v>295</v>
      </c>
      <c r="D2" s="16" t="str">
        <f>VLOOKUP(B2,$E$2:$F$2206,2,FALSE)</f>
        <v>New York</v>
      </c>
      <c r="E2">
        <v>501</v>
      </c>
      <c r="F2" t="s">
        <v>1388</v>
      </c>
      <c r="G2" t="s">
        <v>1387</v>
      </c>
      <c r="H2"/>
      <c r="K2" s="16" t="s">
        <v>1741</v>
      </c>
      <c r="L2" s="16" t="s">
        <v>3019</v>
      </c>
      <c r="M2" s="16" t="str">
        <f>LEFT(L2,LEN(L2)-7)</f>
        <v>Albany</v>
      </c>
      <c r="N2" s="16">
        <f>SUMIF($D$2:$D$3000,"*Albany*",$C$2:$C$3000)</f>
        <v>1837</v>
      </c>
      <c r="O2" s="16">
        <f>SUM(C2:C3000)</f>
        <v>114988</v>
      </c>
      <c r="P2" s="16">
        <f>SUM(N2:N80)</f>
        <v>114988</v>
      </c>
      <c r="Q2" s="16">
        <f>COUNTIF($D$2:$D$3000,"*Albany*")</f>
        <v>11</v>
      </c>
    </row>
    <row r="3" spans="1:17" x14ac:dyDescent="0.25">
      <c r="A3" s="16" t="s">
        <v>251</v>
      </c>
      <c r="B3" s="16">
        <v>10002</v>
      </c>
      <c r="C3" s="16">
        <v>58</v>
      </c>
      <c r="D3" s="16" t="str">
        <f t="shared" ref="D3:D66" si="0">VLOOKUP(B3,$E$2:$F$2206,2,FALSE)</f>
        <v>New York</v>
      </c>
      <c r="E3">
        <v>544</v>
      </c>
      <c r="F3" t="s">
        <v>1388</v>
      </c>
      <c r="G3" t="s">
        <v>1387</v>
      </c>
      <c r="H3"/>
      <c r="K3" s="16" t="s">
        <v>2665</v>
      </c>
      <c r="L3" s="16" t="s">
        <v>3020</v>
      </c>
      <c r="M3" s="16" t="str">
        <f t="shared" ref="M3:M63" si="1">LEFT(L3,LEN(L3)-7)</f>
        <v>Allegany</v>
      </c>
      <c r="N3" s="16">
        <f>SUMIF($D$2:$D$3000,"*Allegany*",$C$2:$C$3000)</f>
        <v>361</v>
      </c>
      <c r="Q3" s="16">
        <f>COUNTIF($D$2:$D$3000,"*Allegany*")</f>
        <v>4</v>
      </c>
    </row>
    <row r="4" spans="1:17" x14ac:dyDescent="0.25">
      <c r="A4" s="16" t="s">
        <v>251</v>
      </c>
      <c r="B4" s="16">
        <v>10014</v>
      </c>
      <c r="C4" s="16">
        <v>105</v>
      </c>
      <c r="D4" s="16" t="str">
        <f t="shared" si="0"/>
        <v>New York</v>
      </c>
      <c r="E4">
        <v>6390</v>
      </c>
      <c r="F4" t="s">
        <v>1388</v>
      </c>
      <c r="G4" t="s">
        <v>1389</v>
      </c>
      <c r="H4"/>
      <c r="K4" s="16" t="s">
        <v>1392</v>
      </c>
      <c r="L4" s="16" t="s">
        <v>3021</v>
      </c>
      <c r="M4" s="16" t="str">
        <f t="shared" si="1"/>
        <v>Bronx</v>
      </c>
      <c r="N4" s="16">
        <f>SUMIF($D$2:$D$3000,"*Bronx*",$C$2:$C$3000)</f>
        <v>11876</v>
      </c>
      <c r="Q4" s="16">
        <f>COUNTIF($D$2:$D$3000,"*Bronx*")</f>
        <v>45</v>
      </c>
    </row>
    <row r="5" spans="1:17" x14ac:dyDescent="0.25">
      <c r="A5" s="16" t="s">
        <v>251</v>
      </c>
      <c r="B5" s="16">
        <v>10021</v>
      </c>
      <c r="C5" s="16">
        <v>362</v>
      </c>
      <c r="D5" s="16" t="str">
        <f t="shared" si="0"/>
        <v>New York</v>
      </c>
      <c r="E5">
        <v>10001</v>
      </c>
      <c r="F5" t="s">
        <v>301</v>
      </c>
      <c r="G5" t="s">
        <v>301</v>
      </c>
      <c r="H5"/>
      <c r="K5" s="16" t="s">
        <v>2563</v>
      </c>
      <c r="L5" s="16" t="s">
        <v>3022</v>
      </c>
      <c r="M5" s="16" t="str">
        <f t="shared" si="1"/>
        <v>Broome</v>
      </c>
      <c r="N5" s="16">
        <f>SUMIF($D$2:$D$3000,"*Broome*",$C$2:$C$3000)</f>
        <v>1654</v>
      </c>
      <c r="Q5" s="16">
        <f>COUNTIF($D$2:$D$3000,"*Broome*")</f>
        <v>11</v>
      </c>
    </row>
    <row r="6" spans="1:17" ht="30" x14ac:dyDescent="0.25">
      <c r="A6" s="16" t="s">
        <v>251</v>
      </c>
      <c r="B6" s="16">
        <v>10021</v>
      </c>
      <c r="C6" s="16">
        <v>449</v>
      </c>
      <c r="D6" s="16" t="str">
        <f t="shared" si="0"/>
        <v>New York</v>
      </c>
      <c r="E6">
        <v>10002</v>
      </c>
      <c r="F6" t="s">
        <v>301</v>
      </c>
      <c r="G6" t="s">
        <v>301</v>
      </c>
      <c r="H6"/>
      <c r="K6" s="16" t="s">
        <v>2678</v>
      </c>
      <c r="L6" s="16" t="s">
        <v>3023</v>
      </c>
      <c r="M6" s="16" t="str">
        <f t="shared" si="1"/>
        <v>Cattaraugus</v>
      </c>
      <c r="N6" s="16">
        <f>SUMIF($D$2:$D$3000,"*Cattaraugus*",$C$2:$C$3000)</f>
        <v>552</v>
      </c>
      <c r="Q6" s="16">
        <f>COUNTIF($D$2:$D$3000,"*Cattaraugus*")</f>
        <v>5</v>
      </c>
    </row>
    <row r="7" spans="1:17" x14ac:dyDescent="0.25">
      <c r="A7" s="16" t="s">
        <v>251</v>
      </c>
      <c r="B7" s="16">
        <v>10024</v>
      </c>
      <c r="C7" s="16">
        <v>520</v>
      </c>
      <c r="D7" s="16" t="str">
        <f t="shared" si="0"/>
        <v>New York</v>
      </c>
      <c r="E7">
        <v>10003</v>
      </c>
      <c r="F7" t="s">
        <v>301</v>
      </c>
      <c r="G7" t="s">
        <v>301</v>
      </c>
      <c r="H7"/>
      <c r="K7" s="16" t="s">
        <v>2243</v>
      </c>
      <c r="L7" s="16" t="s">
        <v>3024</v>
      </c>
      <c r="M7" s="16" t="str">
        <f t="shared" si="1"/>
        <v>Cayuga</v>
      </c>
      <c r="N7" s="16">
        <f>SUMIF($D$2:$D$3000,"*Cayuga*",$C$2:$C$3000)</f>
        <v>509</v>
      </c>
      <c r="Q7" s="16">
        <f>COUNTIF($D$2:$D$3000,"*Cayuga*")</f>
        <v>4</v>
      </c>
    </row>
    <row r="8" spans="1:17" ht="30" x14ac:dyDescent="0.25">
      <c r="A8" s="16" t="s">
        <v>251</v>
      </c>
      <c r="B8" s="16">
        <v>10025</v>
      </c>
      <c r="C8" s="16">
        <v>514</v>
      </c>
      <c r="D8" s="16" t="str">
        <f t="shared" si="0"/>
        <v>New York</v>
      </c>
      <c r="E8">
        <v>10004</v>
      </c>
      <c r="F8" t="s">
        <v>301</v>
      </c>
      <c r="G8" t="s">
        <v>301</v>
      </c>
      <c r="H8"/>
      <c r="K8" s="16" t="s">
        <v>2683</v>
      </c>
      <c r="L8" s="16" t="s">
        <v>3025</v>
      </c>
      <c r="M8" s="16" t="str">
        <f t="shared" si="1"/>
        <v>Chautauqua</v>
      </c>
      <c r="N8" s="16">
        <f>SUMIF($D$2:$D$3000,"*Chautauqua*",$C$2:$C$3000)</f>
        <v>950</v>
      </c>
      <c r="Q8" s="16">
        <f>COUNTIF($D$2:$D$3000,"*Chautauqua*")</f>
        <v>7</v>
      </c>
    </row>
    <row r="9" spans="1:17" ht="30" x14ac:dyDescent="0.25">
      <c r="A9" s="16" t="s">
        <v>251</v>
      </c>
      <c r="B9" s="16">
        <v>10025</v>
      </c>
      <c r="C9" s="16">
        <v>409</v>
      </c>
      <c r="D9" s="16" t="str">
        <f t="shared" si="0"/>
        <v>New York</v>
      </c>
      <c r="E9">
        <v>10005</v>
      </c>
      <c r="F9" t="s">
        <v>301</v>
      </c>
      <c r="G9" t="s">
        <v>301</v>
      </c>
      <c r="H9"/>
      <c r="K9" s="16" t="s">
        <v>2954</v>
      </c>
      <c r="L9" s="16" t="s">
        <v>3026</v>
      </c>
      <c r="M9" s="16" t="str">
        <f t="shared" si="1"/>
        <v>Chemung</v>
      </c>
      <c r="N9" s="16">
        <f>SUMIF($D$2:$D$3000,"*Chemung*",$C$2:$C$3000)</f>
        <v>738</v>
      </c>
      <c r="Q9" s="16">
        <f>COUNTIF($D$2:$D$3000,"*Chemung*")</f>
        <v>5</v>
      </c>
    </row>
    <row r="10" spans="1:17" ht="30" x14ac:dyDescent="0.25">
      <c r="A10" s="16" t="s">
        <v>251</v>
      </c>
      <c r="B10" s="16">
        <v>10027</v>
      </c>
      <c r="C10" s="16">
        <v>40</v>
      </c>
      <c r="D10" s="16" t="str">
        <f t="shared" si="0"/>
        <v>New York</v>
      </c>
      <c r="E10">
        <v>10006</v>
      </c>
      <c r="F10" t="s">
        <v>301</v>
      </c>
      <c r="G10" t="s">
        <v>301</v>
      </c>
      <c r="H10"/>
      <c r="K10" s="16" t="s">
        <v>2318</v>
      </c>
      <c r="L10" s="16" t="s">
        <v>3027</v>
      </c>
      <c r="M10" s="16" t="str">
        <f t="shared" si="1"/>
        <v>Chenango</v>
      </c>
      <c r="N10" s="16">
        <f>SUMIF($D$2:$D$3000,"*Chenango*",$C$2:$C$3000)</f>
        <v>564</v>
      </c>
      <c r="Q10" s="16">
        <f>COUNTIF($D$2:$D$3000,"*Chenango*")</f>
        <v>5</v>
      </c>
    </row>
    <row r="11" spans="1:17" x14ac:dyDescent="0.25">
      <c r="A11" s="16" t="s">
        <v>251</v>
      </c>
      <c r="B11" s="16">
        <v>10029</v>
      </c>
      <c r="C11" s="16">
        <v>679</v>
      </c>
      <c r="D11" s="16" t="str">
        <f t="shared" si="0"/>
        <v>New York</v>
      </c>
      <c r="E11">
        <v>10007</v>
      </c>
      <c r="F11" t="s">
        <v>301</v>
      </c>
      <c r="G11" t="s">
        <v>301</v>
      </c>
      <c r="H11"/>
      <c r="K11" s="16" t="s">
        <v>2171</v>
      </c>
      <c r="L11" s="16" t="s">
        <v>3028</v>
      </c>
      <c r="M11" s="16" t="str">
        <f t="shared" si="1"/>
        <v>Clinton</v>
      </c>
      <c r="N11" s="16">
        <f>SUMIF($D$2:$D$3000,"*Clinton*",$C$2:$C$3000)</f>
        <v>551</v>
      </c>
      <c r="Q11" s="16">
        <f>COUNTIF($D$2:$D$3000,"*Clinton*")</f>
        <v>4</v>
      </c>
    </row>
    <row r="12" spans="1:17" ht="30" x14ac:dyDescent="0.25">
      <c r="A12" s="16" t="s">
        <v>251</v>
      </c>
      <c r="B12" s="16">
        <v>10032</v>
      </c>
      <c r="C12" s="16">
        <v>22</v>
      </c>
      <c r="D12" s="16" t="str">
        <f t="shared" si="0"/>
        <v>New York</v>
      </c>
      <c r="E12">
        <v>10008</v>
      </c>
      <c r="F12" t="s">
        <v>301</v>
      </c>
      <c r="G12" t="s">
        <v>301</v>
      </c>
      <c r="H12"/>
      <c r="K12" s="16" t="s">
        <v>394</v>
      </c>
      <c r="L12" s="16" t="s">
        <v>39</v>
      </c>
      <c r="M12" s="16" t="str">
        <f t="shared" si="1"/>
        <v>Columbia</v>
      </c>
      <c r="N12" s="16">
        <f>SUMIF($D$2:$D$3000,"*Columbia*",$C$2:$C$3000)</f>
        <v>596</v>
      </c>
      <c r="Q12" s="16">
        <f>COUNTIF($D$2:$D$3000,"*Columbia*")</f>
        <v>4</v>
      </c>
    </row>
    <row r="13" spans="1:17" x14ac:dyDescent="0.25">
      <c r="A13" s="16" t="s">
        <v>251</v>
      </c>
      <c r="B13" s="16">
        <v>10035</v>
      </c>
      <c r="C13" s="16">
        <v>1389</v>
      </c>
      <c r="D13" s="16" t="str">
        <f t="shared" si="0"/>
        <v>New York</v>
      </c>
      <c r="E13">
        <v>10009</v>
      </c>
      <c r="F13" t="s">
        <v>301</v>
      </c>
      <c r="G13" t="s">
        <v>301</v>
      </c>
      <c r="H13"/>
      <c r="K13" s="16" t="s">
        <v>2259</v>
      </c>
      <c r="L13" s="16" t="s">
        <v>3029</v>
      </c>
      <c r="M13" s="16" t="str">
        <f t="shared" si="1"/>
        <v>Cortland</v>
      </c>
      <c r="N13" s="16">
        <f>SUMIF($D$2:$D$3000,"*Cortland*",$C$2:$C$3000)</f>
        <v>400</v>
      </c>
      <c r="Q13" s="16">
        <f>COUNTIF($D$2:$D$3000,"*Cortland*")</f>
        <v>3</v>
      </c>
    </row>
    <row r="14" spans="1:17" ht="30" x14ac:dyDescent="0.25">
      <c r="A14" s="16" t="s">
        <v>251</v>
      </c>
      <c r="B14" s="16">
        <v>10035</v>
      </c>
      <c r="C14" s="16">
        <v>320</v>
      </c>
      <c r="D14" s="16" t="str">
        <f t="shared" si="0"/>
        <v>New York</v>
      </c>
      <c r="E14">
        <v>10010</v>
      </c>
      <c r="F14" t="s">
        <v>301</v>
      </c>
      <c r="G14" t="s">
        <v>301</v>
      </c>
      <c r="H14"/>
      <c r="K14" s="16" t="s">
        <v>279</v>
      </c>
      <c r="L14" s="16" t="s">
        <v>3030</v>
      </c>
      <c r="M14" s="16" t="str">
        <f t="shared" si="1"/>
        <v>Delaware</v>
      </c>
      <c r="N14" s="16">
        <f>SUMIF($D$2:$D$3000,"*Delaware*",$C$2:$C$3000)</f>
        <v>378</v>
      </c>
      <c r="Q14" s="16">
        <f>COUNTIF($D$2:$D$3000,"*Delaware*")</f>
        <v>3</v>
      </c>
    </row>
    <row r="15" spans="1:17" ht="30" x14ac:dyDescent="0.25">
      <c r="A15" s="16" t="s">
        <v>251</v>
      </c>
      <c r="B15" s="16">
        <v>10037</v>
      </c>
      <c r="C15" s="16">
        <v>200</v>
      </c>
      <c r="D15" s="16" t="str">
        <f t="shared" si="0"/>
        <v>New York</v>
      </c>
      <c r="E15">
        <v>10011</v>
      </c>
      <c r="F15" t="s">
        <v>301</v>
      </c>
      <c r="G15" t="s">
        <v>301</v>
      </c>
      <c r="H15"/>
      <c r="K15" s="16" t="s">
        <v>1969</v>
      </c>
      <c r="L15" s="16" t="s">
        <v>3031</v>
      </c>
      <c r="M15" s="16" t="str">
        <f t="shared" si="1"/>
        <v>Dutchess</v>
      </c>
      <c r="N15" s="16">
        <f>SUMIF($D$2:$D$3000,"*Dutchess*",$C$2:$C$3000)</f>
        <v>2162</v>
      </c>
      <c r="Q15" s="16">
        <f>COUNTIF($D$2:$D$3000,"*Dutchess*")</f>
        <v>14</v>
      </c>
    </row>
    <row r="16" spans="1:17" x14ac:dyDescent="0.25">
      <c r="A16" s="16" t="s">
        <v>251</v>
      </c>
      <c r="B16" s="16">
        <v>10040</v>
      </c>
      <c r="C16" s="16">
        <v>205</v>
      </c>
      <c r="D16" s="16" t="str">
        <f t="shared" si="0"/>
        <v>New York</v>
      </c>
      <c r="E16">
        <v>10012</v>
      </c>
      <c r="F16" t="s">
        <v>301</v>
      </c>
      <c r="G16" t="s">
        <v>301</v>
      </c>
      <c r="H16"/>
      <c r="K16" s="16" t="s">
        <v>2646</v>
      </c>
      <c r="L16" s="16" t="s">
        <v>3032</v>
      </c>
      <c r="M16" s="16" t="str">
        <f t="shared" si="1"/>
        <v>Erie</v>
      </c>
      <c r="N16" s="16">
        <f>SUMIF($D$2:$D$3000,"*Erie*",$C$2:$C$3000)</f>
        <v>5770</v>
      </c>
      <c r="Q16" s="16">
        <f>COUNTIF($D$2:$D$3000,"*Erie*")</f>
        <v>36</v>
      </c>
    </row>
    <row r="17" spans="1:17" x14ac:dyDescent="0.25">
      <c r="A17" s="16" t="s">
        <v>251</v>
      </c>
      <c r="B17" s="16">
        <v>10040</v>
      </c>
      <c r="C17" s="16">
        <v>705</v>
      </c>
      <c r="D17" s="16" t="str">
        <f t="shared" si="0"/>
        <v>New York</v>
      </c>
      <c r="E17">
        <v>10013</v>
      </c>
      <c r="F17" t="s">
        <v>301</v>
      </c>
      <c r="G17" t="s">
        <v>301</v>
      </c>
      <c r="H17"/>
      <c r="K17" s="16" t="s">
        <v>2143</v>
      </c>
      <c r="L17" s="16" t="s">
        <v>3033</v>
      </c>
      <c r="M17" s="16" t="str">
        <f t="shared" si="1"/>
        <v>Essex</v>
      </c>
      <c r="N17" s="16">
        <f>SUMIF($D$2:$D$3000,"*Essex*",$C$2:$C$3000)</f>
        <v>340</v>
      </c>
      <c r="Q17" s="16">
        <f>COUNTIF($D$2:$D$3000,"*Essex*")</f>
        <v>3</v>
      </c>
    </row>
    <row r="18" spans="1:17" x14ac:dyDescent="0.25">
      <c r="A18" s="16" t="s">
        <v>251</v>
      </c>
      <c r="B18" s="16">
        <v>10044</v>
      </c>
      <c r="C18" s="16">
        <v>815</v>
      </c>
      <c r="D18" s="16" t="str">
        <f t="shared" si="0"/>
        <v>New York</v>
      </c>
      <c r="E18">
        <v>10014</v>
      </c>
      <c r="F18" t="s">
        <v>301</v>
      </c>
      <c r="G18" t="s">
        <v>301</v>
      </c>
      <c r="H18"/>
      <c r="K18" s="16" t="s">
        <v>410</v>
      </c>
      <c r="L18" s="16" t="s">
        <v>15</v>
      </c>
      <c r="M18" s="16" t="str">
        <f t="shared" si="1"/>
        <v>Franklin</v>
      </c>
      <c r="N18" s="16">
        <f>SUMIF($D$2:$D$3000,"*Franklin*",$C$2:$C$3000)</f>
        <v>195</v>
      </c>
      <c r="Q18" s="16">
        <f>COUNTIF($D$2:$D$3000,"*Franklin*")</f>
        <v>2</v>
      </c>
    </row>
    <row r="19" spans="1:17" x14ac:dyDescent="0.25">
      <c r="A19" s="16" t="s">
        <v>251</v>
      </c>
      <c r="B19" s="16">
        <v>10301</v>
      </c>
      <c r="C19" s="16">
        <v>120</v>
      </c>
      <c r="D19" s="16" t="str">
        <f t="shared" si="0"/>
        <v>Richmond</v>
      </c>
      <c r="E19">
        <v>10015</v>
      </c>
      <c r="F19" t="s">
        <v>301</v>
      </c>
      <c r="G19" t="s">
        <v>301</v>
      </c>
      <c r="H19"/>
      <c r="K19" s="16" t="s">
        <v>1760</v>
      </c>
      <c r="L19" s="16" t="s">
        <v>3034</v>
      </c>
      <c r="M19" s="16" t="str">
        <f t="shared" si="1"/>
        <v>Fulton</v>
      </c>
      <c r="N19" s="16">
        <f>SUMIF($D$2:$D$3000,"*Fulton*",$C$2:$C$3000)</f>
        <v>360</v>
      </c>
      <c r="Q19" s="16">
        <f>COUNTIF($D$2:$D$3000,"*Fulton*")</f>
        <v>3</v>
      </c>
    </row>
    <row r="20" spans="1:17" x14ac:dyDescent="0.25">
      <c r="A20" s="16" t="s">
        <v>251</v>
      </c>
      <c r="B20" s="16">
        <v>10301</v>
      </c>
      <c r="C20" s="16">
        <v>278</v>
      </c>
      <c r="D20" s="16" t="str">
        <f t="shared" si="0"/>
        <v>Richmond</v>
      </c>
      <c r="E20">
        <v>10016</v>
      </c>
      <c r="F20" t="s">
        <v>301</v>
      </c>
      <c r="G20" t="s">
        <v>301</v>
      </c>
      <c r="H20"/>
      <c r="K20" s="16" t="s">
        <v>2649</v>
      </c>
      <c r="L20" s="16" t="s">
        <v>3035</v>
      </c>
      <c r="M20" s="16" t="str">
        <f t="shared" si="1"/>
        <v>Genesee</v>
      </c>
      <c r="N20" s="16">
        <f>SUMIF($D$2:$D$3000,"*Genesee*",$C$2:$C$3000)</f>
        <v>488</v>
      </c>
      <c r="Q20" s="16">
        <f>COUNTIF($D$2:$D$3000,"*Genesee*")</f>
        <v>4</v>
      </c>
    </row>
    <row r="21" spans="1:17" x14ac:dyDescent="0.25">
      <c r="A21" s="16" t="s">
        <v>251</v>
      </c>
      <c r="B21" s="16">
        <v>10301</v>
      </c>
      <c r="C21" s="16">
        <v>300</v>
      </c>
      <c r="D21" s="16" t="str">
        <f t="shared" si="0"/>
        <v>Richmond</v>
      </c>
      <c r="E21">
        <v>10017</v>
      </c>
      <c r="F21" t="s">
        <v>301</v>
      </c>
      <c r="G21" t="s">
        <v>301</v>
      </c>
      <c r="H21"/>
      <c r="K21" s="16" t="s">
        <v>1748</v>
      </c>
      <c r="L21" s="16" t="s">
        <v>3036</v>
      </c>
      <c r="M21" s="16" t="str">
        <f t="shared" si="1"/>
        <v>Greene</v>
      </c>
      <c r="N21" s="16">
        <f>SUMIF($D$2:$D$3000,"*Greene*",$C$2:$C$3000)</f>
        <v>256</v>
      </c>
      <c r="Q21" s="16">
        <f>COUNTIF($D$2:$D$3000,"*Greene*")</f>
        <v>2</v>
      </c>
    </row>
    <row r="22" spans="1:17" ht="30" x14ac:dyDescent="0.25">
      <c r="A22" s="16" t="s">
        <v>251</v>
      </c>
      <c r="B22" s="16">
        <v>10304</v>
      </c>
      <c r="C22" s="16">
        <v>300</v>
      </c>
      <c r="D22" s="16" t="str">
        <f t="shared" si="0"/>
        <v>Richmond</v>
      </c>
      <c r="E22">
        <v>10018</v>
      </c>
      <c r="F22" t="s">
        <v>301</v>
      </c>
      <c r="G22" t="s">
        <v>301</v>
      </c>
      <c r="H22"/>
      <c r="K22" s="16" t="s">
        <v>1822</v>
      </c>
      <c r="L22" s="16" t="s">
        <v>3037</v>
      </c>
      <c r="M22" s="16" t="str">
        <f t="shared" si="1"/>
        <v>Hamilton</v>
      </c>
      <c r="N22" s="16">
        <f>SUMIF($D$2:$D$3000,"*Hamilton*",$C$2:$C$3000)</f>
        <v>0</v>
      </c>
      <c r="Q22" s="16">
        <f>COUNTIF($D$2:$D$3000,"*Hamilton*")</f>
        <v>0</v>
      </c>
    </row>
    <row r="23" spans="1:17" ht="30" x14ac:dyDescent="0.25">
      <c r="A23" s="16" t="s">
        <v>251</v>
      </c>
      <c r="B23" s="16">
        <v>10304</v>
      </c>
      <c r="C23" s="16">
        <v>372</v>
      </c>
      <c r="D23" s="16" t="str">
        <f t="shared" si="0"/>
        <v>Richmond</v>
      </c>
      <c r="E23">
        <v>10019</v>
      </c>
      <c r="F23" t="s">
        <v>301</v>
      </c>
      <c r="G23" t="s">
        <v>301</v>
      </c>
      <c r="H23"/>
      <c r="K23" s="16" t="s">
        <v>2373</v>
      </c>
      <c r="L23" s="16" t="s">
        <v>3038</v>
      </c>
      <c r="M23" s="16" t="str">
        <f t="shared" si="1"/>
        <v>Herkimer</v>
      </c>
      <c r="N23" s="16">
        <f>SUMIF($D$2:$D$3000,"*Herkimer*",$C$2:$C$3000)</f>
        <v>523</v>
      </c>
      <c r="Q23" s="16">
        <f>COUNTIF($D$2:$D$3000,"*Herkimer*")</f>
        <v>4</v>
      </c>
    </row>
    <row r="24" spans="1:17" ht="30" x14ac:dyDescent="0.25">
      <c r="A24" s="16" t="s">
        <v>251</v>
      </c>
      <c r="B24" s="16">
        <v>10304</v>
      </c>
      <c r="C24" s="16">
        <v>320</v>
      </c>
      <c r="D24" s="16" t="str">
        <f t="shared" si="0"/>
        <v>Richmond</v>
      </c>
      <c r="E24">
        <v>10020</v>
      </c>
      <c r="F24" t="s">
        <v>301</v>
      </c>
      <c r="G24" t="s">
        <v>301</v>
      </c>
      <c r="H24"/>
      <c r="K24" s="16" t="s">
        <v>404</v>
      </c>
      <c r="L24" s="16" t="s">
        <v>28</v>
      </c>
      <c r="M24" s="16" t="str">
        <f t="shared" si="1"/>
        <v>Jefferson</v>
      </c>
      <c r="N24" s="16">
        <f>SUMIF($D$2:$D$3000,"*Jefferson*",$C$2:$C$3000)</f>
        <v>530</v>
      </c>
      <c r="Q24" s="16">
        <f>COUNTIF($D$2:$D$3000,"*Jefferson*")</f>
        <v>3</v>
      </c>
    </row>
    <row r="25" spans="1:17" ht="45" x14ac:dyDescent="0.25">
      <c r="A25" s="16" t="s">
        <v>251</v>
      </c>
      <c r="B25" s="16">
        <v>10306</v>
      </c>
      <c r="C25" s="16">
        <v>378</v>
      </c>
      <c r="D25" s="16" t="str">
        <f t="shared" si="0"/>
        <v>Richmond</v>
      </c>
      <c r="E25">
        <v>10021</v>
      </c>
      <c r="F25" t="s">
        <v>301</v>
      </c>
      <c r="G25" t="s">
        <v>301</v>
      </c>
      <c r="H25"/>
      <c r="K25" s="16" t="s">
        <v>3078</v>
      </c>
      <c r="L25" s="16" t="s">
        <v>3039</v>
      </c>
      <c r="M25" s="16" t="str">
        <f t="shared" si="1"/>
        <v>Kings County (Br</v>
      </c>
      <c r="N25" s="16">
        <f>SUMIF($D$2:$D$3000,"*kings*",$C$2:$C$3000)</f>
        <v>10413</v>
      </c>
      <c r="Q25" s="16">
        <f>COUNTIF($D$2:$D$3000,"*kings*")</f>
        <v>40</v>
      </c>
    </row>
    <row r="26" spans="1:17" x14ac:dyDescent="0.25">
      <c r="A26" s="16" t="s">
        <v>251</v>
      </c>
      <c r="B26" s="16">
        <v>10314</v>
      </c>
      <c r="C26" s="16">
        <v>576</v>
      </c>
      <c r="D26" s="16" t="str">
        <f t="shared" si="0"/>
        <v>Richmond</v>
      </c>
      <c r="E26">
        <v>10022</v>
      </c>
      <c r="F26" t="s">
        <v>301</v>
      </c>
      <c r="G26" t="s">
        <v>301</v>
      </c>
      <c r="H26"/>
      <c r="K26" s="16" t="s">
        <v>387</v>
      </c>
      <c r="L26" s="16" t="s">
        <v>17</v>
      </c>
      <c r="M26" s="16" t="str">
        <f t="shared" si="1"/>
        <v>Lewis</v>
      </c>
      <c r="N26" s="16">
        <f>SUMIF($D$2:$D$3000,"*lewis*",$C$2:$C$3000)</f>
        <v>160</v>
      </c>
      <c r="Q26" s="16">
        <f>COUNTIF($D$2:$D$3000,"*lewis*")</f>
        <v>1</v>
      </c>
    </row>
    <row r="27" spans="1:17" ht="30" x14ac:dyDescent="0.25">
      <c r="A27" s="16" t="s">
        <v>251</v>
      </c>
      <c r="B27" s="16">
        <v>10314</v>
      </c>
      <c r="C27" s="16">
        <v>238</v>
      </c>
      <c r="D27" s="16" t="str">
        <f t="shared" si="0"/>
        <v>Richmond</v>
      </c>
      <c r="E27">
        <v>10023</v>
      </c>
      <c r="F27" t="s">
        <v>301</v>
      </c>
      <c r="G27" t="s">
        <v>301</v>
      </c>
      <c r="H27"/>
      <c r="K27" s="16" t="s">
        <v>2002</v>
      </c>
      <c r="L27" s="16" t="s">
        <v>3040</v>
      </c>
      <c r="M27" s="16" t="str">
        <f t="shared" si="1"/>
        <v>Livingston</v>
      </c>
      <c r="N27" s="16">
        <f>SUMIF($D$2:$D$3000,"*Livingston*",$C$2:$C$3000)</f>
        <v>354</v>
      </c>
      <c r="Q27" s="16">
        <f>COUNTIF($D$2:$D$3000,"*Livingston*")</f>
        <v>3</v>
      </c>
    </row>
    <row r="28" spans="1:17" x14ac:dyDescent="0.25">
      <c r="A28" s="16" t="s">
        <v>251</v>
      </c>
      <c r="B28" s="16">
        <v>10314</v>
      </c>
      <c r="C28" s="16">
        <v>304</v>
      </c>
      <c r="D28" s="16" t="str">
        <f t="shared" si="0"/>
        <v>Richmond</v>
      </c>
      <c r="E28">
        <v>10024</v>
      </c>
      <c r="F28" t="s">
        <v>301</v>
      </c>
      <c r="G28" t="s">
        <v>301</v>
      </c>
      <c r="H28"/>
      <c r="K28" s="16" t="s">
        <v>2252</v>
      </c>
      <c r="L28" s="16" t="s">
        <v>3041</v>
      </c>
      <c r="M28" s="16" t="str">
        <f t="shared" si="1"/>
        <v>Madison</v>
      </c>
      <c r="N28" s="16">
        <f>SUMIF($D$2:$D$3000,"*Madison*",$C$2:$C$3000)</f>
        <v>360</v>
      </c>
      <c r="Q28" s="16">
        <f>COUNTIF($D$2:$D$3000,"*Madison*")</f>
        <v>3</v>
      </c>
    </row>
    <row r="29" spans="1:17" x14ac:dyDescent="0.25">
      <c r="A29" s="16" t="s">
        <v>251</v>
      </c>
      <c r="B29" s="16">
        <v>10452</v>
      </c>
      <c r="C29" s="16">
        <v>66</v>
      </c>
      <c r="D29" s="16" t="str">
        <f t="shared" si="0"/>
        <v>Bronx</v>
      </c>
      <c r="E29">
        <v>10025</v>
      </c>
      <c r="F29" t="s">
        <v>301</v>
      </c>
      <c r="G29" t="s">
        <v>301</v>
      </c>
      <c r="H29"/>
      <c r="K29" s="16" t="s">
        <v>1492</v>
      </c>
      <c r="L29" s="16" t="s">
        <v>3042</v>
      </c>
      <c r="M29" s="16" t="str">
        <f t="shared" si="1"/>
        <v>Monroe</v>
      </c>
      <c r="N29" s="16">
        <f>SUMIF($D$2:$D$3000,"*Monroe*",$C$2:$C$3000)</f>
        <v>5239</v>
      </c>
      <c r="Q29" s="16">
        <f>COUNTIF($D$2:$D$3000,"*Monroe*")</f>
        <v>34</v>
      </c>
    </row>
    <row r="30" spans="1:17" ht="30" x14ac:dyDescent="0.25">
      <c r="A30" s="16" t="s">
        <v>251</v>
      </c>
      <c r="B30" s="16">
        <v>10452</v>
      </c>
      <c r="C30" s="16">
        <v>90</v>
      </c>
      <c r="D30" s="16" t="str">
        <f t="shared" si="0"/>
        <v>Bronx</v>
      </c>
      <c r="E30">
        <v>10026</v>
      </c>
      <c r="F30" t="s">
        <v>301</v>
      </c>
      <c r="G30" t="s">
        <v>301</v>
      </c>
      <c r="H30"/>
      <c r="K30" s="16" t="s">
        <v>1746</v>
      </c>
      <c r="L30" s="16" t="s">
        <v>3043</v>
      </c>
      <c r="M30" s="16" t="str">
        <f t="shared" si="1"/>
        <v>Montgomery</v>
      </c>
      <c r="N30" s="16">
        <f>SUMIF($D$2:$D$3000,"*montgomery*",$C$2:$C$3000)</f>
        <v>590</v>
      </c>
      <c r="Q30" s="16">
        <f>COUNTIF($D$2:$D$3000,"*montgomery*")</f>
        <v>5</v>
      </c>
    </row>
    <row r="31" spans="1:17" x14ac:dyDescent="0.25">
      <c r="A31" s="16" t="s">
        <v>251</v>
      </c>
      <c r="B31" s="16">
        <v>10456</v>
      </c>
      <c r="C31" s="16">
        <v>240</v>
      </c>
      <c r="D31" s="16" t="str">
        <f t="shared" si="0"/>
        <v>Bronx</v>
      </c>
      <c r="E31">
        <v>10027</v>
      </c>
      <c r="F31" t="s">
        <v>301</v>
      </c>
      <c r="G31" t="s">
        <v>301</v>
      </c>
      <c r="H31"/>
      <c r="K31" s="16" t="s">
        <v>1530</v>
      </c>
      <c r="L31" s="16" t="s">
        <v>3044</v>
      </c>
      <c r="M31" s="16" t="str">
        <f t="shared" si="1"/>
        <v>Nassau</v>
      </c>
      <c r="N31" s="16">
        <f>SUMIF($D$2:$D$3000,"*Nassau*",$C$2:$C$3000)</f>
        <v>8156</v>
      </c>
      <c r="Q31" s="16">
        <f>COUNTIF($D$2:$D$3000,"*Nassau*")</f>
        <v>38</v>
      </c>
    </row>
    <row r="32" spans="1:17" ht="60" x14ac:dyDescent="0.25">
      <c r="A32" s="16" t="s">
        <v>251</v>
      </c>
      <c r="B32" s="16">
        <v>10456</v>
      </c>
      <c r="C32" s="16">
        <v>240</v>
      </c>
      <c r="D32" s="16" t="str">
        <f t="shared" si="0"/>
        <v>Bronx</v>
      </c>
      <c r="E32">
        <v>10028</v>
      </c>
      <c r="F32" t="s">
        <v>301</v>
      </c>
      <c r="G32" t="s">
        <v>301</v>
      </c>
      <c r="H32"/>
      <c r="K32" s="16" t="s">
        <v>3079</v>
      </c>
      <c r="L32" s="16" t="s">
        <v>3045</v>
      </c>
      <c r="M32" s="16" t="str">
        <f t="shared" si="1"/>
        <v>New York County (Man</v>
      </c>
      <c r="N32" s="16">
        <f>SUMIF($D$2:$D$3000,"*new york*",$C$2:$C$3000)</f>
        <v>7087</v>
      </c>
      <c r="Q32" s="16">
        <f>COUNTIF($D$2:$D$3000,"*new york*")</f>
        <v>17</v>
      </c>
    </row>
    <row r="33" spans="1:17" x14ac:dyDescent="0.25">
      <c r="A33" s="16" t="s">
        <v>251</v>
      </c>
      <c r="B33" s="16">
        <v>10456</v>
      </c>
      <c r="C33" s="16">
        <v>515</v>
      </c>
      <c r="D33" s="16" t="str">
        <f t="shared" si="0"/>
        <v>Bronx</v>
      </c>
      <c r="E33">
        <v>10029</v>
      </c>
      <c r="F33" t="s">
        <v>301</v>
      </c>
      <c r="G33" t="s">
        <v>301</v>
      </c>
      <c r="H33"/>
      <c r="K33" s="16" t="s">
        <v>2652</v>
      </c>
      <c r="L33" s="16" t="s">
        <v>3046</v>
      </c>
      <c r="M33" s="16" t="str">
        <f t="shared" si="1"/>
        <v>Niagara</v>
      </c>
      <c r="N33" s="16">
        <f>SUMIF($D$2:$D$3000,"*Niagara*",$C$2:$C$3000)</f>
        <v>1389</v>
      </c>
      <c r="Q33" s="16">
        <f>COUNTIF($D$2:$D$3000,"*Niagara*")</f>
        <v>10</v>
      </c>
    </row>
    <row r="34" spans="1:17" x14ac:dyDescent="0.25">
      <c r="A34" s="16" t="s">
        <v>251</v>
      </c>
      <c r="B34" s="16">
        <v>10457</v>
      </c>
      <c r="C34" s="16">
        <v>108</v>
      </c>
      <c r="D34" s="16" t="str">
        <f t="shared" si="0"/>
        <v>Bronx</v>
      </c>
      <c r="E34">
        <v>10030</v>
      </c>
      <c r="F34" t="s">
        <v>301</v>
      </c>
      <c r="G34" t="s">
        <v>301</v>
      </c>
      <c r="H34"/>
      <c r="K34" s="16" t="s">
        <v>2269</v>
      </c>
      <c r="L34" s="16" t="s">
        <v>3047</v>
      </c>
      <c r="M34" s="16" t="str">
        <f t="shared" si="1"/>
        <v>Oneida</v>
      </c>
      <c r="N34" s="16">
        <f>SUMIF($D$2:$D$3000,"*Oneida*",$C$2:$C$3000)</f>
        <v>2647</v>
      </c>
      <c r="Q34" s="16">
        <f>COUNTIF($D$2:$D$3000,"*Oneida*")</f>
        <v>17</v>
      </c>
    </row>
    <row r="35" spans="1:17" ht="30" x14ac:dyDescent="0.25">
      <c r="A35" s="16" t="s">
        <v>251</v>
      </c>
      <c r="B35" s="16">
        <v>10457</v>
      </c>
      <c r="C35" s="16">
        <v>199</v>
      </c>
      <c r="D35" s="16" t="str">
        <f t="shared" si="0"/>
        <v>Bronx</v>
      </c>
      <c r="E35">
        <v>10031</v>
      </c>
      <c r="F35" t="s">
        <v>301</v>
      </c>
      <c r="G35" t="s">
        <v>301</v>
      </c>
      <c r="H35"/>
      <c r="K35" s="16" t="s">
        <v>2241</v>
      </c>
      <c r="L35" s="16" t="s">
        <v>3048</v>
      </c>
      <c r="M35" s="16" t="str">
        <f t="shared" si="1"/>
        <v>Onondaga</v>
      </c>
      <c r="N35" s="16">
        <f>SUMIF($D$2:$D$3000,"*Onondaga*",$C$2:$C$3000)</f>
        <v>2945</v>
      </c>
      <c r="Q35" s="16">
        <f>COUNTIF($D$2:$D$3000,"*Onondaga*")</f>
        <v>14</v>
      </c>
    </row>
    <row r="36" spans="1:17" x14ac:dyDescent="0.25">
      <c r="A36" s="16" t="s">
        <v>251</v>
      </c>
      <c r="B36" s="16">
        <v>10459</v>
      </c>
      <c r="C36" s="16">
        <v>200</v>
      </c>
      <c r="D36" s="16" t="str">
        <f t="shared" si="0"/>
        <v>Bronx</v>
      </c>
      <c r="E36">
        <v>10032</v>
      </c>
      <c r="F36" t="s">
        <v>301</v>
      </c>
      <c r="G36" t="s">
        <v>301</v>
      </c>
      <c r="H36"/>
      <c r="K36" s="16" t="s">
        <v>2769</v>
      </c>
      <c r="L36" s="16" t="s">
        <v>3049</v>
      </c>
      <c r="M36" s="16" t="str">
        <f t="shared" si="1"/>
        <v>Ontario</v>
      </c>
      <c r="N36" s="16">
        <f>SUMIF($D$2:$D$3000,"*Ontario*",$C$2:$C$3000)</f>
        <v>775</v>
      </c>
      <c r="Q36" s="16">
        <f>COUNTIF($D$2:$D$3000,"*Ontario*")</f>
        <v>5</v>
      </c>
    </row>
    <row r="37" spans="1:17" x14ac:dyDescent="0.25">
      <c r="A37" s="16" t="s">
        <v>251</v>
      </c>
      <c r="B37" s="16">
        <v>10461</v>
      </c>
      <c r="C37" s="16">
        <v>386</v>
      </c>
      <c r="D37" s="16" t="str">
        <f t="shared" si="0"/>
        <v>Bronx</v>
      </c>
      <c r="E37">
        <v>10033</v>
      </c>
      <c r="F37" t="s">
        <v>301</v>
      </c>
      <c r="G37" t="s">
        <v>301</v>
      </c>
      <c r="H37"/>
      <c r="K37" s="16" t="s">
        <v>1469</v>
      </c>
      <c r="L37" s="16" t="s">
        <v>3050</v>
      </c>
      <c r="M37" s="16" t="str">
        <f t="shared" si="1"/>
        <v>Orange</v>
      </c>
      <c r="N37" s="16">
        <f>SUMIF($D$2:$D$3000,"*orange*",$C$2:$C$3000)</f>
        <v>1438</v>
      </c>
      <c r="Q37" s="16">
        <f>COUNTIF($D$2:$D$3000,"*orange*")</f>
        <v>10</v>
      </c>
    </row>
    <row r="38" spans="1:17" x14ac:dyDescent="0.25">
      <c r="A38" s="16" t="s">
        <v>251</v>
      </c>
      <c r="B38" s="16">
        <v>10461</v>
      </c>
      <c r="C38" s="16">
        <v>77</v>
      </c>
      <c r="D38" s="16" t="str">
        <f t="shared" si="0"/>
        <v>Bronx</v>
      </c>
      <c r="E38">
        <v>10034</v>
      </c>
      <c r="F38" t="s">
        <v>301</v>
      </c>
      <c r="G38" t="s">
        <v>301</v>
      </c>
      <c r="H38"/>
      <c r="K38" s="16" t="s">
        <v>2714</v>
      </c>
      <c r="L38" s="16" t="s">
        <v>3051</v>
      </c>
      <c r="M38" s="16" t="str">
        <f t="shared" si="1"/>
        <v>Orleans</v>
      </c>
      <c r="N38" s="16">
        <f>SUMIF($D$2:$D$3000,"*orleans*",$C$2:$C$3000)</f>
        <v>310</v>
      </c>
      <c r="Q38" s="16">
        <f>COUNTIF($D$2:$D$3000,"*orleans*")</f>
        <v>3</v>
      </c>
    </row>
    <row r="39" spans="1:17" x14ac:dyDescent="0.25">
      <c r="A39" s="16" t="s">
        <v>251</v>
      </c>
      <c r="B39" s="16">
        <v>10462</v>
      </c>
      <c r="C39" s="16">
        <v>213</v>
      </c>
      <c r="D39" s="16" t="str">
        <f t="shared" si="0"/>
        <v>Bronx</v>
      </c>
      <c r="E39">
        <v>10035</v>
      </c>
      <c r="F39" t="s">
        <v>301</v>
      </c>
      <c r="G39" t="s">
        <v>301</v>
      </c>
      <c r="H39"/>
      <c r="K39" s="16" t="s">
        <v>2247</v>
      </c>
      <c r="L39" s="16" t="s">
        <v>3052</v>
      </c>
      <c r="M39" s="16" t="str">
        <f t="shared" si="1"/>
        <v>Oswego</v>
      </c>
      <c r="N39" s="16">
        <f>SUMIF($D$2:$D$3000,"*oswego*",$C$2:$C$3000)</f>
        <v>520</v>
      </c>
      <c r="Q39" s="16">
        <f>COUNTIF($D$2:$D$3000,"*oswego*")</f>
        <v>4</v>
      </c>
    </row>
    <row r="40" spans="1:17" x14ac:dyDescent="0.25">
      <c r="A40" s="16" t="s">
        <v>251</v>
      </c>
      <c r="B40" s="16">
        <v>10463</v>
      </c>
      <c r="C40" s="16">
        <v>200</v>
      </c>
      <c r="D40" s="16" t="str">
        <f t="shared" si="0"/>
        <v>Bronx</v>
      </c>
      <c r="E40">
        <v>10036</v>
      </c>
      <c r="F40" t="s">
        <v>301</v>
      </c>
      <c r="G40" t="s">
        <v>301</v>
      </c>
      <c r="H40"/>
      <c r="K40" s="16" t="s">
        <v>1793</v>
      </c>
      <c r="L40" s="16" t="s">
        <v>3053</v>
      </c>
      <c r="M40" s="16" t="str">
        <f t="shared" si="1"/>
        <v>Otsego</v>
      </c>
      <c r="N40" s="16">
        <f>SUMIF($D$2:$D$3000,"*otsego*",$C$2:$C$3000)</f>
        <v>385</v>
      </c>
      <c r="Q40" s="16">
        <f>COUNTIF($D$2:$D$3000,"*otsego*")</f>
        <v>3</v>
      </c>
    </row>
    <row r="41" spans="1:17" x14ac:dyDescent="0.25">
      <c r="A41" s="16" t="s">
        <v>251</v>
      </c>
      <c r="B41" s="16">
        <v>10463</v>
      </c>
      <c r="C41" s="16">
        <v>400</v>
      </c>
      <c r="D41" s="16" t="str">
        <f t="shared" si="0"/>
        <v>Bronx</v>
      </c>
      <c r="E41">
        <v>10037</v>
      </c>
      <c r="F41" t="s">
        <v>301</v>
      </c>
      <c r="G41" t="s">
        <v>301</v>
      </c>
      <c r="H41"/>
      <c r="K41" s="16" t="s">
        <v>1402</v>
      </c>
      <c r="L41" s="16" t="s">
        <v>3054</v>
      </c>
      <c r="M41" s="16" t="str">
        <f t="shared" si="1"/>
        <v>Putnam</v>
      </c>
      <c r="N41" s="16">
        <f>SUMIF($D$2:$D$3000,"*putnam*",$C$2:$C$3000)</f>
        <v>160</v>
      </c>
      <c r="Q41" s="16">
        <f>COUNTIF($D$2:$D$3000,"*putnam*")</f>
        <v>1</v>
      </c>
    </row>
    <row r="42" spans="1:17" x14ac:dyDescent="0.25">
      <c r="A42" s="16" t="s">
        <v>251</v>
      </c>
      <c r="B42" s="16">
        <v>10463</v>
      </c>
      <c r="C42" s="16">
        <v>200</v>
      </c>
      <c r="D42" s="16" t="str">
        <f t="shared" si="0"/>
        <v>Bronx</v>
      </c>
      <c r="E42">
        <v>10038</v>
      </c>
      <c r="F42" t="s">
        <v>301</v>
      </c>
      <c r="G42" t="s">
        <v>301</v>
      </c>
      <c r="H42"/>
      <c r="K42" s="16" t="s">
        <v>1533</v>
      </c>
      <c r="L42" s="16" t="s">
        <v>3055</v>
      </c>
      <c r="M42" s="16" t="str">
        <f t="shared" si="1"/>
        <v>Queens</v>
      </c>
      <c r="N42" s="16">
        <f>SUMIF($D$2:$D$3000,"*queens*",$C$2:$C$3000)</f>
        <v>11830</v>
      </c>
      <c r="Q42" s="16">
        <f>COUNTIF($D$2:$D$3000,"*queens*")</f>
        <v>58</v>
      </c>
    </row>
    <row r="43" spans="1:17" ht="30" x14ac:dyDescent="0.25">
      <c r="A43" s="16" t="s">
        <v>251</v>
      </c>
      <c r="B43" s="16">
        <v>10463</v>
      </c>
      <c r="C43" s="16">
        <v>264</v>
      </c>
      <c r="D43" s="16" t="str">
        <f t="shared" si="0"/>
        <v>Bronx</v>
      </c>
      <c r="E43">
        <v>10039</v>
      </c>
      <c r="F43" t="s">
        <v>301</v>
      </c>
      <c r="G43" t="s">
        <v>301</v>
      </c>
      <c r="H43"/>
      <c r="K43" s="16" t="s">
        <v>1752</v>
      </c>
      <c r="L43" s="16" t="s">
        <v>3056</v>
      </c>
      <c r="M43" s="16" t="str">
        <f t="shared" si="1"/>
        <v>Rensselaer</v>
      </c>
      <c r="N43" s="16">
        <f>SUMIF($D$2:$D$3000,"*Rensselaer*",$C$2:$C$3000)</f>
        <v>1248</v>
      </c>
      <c r="Q43" s="16">
        <f>COUNTIF($D$2:$D$3000,"*Rensselaer*")</f>
        <v>9</v>
      </c>
    </row>
    <row r="44" spans="1:17" ht="60" x14ac:dyDescent="0.25">
      <c r="A44" s="16" t="s">
        <v>251</v>
      </c>
      <c r="B44" s="16">
        <v>10463</v>
      </c>
      <c r="C44" s="16">
        <v>366</v>
      </c>
      <c r="D44" s="16" t="str">
        <f t="shared" si="0"/>
        <v>Bronx</v>
      </c>
      <c r="E44">
        <v>10040</v>
      </c>
      <c r="F44" t="s">
        <v>301</v>
      </c>
      <c r="G44" t="s">
        <v>301</v>
      </c>
      <c r="H44"/>
      <c r="K44" s="16" t="s">
        <v>3080</v>
      </c>
      <c r="L44" s="16" t="s">
        <v>3057</v>
      </c>
      <c r="M44" s="16" t="str">
        <f t="shared" si="1"/>
        <v xml:space="preserve">Richmond County (Staten </v>
      </c>
      <c r="N44" s="16">
        <f>SUMIF($D$2:$D$3000,"*Richmond*",$C$2:$C$3000)</f>
        <v>3186</v>
      </c>
      <c r="Q44" s="16">
        <f>COUNTIF($D$2:$D$3000,"*Richmond*")</f>
        <v>10</v>
      </c>
    </row>
    <row r="45" spans="1:17" ht="30" x14ac:dyDescent="0.25">
      <c r="A45" s="16" t="s">
        <v>251</v>
      </c>
      <c r="B45" s="16">
        <v>10463</v>
      </c>
      <c r="C45" s="16">
        <v>240</v>
      </c>
      <c r="D45" s="16" t="str">
        <f t="shared" si="0"/>
        <v>Bronx</v>
      </c>
      <c r="E45">
        <v>10041</v>
      </c>
      <c r="F45" t="s">
        <v>301</v>
      </c>
      <c r="G45" t="s">
        <v>301</v>
      </c>
      <c r="H45"/>
      <c r="K45" s="16" t="s">
        <v>1467</v>
      </c>
      <c r="L45" s="16" t="s">
        <v>3058</v>
      </c>
      <c r="M45" s="16" t="str">
        <f t="shared" si="1"/>
        <v>Rockland</v>
      </c>
      <c r="N45" s="16">
        <f>SUMIF($D$2:$D$3000,"*Rockland*",$C$2:$C$3000)</f>
        <v>1385</v>
      </c>
      <c r="Q45" s="16">
        <f>COUNTIF($D$2:$D$3000,"*Rockland*")</f>
        <v>11</v>
      </c>
    </row>
    <row r="46" spans="1:17" ht="45" x14ac:dyDescent="0.25">
      <c r="A46" s="16" t="s">
        <v>251</v>
      </c>
      <c r="B46" s="16">
        <v>10463</v>
      </c>
      <c r="C46" s="16">
        <v>167</v>
      </c>
      <c r="D46" s="16" t="str">
        <f t="shared" si="0"/>
        <v>Bronx</v>
      </c>
      <c r="E46">
        <v>10043</v>
      </c>
      <c r="F46" t="s">
        <v>301</v>
      </c>
      <c r="G46" t="s">
        <v>301</v>
      </c>
      <c r="H46"/>
      <c r="K46" s="16" t="s">
        <v>2185</v>
      </c>
      <c r="L46" s="16" t="s">
        <v>3059</v>
      </c>
      <c r="M46" s="16" t="str">
        <f t="shared" si="1"/>
        <v>Saint Lawrence</v>
      </c>
      <c r="N46" s="16">
        <f>SUMIF($D$2:$D$3000,"*Saint Lawrence*",$C$2:$C$3000)</f>
        <v>722</v>
      </c>
      <c r="Q46" s="16">
        <f>COUNTIF($D$2:$D$3000,"*Saint Lawrence*")</f>
        <v>5</v>
      </c>
    </row>
    <row r="47" spans="1:17" x14ac:dyDescent="0.25">
      <c r="A47" s="16" t="s">
        <v>251</v>
      </c>
      <c r="B47" s="16">
        <v>10463</v>
      </c>
      <c r="C47" s="16">
        <v>146</v>
      </c>
      <c r="D47" s="16" t="str">
        <f t="shared" si="0"/>
        <v>Bronx</v>
      </c>
      <c r="E47">
        <v>10044</v>
      </c>
      <c r="F47" t="s">
        <v>301</v>
      </c>
      <c r="G47" t="s">
        <v>301</v>
      </c>
      <c r="H47"/>
      <c r="K47" s="16" t="s">
        <v>1754</v>
      </c>
      <c r="L47" s="16" t="s">
        <v>3060</v>
      </c>
      <c r="M47" s="16" t="str">
        <f t="shared" si="1"/>
        <v>Saratoga</v>
      </c>
      <c r="N47" s="16">
        <f>SUMIF($D$2:$D$3000,"*Saratoga*",$C$2:$C$3000)</f>
        <v>733</v>
      </c>
      <c r="Q47" s="16">
        <f>COUNTIF($D$2:$D$3000,"*Saratoga*")</f>
        <v>3</v>
      </c>
    </row>
    <row r="48" spans="1:17" ht="30" x14ac:dyDescent="0.25">
      <c r="A48" s="16" t="s">
        <v>251</v>
      </c>
      <c r="B48" s="16">
        <v>10465</v>
      </c>
      <c r="C48" s="16">
        <v>200</v>
      </c>
      <c r="D48" s="16" t="str">
        <f t="shared" si="0"/>
        <v>Bronx</v>
      </c>
      <c r="E48">
        <v>10045</v>
      </c>
      <c r="F48" t="s">
        <v>301</v>
      </c>
      <c r="G48" t="s">
        <v>301</v>
      </c>
      <c r="H48"/>
      <c r="K48" s="16" t="s">
        <v>1743</v>
      </c>
      <c r="L48" s="16" t="s">
        <v>3061</v>
      </c>
      <c r="M48" s="16" t="str">
        <f t="shared" si="1"/>
        <v>Schenectady</v>
      </c>
      <c r="N48" s="16">
        <f>SUMIF($D$2:$D$3000,"*Schenectady*",$C$2:$C$3000)</f>
        <v>1066</v>
      </c>
      <c r="Q48" s="16">
        <f>COUNTIF($D$2:$D$3000,"*Schenectady*")</f>
        <v>6</v>
      </c>
    </row>
    <row r="49" spans="1:17" ht="30" x14ac:dyDescent="0.25">
      <c r="A49" s="16" t="s">
        <v>251</v>
      </c>
      <c r="B49" s="16">
        <v>10465</v>
      </c>
      <c r="C49" s="16">
        <v>30</v>
      </c>
      <c r="D49" s="16" t="str">
        <f t="shared" si="0"/>
        <v>Bronx</v>
      </c>
      <c r="E49">
        <v>10046</v>
      </c>
      <c r="F49" t="s">
        <v>301</v>
      </c>
      <c r="G49" t="s">
        <v>301</v>
      </c>
      <c r="H49"/>
      <c r="K49" s="16" t="s">
        <v>1765</v>
      </c>
      <c r="L49" s="16" t="s">
        <v>3062</v>
      </c>
      <c r="M49" s="16" t="str">
        <f t="shared" si="1"/>
        <v>Schoharie</v>
      </c>
      <c r="N49" s="16">
        <f>SUMIF($D$2:$D$3000,"*Schoharie*",$C$2:$C$3000)</f>
        <v>0</v>
      </c>
      <c r="Q49" s="16">
        <f>COUNTIF($D$2:$D$3000,"*Schoharie*")</f>
        <v>0</v>
      </c>
    </row>
    <row r="50" spans="1:17" x14ac:dyDescent="0.25">
      <c r="A50" s="16" t="s">
        <v>251</v>
      </c>
      <c r="B50" s="16">
        <v>10465</v>
      </c>
      <c r="C50" s="16">
        <v>205</v>
      </c>
      <c r="D50" s="16" t="str">
        <f t="shared" si="0"/>
        <v>Bronx</v>
      </c>
      <c r="E50">
        <v>10047</v>
      </c>
      <c r="F50" t="s">
        <v>301</v>
      </c>
      <c r="G50" t="s">
        <v>301</v>
      </c>
      <c r="H50"/>
      <c r="K50" s="16" t="s">
        <v>2945</v>
      </c>
      <c r="L50" s="16" t="s">
        <v>3063</v>
      </c>
      <c r="M50" s="16" t="str">
        <f t="shared" si="1"/>
        <v>Schuyler</v>
      </c>
      <c r="N50" s="16">
        <f>SUMIF($D$2:$D$3000,"*Schuyler*",$C$2:$C$3000)</f>
        <v>120</v>
      </c>
      <c r="Q50" s="16">
        <f>COUNTIF($D$2:$D$3000,"*Schuyler*")</f>
        <v>1</v>
      </c>
    </row>
    <row r="51" spans="1:17" x14ac:dyDescent="0.25">
      <c r="A51" s="16" t="s">
        <v>251</v>
      </c>
      <c r="B51" s="16">
        <v>10466</v>
      </c>
      <c r="C51" s="16">
        <v>240</v>
      </c>
      <c r="D51" s="16" t="str">
        <f t="shared" si="0"/>
        <v>Bronx</v>
      </c>
      <c r="E51">
        <v>10048</v>
      </c>
      <c r="F51" t="s">
        <v>301</v>
      </c>
      <c r="G51" t="s">
        <v>301</v>
      </c>
      <c r="H51"/>
      <c r="K51" s="16" t="s">
        <v>2278</v>
      </c>
      <c r="L51" s="16" t="s">
        <v>3064</v>
      </c>
      <c r="M51" s="16" t="str">
        <f t="shared" si="1"/>
        <v>Seneca</v>
      </c>
      <c r="N51" s="16">
        <f>SUMIF($D$2:$D$3000,"*Seneca*",$C$2:$C$3000)</f>
        <v>120</v>
      </c>
      <c r="Q51" s="16">
        <f>COUNTIF($D$2:$D$3000,"*Seneca*")</f>
        <v>1</v>
      </c>
    </row>
    <row r="52" spans="1:17" x14ac:dyDescent="0.25">
      <c r="A52" s="16" t="s">
        <v>251</v>
      </c>
      <c r="B52" s="16">
        <v>10466</v>
      </c>
      <c r="C52" s="16">
        <v>240</v>
      </c>
      <c r="D52" s="16" t="str">
        <f t="shared" si="0"/>
        <v>Bronx</v>
      </c>
      <c r="E52">
        <v>10055</v>
      </c>
      <c r="F52" t="s">
        <v>301</v>
      </c>
      <c r="G52" t="s">
        <v>301</v>
      </c>
      <c r="H52"/>
      <c r="K52" s="16" t="s">
        <v>2834</v>
      </c>
      <c r="L52" s="16" t="s">
        <v>3065</v>
      </c>
      <c r="M52" s="16" t="str">
        <f t="shared" si="1"/>
        <v>Steuben</v>
      </c>
      <c r="N52" s="16">
        <f>SUMIF($D$2:$D$3000,"*Steuben*",$C$2:$C$3000)</f>
        <v>701</v>
      </c>
      <c r="Q52" s="16">
        <f>COUNTIF($D$2:$D$3000,"*Steuben*")</f>
        <v>6</v>
      </c>
    </row>
    <row r="53" spans="1:17" x14ac:dyDescent="0.25">
      <c r="A53" s="16" t="s">
        <v>251</v>
      </c>
      <c r="B53" s="16">
        <v>10467</v>
      </c>
      <c r="C53" s="16">
        <v>243</v>
      </c>
      <c r="D53" s="16" t="str">
        <f t="shared" si="0"/>
        <v>Bronx</v>
      </c>
      <c r="E53">
        <v>10060</v>
      </c>
      <c r="F53" t="s">
        <v>301</v>
      </c>
      <c r="G53" t="s">
        <v>301</v>
      </c>
      <c r="H53"/>
      <c r="K53" s="16" t="s">
        <v>1388</v>
      </c>
      <c r="L53" s="16" t="s">
        <v>3066</v>
      </c>
      <c r="M53" s="16" t="str">
        <f t="shared" si="1"/>
        <v>Suffolk</v>
      </c>
      <c r="N53" s="16">
        <f>SUMIF($D$2:$D$3000,"*Suffolk*",$C$2:$C$3000)</f>
        <v>8385</v>
      </c>
      <c r="Q53" s="16">
        <f>COUNTIF($D$2:$D$3000,"*Suffolk*")</f>
        <v>42</v>
      </c>
    </row>
    <row r="54" spans="1:17" x14ac:dyDescent="0.25">
      <c r="A54" s="16" t="s">
        <v>251</v>
      </c>
      <c r="B54" s="16">
        <v>10467</v>
      </c>
      <c r="C54" s="16">
        <v>240</v>
      </c>
      <c r="D54" s="16" t="str">
        <f t="shared" si="0"/>
        <v>Bronx</v>
      </c>
      <c r="E54">
        <v>10069</v>
      </c>
      <c r="F54" t="s">
        <v>301</v>
      </c>
      <c r="G54" t="s">
        <v>301</v>
      </c>
      <c r="H54"/>
      <c r="K54" s="16" t="s">
        <v>2042</v>
      </c>
      <c r="L54" s="16" t="s">
        <v>3067</v>
      </c>
      <c r="M54" s="16" t="str">
        <f t="shared" si="1"/>
        <v>Sullivan</v>
      </c>
      <c r="N54" s="16">
        <f>SUMIF($D$2:$D$3000,"*Sullivan*",$C$2:$C$3000)</f>
        <v>437</v>
      </c>
      <c r="Q54" s="16">
        <f>COUNTIF($D$2:$D$3000,"*Sullivan*")</f>
        <v>4</v>
      </c>
    </row>
    <row r="55" spans="1:17" x14ac:dyDescent="0.25">
      <c r="A55" s="16" t="s">
        <v>251</v>
      </c>
      <c r="B55" s="16">
        <v>10467</v>
      </c>
      <c r="C55" s="16">
        <v>448</v>
      </c>
      <c r="D55" s="16" t="str">
        <f t="shared" si="0"/>
        <v>Bronx</v>
      </c>
      <c r="E55">
        <v>10072</v>
      </c>
      <c r="F55" t="s">
        <v>301</v>
      </c>
      <c r="G55" t="s">
        <v>301</v>
      </c>
      <c r="H55"/>
      <c r="K55" s="16" t="s">
        <v>2558</v>
      </c>
      <c r="L55" s="16" t="s">
        <v>3068</v>
      </c>
      <c r="M55" s="16" t="str">
        <f t="shared" si="1"/>
        <v>Tioga</v>
      </c>
      <c r="N55" s="16">
        <f>SUMIF($D$2:$D$3000,"*tioga*",$C$2:$C$3000)</f>
        <v>277</v>
      </c>
      <c r="Q55" s="16">
        <f>COUNTIF($D$2:$D$3000,"*tioga*")</f>
        <v>2</v>
      </c>
    </row>
    <row r="56" spans="1:17" ht="30" x14ac:dyDescent="0.25">
      <c r="A56" s="16" t="s">
        <v>251</v>
      </c>
      <c r="B56" s="16">
        <v>10467</v>
      </c>
      <c r="C56" s="16">
        <v>200</v>
      </c>
      <c r="D56" s="16" t="str">
        <f t="shared" si="0"/>
        <v>Bronx</v>
      </c>
      <c r="E56">
        <v>10079</v>
      </c>
      <c r="F56" t="s">
        <v>301</v>
      </c>
      <c r="G56" t="s">
        <v>301</v>
      </c>
      <c r="H56"/>
      <c r="K56" s="16" t="s">
        <v>2267</v>
      </c>
      <c r="L56" s="16" t="s">
        <v>3069</v>
      </c>
      <c r="M56" s="16" t="str">
        <f t="shared" si="1"/>
        <v>Tompkins</v>
      </c>
      <c r="N56" s="16">
        <f>SUMIF($D$2:$D$3000,"*Tompkins*",$C$2:$C$3000)</f>
        <v>468</v>
      </c>
      <c r="Q56" s="16">
        <f>COUNTIF($D$2:$D$3000,"*Tompkins*")</f>
        <v>5</v>
      </c>
    </row>
    <row r="57" spans="1:17" x14ac:dyDescent="0.25">
      <c r="A57" s="16" t="s">
        <v>251</v>
      </c>
      <c r="B57" s="16">
        <v>10467</v>
      </c>
      <c r="C57" s="16">
        <v>122</v>
      </c>
      <c r="D57" s="16" t="str">
        <f t="shared" si="0"/>
        <v>Bronx</v>
      </c>
      <c r="E57">
        <v>10080</v>
      </c>
      <c r="F57" t="s">
        <v>301</v>
      </c>
      <c r="G57" t="s">
        <v>301</v>
      </c>
      <c r="H57"/>
      <c r="K57" s="16" t="s">
        <v>1886</v>
      </c>
      <c r="L57" s="16" t="s">
        <v>3070</v>
      </c>
      <c r="M57" s="16" t="str">
        <f t="shared" si="1"/>
        <v>Ulster</v>
      </c>
      <c r="N57" s="16">
        <f>SUMIF($D$2:$D$3000,"*Ulster*",$C$2:$C$3000)</f>
        <v>1260</v>
      </c>
      <c r="Q57" s="16">
        <f>COUNTIF($D$2:$D$3000,"*Ulster*")</f>
        <v>7</v>
      </c>
    </row>
    <row r="58" spans="1:17" x14ac:dyDescent="0.25">
      <c r="A58" s="16" t="s">
        <v>251</v>
      </c>
      <c r="B58" s="16">
        <v>10468</v>
      </c>
      <c r="C58" s="16">
        <v>46</v>
      </c>
      <c r="D58" s="16" t="str">
        <f t="shared" si="0"/>
        <v>Bronx</v>
      </c>
      <c r="E58">
        <v>10081</v>
      </c>
      <c r="F58" t="s">
        <v>301</v>
      </c>
      <c r="G58" t="s">
        <v>301</v>
      </c>
      <c r="H58"/>
      <c r="K58" s="16" t="s">
        <v>2103</v>
      </c>
      <c r="L58" s="16" t="s">
        <v>3071</v>
      </c>
      <c r="M58" s="16" t="str">
        <f t="shared" si="1"/>
        <v>Warren</v>
      </c>
      <c r="N58" s="16">
        <f>SUMIF($D$2:$D$3000,"*warren*",$C$2:$C$3000)</f>
        <v>402</v>
      </c>
      <c r="Q58" s="16">
        <f>COUNTIF($D$2:$D$3000,"*warren*")</f>
        <v>4</v>
      </c>
    </row>
    <row r="59" spans="1:17" ht="30" x14ac:dyDescent="0.25">
      <c r="A59" s="16" t="s">
        <v>251</v>
      </c>
      <c r="B59" s="16">
        <v>10468</v>
      </c>
      <c r="C59" s="16">
        <v>816</v>
      </c>
      <c r="D59" s="16" t="str">
        <f t="shared" si="0"/>
        <v>Bronx</v>
      </c>
      <c r="E59">
        <v>10082</v>
      </c>
      <c r="F59" t="s">
        <v>301</v>
      </c>
      <c r="G59" t="s">
        <v>301</v>
      </c>
      <c r="H59"/>
      <c r="K59" s="16" t="s">
        <v>317</v>
      </c>
      <c r="L59" s="16" t="s">
        <v>3072</v>
      </c>
      <c r="M59" s="16" t="str">
        <f t="shared" si="1"/>
        <v>Washington</v>
      </c>
      <c r="N59" s="16">
        <f>SUMIF($D$2:$D$3000,"*Washington*",$C$2:$C$3000)</f>
        <v>526</v>
      </c>
      <c r="Q59" s="16">
        <f>COUNTIF($D$2:$D$3000,"*Washington*")</f>
        <v>4</v>
      </c>
    </row>
    <row r="60" spans="1:17" x14ac:dyDescent="0.25">
      <c r="A60" s="16" t="s">
        <v>251</v>
      </c>
      <c r="B60" s="16">
        <v>10469</v>
      </c>
      <c r="C60" s="16">
        <v>200</v>
      </c>
      <c r="D60" s="16" t="str">
        <f t="shared" si="0"/>
        <v>Bronx</v>
      </c>
      <c r="E60">
        <v>10087</v>
      </c>
      <c r="F60" t="s">
        <v>301</v>
      </c>
      <c r="G60" t="s">
        <v>301</v>
      </c>
      <c r="H60"/>
      <c r="K60" s="16" t="s">
        <v>2331</v>
      </c>
      <c r="L60" s="16" t="s">
        <v>3073</v>
      </c>
      <c r="M60" s="16" t="str">
        <f t="shared" si="1"/>
        <v>Wayne</v>
      </c>
      <c r="N60" s="16">
        <f>SUMIF($D$2:$D$3000,"*wayne*",$C$2:$C$3000)</f>
        <v>564</v>
      </c>
      <c r="Q60" s="16">
        <f>COUNTIF($D$2:$D$3000,"*wayne*")</f>
        <v>4</v>
      </c>
    </row>
    <row r="61" spans="1:17" ht="30" x14ac:dyDescent="0.25">
      <c r="A61" s="16" t="s">
        <v>251</v>
      </c>
      <c r="B61" s="16">
        <v>10469</v>
      </c>
      <c r="C61" s="16">
        <v>191</v>
      </c>
      <c r="D61" s="16" t="str">
        <f t="shared" si="0"/>
        <v>Bronx</v>
      </c>
      <c r="E61">
        <v>10090</v>
      </c>
      <c r="F61" t="s">
        <v>301</v>
      </c>
      <c r="G61" t="s">
        <v>301</v>
      </c>
      <c r="H61"/>
      <c r="K61" s="16" t="s">
        <v>1394</v>
      </c>
      <c r="L61" s="16" t="s">
        <v>3074</v>
      </c>
      <c r="M61" s="16" t="str">
        <f t="shared" si="1"/>
        <v>Westchester</v>
      </c>
      <c r="N61" s="16">
        <f>SUMIF($D$2:$D$3000,"*Westchester*",$C$2:$C$3000)</f>
        <v>6624</v>
      </c>
      <c r="Q61" s="16">
        <f>COUNTIF($D$2:$D$3000,"*Westchester*")</f>
        <v>43</v>
      </c>
    </row>
    <row r="62" spans="1:17" ht="30" x14ac:dyDescent="0.25">
      <c r="A62" s="16" t="s">
        <v>251</v>
      </c>
      <c r="B62" s="16">
        <v>10469</v>
      </c>
      <c r="C62" s="16">
        <v>720</v>
      </c>
      <c r="D62" s="16" t="str">
        <f t="shared" si="0"/>
        <v>Bronx</v>
      </c>
      <c r="E62">
        <v>10094</v>
      </c>
      <c r="F62" t="s">
        <v>301</v>
      </c>
      <c r="G62" t="s">
        <v>301</v>
      </c>
      <c r="H62"/>
      <c r="K62" s="16" t="s">
        <v>299</v>
      </c>
      <c r="L62" s="16" t="s">
        <v>3075</v>
      </c>
      <c r="M62" s="16" t="str">
        <f t="shared" si="1"/>
        <v>Wyoming</v>
      </c>
      <c r="N62" s="16">
        <f>SUMIF($D$2:$D$3000,"*Wyoming*",$C$2:$C$3000)</f>
        <v>218</v>
      </c>
      <c r="Q62" s="16">
        <f>COUNTIF($D$2:$D$3000,"*Wyoming*")</f>
        <v>2</v>
      </c>
    </row>
    <row r="63" spans="1:17" x14ac:dyDescent="0.25">
      <c r="A63" s="16" t="s">
        <v>251</v>
      </c>
      <c r="B63" s="16">
        <v>10469</v>
      </c>
      <c r="C63" s="16">
        <v>524</v>
      </c>
      <c r="D63" s="16" t="str">
        <f t="shared" si="0"/>
        <v>Bronx</v>
      </c>
      <c r="E63">
        <v>10095</v>
      </c>
      <c r="F63" t="s">
        <v>301</v>
      </c>
      <c r="G63" t="s">
        <v>301</v>
      </c>
      <c r="H63"/>
      <c r="K63" s="16" t="s">
        <v>2762</v>
      </c>
      <c r="L63" s="16" t="s">
        <v>3076</v>
      </c>
      <c r="M63" s="16" t="str">
        <f t="shared" si="1"/>
        <v>Yates</v>
      </c>
      <c r="N63" s="16">
        <f>SUMIF($D$2:$D$3000,"*yates*",$C$2:$C$3000)</f>
        <v>198</v>
      </c>
      <c r="Q63" s="16">
        <f>COUNTIF($D$2:$D$3000,"*yates*")</f>
        <v>2</v>
      </c>
    </row>
    <row r="64" spans="1:17" x14ac:dyDescent="0.25">
      <c r="A64" s="16" t="s">
        <v>251</v>
      </c>
      <c r="B64" s="16">
        <v>10469</v>
      </c>
      <c r="C64" s="16">
        <v>200</v>
      </c>
      <c r="D64" s="16" t="str">
        <f t="shared" si="0"/>
        <v>Bronx</v>
      </c>
      <c r="E64">
        <v>10096</v>
      </c>
      <c r="F64" t="s">
        <v>301</v>
      </c>
      <c r="G64" t="s">
        <v>301</v>
      </c>
      <c r="H64"/>
      <c r="Q64" s="16">
        <f>SUM(Q2:Q63)</f>
        <v>619</v>
      </c>
    </row>
    <row r="65" spans="1:8" x14ac:dyDescent="0.25">
      <c r="A65" s="16" t="s">
        <v>251</v>
      </c>
      <c r="B65" s="16">
        <v>10469</v>
      </c>
      <c r="C65" s="16">
        <v>175</v>
      </c>
      <c r="D65" s="16" t="str">
        <f t="shared" si="0"/>
        <v>Bronx</v>
      </c>
      <c r="E65">
        <v>10098</v>
      </c>
      <c r="F65" t="s">
        <v>301</v>
      </c>
      <c r="G65" t="s">
        <v>301</v>
      </c>
      <c r="H65"/>
    </row>
    <row r="66" spans="1:8" x14ac:dyDescent="0.25">
      <c r="A66" s="16" t="s">
        <v>251</v>
      </c>
      <c r="B66" s="16">
        <v>10469</v>
      </c>
      <c r="C66" s="16">
        <v>200</v>
      </c>
      <c r="D66" s="16" t="str">
        <f t="shared" si="0"/>
        <v>Bronx</v>
      </c>
      <c r="E66">
        <v>10099</v>
      </c>
      <c r="F66" t="s">
        <v>301</v>
      </c>
      <c r="G66" t="s">
        <v>301</v>
      </c>
      <c r="H66"/>
    </row>
    <row r="67" spans="1:8" x14ac:dyDescent="0.25">
      <c r="A67" s="16" t="s">
        <v>251</v>
      </c>
      <c r="B67" s="16">
        <v>10471</v>
      </c>
      <c r="C67" s="16">
        <v>843</v>
      </c>
      <c r="D67" s="16" t="str">
        <f t="shared" ref="D67:D130" si="2">VLOOKUP(B67,$E$2:$F$2206,2,FALSE)</f>
        <v>Bronx</v>
      </c>
      <c r="E67">
        <v>10101</v>
      </c>
      <c r="F67" t="s">
        <v>301</v>
      </c>
      <c r="G67" t="s">
        <v>301</v>
      </c>
      <c r="H67"/>
    </row>
    <row r="68" spans="1:8" x14ac:dyDescent="0.25">
      <c r="A68" s="16" t="s">
        <v>251</v>
      </c>
      <c r="B68" s="16">
        <v>10471</v>
      </c>
      <c r="C68" s="16">
        <v>200</v>
      </c>
      <c r="D68" s="16" t="str">
        <f t="shared" si="2"/>
        <v>Bronx</v>
      </c>
      <c r="E68">
        <v>10102</v>
      </c>
      <c r="F68" t="s">
        <v>301</v>
      </c>
      <c r="G68" t="s">
        <v>301</v>
      </c>
      <c r="H68"/>
    </row>
    <row r="69" spans="1:8" x14ac:dyDescent="0.25">
      <c r="A69" s="16" t="s">
        <v>251</v>
      </c>
      <c r="B69" s="16">
        <v>10471</v>
      </c>
      <c r="C69" s="16">
        <v>120</v>
      </c>
      <c r="D69" s="16" t="str">
        <f t="shared" si="2"/>
        <v>Bronx</v>
      </c>
      <c r="E69">
        <v>10103</v>
      </c>
      <c r="F69" t="s">
        <v>301</v>
      </c>
      <c r="G69" t="s">
        <v>301</v>
      </c>
      <c r="H69"/>
    </row>
    <row r="70" spans="1:8" x14ac:dyDescent="0.25">
      <c r="A70" s="16" t="s">
        <v>251</v>
      </c>
      <c r="B70" s="16">
        <v>10472</v>
      </c>
      <c r="C70" s="16">
        <v>200</v>
      </c>
      <c r="D70" s="16" t="str">
        <f t="shared" si="2"/>
        <v>Bronx</v>
      </c>
      <c r="E70">
        <v>10104</v>
      </c>
      <c r="F70" t="s">
        <v>301</v>
      </c>
      <c r="G70" t="s">
        <v>301</v>
      </c>
      <c r="H70"/>
    </row>
    <row r="71" spans="1:8" x14ac:dyDescent="0.25">
      <c r="A71" s="16" t="s">
        <v>251</v>
      </c>
      <c r="B71" s="16">
        <v>10473</v>
      </c>
      <c r="C71" s="16">
        <v>240</v>
      </c>
      <c r="D71" s="16" t="str">
        <f t="shared" si="2"/>
        <v>Bronx</v>
      </c>
      <c r="E71">
        <v>10105</v>
      </c>
      <c r="F71" t="s">
        <v>301</v>
      </c>
      <c r="G71" t="s">
        <v>301</v>
      </c>
      <c r="H71"/>
    </row>
    <row r="72" spans="1:8" x14ac:dyDescent="0.25">
      <c r="A72" s="16" t="s">
        <v>251</v>
      </c>
      <c r="B72" s="16">
        <v>10475</v>
      </c>
      <c r="C72" s="16">
        <v>480</v>
      </c>
      <c r="D72" s="16" t="str">
        <f t="shared" si="2"/>
        <v>Bronx</v>
      </c>
      <c r="E72">
        <v>10106</v>
      </c>
      <c r="F72" t="s">
        <v>301</v>
      </c>
      <c r="G72" t="s">
        <v>301</v>
      </c>
      <c r="H72"/>
    </row>
    <row r="73" spans="1:8" x14ac:dyDescent="0.25">
      <c r="A73" s="16" t="s">
        <v>251</v>
      </c>
      <c r="B73" s="16">
        <v>10475</v>
      </c>
      <c r="C73" s="16">
        <v>236</v>
      </c>
      <c r="D73" s="16" t="str">
        <f t="shared" si="2"/>
        <v>Bronx</v>
      </c>
      <c r="E73">
        <v>10107</v>
      </c>
      <c r="F73" t="s">
        <v>301</v>
      </c>
      <c r="G73" t="s">
        <v>301</v>
      </c>
      <c r="H73"/>
    </row>
    <row r="74" spans="1:8" x14ac:dyDescent="0.25">
      <c r="A74" s="16" t="s">
        <v>251</v>
      </c>
      <c r="B74" s="16">
        <v>10509</v>
      </c>
      <c r="C74" s="16">
        <v>160</v>
      </c>
      <c r="D74" s="16" t="str">
        <f t="shared" si="2"/>
        <v>Putnam</v>
      </c>
      <c r="E74">
        <v>10108</v>
      </c>
      <c r="F74" t="s">
        <v>301</v>
      </c>
      <c r="G74" t="s">
        <v>301</v>
      </c>
      <c r="H74"/>
    </row>
    <row r="75" spans="1:8" ht="30" x14ac:dyDescent="0.25">
      <c r="A75" s="16" t="s">
        <v>251</v>
      </c>
      <c r="B75" s="16">
        <v>10510</v>
      </c>
      <c r="C75" s="16">
        <v>131</v>
      </c>
      <c r="D75" s="16" t="str">
        <f t="shared" si="2"/>
        <v>Westchester</v>
      </c>
      <c r="E75">
        <v>10109</v>
      </c>
      <c r="F75" t="s">
        <v>301</v>
      </c>
      <c r="G75" t="s">
        <v>301</v>
      </c>
      <c r="H75"/>
    </row>
    <row r="76" spans="1:8" ht="30" x14ac:dyDescent="0.25">
      <c r="A76" s="16" t="s">
        <v>251</v>
      </c>
      <c r="B76" s="16">
        <v>10520</v>
      </c>
      <c r="C76" s="16">
        <v>200</v>
      </c>
      <c r="D76" s="16" t="str">
        <f t="shared" si="2"/>
        <v>Westchester</v>
      </c>
      <c r="E76">
        <v>10110</v>
      </c>
      <c r="F76" t="s">
        <v>301</v>
      </c>
      <c r="G76" t="s">
        <v>301</v>
      </c>
      <c r="H76"/>
    </row>
    <row r="77" spans="1:8" ht="30" x14ac:dyDescent="0.25">
      <c r="A77" s="16" t="s">
        <v>251</v>
      </c>
      <c r="B77" s="16">
        <v>10520</v>
      </c>
      <c r="C77" s="16">
        <v>192</v>
      </c>
      <c r="D77" s="16" t="str">
        <f t="shared" si="2"/>
        <v>Westchester</v>
      </c>
      <c r="E77">
        <v>10111</v>
      </c>
      <c r="F77" t="s">
        <v>301</v>
      </c>
      <c r="G77" t="s">
        <v>301</v>
      </c>
      <c r="H77"/>
    </row>
    <row r="78" spans="1:8" ht="30" x14ac:dyDescent="0.25">
      <c r="A78" s="16" t="s">
        <v>251</v>
      </c>
      <c r="B78" s="16">
        <v>10522</v>
      </c>
      <c r="C78" s="16">
        <v>304</v>
      </c>
      <c r="D78" s="16" t="str">
        <f t="shared" si="2"/>
        <v>Westchester</v>
      </c>
      <c r="E78">
        <v>10112</v>
      </c>
      <c r="F78" t="s">
        <v>301</v>
      </c>
      <c r="G78" t="s">
        <v>301</v>
      </c>
      <c r="H78"/>
    </row>
    <row r="79" spans="1:8" ht="30" x14ac:dyDescent="0.25">
      <c r="A79" s="16" t="s">
        <v>251</v>
      </c>
      <c r="B79" s="16">
        <v>10543</v>
      </c>
      <c r="C79" s="16">
        <v>300</v>
      </c>
      <c r="D79" s="16" t="str">
        <f t="shared" si="2"/>
        <v>Westchester</v>
      </c>
      <c r="E79">
        <v>10113</v>
      </c>
      <c r="F79" t="s">
        <v>301</v>
      </c>
      <c r="G79" t="s">
        <v>301</v>
      </c>
      <c r="H79"/>
    </row>
    <row r="80" spans="1:8" ht="30" x14ac:dyDescent="0.25">
      <c r="A80" s="16" t="s">
        <v>251</v>
      </c>
      <c r="B80" s="16">
        <v>10547</v>
      </c>
      <c r="C80" s="16">
        <v>120</v>
      </c>
      <c r="D80" s="16" t="str">
        <f t="shared" si="2"/>
        <v>Westchester</v>
      </c>
      <c r="E80">
        <v>10114</v>
      </c>
      <c r="F80" t="s">
        <v>301</v>
      </c>
      <c r="G80" t="s">
        <v>301</v>
      </c>
      <c r="H80"/>
    </row>
    <row r="81" spans="1:8" ht="30" x14ac:dyDescent="0.25">
      <c r="A81" s="16" t="s">
        <v>251</v>
      </c>
      <c r="B81" s="16">
        <v>10548</v>
      </c>
      <c r="C81" s="16">
        <v>252</v>
      </c>
      <c r="D81" s="16" t="str">
        <f t="shared" si="2"/>
        <v>Westchester</v>
      </c>
      <c r="E81">
        <v>10115</v>
      </c>
      <c r="F81" t="s">
        <v>301</v>
      </c>
      <c r="G81" t="s">
        <v>301</v>
      </c>
      <c r="H81"/>
    </row>
    <row r="82" spans="1:8" ht="30" x14ac:dyDescent="0.25">
      <c r="A82" s="16" t="s">
        <v>251</v>
      </c>
      <c r="B82" s="16">
        <v>10549</v>
      </c>
      <c r="C82" s="16">
        <v>12</v>
      </c>
      <c r="D82" s="16" t="str">
        <f t="shared" si="2"/>
        <v>Westchester</v>
      </c>
      <c r="E82">
        <v>10116</v>
      </c>
      <c r="F82" t="s">
        <v>301</v>
      </c>
      <c r="G82" t="s">
        <v>301</v>
      </c>
      <c r="H82"/>
    </row>
    <row r="83" spans="1:8" ht="30" x14ac:dyDescent="0.25">
      <c r="A83" s="16" t="s">
        <v>251</v>
      </c>
      <c r="B83" s="16">
        <v>10550</v>
      </c>
      <c r="C83" s="16">
        <v>240</v>
      </c>
      <c r="D83" s="16" t="str">
        <f t="shared" si="2"/>
        <v>Westchester</v>
      </c>
      <c r="E83">
        <v>10117</v>
      </c>
      <c r="F83" t="s">
        <v>301</v>
      </c>
      <c r="G83" t="s">
        <v>301</v>
      </c>
      <c r="H83"/>
    </row>
    <row r="84" spans="1:8" ht="30" x14ac:dyDescent="0.25">
      <c r="A84" s="16" t="s">
        <v>251</v>
      </c>
      <c r="B84" s="16">
        <v>10552</v>
      </c>
      <c r="C84" s="16">
        <v>240</v>
      </c>
      <c r="D84" s="16" t="str">
        <f t="shared" si="2"/>
        <v>Westchester</v>
      </c>
      <c r="E84">
        <v>10118</v>
      </c>
      <c r="F84" t="s">
        <v>301</v>
      </c>
      <c r="G84" t="s">
        <v>301</v>
      </c>
      <c r="H84"/>
    </row>
    <row r="85" spans="1:8" ht="30" x14ac:dyDescent="0.25">
      <c r="A85" s="16" t="s">
        <v>251</v>
      </c>
      <c r="B85" s="16">
        <v>10562</v>
      </c>
      <c r="C85" s="16">
        <v>79</v>
      </c>
      <c r="D85" s="16" t="str">
        <f t="shared" si="2"/>
        <v>Westchester</v>
      </c>
      <c r="E85">
        <v>10119</v>
      </c>
      <c r="F85" t="s">
        <v>301</v>
      </c>
      <c r="G85" t="s">
        <v>301</v>
      </c>
      <c r="H85"/>
    </row>
    <row r="86" spans="1:8" ht="30" x14ac:dyDescent="0.25">
      <c r="A86" s="16" t="s">
        <v>251</v>
      </c>
      <c r="B86" s="16">
        <v>10562</v>
      </c>
      <c r="C86" s="16">
        <v>49</v>
      </c>
      <c r="D86" s="16" t="str">
        <f t="shared" si="2"/>
        <v>Westchester</v>
      </c>
      <c r="E86">
        <v>10120</v>
      </c>
      <c r="F86" t="s">
        <v>301</v>
      </c>
      <c r="G86" t="s">
        <v>301</v>
      </c>
      <c r="H86"/>
    </row>
    <row r="87" spans="1:8" ht="30" x14ac:dyDescent="0.25">
      <c r="A87" s="16" t="s">
        <v>251</v>
      </c>
      <c r="B87" s="16">
        <v>10562</v>
      </c>
      <c r="C87" s="16">
        <v>54</v>
      </c>
      <c r="D87" s="16" t="str">
        <f t="shared" si="2"/>
        <v>Westchester</v>
      </c>
      <c r="E87">
        <v>10121</v>
      </c>
      <c r="F87" t="s">
        <v>301</v>
      </c>
      <c r="G87" t="s">
        <v>301</v>
      </c>
      <c r="H87"/>
    </row>
    <row r="88" spans="1:8" ht="30" x14ac:dyDescent="0.25">
      <c r="A88" s="16" t="s">
        <v>251</v>
      </c>
      <c r="B88" s="16">
        <v>10562</v>
      </c>
      <c r="C88" s="16">
        <v>153</v>
      </c>
      <c r="D88" s="16" t="str">
        <f t="shared" si="2"/>
        <v>Westchester</v>
      </c>
      <c r="E88">
        <v>10122</v>
      </c>
      <c r="F88" t="s">
        <v>301</v>
      </c>
      <c r="G88" t="s">
        <v>301</v>
      </c>
      <c r="H88"/>
    </row>
    <row r="89" spans="1:8" ht="30" x14ac:dyDescent="0.25">
      <c r="A89" s="16" t="s">
        <v>251</v>
      </c>
      <c r="B89" s="16">
        <v>10566</v>
      </c>
      <c r="C89" s="16">
        <v>92</v>
      </c>
      <c r="D89" s="16" t="str">
        <f t="shared" si="2"/>
        <v>Westchester</v>
      </c>
      <c r="E89">
        <v>10123</v>
      </c>
      <c r="F89" t="s">
        <v>301</v>
      </c>
      <c r="G89" t="s">
        <v>301</v>
      </c>
      <c r="H89"/>
    </row>
    <row r="90" spans="1:8" ht="30" x14ac:dyDescent="0.25">
      <c r="A90" s="16" t="s">
        <v>251</v>
      </c>
      <c r="B90" s="16">
        <v>10567</v>
      </c>
      <c r="C90" s="16">
        <v>200</v>
      </c>
      <c r="D90" s="16" t="str">
        <f t="shared" si="2"/>
        <v>Westchester</v>
      </c>
      <c r="E90">
        <v>10124</v>
      </c>
      <c r="F90" t="s">
        <v>301</v>
      </c>
      <c r="G90" t="s">
        <v>301</v>
      </c>
      <c r="H90"/>
    </row>
    <row r="91" spans="1:8" ht="30" x14ac:dyDescent="0.25">
      <c r="A91" s="16" t="s">
        <v>251</v>
      </c>
      <c r="B91" s="16">
        <v>10567</v>
      </c>
      <c r="C91" s="16">
        <v>120</v>
      </c>
      <c r="D91" s="16" t="str">
        <f t="shared" si="2"/>
        <v>Westchester</v>
      </c>
      <c r="E91">
        <v>10125</v>
      </c>
      <c r="F91" t="s">
        <v>301</v>
      </c>
      <c r="G91" t="s">
        <v>301</v>
      </c>
      <c r="H91"/>
    </row>
    <row r="92" spans="1:8" ht="30" x14ac:dyDescent="0.25">
      <c r="A92" s="16" t="s">
        <v>251</v>
      </c>
      <c r="B92" s="16">
        <v>10573</v>
      </c>
      <c r="C92" s="16">
        <v>160</v>
      </c>
      <c r="D92" s="16" t="str">
        <f t="shared" si="2"/>
        <v>Westchester</v>
      </c>
      <c r="E92">
        <v>10126</v>
      </c>
      <c r="F92" t="s">
        <v>301</v>
      </c>
      <c r="G92" t="s">
        <v>301</v>
      </c>
      <c r="H92"/>
    </row>
    <row r="93" spans="1:8" ht="30" x14ac:dyDescent="0.25">
      <c r="A93" s="16" t="s">
        <v>251</v>
      </c>
      <c r="B93" s="16">
        <v>10573</v>
      </c>
      <c r="C93" s="16">
        <v>120</v>
      </c>
      <c r="D93" s="16" t="str">
        <f t="shared" si="2"/>
        <v>Westchester</v>
      </c>
      <c r="E93">
        <v>10128</v>
      </c>
      <c r="F93" t="s">
        <v>301</v>
      </c>
      <c r="G93" t="s">
        <v>301</v>
      </c>
      <c r="H93"/>
    </row>
    <row r="94" spans="1:8" ht="30" x14ac:dyDescent="0.25">
      <c r="A94" s="16" t="s">
        <v>251</v>
      </c>
      <c r="B94" s="16">
        <v>10578</v>
      </c>
      <c r="C94" s="16">
        <v>130</v>
      </c>
      <c r="D94" s="16" t="str">
        <f t="shared" si="2"/>
        <v>Westchester</v>
      </c>
      <c r="E94">
        <v>10129</v>
      </c>
      <c r="F94" t="s">
        <v>301</v>
      </c>
      <c r="G94" t="s">
        <v>301</v>
      </c>
      <c r="H94"/>
    </row>
    <row r="95" spans="1:8" ht="30" x14ac:dyDescent="0.25">
      <c r="A95" s="16" t="s">
        <v>251</v>
      </c>
      <c r="B95" s="16">
        <v>10578</v>
      </c>
      <c r="C95" s="16">
        <v>126</v>
      </c>
      <c r="D95" s="16" t="str">
        <f t="shared" si="2"/>
        <v>Westchester</v>
      </c>
      <c r="E95">
        <v>10130</v>
      </c>
      <c r="F95" t="s">
        <v>301</v>
      </c>
      <c r="G95" t="s">
        <v>301</v>
      </c>
      <c r="H95"/>
    </row>
    <row r="96" spans="1:8" ht="30" x14ac:dyDescent="0.25">
      <c r="A96" s="16" t="s">
        <v>251</v>
      </c>
      <c r="B96" s="16">
        <v>10580</v>
      </c>
      <c r="C96" s="16">
        <v>84</v>
      </c>
      <c r="D96" s="16" t="str">
        <f t="shared" si="2"/>
        <v>Westchester</v>
      </c>
      <c r="E96">
        <v>10131</v>
      </c>
      <c r="F96" t="s">
        <v>301</v>
      </c>
      <c r="G96" t="s">
        <v>301</v>
      </c>
      <c r="H96"/>
    </row>
    <row r="97" spans="1:8" ht="30" x14ac:dyDescent="0.25">
      <c r="A97" s="16" t="s">
        <v>251</v>
      </c>
      <c r="B97" s="16">
        <v>10583</v>
      </c>
      <c r="C97" s="16">
        <v>121</v>
      </c>
      <c r="D97" s="16" t="str">
        <f t="shared" si="2"/>
        <v>Westchester</v>
      </c>
      <c r="E97">
        <v>10132</v>
      </c>
      <c r="F97" t="s">
        <v>301</v>
      </c>
      <c r="G97" t="s">
        <v>301</v>
      </c>
      <c r="H97"/>
    </row>
    <row r="98" spans="1:8" ht="30" x14ac:dyDescent="0.25">
      <c r="A98" s="16" t="s">
        <v>251</v>
      </c>
      <c r="B98" s="16">
        <v>10589</v>
      </c>
      <c r="C98" s="16">
        <v>300</v>
      </c>
      <c r="D98" s="16" t="str">
        <f t="shared" si="2"/>
        <v>Westchester</v>
      </c>
      <c r="E98">
        <v>10133</v>
      </c>
      <c r="F98" t="s">
        <v>301</v>
      </c>
      <c r="G98" t="s">
        <v>301</v>
      </c>
      <c r="H98"/>
    </row>
    <row r="99" spans="1:8" ht="30" x14ac:dyDescent="0.25">
      <c r="A99" s="16" t="s">
        <v>251</v>
      </c>
      <c r="B99" s="16">
        <v>10591</v>
      </c>
      <c r="C99" s="16">
        <v>120</v>
      </c>
      <c r="D99" s="16" t="str">
        <f t="shared" si="2"/>
        <v>Westchester</v>
      </c>
      <c r="E99">
        <v>10138</v>
      </c>
      <c r="F99" t="s">
        <v>301</v>
      </c>
      <c r="G99" t="s">
        <v>301</v>
      </c>
      <c r="H99"/>
    </row>
    <row r="100" spans="1:8" ht="30" x14ac:dyDescent="0.25">
      <c r="A100" s="16" t="s">
        <v>251</v>
      </c>
      <c r="B100" s="16">
        <v>10591</v>
      </c>
      <c r="C100" s="16">
        <v>42</v>
      </c>
      <c r="D100" s="16" t="str">
        <f t="shared" si="2"/>
        <v>Westchester</v>
      </c>
      <c r="E100">
        <v>10149</v>
      </c>
      <c r="F100" t="s">
        <v>301</v>
      </c>
      <c r="G100" t="s">
        <v>301</v>
      </c>
      <c r="H100"/>
    </row>
    <row r="101" spans="1:8" ht="30" x14ac:dyDescent="0.25">
      <c r="A101" s="16" t="s">
        <v>251</v>
      </c>
      <c r="B101" s="16">
        <v>10595</v>
      </c>
      <c r="C101" s="16">
        <v>20</v>
      </c>
      <c r="D101" s="16" t="str">
        <f t="shared" si="2"/>
        <v>Westchester</v>
      </c>
      <c r="E101">
        <v>10150</v>
      </c>
      <c r="F101" t="s">
        <v>301</v>
      </c>
      <c r="G101" t="s">
        <v>301</v>
      </c>
      <c r="H101"/>
    </row>
    <row r="102" spans="1:8" ht="30" x14ac:dyDescent="0.25">
      <c r="A102" s="16" t="s">
        <v>251</v>
      </c>
      <c r="B102" s="16">
        <v>10595</v>
      </c>
      <c r="C102" s="16">
        <v>160</v>
      </c>
      <c r="D102" s="16" t="str">
        <f t="shared" si="2"/>
        <v>Westchester</v>
      </c>
      <c r="E102">
        <v>10151</v>
      </c>
      <c r="F102" t="s">
        <v>301</v>
      </c>
      <c r="G102" t="s">
        <v>301</v>
      </c>
      <c r="H102"/>
    </row>
    <row r="103" spans="1:8" ht="30" x14ac:dyDescent="0.25">
      <c r="A103" s="16" t="s">
        <v>251</v>
      </c>
      <c r="B103" s="16">
        <v>10595</v>
      </c>
      <c r="C103" s="16">
        <v>24</v>
      </c>
      <c r="D103" s="16" t="str">
        <f t="shared" si="2"/>
        <v>Westchester</v>
      </c>
      <c r="E103">
        <v>10152</v>
      </c>
      <c r="F103" t="s">
        <v>301</v>
      </c>
      <c r="G103" t="s">
        <v>301</v>
      </c>
      <c r="H103"/>
    </row>
    <row r="104" spans="1:8" ht="30" x14ac:dyDescent="0.25">
      <c r="A104" s="16" t="s">
        <v>251</v>
      </c>
      <c r="B104" s="16">
        <v>10606</v>
      </c>
      <c r="C104" s="16">
        <v>88</v>
      </c>
      <c r="D104" s="16" t="str">
        <f t="shared" si="2"/>
        <v>Westchester</v>
      </c>
      <c r="E104">
        <v>10153</v>
      </c>
      <c r="F104" t="s">
        <v>301</v>
      </c>
      <c r="G104" t="s">
        <v>301</v>
      </c>
      <c r="H104"/>
    </row>
    <row r="105" spans="1:8" ht="30" x14ac:dyDescent="0.25">
      <c r="A105" s="16" t="s">
        <v>251</v>
      </c>
      <c r="B105" s="16">
        <v>10606</v>
      </c>
      <c r="C105" s="16">
        <v>225</v>
      </c>
      <c r="D105" s="16" t="str">
        <f t="shared" si="2"/>
        <v>Westchester</v>
      </c>
      <c r="E105">
        <v>10154</v>
      </c>
      <c r="F105" t="s">
        <v>301</v>
      </c>
      <c r="G105" t="s">
        <v>301</v>
      </c>
      <c r="H105"/>
    </row>
    <row r="106" spans="1:8" ht="30" x14ac:dyDescent="0.25">
      <c r="A106" s="16" t="s">
        <v>251</v>
      </c>
      <c r="B106" s="16">
        <v>10701</v>
      </c>
      <c r="C106" s="16">
        <v>169</v>
      </c>
      <c r="D106" s="16" t="str">
        <f t="shared" si="2"/>
        <v>Westchester</v>
      </c>
      <c r="E106">
        <v>10155</v>
      </c>
      <c r="F106" t="s">
        <v>301</v>
      </c>
      <c r="G106" t="s">
        <v>301</v>
      </c>
      <c r="H106"/>
    </row>
    <row r="107" spans="1:8" ht="30" x14ac:dyDescent="0.25">
      <c r="A107" s="16" t="s">
        <v>251</v>
      </c>
      <c r="B107" s="16">
        <v>10701</v>
      </c>
      <c r="C107" s="16">
        <v>200</v>
      </c>
      <c r="D107" s="16" t="str">
        <f t="shared" si="2"/>
        <v>Westchester</v>
      </c>
      <c r="E107">
        <v>10156</v>
      </c>
      <c r="F107" t="s">
        <v>301</v>
      </c>
      <c r="G107" t="s">
        <v>301</v>
      </c>
      <c r="H107"/>
    </row>
    <row r="108" spans="1:8" ht="30" x14ac:dyDescent="0.25">
      <c r="A108" s="16" t="s">
        <v>251</v>
      </c>
      <c r="B108" s="16">
        <v>10701</v>
      </c>
      <c r="C108" s="16">
        <v>120</v>
      </c>
      <c r="D108" s="16" t="str">
        <f t="shared" si="2"/>
        <v>Westchester</v>
      </c>
      <c r="E108">
        <v>10157</v>
      </c>
      <c r="F108" t="s">
        <v>301</v>
      </c>
      <c r="G108" t="s">
        <v>301</v>
      </c>
      <c r="H108"/>
    </row>
    <row r="109" spans="1:8" ht="30" x14ac:dyDescent="0.25">
      <c r="A109" s="16" t="s">
        <v>251</v>
      </c>
      <c r="B109" s="16">
        <v>10701</v>
      </c>
      <c r="C109" s="16">
        <v>315</v>
      </c>
      <c r="D109" s="16" t="str">
        <f t="shared" si="2"/>
        <v>Westchester</v>
      </c>
      <c r="E109">
        <v>10158</v>
      </c>
      <c r="F109" t="s">
        <v>301</v>
      </c>
      <c r="G109" t="s">
        <v>301</v>
      </c>
      <c r="H109"/>
    </row>
    <row r="110" spans="1:8" ht="30" x14ac:dyDescent="0.25">
      <c r="A110" s="16" t="s">
        <v>251</v>
      </c>
      <c r="B110" s="16">
        <v>10703</v>
      </c>
      <c r="C110" s="16">
        <v>120</v>
      </c>
      <c r="D110" s="16" t="str">
        <f t="shared" si="2"/>
        <v>Westchester</v>
      </c>
      <c r="E110">
        <v>10159</v>
      </c>
      <c r="F110" t="s">
        <v>301</v>
      </c>
      <c r="G110" t="s">
        <v>301</v>
      </c>
      <c r="H110"/>
    </row>
    <row r="111" spans="1:8" ht="30" x14ac:dyDescent="0.25">
      <c r="A111" s="16" t="s">
        <v>251</v>
      </c>
      <c r="B111" s="16">
        <v>10706</v>
      </c>
      <c r="C111" s="16">
        <v>197</v>
      </c>
      <c r="D111" s="16" t="str">
        <f t="shared" si="2"/>
        <v>Westchester</v>
      </c>
      <c r="E111">
        <v>10160</v>
      </c>
      <c r="F111" t="s">
        <v>301</v>
      </c>
      <c r="G111" t="s">
        <v>301</v>
      </c>
      <c r="H111"/>
    </row>
    <row r="112" spans="1:8" ht="30" x14ac:dyDescent="0.25">
      <c r="A112" s="16" t="s">
        <v>251</v>
      </c>
      <c r="B112" s="16">
        <v>10801</v>
      </c>
      <c r="C112" s="16">
        <v>160</v>
      </c>
      <c r="D112" s="16" t="str">
        <f t="shared" si="2"/>
        <v>Westchester</v>
      </c>
      <c r="E112">
        <v>10161</v>
      </c>
      <c r="F112" t="s">
        <v>301</v>
      </c>
      <c r="G112" t="s">
        <v>301</v>
      </c>
      <c r="H112"/>
    </row>
    <row r="113" spans="1:8" ht="30" x14ac:dyDescent="0.25">
      <c r="A113" s="16" t="s">
        <v>251</v>
      </c>
      <c r="B113" s="16">
        <v>10802</v>
      </c>
      <c r="C113" s="16">
        <v>150</v>
      </c>
      <c r="D113" s="16" t="str">
        <f t="shared" si="2"/>
        <v>Westchester</v>
      </c>
      <c r="E113">
        <v>10162</v>
      </c>
      <c r="F113" t="s">
        <v>301</v>
      </c>
      <c r="G113" t="s">
        <v>301</v>
      </c>
      <c r="H113"/>
    </row>
    <row r="114" spans="1:8" ht="30" x14ac:dyDescent="0.25">
      <c r="A114" s="16" t="s">
        <v>251</v>
      </c>
      <c r="B114" s="16">
        <v>10805</v>
      </c>
      <c r="C114" s="16">
        <v>196</v>
      </c>
      <c r="D114" s="16" t="str">
        <f t="shared" si="2"/>
        <v>Westchester</v>
      </c>
      <c r="E114">
        <v>10163</v>
      </c>
      <c r="F114" t="s">
        <v>301</v>
      </c>
      <c r="G114" t="s">
        <v>301</v>
      </c>
      <c r="H114"/>
    </row>
    <row r="115" spans="1:8" ht="30" x14ac:dyDescent="0.25">
      <c r="A115" s="16" t="s">
        <v>251</v>
      </c>
      <c r="B115" s="16">
        <v>10805</v>
      </c>
      <c r="C115" s="16">
        <v>296</v>
      </c>
      <c r="D115" s="16" t="str">
        <f t="shared" si="2"/>
        <v>Westchester</v>
      </c>
      <c r="E115">
        <v>10164</v>
      </c>
      <c r="F115" t="s">
        <v>301</v>
      </c>
      <c r="G115" t="s">
        <v>301</v>
      </c>
      <c r="H115"/>
    </row>
    <row r="116" spans="1:8" ht="30" x14ac:dyDescent="0.25">
      <c r="A116" s="16" t="s">
        <v>251</v>
      </c>
      <c r="B116" s="16">
        <v>10805</v>
      </c>
      <c r="C116" s="16">
        <v>183</v>
      </c>
      <c r="D116" s="16" t="str">
        <f t="shared" si="2"/>
        <v>Westchester</v>
      </c>
      <c r="E116">
        <v>10165</v>
      </c>
      <c r="F116" t="s">
        <v>301</v>
      </c>
      <c r="G116" t="s">
        <v>301</v>
      </c>
      <c r="H116"/>
    </row>
    <row r="117" spans="1:8" ht="30" x14ac:dyDescent="0.25">
      <c r="A117" s="16" t="s">
        <v>251</v>
      </c>
      <c r="B117" s="16">
        <v>10805</v>
      </c>
      <c r="C117" s="16">
        <v>60</v>
      </c>
      <c r="D117" s="16" t="str">
        <f t="shared" si="2"/>
        <v>Westchester</v>
      </c>
      <c r="E117">
        <v>10166</v>
      </c>
      <c r="F117" t="s">
        <v>301</v>
      </c>
      <c r="G117" t="s">
        <v>301</v>
      </c>
      <c r="H117"/>
    </row>
    <row r="118" spans="1:8" x14ac:dyDescent="0.25">
      <c r="A118" s="16" t="s">
        <v>251</v>
      </c>
      <c r="B118" s="16">
        <v>10901</v>
      </c>
      <c r="C118" s="16">
        <v>203</v>
      </c>
      <c r="D118" s="16" t="str">
        <f t="shared" si="2"/>
        <v>Rockland</v>
      </c>
      <c r="E118">
        <v>10167</v>
      </c>
      <c r="F118" t="s">
        <v>301</v>
      </c>
      <c r="G118" t="s">
        <v>301</v>
      </c>
      <c r="H118"/>
    </row>
    <row r="119" spans="1:8" x14ac:dyDescent="0.25">
      <c r="A119" s="16" t="s">
        <v>251</v>
      </c>
      <c r="B119" s="16">
        <v>10916</v>
      </c>
      <c r="C119" s="16">
        <v>134</v>
      </c>
      <c r="D119" s="16" t="str">
        <f t="shared" si="2"/>
        <v>Orange</v>
      </c>
      <c r="E119">
        <v>10168</v>
      </c>
      <c r="F119" t="s">
        <v>301</v>
      </c>
      <c r="G119" t="s">
        <v>301</v>
      </c>
      <c r="H119"/>
    </row>
    <row r="120" spans="1:8" x14ac:dyDescent="0.25">
      <c r="A120" s="16" t="s">
        <v>251</v>
      </c>
      <c r="B120" s="16">
        <v>10924</v>
      </c>
      <c r="C120" s="16">
        <v>360</v>
      </c>
      <c r="D120" s="16" t="str">
        <f t="shared" si="2"/>
        <v>Orange</v>
      </c>
      <c r="E120">
        <v>10169</v>
      </c>
      <c r="F120" t="s">
        <v>301</v>
      </c>
      <c r="G120" t="s">
        <v>301</v>
      </c>
      <c r="H120"/>
    </row>
    <row r="121" spans="1:8" x14ac:dyDescent="0.25">
      <c r="A121" s="16" t="s">
        <v>251</v>
      </c>
      <c r="B121" s="16">
        <v>10924</v>
      </c>
      <c r="C121" s="16">
        <v>120</v>
      </c>
      <c r="D121" s="16" t="str">
        <f t="shared" si="2"/>
        <v>Orange</v>
      </c>
      <c r="E121">
        <v>10170</v>
      </c>
      <c r="F121" t="s">
        <v>301</v>
      </c>
      <c r="G121" t="s">
        <v>301</v>
      </c>
      <c r="H121"/>
    </row>
    <row r="122" spans="1:8" x14ac:dyDescent="0.25">
      <c r="A122" s="16" t="s">
        <v>251</v>
      </c>
      <c r="B122" s="16">
        <v>10924</v>
      </c>
      <c r="C122" s="16">
        <v>40</v>
      </c>
      <c r="D122" s="16" t="str">
        <f t="shared" si="2"/>
        <v>Orange</v>
      </c>
      <c r="E122">
        <v>10171</v>
      </c>
      <c r="F122" t="s">
        <v>301</v>
      </c>
      <c r="G122" t="s">
        <v>301</v>
      </c>
      <c r="H122"/>
    </row>
    <row r="123" spans="1:8" x14ac:dyDescent="0.25">
      <c r="A123" s="16" t="s">
        <v>251</v>
      </c>
      <c r="B123" s="16">
        <v>10927</v>
      </c>
      <c r="C123" s="16">
        <v>182</v>
      </c>
      <c r="D123" s="16" t="str">
        <f t="shared" si="2"/>
        <v>Rockland</v>
      </c>
      <c r="E123">
        <v>10172</v>
      </c>
      <c r="F123" t="s">
        <v>301</v>
      </c>
      <c r="G123" t="s">
        <v>301</v>
      </c>
      <c r="H123"/>
    </row>
    <row r="124" spans="1:8" x14ac:dyDescent="0.25">
      <c r="A124" s="16" t="s">
        <v>251</v>
      </c>
      <c r="B124" s="16">
        <v>10940</v>
      </c>
      <c r="C124" s="16">
        <v>230</v>
      </c>
      <c r="D124" s="16" t="str">
        <f t="shared" si="2"/>
        <v>Orange</v>
      </c>
      <c r="E124">
        <v>10173</v>
      </c>
      <c r="F124" t="s">
        <v>301</v>
      </c>
      <c r="G124" t="s">
        <v>301</v>
      </c>
      <c r="H124"/>
    </row>
    <row r="125" spans="1:8" x14ac:dyDescent="0.25">
      <c r="A125" s="16" t="s">
        <v>251</v>
      </c>
      <c r="B125" s="16">
        <v>10940</v>
      </c>
      <c r="C125" s="16">
        <v>98</v>
      </c>
      <c r="D125" s="16" t="str">
        <f t="shared" si="2"/>
        <v>Orange</v>
      </c>
      <c r="E125">
        <v>10174</v>
      </c>
      <c r="F125" t="s">
        <v>301</v>
      </c>
      <c r="G125" t="s">
        <v>301</v>
      </c>
      <c r="H125"/>
    </row>
    <row r="126" spans="1:8" x14ac:dyDescent="0.25">
      <c r="A126" s="16" t="s">
        <v>251</v>
      </c>
      <c r="B126" s="16">
        <v>10952</v>
      </c>
      <c r="C126" s="16">
        <v>120</v>
      </c>
      <c r="D126" s="16" t="str">
        <f t="shared" si="2"/>
        <v>Rockland</v>
      </c>
      <c r="E126">
        <v>10175</v>
      </c>
      <c r="F126" t="s">
        <v>301</v>
      </c>
      <c r="G126" t="s">
        <v>301</v>
      </c>
      <c r="H126"/>
    </row>
    <row r="127" spans="1:8" x14ac:dyDescent="0.25">
      <c r="A127" s="16" t="s">
        <v>251</v>
      </c>
      <c r="B127" s="16">
        <v>10954</v>
      </c>
      <c r="C127" s="16">
        <v>231</v>
      </c>
      <c r="D127" s="16" t="str">
        <f t="shared" si="2"/>
        <v>Rockland</v>
      </c>
      <c r="E127">
        <v>10176</v>
      </c>
      <c r="F127" t="s">
        <v>301</v>
      </c>
      <c r="G127" t="s">
        <v>301</v>
      </c>
      <c r="H127"/>
    </row>
    <row r="128" spans="1:8" x14ac:dyDescent="0.25">
      <c r="A128" s="16" t="s">
        <v>251</v>
      </c>
      <c r="B128" s="16">
        <v>10956</v>
      </c>
      <c r="C128" s="16">
        <v>180</v>
      </c>
      <c r="D128" s="16" t="str">
        <f t="shared" si="2"/>
        <v>Rockland</v>
      </c>
      <c r="E128">
        <v>10177</v>
      </c>
      <c r="F128" t="s">
        <v>301</v>
      </c>
      <c r="G128" t="s">
        <v>301</v>
      </c>
      <c r="H128"/>
    </row>
    <row r="129" spans="1:8" x14ac:dyDescent="0.25">
      <c r="A129" s="16" t="s">
        <v>251</v>
      </c>
      <c r="B129" s="16">
        <v>10960</v>
      </c>
      <c r="C129" s="16">
        <v>4</v>
      </c>
      <c r="D129" s="16" t="str">
        <f t="shared" si="2"/>
        <v>Rockland</v>
      </c>
      <c r="E129">
        <v>10178</v>
      </c>
      <c r="F129" t="s">
        <v>301</v>
      </c>
      <c r="G129" t="s">
        <v>301</v>
      </c>
      <c r="H129"/>
    </row>
    <row r="130" spans="1:8" x14ac:dyDescent="0.25">
      <c r="A130" s="16" t="s">
        <v>251</v>
      </c>
      <c r="B130" s="16">
        <v>10977</v>
      </c>
      <c r="C130" s="16">
        <v>160</v>
      </c>
      <c r="D130" s="16" t="str">
        <f t="shared" si="2"/>
        <v>Rockland</v>
      </c>
      <c r="E130">
        <v>10179</v>
      </c>
      <c r="F130" t="s">
        <v>301</v>
      </c>
      <c r="G130" t="s">
        <v>301</v>
      </c>
      <c r="H130"/>
    </row>
    <row r="131" spans="1:8" x14ac:dyDescent="0.25">
      <c r="A131" s="16" t="s">
        <v>251</v>
      </c>
      <c r="B131" s="16">
        <v>10989</v>
      </c>
      <c r="C131" s="16">
        <v>160</v>
      </c>
      <c r="D131" s="16" t="str">
        <f t="shared" ref="D131:D194" si="3">VLOOKUP(B131,$E$2:$F$2206,2,FALSE)</f>
        <v>Rockland</v>
      </c>
      <c r="E131">
        <v>10184</v>
      </c>
      <c r="F131" t="s">
        <v>301</v>
      </c>
      <c r="G131" t="s">
        <v>301</v>
      </c>
      <c r="H131"/>
    </row>
    <row r="132" spans="1:8" x14ac:dyDescent="0.25">
      <c r="A132" s="16" t="s">
        <v>251</v>
      </c>
      <c r="B132" s="16">
        <v>10989</v>
      </c>
      <c r="C132" s="16">
        <v>96</v>
      </c>
      <c r="D132" s="16" t="str">
        <f t="shared" si="3"/>
        <v>Rockland</v>
      </c>
      <c r="E132">
        <v>10185</v>
      </c>
      <c r="F132" t="s">
        <v>301</v>
      </c>
      <c r="G132" t="s">
        <v>301</v>
      </c>
      <c r="H132"/>
    </row>
    <row r="133" spans="1:8" x14ac:dyDescent="0.25">
      <c r="A133" s="16" t="s">
        <v>251</v>
      </c>
      <c r="B133" s="16">
        <v>10990</v>
      </c>
      <c r="C133" s="16">
        <v>120</v>
      </c>
      <c r="D133" s="16" t="str">
        <f t="shared" si="3"/>
        <v>Orange</v>
      </c>
      <c r="E133">
        <v>10196</v>
      </c>
      <c r="F133" t="s">
        <v>301</v>
      </c>
      <c r="G133" t="s">
        <v>301</v>
      </c>
      <c r="H133"/>
    </row>
    <row r="134" spans="1:8" x14ac:dyDescent="0.25">
      <c r="A134" s="16" t="s">
        <v>251</v>
      </c>
      <c r="B134" s="16">
        <v>10993</v>
      </c>
      <c r="C134" s="16">
        <v>25</v>
      </c>
      <c r="D134" s="16" t="str">
        <f t="shared" si="3"/>
        <v>Rockland</v>
      </c>
      <c r="E134">
        <v>10197</v>
      </c>
      <c r="F134" t="s">
        <v>301</v>
      </c>
      <c r="G134" t="s">
        <v>301</v>
      </c>
      <c r="H134"/>
    </row>
    <row r="135" spans="1:8" x14ac:dyDescent="0.25">
      <c r="A135" s="16" t="s">
        <v>251</v>
      </c>
      <c r="B135" s="16">
        <v>10993</v>
      </c>
      <c r="C135" s="16">
        <v>24</v>
      </c>
      <c r="D135" s="16" t="str">
        <f t="shared" si="3"/>
        <v>Rockland</v>
      </c>
      <c r="E135">
        <v>10199</v>
      </c>
      <c r="F135" t="s">
        <v>301</v>
      </c>
      <c r="G135" t="s">
        <v>301</v>
      </c>
      <c r="H135"/>
    </row>
    <row r="136" spans="1:8" x14ac:dyDescent="0.25">
      <c r="A136" s="16" t="s">
        <v>251</v>
      </c>
      <c r="B136" s="16">
        <v>11004</v>
      </c>
      <c r="C136" s="16">
        <v>60</v>
      </c>
      <c r="D136" s="16" t="str">
        <f t="shared" si="3"/>
        <v>Queens</v>
      </c>
      <c r="E136">
        <v>10203</v>
      </c>
      <c r="F136" t="s">
        <v>301</v>
      </c>
      <c r="G136" t="s">
        <v>301</v>
      </c>
      <c r="H136"/>
    </row>
    <row r="137" spans="1:8" x14ac:dyDescent="0.25">
      <c r="A137" s="16" t="s">
        <v>251</v>
      </c>
      <c r="B137" s="16">
        <v>11010</v>
      </c>
      <c r="C137" s="16">
        <v>150</v>
      </c>
      <c r="D137" s="16" t="str">
        <f t="shared" si="3"/>
        <v>Nassau</v>
      </c>
      <c r="E137">
        <v>10211</v>
      </c>
      <c r="F137" t="s">
        <v>301</v>
      </c>
      <c r="G137" t="s">
        <v>301</v>
      </c>
      <c r="H137"/>
    </row>
    <row r="138" spans="1:8" x14ac:dyDescent="0.25">
      <c r="A138" s="16" t="s">
        <v>251</v>
      </c>
      <c r="B138" s="16">
        <v>11021</v>
      </c>
      <c r="C138" s="16">
        <v>214</v>
      </c>
      <c r="D138" s="16" t="str">
        <f t="shared" si="3"/>
        <v>Nassau</v>
      </c>
      <c r="E138">
        <v>10212</v>
      </c>
      <c r="F138" t="s">
        <v>301</v>
      </c>
      <c r="G138" t="s">
        <v>301</v>
      </c>
      <c r="H138"/>
    </row>
    <row r="139" spans="1:8" x14ac:dyDescent="0.25">
      <c r="A139" s="16" t="s">
        <v>251</v>
      </c>
      <c r="B139" s="16">
        <v>11021</v>
      </c>
      <c r="C139" s="16">
        <v>200</v>
      </c>
      <c r="D139" s="16" t="str">
        <f t="shared" si="3"/>
        <v>Nassau</v>
      </c>
      <c r="E139">
        <v>10213</v>
      </c>
      <c r="F139" t="s">
        <v>301</v>
      </c>
      <c r="G139" t="s">
        <v>301</v>
      </c>
      <c r="H139"/>
    </row>
    <row r="140" spans="1:8" x14ac:dyDescent="0.25">
      <c r="A140" s="16" t="s">
        <v>251</v>
      </c>
      <c r="B140" s="16">
        <v>11030</v>
      </c>
      <c r="C140" s="16">
        <v>256</v>
      </c>
      <c r="D140" s="16" t="str">
        <f t="shared" si="3"/>
        <v>Nassau</v>
      </c>
      <c r="E140">
        <v>10242</v>
      </c>
      <c r="F140" t="s">
        <v>301</v>
      </c>
      <c r="G140" t="s">
        <v>301</v>
      </c>
      <c r="H140"/>
    </row>
    <row r="141" spans="1:8" x14ac:dyDescent="0.25">
      <c r="A141" s="16" t="s">
        <v>251</v>
      </c>
      <c r="B141" s="16">
        <v>11040</v>
      </c>
      <c r="C141" s="16">
        <v>527</v>
      </c>
      <c r="D141" s="16" t="str">
        <f t="shared" si="3"/>
        <v>Nassau</v>
      </c>
      <c r="E141">
        <v>10249</v>
      </c>
      <c r="F141" t="s">
        <v>301</v>
      </c>
      <c r="G141" t="s">
        <v>301</v>
      </c>
      <c r="H141"/>
    </row>
    <row r="142" spans="1:8" x14ac:dyDescent="0.25">
      <c r="A142" s="16" t="s">
        <v>251</v>
      </c>
      <c r="B142" s="16">
        <v>11050</v>
      </c>
      <c r="C142" s="16">
        <v>180</v>
      </c>
      <c r="D142" s="16" t="str">
        <f t="shared" si="3"/>
        <v>Nassau</v>
      </c>
      <c r="E142">
        <v>10256</v>
      </c>
      <c r="F142" t="s">
        <v>301</v>
      </c>
      <c r="G142" t="s">
        <v>301</v>
      </c>
      <c r="H142"/>
    </row>
    <row r="143" spans="1:8" x14ac:dyDescent="0.25">
      <c r="A143" s="16" t="s">
        <v>251</v>
      </c>
      <c r="B143" s="16">
        <v>11050</v>
      </c>
      <c r="C143" s="16">
        <v>56</v>
      </c>
      <c r="D143" s="16" t="str">
        <f t="shared" si="3"/>
        <v>Nassau</v>
      </c>
      <c r="E143">
        <v>10257</v>
      </c>
      <c r="F143" t="s">
        <v>301</v>
      </c>
      <c r="G143" t="s">
        <v>301</v>
      </c>
      <c r="H143"/>
    </row>
    <row r="144" spans="1:8" x14ac:dyDescent="0.25">
      <c r="A144" s="16" t="s">
        <v>251</v>
      </c>
      <c r="B144" s="16">
        <v>11102</v>
      </c>
      <c r="C144" s="16">
        <v>280</v>
      </c>
      <c r="D144" s="16" t="str">
        <f t="shared" si="3"/>
        <v>Queens</v>
      </c>
      <c r="E144">
        <v>10258</v>
      </c>
      <c r="F144" t="s">
        <v>301</v>
      </c>
      <c r="G144" t="s">
        <v>301</v>
      </c>
      <c r="H144"/>
    </row>
    <row r="145" spans="1:8" x14ac:dyDescent="0.25">
      <c r="A145" s="16" t="s">
        <v>251</v>
      </c>
      <c r="B145" s="16">
        <v>11201</v>
      </c>
      <c r="C145" s="16">
        <v>364</v>
      </c>
      <c r="D145" s="16" t="str">
        <f t="shared" si="3"/>
        <v>Kings</v>
      </c>
      <c r="E145">
        <v>10259</v>
      </c>
      <c r="F145" t="s">
        <v>301</v>
      </c>
      <c r="G145" t="s">
        <v>301</v>
      </c>
      <c r="H145"/>
    </row>
    <row r="146" spans="1:8" x14ac:dyDescent="0.25">
      <c r="A146" s="16" t="s">
        <v>251</v>
      </c>
      <c r="B146" s="16">
        <v>11201</v>
      </c>
      <c r="C146" s="16">
        <v>400</v>
      </c>
      <c r="D146" s="16" t="str">
        <f t="shared" si="3"/>
        <v>Kings</v>
      </c>
      <c r="E146">
        <v>10260</v>
      </c>
      <c r="F146" t="s">
        <v>301</v>
      </c>
      <c r="G146" t="s">
        <v>301</v>
      </c>
      <c r="H146"/>
    </row>
    <row r="147" spans="1:8" x14ac:dyDescent="0.25">
      <c r="A147" s="16" t="s">
        <v>251</v>
      </c>
      <c r="B147" s="16">
        <v>11203</v>
      </c>
      <c r="C147" s="16">
        <v>320</v>
      </c>
      <c r="D147" s="16" t="str">
        <f t="shared" si="3"/>
        <v>Kings</v>
      </c>
      <c r="E147">
        <v>10261</v>
      </c>
      <c r="F147" t="s">
        <v>301</v>
      </c>
      <c r="G147" t="s">
        <v>301</v>
      </c>
      <c r="H147"/>
    </row>
    <row r="148" spans="1:8" x14ac:dyDescent="0.25">
      <c r="A148" s="16" t="s">
        <v>251</v>
      </c>
      <c r="B148" s="16">
        <v>11203</v>
      </c>
      <c r="C148" s="16">
        <v>538</v>
      </c>
      <c r="D148" s="16" t="str">
        <f t="shared" si="3"/>
        <v>Kings</v>
      </c>
      <c r="E148">
        <v>10265</v>
      </c>
      <c r="F148" t="s">
        <v>301</v>
      </c>
      <c r="G148" t="s">
        <v>301</v>
      </c>
      <c r="H148"/>
    </row>
    <row r="149" spans="1:8" x14ac:dyDescent="0.25">
      <c r="A149" s="16" t="s">
        <v>251</v>
      </c>
      <c r="B149" s="16">
        <v>11207</v>
      </c>
      <c r="C149" s="16">
        <v>280</v>
      </c>
      <c r="D149" s="16" t="str">
        <f t="shared" si="3"/>
        <v>Kings</v>
      </c>
      <c r="E149">
        <v>10268</v>
      </c>
      <c r="F149" t="s">
        <v>301</v>
      </c>
      <c r="G149" t="s">
        <v>301</v>
      </c>
      <c r="H149"/>
    </row>
    <row r="150" spans="1:8" x14ac:dyDescent="0.25">
      <c r="A150" s="16" t="s">
        <v>251</v>
      </c>
      <c r="B150" s="16">
        <v>11207</v>
      </c>
      <c r="C150" s="16">
        <v>225</v>
      </c>
      <c r="D150" s="16" t="str">
        <f t="shared" si="3"/>
        <v>Kings</v>
      </c>
      <c r="E150">
        <v>10269</v>
      </c>
      <c r="F150" t="s">
        <v>301</v>
      </c>
      <c r="G150" t="s">
        <v>301</v>
      </c>
      <c r="H150"/>
    </row>
    <row r="151" spans="1:8" x14ac:dyDescent="0.25">
      <c r="A151" s="16" t="s">
        <v>251</v>
      </c>
      <c r="B151" s="16">
        <v>11208</v>
      </c>
      <c r="C151" s="16">
        <v>120</v>
      </c>
      <c r="D151" s="16" t="str">
        <f t="shared" si="3"/>
        <v>Kings</v>
      </c>
      <c r="E151">
        <v>10270</v>
      </c>
      <c r="F151" t="s">
        <v>301</v>
      </c>
      <c r="G151" t="s">
        <v>301</v>
      </c>
      <c r="H151"/>
    </row>
    <row r="152" spans="1:8" x14ac:dyDescent="0.25">
      <c r="A152" s="16" t="s">
        <v>251</v>
      </c>
      <c r="B152" s="16">
        <v>11208</v>
      </c>
      <c r="C152" s="16">
        <v>140</v>
      </c>
      <c r="D152" s="16" t="str">
        <f t="shared" si="3"/>
        <v>Kings</v>
      </c>
      <c r="E152">
        <v>10271</v>
      </c>
      <c r="F152" t="s">
        <v>301</v>
      </c>
      <c r="G152" t="s">
        <v>301</v>
      </c>
      <c r="H152"/>
    </row>
    <row r="153" spans="1:8" x14ac:dyDescent="0.25">
      <c r="A153" s="16" t="s">
        <v>251</v>
      </c>
      <c r="B153" s="16">
        <v>11212</v>
      </c>
      <c r="C153" s="16">
        <v>448</v>
      </c>
      <c r="D153" s="16" t="str">
        <f t="shared" si="3"/>
        <v>Kings</v>
      </c>
      <c r="E153">
        <v>10272</v>
      </c>
      <c r="F153" t="s">
        <v>301</v>
      </c>
      <c r="G153" t="s">
        <v>301</v>
      </c>
      <c r="H153"/>
    </row>
    <row r="154" spans="1:8" x14ac:dyDescent="0.25">
      <c r="A154" s="16" t="s">
        <v>251</v>
      </c>
      <c r="B154" s="16">
        <v>11213</v>
      </c>
      <c r="C154" s="16">
        <v>295</v>
      </c>
      <c r="D154" s="16" t="str">
        <f t="shared" si="3"/>
        <v>Kings</v>
      </c>
      <c r="E154">
        <v>10273</v>
      </c>
      <c r="F154" t="s">
        <v>301</v>
      </c>
      <c r="G154" t="s">
        <v>301</v>
      </c>
      <c r="H154"/>
    </row>
    <row r="155" spans="1:8" x14ac:dyDescent="0.25">
      <c r="A155" s="16" t="s">
        <v>251</v>
      </c>
      <c r="B155" s="16">
        <v>11214</v>
      </c>
      <c r="C155" s="16">
        <v>200</v>
      </c>
      <c r="D155" s="16" t="str">
        <f t="shared" si="3"/>
        <v>Kings</v>
      </c>
      <c r="E155">
        <v>10274</v>
      </c>
      <c r="F155" t="s">
        <v>301</v>
      </c>
      <c r="G155" t="s">
        <v>301</v>
      </c>
      <c r="H155"/>
    </row>
    <row r="156" spans="1:8" x14ac:dyDescent="0.25">
      <c r="A156" s="16" t="s">
        <v>251</v>
      </c>
      <c r="B156" s="16">
        <v>11214</v>
      </c>
      <c r="C156" s="16">
        <v>271</v>
      </c>
      <c r="D156" s="16" t="str">
        <f t="shared" si="3"/>
        <v>Kings</v>
      </c>
      <c r="E156">
        <v>10275</v>
      </c>
      <c r="F156" t="s">
        <v>301</v>
      </c>
      <c r="G156" t="s">
        <v>301</v>
      </c>
      <c r="H156"/>
    </row>
    <row r="157" spans="1:8" x14ac:dyDescent="0.25">
      <c r="A157" s="16" t="s">
        <v>251</v>
      </c>
      <c r="B157" s="16">
        <v>11214</v>
      </c>
      <c r="C157" s="16">
        <v>240</v>
      </c>
      <c r="D157" s="16" t="str">
        <f t="shared" si="3"/>
        <v>Kings</v>
      </c>
      <c r="E157">
        <v>10276</v>
      </c>
      <c r="F157" t="s">
        <v>301</v>
      </c>
      <c r="G157" t="s">
        <v>301</v>
      </c>
      <c r="H157"/>
    </row>
    <row r="158" spans="1:8" x14ac:dyDescent="0.25">
      <c r="A158" s="16" t="s">
        <v>251</v>
      </c>
      <c r="B158" s="16">
        <v>11216</v>
      </c>
      <c r="C158" s="16">
        <v>140</v>
      </c>
      <c r="D158" s="16" t="str">
        <f t="shared" si="3"/>
        <v>Kings</v>
      </c>
      <c r="E158">
        <v>10277</v>
      </c>
      <c r="F158" t="s">
        <v>301</v>
      </c>
      <c r="G158" t="s">
        <v>301</v>
      </c>
      <c r="H158"/>
    </row>
    <row r="159" spans="1:8" x14ac:dyDescent="0.25">
      <c r="A159" s="16" t="s">
        <v>251</v>
      </c>
      <c r="B159" s="16">
        <v>11217</v>
      </c>
      <c r="C159" s="16">
        <v>288</v>
      </c>
      <c r="D159" s="16" t="str">
        <f t="shared" si="3"/>
        <v>Kings</v>
      </c>
      <c r="E159">
        <v>10278</v>
      </c>
      <c r="F159" t="s">
        <v>301</v>
      </c>
      <c r="G159" t="s">
        <v>301</v>
      </c>
      <c r="H159"/>
    </row>
    <row r="160" spans="1:8" x14ac:dyDescent="0.25">
      <c r="A160" s="16" t="s">
        <v>251</v>
      </c>
      <c r="B160" s="16">
        <v>11217</v>
      </c>
      <c r="C160" s="16">
        <v>235</v>
      </c>
      <c r="D160" s="16" t="str">
        <f t="shared" si="3"/>
        <v>Kings</v>
      </c>
      <c r="E160">
        <v>10279</v>
      </c>
      <c r="F160" t="s">
        <v>301</v>
      </c>
      <c r="G160" t="s">
        <v>301</v>
      </c>
      <c r="H160"/>
    </row>
    <row r="161" spans="1:8" x14ac:dyDescent="0.25">
      <c r="A161" s="16" t="s">
        <v>251</v>
      </c>
      <c r="B161" s="16">
        <v>11218</v>
      </c>
      <c r="C161" s="16">
        <v>240</v>
      </c>
      <c r="D161" s="16" t="str">
        <f t="shared" si="3"/>
        <v>Kings</v>
      </c>
      <c r="E161">
        <v>10280</v>
      </c>
      <c r="F161" t="s">
        <v>301</v>
      </c>
      <c r="G161" t="s">
        <v>301</v>
      </c>
      <c r="H161"/>
    </row>
    <row r="162" spans="1:8" x14ac:dyDescent="0.25">
      <c r="A162" s="16" t="s">
        <v>251</v>
      </c>
      <c r="B162" s="16">
        <v>11219</v>
      </c>
      <c r="C162" s="16">
        <v>135</v>
      </c>
      <c r="D162" s="16" t="str">
        <f t="shared" si="3"/>
        <v>Kings</v>
      </c>
      <c r="E162">
        <v>10281</v>
      </c>
      <c r="F162" t="s">
        <v>301</v>
      </c>
      <c r="G162" t="s">
        <v>301</v>
      </c>
      <c r="H162"/>
    </row>
    <row r="163" spans="1:8" x14ac:dyDescent="0.25">
      <c r="A163" s="16" t="s">
        <v>251</v>
      </c>
      <c r="B163" s="16">
        <v>11219</v>
      </c>
      <c r="C163" s="16">
        <v>79</v>
      </c>
      <c r="D163" s="16" t="str">
        <f t="shared" si="3"/>
        <v>Kings</v>
      </c>
      <c r="E163">
        <v>10282</v>
      </c>
      <c r="F163" t="s">
        <v>301</v>
      </c>
      <c r="G163" t="s">
        <v>301</v>
      </c>
      <c r="H163"/>
    </row>
    <row r="164" spans="1:8" x14ac:dyDescent="0.25">
      <c r="A164" s="16" t="s">
        <v>251</v>
      </c>
      <c r="B164" s="16">
        <v>11219</v>
      </c>
      <c r="C164" s="16">
        <v>510</v>
      </c>
      <c r="D164" s="16" t="str">
        <f t="shared" si="3"/>
        <v>Kings</v>
      </c>
      <c r="E164">
        <v>10285</v>
      </c>
      <c r="F164" t="s">
        <v>301</v>
      </c>
      <c r="G164" t="s">
        <v>301</v>
      </c>
      <c r="H164"/>
    </row>
    <row r="165" spans="1:8" x14ac:dyDescent="0.25">
      <c r="A165" s="16" t="s">
        <v>251</v>
      </c>
      <c r="B165" s="16">
        <v>11221</v>
      </c>
      <c r="C165" s="16">
        <v>240</v>
      </c>
      <c r="D165" s="16" t="str">
        <f t="shared" si="3"/>
        <v>Kings</v>
      </c>
      <c r="E165">
        <v>10286</v>
      </c>
      <c r="F165" t="s">
        <v>301</v>
      </c>
      <c r="G165" t="s">
        <v>301</v>
      </c>
      <c r="H165"/>
    </row>
    <row r="166" spans="1:8" x14ac:dyDescent="0.25">
      <c r="A166" s="16" t="s">
        <v>251</v>
      </c>
      <c r="B166" s="16">
        <v>11224</v>
      </c>
      <c r="C166" s="16">
        <v>360</v>
      </c>
      <c r="D166" s="16" t="str">
        <f t="shared" si="3"/>
        <v>Kings</v>
      </c>
      <c r="E166">
        <v>10292</v>
      </c>
      <c r="F166" t="s">
        <v>301</v>
      </c>
      <c r="G166" t="s">
        <v>301</v>
      </c>
      <c r="H166"/>
    </row>
    <row r="167" spans="1:8" x14ac:dyDescent="0.25">
      <c r="A167" s="16" t="s">
        <v>251</v>
      </c>
      <c r="B167" s="16">
        <v>11224</v>
      </c>
      <c r="C167" s="16">
        <v>320</v>
      </c>
      <c r="D167" s="16" t="str">
        <f t="shared" si="3"/>
        <v>Kings</v>
      </c>
      <c r="E167">
        <v>10301</v>
      </c>
      <c r="F167" t="s">
        <v>1391</v>
      </c>
      <c r="G167" t="s">
        <v>1390</v>
      </c>
      <c r="H167"/>
    </row>
    <row r="168" spans="1:8" x14ac:dyDescent="0.25">
      <c r="A168" s="16" t="s">
        <v>251</v>
      </c>
      <c r="B168" s="16">
        <v>11224</v>
      </c>
      <c r="C168" s="16">
        <v>200</v>
      </c>
      <c r="D168" s="16" t="str">
        <f t="shared" si="3"/>
        <v>Kings</v>
      </c>
      <c r="E168">
        <v>10302</v>
      </c>
      <c r="F168" t="s">
        <v>1391</v>
      </c>
      <c r="G168" t="s">
        <v>1390</v>
      </c>
      <c r="H168"/>
    </row>
    <row r="169" spans="1:8" x14ac:dyDescent="0.25">
      <c r="A169" s="16" t="s">
        <v>251</v>
      </c>
      <c r="B169" s="16">
        <v>11226</v>
      </c>
      <c r="C169" s="16">
        <v>200</v>
      </c>
      <c r="D169" s="16" t="str">
        <f t="shared" si="3"/>
        <v>Kings</v>
      </c>
      <c r="E169">
        <v>10303</v>
      </c>
      <c r="F169" t="s">
        <v>1391</v>
      </c>
      <c r="G169" t="s">
        <v>1390</v>
      </c>
      <c r="H169"/>
    </row>
    <row r="170" spans="1:8" x14ac:dyDescent="0.25">
      <c r="A170" s="16" t="s">
        <v>251</v>
      </c>
      <c r="B170" s="16">
        <v>11226</v>
      </c>
      <c r="C170" s="16">
        <v>200</v>
      </c>
      <c r="D170" s="16" t="str">
        <f t="shared" si="3"/>
        <v>Kings</v>
      </c>
      <c r="E170">
        <v>10304</v>
      </c>
      <c r="F170" t="s">
        <v>1391</v>
      </c>
      <c r="G170" t="s">
        <v>1390</v>
      </c>
      <c r="H170"/>
    </row>
    <row r="171" spans="1:8" x14ac:dyDescent="0.25">
      <c r="A171" s="16" t="s">
        <v>251</v>
      </c>
      <c r="B171" s="16">
        <v>11226</v>
      </c>
      <c r="C171" s="16">
        <v>119</v>
      </c>
      <c r="D171" s="16" t="str">
        <f t="shared" si="3"/>
        <v>Kings</v>
      </c>
      <c r="E171">
        <v>10305</v>
      </c>
      <c r="F171" t="s">
        <v>1391</v>
      </c>
      <c r="G171" t="s">
        <v>1390</v>
      </c>
      <c r="H171"/>
    </row>
    <row r="172" spans="1:8" x14ac:dyDescent="0.25">
      <c r="A172" s="16" t="s">
        <v>251</v>
      </c>
      <c r="B172" s="16">
        <v>11228</v>
      </c>
      <c r="C172" s="16">
        <v>200</v>
      </c>
      <c r="D172" s="16" t="str">
        <f t="shared" si="3"/>
        <v>Kings</v>
      </c>
      <c r="E172">
        <v>10306</v>
      </c>
      <c r="F172" t="s">
        <v>1391</v>
      </c>
      <c r="G172" t="s">
        <v>1390</v>
      </c>
      <c r="H172"/>
    </row>
    <row r="173" spans="1:8" x14ac:dyDescent="0.25">
      <c r="A173" s="16" t="s">
        <v>251</v>
      </c>
      <c r="B173" s="16">
        <v>11229</v>
      </c>
      <c r="C173" s="16">
        <v>189</v>
      </c>
      <c r="D173" s="16" t="str">
        <f t="shared" si="3"/>
        <v>Kings</v>
      </c>
      <c r="E173">
        <v>10307</v>
      </c>
      <c r="F173" t="s">
        <v>1391</v>
      </c>
      <c r="G173" t="s">
        <v>1390</v>
      </c>
      <c r="H173"/>
    </row>
    <row r="174" spans="1:8" x14ac:dyDescent="0.25">
      <c r="A174" s="16" t="s">
        <v>251</v>
      </c>
      <c r="B174" s="16">
        <v>11230</v>
      </c>
      <c r="C174" s="16">
        <v>215</v>
      </c>
      <c r="D174" s="16" t="str">
        <f t="shared" si="3"/>
        <v>Kings</v>
      </c>
      <c r="E174">
        <v>10308</v>
      </c>
      <c r="F174" t="s">
        <v>1391</v>
      </c>
      <c r="G174" t="s">
        <v>1390</v>
      </c>
      <c r="H174"/>
    </row>
    <row r="175" spans="1:8" x14ac:dyDescent="0.25">
      <c r="A175" s="16" t="s">
        <v>251</v>
      </c>
      <c r="B175" s="16">
        <v>11233</v>
      </c>
      <c r="C175" s="16">
        <v>240</v>
      </c>
      <c r="D175" s="16" t="str">
        <f t="shared" si="3"/>
        <v>Kings</v>
      </c>
      <c r="E175">
        <v>10309</v>
      </c>
      <c r="F175" t="s">
        <v>1391</v>
      </c>
      <c r="G175" t="s">
        <v>1390</v>
      </c>
      <c r="H175"/>
    </row>
    <row r="176" spans="1:8" x14ac:dyDescent="0.25">
      <c r="A176" s="16" t="s">
        <v>251</v>
      </c>
      <c r="B176" s="16">
        <v>11235</v>
      </c>
      <c r="C176" s="16">
        <v>436</v>
      </c>
      <c r="D176" s="16" t="str">
        <f t="shared" si="3"/>
        <v>Kings</v>
      </c>
      <c r="E176">
        <v>10310</v>
      </c>
      <c r="F176" t="s">
        <v>1391</v>
      </c>
      <c r="G176" t="s">
        <v>1390</v>
      </c>
      <c r="H176"/>
    </row>
    <row r="177" spans="1:8" x14ac:dyDescent="0.25">
      <c r="A177" s="16" t="s">
        <v>251</v>
      </c>
      <c r="B177" s="16">
        <v>11235</v>
      </c>
      <c r="C177" s="16">
        <v>200</v>
      </c>
      <c r="D177" s="16" t="str">
        <f t="shared" si="3"/>
        <v>Kings</v>
      </c>
      <c r="E177">
        <v>10311</v>
      </c>
      <c r="F177" t="s">
        <v>1391</v>
      </c>
      <c r="G177" t="s">
        <v>1390</v>
      </c>
      <c r="H177"/>
    </row>
    <row r="178" spans="1:8" x14ac:dyDescent="0.25">
      <c r="A178" s="16" t="s">
        <v>251</v>
      </c>
      <c r="B178" s="16">
        <v>11235</v>
      </c>
      <c r="C178" s="16">
        <v>320</v>
      </c>
      <c r="D178" s="16" t="str">
        <f t="shared" si="3"/>
        <v>Kings</v>
      </c>
      <c r="E178">
        <v>10312</v>
      </c>
      <c r="F178" t="s">
        <v>1391</v>
      </c>
      <c r="G178" t="s">
        <v>1390</v>
      </c>
      <c r="H178"/>
    </row>
    <row r="179" spans="1:8" x14ac:dyDescent="0.25">
      <c r="A179" s="16" t="s">
        <v>251</v>
      </c>
      <c r="B179" s="16">
        <v>11236</v>
      </c>
      <c r="C179" s="16">
        <v>380</v>
      </c>
      <c r="D179" s="16" t="str">
        <f t="shared" si="3"/>
        <v>Kings</v>
      </c>
      <c r="E179">
        <v>10313</v>
      </c>
      <c r="F179" t="s">
        <v>1391</v>
      </c>
      <c r="G179" t="s">
        <v>1390</v>
      </c>
      <c r="H179"/>
    </row>
    <row r="180" spans="1:8" x14ac:dyDescent="0.25">
      <c r="A180" s="16" t="s">
        <v>251</v>
      </c>
      <c r="B180" s="16">
        <v>11236</v>
      </c>
      <c r="C180" s="16">
        <v>270</v>
      </c>
      <c r="D180" s="16" t="str">
        <f t="shared" si="3"/>
        <v>Kings</v>
      </c>
      <c r="E180">
        <v>10314</v>
      </c>
      <c r="F180" t="s">
        <v>1391</v>
      </c>
      <c r="G180" t="s">
        <v>1390</v>
      </c>
      <c r="H180"/>
    </row>
    <row r="181" spans="1:8" x14ac:dyDescent="0.25">
      <c r="A181" s="16" t="s">
        <v>251</v>
      </c>
      <c r="B181" s="16">
        <v>11238</v>
      </c>
      <c r="C181" s="16">
        <v>320</v>
      </c>
      <c r="D181" s="16" t="str">
        <f t="shared" si="3"/>
        <v>Kings</v>
      </c>
      <c r="E181">
        <v>10451</v>
      </c>
      <c r="F181" t="s">
        <v>1392</v>
      </c>
      <c r="G181" t="s">
        <v>1392</v>
      </c>
      <c r="H181"/>
    </row>
    <row r="182" spans="1:8" x14ac:dyDescent="0.25">
      <c r="A182" s="16" t="s">
        <v>251</v>
      </c>
      <c r="B182" s="16">
        <v>11238</v>
      </c>
      <c r="C182" s="16">
        <v>148</v>
      </c>
      <c r="D182" s="16" t="str">
        <f t="shared" si="3"/>
        <v>Kings</v>
      </c>
      <c r="E182">
        <v>10452</v>
      </c>
      <c r="F182" t="s">
        <v>1392</v>
      </c>
      <c r="G182" t="s">
        <v>1392</v>
      </c>
      <c r="H182"/>
    </row>
    <row r="183" spans="1:8" x14ac:dyDescent="0.25">
      <c r="A183" s="16" t="s">
        <v>251</v>
      </c>
      <c r="B183" s="16">
        <v>11239</v>
      </c>
      <c r="C183" s="16">
        <v>188</v>
      </c>
      <c r="D183" s="16" t="str">
        <f t="shared" si="3"/>
        <v>Kings</v>
      </c>
      <c r="E183">
        <v>10453</v>
      </c>
      <c r="F183" t="s">
        <v>1392</v>
      </c>
      <c r="G183" t="s">
        <v>1392</v>
      </c>
      <c r="H183"/>
    </row>
    <row r="184" spans="1:8" x14ac:dyDescent="0.25">
      <c r="A184" s="16" t="s">
        <v>251</v>
      </c>
      <c r="B184" s="16">
        <v>11249</v>
      </c>
      <c r="C184" s="16">
        <v>200</v>
      </c>
      <c r="D184" s="16" t="str">
        <f t="shared" si="3"/>
        <v>Kings</v>
      </c>
      <c r="E184">
        <v>10454</v>
      </c>
      <c r="F184" t="s">
        <v>1392</v>
      </c>
      <c r="G184" t="s">
        <v>1392</v>
      </c>
      <c r="H184"/>
    </row>
    <row r="185" spans="1:8" x14ac:dyDescent="0.25">
      <c r="A185" s="16" t="s">
        <v>251</v>
      </c>
      <c r="B185" s="16">
        <v>11354</v>
      </c>
      <c r="C185" s="16">
        <v>302</v>
      </c>
      <c r="D185" s="16" t="str">
        <f t="shared" si="3"/>
        <v>Queens</v>
      </c>
      <c r="E185">
        <v>10455</v>
      </c>
      <c r="F185" t="s">
        <v>1392</v>
      </c>
      <c r="G185" t="s">
        <v>1392</v>
      </c>
      <c r="H185"/>
    </row>
    <row r="186" spans="1:8" x14ac:dyDescent="0.25">
      <c r="A186" s="16" t="s">
        <v>251</v>
      </c>
      <c r="B186" s="16">
        <v>11354</v>
      </c>
      <c r="C186" s="16">
        <v>227</v>
      </c>
      <c r="D186" s="16" t="str">
        <f t="shared" si="3"/>
        <v>Queens</v>
      </c>
      <c r="E186">
        <v>10456</v>
      </c>
      <c r="F186" t="s">
        <v>1392</v>
      </c>
      <c r="G186" t="s">
        <v>1392</v>
      </c>
      <c r="H186"/>
    </row>
    <row r="187" spans="1:8" x14ac:dyDescent="0.25">
      <c r="A187" s="16" t="s">
        <v>251</v>
      </c>
      <c r="B187" s="16">
        <v>11354</v>
      </c>
      <c r="C187" s="16">
        <v>200</v>
      </c>
      <c r="D187" s="16" t="str">
        <f t="shared" si="3"/>
        <v>Queens</v>
      </c>
      <c r="E187">
        <v>10457</v>
      </c>
      <c r="F187" t="s">
        <v>1392</v>
      </c>
      <c r="G187" t="s">
        <v>1392</v>
      </c>
      <c r="H187"/>
    </row>
    <row r="188" spans="1:8" x14ac:dyDescent="0.25">
      <c r="A188" s="16" t="s">
        <v>251</v>
      </c>
      <c r="B188" s="16">
        <v>11354</v>
      </c>
      <c r="C188" s="16">
        <v>200</v>
      </c>
      <c r="D188" s="16" t="str">
        <f t="shared" si="3"/>
        <v>Queens</v>
      </c>
      <c r="E188">
        <v>10458</v>
      </c>
      <c r="F188" t="s">
        <v>1392</v>
      </c>
      <c r="G188" t="s">
        <v>1392</v>
      </c>
      <c r="H188"/>
    </row>
    <row r="189" spans="1:8" x14ac:dyDescent="0.25">
      <c r="A189" s="16" t="s">
        <v>251</v>
      </c>
      <c r="B189" s="16">
        <v>11354</v>
      </c>
      <c r="C189" s="16">
        <v>218</v>
      </c>
      <c r="D189" s="16" t="str">
        <f t="shared" si="3"/>
        <v>Queens</v>
      </c>
      <c r="E189">
        <v>10459</v>
      </c>
      <c r="F189" t="s">
        <v>1392</v>
      </c>
      <c r="G189" t="s">
        <v>1392</v>
      </c>
      <c r="H189"/>
    </row>
    <row r="190" spans="1:8" x14ac:dyDescent="0.25">
      <c r="A190" s="16" t="s">
        <v>251</v>
      </c>
      <c r="B190" s="16">
        <v>11354</v>
      </c>
      <c r="C190" s="16">
        <v>280</v>
      </c>
      <c r="D190" s="16" t="str">
        <f t="shared" si="3"/>
        <v>Queens</v>
      </c>
      <c r="E190">
        <v>10460</v>
      </c>
      <c r="F190" t="s">
        <v>1392</v>
      </c>
      <c r="G190" t="s">
        <v>1392</v>
      </c>
      <c r="H190"/>
    </row>
    <row r="191" spans="1:8" x14ac:dyDescent="0.25">
      <c r="A191" s="16" t="s">
        <v>251</v>
      </c>
      <c r="B191" s="16">
        <v>11354</v>
      </c>
      <c r="C191" s="16">
        <v>278</v>
      </c>
      <c r="D191" s="16" t="str">
        <f t="shared" si="3"/>
        <v>Queens</v>
      </c>
      <c r="E191">
        <v>10461</v>
      </c>
      <c r="F191" t="s">
        <v>1392</v>
      </c>
      <c r="G191" t="s">
        <v>1392</v>
      </c>
      <c r="H191"/>
    </row>
    <row r="192" spans="1:8" x14ac:dyDescent="0.25">
      <c r="A192" s="16" t="s">
        <v>251</v>
      </c>
      <c r="B192" s="16">
        <v>11354</v>
      </c>
      <c r="C192" s="16">
        <v>200</v>
      </c>
      <c r="D192" s="16" t="str">
        <f t="shared" si="3"/>
        <v>Queens</v>
      </c>
      <c r="E192">
        <v>10462</v>
      </c>
      <c r="F192" t="s">
        <v>1392</v>
      </c>
      <c r="G192" t="s">
        <v>1392</v>
      </c>
      <c r="H192"/>
    </row>
    <row r="193" spans="1:8" x14ac:dyDescent="0.25">
      <c r="A193" s="16" t="s">
        <v>251</v>
      </c>
      <c r="B193" s="16">
        <v>11355</v>
      </c>
      <c r="C193" s="16">
        <v>6</v>
      </c>
      <c r="D193" s="16" t="str">
        <f t="shared" si="3"/>
        <v>Queens</v>
      </c>
      <c r="E193">
        <v>10463</v>
      </c>
      <c r="F193" t="s">
        <v>1392</v>
      </c>
      <c r="G193" t="s">
        <v>1392</v>
      </c>
      <c r="H193"/>
    </row>
    <row r="194" spans="1:8" x14ac:dyDescent="0.25">
      <c r="A194" s="16" t="s">
        <v>251</v>
      </c>
      <c r="B194" s="16">
        <v>11355</v>
      </c>
      <c r="C194" s="16">
        <v>320</v>
      </c>
      <c r="D194" s="16" t="str">
        <f t="shared" si="3"/>
        <v>Queens</v>
      </c>
      <c r="E194">
        <v>10464</v>
      </c>
      <c r="F194" t="s">
        <v>1392</v>
      </c>
      <c r="G194" t="s">
        <v>1392</v>
      </c>
      <c r="H194"/>
    </row>
    <row r="195" spans="1:8" x14ac:dyDescent="0.25">
      <c r="A195" s="16" t="s">
        <v>251</v>
      </c>
      <c r="B195" s="16">
        <v>11355</v>
      </c>
      <c r="C195" s="16">
        <v>16</v>
      </c>
      <c r="D195" s="16" t="str">
        <f t="shared" ref="D195:D258" si="4">VLOOKUP(B195,$E$2:$F$2206,2,FALSE)</f>
        <v>Queens</v>
      </c>
      <c r="E195">
        <v>10465</v>
      </c>
      <c r="F195" t="s">
        <v>1392</v>
      </c>
      <c r="G195" t="s">
        <v>1392</v>
      </c>
      <c r="H195"/>
    </row>
    <row r="196" spans="1:8" x14ac:dyDescent="0.25">
      <c r="A196" s="16" t="s">
        <v>251</v>
      </c>
      <c r="B196" s="16">
        <v>11357</v>
      </c>
      <c r="C196" s="16">
        <v>179</v>
      </c>
      <c r="D196" s="16" t="str">
        <f t="shared" si="4"/>
        <v>Queens</v>
      </c>
      <c r="E196">
        <v>10466</v>
      </c>
      <c r="F196" t="s">
        <v>1392</v>
      </c>
      <c r="G196" t="s">
        <v>1392</v>
      </c>
      <c r="H196"/>
    </row>
    <row r="197" spans="1:8" x14ac:dyDescent="0.25">
      <c r="A197" s="16" t="s">
        <v>251</v>
      </c>
      <c r="B197" s="16">
        <v>11357</v>
      </c>
      <c r="C197" s="16">
        <v>200</v>
      </c>
      <c r="D197" s="16" t="str">
        <f t="shared" si="4"/>
        <v>Queens</v>
      </c>
      <c r="E197">
        <v>10467</v>
      </c>
      <c r="F197" t="s">
        <v>1392</v>
      </c>
      <c r="G197" t="s">
        <v>1392</v>
      </c>
      <c r="H197"/>
    </row>
    <row r="198" spans="1:8" x14ac:dyDescent="0.25">
      <c r="A198" s="16" t="s">
        <v>251</v>
      </c>
      <c r="B198" s="16">
        <v>11360</v>
      </c>
      <c r="C198" s="16">
        <v>124</v>
      </c>
      <c r="D198" s="16" t="str">
        <f t="shared" si="4"/>
        <v>Queens</v>
      </c>
      <c r="E198">
        <v>10468</v>
      </c>
      <c r="F198" t="s">
        <v>1392</v>
      </c>
      <c r="G198" t="s">
        <v>1392</v>
      </c>
      <c r="H198"/>
    </row>
    <row r="199" spans="1:8" x14ac:dyDescent="0.25">
      <c r="A199" s="16" t="s">
        <v>251</v>
      </c>
      <c r="B199" s="16">
        <v>11361</v>
      </c>
      <c r="C199" s="16">
        <v>432</v>
      </c>
      <c r="D199" s="16" t="str">
        <f t="shared" si="4"/>
        <v>Queens</v>
      </c>
      <c r="E199">
        <v>10469</v>
      </c>
      <c r="F199" t="s">
        <v>1392</v>
      </c>
      <c r="G199" t="s">
        <v>1392</v>
      </c>
      <c r="H199"/>
    </row>
    <row r="200" spans="1:8" x14ac:dyDescent="0.25">
      <c r="A200" s="16" t="s">
        <v>251</v>
      </c>
      <c r="B200" s="16">
        <v>11362</v>
      </c>
      <c r="C200" s="16">
        <v>120</v>
      </c>
      <c r="D200" s="16" t="str">
        <f t="shared" si="4"/>
        <v>Queens</v>
      </c>
      <c r="E200">
        <v>10470</v>
      </c>
      <c r="F200" t="s">
        <v>1392</v>
      </c>
      <c r="G200" t="s">
        <v>1392</v>
      </c>
      <c r="H200"/>
    </row>
    <row r="201" spans="1:8" x14ac:dyDescent="0.25">
      <c r="A201" s="16" t="s">
        <v>251</v>
      </c>
      <c r="B201" s="16">
        <v>11366</v>
      </c>
      <c r="C201" s="16">
        <v>143</v>
      </c>
      <c r="D201" s="16" t="str">
        <f t="shared" si="4"/>
        <v>Queens</v>
      </c>
      <c r="E201">
        <v>10471</v>
      </c>
      <c r="F201" t="s">
        <v>1392</v>
      </c>
      <c r="G201" t="s">
        <v>1392</v>
      </c>
      <c r="H201"/>
    </row>
    <row r="202" spans="1:8" x14ac:dyDescent="0.25">
      <c r="A202" s="16" t="s">
        <v>251</v>
      </c>
      <c r="B202" s="16">
        <v>11368</v>
      </c>
      <c r="C202" s="16">
        <v>200</v>
      </c>
      <c r="D202" s="16" t="str">
        <f t="shared" si="4"/>
        <v>Queens</v>
      </c>
      <c r="E202">
        <v>10472</v>
      </c>
      <c r="F202" t="s">
        <v>1392</v>
      </c>
      <c r="G202" t="s">
        <v>1392</v>
      </c>
      <c r="H202"/>
    </row>
    <row r="203" spans="1:8" x14ac:dyDescent="0.25">
      <c r="A203" s="16" t="s">
        <v>251</v>
      </c>
      <c r="B203" s="16">
        <v>11368</v>
      </c>
      <c r="C203" s="16">
        <v>200</v>
      </c>
      <c r="D203" s="16" t="str">
        <f t="shared" si="4"/>
        <v>Queens</v>
      </c>
      <c r="E203">
        <v>10473</v>
      </c>
      <c r="F203" t="s">
        <v>1392</v>
      </c>
      <c r="G203" t="s">
        <v>1392</v>
      </c>
      <c r="H203"/>
    </row>
    <row r="204" spans="1:8" x14ac:dyDescent="0.25">
      <c r="A204" s="16" t="s">
        <v>251</v>
      </c>
      <c r="B204" s="16">
        <v>11369</v>
      </c>
      <c r="C204" s="16">
        <v>240</v>
      </c>
      <c r="D204" s="16" t="str">
        <f t="shared" si="4"/>
        <v>Queens</v>
      </c>
      <c r="E204">
        <v>10474</v>
      </c>
      <c r="F204" t="s">
        <v>1392</v>
      </c>
      <c r="G204" t="s">
        <v>1392</v>
      </c>
      <c r="H204"/>
    </row>
    <row r="205" spans="1:8" x14ac:dyDescent="0.25">
      <c r="A205" s="16" t="s">
        <v>251</v>
      </c>
      <c r="B205" s="16">
        <v>11372</v>
      </c>
      <c r="C205" s="16">
        <v>280</v>
      </c>
      <c r="D205" s="16" t="str">
        <f t="shared" si="4"/>
        <v>Queens</v>
      </c>
      <c r="E205">
        <v>10475</v>
      </c>
      <c r="F205" t="s">
        <v>1392</v>
      </c>
      <c r="G205" t="s">
        <v>1392</v>
      </c>
      <c r="H205"/>
    </row>
    <row r="206" spans="1:8" x14ac:dyDescent="0.25">
      <c r="A206" s="16" t="s">
        <v>251</v>
      </c>
      <c r="B206" s="16">
        <v>11375</v>
      </c>
      <c r="C206" s="16">
        <v>160</v>
      </c>
      <c r="D206" s="16" t="str">
        <f t="shared" si="4"/>
        <v>Queens</v>
      </c>
      <c r="E206">
        <v>10499</v>
      </c>
      <c r="F206" t="s">
        <v>1392</v>
      </c>
      <c r="G206" t="s">
        <v>1392</v>
      </c>
      <c r="H206"/>
    </row>
    <row r="207" spans="1:8" x14ac:dyDescent="0.25">
      <c r="A207" s="16" t="s">
        <v>251</v>
      </c>
      <c r="B207" s="16">
        <v>11375</v>
      </c>
      <c r="C207" s="16">
        <v>200</v>
      </c>
      <c r="D207" s="16" t="str">
        <f t="shared" si="4"/>
        <v>Queens</v>
      </c>
      <c r="E207">
        <v>10501</v>
      </c>
      <c r="F207" t="s">
        <v>1394</v>
      </c>
      <c r="G207" t="s">
        <v>1393</v>
      </c>
      <c r="H207"/>
    </row>
    <row r="208" spans="1:8" x14ac:dyDescent="0.25">
      <c r="A208" s="16" t="s">
        <v>251</v>
      </c>
      <c r="B208" s="16">
        <v>11375</v>
      </c>
      <c r="C208" s="16">
        <v>100</v>
      </c>
      <c r="D208" s="16" t="str">
        <f t="shared" si="4"/>
        <v>Queens</v>
      </c>
      <c r="E208">
        <v>10502</v>
      </c>
      <c r="F208" t="s">
        <v>1394</v>
      </c>
      <c r="G208" t="s">
        <v>1395</v>
      </c>
      <c r="H208"/>
    </row>
    <row r="209" spans="1:8" x14ac:dyDescent="0.25">
      <c r="A209" s="16" t="s">
        <v>251</v>
      </c>
      <c r="B209" s="16">
        <v>11377</v>
      </c>
      <c r="C209" s="16">
        <v>280</v>
      </c>
      <c r="D209" s="16" t="str">
        <f t="shared" si="4"/>
        <v>Queens</v>
      </c>
      <c r="E209">
        <v>10503</v>
      </c>
      <c r="F209" t="s">
        <v>1394</v>
      </c>
      <c r="G209" t="s">
        <v>1396</v>
      </c>
      <c r="H209"/>
    </row>
    <row r="210" spans="1:8" x14ac:dyDescent="0.25">
      <c r="A210" s="16" t="s">
        <v>251</v>
      </c>
      <c r="B210" s="16">
        <v>11378</v>
      </c>
      <c r="C210" s="16">
        <v>200</v>
      </c>
      <c r="D210" s="16" t="str">
        <f t="shared" si="4"/>
        <v>Queens</v>
      </c>
      <c r="E210">
        <v>10504</v>
      </c>
      <c r="F210" t="s">
        <v>1394</v>
      </c>
      <c r="G210" t="s">
        <v>1397</v>
      </c>
      <c r="H210"/>
    </row>
    <row r="211" spans="1:8" x14ac:dyDescent="0.25">
      <c r="A211" s="16" t="s">
        <v>251</v>
      </c>
      <c r="B211" s="16">
        <v>11379</v>
      </c>
      <c r="C211" s="16">
        <v>360</v>
      </c>
      <c r="D211" s="16" t="str">
        <f t="shared" si="4"/>
        <v>Queens</v>
      </c>
      <c r="E211">
        <v>10505</v>
      </c>
      <c r="F211" t="s">
        <v>1394</v>
      </c>
      <c r="G211" t="s">
        <v>1398</v>
      </c>
      <c r="H211"/>
    </row>
    <row r="212" spans="1:8" x14ac:dyDescent="0.25">
      <c r="A212" s="16" t="s">
        <v>251</v>
      </c>
      <c r="B212" s="16">
        <v>11418</v>
      </c>
      <c r="C212" s="16">
        <v>226</v>
      </c>
      <c r="D212" s="16" t="str">
        <f t="shared" si="4"/>
        <v>Queens</v>
      </c>
      <c r="E212">
        <v>10506</v>
      </c>
      <c r="F212" t="s">
        <v>1394</v>
      </c>
      <c r="G212" t="s">
        <v>1399</v>
      </c>
      <c r="H212"/>
    </row>
    <row r="213" spans="1:8" x14ac:dyDescent="0.25">
      <c r="A213" s="16" t="s">
        <v>251</v>
      </c>
      <c r="B213" s="16">
        <v>11418</v>
      </c>
      <c r="C213" s="16">
        <v>7</v>
      </c>
      <c r="D213" s="16" t="str">
        <f t="shared" si="4"/>
        <v>Queens</v>
      </c>
      <c r="E213">
        <v>10507</v>
      </c>
      <c r="F213" t="s">
        <v>1394</v>
      </c>
      <c r="G213" t="s">
        <v>1400</v>
      </c>
      <c r="H213"/>
    </row>
    <row r="214" spans="1:8" x14ac:dyDescent="0.25">
      <c r="A214" s="16" t="s">
        <v>251</v>
      </c>
      <c r="B214" s="16">
        <v>11423</v>
      </c>
      <c r="C214" s="16">
        <v>314</v>
      </c>
      <c r="D214" s="16" t="str">
        <f t="shared" si="4"/>
        <v>Queens</v>
      </c>
      <c r="E214">
        <v>10509</v>
      </c>
      <c r="F214" t="s">
        <v>1402</v>
      </c>
      <c r="G214" t="s">
        <v>1401</v>
      </c>
      <c r="H214"/>
    </row>
    <row r="215" spans="1:8" x14ac:dyDescent="0.25">
      <c r="A215" s="16" t="s">
        <v>251</v>
      </c>
      <c r="B215" s="16">
        <v>11423</v>
      </c>
      <c r="C215" s="16">
        <v>80</v>
      </c>
      <c r="D215" s="16" t="str">
        <f t="shared" si="4"/>
        <v>Queens</v>
      </c>
      <c r="E215">
        <v>10510</v>
      </c>
      <c r="F215" t="s">
        <v>1394</v>
      </c>
      <c r="G215" t="s">
        <v>1403</v>
      </c>
      <c r="H215"/>
    </row>
    <row r="216" spans="1:8" x14ac:dyDescent="0.25">
      <c r="A216" s="16" t="s">
        <v>251</v>
      </c>
      <c r="B216" s="16">
        <v>11427</v>
      </c>
      <c r="C216" s="16">
        <v>70</v>
      </c>
      <c r="D216" s="16" t="str">
        <f t="shared" si="4"/>
        <v>Queens</v>
      </c>
      <c r="E216">
        <v>10511</v>
      </c>
      <c r="F216" t="s">
        <v>1394</v>
      </c>
      <c r="G216" t="s">
        <v>1404</v>
      </c>
      <c r="H216"/>
    </row>
    <row r="217" spans="1:8" x14ac:dyDescent="0.25">
      <c r="A217" s="16" t="s">
        <v>251</v>
      </c>
      <c r="B217" s="16">
        <v>11429</v>
      </c>
      <c r="C217" s="16">
        <v>53</v>
      </c>
      <c r="D217" s="16" t="str">
        <f t="shared" si="4"/>
        <v>Queens</v>
      </c>
      <c r="E217">
        <v>10512</v>
      </c>
      <c r="F217" t="s">
        <v>1402</v>
      </c>
      <c r="G217" t="s">
        <v>1405</v>
      </c>
      <c r="H217"/>
    </row>
    <row r="218" spans="1:8" x14ac:dyDescent="0.25">
      <c r="A218" s="16" t="s">
        <v>251</v>
      </c>
      <c r="B218" s="16">
        <v>11432</v>
      </c>
      <c r="C218" s="16">
        <v>200</v>
      </c>
      <c r="D218" s="16" t="str">
        <f t="shared" si="4"/>
        <v>Queens</v>
      </c>
      <c r="E218">
        <v>10514</v>
      </c>
      <c r="F218" t="s">
        <v>1394</v>
      </c>
      <c r="G218" t="s">
        <v>1406</v>
      </c>
      <c r="H218"/>
    </row>
    <row r="219" spans="1:8" x14ac:dyDescent="0.25">
      <c r="A219" s="16" t="s">
        <v>251</v>
      </c>
      <c r="B219" s="16">
        <v>11432</v>
      </c>
      <c r="C219" s="16">
        <v>220</v>
      </c>
      <c r="D219" s="16" t="str">
        <f t="shared" si="4"/>
        <v>Queens</v>
      </c>
      <c r="E219">
        <v>10516</v>
      </c>
      <c r="F219" t="s">
        <v>1402</v>
      </c>
      <c r="G219" t="s">
        <v>1407</v>
      </c>
      <c r="H219"/>
    </row>
    <row r="220" spans="1:8" x14ac:dyDescent="0.25">
      <c r="A220" s="16" t="s">
        <v>251</v>
      </c>
      <c r="B220" s="16">
        <v>11432</v>
      </c>
      <c r="C220" s="16">
        <v>400</v>
      </c>
      <c r="D220" s="16" t="str">
        <f t="shared" si="4"/>
        <v>Queens</v>
      </c>
      <c r="E220">
        <v>10517</v>
      </c>
      <c r="F220" t="s">
        <v>1394</v>
      </c>
      <c r="G220" t="s">
        <v>1408</v>
      </c>
      <c r="H220"/>
    </row>
    <row r="221" spans="1:8" x14ac:dyDescent="0.25">
      <c r="A221" s="16" t="s">
        <v>251</v>
      </c>
      <c r="B221" s="16">
        <v>11432</v>
      </c>
      <c r="C221" s="16">
        <v>320</v>
      </c>
      <c r="D221" s="16" t="str">
        <f t="shared" si="4"/>
        <v>Queens</v>
      </c>
      <c r="E221">
        <v>10518</v>
      </c>
      <c r="F221" t="s">
        <v>1394</v>
      </c>
      <c r="G221" t="s">
        <v>1409</v>
      </c>
      <c r="H221"/>
    </row>
    <row r="222" spans="1:8" x14ac:dyDescent="0.25">
      <c r="A222" s="16" t="s">
        <v>251</v>
      </c>
      <c r="B222" s="16">
        <v>11434</v>
      </c>
      <c r="C222" s="16">
        <v>250</v>
      </c>
      <c r="D222" s="16" t="str">
        <f t="shared" si="4"/>
        <v>Queens</v>
      </c>
      <c r="E222">
        <v>10519</v>
      </c>
      <c r="F222" t="s">
        <v>1394</v>
      </c>
      <c r="G222" t="s">
        <v>1410</v>
      </c>
      <c r="H222"/>
    </row>
    <row r="223" spans="1:8" x14ac:dyDescent="0.25">
      <c r="A223" s="16" t="s">
        <v>251</v>
      </c>
      <c r="B223" s="16">
        <v>11435</v>
      </c>
      <c r="C223" s="16">
        <v>320</v>
      </c>
      <c r="D223" s="16" t="str">
        <f t="shared" si="4"/>
        <v>Queens</v>
      </c>
      <c r="E223">
        <v>10520</v>
      </c>
      <c r="F223" t="s">
        <v>1394</v>
      </c>
      <c r="G223" t="s">
        <v>1411</v>
      </c>
      <c r="H223"/>
    </row>
    <row r="224" spans="1:8" x14ac:dyDescent="0.25">
      <c r="A224" s="16" t="s">
        <v>251</v>
      </c>
      <c r="B224" s="16">
        <v>11520</v>
      </c>
      <c r="C224" s="16">
        <v>280</v>
      </c>
      <c r="D224" s="16" t="str">
        <f t="shared" si="4"/>
        <v>Nassau</v>
      </c>
      <c r="E224">
        <v>10521</v>
      </c>
      <c r="F224" t="s">
        <v>1394</v>
      </c>
      <c r="G224" t="s">
        <v>1411</v>
      </c>
      <c r="H224"/>
    </row>
    <row r="225" spans="1:8" x14ac:dyDescent="0.25">
      <c r="A225" s="16" t="s">
        <v>251</v>
      </c>
      <c r="B225" s="16">
        <v>11520</v>
      </c>
      <c r="C225" s="16">
        <v>100</v>
      </c>
      <c r="D225" s="16" t="str">
        <f t="shared" si="4"/>
        <v>Nassau</v>
      </c>
      <c r="E225">
        <v>10522</v>
      </c>
      <c r="F225" t="s">
        <v>1394</v>
      </c>
      <c r="G225" t="s">
        <v>1412</v>
      </c>
      <c r="H225"/>
    </row>
    <row r="226" spans="1:8" x14ac:dyDescent="0.25">
      <c r="A226" s="16" t="s">
        <v>251</v>
      </c>
      <c r="B226" s="16">
        <v>11542</v>
      </c>
      <c r="C226" s="16">
        <v>102</v>
      </c>
      <c r="D226" s="16" t="str">
        <f t="shared" si="4"/>
        <v>Nassau</v>
      </c>
      <c r="E226">
        <v>10523</v>
      </c>
      <c r="F226" t="s">
        <v>1394</v>
      </c>
      <c r="G226" t="s">
        <v>1413</v>
      </c>
      <c r="H226"/>
    </row>
    <row r="227" spans="1:8" x14ac:dyDescent="0.25">
      <c r="A227" s="16" t="s">
        <v>251</v>
      </c>
      <c r="B227" s="16">
        <v>11542</v>
      </c>
      <c r="C227" s="16">
        <v>262</v>
      </c>
      <c r="D227" s="16" t="str">
        <f t="shared" si="4"/>
        <v>Nassau</v>
      </c>
      <c r="E227">
        <v>10524</v>
      </c>
      <c r="F227" t="s">
        <v>1402</v>
      </c>
      <c r="G227" t="s">
        <v>1414</v>
      </c>
      <c r="H227"/>
    </row>
    <row r="228" spans="1:8" x14ac:dyDescent="0.25">
      <c r="A228" s="16" t="s">
        <v>251</v>
      </c>
      <c r="B228" s="16">
        <v>11542</v>
      </c>
      <c r="C228" s="16">
        <v>154</v>
      </c>
      <c r="D228" s="16" t="str">
        <f t="shared" si="4"/>
        <v>Nassau</v>
      </c>
      <c r="E228">
        <v>10526</v>
      </c>
      <c r="F228" t="s">
        <v>1394</v>
      </c>
      <c r="G228" t="s">
        <v>1415</v>
      </c>
      <c r="H228"/>
    </row>
    <row r="229" spans="1:8" x14ac:dyDescent="0.25">
      <c r="A229" s="16" t="s">
        <v>251</v>
      </c>
      <c r="B229" s="16">
        <v>11550</v>
      </c>
      <c r="C229" s="16">
        <v>280</v>
      </c>
      <c r="D229" s="16" t="str">
        <f t="shared" si="4"/>
        <v>Nassau</v>
      </c>
      <c r="E229">
        <v>10527</v>
      </c>
      <c r="F229" t="s">
        <v>1394</v>
      </c>
      <c r="G229" t="s">
        <v>1416</v>
      </c>
      <c r="H229"/>
    </row>
    <row r="230" spans="1:8" x14ac:dyDescent="0.25">
      <c r="A230" s="16" t="s">
        <v>251</v>
      </c>
      <c r="B230" s="16">
        <v>11550</v>
      </c>
      <c r="C230" s="16">
        <v>200</v>
      </c>
      <c r="D230" s="16" t="str">
        <f t="shared" si="4"/>
        <v>Nassau</v>
      </c>
      <c r="E230">
        <v>10528</v>
      </c>
      <c r="F230" t="s">
        <v>1394</v>
      </c>
      <c r="G230" t="s">
        <v>1417</v>
      </c>
      <c r="H230"/>
    </row>
    <row r="231" spans="1:8" x14ac:dyDescent="0.25">
      <c r="A231" s="16" t="s">
        <v>251</v>
      </c>
      <c r="B231" s="16">
        <v>11550</v>
      </c>
      <c r="C231" s="16">
        <v>251</v>
      </c>
      <c r="D231" s="16" t="str">
        <f t="shared" si="4"/>
        <v>Nassau</v>
      </c>
      <c r="E231">
        <v>10530</v>
      </c>
      <c r="F231" t="s">
        <v>1394</v>
      </c>
      <c r="G231" t="s">
        <v>1418</v>
      </c>
      <c r="H231"/>
    </row>
    <row r="232" spans="1:8" x14ac:dyDescent="0.25">
      <c r="A232" s="16" t="s">
        <v>251</v>
      </c>
      <c r="B232" s="16">
        <v>11553</v>
      </c>
      <c r="C232" s="16">
        <v>589</v>
      </c>
      <c r="D232" s="16" t="str">
        <f t="shared" si="4"/>
        <v>Nassau</v>
      </c>
      <c r="E232">
        <v>10532</v>
      </c>
      <c r="F232" t="s">
        <v>1394</v>
      </c>
      <c r="G232" t="s">
        <v>1419</v>
      </c>
      <c r="H232"/>
    </row>
    <row r="233" spans="1:8" x14ac:dyDescent="0.25">
      <c r="A233" s="16" t="s">
        <v>251</v>
      </c>
      <c r="B233" s="16">
        <v>11553</v>
      </c>
      <c r="C233" s="16">
        <v>280</v>
      </c>
      <c r="D233" s="16" t="str">
        <f t="shared" si="4"/>
        <v>Nassau</v>
      </c>
      <c r="E233">
        <v>10533</v>
      </c>
      <c r="F233" t="s">
        <v>1394</v>
      </c>
      <c r="G233" t="s">
        <v>1420</v>
      </c>
      <c r="H233"/>
    </row>
    <row r="234" spans="1:8" x14ac:dyDescent="0.25">
      <c r="A234" s="16" t="s">
        <v>251</v>
      </c>
      <c r="B234" s="16">
        <v>11554</v>
      </c>
      <c r="C234" s="16">
        <v>280</v>
      </c>
      <c r="D234" s="16" t="str">
        <f t="shared" si="4"/>
        <v>Nassau</v>
      </c>
      <c r="E234">
        <v>10535</v>
      </c>
      <c r="F234" t="s">
        <v>1394</v>
      </c>
      <c r="G234" t="s">
        <v>1421</v>
      </c>
      <c r="H234"/>
    </row>
    <row r="235" spans="1:8" x14ac:dyDescent="0.25">
      <c r="A235" s="16" t="s">
        <v>251</v>
      </c>
      <c r="B235" s="16">
        <v>11558</v>
      </c>
      <c r="C235" s="16">
        <v>185</v>
      </c>
      <c r="D235" s="16" t="str">
        <f t="shared" si="4"/>
        <v>Nassau</v>
      </c>
      <c r="E235">
        <v>10536</v>
      </c>
      <c r="F235" t="s">
        <v>1394</v>
      </c>
      <c r="G235" t="s">
        <v>1422</v>
      </c>
      <c r="H235"/>
    </row>
    <row r="236" spans="1:8" x14ac:dyDescent="0.25">
      <c r="A236" s="16" t="s">
        <v>251</v>
      </c>
      <c r="B236" s="16">
        <v>11561</v>
      </c>
      <c r="C236" s="16">
        <v>240</v>
      </c>
      <c r="D236" s="16" t="str">
        <f t="shared" si="4"/>
        <v>Nassau</v>
      </c>
      <c r="E236">
        <v>10537</v>
      </c>
      <c r="F236" t="s">
        <v>1402</v>
      </c>
      <c r="G236" t="s">
        <v>1423</v>
      </c>
      <c r="H236"/>
    </row>
    <row r="237" spans="1:8" x14ac:dyDescent="0.25">
      <c r="A237" s="16" t="s">
        <v>251</v>
      </c>
      <c r="B237" s="16">
        <v>11561</v>
      </c>
      <c r="C237" s="16">
        <v>182</v>
      </c>
      <c r="D237" s="16" t="str">
        <f t="shared" si="4"/>
        <v>Nassau</v>
      </c>
      <c r="E237">
        <v>10538</v>
      </c>
      <c r="F237" t="s">
        <v>1394</v>
      </c>
      <c r="G237" t="s">
        <v>1424</v>
      </c>
      <c r="H237"/>
    </row>
    <row r="238" spans="1:8" x14ac:dyDescent="0.25">
      <c r="A238" s="16" t="s">
        <v>251</v>
      </c>
      <c r="B238" s="16">
        <v>11561</v>
      </c>
      <c r="C238" s="16">
        <v>278</v>
      </c>
      <c r="D238" s="16" t="str">
        <f t="shared" si="4"/>
        <v>Nassau</v>
      </c>
      <c r="E238">
        <v>10540</v>
      </c>
      <c r="F238" t="s">
        <v>1394</v>
      </c>
      <c r="G238" t="s">
        <v>1425</v>
      </c>
      <c r="H238"/>
    </row>
    <row r="239" spans="1:8" x14ac:dyDescent="0.25">
      <c r="A239" s="16" t="s">
        <v>251</v>
      </c>
      <c r="B239" s="16">
        <v>11561</v>
      </c>
      <c r="C239" s="16">
        <v>200</v>
      </c>
      <c r="D239" s="16" t="str">
        <f t="shared" si="4"/>
        <v>Nassau</v>
      </c>
      <c r="E239">
        <v>10541</v>
      </c>
      <c r="F239" t="s">
        <v>1402</v>
      </c>
      <c r="G239" t="s">
        <v>1426</v>
      </c>
      <c r="H239"/>
    </row>
    <row r="240" spans="1:8" x14ac:dyDescent="0.25">
      <c r="A240" s="16" t="s">
        <v>251</v>
      </c>
      <c r="B240" s="16">
        <v>11563</v>
      </c>
      <c r="C240" s="16">
        <v>100</v>
      </c>
      <c r="D240" s="16" t="str">
        <f t="shared" si="4"/>
        <v>Nassau</v>
      </c>
      <c r="E240">
        <v>10542</v>
      </c>
      <c r="F240" t="s">
        <v>1402</v>
      </c>
      <c r="G240" t="s">
        <v>1427</v>
      </c>
      <c r="H240"/>
    </row>
    <row r="241" spans="1:8" x14ac:dyDescent="0.25">
      <c r="A241" s="16" t="s">
        <v>251</v>
      </c>
      <c r="B241" s="16">
        <v>11570</v>
      </c>
      <c r="C241" s="16">
        <v>158</v>
      </c>
      <c r="D241" s="16" t="str">
        <f t="shared" si="4"/>
        <v>Nassau</v>
      </c>
      <c r="E241">
        <v>10543</v>
      </c>
      <c r="F241" t="s">
        <v>1394</v>
      </c>
      <c r="G241" t="s">
        <v>1428</v>
      </c>
      <c r="H241"/>
    </row>
    <row r="242" spans="1:8" x14ac:dyDescent="0.25">
      <c r="A242" s="16" t="s">
        <v>251</v>
      </c>
      <c r="B242" s="16">
        <v>11570</v>
      </c>
      <c r="C242" s="16">
        <v>66</v>
      </c>
      <c r="D242" s="16" t="str">
        <f t="shared" si="4"/>
        <v>Nassau</v>
      </c>
      <c r="E242">
        <v>10545</v>
      </c>
      <c r="F242" t="s">
        <v>1394</v>
      </c>
      <c r="G242" t="s">
        <v>1429</v>
      </c>
      <c r="H242"/>
    </row>
    <row r="243" spans="1:8" x14ac:dyDescent="0.25">
      <c r="A243" s="16" t="s">
        <v>251</v>
      </c>
      <c r="B243" s="16">
        <v>11572</v>
      </c>
      <c r="C243" s="16">
        <v>100</v>
      </c>
      <c r="D243" s="16" t="str">
        <f t="shared" si="4"/>
        <v>Nassau</v>
      </c>
      <c r="E243">
        <v>10546</v>
      </c>
      <c r="F243" t="s">
        <v>1394</v>
      </c>
      <c r="G243" t="s">
        <v>1430</v>
      </c>
      <c r="H243"/>
    </row>
    <row r="244" spans="1:8" x14ac:dyDescent="0.25">
      <c r="A244" s="16" t="s">
        <v>251</v>
      </c>
      <c r="B244" s="16">
        <v>11572</v>
      </c>
      <c r="C244" s="16">
        <v>20</v>
      </c>
      <c r="D244" s="16" t="str">
        <f t="shared" si="4"/>
        <v>Nassau</v>
      </c>
      <c r="E244">
        <v>10547</v>
      </c>
      <c r="F244" t="s">
        <v>1394</v>
      </c>
      <c r="G244" t="s">
        <v>1431</v>
      </c>
      <c r="H244"/>
    </row>
    <row r="245" spans="1:8" x14ac:dyDescent="0.25">
      <c r="A245" s="16" t="s">
        <v>251</v>
      </c>
      <c r="B245" s="16">
        <v>11577</v>
      </c>
      <c r="C245" s="16">
        <v>266</v>
      </c>
      <c r="D245" s="16" t="str">
        <f t="shared" si="4"/>
        <v>Nassau</v>
      </c>
      <c r="E245">
        <v>10548</v>
      </c>
      <c r="F245" t="s">
        <v>1394</v>
      </c>
      <c r="G245" t="s">
        <v>1432</v>
      </c>
      <c r="H245"/>
    </row>
    <row r="246" spans="1:8" x14ac:dyDescent="0.25">
      <c r="A246" s="16" t="s">
        <v>251</v>
      </c>
      <c r="B246" s="16">
        <v>11580</v>
      </c>
      <c r="C246" s="16">
        <v>120</v>
      </c>
      <c r="D246" s="16" t="str">
        <f t="shared" si="4"/>
        <v>Nassau</v>
      </c>
      <c r="E246">
        <v>10549</v>
      </c>
      <c r="F246" t="s">
        <v>1394</v>
      </c>
      <c r="G246" t="s">
        <v>1433</v>
      </c>
      <c r="H246"/>
    </row>
    <row r="247" spans="1:8" x14ac:dyDescent="0.25">
      <c r="A247" s="16" t="s">
        <v>251</v>
      </c>
      <c r="B247" s="16">
        <v>11598</v>
      </c>
      <c r="C247" s="16">
        <v>336</v>
      </c>
      <c r="D247" s="16" t="str">
        <f t="shared" si="4"/>
        <v>Nassau</v>
      </c>
      <c r="E247">
        <v>10550</v>
      </c>
      <c r="F247" t="s">
        <v>1394</v>
      </c>
      <c r="G247" t="s">
        <v>1434</v>
      </c>
      <c r="H247"/>
    </row>
    <row r="248" spans="1:8" x14ac:dyDescent="0.25">
      <c r="A248" s="16" t="s">
        <v>251</v>
      </c>
      <c r="B248" s="16">
        <v>11691</v>
      </c>
      <c r="C248" s="16">
        <v>163</v>
      </c>
      <c r="D248" s="16" t="str">
        <f t="shared" si="4"/>
        <v>Queens</v>
      </c>
      <c r="E248">
        <v>10551</v>
      </c>
      <c r="F248" t="s">
        <v>1394</v>
      </c>
      <c r="G248" t="s">
        <v>1434</v>
      </c>
      <c r="H248"/>
    </row>
    <row r="249" spans="1:8" x14ac:dyDescent="0.25">
      <c r="A249" s="16" t="s">
        <v>251</v>
      </c>
      <c r="B249" s="16">
        <v>11691</v>
      </c>
      <c r="C249" s="16">
        <v>200</v>
      </c>
      <c r="D249" s="16" t="str">
        <f t="shared" si="4"/>
        <v>Queens</v>
      </c>
      <c r="E249">
        <v>10552</v>
      </c>
      <c r="F249" t="s">
        <v>1394</v>
      </c>
      <c r="G249" t="s">
        <v>1434</v>
      </c>
      <c r="H249"/>
    </row>
    <row r="250" spans="1:8" x14ac:dyDescent="0.25">
      <c r="A250" s="16" t="s">
        <v>251</v>
      </c>
      <c r="B250" s="16">
        <v>11691</v>
      </c>
      <c r="C250" s="16">
        <v>100</v>
      </c>
      <c r="D250" s="16" t="str">
        <f t="shared" si="4"/>
        <v>Queens</v>
      </c>
      <c r="E250">
        <v>10553</v>
      </c>
      <c r="F250" t="s">
        <v>1394</v>
      </c>
      <c r="G250" t="s">
        <v>1434</v>
      </c>
      <c r="H250"/>
    </row>
    <row r="251" spans="1:8" x14ac:dyDescent="0.25">
      <c r="A251" s="16" t="s">
        <v>251</v>
      </c>
      <c r="B251" s="16">
        <v>11691</v>
      </c>
      <c r="C251" s="16">
        <v>102</v>
      </c>
      <c r="D251" s="16" t="str">
        <f t="shared" si="4"/>
        <v>Queens</v>
      </c>
      <c r="E251">
        <v>10557</v>
      </c>
      <c r="F251" t="s">
        <v>1394</v>
      </c>
      <c r="G251" t="s">
        <v>1434</v>
      </c>
      <c r="H251"/>
    </row>
    <row r="252" spans="1:8" x14ac:dyDescent="0.25">
      <c r="A252" s="16" t="s">
        <v>251</v>
      </c>
      <c r="B252" s="16">
        <v>11691</v>
      </c>
      <c r="C252" s="16">
        <v>200</v>
      </c>
      <c r="D252" s="16" t="str">
        <f t="shared" si="4"/>
        <v>Queens</v>
      </c>
      <c r="E252">
        <v>10558</v>
      </c>
      <c r="F252" t="s">
        <v>1394</v>
      </c>
      <c r="G252" t="s">
        <v>1434</v>
      </c>
      <c r="H252"/>
    </row>
    <row r="253" spans="1:8" x14ac:dyDescent="0.25">
      <c r="A253" s="16" t="s">
        <v>251</v>
      </c>
      <c r="B253" s="16">
        <v>11691</v>
      </c>
      <c r="C253" s="16">
        <v>215</v>
      </c>
      <c r="D253" s="16" t="str">
        <f t="shared" si="4"/>
        <v>Queens</v>
      </c>
      <c r="E253">
        <v>10560</v>
      </c>
      <c r="F253" t="s">
        <v>1394</v>
      </c>
      <c r="G253" t="s">
        <v>1435</v>
      </c>
      <c r="H253"/>
    </row>
    <row r="254" spans="1:8" x14ac:dyDescent="0.25">
      <c r="A254" s="16" t="s">
        <v>251</v>
      </c>
      <c r="B254" s="16">
        <v>11691</v>
      </c>
      <c r="C254" s="16">
        <v>240</v>
      </c>
      <c r="D254" s="16" t="str">
        <f t="shared" si="4"/>
        <v>Queens</v>
      </c>
      <c r="E254">
        <v>10562</v>
      </c>
      <c r="F254" t="s">
        <v>1394</v>
      </c>
      <c r="G254" t="s">
        <v>1436</v>
      </c>
      <c r="H254"/>
    </row>
    <row r="255" spans="1:8" x14ac:dyDescent="0.25">
      <c r="A255" s="16" t="s">
        <v>251</v>
      </c>
      <c r="B255" s="16">
        <v>11691</v>
      </c>
      <c r="C255" s="16">
        <v>228</v>
      </c>
      <c r="D255" s="16" t="str">
        <f t="shared" si="4"/>
        <v>Queens</v>
      </c>
      <c r="E255">
        <v>10566</v>
      </c>
      <c r="F255" t="s">
        <v>1394</v>
      </c>
      <c r="G255" t="s">
        <v>1437</v>
      </c>
      <c r="H255"/>
    </row>
    <row r="256" spans="1:8" x14ac:dyDescent="0.25">
      <c r="A256" s="16" t="s">
        <v>251</v>
      </c>
      <c r="B256" s="16">
        <v>11691</v>
      </c>
      <c r="C256" s="16">
        <v>183</v>
      </c>
      <c r="D256" s="16" t="str">
        <f t="shared" si="4"/>
        <v>Queens</v>
      </c>
      <c r="E256">
        <v>10567</v>
      </c>
      <c r="F256" t="s">
        <v>1394</v>
      </c>
      <c r="G256" t="s">
        <v>1438</v>
      </c>
      <c r="H256"/>
    </row>
    <row r="257" spans="1:8" x14ac:dyDescent="0.25">
      <c r="A257" s="16" t="s">
        <v>251</v>
      </c>
      <c r="B257" s="16">
        <v>11691</v>
      </c>
      <c r="C257" s="16">
        <v>120</v>
      </c>
      <c r="D257" s="16" t="str">
        <f t="shared" si="4"/>
        <v>Queens</v>
      </c>
      <c r="E257">
        <v>10570</v>
      </c>
      <c r="F257" t="s">
        <v>1394</v>
      </c>
      <c r="G257" t="s">
        <v>1439</v>
      </c>
      <c r="H257"/>
    </row>
    <row r="258" spans="1:8" x14ac:dyDescent="0.25">
      <c r="A258" s="16" t="s">
        <v>251</v>
      </c>
      <c r="B258" s="16">
        <v>11691</v>
      </c>
      <c r="C258" s="16">
        <v>298</v>
      </c>
      <c r="D258" s="16" t="str">
        <f t="shared" si="4"/>
        <v>Queens</v>
      </c>
      <c r="E258">
        <v>10571</v>
      </c>
      <c r="F258" t="s">
        <v>1394</v>
      </c>
      <c r="G258" t="s">
        <v>1439</v>
      </c>
      <c r="H258"/>
    </row>
    <row r="259" spans="1:8" x14ac:dyDescent="0.25">
      <c r="A259" s="16" t="s">
        <v>251</v>
      </c>
      <c r="B259" s="16">
        <v>11692</v>
      </c>
      <c r="C259" s="16">
        <v>200</v>
      </c>
      <c r="D259" s="16" t="str">
        <f t="shared" ref="D259:D322" si="5">VLOOKUP(B259,$E$2:$F$2206,2,FALSE)</f>
        <v>Queens</v>
      </c>
      <c r="E259">
        <v>10572</v>
      </c>
      <c r="F259" t="s">
        <v>1394</v>
      </c>
      <c r="G259" t="s">
        <v>1439</v>
      </c>
      <c r="H259"/>
    </row>
    <row r="260" spans="1:8" x14ac:dyDescent="0.25">
      <c r="A260" s="16" t="s">
        <v>251</v>
      </c>
      <c r="B260" s="16">
        <v>11692</v>
      </c>
      <c r="C260" s="16">
        <v>280</v>
      </c>
      <c r="D260" s="16" t="str">
        <f t="shared" si="5"/>
        <v>Queens</v>
      </c>
      <c r="E260">
        <v>10573</v>
      </c>
      <c r="F260" t="s">
        <v>1394</v>
      </c>
      <c r="G260" t="s">
        <v>1440</v>
      </c>
      <c r="H260"/>
    </row>
    <row r="261" spans="1:8" x14ac:dyDescent="0.25">
      <c r="A261" s="16" t="s">
        <v>251</v>
      </c>
      <c r="B261" s="16">
        <v>11692</v>
      </c>
      <c r="C261" s="16">
        <v>280</v>
      </c>
      <c r="D261" s="16" t="str">
        <f t="shared" si="5"/>
        <v>Queens</v>
      </c>
      <c r="E261">
        <v>10576</v>
      </c>
      <c r="F261" t="s">
        <v>1394</v>
      </c>
      <c r="G261" t="s">
        <v>1441</v>
      </c>
      <c r="H261"/>
    </row>
    <row r="262" spans="1:8" x14ac:dyDescent="0.25">
      <c r="A262" s="16" t="s">
        <v>251</v>
      </c>
      <c r="B262" s="16">
        <v>11694</v>
      </c>
      <c r="C262" s="16">
        <v>240</v>
      </c>
      <c r="D262" s="16" t="str">
        <f t="shared" si="5"/>
        <v>Queens</v>
      </c>
      <c r="E262">
        <v>10577</v>
      </c>
      <c r="F262" t="s">
        <v>1394</v>
      </c>
      <c r="G262" t="s">
        <v>1442</v>
      </c>
      <c r="H262"/>
    </row>
    <row r="263" spans="1:8" x14ac:dyDescent="0.25">
      <c r="A263" s="16" t="s">
        <v>251</v>
      </c>
      <c r="B263" s="16">
        <v>11694</v>
      </c>
      <c r="C263" s="16">
        <v>120</v>
      </c>
      <c r="D263" s="16" t="str">
        <f t="shared" si="5"/>
        <v>Queens</v>
      </c>
      <c r="E263">
        <v>10578</v>
      </c>
      <c r="F263" t="s">
        <v>1394</v>
      </c>
      <c r="G263" t="s">
        <v>1443</v>
      </c>
      <c r="H263"/>
    </row>
    <row r="264" spans="1:8" x14ac:dyDescent="0.25">
      <c r="A264" s="16" t="s">
        <v>251</v>
      </c>
      <c r="B264" s="16">
        <v>11694</v>
      </c>
      <c r="C264" s="16">
        <v>196</v>
      </c>
      <c r="D264" s="16" t="str">
        <f t="shared" si="5"/>
        <v>Queens</v>
      </c>
      <c r="E264">
        <v>10579</v>
      </c>
      <c r="F264" t="s">
        <v>1402</v>
      </c>
      <c r="G264" t="s">
        <v>1444</v>
      </c>
      <c r="H264"/>
    </row>
    <row r="265" spans="1:8" x14ac:dyDescent="0.25">
      <c r="A265" s="16" t="s">
        <v>251</v>
      </c>
      <c r="B265" s="16">
        <v>11701</v>
      </c>
      <c r="C265" s="16">
        <v>320</v>
      </c>
      <c r="D265" s="16" t="str">
        <f t="shared" si="5"/>
        <v>Suffolk</v>
      </c>
      <c r="E265">
        <v>10580</v>
      </c>
      <c r="F265" t="s">
        <v>1394</v>
      </c>
      <c r="G265" t="s">
        <v>1445</v>
      </c>
      <c r="H265"/>
    </row>
    <row r="266" spans="1:8" x14ac:dyDescent="0.25">
      <c r="A266" s="16" t="s">
        <v>251</v>
      </c>
      <c r="B266" s="16">
        <v>11704</v>
      </c>
      <c r="C266" s="16">
        <v>175</v>
      </c>
      <c r="D266" s="16" t="str">
        <f t="shared" si="5"/>
        <v>Suffolk</v>
      </c>
      <c r="E266">
        <v>10583</v>
      </c>
      <c r="F266" t="s">
        <v>1394</v>
      </c>
      <c r="G266" t="s">
        <v>1446</v>
      </c>
      <c r="H266"/>
    </row>
    <row r="267" spans="1:8" x14ac:dyDescent="0.25">
      <c r="A267" s="16" t="s">
        <v>251</v>
      </c>
      <c r="B267" s="16">
        <v>11704</v>
      </c>
      <c r="C267" s="16">
        <v>300</v>
      </c>
      <c r="D267" s="16" t="str">
        <f t="shared" si="5"/>
        <v>Suffolk</v>
      </c>
      <c r="E267">
        <v>10587</v>
      </c>
      <c r="F267" t="s">
        <v>1394</v>
      </c>
      <c r="G267" t="s">
        <v>1447</v>
      </c>
      <c r="H267"/>
    </row>
    <row r="268" spans="1:8" x14ac:dyDescent="0.25">
      <c r="A268" s="16" t="s">
        <v>251</v>
      </c>
      <c r="B268" s="16">
        <v>11706</v>
      </c>
      <c r="C268" s="16">
        <v>84</v>
      </c>
      <c r="D268" s="16" t="str">
        <f t="shared" si="5"/>
        <v>Suffolk</v>
      </c>
      <c r="E268">
        <v>10588</v>
      </c>
      <c r="F268" t="s">
        <v>1394</v>
      </c>
      <c r="G268" t="s">
        <v>1448</v>
      </c>
      <c r="H268"/>
    </row>
    <row r="269" spans="1:8" x14ac:dyDescent="0.25">
      <c r="A269" s="16" t="s">
        <v>251</v>
      </c>
      <c r="B269" s="16">
        <v>11710</v>
      </c>
      <c r="C269" s="16">
        <v>102</v>
      </c>
      <c r="D269" s="16" t="str">
        <f t="shared" si="5"/>
        <v>Nassau</v>
      </c>
      <c r="E269">
        <v>10589</v>
      </c>
      <c r="F269" t="s">
        <v>1394</v>
      </c>
      <c r="G269" t="s">
        <v>1449</v>
      </c>
      <c r="H269"/>
    </row>
    <row r="270" spans="1:8" x14ac:dyDescent="0.25">
      <c r="A270" s="16" t="s">
        <v>251</v>
      </c>
      <c r="B270" s="16">
        <v>11717</v>
      </c>
      <c r="C270" s="16">
        <v>135</v>
      </c>
      <c r="D270" s="16" t="str">
        <f t="shared" si="5"/>
        <v>Suffolk</v>
      </c>
      <c r="E270">
        <v>10590</v>
      </c>
      <c r="F270" t="s">
        <v>1394</v>
      </c>
      <c r="G270" t="s">
        <v>1450</v>
      </c>
      <c r="H270"/>
    </row>
    <row r="271" spans="1:8" x14ac:dyDescent="0.25">
      <c r="A271" s="16" t="s">
        <v>251</v>
      </c>
      <c r="B271" s="16">
        <v>11717</v>
      </c>
      <c r="C271" s="16">
        <v>188</v>
      </c>
      <c r="D271" s="16" t="str">
        <f t="shared" si="5"/>
        <v>Suffolk</v>
      </c>
      <c r="E271">
        <v>10591</v>
      </c>
      <c r="F271" t="s">
        <v>1394</v>
      </c>
      <c r="G271" t="s">
        <v>1451</v>
      </c>
      <c r="H271"/>
    </row>
    <row r="272" spans="1:8" x14ac:dyDescent="0.25">
      <c r="A272" s="16" t="s">
        <v>251</v>
      </c>
      <c r="B272" s="16">
        <v>11719</v>
      </c>
      <c r="C272" s="16">
        <v>240</v>
      </c>
      <c r="D272" s="16" t="str">
        <f t="shared" si="5"/>
        <v>Suffolk</v>
      </c>
      <c r="E272">
        <v>10594</v>
      </c>
      <c r="F272" t="s">
        <v>1394</v>
      </c>
      <c r="G272" t="s">
        <v>1452</v>
      </c>
      <c r="H272"/>
    </row>
    <row r="273" spans="1:8" x14ac:dyDescent="0.25">
      <c r="A273" s="16" t="s">
        <v>251</v>
      </c>
      <c r="B273" s="16">
        <v>11720</v>
      </c>
      <c r="C273" s="16">
        <v>60</v>
      </c>
      <c r="D273" s="16" t="str">
        <f t="shared" si="5"/>
        <v>Suffolk</v>
      </c>
      <c r="E273">
        <v>10595</v>
      </c>
      <c r="F273" t="s">
        <v>1394</v>
      </c>
      <c r="G273" t="s">
        <v>1453</v>
      </c>
      <c r="H273"/>
    </row>
    <row r="274" spans="1:8" x14ac:dyDescent="0.25">
      <c r="A274" s="16" t="s">
        <v>251</v>
      </c>
      <c r="B274" s="16">
        <v>11725</v>
      </c>
      <c r="C274" s="16">
        <v>460</v>
      </c>
      <c r="D274" s="16" t="str">
        <f t="shared" si="5"/>
        <v>Suffolk</v>
      </c>
      <c r="E274">
        <v>10596</v>
      </c>
      <c r="F274" t="s">
        <v>1394</v>
      </c>
      <c r="G274" t="s">
        <v>1454</v>
      </c>
      <c r="H274"/>
    </row>
    <row r="275" spans="1:8" x14ac:dyDescent="0.25">
      <c r="A275" s="16" t="s">
        <v>251</v>
      </c>
      <c r="B275" s="16">
        <v>11730</v>
      </c>
      <c r="C275" s="16">
        <v>160</v>
      </c>
      <c r="D275" s="16" t="str">
        <f t="shared" si="5"/>
        <v>Suffolk</v>
      </c>
      <c r="E275">
        <v>10597</v>
      </c>
      <c r="F275" t="s">
        <v>1394</v>
      </c>
      <c r="G275" t="s">
        <v>1455</v>
      </c>
      <c r="H275"/>
    </row>
    <row r="276" spans="1:8" x14ac:dyDescent="0.25">
      <c r="A276" s="16" t="s">
        <v>251</v>
      </c>
      <c r="B276" s="16">
        <v>11735</v>
      </c>
      <c r="C276" s="16">
        <v>142</v>
      </c>
      <c r="D276" s="16" t="str">
        <f t="shared" si="5"/>
        <v>Nassau</v>
      </c>
      <c r="E276">
        <v>10598</v>
      </c>
      <c r="F276" t="s">
        <v>1394</v>
      </c>
      <c r="G276" t="s">
        <v>1456</v>
      </c>
      <c r="H276"/>
    </row>
    <row r="277" spans="1:8" x14ac:dyDescent="0.25">
      <c r="A277" s="16" t="s">
        <v>251</v>
      </c>
      <c r="B277" s="16">
        <v>11742</v>
      </c>
      <c r="C277" s="16">
        <v>120</v>
      </c>
      <c r="D277" s="16" t="str">
        <f t="shared" si="5"/>
        <v>Suffolk</v>
      </c>
      <c r="E277">
        <v>10601</v>
      </c>
      <c r="F277" t="s">
        <v>1394</v>
      </c>
      <c r="G277" t="s">
        <v>1457</v>
      </c>
      <c r="H277"/>
    </row>
    <row r="278" spans="1:8" x14ac:dyDescent="0.25">
      <c r="A278" s="16" t="s">
        <v>251</v>
      </c>
      <c r="B278" s="16">
        <v>11743</v>
      </c>
      <c r="C278" s="16">
        <v>315</v>
      </c>
      <c r="D278" s="16" t="str">
        <f t="shared" si="5"/>
        <v>Suffolk</v>
      </c>
      <c r="E278">
        <v>10602</v>
      </c>
      <c r="F278" t="s">
        <v>1394</v>
      </c>
      <c r="G278" t="s">
        <v>1457</v>
      </c>
      <c r="H278"/>
    </row>
    <row r="279" spans="1:8" x14ac:dyDescent="0.25">
      <c r="A279" s="16" t="s">
        <v>251</v>
      </c>
      <c r="B279" s="16">
        <v>11743</v>
      </c>
      <c r="C279" s="16">
        <v>76</v>
      </c>
      <c r="D279" s="16" t="str">
        <f t="shared" si="5"/>
        <v>Suffolk</v>
      </c>
      <c r="E279">
        <v>10603</v>
      </c>
      <c r="F279" t="s">
        <v>1394</v>
      </c>
      <c r="G279" t="s">
        <v>1457</v>
      </c>
      <c r="H279"/>
    </row>
    <row r="280" spans="1:8" x14ac:dyDescent="0.25">
      <c r="A280" s="16" t="s">
        <v>251</v>
      </c>
      <c r="B280" s="16">
        <v>11746</v>
      </c>
      <c r="C280" s="16">
        <v>195</v>
      </c>
      <c r="D280" s="16" t="str">
        <f t="shared" si="5"/>
        <v>Suffolk</v>
      </c>
      <c r="E280">
        <v>10604</v>
      </c>
      <c r="F280" t="s">
        <v>1394</v>
      </c>
      <c r="G280" t="s">
        <v>1458</v>
      </c>
      <c r="H280"/>
    </row>
    <row r="281" spans="1:8" x14ac:dyDescent="0.25">
      <c r="A281" s="16" t="s">
        <v>251</v>
      </c>
      <c r="B281" s="16">
        <v>11747</v>
      </c>
      <c r="C281" s="16">
        <v>320</v>
      </c>
      <c r="D281" s="16" t="str">
        <f t="shared" si="5"/>
        <v>Suffolk</v>
      </c>
      <c r="E281">
        <v>10605</v>
      </c>
      <c r="F281" t="s">
        <v>1394</v>
      </c>
      <c r="G281" t="s">
        <v>1457</v>
      </c>
      <c r="H281"/>
    </row>
    <row r="282" spans="1:8" x14ac:dyDescent="0.25">
      <c r="A282" s="16" t="s">
        <v>251</v>
      </c>
      <c r="B282" s="16">
        <v>11754</v>
      </c>
      <c r="C282" s="16">
        <v>250</v>
      </c>
      <c r="D282" s="16" t="str">
        <f t="shared" si="5"/>
        <v>Suffolk</v>
      </c>
      <c r="E282">
        <v>10606</v>
      </c>
      <c r="F282" t="s">
        <v>1394</v>
      </c>
      <c r="G282" t="s">
        <v>1457</v>
      </c>
      <c r="H282"/>
    </row>
    <row r="283" spans="1:8" x14ac:dyDescent="0.25">
      <c r="A283" s="16" t="s">
        <v>251</v>
      </c>
      <c r="B283" s="16">
        <v>11758</v>
      </c>
      <c r="C283" s="16">
        <v>169</v>
      </c>
      <c r="D283" s="16" t="str">
        <f t="shared" si="5"/>
        <v>Nassau</v>
      </c>
      <c r="E283">
        <v>10607</v>
      </c>
      <c r="F283" t="s">
        <v>1394</v>
      </c>
      <c r="G283" t="s">
        <v>1457</v>
      </c>
      <c r="H283"/>
    </row>
    <row r="284" spans="1:8" x14ac:dyDescent="0.25">
      <c r="A284" s="16" t="s">
        <v>251</v>
      </c>
      <c r="B284" s="16">
        <v>11763</v>
      </c>
      <c r="C284" s="16">
        <v>320</v>
      </c>
      <c r="D284" s="16" t="str">
        <f t="shared" si="5"/>
        <v>Suffolk</v>
      </c>
      <c r="E284">
        <v>10610</v>
      </c>
      <c r="F284" t="s">
        <v>1394</v>
      </c>
      <c r="G284" t="s">
        <v>1457</v>
      </c>
      <c r="H284"/>
    </row>
    <row r="285" spans="1:8" x14ac:dyDescent="0.25">
      <c r="A285" s="16" t="s">
        <v>251</v>
      </c>
      <c r="B285" s="16">
        <v>11767</v>
      </c>
      <c r="C285" s="16">
        <v>240</v>
      </c>
      <c r="D285" s="16" t="str">
        <f t="shared" si="5"/>
        <v>Suffolk</v>
      </c>
      <c r="E285">
        <v>10701</v>
      </c>
      <c r="F285" t="s">
        <v>1394</v>
      </c>
      <c r="G285" t="s">
        <v>1459</v>
      </c>
      <c r="H285"/>
    </row>
    <row r="286" spans="1:8" x14ac:dyDescent="0.25">
      <c r="A286" s="16" t="s">
        <v>251</v>
      </c>
      <c r="B286" s="16">
        <v>11769</v>
      </c>
      <c r="C286" s="16">
        <v>280</v>
      </c>
      <c r="D286" s="16" t="str">
        <f t="shared" si="5"/>
        <v>Suffolk</v>
      </c>
      <c r="E286">
        <v>10702</v>
      </c>
      <c r="F286" t="s">
        <v>1394</v>
      </c>
      <c r="G286" t="s">
        <v>1459</v>
      </c>
      <c r="H286"/>
    </row>
    <row r="287" spans="1:8" x14ac:dyDescent="0.25">
      <c r="A287" s="16" t="s">
        <v>251</v>
      </c>
      <c r="B287" s="16">
        <v>11772</v>
      </c>
      <c r="C287" s="16">
        <v>120</v>
      </c>
      <c r="D287" s="16" t="str">
        <f t="shared" si="5"/>
        <v>Suffolk</v>
      </c>
      <c r="E287">
        <v>10703</v>
      </c>
      <c r="F287" t="s">
        <v>1394</v>
      </c>
      <c r="G287" t="s">
        <v>1459</v>
      </c>
      <c r="H287"/>
    </row>
    <row r="288" spans="1:8" x14ac:dyDescent="0.25">
      <c r="A288" s="16" t="s">
        <v>251</v>
      </c>
      <c r="B288" s="16">
        <v>11772</v>
      </c>
      <c r="C288" s="16">
        <v>160</v>
      </c>
      <c r="D288" s="16" t="str">
        <f t="shared" si="5"/>
        <v>Suffolk</v>
      </c>
      <c r="E288">
        <v>10704</v>
      </c>
      <c r="F288" t="s">
        <v>1394</v>
      </c>
      <c r="G288" t="s">
        <v>1459</v>
      </c>
      <c r="H288"/>
    </row>
    <row r="289" spans="1:8" x14ac:dyDescent="0.25">
      <c r="A289" s="16" t="s">
        <v>251</v>
      </c>
      <c r="B289" s="16">
        <v>11776</v>
      </c>
      <c r="C289" s="16">
        <v>143</v>
      </c>
      <c r="D289" s="16" t="str">
        <f t="shared" si="5"/>
        <v>Suffolk</v>
      </c>
      <c r="E289">
        <v>10705</v>
      </c>
      <c r="F289" t="s">
        <v>1394</v>
      </c>
      <c r="G289" t="s">
        <v>1459</v>
      </c>
      <c r="H289"/>
    </row>
    <row r="290" spans="1:8" x14ac:dyDescent="0.25">
      <c r="A290" s="16" t="s">
        <v>251</v>
      </c>
      <c r="B290" s="16">
        <v>11777</v>
      </c>
      <c r="C290" s="16">
        <v>120</v>
      </c>
      <c r="D290" s="16" t="str">
        <f t="shared" si="5"/>
        <v>Suffolk</v>
      </c>
      <c r="E290">
        <v>10706</v>
      </c>
      <c r="F290" t="s">
        <v>1394</v>
      </c>
      <c r="G290" t="s">
        <v>1460</v>
      </c>
      <c r="H290"/>
    </row>
    <row r="291" spans="1:8" x14ac:dyDescent="0.25">
      <c r="A291" s="16" t="s">
        <v>251</v>
      </c>
      <c r="B291" s="16">
        <v>11777</v>
      </c>
      <c r="C291" s="16">
        <v>16</v>
      </c>
      <c r="D291" s="16" t="str">
        <f t="shared" si="5"/>
        <v>Suffolk</v>
      </c>
      <c r="E291">
        <v>10707</v>
      </c>
      <c r="F291" t="s">
        <v>1394</v>
      </c>
      <c r="G291" t="s">
        <v>1461</v>
      </c>
      <c r="H291"/>
    </row>
    <row r="292" spans="1:8" x14ac:dyDescent="0.25">
      <c r="A292" s="16" t="s">
        <v>251</v>
      </c>
      <c r="B292" s="16">
        <v>11780</v>
      </c>
      <c r="C292" s="16">
        <v>252</v>
      </c>
      <c r="D292" s="16" t="str">
        <f t="shared" si="5"/>
        <v>Suffolk</v>
      </c>
      <c r="E292">
        <v>10708</v>
      </c>
      <c r="F292" t="s">
        <v>1394</v>
      </c>
      <c r="G292" t="s">
        <v>1462</v>
      </c>
      <c r="H292"/>
    </row>
    <row r="293" spans="1:8" x14ac:dyDescent="0.25">
      <c r="A293" s="16" t="s">
        <v>251</v>
      </c>
      <c r="B293" s="16">
        <v>11780</v>
      </c>
      <c r="C293" s="16">
        <v>230</v>
      </c>
      <c r="D293" s="16" t="str">
        <f t="shared" si="5"/>
        <v>Suffolk</v>
      </c>
      <c r="E293">
        <v>10709</v>
      </c>
      <c r="F293" t="s">
        <v>1394</v>
      </c>
      <c r="G293" t="s">
        <v>1463</v>
      </c>
      <c r="H293"/>
    </row>
    <row r="294" spans="1:8" x14ac:dyDescent="0.25">
      <c r="A294" s="16" t="s">
        <v>251</v>
      </c>
      <c r="B294" s="16">
        <v>11782</v>
      </c>
      <c r="C294" s="16">
        <v>100</v>
      </c>
      <c r="D294" s="16" t="str">
        <f t="shared" si="5"/>
        <v>Suffolk</v>
      </c>
      <c r="E294">
        <v>10710</v>
      </c>
      <c r="F294" t="s">
        <v>1394</v>
      </c>
      <c r="G294" t="s">
        <v>1459</v>
      </c>
      <c r="H294"/>
    </row>
    <row r="295" spans="1:8" x14ac:dyDescent="0.25">
      <c r="A295" s="16" t="s">
        <v>251</v>
      </c>
      <c r="B295" s="16">
        <v>11782</v>
      </c>
      <c r="C295" s="16">
        <v>180</v>
      </c>
      <c r="D295" s="16" t="str">
        <f t="shared" si="5"/>
        <v>Suffolk</v>
      </c>
      <c r="E295">
        <v>10801</v>
      </c>
      <c r="F295" t="s">
        <v>1394</v>
      </c>
      <c r="G295" t="s">
        <v>1464</v>
      </c>
      <c r="H295"/>
    </row>
    <row r="296" spans="1:8" x14ac:dyDescent="0.25">
      <c r="A296" s="16" t="s">
        <v>251</v>
      </c>
      <c r="B296" s="16">
        <v>11787</v>
      </c>
      <c r="C296" s="16">
        <v>162</v>
      </c>
      <c r="D296" s="16" t="str">
        <f t="shared" si="5"/>
        <v>Suffolk</v>
      </c>
      <c r="E296">
        <v>10802</v>
      </c>
      <c r="F296" t="s">
        <v>1394</v>
      </c>
      <c r="G296" t="s">
        <v>1464</v>
      </c>
      <c r="H296"/>
    </row>
    <row r="297" spans="1:8" x14ac:dyDescent="0.25">
      <c r="A297" s="16" t="s">
        <v>251</v>
      </c>
      <c r="B297" s="16">
        <v>11787</v>
      </c>
      <c r="C297" s="16">
        <v>240</v>
      </c>
      <c r="D297" s="16" t="str">
        <f t="shared" si="5"/>
        <v>Suffolk</v>
      </c>
      <c r="E297">
        <v>10803</v>
      </c>
      <c r="F297" t="s">
        <v>1394</v>
      </c>
      <c r="G297" t="s">
        <v>1465</v>
      </c>
      <c r="H297"/>
    </row>
    <row r="298" spans="1:8" x14ac:dyDescent="0.25">
      <c r="A298" s="16" t="s">
        <v>251</v>
      </c>
      <c r="B298" s="16">
        <v>11787</v>
      </c>
      <c r="C298" s="16">
        <v>353</v>
      </c>
      <c r="D298" s="16" t="str">
        <f t="shared" si="5"/>
        <v>Suffolk</v>
      </c>
      <c r="E298">
        <v>10804</v>
      </c>
      <c r="F298" t="s">
        <v>1394</v>
      </c>
      <c r="G298" t="s">
        <v>1464</v>
      </c>
      <c r="H298"/>
    </row>
    <row r="299" spans="1:8" x14ac:dyDescent="0.25">
      <c r="A299" s="16" t="s">
        <v>251</v>
      </c>
      <c r="B299" s="16">
        <v>11790</v>
      </c>
      <c r="C299" s="16">
        <v>350</v>
      </c>
      <c r="D299" s="16" t="str">
        <f t="shared" si="5"/>
        <v>Suffolk</v>
      </c>
      <c r="E299">
        <v>10805</v>
      </c>
      <c r="F299" t="s">
        <v>1394</v>
      </c>
      <c r="G299" t="s">
        <v>1464</v>
      </c>
      <c r="H299"/>
    </row>
    <row r="300" spans="1:8" x14ac:dyDescent="0.25">
      <c r="A300" s="16" t="s">
        <v>251</v>
      </c>
      <c r="B300" s="16">
        <v>11795</v>
      </c>
      <c r="C300" s="16">
        <v>450</v>
      </c>
      <c r="D300" s="16" t="str">
        <f t="shared" si="5"/>
        <v>Suffolk</v>
      </c>
      <c r="E300">
        <v>10901</v>
      </c>
      <c r="F300" t="s">
        <v>1467</v>
      </c>
      <c r="G300" t="s">
        <v>1466</v>
      </c>
      <c r="H300"/>
    </row>
    <row r="301" spans="1:8" x14ac:dyDescent="0.25">
      <c r="A301" s="16" t="s">
        <v>251</v>
      </c>
      <c r="B301" s="16">
        <v>11797</v>
      </c>
      <c r="C301" s="16">
        <v>606</v>
      </c>
      <c r="D301" s="16" t="str">
        <f t="shared" si="5"/>
        <v>Nassau</v>
      </c>
      <c r="E301">
        <v>10910</v>
      </c>
      <c r="F301" t="s">
        <v>1469</v>
      </c>
      <c r="G301" t="s">
        <v>1468</v>
      </c>
      <c r="H301"/>
    </row>
    <row r="302" spans="1:8" x14ac:dyDescent="0.25">
      <c r="A302" s="16" t="s">
        <v>251</v>
      </c>
      <c r="B302" s="16">
        <v>11797</v>
      </c>
      <c r="C302" s="16">
        <v>200</v>
      </c>
      <c r="D302" s="16" t="str">
        <f t="shared" si="5"/>
        <v>Nassau</v>
      </c>
      <c r="E302">
        <v>10911</v>
      </c>
      <c r="F302" t="s">
        <v>1467</v>
      </c>
      <c r="G302" t="s">
        <v>1470</v>
      </c>
      <c r="H302"/>
    </row>
    <row r="303" spans="1:8" x14ac:dyDescent="0.25">
      <c r="A303" s="16" t="s">
        <v>251</v>
      </c>
      <c r="B303" s="16">
        <v>11797</v>
      </c>
      <c r="C303" s="16">
        <v>123</v>
      </c>
      <c r="D303" s="16" t="str">
        <f t="shared" si="5"/>
        <v>Nassau</v>
      </c>
      <c r="E303">
        <v>10912</v>
      </c>
      <c r="F303" t="s">
        <v>1469</v>
      </c>
      <c r="G303" t="s">
        <v>1471</v>
      </c>
      <c r="H303"/>
    </row>
    <row r="304" spans="1:8" x14ac:dyDescent="0.25">
      <c r="A304" s="16" t="s">
        <v>251</v>
      </c>
      <c r="B304" s="16">
        <v>11803</v>
      </c>
      <c r="C304" s="16">
        <v>202</v>
      </c>
      <c r="D304" s="16" t="str">
        <f t="shared" si="5"/>
        <v>Nassau</v>
      </c>
      <c r="E304">
        <v>10913</v>
      </c>
      <c r="F304" t="s">
        <v>1467</v>
      </c>
      <c r="G304" t="s">
        <v>1472</v>
      </c>
      <c r="H304"/>
    </row>
    <row r="305" spans="1:8" x14ac:dyDescent="0.25">
      <c r="A305" s="16" t="s">
        <v>251</v>
      </c>
      <c r="B305" s="16">
        <v>11901</v>
      </c>
      <c r="C305" s="16">
        <v>60</v>
      </c>
      <c r="D305" s="16" t="str">
        <f t="shared" si="5"/>
        <v>Suffolk</v>
      </c>
      <c r="E305">
        <v>10914</v>
      </c>
      <c r="F305" t="s">
        <v>1469</v>
      </c>
      <c r="G305" t="s">
        <v>1473</v>
      </c>
      <c r="H305"/>
    </row>
    <row r="306" spans="1:8" x14ac:dyDescent="0.25">
      <c r="A306" s="16" t="s">
        <v>251</v>
      </c>
      <c r="B306" s="16">
        <v>11901</v>
      </c>
      <c r="C306" s="16">
        <v>181</v>
      </c>
      <c r="D306" s="16" t="str">
        <f t="shared" si="5"/>
        <v>Suffolk</v>
      </c>
      <c r="E306">
        <v>10915</v>
      </c>
      <c r="F306" t="s">
        <v>1469</v>
      </c>
      <c r="G306" t="s">
        <v>1474</v>
      </c>
      <c r="H306"/>
    </row>
    <row r="307" spans="1:8" x14ac:dyDescent="0.25">
      <c r="A307" s="16" t="s">
        <v>251</v>
      </c>
      <c r="B307" s="16">
        <v>11934</v>
      </c>
      <c r="C307" s="16">
        <v>100</v>
      </c>
      <c r="D307" s="16" t="str">
        <f t="shared" si="5"/>
        <v>Suffolk</v>
      </c>
      <c r="E307">
        <v>10916</v>
      </c>
      <c r="F307" t="s">
        <v>1469</v>
      </c>
      <c r="G307" t="s">
        <v>1475</v>
      </c>
      <c r="H307"/>
    </row>
    <row r="308" spans="1:8" x14ac:dyDescent="0.25">
      <c r="A308" s="16" t="s">
        <v>251</v>
      </c>
      <c r="B308" s="16">
        <v>11944</v>
      </c>
      <c r="C308" s="16">
        <v>66</v>
      </c>
      <c r="D308" s="16" t="str">
        <f t="shared" si="5"/>
        <v>Suffolk</v>
      </c>
      <c r="E308">
        <v>10917</v>
      </c>
      <c r="F308" t="s">
        <v>1469</v>
      </c>
      <c r="G308" t="s">
        <v>1476</v>
      </c>
      <c r="H308"/>
    </row>
    <row r="309" spans="1:8" x14ac:dyDescent="0.25">
      <c r="A309" s="16" t="s">
        <v>251</v>
      </c>
      <c r="B309" s="16">
        <v>11944</v>
      </c>
      <c r="C309" s="16">
        <v>120</v>
      </c>
      <c r="D309" s="16" t="str">
        <f t="shared" si="5"/>
        <v>Suffolk</v>
      </c>
      <c r="E309">
        <v>10918</v>
      </c>
      <c r="F309" t="s">
        <v>1469</v>
      </c>
      <c r="G309" t="s">
        <v>1477</v>
      </c>
      <c r="H309"/>
    </row>
    <row r="310" spans="1:8" x14ac:dyDescent="0.25">
      <c r="A310" s="16" t="s">
        <v>251</v>
      </c>
      <c r="B310" s="16">
        <v>11953</v>
      </c>
      <c r="C310" s="16">
        <v>164</v>
      </c>
      <c r="D310" s="16" t="str">
        <f t="shared" si="5"/>
        <v>Suffolk</v>
      </c>
      <c r="E310">
        <v>10919</v>
      </c>
      <c r="F310" t="s">
        <v>1469</v>
      </c>
      <c r="G310" t="s">
        <v>1478</v>
      </c>
      <c r="H310"/>
    </row>
    <row r="311" spans="1:8" x14ac:dyDescent="0.25">
      <c r="A311" s="16" t="s">
        <v>251</v>
      </c>
      <c r="B311" s="16">
        <v>11953</v>
      </c>
      <c r="C311" s="16">
        <v>120</v>
      </c>
      <c r="D311" s="16" t="str">
        <f t="shared" si="5"/>
        <v>Suffolk</v>
      </c>
      <c r="E311">
        <v>10920</v>
      </c>
      <c r="F311" t="s">
        <v>1467</v>
      </c>
      <c r="G311" t="s">
        <v>1479</v>
      </c>
      <c r="H311"/>
    </row>
    <row r="312" spans="1:8" x14ac:dyDescent="0.25">
      <c r="A312" s="16" t="s">
        <v>251</v>
      </c>
      <c r="B312" s="16">
        <v>11968</v>
      </c>
      <c r="C312" s="16">
        <v>280</v>
      </c>
      <c r="D312" s="16" t="str">
        <f t="shared" si="5"/>
        <v>Suffolk</v>
      </c>
      <c r="E312">
        <v>10921</v>
      </c>
      <c r="F312" t="s">
        <v>1469</v>
      </c>
      <c r="G312" t="s">
        <v>276</v>
      </c>
      <c r="H312"/>
    </row>
    <row r="313" spans="1:8" x14ac:dyDescent="0.25">
      <c r="A313" s="16" t="s">
        <v>251</v>
      </c>
      <c r="B313" s="16">
        <v>11977</v>
      </c>
      <c r="C313" s="16">
        <v>180</v>
      </c>
      <c r="D313" s="16" t="str">
        <f t="shared" si="5"/>
        <v>Suffolk</v>
      </c>
      <c r="E313">
        <v>10922</v>
      </c>
      <c r="F313" t="s">
        <v>1469</v>
      </c>
      <c r="G313" t="s">
        <v>1480</v>
      </c>
      <c r="H313"/>
    </row>
    <row r="314" spans="1:8" x14ac:dyDescent="0.25">
      <c r="A314" s="16" t="s">
        <v>251</v>
      </c>
      <c r="B314" s="16">
        <v>12009</v>
      </c>
      <c r="C314" s="16">
        <v>127</v>
      </c>
      <c r="D314" s="16" t="str">
        <f t="shared" si="5"/>
        <v>Albany</v>
      </c>
      <c r="E314">
        <v>10923</v>
      </c>
      <c r="F314" t="s">
        <v>1467</v>
      </c>
      <c r="G314" t="s">
        <v>1481</v>
      </c>
      <c r="H314"/>
    </row>
    <row r="315" spans="1:8" ht="30" x14ac:dyDescent="0.25">
      <c r="A315" s="16" t="s">
        <v>251</v>
      </c>
      <c r="B315" s="16">
        <v>12010</v>
      </c>
      <c r="C315" s="16">
        <v>120</v>
      </c>
      <c r="D315" s="16" t="str">
        <f t="shared" si="5"/>
        <v>Montgomery</v>
      </c>
      <c r="E315">
        <v>10924</v>
      </c>
      <c r="F315" t="s">
        <v>1469</v>
      </c>
      <c r="G315" t="s">
        <v>1482</v>
      </c>
      <c r="H315"/>
    </row>
    <row r="316" spans="1:8" ht="30" x14ac:dyDescent="0.25">
      <c r="A316" s="16" t="s">
        <v>251</v>
      </c>
      <c r="B316" s="16">
        <v>12010</v>
      </c>
      <c r="C316" s="16">
        <v>120</v>
      </c>
      <c r="D316" s="16" t="str">
        <f t="shared" si="5"/>
        <v>Montgomery</v>
      </c>
      <c r="E316">
        <v>10925</v>
      </c>
      <c r="F316" t="s">
        <v>1469</v>
      </c>
      <c r="G316" t="s">
        <v>1483</v>
      </c>
      <c r="H316"/>
    </row>
    <row r="317" spans="1:8" ht="30" x14ac:dyDescent="0.25">
      <c r="A317" s="16" t="s">
        <v>251</v>
      </c>
      <c r="B317" s="16">
        <v>12010</v>
      </c>
      <c r="C317" s="16">
        <v>160</v>
      </c>
      <c r="D317" s="16" t="str">
        <f t="shared" si="5"/>
        <v>Montgomery</v>
      </c>
      <c r="E317">
        <v>10926</v>
      </c>
      <c r="F317" t="s">
        <v>1469</v>
      </c>
      <c r="G317" t="s">
        <v>1484</v>
      </c>
      <c r="H317"/>
    </row>
    <row r="318" spans="1:8" x14ac:dyDescent="0.25">
      <c r="A318" s="16" t="s">
        <v>251</v>
      </c>
      <c r="B318" s="16">
        <v>12020</v>
      </c>
      <c r="C318" s="16">
        <v>257</v>
      </c>
      <c r="D318" s="16" t="str">
        <f t="shared" si="5"/>
        <v>Saratoga</v>
      </c>
      <c r="E318">
        <v>10927</v>
      </c>
      <c r="F318" t="s">
        <v>1467</v>
      </c>
      <c r="G318" t="s">
        <v>1485</v>
      </c>
      <c r="H318"/>
    </row>
    <row r="319" spans="1:8" x14ac:dyDescent="0.25">
      <c r="A319" s="16" t="s">
        <v>251</v>
      </c>
      <c r="B319" s="16">
        <v>12033</v>
      </c>
      <c r="C319" s="16">
        <v>80</v>
      </c>
      <c r="D319" s="16" t="str">
        <f t="shared" si="5"/>
        <v>Rensselaer</v>
      </c>
      <c r="E319">
        <v>10928</v>
      </c>
      <c r="F319" t="s">
        <v>1469</v>
      </c>
      <c r="G319" t="s">
        <v>1486</v>
      </c>
      <c r="H319"/>
    </row>
    <row r="320" spans="1:8" x14ac:dyDescent="0.25">
      <c r="A320" s="16" t="s">
        <v>251</v>
      </c>
      <c r="B320" s="16">
        <v>12047</v>
      </c>
      <c r="C320" s="16">
        <v>192</v>
      </c>
      <c r="D320" s="16" t="str">
        <f t="shared" si="5"/>
        <v>Albany</v>
      </c>
      <c r="E320">
        <v>10930</v>
      </c>
      <c r="F320" t="s">
        <v>1469</v>
      </c>
      <c r="G320" t="s">
        <v>1487</v>
      </c>
      <c r="H320"/>
    </row>
    <row r="321" spans="1:8" x14ac:dyDescent="0.25">
      <c r="A321" s="16" t="s">
        <v>251</v>
      </c>
      <c r="B321" s="16">
        <v>12054</v>
      </c>
      <c r="C321" s="16">
        <v>120</v>
      </c>
      <c r="D321" s="16" t="str">
        <f t="shared" si="5"/>
        <v>Albany</v>
      </c>
      <c r="E321">
        <v>10931</v>
      </c>
      <c r="F321" t="s">
        <v>1467</v>
      </c>
      <c r="G321" t="s">
        <v>1488</v>
      </c>
      <c r="H321"/>
    </row>
    <row r="322" spans="1:8" x14ac:dyDescent="0.25">
      <c r="A322" s="16" t="s">
        <v>251</v>
      </c>
      <c r="B322" s="16">
        <v>12061</v>
      </c>
      <c r="C322" s="16">
        <v>242</v>
      </c>
      <c r="D322" s="16" t="str">
        <f t="shared" si="5"/>
        <v>Rensselaer</v>
      </c>
      <c r="E322">
        <v>10932</v>
      </c>
      <c r="F322" t="s">
        <v>1469</v>
      </c>
      <c r="G322" t="s">
        <v>1489</v>
      </c>
      <c r="H322"/>
    </row>
    <row r="323" spans="1:8" x14ac:dyDescent="0.25">
      <c r="A323" s="16" t="s">
        <v>251</v>
      </c>
      <c r="B323" s="16">
        <v>12065</v>
      </c>
      <c r="C323" s="16">
        <v>120</v>
      </c>
      <c r="D323" s="16" t="str">
        <f t="shared" ref="D323:D386" si="6">VLOOKUP(B323,$E$2:$F$2206,2,FALSE)</f>
        <v>Saratoga</v>
      </c>
      <c r="E323">
        <v>10933</v>
      </c>
      <c r="F323" t="s">
        <v>1469</v>
      </c>
      <c r="G323" t="s">
        <v>1490</v>
      </c>
      <c r="H323"/>
    </row>
    <row r="324" spans="1:8" x14ac:dyDescent="0.25">
      <c r="A324" s="16" t="s">
        <v>251</v>
      </c>
      <c r="B324" s="16">
        <v>12075</v>
      </c>
      <c r="C324" s="16">
        <v>120</v>
      </c>
      <c r="D324" s="16" t="str">
        <f t="shared" si="6"/>
        <v>Columbia</v>
      </c>
      <c r="E324">
        <v>10940</v>
      </c>
      <c r="F324" t="s">
        <v>1469</v>
      </c>
      <c r="G324" t="s">
        <v>1491</v>
      </c>
      <c r="H324"/>
    </row>
    <row r="325" spans="1:8" x14ac:dyDescent="0.25">
      <c r="A325" s="16" t="s">
        <v>251</v>
      </c>
      <c r="B325" s="16">
        <v>12078</v>
      </c>
      <c r="C325" s="16">
        <v>84</v>
      </c>
      <c r="D325" s="16" t="str">
        <f t="shared" si="6"/>
        <v>Fulton</v>
      </c>
      <c r="E325">
        <v>10941</v>
      </c>
      <c r="F325" t="s">
        <v>1469</v>
      </c>
      <c r="G325" t="s">
        <v>1491</v>
      </c>
      <c r="H325"/>
    </row>
    <row r="326" spans="1:8" x14ac:dyDescent="0.25">
      <c r="A326" s="16" t="s">
        <v>251</v>
      </c>
      <c r="B326" s="16">
        <v>12078</v>
      </c>
      <c r="C326" s="16">
        <v>176</v>
      </c>
      <c r="D326" s="16" t="str">
        <f t="shared" si="6"/>
        <v>Fulton</v>
      </c>
      <c r="E326">
        <v>10943</v>
      </c>
      <c r="F326" t="s">
        <v>1469</v>
      </c>
      <c r="G326" t="s">
        <v>1491</v>
      </c>
      <c r="H326"/>
    </row>
    <row r="327" spans="1:8" x14ac:dyDescent="0.25">
      <c r="A327" s="16" t="s">
        <v>251</v>
      </c>
      <c r="B327" s="16">
        <v>12084</v>
      </c>
      <c r="C327" s="16">
        <v>160</v>
      </c>
      <c r="D327" s="16" t="str">
        <f t="shared" si="6"/>
        <v>Albany</v>
      </c>
      <c r="E327">
        <v>10949</v>
      </c>
      <c r="F327" t="s">
        <v>1469</v>
      </c>
      <c r="G327" t="s">
        <v>1492</v>
      </c>
      <c r="H327"/>
    </row>
    <row r="328" spans="1:8" x14ac:dyDescent="0.25">
      <c r="A328" s="16" t="s">
        <v>251</v>
      </c>
      <c r="B328" s="16">
        <v>12090</v>
      </c>
      <c r="C328" s="16">
        <v>82</v>
      </c>
      <c r="D328" s="16" t="str">
        <f t="shared" si="6"/>
        <v>Rensselaer</v>
      </c>
      <c r="E328">
        <v>10950</v>
      </c>
      <c r="F328" t="s">
        <v>1469</v>
      </c>
      <c r="G328" t="s">
        <v>1492</v>
      </c>
      <c r="H328"/>
    </row>
    <row r="329" spans="1:8" x14ac:dyDescent="0.25">
      <c r="A329" s="16" t="s">
        <v>251</v>
      </c>
      <c r="B329" s="16">
        <v>12095</v>
      </c>
      <c r="C329" s="16">
        <v>100</v>
      </c>
      <c r="D329" s="16" t="str">
        <f t="shared" si="6"/>
        <v>Fulton</v>
      </c>
      <c r="E329">
        <v>10952</v>
      </c>
      <c r="F329" t="s">
        <v>1467</v>
      </c>
      <c r="G329" t="s">
        <v>1493</v>
      </c>
      <c r="H329"/>
    </row>
    <row r="330" spans="1:8" x14ac:dyDescent="0.25">
      <c r="A330" s="16" t="s">
        <v>251</v>
      </c>
      <c r="B330" s="16">
        <v>12144</v>
      </c>
      <c r="C330" s="16">
        <v>80</v>
      </c>
      <c r="D330" s="16" t="str">
        <f t="shared" si="6"/>
        <v>Rensselaer</v>
      </c>
      <c r="E330">
        <v>10953</v>
      </c>
      <c r="F330" t="s">
        <v>1469</v>
      </c>
      <c r="G330" t="s">
        <v>1494</v>
      </c>
      <c r="H330"/>
    </row>
    <row r="331" spans="1:8" x14ac:dyDescent="0.25">
      <c r="A331" s="16" t="s">
        <v>251</v>
      </c>
      <c r="B331" s="16">
        <v>12159</v>
      </c>
      <c r="C331" s="16">
        <v>24</v>
      </c>
      <c r="D331" s="16" t="str">
        <f t="shared" si="6"/>
        <v>Albany</v>
      </c>
      <c r="E331">
        <v>10954</v>
      </c>
      <c r="F331" t="s">
        <v>1467</v>
      </c>
      <c r="G331" t="s">
        <v>1495</v>
      </c>
      <c r="H331"/>
    </row>
    <row r="332" spans="1:8" x14ac:dyDescent="0.25">
      <c r="A332" s="16" t="s">
        <v>251</v>
      </c>
      <c r="B332" s="16">
        <v>12167</v>
      </c>
      <c r="C332" s="16">
        <v>120</v>
      </c>
      <c r="D332" s="16" t="str">
        <f t="shared" si="6"/>
        <v>Delaware</v>
      </c>
      <c r="E332">
        <v>10956</v>
      </c>
      <c r="F332" t="s">
        <v>1467</v>
      </c>
      <c r="G332" t="s">
        <v>1496</v>
      </c>
      <c r="H332"/>
    </row>
    <row r="333" spans="1:8" x14ac:dyDescent="0.25">
      <c r="A333" s="16" t="s">
        <v>251</v>
      </c>
      <c r="B333" s="16">
        <v>12180</v>
      </c>
      <c r="C333" s="16">
        <v>122</v>
      </c>
      <c r="D333" s="16" t="str">
        <f t="shared" si="6"/>
        <v>Rensselaer</v>
      </c>
      <c r="E333">
        <v>10958</v>
      </c>
      <c r="F333" t="s">
        <v>1469</v>
      </c>
      <c r="G333" t="s">
        <v>1497</v>
      </c>
      <c r="H333"/>
    </row>
    <row r="334" spans="1:8" x14ac:dyDescent="0.25">
      <c r="A334" s="16" t="s">
        <v>251</v>
      </c>
      <c r="B334" s="16">
        <v>12180</v>
      </c>
      <c r="C334" s="16">
        <v>362</v>
      </c>
      <c r="D334" s="16" t="str">
        <f t="shared" si="6"/>
        <v>Rensselaer</v>
      </c>
      <c r="E334">
        <v>10959</v>
      </c>
      <c r="F334" t="s">
        <v>1469</v>
      </c>
      <c r="G334" t="s">
        <v>1498</v>
      </c>
      <c r="H334"/>
    </row>
    <row r="335" spans="1:8" x14ac:dyDescent="0.25">
      <c r="A335" s="16" t="s">
        <v>251</v>
      </c>
      <c r="B335" s="16">
        <v>12180</v>
      </c>
      <c r="C335" s="16">
        <v>80</v>
      </c>
      <c r="D335" s="16" t="str">
        <f t="shared" si="6"/>
        <v>Rensselaer</v>
      </c>
      <c r="E335">
        <v>10960</v>
      </c>
      <c r="F335" t="s">
        <v>1467</v>
      </c>
      <c r="G335" t="s">
        <v>1499</v>
      </c>
      <c r="H335"/>
    </row>
    <row r="336" spans="1:8" x14ac:dyDescent="0.25">
      <c r="A336" s="16" t="s">
        <v>251</v>
      </c>
      <c r="B336" s="16">
        <v>12180</v>
      </c>
      <c r="C336" s="16">
        <v>80</v>
      </c>
      <c r="D336" s="16" t="str">
        <f t="shared" si="6"/>
        <v>Rensselaer</v>
      </c>
      <c r="E336">
        <v>10962</v>
      </c>
      <c r="F336" t="s">
        <v>1467</v>
      </c>
      <c r="G336" t="s">
        <v>1500</v>
      </c>
      <c r="H336"/>
    </row>
    <row r="337" spans="1:8" x14ac:dyDescent="0.25">
      <c r="A337" s="16" t="s">
        <v>251</v>
      </c>
      <c r="B337" s="16">
        <v>12182</v>
      </c>
      <c r="C337" s="16">
        <v>120</v>
      </c>
      <c r="D337" s="16" t="str">
        <f t="shared" si="6"/>
        <v>Rensselaer</v>
      </c>
      <c r="E337">
        <v>10963</v>
      </c>
      <c r="F337" t="s">
        <v>1469</v>
      </c>
      <c r="G337" t="s">
        <v>1501</v>
      </c>
      <c r="H337"/>
    </row>
    <row r="338" spans="1:8" x14ac:dyDescent="0.25">
      <c r="A338" s="16" t="s">
        <v>251</v>
      </c>
      <c r="B338" s="16">
        <v>12184</v>
      </c>
      <c r="C338" s="16">
        <v>236</v>
      </c>
      <c r="D338" s="16" t="str">
        <f t="shared" si="6"/>
        <v>Columbia</v>
      </c>
      <c r="E338">
        <v>10964</v>
      </c>
      <c r="F338" t="s">
        <v>1467</v>
      </c>
      <c r="G338" t="s">
        <v>1502</v>
      </c>
      <c r="H338"/>
    </row>
    <row r="339" spans="1:8" x14ac:dyDescent="0.25">
      <c r="A339" s="16" t="s">
        <v>251</v>
      </c>
      <c r="B339" s="16">
        <v>12203</v>
      </c>
      <c r="C339" s="16">
        <v>210</v>
      </c>
      <c r="D339" s="16" t="str">
        <f t="shared" si="6"/>
        <v>Albany</v>
      </c>
      <c r="E339">
        <v>10965</v>
      </c>
      <c r="F339" t="s">
        <v>1467</v>
      </c>
      <c r="G339" t="s">
        <v>1503</v>
      </c>
      <c r="H339"/>
    </row>
    <row r="340" spans="1:8" x14ac:dyDescent="0.25">
      <c r="A340" s="16" t="s">
        <v>251</v>
      </c>
      <c r="B340" s="16">
        <v>12203</v>
      </c>
      <c r="C340" s="16">
        <v>302</v>
      </c>
      <c r="D340" s="16" t="str">
        <f t="shared" si="6"/>
        <v>Albany</v>
      </c>
      <c r="E340">
        <v>10968</v>
      </c>
      <c r="F340" t="s">
        <v>1467</v>
      </c>
      <c r="G340" t="s">
        <v>1504</v>
      </c>
      <c r="H340"/>
    </row>
    <row r="341" spans="1:8" x14ac:dyDescent="0.25">
      <c r="A341" s="16" t="s">
        <v>251</v>
      </c>
      <c r="B341" s="16">
        <v>12204</v>
      </c>
      <c r="C341" s="16">
        <v>200</v>
      </c>
      <c r="D341" s="16" t="str">
        <f t="shared" si="6"/>
        <v>Albany</v>
      </c>
      <c r="E341">
        <v>10969</v>
      </c>
      <c r="F341" t="s">
        <v>1469</v>
      </c>
      <c r="G341" t="s">
        <v>1505</v>
      </c>
      <c r="H341"/>
    </row>
    <row r="342" spans="1:8" x14ac:dyDescent="0.25">
      <c r="A342" s="16" t="s">
        <v>251</v>
      </c>
      <c r="B342" s="16">
        <v>12208</v>
      </c>
      <c r="C342" s="16">
        <v>92</v>
      </c>
      <c r="D342" s="16" t="str">
        <f t="shared" si="6"/>
        <v>Albany</v>
      </c>
      <c r="E342">
        <v>10970</v>
      </c>
      <c r="F342" t="s">
        <v>1467</v>
      </c>
      <c r="G342" t="s">
        <v>1506</v>
      </c>
      <c r="H342"/>
    </row>
    <row r="343" spans="1:8" x14ac:dyDescent="0.25">
      <c r="A343" s="16" t="s">
        <v>251</v>
      </c>
      <c r="B343" s="16">
        <v>12208</v>
      </c>
      <c r="C343" s="16">
        <v>160</v>
      </c>
      <c r="D343" s="16" t="str">
        <f t="shared" si="6"/>
        <v>Albany</v>
      </c>
      <c r="E343">
        <v>10973</v>
      </c>
      <c r="F343" t="s">
        <v>1469</v>
      </c>
      <c r="G343" t="s">
        <v>1507</v>
      </c>
      <c r="H343"/>
    </row>
    <row r="344" spans="1:8" x14ac:dyDescent="0.25">
      <c r="A344" s="16" t="s">
        <v>251</v>
      </c>
      <c r="B344" s="16">
        <v>12211</v>
      </c>
      <c r="C344" s="16">
        <v>250</v>
      </c>
      <c r="D344" s="16" t="str">
        <f t="shared" si="6"/>
        <v>Albany</v>
      </c>
      <c r="E344">
        <v>10974</v>
      </c>
      <c r="F344" t="s">
        <v>1467</v>
      </c>
      <c r="G344" t="s">
        <v>1508</v>
      </c>
      <c r="H344"/>
    </row>
    <row r="345" spans="1:8" ht="30" x14ac:dyDescent="0.25">
      <c r="A345" s="16" t="s">
        <v>251</v>
      </c>
      <c r="B345" s="16">
        <v>12302</v>
      </c>
      <c r="C345" s="16">
        <v>210</v>
      </c>
      <c r="D345" s="16" t="str">
        <f t="shared" si="6"/>
        <v>Schenectady</v>
      </c>
      <c r="E345">
        <v>10975</v>
      </c>
      <c r="F345" t="s">
        <v>1469</v>
      </c>
      <c r="G345" t="s">
        <v>1509</v>
      </c>
      <c r="H345"/>
    </row>
    <row r="346" spans="1:8" ht="30" x14ac:dyDescent="0.25">
      <c r="A346" s="16" t="s">
        <v>251</v>
      </c>
      <c r="B346" s="16">
        <v>12302</v>
      </c>
      <c r="C346" s="16">
        <v>262</v>
      </c>
      <c r="D346" s="16" t="str">
        <f t="shared" si="6"/>
        <v>Schenectady</v>
      </c>
      <c r="E346">
        <v>10976</v>
      </c>
      <c r="F346" t="s">
        <v>1467</v>
      </c>
      <c r="G346" t="s">
        <v>1510</v>
      </c>
      <c r="H346"/>
    </row>
    <row r="347" spans="1:8" ht="30" x14ac:dyDescent="0.25">
      <c r="A347" s="16" t="s">
        <v>251</v>
      </c>
      <c r="B347" s="16">
        <v>12303</v>
      </c>
      <c r="C347" s="16">
        <v>240</v>
      </c>
      <c r="D347" s="16" t="str">
        <f t="shared" si="6"/>
        <v>Schenectady</v>
      </c>
      <c r="E347">
        <v>10977</v>
      </c>
      <c r="F347" t="s">
        <v>1467</v>
      </c>
      <c r="G347" t="s">
        <v>1511</v>
      </c>
      <c r="H347"/>
    </row>
    <row r="348" spans="1:8" ht="30" x14ac:dyDescent="0.25">
      <c r="A348" s="16" t="s">
        <v>251</v>
      </c>
      <c r="B348" s="16">
        <v>12304</v>
      </c>
      <c r="C348" s="16">
        <v>160</v>
      </c>
      <c r="D348" s="16" t="str">
        <f t="shared" si="6"/>
        <v>Schenectady</v>
      </c>
      <c r="E348">
        <v>10979</v>
      </c>
      <c r="F348" t="s">
        <v>1469</v>
      </c>
      <c r="G348" t="s">
        <v>1512</v>
      </c>
      <c r="H348"/>
    </row>
    <row r="349" spans="1:8" ht="30" x14ac:dyDescent="0.25">
      <c r="A349" s="16" t="s">
        <v>251</v>
      </c>
      <c r="B349" s="16">
        <v>12304</v>
      </c>
      <c r="C349" s="16">
        <v>82</v>
      </c>
      <c r="D349" s="16" t="str">
        <f t="shared" si="6"/>
        <v>Schenectady</v>
      </c>
      <c r="E349">
        <v>10980</v>
      </c>
      <c r="F349" t="s">
        <v>1467</v>
      </c>
      <c r="G349" t="s">
        <v>1513</v>
      </c>
      <c r="H349"/>
    </row>
    <row r="350" spans="1:8" ht="30" x14ac:dyDescent="0.25">
      <c r="A350" s="16" t="s">
        <v>251</v>
      </c>
      <c r="B350" s="16">
        <v>12309</v>
      </c>
      <c r="C350" s="16">
        <v>112</v>
      </c>
      <c r="D350" s="16" t="str">
        <f t="shared" si="6"/>
        <v>Schenectady</v>
      </c>
      <c r="E350">
        <v>10981</v>
      </c>
      <c r="F350" t="s">
        <v>1469</v>
      </c>
      <c r="G350" t="s">
        <v>1514</v>
      </c>
      <c r="H350"/>
    </row>
    <row r="351" spans="1:8" x14ac:dyDescent="0.25">
      <c r="A351" s="16" t="s">
        <v>251</v>
      </c>
      <c r="B351" s="16">
        <v>12401</v>
      </c>
      <c r="C351" s="16">
        <v>280</v>
      </c>
      <c r="D351" s="16" t="str">
        <f t="shared" si="6"/>
        <v>Ulster</v>
      </c>
      <c r="E351">
        <v>10982</v>
      </c>
      <c r="F351" t="s">
        <v>1467</v>
      </c>
      <c r="G351" t="s">
        <v>1515</v>
      </c>
      <c r="H351"/>
    </row>
    <row r="352" spans="1:8" x14ac:dyDescent="0.25">
      <c r="A352" s="16" t="s">
        <v>251</v>
      </c>
      <c r="B352" s="16">
        <v>12414</v>
      </c>
      <c r="C352" s="16">
        <v>120</v>
      </c>
      <c r="D352" s="16" t="str">
        <f t="shared" si="6"/>
        <v>Greene</v>
      </c>
      <c r="E352">
        <v>10983</v>
      </c>
      <c r="F352" t="s">
        <v>1467</v>
      </c>
      <c r="G352" t="s">
        <v>1516</v>
      </c>
      <c r="H352"/>
    </row>
    <row r="353" spans="1:8" x14ac:dyDescent="0.25">
      <c r="A353" s="16" t="s">
        <v>251</v>
      </c>
      <c r="B353" s="16">
        <v>12414</v>
      </c>
      <c r="C353" s="16">
        <v>136</v>
      </c>
      <c r="D353" s="16" t="str">
        <f t="shared" si="6"/>
        <v>Greene</v>
      </c>
      <c r="E353">
        <v>10984</v>
      </c>
      <c r="F353" t="s">
        <v>1467</v>
      </c>
      <c r="G353" t="s">
        <v>1517</v>
      </c>
      <c r="H353"/>
    </row>
    <row r="354" spans="1:8" x14ac:dyDescent="0.25">
      <c r="A354" s="16" t="s">
        <v>251</v>
      </c>
      <c r="B354" s="16">
        <v>12449</v>
      </c>
      <c r="C354" s="16">
        <v>258</v>
      </c>
      <c r="D354" s="16" t="str">
        <f t="shared" si="6"/>
        <v>Ulster</v>
      </c>
      <c r="E354">
        <v>10985</v>
      </c>
      <c r="F354" t="s">
        <v>1469</v>
      </c>
      <c r="G354" t="s">
        <v>1518</v>
      </c>
      <c r="H354"/>
    </row>
    <row r="355" spans="1:8" x14ac:dyDescent="0.25">
      <c r="A355" s="16" t="s">
        <v>251</v>
      </c>
      <c r="B355" s="16">
        <v>12449</v>
      </c>
      <c r="C355" s="16">
        <v>280</v>
      </c>
      <c r="D355" s="16" t="str">
        <f t="shared" si="6"/>
        <v>Ulster</v>
      </c>
      <c r="E355">
        <v>10986</v>
      </c>
      <c r="F355" t="s">
        <v>1467</v>
      </c>
      <c r="G355" t="s">
        <v>1519</v>
      </c>
      <c r="H355"/>
    </row>
    <row r="356" spans="1:8" x14ac:dyDescent="0.25">
      <c r="A356" s="16" t="s">
        <v>251</v>
      </c>
      <c r="B356" s="16">
        <v>12455</v>
      </c>
      <c r="C356" s="16">
        <v>82</v>
      </c>
      <c r="D356" s="16" t="str">
        <f t="shared" si="6"/>
        <v>Delaware</v>
      </c>
      <c r="E356">
        <v>10987</v>
      </c>
      <c r="F356" t="s">
        <v>1469</v>
      </c>
      <c r="G356" t="s">
        <v>1520</v>
      </c>
      <c r="H356"/>
    </row>
    <row r="357" spans="1:8" x14ac:dyDescent="0.25">
      <c r="A357" s="16" t="s">
        <v>251</v>
      </c>
      <c r="B357" s="16">
        <v>12508</v>
      </c>
      <c r="C357" s="16">
        <v>160</v>
      </c>
      <c r="D357" s="16" t="str">
        <f t="shared" si="6"/>
        <v>Dutchess</v>
      </c>
      <c r="E357">
        <v>10988</v>
      </c>
      <c r="F357" t="s">
        <v>1469</v>
      </c>
      <c r="G357" t="s">
        <v>1521</v>
      </c>
      <c r="H357"/>
    </row>
    <row r="358" spans="1:8" x14ac:dyDescent="0.25">
      <c r="A358" s="16" t="s">
        <v>251</v>
      </c>
      <c r="B358" s="16">
        <v>12508</v>
      </c>
      <c r="C358" s="16">
        <v>160</v>
      </c>
      <c r="D358" s="16" t="str">
        <f t="shared" si="6"/>
        <v>Dutchess</v>
      </c>
      <c r="E358">
        <v>10989</v>
      </c>
      <c r="F358" t="s">
        <v>1467</v>
      </c>
      <c r="G358" t="s">
        <v>1522</v>
      </c>
      <c r="H358"/>
    </row>
    <row r="359" spans="1:8" x14ac:dyDescent="0.25">
      <c r="A359" s="16" t="s">
        <v>251</v>
      </c>
      <c r="B359" s="16">
        <v>12524</v>
      </c>
      <c r="C359" s="16">
        <v>160</v>
      </c>
      <c r="D359" s="16" t="str">
        <f t="shared" si="6"/>
        <v>Dutchess</v>
      </c>
      <c r="E359">
        <v>10990</v>
      </c>
      <c r="F359" t="s">
        <v>1469</v>
      </c>
      <c r="G359" t="s">
        <v>1523</v>
      </c>
      <c r="H359"/>
    </row>
    <row r="360" spans="1:8" x14ac:dyDescent="0.25">
      <c r="A360" s="16" t="s">
        <v>251</v>
      </c>
      <c r="B360" s="16">
        <v>12528</v>
      </c>
      <c r="C360" s="16">
        <v>203</v>
      </c>
      <c r="D360" s="16" t="str">
        <f t="shared" si="6"/>
        <v>Ulster</v>
      </c>
      <c r="E360">
        <v>10992</v>
      </c>
      <c r="F360" t="s">
        <v>1469</v>
      </c>
      <c r="G360" t="s">
        <v>1524</v>
      </c>
      <c r="H360"/>
    </row>
    <row r="361" spans="1:8" x14ac:dyDescent="0.25">
      <c r="A361" s="16" t="s">
        <v>251</v>
      </c>
      <c r="B361" s="16">
        <v>12528</v>
      </c>
      <c r="C361" s="16">
        <v>120</v>
      </c>
      <c r="D361" s="16" t="str">
        <f t="shared" si="6"/>
        <v>Ulster</v>
      </c>
      <c r="E361">
        <v>10993</v>
      </c>
      <c r="F361" t="s">
        <v>1467</v>
      </c>
      <c r="G361" t="s">
        <v>1525</v>
      </c>
      <c r="H361"/>
    </row>
    <row r="362" spans="1:8" x14ac:dyDescent="0.25">
      <c r="A362" s="16" t="s">
        <v>251</v>
      </c>
      <c r="B362" s="16">
        <v>12531</v>
      </c>
      <c r="C362" s="16">
        <v>160</v>
      </c>
      <c r="D362" s="16" t="str">
        <f t="shared" si="6"/>
        <v>Dutchess</v>
      </c>
      <c r="E362">
        <v>10994</v>
      </c>
      <c r="F362" t="s">
        <v>1467</v>
      </c>
      <c r="G362" t="s">
        <v>1526</v>
      </c>
      <c r="H362"/>
    </row>
    <row r="363" spans="1:8" x14ac:dyDescent="0.25">
      <c r="A363" s="16" t="s">
        <v>251</v>
      </c>
      <c r="B363" s="16">
        <v>12538</v>
      </c>
      <c r="C363" s="16">
        <v>120</v>
      </c>
      <c r="D363" s="16" t="str">
        <f t="shared" si="6"/>
        <v>Dutchess</v>
      </c>
      <c r="E363">
        <v>10996</v>
      </c>
      <c r="F363" t="s">
        <v>1469</v>
      </c>
      <c r="G363" t="s">
        <v>1527</v>
      </c>
      <c r="H363"/>
    </row>
    <row r="364" spans="1:8" x14ac:dyDescent="0.25">
      <c r="A364" s="16" t="s">
        <v>251</v>
      </c>
      <c r="B364" s="16">
        <v>12541</v>
      </c>
      <c r="C364" s="16">
        <v>120</v>
      </c>
      <c r="D364" s="16" t="str">
        <f t="shared" si="6"/>
        <v>Columbia</v>
      </c>
      <c r="E364">
        <v>10997</v>
      </c>
      <c r="F364" t="s">
        <v>1469</v>
      </c>
      <c r="G364" t="s">
        <v>1527</v>
      </c>
      <c r="H364"/>
    </row>
    <row r="365" spans="1:8" x14ac:dyDescent="0.25">
      <c r="A365" s="16" t="s">
        <v>251</v>
      </c>
      <c r="B365" s="16">
        <v>12549</v>
      </c>
      <c r="C365" s="16">
        <v>100</v>
      </c>
      <c r="D365" s="16" t="str">
        <f t="shared" si="6"/>
        <v>Orange</v>
      </c>
      <c r="E365">
        <v>10998</v>
      </c>
      <c r="F365" t="s">
        <v>1469</v>
      </c>
      <c r="G365" t="s">
        <v>1528</v>
      </c>
      <c r="H365"/>
    </row>
    <row r="366" spans="1:8" x14ac:dyDescent="0.25">
      <c r="A366" s="16" t="s">
        <v>251</v>
      </c>
      <c r="B366" s="16">
        <v>12550</v>
      </c>
      <c r="C366" s="16">
        <v>190</v>
      </c>
      <c r="D366" s="16" t="str">
        <f t="shared" si="6"/>
        <v>Orange</v>
      </c>
      <c r="E366">
        <v>11001</v>
      </c>
      <c r="F366" t="s">
        <v>1530</v>
      </c>
      <c r="G366" t="s">
        <v>1529</v>
      </c>
      <c r="H366"/>
    </row>
    <row r="367" spans="1:8" x14ac:dyDescent="0.25">
      <c r="A367" s="16" t="s">
        <v>251</v>
      </c>
      <c r="B367" s="16">
        <v>12561</v>
      </c>
      <c r="C367" s="16">
        <v>40</v>
      </c>
      <c r="D367" s="16" t="str">
        <f t="shared" si="6"/>
        <v>Ulster</v>
      </c>
      <c r="E367">
        <v>11002</v>
      </c>
      <c r="F367" t="s">
        <v>1530</v>
      </c>
      <c r="G367" t="s">
        <v>1529</v>
      </c>
      <c r="H367"/>
    </row>
    <row r="368" spans="1:8" x14ac:dyDescent="0.25">
      <c r="A368" s="16" t="s">
        <v>251</v>
      </c>
      <c r="B368" s="16">
        <v>12561</v>
      </c>
      <c r="C368" s="16">
        <v>79</v>
      </c>
      <c r="D368" s="16" t="str">
        <f t="shared" si="6"/>
        <v>Ulster</v>
      </c>
      <c r="E368">
        <v>11003</v>
      </c>
      <c r="F368" t="s">
        <v>1530</v>
      </c>
      <c r="G368" t="s">
        <v>1531</v>
      </c>
      <c r="H368"/>
    </row>
    <row r="369" spans="1:8" x14ac:dyDescent="0.25">
      <c r="A369" s="16" t="s">
        <v>251</v>
      </c>
      <c r="B369" s="16">
        <v>12564</v>
      </c>
      <c r="C369" s="16">
        <v>122</v>
      </c>
      <c r="D369" s="16" t="str">
        <f t="shared" si="6"/>
        <v>Dutchess</v>
      </c>
      <c r="E369">
        <v>11004</v>
      </c>
      <c r="F369" t="s">
        <v>1533</v>
      </c>
      <c r="G369" t="s">
        <v>1532</v>
      </c>
      <c r="H369"/>
    </row>
    <row r="370" spans="1:8" x14ac:dyDescent="0.25">
      <c r="A370" s="16" t="s">
        <v>251</v>
      </c>
      <c r="B370" s="16">
        <v>12565</v>
      </c>
      <c r="C370" s="16">
        <v>120</v>
      </c>
      <c r="D370" s="16" t="str">
        <f t="shared" si="6"/>
        <v>Columbia</v>
      </c>
      <c r="E370">
        <v>11005</v>
      </c>
      <c r="F370" t="s">
        <v>1533</v>
      </c>
      <c r="G370" t="s">
        <v>1529</v>
      </c>
      <c r="H370"/>
    </row>
    <row r="371" spans="1:8" x14ac:dyDescent="0.25">
      <c r="A371" s="16" t="s">
        <v>251</v>
      </c>
      <c r="B371" s="16">
        <v>12572</v>
      </c>
      <c r="C371" s="16">
        <v>328</v>
      </c>
      <c r="D371" s="16" t="str">
        <f t="shared" si="6"/>
        <v>Dutchess</v>
      </c>
      <c r="E371">
        <v>11010</v>
      </c>
      <c r="F371" t="s">
        <v>1530</v>
      </c>
      <c r="G371" t="s">
        <v>1534</v>
      </c>
      <c r="H371"/>
    </row>
    <row r="372" spans="1:8" x14ac:dyDescent="0.25">
      <c r="A372" s="16" t="s">
        <v>251</v>
      </c>
      <c r="B372" s="16">
        <v>12572</v>
      </c>
      <c r="C372" s="16">
        <v>100</v>
      </c>
      <c r="D372" s="16" t="str">
        <f t="shared" si="6"/>
        <v>Dutchess</v>
      </c>
      <c r="E372">
        <v>11020</v>
      </c>
      <c r="F372" t="s">
        <v>1530</v>
      </c>
      <c r="G372" t="s">
        <v>1535</v>
      </c>
      <c r="H372"/>
    </row>
    <row r="373" spans="1:8" x14ac:dyDescent="0.25">
      <c r="A373" s="16" t="s">
        <v>251</v>
      </c>
      <c r="B373" s="16">
        <v>12572</v>
      </c>
      <c r="C373" s="16">
        <v>120</v>
      </c>
      <c r="D373" s="16" t="str">
        <f t="shared" si="6"/>
        <v>Dutchess</v>
      </c>
      <c r="E373">
        <v>11021</v>
      </c>
      <c r="F373" t="s">
        <v>1530</v>
      </c>
      <c r="G373" t="s">
        <v>1535</v>
      </c>
      <c r="H373"/>
    </row>
    <row r="374" spans="1:8" x14ac:dyDescent="0.25">
      <c r="A374" s="16" t="s">
        <v>251</v>
      </c>
      <c r="B374" s="16">
        <v>12580</v>
      </c>
      <c r="C374" s="16">
        <v>120</v>
      </c>
      <c r="D374" s="16" t="str">
        <f t="shared" si="6"/>
        <v>Dutchess</v>
      </c>
      <c r="E374">
        <v>11022</v>
      </c>
      <c r="F374" t="s">
        <v>1530</v>
      </c>
      <c r="G374" t="s">
        <v>1535</v>
      </c>
      <c r="H374"/>
    </row>
    <row r="375" spans="1:8" x14ac:dyDescent="0.25">
      <c r="A375" s="16" t="s">
        <v>251</v>
      </c>
      <c r="B375" s="16">
        <v>12590</v>
      </c>
      <c r="C375" s="16">
        <v>62</v>
      </c>
      <c r="D375" s="16" t="str">
        <f t="shared" si="6"/>
        <v>Dutchess</v>
      </c>
      <c r="E375">
        <v>11023</v>
      </c>
      <c r="F375" t="s">
        <v>1530</v>
      </c>
      <c r="G375" t="s">
        <v>1535</v>
      </c>
      <c r="H375"/>
    </row>
    <row r="376" spans="1:8" x14ac:dyDescent="0.25">
      <c r="A376" s="16" t="s">
        <v>251</v>
      </c>
      <c r="B376" s="16">
        <v>12601</v>
      </c>
      <c r="C376" s="16">
        <v>190</v>
      </c>
      <c r="D376" s="16" t="str">
        <f t="shared" si="6"/>
        <v>Dutchess</v>
      </c>
      <c r="E376">
        <v>11024</v>
      </c>
      <c r="F376" t="s">
        <v>1530</v>
      </c>
      <c r="G376" t="s">
        <v>1535</v>
      </c>
      <c r="H376"/>
    </row>
    <row r="377" spans="1:8" x14ac:dyDescent="0.25">
      <c r="A377" s="16" t="s">
        <v>251</v>
      </c>
      <c r="B377" s="16">
        <v>12601</v>
      </c>
      <c r="C377" s="16">
        <v>200</v>
      </c>
      <c r="D377" s="16" t="str">
        <f t="shared" si="6"/>
        <v>Dutchess</v>
      </c>
      <c r="E377">
        <v>11025</v>
      </c>
      <c r="F377" t="s">
        <v>1530</v>
      </c>
      <c r="G377" t="s">
        <v>1535</v>
      </c>
      <c r="H377"/>
    </row>
    <row r="378" spans="1:8" x14ac:dyDescent="0.25">
      <c r="A378" s="16" t="s">
        <v>251</v>
      </c>
      <c r="B378" s="16">
        <v>12603</v>
      </c>
      <c r="C378" s="16">
        <v>160</v>
      </c>
      <c r="D378" s="16" t="str">
        <f t="shared" si="6"/>
        <v>Dutchess</v>
      </c>
      <c r="E378">
        <v>11026</v>
      </c>
      <c r="F378" t="s">
        <v>1530</v>
      </c>
      <c r="G378" t="s">
        <v>1535</v>
      </c>
      <c r="H378"/>
    </row>
    <row r="379" spans="1:8" x14ac:dyDescent="0.25">
      <c r="A379" s="16" t="s">
        <v>251</v>
      </c>
      <c r="B379" s="16">
        <v>12742</v>
      </c>
      <c r="C379" s="16">
        <v>64</v>
      </c>
      <c r="D379" s="16" t="str">
        <f t="shared" si="6"/>
        <v>Sullivan</v>
      </c>
      <c r="E379">
        <v>11027</v>
      </c>
      <c r="F379" t="s">
        <v>1530</v>
      </c>
      <c r="G379" t="s">
        <v>1535</v>
      </c>
      <c r="H379"/>
    </row>
    <row r="380" spans="1:8" x14ac:dyDescent="0.25">
      <c r="A380" s="16" t="s">
        <v>251</v>
      </c>
      <c r="B380" s="16">
        <v>12754</v>
      </c>
      <c r="C380" s="16">
        <v>146</v>
      </c>
      <c r="D380" s="16" t="str">
        <f t="shared" si="6"/>
        <v>Sullivan</v>
      </c>
      <c r="E380">
        <v>11030</v>
      </c>
      <c r="F380" t="s">
        <v>1530</v>
      </c>
      <c r="G380" t="s">
        <v>1536</v>
      </c>
      <c r="H380"/>
    </row>
    <row r="381" spans="1:8" x14ac:dyDescent="0.25">
      <c r="A381" s="16" t="s">
        <v>251</v>
      </c>
      <c r="B381" s="16">
        <v>12754</v>
      </c>
      <c r="C381" s="16">
        <v>140</v>
      </c>
      <c r="D381" s="16" t="str">
        <f t="shared" si="6"/>
        <v>Sullivan</v>
      </c>
      <c r="E381">
        <v>11040</v>
      </c>
      <c r="F381" t="s">
        <v>1530</v>
      </c>
      <c r="G381" t="s">
        <v>1537</v>
      </c>
      <c r="H381"/>
    </row>
    <row r="382" spans="1:8" x14ac:dyDescent="0.25">
      <c r="A382" s="16" t="s">
        <v>251</v>
      </c>
      <c r="B382" s="16">
        <v>12771</v>
      </c>
      <c r="C382" s="16">
        <v>46</v>
      </c>
      <c r="D382" s="16" t="str">
        <f t="shared" si="6"/>
        <v>Orange</v>
      </c>
      <c r="E382">
        <v>11041</v>
      </c>
      <c r="F382" t="s">
        <v>1530</v>
      </c>
      <c r="G382" t="s">
        <v>1537</v>
      </c>
      <c r="H382"/>
    </row>
    <row r="383" spans="1:8" x14ac:dyDescent="0.25">
      <c r="A383" s="16" t="s">
        <v>251</v>
      </c>
      <c r="B383" s="16">
        <v>12776</v>
      </c>
      <c r="C383" s="16">
        <v>87</v>
      </c>
      <c r="D383" s="16" t="str">
        <f t="shared" si="6"/>
        <v>Sullivan</v>
      </c>
      <c r="E383">
        <v>11042</v>
      </c>
      <c r="F383" t="s">
        <v>1530</v>
      </c>
      <c r="G383" t="s">
        <v>1537</v>
      </c>
      <c r="H383"/>
    </row>
    <row r="384" spans="1:8" x14ac:dyDescent="0.25">
      <c r="A384" s="16" t="s">
        <v>251</v>
      </c>
      <c r="B384" s="16">
        <v>12801</v>
      </c>
      <c r="C384" s="16">
        <v>120</v>
      </c>
      <c r="D384" s="16" t="str">
        <f t="shared" si="6"/>
        <v>Warren</v>
      </c>
      <c r="E384">
        <v>11043</v>
      </c>
      <c r="F384" t="s">
        <v>1530</v>
      </c>
      <c r="G384" t="s">
        <v>1537</v>
      </c>
      <c r="H384"/>
    </row>
    <row r="385" spans="1:8" x14ac:dyDescent="0.25">
      <c r="A385" s="16" t="s">
        <v>251</v>
      </c>
      <c r="B385" s="16">
        <v>12801</v>
      </c>
      <c r="C385" s="16">
        <v>120</v>
      </c>
      <c r="D385" s="16" t="str">
        <f t="shared" si="6"/>
        <v>Warren</v>
      </c>
      <c r="E385">
        <v>11044</v>
      </c>
      <c r="F385" t="s">
        <v>1530</v>
      </c>
      <c r="G385" t="s">
        <v>1537</v>
      </c>
      <c r="H385"/>
    </row>
    <row r="386" spans="1:8" x14ac:dyDescent="0.25">
      <c r="A386" s="16" t="s">
        <v>251</v>
      </c>
      <c r="B386" s="16">
        <v>12804</v>
      </c>
      <c r="C386" s="16">
        <v>80</v>
      </c>
      <c r="D386" s="16" t="str">
        <f t="shared" si="6"/>
        <v>Warren</v>
      </c>
      <c r="E386">
        <v>11050</v>
      </c>
      <c r="F386" t="s">
        <v>1530</v>
      </c>
      <c r="G386" t="s">
        <v>1538</v>
      </c>
      <c r="H386"/>
    </row>
    <row r="387" spans="1:8" x14ac:dyDescent="0.25">
      <c r="A387" s="16" t="s">
        <v>251</v>
      </c>
      <c r="B387" s="16">
        <v>12809</v>
      </c>
      <c r="C387" s="16">
        <v>122</v>
      </c>
      <c r="D387" s="16" t="str">
        <f t="shared" ref="D387:D450" si="7">VLOOKUP(B387,$E$2:$F$2206,2,FALSE)</f>
        <v>Washington</v>
      </c>
      <c r="E387">
        <v>11051</v>
      </c>
      <c r="F387" t="s">
        <v>1530</v>
      </c>
      <c r="G387" t="s">
        <v>1538</v>
      </c>
      <c r="H387"/>
    </row>
    <row r="388" spans="1:8" x14ac:dyDescent="0.25">
      <c r="A388" s="16" t="s">
        <v>251</v>
      </c>
      <c r="B388" s="16">
        <v>12828</v>
      </c>
      <c r="C388" s="16">
        <v>196</v>
      </c>
      <c r="D388" s="16" t="str">
        <f t="shared" si="7"/>
        <v>Washington</v>
      </c>
      <c r="E388">
        <v>11052</v>
      </c>
      <c r="F388" t="s">
        <v>1530</v>
      </c>
      <c r="G388" t="s">
        <v>1538</v>
      </c>
      <c r="H388"/>
    </row>
    <row r="389" spans="1:8" x14ac:dyDescent="0.25">
      <c r="A389" s="16" t="s">
        <v>251</v>
      </c>
      <c r="B389" s="16">
        <v>12832</v>
      </c>
      <c r="C389" s="16">
        <v>120</v>
      </c>
      <c r="D389" s="16" t="str">
        <f t="shared" si="7"/>
        <v>Washington</v>
      </c>
      <c r="E389">
        <v>11053</v>
      </c>
      <c r="F389" t="s">
        <v>1530</v>
      </c>
      <c r="G389" t="s">
        <v>1538</v>
      </c>
      <c r="H389"/>
    </row>
    <row r="390" spans="1:8" x14ac:dyDescent="0.25">
      <c r="A390" s="16" t="s">
        <v>251</v>
      </c>
      <c r="B390" s="16">
        <v>12832</v>
      </c>
      <c r="C390" s="16">
        <v>88</v>
      </c>
      <c r="D390" s="16" t="str">
        <f t="shared" si="7"/>
        <v>Washington</v>
      </c>
      <c r="E390">
        <v>11054</v>
      </c>
      <c r="F390" t="s">
        <v>1530</v>
      </c>
      <c r="G390" t="s">
        <v>1538</v>
      </c>
      <c r="H390"/>
    </row>
    <row r="391" spans="1:8" x14ac:dyDescent="0.25">
      <c r="A391" s="16" t="s">
        <v>251</v>
      </c>
      <c r="B391" s="16">
        <v>12853</v>
      </c>
      <c r="C391" s="16">
        <v>82</v>
      </c>
      <c r="D391" s="16" t="str">
        <f t="shared" si="7"/>
        <v>Warren</v>
      </c>
      <c r="E391">
        <v>11055</v>
      </c>
      <c r="F391" t="s">
        <v>1530</v>
      </c>
      <c r="G391" t="s">
        <v>1538</v>
      </c>
      <c r="H391"/>
    </row>
    <row r="392" spans="1:8" x14ac:dyDescent="0.25">
      <c r="A392" s="16" t="s">
        <v>251</v>
      </c>
      <c r="B392" s="16">
        <v>12866</v>
      </c>
      <c r="C392" s="16">
        <v>356</v>
      </c>
      <c r="D392" s="16" t="str">
        <f t="shared" si="7"/>
        <v>Saratoga</v>
      </c>
      <c r="E392">
        <v>11096</v>
      </c>
      <c r="F392" t="s">
        <v>1530</v>
      </c>
      <c r="G392" t="s">
        <v>1539</v>
      </c>
      <c r="H392"/>
    </row>
    <row r="393" spans="1:8" x14ac:dyDescent="0.25">
      <c r="A393" s="16" t="s">
        <v>251</v>
      </c>
      <c r="B393" s="16">
        <v>12883</v>
      </c>
      <c r="C393" s="16">
        <v>84</v>
      </c>
      <c r="D393" s="16" t="str">
        <f t="shared" si="7"/>
        <v>Essex</v>
      </c>
      <c r="E393">
        <v>11099</v>
      </c>
      <c r="F393" t="s">
        <v>1530</v>
      </c>
      <c r="G393" t="s">
        <v>1537</v>
      </c>
      <c r="H393"/>
    </row>
    <row r="394" spans="1:8" x14ac:dyDescent="0.25">
      <c r="A394" s="16" t="s">
        <v>251</v>
      </c>
      <c r="B394" s="16">
        <v>12901</v>
      </c>
      <c r="C394" s="16">
        <v>80</v>
      </c>
      <c r="D394" s="16" t="str">
        <f t="shared" si="7"/>
        <v>Clinton</v>
      </c>
      <c r="E394">
        <v>11101</v>
      </c>
      <c r="F394" t="s">
        <v>1533</v>
      </c>
      <c r="G394" t="s">
        <v>1540</v>
      </c>
      <c r="H394"/>
    </row>
    <row r="395" spans="1:8" x14ac:dyDescent="0.25">
      <c r="A395" s="16" t="s">
        <v>251</v>
      </c>
      <c r="B395" s="16">
        <v>12901</v>
      </c>
      <c r="C395" s="16">
        <v>89</v>
      </c>
      <c r="D395" s="16" t="str">
        <f t="shared" si="7"/>
        <v>Clinton</v>
      </c>
      <c r="E395">
        <v>11102</v>
      </c>
      <c r="F395" t="s">
        <v>1533</v>
      </c>
      <c r="G395" t="s">
        <v>1541</v>
      </c>
      <c r="H395"/>
    </row>
    <row r="396" spans="1:8" x14ac:dyDescent="0.25">
      <c r="A396" s="16" t="s">
        <v>251</v>
      </c>
      <c r="B396" s="16">
        <v>12901</v>
      </c>
      <c r="C396" s="16">
        <v>95</v>
      </c>
      <c r="D396" s="16" t="str">
        <f t="shared" si="7"/>
        <v>Clinton</v>
      </c>
      <c r="E396">
        <v>11103</v>
      </c>
      <c r="F396" t="s">
        <v>1533</v>
      </c>
      <c r="G396" t="s">
        <v>1541</v>
      </c>
      <c r="H396"/>
    </row>
    <row r="397" spans="1:8" x14ac:dyDescent="0.25">
      <c r="A397" s="16" t="s">
        <v>251</v>
      </c>
      <c r="B397" s="16">
        <v>12901</v>
      </c>
      <c r="C397" s="16">
        <v>287</v>
      </c>
      <c r="D397" s="16" t="str">
        <f t="shared" si="7"/>
        <v>Clinton</v>
      </c>
      <c r="E397">
        <v>11104</v>
      </c>
      <c r="F397" t="s">
        <v>1533</v>
      </c>
      <c r="G397" t="s">
        <v>1542</v>
      </c>
      <c r="H397"/>
    </row>
    <row r="398" spans="1:8" x14ac:dyDescent="0.25">
      <c r="A398" s="16" t="s">
        <v>251</v>
      </c>
      <c r="B398" s="16">
        <v>12932</v>
      </c>
      <c r="C398" s="16">
        <v>100</v>
      </c>
      <c r="D398" s="16" t="str">
        <f t="shared" si="7"/>
        <v>Essex</v>
      </c>
      <c r="E398">
        <v>11105</v>
      </c>
      <c r="F398" t="s">
        <v>1533</v>
      </c>
      <c r="G398" t="s">
        <v>1541</v>
      </c>
      <c r="H398"/>
    </row>
    <row r="399" spans="1:8" x14ac:dyDescent="0.25">
      <c r="A399" s="16" t="s">
        <v>251</v>
      </c>
      <c r="B399" s="16">
        <v>12946</v>
      </c>
      <c r="C399" s="16">
        <v>156</v>
      </c>
      <c r="D399" s="16" t="str">
        <f t="shared" si="7"/>
        <v>Essex</v>
      </c>
      <c r="E399">
        <v>11106</v>
      </c>
      <c r="F399" t="s">
        <v>1533</v>
      </c>
      <c r="G399" t="s">
        <v>1541</v>
      </c>
      <c r="H399"/>
    </row>
    <row r="400" spans="1:8" x14ac:dyDescent="0.25">
      <c r="A400" s="16" t="s">
        <v>251</v>
      </c>
      <c r="B400" s="16">
        <v>12953</v>
      </c>
      <c r="C400" s="16">
        <v>135</v>
      </c>
      <c r="D400" s="16" t="str">
        <f t="shared" si="7"/>
        <v>Franklin</v>
      </c>
      <c r="E400">
        <v>11109</v>
      </c>
      <c r="F400" t="s">
        <v>1533</v>
      </c>
      <c r="G400" t="s">
        <v>1540</v>
      </c>
      <c r="H400"/>
    </row>
    <row r="401" spans="1:8" x14ac:dyDescent="0.25">
      <c r="A401" s="16" t="s">
        <v>251</v>
      </c>
      <c r="B401" s="16">
        <v>12986</v>
      </c>
      <c r="C401" s="16">
        <v>60</v>
      </c>
      <c r="D401" s="16" t="str">
        <f t="shared" si="7"/>
        <v>Franklin</v>
      </c>
      <c r="E401">
        <v>11120</v>
      </c>
      <c r="F401" t="s">
        <v>1533</v>
      </c>
      <c r="G401" t="s">
        <v>1540</v>
      </c>
      <c r="H401"/>
    </row>
    <row r="402" spans="1:8" x14ac:dyDescent="0.25">
      <c r="A402" s="16" t="s">
        <v>251</v>
      </c>
      <c r="B402" s="16">
        <v>13021</v>
      </c>
      <c r="C402" s="16">
        <v>92</v>
      </c>
      <c r="D402" s="16" t="str">
        <f t="shared" si="7"/>
        <v>Cayuga</v>
      </c>
      <c r="E402">
        <v>11201</v>
      </c>
      <c r="F402" t="s">
        <v>1544</v>
      </c>
      <c r="G402" t="s">
        <v>1543</v>
      </c>
      <c r="H402"/>
    </row>
    <row r="403" spans="1:8" x14ac:dyDescent="0.25">
      <c r="A403" s="16" t="s">
        <v>251</v>
      </c>
      <c r="B403" s="16">
        <v>13021</v>
      </c>
      <c r="C403" s="16">
        <v>80</v>
      </c>
      <c r="D403" s="16" t="str">
        <f t="shared" si="7"/>
        <v>Cayuga</v>
      </c>
      <c r="E403">
        <v>11202</v>
      </c>
      <c r="F403" t="s">
        <v>1544</v>
      </c>
      <c r="G403" t="s">
        <v>1543</v>
      </c>
      <c r="H403"/>
    </row>
    <row r="404" spans="1:8" x14ac:dyDescent="0.25">
      <c r="A404" s="16" t="s">
        <v>251</v>
      </c>
      <c r="B404" s="16">
        <v>13021</v>
      </c>
      <c r="C404" s="16">
        <v>297</v>
      </c>
      <c r="D404" s="16" t="str">
        <f t="shared" si="7"/>
        <v>Cayuga</v>
      </c>
      <c r="E404">
        <v>11203</v>
      </c>
      <c r="F404" t="s">
        <v>1544</v>
      </c>
      <c r="G404" t="s">
        <v>1543</v>
      </c>
      <c r="H404"/>
    </row>
    <row r="405" spans="1:8" x14ac:dyDescent="0.25">
      <c r="A405" s="16" t="s">
        <v>251</v>
      </c>
      <c r="B405" s="16">
        <v>13027</v>
      </c>
      <c r="C405" s="16">
        <v>120</v>
      </c>
      <c r="D405" s="16" t="str">
        <f t="shared" si="7"/>
        <v>Onondaga</v>
      </c>
      <c r="E405">
        <v>11204</v>
      </c>
      <c r="F405" t="s">
        <v>1544</v>
      </c>
      <c r="G405" t="s">
        <v>1543</v>
      </c>
      <c r="H405"/>
    </row>
    <row r="406" spans="1:8" x14ac:dyDescent="0.25">
      <c r="A406" s="16" t="s">
        <v>251</v>
      </c>
      <c r="B406" s="16">
        <v>13037</v>
      </c>
      <c r="C406" s="16">
        <v>80</v>
      </c>
      <c r="D406" s="16" t="str">
        <f t="shared" si="7"/>
        <v>Madison</v>
      </c>
      <c r="E406">
        <v>11205</v>
      </c>
      <c r="F406" t="s">
        <v>1544</v>
      </c>
      <c r="G406" t="s">
        <v>1543</v>
      </c>
      <c r="H406"/>
    </row>
    <row r="407" spans="1:8" x14ac:dyDescent="0.25">
      <c r="A407" s="16" t="s">
        <v>251</v>
      </c>
      <c r="B407" s="16">
        <v>13039</v>
      </c>
      <c r="C407" s="16">
        <v>156</v>
      </c>
      <c r="D407" s="16" t="str">
        <f t="shared" si="7"/>
        <v>Onondaga</v>
      </c>
      <c r="E407">
        <v>11206</v>
      </c>
      <c r="F407" t="s">
        <v>1544</v>
      </c>
      <c r="G407" t="s">
        <v>1543</v>
      </c>
      <c r="H407"/>
    </row>
    <row r="408" spans="1:8" x14ac:dyDescent="0.25">
      <c r="A408" s="16" t="s">
        <v>251</v>
      </c>
      <c r="B408" s="16">
        <v>13045</v>
      </c>
      <c r="C408" s="16">
        <v>80</v>
      </c>
      <c r="D408" s="16" t="str">
        <f t="shared" si="7"/>
        <v>Cortland</v>
      </c>
      <c r="E408">
        <v>11207</v>
      </c>
      <c r="F408" t="s">
        <v>1544</v>
      </c>
      <c r="G408" t="s">
        <v>1543</v>
      </c>
      <c r="H408"/>
    </row>
    <row r="409" spans="1:8" x14ac:dyDescent="0.25">
      <c r="A409" s="16" t="s">
        <v>251</v>
      </c>
      <c r="B409" s="16">
        <v>13045</v>
      </c>
      <c r="C409" s="16">
        <v>200</v>
      </c>
      <c r="D409" s="16" t="str">
        <f t="shared" si="7"/>
        <v>Cortland</v>
      </c>
      <c r="E409">
        <v>11208</v>
      </c>
      <c r="F409" t="s">
        <v>1544</v>
      </c>
      <c r="G409" t="s">
        <v>1543</v>
      </c>
      <c r="H409"/>
    </row>
    <row r="410" spans="1:8" x14ac:dyDescent="0.25">
      <c r="A410" s="16" t="s">
        <v>251</v>
      </c>
      <c r="B410" s="16">
        <v>13045</v>
      </c>
      <c r="C410" s="16">
        <v>120</v>
      </c>
      <c r="D410" s="16" t="str">
        <f t="shared" si="7"/>
        <v>Cortland</v>
      </c>
      <c r="E410">
        <v>11209</v>
      </c>
      <c r="F410" t="s">
        <v>1544</v>
      </c>
      <c r="G410" t="s">
        <v>1543</v>
      </c>
      <c r="H410"/>
    </row>
    <row r="411" spans="1:8" x14ac:dyDescent="0.25">
      <c r="A411" s="16" t="s">
        <v>251</v>
      </c>
      <c r="B411" s="16">
        <v>13057</v>
      </c>
      <c r="C411" s="16">
        <v>80</v>
      </c>
      <c r="D411" s="16" t="str">
        <f t="shared" si="7"/>
        <v>Onondaga</v>
      </c>
      <c r="E411">
        <v>11210</v>
      </c>
      <c r="F411" t="s">
        <v>1544</v>
      </c>
      <c r="G411" t="s">
        <v>1543</v>
      </c>
      <c r="H411"/>
    </row>
    <row r="412" spans="1:8" x14ac:dyDescent="0.25">
      <c r="A412" s="16" t="s">
        <v>251</v>
      </c>
      <c r="B412" s="16">
        <v>13073</v>
      </c>
      <c r="C412" s="16">
        <v>80</v>
      </c>
      <c r="D412" s="16" t="str">
        <f t="shared" si="7"/>
        <v>Tompkins</v>
      </c>
      <c r="E412">
        <v>11211</v>
      </c>
      <c r="F412" t="s">
        <v>1544</v>
      </c>
      <c r="G412" t="s">
        <v>1543</v>
      </c>
      <c r="H412"/>
    </row>
    <row r="413" spans="1:8" x14ac:dyDescent="0.25">
      <c r="A413" s="16" t="s">
        <v>251</v>
      </c>
      <c r="B413" s="16">
        <v>13078</v>
      </c>
      <c r="C413" s="16">
        <v>160</v>
      </c>
      <c r="D413" s="16" t="str">
        <f t="shared" si="7"/>
        <v>Onondaga</v>
      </c>
      <c r="E413">
        <v>11212</v>
      </c>
      <c r="F413" t="s">
        <v>1544</v>
      </c>
      <c r="G413" t="s">
        <v>1543</v>
      </c>
      <c r="H413"/>
    </row>
    <row r="414" spans="1:8" x14ac:dyDescent="0.25">
      <c r="A414" s="16" t="s">
        <v>251</v>
      </c>
      <c r="B414" s="16">
        <v>13078</v>
      </c>
      <c r="C414" s="16">
        <v>40</v>
      </c>
      <c r="D414" s="16" t="str">
        <f t="shared" si="7"/>
        <v>Onondaga</v>
      </c>
      <c r="E414">
        <v>11213</v>
      </c>
      <c r="F414" t="s">
        <v>1544</v>
      </c>
      <c r="G414" t="s">
        <v>1543</v>
      </c>
      <c r="H414"/>
    </row>
    <row r="415" spans="1:8" x14ac:dyDescent="0.25">
      <c r="A415" s="16" t="s">
        <v>251</v>
      </c>
      <c r="B415" s="16">
        <v>13088</v>
      </c>
      <c r="C415" s="16">
        <v>160</v>
      </c>
      <c r="D415" s="16" t="str">
        <f t="shared" si="7"/>
        <v>Onondaga</v>
      </c>
      <c r="E415">
        <v>11214</v>
      </c>
      <c r="F415" t="s">
        <v>1544</v>
      </c>
      <c r="G415" t="s">
        <v>1543</v>
      </c>
      <c r="H415"/>
    </row>
    <row r="416" spans="1:8" x14ac:dyDescent="0.25">
      <c r="A416" s="16" t="s">
        <v>251</v>
      </c>
      <c r="B416" s="16">
        <v>13116</v>
      </c>
      <c r="C416" s="16">
        <v>82</v>
      </c>
      <c r="D416" s="16" t="str">
        <f t="shared" si="7"/>
        <v>Onondaga</v>
      </c>
      <c r="E416">
        <v>11215</v>
      </c>
      <c r="F416" t="s">
        <v>1544</v>
      </c>
      <c r="G416" t="s">
        <v>1543</v>
      </c>
      <c r="H416"/>
    </row>
    <row r="417" spans="1:8" x14ac:dyDescent="0.25">
      <c r="A417" s="16" t="s">
        <v>251</v>
      </c>
      <c r="B417" s="16">
        <v>13118</v>
      </c>
      <c r="C417" s="16">
        <v>40</v>
      </c>
      <c r="D417" s="16" t="str">
        <f t="shared" si="7"/>
        <v>Cayuga</v>
      </c>
      <c r="E417">
        <v>11216</v>
      </c>
      <c r="F417" t="s">
        <v>1544</v>
      </c>
      <c r="G417" t="s">
        <v>1543</v>
      </c>
      <c r="H417"/>
    </row>
    <row r="418" spans="1:8" x14ac:dyDescent="0.25">
      <c r="A418" s="16" t="s">
        <v>251</v>
      </c>
      <c r="B418" s="16">
        <v>13126</v>
      </c>
      <c r="C418" s="16">
        <v>80</v>
      </c>
      <c r="D418" s="16" t="str">
        <f t="shared" si="7"/>
        <v>Oswego</v>
      </c>
      <c r="E418">
        <v>11217</v>
      </c>
      <c r="F418" t="s">
        <v>1544</v>
      </c>
      <c r="G418" t="s">
        <v>1543</v>
      </c>
      <c r="H418"/>
    </row>
    <row r="419" spans="1:8" x14ac:dyDescent="0.25">
      <c r="A419" s="16" t="s">
        <v>251</v>
      </c>
      <c r="B419" s="16">
        <v>13126</v>
      </c>
      <c r="C419" s="16">
        <v>120</v>
      </c>
      <c r="D419" s="16" t="str">
        <f t="shared" si="7"/>
        <v>Oswego</v>
      </c>
      <c r="E419">
        <v>11218</v>
      </c>
      <c r="F419" t="s">
        <v>1544</v>
      </c>
      <c r="G419" t="s">
        <v>1543</v>
      </c>
      <c r="H419"/>
    </row>
    <row r="420" spans="1:8" x14ac:dyDescent="0.25">
      <c r="A420" s="16" t="s">
        <v>251</v>
      </c>
      <c r="B420" s="16">
        <v>13126</v>
      </c>
      <c r="C420" s="16">
        <v>120</v>
      </c>
      <c r="D420" s="16" t="str">
        <f t="shared" si="7"/>
        <v>Oswego</v>
      </c>
      <c r="E420">
        <v>11219</v>
      </c>
      <c r="F420" t="s">
        <v>1544</v>
      </c>
      <c r="G420" t="s">
        <v>1543</v>
      </c>
      <c r="H420"/>
    </row>
    <row r="421" spans="1:8" x14ac:dyDescent="0.25">
      <c r="A421" s="16" t="s">
        <v>251</v>
      </c>
      <c r="B421" s="16">
        <v>13126</v>
      </c>
      <c r="C421" s="16">
        <v>200</v>
      </c>
      <c r="D421" s="16" t="str">
        <f t="shared" si="7"/>
        <v>Oswego</v>
      </c>
      <c r="E421">
        <v>11220</v>
      </c>
      <c r="F421" t="s">
        <v>1544</v>
      </c>
      <c r="G421" t="s">
        <v>1543</v>
      </c>
      <c r="H421"/>
    </row>
    <row r="422" spans="1:8" x14ac:dyDescent="0.25">
      <c r="A422" s="16" t="s">
        <v>251</v>
      </c>
      <c r="B422" s="16">
        <v>13165</v>
      </c>
      <c r="C422" s="16">
        <v>120</v>
      </c>
      <c r="D422" s="16" t="str">
        <f t="shared" si="7"/>
        <v>Seneca</v>
      </c>
      <c r="E422">
        <v>11221</v>
      </c>
      <c r="F422" t="s">
        <v>1544</v>
      </c>
      <c r="G422" t="s">
        <v>1543</v>
      </c>
      <c r="H422"/>
    </row>
    <row r="423" spans="1:8" x14ac:dyDescent="0.25">
      <c r="A423" s="16" t="s">
        <v>251</v>
      </c>
      <c r="B423" s="16">
        <v>13203</v>
      </c>
      <c r="C423" s="16">
        <v>455</v>
      </c>
      <c r="D423" s="16" t="str">
        <f t="shared" si="7"/>
        <v>Onondaga</v>
      </c>
      <c r="E423">
        <v>11222</v>
      </c>
      <c r="F423" t="s">
        <v>1544</v>
      </c>
      <c r="G423" t="s">
        <v>1543</v>
      </c>
      <c r="H423"/>
    </row>
    <row r="424" spans="1:8" x14ac:dyDescent="0.25">
      <c r="A424" s="16" t="s">
        <v>251</v>
      </c>
      <c r="B424" s="16">
        <v>13205</v>
      </c>
      <c r="C424" s="16">
        <v>583</v>
      </c>
      <c r="D424" s="16" t="str">
        <f t="shared" si="7"/>
        <v>Onondaga</v>
      </c>
      <c r="E424">
        <v>11223</v>
      </c>
      <c r="F424" t="s">
        <v>1544</v>
      </c>
      <c r="G424" t="s">
        <v>1543</v>
      </c>
      <c r="H424"/>
    </row>
    <row r="425" spans="1:8" x14ac:dyDescent="0.25">
      <c r="A425" s="16" t="s">
        <v>251</v>
      </c>
      <c r="B425" s="16">
        <v>13205</v>
      </c>
      <c r="C425" s="16">
        <v>160</v>
      </c>
      <c r="D425" s="16" t="str">
        <f t="shared" si="7"/>
        <v>Onondaga</v>
      </c>
      <c r="E425">
        <v>11224</v>
      </c>
      <c r="F425" t="s">
        <v>1544</v>
      </c>
      <c r="G425" t="s">
        <v>1543</v>
      </c>
      <c r="H425"/>
    </row>
    <row r="426" spans="1:8" x14ac:dyDescent="0.25">
      <c r="A426" s="16" t="s">
        <v>251</v>
      </c>
      <c r="B426" s="16">
        <v>13214</v>
      </c>
      <c r="C426" s="16">
        <v>132</v>
      </c>
      <c r="D426" s="16" t="str">
        <f t="shared" si="7"/>
        <v>Onondaga</v>
      </c>
      <c r="E426">
        <v>11225</v>
      </c>
      <c r="F426" t="s">
        <v>1544</v>
      </c>
      <c r="G426" t="s">
        <v>1543</v>
      </c>
      <c r="H426"/>
    </row>
    <row r="427" spans="1:8" x14ac:dyDescent="0.25">
      <c r="A427" s="16" t="s">
        <v>251</v>
      </c>
      <c r="B427" s="16">
        <v>13215</v>
      </c>
      <c r="C427" s="16">
        <v>20</v>
      </c>
      <c r="D427" s="16" t="str">
        <f t="shared" si="7"/>
        <v>Onondaga</v>
      </c>
      <c r="E427">
        <v>11226</v>
      </c>
      <c r="F427" t="s">
        <v>1544</v>
      </c>
      <c r="G427" t="s">
        <v>1543</v>
      </c>
      <c r="H427"/>
    </row>
    <row r="428" spans="1:8" x14ac:dyDescent="0.25">
      <c r="A428" s="16" t="s">
        <v>251</v>
      </c>
      <c r="B428" s="16">
        <v>13215</v>
      </c>
      <c r="C428" s="16">
        <v>513</v>
      </c>
      <c r="D428" s="16" t="str">
        <f t="shared" si="7"/>
        <v>Onondaga</v>
      </c>
      <c r="E428">
        <v>11228</v>
      </c>
      <c r="F428" t="s">
        <v>1544</v>
      </c>
      <c r="G428" t="s">
        <v>1543</v>
      </c>
      <c r="H428"/>
    </row>
    <row r="429" spans="1:8" x14ac:dyDescent="0.25">
      <c r="A429" s="16" t="s">
        <v>251</v>
      </c>
      <c r="B429" s="16">
        <v>13219</v>
      </c>
      <c r="C429" s="16">
        <v>284</v>
      </c>
      <c r="D429" s="16" t="str">
        <f t="shared" si="7"/>
        <v>Onondaga</v>
      </c>
      <c r="E429">
        <v>11229</v>
      </c>
      <c r="F429" t="s">
        <v>1544</v>
      </c>
      <c r="G429" t="s">
        <v>1543</v>
      </c>
      <c r="H429"/>
    </row>
    <row r="430" spans="1:8" x14ac:dyDescent="0.25">
      <c r="A430" s="16" t="s">
        <v>251</v>
      </c>
      <c r="B430" s="16">
        <v>13309</v>
      </c>
      <c r="C430" s="16">
        <v>120</v>
      </c>
      <c r="D430" s="16" t="str">
        <f t="shared" si="7"/>
        <v>Oneida</v>
      </c>
      <c r="E430">
        <v>11230</v>
      </c>
      <c r="F430" t="s">
        <v>1544</v>
      </c>
      <c r="G430" t="s">
        <v>1543</v>
      </c>
      <c r="H430"/>
    </row>
    <row r="431" spans="1:8" x14ac:dyDescent="0.25">
      <c r="A431" s="16" t="s">
        <v>251</v>
      </c>
      <c r="B431" s="16">
        <v>13323</v>
      </c>
      <c r="C431" s="16">
        <v>280</v>
      </c>
      <c r="D431" s="16" t="str">
        <f t="shared" si="7"/>
        <v>Oneida</v>
      </c>
      <c r="E431">
        <v>11231</v>
      </c>
      <c r="F431" t="s">
        <v>1544</v>
      </c>
      <c r="G431" t="s">
        <v>1543</v>
      </c>
      <c r="H431"/>
    </row>
    <row r="432" spans="1:8" x14ac:dyDescent="0.25">
      <c r="A432" s="16" t="s">
        <v>251</v>
      </c>
      <c r="B432" s="16">
        <v>13326</v>
      </c>
      <c r="C432" s="16">
        <v>174</v>
      </c>
      <c r="D432" s="16" t="str">
        <f t="shared" si="7"/>
        <v>Otsego</v>
      </c>
      <c r="E432">
        <v>11232</v>
      </c>
      <c r="F432" t="s">
        <v>1544</v>
      </c>
      <c r="G432" t="s">
        <v>1543</v>
      </c>
      <c r="H432"/>
    </row>
    <row r="433" spans="1:8" x14ac:dyDescent="0.25">
      <c r="A433" s="16" t="s">
        <v>251</v>
      </c>
      <c r="B433" s="16">
        <v>13350</v>
      </c>
      <c r="C433" s="16">
        <v>160</v>
      </c>
      <c r="D433" s="16" t="str">
        <f t="shared" si="7"/>
        <v>Herkimer</v>
      </c>
      <c r="E433">
        <v>11233</v>
      </c>
      <c r="F433" t="s">
        <v>1544</v>
      </c>
      <c r="G433" t="s">
        <v>1543</v>
      </c>
      <c r="H433"/>
    </row>
    <row r="434" spans="1:8" x14ac:dyDescent="0.25">
      <c r="A434" s="16" t="s">
        <v>251</v>
      </c>
      <c r="B434" s="16">
        <v>13350</v>
      </c>
      <c r="C434" s="16">
        <v>163</v>
      </c>
      <c r="D434" s="16" t="str">
        <f t="shared" si="7"/>
        <v>Herkimer</v>
      </c>
      <c r="E434">
        <v>11234</v>
      </c>
      <c r="F434" t="s">
        <v>1544</v>
      </c>
      <c r="G434" t="s">
        <v>1543</v>
      </c>
      <c r="H434"/>
    </row>
    <row r="435" spans="1:8" x14ac:dyDescent="0.25">
      <c r="A435" s="16" t="s">
        <v>251</v>
      </c>
      <c r="B435" s="16">
        <v>13357</v>
      </c>
      <c r="C435" s="16">
        <v>120</v>
      </c>
      <c r="D435" s="16" t="str">
        <f t="shared" si="7"/>
        <v>Herkimer</v>
      </c>
      <c r="E435">
        <v>11235</v>
      </c>
      <c r="F435" t="s">
        <v>1544</v>
      </c>
      <c r="G435" t="s">
        <v>1543</v>
      </c>
      <c r="H435"/>
    </row>
    <row r="436" spans="1:8" x14ac:dyDescent="0.25">
      <c r="A436" s="16" t="s">
        <v>251</v>
      </c>
      <c r="B436" s="16">
        <v>13365</v>
      </c>
      <c r="C436" s="16">
        <v>80</v>
      </c>
      <c r="D436" s="16" t="str">
        <f t="shared" si="7"/>
        <v>Herkimer</v>
      </c>
      <c r="E436">
        <v>11236</v>
      </c>
      <c r="F436" t="s">
        <v>1544</v>
      </c>
      <c r="G436" t="s">
        <v>1543</v>
      </c>
      <c r="H436"/>
    </row>
    <row r="437" spans="1:8" x14ac:dyDescent="0.25">
      <c r="A437" s="16" t="s">
        <v>251</v>
      </c>
      <c r="B437" s="16">
        <v>13367</v>
      </c>
      <c r="C437" s="16">
        <v>160</v>
      </c>
      <c r="D437" s="16" t="str">
        <f t="shared" si="7"/>
        <v>Lewis</v>
      </c>
      <c r="E437">
        <v>11237</v>
      </c>
      <c r="F437" t="s">
        <v>1544</v>
      </c>
      <c r="G437" t="s">
        <v>1543</v>
      </c>
      <c r="H437"/>
    </row>
    <row r="438" spans="1:8" x14ac:dyDescent="0.25">
      <c r="A438" s="16" t="s">
        <v>251</v>
      </c>
      <c r="B438" s="16">
        <v>13408</v>
      </c>
      <c r="C438" s="16">
        <v>120</v>
      </c>
      <c r="D438" s="16" t="str">
        <f t="shared" si="7"/>
        <v>Madison</v>
      </c>
      <c r="E438">
        <v>11238</v>
      </c>
      <c r="F438" t="s">
        <v>1544</v>
      </c>
      <c r="G438" t="s">
        <v>1543</v>
      </c>
      <c r="H438"/>
    </row>
    <row r="439" spans="1:8" x14ac:dyDescent="0.25">
      <c r="A439" s="16" t="s">
        <v>251</v>
      </c>
      <c r="B439" s="16">
        <v>13411</v>
      </c>
      <c r="C439" s="16">
        <v>80</v>
      </c>
      <c r="D439" s="16" t="str">
        <f t="shared" si="7"/>
        <v>Chenango</v>
      </c>
      <c r="E439">
        <v>11239</v>
      </c>
      <c r="F439" t="s">
        <v>1544</v>
      </c>
      <c r="G439" t="s">
        <v>1543</v>
      </c>
      <c r="H439"/>
    </row>
    <row r="440" spans="1:8" x14ac:dyDescent="0.25">
      <c r="A440" s="16" t="s">
        <v>251</v>
      </c>
      <c r="B440" s="16">
        <v>13413</v>
      </c>
      <c r="C440" s="16">
        <v>188</v>
      </c>
      <c r="D440" s="16" t="str">
        <f t="shared" si="7"/>
        <v>Oneida</v>
      </c>
      <c r="E440">
        <v>11240</v>
      </c>
      <c r="F440" t="s">
        <v>1544</v>
      </c>
      <c r="G440" t="s">
        <v>1543</v>
      </c>
      <c r="H440"/>
    </row>
    <row r="441" spans="1:8" x14ac:dyDescent="0.25">
      <c r="A441" s="16" t="s">
        <v>251</v>
      </c>
      <c r="B441" s="16">
        <v>13413</v>
      </c>
      <c r="C441" s="16">
        <v>242</v>
      </c>
      <c r="D441" s="16" t="str">
        <f t="shared" si="7"/>
        <v>Oneida</v>
      </c>
      <c r="E441">
        <v>11241</v>
      </c>
      <c r="F441" t="s">
        <v>1544</v>
      </c>
      <c r="G441" t="s">
        <v>1543</v>
      </c>
      <c r="H441"/>
    </row>
    <row r="442" spans="1:8" x14ac:dyDescent="0.25">
      <c r="A442" s="16" t="s">
        <v>251</v>
      </c>
      <c r="B442" s="16">
        <v>13421</v>
      </c>
      <c r="C442" s="16">
        <v>160</v>
      </c>
      <c r="D442" s="16" t="str">
        <f t="shared" si="7"/>
        <v>Madison</v>
      </c>
      <c r="E442">
        <v>11242</v>
      </c>
      <c r="F442" t="s">
        <v>1544</v>
      </c>
      <c r="G442" t="s">
        <v>1543</v>
      </c>
      <c r="H442"/>
    </row>
    <row r="443" spans="1:8" x14ac:dyDescent="0.25">
      <c r="A443" s="16" t="s">
        <v>251</v>
      </c>
      <c r="B443" s="16">
        <v>13424</v>
      </c>
      <c r="C443" s="16">
        <v>86</v>
      </c>
      <c r="D443" s="16" t="str">
        <f t="shared" si="7"/>
        <v>Oneida</v>
      </c>
      <c r="E443">
        <v>11243</v>
      </c>
      <c r="F443" t="s">
        <v>1544</v>
      </c>
      <c r="G443" t="s">
        <v>1543</v>
      </c>
      <c r="H443"/>
    </row>
    <row r="444" spans="1:8" ht="30" x14ac:dyDescent="0.25">
      <c r="A444" s="16" t="s">
        <v>251</v>
      </c>
      <c r="B444" s="16">
        <v>13428</v>
      </c>
      <c r="C444" s="16">
        <v>70</v>
      </c>
      <c r="D444" s="16" t="str">
        <f t="shared" si="7"/>
        <v>Montgomery</v>
      </c>
      <c r="E444">
        <v>11244</v>
      </c>
      <c r="F444" t="s">
        <v>1544</v>
      </c>
      <c r="G444" t="s">
        <v>1543</v>
      </c>
      <c r="H444"/>
    </row>
    <row r="445" spans="1:8" x14ac:dyDescent="0.25">
      <c r="A445" s="16" t="s">
        <v>251</v>
      </c>
      <c r="B445" s="16">
        <v>13440</v>
      </c>
      <c r="C445" s="16">
        <v>160</v>
      </c>
      <c r="D445" s="16" t="str">
        <f t="shared" si="7"/>
        <v>Oneida</v>
      </c>
      <c r="E445">
        <v>11245</v>
      </c>
      <c r="F445" t="s">
        <v>1544</v>
      </c>
      <c r="G445" t="s">
        <v>1543</v>
      </c>
      <c r="H445"/>
    </row>
    <row r="446" spans="1:8" x14ac:dyDescent="0.25">
      <c r="A446" s="16" t="s">
        <v>251</v>
      </c>
      <c r="B446" s="16">
        <v>13440</v>
      </c>
      <c r="C446" s="16">
        <v>100</v>
      </c>
      <c r="D446" s="16" t="str">
        <f t="shared" si="7"/>
        <v>Oneida</v>
      </c>
      <c r="E446">
        <v>11247</v>
      </c>
      <c r="F446" t="s">
        <v>1544</v>
      </c>
      <c r="G446" t="s">
        <v>1543</v>
      </c>
      <c r="H446"/>
    </row>
    <row r="447" spans="1:8" x14ac:dyDescent="0.25">
      <c r="A447" s="16" t="s">
        <v>251</v>
      </c>
      <c r="B447" s="16">
        <v>13440</v>
      </c>
      <c r="C447" s="16">
        <v>120</v>
      </c>
      <c r="D447" s="16" t="str">
        <f t="shared" si="7"/>
        <v>Oneida</v>
      </c>
      <c r="E447">
        <v>11248</v>
      </c>
      <c r="F447" t="s">
        <v>1544</v>
      </c>
      <c r="G447" t="s">
        <v>1543</v>
      </c>
      <c r="H447"/>
    </row>
    <row r="448" spans="1:8" x14ac:dyDescent="0.25">
      <c r="A448" s="16" t="s">
        <v>251</v>
      </c>
      <c r="B448" s="16">
        <v>13440</v>
      </c>
      <c r="C448" s="16">
        <v>80</v>
      </c>
      <c r="D448" s="16" t="str">
        <f t="shared" si="7"/>
        <v>Oneida</v>
      </c>
      <c r="E448">
        <v>11249</v>
      </c>
      <c r="F448" t="s">
        <v>1544</v>
      </c>
      <c r="G448" t="s">
        <v>1543</v>
      </c>
      <c r="H448"/>
    </row>
    <row r="449" spans="1:8" x14ac:dyDescent="0.25">
      <c r="A449" s="16" t="s">
        <v>251</v>
      </c>
      <c r="B449" s="16">
        <v>13440</v>
      </c>
      <c r="C449" s="16">
        <v>80</v>
      </c>
      <c r="D449" s="16" t="str">
        <f t="shared" si="7"/>
        <v>Oneida</v>
      </c>
      <c r="E449">
        <v>11251</v>
      </c>
      <c r="F449" t="s">
        <v>1544</v>
      </c>
      <c r="G449" t="s">
        <v>1543</v>
      </c>
      <c r="H449"/>
    </row>
    <row r="450" spans="1:8" ht="30" x14ac:dyDescent="0.25">
      <c r="A450" s="16" t="s">
        <v>251</v>
      </c>
      <c r="B450" s="16">
        <v>13452</v>
      </c>
      <c r="C450" s="16">
        <v>120</v>
      </c>
      <c r="D450" s="16" t="str">
        <f t="shared" si="7"/>
        <v>Montgomery</v>
      </c>
      <c r="E450">
        <v>11252</v>
      </c>
      <c r="F450" t="s">
        <v>1544</v>
      </c>
      <c r="G450" t="s">
        <v>1543</v>
      </c>
      <c r="H450"/>
    </row>
    <row r="451" spans="1:8" x14ac:dyDescent="0.25">
      <c r="A451" s="16" t="s">
        <v>251</v>
      </c>
      <c r="B451" s="16">
        <v>13480</v>
      </c>
      <c r="C451" s="16">
        <v>92</v>
      </c>
      <c r="D451" s="16" t="str">
        <f t="shared" ref="D451:D514" si="8">VLOOKUP(B451,$E$2:$F$2206,2,FALSE)</f>
        <v>Oneida</v>
      </c>
      <c r="E451">
        <v>11254</v>
      </c>
      <c r="F451" t="s">
        <v>1544</v>
      </c>
      <c r="G451" t="s">
        <v>1543</v>
      </c>
      <c r="H451"/>
    </row>
    <row r="452" spans="1:8" x14ac:dyDescent="0.25">
      <c r="A452" s="16" t="s">
        <v>251</v>
      </c>
      <c r="B452" s="16">
        <v>13501</v>
      </c>
      <c r="C452" s="16">
        <v>320</v>
      </c>
      <c r="D452" s="16" t="str">
        <f t="shared" si="8"/>
        <v>Oneida</v>
      </c>
      <c r="E452">
        <v>11255</v>
      </c>
      <c r="F452" t="s">
        <v>1544</v>
      </c>
      <c r="G452" t="s">
        <v>1543</v>
      </c>
      <c r="H452"/>
    </row>
    <row r="453" spans="1:8" x14ac:dyDescent="0.25">
      <c r="A453" s="16" t="s">
        <v>251</v>
      </c>
      <c r="B453" s="16">
        <v>13501</v>
      </c>
      <c r="C453" s="16">
        <v>117</v>
      </c>
      <c r="D453" s="16" t="str">
        <f t="shared" si="8"/>
        <v>Oneida</v>
      </c>
      <c r="E453">
        <v>11256</v>
      </c>
      <c r="F453" t="s">
        <v>1544</v>
      </c>
      <c r="G453" t="s">
        <v>1543</v>
      </c>
      <c r="H453"/>
    </row>
    <row r="454" spans="1:8" x14ac:dyDescent="0.25">
      <c r="A454" s="16" t="s">
        <v>251</v>
      </c>
      <c r="B454" s="16">
        <v>13501</v>
      </c>
      <c r="C454" s="16">
        <v>120</v>
      </c>
      <c r="D454" s="16" t="str">
        <f t="shared" si="8"/>
        <v>Oneida</v>
      </c>
      <c r="E454">
        <v>11351</v>
      </c>
      <c r="F454" t="s">
        <v>1533</v>
      </c>
      <c r="G454" t="s">
        <v>1545</v>
      </c>
      <c r="H454"/>
    </row>
    <row r="455" spans="1:8" x14ac:dyDescent="0.25">
      <c r="A455" s="16" t="s">
        <v>251</v>
      </c>
      <c r="B455" s="16">
        <v>13501</v>
      </c>
      <c r="C455" s="16">
        <v>120</v>
      </c>
      <c r="D455" s="16" t="str">
        <f t="shared" si="8"/>
        <v>Oneida</v>
      </c>
      <c r="E455">
        <v>11352</v>
      </c>
      <c r="F455" t="s">
        <v>1533</v>
      </c>
      <c r="G455" t="s">
        <v>1545</v>
      </c>
      <c r="H455"/>
    </row>
    <row r="456" spans="1:8" x14ac:dyDescent="0.25">
      <c r="A456" s="16" t="s">
        <v>251</v>
      </c>
      <c r="B456" s="16">
        <v>13502</v>
      </c>
      <c r="C456" s="16">
        <v>220</v>
      </c>
      <c r="D456" s="16" t="str">
        <f t="shared" si="8"/>
        <v>Oneida</v>
      </c>
      <c r="E456">
        <v>11354</v>
      </c>
      <c r="F456" t="s">
        <v>1533</v>
      </c>
      <c r="G456" t="s">
        <v>1545</v>
      </c>
      <c r="H456"/>
    </row>
    <row r="457" spans="1:8" x14ac:dyDescent="0.25">
      <c r="A457" s="16" t="s">
        <v>251</v>
      </c>
      <c r="B457" s="16">
        <v>13504</v>
      </c>
      <c r="C457" s="16">
        <v>202</v>
      </c>
      <c r="D457" s="16" t="str">
        <f t="shared" si="8"/>
        <v>Oneida</v>
      </c>
      <c r="E457">
        <v>11355</v>
      </c>
      <c r="F457" t="s">
        <v>1533</v>
      </c>
      <c r="G457" t="s">
        <v>1545</v>
      </c>
      <c r="H457"/>
    </row>
    <row r="458" spans="1:8" x14ac:dyDescent="0.25">
      <c r="A458" s="16" t="s">
        <v>251</v>
      </c>
      <c r="B458" s="16">
        <v>13601</v>
      </c>
      <c r="C458" s="16">
        <v>272</v>
      </c>
      <c r="D458" s="16" t="str">
        <f t="shared" si="8"/>
        <v>Jefferson</v>
      </c>
      <c r="E458">
        <v>11356</v>
      </c>
      <c r="F458" t="s">
        <v>1533</v>
      </c>
      <c r="G458" t="s">
        <v>1546</v>
      </c>
      <c r="H458"/>
    </row>
    <row r="459" spans="1:8" x14ac:dyDescent="0.25">
      <c r="A459" s="16" t="s">
        <v>251</v>
      </c>
      <c r="B459" s="16">
        <v>13601</v>
      </c>
      <c r="C459" s="16">
        <v>168</v>
      </c>
      <c r="D459" s="16" t="str">
        <f t="shared" si="8"/>
        <v>Jefferson</v>
      </c>
      <c r="E459">
        <v>11357</v>
      </c>
      <c r="F459" t="s">
        <v>1533</v>
      </c>
      <c r="G459" t="s">
        <v>1547</v>
      </c>
      <c r="H459"/>
    </row>
    <row r="460" spans="1:8" ht="30" x14ac:dyDescent="0.25">
      <c r="A460" s="16" t="s">
        <v>251</v>
      </c>
      <c r="B460" s="16">
        <v>13617</v>
      </c>
      <c r="C460" s="16">
        <v>160</v>
      </c>
      <c r="D460" s="16" t="str">
        <f t="shared" si="8"/>
        <v>Saint Lawrence</v>
      </c>
      <c r="E460">
        <v>11358</v>
      </c>
      <c r="F460" t="s">
        <v>1533</v>
      </c>
      <c r="G460" t="s">
        <v>1545</v>
      </c>
      <c r="H460"/>
    </row>
    <row r="461" spans="1:8" x14ac:dyDescent="0.25">
      <c r="A461" s="16" t="s">
        <v>251</v>
      </c>
      <c r="B461" s="16">
        <v>13619</v>
      </c>
      <c r="C461" s="16">
        <v>90</v>
      </c>
      <c r="D461" s="16" t="str">
        <f t="shared" si="8"/>
        <v>Jefferson</v>
      </c>
      <c r="E461">
        <v>11359</v>
      </c>
      <c r="F461" t="s">
        <v>1533</v>
      </c>
      <c r="G461" t="s">
        <v>1548</v>
      </c>
      <c r="H461"/>
    </row>
    <row r="462" spans="1:8" ht="30" x14ac:dyDescent="0.25">
      <c r="A462" s="16" t="s">
        <v>251</v>
      </c>
      <c r="B462" s="16">
        <v>13662</v>
      </c>
      <c r="C462" s="16">
        <v>160</v>
      </c>
      <c r="D462" s="16" t="str">
        <f t="shared" si="8"/>
        <v>Saint Lawrence</v>
      </c>
      <c r="E462">
        <v>11360</v>
      </c>
      <c r="F462" t="s">
        <v>1533</v>
      </c>
      <c r="G462" t="s">
        <v>1548</v>
      </c>
      <c r="H462"/>
    </row>
    <row r="463" spans="1:8" ht="30" x14ac:dyDescent="0.25">
      <c r="A463" s="16" t="s">
        <v>251</v>
      </c>
      <c r="B463" s="16">
        <v>13662</v>
      </c>
      <c r="C463" s="16">
        <v>140</v>
      </c>
      <c r="D463" s="16" t="str">
        <f t="shared" si="8"/>
        <v>Saint Lawrence</v>
      </c>
      <c r="E463">
        <v>11361</v>
      </c>
      <c r="F463" t="s">
        <v>1533</v>
      </c>
      <c r="G463" t="s">
        <v>1548</v>
      </c>
      <c r="H463"/>
    </row>
    <row r="464" spans="1:8" ht="30" x14ac:dyDescent="0.25">
      <c r="A464" s="16" t="s">
        <v>251</v>
      </c>
      <c r="B464" s="16">
        <v>13669</v>
      </c>
      <c r="C464" s="16">
        <v>180</v>
      </c>
      <c r="D464" s="16" t="str">
        <f t="shared" si="8"/>
        <v>Saint Lawrence</v>
      </c>
      <c r="E464">
        <v>11362</v>
      </c>
      <c r="F464" t="s">
        <v>1533</v>
      </c>
      <c r="G464" t="s">
        <v>1549</v>
      </c>
      <c r="H464"/>
    </row>
    <row r="465" spans="1:8" ht="30" x14ac:dyDescent="0.25">
      <c r="A465" s="16" t="s">
        <v>251</v>
      </c>
      <c r="B465" s="16">
        <v>13669</v>
      </c>
      <c r="C465" s="16">
        <v>82</v>
      </c>
      <c r="D465" s="16" t="str">
        <f t="shared" si="8"/>
        <v>Saint Lawrence</v>
      </c>
      <c r="E465">
        <v>11363</v>
      </c>
      <c r="F465" t="s">
        <v>1533</v>
      </c>
      <c r="G465" t="s">
        <v>1549</v>
      </c>
      <c r="H465"/>
    </row>
    <row r="466" spans="1:8" x14ac:dyDescent="0.25">
      <c r="A466" s="16" t="s">
        <v>251</v>
      </c>
      <c r="B466" s="16">
        <v>13753</v>
      </c>
      <c r="C466" s="16">
        <v>176</v>
      </c>
      <c r="D466" s="16" t="str">
        <f t="shared" si="8"/>
        <v>Delaware</v>
      </c>
      <c r="E466">
        <v>11364</v>
      </c>
      <c r="F466" t="s">
        <v>1533</v>
      </c>
      <c r="G466" t="s">
        <v>1550</v>
      </c>
      <c r="H466"/>
    </row>
    <row r="467" spans="1:8" x14ac:dyDescent="0.25">
      <c r="A467" s="16" t="s">
        <v>251</v>
      </c>
      <c r="B467" s="16">
        <v>13760</v>
      </c>
      <c r="C467" s="16">
        <v>32</v>
      </c>
      <c r="D467" s="16" t="str">
        <f t="shared" si="8"/>
        <v>Broome</v>
      </c>
      <c r="E467">
        <v>11365</v>
      </c>
      <c r="F467" t="s">
        <v>1533</v>
      </c>
      <c r="G467" t="s">
        <v>1551</v>
      </c>
      <c r="H467"/>
    </row>
    <row r="468" spans="1:8" x14ac:dyDescent="0.25">
      <c r="A468" s="16" t="s">
        <v>251</v>
      </c>
      <c r="B468" s="16">
        <v>13760</v>
      </c>
      <c r="C468" s="16">
        <v>160</v>
      </c>
      <c r="D468" s="16" t="str">
        <f t="shared" si="8"/>
        <v>Broome</v>
      </c>
      <c r="E468">
        <v>11366</v>
      </c>
      <c r="F468" t="s">
        <v>1533</v>
      </c>
      <c r="G468" t="s">
        <v>1551</v>
      </c>
      <c r="H468"/>
    </row>
    <row r="469" spans="1:8" x14ac:dyDescent="0.25">
      <c r="A469" s="16" t="s">
        <v>251</v>
      </c>
      <c r="B469" s="16">
        <v>13760</v>
      </c>
      <c r="C469" s="16">
        <v>150</v>
      </c>
      <c r="D469" s="16" t="str">
        <f t="shared" si="8"/>
        <v>Broome</v>
      </c>
      <c r="E469">
        <v>11367</v>
      </c>
      <c r="F469" t="s">
        <v>1533</v>
      </c>
      <c r="G469" t="s">
        <v>1545</v>
      </c>
      <c r="H469"/>
    </row>
    <row r="470" spans="1:8" x14ac:dyDescent="0.25">
      <c r="A470" s="16" t="s">
        <v>251</v>
      </c>
      <c r="B470" s="16">
        <v>13790</v>
      </c>
      <c r="C470" s="16">
        <v>160</v>
      </c>
      <c r="D470" s="16" t="str">
        <f t="shared" si="8"/>
        <v>Broome</v>
      </c>
      <c r="E470">
        <v>11368</v>
      </c>
      <c r="F470" t="s">
        <v>1533</v>
      </c>
      <c r="G470" t="s">
        <v>1552</v>
      </c>
      <c r="H470"/>
    </row>
    <row r="471" spans="1:8" x14ac:dyDescent="0.25">
      <c r="A471" s="16" t="s">
        <v>251</v>
      </c>
      <c r="B471" s="16">
        <v>13790</v>
      </c>
      <c r="C471" s="16">
        <v>122</v>
      </c>
      <c r="D471" s="16" t="str">
        <f t="shared" si="8"/>
        <v>Broome</v>
      </c>
      <c r="E471">
        <v>11369</v>
      </c>
      <c r="F471" t="s">
        <v>1533</v>
      </c>
      <c r="G471" t="s">
        <v>1553</v>
      </c>
      <c r="H471"/>
    </row>
    <row r="472" spans="1:8" x14ac:dyDescent="0.25">
      <c r="A472" s="16" t="s">
        <v>251</v>
      </c>
      <c r="B472" s="16">
        <v>13815</v>
      </c>
      <c r="C472" s="16">
        <v>80</v>
      </c>
      <c r="D472" s="16" t="str">
        <f t="shared" si="8"/>
        <v>Chenango</v>
      </c>
      <c r="E472">
        <v>11370</v>
      </c>
      <c r="F472" t="s">
        <v>1533</v>
      </c>
      <c r="G472" t="s">
        <v>1553</v>
      </c>
      <c r="H472"/>
    </row>
    <row r="473" spans="1:8" x14ac:dyDescent="0.25">
      <c r="A473" s="16" t="s">
        <v>251</v>
      </c>
      <c r="B473" s="16">
        <v>13815</v>
      </c>
      <c r="C473" s="16">
        <v>82</v>
      </c>
      <c r="D473" s="16" t="str">
        <f t="shared" si="8"/>
        <v>Chenango</v>
      </c>
      <c r="E473">
        <v>11371</v>
      </c>
      <c r="F473" t="s">
        <v>1533</v>
      </c>
      <c r="G473" t="s">
        <v>1545</v>
      </c>
      <c r="H473"/>
    </row>
    <row r="474" spans="1:8" x14ac:dyDescent="0.25">
      <c r="A474" s="16" t="s">
        <v>251</v>
      </c>
      <c r="B474" s="16">
        <v>13815</v>
      </c>
      <c r="C474" s="16">
        <v>80</v>
      </c>
      <c r="D474" s="16" t="str">
        <f t="shared" si="8"/>
        <v>Chenango</v>
      </c>
      <c r="E474">
        <v>11372</v>
      </c>
      <c r="F474" t="s">
        <v>1533</v>
      </c>
      <c r="G474" t="s">
        <v>1554</v>
      </c>
      <c r="H474"/>
    </row>
    <row r="475" spans="1:8" x14ac:dyDescent="0.25">
      <c r="A475" s="16" t="s">
        <v>251</v>
      </c>
      <c r="B475" s="16">
        <v>13820</v>
      </c>
      <c r="C475" s="16">
        <v>80</v>
      </c>
      <c r="D475" s="16" t="str">
        <f t="shared" si="8"/>
        <v>Otsego</v>
      </c>
      <c r="E475">
        <v>11373</v>
      </c>
      <c r="F475" t="s">
        <v>1533</v>
      </c>
      <c r="G475" t="s">
        <v>1555</v>
      </c>
      <c r="H475"/>
    </row>
    <row r="476" spans="1:8" x14ac:dyDescent="0.25">
      <c r="A476" s="16" t="s">
        <v>251</v>
      </c>
      <c r="B476" s="16">
        <v>13820</v>
      </c>
      <c r="C476" s="16">
        <v>131</v>
      </c>
      <c r="D476" s="16" t="str">
        <f t="shared" si="8"/>
        <v>Otsego</v>
      </c>
      <c r="E476">
        <v>11374</v>
      </c>
      <c r="F476" t="s">
        <v>1533</v>
      </c>
      <c r="G476" t="s">
        <v>1556</v>
      </c>
      <c r="H476"/>
    </row>
    <row r="477" spans="1:8" x14ac:dyDescent="0.25">
      <c r="A477" s="16" t="s">
        <v>251</v>
      </c>
      <c r="B477" s="16">
        <v>13827</v>
      </c>
      <c r="C477" s="16">
        <v>77</v>
      </c>
      <c r="D477" s="16" t="str">
        <f t="shared" si="8"/>
        <v>Tioga</v>
      </c>
      <c r="E477">
        <v>11375</v>
      </c>
      <c r="F477" t="s">
        <v>1533</v>
      </c>
      <c r="G477" t="s">
        <v>1557</v>
      </c>
      <c r="H477"/>
    </row>
    <row r="478" spans="1:8" x14ac:dyDescent="0.25">
      <c r="A478" s="16" t="s">
        <v>251</v>
      </c>
      <c r="B478" s="16">
        <v>13830</v>
      </c>
      <c r="C478" s="16">
        <v>242</v>
      </c>
      <c r="D478" s="16" t="str">
        <f t="shared" si="8"/>
        <v>Chenango</v>
      </c>
      <c r="E478">
        <v>11377</v>
      </c>
      <c r="F478" t="s">
        <v>1533</v>
      </c>
      <c r="G478" t="s">
        <v>1558</v>
      </c>
      <c r="H478"/>
    </row>
    <row r="479" spans="1:8" x14ac:dyDescent="0.25">
      <c r="A479" s="16" t="s">
        <v>251</v>
      </c>
      <c r="B479" s="16">
        <v>13850</v>
      </c>
      <c r="C479" s="16">
        <v>300</v>
      </c>
      <c r="D479" s="16" t="str">
        <f t="shared" si="8"/>
        <v>Broome</v>
      </c>
      <c r="E479">
        <v>11378</v>
      </c>
      <c r="F479" t="s">
        <v>1533</v>
      </c>
      <c r="G479" t="s">
        <v>1559</v>
      </c>
      <c r="H479"/>
    </row>
    <row r="480" spans="1:8" x14ac:dyDescent="0.25">
      <c r="A480" s="16" t="s">
        <v>251</v>
      </c>
      <c r="B480" s="16">
        <v>13850</v>
      </c>
      <c r="C480" s="16">
        <v>180</v>
      </c>
      <c r="D480" s="16" t="str">
        <f t="shared" si="8"/>
        <v>Broome</v>
      </c>
      <c r="E480">
        <v>11379</v>
      </c>
      <c r="F480" t="s">
        <v>1533</v>
      </c>
      <c r="G480" t="s">
        <v>1560</v>
      </c>
      <c r="H480"/>
    </row>
    <row r="481" spans="1:8" x14ac:dyDescent="0.25">
      <c r="A481" s="16" t="s">
        <v>251</v>
      </c>
      <c r="B481" s="16">
        <v>13902</v>
      </c>
      <c r="C481" s="16">
        <v>356</v>
      </c>
      <c r="D481" s="16" t="str">
        <f t="shared" si="8"/>
        <v>Broome</v>
      </c>
      <c r="E481">
        <v>11380</v>
      </c>
      <c r="F481" t="s">
        <v>1533</v>
      </c>
      <c r="G481" t="s">
        <v>1555</v>
      </c>
      <c r="H481"/>
    </row>
    <row r="482" spans="1:8" x14ac:dyDescent="0.25">
      <c r="A482" s="16" t="s">
        <v>251</v>
      </c>
      <c r="B482" s="16">
        <v>13903</v>
      </c>
      <c r="C482" s="16">
        <v>20</v>
      </c>
      <c r="D482" s="16" t="str">
        <f t="shared" si="8"/>
        <v>Broome</v>
      </c>
      <c r="E482">
        <v>11381</v>
      </c>
      <c r="F482" t="s">
        <v>1533</v>
      </c>
      <c r="G482" t="s">
        <v>1545</v>
      </c>
      <c r="H482"/>
    </row>
    <row r="483" spans="1:8" x14ac:dyDescent="0.25">
      <c r="A483" s="16" t="s">
        <v>251</v>
      </c>
      <c r="B483" s="16">
        <v>13904</v>
      </c>
      <c r="C483" s="16">
        <v>54</v>
      </c>
      <c r="D483" s="16" t="str">
        <f t="shared" si="8"/>
        <v>Broome</v>
      </c>
      <c r="E483">
        <v>11385</v>
      </c>
      <c r="F483" t="s">
        <v>1533</v>
      </c>
      <c r="G483" t="s">
        <v>1561</v>
      </c>
      <c r="H483"/>
    </row>
    <row r="484" spans="1:8" x14ac:dyDescent="0.25">
      <c r="A484" s="16" t="s">
        <v>251</v>
      </c>
      <c r="B484" s="16">
        <v>13905</v>
      </c>
      <c r="C484" s="16">
        <v>120</v>
      </c>
      <c r="D484" s="16" t="str">
        <f t="shared" si="8"/>
        <v>Broome</v>
      </c>
      <c r="E484">
        <v>11386</v>
      </c>
      <c r="F484" t="s">
        <v>1533</v>
      </c>
      <c r="G484" t="s">
        <v>1561</v>
      </c>
      <c r="H484"/>
    </row>
    <row r="485" spans="1:8" x14ac:dyDescent="0.25">
      <c r="A485" s="16" t="s">
        <v>251</v>
      </c>
      <c r="B485" s="16">
        <v>14020</v>
      </c>
      <c r="C485" s="16">
        <v>126</v>
      </c>
      <c r="D485" s="16" t="str">
        <f t="shared" si="8"/>
        <v>Genesee</v>
      </c>
      <c r="E485">
        <v>11390</v>
      </c>
      <c r="F485" t="s">
        <v>1533</v>
      </c>
      <c r="G485" t="s">
        <v>1545</v>
      </c>
      <c r="H485"/>
    </row>
    <row r="486" spans="1:8" x14ac:dyDescent="0.25">
      <c r="A486" s="16" t="s">
        <v>251</v>
      </c>
      <c r="B486" s="16">
        <v>14020</v>
      </c>
      <c r="C486" s="16">
        <v>62</v>
      </c>
      <c r="D486" s="16" t="str">
        <f t="shared" si="8"/>
        <v>Genesee</v>
      </c>
      <c r="E486">
        <v>11405</v>
      </c>
      <c r="F486" t="s">
        <v>1533</v>
      </c>
      <c r="G486" t="s">
        <v>1562</v>
      </c>
      <c r="H486"/>
    </row>
    <row r="487" spans="1:8" x14ac:dyDescent="0.25">
      <c r="A487" s="16" t="s">
        <v>251</v>
      </c>
      <c r="B487" s="16">
        <v>14020</v>
      </c>
      <c r="C487" s="16">
        <v>160</v>
      </c>
      <c r="D487" s="16" t="str">
        <f t="shared" si="8"/>
        <v>Genesee</v>
      </c>
      <c r="E487">
        <v>11411</v>
      </c>
      <c r="F487" t="s">
        <v>1533</v>
      </c>
      <c r="G487" t="s">
        <v>1563</v>
      </c>
      <c r="H487"/>
    </row>
    <row r="488" spans="1:8" x14ac:dyDescent="0.25">
      <c r="A488" s="16" t="s">
        <v>251</v>
      </c>
      <c r="B488" s="16">
        <v>14031</v>
      </c>
      <c r="C488" s="16">
        <v>240</v>
      </c>
      <c r="D488" s="16" t="str">
        <f t="shared" si="8"/>
        <v>Erie</v>
      </c>
      <c r="E488">
        <v>11412</v>
      </c>
      <c r="F488" t="s">
        <v>1533</v>
      </c>
      <c r="G488" t="s">
        <v>1564</v>
      </c>
      <c r="H488"/>
    </row>
    <row r="489" spans="1:8" x14ac:dyDescent="0.25">
      <c r="A489" s="16" t="s">
        <v>251</v>
      </c>
      <c r="B489" s="16">
        <v>14048</v>
      </c>
      <c r="C489" s="16">
        <v>40</v>
      </c>
      <c r="D489" s="16" t="str">
        <f t="shared" si="8"/>
        <v>Chautauqua</v>
      </c>
      <c r="E489">
        <v>11413</v>
      </c>
      <c r="F489" t="s">
        <v>1533</v>
      </c>
      <c r="G489" t="s">
        <v>1565</v>
      </c>
      <c r="H489"/>
    </row>
    <row r="490" spans="1:8" x14ac:dyDescent="0.25">
      <c r="A490" s="16" t="s">
        <v>251</v>
      </c>
      <c r="B490" s="16">
        <v>14048</v>
      </c>
      <c r="C490" s="16">
        <v>216</v>
      </c>
      <c r="D490" s="16" t="str">
        <f t="shared" si="8"/>
        <v>Chautauqua</v>
      </c>
      <c r="E490">
        <v>11414</v>
      </c>
      <c r="F490" t="s">
        <v>1533</v>
      </c>
      <c r="G490" t="s">
        <v>1566</v>
      </c>
      <c r="H490"/>
    </row>
    <row r="491" spans="1:8" x14ac:dyDescent="0.25">
      <c r="A491" s="16" t="s">
        <v>251</v>
      </c>
      <c r="B491" s="16">
        <v>14052</v>
      </c>
      <c r="C491" s="16">
        <v>320</v>
      </c>
      <c r="D491" s="16" t="str">
        <f t="shared" si="8"/>
        <v>Erie</v>
      </c>
      <c r="E491">
        <v>11415</v>
      </c>
      <c r="F491" t="s">
        <v>1533</v>
      </c>
      <c r="G491" t="s">
        <v>1567</v>
      </c>
      <c r="H491"/>
    </row>
    <row r="492" spans="1:8" x14ac:dyDescent="0.25">
      <c r="A492" s="16" t="s">
        <v>251</v>
      </c>
      <c r="B492" s="16">
        <v>14057</v>
      </c>
      <c r="C492" s="16">
        <v>40</v>
      </c>
      <c r="D492" s="16" t="str">
        <f t="shared" si="8"/>
        <v>Erie</v>
      </c>
      <c r="E492">
        <v>11416</v>
      </c>
      <c r="F492" t="s">
        <v>1533</v>
      </c>
      <c r="G492" t="s">
        <v>1568</v>
      </c>
      <c r="H492"/>
    </row>
    <row r="493" spans="1:8" x14ac:dyDescent="0.25">
      <c r="A493" s="16" t="s">
        <v>251</v>
      </c>
      <c r="B493" s="16">
        <v>14067</v>
      </c>
      <c r="C493" s="16">
        <v>83</v>
      </c>
      <c r="D493" s="16" t="str">
        <f t="shared" si="8"/>
        <v>Niagara</v>
      </c>
      <c r="E493">
        <v>11417</v>
      </c>
      <c r="F493" t="s">
        <v>1533</v>
      </c>
      <c r="G493" t="s">
        <v>1568</v>
      </c>
      <c r="H493"/>
    </row>
    <row r="494" spans="1:8" x14ac:dyDescent="0.25">
      <c r="A494" s="16" t="s">
        <v>251</v>
      </c>
      <c r="B494" s="16">
        <v>14068</v>
      </c>
      <c r="C494" s="16">
        <v>180</v>
      </c>
      <c r="D494" s="16" t="str">
        <f t="shared" si="8"/>
        <v>Erie</v>
      </c>
      <c r="E494">
        <v>11418</v>
      </c>
      <c r="F494" t="s">
        <v>1533</v>
      </c>
      <c r="G494" t="s">
        <v>1569</v>
      </c>
      <c r="H494"/>
    </row>
    <row r="495" spans="1:8" x14ac:dyDescent="0.25">
      <c r="A495" s="16" t="s">
        <v>251</v>
      </c>
      <c r="B495" s="16">
        <v>14068</v>
      </c>
      <c r="C495" s="16">
        <v>272</v>
      </c>
      <c r="D495" s="16" t="str">
        <f t="shared" si="8"/>
        <v>Erie</v>
      </c>
      <c r="E495">
        <v>11419</v>
      </c>
      <c r="F495" t="s">
        <v>1533</v>
      </c>
      <c r="G495" t="s">
        <v>1570</v>
      </c>
      <c r="H495"/>
    </row>
    <row r="496" spans="1:8" x14ac:dyDescent="0.25">
      <c r="A496" s="16" t="s">
        <v>251</v>
      </c>
      <c r="B496" s="16">
        <v>14070</v>
      </c>
      <c r="C496" s="16">
        <v>160</v>
      </c>
      <c r="D496" s="16" t="str">
        <f t="shared" si="8"/>
        <v>Cattaraugus</v>
      </c>
      <c r="E496">
        <v>11420</v>
      </c>
      <c r="F496" t="s">
        <v>1533</v>
      </c>
      <c r="G496" t="s">
        <v>1571</v>
      </c>
      <c r="H496"/>
    </row>
    <row r="497" spans="1:8" x14ac:dyDescent="0.25">
      <c r="A497" s="16" t="s">
        <v>251</v>
      </c>
      <c r="B497" s="16">
        <v>14072</v>
      </c>
      <c r="C497" s="16">
        <v>90</v>
      </c>
      <c r="D497" s="16" t="str">
        <f t="shared" si="8"/>
        <v>Erie</v>
      </c>
      <c r="E497">
        <v>11421</v>
      </c>
      <c r="F497" t="s">
        <v>1533</v>
      </c>
      <c r="G497" t="s">
        <v>1572</v>
      </c>
      <c r="H497"/>
    </row>
    <row r="498" spans="1:8" x14ac:dyDescent="0.25">
      <c r="A498" s="16" t="s">
        <v>251</v>
      </c>
      <c r="B498" s="16">
        <v>14075</v>
      </c>
      <c r="C498" s="16">
        <v>230</v>
      </c>
      <c r="D498" s="16" t="str">
        <f t="shared" si="8"/>
        <v>Erie</v>
      </c>
      <c r="E498">
        <v>11422</v>
      </c>
      <c r="F498" t="s">
        <v>1533</v>
      </c>
      <c r="G498" t="s">
        <v>1573</v>
      </c>
      <c r="H498"/>
    </row>
    <row r="499" spans="1:8" x14ac:dyDescent="0.25">
      <c r="A499" s="16" t="s">
        <v>251</v>
      </c>
      <c r="B499" s="16">
        <v>14075</v>
      </c>
      <c r="C499" s="16">
        <v>166</v>
      </c>
      <c r="D499" s="16" t="str">
        <f t="shared" si="8"/>
        <v>Erie</v>
      </c>
      <c r="E499">
        <v>11423</v>
      </c>
      <c r="F499" t="s">
        <v>1533</v>
      </c>
      <c r="G499" t="s">
        <v>1574</v>
      </c>
      <c r="H499"/>
    </row>
    <row r="500" spans="1:8" x14ac:dyDescent="0.25">
      <c r="A500" s="16" t="s">
        <v>251</v>
      </c>
      <c r="B500" s="16">
        <v>14086</v>
      </c>
      <c r="C500" s="16">
        <v>160</v>
      </c>
      <c r="D500" s="16" t="str">
        <f t="shared" si="8"/>
        <v>Erie</v>
      </c>
      <c r="E500">
        <v>11424</v>
      </c>
      <c r="F500" t="s">
        <v>1533</v>
      </c>
      <c r="G500" t="s">
        <v>1562</v>
      </c>
      <c r="H500"/>
    </row>
    <row r="501" spans="1:8" x14ac:dyDescent="0.25">
      <c r="A501" s="16" t="s">
        <v>251</v>
      </c>
      <c r="B501" s="16">
        <v>14086</v>
      </c>
      <c r="C501" s="16">
        <v>96</v>
      </c>
      <c r="D501" s="16" t="str">
        <f t="shared" si="8"/>
        <v>Erie</v>
      </c>
      <c r="E501">
        <v>11425</v>
      </c>
      <c r="F501" t="s">
        <v>1533</v>
      </c>
      <c r="G501" t="s">
        <v>1562</v>
      </c>
      <c r="H501"/>
    </row>
    <row r="502" spans="1:8" x14ac:dyDescent="0.25">
      <c r="A502" s="16" t="s">
        <v>251</v>
      </c>
      <c r="B502" s="16">
        <v>14092</v>
      </c>
      <c r="C502" s="16">
        <v>250</v>
      </c>
      <c r="D502" s="16" t="str">
        <f t="shared" si="8"/>
        <v>Niagara</v>
      </c>
      <c r="E502">
        <v>11426</v>
      </c>
      <c r="F502" t="s">
        <v>1533</v>
      </c>
      <c r="G502" t="s">
        <v>1575</v>
      </c>
      <c r="H502"/>
    </row>
    <row r="503" spans="1:8" x14ac:dyDescent="0.25">
      <c r="A503" s="16" t="s">
        <v>251</v>
      </c>
      <c r="B503" s="16">
        <v>14094</v>
      </c>
      <c r="C503" s="16">
        <v>126</v>
      </c>
      <c r="D503" s="16" t="str">
        <f t="shared" si="8"/>
        <v>Niagara</v>
      </c>
      <c r="E503">
        <v>11427</v>
      </c>
      <c r="F503" t="s">
        <v>1533</v>
      </c>
      <c r="G503" t="s">
        <v>1576</v>
      </c>
      <c r="H503"/>
    </row>
    <row r="504" spans="1:8" x14ac:dyDescent="0.25">
      <c r="A504" s="16" t="s">
        <v>251</v>
      </c>
      <c r="B504" s="16">
        <v>14094</v>
      </c>
      <c r="C504" s="16">
        <v>82</v>
      </c>
      <c r="D504" s="16" t="str">
        <f t="shared" si="8"/>
        <v>Niagara</v>
      </c>
      <c r="E504">
        <v>11428</v>
      </c>
      <c r="F504" t="s">
        <v>1533</v>
      </c>
      <c r="G504" t="s">
        <v>1576</v>
      </c>
      <c r="H504"/>
    </row>
    <row r="505" spans="1:8" x14ac:dyDescent="0.25">
      <c r="A505" s="16" t="s">
        <v>251</v>
      </c>
      <c r="B505" s="16">
        <v>14101</v>
      </c>
      <c r="C505" s="16">
        <v>115</v>
      </c>
      <c r="D505" s="16" t="str">
        <f t="shared" si="8"/>
        <v>Cattaraugus</v>
      </c>
      <c r="E505">
        <v>11429</v>
      </c>
      <c r="F505" t="s">
        <v>1533</v>
      </c>
      <c r="G505" t="s">
        <v>1576</v>
      </c>
      <c r="H505"/>
    </row>
    <row r="506" spans="1:8" x14ac:dyDescent="0.25">
      <c r="A506" s="16" t="s">
        <v>251</v>
      </c>
      <c r="B506" s="16">
        <v>14103</v>
      </c>
      <c r="C506" s="16">
        <v>160</v>
      </c>
      <c r="D506" s="16" t="str">
        <f t="shared" si="8"/>
        <v>Orleans</v>
      </c>
      <c r="E506">
        <v>11430</v>
      </c>
      <c r="F506" t="s">
        <v>1533</v>
      </c>
      <c r="G506" t="s">
        <v>1562</v>
      </c>
      <c r="H506"/>
    </row>
    <row r="507" spans="1:8" x14ac:dyDescent="0.25">
      <c r="A507" s="16" t="s">
        <v>251</v>
      </c>
      <c r="B507" s="16">
        <v>14103</v>
      </c>
      <c r="C507" s="16">
        <v>30</v>
      </c>
      <c r="D507" s="16" t="str">
        <f t="shared" si="8"/>
        <v>Orleans</v>
      </c>
      <c r="E507">
        <v>11431</v>
      </c>
      <c r="F507" t="s">
        <v>1533</v>
      </c>
      <c r="G507" t="s">
        <v>1562</v>
      </c>
      <c r="H507"/>
    </row>
    <row r="508" spans="1:8" x14ac:dyDescent="0.25">
      <c r="A508" s="16" t="s">
        <v>251</v>
      </c>
      <c r="B508" s="16">
        <v>14108</v>
      </c>
      <c r="C508" s="16">
        <v>165</v>
      </c>
      <c r="D508" s="16" t="str">
        <f t="shared" si="8"/>
        <v>Niagara</v>
      </c>
      <c r="E508">
        <v>11432</v>
      </c>
      <c r="F508" t="s">
        <v>1533</v>
      </c>
      <c r="G508" t="s">
        <v>1562</v>
      </c>
      <c r="H508"/>
    </row>
    <row r="509" spans="1:8" x14ac:dyDescent="0.25">
      <c r="A509" s="16" t="s">
        <v>251</v>
      </c>
      <c r="B509" s="16">
        <v>14120</v>
      </c>
      <c r="C509" s="16">
        <v>200</v>
      </c>
      <c r="D509" s="16" t="str">
        <f t="shared" si="8"/>
        <v>Niagara</v>
      </c>
      <c r="E509">
        <v>11433</v>
      </c>
      <c r="F509" t="s">
        <v>1533</v>
      </c>
      <c r="G509" t="s">
        <v>1562</v>
      </c>
      <c r="H509"/>
    </row>
    <row r="510" spans="1:8" x14ac:dyDescent="0.25">
      <c r="A510" s="16" t="s">
        <v>251</v>
      </c>
      <c r="B510" s="16">
        <v>14120</v>
      </c>
      <c r="C510" s="16">
        <v>80</v>
      </c>
      <c r="D510" s="16" t="str">
        <f t="shared" si="8"/>
        <v>Niagara</v>
      </c>
      <c r="E510">
        <v>11434</v>
      </c>
      <c r="F510" t="s">
        <v>1533</v>
      </c>
      <c r="G510" t="s">
        <v>1562</v>
      </c>
      <c r="H510"/>
    </row>
    <row r="511" spans="1:8" x14ac:dyDescent="0.25">
      <c r="A511" s="16" t="s">
        <v>251</v>
      </c>
      <c r="B511" s="16">
        <v>14127</v>
      </c>
      <c r="C511" s="16">
        <v>202</v>
      </c>
      <c r="D511" s="16" t="str">
        <f t="shared" si="8"/>
        <v>Erie</v>
      </c>
      <c r="E511">
        <v>11435</v>
      </c>
      <c r="F511" t="s">
        <v>1533</v>
      </c>
      <c r="G511" t="s">
        <v>1562</v>
      </c>
      <c r="H511"/>
    </row>
    <row r="512" spans="1:8" x14ac:dyDescent="0.25">
      <c r="A512" s="16" t="s">
        <v>251</v>
      </c>
      <c r="B512" s="16">
        <v>14127</v>
      </c>
      <c r="C512" s="16">
        <v>60</v>
      </c>
      <c r="D512" s="16" t="str">
        <f t="shared" si="8"/>
        <v>Erie</v>
      </c>
      <c r="E512">
        <v>11436</v>
      </c>
      <c r="F512" t="s">
        <v>1533</v>
      </c>
      <c r="G512" t="s">
        <v>1562</v>
      </c>
      <c r="H512"/>
    </row>
    <row r="513" spans="1:8" x14ac:dyDescent="0.25">
      <c r="A513" s="16" t="s">
        <v>251</v>
      </c>
      <c r="B513" s="16">
        <v>14127</v>
      </c>
      <c r="C513" s="16">
        <v>160</v>
      </c>
      <c r="D513" s="16" t="str">
        <f t="shared" si="8"/>
        <v>Erie</v>
      </c>
      <c r="E513">
        <v>11439</v>
      </c>
      <c r="F513" t="s">
        <v>1533</v>
      </c>
      <c r="G513" t="s">
        <v>1562</v>
      </c>
      <c r="H513"/>
    </row>
    <row r="514" spans="1:8" x14ac:dyDescent="0.25">
      <c r="A514" s="16" t="s">
        <v>251</v>
      </c>
      <c r="B514" s="16">
        <v>14141</v>
      </c>
      <c r="C514" s="16">
        <v>80</v>
      </c>
      <c r="D514" s="16" t="str">
        <f t="shared" si="8"/>
        <v>Erie</v>
      </c>
      <c r="E514">
        <v>11451</v>
      </c>
      <c r="F514" t="s">
        <v>1533</v>
      </c>
      <c r="G514" t="s">
        <v>1562</v>
      </c>
      <c r="H514"/>
    </row>
    <row r="515" spans="1:8" x14ac:dyDescent="0.25">
      <c r="A515" s="16" t="s">
        <v>251</v>
      </c>
      <c r="B515" s="16">
        <v>14141</v>
      </c>
      <c r="C515" s="16">
        <v>82</v>
      </c>
      <c r="D515" s="16" t="str">
        <f t="shared" ref="D515:D578" si="9">VLOOKUP(B515,$E$2:$F$2206,2,FALSE)</f>
        <v>Erie</v>
      </c>
      <c r="E515">
        <v>11499</v>
      </c>
      <c r="F515" t="s">
        <v>1533</v>
      </c>
      <c r="G515" t="s">
        <v>1562</v>
      </c>
      <c r="H515"/>
    </row>
    <row r="516" spans="1:8" x14ac:dyDescent="0.25">
      <c r="A516" s="16" t="s">
        <v>251</v>
      </c>
      <c r="B516" s="16">
        <v>14150</v>
      </c>
      <c r="C516" s="16">
        <v>100</v>
      </c>
      <c r="D516" s="16" t="str">
        <f t="shared" si="9"/>
        <v>Erie</v>
      </c>
      <c r="E516">
        <v>11501</v>
      </c>
      <c r="F516" t="s">
        <v>1530</v>
      </c>
      <c r="G516" t="s">
        <v>1577</v>
      </c>
      <c r="H516"/>
    </row>
    <row r="517" spans="1:8" x14ac:dyDescent="0.25">
      <c r="A517" s="16" t="s">
        <v>251</v>
      </c>
      <c r="B517" s="16">
        <v>14201</v>
      </c>
      <c r="C517" s="16">
        <v>160</v>
      </c>
      <c r="D517" s="16" t="str">
        <f t="shared" si="9"/>
        <v>Erie</v>
      </c>
      <c r="E517">
        <v>11507</v>
      </c>
      <c r="F517" t="s">
        <v>1530</v>
      </c>
      <c r="G517" t="s">
        <v>1578</v>
      </c>
      <c r="H517"/>
    </row>
    <row r="518" spans="1:8" x14ac:dyDescent="0.25">
      <c r="A518" s="16" t="s">
        <v>251</v>
      </c>
      <c r="B518" s="16">
        <v>14203</v>
      </c>
      <c r="C518" s="16">
        <v>300</v>
      </c>
      <c r="D518" s="16" t="str">
        <f t="shared" si="9"/>
        <v>Erie</v>
      </c>
      <c r="E518">
        <v>11509</v>
      </c>
      <c r="F518" t="s">
        <v>1530</v>
      </c>
      <c r="G518" t="s">
        <v>1579</v>
      </c>
      <c r="H518"/>
    </row>
    <row r="519" spans="1:8" x14ac:dyDescent="0.25">
      <c r="A519" s="16" t="s">
        <v>251</v>
      </c>
      <c r="B519" s="16">
        <v>14208</v>
      </c>
      <c r="C519" s="16">
        <v>173</v>
      </c>
      <c r="D519" s="16" t="str">
        <f t="shared" si="9"/>
        <v>Erie</v>
      </c>
      <c r="E519">
        <v>11510</v>
      </c>
      <c r="F519" t="s">
        <v>1530</v>
      </c>
      <c r="G519" t="s">
        <v>1580</v>
      </c>
      <c r="H519"/>
    </row>
    <row r="520" spans="1:8" x14ac:dyDescent="0.25">
      <c r="A520" s="16" t="s">
        <v>251</v>
      </c>
      <c r="B520" s="16">
        <v>14209</v>
      </c>
      <c r="C520" s="16">
        <v>200</v>
      </c>
      <c r="D520" s="16" t="str">
        <f t="shared" si="9"/>
        <v>Erie</v>
      </c>
      <c r="E520">
        <v>11514</v>
      </c>
      <c r="F520" t="s">
        <v>1530</v>
      </c>
      <c r="G520" t="s">
        <v>1581</v>
      </c>
      <c r="H520"/>
    </row>
    <row r="521" spans="1:8" x14ac:dyDescent="0.25">
      <c r="A521" s="16" t="s">
        <v>251</v>
      </c>
      <c r="B521" s="16">
        <v>14209</v>
      </c>
      <c r="C521" s="16">
        <v>95</v>
      </c>
      <c r="D521" s="16" t="str">
        <f t="shared" si="9"/>
        <v>Erie</v>
      </c>
      <c r="E521">
        <v>11516</v>
      </c>
      <c r="F521" t="s">
        <v>1530</v>
      </c>
      <c r="G521" t="s">
        <v>1582</v>
      </c>
      <c r="H521"/>
    </row>
    <row r="522" spans="1:8" x14ac:dyDescent="0.25">
      <c r="A522" s="16" t="s">
        <v>251</v>
      </c>
      <c r="B522" s="16">
        <v>14214</v>
      </c>
      <c r="C522" s="16">
        <v>80</v>
      </c>
      <c r="D522" s="16" t="str">
        <f t="shared" si="9"/>
        <v>Erie</v>
      </c>
      <c r="E522">
        <v>11518</v>
      </c>
      <c r="F522" t="s">
        <v>1530</v>
      </c>
      <c r="G522" t="s">
        <v>1583</v>
      </c>
      <c r="H522"/>
    </row>
    <row r="523" spans="1:8" x14ac:dyDescent="0.25">
      <c r="A523" s="16" t="s">
        <v>251</v>
      </c>
      <c r="B523" s="16">
        <v>14215</v>
      </c>
      <c r="C523" s="16">
        <v>390</v>
      </c>
      <c r="D523" s="16" t="str">
        <f t="shared" si="9"/>
        <v>Erie</v>
      </c>
      <c r="E523">
        <v>11520</v>
      </c>
      <c r="F523" t="s">
        <v>1530</v>
      </c>
      <c r="G523" t="s">
        <v>1584</v>
      </c>
      <c r="H523"/>
    </row>
    <row r="524" spans="1:8" x14ac:dyDescent="0.25">
      <c r="A524" s="16" t="s">
        <v>251</v>
      </c>
      <c r="B524" s="16">
        <v>14217</v>
      </c>
      <c r="C524" s="16">
        <v>120</v>
      </c>
      <c r="D524" s="16" t="str">
        <f t="shared" si="9"/>
        <v>Erie</v>
      </c>
      <c r="E524">
        <v>11530</v>
      </c>
      <c r="F524" t="s">
        <v>1530</v>
      </c>
      <c r="G524" t="s">
        <v>1585</v>
      </c>
      <c r="H524"/>
    </row>
    <row r="525" spans="1:8" x14ac:dyDescent="0.25">
      <c r="A525" s="16" t="s">
        <v>251</v>
      </c>
      <c r="B525" s="16">
        <v>14217</v>
      </c>
      <c r="C525" s="16">
        <v>160</v>
      </c>
      <c r="D525" s="16" t="str">
        <f t="shared" si="9"/>
        <v>Erie</v>
      </c>
      <c r="E525">
        <v>11531</v>
      </c>
      <c r="F525" t="s">
        <v>1530</v>
      </c>
      <c r="G525" t="s">
        <v>1585</v>
      </c>
      <c r="H525"/>
    </row>
    <row r="526" spans="1:8" x14ac:dyDescent="0.25">
      <c r="A526" s="16" t="s">
        <v>251</v>
      </c>
      <c r="B526" s="16">
        <v>14218</v>
      </c>
      <c r="C526" s="16">
        <v>84</v>
      </c>
      <c r="D526" s="16" t="str">
        <f t="shared" si="9"/>
        <v>Erie</v>
      </c>
      <c r="E526">
        <v>11535</v>
      </c>
      <c r="F526" t="s">
        <v>1530</v>
      </c>
      <c r="G526" t="s">
        <v>1585</v>
      </c>
      <c r="H526"/>
    </row>
    <row r="527" spans="1:8" x14ac:dyDescent="0.25">
      <c r="A527" s="16" t="s">
        <v>251</v>
      </c>
      <c r="B527" s="16">
        <v>14220</v>
      </c>
      <c r="C527" s="16">
        <v>120</v>
      </c>
      <c r="D527" s="16" t="str">
        <f t="shared" si="9"/>
        <v>Erie</v>
      </c>
      <c r="E527">
        <v>11536</v>
      </c>
      <c r="F527" t="s">
        <v>1530</v>
      </c>
      <c r="G527" t="s">
        <v>1585</v>
      </c>
      <c r="H527"/>
    </row>
    <row r="528" spans="1:8" x14ac:dyDescent="0.25">
      <c r="A528" s="16" t="s">
        <v>251</v>
      </c>
      <c r="B528" s="16">
        <v>14221</v>
      </c>
      <c r="C528" s="16">
        <v>48</v>
      </c>
      <c r="D528" s="16" t="str">
        <f t="shared" si="9"/>
        <v>Erie</v>
      </c>
      <c r="E528">
        <v>11542</v>
      </c>
      <c r="F528" t="s">
        <v>1530</v>
      </c>
      <c r="G528" t="s">
        <v>1586</v>
      </c>
      <c r="H528"/>
    </row>
    <row r="529" spans="1:8" x14ac:dyDescent="0.25">
      <c r="A529" s="16" t="s">
        <v>251</v>
      </c>
      <c r="B529" s="16">
        <v>14221</v>
      </c>
      <c r="C529" s="16">
        <v>142</v>
      </c>
      <c r="D529" s="16" t="str">
        <f t="shared" si="9"/>
        <v>Erie</v>
      </c>
      <c r="E529">
        <v>11545</v>
      </c>
      <c r="F529" t="s">
        <v>1530</v>
      </c>
      <c r="G529" t="s">
        <v>1587</v>
      </c>
      <c r="H529"/>
    </row>
    <row r="530" spans="1:8" x14ac:dyDescent="0.25">
      <c r="A530" s="16" t="s">
        <v>251</v>
      </c>
      <c r="B530" s="16">
        <v>14221</v>
      </c>
      <c r="C530" s="16">
        <v>200</v>
      </c>
      <c r="D530" s="16" t="str">
        <f t="shared" si="9"/>
        <v>Erie</v>
      </c>
      <c r="E530">
        <v>11547</v>
      </c>
      <c r="F530" t="s">
        <v>1530</v>
      </c>
      <c r="G530" t="s">
        <v>1588</v>
      </c>
      <c r="H530"/>
    </row>
    <row r="531" spans="1:8" x14ac:dyDescent="0.25">
      <c r="A531" s="16" t="s">
        <v>251</v>
      </c>
      <c r="B531" s="16">
        <v>14221</v>
      </c>
      <c r="C531" s="16">
        <v>220</v>
      </c>
      <c r="D531" s="16" t="str">
        <f t="shared" si="9"/>
        <v>Erie</v>
      </c>
      <c r="E531">
        <v>11548</v>
      </c>
      <c r="F531" t="s">
        <v>1530</v>
      </c>
      <c r="G531" t="s">
        <v>1589</v>
      </c>
      <c r="H531"/>
    </row>
    <row r="532" spans="1:8" x14ac:dyDescent="0.25">
      <c r="A532" s="16" t="s">
        <v>251</v>
      </c>
      <c r="B532" s="16">
        <v>14221</v>
      </c>
      <c r="C532" s="16">
        <v>192</v>
      </c>
      <c r="D532" s="16" t="str">
        <f t="shared" si="9"/>
        <v>Erie</v>
      </c>
      <c r="E532">
        <v>11549</v>
      </c>
      <c r="F532" t="s">
        <v>1530</v>
      </c>
      <c r="G532" t="s">
        <v>1590</v>
      </c>
      <c r="H532"/>
    </row>
    <row r="533" spans="1:8" x14ac:dyDescent="0.25">
      <c r="A533" s="16" t="s">
        <v>251</v>
      </c>
      <c r="B533" s="16">
        <v>14224</v>
      </c>
      <c r="C533" s="16">
        <v>160</v>
      </c>
      <c r="D533" s="16" t="str">
        <f t="shared" si="9"/>
        <v>Erie</v>
      </c>
      <c r="E533">
        <v>11550</v>
      </c>
      <c r="F533" t="s">
        <v>1530</v>
      </c>
      <c r="G533" t="s">
        <v>1590</v>
      </c>
      <c r="H533"/>
    </row>
    <row r="534" spans="1:8" x14ac:dyDescent="0.25">
      <c r="A534" s="16" t="s">
        <v>251</v>
      </c>
      <c r="B534" s="16">
        <v>14226</v>
      </c>
      <c r="C534" s="16">
        <v>92</v>
      </c>
      <c r="D534" s="16" t="str">
        <f t="shared" si="9"/>
        <v>Erie</v>
      </c>
      <c r="E534">
        <v>11551</v>
      </c>
      <c r="F534" t="s">
        <v>1530</v>
      </c>
      <c r="G534" t="s">
        <v>1590</v>
      </c>
      <c r="H534"/>
    </row>
    <row r="535" spans="1:8" x14ac:dyDescent="0.25">
      <c r="A535" s="16" t="s">
        <v>251</v>
      </c>
      <c r="B535" s="16">
        <v>14227</v>
      </c>
      <c r="C535" s="16">
        <v>172</v>
      </c>
      <c r="D535" s="16" t="str">
        <f t="shared" si="9"/>
        <v>Erie</v>
      </c>
      <c r="E535">
        <v>11552</v>
      </c>
      <c r="F535" t="s">
        <v>1530</v>
      </c>
      <c r="G535" t="s">
        <v>1591</v>
      </c>
      <c r="H535"/>
    </row>
    <row r="536" spans="1:8" x14ac:dyDescent="0.25">
      <c r="A536" s="16" t="s">
        <v>251</v>
      </c>
      <c r="B536" s="16">
        <v>14227</v>
      </c>
      <c r="C536" s="16">
        <v>184</v>
      </c>
      <c r="D536" s="16" t="str">
        <f t="shared" si="9"/>
        <v>Erie</v>
      </c>
      <c r="E536">
        <v>11553</v>
      </c>
      <c r="F536" t="s">
        <v>1530</v>
      </c>
      <c r="G536" t="s">
        <v>1592</v>
      </c>
      <c r="H536"/>
    </row>
    <row r="537" spans="1:8" x14ac:dyDescent="0.25">
      <c r="A537" s="16" t="s">
        <v>251</v>
      </c>
      <c r="B537" s="16">
        <v>14301</v>
      </c>
      <c r="C537" s="16">
        <v>160</v>
      </c>
      <c r="D537" s="16" t="str">
        <f t="shared" si="9"/>
        <v>Niagara</v>
      </c>
      <c r="E537">
        <v>11554</v>
      </c>
      <c r="F537" t="s">
        <v>1530</v>
      </c>
      <c r="G537" t="s">
        <v>1593</v>
      </c>
      <c r="H537"/>
    </row>
    <row r="538" spans="1:8" x14ac:dyDescent="0.25">
      <c r="A538" s="16" t="s">
        <v>251</v>
      </c>
      <c r="B538" s="16">
        <v>14302</v>
      </c>
      <c r="C538" s="16">
        <v>120</v>
      </c>
      <c r="D538" s="16" t="str">
        <f t="shared" si="9"/>
        <v>Niagara</v>
      </c>
      <c r="E538">
        <v>11555</v>
      </c>
      <c r="F538" t="s">
        <v>1530</v>
      </c>
      <c r="G538" t="s">
        <v>1592</v>
      </c>
      <c r="H538"/>
    </row>
    <row r="539" spans="1:8" x14ac:dyDescent="0.25">
      <c r="A539" s="16" t="s">
        <v>251</v>
      </c>
      <c r="B539" s="16">
        <v>14304</v>
      </c>
      <c r="C539" s="16">
        <v>123</v>
      </c>
      <c r="D539" s="16" t="str">
        <f t="shared" si="9"/>
        <v>Niagara</v>
      </c>
      <c r="E539">
        <v>11556</v>
      </c>
      <c r="F539" t="s">
        <v>1530</v>
      </c>
      <c r="G539" t="s">
        <v>1592</v>
      </c>
      <c r="H539"/>
    </row>
    <row r="540" spans="1:8" x14ac:dyDescent="0.25">
      <c r="A540" s="16" t="s">
        <v>251</v>
      </c>
      <c r="B540" s="16">
        <v>14411</v>
      </c>
      <c r="C540" s="16">
        <v>120</v>
      </c>
      <c r="D540" s="16" t="str">
        <f t="shared" si="9"/>
        <v>Orleans</v>
      </c>
      <c r="E540">
        <v>11557</v>
      </c>
      <c r="F540" t="s">
        <v>1530</v>
      </c>
      <c r="G540" t="s">
        <v>1594</v>
      </c>
      <c r="H540"/>
    </row>
    <row r="541" spans="1:8" x14ac:dyDescent="0.25">
      <c r="A541" s="16" t="s">
        <v>251</v>
      </c>
      <c r="B541" s="16">
        <v>14414</v>
      </c>
      <c r="C541" s="16">
        <v>40</v>
      </c>
      <c r="D541" s="16" t="str">
        <f t="shared" si="9"/>
        <v>Livingston</v>
      </c>
      <c r="E541">
        <v>11558</v>
      </c>
      <c r="F541" t="s">
        <v>1530</v>
      </c>
      <c r="G541" t="s">
        <v>1595</v>
      </c>
      <c r="H541"/>
    </row>
    <row r="542" spans="1:8" x14ac:dyDescent="0.25">
      <c r="A542" s="16" t="s">
        <v>251</v>
      </c>
      <c r="B542" s="16">
        <v>14420</v>
      </c>
      <c r="C542" s="16">
        <v>120</v>
      </c>
      <c r="D542" s="16" t="str">
        <f t="shared" si="9"/>
        <v>Monroe</v>
      </c>
      <c r="E542">
        <v>11559</v>
      </c>
      <c r="F542" t="s">
        <v>1530</v>
      </c>
      <c r="G542" t="s">
        <v>1596</v>
      </c>
      <c r="H542"/>
    </row>
    <row r="543" spans="1:8" x14ac:dyDescent="0.25">
      <c r="A543" s="16" t="s">
        <v>251</v>
      </c>
      <c r="B543" s="16">
        <v>14424</v>
      </c>
      <c r="C543" s="16">
        <v>178</v>
      </c>
      <c r="D543" s="16" t="str">
        <f t="shared" si="9"/>
        <v>Ontario</v>
      </c>
      <c r="E543">
        <v>11560</v>
      </c>
      <c r="F543" t="s">
        <v>1530</v>
      </c>
      <c r="G543" t="s">
        <v>1597</v>
      </c>
      <c r="H543"/>
    </row>
    <row r="544" spans="1:8" x14ac:dyDescent="0.25">
      <c r="A544" s="16" t="s">
        <v>251</v>
      </c>
      <c r="B544" s="16">
        <v>14424</v>
      </c>
      <c r="C544" s="16">
        <v>98</v>
      </c>
      <c r="D544" s="16" t="str">
        <f t="shared" si="9"/>
        <v>Ontario</v>
      </c>
      <c r="E544">
        <v>11561</v>
      </c>
      <c r="F544" t="s">
        <v>1530</v>
      </c>
      <c r="G544" t="s">
        <v>1598</v>
      </c>
      <c r="H544"/>
    </row>
    <row r="545" spans="1:8" x14ac:dyDescent="0.25">
      <c r="A545" s="16" t="s">
        <v>251</v>
      </c>
      <c r="B545" s="16">
        <v>14424</v>
      </c>
      <c r="C545" s="16">
        <v>46</v>
      </c>
      <c r="D545" s="16" t="str">
        <f t="shared" si="9"/>
        <v>Ontario</v>
      </c>
      <c r="E545">
        <v>11563</v>
      </c>
      <c r="F545" t="s">
        <v>1530</v>
      </c>
      <c r="G545" t="s">
        <v>1599</v>
      </c>
      <c r="H545"/>
    </row>
    <row r="546" spans="1:8" x14ac:dyDescent="0.25">
      <c r="A546" s="16" t="s">
        <v>251</v>
      </c>
      <c r="B546" s="16">
        <v>14432</v>
      </c>
      <c r="C546" s="16">
        <v>108</v>
      </c>
      <c r="D546" s="16" t="str">
        <f t="shared" si="9"/>
        <v>Ontario</v>
      </c>
      <c r="E546">
        <v>11565</v>
      </c>
      <c r="F546" t="s">
        <v>1530</v>
      </c>
      <c r="G546" t="s">
        <v>1600</v>
      </c>
      <c r="H546"/>
    </row>
    <row r="547" spans="1:8" x14ac:dyDescent="0.25">
      <c r="A547" s="16" t="s">
        <v>251</v>
      </c>
      <c r="B547" s="16">
        <v>14450</v>
      </c>
      <c r="C547" s="16">
        <v>80</v>
      </c>
      <c r="D547" s="16" t="str">
        <f t="shared" si="9"/>
        <v>Monroe</v>
      </c>
      <c r="E547">
        <v>11566</v>
      </c>
      <c r="F547" t="s">
        <v>1530</v>
      </c>
      <c r="G547" t="s">
        <v>1601</v>
      </c>
      <c r="H547"/>
    </row>
    <row r="548" spans="1:8" x14ac:dyDescent="0.25">
      <c r="A548" s="16" t="s">
        <v>251</v>
      </c>
      <c r="B548" s="16">
        <v>14450</v>
      </c>
      <c r="C548" s="16">
        <v>140</v>
      </c>
      <c r="D548" s="16" t="str">
        <f t="shared" si="9"/>
        <v>Monroe</v>
      </c>
      <c r="E548">
        <v>11568</v>
      </c>
      <c r="F548" t="s">
        <v>1530</v>
      </c>
      <c r="G548" t="s">
        <v>1602</v>
      </c>
      <c r="H548"/>
    </row>
    <row r="549" spans="1:8" x14ac:dyDescent="0.25">
      <c r="A549" s="16" t="s">
        <v>251</v>
      </c>
      <c r="B549" s="16">
        <v>14450</v>
      </c>
      <c r="C549" s="16">
        <v>20</v>
      </c>
      <c r="D549" s="16" t="str">
        <f t="shared" si="9"/>
        <v>Monroe</v>
      </c>
      <c r="E549">
        <v>11569</v>
      </c>
      <c r="F549" t="s">
        <v>1530</v>
      </c>
      <c r="G549" t="s">
        <v>1603</v>
      </c>
      <c r="H549"/>
    </row>
    <row r="550" spans="1:8" x14ac:dyDescent="0.25">
      <c r="A550" s="16" t="s">
        <v>251</v>
      </c>
      <c r="B550" s="16">
        <v>14450</v>
      </c>
      <c r="C550" s="16">
        <v>196</v>
      </c>
      <c r="D550" s="16" t="str">
        <f t="shared" si="9"/>
        <v>Monroe</v>
      </c>
      <c r="E550">
        <v>11570</v>
      </c>
      <c r="F550" t="s">
        <v>1530</v>
      </c>
      <c r="G550" t="s">
        <v>1604</v>
      </c>
      <c r="H550"/>
    </row>
    <row r="551" spans="1:8" x14ac:dyDescent="0.25">
      <c r="A551" s="16" t="s">
        <v>251</v>
      </c>
      <c r="B551" s="16">
        <v>14456</v>
      </c>
      <c r="C551" s="16">
        <v>345</v>
      </c>
      <c r="D551" s="16" t="str">
        <f t="shared" si="9"/>
        <v>Ontario</v>
      </c>
      <c r="E551">
        <v>11571</v>
      </c>
      <c r="F551" t="s">
        <v>1530</v>
      </c>
      <c r="G551" t="s">
        <v>1604</v>
      </c>
      <c r="H551"/>
    </row>
    <row r="552" spans="1:8" x14ac:dyDescent="0.25">
      <c r="A552" s="16" t="s">
        <v>251</v>
      </c>
      <c r="B552" s="16">
        <v>14482</v>
      </c>
      <c r="C552" s="16">
        <v>140</v>
      </c>
      <c r="D552" s="16" t="str">
        <f t="shared" si="9"/>
        <v>Genesee</v>
      </c>
      <c r="E552">
        <v>11572</v>
      </c>
      <c r="F552" t="s">
        <v>1530</v>
      </c>
      <c r="G552" t="s">
        <v>1605</v>
      </c>
      <c r="H552"/>
    </row>
    <row r="553" spans="1:8" x14ac:dyDescent="0.25">
      <c r="A553" s="16" t="s">
        <v>251</v>
      </c>
      <c r="B553" s="16">
        <v>14487</v>
      </c>
      <c r="C553" s="16">
        <v>48</v>
      </c>
      <c r="D553" s="16" t="str">
        <f t="shared" si="9"/>
        <v>Livingston</v>
      </c>
      <c r="E553">
        <v>11575</v>
      </c>
      <c r="F553" t="s">
        <v>1530</v>
      </c>
      <c r="G553" t="s">
        <v>1606</v>
      </c>
      <c r="H553"/>
    </row>
    <row r="554" spans="1:8" x14ac:dyDescent="0.25">
      <c r="A554" s="16" t="s">
        <v>251</v>
      </c>
      <c r="B554" s="16">
        <v>14489</v>
      </c>
      <c r="C554" s="16">
        <v>192</v>
      </c>
      <c r="D554" s="16" t="str">
        <f t="shared" si="9"/>
        <v>Wayne</v>
      </c>
      <c r="E554">
        <v>11576</v>
      </c>
      <c r="F554" t="s">
        <v>1530</v>
      </c>
      <c r="G554" t="s">
        <v>1607</v>
      </c>
      <c r="H554"/>
    </row>
    <row r="555" spans="1:8" x14ac:dyDescent="0.25">
      <c r="A555" s="16" t="s">
        <v>251</v>
      </c>
      <c r="B555" s="16">
        <v>14510</v>
      </c>
      <c r="C555" s="16">
        <v>266</v>
      </c>
      <c r="D555" s="16" t="str">
        <f t="shared" si="9"/>
        <v>Livingston</v>
      </c>
      <c r="E555">
        <v>11577</v>
      </c>
      <c r="F555" t="s">
        <v>1530</v>
      </c>
      <c r="G555" t="s">
        <v>1608</v>
      </c>
      <c r="H555"/>
    </row>
    <row r="556" spans="1:8" x14ac:dyDescent="0.25">
      <c r="A556" s="16" t="s">
        <v>251</v>
      </c>
      <c r="B556" s="16">
        <v>14513</v>
      </c>
      <c r="C556" s="16">
        <v>182</v>
      </c>
      <c r="D556" s="16" t="str">
        <f t="shared" si="9"/>
        <v>Wayne</v>
      </c>
      <c r="E556">
        <v>11579</v>
      </c>
      <c r="F556" t="s">
        <v>1530</v>
      </c>
      <c r="G556" t="s">
        <v>1609</v>
      </c>
      <c r="H556"/>
    </row>
    <row r="557" spans="1:8" x14ac:dyDescent="0.25">
      <c r="A557" s="16" t="s">
        <v>251</v>
      </c>
      <c r="B557" s="16">
        <v>14513</v>
      </c>
      <c r="C557" s="16">
        <v>60</v>
      </c>
      <c r="D557" s="16" t="str">
        <f t="shared" si="9"/>
        <v>Wayne</v>
      </c>
      <c r="E557">
        <v>11580</v>
      </c>
      <c r="F557" t="s">
        <v>1530</v>
      </c>
      <c r="G557" t="s">
        <v>1610</v>
      </c>
      <c r="H557"/>
    </row>
    <row r="558" spans="1:8" x14ac:dyDescent="0.25">
      <c r="A558" s="16" t="s">
        <v>251</v>
      </c>
      <c r="B558" s="16">
        <v>14526</v>
      </c>
      <c r="C558" s="16">
        <v>48</v>
      </c>
      <c r="D558" s="16" t="str">
        <f t="shared" si="9"/>
        <v>Monroe</v>
      </c>
      <c r="E558">
        <v>11581</v>
      </c>
      <c r="F558" t="s">
        <v>1530</v>
      </c>
      <c r="G558" t="s">
        <v>1610</v>
      </c>
      <c r="H558"/>
    </row>
    <row r="559" spans="1:8" x14ac:dyDescent="0.25">
      <c r="A559" s="16" t="s">
        <v>251</v>
      </c>
      <c r="B559" s="16">
        <v>14527</v>
      </c>
      <c r="C559" s="16">
        <v>46</v>
      </c>
      <c r="D559" s="16" t="str">
        <f t="shared" si="9"/>
        <v>Yates</v>
      </c>
      <c r="E559">
        <v>11582</v>
      </c>
      <c r="F559" t="s">
        <v>1530</v>
      </c>
      <c r="G559" t="s">
        <v>1610</v>
      </c>
      <c r="H559"/>
    </row>
    <row r="560" spans="1:8" x14ac:dyDescent="0.25">
      <c r="A560" s="16" t="s">
        <v>251</v>
      </c>
      <c r="B560" s="16">
        <v>14527</v>
      </c>
      <c r="C560" s="16">
        <v>152</v>
      </c>
      <c r="D560" s="16" t="str">
        <f t="shared" si="9"/>
        <v>Yates</v>
      </c>
      <c r="E560">
        <v>11590</v>
      </c>
      <c r="F560" t="s">
        <v>1530</v>
      </c>
      <c r="G560" t="s">
        <v>1611</v>
      </c>
      <c r="H560"/>
    </row>
    <row r="561" spans="1:8" x14ac:dyDescent="0.25">
      <c r="A561" s="16" t="s">
        <v>251</v>
      </c>
      <c r="B561" s="16">
        <v>14534</v>
      </c>
      <c r="C561" s="16">
        <v>122</v>
      </c>
      <c r="D561" s="16" t="str">
        <f t="shared" si="9"/>
        <v>Monroe</v>
      </c>
      <c r="E561">
        <v>11592</v>
      </c>
      <c r="F561" t="s">
        <v>1530</v>
      </c>
      <c r="G561" t="s">
        <v>1604</v>
      </c>
      <c r="H561"/>
    </row>
    <row r="562" spans="1:8" x14ac:dyDescent="0.25">
      <c r="A562" s="16" t="s">
        <v>251</v>
      </c>
      <c r="B562" s="16">
        <v>14551</v>
      </c>
      <c r="C562" s="16">
        <v>130</v>
      </c>
      <c r="D562" s="16" t="str">
        <f t="shared" si="9"/>
        <v>Wayne</v>
      </c>
      <c r="E562">
        <v>11594</v>
      </c>
      <c r="F562" t="s">
        <v>1530</v>
      </c>
      <c r="G562" t="s">
        <v>1611</v>
      </c>
      <c r="H562"/>
    </row>
    <row r="563" spans="1:8" x14ac:dyDescent="0.25">
      <c r="A563" s="16" t="s">
        <v>251</v>
      </c>
      <c r="B563" s="16">
        <v>14559</v>
      </c>
      <c r="C563" s="16">
        <v>29</v>
      </c>
      <c r="D563" s="16" t="str">
        <f t="shared" si="9"/>
        <v>Monroe</v>
      </c>
      <c r="E563">
        <v>11595</v>
      </c>
      <c r="F563" t="s">
        <v>1530</v>
      </c>
      <c r="G563" t="s">
        <v>1611</v>
      </c>
      <c r="H563"/>
    </row>
    <row r="564" spans="1:8" x14ac:dyDescent="0.25">
      <c r="A564" s="16" t="s">
        <v>251</v>
      </c>
      <c r="B564" s="16">
        <v>14569</v>
      </c>
      <c r="C564" s="16">
        <v>80</v>
      </c>
      <c r="D564" s="16" t="str">
        <f t="shared" si="9"/>
        <v>Wyoming</v>
      </c>
      <c r="E564">
        <v>11596</v>
      </c>
      <c r="F564" t="s">
        <v>1530</v>
      </c>
      <c r="G564" t="s">
        <v>1612</v>
      </c>
      <c r="H564"/>
    </row>
    <row r="565" spans="1:8" x14ac:dyDescent="0.25">
      <c r="A565" s="16" t="s">
        <v>251</v>
      </c>
      <c r="B565" s="16">
        <v>14569</v>
      </c>
      <c r="C565" s="16">
        <v>138</v>
      </c>
      <c r="D565" s="16" t="str">
        <f t="shared" si="9"/>
        <v>Wyoming</v>
      </c>
      <c r="E565">
        <v>11597</v>
      </c>
      <c r="F565" t="s">
        <v>1530</v>
      </c>
      <c r="G565" t="s">
        <v>1611</v>
      </c>
      <c r="H565"/>
    </row>
    <row r="566" spans="1:8" x14ac:dyDescent="0.25">
      <c r="A566" s="16" t="s">
        <v>251</v>
      </c>
      <c r="B566" s="16">
        <v>14580</v>
      </c>
      <c r="C566" s="16">
        <v>74</v>
      </c>
      <c r="D566" s="16" t="str">
        <f t="shared" si="9"/>
        <v>Monroe</v>
      </c>
      <c r="E566">
        <v>11598</v>
      </c>
      <c r="F566" t="s">
        <v>1530</v>
      </c>
      <c r="G566" t="s">
        <v>1613</v>
      </c>
      <c r="H566"/>
    </row>
    <row r="567" spans="1:8" x14ac:dyDescent="0.25">
      <c r="A567" s="16" t="s">
        <v>251</v>
      </c>
      <c r="B567" s="16">
        <v>14580</v>
      </c>
      <c r="C567" s="16">
        <v>72</v>
      </c>
      <c r="D567" s="16" t="str">
        <f t="shared" si="9"/>
        <v>Monroe</v>
      </c>
      <c r="E567">
        <v>11599</v>
      </c>
      <c r="F567" t="s">
        <v>1530</v>
      </c>
      <c r="G567" t="s">
        <v>1585</v>
      </c>
      <c r="H567"/>
    </row>
    <row r="568" spans="1:8" x14ac:dyDescent="0.25">
      <c r="A568" s="16" t="s">
        <v>251</v>
      </c>
      <c r="B568" s="16">
        <v>14580</v>
      </c>
      <c r="C568" s="16">
        <v>288</v>
      </c>
      <c r="D568" s="16" t="str">
        <f t="shared" si="9"/>
        <v>Monroe</v>
      </c>
      <c r="E568">
        <v>11690</v>
      </c>
      <c r="F568" t="s">
        <v>1533</v>
      </c>
      <c r="G568" t="s">
        <v>1614</v>
      </c>
      <c r="H568"/>
    </row>
    <row r="569" spans="1:8" x14ac:dyDescent="0.25">
      <c r="A569" s="16" t="s">
        <v>251</v>
      </c>
      <c r="B569" s="16">
        <v>14607</v>
      </c>
      <c r="C569" s="16">
        <v>147</v>
      </c>
      <c r="D569" s="16" t="str">
        <f t="shared" si="9"/>
        <v>Monroe</v>
      </c>
      <c r="E569">
        <v>11691</v>
      </c>
      <c r="F569" t="s">
        <v>1533</v>
      </c>
      <c r="G569" t="s">
        <v>1614</v>
      </c>
      <c r="H569"/>
    </row>
    <row r="570" spans="1:8" x14ac:dyDescent="0.25">
      <c r="A570" s="16" t="s">
        <v>251</v>
      </c>
      <c r="B570" s="16">
        <v>14607</v>
      </c>
      <c r="C570" s="16">
        <v>200</v>
      </c>
      <c r="D570" s="16" t="str">
        <f t="shared" si="9"/>
        <v>Monroe</v>
      </c>
      <c r="E570">
        <v>11692</v>
      </c>
      <c r="F570" t="s">
        <v>1533</v>
      </c>
      <c r="G570" t="s">
        <v>1615</v>
      </c>
      <c r="H570"/>
    </row>
    <row r="571" spans="1:8" x14ac:dyDescent="0.25">
      <c r="A571" s="16" t="s">
        <v>251</v>
      </c>
      <c r="B571" s="16">
        <v>14610</v>
      </c>
      <c r="C571" s="16">
        <v>80</v>
      </c>
      <c r="D571" s="16" t="str">
        <f t="shared" si="9"/>
        <v>Monroe</v>
      </c>
      <c r="E571">
        <v>11693</v>
      </c>
      <c r="F571" t="s">
        <v>1533</v>
      </c>
      <c r="G571" t="s">
        <v>1614</v>
      </c>
      <c r="H571"/>
    </row>
    <row r="572" spans="1:8" x14ac:dyDescent="0.25">
      <c r="A572" s="16" t="s">
        <v>251</v>
      </c>
      <c r="B572" s="16">
        <v>14611</v>
      </c>
      <c r="C572" s="16">
        <v>120</v>
      </c>
      <c r="D572" s="16" t="str">
        <f t="shared" si="9"/>
        <v>Monroe</v>
      </c>
      <c r="E572">
        <v>11694</v>
      </c>
      <c r="F572" t="s">
        <v>1533</v>
      </c>
      <c r="G572" t="s">
        <v>1616</v>
      </c>
      <c r="H572"/>
    </row>
    <row r="573" spans="1:8" x14ac:dyDescent="0.25">
      <c r="A573" s="16" t="s">
        <v>251</v>
      </c>
      <c r="B573" s="16">
        <v>14612</v>
      </c>
      <c r="C573" s="16">
        <v>40</v>
      </c>
      <c r="D573" s="16" t="str">
        <f t="shared" si="9"/>
        <v>Monroe</v>
      </c>
      <c r="E573">
        <v>11695</v>
      </c>
      <c r="F573" t="s">
        <v>1533</v>
      </c>
      <c r="G573" t="s">
        <v>1614</v>
      </c>
      <c r="H573"/>
    </row>
    <row r="574" spans="1:8" x14ac:dyDescent="0.25">
      <c r="A574" s="16" t="s">
        <v>251</v>
      </c>
      <c r="B574" s="16">
        <v>14612</v>
      </c>
      <c r="C574" s="16">
        <v>120</v>
      </c>
      <c r="D574" s="16" t="str">
        <f t="shared" si="9"/>
        <v>Monroe</v>
      </c>
      <c r="E574">
        <v>11697</v>
      </c>
      <c r="F574" t="s">
        <v>1533</v>
      </c>
      <c r="G574" t="s">
        <v>1617</v>
      </c>
      <c r="H574"/>
    </row>
    <row r="575" spans="1:8" x14ac:dyDescent="0.25">
      <c r="A575" s="16" t="s">
        <v>251</v>
      </c>
      <c r="B575" s="16">
        <v>14612</v>
      </c>
      <c r="C575" s="16">
        <v>40</v>
      </c>
      <c r="D575" s="16" t="str">
        <f t="shared" si="9"/>
        <v>Monroe</v>
      </c>
      <c r="E575">
        <v>11701</v>
      </c>
      <c r="F575" t="s">
        <v>1388</v>
      </c>
      <c r="G575" t="s">
        <v>1618</v>
      </c>
      <c r="H575"/>
    </row>
    <row r="576" spans="1:8" x14ac:dyDescent="0.25">
      <c r="A576" s="16" t="s">
        <v>251</v>
      </c>
      <c r="B576" s="16">
        <v>14612</v>
      </c>
      <c r="C576" s="16">
        <v>229</v>
      </c>
      <c r="D576" s="16" t="str">
        <f t="shared" si="9"/>
        <v>Monroe</v>
      </c>
      <c r="E576">
        <v>11702</v>
      </c>
      <c r="F576" t="s">
        <v>1388</v>
      </c>
      <c r="G576" t="s">
        <v>1619</v>
      </c>
      <c r="H576"/>
    </row>
    <row r="577" spans="1:8" x14ac:dyDescent="0.25">
      <c r="A577" s="16" t="s">
        <v>251</v>
      </c>
      <c r="B577" s="16">
        <v>14618</v>
      </c>
      <c r="C577" s="16">
        <v>362</v>
      </c>
      <c r="D577" s="16" t="str">
        <f t="shared" si="9"/>
        <v>Monroe</v>
      </c>
      <c r="E577">
        <v>11703</v>
      </c>
      <c r="F577" t="s">
        <v>1388</v>
      </c>
      <c r="G577" t="s">
        <v>1620</v>
      </c>
      <c r="H577"/>
    </row>
    <row r="578" spans="1:8" x14ac:dyDescent="0.25">
      <c r="A578" s="16" t="s">
        <v>251</v>
      </c>
      <c r="B578" s="16">
        <v>14618</v>
      </c>
      <c r="C578" s="16">
        <v>44</v>
      </c>
      <c r="D578" s="16" t="str">
        <f t="shared" si="9"/>
        <v>Monroe</v>
      </c>
      <c r="E578">
        <v>11704</v>
      </c>
      <c r="F578" t="s">
        <v>1388</v>
      </c>
      <c r="G578" t="s">
        <v>1621</v>
      </c>
      <c r="H578"/>
    </row>
    <row r="579" spans="1:8" x14ac:dyDescent="0.25">
      <c r="A579" s="16" t="s">
        <v>251</v>
      </c>
      <c r="B579" s="16">
        <v>14618</v>
      </c>
      <c r="C579" s="16">
        <v>204</v>
      </c>
      <c r="D579" s="16" t="str">
        <f t="shared" ref="D579:D620" si="10">VLOOKUP(B579,$E$2:$F$2206,2,FALSE)</f>
        <v>Monroe</v>
      </c>
      <c r="E579">
        <v>11705</v>
      </c>
      <c r="F579" t="s">
        <v>1388</v>
      </c>
      <c r="G579" t="s">
        <v>1622</v>
      </c>
      <c r="H579"/>
    </row>
    <row r="580" spans="1:8" x14ac:dyDescent="0.25">
      <c r="A580" s="16" t="s">
        <v>251</v>
      </c>
      <c r="B580" s="16">
        <v>14618</v>
      </c>
      <c r="C580" s="16">
        <v>145</v>
      </c>
      <c r="D580" s="16" t="str">
        <f t="shared" si="10"/>
        <v>Monroe</v>
      </c>
      <c r="E580">
        <v>11706</v>
      </c>
      <c r="F580" t="s">
        <v>1388</v>
      </c>
      <c r="G580" t="s">
        <v>1623</v>
      </c>
      <c r="H580"/>
    </row>
    <row r="581" spans="1:8" x14ac:dyDescent="0.25">
      <c r="A581" s="16" t="s">
        <v>251</v>
      </c>
      <c r="B581" s="16">
        <v>14620</v>
      </c>
      <c r="C581" s="16">
        <v>54</v>
      </c>
      <c r="D581" s="16" t="str">
        <f t="shared" si="10"/>
        <v>Monroe</v>
      </c>
      <c r="E581">
        <v>11707</v>
      </c>
      <c r="F581" t="s">
        <v>1388</v>
      </c>
      <c r="G581" t="s">
        <v>1621</v>
      </c>
      <c r="H581"/>
    </row>
    <row r="582" spans="1:8" x14ac:dyDescent="0.25">
      <c r="A582" s="16" t="s">
        <v>251</v>
      </c>
      <c r="B582" s="16">
        <v>14620</v>
      </c>
      <c r="C582" s="16">
        <v>455</v>
      </c>
      <c r="D582" s="16" t="str">
        <f t="shared" si="10"/>
        <v>Monroe</v>
      </c>
      <c r="E582">
        <v>11708</v>
      </c>
      <c r="F582" t="s">
        <v>1388</v>
      </c>
      <c r="G582" t="s">
        <v>1618</v>
      </c>
      <c r="H582"/>
    </row>
    <row r="583" spans="1:8" x14ac:dyDescent="0.25">
      <c r="A583" s="16" t="s">
        <v>251</v>
      </c>
      <c r="B583" s="16">
        <v>14620</v>
      </c>
      <c r="C583" s="16">
        <v>566</v>
      </c>
      <c r="D583" s="16" t="str">
        <f t="shared" si="10"/>
        <v>Monroe</v>
      </c>
      <c r="E583">
        <v>11709</v>
      </c>
      <c r="F583" t="s">
        <v>1530</v>
      </c>
      <c r="G583" t="s">
        <v>1624</v>
      </c>
      <c r="H583"/>
    </row>
    <row r="584" spans="1:8" x14ac:dyDescent="0.25">
      <c r="A584" s="16" t="s">
        <v>251</v>
      </c>
      <c r="B584" s="16">
        <v>14620</v>
      </c>
      <c r="C584" s="16">
        <v>182</v>
      </c>
      <c r="D584" s="16" t="str">
        <f t="shared" si="10"/>
        <v>Monroe</v>
      </c>
      <c r="E584">
        <v>11710</v>
      </c>
      <c r="F584" t="s">
        <v>1530</v>
      </c>
      <c r="G584" t="s">
        <v>1625</v>
      </c>
      <c r="H584"/>
    </row>
    <row r="585" spans="1:8" x14ac:dyDescent="0.25">
      <c r="A585" s="16" t="s">
        <v>251</v>
      </c>
      <c r="B585" s="16">
        <v>14621</v>
      </c>
      <c r="C585" s="16">
        <v>120</v>
      </c>
      <c r="D585" s="16" t="str">
        <f t="shared" si="10"/>
        <v>Monroe</v>
      </c>
      <c r="E585">
        <v>11713</v>
      </c>
      <c r="F585" t="s">
        <v>1388</v>
      </c>
      <c r="G585" t="s">
        <v>1626</v>
      </c>
      <c r="H585"/>
    </row>
    <row r="586" spans="1:8" x14ac:dyDescent="0.25">
      <c r="A586" s="16" t="s">
        <v>251</v>
      </c>
      <c r="B586" s="16">
        <v>14621</v>
      </c>
      <c r="C586" s="16">
        <v>470</v>
      </c>
      <c r="D586" s="16" t="str">
        <f t="shared" si="10"/>
        <v>Monroe</v>
      </c>
      <c r="E586">
        <v>11714</v>
      </c>
      <c r="F586" t="s">
        <v>1530</v>
      </c>
      <c r="G586" t="s">
        <v>1627</v>
      </c>
      <c r="H586"/>
    </row>
    <row r="587" spans="1:8" x14ac:dyDescent="0.25">
      <c r="A587" s="16" t="s">
        <v>251</v>
      </c>
      <c r="B587" s="16">
        <v>14621</v>
      </c>
      <c r="C587" s="16">
        <v>28</v>
      </c>
      <c r="D587" s="16" t="str">
        <f t="shared" si="10"/>
        <v>Monroe</v>
      </c>
      <c r="E587">
        <v>11715</v>
      </c>
      <c r="F587" t="s">
        <v>1388</v>
      </c>
      <c r="G587" t="s">
        <v>1628</v>
      </c>
      <c r="H587"/>
    </row>
    <row r="588" spans="1:8" x14ac:dyDescent="0.25">
      <c r="A588" s="16" t="s">
        <v>251</v>
      </c>
      <c r="B588" s="16">
        <v>14623</v>
      </c>
      <c r="C588" s="16">
        <v>160</v>
      </c>
      <c r="D588" s="16" t="str">
        <f t="shared" si="10"/>
        <v>Monroe</v>
      </c>
      <c r="E588">
        <v>11716</v>
      </c>
      <c r="F588" t="s">
        <v>1388</v>
      </c>
      <c r="G588" t="s">
        <v>1629</v>
      </c>
      <c r="H588"/>
    </row>
    <row r="589" spans="1:8" x14ac:dyDescent="0.25">
      <c r="A589" s="16" t="s">
        <v>251</v>
      </c>
      <c r="B589" s="16">
        <v>14624</v>
      </c>
      <c r="C589" s="16">
        <v>124</v>
      </c>
      <c r="D589" s="16" t="str">
        <f t="shared" si="10"/>
        <v>Monroe</v>
      </c>
      <c r="E589">
        <v>11717</v>
      </c>
      <c r="F589" t="s">
        <v>1388</v>
      </c>
      <c r="G589" t="s">
        <v>1630</v>
      </c>
      <c r="H589"/>
    </row>
    <row r="590" spans="1:8" x14ac:dyDescent="0.25">
      <c r="A590" s="16" t="s">
        <v>251</v>
      </c>
      <c r="B590" s="16">
        <v>14626</v>
      </c>
      <c r="C590" s="16">
        <v>40</v>
      </c>
      <c r="D590" s="16" t="str">
        <f t="shared" si="10"/>
        <v>Monroe</v>
      </c>
      <c r="E590">
        <v>11718</v>
      </c>
      <c r="F590" t="s">
        <v>1388</v>
      </c>
      <c r="G590" t="s">
        <v>1631</v>
      </c>
      <c r="H590"/>
    </row>
    <row r="591" spans="1:8" x14ac:dyDescent="0.25">
      <c r="A591" s="16" t="s">
        <v>251</v>
      </c>
      <c r="B591" s="16">
        <v>14626</v>
      </c>
      <c r="C591" s="16">
        <v>120</v>
      </c>
      <c r="D591" s="16" t="str">
        <f t="shared" si="10"/>
        <v>Monroe</v>
      </c>
      <c r="E591">
        <v>11719</v>
      </c>
      <c r="F591" t="s">
        <v>1388</v>
      </c>
      <c r="G591" t="s">
        <v>1632</v>
      </c>
      <c r="H591"/>
    </row>
    <row r="592" spans="1:8" x14ac:dyDescent="0.25">
      <c r="A592" s="16" t="s">
        <v>251</v>
      </c>
      <c r="B592" s="16">
        <v>14701</v>
      </c>
      <c r="C592" s="16">
        <v>146</v>
      </c>
      <c r="D592" s="16" t="str">
        <f t="shared" si="10"/>
        <v>Chautauqua</v>
      </c>
      <c r="E592">
        <v>11720</v>
      </c>
      <c r="F592" t="s">
        <v>1388</v>
      </c>
      <c r="G592" t="s">
        <v>1633</v>
      </c>
      <c r="H592"/>
    </row>
    <row r="593" spans="1:8" x14ac:dyDescent="0.25">
      <c r="A593" s="16" t="s">
        <v>251</v>
      </c>
      <c r="B593" s="16">
        <v>14701</v>
      </c>
      <c r="C593" s="16">
        <v>174</v>
      </c>
      <c r="D593" s="16" t="str">
        <f t="shared" si="10"/>
        <v>Chautauqua</v>
      </c>
      <c r="E593">
        <v>11721</v>
      </c>
      <c r="F593" t="s">
        <v>1388</v>
      </c>
      <c r="G593" t="s">
        <v>1634</v>
      </c>
      <c r="H593"/>
    </row>
    <row r="594" spans="1:8" x14ac:dyDescent="0.25">
      <c r="A594" s="16" t="s">
        <v>251</v>
      </c>
      <c r="B594" s="16">
        <v>14706</v>
      </c>
      <c r="C594" s="16">
        <v>37</v>
      </c>
      <c r="D594" s="16" t="str">
        <f t="shared" si="10"/>
        <v>Cattaraugus</v>
      </c>
      <c r="E594">
        <v>11722</v>
      </c>
      <c r="F594" t="s">
        <v>1388</v>
      </c>
      <c r="G594" t="s">
        <v>1635</v>
      </c>
      <c r="H594"/>
    </row>
    <row r="595" spans="1:8" x14ac:dyDescent="0.25">
      <c r="A595" s="16" t="s">
        <v>251</v>
      </c>
      <c r="B595" s="16">
        <v>14727</v>
      </c>
      <c r="C595" s="16">
        <v>61</v>
      </c>
      <c r="D595" s="16" t="str">
        <f t="shared" si="10"/>
        <v>Allegany</v>
      </c>
      <c r="E595">
        <v>11724</v>
      </c>
      <c r="F595" t="s">
        <v>1388</v>
      </c>
      <c r="G595" t="s">
        <v>1636</v>
      </c>
      <c r="H595"/>
    </row>
    <row r="596" spans="1:8" x14ac:dyDescent="0.25">
      <c r="A596" s="16" t="s">
        <v>251</v>
      </c>
      <c r="B596" s="16">
        <v>14740</v>
      </c>
      <c r="C596" s="16">
        <v>120</v>
      </c>
      <c r="D596" s="16" t="str">
        <f t="shared" si="10"/>
        <v>Chautauqua</v>
      </c>
      <c r="E596">
        <v>11725</v>
      </c>
      <c r="F596" t="s">
        <v>1388</v>
      </c>
      <c r="G596" t="s">
        <v>1637</v>
      </c>
      <c r="H596"/>
    </row>
    <row r="597" spans="1:8" x14ac:dyDescent="0.25">
      <c r="A597" s="16" t="s">
        <v>251</v>
      </c>
      <c r="B597" s="16">
        <v>14742</v>
      </c>
      <c r="C597" s="16">
        <v>134</v>
      </c>
      <c r="D597" s="16" t="str">
        <f t="shared" si="10"/>
        <v>Chautauqua</v>
      </c>
      <c r="E597">
        <v>11726</v>
      </c>
      <c r="F597" t="s">
        <v>1388</v>
      </c>
      <c r="G597" t="s">
        <v>1638</v>
      </c>
      <c r="H597"/>
    </row>
    <row r="598" spans="1:8" x14ac:dyDescent="0.25">
      <c r="A598" s="16" t="s">
        <v>251</v>
      </c>
      <c r="B598" s="16">
        <v>14744</v>
      </c>
      <c r="C598" s="16">
        <v>100</v>
      </c>
      <c r="D598" s="16" t="str">
        <f t="shared" si="10"/>
        <v>Allegany</v>
      </c>
      <c r="E598">
        <v>11727</v>
      </c>
      <c r="F598" t="s">
        <v>1388</v>
      </c>
      <c r="G598" t="s">
        <v>1639</v>
      </c>
      <c r="H598"/>
    </row>
    <row r="599" spans="1:8" x14ac:dyDescent="0.25">
      <c r="A599" s="16" t="s">
        <v>251</v>
      </c>
      <c r="B599" s="16">
        <v>14760</v>
      </c>
      <c r="C599" s="16">
        <v>120</v>
      </c>
      <c r="D599" s="16" t="str">
        <f t="shared" si="10"/>
        <v>Cattaraugus</v>
      </c>
      <c r="E599">
        <v>11729</v>
      </c>
      <c r="F599" t="s">
        <v>1388</v>
      </c>
      <c r="G599" t="s">
        <v>1640</v>
      </c>
      <c r="H599"/>
    </row>
    <row r="600" spans="1:8" x14ac:dyDescent="0.25">
      <c r="A600" s="16" t="s">
        <v>251</v>
      </c>
      <c r="B600" s="16">
        <v>14779</v>
      </c>
      <c r="C600" s="16">
        <v>120</v>
      </c>
      <c r="D600" s="16" t="str">
        <f t="shared" si="10"/>
        <v>Cattaraugus</v>
      </c>
      <c r="E600">
        <v>11730</v>
      </c>
      <c r="F600" t="s">
        <v>1388</v>
      </c>
      <c r="G600" t="s">
        <v>1641</v>
      </c>
      <c r="H600"/>
    </row>
    <row r="601" spans="1:8" x14ac:dyDescent="0.25">
      <c r="A601" s="16" t="s">
        <v>251</v>
      </c>
      <c r="B601" s="16">
        <v>14787</v>
      </c>
      <c r="C601" s="16">
        <v>120</v>
      </c>
      <c r="D601" s="16" t="str">
        <f t="shared" si="10"/>
        <v>Chautauqua</v>
      </c>
      <c r="E601">
        <v>11731</v>
      </c>
      <c r="F601" t="s">
        <v>1388</v>
      </c>
      <c r="G601" t="s">
        <v>1642</v>
      </c>
      <c r="H601"/>
    </row>
    <row r="602" spans="1:8" x14ac:dyDescent="0.25">
      <c r="A602" s="16" t="s">
        <v>251</v>
      </c>
      <c r="B602" s="16">
        <v>14810</v>
      </c>
      <c r="C602" s="16">
        <v>120</v>
      </c>
      <c r="D602" s="16" t="str">
        <f t="shared" si="10"/>
        <v>Steuben</v>
      </c>
      <c r="E602">
        <v>11732</v>
      </c>
      <c r="F602" t="s">
        <v>1530</v>
      </c>
      <c r="G602" t="s">
        <v>1643</v>
      </c>
      <c r="H602"/>
    </row>
    <row r="603" spans="1:8" x14ac:dyDescent="0.25">
      <c r="A603" s="16" t="s">
        <v>251</v>
      </c>
      <c r="B603" s="16">
        <v>14810</v>
      </c>
      <c r="C603" s="16">
        <v>105</v>
      </c>
      <c r="D603" s="16" t="str">
        <f t="shared" si="10"/>
        <v>Steuben</v>
      </c>
      <c r="E603">
        <v>11733</v>
      </c>
      <c r="F603" t="s">
        <v>1388</v>
      </c>
      <c r="G603" t="s">
        <v>1644</v>
      </c>
      <c r="H603"/>
    </row>
    <row r="604" spans="1:8" x14ac:dyDescent="0.25">
      <c r="A604" s="16" t="s">
        <v>251</v>
      </c>
      <c r="B604" s="16">
        <v>14830</v>
      </c>
      <c r="C604" s="16">
        <v>120</v>
      </c>
      <c r="D604" s="16" t="str">
        <f t="shared" si="10"/>
        <v>Steuben</v>
      </c>
      <c r="E604">
        <v>11735</v>
      </c>
      <c r="F604" t="s">
        <v>1530</v>
      </c>
      <c r="G604" t="s">
        <v>1645</v>
      </c>
      <c r="H604"/>
    </row>
    <row r="605" spans="1:8" x14ac:dyDescent="0.25">
      <c r="A605" s="16" t="s">
        <v>251</v>
      </c>
      <c r="B605" s="16">
        <v>14843</v>
      </c>
      <c r="C605" s="16">
        <v>122</v>
      </c>
      <c r="D605" s="16" t="str">
        <f t="shared" si="10"/>
        <v>Steuben</v>
      </c>
      <c r="E605">
        <v>11736</v>
      </c>
      <c r="F605" t="s">
        <v>1530</v>
      </c>
      <c r="G605" t="s">
        <v>1645</v>
      </c>
      <c r="H605"/>
    </row>
    <row r="606" spans="1:8" x14ac:dyDescent="0.25">
      <c r="A606" s="16" t="s">
        <v>251</v>
      </c>
      <c r="B606" s="16">
        <v>14843</v>
      </c>
      <c r="C606" s="16">
        <v>114</v>
      </c>
      <c r="D606" s="16" t="str">
        <f t="shared" si="10"/>
        <v>Steuben</v>
      </c>
      <c r="E606">
        <v>11737</v>
      </c>
      <c r="F606" t="s">
        <v>1530</v>
      </c>
      <c r="G606" t="s">
        <v>1645</v>
      </c>
      <c r="H606"/>
    </row>
    <row r="607" spans="1:8" x14ac:dyDescent="0.25">
      <c r="A607" s="16" t="s">
        <v>251</v>
      </c>
      <c r="B607" s="16">
        <v>14845</v>
      </c>
      <c r="C607" s="16">
        <v>122</v>
      </c>
      <c r="D607" s="16" t="str">
        <f t="shared" si="10"/>
        <v>Chemung</v>
      </c>
      <c r="E607">
        <v>11738</v>
      </c>
      <c r="F607" t="s">
        <v>1388</v>
      </c>
      <c r="G607" t="s">
        <v>1646</v>
      </c>
      <c r="H607"/>
    </row>
    <row r="608" spans="1:8" x14ac:dyDescent="0.25">
      <c r="A608" s="16" t="s">
        <v>251</v>
      </c>
      <c r="B608" s="16">
        <v>14845</v>
      </c>
      <c r="C608" s="16">
        <v>305</v>
      </c>
      <c r="D608" s="16" t="str">
        <f t="shared" si="10"/>
        <v>Chemung</v>
      </c>
      <c r="E608">
        <v>11739</v>
      </c>
      <c r="F608" t="s">
        <v>1388</v>
      </c>
      <c r="G608" t="s">
        <v>1647</v>
      </c>
      <c r="H608"/>
    </row>
    <row r="609" spans="1:8" x14ac:dyDescent="0.25">
      <c r="A609" s="16" t="s">
        <v>251</v>
      </c>
      <c r="B609" s="16">
        <v>14850</v>
      </c>
      <c r="C609" s="16">
        <v>160</v>
      </c>
      <c r="D609" s="16" t="str">
        <f t="shared" si="10"/>
        <v>Tompkins</v>
      </c>
      <c r="E609">
        <v>11740</v>
      </c>
      <c r="F609" t="s">
        <v>1388</v>
      </c>
      <c r="G609" t="s">
        <v>1648</v>
      </c>
      <c r="H609"/>
    </row>
    <row r="610" spans="1:8" x14ac:dyDescent="0.25">
      <c r="A610" s="16" t="s">
        <v>251</v>
      </c>
      <c r="B610" s="16">
        <v>14850</v>
      </c>
      <c r="C610" s="16">
        <v>60</v>
      </c>
      <c r="D610" s="16" t="str">
        <f t="shared" si="10"/>
        <v>Tompkins</v>
      </c>
      <c r="E610">
        <v>11741</v>
      </c>
      <c r="F610" t="s">
        <v>1388</v>
      </c>
      <c r="G610" t="s">
        <v>1649</v>
      </c>
      <c r="H610"/>
    </row>
    <row r="611" spans="1:8" x14ac:dyDescent="0.25">
      <c r="A611" s="16" t="s">
        <v>251</v>
      </c>
      <c r="B611" s="16">
        <v>14850</v>
      </c>
      <c r="C611" s="16">
        <v>48</v>
      </c>
      <c r="D611" s="16" t="str">
        <f t="shared" si="10"/>
        <v>Tompkins</v>
      </c>
      <c r="E611">
        <v>11742</v>
      </c>
      <c r="F611" t="s">
        <v>1388</v>
      </c>
      <c r="G611" t="s">
        <v>1387</v>
      </c>
      <c r="H611"/>
    </row>
    <row r="612" spans="1:8" x14ac:dyDescent="0.25">
      <c r="A612" s="16" t="s">
        <v>251</v>
      </c>
      <c r="B612" s="16">
        <v>14850</v>
      </c>
      <c r="C612" s="16">
        <v>120</v>
      </c>
      <c r="D612" s="16" t="str">
        <f t="shared" si="10"/>
        <v>Tompkins</v>
      </c>
      <c r="E612">
        <v>11743</v>
      </c>
      <c r="F612" t="s">
        <v>1388</v>
      </c>
      <c r="G612" t="s">
        <v>1650</v>
      </c>
      <c r="H612"/>
    </row>
    <row r="613" spans="1:8" x14ac:dyDescent="0.25">
      <c r="A613" s="16" t="s">
        <v>251</v>
      </c>
      <c r="B613" s="16">
        <v>14865</v>
      </c>
      <c r="C613" s="16">
        <v>120</v>
      </c>
      <c r="D613" s="16" t="str">
        <f t="shared" si="10"/>
        <v>Schuyler</v>
      </c>
      <c r="E613">
        <v>11746</v>
      </c>
      <c r="F613" t="s">
        <v>1388</v>
      </c>
      <c r="G613" t="s">
        <v>1651</v>
      </c>
      <c r="H613"/>
    </row>
    <row r="614" spans="1:8" x14ac:dyDescent="0.25">
      <c r="A614" s="16" t="s">
        <v>251</v>
      </c>
      <c r="B614" s="16">
        <v>14870</v>
      </c>
      <c r="C614" s="16">
        <v>120</v>
      </c>
      <c r="D614" s="16" t="str">
        <f t="shared" si="10"/>
        <v>Steuben</v>
      </c>
      <c r="E614">
        <v>11747</v>
      </c>
      <c r="F614" t="s">
        <v>1388</v>
      </c>
      <c r="G614" t="s">
        <v>1652</v>
      </c>
      <c r="H614"/>
    </row>
    <row r="615" spans="1:8" x14ac:dyDescent="0.25">
      <c r="A615" s="16" t="s">
        <v>251</v>
      </c>
      <c r="B615" s="16">
        <v>14892</v>
      </c>
      <c r="C615" s="16">
        <v>200</v>
      </c>
      <c r="D615" s="16" t="str">
        <f t="shared" si="10"/>
        <v>Tioga</v>
      </c>
      <c r="E615">
        <v>11749</v>
      </c>
      <c r="F615" t="s">
        <v>1388</v>
      </c>
      <c r="G615" t="s">
        <v>1653</v>
      </c>
      <c r="H615"/>
    </row>
    <row r="616" spans="1:8" x14ac:dyDescent="0.25">
      <c r="A616" s="16" t="s">
        <v>251</v>
      </c>
      <c r="B616" s="16">
        <v>14895</v>
      </c>
      <c r="C616" s="16">
        <v>80</v>
      </c>
      <c r="D616" s="16" t="str">
        <f t="shared" si="10"/>
        <v>Allegany</v>
      </c>
      <c r="E616">
        <v>11750</v>
      </c>
      <c r="F616" t="s">
        <v>1388</v>
      </c>
      <c r="G616" t="s">
        <v>1651</v>
      </c>
      <c r="H616"/>
    </row>
    <row r="617" spans="1:8" x14ac:dyDescent="0.25">
      <c r="A617" s="16" t="s">
        <v>251</v>
      </c>
      <c r="B617" s="16">
        <v>14895</v>
      </c>
      <c r="C617" s="16">
        <v>120</v>
      </c>
      <c r="D617" s="16" t="str">
        <f t="shared" si="10"/>
        <v>Allegany</v>
      </c>
      <c r="E617">
        <v>11751</v>
      </c>
      <c r="F617" t="s">
        <v>1388</v>
      </c>
      <c r="G617" t="s">
        <v>1654</v>
      </c>
      <c r="H617"/>
    </row>
    <row r="618" spans="1:8" x14ac:dyDescent="0.25">
      <c r="A618" s="16" t="s">
        <v>251</v>
      </c>
      <c r="B618" s="16">
        <v>14901</v>
      </c>
      <c r="C618" s="16">
        <v>200</v>
      </c>
      <c r="D618" s="16" t="str">
        <f t="shared" si="10"/>
        <v>Chemung</v>
      </c>
      <c r="E618">
        <v>11752</v>
      </c>
      <c r="F618" t="s">
        <v>1388</v>
      </c>
      <c r="G618" t="s">
        <v>1655</v>
      </c>
      <c r="H618"/>
    </row>
    <row r="619" spans="1:8" x14ac:dyDescent="0.25">
      <c r="A619" s="16" t="s">
        <v>251</v>
      </c>
      <c r="B619" s="16">
        <v>14902</v>
      </c>
      <c r="C619" s="16">
        <v>26</v>
      </c>
      <c r="D619" s="16" t="str">
        <f t="shared" si="10"/>
        <v>Chemung</v>
      </c>
      <c r="E619">
        <v>11753</v>
      </c>
      <c r="F619" t="s">
        <v>1530</v>
      </c>
      <c r="G619" t="s">
        <v>1656</v>
      </c>
      <c r="H619"/>
    </row>
    <row r="620" spans="1:8" x14ac:dyDescent="0.25">
      <c r="A620" s="16" t="s">
        <v>251</v>
      </c>
      <c r="B620" s="16">
        <v>14902</v>
      </c>
      <c r="C620" s="16">
        <v>85</v>
      </c>
      <c r="D620" s="16" t="str">
        <f t="shared" si="10"/>
        <v>Chemung</v>
      </c>
      <c r="E620">
        <v>11754</v>
      </c>
      <c r="F620" t="s">
        <v>1388</v>
      </c>
      <c r="G620" t="s">
        <v>1657</v>
      </c>
      <c r="H620"/>
    </row>
    <row r="621" spans="1:8" x14ac:dyDescent="0.25">
      <c r="E621">
        <v>11755</v>
      </c>
      <c r="F621" t="s">
        <v>1388</v>
      </c>
      <c r="G621" t="s">
        <v>1658</v>
      </c>
      <c r="H621"/>
    </row>
    <row r="622" spans="1:8" x14ac:dyDescent="0.25">
      <c r="E622">
        <v>11756</v>
      </c>
      <c r="F622" t="s">
        <v>1530</v>
      </c>
      <c r="G622" t="s">
        <v>1659</v>
      </c>
      <c r="H622"/>
    </row>
    <row r="623" spans="1:8" x14ac:dyDescent="0.25">
      <c r="E623">
        <v>11757</v>
      </c>
      <c r="F623" t="s">
        <v>1388</v>
      </c>
      <c r="G623" t="s">
        <v>1660</v>
      </c>
      <c r="H623"/>
    </row>
    <row r="624" spans="1:8" x14ac:dyDescent="0.25">
      <c r="E624">
        <v>11758</v>
      </c>
      <c r="F624" t="s">
        <v>1530</v>
      </c>
      <c r="G624" t="s">
        <v>1661</v>
      </c>
      <c r="H624"/>
    </row>
    <row r="625" spans="5:8" x14ac:dyDescent="0.25">
      <c r="E625">
        <v>11760</v>
      </c>
      <c r="F625" t="s">
        <v>1388</v>
      </c>
      <c r="G625" t="s">
        <v>1653</v>
      </c>
      <c r="H625"/>
    </row>
    <row r="626" spans="5:8" x14ac:dyDescent="0.25">
      <c r="E626">
        <v>11762</v>
      </c>
      <c r="F626" t="s">
        <v>1530</v>
      </c>
      <c r="G626" t="s">
        <v>1662</v>
      </c>
      <c r="H626"/>
    </row>
    <row r="627" spans="5:8" x14ac:dyDescent="0.25">
      <c r="E627">
        <v>11763</v>
      </c>
      <c r="F627" t="s">
        <v>1388</v>
      </c>
      <c r="G627" t="s">
        <v>1663</v>
      </c>
      <c r="H627"/>
    </row>
    <row r="628" spans="5:8" x14ac:dyDescent="0.25">
      <c r="E628">
        <v>11764</v>
      </c>
      <c r="F628" t="s">
        <v>1388</v>
      </c>
      <c r="G628" t="s">
        <v>1664</v>
      </c>
      <c r="H628"/>
    </row>
    <row r="629" spans="5:8" x14ac:dyDescent="0.25">
      <c r="E629">
        <v>11765</v>
      </c>
      <c r="F629" t="s">
        <v>1530</v>
      </c>
      <c r="G629" t="s">
        <v>1665</v>
      </c>
      <c r="H629"/>
    </row>
    <row r="630" spans="5:8" x14ac:dyDescent="0.25">
      <c r="E630">
        <v>11766</v>
      </c>
      <c r="F630" t="s">
        <v>1388</v>
      </c>
      <c r="G630" t="s">
        <v>1666</v>
      </c>
      <c r="H630"/>
    </row>
    <row r="631" spans="5:8" x14ac:dyDescent="0.25">
      <c r="E631">
        <v>11767</v>
      </c>
      <c r="F631" t="s">
        <v>1388</v>
      </c>
      <c r="G631" t="s">
        <v>1667</v>
      </c>
      <c r="H631"/>
    </row>
    <row r="632" spans="5:8" x14ac:dyDescent="0.25">
      <c r="E632">
        <v>11768</v>
      </c>
      <c r="F632" t="s">
        <v>1388</v>
      </c>
      <c r="G632" t="s">
        <v>1668</v>
      </c>
      <c r="H632"/>
    </row>
    <row r="633" spans="5:8" x14ac:dyDescent="0.25">
      <c r="E633">
        <v>11769</v>
      </c>
      <c r="F633" t="s">
        <v>1388</v>
      </c>
      <c r="G633" t="s">
        <v>1669</v>
      </c>
      <c r="H633"/>
    </row>
    <row r="634" spans="5:8" x14ac:dyDescent="0.25">
      <c r="E634">
        <v>11770</v>
      </c>
      <c r="F634" t="s">
        <v>1388</v>
      </c>
      <c r="G634" t="s">
        <v>1670</v>
      </c>
      <c r="H634"/>
    </row>
    <row r="635" spans="5:8" x14ac:dyDescent="0.25">
      <c r="E635">
        <v>11771</v>
      </c>
      <c r="F635" t="s">
        <v>1530</v>
      </c>
      <c r="G635" t="s">
        <v>1671</v>
      </c>
      <c r="H635"/>
    </row>
    <row r="636" spans="5:8" x14ac:dyDescent="0.25">
      <c r="E636">
        <v>11772</v>
      </c>
      <c r="F636" t="s">
        <v>1388</v>
      </c>
      <c r="G636" t="s">
        <v>1672</v>
      </c>
      <c r="H636"/>
    </row>
    <row r="637" spans="5:8" x14ac:dyDescent="0.25">
      <c r="E637">
        <v>11773</v>
      </c>
      <c r="F637" t="s">
        <v>1530</v>
      </c>
      <c r="G637" t="s">
        <v>1673</v>
      </c>
      <c r="H637"/>
    </row>
    <row r="638" spans="5:8" x14ac:dyDescent="0.25">
      <c r="E638">
        <v>11774</v>
      </c>
      <c r="F638" t="s">
        <v>1530</v>
      </c>
      <c r="G638" t="s">
        <v>1645</v>
      </c>
      <c r="H638"/>
    </row>
    <row r="639" spans="5:8" x14ac:dyDescent="0.25">
      <c r="E639">
        <v>11775</v>
      </c>
      <c r="F639" t="s">
        <v>1388</v>
      </c>
      <c r="G639" t="s">
        <v>1652</v>
      </c>
      <c r="H639"/>
    </row>
    <row r="640" spans="5:8" x14ac:dyDescent="0.25">
      <c r="E640">
        <v>11776</v>
      </c>
      <c r="F640" t="s">
        <v>1388</v>
      </c>
      <c r="G640" t="s">
        <v>1674</v>
      </c>
      <c r="H640"/>
    </row>
    <row r="641" spans="5:8" x14ac:dyDescent="0.25">
      <c r="E641">
        <v>11777</v>
      </c>
      <c r="F641" t="s">
        <v>1388</v>
      </c>
      <c r="G641" t="s">
        <v>1675</v>
      </c>
      <c r="H641"/>
    </row>
    <row r="642" spans="5:8" x14ac:dyDescent="0.25">
      <c r="E642">
        <v>11778</v>
      </c>
      <c r="F642" t="s">
        <v>1388</v>
      </c>
      <c r="G642" t="s">
        <v>1676</v>
      </c>
      <c r="H642"/>
    </row>
    <row r="643" spans="5:8" x14ac:dyDescent="0.25">
      <c r="E643">
        <v>11779</v>
      </c>
      <c r="F643" t="s">
        <v>1388</v>
      </c>
      <c r="G643" t="s">
        <v>1677</v>
      </c>
      <c r="H643"/>
    </row>
    <row r="644" spans="5:8" x14ac:dyDescent="0.25">
      <c r="E644">
        <v>11780</v>
      </c>
      <c r="F644" t="s">
        <v>1388</v>
      </c>
      <c r="G644" t="s">
        <v>1678</v>
      </c>
      <c r="H644"/>
    </row>
    <row r="645" spans="5:8" x14ac:dyDescent="0.25">
      <c r="E645">
        <v>11782</v>
      </c>
      <c r="F645" t="s">
        <v>1388</v>
      </c>
      <c r="G645" t="s">
        <v>1679</v>
      </c>
      <c r="H645"/>
    </row>
    <row r="646" spans="5:8" x14ac:dyDescent="0.25">
      <c r="E646">
        <v>11783</v>
      </c>
      <c r="F646" t="s">
        <v>1530</v>
      </c>
      <c r="G646" t="s">
        <v>1680</v>
      </c>
      <c r="H646"/>
    </row>
    <row r="647" spans="5:8" x14ac:dyDescent="0.25">
      <c r="E647">
        <v>11784</v>
      </c>
      <c r="F647" t="s">
        <v>1388</v>
      </c>
      <c r="G647" t="s">
        <v>1681</v>
      </c>
      <c r="H647"/>
    </row>
    <row r="648" spans="5:8" x14ac:dyDescent="0.25">
      <c r="E648">
        <v>11786</v>
      </c>
      <c r="F648" t="s">
        <v>1388</v>
      </c>
      <c r="G648" t="s">
        <v>1682</v>
      </c>
      <c r="H648"/>
    </row>
    <row r="649" spans="5:8" x14ac:dyDescent="0.25">
      <c r="E649">
        <v>11787</v>
      </c>
      <c r="F649" t="s">
        <v>1388</v>
      </c>
      <c r="G649" t="s">
        <v>1683</v>
      </c>
      <c r="H649"/>
    </row>
    <row r="650" spans="5:8" x14ac:dyDescent="0.25">
      <c r="E650">
        <v>11788</v>
      </c>
      <c r="F650" t="s">
        <v>1388</v>
      </c>
      <c r="G650" t="s">
        <v>1684</v>
      </c>
      <c r="H650"/>
    </row>
    <row r="651" spans="5:8" x14ac:dyDescent="0.25">
      <c r="E651">
        <v>11789</v>
      </c>
      <c r="F651" t="s">
        <v>1388</v>
      </c>
      <c r="G651" t="s">
        <v>1685</v>
      </c>
      <c r="H651"/>
    </row>
    <row r="652" spans="5:8" x14ac:dyDescent="0.25">
      <c r="E652">
        <v>11790</v>
      </c>
      <c r="F652" t="s">
        <v>1388</v>
      </c>
      <c r="G652" t="s">
        <v>1686</v>
      </c>
      <c r="H652"/>
    </row>
    <row r="653" spans="5:8" x14ac:dyDescent="0.25">
      <c r="E653">
        <v>11791</v>
      </c>
      <c r="F653" t="s">
        <v>1530</v>
      </c>
      <c r="G653" t="s">
        <v>1673</v>
      </c>
      <c r="H653"/>
    </row>
    <row r="654" spans="5:8" x14ac:dyDescent="0.25">
      <c r="E654">
        <v>11792</v>
      </c>
      <c r="F654" t="s">
        <v>1388</v>
      </c>
      <c r="G654" t="s">
        <v>1687</v>
      </c>
      <c r="H654"/>
    </row>
    <row r="655" spans="5:8" x14ac:dyDescent="0.25">
      <c r="E655">
        <v>11793</v>
      </c>
      <c r="F655" t="s">
        <v>1530</v>
      </c>
      <c r="G655" t="s">
        <v>1688</v>
      </c>
      <c r="H655"/>
    </row>
    <row r="656" spans="5:8" x14ac:dyDescent="0.25">
      <c r="E656">
        <v>11794</v>
      </c>
      <c r="F656" t="s">
        <v>1388</v>
      </c>
      <c r="G656" t="s">
        <v>1686</v>
      </c>
      <c r="H656"/>
    </row>
    <row r="657" spans="5:8" x14ac:dyDescent="0.25">
      <c r="E657">
        <v>11795</v>
      </c>
      <c r="F657" t="s">
        <v>1388</v>
      </c>
      <c r="G657" t="s">
        <v>1689</v>
      </c>
      <c r="H657"/>
    </row>
    <row r="658" spans="5:8" x14ac:dyDescent="0.25">
      <c r="E658">
        <v>11796</v>
      </c>
      <c r="F658" t="s">
        <v>1388</v>
      </c>
      <c r="G658" t="s">
        <v>1690</v>
      </c>
      <c r="H658"/>
    </row>
    <row r="659" spans="5:8" x14ac:dyDescent="0.25">
      <c r="E659">
        <v>11797</v>
      </c>
      <c r="F659" t="s">
        <v>1530</v>
      </c>
      <c r="G659" t="s">
        <v>1691</v>
      </c>
      <c r="H659"/>
    </row>
    <row r="660" spans="5:8" x14ac:dyDescent="0.25">
      <c r="E660">
        <v>11798</v>
      </c>
      <c r="F660" t="s">
        <v>1388</v>
      </c>
      <c r="G660" t="s">
        <v>1692</v>
      </c>
      <c r="H660"/>
    </row>
    <row r="661" spans="5:8" x14ac:dyDescent="0.25">
      <c r="E661">
        <v>11801</v>
      </c>
      <c r="F661" t="s">
        <v>1530</v>
      </c>
      <c r="G661" t="s">
        <v>1693</v>
      </c>
      <c r="H661"/>
    </row>
    <row r="662" spans="5:8" x14ac:dyDescent="0.25">
      <c r="E662">
        <v>11802</v>
      </c>
      <c r="F662" t="s">
        <v>1530</v>
      </c>
      <c r="G662" t="s">
        <v>1693</v>
      </c>
      <c r="H662"/>
    </row>
    <row r="663" spans="5:8" x14ac:dyDescent="0.25">
      <c r="E663">
        <v>11803</v>
      </c>
      <c r="F663" t="s">
        <v>1530</v>
      </c>
      <c r="G663" t="s">
        <v>1694</v>
      </c>
      <c r="H663"/>
    </row>
    <row r="664" spans="5:8" x14ac:dyDescent="0.25">
      <c r="E664">
        <v>11804</v>
      </c>
      <c r="F664" t="s">
        <v>1530</v>
      </c>
      <c r="G664" t="s">
        <v>1695</v>
      </c>
      <c r="H664"/>
    </row>
    <row r="665" spans="5:8" x14ac:dyDescent="0.25">
      <c r="E665">
        <v>11815</v>
      </c>
      <c r="F665" t="s">
        <v>1530</v>
      </c>
      <c r="G665" t="s">
        <v>1693</v>
      </c>
      <c r="H665"/>
    </row>
    <row r="666" spans="5:8" x14ac:dyDescent="0.25">
      <c r="E666">
        <v>11819</v>
      </c>
      <c r="F666" t="s">
        <v>1530</v>
      </c>
      <c r="G666" t="s">
        <v>1693</v>
      </c>
      <c r="H666"/>
    </row>
    <row r="667" spans="5:8" x14ac:dyDescent="0.25">
      <c r="E667">
        <v>11853</v>
      </c>
      <c r="F667" t="s">
        <v>1530</v>
      </c>
      <c r="G667" t="s">
        <v>1656</v>
      </c>
      <c r="H667"/>
    </row>
    <row r="668" spans="5:8" x14ac:dyDescent="0.25">
      <c r="E668">
        <v>11854</v>
      </c>
      <c r="F668" t="s">
        <v>1530</v>
      </c>
      <c r="G668" t="s">
        <v>1693</v>
      </c>
      <c r="H668"/>
    </row>
    <row r="669" spans="5:8" x14ac:dyDescent="0.25">
      <c r="E669">
        <v>11855</v>
      </c>
      <c r="F669" t="s">
        <v>1530</v>
      </c>
      <c r="G669" t="s">
        <v>1693</v>
      </c>
      <c r="H669"/>
    </row>
    <row r="670" spans="5:8" x14ac:dyDescent="0.25">
      <c r="E670">
        <v>11901</v>
      </c>
      <c r="F670" t="s">
        <v>1388</v>
      </c>
      <c r="G670" t="s">
        <v>1696</v>
      </c>
      <c r="H670"/>
    </row>
    <row r="671" spans="5:8" x14ac:dyDescent="0.25">
      <c r="E671">
        <v>11930</v>
      </c>
      <c r="F671" t="s">
        <v>1388</v>
      </c>
      <c r="G671" t="s">
        <v>1697</v>
      </c>
      <c r="H671"/>
    </row>
    <row r="672" spans="5:8" x14ac:dyDescent="0.25">
      <c r="E672">
        <v>11931</v>
      </c>
      <c r="F672" t="s">
        <v>1388</v>
      </c>
      <c r="G672" t="s">
        <v>1698</v>
      </c>
      <c r="H672"/>
    </row>
    <row r="673" spans="5:8" x14ac:dyDescent="0.25">
      <c r="E673">
        <v>11932</v>
      </c>
      <c r="F673" t="s">
        <v>1388</v>
      </c>
      <c r="G673" t="s">
        <v>1699</v>
      </c>
      <c r="H673"/>
    </row>
    <row r="674" spans="5:8" x14ac:dyDescent="0.25">
      <c r="E674">
        <v>11933</v>
      </c>
      <c r="F674" t="s">
        <v>1388</v>
      </c>
      <c r="G674" t="s">
        <v>1700</v>
      </c>
      <c r="H674"/>
    </row>
    <row r="675" spans="5:8" x14ac:dyDescent="0.25">
      <c r="E675">
        <v>11934</v>
      </c>
      <c r="F675" t="s">
        <v>1388</v>
      </c>
      <c r="G675" t="s">
        <v>1701</v>
      </c>
      <c r="H675"/>
    </row>
    <row r="676" spans="5:8" x14ac:dyDescent="0.25">
      <c r="E676">
        <v>11935</v>
      </c>
      <c r="F676" t="s">
        <v>1388</v>
      </c>
      <c r="G676" t="s">
        <v>1702</v>
      </c>
      <c r="H676"/>
    </row>
    <row r="677" spans="5:8" x14ac:dyDescent="0.25">
      <c r="E677">
        <v>11937</v>
      </c>
      <c r="F677" t="s">
        <v>1388</v>
      </c>
      <c r="G677" t="s">
        <v>1703</v>
      </c>
      <c r="H677"/>
    </row>
    <row r="678" spans="5:8" x14ac:dyDescent="0.25">
      <c r="E678">
        <v>11939</v>
      </c>
      <c r="F678" t="s">
        <v>1388</v>
      </c>
      <c r="G678" t="s">
        <v>1704</v>
      </c>
      <c r="H678"/>
    </row>
    <row r="679" spans="5:8" x14ac:dyDescent="0.25">
      <c r="E679">
        <v>11940</v>
      </c>
      <c r="F679" t="s">
        <v>1388</v>
      </c>
      <c r="G679" t="s">
        <v>1705</v>
      </c>
      <c r="H679"/>
    </row>
    <row r="680" spans="5:8" x14ac:dyDescent="0.25">
      <c r="E680">
        <v>11941</v>
      </c>
      <c r="F680" t="s">
        <v>1388</v>
      </c>
      <c r="G680" t="s">
        <v>1706</v>
      </c>
      <c r="H680"/>
    </row>
    <row r="681" spans="5:8" x14ac:dyDescent="0.25">
      <c r="E681">
        <v>11942</v>
      </c>
      <c r="F681" t="s">
        <v>1388</v>
      </c>
      <c r="G681" t="s">
        <v>1707</v>
      </c>
      <c r="H681"/>
    </row>
    <row r="682" spans="5:8" x14ac:dyDescent="0.25">
      <c r="E682">
        <v>11944</v>
      </c>
      <c r="F682" t="s">
        <v>1388</v>
      </c>
      <c r="G682" t="s">
        <v>1708</v>
      </c>
      <c r="H682"/>
    </row>
    <row r="683" spans="5:8" x14ac:dyDescent="0.25">
      <c r="E683">
        <v>11946</v>
      </c>
      <c r="F683" t="s">
        <v>1388</v>
      </c>
      <c r="G683" t="s">
        <v>1709</v>
      </c>
      <c r="H683"/>
    </row>
    <row r="684" spans="5:8" x14ac:dyDescent="0.25">
      <c r="E684">
        <v>11947</v>
      </c>
      <c r="F684" t="s">
        <v>1388</v>
      </c>
      <c r="G684" t="s">
        <v>1710</v>
      </c>
      <c r="H684"/>
    </row>
    <row r="685" spans="5:8" x14ac:dyDescent="0.25">
      <c r="E685">
        <v>11948</v>
      </c>
      <c r="F685" t="s">
        <v>1388</v>
      </c>
      <c r="G685" t="s">
        <v>1711</v>
      </c>
      <c r="H685"/>
    </row>
    <row r="686" spans="5:8" x14ac:dyDescent="0.25">
      <c r="E686">
        <v>11949</v>
      </c>
      <c r="F686" t="s">
        <v>1388</v>
      </c>
      <c r="G686" t="s">
        <v>1712</v>
      </c>
      <c r="H686"/>
    </row>
    <row r="687" spans="5:8" x14ac:dyDescent="0.25">
      <c r="E687">
        <v>11950</v>
      </c>
      <c r="F687" t="s">
        <v>1388</v>
      </c>
      <c r="G687" t="s">
        <v>1713</v>
      </c>
      <c r="H687"/>
    </row>
    <row r="688" spans="5:8" x14ac:dyDescent="0.25">
      <c r="E688">
        <v>11951</v>
      </c>
      <c r="F688" t="s">
        <v>1388</v>
      </c>
      <c r="G688" t="s">
        <v>1714</v>
      </c>
      <c r="H688"/>
    </row>
    <row r="689" spans="5:8" x14ac:dyDescent="0.25">
      <c r="E689">
        <v>11952</v>
      </c>
      <c r="F689" t="s">
        <v>1388</v>
      </c>
      <c r="G689" t="s">
        <v>1715</v>
      </c>
      <c r="H689"/>
    </row>
    <row r="690" spans="5:8" x14ac:dyDescent="0.25">
      <c r="E690">
        <v>11953</v>
      </c>
      <c r="F690" t="s">
        <v>1388</v>
      </c>
      <c r="G690" t="s">
        <v>1716</v>
      </c>
      <c r="H690"/>
    </row>
    <row r="691" spans="5:8" x14ac:dyDescent="0.25">
      <c r="E691">
        <v>11954</v>
      </c>
      <c r="F691" t="s">
        <v>1388</v>
      </c>
      <c r="G691" t="s">
        <v>1717</v>
      </c>
      <c r="H691"/>
    </row>
    <row r="692" spans="5:8" x14ac:dyDescent="0.25">
      <c r="E692">
        <v>11955</v>
      </c>
      <c r="F692" t="s">
        <v>1388</v>
      </c>
      <c r="G692" t="s">
        <v>1718</v>
      </c>
      <c r="H692"/>
    </row>
    <row r="693" spans="5:8" x14ac:dyDescent="0.25">
      <c r="E693">
        <v>11956</v>
      </c>
      <c r="F693" t="s">
        <v>1388</v>
      </c>
      <c r="G693" t="s">
        <v>1719</v>
      </c>
      <c r="H693"/>
    </row>
    <row r="694" spans="5:8" x14ac:dyDescent="0.25">
      <c r="E694">
        <v>11957</v>
      </c>
      <c r="F694" t="s">
        <v>1388</v>
      </c>
      <c r="G694" t="s">
        <v>1720</v>
      </c>
      <c r="H694"/>
    </row>
    <row r="695" spans="5:8" x14ac:dyDescent="0.25">
      <c r="E695">
        <v>11958</v>
      </c>
      <c r="F695" t="s">
        <v>1388</v>
      </c>
      <c r="G695" t="s">
        <v>1721</v>
      </c>
      <c r="H695"/>
    </row>
    <row r="696" spans="5:8" x14ac:dyDescent="0.25">
      <c r="E696">
        <v>11959</v>
      </c>
      <c r="F696" t="s">
        <v>1388</v>
      </c>
      <c r="G696" t="s">
        <v>1722</v>
      </c>
      <c r="H696"/>
    </row>
    <row r="697" spans="5:8" x14ac:dyDescent="0.25">
      <c r="E697">
        <v>11960</v>
      </c>
      <c r="F697" t="s">
        <v>1388</v>
      </c>
      <c r="G697" t="s">
        <v>1723</v>
      </c>
      <c r="H697"/>
    </row>
    <row r="698" spans="5:8" x14ac:dyDescent="0.25">
      <c r="E698">
        <v>11961</v>
      </c>
      <c r="F698" t="s">
        <v>1388</v>
      </c>
      <c r="G698" t="s">
        <v>1724</v>
      </c>
      <c r="H698"/>
    </row>
    <row r="699" spans="5:8" x14ac:dyDescent="0.25">
      <c r="E699">
        <v>11962</v>
      </c>
      <c r="F699" t="s">
        <v>1388</v>
      </c>
      <c r="G699" t="s">
        <v>1725</v>
      </c>
      <c r="H699"/>
    </row>
    <row r="700" spans="5:8" x14ac:dyDescent="0.25">
      <c r="E700">
        <v>11963</v>
      </c>
      <c r="F700" t="s">
        <v>1388</v>
      </c>
      <c r="G700" t="s">
        <v>1726</v>
      </c>
      <c r="H700"/>
    </row>
    <row r="701" spans="5:8" x14ac:dyDescent="0.25">
      <c r="E701">
        <v>11964</v>
      </c>
      <c r="F701" t="s">
        <v>1388</v>
      </c>
      <c r="G701" t="s">
        <v>1727</v>
      </c>
      <c r="H701"/>
    </row>
    <row r="702" spans="5:8" x14ac:dyDescent="0.25">
      <c r="E702">
        <v>11965</v>
      </c>
      <c r="F702" t="s">
        <v>1388</v>
      </c>
      <c r="G702" t="s">
        <v>1728</v>
      </c>
      <c r="H702"/>
    </row>
    <row r="703" spans="5:8" x14ac:dyDescent="0.25">
      <c r="E703">
        <v>11967</v>
      </c>
      <c r="F703" t="s">
        <v>1388</v>
      </c>
      <c r="G703" t="s">
        <v>1729</v>
      </c>
      <c r="H703"/>
    </row>
    <row r="704" spans="5:8" x14ac:dyDescent="0.25">
      <c r="E704">
        <v>11968</v>
      </c>
      <c r="F704" t="s">
        <v>1388</v>
      </c>
      <c r="G704" t="s">
        <v>1730</v>
      </c>
      <c r="H704"/>
    </row>
    <row r="705" spans="5:8" x14ac:dyDescent="0.25">
      <c r="E705">
        <v>11969</v>
      </c>
      <c r="F705" t="s">
        <v>1388</v>
      </c>
      <c r="G705" t="s">
        <v>1730</v>
      </c>
      <c r="H705"/>
    </row>
    <row r="706" spans="5:8" x14ac:dyDescent="0.25">
      <c r="E706">
        <v>11970</v>
      </c>
      <c r="F706" t="s">
        <v>1388</v>
      </c>
      <c r="G706" t="s">
        <v>1731</v>
      </c>
      <c r="H706"/>
    </row>
    <row r="707" spans="5:8" x14ac:dyDescent="0.25">
      <c r="E707">
        <v>11971</v>
      </c>
      <c r="F707" t="s">
        <v>1388</v>
      </c>
      <c r="G707" t="s">
        <v>1732</v>
      </c>
      <c r="H707"/>
    </row>
    <row r="708" spans="5:8" x14ac:dyDescent="0.25">
      <c r="E708">
        <v>11972</v>
      </c>
      <c r="F708" t="s">
        <v>1388</v>
      </c>
      <c r="G708" t="s">
        <v>1733</v>
      </c>
      <c r="H708"/>
    </row>
    <row r="709" spans="5:8" x14ac:dyDescent="0.25">
      <c r="E709">
        <v>11973</v>
      </c>
      <c r="F709" t="s">
        <v>1388</v>
      </c>
      <c r="G709" t="s">
        <v>1734</v>
      </c>
      <c r="H709"/>
    </row>
    <row r="710" spans="5:8" x14ac:dyDescent="0.25">
      <c r="E710">
        <v>11975</v>
      </c>
      <c r="F710" t="s">
        <v>1388</v>
      </c>
      <c r="G710" t="s">
        <v>1735</v>
      </c>
      <c r="H710"/>
    </row>
    <row r="711" spans="5:8" x14ac:dyDescent="0.25">
      <c r="E711">
        <v>11976</v>
      </c>
      <c r="F711" t="s">
        <v>1388</v>
      </c>
      <c r="G711" t="s">
        <v>1736</v>
      </c>
      <c r="H711"/>
    </row>
    <row r="712" spans="5:8" x14ac:dyDescent="0.25">
      <c r="E712">
        <v>11977</v>
      </c>
      <c r="F712" t="s">
        <v>1388</v>
      </c>
      <c r="G712" t="s">
        <v>1737</v>
      </c>
      <c r="H712"/>
    </row>
    <row r="713" spans="5:8" x14ac:dyDescent="0.25">
      <c r="E713">
        <v>11978</v>
      </c>
      <c r="F713" t="s">
        <v>1388</v>
      </c>
      <c r="G713" t="s">
        <v>1738</v>
      </c>
      <c r="H713"/>
    </row>
    <row r="714" spans="5:8" x14ac:dyDescent="0.25">
      <c r="E714">
        <v>11980</v>
      </c>
      <c r="F714" t="s">
        <v>1388</v>
      </c>
      <c r="G714" t="s">
        <v>1739</v>
      </c>
      <c r="H714"/>
    </row>
    <row r="715" spans="5:8" x14ac:dyDescent="0.25">
      <c r="E715">
        <v>12007</v>
      </c>
      <c r="F715" t="s">
        <v>1741</v>
      </c>
      <c r="G715" t="s">
        <v>1740</v>
      </c>
      <c r="H715"/>
    </row>
    <row r="716" spans="5:8" x14ac:dyDescent="0.25">
      <c r="E716">
        <v>12008</v>
      </c>
      <c r="F716" t="s">
        <v>1743</v>
      </c>
      <c r="G716" t="s">
        <v>1742</v>
      </c>
      <c r="H716"/>
    </row>
    <row r="717" spans="5:8" x14ac:dyDescent="0.25">
      <c r="E717">
        <v>12009</v>
      </c>
      <c r="F717" t="s">
        <v>1741</v>
      </c>
      <c r="G717" t="s">
        <v>1744</v>
      </c>
      <c r="H717"/>
    </row>
    <row r="718" spans="5:8" x14ac:dyDescent="0.25">
      <c r="E718">
        <v>12010</v>
      </c>
      <c r="F718" t="s">
        <v>1746</v>
      </c>
      <c r="G718" t="s">
        <v>1745</v>
      </c>
      <c r="H718"/>
    </row>
    <row r="719" spans="5:8" x14ac:dyDescent="0.25">
      <c r="E719">
        <v>12015</v>
      </c>
      <c r="F719" t="s">
        <v>1748</v>
      </c>
      <c r="G719" t="s">
        <v>1747</v>
      </c>
      <c r="H719"/>
    </row>
    <row r="720" spans="5:8" x14ac:dyDescent="0.25">
      <c r="E720">
        <v>12016</v>
      </c>
      <c r="F720" t="s">
        <v>1746</v>
      </c>
      <c r="G720" t="s">
        <v>1749</v>
      </c>
      <c r="H720"/>
    </row>
    <row r="721" spans="5:8" x14ac:dyDescent="0.25">
      <c r="E721">
        <v>12017</v>
      </c>
      <c r="F721" t="s">
        <v>394</v>
      </c>
      <c r="G721" t="s">
        <v>1750</v>
      </c>
      <c r="H721"/>
    </row>
    <row r="722" spans="5:8" x14ac:dyDescent="0.25">
      <c r="E722">
        <v>12018</v>
      </c>
      <c r="F722" t="s">
        <v>1752</v>
      </c>
      <c r="G722" t="s">
        <v>1751</v>
      </c>
      <c r="H722"/>
    </row>
    <row r="723" spans="5:8" x14ac:dyDescent="0.25">
      <c r="E723">
        <v>12019</v>
      </c>
      <c r="F723" t="s">
        <v>1754</v>
      </c>
      <c r="G723" t="s">
        <v>1753</v>
      </c>
      <c r="H723"/>
    </row>
    <row r="724" spans="5:8" x14ac:dyDescent="0.25">
      <c r="E724">
        <v>12020</v>
      </c>
      <c r="F724" t="s">
        <v>1754</v>
      </c>
      <c r="G724" t="s">
        <v>1755</v>
      </c>
      <c r="H724"/>
    </row>
    <row r="725" spans="5:8" x14ac:dyDescent="0.25">
      <c r="E725">
        <v>12022</v>
      </c>
      <c r="F725" t="s">
        <v>1752</v>
      </c>
      <c r="G725" t="s">
        <v>1756</v>
      </c>
      <c r="H725"/>
    </row>
    <row r="726" spans="5:8" x14ac:dyDescent="0.25">
      <c r="E726">
        <v>12023</v>
      </c>
      <c r="F726" t="s">
        <v>1741</v>
      </c>
      <c r="G726" t="s">
        <v>1757</v>
      </c>
      <c r="H726"/>
    </row>
    <row r="727" spans="5:8" x14ac:dyDescent="0.25">
      <c r="E727">
        <v>12024</v>
      </c>
      <c r="F727" t="s">
        <v>1752</v>
      </c>
      <c r="G727" t="s">
        <v>1758</v>
      </c>
      <c r="H727"/>
    </row>
    <row r="728" spans="5:8" x14ac:dyDescent="0.25">
      <c r="E728">
        <v>12025</v>
      </c>
      <c r="F728" t="s">
        <v>1760</v>
      </c>
      <c r="G728" t="s">
        <v>1759</v>
      </c>
      <c r="H728"/>
    </row>
    <row r="729" spans="5:8" x14ac:dyDescent="0.25">
      <c r="E729">
        <v>12027</v>
      </c>
      <c r="F729" t="s">
        <v>1754</v>
      </c>
      <c r="G729" t="s">
        <v>1761</v>
      </c>
      <c r="H729"/>
    </row>
    <row r="730" spans="5:8" x14ac:dyDescent="0.25">
      <c r="E730">
        <v>12028</v>
      </c>
      <c r="F730" t="s">
        <v>1752</v>
      </c>
      <c r="G730" t="s">
        <v>1762</v>
      </c>
      <c r="H730"/>
    </row>
    <row r="731" spans="5:8" x14ac:dyDescent="0.25">
      <c r="E731">
        <v>12029</v>
      </c>
      <c r="F731" t="s">
        <v>394</v>
      </c>
      <c r="G731" t="s">
        <v>1763</v>
      </c>
      <c r="H731"/>
    </row>
    <row r="732" spans="5:8" x14ac:dyDescent="0.25">
      <c r="E732">
        <v>12031</v>
      </c>
      <c r="F732" t="s">
        <v>1765</v>
      </c>
      <c r="G732" t="s">
        <v>1764</v>
      </c>
      <c r="H732"/>
    </row>
    <row r="733" spans="5:8" x14ac:dyDescent="0.25">
      <c r="E733">
        <v>12032</v>
      </c>
      <c r="F733" t="s">
        <v>1760</v>
      </c>
      <c r="G733" t="s">
        <v>1766</v>
      </c>
      <c r="H733"/>
    </row>
    <row r="734" spans="5:8" x14ac:dyDescent="0.25">
      <c r="E734">
        <v>12033</v>
      </c>
      <c r="F734" t="s">
        <v>1752</v>
      </c>
      <c r="G734" t="s">
        <v>1767</v>
      </c>
      <c r="H734"/>
    </row>
    <row r="735" spans="5:8" x14ac:dyDescent="0.25">
      <c r="E735">
        <v>12035</v>
      </c>
      <c r="F735" t="s">
        <v>1765</v>
      </c>
      <c r="G735" t="s">
        <v>1768</v>
      </c>
      <c r="H735"/>
    </row>
    <row r="736" spans="5:8" x14ac:dyDescent="0.25">
      <c r="E736">
        <v>12036</v>
      </c>
      <c r="F736" t="s">
        <v>1765</v>
      </c>
      <c r="G736" t="s">
        <v>1769</v>
      </c>
      <c r="H736"/>
    </row>
    <row r="737" spans="5:8" x14ac:dyDescent="0.25">
      <c r="E737">
        <v>12037</v>
      </c>
      <c r="F737" t="s">
        <v>394</v>
      </c>
      <c r="G737" t="s">
        <v>1770</v>
      </c>
      <c r="H737"/>
    </row>
    <row r="738" spans="5:8" x14ac:dyDescent="0.25">
      <c r="E738">
        <v>12040</v>
      </c>
      <c r="F738" t="s">
        <v>1752</v>
      </c>
      <c r="G738" t="s">
        <v>1771</v>
      </c>
      <c r="H738"/>
    </row>
    <row r="739" spans="5:8" x14ac:dyDescent="0.25">
      <c r="E739">
        <v>12041</v>
      </c>
      <c r="F739" t="s">
        <v>1741</v>
      </c>
      <c r="G739" t="s">
        <v>1772</v>
      </c>
      <c r="H739"/>
    </row>
    <row r="740" spans="5:8" x14ac:dyDescent="0.25">
      <c r="E740">
        <v>12042</v>
      </c>
      <c r="F740" t="s">
        <v>1748</v>
      </c>
      <c r="G740" t="s">
        <v>1773</v>
      </c>
      <c r="H740"/>
    </row>
    <row r="741" spans="5:8" x14ac:dyDescent="0.25">
      <c r="E741">
        <v>12043</v>
      </c>
      <c r="F741" t="s">
        <v>1765</v>
      </c>
      <c r="G741" t="s">
        <v>1774</v>
      </c>
      <c r="H741"/>
    </row>
    <row r="742" spans="5:8" x14ac:dyDescent="0.25">
      <c r="E742">
        <v>12045</v>
      </c>
      <c r="F742" t="s">
        <v>1741</v>
      </c>
      <c r="G742" t="s">
        <v>1775</v>
      </c>
      <c r="H742"/>
    </row>
    <row r="743" spans="5:8" x14ac:dyDescent="0.25">
      <c r="E743">
        <v>12046</v>
      </c>
      <c r="F743" t="s">
        <v>1741</v>
      </c>
      <c r="G743" t="s">
        <v>1776</v>
      </c>
      <c r="H743"/>
    </row>
    <row r="744" spans="5:8" x14ac:dyDescent="0.25">
      <c r="E744">
        <v>12047</v>
      </c>
      <c r="F744" t="s">
        <v>1741</v>
      </c>
      <c r="G744" t="s">
        <v>1777</v>
      </c>
      <c r="H744"/>
    </row>
    <row r="745" spans="5:8" x14ac:dyDescent="0.25">
      <c r="E745">
        <v>12050</v>
      </c>
      <c r="F745" t="s">
        <v>394</v>
      </c>
      <c r="G745" t="s">
        <v>1778</v>
      </c>
      <c r="H745"/>
    </row>
    <row r="746" spans="5:8" x14ac:dyDescent="0.25">
      <c r="E746">
        <v>12051</v>
      </c>
      <c r="F746" t="s">
        <v>1748</v>
      </c>
      <c r="G746" t="s">
        <v>1779</v>
      </c>
      <c r="H746"/>
    </row>
    <row r="747" spans="5:8" x14ac:dyDescent="0.25">
      <c r="E747">
        <v>12052</v>
      </c>
      <c r="F747" t="s">
        <v>1752</v>
      </c>
      <c r="G747" t="s">
        <v>1780</v>
      </c>
      <c r="H747"/>
    </row>
    <row r="748" spans="5:8" x14ac:dyDescent="0.25">
      <c r="E748">
        <v>12053</v>
      </c>
      <c r="F748" t="s">
        <v>1743</v>
      </c>
      <c r="G748" t="s">
        <v>1781</v>
      </c>
      <c r="H748"/>
    </row>
    <row r="749" spans="5:8" x14ac:dyDescent="0.25">
      <c r="E749">
        <v>12054</v>
      </c>
      <c r="F749" t="s">
        <v>1741</v>
      </c>
      <c r="G749" t="s">
        <v>1782</v>
      </c>
      <c r="H749"/>
    </row>
    <row r="750" spans="5:8" x14ac:dyDescent="0.25">
      <c r="E750">
        <v>12055</v>
      </c>
      <c r="F750" t="s">
        <v>1741</v>
      </c>
      <c r="G750" t="s">
        <v>1783</v>
      </c>
      <c r="H750"/>
    </row>
    <row r="751" spans="5:8" x14ac:dyDescent="0.25">
      <c r="E751">
        <v>12056</v>
      </c>
      <c r="F751" t="s">
        <v>1743</v>
      </c>
      <c r="G751" t="s">
        <v>1784</v>
      </c>
      <c r="H751"/>
    </row>
    <row r="752" spans="5:8" x14ac:dyDescent="0.25">
      <c r="E752">
        <v>12057</v>
      </c>
      <c r="F752" t="s">
        <v>1752</v>
      </c>
      <c r="G752" t="s">
        <v>1785</v>
      </c>
      <c r="H752"/>
    </row>
    <row r="753" spans="5:8" x14ac:dyDescent="0.25">
      <c r="E753">
        <v>12058</v>
      </c>
      <c r="F753" t="s">
        <v>1748</v>
      </c>
      <c r="G753" t="s">
        <v>1786</v>
      </c>
      <c r="H753"/>
    </row>
    <row r="754" spans="5:8" x14ac:dyDescent="0.25">
      <c r="E754">
        <v>12059</v>
      </c>
      <c r="F754" t="s">
        <v>1741</v>
      </c>
      <c r="G754" t="s">
        <v>1787</v>
      </c>
      <c r="H754"/>
    </row>
    <row r="755" spans="5:8" x14ac:dyDescent="0.25">
      <c r="E755">
        <v>12060</v>
      </c>
      <c r="F755" t="s">
        <v>394</v>
      </c>
      <c r="G755" t="s">
        <v>1788</v>
      </c>
      <c r="H755"/>
    </row>
    <row r="756" spans="5:8" x14ac:dyDescent="0.25">
      <c r="E756">
        <v>12061</v>
      </c>
      <c r="F756" t="s">
        <v>1752</v>
      </c>
      <c r="G756" t="s">
        <v>1789</v>
      </c>
      <c r="H756"/>
    </row>
    <row r="757" spans="5:8" x14ac:dyDescent="0.25">
      <c r="E757">
        <v>12062</v>
      </c>
      <c r="F757" t="s">
        <v>1752</v>
      </c>
      <c r="G757" t="s">
        <v>1790</v>
      </c>
      <c r="H757"/>
    </row>
    <row r="758" spans="5:8" x14ac:dyDescent="0.25">
      <c r="E758">
        <v>12063</v>
      </c>
      <c r="F758" t="s">
        <v>1752</v>
      </c>
      <c r="G758" t="s">
        <v>1791</v>
      </c>
      <c r="H758"/>
    </row>
    <row r="759" spans="5:8" x14ac:dyDescent="0.25">
      <c r="E759">
        <v>12064</v>
      </c>
      <c r="F759" t="s">
        <v>1793</v>
      </c>
      <c r="G759" t="s">
        <v>1792</v>
      </c>
      <c r="H759"/>
    </row>
    <row r="760" spans="5:8" x14ac:dyDescent="0.25">
      <c r="E760">
        <v>12065</v>
      </c>
      <c r="F760" t="s">
        <v>1754</v>
      </c>
      <c r="G760" t="s">
        <v>1794</v>
      </c>
      <c r="H760"/>
    </row>
    <row r="761" spans="5:8" x14ac:dyDescent="0.25">
      <c r="E761">
        <v>12066</v>
      </c>
      <c r="F761" t="s">
        <v>1746</v>
      </c>
      <c r="G761" t="s">
        <v>1795</v>
      </c>
      <c r="H761"/>
    </row>
    <row r="762" spans="5:8" x14ac:dyDescent="0.25">
      <c r="E762">
        <v>12067</v>
      </c>
      <c r="F762" t="s">
        <v>1741</v>
      </c>
      <c r="G762" t="s">
        <v>1796</v>
      </c>
      <c r="H762"/>
    </row>
    <row r="763" spans="5:8" x14ac:dyDescent="0.25">
      <c r="E763">
        <v>12068</v>
      </c>
      <c r="F763" t="s">
        <v>1746</v>
      </c>
      <c r="G763" t="s">
        <v>1797</v>
      </c>
      <c r="H763"/>
    </row>
    <row r="764" spans="5:8" x14ac:dyDescent="0.25">
      <c r="E764">
        <v>12069</v>
      </c>
      <c r="F764" t="s">
        <v>1746</v>
      </c>
      <c r="G764" t="s">
        <v>1798</v>
      </c>
      <c r="H764"/>
    </row>
    <row r="765" spans="5:8" x14ac:dyDescent="0.25">
      <c r="E765">
        <v>12070</v>
      </c>
      <c r="F765" t="s">
        <v>1746</v>
      </c>
      <c r="G765" t="s">
        <v>1799</v>
      </c>
      <c r="H765"/>
    </row>
    <row r="766" spans="5:8" x14ac:dyDescent="0.25">
      <c r="E766">
        <v>12071</v>
      </c>
      <c r="F766" t="s">
        <v>1765</v>
      </c>
      <c r="G766" t="s">
        <v>1800</v>
      </c>
      <c r="H766"/>
    </row>
    <row r="767" spans="5:8" x14ac:dyDescent="0.25">
      <c r="E767">
        <v>12072</v>
      </c>
      <c r="F767" t="s">
        <v>1746</v>
      </c>
      <c r="G767" t="s">
        <v>1801</v>
      </c>
      <c r="H767"/>
    </row>
    <row r="768" spans="5:8" x14ac:dyDescent="0.25">
      <c r="E768">
        <v>12073</v>
      </c>
      <c r="F768" t="s">
        <v>1765</v>
      </c>
      <c r="G768" t="s">
        <v>1802</v>
      </c>
      <c r="H768"/>
    </row>
    <row r="769" spans="5:8" x14ac:dyDescent="0.25">
      <c r="E769">
        <v>12074</v>
      </c>
      <c r="F769" t="s">
        <v>1754</v>
      </c>
      <c r="G769" t="s">
        <v>1803</v>
      </c>
      <c r="H769"/>
    </row>
    <row r="770" spans="5:8" x14ac:dyDescent="0.25">
      <c r="E770">
        <v>12075</v>
      </c>
      <c r="F770" t="s">
        <v>394</v>
      </c>
      <c r="G770" t="s">
        <v>1804</v>
      </c>
      <c r="H770"/>
    </row>
    <row r="771" spans="5:8" x14ac:dyDescent="0.25">
      <c r="E771">
        <v>12076</v>
      </c>
      <c r="F771" t="s">
        <v>1765</v>
      </c>
      <c r="G771" t="s">
        <v>1805</v>
      </c>
      <c r="H771"/>
    </row>
    <row r="772" spans="5:8" x14ac:dyDescent="0.25">
      <c r="E772">
        <v>12077</v>
      </c>
      <c r="F772" t="s">
        <v>1741</v>
      </c>
      <c r="G772" t="s">
        <v>1806</v>
      </c>
      <c r="H772"/>
    </row>
    <row r="773" spans="5:8" x14ac:dyDescent="0.25">
      <c r="E773">
        <v>12078</v>
      </c>
      <c r="F773" t="s">
        <v>1760</v>
      </c>
      <c r="G773" t="s">
        <v>1807</v>
      </c>
      <c r="H773"/>
    </row>
    <row r="774" spans="5:8" x14ac:dyDescent="0.25">
      <c r="E774">
        <v>12082</v>
      </c>
      <c r="F774" t="s">
        <v>1752</v>
      </c>
      <c r="G774" t="s">
        <v>1808</v>
      </c>
      <c r="H774"/>
    </row>
    <row r="775" spans="5:8" x14ac:dyDescent="0.25">
      <c r="E775">
        <v>12083</v>
      </c>
      <c r="F775" t="s">
        <v>1748</v>
      </c>
      <c r="G775" t="s">
        <v>1809</v>
      </c>
      <c r="H775"/>
    </row>
    <row r="776" spans="5:8" x14ac:dyDescent="0.25">
      <c r="E776">
        <v>12084</v>
      </c>
      <c r="F776" t="s">
        <v>1741</v>
      </c>
      <c r="G776" t="s">
        <v>1810</v>
      </c>
      <c r="H776"/>
    </row>
    <row r="777" spans="5:8" x14ac:dyDescent="0.25">
      <c r="E777">
        <v>12085</v>
      </c>
      <c r="F777" t="s">
        <v>1741</v>
      </c>
      <c r="G777" t="s">
        <v>1811</v>
      </c>
      <c r="H777"/>
    </row>
    <row r="778" spans="5:8" x14ac:dyDescent="0.25">
      <c r="E778">
        <v>12086</v>
      </c>
      <c r="F778" t="s">
        <v>1746</v>
      </c>
      <c r="G778" t="s">
        <v>1812</v>
      </c>
      <c r="H778"/>
    </row>
    <row r="779" spans="5:8" x14ac:dyDescent="0.25">
      <c r="E779">
        <v>12087</v>
      </c>
      <c r="F779" t="s">
        <v>1748</v>
      </c>
      <c r="G779" t="s">
        <v>1813</v>
      </c>
      <c r="H779"/>
    </row>
    <row r="780" spans="5:8" x14ac:dyDescent="0.25">
      <c r="E780">
        <v>12089</v>
      </c>
      <c r="F780" t="s">
        <v>1752</v>
      </c>
      <c r="G780" t="s">
        <v>1814</v>
      </c>
      <c r="H780"/>
    </row>
    <row r="781" spans="5:8" x14ac:dyDescent="0.25">
      <c r="E781">
        <v>12090</v>
      </c>
      <c r="F781" t="s">
        <v>1752</v>
      </c>
      <c r="G781" t="s">
        <v>1815</v>
      </c>
      <c r="H781"/>
    </row>
    <row r="782" spans="5:8" x14ac:dyDescent="0.25">
      <c r="E782">
        <v>12092</v>
      </c>
      <c r="F782" t="s">
        <v>1765</v>
      </c>
      <c r="G782" t="s">
        <v>1816</v>
      </c>
      <c r="H782"/>
    </row>
    <row r="783" spans="5:8" x14ac:dyDescent="0.25">
      <c r="E783">
        <v>12093</v>
      </c>
      <c r="F783" t="s">
        <v>1765</v>
      </c>
      <c r="G783" t="s">
        <v>404</v>
      </c>
      <c r="H783"/>
    </row>
    <row r="784" spans="5:8" x14ac:dyDescent="0.25">
      <c r="E784">
        <v>12094</v>
      </c>
      <c r="F784" t="s">
        <v>1752</v>
      </c>
      <c r="G784" t="s">
        <v>1817</v>
      </c>
      <c r="H784"/>
    </row>
    <row r="785" spans="5:8" x14ac:dyDescent="0.25">
      <c r="E785">
        <v>12095</v>
      </c>
      <c r="F785" t="s">
        <v>1760</v>
      </c>
      <c r="G785" t="s">
        <v>1818</v>
      </c>
      <c r="H785"/>
    </row>
    <row r="786" spans="5:8" x14ac:dyDescent="0.25">
      <c r="E786">
        <v>12106</v>
      </c>
      <c r="F786" t="s">
        <v>394</v>
      </c>
      <c r="G786" t="s">
        <v>1819</v>
      </c>
      <c r="H786"/>
    </row>
    <row r="787" spans="5:8" x14ac:dyDescent="0.25">
      <c r="E787">
        <v>12107</v>
      </c>
      <c r="F787" t="s">
        <v>1741</v>
      </c>
      <c r="G787" t="s">
        <v>1820</v>
      </c>
      <c r="H787"/>
    </row>
    <row r="788" spans="5:8" x14ac:dyDescent="0.25">
      <c r="E788">
        <v>12108</v>
      </c>
      <c r="F788" t="s">
        <v>1822</v>
      </c>
      <c r="G788" t="s">
        <v>1821</v>
      </c>
      <c r="H788"/>
    </row>
    <row r="789" spans="5:8" x14ac:dyDescent="0.25">
      <c r="E789">
        <v>12110</v>
      </c>
      <c r="F789" t="s">
        <v>1741</v>
      </c>
      <c r="G789" t="s">
        <v>1823</v>
      </c>
      <c r="H789"/>
    </row>
    <row r="790" spans="5:8" x14ac:dyDescent="0.25">
      <c r="E790">
        <v>12115</v>
      </c>
      <c r="F790" t="s">
        <v>394</v>
      </c>
      <c r="G790" t="s">
        <v>1824</v>
      </c>
      <c r="H790"/>
    </row>
    <row r="791" spans="5:8" x14ac:dyDescent="0.25">
      <c r="E791">
        <v>12116</v>
      </c>
      <c r="F791" t="s">
        <v>1793</v>
      </c>
      <c r="G791" t="s">
        <v>315</v>
      </c>
      <c r="H791"/>
    </row>
    <row r="792" spans="5:8" x14ac:dyDescent="0.25">
      <c r="E792">
        <v>12117</v>
      </c>
      <c r="F792" t="s">
        <v>1760</v>
      </c>
      <c r="G792" t="s">
        <v>1825</v>
      </c>
      <c r="H792"/>
    </row>
    <row r="793" spans="5:8" x14ac:dyDescent="0.25">
      <c r="E793">
        <v>12118</v>
      </c>
      <c r="F793" t="s">
        <v>1754</v>
      </c>
      <c r="G793" t="s">
        <v>1826</v>
      </c>
      <c r="H793"/>
    </row>
    <row r="794" spans="5:8" x14ac:dyDescent="0.25">
      <c r="E794">
        <v>12120</v>
      </c>
      <c r="F794" t="s">
        <v>1741</v>
      </c>
      <c r="G794" t="s">
        <v>1827</v>
      </c>
      <c r="H794"/>
    </row>
    <row r="795" spans="5:8" x14ac:dyDescent="0.25">
      <c r="E795">
        <v>12121</v>
      </c>
      <c r="F795" t="s">
        <v>1752</v>
      </c>
      <c r="G795" t="s">
        <v>1828</v>
      </c>
      <c r="H795"/>
    </row>
    <row r="796" spans="5:8" x14ac:dyDescent="0.25">
      <c r="E796">
        <v>12122</v>
      </c>
      <c r="F796" t="s">
        <v>1765</v>
      </c>
      <c r="G796" t="s">
        <v>1829</v>
      </c>
      <c r="H796"/>
    </row>
    <row r="797" spans="5:8" x14ac:dyDescent="0.25">
      <c r="E797">
        <v>12123</v>
      </c>
      <c r="F797" t="s">
        <v>1752</v>
      </c>
      <c r="G797" t="s">
        <v>1530</v>
      </c>
      <c r="H797"/>
    </row>
    <row r="798" spans="5:8" x14ac:dyDescent="0.25">
      <c r="E798">
        <v>12124</v>
      </c>
      <c r="F798" t="s">
        <v>1748</v>
      </c>
      <c r="G798" t="s">
        <v>1830</v>
      </c>
      <c r="H798"/>
    </row>
    <row r="799" spans="5:8" x14ac:dyDescent="0.25">
      <c r="E799">
        <v>12125</v>
      </c>
      <c r="F799" t="s">
        <v>394</v>
      </c>
      <c r="G799" t="s">
        <v>1831</v>
      </c>
      <c r="H799"/>
    </row>
    <row r="800" spans="5:8" x14ac:dyDescent="0.25">
      <c r="E800">
        <v>12128</v>
      </c>
      <c r="F800" t="s">
        <v>1741</v>
      </c>
      <c r="G800" t="s">
        <v>1832</v>
      </c>
      <c r="H800"/>
    </row>
    <row r="801" spans="5:8" x14ac:dyDescent="0.25">
      <c r="E801">
        <v>12130</v>
      </c>
      <c r="F801" t="s">
        <v>394</v>
      </c>
      <c r="G801" t="s">
        <v>1833</v>
      </c>
      <c r="H801"/>
    </row>
    <row r="802" spans="5:8" x14ac:dyDescent="0.25">
      <c r="E802">
        <v>12131</v>
      </c>
      <c r="F802" t="s">
        <v>1765</v>
      </c>
      <c r="G802" t="s">
        <v>1834</v>
      </c>
      <c r="H802"/>
    </row>
    <row r="803" spans="5:8" x14ac:dyDescent="0.25">
      <c r="E803">
        <v>12132</v>
      </c>
      <c r="F803" t="s">
        <v>394</v>
      </c>
      <c r="G803" t="s">
        <v>1835</v>
      </c>
      <c r="H803"/>
    </row>
    <row r="804" spans="5:8" x14ac:dyDescent="0.25">
      <c r="E804">
        <v>12133</v>
      </c>
      <c r="F804" t="s">
        <v>1752</v>
      </c>
      <c r="G804" t="s">
        <v>1836</v>
      </c>
      <c r="H804"/>
    </row>
    <row r="805" spans="5:8" x14ac:dyDescent="0.25">
      <c r="E805">
        <v>12134</v>
      </c>
      <c r="F805" t="s">
        <v>1760</v>
      </c>
      <c r="G805" t="s">
        <v>1837</v>
      </c>
      <c r="H805"/>
    </row>
    <row r="806" spans="5:8" x14ac:dyDescent="0.25">
      <c r="E806">
        <v>12136</v>
      </c>
      <c r="F806" t="s">
        <v>394</v>
      </c>
      <c r="G806" t="s">
        <v>1838</v>
      </c>
      <c r="H806"/>
    </row>
    <row r="807" spans="5:8" x14ac:dyDescent="0.25">
      <c r="E807">
        <v>12137</v>
      </c>
      <c r="F807" t="s">
        <v>1743</v>
      </c>
      <c r="G807" t="s">
        <v>1839</v>
      </c>
      <c r="H807"/>
    </row>
    <row r="808" spans="5:8" x14ac:dyDescent="0.25">
      <c r="E808">
        <v>12138</v>
      </c>
      <c r="F808" t="s">
        <v>1752</v>
      </c>
      <c r="G808" t="s">
        <v>1840</v>
      </c>
      <c r="H808"/>
    </row>
    <row r="809" spans="5:8" x14ac:dyDescent="0.25">
      <c r="E809">
        <v>12139</v>
      </c>
      <c r="F809" t="s">
        <v>1822</v>
      </c>
      <c r="G809" t="s">
        <v>1841</v>
      </c>
      <c r="H809"/>
    </row>
    <row r="810" spans="5:8" x14ac:dyDescent="0.25">
      <c r="E810">
        <v>12140</v>
      </c>
      <c r="F810" t="s">
        <v>1752</v>
      </c>
      <c r="G810" t="s">
        <v>1842</v>
      </c>
      <c r="H810"/>
    </row>
    <row r="811" spans="5:8" x14ac:dyDescent="0.25">
      <c r="E811">
        <v>12141</v>
      </c>
      <c r="F811" t="s">
        <v>1743</v>
      </c>
      <c r="G811" t="s">
        <v>1843</v>
      </c>
      <c r="H811"/>
    </row>
    <row r="812" spans="5:8" x14ac:dyDescent="0.25">
      <c r="E812">
        <v>12143</v>
      </c>
      <c r="F812" t="s">
        <v>1741</v>
      </c>
      <c r="G812" t="s">
        <v>1844</v>
      </c>
      <c r="H812"/>
    </row>
    <row r="813" spans="5:8" x14ac:dyDescent="0.25">
      <c r="E813">
        <v>12144</v>
      </c>
      <c r="F813" t="s">
        <v>1752</v>
      </c>
      <c r="G813" t="s">
        <v>1752</v>
      </c>
      <c r="H813"/>
    </row>
    <row r="814" spans="5:8" x14ac:dyDescent="0.25">
      <c r="E814">
        <v>12147</v>
      </c>
      <c r="F814" t="s">
        <v>1741</v>
      </c>
      <c r="G814" t="s">
        <v>1845</v>
      </c>
      <c r="H814"/>
    </row>
    <row r="815" spans="5:8" x14ac:dyDescent="0.25">
      <c r="E815">
        <v>12148</v>
      </c>
      <c r="F815" t="s">
        <v>1754</v>
      </c>
      <c r="G815" t="s">
        <v>1846</v>
      </c>
      <c r="H815"/>
    </row>
    <row r="816" spans="5:8" x14ac:dyDescent="0.25">
      <c r="E816">
        <v>12149</v>
      </c>
      <c r="F816" t="s">
        <v>1765</v>
      </c>
      <c r="G816" t="s">
        <v>1847</v>
      </c>
      <c r="H816"/>
    </row>
    <row r="817" spans="5:8" x14ac:dyDescent="0.25">
      <c r="E817">
        <v>12150</v>
      </c>
      <c r="F817" t="s">
        <v>1743</v>
      </c>
      <c r="G817" t="s">
        <v>1848</v>
      </c>
      <c r="H817"/>
    </row>
    <row r="818" spans="5:8" x14ac:dyDescent="0.25">
      <c r="E818">
        <v>12151</v>
      </c>
      <c r="F818" t="s">
        <v>1754</v>
      </c>
      <c r="G818" t="s">
        <v>1849</v>
      </c>
      <c r="H818"/>
    </row>
    <row r="819" spans="5:8" x14ac:dyDescent="0.25">
      <c r="E819">
        <v>12153</v>
      </c>
      <c r="F819" t="s">
        <v>1752</v>
      </c>
      <c r="G819" t="s">
        <v>1850</v>
      </c>
      <c r="H819"/>
    </row>
    <row r="820" spans="5:8" x14ac:dyDescent="0.25">
      <c r="E820">
        <v>12154</v>
      </c>
      <c r="F820" t="s">
        <v>1752</v>
      </c>
      <c r="G820" t="s">
        <v>1851</v>
      </c>
      <c r="H820"/>
    </row>
    <row r="821" spans="5:8" x14ac:dyDescent="0.25">
      <c r="E821">
        <v>12155</v>
      </c>
      <c r="F821" t="s">
        <v>1793</v>
      </c>
      <c r="G821" t="s">
        <v>1852</v>
      </c>
      <c r="H821"/>
    </row>
    <row r="822" spans="5:8" x14ac:dyDescent="0.25">
      <c r="E822">
        <v>12156</v>
      </c>
      <c r="F822" t="s">
        <v>1752</v>
      </c>
      <c r="G822" t="s">
        <v>1853</v>
      </c>
      <c r="H822"/>
    </row>
    <row r="823" spans="5:8" x14ac:dyDescent="0.25">
      <c r="E823">
        <v>12157</v>
      </c>
      <c r="F823" t="s">
        <v>1765</v>
      </c>
      <c r="G823" t="s">
        <v>1765</v>
      </c>
      <c r="H823"/>
    </row>
    <row r="824" spans="5:8" x14ac:dyDescent="0.25">
      <c r="E824">
        <v>12158</v>
      </c>
      <c r="F824" t="s">
        <v>1741</v>
      </c>
      <c r="G824" t="s">
        <v>1854</v>
      </c>
      <c r="H824"/>
    </row>
    <row r="825" spans="5:8" x14ac:dyDescent="0.25">
      <c r="E825">
        <v>12159</v>
      </c>
      <c r="F825" t="s">
        <v>1741</v>
      </c>
      <c r="G825" t="s">
        <v>1855</v>
      </c>
      <c r="H825"/>
    </row>
    <row r="826" spans="5:8" x14ac:dyDescent="0.25">
      <c r="E826">
        <v>12160</v>
      </c>
      <c r="F826" t="s">
        <v>1765</v>
      </c>
      <c r="G826" t="s">
        <v>1856</v>
      </c>
      <c r="H826"/>
    </row>
    <row r="827" spans="5:8" x14ac:dyDescent="0.25">
      <c r="E827">
        <v>12161</v>
      </c>
      <c r="F827" t="s">
        <v>1741</v>
      </c>
      <c r="G827" t="s">
        <v>1857</v>
      </c>
      <c r="H827"/>
    </row>
    <row r="828" spans="5:8" x14ac:dyDescent="0.25">
      <c r="E828">
        <v>12164</v>
      </c>
      <c r="F828" t="s">
        <v>1822</v>
      </c>
      <c r="G828" t="s">
        <v>1858</v>
      </c>
      <c r="H828"/>
    </row>
    <row r="829" spans="5:8" x14ac:dyDescent="0.25">
      <c r="E829">
        <v>12165</v>
      </c>
      <c r="F829" t="s">
        <v>394</v>
      </c>
      <c r="G829" t="s">
        <v>1859</v>
      </c>
      <c r="H829"/>
    </row>
    <row r="830" spans="5:8" x14ac:dyDescent="0.25">
      <c r="E830">
        <v>12166</v>
      </c>
      <c r="F830" t="s">
        <v>1746</v>
      </c>
      <c r="G830" t="s">
        <v>1860</v>
      </c>
      <c r="H830"/>
    </row>
    <row r="831" spans="5:8" x14ac:dyDescent="0.25">
      <c r="E831">
        <v>12167</v>
      </c>
      <c r="F831" t="s">
        <v>279</v>
      </c>
      <c r="G831" t="s">
        <v>1861</v>
      </c>
      <c r="H831"/>
    </row>
    <row r="832" spans="5:8" x14ac:dyDescent="0.25">
      <c r="E832">
        <v>12168</v>
      </c>
      <c r="F832" t="s">
        <v>1752</v>
      </c>
      <c r="G832" t="s">
        <v>1862</v>
      </c>
      <c r="H832"/>
    </row>
    <row r="833" spans="5:8" x14ac:dyDescent="0.25">
      <c r="E833">
        <v>12169</v>
      </c>
      <c r="F833" t="s">
        <v>1752</v>
      </c>
      <c r="G833" t="s">
        <v>1862</v>
      </c>
      <c r="H833"/>
    </row>
    <row r="834" spans="5:8" x14ac:dyDescent="0.25">
      <c r="E834">
        <v>12170</v>
      </c>
      <c r="F834" t="s">
        <v>1754</v>
      </c>
      <c r="G834" t="s">
        <v>1863</v>
      </c>
      <c r="H834"/>
    </row>
    <row r="835" spans="5:8" x14ac:dyDescent="0.25">
      <c r="E835">
        <v>12172</v>
      </c>
      <c r="F835" t="s">
        <v>394</v>
      </c>
      <c r="G835" t="s">
        <v>1864</v>
      </c>
      <c r="H835"/>
    </row>
    <row r="836" spans="5:8" x14ac:dyDescent="0.25">
      <c r="E836">
        <v>12173</v>
      </c>
      <c r="F836" t="s">
        <v>394</v>
      </c>
      <c r="G836" t="s">
        <v>1865</v>
      </c>
      <c r="H836"/>
    </row>
    <row r="837" spans="5:8" x14ac:dyDescent="0.25">
      <c r="E837">
        <v>12174</v>
      </c>
      <c r="F837" t="s">
        <v>394</v>
      </c>
      <c r="G837" t="s">
        <v>1866</v>
      </c>
      <c r="H837"/>
    </row>
    <row r="838" spans="5:8" x14ac:dyDescent="0.25">
      <c r="E838">
        <v>12175</v>
      </c>
      <c r="F838" t="s">
        <v>1765</v>
      </c>
      <c r="G838" t="s">
        <v>1867</v>
      </c>
      <c r="H838"/>
    </row>
    <row r="839" spans="5:8" x14ac:dyDescent="0.25">
      <c r="E839">
        <v>12176</v>
      </c>
      <c r="F839" t="s">
        <v>1748</v>
      </c>
      <c r="G839" t="s">
        <v>1868</v>
      </c>
      <c r="H839"/>
    </row>
    <row r="840" spans="5:8" x14ac:dyDescent="0.25">
      <c r="E840">
        <v>12177</v>
      </c>
      <c r="F840" t="s">
        <v>1746</v>
      </c>
      <c r="G840" t="s">
        <v>1869</v>
      </c>
      <c r="H840"/>
    </row>
    <row r="841" spans="5:8" x14ac:dyDescent="0.25">
      <c r="E841">
        <v>12180</v>
      </c>
      <c r="F841" t="s">
        <v>1752</v>
      </c>
      <c r="G841" t="s">
        <v>1870</v>
      </c>
      <c r="H841"/>
    </row>
    <row r="842" spans="5:8" x14ac:dyDescent="0.25">
      <c r="E842">
        <v>12181</v>
      </c>
      <c r="F842" t="s">
        <v>1752</v>
      </c>
      <c r="G842" t="s">
        <v>1870</v>
      </c>
      <c r="H842"/>
    </row>
    <row r="843" spans="5:8" x14ac:dyDescent="0.25">
      <c r="E843">
        <v>12182</v>
      </c>
      <c r="F843" t="s">
        <v>1752</v>
      </c>
      <c r="G843" t="s">
        <v>1870</v>
      </c>
      <c r="H843"/>
    </row>
    <row r="844" spans="5:8" x14ac:dyDescent="0.25">
      <c r="E844">
        <v>12183</v>
      </c>
      <c r="F844" t="s">
        <v>1741</v>
      </c>
      <c r="G844" t="s">
        <v>1870</v>
      </c>
      <c r="H844"/>
    </row>
    <row r="845" spans="5:8" x14ac:dyDescent="0.25">
      <c r="E845">
        <v>12184</v>
      </c>
      <c r="F845" t="s">
        <v>394</v>
      </c>
      <c r="G845" t="s">
        <v>1871</v>
      </c>
      <c r="H845"/>
    </row>
    <row r="846" spans="5:8" x14ac:dyDescent="0.25">
      <c r="E846">
        <v>12185</v>
      </c>
      <c r="F846" t="s">
        <v>1752</v>
      </c>
      <c r="G846" t="s">
        <v>1872</v>
      </c>
      <c r="H846"/>
    </row>
    <row r="847" spans="5:8" x14ac:dyDescent="0.25">
      <c r="E847">
        <v>12186</v>
      </c>
      <c r="F847" t="s">
        <v>1741</v>
      </c>
      <c r="G847" t="s">
        <v>1873</v>
      </c>
      <c r="H847"/>
    </row>
    <row r="848" spans="5:8" x14ac:dyDescent="0.25">
      <c r="E848">
        <v>12187</v>
      </c>
      <c r="F848" t="s">
        <v>1765</v>
      </c>
      <c r="G848" t="s">
        <v>1874</v>
      </c>
      <c r="H848"/>
    </row>
    <row r="849" spans="5:8" x14ac:dyDescent="0.25">
      <c r="E849">
        <v>12188</v>
      </c>
      <c r="F849" t="s">
        <v>1754</v>
      </c>
      <c r="G849" t="s">
        <v>1875</v>
      </c>
      <c r="H849"/>
    </row>
    <row r="850" spans="5:8" x14ac:dyDescent="0.25">
      <c r="E850">
        <v>12189</v>
      </c>
      <c r="F850" t="s">
        <v>1741</v>
      </c>
      <c r="G850" t="s">
        <v>1876</v>
      </c>
      <c r="H850"/>
    </row>
    <row r="851" spans="5:8" x14ac:dyDescent="0.25">
      <c r="E851">
        <v>12190</v>
      </c>
      <c r="F851" t="s">
        <v>1822</v>
      </c>
      <c r="G851" t="s">
        <v>1877</v>
      </c>
      <c r="H851"/>
    </row>
    <row r="852" spans="5:8" x14ac:dyDescent="0.25">
      <c r="E852">
        <v>12192</v>
      </c>
      <c r="F852" t="s">
        <v>1748</v>
      </c>
      <c r="G852" t="s">
        <v>1878</v>
      </c>
      <c r="H852"/>
    </row>
    <row r="853" spans="5:8" x14ac:dyDescent="0.25">
      <c r="E853">
        <v>12193</v>
      </c>
      <c r="F853" t="s">
        <v>1741</v>
      </c>
      <c r="G853" t="s">
        <v>1879</v>
      </c>
      <c r="H853"/>
    </row>
    <row r="854" spans="5:8" x14ac:dyDescent="0.25">
      <c r="E854">
        <v>12194</v>
      </c>
      <c r="F854" t="s">
        <v>1765</v>
      </c>
      <c r="G854" t="s">
        <v>1880</v>
      </c>
      <c r="H854"/>
    </row>
    <row r="855" spans="5:8" x14ac:dyDescent="0.25">
      <c r="E855">
        <v>12195</v>
      </c>
      <c r="F855" t="s">
        <v>394</v>
      </c>
      <c r="G855" t="s">
        <v>1881</v>
      </c>
      <c r="H855"/>
    </row>
    <row r="856" spans="5:8" x14ac:dyDescent="0.25">
      <c r="E856">
        <v>12196</v>
      </c>
      <c r="F856" t="s">
        <v>1752</v>
      </c>
      <c r="G856" t="s">
        <v>1882</v>
      </c>
      <c r="H856"/>
    </row>
    <row r="857" spans="5:8" x14ac:dyDescent="0.25">
      <c r="E857">
        <v>12197</v>
      </c>
      <c r="F857" t="s">
        <v>1793</v>
      </c>
      <c r="G857" t="s">
        <v>1883</v>
      </c>
      <c r="H857"/>
    </row>
    <row r="858" spans="5:8" x14ac:dyDescent="0.25">
      <c r="E858">
        <v>12198</v>
      </c>
      <c r="F858" t="s">
        <v>1752</v>
      </c>
      <c r="G858" t="s">
        <v>1884</v>
      </c>
      <c r="H858"/>
    </row>
    <row r="859" spans="5:8" x14ac:dyDescent="0.25">
      <c r="E859">
        <v>12201</v>
      </c>
      <c r="F859" t="s">
        <v>1741</v>
      </c>
      <c r="G859" t="s">
        <v>1741</v>
      </c>
      <c r="H859"/>
    </row>
    <row r="860" spans="5:8" x14ac:dyDescent="0.25">
      <c r="E860">
        <v>12202</v>
      </c>
      <c r="F860" t="s">
        <v>1741</v>
      </c>
      <c r="G860" t="s">
        <v>1741</v>
      </c>
      <c r="H860"/>
    </row>
    <row r="861" spans="5:8" x14ac:dyDescent="0.25">
      <c r="E861">
        <v>12203</v>
      </c>
      <c r="F861" t="s">
        <v>1741</v>
      </c>
      <c r="G861" t="s">
        <v>1741</v>
      </c>
      <c r="H861"/>
    </row>
    <row r="862" spans="5:8" x14ac:dyDescent="0.25">
      <c r="E862">
        <v>12204</v>
      </c>
      <c r="F862" t="s">
        <v>1741</v>
      </c>
      <c r="G862" t="s">
        <v>1741</v>
      </c>
      <c r="H862"/>
    </row>
    <row r="863" spans="5:8" x14ac:dyDescent="0.25">
      <c r="E863">
        <v>12205</v>
      </c>
      <c r="F863" t="s">
        <v>1741</v>
      </c>
      <c r="G863" t="s">
        <v>1741</v>
      </c>
      <c r="H863"/>
    </row>
    <row r="864" spans="5:8" x14ac:dyDescent="0.25">
      <c r="E864">
        <v>12206</v>
      </c>
      <c r="F864" t="s">
        <v>1741</v>
      </c>
      <c r="G864" t="s">
        <v>1741</v>
      </c>
      <c r="H864"/>
    </row>
    <row r="865" spans="5:8" x14ac:dyDescent="0.25">
      <c r="E865">
        <v>12207</v>
      </c>
      <c r="F865" t="s">
        <v>1741</v>
      </c>
      <c r="G865" t="s">
        <v>1741</v>
      </c>
      <c r="H865"/>
    </row>
    <row r="866" spans="5:8" x14ac:dyDescent="0.25">
      <c r="E866">
        <v>12208</v>
      </c>
      <c r="F866" t="s">
        <v>1741</v>
      </c>
      <c r="G866" t="s">
        <v>1741</v>
      </c>
      <c r="H866"/>
    </row>
    <row r="867" spans="5:8" x14ac:dyDescent="0.25">
      <c r="E867">
        <v>12209</v>
      </c>
      <c r="F867" t="s">
        <v>1741</v>
      </c>
      <c r="G867" t="s">
        <v>1741</v>
      </c>
      <c r="H867"/>
    </row>
    <row r="868" spans="5:8" x14ac:dyDescent="0.25">
      <c r="E868">
        <v>12210</v>
      </c>
      <c r="F868" t="s">
        <v>1741</v>
      </c>
      <c r="G868" t="s">
        <v>1741</v>
      </c>
      <c r="H868"/>
    </row>
    <row r="869" spans="5:8" x14ac:dyDescent="0.25">
      <c r="E869">
        <v>12211</v>
      </c>
      <c r="F869" t="s">
        <v>1741</v>
      </c>
      <c r="G869" t="s">
        <v>1741</v>
      </c>
      <c r="H869"/>
    </row>
    <row r="870" spans="5:8" x14ac:dyDescent="0.25">
      <c r="E870">
        <v>12212</v>
      </c>
      <c r="F870" t="s">
        <v>1741</v>
      </c>
      <c r="G870" t="s">
        <v>1741</v>
      </c>
      <c r="H870"/>
    </row>
    <row r="871" spans="5:8" x14ac:dyDescent="0.25">
      <c r="E871">
        <v>12214</v>
      </c>
      <c r="F871" t="s">
        <v>1741</v>
      </c>
      <c r="G871" t="s">
        <v>1741</v>
      </c>
      <c r="H871"/>
    </row>
    <row r="872" spans="5:8" x14ac:dyDescent="0.25">
      <c r="E872">
        <v>12220</v>
      </c>
      <c r="F872" t="s">
        <v>1741</v>
      </c>
      <c r="G872" t="s">
        <v>1741</v>
      </c>
      <c r="H872"/>
    </row>
    <row r="873" spans="5:8" x14ac:dyDescent="0.25">
      <c r="E873">
        <v>12222</v>
      </c>
      <c r="F873" t="s">
        <v>1741</v>
      </c>
      <c r="G873" t="s">
        <v>1741</v>
      </c>
      <c r="H873"/>
    </row>
    <row r="874" spans="5:8" x14ac:dyDescent="0.25">
      <c r="E874">
        <v>12223</v>
      </c>
      <c r="F874" t="s">
        <v>1741</v>
      </c>
      <c r="G874" t="s">
        <v>1741</v>
      </c>
      <c r="H874"/>
    </row>
    <row r="875" spans="5:8" x14ac:dyDescent="0.25">
      <c r="E875">
        <v>12224</v>
      </c>
      <c r="F875" t="s">
        <v>1741</v>
      </c>
      <c r="G875" t="s">
        <v>1741</v>
      </c>
      <c r="H875"/>
    </row>
    <row r="876" spans="5:8" x14ac:dyDescent="0.25">
      <c r="E876">
        <v>12225</v>
      </c>
      <c r="F876" t="s">
        <v>1741</v>
      </c>
      <c r="G876" t="s">
        <v>1741</v>
      </c>
      <c r="H876"/>
    </row>
    <row r="877" spans="5:8" x14ac:dyDescent="0.25">
      <c r="E877">
        <v>12226</v>
      </c>
      <c r="F877" t="s">
        <v>1741</v>
      </c>
      <c r="G877" t="s">
        <v>1741</v>
      </c>
      <c r="H877"/>
    </row>
    <row r="878" spans="5:8" x14ac:dyDescent="0.25">
      <c r="E878">
        <v>12227</v>
      </c>
      <c r="F878" t="s">
        <v>1741</v>
      </c>
      <c r="G878" t="s">
        <v>1741</v>
      </c>
      <c r="H878"/>
    </row>
    <row r="879" spans="5:8" x14ac:dyDescent="0.25">
      <c r="E879">
        <v>12228</v>
      </c>
      <c r="F879" t="s">
        <v>1741</v>
      </c>
      <c r="G879" t="s">
        <v>1741</v>
      </c>
      <c r="H879"/>
    </row>
    <row r="880" spans="5:8" x14ac:dyDescent="0.25">
      <c r="E880">
        <v>12229</v>
      </c>
      <c r="F880" t="s">
        <v>1741</v>
      </c>
      <c r="G880" t="s">
        <v>1741</v>
      </c>
      <c r="H880"/>
    </row>
    <row r="881" spans="5:8" x14ac:dyDescent="0.25">
      <c r="E881">
        <v>12230</v>
      </c>
      <c r="F881" t="s">
        <v>1741</v>
      </c>
      <c r="G881" t="s">
        <v>1741</v>
      </c>
      <c r="H881"/>
    </row>
    <row r="882" spans="5:8" x14ac:dyDescent="0.25">
      <c r="E882">
        <v>12231</v>
      </c>
      <c r="F882" t="s">
        <v>1741</v>
      </c>
      <c r="G882" t="s">
        <v>1741</v>
      </c>
      <c r="H882"/>
    </row>
    <row r="883" spans="5:8" x14ac:dyDescent="0.25">
      <c r="E883">
        <v>12232</v>
      </c>
      <c r="F883" t="s">
        <v>1741</v>
      </c>
      <c r="G883" t="s">
        <v>1741</v>
      </c>
      <c r="H883"/>
    </row>
    <row r="884" spans="5:8" x14ac:dyDescent="0.25">
      <c r="E884">
        <v>12233</v>
      </c>
      <c r="F884" t="s">
        <v>1741</v>
      </c>
      <c r="G884" t="s">
        <v>1741</v>
      </c>
      <c r="H884"/>
    </row>
    <row r="885" spans="5:8" x14ac:dyDescent="0.25">
      <c r="E885">
        <v>12234</v>
      </c>
      <c r="F885" t="s">
        <v>1741</v>
      </c>
      <c r="G885" t="s">
        <v>1741</v>
      </c>
      <c r="H885"/>
    </row>
    <row r="886" spans="5:8" x14ac:dyDescent="0.25">
      <c r="E886">
        <v>12235</v>
      </c>
      <c r="F886" t="s">
        <v>1741</v>
      </c>
      <c r="G886" t="s">
        <v>1741</v>
      </c>
      <c r="H886"/>
    </row>
    <row r="887" spans="5:8" x14ac:dyDescent="0.25">
      <c r="E887">
        <v>12236</v>
      </c>
      <c r="F887" t="s">
        <v>1741</v>
      </c>
      <c r="G887" t="s">
        <v>1741</v>
      </c>
      <c r="H887"/>
    </row>
    <row r="888" spans="5:8" x14ac:dyDescent="0.25">
      <c r="E888">
        <v>12237</v>
      </c>
      <c r="F888" t="s">
        <v>1741</v>
      </c>
      <c r="G888" t="s">
        <v>1741</v>
      </c>
      <c r="H888"/>
    </row>
    <row r="889" spans="5:8" x14ac:dyDescent="0.25">
      <c r="E889">
        <v>12238</v>
      </c>
      <c r="F889" t="s">
        <v>1741</v>
      </c>
      <c r="G889" t="s">
        <v>1741</v>
      </c>
      <c r="H889"/>
    </row>
    <row r="890" spans="5:8" x14ac:dyDescent="0.25">
      <c r="E890">
        <v>12239</v>
      </c>
      <c r="F890" t="s">
        <v>1741</v>
      </c>
      <c r="G890" t="s">
        <v>1741</v>
      </c>
      <c r="H890"/>
    </row>
    <row r="891" spans="5:8" x14ac:dyDescent="0.25">
      <c r="E891">
        <v>12240</v>
      </c>
      <c r="F891" t="s">
        <v>1741</v>
      </c>
      <c r="G891" t="s">
        <v>1741</v>
      </c>
      <c r="H891"/>
    </row>
    <row r="892" spans="5:8" x14ac:dyDescent="0.25">
      <c r="E892">
        <v>12241</v>
      </c>
      <c r="F892" t="s">
        <v>1741</v>
      </c>
      <c r="G892" t="s">
        <v>1741</v>
      </c>
      <c r="H892"/>
    </row>
    <row r="893" spans="5:8" x14ac:dyDescent="0.25">
      <c r="E893">
        <v>12242</v>
      </c>
      <c r="F893" t="s">
        <v>1741</v>
      </c>
      <c r="G893" t="s">
        <v>1741</v>
      </c>
      <c r="H893"/>
    </row>
    <row r="894" spans="5:8" x14ac:dyDescent="0.25">
      <c r="E894">
        <v>12243</v>
      </c>
      <c r="F894" t="s">
        <v>1741</v>
      </c>
      <c r="G894" t="s">
        <v>1741</v>
      </c>
      <c r="H894"/>
    </row>
    <row r="895" spans="5:8" x14ac:dyDescent="0.25">
      <c r="E895">
        <v>12244</v>
      </c>
      <c r="F895" t="s">
        <v>1741</v>
      </c>
      <c r="G895" t="s">
        <v>1741</v>
      </c>
      <c r="H895"/>
    </row>
    <row r="896" spans="5:8" x14ac:dyDescent="0.25">
      <c r="E896">
        <v>12245</v>
      </c>
      <c r="F896" t="s">
        <v>1741</v>
      </c>
      <c r="G896" t="s">
        <v>1741</v>
      </c>
      <c r="H896"/>
    </row>
    <row r="897" spans="5:8" x14ac:dyDescent="0.25">
      <c r="E897">
        <v>12246</v>
      </c>
      <c r="F897" t="s">
        <v>1741</v>
      </c>
      <c r="G897" t="s">
        <v>1741</v>
      </c>
      <c r="H897"/>
    </row>
    <row r="898" spans="5:8" x14ac:dyDescent="0.25">
      <c r="E898">
        <v>12247</v>
      </c>
      <c r="F898" t="s">
        <v>1741</v>
      </c>
      <c r="G898" t="s">
        <v>1741</v>
      </c>
      <c r="H898"/>
    </row>
    <row r="899" spans="5:8" x14ac:dyDescent="0.25">
      <c r="E899">
        <v>12248</v>
      </c>
      <c r="F899" t="s">
        <v>1741</v>
      </c>
      <c r="G899" t="s">
        <v>1741</v>
      </c>
      <c r="H899"/>
    </row>
    <row r="900" spans="5:8" x14ac:dyDescent="0.25">
      <c r="E900">
        <v>12249</v>
      </c>
      <c r="F900" t="s">
        <v>1741</v>
      </c>
      <c r="G900" t="s">
        <v>1741</v>
      </c>
      <c r="H900"/>
    </row>
    <row r="901" spans="5:8" x14ac:dyDescent="0.25">
      <c r="E901">
        <v>12250</v>
      </c>
      <c r="F901" t="s">
        <v>1741</v>
      </c>
      <c r="G901" t="s">
        <v>1741</v>
      </c>
      <c r="H901"/>
    </row>
    <row r="902" spans="5:8" x14ac:dyDescent="0.25">
      <c r="E902">
        <v>12252</v>
      </c>
      <c r="F902" t="s">
        <v>1741</v>
      </c>
      <c r="G902" t="s">
        <v>1741</v>
      </c>
      <c r="H902"/>
    </row>
    <row r="903" spans="5:8" x14ac:dyDescent="0.25">
      <c r="E903">
        <v>12255</v>
      </c>
      <c r="F903" t="s">
        <v>1741</v>
      </c>
      <c r="G903" t="s">
        <v>1741</v>
      </c>
      <c r="H903"/>
    </row>
    <row r="904" spans="5:8" x14ac:dyDescent="0.25">
      <c r="E904">
        <v>12256</v>
      </c>
      <c r="F904" t="s">
        <v>1741</v>
      </c>
      <c r="G904" t="s">
        <v>1741</v>
      </c>
      <c r="H904"/>
    </row>
    <row r="905" spans="5:8" x14ac:dyDescent="0.25">
      <c r="E905">
        <v>12257</v>
      </c>
      <c r="F905" t="s">
        <v>1741</v>
      </c>
      <c r="G905" t="s">
        <v>1741</v>
      </c>
      <c r="H905"/>
    </row>
    <row r="906" spans="5:8" x14ac:dyDescent="0.25">
      <c r="E906">
        <v>12260</v>
      </c>
      <c r="F906" t="s">
        <v>1741</v>
      </c>
      <c r="G906" t="s">
        <v>1741</v>
      </c>
      <c r="H906"/>
    </row>
    <row r="907" spans="5:8" x14ac:dyDescent="0.25">
      <c r="E907">
        <v>12261</v>
      </c>
      <c r="F907" t="s">
        <v>1741</v>
      </c>
      <c r="G907" t="s">
        <v>1741</v>
      </c>
      <c r="H907"/>
    </row>
    <row r="908" spans="5:8" x14ac:dyDescent="0.25">
      <c r="E908">
        <v>12288</v>
      </c>
      <c r="F908" t="s">
        <v>1741</v>
      </c>
      <c r="G908" t="s">
        <v>1741</v>
      </c>
      <c r="H908"/>
    </row>
    <row r="909" spans="5:8" x14ac:dyDescent="0.25">
      <c r="E909">
        <v>12301</v>
      </c>
      <c r="F909" t="s">
        <v>1743</v>
      </c>
      <c r="G909" t="s">
        <v>1743</v>
      </c>
      <c r="H909"/>
    </row>
    <row r="910" spans="5:8" x14ac:dyDescent="0.25">
      <c r="E910">
        <v>12302</v>
      </c>
      <c r="F910" t="s">
        <v>1743</v>
      </c>
      <c r="G910" t="s">
        <v>1743</v>
      </c>
      <c r="H910"/>
    </row>
    <row r="911" spans="5:8" x14ac:dyDescent="0.25">
      <c r="E911">
        <v>12303</v>
      </c>
      <c r="F911" t="s">
        <v>1743</v>
      </c>
      <c r="G911" t="s">
        <v>1743</v>
      </c>
      <c r="H911"/>
    </row>
    <row r="912" spans="5:8" x14ac:dyDescent="0.25">
      <c r="E912">
        <v>12304</v>
      </c>
      <c r="F912" t="s">
        <v>1743</v>
      </c>
      <c r="G912" t="s">
        <v>1743</v>
      </c>
      <c r="H912"/>
    </row>
    <row r="913" spans="5:8" x14ac:dyDescent="0.25">
      <c r="E913">
        <v>12305</v>
      </c>
      <c r="F913" t="s">
        <v>1743</v>
      </c>
      <c r="G913" t="s">
        <v>1743</v>
      </c>
      <c r="H913"/>
    </row>
    <row r="914" spans="5:8" x14ac:dyDescent="0.25">
      <c r="E914">
        <v>12306</v>
      </c>
      <c r="F914" t="s">
        <v>1743</v>
      </c>
      <c r="G914" t="s">
        <v>1743</v>
      </c>
      <c r="H914"/>
    </row>
    <row r="915" spans="5:8" x14ac:dyDescent="0.25">
      <c r="E915">
        <v>12307</v>
      </c>
      <c r="F915" t="s">
        <v>1743</v>
      </c>
      <c r="G915" t="s">
        <v>1743</v>
      </c>
      <c r="H915"/>
    </row>
    <row r="916" spans="5:8" x14ac:dyDescent="0.25">
      <c r="E916">
        <v>12308</v>
      </c>
      <c r="F916" t="s">
        <v>1743</v>
      </c>
      <c r="G916" t="s">
        <v>1743</v>
      </c>
      <c r="H916"/>
    </row>
    <row r="917" spans="5:8" x14ac:dyDescent="0.25">
      <c r="E917">
        <v>12309</v>
      </c>
      <c r="F917" t="s">
        <v>1743</v>
      </c>
      <c r="G917" t="s">
        <v>1743</v>
      </c>
      <c r="H917"/>
    </row>
    <row r="918" spans="5:8" x14ac:dyDescent="0.25">
      <c r="E918">
        <v>12325</v>
      </c>
      <c r="F918" t="s">
        <v>1743</v>
      </c>
      <c r="G918" t="s">
        <v>1743</v>
      </c>
      <c r="H918"/>
    </row>
    <row r="919" spans="5:8" x14ac:dyDescent="0.25">
      <c r="E919">
        <v>12345</v>
      </c>
      <c r="F919" t="s">
        <v>1743</v>
      </c>
      <c r="G919" t="s">
        <v>1743</v>
      </c>
      <c r="H919"/>
    </row>
    <row r="920" spans="5:8" x14ac:dyDescent="0.25">
      <c r="E920">
        <v>12401</v>
      </c>
      <c r="F920" t="s">
        <v>1886</v>
      </c>
      <c r="G920" t="s">
        <v>1885</v>
      </c>
      <c r="H920"/>
    </row>
    <row r="921" spans="5:8" x14ac:dyDescent="0.25">
      <c r="E921">
        <v>12402</v>
      </c>
      <c r="F921" t="s">
        <v>1886</v>
      </c>
      <c r="G921" t="s">
        <v>1885</v>
      </c>
      <c r="H921"/>
    </row>
    <row r="922" spans="5:8" x14ac:dyDescent="0.25">
      <c r="E922">
        <v>12404</v>
      </c>
      <c r="F922" t="s">
        <v>1886</v>
      </c>
      <c r="G922" t="s">
        <v>1887</v>
      </c>
      <c r="H922"/>
    </row>
    <row r="923" spans="5:8" x14ac:dyDescent="0.25">
      <c r="E923">
        <v>12405</v>
      </c>
      <c r="F923" t="s">
        <v>1748</v>
      </c>
      <c r="G923" t="s">
        <v>1888</v>
      </c>
      <c r="H923"/>
    </row>
    <row r="924" spans="5:8" x14ac:dyDescent="0.25">
      <c r="E924">
        <v>12406</v>
      </c>
      <c r="F924" t="s">
        <v>279</v>
      </c>
      <c r="G924" t="s">
        <v>1889</v>
      </c>
      <c r="H924"/>
    </row>
    <row r="925" spans="5:8" x14ac:dyDescent="0.25">
      <c r="E925">
        <v>12407</v>
      </c>
      <c r="F925" t="s">
        <v>1748</v>
      </c>
      <c r="G925" t="s">
        <v>1890</v>
      </c>
      <c r="H925"/>
    </row>
    <row r="926" spans="5:8" x14ac:dyDescent="0.25">
      <c r="E926">
        <v>12409</v>
      </c>
      <c r="F926" t="s">
        <v>1886</v>
      </c>
      <c r="G926" t="s">
        <v>1891</v>
      </c>
      <c r="H926"/>
    </row>
    <row r="927" spans="5:8" x14ac:dyDescent="0.25">
      <c r="E927">
        <v>12410</v>
      </c>
      <c r="F927" t="s">
        <v>1886</v>
      </c>
      <c r="G927" t="s">
        <v>1892</v>
      </c>
      <c r="H927"/>
    </row>
    <row r="928" spans="5:8" x14ac:dyDescent="0.25">
      <c r="E928">
        <v>12411</v>
      </c>
      <c r="F928" t="s">
        <v>1886</v>
      </c>
      <c r="G928" t="s">
        <v>1893</v>
      </c>
      <c r="H928"/>
    </row>
    <row r="929" spans="5:8" x14ac:dyDescent="0.25">
      <c r="E929">
        <v>12412</v>
      </c>
      <c r="F929" t="s">
        <v>1886</v>
      </c>
      <c r="G929" t="s">
        <v>1894</v>
      </c>
      <c r="H929"/>
    </row>
    <row r="930" spans="5:8" x14ac:dyDescent="0.25">
      <c r="E930">
        <v>12413</v>
      </c>
      <c r="F930" t="s">
        <v>1748</v>
      </c>
      <c r="G930" t="s">
        <v>1895</v>
      </c>
      <c r="H930"/>
    </row>
    <row r="931" spans="5:8" x14ac:dyDescent="0.25">
      <c r="E931">
        <v>12414</v>
      </c>
      <c r="F931" t="s">
        <v>1748</v>
      </c>
      <c r="G931" t="s">
        <v>1896</v>
      </c>
      <c r="H931"/>
    </row>
    <row r="932" spans="5:8" x14ac:dyDescent="0.25">
      <c r="E932">
        <v>12416</v>
      </c>
      <c r="F932" t="s">
        <v>1886</v>
      </c>
      <c r="G932" t="s">
        <v>1897</v>
      </c>
      <c r="H932"/>
    </row>
    <row r="933" spans="5:8" x14ac:dyDescent="0.25">
      <c r="E933">
        <v>12417</v>
      </c>
      <c r="F933" t="s">
        <v>1886</v>
      </c>
      <c r="G933" t="s">
        <v>1898</v>
      </c>
      <c r="H933"/>
    </row>
    <row r="934" spans="5:8" x14ac:dyDescent="0.25">
      <c r="E934">
        <v>12418</v>
      </c>
      <c r="F934" t="s">
        <v>1748</v>
      </c>
      <c r="G934" t="s">
        <v>1899</v>
      </c>
      <c r="H934"/>
    </row>
    <row r="935" spans="5:8" x14ac:dyDescent="0.25">
      <c r="E935">
        <v>12419</v>
      </c>
      <c r="F935" t="s">
        <v>1886</v>
      </c>
      <c r="G935" t="s">
        <v>1900</v>
      </c>
      <c r="H935"/>
    </row>
    <row r="936" spans="5:8" x14ac:dyDescent="0.25">
      <c r="E936">
        <v>12420</v>
      </c>
      <c r="F936" t="s">
        <v>1886</v>
      </c>
      <c r="G936" t="s">
        <v>1901</v>
      </c>
      <c r="H936"/>
    </row>
    <row r="937" spans="5:8" x14ac:dyDescent="0.25">
      <c r="E937">
        <v>12421</v>
      </c>
      <c r="F937" t="s">
        <v>279</v>
      </c>
      <c r="G937" t="s">
        <v>1902</v>
      </c>
      <c r="H937"/>
    </row>
    <row r="938" spans="5:8" x14ac:dyDescent="0.25">
      <c r="E938">
        <v>12422</v>
      </c>
      <c r="F938" t="s">
        <v>1748</v>
      </c>
      <c r="G938" t="s">
        <v>1903</v>
      </c>
      <c r="H938"/>
    </row>
    <row r="939" spans="5:8" x14ac:dyDescent="0.25">
      <c r="E939">
        <v>12423</v>
      </c>
      <c r="F939" t="s">
        <v>1748</v>
      </c>
      <c r="G939" t="s">
        <v>1904</v>
      </c>
      <c r="H939"/>
    </row>
    <row r="940" spans="5:8" x14ac:dyDescent="0.25">
      <c r="E940">
        <v>12424</v>
      </c>
      <c r="F940" t="s">
        <v>1748</v>
      </c>
      <c r="G940" t="s">
        <v>1905</v>
      </c>
      <c r="H940"/>
    </row>
    <row r="941" spans="5:8" x14ac:dyDescent="0.25">
      <c r="E941">
        <v>12427</v>
      </c>
      <c r="F941" t="s">
        <v>1748</v>
      </c>
      <c r="G941" t="s">
        <v>1906</v>
      </c>
      <c r="H941"/>
    </row>
    <row r="942" spans="5:8" x14ac:dyDescent="0.25">
      <c r="E942">
        <v>12428</v>
      </c>
      <c r="F942" t="s">
        <v>1886</v>
      </c>
      <c r="G942" t="s">
        <v>1907</v>
      </c>
      <c r="H942"/>
    </row>
    <row r="943" spans="5:8" x14ac:dyDescent="0.25">
      <c r="E943">
        <v>12429</v>
      </c>
      <c r="F943" t="s">
        <v>1886</v>
      </c>
      <c r="G943" t="s">
        <v>1908</v>
      </c>
      <c r="H943"/>
    </row>
    <row r="944" spans="5:8" x14ac:dyDescent="0.25">
      <c r="E944">
        <v>12430</v>
      </c>
      <c r="F944" t="s">
        <v>279</v>
      </c>
      <c r="G944" t="s">
        <v>1909</v>
      </c>
      <c r="H944"/>
    </row>
    <row r="945" spans="5:8" x14ac:dyDescent="0.25">
      <c r="E945">
        <v>12431</v>
      </c>
      <c r="F945" t="s">
        <v>1748</v>
      </c>
      <c r="G945" t="s">
        <v>1910</v>
      </c>
      <c r="H945"/>
    </row>
    <row r="946" spans="5:8" x14ac:dyDescent="0.25">
      <c r="E946">
        <v>12432</v>
      </c>
      <c r="F946" t="s">
        <v>1886</v>
      </c>
      <c r="G946" t="s">
        <v>1911</v>
      </c>
      <c r="H946"/>
    </row>
    <row r="947" spans="5:8" x14ac:dyDescent="0.25">
      <c r="E947">
        <v>12433</v>
      </c>
      <c r="F947" t="s">
        <v>1886</v>
      </c>
      <c r="G947" t="s">
        <v>1912</v>
      </c>
      <c r="H947"/>
    </row>
    <row r="948" spans="5:8" x14ac:dyDescent="0.25">
      <c r="E948">
        <v>12434</v>
      </c>
      <c r="F948" t="s">
        <v>279</v>
      </c>
      <c r="G948" t="s">
        <v>1913</v>
      </c>
      <c r="H948"/>
    </row>
    <row r="949" spans="5:8" x14ac:dyDescent="0.25">
      <c r="E949">
        <v>12435</v>
      </c>
      <c r="F949" t="s">
        <v>1886</v>
      </c>
      <c r="G949" t="s">
        <v>1914</v>
      </c>
      <c r="H949"/>
    </row>
    <row r="950" spans="5:8" x14ac:dyDescent="0.25">
      <c r="E950">
        <v>12436</v>
      </c>
      <c r="F950" t="s">
        <v>1748</v>
      </c>
      <c r="G950" t="s">
        <v>1915</v>
      </c>
      <c r="H950"/>
    </row>
    <row r="951" spans="5:8" x14ac:dyDescent="0.25">
      <c r="E951">
        <v>12438</v>
      </c>
      <c r="F951" t="s">
        <v>279</v>
      </c>
      <c r="G951" t="s">
        <v>1916</v>
      </c>
      <c r="H951"/>
    </row>
    <row r="952" spans="5:8" x14ac:dyDescent="0.25">
      <c r="E952">
        <v>12439</v>
      </c>
      <c r="F952" t="s">
        <v>1748</v>
      </c>
      <c r="G952" t="s">
        <v>1917</v>
      </c>
      <c r="H952"/>
    </row>
    <row r="953" spans="5:8" x14ac:dyDescent="0.25">
      <c r="E953">
        <v>12440</v>
      </c>
      <c r="F953" t="s">
        <v>1886</v>
      </c>
      <c r="G953" t="s">
        <v>1918</v>
      </c>
      <c r="H953"/>
    </row>
    <row r="954" spans="5:8" x14ac:dyDescent="0.25">
      <c r="E954">
        <v>12441</v>
      </c>
      <c r="F954" t="s">
        <v>1886</v>
      </c>
      <c r="G954" t="s">
        <v>1919</v>
      </c>
      <c r="H954"/>
    </row>
    <row r="955" spans="5:8" x14ac:dyDescent="0.25">
      <c r="E955">
        <v>12442</v>
      </c>
      <c r="F955" t="s">
        <v>1748</v>
      </c>
      <c r="G955" t="s">
        <v>1920</v>
      </c>
      <c r="H955"/>
    </row>
    <row r="956" spans="5:8" x14ac:dyDescent="0.25">
      <c r="E956">
        <v>12443</v>
      </c>
      <c r="F956" t="s">
        <v>1886</v>
      </c>
      <c r="G956" t="s">
        <v>1921</v>
      </c>
      <c r="H956"/>
    </row>
    <row r="957" spans="5:8" x14ac:dyDescent="0.25">
      <c r="E957">
        <v>12444</v>
      </c>
      <c r="F957" t="s">
        <v>1748</v>
      </c>
      <c r="G957" t="s">
        <v>1922</v>
      </c>
      <c r="H957"/>
    </row>
    <row r="958" spans="5:8" x14ac:dyDescent="0.25">
      <c r="E958">
        <v>12446</v>
      </c>
      <c r="F958" t="s">
        <v>1886</v>
      </c>
      <c r="G958" t="s">
        <v>1923</v>
      </c>
      <c r="H958"/>
    </row>
    <row r="959" spans="5:8" x14ac:dyDescent="0.25">
      <c r="E959">
        <v>12448</v>
      </c>
      <c r="F959" t="s">
        <v>1886</v>
      </c>
      <c r="G959" t="s">
        <v>1924</v>
      </c>
      <c r="H959"/>
    </row>
    <row r="960" spans="5:8" x14ac:dyDescent="0.25">
      <c r="E960">
        <v>12449</v>
      </c>
      <c r="F960" t="s">
        <v>1886</v>
      </c>
      <c r="G960" t="s">
        <v>1925</v>
      </c>
      <c r="H960"/>
    </row>
    <row r="961" spans="5:8" x14ac:dyDescent="0.25">
      <c r="E961">
        <v>12450</v>
      </c>
      <c r="F961" t="s">
        <v>1748</v>
      </c>
      <c r="G961" t="s">
        <v>1926</v>
      </c>
      <c r="H961"/>
    </row>
    <row r="962" spans="5:8" x14ac:dyDescent="0.25">
      <c r="E962">
        <v>12451</v>
      </c>
      <c r="F962" t="s">
        <v>1748</v>
      </c>
      <c r="G962" t="s">
        <v>1927</v>
      </c>
      <c r="H962"/>
    </row>
    <row r="963" spans="5:8" x14ac:dyDescent="0.25">
      <c r="E963">
        <v>12452</v>
      </c>
      <c r="F963" t="s">
        <v>1748</v>
      </c>
      <c r="G963" t="s">
        <v>1928</v>
      </c>
      <c r="H963"/>
    </row>
    <row r="964" spans="5:8" x14ac:dyDescent="0.25">
      <c r="E964">
        <v>12453</v>
      </c>
      <c r="F964" t="s">
        <v>1886</v>
      </c>
      <c r="G964" t="s">
        <v>1929</v>
      </c>
      <c r="H964"/>
    </row>
    <row r="965" spans="5:8" x14ac:dyDescent="0.25">
      <c r="E965">
        <v>12454</v>
      </c>
      <c r="F965" t="s">
        <v>1748</v>
      </c>
      <c r="G965" t="s">
        <v>1930</v>
      </c>
      <c r="H965"/>
    </row>
    <row r="966" spans="5:8" x14ac:dyDescent="0.25">
      <c r="E966">
        <v>12455</v>
      </c>
      <c r="F966" t="s">
        <v>279</v>
      </c>
      <c r="G966" t="s">
        <v>1931</v>
      </c>
      <c r="H966"/>
    </row>
    <row r="967" spans="5:8" x14ac:dyDescent="0.25">
      <c r="E967">
        <v>12456</v>
      </c>
      <c r="F967" t="s">
        <v>1886</v>
      </c>
      <c r="G967" t="s">
        <v>1932</v>
      </c>
      <c r="H967"/>
    </row>
    <row r="968" spans="5:8" x14ac:dyDescent="0.25">
      <c r="E968">
        <v>12457</v>
      </c>
      <c r="F968" t="s">
        <v>1886</v>
      </c>
      <c r="G968" t="s">
        <v>1933</v>
      </c>
      <c r="H968"/>
    </row>
    <row r="969" spans="5:8" x14ac:dyDescent="0.25">
      <c r="E969">
        <v>12458</v>
      </c>
      <c r="F969" t="s">
        <v>1886</v>
      </c>
      <c r="G969" t="s">
        <v>1934</v>
      </c>
      <c r="H969"/>
    </row>
    <row r="970" spans="5:8" x14ac:dyDescent="0.25">
      <c r="E970">
        <v>12459</v>
      </c>
      <c r="F970" t="s">
        <v>279</v>
      </c>
      <c r="G970" t="s">
        <v>1935</v>
      </c>
      <c r="H970"/>
    </row>
    <row r="971" spans="5:8" x14ac:dyDescent="0.25">
      <c r="E971">
        <v>12460</v>
      </c>
      <c r="F971" t="s">
        <v>1748</v>
      </c>
      <c r="G971" t="s">
        <v>1936</v>
      </c>
      <c r="H971"/>
    </row>
    <row r="972" spans="5:8" x14ac:dyDescent="0.25">
      <c r="E972">
        <v>12461</v>
      </c>
      <c r="F972" t="s">
        <v>1886</v>
      </c>
      <c r="G972" t="s">
        <v>1937</v>
      </c>
      <c r="H972"/>
    </row>
    <row r="973" spans="5:8" x14ac:dyDescent="0.25">
      <c r="E973">
        <v>12463</v>
      </c>
      <c r="F973" t="s">
        <v>1748</v>
      </c>
      <c r="G973" t="s">
        <v>1938</v>
      </c>
      <c r="H973"/>
    </row>
    <row r="974" spans="5:8" x14ac:dyDescent="0.25">
      <c r="E974">
        <v>12464</v>
      </c>
      <c r="F974" t="s">
        <v>1886</v>
      </c>
      <c r="G974" t="s">
        <v>1939</v>
      </c>
      <c r="H974"/>
    </row>
    <row r="975" spans="5:8" x14ac:dyDescent="0.25">
      <c r="E975">
        <v>12465</v>
      </c>
      <c r="F975" t="s">
        <v>1886</v>
      </c>
      <c r="G975" t="s">
        <v>1940</v>
      </c>
      <c r="H975"/>
    </row>
    <row r="976" spans="5:8" x14ac:dyDescent="0.25">
      <c r="E976">
        <v>12466</v>
      </c>
      <c r="F976" t="s">
        <v>1886</v>
      </c>
      <c r="G976" t="s">
        <v>1941</v>
      </c>
      <c r="H976"/>
    </row>
    <row r="977" spans="5:8" x14ac:dyDescent="0.25">
      <c r="E977">
        <v>12468</v>
      </c>
      <c r="F977" t="s">
        <v>1748</v>
      </c>
      <c r="G977" t="s">
        <v>1942</v>
      </c>
      <c r="H977"/>
    </row>
    <row r="978" spans="5:8" x14ac:dyDescent="0.25">
      <c r="E978">
        <v>12469</v>
      </c>
      <c r="F978" t="s">
        <v>1741</v>
      </c>
      <c r="G978" t="s">
        <v>1943</v>
      </c>
      <c r="H978"/>
    </row>
    <row r="979" spans="5:8" x14ac:dyDescent="0.25">
      <c r="E979">
        <v>12470</v>
      </c>
      <c r="F979" t="s">
        <v>1748</v>
      </c>
      <c r="G979" t="s">
        <v>1944</v>
      </c>
      <c r="H979"/>
    </row>
    <row r="980" spans="5:8" x14ac:dyDescent="0.25">
      <c r="E980">
        <v>12471</v>
      </c>
      <c r="F980" t="s">
        <v>1886</v>
      </c>
      <c r="G980" t="s">
        <v>1945</v>
      </c>
      <c r="H980"/>
    </row>
    <row r="981" spans="5:8" x14ac:dyDescent="0.25">
      <c r="E981">
        <v>12472</v>
      </c>
      <c r="F981" t="s">
        <v>1886</v>
      </c>
      <c r="G981" t="s">
        <v>1946</v>
      </c>
      <c r="H981"/>
    </row>
    <row r="982" spans="5:8" x14ac:dyDescent="0.25">
      <c r="E982">
        <v>12473</v>
      </c>
      <c r="F982" t="s">
        <v>1748</v>
      </c>
      <c r="G982" t="s">
        <v>1947</v>
      </c>
      <c r="H982"/>
    </row>
    <row r="983" spans="5:8" x14ac:dyDescent="0.25">
      <c r="E983">
        <v>12474</v>
      </c>
      <c r="F983" t="s">
        <v>279</v>
      </c>
      <c r="G983" t="s">
        <v>1948</v>
      </c>
      <c r="H983"/>
    </row>
    <row r="984" spans="5:8" x14ac:dyDescent="0.25">
      <c r="E984">
        <v>12475</v>
      </c>
      <c r="F984" t="s">
        <v>1886</v>
      </c>
      <c r="G984" t="s">
        <v>1949</v>
      </c>
      <c r="H984"/>
    </row>
    <row r="985" spans="5:8" x14ac:dyDescent="0.25">
      <c r="E985">
        <v>12477</v>
      </c>
      <c r="F985" t="s">
        <v>1886</v>
      </c>
      <c r="G985" t="s">
        <v>1950</v>
      </c>
      <c r="H985"/>
    </row>
    <row r="986" spans="5:8" x14ac:dyDescent="0.25">
      <c r="E986">
        <v>12480</v>
      </c>
      <c r="F986" t="s">
        <v>1886</v>
      </c>
      <c r="G986" t="s">
        <v>1951</v>
      </c>
      <c r="H986"/>
    </row>
    <row r="987" spans="5:8" x14ac:dyDescent="0.25">
      <c r="E987">
        <v>12481</v>
      </c>
      <c r="F987" t="s">
        <v>1886</v>
      </c>
      <c r="G987" t="s">
        <v>1952</v>
      </c>
      <c r="H987"/>
    </row>
    <row r="988" spans="5:8" x14ac:dyDescent="0.25">
      <c r="E988">
        <v>12482</v>
      </c>
      <c r="F988" t="s">
        <v>1748</v>
      </c>
      <c r="G988" t="s">
        <v>1953</v>
      </c>
      <c r="H988"/>
    </row>
    <row r="989" spans="5:8" x14ac:dyDescent="0.25">
      <c r="E989">
        <v>12483</v>
      </c>
      <c r="F989" t="s">
        <v>1886</v>
      </c>
      <c r="G989" t="s">
        <v>1954</v>
      </c>
      <c r="H989"/>
    </row>
    <row r="990" spans="5:8" x14ac:dyDescent="0.25">
      <c r="E990">
        <v>12484</v>
      </c>
      <c r="F990" t="s">
        <v>1886</v>
      </c>
      <c r="G990" t="s">
        <v>1955</v>
      </c>
      <c r="H990"/>
    </row>
    <row r="991" spans="5:8" x14ac:dyDescent="0.25">
      <c r="E991">
        <v>12485</v>
      </c>
      <c r="F991" t="s">
        <v>1748</v>
      </c>
      <c r="G991" t="s">
        <v>1956</v>
      </c>
      <c r="H991"/>
    </row>
    <row r="992" spans="5:8" x14ac:dyDescent="0.25">
      <c r="E992">
        <v>12486</v>
      </c>
      <c r="F992" t="s">
        <v>1886</v>
      </c>
      <c r="G992" t="s">
        <v>1957</v>
      </c>
      <c r="H992"/>
    </row>
    <row r="993" spans="5:8" x14ac:dyDescent="0.25">
      <c r="E993">
        <v>12487</v>
      </c>
      <c r="F993" t="s">
        <v>1886</v>
      </c>
      <c r="G993" t="s">
        <v>1958</v>
      </c>
      <c r="H993"/>
    </row>
    <row r="994" spans="5:8" x14ac:dyDescent="0.25">
      <c r="E994">
        <v>12489</v>
      </c>
      <c r="F994" t="s">
        <v>1886</v>
      </c>
      <c r="G994" t="s">
        <v>1959</v>
      </c>
      <c r="H994"/>
    </row>
    <row r="995" spans="5:8" x14ac:dyDescent="0.25">
      <c r="E995">
        <v>12490</v>
      </c>
      <c r="F995" t="s">
        <v>1886</v>
      </c>
      <c r="G995" t="s">
        <v>1960</v>
      </c>
      <c r="H995"/>
    </row>
    <row r="996" spans="5:8" x14ac:dyDescent="0.25">
      <c r="E996">
        <v>12491</v>
      </c>
      <c r="F996" t="s">
        <v>1886</v>
      </c>
      <c r="G996" t="s">
        <v>1961</v>
      </c>
      <c r="H996"/>
    </row>
    <row r="997" spans="5:8" x14ac:dyDescent="0.25">
      <c r="E997">
        <v>12492</v>
      </c>
      <c r="F997" t="s">
        <v>1748</v>
      </c>
      <c r="G997" t="s">
        <v>1962</v>
      </c>
      <c r="H997"/>
    </row>
    <row r="998" spans="5:8" x14ac:dyDescent="0.25">
      <c r="E998">
        <v>12493</v>
      </c>
      <c r="F998" t="s">
        <v>1886</v>
      </c>
      <c r="G998" t="s">
        <v>1963</v>
      </c>
      <c r="H998"/>
    </row>
    <row r="999" spans="5:8" x14ac:dyDescent="0.25">
      <c r="E999">
        <v>12494</v>
      </c>
      <c r="F999" t="s">
        <v>1886</v>
      </c>
      <c r="G999" t="s">
        <v>1964</v>
      </c>
      <c r="H999"/>
    </row>
    <row r="1000" spans="5:8" x14ac:dyDescent="0.25">
      <c r="E1000">
        <v>12495</v>
      </c>
      <c r="F1000" t="s">
        <v>1886</v>
      </c>
      <c r="G1000" t="s">
        <v>1965</v>
      </c>
      <c r="H1000"/>
    </row>
    <row r="1001" spans="5:8" x14ac:dyDescent="0.25">
      <c r="E1001">
        <v>12496</v>
      </c>
      <c r="F1001" t="s">
        <v>1748</v>
      </c>
      <c r="G1001" t="s">
        <v>1966</v>
      </c>
      <c r="H1001"/>
    </row>
    <row r="1002" spans="5:8" x14ac:dyDescent="0.25">
      <c r="E1002">
        <v>12498</v>
      </c>
      <c r="F1002" t="s">
        <v>1886</v>
      </c>
      <c r="G1002" t="s">
        <v>1967</v>
      </c>
      <c r="H1002"/>
    </row>
    <row r="1003" spans="5:8" x14ac:dyDescent="0.25">
      <c r="E1003">
        <v>12501</v>
      </c>
      <c r="F1003" t="s">
        <v>1969</v>
      </c>
      <c r="G1003" t="s">
        <v>1968</v>
      </c>
      <c r="H1003"/>
    </row>
    <row r="1004" spans="5:8" x14ac:dyDescent="0.25">
      <c r="E1004">
        <v>12502</v>
      </c>
      <c r="F1004" t="s">
        <v>394</v>
      </c>
      <c r="G1004" t="s">
        <v>1970</v>
      </c>
      <c r="H1004"/>
    </row>
    <row r="1005" spans="5:8" x14ac:dyDescent="0.25">
      <c r="E1005">
        <v>12503</v>
      </c>
      <c r="F1005" t="s">
        <v>394</v>
      </c>
      <c r="G1005" t="s">
        <v>1971</v>
      </c>
      <c r="H1005"/>
    </row>
    <row r="1006" spans="5:8" x14ac:dyDescent="0.25">
      <c r="E1006">
        <v>12504</v>
      </c>
      <c r="F1006" t="s">
        <v>1969</v>
      </c>
      <c r="G1006" t="s">
        <v>1972</v>
      </c>
      <c r="H1006"/>
    </row>
    <row r="1007" spans="5:8" x14ac:dyDescent="0.25">
      <c r="E1007">
        <v>12506</v>
      </c>
      <c r="F1007" t="s">
        <v>1969</v>
      </c>
      <c r="G1007" t="s">
        <v>1973</v>
      </c>
      <c r="H1007"/>
    </row>
    <row r="1008" spans="5:8" x14ac:dyDescent="0.25">
      <c r="E1008">
        <v>12507</v>
      </c>
      <c r="F1008" t="s">
        <v>1969</v>
      </c>
      <c r="G1008" t="s">
        <v>1974</v>
      </c>
      <c r="H1008"/>
    </row>
    <row r="1009" spans="5:8" x14ac:dyDescent="0.25">
      <c r="E1009">
        <v>12508</v>
      </c>
      <c r="F1009" t="s">
        <v>1969</v>
      </c>
      <c r="G1009" t="s">
        <v>1975</v>
      </c>
      <c r="H1009"/>
    </row>
    <row r="1010" spans="5:8" x14ac:dyDescent="0.25">
      <c r="E1010">
        <v>12510</v>
      </c>
      <c r="F1010" t="s">
        <v>1969</v>
      </c>
      <c r="G1010" t="s">
        <v>1976</v>
      </c>
      <c r="H1010"/>
    </row>
    <row r="1011" spans="5:8" x14ac:dyDescent="0.25">
      <c r="E1011">
        <v>12511</v>
      </c>
      <c r="F1011" t="s">
        <v>1969</v>
      </c>
      <c r="G1011" t="s">
        <v>1977</v>
      </c>
      <c r="H1011"/>
    </row>
    <row r="1012" spans="5:8" x14ac:dyDescent="0.25">
      <c r="E1012">
        <v>12512</v>
      </c>
      <c r="F1012" t="s">
        <v>1969</v>
      </c>
      <c r="G1012" t="s">
        <v>1978</v>
      </c>
      <c r="H1012"/>
    </row>
    <row r="1013" spans="5:8" x14ac:dyDescent="0.25">
      <c r="E1013">
        <v>12513</v>
      </c>
      <c r="F1013" t="s">
        <v>394</v>
      </c>
      <c r="G1013" t="s">
        <v>1979</v>
      </c>
      <c r="H1013"/>
    </row>
    <row r="1014" spans="5:8" x14ac:dyDescent="0.25">
      <c r="E1014">
        <v>12514</v>
      </c>
      <c r="F1014" t="s">
        <v>1969</v>
      </c>
      <c r="G1014" t="s">
        <v>1980</v>
      </c>
      <c r="H1014"/>
    </row>
    <row r="1015" spans="5:8" x14ac:dyDescent="0.25">
      <c r="E1015">
        <v>12515</v>
      </c>
      <c r="F1015" t="s">
        <v>1886</v>
      </c>
      <c r="G1015" t="s">
        <v>1981</v>
      </c>
      <c r="H1015"/>
    </row>
    <row r="1016" spans="5:8" x14ac:dyDescent="0.25">
      <c r="E1016">
        <v>12516</v>
      </c>
      <c r="F1016" t="s">
        <v>394</v>
      </c>
      <c r="G1016" t="s">
        <v>1982</v>
      </c>
      <c r="H1016"/>
    </row>
    <row r="1017" spans="5:8" x14ac:dyDescent="0.25">
      <c r="E1017">
        <v>12517</v>
      </c>
      <c r="F1017" t="s">
        <v>394</v>
      </c>
      <c r="G1017" t="s">
        <v>1983</v>
      </c>
      <c r="H1017"/>
    </row>
    <row r="1018" spans="5:8" x14ac:dyDescent="0.25">
      <c r="E1018">
        <v>12518</v>
      </c>
      <c r="F1018" t="s">
        <v>1469</v>
      </c>
      <c r="G1018" t="s">
        <v>1984</v>
      </c>
      <c r="H1018"/>
    </row>
    <row r="1019" spans="5:8" x14ac:dyDescent="0.25">
      <c r="E1019">
        <v>12520</v>
      </c>
      <c r="F1019" t="s">
        <v>1469</v>
      </c>
      <c r="G1019" t="s">
        <v>1985</v>
      </c>
      <c r="H1019"/>
    </row>
    <row r="1020" spans="5:8" x14ac:dyDescent="0.25">
      <c r="E1020">
        <v>12521</v>
      </c>
      <c r="F1020" t="s">
        <v>394</v>
      </c>
      <c r="G1020" t="s">
        <v>1986</v>
      </c>
      <c r="H1020"/>
    </row>
    <row r="1021" spans="5:8" x14ac:dyDescent="0.25">
      <c r="E1021">
        <v>12522</v>
      </c>
      <c r="F1021" t="s">
        <v>1969</v>
      </c>
      <c r="G1021" t="s">
        <v>1987</v>
      </c>
      <c r="H1021"/>
    </row>
    <row r="1022" spans="5:8" x14ac:dyDescent="0.25">
      <c r="E1022">
        <v>12523</v>
      </c>
      <c r="F1022" t="s">
        <v>394</v>
      </c>
      <c r="G1022" t="s">
        <v>1988</v>
      </c>
      <c r="H1022"/>
    </row>
    <row r="1023" spans="5:8" x14ac:dyDescent="0.25">
      <c r="E1023">
        <v>12524</v>
      </c>
      <c r="F1023" t="s">
        <v>1969</v>
      </c>
      <c r="G1023" t="s">
        <v>1989</v>
      </c>
      <c r="H1023"/>
    </row>
    <row r="1024" spans="5:8" x14ac:dyDescent="0.25">
      <c r="E1024">
        <v>12525</v>
      </c>
      <c r="F1024" t="s">
        <v>1886</v>
      </c>
      <c r="G1024" t="s">
        <v>1990</v>
      </c>
      <c r="H1024"/>
    </row>
    <row r="1025" spans="5:8" x14ac:dyDescent="0.25">
      <c r="E1025">
        <v>12526</v>
      </c>
      <c r="F1025" t="s">
        <v>394</v>
      </c>
      <c r="G1025" t="s">
        <v>1991</v>
      </c>
      <c r="H1025"/>
    </row>
    <row r="1026" spans="5:8" x14ac:dyDescent="0.25">
      <c r="E1026">
        <v>12527</v>
      </c>
      <c r="F1026" t="s">
        <v>1969</v>
      </c>
      <c r="G1026" t="s">
        <v>1992</v>
      </c>
      <c r="H1026"/>
    </row>
    <row r="1027" spans="5:8" x14ac:dyDescent="0.25">
      <c r="E1027">
        <v>12528</v>
      </c>
      <c r="F1027" t="s">
        <v>1886</v>
      </c>
      <c r="G1027" t="s">
        <v>1993</v>
      </c>
      <c r="H1027"/>
    </row>
    <row r="1028" spans="5:8" x14ac:dyDescent="0.25">
      <c r="E1028">
        <v>12529</v>
      </c>
      <c r="F1028" t="s">
        <v>394</v>
      </c>
      <c r="G1028" t="s">
        <v>1994</v>
      </c>
      <c r="H1028"/>
    </row>
    <row r="1029" spans="5:8" x14ac:dyDescent="0.25">
      <c r="E1029">
        <v>12530</v>
      </c>
      <c r="F1029" t="s">
        <v>394</v>
      </c>
      <c r="G1029" t="s">
        <v>1995</v>
      </c>
      <c r="H1029"/>
    </row>
    <row r="1030" spans="5:8" x14ac:dyDescent="0.25">
      <c r="E1030">
        <v>12531</v>
      </c>
      <c r="F1030" t="s">
        <v>1969</v>
      </c>
      <c r="G1030" t="s">
        <v>1996</v>
      </c>
      <c r="H1030"/>
    </row>
    <row r="1031" spans="5:8" x14ac:dyDescent="0.25">
      <c r="E1031">
        <v>12533</v>
      </c>
      <c r="F1031" t="s">
        <v>1969</v>
      </c>
      <c r="G1031" t="s">
        <v>1997</v>
      </c>
      <c r="H1031"/>
    </row>
    <row r="1032" spans="5:8" x14ac:dyDescent="0.25">
      <c r="E1032">
        <v>12534</v>
      </c>
      <c r="F1032" t="s">
        <v>394</v>
      </c>
      <c r="G1032" t="s">
        <v>1998</v>
      </c>
      <c r="H1032"/>
    </row>
    <row r="1033" spans="5:8" x14ac:dyDescent="0.25">
      <c r="E1033">
        <v>12537</v>
      </c>
      <c r="F1033" t="s">
        <v>1969</v>
      </c>
      <c r="G1033" t="s">
        <v>1999</v>
      </c>
      <c r="H1033"/>
    </row>
    <row r="1034" spans="5:8" x14ac:dyDescent="0.25">
      <c r="E1034">
        <v>12538</v>
      </c>
      <c r="F1034" t="s">
        <v>1969</v>
      </c>
      <c r="G1034" t="s">
        <v>2000</v>
      </c>
      <c r="H1034"/>
    </row>
    <row r="1035" spans="5:8" x14ac:dyDescent="0.25">
      <c r="E1035">
        <v>12540</v>
      </c>
      <c r="F1035" t="s">
        <v>1969</v>
      </c>
      <c r="G1035" t="s">
        <v>2001</v>
      </c>
      <c r="H1035"/>
    </row>
    <row r="1036" spans="5:8" x14ac:dyDescent="0.25">
      <c r="E1036">
        <v>12541</v>
      </c>
      <c r="F1036" t="s">
        <v>394</v>
      </c>
      <c r="G1036" t="s">
        <v>2002</v>
      </c>
      <c r="H1036"/>
    </row>
    <row r="1037" spans="5:8" x14ac:dyDescent="0.25">
      <c r="E1037">
        <v>12542</v>
      </c>
      <c r="F1037" t="s">
        <v>1886</v>
      </c>
      <c r="G1037" t="s">
        <v>2003</v>
      </c>
      <c r="H1037"/>
    </row>
    <row r="1038" spans="5:8" x14ac:dyDescent="0.25">
      <c r="E1038">
        <v>12543</v>
      </c>
      <c r="F1038" t="s">
        <v>1469</v>
      </c>
      <c r="G1038" t="s">
        <v>2004</v>
      </c>
      <c r="H1038"/>
    </row>
    <row r="1039" spans="5:8" x14ac:dyDescent="0.25">
      <c r="E1039">
        <v>12544</v>
      </c>
      <c r="F1039" t="s">
        <v>394</v>
      </c>
      <c r="G1039" t="s">
        <v>2005</v>
      </c>
      <c r="H1039"/>
    </row>
    <row r="1040" spans="5:8" x14ac:dyDescent="0.25">
      <c r="E1040">
        <v>12545</v>
      </c>
      <c r="F1040" t="s">
        <v>1969</v>
      </c>
      <c r="G1040" t="s">
        <v>2006</v>
      </c>
      <c r="H1040"/>
    </row>
    <row r="1041" spans="5:8" x14ac:dyDescent="0.25">
      <c r="E1041">
        <v>12546</v>
      </c>
      <c r="F1041" t="s">
        <v>1969</v>
      </c>
      <c r="G1041" t="s">
        <v>2007</v>
      </c>
      <c r="H1041"/>
    </row>
    <row r="1042" spans="5:8" x14ac:dyDescent="0.25">
      <c r="E1042">
        <v>12547</v>
      </c>
      <c r="F1042" t="s">
        <v>1886</v>
      </c>
      <c r="G1042" t="s">
        <v>2008</v>
      </c>
      <c r="H1042"/>
    </row>
    <row r="1043" spans="5:8" x14ac:dyDescent="0.25">
      <c r="E1043">
        <v>12548</v>
      </c>
      <c r="F1043" t="s">
        <v>1886</v>
      </c>
      <c r="G1043" t="s">
        <v>2009</v>
      </c>
      <c r="H1043"/>
    </row>
    <row r="1044" spans="5:8" x14ac:dyDescent="0.25">
      <c r="E1044">
        <v>12549</v>
      </c>
      <c r="F1044" t="s">
        <v>1469</v>
      </c>
      <c r="G1044" t="s">
        <v>1746</v>
      </c>
      <c r="H1044"/>
    </row>
    <row r="1045" spans="5:8" x14ac:dyDescent="0.25">
      <c r="E1045">
        <v>12550</v>
      </c>
      <c r="F1045" t="s">
        <v>1469</v>
      </c>
      <c r="G1045" t="s">
        <v>2010</v>
      </c>
      <c r="H1045"/>
    </row>
    <row r="1046" spans="5:8" x14ac:dyDescent="0.25">
      <c r="E1046">
        <v>12551</v>
      </c>
      <c r="F1046" t="s">
        <v>1469</v>
      </c>
      <c r="G1046" t="s">
        <v>2010</v>
      </c>
      <c r="H1046"/>
    </row>
    <row r="1047" spans="5:8" x14ac:dyDescent="0.25">
      <c r="E1047">
        <v>12552</v>
      </c>
      <c r="F1047" t="s">
        <v>1469</v>
      </c>
      <c r="G1047" t="s">
        <v>2010</v>
      </c>
      <c r="H1047"/>
    </row>
    <row r="1048" spans="5:8" x14ac:dyDescent="0.25">
      <c r="E1048">
        <v>12553</v>
      </c>
      <c r="F1048" t="s">
        <v>1469</v>
      </c>
      <c r="G1048" t="s">
        <v>2011</v>
      </c>
      <c r="H1048"/>
    </row>
    <row r="1049" spans="5:8" x14ac:dyDescent="0.25">
      <c r="E1049">
        <v>12555</v>
      </c>
      <c r="F1049" t="s">
        <v>1469</v>
      </c>
      <c r="G1049" t="s">
        <v>2010</v>
      </c>
      <c r="H1049"/>
    </row>
    <row r="1050" spans="5:8" x14ac:dyDescent="0.25">
      <c r="E1050">
        <v>12561</v>
      </c>
      <c r="F1050" t="s">
        <v>1886</v>
      </c>
      <c r="G1050" t="s">
        <v>2012</v>
      </c>
      <c r="H1050"/>
    </row>
    <row r="1051" spans="5:8" x14ac:dyDescent="0.25">
      <c r="E1051">
        <v>12563</v>
      </c>
      <c r="F1051" t="s">
        <v>1402</v>
      </c>
      <c r="G1051" t="s">
        <v>2013</v>
      </c>
      <c r="H1051"/>
    </row>
    <row r="1052" spans="5:8" x14ac:dyDescent="0.25">
      <c r="E1052">
        <v>12564</v>
      </c>
      <c r="F1052" t="s">
        <v>1969</v>
      </c>
      <c r="G1052" t="s">
        <v>2014</v>
      </c>
      <c r="H1052"/>
    </row>
    <row r="1053" spans="5:8" x14ac:dyDescent="0.25">
      <c r="E1053">
        <v>12565</v>
      </c>
      <c r="F1053" t="s">
        <v>394</v>
      </c>
      <c r="G1053" t="s">
        <v>2015</v>
      </c>
      <c r="H1053"/>
    </row>
    <row r="1054" spans="5:8" x14ac:dyDescent="0.25">
      <c r="E1054">
        <v>12566</v>
      </c>
      <c r="F1054" t="s">
        <v>1469</v>
      </c>
      <c r="G1054" t="s">
        <v>2016</v>
      </c>
      <c r="H1054"/>
    </row>
    <row r="1055" spans="5:8" x14ac:dyDescent="0.25">
      <c r="E1055">
        <v>12567</v>
      </c>
      <c r="F1055" t="s">
        <v>1969</v>
      </c>
      <c r="G1055" t="s">
        <v>2017</v>
      </c>
      <c r="H1055"/>
    </row>
    <row r="1056" spans="5:8" x14ac:dyDescent="0.25">
      <c r="E1056">
        <v>12568</v>
      </c>
      <c r="F1056" t="s">
        <v>1886</v>
      </c>
      <c r="G1056" t="s">
        <v>2018</v>
      </c>
      <c r="H1056"/>
    </row>
    <row r="1057" spans="5:8" x14ac:dyDescent="0.25">
      <c r="E1057">
        <v>12569</v>
      </c>
      <c r="F1057" t="s">
        <v>1969</v>
      </c>
      <c r="G1057" t="s">
        <v>2019</v>
      </c>
      <c r="H1057"/>
    </row>
    <row r="1058" spans="5:8" x14ac:dyDescent="0.25">
      <c r="E1058">
        <v>12570</v>
      </c>
      <c r="F1058" t="s">
        <v>1969</v>
      </c>
      <c r="G1058" t="s">
        <v>2020</v>
      </c>
      <c r="H1058"/>
    </row>
    <row r="1059" spans="5:8" x14ac:dyDescent="0.25">
      <c r="E1059">
        <v>12571</v>
      </c>
      <c r="F1059" t="s">
        <v>1969</v>
      </c>
      <c r="G1059" t="s">
        <v>2021</v>
      </c>
      <c r="H1059"/>
    </row>
    <row r="1060" spans="5:8" x14ac:dyDescent="0.25">
      <c r="E1060">
        <v>12572</v>
      </c>
      <c r="F1060" t="s">
        <v>1969</v>
      </c>
      <c r="G1060" t="s">
        <v>2022</v>
      </c>
      <c r="H1060"/>
    </row>
    <row r="1061" spans="5:8" x14ac:dyDescent="0.25">
      <c r="E1061">
        <v>12574</v>
      </c>
      <c r="F1061" t="s">
        <v>1969</v>
      </c>
      <c r="G1061" t="s">
        <v>2023</v>
      </c>
      <c r="H1061"/>
    </row>
    <row r="1062" spans="5:8" x14ac:dyDescent="0.25">
      <c r="E1062">
        <v>12575</v>
      </c>
      <c r="F1062" t="s">
        <v>1469</v>
      </c>
      <c r="G1062" t="s">
        <v>2024</v>
      </c>
      <c r="H1062"/>
    </row>
    <row r="1063" spans="5:8" x14ac:dyDescent="0.25">
      <c r="E1063">
        <v>12577</v>
      </c>
      <c r="F1063" t="s">
        <v>1469</v>
      </c>
      <c r="G1063" t="s">
        <v>2025</v>
      </c>
      <c r="H1063"/>
    </row>
    <row r="1064" spans="5:8" x14ac:dyDescent="0.25">
      <c r="E1064">
        <v>12578</v>
      </c>
      <c r="F1064" t="s">
        <v>1969</v>
      </c>
      <c r="G1064" t="s">
        <v>2026</v>
      </c>
      <c r="H1064"/>
    </row>
    <row r="1065" spans="5:8" x14ac:dyDescent="0.25">
      <c r="E1065">
        <v>12580</v>
      </c>
      <c r="F1065" t="s">
        <v>1969</v>
      </c>
      <c r="G1065" t="s">
        <v>2027</v>
      </c>
      <c r="H1065"/>
    </row>
    <row r="1066" spans="5:8" x14ac:dyDescent="0.25">
      <c r="E1066">
        <v>12581</v>
      </c>
      <c r="F1066" t="s">
        <v>1969</v>
      </c>
      <c r="G1066" t="s">
        <v>2028</v>
      </c>
      <c r="H1066"/>
    </row>
    <row r="1067" spans="5:8" x14ac:dyDescent="0.25">
      <c r="E1067">
        <v>12582</v>
      </c>
      <c r="F1067" t="s">
        <v>1969</v>
      </c>
      <c r="G1067" t="s">
        <v>2029</v>
      </c>
      <c r="H1067"/>
    </row>
    <row r="1068" spans="5:8" x14ac:dyDescent="0.25">
      <c r="E1068">
        <v>12583</v>
      </c>
      <c r="F1068" t="s">
        <v>1969</v>
      </c>
      <c r="G1068" t="s">
        <v>2030</v>
      </c>
      <c r="H1068"/>
    </row>
    <row r="1069" spans="5:8" x14ac:dyDescent="0.25">
      <c r="E1069">
        <v>12584</v>
      </c>
      <c r="F1069" t="s">
        <v>1469</v>
      </c>
      <c r="G1069" t="s">
        <v>2031</v>
      </c>
      <c r="H1069"/>
    </row>
    <row r="1070" spans="5:8" x14ac:dyDescent="0.25">
      <c r="E1070">
        <v>12585</v>
      </c>
      <c r="F1070" t="s">
        <v>1969</v>
      </c>
      <c r="G1070" t="s">
        <v>2032</v>
      </c>
      <c r="H1070"/>
    </row>
    <row r="1071" spans="5:8" x14ac:dyDescent="0.25">
      <c r="E1071">
        <v>12586</v>
      </c>
      <c r="F1071" t="s">
        <v>1469</v>
      </c>
      <c r="G1071" t="s">
        <v>2033</v>
      </c>
      <c r="H1071"/>
    </row>
    <row r="1072" spans="5:8" x14ac:dyDescent="0.25">
      <c r="E1072">
        <v>12588</v>
      </c>
      <c r="F1072" t="s">
        <v>1886</v>
      </c>
      <c r="G1072" t="s">
        <v>2034</v>
      </c>
      <c r="H1072"/>
    </row>
    <row r="1073" spans="5:8" x14ac:dyDescent="0.25">
      <c r="E1073">
        <v>12589</v>
      </c>
      <c r="F1073" t="s">
        <v>1886</v>
      </c>
      <c r="G1073" t="s">
        <v>2035</v>
      </c>
      <c r="H1073"/>
    </row>
    <row r="1074" spans="5:8" x14ac:dyDescent="0.25">
      <c r="E1074">
        <v>12590</v>
      </c>
      <c r="F1074" t="s">
        <v>1969</v>
      </c>
      <c r="G1074" t="s">
        <v>2036</v>
      </c>
      <c r="H1074"/>
    </row>
    <row r="1075" spans="5:8" x14ac:dyDescent="0.25">
      <c r="E1075">
        <v>12592</v>
      </c>
      <c r="F1075" t="s">
        <v>1969</v>
      </c>
      <c r="G1075" t="s">
        <v>2037</v>
      </c>
      <c r="H1075"/>
    </row>
    <row r="1076" spans="5:8" x14ac:dyDescent="0.25">
      <c r="E1076">
        <v>12593</v>
      </c>
      <c r="F1076" t="s">
        <v>394</v>
      </c>
      <c r="G1076" t="s">
        <v>2038</v>
      </c>
      <c r="H1076"/>
    </row>
    <row r="1077" spans="5:8" x14ac:dyDescent="0.25">
      <c r="E1077">
        <v>12594</v>
      </c>
      <c r="F1077" t="s">
        <v>1969</v>
      </c>
      <c r="G1077" t="s">
        <v>2039</v>
      </c>
      <c r="H1077"/>
    </row>
    <row r="1078" spans="5:8" x14ac:dyDescent="0.25">
      <c r="E1078">
        <v>12601</v>
      </c>
      <c r="F1078" t="s">
        <v>1969</v>
      </c>
      <c r="G1078" t="s">
        <v>2040</v>
      </c>
      <c r="H1078"/>
    </row>
    <row r="1079" spans="5:8" x14ac:dyDescent="0.25">
      <c r="E1079">
        <v>12602</v>
      </c>
      <c r="F1079" t="s">
        <v>1969</v>
      </c>
      <c r="G1079" t="s">
        <v>2040</v>
      </c>
      <c r="H1079"/>
    </row>
    <row r="1080" spans="5:8" x14ac:dyDescent="0.25">
      <c r="E1080">
        <v>12603</v>
      </c>
      <c r="F1080" t="s">
        <v>1969</v>
      </c>
      <c r="G1080" t="s">
        <v>2040</v>
      </c>
      <c r="H1080"/>
    </row>
    <row r="1081" spans="5:8" x14ac:dyDescent="0.25">
      <c r="E1081">
        <v>12604</v>
      </c>
      <c r="F1081" t="s">
        <v>1969</v>
      </c>
      <c r="G1081" t="s">
        <v>2040</v>
      </c>
      <c r="H1081"/>
    </row>
    <row r="1082" spans="5:8" x14ac:dyDescent="0.25">
      <c r="E1082">
        <v>12701</v>
      </c>
      <c r="F1082" t="s">
        <v>2042</v>
      </c>
      <c r="G1082" t="s">
        <v>2041</v>
      </c>
      <c r="H1082"/>
    </row>
    <row r="1083" spans="5:8" x14ac:dyDescent="0.25">
      <c r="E1083">
        <v>12719</v>
      </c>
      <c r="F1083" t="s">
        <v>2042</v>
      </c>
      <c r="G1083" t="s">
        <v>2043</v>
      </c>
      <c r="H1083"/>
    </row>
    <row r="1084" spans="5:8" x14ac:dyDescent="0.25">
      <c r="E1084">
        <v>12720</v>
      </c>
      <c r="F1084" t="s">
        <v>2042</v>
      </c>
      <c r="G1084" t="s">
        <v>2044</v>
      </c>
      <c r="H1084"/>
    </row>
    <row r="1085" spans="5:8" x14ac:dyDescent="0.25">
      <c r="E1085">
        <v>12721</v>
      </c>
      <c r="F1085" t="s">
        <v>2042</v>
      </c>
      <c r="G1085" t="s">
        <v>2045</v>
      </c>
      <c r="H1085"/>
    </row>
    <row r="1086" spans="5:8" x14ac:dyDescent="0.25">
      <c r="E1086">
        <v>12722</v>
      </c>
      <c r="F1086" t="s">
        <v>2042</v>
      </c>
      <c r="G1086" t="s">
        <v>2046</v>
      </c>
      <c r="H1086"/>
    </row>
    <row r="1087" spans="5:8" x14ac:dyDescent="0.25">
      <c r="E1087">
        <v>12723</v>
      </c>
      <c r="F1087" t="s">
        <v>2042</v>
      </c>
      <c r="G1087" t="s">
        <v>2047</v>
      </c>
      <c r="H1087"/>
    </row>
    <row r="1088" spans="5:8" x14ac:dyDescent="0.25">
      <c r="E1088">
        <v>12724</v>
      </c>
      <c r="F1088" t="s">
        <v>2042</v>
      </c>
      <c r="G1088" t="s">
        <v>2048</v>
      </c>
      <c r="H1088"/>
    </row>
    <row r="1089" spans="5:8" x14ac:dyDescent="0.25">
      <c r="E1089">
        <v>12725</v>
      </c>
      <c r="F1089" t="s">
        <v>2042</v>
      </c>
      <c r="G1089" t="s">
        <v>2049</v>
      </c>
      <c r="H1089"/>
    </row>
    <row r="1090" spans="5:8" x14ac:dyDescent="0.25">
      <c r="E1090">
        <v>12726</v>
      </c>
      <c r="F1090" t="s">
        <v>2042</v>
      </c>
      <c r="G1090" t="s">
        <v>2050</v>
      </c>
      <c r="H1090"/>
    </row>
    <row r="1091" spans="5:8" x14ac:dyDescent="0.25">
      <c r="E1091">
        <v>12727</v>
      </c>
      <c r="F1091" t="s">
        <v>2042</v>
      </c>
      <c r="G1091" t="s">
        <v>2051</v>
      </c>
      <c r="H1091"/>
    </row>
    <row r="1092" spans="5:8" x14ac:dyDescent="0.25">
      <c r="E1092">
        <v>12729</v>
      </c>
      <c r="F1092" t="s">
        <v>1469</v>
      </c>
      <c r="G1092" t="s">
        <v>2052</v>
      </c>
      <c r="H1092"/>
    </row>
    <row r="1093" spans="5:8" x14ac:dyDescent="0.25">
      <c r="E1093">
        <v>12732</v>
      </c>
      <c r="F1093" t="s">
        <v>2042</v>
      </c>
      <c r="G1093" t="s">
        <v>2053</v>
      </c>
      <c r="H1093"/>
    </row>
    <row r="1094" spans="5:8" x14ac:dyDescent="0.25">
      <c r="E1094">
        <v>12733</v>
      </c>
      <c r="F1094" t="s">
        <v>2042</v>
      </c>
      <c r="G1094" t="s">
        <v>2054</v>
      </c>
      <c r="H1094"/>
    </row>
    <row r="1095" spans="5:8" x14ac:dyDescent="0.25">
      <c r="E1095">
        <v>12734</v>
      </c>
      <c r="F1095" t="s">
        <v>2042</v>
      </c>
      <c r="G1095" t="s">
        <v>2055</v>
      </c>
      <c r="H1095"/>
    </row>
    <row r="1096" spans="5:8" x14ac:dyDescent="0.25">
      <c r="E1096">
        <v>12736</v>
      </c>
      <c r="F1096" t="s">
        <v>2042</v>
      </c>
      <c r="G1096" t="s">
        <v>2056</v>
      </c>
      <c r="H1096"/>
    </row>
    <row r="1097" spans="5:8" x14ac:dyDescent="0.25">
      <c r="E1097">
        <v>12737</v>
      </c>
      <c r="F1097" t="s">
        <v>2042</v>
      </c>
      <c r="G1097" t="s">
        <v>2057</v>
      </c>
      <c r="H1097"/>
    </row>
    <row r="1098" spans="5:8" x14ac:dyDescent="0.25">
      <c r="E1098">
        <v>12738</v>
      </c>
      <c r="F1098" t="s">
        <v>2042</v>
      </c>
      <c r="G1098" t="s">
        <v>2058</v>
      </c>
      <c r="H1098"/>
    </row>
    <row r="1099" spans="5:8" x14ac:dyDescent="0.25">
      <c r="E1099">
        <v>12740</v>
      </c>
      <c r="F1099" t="s">
        <v>2042</v>
      </c>
      <c r="G1099" t="s">
        <v>2059</v>
      </c>
      <c r="H1099"/>
    </row>
    <row r="1100" spans="5:8" x14ac:dyDescent="0.25">
      <c r="E1100">
        <v>12741</v>
      </c>
      <c r="F1100" t="s">
        <v>2042</v>
      </c>
      <c r="G1100" t="s">
        <v>2060</v>
      </c>
      <c r="H1100"/>
    </row>
    <row r="1101" spans="5:8" x14ac:dyDescent="0.25">
      <c r="E1101">
        <v>12742</v>
      </c>
      <c r="F1101" t="s">
        <v>2042</v>
      </c>
      <c r="G1101" t="s">
        <v>2061</v>
      </c>
      <c r="H1101"/>
    </row>
    <row r="1102" spans="5:8" x14ac:dyDescent="0.25">
      <c r="E1102">
        <v>12743</v>
      </c>
      <c r="F1102" t="s">
        <v>2042</v>
      </c>
      <c r="G1102" t="s">
        <v>2062</v>
      </c>
      <c r="H1102"/>
    </row>
    <row r="1103" spans="5:8" x14ac:dyDescent="0.25">
      <c r="E1103">
        <v>12745</v>
      </c>
      <c r="F1103" t="s">
        <v>2042</v>
      </c>
      <c r="G1103" t="s">
        <v>2063</v>
      </c>
      <c r="H1103"/>
    </row>
    <row r="1104" spans="5:8" x14ac:dyDescent="0.25">
      <c r="E1104">
        <v>12746</v>
      </c>
      <c r="F1104" t="s">
        <v>1469</v>
      </c>
      <c r="G1104" t="s">
        <v>2064</v>
      </c>
      <c r="H1104"/>
    </row>
    <row r="1105" spans="5:8" x14ac:dyDescent="0.25">
      <c r="E1105">
        <v>12747</v>
      </c>
      <c r="F1105" t="s">
        <v>2042</v>
      </c>
      <c r="G1105" t="s">
        <v>2065</v>
      </c>
      <c r="H1105"/>
    </row>
    <row r="1106" spans="5:8" x14ac:dyDescent="0.25">
      <c r="E1106">
        <v>12748</v>
      </c>
      <c r="F1106" t="s">
        <v>2042</v>
      </c>
      <c r="G1106" t="s">
        <v>2066</v>
      </c>
      <c r="H1106"/>
    </row>
    <row r="1107" spans="5:8" x14ac:dyDescent="0.25">
      <c r="E1107">
        <v>12749</v>
      </c>
      <c r="F1107" t="s">
        <v>2042</v>
      </c>
      <c r="G1107" t="s">
        <v>2067</v>
      </c>
      <c r="H1107"/>
    </row>
    <row r="1108" spans="5:8" x14ac:dyDescent="0.25">
      <c r="E1108">
        <v>12750</v>
      </c>
      <c r="F1108" t="s">
        <v>2042</v>
      </c>
      <c r="G1108" t="s">
        <v>2068</v>
      </c>
      <c r="H1108"/>
    </row>
    <row r="1109" spans="5:8" x14ac:dyDescent="0.25">
      <c r="E1109">
        <v>12751</v>
      </c>
      <c r="F1109" t="s">
        <v>2042</v>
      </c>
      <c r="G1109" t="s">
        <v>2069</v>
      </c>
      <c r="H1109"/>
    </row>
    <row r="1110" spans="5:8" x14ac:dyDescent="0.25">
      <c r="E1110">
        <v>12752</v>
      </c>
      <c r="F1110" t="s">
        <v>2042</v>
      </c>
      <c r="G1110" t="s">
        <v>2070</v>
      </c>
      <c r="H1110"/>
    </row>
    <row r="1111" spans="5:8" x14ac:dyDescent="0.25">
      <c r="E1111">
        <v>12754</v>
      </c>
      <c r="F1111" t="s">
        <v>2042</v>
      </c>
      <c r="G1111" t="s">
        <v>2071</v>
      </c>
      <c r="H1111"/>
    </row>
    <row r="1112" spans="5:8" x14ac:dyDescent="0.25">
      <c r="E1112">
        <v>12758</v>
      </c>
      <c r="F1112" t="s">
        <v>2042</v>
      </c>
      <c r="G1112" t="s">
        <v>2072</v>
      </c>
      <c r="H1112"/>
    </row>
    <row r="1113" spans="5:8" x14ac:dyDescent="0.25">
      <c r="E1113">
        <v>12759</v>
      </c>
      <c r="F1113" t="s">
        <v>2042</v>
      </c>
      <c r="G1113" t="s">
        <v>2073</v>
      </c>
      <c r="H1113"/>
    </row>
    <row r="1114" spans="5:8" x14ac:dyDescent="0.25">
      <c r="E1114">
        <v>12760</v>
      </c>
      <c r="F1114" t="s">
        <v>2042</v>
      </c>
      <c r="G1114" t="s">
        <v>2074</v>
      </c>
      <c r="H1114"/>
    </row>
    <row r="1115" spans="5:8" x14ac:dyDescent="0.25">
      <c r="E1115">
        <v>12762</v>
      </c>
      <c r="F1115" t="s">
        <v>2042</v>
      </c>
      <c r="G1115" t="s">
        <v>2075</v>
      </c>
      <c r="H1115"/>
    </row>
    <row r="1116" spans="5:8" x14ac:dyDescent="0.25">
      <c r="E1116">
        <v>12763</v>
      </c>
      <c r="F1116" t="s">
        <v>2042</v>
      </c>
      <c r="G1116" t="s">
        <v>2076</v>
      </c>
      <c r="H1116"/>
    </row>
    <row r="1117" spans="5:8" x14ac:dyDescent="0.25">
      <c r="E1117">
        <v>12764</v>
      </c>
      <c r="F1117" t="s">
        <v>2042</v>
      </c>
      <c r="G1117" t="s">
        <v>2077</v>
      </c>
      <c r="H1117"/>
    </row>
    <row r="1118" spans="5:8" x14ac:dyDescent="0.25">
      <c r="E1118">
        <v>12765</v>
      </c>
      <c r="F1118" t="s">
        <v>2042</v>
      </c>
      <c r="G1118" t="s">
        <v>2078</v>
      </c>
      <c r="H1118"/>
    </row>
    <row r="1119" spans="5:8" x14ac:dyDescent="0.25">
      <c r="E1119">
        <v>12766</v>
      </c>
      <c r="F1119" t="s">
        <v>2042</v>
      </c>
      <c r="G1119" t="s">
        <v>2079</v>
      </c>
      <c r="H1119"/>
    </row>
    <row r="1120" spans="5:8" x14ac:dyDescent="0.25">
      <c r="E1120">
        <v>12767</v>
      </c>
      <c r="F1120" t="s">
        <v>2042</v>
      </c>
      <c r="G1120" t="s">
        <v>2080</v>
      </c>
      <c r="H1120"/>
    </row>
    <row r="1121" spans="5:8" x14ac:dyDescent="0.25">
      <c r="E1121">
        <v>12768</v>
      </c>
      <c r="F1121" t="s">
        <v>2042</v>
      </c>
      <c r="G1121" t="s">
        <v>2081</v>
      </c>
      <c r="H1121"/>
    </row>
    <row r="1122" spans="5:8" x14ac:dyDescent="0.25">
      <c r="E1122">
        <v>12769</v>
      </c>
      <c r="F1122" t="s">
        <v>2042</v>
      </c>
      <c r="G1122" t="s">
        <v>2082</v>
      </c>
      <c r="H1122"/>
    </row>
    <row r="1123" spans="5:8" x14ac:dyDescent="0.25">
      <c r="E1123">
        <v>12770</v>
      </c>
      <c r="F1123" t="s">
        <v>2042</v>
      </c>
      <c r="G1123" t="s">
        <v>2083</v>
      </c>
      <c r="H1123"/>
    </row>
    <row r="1124" spans="5:8" x14ac:dyDescent="0.25">
      <c r="E1124">
        <v>12771</v>
      </c>
      <c r="F1124" t="s">
        <v>1469</v>
      </c>
      <c r="G1124" t="s">
        <v>2084</v>
      </c>
      <c r="H1124"/>
    </row>
    <row r="1125" spans="5:8" x14ac:dyDescent="0.25">
      <c r="E1125">
        <v>12775</v>
      </c>
      <c r="F1125" t="s">
        <v>2042</v>
      </c>
      <c r="G1125" t="s">
        <v>2085</v>
      </c>
      <c r="H1125"/>
    </row>
    <row r="1126" spans="5:8" x14ac:dyDescent="0.25">
      <c r="E1126">
        <v>12776</v>
      </c>
      <c r="F1126" t="s">
        <v>2042</v>
      </c>
      <c r="G1126" t="s">
        <v>2086</v>
      </c>
      <c r="H1126"/>
    </row>
    <row r="1127" spans="5:8" x14ac:dyDescent="0.25">
      <c r="E1127">
        <v>12777</v>
      </c>
      <c r="F1127" t="s">
        <v>2042</v>
      </c>
      <c r="G1127" t="s">
        <v>2087</v>
      </c>
      <c r="H1127"/>
    </row>
    <row r="1128" spans="5:8" x14ac:dyDescent="0.25">
      <c r="E1128">
        <v>12778</v>
      </c>
      <c r="F1128" t="s">
        <v>2042</v>
      </c>
      <c r="G1128" t="s">
        <v>2088</v>
      </c>
      <c r="H1128"/>
    </row>
    <row r="1129" spans="5:8" x14ac:dyDescent="0.25">
      <c r="E1129">
        <v>12779</v>
      </c>
      <c r="F1129" t="s">
        <v>2042</v>
      </c>
      <c r="G1129" t="s">
        <v>2089</v>
      </c>
      <c r="H1129"/>
    </row>
    <row r="1130" spans="5:8" x14ac:dyDescent="0.25">
      <c r="E1130">
        <v>12780</v>
      </c>
      <c r="F1130" t="s">
        <v>1469</v>
      </c>
      <c r="G1130" t="s">
        <v>2090</v>
      </c>
      <c r="H1130"/>
    </row>
    <row r="1131" spans="5:8" x14ac:dyDescent="0.25">
      <c r="E1131">
        <v>12781</v>
      </c>
      <c r="F1131" t="s">
        <v>2042</v>
      </c>
      <c r="G1131" t="s">
        <v>2091</v>
      </c>
      <c r="H1131"/>
    </row>
    <row r="1132" spans="5:8" x14ac:dyDescent="0.25">
      <c r="E1132">
        <v>12783</v>
      </c>
      <c r="F1132" t="s">
        <v>2042</v>
      </c>
      <c r="G1132" t="s">
        <v>2092</v>
      </c>
      <c r="H1132"/>
    </row>
    <row r="1133" spans="5:8" x14ac:dyDescent="0.25">
      <c r="E1133">
        <v>12784</v>
      </c>
      <c r="F1133" t="s">
        <v>2042</v>
      </c>
      <c r="G1133" t="s">
        <v>2093</v>
      </c>
      <c r="H1133"/>
    </row>
    <row r="1134" spans="5:8" x14ac:dyDescent="0.25">
      <c r="E1134">
        <v>12785</v>
      </c>
      <c r="F1134" t="s">
        <v>2042</v>
      </c>
      <c r="G1134" t="s">
        <v>2094</v>
      </c>
      <c r="H1134"/>
    </row>
    <row r="1135" spans="5:8" x14ac:dyDescent="0.25">
      <c r="E1135">
        <v>12786</v>
      </c>
      <c r="F1135" t="s">
        <v>2042</v>
      </c>
      <c r="G1135" t="s">
        <v>2095</v>
      </c>
      <c r="H1135"/>
    </row>
    <row r="1136" spans="5:8" x14ac:dyDescent="0.25">
      <c r="E1136">
        <v>12787</v>
      </c>
      <c r="F1136" t="s">
        <v>2042</v>
      </c>
      <c r="G1136" t="s">
        <v>2096</v>
      </c>
      <c r="H1136"/>
    </row>
    <row r="1137" spans="5:8" x14ac:dyDescent="0.25">
      <c r="E1137">
        <v>12788</v>
      </c>
      <c r="F1137" t="s">
        <v>2042</v>
      </c>
      <c r="G1137" t="s">
        <v>2097</v>
      </c>
      <c r="H1137"/>
    </row>
    <row r="1138" spans="5:8" x14ac:dyDescent="0.25">
      <c r="E1138">
        <v>12789</v>
      </c>
      <c r="F1138" t="s">
        <v>2042</v>
      </c>
      <c r="G1138" t="s">
        <v>2098</v>
      </c>
      <c r="H1138"/>
    </row>
    <row r="1139" spans="5:8" x14ac:dyDescent="0.25">
      <c r="E1139">
        <v>12790</v>
      </c>
      <c r="F1139" t="s">
        <v>2042</v>
      </c>
      <c r="G1139" t="s">
        <v>2099</v>
      </c>
      <c r="H1139"/>
    </row>
    <row r="1140" spans="5:8" x14ac:dyDescent="0.25">
      <c r="E1140">
        <v>12791</v>
      </c>
      <c r="F1140" t="s">
        <v>2042</v>
      </c>
      <c r="G1140" t="s">
        <v>2100</v>
      </c>
      <c r="H1140"/>
    </row>
    <row r="1141" spans="5:8" x14ac:dyDescent="0.25">
      <c r="E1141">
        <v>12792</v>
      </c>
      <c r="F1141" t="s">
        <v>2042</v>
      </c>
      <c r="G1141" t="s">
        <v>2101</v>
      </c>
      <c r="H1141"/>
    </row>
    <row r="1142" spans="5:8" x14ac:dyDescent="0.25">
      <c r="E1142">
        <v>12801</v>
      </c>
      <c r="F1142" t="s">
        <v>2103</v>
      </c>
      <c r="G1142" t="s">
        <v>2102</v>
      </c>
      <c r="H1142"/>
    </row>
    <row r="1143" spans="5:8" x14ac:dyDescent="0.25">
      <c r="E1143">
        <v>12803</v>
      </c>
      <c r="F1143" t="s">
        <v>1754</v>
      </c>
      <c r="G1143" t="s">
        <v>2104</v>
      </c>
      <c r="H1143"/>
    </row>
    <row r="1144" spans="5:8" x14ac:dyDescent="0.25">
      <c r="E1144">
        <v>12804</v>
      </c>
      <c r="F1144" t="s">
        <v>2103</v>
      </c>
      <c r="G1144" t="s">
        <v>2105</v>
      </c>
      <c r="H1144"/>
    </row>
    <row r="1145" spans="5:8" x14ac:dyDescent="0.25">
      <c r="E1145">
        <v>12808</v>
      </c>
      <c r="F1145" t="s">
        <v>2103</v>
      </c>
      <c r="G1145" t="s">
        <v>2106</v>
      </c>
      <c r="H1145"/>
    </row>
    <row r="1146" spans="5:8" x14ac:dyDescent="0.25">
      <c r="E1146">
        <v>12809</v>
      </c>
      <c r="F1146" t="s">
        <v>317</v>
      </c>
      <c r="G1146" t="s">
        <v>2107</v>
      </c>
      <c r="H1146"/>
    </row>
    <row r="1147" spans="5:8" x14ac:dyDescent="0.25">
      <c r="E1147">
        <v>12810</v>
      </c>
      <c r="F1147" t="s">
        <v>2103</v>
      </c>
      <c r="G1147" t="s">
        <v>2108</v>
      </c>
      <c r="H1147"/>
    </row>
    <row r="1148" spans="5:8" x14ac:dyDescent="0.25">
      <c r="E1148">
        <v>12811</v>
      </c>
      <c r="F1148" t="s">
        <v>2103</v>
      </c>
      <c r="G1148" t="s">
        <v>2109</v>
      </c>
      <c r="H1148"/>
    </row>
    <row r="1149" spans="5:8" x14ac:dyDescent="0.25">
      <c r="E1149">
        <v>12812</v>
      </c>
      <c r="F1149" t="s">
        <v>1822</v>
      </c>
      <c r="G1149" t="s">
        <v>2110</v>
      </c>
      <c r="H1149"/>
    </row>
    <row r="1150" spans="5:8" x14ac:dyDescent="0.25">
      <c r="E1150">
        <v>12814</v>
      </c>
      <c r="F1150" t="s">
        <v>2103</v>
      </c>
      <c r="G1150" t="s">
        <v>2111</v>
      </c>
      <c r="H1150"/>
    </row>
    <row r="1151" spans="5:8" x14ac:dyDescent="0.25">
      <c r="E1151">
        <v>12815</v>
      </c>
      <c r="F1151" t="s">
        <v>2103</v>
      </c>
      <c r="G1151" t="s">
        <v>2112</v>
      </c>
      <c r="H1151"/>
    </row>
    <row r="1152" spans="5:8" x14ac:dyDescent="0.25">
      <c r="E1152">
        <v>12816</v>
      </c>
      <c r="F1152" t="s">
        <v>317</v>
      </c>
      <c r="G1152" t="s">
        <v>2113</v>
      </c>
      <c r="H1152"/>
    </row>
    <row r="1153" spans="5:8" x14ac:dyDescent="0.25">
      <c r="E1153">
        <v>12817</v>
      </c>
      <c r="F1153" t="s">
        <v>2103</v>
      </c>
      <c r="G1153" t="s">
        <v>2114</v>
      </c>
      <c r="H1153"/>
    </row>
    <row r="1154" spans="5:8" x14ac:dyDescent="0.25">
      <c r="E1154">
        <v>12819</v>
      </c>
      <c r="F1154" t="s">
        <v>317</v>
      </c>
      <c r="G1154" t="s">
        <v>2115</v>
      </c>
      <c r="H1154"/>
    </row>
    <row r="1155" spans="5:8" x14ac:dyDescent="0.25">
      <c r="E1155">
        <v>12820</v>
      </c>
      <c r="F1155" t="s">
        <v>2103</v>
      </c>
      <c r="G1155" t="s">
        <v>2116</v>
      </c>
      <c r="H1155"/>
    </row>
    <row r="1156" spans="5:8" x14ac:dyDescent="0.25">
      <c r="E1156">
        <v>12821</v>
      </c>
      <c r="F1156" t="s">
        <v>317</v>
      </c>
      <c r="G1156" t="s">
        <v>2117</v>
      </c>
      <c r="H1156"/>
    </row>
    <row r="1157" spans="5:8" x14ac:dyDescent="0.25">
      <c r="E1157">
        <v>12822</v>
      </c>
      <c r="F1157" t="s">
        <v>1754</v>
      </c>
      <c r="G1157" t="s">
        <v>2118</v>
      </c>
      <c r="H1157"/>
    </row>
    <row r="1158" spans="5:8" x14ac:dyDescent="0.25">
      <c r="E1158">
        <v>12823</v>
      </c>
      <c r="F1158" t="s">
        <v>317</v>
      </c>
      <c r="G1158" t="s">
        <v>2119</v>
      </c>
      <c r="H1158"/>
    </row>
    <row r="1159" spans="5:8" x14ac:dyDescent="0.25">
      <c r="E1159">
        <v>12824</v>
      </c>
      <c r="F1159" t="s">
        <v>2103</v>
      </c>
      <c r="G1159" t="s">
        <v>2120</v>
      </c>
      <c r="H1159"/>
    </row>
    <row r="1160" spans="5:8" x14ac:dyDescent="0.25">
      <c r="E1160">
        <v>12827</v>
      </c>
      <c r="F1160" t="s">
        <v>317</v>
      </c>
      <c r="G1160" t="s">
        <v>2121</v>
      </c>
      <c r="H1160"/>
    </row>
    <row r="1161" spans="5:8" x14ac:dyDescent="0.25">
      <c r="E1161">
        <v>12828</v>
      </c>
      <c r="F1161" t="s">
        <v>317</v>
      </c>
      <c r="G1161" t="s">
        <v>2122</v>
      </c>
      <c r="H1161"/>
    </row>
    <row r="1162" spans="5:8" x14ac:dyDescent="0.25">
      <c r="E1162">
        <v>12831</v>
      </c>
      <c r="F1162" t="s">
        <v>1754</v>
      </c>
      <c r="G1162" t="s">
        <v>2123</v>
      </c>
      <c r="H1162"/>
    </row>
    <row r="1163" spans="5:8" x14ac:dyDescent="0.25">
      <c r="E1163">
        <v>12832</v>
      </c>
      <c r="F1163" t="s">
        <v>317</v>
      </c>
      <c r="G1163" t="s">
        <v>2124</v>
      </c>
      <c r="H1163"/>
    </row>
    <row r="1164" spans="5:8" x14ac:dyDescent="0.25">
      <c r="E1164">
        <v>12833</v>
      </c>
      <c r="F1164" t="s">
        <v>1754</v>
      </c>
      <c r="G1164" t="s">
        <v>2125</v>
      </c>
      <c r="H1164"/>
    </row>
    <row r="1165" spans="5:8" x14ac:dyDescent="0.25">
      <c r="E1165">
        <v>12834</v>
      </c>
      <c r="F1165" t="s">
        <v>317</v>
      </c>
      <c r="G1165" t="s">
        <v>2126</v>
      </c>
      <c r="H1165"/>
    </row>
    <row r="1166" spans="5:8" x14ac:dyDescent="0.25">
      <c r="E1166">
        <v>12835</v>
      </c>
      <c r="F1166" t="s">
        <v>1754</v>
      </c>
      <c r="G1166" t="s">
        <v>2127</v>
      </c>
      <c r="H1166"/>
    </row>
    <row r="1167" spans="5:8" x14ac:dyDescent="0.25">
      <c r="E1167">
        <v>12836</v>
      </c>
      <c r="F1167" t="s">
        <v>2103</v>
      </c>
      <c r="G1167" t="s">
        <v>2128</v>
      </c>
      <c r="H1167"/>
    </row>
    <row r="1168" spans="5:8" x14ac:dyDescent="0.25">
      <c r="E1168">
        <v>12837</v>
      </c>
      <c r="F1168" t="s">
        <v>317</v>
      </c>
      <c r="G1168" t="s">
        <v>2129</v>
      </c>
      <c r="H1168"/>
    </row>
    <row r="1169" spans="5:8" x14ac:dyDescent="0.25">
      <c r="E1169">
        <v>12838</v>
      </c>
      <c r="F1169" t="s">
        <v>317</v>
      </c>
      <c r="G1169" t="s">
        <v>2130</v>
      </c>
      <c r="H1169"/>
    </row>
    <row r="1170" spans="5:8" x14ac:dyDescent="0.25">
      <c r="E1170">
        <v>12839</v>
      </c>
      <c r="F1170" t="s">
        <v>317</v>
      </c>
      <c r="G1170" t="s">
        <v>2131</v>
      </c>
      <c r="H1170"/>
    </row>
    <row r="1171" spans="5:8" x14ac:dyDescent="0.25">
      <c r="E1171">
        <v>12841</v>
      </c>
      <c r="F1171" t="s">
        <v>317</v>
      </c>
      <c r="G1171" t="s">
        <v>2132</v>
      </c>
      <c r="H1171"/>
    </row>
    <row r="1172" spans="5:8" x14ac:dyDescent="0.25">
      <c r="E1172">
        <v>12842</v>
      </c>
      <c r="F1172" t="s">
        <v>1822</v>
      </c>
      <c r="G1172" t="s">
        <v>2133</v>
      </c>
      <c r="H1172"/>
    </row>
    <row r="1173" spans="5:8" x14ac:dyDescent="0.25">
      <c r="E1173">
        <v>12843</v>
      </c>
      <c r="F1173" t="s">
        <v>2103</v>
      </c>
      <c r="G1173" t="s">
        <v>2134</v>
      </c>
      <c r="H1173"/>
    </row>
    <row r="1174" spans="5:8" x14ac:dyDescent="0.25">
      <c r="E1174">
        <v>12844</v>
      </c>
      <c r="F1174" t="s">
        <v>2103</v>
      </c>
      <c r="G1174" t="s">
        <v>2135</v>
      </c>
      <c r="H1174"/>
    </row>
    <row r="1175" spans="5:8" x14ac:dyDescent="0.25">
      <c r="E1175">
        <v>12845</v>
      </c>
      <c r="F1175" t="s">
        <v>2103</v>
      </c>
      <c r="G1175" t="s">
        <v>2136</v>
      </c>
      <c r="H1175"/>
    </row>
    <row r="1176" spans="5:8" x14ac:dyDescent="0.25">
      <c r="E1176">
        <v>12846</v>
      </c>
      <c r="F1176" t="s">
        <v>2103</v>
      </c>
      <c r="G1176" t="s">
        <v>2137</v>
      </c>
      <c r="H1176"/>
    </row>
    <row r="1177" spans="5:8" x14ac:dyDescent="0.25">
      <c r="E1177">
        <v>12847</v>
      </c>
      <c r="F1177" t="s">
        <v>1822</v>
      </c>
      <c r="G1177" t="s">
        <v>2138</v>
      </c>
      <c r="H1177"/>
    </row>
    <row r="1178" spans="5:8" x14ac:dyDescent="0.25">
      <c r="E1178">
        <v>12848</v>
      </c>
      <c r="F1178" t="s">
        <v>317</v>
      </c>
      <c r="G1178" t="s">
        <v>2139</v>
      </c>
      <c r="H1178"/>
    </row>
    <row r="1179" spans="5:8" x14ac:dyDescent="0.25">
      <c r="E1179">
        <v>12849</v>
      </c>
      <c r="F1179" t="s">
        <v>317</v>
      </c>
      <c r="G1179" t="s">
        <v>2140</v>
      </c>
      <c r="H1179"/>
    </row>
    <row r="1180" spans="5:8" x14ac:dyDescent="0.25">
      <c r="E1180">
        <v>12850</v>
      </c>
      <c r="F1180" t="s">
        <v>1754</v>
      </c>
      <c r="G1180" t="s">
        <v>2141</v>
      </c>
      <c r="H1180"/>
    </row>
    <row r="1181" spans="5:8" x14ac:dyDescent="0.25">
      <c r="E1181">
        <v>12851</v>
      </c>
      <c r="F1181" t="s">
        <v>2143</v>
      </c>
      <c r="G1181" t="s">
        <v>2142</v>
      </c>
      <c r="H1181"/>
    </row>
    <row r="1182" spans="5:8" x14ac:dyDescent="0.25">
      <c r="E1182">
        <v>12852</v>
      </c>
      <c r="F1182" t="s">
        <v>2143</v>
      </c>
      <c r="G1182" t="s">
        <v>2144</v>
      </c>
      <c r="H1182"/>
    </row>
    <row r="1183" spans="5:8" x14ac:dyDescent="0.25">
      <c r="E1183">
        <v>12853</v>
      </c>
      <c r="F1183" t="s">
        <v>2103</v>
      </c>
      <c r="G1183" t="s">
        <v>2145</v>
      </c>
      <c r="H1183"/>
    </row>
    <row r="1184" spans="5:8" x14ac:dyDescent="0.25">
      <c r="E1184">
        <v>12854</v>
      </c>
      <c r="F1184" t="s">
        <v>317</v>
      </c>
      <c r="G1184" t="s">
        <v>2146</v>
      </c>
      <c r="H1184"/>
    </row>
    <row r="1185" spans="5:8" x14ac:dyDescent="0.25">
      <c r="E1185">
        <v>12855</v>
      </c>
      <c r="F1185" t="s">
        <v>2143</v>
      </c>
      <c r="G1185" t="s">
        <v>2147</v>
      </c>
      <c r="H1185"/>
    </row>
    <row r="1186" spans="5:8" x14ac:dyDescent="0.25">
      <c r="E1186">
        <v>12856</v>
      </c>
      <c r="F1186" t="s">
        <v>2103</v>
      </c>
      <c r="G1186" t="s">
        <v>2148</v>
      </c>
      <c r="H1186"/>
    </row>
    <row r="1187" spans="5:8" x14ac:dyDescent="0.25">
      <c r="E1187">
        <v>12857</v>
      </c>
      <c r="F1187" t="s">
        <v>2143</v>
      </c>
      <c r="G1187" t="s">
        <v>2149</v>
      </c>
      <c r="H1187"/>
    </row>
    <row r="1188" spans="5:8" x14ac:dyDescent="0.25">
      <c r="E1188">
        <v>12858</v>
      </c>
      <c r="F1188" t="s">
        <v>2143</v>
      </c>
      <c r="G1188" t="s">
        <v>2150</v>
      </c>
      <c r="H1188"/>
    </row>
    <row r="1189" spans="5:8" x14ac:dyDescent="0.25">
      <c r="E1189">
        <v>12859</v>
      </c>
      <c r="F1189" t="s">
        <v>1754</v>
      </c>
      <c r="G1189" t="s">
        <v>2151</v>
      </c>
      <c r="H1189"/>
    </row>
    <row r="1190" spans="5:8" x14ac:dyDescent="0.25">
      <c r="E1190">
        <v>12860</v>
      </c>
      <c r="F1190" t="s">
        <v>2103</v>
      </c>
      <c r="G1190" t="s">
        <v>2152</v>
      </c>
      <c r="H1190"/>
    </row>
    <row r="1191" spans="5:8" x14ac:dyDescent="0.25">
      <c r="E1191">
        <v>12861</v>
      </c>
      <c r="F1191" t="s">
        <v>317</v>
      </c>
      <c r="G1191" t="s">
        <v>2153</v>
      </c>
      <c r="H1191"/>
    </row>
    <row r="1192" spans="5:8" x14ac:dyDescent="0.25">
      <c r="E1192">
        <v>12862</v>
      </c>
      <c r="F1192" t="s">
        <v>2103</v>
      </c>
      <c r="G1192" t="s">
        <v>2154</v>
      </c>
      <c r="H1192"/>
    </row>
    <row r="1193" spans="5:8" x14ac:dyDescent="0.25">
      <c r="E1193">
        <v>12863</v>
      </c>
      <c r="F1193" t="s">
        <v>1754</v>
      </c>
      <c r="G1193" t="s">
        <v>2155</v>
      </c>
      <c r="H1193"/>
    </row>
    <row r="1194" spans="5:8" x14ac:dyDescent="0.25">
      <c r="E1194">
        <v>12864</v>
      </c>
      <c r="F1194" t="s">
        <v>1822</v>
      </c>
      <c r="G1194" t="s">
        <v>2156</v>
      </c>
      <c r="H1194"/>
    </row>
    <row r="1195" spans="5:8" x14ac:dyDescent="0.25">
      <c r="E1195">
        <v>12865</v>
      </c>
      <c r="F1195" t="s">
        <v>317</v>
      </c>
      <c r="G1195" t="s">
        <v>2157</v>
      </c>
      <c r="H1195"/>
    </row>
    <row r="1196" spans="5:8" x14ac:dyDescent="0.25">
      <c r="E1196">
        <v>12866</v>
      </c>
      <c r="F1196" t="s">
        <v>1754</v>
      </c>
      <c r="G1196" t="s">
        <v>2158</v>
      </c>
      <c r="H1196"/>
    </row>
    <row r="1197" spans="5:8" x14ac:dyDescent="0.25">
      <c r="E1197">
        <v>12870</v>
      </c>
      <c r="F1197" t="s">
        <v>2143</v>
      </c>
      <c r="G1197" t="s">
        <v>2159</v>
      </c>
      <c r="H1197"/>
    </row>
    <row r="1198" spans="5:8" x14ac:dyDescent="0.25">
      <c r="E1198">
        <v>12871</v>
      </c>
      <c r="F1198" t="s">
        <v>1754</v>
      </c>
      <c r="G1198" t="s">
        <v>2160</v>
      </c>
      <c r="H1198"/>
    </row>
    <row r="1199" spans="5:8" x14ac:dyDescent="0.25">
      <c r="E1199">
        <v>12872</v>
      </c>
      <c r="F1199" t="s">
        <v>2143</v>
      </c>
      <c r="G1199" t="s">
        <v>2161</v>
      </c>
      <c r="H1199"/>
    </row>
    <row r="1200" spans="5:8" x14ac:dyDescent="0.25">
      <c r="E1200">
        <v>12873</v>
      </c>
      <c r="F1200" t="s">
        <v>317</v>
      </c>
      <c r="G1200" t="s">
        <v>2162</v>
      </c>
      <c r="H1200"/>
    </row>
    <row r="1201" spans="5:8" x14ac:dyDescent="0.25">
      <c r="E1201">
        <v>12874</v>
      </c>
      <c r="F1201" t="s">
        <v>2103</v>
      </c>
      <c r="G1201" t="s">
        <v>2163</v>
      </c>
      <c r="H1201"/>
    </row>
    <row r="1202" spans="5:8" x14ac:dyDescent="0.25">
      <c r="E1202">
        <v>12878</v>
      </c>
      <c r="F1202" t="s">
        <v>2103</v>
      </c>
      <c r="G1202" t="s">
        <v>2164</v>
      </c>
      <c r="H1202"/>
    </row>
    <row r="1203" spans="5:8" x14ac:dyDescent="0.25">
      <c r="E1203">
        <v>12879</v>
      </c>
      <c r="F1203" t="s">
        <v>2143</v>
      </c>
      <c r="G1203" t="s">
        <v>2144</v>
      </c>
      <c r="H1203"/>
    </row>
    <row r="1204" spans="5:8" x14ac:dyDescent="0.25">
      <c r="E1204">
        <v>12883</v>
      </c>
      <c r="F1204" t="s">
        <v>2143</v>
      </c>
      <c r="G1204" t="s">
        <v>2165</v>
      </c>
      <c r="H1204"/>
    </row>
    <row r="1205" spans="5:8" x14ac:dyDescent="0.25">
      <c r="E1205">
        <v>12884</v>
      </c>
      <c r="F1205" t="s">
        <v>1754</v>
      </c>
      <c r="G1205" t="s">
        <v>2166</v>
      </c>
      <c r="H1205"/>
    </row>
    <row r="1206" spans="5:8" x14ac:dyDescent="0.25">
      <c r="E1206">
        <v>12885</v>
      </c>
      <c r="F1206" t="s">
        <v>2103</v>
      </c>
      <c r="G1206" t="s">
        <v>2167</v>
      </c>
      <c r="H1206"/>
    </row>
    <row r="1207" spans="5:8" x14ac:dyDescent="0.25">
      <c r="E1207">
        <v>12886</v>
      </c>
      <c r="F1207" t="s">
        <v>2103</v>
      </c>
      <c r="G1207" t="s">
        <v>2168</v>
      </c>
      <c r="H1207"/>
    </row>
    <row r="1208" spans="5:8" x14ac:dyDescent="0.25">
      <c r="E1208">
        <v>12887</v>
      </c>
      <c r="F1208" t="s">
        <v>317</v>
      </c>
      <c r="G1208" t="s">
        <v>2169</v>
      </c>
      <c r="H1208"/>
    </row>
    <row r="1209" spans="5:8" x14ac:dyDescent="0.25">
      <c r="E1209">
        <v>12901</v>
      </c>
      <c r="F1209" t="s">
        <v>2171</v>
      </c>
      <c r="G1209" t="s">
        <v>2170</v>
      </c>
      <c r="H1209"/>
    </row>
    <row r="1210" spans="5:8" x14ac:dyDescent="0.25">
      <c r="E1210">
        <v>12903</v>
      </c>
      <c r="F1210" t="s">
        <v>2171</v>
      </c>
      <c r="G1210" t="s">
        <v>2170</v>
      </c>
      <c r="H1210"/>
    </row>
    <row r="1211" spans="5:8" x14ac:dyDescent="0.25">
      <c r="E1211">
        <v>12910</v>
      </c>
      <c r="F1211" t="s">
        <v>2171</v>
      </c>
      <c r="G1211" t="s">
        <v>2172</v>
      </c>
      <c r="H1211"/>
    </row>
    <row r="1212" spans="5:8" x14ac:dyDescent="0.25">
      <c r="E1212">
        <v>12911</v>
      </c>
      <c r="F1212" t="s">
        <v>2171</v>
      </c>
      <c r="G1212" t="s">
        <v>2173</v>
      </c>
      <c r="H1212"/>
    </row>
    <row r="1213" spans="5:8" x14ac:dyDescent="0.25">
      <c r="E1213">
        <v>12912</v>
      </c>
      <c r="F1213" t="s">
        <v>2171</v>
      </c>
      <c r="G1213" t="s">
        <v>2174</v>
      </c>
      <c r="H1213"/>
    </row>
    <row r="1214" spans="5:8" x14ac:dyDescent="0.25">
      <c r="E1214">
        <v>12913</v>
      </c>
      <c r="F1214" t="s">
        <v>2143</v>
      </c>
      <c r="G1214" t="s">
        <v>2175</v>
      </c>
      <c r="H1214"/>
    </row>
    <row r="1215" spans="5:8" x14ac:dyDescent="0.25">
      <c r="E1215">
        <v>12914</v>
      </c>
      <c r="F1215" t="s">
        <v>410</v>
      </c>
      <c r="G1215" t="s">
        <v>2176</v>
      </c>
      <c r="H1215"/>
    </row>
    <row r="1216" spans="5:8" x14ac:dyDescent="0.25">
      <c r="E1216">
        <v>12915</v>
      </c>
      <c r="F1216" t="s">
        <v>410</v>
      </c>
      <c r="G1216" t="s">
        <v>2177</v>
      </c>
      <c r="H1216"/>
    </row>
    <row r="1217" spans="5:8" x14ac:dyDescent="0.25">
      <c r="E1217">
        <v>12916</v>
      </c>
      <c r="F1217" t="s">
        <v>410</v>
      </c>
      <c r="G1217" t="s">
        <v>2178</v>
      </c>
      <c r="H1217"/>
    </row>
    <row r="1218" spans="5:8" x14ac:dyDescent="0.25">
      <c r="E1218">
        <v>12917</v>
      </c>
      <c r="F1218" t="s">
        <v>410</v>
      </c>
      <c r="G1218" t="s">
        <v>2179</v>
      </c>
      <c r="H1218"/>
    </row>
    <row r="1219" spans="5:8" x14ac:dyDescent="0.25">
      <c r="E1219">
        <v>12918</v>
      </c>
      <c r="F1219" t="s">
        <v>2171</v>
      </c>
      <c r="G1219" t="s">
        <v>2180</v>
      </c>
      <c r="H1219"/>
    </row>
    <row r="1220" spans="5:8" x14ac:dyDescent="0.25">
      <c r="E1220">
        <v>12919</v>
      </c>
      <c r="F1220" t="s">
        <v>2171</v>
      </c>
      <c r="G1220" t="s">
        <v>2181</v>
      </c>
      <c r="H1220"/>
    </row>
    <row r="1221" spans="5:8" x14ac:dyDescent="0.25">
      <c r="E1221">
        <v>12920</v>
      </c>
      <c r="F1221" t="s">
        <v>410</v>
      </c>
      <c r="G1221" t="s">
        <v>2182</v>
      </c>
      <c r="H1221"/>
    </row>
    <row r="1222" spans="5:8" x14ac:dyDescent="0.25">
      <c r="E1222">
        <v>12921</v>
      </c>
      <c r="F1222" t="s">
        <v>2171</v>
      </c>
      <c r="G1222" t="s">
        <v>2183</v>
      </c>
      <c r="H1222"/>
    </row>
    <row r="1223" spans="5:8" x14ac:dyDescent="0.25">
      <c r="E1223">
        <v>12922</v>
      </c>
      <c r="F1223" t="s">
        <v>2185</v>
      </c>
      <c r="G1223" t="s">
        <v>2184</v>
      </c>
      <c r="H1223"/>
    </row>
    <row r="1224" spans="5:8" x14ac:dyDescent="0.25">
      <c r="E1224">
        <v>12923</v>
      </c>
      <c r="F1224" t="s">
        <v>2171</v>
      </c>
      <c r="G1224" t="s">
        <v>2186</v>
      </c>
      <c r="H1224"/>
    </row>
    <row r="1225" spans="5:8" x14ac:dyDescent="0.25">
      <c r="E1225">
        <v>12924</v>
      </c>
      <c r="F1225" t="s">
        <v>2171</v>
      </c>
      <c r="G1225" t="s">
        <v>2173</v>
      </c>
      <c r="H1225"/>
    </row>
    <row r="1226" spans="5:8" x14ac:dyDescent="0.25">
      <c r="E1226">
        <v>12926</v>
      </c>
      <c r="F1226" t="s">
        <v>410</v>
      </c>
      <c r="G1226" t="s">
        <v>2187</v>
      </c>
      <c r="H1226"/>
    </row>
    <row r="1227" spans="5:8" x14ac:dyDescent="0.25">
      <c r="E1227">
        <v>12927</v>
      </c>
      <c r="F1227" t="s">
        <v>2185</v>
      </c>
      <c r="G1227" t="s">
        <v>2188</v>
      </c>
      <c r="H1227"/>
    </row>
    <row r="1228" spans="5:8" x14ac:dyDescent="0.25">
      <c r="E1228">
        <v>12928</v>
      </c>
      <c r="F1228" t="s">
        <v>2143</v>
      </c>
      <c r="G1228" t="s">
        <v>2189</v>
      </c>
      <c r="H1228"/>
    </row>
    <row r="1229" spans="5:8" x14ac:dyDescent="0.25">
      <c r="E1229">
        <v>12929</v>
      </c>
      <c r="F1229" t="s">
        <v>2171</v>
      </c>
      <c r="G1229" t="s">
        <v>2190</v>
      </c>
      <c r="H1229"/>
    </row>
    <row r="1230" spans="5:8" x14ac:dyDescent="0.25">
      <c r="E1230">
        <v>12930</v>
      </c>
      <c r="F1230" t="s">
        <v>410</v>
      </c>
      <c r="G1230" t="s">
        <v>2191</v>
      </c>
      <c r="H1230"/>
    </row>
    <row r="1231" spans="5:8" x14ac:dyDescent="0.25">
      <c r="E1231">
        <v>12932</v>
      </c>
      <c r="F1231" t="s">
        <v>2143</v>
      </c>
      <c r="G1231" t="s">
        <v>2192</v>
      </c>
      <c r="H1231"/>
    </row>
    <row r="1232" spans="5:8" x14ac:dyDescent="0.25">
      <c r="E1232">
        <v>12933</v>
      </c>
      <c r="F1232" t="s">
        <v>2171</v>
      </c>
      <c r="G1232" t="s">
        <v>2193</v>
      </c>
      <c r="H1232"/>
    </row>
    <row r="1233" spans="5:8" x14ac:dyDescent="0.25">
      <c r="E1233">
        <v>12934</v>
      </c>
      <c r="F1233" t="s">
        <v>2171</v>
      </c>
      <c r="G1233" t="s">
        <v>2194</v>
      </c>
      <c r="H1233"/>
    </row>
    <row r="1234" spans="5:8" x14ac:dyDescent="0.25">
      <c r="E1234">
        <v>12935</v>
      </c>
      <c r="F1234" t="s">
        <v>2171</v>
      </c>
      <c r="G1234" t="s">
        <v>2195</v>
      </c>
      <c r="H1234"/>
    </row>
    <row r="1235" spans="5:8" x14ac:dyDescent="0.25">
      <c r="E1235">
        <v>12936</v>
      </c>
      <c r="F1235" t="s">
        <v>2143</v>
      </c>
      <c r="G1235" t="s">
        <v>2143</v>
      </c>
      <c r="H1235"/>
    </row>
    <row r="1236" spans="5:8" x14ac:dyDescent="0.25">
      <c r="E1236">
        <v>12937</v>
      </c>
      <c r="F1236" t="s">
        <v>410</v>
      </c>
      <c r="G1236" t="s">
        <v>2196</v>
      </c>
      <c r="H1236"/>
    </row>
    <row r="1237" spans="5:8" x14ac:dyDescent="0.25">
      <c r="E1237">
        <v>12939</v>
      </c>
      <c r="F1237" t="s">
        <v>410</v>
      </c>
      <c r="G1237" t="s">
        <v>2197</v>
      </c>
      <c r="H1237"/>
    </row>
    <row r="1238" spans="5:8" x14ac:dyDescent="0.25">
      <c r="E1238">
        <v>12941</v>
      </c>
      <c r="F1238" t="s">
        <v>2143</v>
      </c>
      <c r="G1238" t="s">
        <v>2198</v>
      </c>
      <c r="H1238"/>
    </row>
    <row r="1239" spans="5:8" x14ac:dyDescent="0.25">
      <c r="E1239">
        <v>12942</v>
      </c>
      <c r="F1239" t="s">
        <v>2143</v>
      </c>
      <c r="G1239" t="s">
        <v>2199</v>
      </c>
      <c r="H1239"/>
    </row>
    <row r="1240" spans="5:8" x14ac:dyDescent="0.25">
      <c r="E1240">
        <v>12943</v>
      </c>
      <c r="F1240" t="s">
        <v>2143</v>
      </c>
      <c r="G1240" t="s">
        <v>2200</v>
      </c>
      <c r="H1240"/>
    </row>
    <row r="1241" spans="5:8" x14ac:dyDescent="0.25">
      <c r="E1241">
        <v>12944</v>
      </c>
      <c r="F1241" t="s">
        <v>2171</v>
      </c>
      <c r="G1241" t="s">
        <v>2173</v>
      </c>
      <c r="H1241"/>
    </row>
    <row r="1242" spans="5:8" x14ac:dyDescent="0.25">
      <c r="E1242">
        <v>12945</v>
      </c>
      <c r="F1242" t="s">
        <v>410</v>
      </c>
      <c r="G1242" t="s">
        <v>2201</v>
      </c>
      <c r="H1242"/>
    </row>
    <row r="1243" spans="5:8" x14ac:dyDescent="0.25">
      <c r="E1243">
        <v>12946</v>
      </c>
      <c r="F1243" t="s">
        <v>2143</v>
      </c>
      <c r="G1243" t="s">
        <v>2202</v>
      </c>
      <c r="H1243"/>
    </row>
    <row r="1244" spans="5:8" x14ac:dyDescent="0.25">
      <c r="E1244">
        <v>12949</v>
      </c>
      <c r="F1244" t="s">
        <v>2185</v>
      </c>
      <c r="G1244" t="s">
        <v>2203</v>
      </c>
      <c r="H1244"/>
    </row>
    <row r="1245" spans="5:8" x14ac:dyDescent="0.25">
      <c r="E1245">
        <v>12950</v>
      </c>
      <c r="F1245" t="s">
        <v>2143</v>
      </c>
      <c r="G1245" t="s">
        <v>387</v>
      </c>
      <c r="H1245"/>
    </row>
    <row r="1246" spans="5:8" x14ac:dyDescent="0.25">
      <c r="E1246">
        <v>12952</v>
      </c>
      <c r="F1246" t="s">
        <v>2171</v>
      </c>
      <c r="G1246" t="s">
        <v>2204</v>
      </c>
      <c r="H1246"/>
    </row>
    <row r="1247" spans="5:8" x14ac:dyDescent="0.25">
      <c r="E1247">
        <v>12953</v>
      </c>
      <c r="F1247" t="s">
        <v>410</v>
      </c>
      <c r="G1247" t="s">
        <v>2205</v>
      </c>
      <c r="H1247"/>
    </row>
    <row r="1248" spans="5:8" x14ac:dyDescent="0.25">
      <c r="E1248">
        <v>12955</v>
      </c>
      <c r="F1248" t="s">
        <v>2171</v>
      </c>
      <c r="G1248" t="s">
        <v>2204</v>
      </c>
      <c r="H1248"/>
    </row>
    <row r="1249" spans="5:8" x14ac:dyDescent="0.25">
      <c r="E1249">
        <v>12956</v>
      </c>
      <c r="F1249" t="s">
        <v>2143</v>
      </c>
      <c r="G1249" t="s">
        <v>2206</v>
      </c>
      <c r="H1249"/>
    </row>
    <row r="1250" spans="5:8" x14ac:dyDescent="0.25">
      <c r="E1250">
        <v>12957</v>
      </c>
      <c r="F1250" t="s">
        <v>410</v>
      </c>
      <c r="G1250" t="s">
        <v>2207</v>
      </c>
      <c r="H1250"/>
    </row>
    <row r="1251" spans="5:8" x14ac:dyDescent="0.25">
      <c r="E1251">
        <v>12958</v>
      </c>
      <c r="F1251" t="s">
        <v>2171</v>
      </c>
      <c r="G1251" t="s">
        <v>2208</v>
      </c>
      <c r="H1251"/>
    </row>
    <row r="1252" spans="5:8" x14ac:dyDescent="0.25">
      <c r="E1252">
        <v>12959</v>
      </c>
      <c r="F1252" t="s">
        <v>2171</v>
      </c>
      <c r="G1252" t="s">
        <v>2209</v>
      </c>
      <c r="H1252"/>
    </row>
    <row r="1253" spans="5:8" x14ac:dyDescent="0.25">
      <c r="E1253">
        <v>12960</v>
      </c>
      <c r="F1253" t="s">
        <v>2143</v>
      </c>
      <c r="G1253" t="s">
        <v>2210</v>
      </c>
      <c r="H1253"/>
    </row>
    <row r="1254" spans="5:8" x14ac:dyDescent="0.25">
      <c r="E1254">
        <v>12961</v>
      </c>
      <c r="F1254" t="s">
        <v>2143</v>
      </c>
      <c r="G1254" t="s">
        <v>2211</v>
      </c>
      <c r="H1254"/>
    </row>
    <row r="1255" spans="5:8" x14ac:dyDescent="0.25">
      <c r="E1255">
        <v>12962</v>
      </c>
      <c r="F1255" t="s">
        <v>2171</v>
      </c>
      <c r="G1255" t="s">
        <v>2212</v>
      </c>
      <c r="H1255"/>
    </row>
    <row r="1256" spans="5:8" x14ac:dyDescent="0.25">
      <c r="E1256">
        <v>12964</v>
      </c>
      <c r="F1256" t="s">
        <v>2143</v>
      </c>
      <c r="G1256" t="s">
        <v>2213</v>
      </c>
      <c r="H1256"/>
    </row>
    <row r="1257" spans="5:8" x14ac:dyDescent="0.25">
      <c r="E1257">
        <v>12965</v>
      </c>
      <c r="F1257" t="s">
        <v>2185</v>
      </c>
      <c r="G1257" t="s">
        <v>2214</v>
      </c>
      <c r="H1257"/>
    </row>
    <row r="1258" spans="5:8" x14ac:dyDescent="0.25">
      <c r="E1258">
        <v>12966</v>
      </c>
      <c r="F1258" t="s">
        <v>410</v>
      </c>
      <c r="G1258" t="s">
        <v>2215</v>
      </c>
      <c r="H1258"/>
    </row>
    <row r="1259" spans="5:8" x14ac:dyDescent="0.25">
      <c r="E1259">
        <v>12967</v>
      </c>
      <c r="F1259" t="s">
        <v>2185</v>
      </c>
      <c r="G1259" t="s">
        <v>2216</v>
      </c>
      <c r="H1259"/>
    </row>
    <row r="1260" spans="5:8" x14ac:dyDescent="0.25">
      <c r="E1260">
        <v>12969</v>
      </c>
      <c r="F1260" t="s">
        <v>410</v>
      </c>
      <c r="G1260" t="s">
        <v>2217</v>
      </c>
      <c r="H1260"/>
    </row>
    <row r="1261" spans="5:8" x14ac:dyDescent="0.25">
      <c r="E1261">
        <v>12970</v>
      </c>
      <c r="F1261" t="s">
        <v>410</v>
      </c>
      <c r="G1261" t="s">
        <v>2218</v>
      </c>
      <c r="H1261"/>
    </row>
    <row r="1262" spans="5:8" x14ac:dyDescent="0.25">
      <c r="E1262">
        <v>12972</v>
      </c>
      <c r="F1262" t="s">
        <v>2171</v>
      </c>
      <c r="G1262" t="s">
        <v>2219</v>
      </c>
      <c r="H1262"/>
    </row>
    <row r="1263" spans="5:8" x14ac:dyDescent="0.25">
      <c r="E1263">
        <v>12973</v>
      </c>
      <c r="F1263" t="s">
        <v>2185</v>
      </c>
      <c r="G1263" t="s">
        <v>2220</v>
      </c>
      <c r="H1263"/>
    </row>
    <row r="1264" spans="5:8" x14ac:dyDescent="0.25">
      <c r="E1264">
        <v>12974</v>
      </c>
      <c r="F1264" t="s">
        <v>2143</v>
      </c>
      <c r="G1264" t="s">
        <v>2221</v>
      </c>
      <c r="H1264"/>
    </row>
    <row r="1265" spans="5:8" x14ac:dyDescent="0.25">
      <c r="E1265">
        <v>12975</v>
      </c>
      <c r="F1265" t="s">
        <v>2143</v>
      </c>
      <c r="G1265" t="s">
        <v>2222</v>
      </c>
      <c r="H1265"/>
    </row>
    <row r="1266" spans="5:8" x14ac:dyDescent="0.25">
      <c r="E1266">
        <v>12976</v>
      </c>
      <c r="F1266" t="s">
        <v>410</v>
      </c>
      <c r="G1266" t="s">
        <v>2223</v>
      </c>
      <c r="H1266"/>
    </row>
    <row r="1267" spans="5:8" x14ac:dyDescent="0.25">
      <c r="E1267">
        <v>12977</v>
      </c>
      <c r="F1267" t="s">
        <v>2143</v>
      </c>
      <c r="G1267" t="s">
        <v>2224</v>
      </c>
      <c r="H1267"/>
    </row>
    <row r="1268" spans="5:8" x14ac:dyDescent="0.25">
      <c r="E1268">
        <v>12978</v>
      </c>
      <c r="F1268" t="s">
        <v>2171</v>
      </c>
      <c r="G1268" t="s">
        <v>2225</v>
      </c>
      <c r="H1268"/>
    </row>
    <row r="1269" spans="5:8" x14ac:dyDescent="0.25">
      <c r="E1269">
        <v>12979</v>
      </c>
      <c r="F1269" t="s">
        <v>2171</v>
      </c>
      <c r="G1269" t="s">
        <v>2226</v>
      </c>
      <c r="H1269"/>
    </row>
    <row r="1270" spans="5:8" x14ac:dyDescent="0.25">
      <c r="E1270">
        <v>12980</v>
      </c>
      <c r="F1270" t="s">
        <v>410</v>
      </c>
      <c r="G1270" t="s">
        <v>2227</v>
      </c>
      <c r="H1270"/>
    </row>
    <row r="1271" spans="5:8" x14ac:dyDescent="0.25">
      <c r="E1271">
        <v>12981</v>
      </c>
      <c r="F1271" t="s">
        <v>2171</v>
      </c>
      <c r="G1271" t="s">
        <v>2228</v>
      </c>
      <c r="H1271"/>
    </row>
    <row r="1272" spans="5:8" x14ac:dyDescent="0.25">
      <c r="E1272">
        <v>12983</v>
      </c>
      <c r="F1272" t="s">
        <v>410</v>
      </c>
      <c r="G1272" t="s">
        <v>2229</v>
      </c>
      <c r="H1272"/>
    </row>
    <row r="1273" spans="5:8" x14ac:dyDescent="0.25">
      <c r="E1273">
        <v>12985</v>
      </c>
      <c r="F1273" t="s">
        <v>2171</v>
      </c>
      <c r="G1273" t="s">
        <v>2230</v>
      </c>
      <c r="H1273"/>
    </row>
    <row r="1274" spans="5:8" x14ac:dyDescent="0.25">
      <c r="E1274">
        <v>12986</v>
      </c>
      <c r="F1274" t="s">
        <v>410</v>
      </c>
      <c r="G1274" t="s">
        <v>2231</v>
      </c>
      <c r="H1274"/>
    </row>
    <row r="1275" spans="5:8" x14ac:dyDescent="0.25">
      <c r="E1275">
        <v>12987</v>
      </c>
      <c r="F1275" t="s">
        <v>2143</v>
      </c>
      <c r="G1275" t="s">
        <v>2232</v>
      </c>
      <c r="H1275"/>
    </row>
    <row r="1276" spans="5:8" x14ac:dyDescent="0.25">
      <c r="E1276">
        <v>12989</v>
      </c>
      <c r="F1276" t="s">
        <v>410</v>
      </c>
      <c r="G1276" t="s">
        <v>2233</v>
      </c>
      <c r="H1276"/>
    </row>
    <row r="1277" spans="5:8" x14ac:dyDescent="0.25">
      <c r="E1277">
        <v>12992</v>
      </c>
      <c r="F1277" t="s">
        <v>2171</v>
      </c>
      <c r="G1277" t="s">
        <v>2234</v>
      </c>
      <c r="H1277"/>
    </row>
    <row r="1278" spans="5:8" x14ac:dyDescent="0.25">
      <c r="E1278">
        <v>12993</v>
      </c>
      <c r="F1278" t="s">
        <v>2143</v>
      </c>
      <c r="G1278" t="s">
        <v>2235</v>
      </c>
      <c r="H1278"/>
    </row>
    <row r="1279" spans="5:8" x14ac:dyDescent="0.25">
      <c r="E1279">
        <v>12995</v>
      </c>
      <c r="F1279" t="s">
        <v>410</v>
      </c>
      <c r="G1279" t="s">
        <v>2236</v>
      </c>
      <c r="H1279"/>
    </row>
    <row r="1280" spans="5:8" x14ac:dyDescent="0.25">
      <c r="E1280">
        <v>12996</v>
      </c>
      <c r="F1280" t="s">
        <v>2143</v>
      </c>
      <c r="G1280" t="s">
        <v>2237</v>
      </c>
      <c r="H1280"/>
    </row>
    <row r="1281" spans="5:8" x14ac:dyDescent="0.25">
      <c r="E1281">
        <v>12997</v>
      </c>
      <c r="F1281" t="s">
        <v>2143</v>
      </c>
      <c r="G1281" t="s">
        <v>2238</v>
      </c>
      <c r="H1281"/>
    </row>
    <row r="1282" spans="5:8" x14ac:dyDescent="0.25">
      <c r="E1282">
        <v>12998</v>
      </c>
      <c r="F1282" t="s">
        <v>2143</v>
      </c>
      <c r="G1282" t="s">
        <v>2239</v>
      </c>
      <c r="H1282"/>
    </row>
    <row r="1283" spans="5:8" x14ac:dyDescent="0.25">
      <c r="E1283">
        <v>13020</v>
      </c>
      <c r="F1283" t="s">
        <v>2241</v>
      </c>
      <c r="G1283" t="s">
        <v>2240</v>
      </c>
      <c r="H1283"/>
    </row>
    <row r="1284" spans="5:8" x14ac:dyDescent="0.25">
      <c r="E1284">
        <v>13021</v>
      </c>
      <c r="F1284" t="s">
        <v>2243</v>
      </c>
      <c r="G1284" t="s">
        <v>2242</v>
      </c>
      <c r="H1284"/>
    </row>
    <row r="1285" spans="5:8" x14ac:dyDescent="0.25">
      <c r="E1285">
        <v>13022</v>
      </c>
      <c r="F1285" t="s">
        <v>2243</v>
      </c>
      <c r="G1285" t="s">
        <v>2242</v>
      </c>
      <c r="H1285"/>
    </row>
    <row r="1286" spans="5:8" x14ac:dyDescent="0.25">
      <c r="E1286">
        <v>13024</v>
      </c>
      <c r="F1286" t="s">
        <v>2243</v>
      </c>
      <c r="G1286" t="s">
        <v>2242</v>
      </c>
      <c r="H1286"/>
    </row>
    <row r="1287" spans="5:8" x14ac:dyDescent="0.25">
      <c r="E1287">
        <v>13026</v>
      </c>
      <c r="F1287" t="s">
        <v>2243</v>
      </c>
      <c r="G1287" t="s">
        <v>2244</v>
      </c>
      <c r="H1287"/>
    </row>
    <row r="1288" spans="5:8" x14ac:dyDescent="0.25">
      <c r="E1288">
        <v>13027</v>
      </c>
      <c r="F1288" t="s">
        <v>2241</v>
      </c>
      <c r="G1288" t="s">
        <v>2245</v>
      </c>
      <c r="H1288"/>
    </row>
    <row r="1289" spans="5:8" x14ac:dyDescent="0.25">
      <c r="E1289">
        <v>13028</v>
      </c>
      <c r="F1289" t="s">
        <v>2247</v>
      </c>
      <c r="G1289" t="s">
        <v>2246</v>
      </c>
      <c r="H1289"/>
    </row>
    <row r="1290" spans="5:8" x14ac:dyDescent="0.25">
      <c r="E1290">
        <v>13029</v>
      </c>
      <c r="F1290" t="s">
        <v>2241</v>
      </c>
      <c r="G1290" t="s">
        <v>2248</v>
      </c>
      <c r="H1290"/>
    </row>
    <row r="1291" spans="5:8" x14ac:dyDescent="0.25">
      <c r="E1291">
        <v>13030</v>
      </c>
      <c r="F1291" t="s">
        <v>2241</v>
      </c>
      <c r="G1291" t="s">
        <v>2249</v>
      </c>
      <c r="H1291"/>
    </row>
    <row r="1292" spans="5:8" x14ac:dyDescent="0.25">
      <c r="E1292">
        <v>13031</v>
      </c>
      <c r="F1292" t="s">
        <v>2241</v>
      </c>
      <c r="G1292" t="s">
        <v>2250</v>
      </c>
      <c r="H1292"/>
    </row>
    <row r="1293" spans="5:8" x14ac:dyDescent="0.25">
      <c r="E1293">
        <v>13032</v>
      </c>
      <c r="F1293" t="s">
        <v>2252</v>
      </c>
      <c r="G1293" t="s">
        <v>2251</v>
      </c>
      <c r="H1293"/>
    </row>
    <row r="1294" spans="5:8" x14ac:dyDescent="0.25">
      <c r="E1294">
        <v>13033</v>
      </c>
      <c r="F1294" t="s">
        <v>2243</v>
      </c>
      <c r="G1294" t="s">
        <v>2253</v>
      </c>
      <c r="H1294"/>
    </row>
    <row r="1295" spans="5:8" x14ac:dyDescent="0.25">
      <c r="E1295">
        <v>13034</v>
      </c>
      <c r="F1295" t="s">
        <v>2243</v>
      </c>
      <c r="G1295" t="s">
        <v>2243</v>
      </c>
      <c r="H1295"/>
    </row>
    <row r="1296" spans="5:8" x14ac:dyDescent="0.25">
      <c r="E1296">
        <v>13035</v>
      </c>
      <c r="F1296" t="s">
        <v>2252</v>
      </c>
      <c r="G1296" t="s">
        <v>2254</v>
      </c>
      <c r="H1296"/>
    </row>
    <row r="1297" spans="5:8" x14ac:dyDescent="0.25">
      <c r="E1297">
        <v>13036</v>
      </c>
      <c r="F1297" t="s">
        <v>2247</v>
      </c>
      <c r="G1297" t="s">
        <v>2255</v>
      </c>
      <c r="H1297"/>
    </row>
    <row r="1298" spans="5:8" x14ac:dyDescent="0.25">
      <c r="E1298">
        <v>13037</v>
      </c>
      <c r="F1298" t="s">
        <v>2252</v>
      </c>
      <c r="G1298" t="s">
        <v>2256</v>
      </c>
      <c r="H1298"/>
    </row>
    <row r="1299" spans="5:8" x14ac:dyDescent="0.25">
      <c r="E1299">
        <v>13039</v>
      </c>
      <c r="F1299" t="s">
        <v>2241</v>
      </c>
      <c r="G1299" t="s">
        <v>2257</v>
      </c>
      <c r="H1299"/>
    </row>
    <row r="1300" spans="5:8" x14ac:dyDescent="0.25">
      <c r="E1300">
        <v>13040</v>
      </c>
      <c r="F1300" t="s">
        <v>2259</v>
      </c>
      <c r="G1300" t="s">
        <v>2258</v>
      </c>
      <c r="H1300"/>
    </row>
    <row r="1301" spans="5:8" x14ac:dyDescent="0.25">
      <c r="E1301">
        <v>13041</v>
      </c>
      <c r="F1301" t="s">
        <v>2241</v>
      </c>
      <c r="G1301" t="s">
        <v>2260</v>
      </c>
      <c r="H1301"/>
    </row>
    <row r="1302" spans="5:8" x14ac:dyDescent="0.25">
      <c r="E1302">
        <v>13042</v>
      </c>
      <c r="F1302" t="s">
        <v>2247</v>
      </c>
      <c r="G1302" t="s">
        <v>2261</v>
      </c>
      <c r="H1302"/>
    </row>
    <row r="1303" spans="5:8" x14ac:dyDescent="0.25">
      <c r="E1303">
        <v>13043</v>
      </c>
      <c r="F1303" t="s">
        <v>2252</v>
      </c>
      <c r="G1303" t="s">
        <v>2262</v>
      </c>
      <c r="H1303"/>
    </row>
    <row r="1304" spans="5:8" x14ac:dyDescent="0.25">
      <c r="E1304">
        <v>13044</v>
      </c>
      <c r="F1304" t="s">
        <v>2247</v>
      </c>
      <c r="G1304" t="s">
        <v>2263</v>
      </c>
      <c r="H1304"/>
    </row>
    <row r="1305" spans="5:8" x14ac:dyDescent="0.25">
      <c r="E1305">
        <v>13045</v>
      </c>
      <c r="F1305" t="s">
        <v>2259</v>
      </c>
      <c r="G1305" t="s">
        <v>2259</v>
      </c>
      <c r="H1305"/>
    </row>
    <row r="1306" spans="5:8" x14ac:dyDescent="0.25">
      <c r="E1306">
        <v>13051</v>
      </c>
      <c r="F1306" t="s">
        <v>2241</v>
      </c>
      <c r="G1306" t="s">
        <v>2264</v>
      </c>
      <c r="H1306"/>
    </row>
    <row r="1307" spans="5:8" x14ac:dyDescent="0.25">
      <c r="E1307">
        <v>13052</v>
      </c>
      <c r="F1307" t="s">
        <v>2252</v>
      </c>
      <c r="G1307" t="s">
        <v>2265</v>
      </c>
      <c r="H1307"/>
    </row>
    <row r="1308" spans="5:8" x14ac:dyDescent="0.25">
      <c r="E1308">
        <v>13053</v>
      </c>
      <c r="F1308" t="s">
        <v>2267</v>
      </c>
      <c r="G1308" t="s">
        <v>2266</v>
      </c>
      <c r="H1308"/>
    </row>
    <row r="1309" spans="5:8" x14ac:dyDescent="0.25">
      <c r="E1309">
        <v>13054</v>
      </c>
      <c r="F1309" t="s">
        <v>2269</v>
      </c>
      <c r="G1309" t="s">
        <v>2268</v>
      </c>
      <c r="H1309"/>
    </row>
    <row r="1310" spans="5:8" x14ac:dyDescent="0.25">
      <c r="E1310">
        <v>13056</v>
      </c>
      <c r="F1310" t="s">
        <v>2259</v>
      </c>
      <c r="G1310" t="s">
        <v>2270</v>
      </c>
      <c r="H1310"/>
    </row>
    <row r="1311" spans="5:8" x14ac:dyDescent="0.25">
      <c r="E1311">
        <v>13057</v>
      </c>
      <c r="F1311" t="s">
        <v>2241</v>
      </c>
      <c r="G1311" t="s">
        <v>2271</v>
      </c>
      <c r="H1311"/>
    </row>
    <row r="1312" spans="5:8" x14ac:dyDescent="0.25">
      <c r="E1312">
        <v>13060</v>
      </c>
      <c r="F1312" t="s">
        <v>2241</v>
      </c>
      <c r="G1312" t="s">
        <v>2272</v>
      </c>
      <c r="H1312"/>
    </row>
    <row r="1313" spans="5:8" x14ac:dyDescent="0.25">
      <c r="E1313">
        <v>13061</v>
      </c>
      <c r="F1313" t="s">
        <v>2252</v>
      </c>
      <c r="G1313" t="s">
        <v>2273</v>
      </c>
      <c r="H1313"/>
    </row>
    <row r="1314" spans="5:8" x14ac:dyDescent="0.25">
      <c r="E1314">
        <v>13062</v>
      </c>
      <c r="F1314" t="s">
        <v>2267</v>
      </c>
      <c r="G1314" t="s">
        <v>2274</v>
      </c>
      <c r="H1314"/>
    </row>
    <row r="1315" spans="5:8" x14ac:dyDescent="0.25">
      <c r="E1315">
        <v>13063</v>
      </c>
      <c r="F1315" t="s">
        <v>2241</v>
      </c>
      <c r="G1315" t="s">
        <v>2275</v>
      </c>
      <c r="H1315"/>
    </row>
    <row r="1316" spans="5:8" x14ac:dyDescent="0.25">
      <c r="E1316">
        <v>13064</v>
      </c>
      <c r="F1316" t="s">
        <v>2243</v>
      </c>
      <c r="G1316" t="s">
        <v>2276</v>
      </c>
      <c r="H1316"/>
    </row>
    <row r="1317" spans="5:8" x14ac:dyDescent="0.25">
      <c r="E1317">
        <v>13065</v>
      </c>
      <c r="F1317" t="s">
        <v>2278</v>
      </c>
      <c r="G1317" t="s">
        <v>2277</v>
      </c>
      <c r="H1317"/>
    </row>
    <row r="1318" spans="5:8" x14ac:dyDescent="0.25">
      <c r="E1318">
        <v>13066</v>
      </c>
      <c r="F1318" t="s">
        <v>2241</v>
      </c>
      <c r="G1318" t="s">
        <v>2279</v>
      </c>
      <c r="H1318"/>
    </row>
    <row r="1319" spans="5:8" x14ac:dyDescent="0.25">
      <c r="E1319">
        <v>13068</v>
      </c>
      <c r="F1319" t="s">
        <v>2267</v>
      </c>
      <c r="G1319" t="s">
        <v>2280</v>
      </c>
      <c r="H1319"/>
    </row>
    <row r="1320" spans="5:8" x14ac:dyDescent="0.25">
      <c r="E1320">
        <v>13069</v>
      </c>
      <c r="F1320" t="s">
        <v>2247</v>
      </c>
      <c r="G1320" t="s">
        <v>1760</v>
      </c>
      <c r="H1320"/>
    </row>
    <row r="1321" spans="5:8" x14ac:dyDescent="0.25">
      <c r="E1321">
        <v>13071</v>
      </c>
      <c r="F1321" t="s">
        <v>2243</v>
      </c>
      <c r="G1321" t="s">
        <v>2281</v>
      </c>
      <c r="H1321"/>
    </row>
    <row r="1322" spans="5:8" x14ac:dyDescent="0.25">
      <c r="E1322">
        <v>13072</v>
      </c>
      <c r="F1322" t="s">
        <v>2252</v>
      </c>
      <c r="G1322" t="s">
        <v>2282</v>
      </c>
      <c r="H1322"/>
    </row>
    <row r="1323" spans="5:8" x14ac:dyDescent="0.25">
      <c r="E1323">
        <v>13073</v>
      </c>
      <c r="F1323" t="s">
        <v>2267</v>
      </c>
      <c r="G1323" t="s">
        <v>2283</v>
      </c>
      <c r="H1323"/>
    </row>
    <row r="1324" spans="5:8" x14ac:dyDescent="0.25">
      <c r="E1324">
        <v>13074</v>
      </c>
      <c r="F1324" t="s">
        <v>2247</v>
      </c>
      <c r="G1324" t="s">
        <v>2284</v>
      </c>
      <c r="H1324"/>
    </row>
    <row r="1325" spans="5:8" x14ac:dyDescent="0.25">
      <c r="E1325">
        <v>13076</v>
      </c>
      <c r="F1325" t="s">
        <v>2247</v>
      </c>
      <c r="G1325" t="s">
        <v>2285</v>
      </c>
      <c r="H1325"/>
    </row>
    <row r="1326" spans="5:8" x14ac:dyDescent="0.25">
      <c r="E1326">
        <v>13077</v>
      </c>
      <c r="F1326" t="s">
        <v>2259</v>
      </c>
      <c r="G1326" t="s">
        <v>2286</v>
      </c>
      <c r="H1326"/>
    </row>
    <row r="1327" spans="5:8" x14ac:dyDescent="0.25">
      <c r="E1327">
        <v>13078</v>
      </c>
      <c r="F1327" t="s">
        <v>2241</v>
      </c>
      <c r="G1327" t="s">
        <v>2287</v>
      </c>
      <c r="H1327"/>
    </row>
    <row r="1328" spans="5:8" x14ac:dyDescent="0.25">
      <c r="E1328">
        <v>13080</v>
      </c>
      <c r="F1328" t="s">
        <v>2241</v>
      </c>
      <c r="G1328" t="s">
        <v>2288</v>
      </c>
      <c r="H1328"/>
    </row>
    <row r="1329" spans="5:8" x14ac:dyDescent="0.25">
      <c r="E1329">
        <v>13081</v>
      </c>
      <c r="F1329" t="s">
        <v>2243</v>
      </c>
      <c r="G1329" t="s">
        <v>2289</v>
      </c>
      <c r="H1329"/>
    </row>
    <row r="1330" spans="5:8" x14ac:dyDescent="0.25">
      <c r="E1330">
        <v>13082</v>
      </c>
      <c r="F1330" t="s">
        <v>2241</v>
      </c>
      <c r="G1330" t="s">
        <v>2290</v>
      </c>
      <c r="H1330"/>
    </row>
    <row r="1331" spans="5:8" x14ac:dyDescent="0.25">
      <c r="E1331">
        <v>13083</v>
      </c>
      <c r="F1331" t="s">
        <v>2247</v>
      </c>
      <c r="G1331" t="s">
        <v>2291</v>
      </c>
      <c r="H1331"/>
    </row>
    <row r="1332" spans="5:8" x14ac:dyDescent="0.25">
      <c r="E1332">
        <v>13084</v>
      </c>
      <c r="F1332" t="s">
        <v>2241</v>
      </c>
      <c r="G1332" t="s">
        <v>2292</v>
      </c>
      <c r="H1332"/>
    </row>
    <row r="1333" spans="5:8" x14ac:dyDescent="0.25">
      <c r="E1333">
        <v>13087</v>
      </c>
      <c r="F1333" t="s">
        <v>2259</v>
      </c>
      <c r="G1333" t="s">
        <v>2293</v>
      </c>
      <c r="H1333"/>
    </row>
    <row r="1334" spans="5:8" x14ac:dyDescent="0.25">
      <c r="E1334">
        <v>13088</v>
      </c>
      <c r="F1334" t="s">
        <v>2241</v>
      </c>
      <c r="G1334" t="s">
        <v>2294</v>
      </c>
      <c r="H1334"/>
    </row>
    <row r="1335" spans="5:8" x14ac:dyDescent="0.25">
      <c r="E1335">
        <v>13089</v>
      </c>
      <c r="F1335" t="s">
        <v>2241</v>
      </c>
      <c r="G1335" t="s">
        <v>2294</v>
      </c>
      <c r="H1335"/>
    </row>
    <row r="1336" spans="5:8" x14ac:dyDescent="0.25">
      <c r="E1336">
        <v>13090</v>
      </c>
      <c r="F1336" t="s">
        <v>2241</v>
      </c>
      <c r="G1336" t="s">
        <v>2294</v>
      </c>
      <c r="H1336"/>
    </row>
    <row r="1337" spans="5:8" x14ac:dyDescent="0.25">
      <c r="E1337">
        <v>13092</v>
      </c>
      <c r="F1337" t="s">
        <v>2267</v>
      </c>
      <c r="G1337" t="s">
        <v>2295</v>
      </c>
      <c r="H1337"/>
    </row>
    <row r="1338" spans="5:8" x14ac:dyDescent="0.25">
      <c r="E1338">
        <v>13093</v>
      </c>
      <c r="F1338" t="s">
        <v>2247</v>
      </c>
      <c r="G1338" t="s">
        <v>2296</v>
      </c>
      <c r="H1338"/>
    </row>
    <row r="1339" spans="5:8" x14ac:dyDescent="0.25">
      <c r="E1339">
        <v>13101</v>
      </c>
      <c r="F1339" t="s">
        <v>2259</v>
      </c>
      <c r="G1339" t="s">
        <v>2297</v>
      </c>
      <c r="H1339"/>
    </row>
    <row r="1340" spans="5:8" x14ac:dyDescent="0.25">
      <c r="E1340">
        <v>13102</v>
      </c>
      <c r="F1340" t="s">
        <v>2267</v>
      </c>
      <c r="G1340" t="s">
        <v>2298</v>
      </c>
      <c r="H1340"/>
    </row>
    <row r="1341" spans="5:8" x14ac:dyDescent="0.25">
      <c r="E1341">
        <v>13103</v>
      </c>
      <c r="F1341" t="s">
        <v>2247</v>
      </c>
      <c r="G1341" t="s">
        <v>2299</v>
      </c>
      <c r="H1341"/>
    </row>
    <row r="1342" spans="5:8" x14ac:dyDescent="0.25">
      <c r="E1342">
        <v>13104</v>
      </c>
      <c r="F1342" t="s">
        <v>2241</v>
      </c>
      <c r="G1342" t="s">
        <v>2300</v>
      </c>
      <c r="H1342"/>
    </row>
    <row r="1343" spans="5:8" x14ac:dyDescent="0.25">
      <c r="E1343">
        <v>13107</v>
      </c>
      <c r="F1343" t="s">
        <v>2247</v>
      </c>
      <c r="G1343" t="s">
        <v>2301</v>
      </c>
      <c r="H1343"/>
    </row>
    <row r="1344" spans="5:8" x14ac:dyDescent="0.25">
      <c r="E1344">
        <v>13108</v>
      </c>
      <c r="F1344" t="s">
        <v>2241</v>
      </c>
      <c r="G1344" t="s">
        <v>2302</v>
      </c>
      <c r="H1344"/>
    </row>
    <row r="1345" spans="5:8" x14ac:dyDescent="0.25">
      <c r="E1345">
        <v>13110</v>
      </c>
      <c r="F1345" t="s">
        <v>2241</v>
      </c>
      <c r="G1345" t="s">
        <v>2303</v>
      </c>
      <c r="H1345"/>
    </row>
    <row r="1346" spans="5:8" x14ac:dyDescent="0.25">
      <c r="E1346">
        <v>13111</v>
      </c>
      <c r="F1346" t="s">
        <v>2243</v>
      </c>
      <c r="G1346" t="s">
        <v>2304</v>
      </c>
      <c r="H1346"/>
    </row>
    <row r="1347" spans="5:8" x14ac:dyDescent="0.25">
      <c r="E1347">
        <v>13112</v>
      </c>
      <c r="F1347" t="s">
        <v>2241</v>
      </c>
      <c r="G1347" t="s">
        <v>2305</v>
      </c>
      <c r="H1347"/>
    </row>
    <row r="1348" spans="5:8" x14ac:dyDescent="0.25">
      <c r="E1348">
        <v>13113</v>
      </c>
      <c r="F1348" t="s">
        <v>2243</v>
      </c>
      <c r="G1348" t="s">
        <v>2306</v>
      </c>
      <c r="H1348"/>
    </row>
    <row r="1349" spans="5:8" x14ac:dyDescent="0.25">
      <c r="E1349">
        <v>13114</v>
      </c>
      <c r="F1349" t="s">
        <v>2247</v>
      </c>
      <c r="G1349" t="s">
        <v>2307</v>
      </c>
      <c r="H1349"/>
    </row>
    <row r="1350" spans="5:8" x14ac:dyDescent="0.25">
      <c r="E1350">
        <v>13115</v>
      </c>
      <c r="F1350" t="s">
        <v>2247</v>
      </c>
      <c r="G1350" t="s">
        <v>2308</v>
      </c>
      <c r="H1350"/>
    </row>
    <row r="1351" spans="5:8" x14ac:dyDescent="0.25">
      <c r="E1351">
        <v>13116</v>
      </c>
      <c r="F1351" t="s">
        <v>2241</v>
      </c>
      <c r="G1351" t="s">
        <v>2309</v>
      </c>
      <c r="H1351"/>
    </row>
    <row r="1352" spans="5:8" x14ac:dyDescent="0.25">
      <c r="E1352">
        <v>13117</v>
      </c>
      <c r="F1352" t="s">
        <v>2243</v>
      </c>
      <c r="G1352" t="s">
        <v>2310</v>
      </c>
      <c r="H1352"/>
    </row>
    <row r="1353" spans="5:8" x14ac:dyDescent="0.25">
      <c r="E1353">
        <v>13118</v>
      </c>
      <c r="F1353" t="s">
        <v>2243</v>
      </c>
      <c r="G1353" t="s">
        <v>2311</v>
      </c>
      <c r="H1353"/>
    </row>
    <row r="1354" spans="5:8" x14ac:dyDescent="0.25">
      <c r="E1354">
        <v>13119</v>
      </c>
      <c r="F1354" t="s">
        <v>2241</v>
      </c>
      <c r="G1354" t="s">
        <v>2312</v>
      </c>
      <c r="H1354"/>
    </row>
    <row r="1355" spans="5:8" x14ac:dyDescent="0.25">
      <c r="E1355">
        <v>13120</v>
      </c>
      <c r="F1355" t="s">
        <v>2241</v>
      </c>
      <c r="G1355" t="s">
        <v>2313</v>
      </c>
      <c r="H1355"/>
    </row>
    <row r="1356" spans="5:8" x14ac:dyDescent="0.25">
      <c r="E1356">
        <v>13121</v>
      </c>
      <c r="F1356" t="s">
        <v>2247</v>
      </c>
      <c r="G1356" t="s">
        <v>2314</v>
      </c>
      <c r="H1356"/>
    </row>
    <row r="1357" spans="5:8" x14ac:dyDescent="0.25">
      <c r="E1357">
        <v>13122</v>
      </c>
      <c r="F1357" t="s">
        <v>2252</v>
      </c>
      <c r="G1357" t="s">
        <v>2315</v>
      </c>
      <c r="H1357"/>
    </row>
    <row r="1358" spans="5:8" x14ac:dyDescent="0.25">
      <c r="E1358">
        <v>13123</v>
      </c>
      <c r="F1358" t="s">
        <v>2269</v>
      </c>
      <c r="G1358" t="s">
        <v>2316</v>
      </c>
      <c r="H1358"/>
    </row>
    <row r="1359" spans="5:8" x14ac:dyDescent="0.25">
      <c r="E1359">
        <v>13124</v>
      </c>
      <c r="F1359" t="s">
        <v>2318</v>
      </c>
      <c r="G1359" t="s">
        <v>2317</v>
      </c>
      <c r="H1359"/>
    </row>
    <row r="1360" spans="5:8" x14ac:dyDescent="0.25">
      <c r="E1360">
        <v>13126</v>
      </c>
      <c r="F1360" t="s">
        <v>2247</v>
      </c>
      <c r="G1360" t="s">
        <v>2247</v>
      </c>
      <c r="H1360"/>
    </row>
    <row r="1361" spans="5:8" x14ac:dyDescent="0.25">
      <c r="E1361">
        <v>13131</v>
      </c>
      <c r="F1361" t="s">
        <v>2247</v>
      </c>
      <c r="G1361" t="s">
        <v>2319</v>
      </c>
      <c r="H1361"/>
    </row>
    <row r="1362" spans="5:8" x14ac:dyDescent="0.25">
      <c r="E1362">
        <v>13132</v>
      </c>
      <c r="F1362" t="s">
        <v>2247</v>
      </c>
      <c r="G1362" t="s">
        <v>2320</v>
      </c>
      <c r="H1362"/>
    </row>
    <row r="1363" spans="5:8" x14ac:dyDescent="0.25">
      <c r="E1363">
        <v>13134</v>
      </c>
      <c r="F1363" t="s">
        <v>2252</v>
      </c>
      <c r="G1363" t="s">
        <v>2321</v>
      </c>
      <c r="H1363"/>
    </row>
    <row r="1364" spans="5:8" x14ac:dyDescent="0.25">
      <c r="E1364">
        <v>13135</v>
      </c>
      <c r="F1364" t="s">
        <v>2247</v>
      </c>
      <c r="G1364" t="s">
        <v>2322</v>
      </c>
      <c r="H1364"/>
    </row>
    <row r="1365" spans="5:8" x14ac:dyDescent="0.25">
      <c r="E1365">
        <v>13136</v>
      </c>
      <c r="F1365" t="s">
        <v>2318</v>
      </c>
      <c r="G1365" t="s">
        <v>2323</v>
      </c>
      <c r="H1365"/>
    </row>
    <row r="1366" spans="5:8" x14ac:dyDescent="0.25">
      <c r="E1366">
        <v>13137</v>
      </c>
      <c r="F1366" t="s">
        <v>2241</v>
      </c>
      <c r="G1366" t="s">
        <v>2324</v>
      </c>
      <c r="H1366"/>
    </row>
    <row r="1367" spans="5:8" x14ac:dyDescent="0.25">
      <c r="E1367">
        <v>13138</v>
      </c>
      <c r="F1367" t="s">
        <v>2241</v>
      </c>
      <c r="G1367" t="s">
        <v>2325</v>
      </c>
      <c r="H1367"/>
    </row>
    <row r="1368" spans="5:8" x14ac:dyDescent="0.25">
      <c r="E1368">
        <v>13139</v>
      </c>
      <c r="F1368" t="s">
        <v>2243</v>
      </c>
      <c r="G1368" t="s">
        <v>2326</v>
      </c>
      <c r="H1368"/>
    </row>
    <row r="1369" spans="5:8" x14ac:dyDescent="0.25">
      <c r="E1369">
        <v>13140</v>
      </c>
      <c r="F1369" t="s">
        <v>2243</v>
      </c>
      <c r="G1369" t="s">
        <v>2327</v>
      </c>
      <c r="H1369"/>
    </row>
    <row r="1370" spans="5:8" x14ac:dyDescent="0.25">
      <c r="E1370">
        <v>13141</v>
      </c>
      <c r="F1370" t="s">
        <v>2259</v>
      </c>
      <c r="G1370" t="s">
        <v>2328</v>
      </c>
      <c r="H1370"/>
    </row>
    <row r="1371" spans="5:8" x14ac:dyDescent="0.25">
      <c r="E1371">
        <v>13142</v>
      </c>
      <c r="F1371" t="s">
        <v>2247</v>
      </c>
      <c r="G1371" t="s">
        <v>2329</v>
      </c>
      <c r="H1371"/>
    </row>
    <row r="1372" spans="5:8" x14ac:dyDescent="0.25">
      <c r="E1372">
        <v>13143</v>
      </c>
      <c r="F1372" t="s">
        <v>2331</v>
      </c>
      <c r="G1372" t="s">
        <v>2330</v>
      </c>
      <c r="H1372"/>
    </row>
    <row r="1373" spans="5:8" x14ac:dyDescent="0.25">
      <c r="E1373">
        <v>13144</v>
      </c>
      <c r="F1373" t="s">
        <v>2247</v>
      </c>
      <c r="G1373" t="s">
        <v>2332</v>
      </c>
      <c r="H1373"/>
    </row>
    <row r="1374" spans="5:8" x14ac:dyDescent="0.25">
      <c r="E1374">
        <v>13145</v>
      </c>
      <c r="F1374" t="s">
        <v>2247</v>
      </c>
      <c r="G1374" t="s">
        <v>2333</v>
      </c>
      <c r="H1374"/>
    </row>
    <row r="1375" spans="5:8" x14ac:dyDescent="0.25">
      <c r="E1375">
        <v>13146</v>
      </c>
      <c r="F1375" t="s">
        <v>2331</v>
      </c>
      <c r="G1375" t="s">
        <v>2334</v>
      </c>
      <c r="H1375"/>
    </row>
    <row r="1376" spans="5:8" x14ac:dyDescent="0.25">
      <c r="E1376">
        <v>13147</v>
      </c>
      <c r="F1376" t="s">
        <v>2243</v>
      </c>
      <c r="G1376" t="s">
        <v>2335</v>
      </c>
      <c r="H1376"/>
    </row>
    <row r="1377" spans="5:8" x14ac:dyDescent="0.25">
      <c r="E1377">
        <v>13148</v>
      </c>
      <c r="F1377" t="s">
        <v>2278</v>
      </c>
      <c r="G1377" t="s">
        <v>2336</v>
      </c>
      <c r="H1377"/>
    </row>
    <row r="1378" spans="5:8" x14ac:dyDescent="0.25">
      <c r="E1378">
        <v>13152</v>
      </c>
      <c r="F1378" t="s">
        <v>2241</v>
      </c>
      <c r="G1378" t="s">
        <v>2337</v>
      </c>
      <c r="H1378"/>
    </row>
    <row r="1379" spans="5:8" x14ac:dyDescent="0.25">
      <c r="E1379">
        <v>13153</v>
      </c>
      <c r="F1379" t="s">
        <v>2241</v>
      </c>
      <c r="G1379" t="s">
        <v>2338</v>
      </c>
      <c r="H1379"/>
    </row>
    <row r="1380" spans="5:8" x14ac:dyDescent="0.25">
      <c r="E1380">
        <v>13154</v>
      </c>
      <c r="F1380" t="s">
        <v>2331</v>
      </c>
      <c r="G1380" t="s">
        <v>2339</v>
      </c>
      <c r="H1380"/>
    </row>
    <row r="1381" spans="5:8" x14ac:dyDescent="0.25">
      <c r="E1381">
        <v>13155</v>
      </c>
      <c r="F1381" t="s">
        <v>2318</v>
      </c>
      <c r="G1381" t="s">
        <v>2340</v>
      </c>
      <c r="H1381"/>
    </row>
    <row r="1382" spans="5:8" x14ac:dyDescent="0.25">
      <c r="E1382">
        <v>13156</v>
      </c>
      <c r="F1382" t="s">
        <v>2243</v>
      </c>
      <c r="G1382" t="s">
        <v>2341</v>
      </c>
      <c r="H1382"/>
    </row>
    <row r="1383" spans="5:8" x14ac:dyDescent="0.25">
      <c r="E1383">
        <v>13157</v>
      </c>
      <c r="F1383" t="s">
        <v>2269</v>
      </c>
      <c r="G1383" t="s">
        <v>2342</v>
      </c>
      <c r="H1383"/>
    </row>
    <row r="1384" spans="5:8" x14ac:dyDescent="0.25">
      <c r="E1384">
        <v>13158</v>
      </c>
      <c r="F1384" t="s">
        <v>2259</v>
      </c>
      <c r="G1384" t="s">
        <v>2343</v>
      </c>
      <c r="H1384"/>
    </row>
    <row r="1385" spans="5:8" x14ac:dyDescent="0.25">
      <c r="E1385">
        <v>13159</v>
      </c>
      <c r="F1385" t="s">
        <v>2241</v>
      </c>
      <c r="G1385" t="s">
        <v>2344</v>
      </c>
      <c r="H1385"/>
    </row>
    <row r="1386" spans="5:8" x14ac:dyDescent="0.25">
      <c r="E1386">
        <v>13160</v>
      </c>
      <c r="F1386" t="s">
        <v>2243</v>
      </c>
      <c r="G1386" t="s">
        <v>2345</v>
      </c>
      <c r="H1386"/>
    </row>
    <row r="1387" spans="5:8" x14ac:dyDescent="0.25">
      <c r="E1387">
        <v>13162</v>
      </c>
      <c r="F1387" t="s">
        <v>2269</v>
      </c>
      <c r="G1387" t="s">
        <v>2346</v>
      </c>
      <c r="H1387"/>
    </row>
    <row r="1388" spans="5:8" x14ac:dyDescent="0.25">
      <c r="E1388">
        <v>13163</v>
      </c>
      <c r="F1388" t="s">
        <v>2252</v>
      </c>
      <c r="G1388" t="s">
        <v>2347</v>
      </c>
      <c r="H1388"/>
    </row>
    <row r="1389" spans="5:8" x14ac:dyDescent="0.25">
      <c r="E1389">
        <v>13164</v>
      </c>
      <c r="F1389" t="s">
        <v>2241</v>
      </c>
      <c r="G1389" t="s">
        <v>2348</v>
      </c>
      <c r="H1389"/>
    </row>
    <row r="1390" spans="5:8" x14ac:dyDescent="0.25">
      <c r="E1390">
        <v>13165</v>
      </c>
      <c r="F1390" t="s">
        <v>2278</v>
      </c>
      <c r="G1390" t="s">
        <v>2349</v>
      </c>
      <c r="H1390"/>
    </row>
    <row r="1391" spans="5:8" x14ac:dyDescent="0.25">
      <c r="E1391">
        <v>13166</v>
      </c>
      <c r="F1391" t="s">
        <v>2243</v>
      </c>
      <c r="G1391" t="s">
        <v>2350</v>
      </c>
      <c r="H1391"/>
    </row>
    <row r="1392" spans="5:8" x14ac:dyDescent="0.25">
      <c r="E1392">
        <v>13167</v>
      </c>
      <c r="F1392" t="s">
        <v>2247</v>
      </c>
      <c r="G1392" t="s">
        <v>2351</v>
      </c>
      <c r="H1392"/>
    </row>
    <row r="1393" spans="5:8" x14ac:dyDescent="0.25">
      <c r="E1393">
        <v>13201</v>
      </c>
      <c r="F1393" t="s">
        <v>2241</v>
      </c>
      <c r="G1393" t="s">
        <v>2352</v>
      </c>
      <c r="H1393"/>
    </row>
    <row r="1394" spans="5:8" x14ac:dyDescent="0.25">
      <c r="E1394">
        <v>13202</v>
      </c>
      <c r="F1394" t="s">
        <v>2241</v>
      </c>
      <c r="G1394" t="s">
        <v>2352</v>
      </c>
      <c r="H1394"/>
    </row>
    <row r="1395" spans="5:8" x14ac:dyDescent="0.25">
      <c r="E1395">
        <v>13203</v>
      </c>
      <c r="F1395" t="s">
        <v>2241</v>
      </c>
      <c r="G1395" t="s">
        <v>2352</v>
      </c>
      <c r="H1395"/>
    </row>
    <row r="1396" spans="5:8" x14ac:dyDescent="0.25">
      <c r="E1396">
        <v>13204</v>
      </c>
      <c r="F1396" t="s">
        <v>2241</v>
      </c>
      <c r="G1396" t="s">
        <v>2352</v>
      </c>
      <c r="H1396"/>
    </row>
    <row r="1397" spans="5:8" x14ac:dyDescent="0.25">
      <c r="E1397">
        <v>13205</v>
      </c>
      <c r="F1397" t="s">
        <v>2241</v>
      </c>
      <c r="G1397" t="s">
        <v>2352</v>
      </c>
      <c r="H1397"/>
    </row>
    <row r="1398" spans="5:8" x14ac:dyDescent="0.25">
      <c r="E1398">
        <v>13206</v>
      </c>
      <c r="F1398" t="s">
        <v>2241</v>
      </c>
      <c r="G1398" t="s">
        <v>2352</v>
      </c>
      <c r="H1398"/>
    </row>
    <row r="1399" spans="5:8" x14ac:dyDescent="0.25">
      <c r="E1399">
        <v>13207</v>
      </c>
      <c r="F1399" t="s">
        <v>2241</v>
      </c>
      <c r="G1399" t="s">
        <v>2352</v>
      </c>
      <c r="H1399"/>
    </row>
    <row r="1400" spans="5:8" x14ac:dyDescent="0.25">
      <c r="E1400">
        <v>13208</v>
      </c>
      <c r="F1400" t="s">
        <v>2241</v>
      </c>
      <c r="G1400" t="s">
        <v>2352</v>
      </c>
      <c r="H1400"/>
    </row>
    <row r="1401" spans="5:8" x14ac:dyDescent="0.25">
      <c r="E1401">
        <v>13209</v>
      </c>
      <c r="F1401" t="s">
        <v>2241</v>
      </c>
      <c r="G1401" t="s">
        <v>2352</v>
      </c>
      <c r="H1401"/>
    </row>
    <row r="1402" spans="5:8" x14ac:dyDescent="0.25">
      <c r="E1402">
        <v>13210</v>
      </c>
      <c r="F1402" t="s">
        <v>2241</v>
      </c>
      <c r="G1402" t="s">
        <v>2352</v>
      </c>
      <c r="H1402"/>
    </row>
    <row r="1403" spans="5:8" x14ac:dyDescent="0.25">
      <c r="E1403">
        <v>13211</v>
      </c>
      <c r="F1403" t="s">
        <v>2241</v>
      </c>
      <c r="G1403" t="s">
        <v>2352</v>
      </c>
      <c r="H1403"/>
    </row>
    <row r="1404" spans="5:8" x14ac:dyDescent="0.25">
      <c r="E1404">
        <v>13212</v>
      </c>
      <c r="F1404" t="s">
        <v>2241</v>
      </c>
      <c r="G1404" t="s">
        <v>2352</v>
      </c>
      <c r="H1404"/>
    </row>
    <row r="1405" spans="5:8" x14ac:dyDescent="0.25">
      <c r="E1405">
        <v>13214</v>
      </c>
      <c r="F1405" t="s">
        <v>2241</v>
      </c>
      <c r="G1405" t="s">
        <v>2352</v>
      </c>
      <c r="H1405"/>
    </row>
    <row r="1406" spans="5:8" x14ac:dyDescent="0.25">
      <c r="E1406">
        <v>13215</v>
      </c>
      <c r="F1406" t="s">
        <v>2241</v>
      </c>
      <c r="G1406" t="s">
        <v>2352</v>
      </c>
      <c r="H1406"/>
    </row>
    <row r="1407" spans="5:8" x14ac:dyDescent="0.25">
      <c r="E1407">
        <v>13217</v>
      </c>
      <c r="F1407" t="s">
        <v>2241</v>
      </c>
      <c r="G1407" t="s">
        <v>2352</v>
      </c>
      <c r="H1407"/>
    </row>
    <row r="1408" spans="5:8" x14ac:dyDescent="0.25">
      <c r="E1408">
        <v>13218</v>
      </c>
      <c r="F1408" t="s">
        <v>2241</v>
      </c>
      <c r="G1408" t="s">
        <v>2352</v>
      </c>
      <c r="H1408"/>
    </row>
    <row r="1409" spans="5:8" x14ac:dyDescent="0.25">
      <c r="E1409">
        <v>13219</v>
      </c>
      <c r="F1409" t="s">
        <v>2241</v>
      </c>
      <c r="G1409" t="s">
        <v>2352</v>
      </c>
      <c r="H1409"/>
    </row>
    <row r="1410" spans="5:8" x14ac:dyDescent="0.25">
      <c r="E1410">
        <v>13220</v>
      </c>
      <c r="F1410" t="s">
        <v>2241</v>
      </c>
      <c r="G1410" t="s">
        <v>2352</v>
      </c>
      <c r="H1410"/>
    </row>
    <row r="1411" spans="5:8" x14ac:dyDescent="0.25">
      <c r="E1411">
        <v>13221</v>
      </c>
      <c r="F1411" t="s">
        <v>2241</v>
      </c>
      <c r="G1411" t="s">
        <v>2352</v>
      </c>
      <c r="H1411"/>
    </row>
    <row r="1412" spans="5:8" x14ac:dyDescent="0.25">
      <c r="E1412">
        <v>13224</v>
      </c>
      <c r="F1412" t="s">
        <v>2241</v>
      </c>
      <c r="G1412" t="s">
        <v>2352</v>
      </c>
      <c r="H1412"/>
    </row>
    <row r="1413" spans="5:8" x14ac:dyDescent="0.25">
      <c r="E1413">
        <v>13225</v>
      </c>
      <c r="F1413" t="s">
        <v>2241</v>
      </c>
      <c r="G1413" t="s">
        <v>2352</v>
      </c>
      <c r="H1413"/>
    </row>
    <row r="1414" spans="5:8" x14ac:dyDescent="0.25">
      <c r="E1414">
        <v>13235</v>
      </c>
      <c r="F1414" t="s">
        <v>2241</v>
      </c>
      <c r="G1414" t="s">
        <v>2352</v>
      </c>
      <c r="H1414"/>
    </row>
    <row r="1415" spans="5:8" x14ac:dyDescent="0.25">
      <c r="E1415">
        <v>13244</v>
      </c>
      <c r="F1415" t="s">
        <v>2241</v>
      </c>
      <c r="G1415" t="s">
        <v>2352</v>
      </c>
      <c r="H1415"/>
    </row>
    <row r="1416" spans="5:8" x14ac:dyDescent="0.25">
      <c r="E1416">
        <v>13250</v>
      </c>
      <c r="F1416" t="s">
        <v>2241</v>
      </c>
      <c r="G1416" t="s">
        <v>2352</v>
      </c>
      <c r="H1416"/>
    </row>
    <row r="1417" spans="5:8" x14ac:dyDescent="0.25">
      <c r="E1417">
        <v>13251</v>
      </c>
      <c r="F1417" t="s">
        <v>2241</v>
      </c>
      <c r="G1417" t="s">
        <v>2352</v>
      </c>
      <c r="H1417"/>
    </row>
    <row r="1418" spans="5:8" x14ac:dyDescent="0.25">
      <c r="E1418">
        <v>13252</v>
      </c>
      <c r="F1418" t="s">
        <v>2241</v>
      </c>
      <c r="G1418" t="s">
        <v>2352</v>
      </c>
      <c r="H1418"/>
    </row>
    <row r="1419" spans="5:8" x14ac:dyDescent="0.25">
      <c r="E1419">
        <v>13261</v>
      </c>
      <c r="F1419" t="s">
        <v>2241</v>
      </c>
      <c r="G1419" t="s">
        <v>2352</v>
      </c>
      <c r="H1419"/>
    </row>
    <row r="1420" spans="5:8" x14ac:dyDescent="0.25">
      <c r="E1420">
        <v>13290</v>
      </c>
      <c r="F1420" t="s">
        <v>2241</v>
      </c>
      <c r="G1420" t="s">
        <v>2352</v>
      </c>
      <c r="H1420"/>
    </row>
    <row r="1421" spans="5:8" x14ac:dyDescent="0.25">
      <c r="E1421">
        <v>13301</v>
      </c>
      <c r="F1421" t="s">
        <v>2269</v>
      </c>
      <c r="G1421" t="s">
        <v>2353</v>
      </c>
      <c r="H1421"/>
    </row>
    <row r="1422" spans="5:8" x14ac:dyDescent="0.25">
      <c r="E1422">
        <v>13302</v>
      </c>
      <c r="F1422" t="s">
        <v>2247</v>
      </c>
      <c r="G1422" t="s">
        <v>2354</v>
      </c>
      <c r="H1422"/>
    </row>
    <row r="1423" spans="5:8" x14ac:dyDescent="0.25">
      <c r="E1423">
        <v>13303</v>
      </c>
      <c r="F1423" t="s">
        <v>2269</v>
      </c>
      <c r="G1423" t="s">
        <v>2355</v>
      </c>
      <c r="H1423"/>
    </row>
    <row r="1424" spans="5:8" x14ac:dyDescent="0.25">
      <c r="E1424">
        <v>13304</v>
      </c>
      <c r="F1424" t="s">
        <v>2269</v>
      </c>
      <c r="G1424" t="s">
        <v>2356</v>
      </c>
      <c r="H1424"/>
    </row>
    <row r="1425" spans="5:8" x14ac:dyDescent="0.25">
      <c r="E1425">
        <v>13305</v>
      </c>
      <c r="F1425" t="s">
        <v>387</v>
      </c>
      <c r="G1425" t="s">
        <v>2357</v>
      </c>
      <c r="H1425"/>
    </row>
    <row r="1426" spans="5:8" x14ac:dyDescent="0.25">
      <c r="E1426">
        <v>13308</v>
      </c>
      <c r="F1426" t="s">
        <v>2269</v>
      </c>
      <c r="G1426" t="s">
        <v>2358</v>
      </c>
      <c r="H1426"/>
    </row>
    <row r="1427" spans="5:8" x14ac:dyDescent="0.25">
      <c r="E1427">
        <v>13309</v>
      </c>
      <c r="F1427" t="s">
        <v>2269</v>
      </c>
      <c r="G1427" t="s">
        <v>2359</v>
      </c>
      <c r="H1427"/>
    </row>
    <row r="1428" spans="5:8" x14ac:dyDescent="0.25">
      <c r="E1428">
        <v>13310</v>
      </c>
      <c r="F1428" t="s">
        <v>2252</v>
      </c>
      <c r="G1428" t="s">
        <v>2360</v>
      </c>
      <c r="H1428"/>
    </row>
    <row r="1429" spans="5:8" x14ac:dyDescent="0.25">
      <c r="E1429">
        <v>13312</v>
      </c>
      <c r="F1429" t="s">
        <v>387</v>
      </c>
      <c r="G1429" t="s">
        <v>2361</v>
      </c>
      <c r="H1429"/>
    </row>
    <row r="1430" spans="5:8" x14ac:dyDescent="0.25">
      <c r="E1430">
        <v>13313</v>
      </c>
      <c r="F1430" t="s">
        <v>2269</v>
      </c>
      <c r="G1430" t="s">
        <v>2362</v>
      </c>
      <c r="H1430"/>
    </row>
    <row r="1431" spans="5:8" x14ac:dyDescent="0.25">
      <c r="E1431">
        <v>13314</v>
      </c>
      <c r="F1431" t="s">
        <v>2252</v>
      </c>
      <c r="G1431" t="s">
        <v>2363</v>
      </c>
      <c r="H1431"/>
    </row>
    <row r="1432" spans="5:8" x14ac:dyDescent="0.25">
      <c r="E1432">
        <v>13315</v>
      </c>
      <c r="F1432" t="s">
        <v>1793</v>
      </c>
      <c r="G1432" t="s">
        <v>2364</v>
      </c>
      <c r="H1432"/>
    </row>
    <row r="1433" spans="5:8" x14ac:dyDescent="0.25">
      <c r="E1433">
        <v>13316</v>
      </c>
      <c r="F1433" t="s">
        <v>2269</v>
      </c>
      <c r="G1433" t="s">
        <v>2365</v>
      </c>
      <c r="H1433"/>
    </row>
    <row r="1434" spans="5:8" x14ac:dyDescent="0.25">
      <c r="E1434">
        <v>13317</v>
      </c>
      <c r="F1434" t="s">
        <v>1746</v>
      </c>
      <c r="G1434" t="s">
        <v>2366</v>
      </c>
      <c r="H1434"/>
    </row>
    <row r="1435" spans="5:8" x14ac:dyDescent="0.25">
      <c r="E1435">
        <v>13318</v>
      </c>
      <c r="F1435" t="s">
        <v>2269</v>
      </c>
      <c r="G1435" t="s">
        <v>2367</v>
      </c>
      <c r="H1435"/>
    </row>
    <row r="1436" spans="5:8" x14ac:dyDescent="0.25">
      <c r="E1436">
        <v>13319</v>
      </c>
      <c r="F1436" t="s">
        <v>2269</v>
      </c>
      <c r="G1436" t="s">
        <v>2368</v>
      </c>
      <c r="H1436"/>
    </row>
    <row r="1437" spans="5:8" x14ac:dyDescent="0.25">
      <c r="E1437">
        <v>13320</v>
      </c>
      <c r="F1437" t="s">
        <v>1746</v>
      </c>
      <c r="G1437" t="s">
        <v>2369</v>
      </c>
      <c r="H1437"/>
    </row>
    <row r="1438" spans="5:8" x14ac:dyDescent="0.25">
      <c r="E1438">
        <v>13321</v>
      </c>
      <c r="F1438" t="s">
        <v>2269</v>
      </c>
      <c r="G1438" t="s">
        <v>2370</v>
      </c>
      <c r="H1438"/>
    </row>
    <row r="1439" spans="5:8" x14ac:dyDescent="0.25">
      <c r="E1439">
        <v>13322</v>
      </c>
      <c r="F1439" t="s">
        <v>2269</v>
      </c>
      <c r="G1439" t="s">
        <v>2371</v>
      </c>
      <c r="H1439"/>
    </row>
    <row r="1440" spans="5:8" x14ac:dyDescent="0.25">
      <c r="E1440">
        <v>13323</v>
      </c>
      <c r="F1440" t="s">
        <v>2269</v>
      </c>
      <c r="G1440" t="s">
        <v>2171</v>
      </c>
      <c r="H1440"/>
    </row>
    <row r="1441" spans="5:8" x14ac:dyDescent="0.25">
      <c r="E1441">
        <v>13324</v>
      </c>
      <c r="F1441" t="s">
        <v>2373</v>
      </c>
      <c r="G1441" t="s">
        <v>2372</v>
      </c>
      <c r="H1441"/>
    </row>
    <row r="1442" spans="5:8" x14ac:dyDescent="0.25">
      <c r="E1442">
        <v>13325</v>
      </c>
      <c r="F1442" t="s">
        <v>387</v>
      </c>
      <c r="G1442" t="s">
        <v>2374</v>
      </c>
      <c r="H1442"/>
    </row>
    <row r="1443" spans="5:8" x14ac:dyDescent="0.25">
      <c r="E1443">
        <v>13326</v>
      </c>
      <c r="F1443" t="s">
        <v>1793</v>
      </c>
      <c r="G1443" t="s">
        <v>2375</v>
      </c>
      <c r="H1443"/>
    </row>
    <row r="1444" spans="5:8" x14ac:dyDescent="0.25">
      <c r="E1444">
        <v>13327</v>
      </c>
      <c r="F1444" t="s">
        <v>387</v>
      </c>
      <c r="G1444" t="s">
        <v>2376</v>
      </c>
      <c r="H1444"/>
    </row>
    <row r="1445" spans="5:8" x14ac:dyDescent="0.25">
      <c r="E1445">
        <v>13328</v>
      </c>
      <c r="F1445" t="s">
        <v>2269</v>
      </c>
      <c r="G1445" t="s">
        <v>2377</v>
      </c>
      <c r="H1445"/>
    </row>
    <row r="1446" spans="5:8" x14ac:dyDescent="0.25">
      <c r="E1446">
        <v>13329</v>
      </c>
      <c r="F1446" t="s">
        <v>2373</v>
      </c>
      <c r="G1446" t="s">
        <v>2378</v>
      </c>
      <c r="H1446"/>
    </row>
    <row r="1447" spans="5:8" x14ac:dyDescent="0.25">
      <c r="E1447">
        <v>13331</v>
      </c>
      <c r="F1447" t="s">
        <v>2373</v>
      </c>
      <c r="G1447" t="s">
        <v>2379</v>
      </c>
      <c r="H1447"/>
    </row>
    <row r="1448" spans="5:8" x14ac:dyDescent="0.25">
      <c r="E1448">
        <v>13332</v>
      </c>
      <c r="F1448" t="s">
        <v>2318</v>
      </c>
      <c r="G1448" t="s">
        <v>2380</v>
      </c>
      <c r="H1448"/>
    </row>
    <row r="1449" spans="5:8" x14ac:dyDescent="0.25">
      <c r="E1449">
        <v>13333</v>
      </c>
      <c r="F1449" t="s">
        <v>1793</v>
      </c>
      <c r="G1449" t="s">
        <v>2381</v>
      </c>
      <c r="H1449"/>
    </row>
    <row r="1450" spans="5:8" x14ac:dyDescent="0.25">
      <c r="E1450">
        <v>13334</v>
      </c>
      <c r="F1450" t="s">
        <v>2252</v>
      </c>
      <c r="G1450" t="s">
        <v>2382</v>
      </c>
      <c r="H1450"/>
    </row>
    <row r="1451" spans="5:8" x14ac:dyDescent="0.25">
      <c r="E1451">
        <v>13335</v>
      </c>
      <c r="F1451" t="s">
        <v>1793</v>
      </c>
      <c r="G1451" t="s">
        <v>2383</v>
      </c>
      <c r="H1451"/>
    </row>
    <row r="1452" spans="5:8" x14ac:dyDescent="0.25">
      <c r="E1452">
        <v>13337</v>
      </c>
      <c r="F1452" t="s">
        <v>1793</v>
      </c>
      <c r="G1452" t="s">
        <v>2384</v>
      </c>
      <c r="H1452"/>
    </row>
    <row r="1453" spans="5:8" x14ac:dyDescent="0.25">
      <c r="E1453">
        <v>13338</v>
      </c>
      <c r="F1453" t="s">
        <v>2269</v>
      </c>
      <c r="G1453" t="s">
        <v>2385</v>
      </c>
      <c r="H1453"/>
    </row>
    <row r="1454" spans="5:8" x14ac:dyDescent="0.25">
      <c r="E1454">
        <v>13339</v>
      </c>
      <c r="F1454" t="s">
        <v>1746</v>
      </c>
      <c r="G1454" t="s">
        <v>2386</v>
      </c>
      <c r="H1454"/>
    </row>
    <row r="1455" spans="5:8" x14ac:dyDescent="0.25">
      <c r="E1455">
        <v>13340</v>
      </c>
      <c r="F1455" t="s">
        <v>2373</v>
      </c>
      <c r="G1455" t="s">
        <v>2387</v>
      </c>
      <c r="H1455"/>
    </row>
    <row r="1456" spans="5:8" x14ac:dyDescent="0.25">
      <c r="E1456">
        <v>13341</v>
      </c>
      <c r="F1456" t="s">
        <v>2269</v>
      </c>
      <c r="G1456" t="s">
        <v>2388</v>
      </c>
      <c r="H1456"/>
    </row>
    <row r="1457" spans="5:8" x14ac:dyDescent="0.25">
      <c r="E1457">
        <v>13342</v>
      </c>
      <c r="F1457" t="s">
        <v>1793</v>
      </c>
      <c r="G1457" t="s">
        <v>2389</v>
      </c>
      <c r="H1457"/>
    </row>
    <row r="1458" spans="5:8" x14ac:dyDescent="0.25">
      <c r="E1458">
        <v>13343</v>
      </c>
      <c r="F1458" t="s">
        <v>387</v>
      </c>
      <c r="G1458" t="s">
        <v>2390</v>
      </c>
      <c r="H1458"/>
    </row>
    <row r="1459" spans="5:8" x14ac:dyDescent="0.25">
      <c r="E1459">
        <v>13345</v>
      </c>
      <c r="F1459" t="s">
        <v>387</v>
      </c>
      <c r="G1459" t="s">
        <v>2391</v>
      </c>
      <c r="H1459"/>
    </row>
    <row r="1460" spans="5:8" x14ac:dyDescent="0.25">
      <c r="E1460">
        <v>13346</v>
      </c>
      <c r="F1460" t="s">
        <v>2252</v>
      </c>
      <c r="G1460" t="s">
        <v>1822</v>
      </c>
      <c r="H1460"/>
    </row>
    <row r="1461" spans="5:8" x14ac:dyDescent="0.25">
      <c r="E1461">
        <v>13348</v>
      </c>
      <c r="F1461" t="s">
        <v>1793</v>
      </c>
      <c r="G1461" t="s">
        <v>2392</v>
      </c>
      <c r="H1461"/>
    </row>
    <row r="1462" spans="5:8" x14ac:dyDescent="0.25">
      <c r="E1462">
        <v>13350</v>
      </c>
      <c r="F1462" t="s">
        <v>2373</v>
      </c>
      <c r="G1462" t="s">
        <v>2373</v>
      </c>
      <c r="H1462"/>
    </row>
    <row r="1463" spans="5:8" x14ac:dyDescent="0.25">
      <c r="E1463">
        <v>13352</v>
      </c>
      <c r="F1463" t="s">
        <v>2269</v>
      </c>
      <c r="G1463" t="s">
        <v>2393</v>
      </c>
      <c r="H1463"/>
    </row>
    <row r="1464" spans="5:8" x14ac:dyDescent="0.25">
      <c r="E1464">
        <v>13353</v>
      </c>
      <c r="F1464" t="s">
        <v>1822</v>
      </c>
      <c r="G1464" t="s">
        <v>2394</v>
      </c>
      <c r="H1464"/>
    </row>
    <row r="1465" spans="5:8" x14ac:dyDescent="0.25">
      <c r="E1465">
        <v>13354</v>
      </c>
      <c r="F1465" t="s">
        <v>2269</v>
      </c>
      <c r="G1465" t="s">
        <v>2395</v>
      </c>
      <c r="H1465"/>
    </row>
    <row r="1466" spans="5:8" x14ac:dyDescent="0.25">
      <c r="E1466">
        <v>13355</v>
      </c>
      <c r="F1466" t="s">
        <v>2252</v>
      </c>
      <c r="G1466" t="s">
        <v>2396</v>
      </c>
      <c r="H1466"/>
    </row>
    <row r="1467" spans="5:8" x14ac:dyDescent="0.25">
      <c r="E1467">
        <v>13357</v>
      </c>
      <c r="F1467" t="s">
        <v>2373</v>
      </c>
      <c r="G1467" t="s">
        <v>2397</v>
      </c>
      <c r="H1467"/>
    </row>
    <row r="1468" spans="5:8" x14ac:dyDescent="0.25">
      <c r="E1468">
        <v>13360</v>
      </c>
      <c r="F1468" t="s">
        <v>1822</v>
      </c>
      <c r="G1468" t="s">
        <v>2398</v>
      </c>
      <c r="H1468"/>
    </row>
    <row r="1469" spans="5:8" x14ac:dyDescent="0.25">
      <c r="E1469">
        <v>13361</v>
      </c>
      <c r="F1469" t="s">
        <v>2373</v>
      </c>
      <c r="G1469" t="s">
        <v>2399</v>
      </c>
      <c r="H1469"/>
    </row>
    <row r="1470" spans="5:8" x14ac:dyDescent="0.25">
      <c r="E1470">
        <v>13362</v>
      </c>
      <c r="F1470" t="s">
        <v>2269</v>
      </c>
      <c r="G1470" t="s">
        <v>2400</v>
      </c>
      <c r="H1470"/>
    </row>
    <row r="1471" spans="5:8" x14ac:dyDescent="0.25">
      <c r="E1471">
        <v>13363</v>
      </c>
      <c r="F1471" t="s">
        <v>2269</v>
      </c>
      <c r="G1471" t="s">
        <v>2401</v>
      </c>
      <c r="H1471"/>
    </row>
    <row r="1472" spans="5:8" x14ac:dyDescent="0.25">
      <c r="E1472">
        <v>13364</v>
      </c>
      <c r="F1472" t="s">
        <v>2252</v>
      </c>
      <c r="G1472" t="s">
        <v>2402</v>
      </c>
      <c r="H1472"/>
    </row>
    <row r="1473" spans="5:8" x14ac:dyDescent="0.25">
      <c r="E1473">
        <v>13365</v>
      </c>
      <c r="F1473" t="s">
        <v>2373</v>
      </c>
      <c r="G1473" t="s">
        <v>2403</v>
      </c>
      <c r="H1473"/>
    </row>
    <row r="1474" spans="5:8" x14ac:dyDescent="0.25">
      <c r="E1474">
        <v>13367</v>
      </c>
      <c r="F1474" t="s">
        <v>387</v>
      </c>
      <c r="G1474" t="s">
        <v>2404</v>
      </c>
      <c r="H1474"/>
    </row>
    <row r="1475" spans="5:8" x14ac:dyDescent="0.25">
      <c r="E1475">
        <v>13368</v>
      </c>
      <c r="F1475" t="s">
        <v>387</v>
      </c>
      <c r="G1475" t="s">
        <v>2405</v>
      </c>
      <c r="H1475"/>
    </row>
    <row r="1476" spans="5:8" x14ac:dyDescent="0.25">
      <c r="E1476">
        <v>13401</v>
      </c>
      <c r="F1476" t="s">
        <v>2269</v>
      </c>
      <c r="G1476" t="s">
        <v>2406</v>
      </c>
      <c r="H1476"/>
    </row>
    <row r="1477" spans="5:8" x14ac:dyDescent="0.25">
      <c r="E1477">
        <v>13402</v>
      </c>
      <c r="F1477" t="s">
        <v>2252</v>
      </c>
      <c r="G1477" t="s">
        <v>2252</v>
      </c>
      <c r="H1477"/>
    </row>
    <row r="1478" spans="5:8" x14ac:dyDescent="0.25">
      <c r="E1478">
        <v>13403</v>
      </c>
      <c r="F1478" t="s">
        <v>2269</v>
      </c>
      <c r="G1478" t="s">
        <v>2407</v>
      </c>
      <c r="H1478"/>
    </row>
    <row r="1479" spans="5:8" x14ac:dyDescent="0.25">
      <c r="E1479">
        <v>13404</v>
      </c>
      <c r="F1479" t="s">
        <v>387</v>
      </c>
      <c r="G1479" t="s">
        <v>2408</v>
      </c>
      <c r="H1479"/>
    </row>
    <row r="1480" spans="5:8" x14ac:dyDescent="0.25">
      <c r="E1480">
        <v>13406</v>
      </c>
      <c r="F1480" t="s">
        <v>2373</v>
      </c>
      <c r="G1480" t="s">
        <v>2409</v>
      </c>
      <c r="H1480"/>
    </row>
    <row r="1481" spans="5:8" x14ac:dyDescent="0.25">
      <c r="E1481">
        <v>13407</v>
      </c>
      <c r="F1481" t="s">
        <v>2373</v>
      </c>
      <c r="G1481" t="s">
        <v>2410</v>
      </c>
      <c r="H1481"/>
    </row>
    <row r="1482" spans="5:8" x14ac:dyDescent="0.25">
      <c r="E1482">
        <v>13408</v>
      </c>
      <c r="F1482" t="s">
        <v>2252</v>
      </c>
      <c r="G1482" t="s">
        <v>2411</v>
      </c>
      <c r="H1482"/>
    </row>
    <row r="1483" spans="5:8" x14ac:dyDescent="0.25">
      <c r="E1483">
        <v>13409</v>
      </c>
      <c r="F1483" t="s">
        <v>2252</v>
      </c>
      <c r="G1483" t="s">
        <v>2412</v>
      </c>
      <c r="H1483"/>
    </row>
    <row r="1484" spans="5:8" x14ac:dyDescent="0.25">
      <c r="E1484">
        <v>13410</v>
      </c>
      <c r="F1484" t="s">
        <v>1746</v>
      </c>
      <c r="G1484" t="s">
        <v>2413</v>
      </c>
      <c r="H1484"/>
    </row>
    <row r="1485" spans="5:8" x14ac:dyDescent="0.25">
      <c r="E1485">
        <v>13411</v>
      </c>
      <c r="F1485" t="s">
        <v>2318</v>
      </c>
      <c r="G1485" t="s">
        <v>2414</v>
      </c>
      <c r="H1485"/>
    </row>
    <row r="1486" spans="5:8" x14ac:dyDescent="0.25">
      <c r="E1486">
        <v>13413</v>
      </c>
      <c r="F1486" t="s">
        <v>2269</v>
      </c>
      <c r="G1486" t="s">
        <v>2415</v>
      </c>
      <c r="H1486"/>
    </row>
    <row r="1487" spans="5:8" x14ac:dyDescent="0.25">
      <c r="E1487">
        <v>13415</v>
      </c>
      <c r="F1487" t="s">
        <v>1793</v>
      </c>
      <c r="G1487" t="s">
        <v>2416</v>
      </c>
      <c r="H1487"/>
    </row>
    <row r="1488" spans="5:8" x14ac:dyDescent="0.25">
      <c r="E1488">
        <v>13416</v>
      </c>
      <c r="F1488" t="s">
        <v>2373</v>
      </c>
      <c r="G1488" t="s">
        <v>2417</v>
      </c>
      <c r="H1488"/>
    </row>
    <row r="1489" spans="5:8" x14ac:dyDescent="0.25">
      <c r="E1489">
        <v>13417</v>
      </c>
      <c r="F1489" t="s">
        <v>2269</v>
      </c>
      <c r="G1489" t="s">
        <v>2418</v>
      </c>
      <c r="H1489"/>
    </row>
    <row r="1490" spans="5:8" x14ac:dyDescent="0.25">
      <c r="E1490">
        <v>13418</v>
      </c>
      <c r="F1490" t="s">
        <v>2252</v>
      </c>
      <c r="G1490" t="s">
        <v>2419</v>
      </c>
      <c r="H1490"/>
    </row>
    <row r="1491" spans="5:8" x14ac:dyDescent="0.25">
      <c r="E1491">
        <v>13420</v>
      </c>
      <c r="F1491" t="s">
        <v>2373</v>
      </c>
      <c r="G1491" t="s">
        <v>2420</v>
      </c>
      <c r="H1491"/>
    </row>
    <row r="1492" spans="5:8" x14ac:dyDescent="0.25">
      <c r="E1492">
        <v>13421</v>
      </c>
      <c r="F1492" t="s">
        <v>2252</v>
      </c>
      <c r="G1492" t="s">
        <v>2269</v>
      </c>
      <c r="H1492"/>
    </row>
    <row r="1493" spans="5:8" x14ac:dyDescent="0.25">
      <c r="E1493">
        <v>13424</v>
      </c>
      <c r="F1493" t="s">
        <v>2269</v>
      </c>
      <c r="G1493" t="s">
        <v>2421</v>
      </c>
      <c r="H1493"/>
    </row>
    <row r="1494" spans="5:8" x14ac:dyDescent="0.25">
      <c r="E1494">
        <v>13425</v>
      </c>
      <c r="F1494" t="s">
        <v>2269</v>
      </c>
      <c r="G1494" t="s">
        <v>2422</v>
      </c>
      <c r="H1494"/>
    </row>
    <row r="1495" spans="5:8" x14ac:dyDescent="0.25">
      <c r="E1495">
        <v>13426</v>
      </c>
      <c r="F1495" t="s">
        <v>2247</v>
      </c>
      <c r="G1495" t="s">
        <v>2423</v>
      </c>
      <c r="H1495"/>
    </row>
    <row r="1496" spans="5:8" x14ac:dyDescent="0.25">
      <c r="E1496">
        <v>13428</v>
      </c>
      <c r="F1496" t="s">
        <v>1746</v>
      </c>
      <c r="G1496" t="s">
        <v>2424</v>
      </c>
      <c r="H1496"/>
    </row>
    <row r="1497" spans="5:8" x14ac:dyDescent="0.25">
      <c r="E1497">
        <v>13431</v>
      </c>
      <c r="F1497" t="s">
        <v>2373</v>
      </c>
      <c r="G1497" t="s">
        <v>2425</v>
      </c>
      <c r="H1497"/>
    </row>
    <row r="1498" spans="5:8" x14ac:dyDescent="0.25">
      <c r="E1498">
        <v>13433</v>
      </c>
      <c r="F1498" t="s">
        <v>387</v>
      </c>
      <c r="G1498" t="s">
        <v>2426</v>
      </c>
      <c r="H1498"/>
    </row>
    <row r="1499" spans="5:8" x14ac:dyDescent="0.25">
      <c r="E1499">
        <v>13435</v>
      </c>
      <c r="F1499" t="s">
        <v>2269</v>
      </c>
      <c r="G1499" t="s">
        <v>2427</v>
      </c>
      <c r="H1499"/>
    </row>
    <row r="1500" spans="5:8" x14ac:dyDescent="0.25">
      <c r="E1500">
        <v>13436</v>
      </c>
      <c r="F1500" t="s">
        <v>1822</v>
      </c>
      <c r="G1500" t="s">
        <v>2428</v>
      </c>
      <c r="H1500"/>
    </row>
    <row r="1501" spans="5:8" x14ac:dyDescent="0.25">
      <c r="E1501">
        <v>13437</v>
      </c>
      <c r="F1501" t="s">
        <v>2247</v>
      </c>
      <c r="G1501" t="s">
        <v>2429</v>
      </c>
      <c r="H1501"/>
    </row>
    <row r="1502" spans="5:8" x14ac:dyDescent="0.25">
      <c r="E1502">
        <v>13438</v>
      </c>
      <c r="F1502" t="s">
        <v>2269</v>
      </c>
      <c r="G1502" t="s">
        <v>2430</v>
      </c>
      <c r="H1502"/>
    </row>
    <row r="1503" spans="5:8" x14ac:dyDescent="0.25">
      <c r="E1503">
        <v>13439</v>
      </c>
      <c r="F1503" t="s">
        <v>1793</v>
      </c>
      <c r="G1503" t="s">
        <v>2431</v>
      </c>
      <c r="H1503"/>
    </row>
    <row r="1504" spans="5:8" x14ac:dyDescent="0.25">
      <c r="E1504">
        <v>13440</v>
      </c>
      <c r="F1504" t="s">
        <v>2269</v>
      </c>
      <c r="G1504" t="s">
        <v>2432</v>
      </c>
      <c r="H1504"/>
    </row>
    <row r="1505" spans="5:8" x14ac:dyDescent="0.25">
      <c r="E1505">
        <v>13441</v>
      </c>
      <c r="F1505" t="s">
        <v>2269</v>
      </c>
      <c r="G1505" t="s">
        <v>2432</v>
      </c>
      <c r="H1505"/>
    </row>
    <row r="1506" spans="5:8" x14ac:dyDescent="0.25">
      <c r="E1506">
        <v>13442</v>
      </c>
      <c r="F1506" t="s">
        <v>2269</v>
      </c>
      <c r="G1506" t="s">
        <v>2432</v>
      </c>
      <c r="H1506"/>
    </row>
    <row r="1507" spans="5:8" x14ac:dyDescent="0.25">
      <c r="E1507">
        <v>13449</v>
      </c>
      <c r="F1507" t="s">
        <v>2269</v>
      </c>
      <c r="G1507" t="s">
        <v>2432</v>
      </c>
      <c r="H1507"/>
    </row>
    <row r="1508" spans="5:8" x14ac:dyDescent="0.25">
      <c r="E1508">
        <v>13450</v>
      </c>
      <c r="F1508" t="s">
        <v>1793</v>
      </c>
      <c r="G1508" t="s">
        <v>2433</v>
      </c>
      <c r="H1508"/>
    </row>
    <row r="1509" spans="5:8" x14ac:dyDescent="0.25">
      <c r="E1509">
        <v>13452</v>
      </c>
      <c r="F1509" t="s">
        <v>1746</v>
      </c>
      <c r="G1509" t="s">
        <v>2434</v>
      </c>
      <c r="H1509"/>
    </row>
    <row r="1510" spans="5:8" x14ac:dyDescent="0.25">
      <c r="E1510">
        <v>13454</v>
      </c>
      <c r="F1510" t="s">
        <v>2373</v>
      </c>
      <c r="G1510" t="s">
        <v>2435</v>
      </c>
      <c r="H1510"/>
    </row>
    <row r="1511" spans="5:8" x14ac:dyDescent="0.25">
      <c r="E1511">
        <v>13455</v>
      </c>
      <c r="F1511" t="s">
        <v>2269</v>
      </c>
      <c r="G1511" t="s">
        <v>2436</v>
      </c>
      <c r="H1511"/>
    </row>
    <row r="1512" spans="5:8" x14ac:dyDescent="0.25">
      <c r="E1512">
        <v>13456</v>
      </c>
      <c r="F1512" t="s">
        <v>2269</v>
      </c>
      <c r="G1512" t="s">
        <v>2437</v>
      </c>
      <c r="H1512"/>
    </row>
    <row r="1513" spans="5:8" x14ac:dyDescent="0.25">
      <c r="E1513">
        <v>13457</v>
      </c>
      <c r="F1513" t="s">
        <v>1793</v>
      </c>
      <c r="G1513" t="s">
        <v>2438</v>
      </c>
      <c r="H1513"/>
    </row>
    <row r="1514" spans="5:8" x14ac:dyDescent="0.25">
      <c r="E1514">
        <v>13459</v>
      </c>
      <c r="F1514" t="s">
        <v>1765</v>
      </c>
      <c r="G1514" t="s">
        <v>2439</v>
      </c>
      <c r="H1514"/>
    </row>
    <row r="1515" spans="5:8" x14ac:dyDescent="0.25">
      <c r="E1515">
        <v>13460</v>
      </c>
      <c r="F1515" t="s">
        <v>2318</v>
      </c>
      <c r="G1515" t="s">
        <v>2440</v>
      </c>
      <c r="H1515"/>
    </row>
    <row r="1516" spans="5:8" x14ac:dyDescent="0.25">
      <c r="E1516">
        <v>13461</v>
      </c>
      <c r="F1516" t="s">
        <v>2269</v>
      </c>
      <c r="G1516" t="s">
        <v>2441</v>
      </c>
      <c r="H1516"/>
    </row>
    <row r="1517" spans="5:8" x14ac:dyDescent="0.25">
      <c r="E1517">
        <v>13464</v>
      </c>
      <c r="F1517" t="s">
        <v>2318</v>
      </c>
      <c r="G1517" t="s">
        <v>2442</v>
      </c>
      <c r="H1517"/>
    </row>
    <row r="1518" spans="5:8" x14ac:dyDescent="0.25">
      <c r="E1518">
        <v>13465</v>
      </c>
      <c r="F1518" t="s">
        <v>2252</v>
      </c>
      <c r="G1518" t="s">
        <v>2443</v>
      </c>
      <c r="H1518"/>
    </row>
    <row r="1519" spans="5:8" x14ac:dyDescent="0.25">
      <c r="E1519">
        <v>13468</v>
      </c>
      <c r="F1519" t="s">
        <v>1793</v>
      </c>
      <c r="G1519" t="s">
        <v>2444</v>
      </c>
      <c r="H1519"/>
    </row>
    <row r="1520" spans="5:8" x14ac:dyDescent="0.25">
      <c r="E1520">
        <v>13469</v>
      </c>
      <c r="F1520" t="s">
        <v>2269</v>
      </c>
      <c r="G1520" t="s">
        <v>2445</v>
      </c>
      <c r="H1520"/>
    </row>
    <row r="1521" spans="5:8" x14ac:dyDescent="0.25">
      <c r="E1521">
        <v>13470</v>
      </c>
      <c r="F1521" t="s">
        <v>1760</v>
      </c>
      <c r="G1521" t="s">
        <v>2446</v>
      </c>
      <c r="H1521"/>
    </row>
    <row r="1522" spans="5:8" x14ac:dyDescent="0.25">
      <c r="E1522">
        <v>13471</v>
      </c>
      <c r="F1522" t="s">
        <v>2269</v>
      </c>
      <c r="G1522" t="s">
        <v>2447</v>
      </c>
      <c r="H1522"/>
    </row>
    <row r="1523" spans="5:8" x14ac:dyDescent="0.25">
      <c r="E1523">
        <v>13472</v>
      </c>
      <c r="F1523" t="s">
        <v>2373</v>
      </c>
      <c r="G1523" t="s">
        <v>2448</v>
      </c>
      <c r="H1523"/>
    </row>
    <row r="1524" spans="5:8" x14ac:dyDescent="0.25">
      <c r="E1524">
        <v>13473</v>
      </c>
      <c r="F1524" t="s">
        <v>387</v>
      </c>
      <c r="G1524" t="s">
        <v>2449</v>
      </c>
      <c r="H1524"/>
    </row>
    <row r="1525" spans="5:8" x14ac:dyDescent="0.25">
      <c r="E1525">
        <v>13475</v>
      </c>
      <c r="F1525" t="s">
        <v>2373</v>
      </c>
      <c r="G1525" t="s">
        <v>2450</v>
      </c>
      <c r="H1525"/>
    </row>
    <row r="1526" spans="5:8" x14ac:dyDescent="0.25">
      <c r="E1526">
        <v>13476</v>
      </c>
      <c r="F1526" t="s">
        <v>2269</v>
      </c>
      <c r="G1526" t="s">
        <v>2451</v>
      </c>
      <c r="H1526"/>
    </row>
    <row r="1527" spans="5:8" x14ac:dyDescent="0.25">
      <c r="E1527">
        <v>13477</v>
      </c>
      <c r="F1527" t="s">
        <v>2269</v>
      </c>
      <c r="G1527" t="s">
        <v>2452</v>
      </c>
      <c r="H1527"/>
    </row>
    <row r="1528" spans="5:8" x14ac:dyDescent="0.25">
      <c r="E1528">
        <v>13478</v>
      </c>
      <c r="F1528" t="s">
        <v>2269</v>
      </c>
      <c r="G1528" t="s">
        <v>2453</v>
      </c>
      <c r="H1528"/>
    </row>
    <row r="1529" spans="5:8" x14ac:dyDescent="0.25">
      <c r="E1529">
        <v>13479</v>
      </c>
      <c r="F1529" t="s">
        <v>2269</v>
      </c>
      <c r="G1529" t="s">
        <v>2454</v>
      </c>
      <c r="H1529"/>
    </row>
    <row r="1530" spans="5:8" x14ac:dyDescent="0.25">
      <c r="E1530">
        <v>13480</v>
      </c>
      <c r="F1530" t="s">
        <v>2269</v>
      </c>
      <c r="G1530" t="s">
        <v>2455</v>
      </c>
      <c r="H1530"/>
    </row>
    <row r="1531" spans="5:8" x14ac:dyDescent="0.25">
      <c r="E1531">
        <v>13482</v>
      </c>
      <c r="F1531" t="s">
        <v>1793</v>
      </c>
      <c r="G1531" t="s">
        <v>2456</v>
      </c>
      <c r="H1531"/>
    </row>
    <row r="1532" spans="5:8" x14ac:dyDescent="0.25">
      <c r="E1532">
        <v>13483</v>
      </c>
      <c r="F1532" t="s">
        <v>2269</v>
      </c>
      <c r="G1532" t="s">
        <v>2457</v>
      </c>
      <c r="H1532"/>
    </row>
    <row r="1533" spans="5:8" x14ac:dyDescent="0.25">
      <c r="E1533">
        <v>13484</v>
      </c>
      <c r="F1533" t="s">
        <v>2252</v>
      </c>
      <c r="G1533" t="s">
        <v>2458</v>
      </c>
      <c r="H1533"/>
    </row>
    <row r="1534" spans="5:8" x14ac:dyDescent="0.25">
      <c r="E1534">
        <v>13485</v>
      </c>
      <c r="F1534" t="s">
        <v>2252</v>
      </c>
      <c r="G1534" t="s">
        <v>2459</v>
      </c>
      <c r="H1534"/>
    </row>
    <row r="1535" spans="5:8" x14ac:dyDescent="0.25">
      <c r="E1535">
        <v>13486</v>
      </c>
      <c r="F1535" t="s">
        <v>2269</v>
      </c>
      <c r="G1535" t="s">
        <v>2460</v>
      </c>
      <c r="H1535"/>
    </row>
    <row r="1536" spans="5:8" x14ac:dyDescent="0.25">
      <c r="E1536">
        <v>13488</v>
      </c>
      <c r="F1536" t="s">
        <v>1793</v>
      </c>
      <c r="G1536" t="s">
        <v>2461</v>
      </c>
      <c r="H1536"/>
    </row>
    <row r="1537" spans="5:8" x14ac:dyDescent="0.25">
      <c r="E1537">
        <v>13489</v>
      </c>
      <c r="F1537" t="s">
        <v>387</v>
      </c>
      <c r="G1537" t="s">
        <v>2462</v>
      </c>
      <c r="H1537"/>
    </row>
    <row r="1538" spans="5:8" x14ac:dyDescent="0.25">
      <c r="E1538">
        <v>13490</v>
      </c>
      <c r="F1538" t="s">
        <v>2269</v>
      </c>
      <c r="G1538" t="s">
        <v>2463</v>
      </c>
      <c r="H1538"/>
    </row>
    <row r="1539" spans="5:8" x14ac:dyDescent="0.25">
      <c r="E1539">
        <v>13491</v>
      </c>
      <c r="F1539" t="s">
        <v>2373</v>
      </c>
      <c r="G1539" t="s">
        <v>2464</v>
      </c>
      <c r="H1539"/>
    </row>
    <row r="1540" spans="5:8" x14ac:dyDescent="0.25">
      <c r="E1540">
        <v>13492</v>
      </c>
      <c r="F1540" t="s">
        <v>2269</v>
      </c>
      <c r="G1540" t="s">
        <v>2465</v>
      </c>
      <c r="H1540"/>
    </row>
    <row r="1541" spans="5:8" x14ac:dyDescent="0.25">
      <c r="E1541">
        <v>13493</v>
      </c>
      <c r="F1541" t="s">
        <v>2247</v>
      </c>
      <c r="G1541" t="s">
        <v>2466</v>
      </c>
      <c r="H1541"/>
    </row>
    <row r="1542" spans="5:8" x14ac:dyDescent="0.25">
      <c r="E1542">
        <v>13494</v>
      </c>
      <c r="F1542" t="s">
        <v>2269</v>
      </c>
      <c r="G1542" t="s">
        <v>2467</v>
      </c>
      <c r="H1542"/>
    </row>
    <row r="1543" spans="5:8" x14ac:dyDescent="0.25">
      <c r="E1543">
        <v>13495</v>
      </c>
      <c r="F1543" t="s">
        <v>2269</v>
      </c>
      <c r="G1543" t="s">
        <v>2468</v>
      </c>
      <c r="H1543"/>
    </row>
    <row r="1544" spans="5:8" x14ac:dyDescent="0.25">
      <c r="E1544">
        <v>13501</v>
      </c>
      <c r="F1544" t="s">
        <v>2269</v>
      </c>
      <c r="G1544" t="s">
        <v>2469</v>
      </c>
      <c r="H1544"/>
    </row>
    <row r="1545" spans="5:8" x14ac:dyDescent="0.25">
      <c r="E1545">
        <v>13502</v>
      </c>
      <c r="F1545" t="s">
        <v>2269</v>
      </c>
      <c r="G1545" t="s">
        <v>2469</v>
      </c>
      <c r="H1545"/>
    </row>
    <row r="1546" spans="5:8" x14ac:dyDescent="0.25">
      <c r="E1546">
        <v>13503</v>
      </c>
      <c r="F1546" t="s">
        <v>2269</v>
      </c>
      <c r="G1546" t="s">
        <v>2469</v>
      </c>
      <c r="H1546"/>
    </row>
    <row r="1547" spans="5:8" x14ac:dyDescent="0.25">
      <c r="E1547">
        <v>13504</v>
      </c>
      <c r="F1547" t="s">
        <v>2269</v>
      </c>
      <c r="G1547" t="s">
        <v>2469</v>
      </c>
      <c r="H1547"/>
    </row>
    <row r="1548" spans="5:8" x14ac:dyDescent="0.25">
      <c r="E1548">
        <v>13505</v>
      </c>
      <c r="F1548" t="s">
        <v>2269</v>
      </c>
      <c r="G1548" t="s">
        <v>2469</v>
      </c>
      <c r="H1548"/>
    </row>
    <row r="1549" spans="5:8" x14ac:dyDescent="0.25">
      <c r="E1549">
        <v>13599</v>
      </c>
      <c r="F1549" t="s">
        <v>2269</v>
      </c>
      <c r="G1549" t="s">
        <v>2469</v>
      </c>
      <c r="H1549"/>
    </row>
    <row r="1550" spans="5:8" x14ac:dyDescent="0.25">
      <c r="E1550">
        <v>13601</v>
      </c>
      <c r="F1550" t="s">
        <v>404</v>
      </c>
      <c r="G1550" t="s">
        <v>2470</v>
      </c>
      <c r="H1550"/>
    </row>
    <row r="1551" spans="5:8" x14ac:dyDescent="0.25">
      <c r="E1551">
        <v>13602</v>
      </c>
      <c r="F1551" t="s">
        <v>404</v>
      </c>
      <c r="G1551" t="s">
        <v>2471</v>
      </c>
      <c r="H1551"/>
    </row>
    <row r="1552" spans="5:8" x14ac:dyDescent="0.25">
      <c r="E1552">
        <v>13603</v>
      </c>
      <c r="F1552" t="s">
        <v>404</v>
      </c>
      <c r="G1552" t="s">
        <v>2470</v>
      </c>
      <c r="H1552"/>
    </row>
    <row r="1553" spans="5:8" x14ac:dyDescent="0.25">
      <c r="E1553">
        <v>13605</v>
      </c>
      <c r="F1553" t="s">
        <v>404</v>
      </c>
      <c r="G1553" t="s">
        <v>395</v>
      </c>
      <c r="H1553"/>
    </row>
    <row r="1554" spans="5:8" x14ac:dyDescent="0.25">
      <c r="E1554">
        <v>13606</v>
      </c>
      <c r="F1554" t="s">
        <v>404</v>
      </c>
      <c r="G1554" t="s">
        <v>2472</v>
      </c>
      <c r="H1554"/>
    </row>
    <row r="1555" spans="5:8" x14ac:dyDescent="0.25">
      <c r="E1555">
        <v>13607</v>
      </c>
      <c r="F1555" t="s">
        <v>404</v>
      </c>
      <c r="G1555" t="s">
        <v>2473</v>
      </c>
      <c r="H1555"/>
    </row>
    <row r="1556" spans="5:8" x14ac:dyDescent="0.25">
      <c r="E1556">
        <v>13608</v>
      </c>
      <c r="F1556" t="s">
        <v>404</v>
      </c>
      <c r="G1556" t="s">
        <v>2474</v>
      </c>
      <c r="H1556"/>
    </row>
    <row r="1557" spans="5:8" x14ac:dyDescent="0.25">
      <c r="E1557">
        <v>13611</v>
      </c>
      <c r="F1557" t="s">
        <v>404</v>
      </c>
      <c r="G1557" t="s">
        <v>2475</v>
      </c>
      <c r="H1557"/>
    </row>
    <row r="1558" spans="5:8" x14ac:dyDescent="0.25">
      <c r="E1558">
        <v>13612</v>
      </c>
      <c r="F1558" t="s">
        <v>404</v>
      </c>
      <c r="G1558" t="s">
        <v>2476</v>
      </c>
      <c r="H1558"/>
    </row>
    <row r="1559" spans="5:8" x14ac:dyDescent="0.25">
      <c r="E1559">
        <v>13613</v>
      </c>
      <c r="F1559" t="s">
        <v>2185</v>
      </c>
      <c r="G1559" t="s">
        <v>2477</v>
      </c>
      <c r="H1559"/>
    </row>
    <row r="1560" spans="5:8" x14ac:dyDescent="0.25">
      <c r="E1560">
        <v>13614</v>
      </c>
      <c r="F1560" t="s">
        <v>2185</v>
      </c>
      <c r="G1560" t="s">
        <v>2478</v>
      </c>
      <c r="H1560"/>
    </row>
    <row r="1561" spans="5:8" x14ac:dyDescent="0.25">
      <c r="E1561">
        <v>13615</v>
      </c>
      <c r="F1561" t="s">
        <v>404</v>
      </c>
      <c r="G1561" t="s">
        <v>2479</v>
      </c>
      <c r="H1561"/>
    </row>
    <row r="1562" spans="5:8" x14ac:dyDescent="0.25">
      <c r="E1562">
        <v>13616</v>
      </c>
      <c r="F1562" t="s">
        <v>404</v>
      </c>
      <c r="G1562" t="s">
        <v>2480</v>
      </c>
      <c r="H1562"/>
    </row>
    <row r="1563" spans="5:8" x14ac:dyDescent="0.25">
      <c r="E1563">
        <v>13617</v>
      </c>
      <c r="F1563" t="s">
        <v>2185</v>
      </c>
      <c r="G1563" t="s">
        <v>2481</v>
      </c>
      <c r="H1563"/>
    </row>
    <row r="1564" spans="5:8" x14ac:dyDescent="0.25">
      <c r="E1564">
        <v>13618</v>
      </c>
      <c r="F1564" t="s">
        <v>404</v>
      </c>
      <c r="G1564" t="s">
        <v>2482</v>
      </c>
      <c r="H1564"/>
    </row>
    <row r="1565" spans="5:8" x14ac:dyDescent="0.25">
      <c r="E1565">
        <v>13619</v>
      </c>
      <c r="F1565" t="s">
        <v>404</v>
      </c>
      <c r="G1565" t="s">
        <v>2483</v>
      </c>
      <c r="H1565"/>
    </row>
    <row r="1566" spans="5:8" x14ac:dyDescent="0.25">
      <c r="E1566">
        <v>13620</v>
      </c>
      <c r="F1566" t="s">
        <v>387</v>
      </c>
      <c r="G1566" t="s">
        <v>2484</v>
      </c>
      <c r="H1566"/>
    </row>
    <row r="1567" spans="5:8" x14ac:dyDescent="0.25">
      <c r="E1567">
        <v>13621</v>
      </c>
      <c r="F1567" t="s">
        <v>2185</v>
      </c>
      <c r="G1567" t="s">
        <v>2485</v>
      </c>
      <c r="H1567"/>
    </row>
    <row r="1568" spans="5:8" x14ac:dyDescent="0.25">
      <c r="E1568">
        <v>13622</v>
      </c>
      <c r="F1568" t="s">
        <v>404</v>
      </c>
      <c r="G1568" t="s">
        <v>2486</v>
      </c>
      <c r="H1568"/>
    </row>
    <row r="1569" spans="5:8" x14ac:dyDescent="0.25">
      <c r="E1569">
        <v>13623</v>
      </c>
      <c r="F1569" t="s">
        <v>2185</v>
      </c>
      <c r="G1569" t="s">
        <v>2487</v>
      </c>
      <c r="H1569"/>
    </row>
    <row r="1570" spans="5:8" x14ac:dyDescent="0.25">
      <c r="E1570">
        <v>13624</v>
      </c>
      <c r="F1570" t="s">
        <v>404</v>
      </c>
      <c r="G1570" t="s">
        <v>2488</v>
      </c>
      <c r="H1570"/>
    </row>
    <row r="1571" spans="5:8" x14ac:dyDescent="0.25">
      <c r="E1571">
        <v>13625</v>
      </c>
      <c r="F1571" t="s">
        <v>2185</v>
      </c>
      <c r="G1571" t="s">
        <v>2489</v>
      </c>
      <c r="H1571"/>
    </row>
    <row r="1572" spans="5:8" x14ac:dyDescent="0.25">
      <c r="E1572">
        <v>13626</v>
      </c>
      <c r="F1572" t="s">
        <v>387</v>
      </c>
      <c r="G1572" t="s">
        <v>2490</v>
      </c>
      <c r="H1572"/>
    </row>
    <row r="1573" spans="5:8" x14ac:dyDescent="0.25">
      <c r="E1573">
        <v>13627</v>
      </c>
      <c r="F1573" t="s">
        <v>387</v>
      </c>
      <c r="G1573" t="s">
        <v>2491</v>
      </c>
      <c r="H1573"/>
    </row>
    <row r="1574" spans="5:8" x14ac:dyDescent="0.25">
      <c r="E1574">
        <v>13628</v>
      </c>
      <c r="F1574" t="s">
        <v>404</v>
      </c>
      <c r="G1574" t="s">
        <v>2492</v>
      </c>
      <c r="H1574"/>
    </row>
    <row r="1575" spans="5:8" x14ac:dyDescent="0.25">
      <c r="E1575">
        <v>13630</v>
      </c>
      <c r="F1575" t="s">
        <v>2185</v>
      </c>
      <c r="G1575" t="s">
        <v>2493</v>
      </c>
      <c r="H1575"/>
    </row>
    <row r="1576" spans="5:8" x14ac:dyDescent="0.25">
      <c r="E1576">
        <v>13631</v>
      </c>
      <c r="F1576" t="s">
        <v>387</v>
      </c>
      <c r="G1576" t="s">
        <v>2494</v>
      </c>
      <c r="H1576"/>
    </row>
    <row r="1577" spans="5:8" x14ac:dyDescent="0.25">
      <c r="E1577">
        <v>13632</v>
      </c>
      <c r="F1577" t="s">
        <v>404</v>
      </c>
      <c r="G1577" t="s">
        <v>2495</v>
      </c>
      <c r="H1577"/>
    </row>
    <row r="1578" spans="5:8" x14ac:dyDescent="0.25">
      <c r="E1578">
        <v>13633</v>
      </c>
      <c r="F1578" t="s">
        <v>2185</v>
      </c>
      <c r="G1578" t="s">
        <v>2496</v>
      </c>
      <c r="H1578"/>
    </row>
    <row r="1579" spans="5:8" x14ac:dyDescent="0.25">
      <c r="E1579">
        <v>13634</v>
      </c>
      <c r="F1579" t="s">
        <v>404</v>
      </c>
      <c r="G1579" t="s">
        <v>2497</v>
      </c>
      <c r="H1579"/>
    </row>
    <row r="1580" spans="5:8" x14ac:dyDescent="0.25">
      <c r="E1580">
        <v>13635</v>
      </c>
      <c r="F1580" t="s">
        <v>2185</v>
      </c>
      <c r="G1580" t="s">
        <v>2498</v>
      </c>
      <c r="H1580"/>
    </row>
    <row r="1581" spans="5:8" x14ac:dyDescent="0.25">
      <c r="E1581">
        <v>13636</v>
      </c>
      <c r="F1581" t="s">
        <v>404</v>
      </c>
      <c r="G1581" t="s">
        <v>2499</v>
      </c>
      <c r="H1581"/>
    </row>
    <row r="1582" spans="5:8" x14ac:dyDescent="0.25">
      <c r="E1582">
        <v>13637</v>
      </c>
      <c r="F1582" t="s">
        <v>404</v>
      </c>
      <c r="G1582" t="s">
        <v>2500</v>
      </c>
      <c r="H1582"/>
    </row>
    <row r="1583" spans="5:8" x14ac:dyDescent="0.25">
      <c r="E1583">
        <v>13638</v>
      </c>
      <c r="F1583" t="s">
        <v>404</v>
      </c>
      <c r="G1583" t="s">
        <v>2501</v>
      </c>
      <c r="H1583"/>
    </row>
    <row r="1584" spans="5:8" x14ac:dyDescent="0.25">
      <c r="E1584">
        <v>13639</v>
      </c>
      <c r="F1584" t="s">
        <v>2185</v>
      </c>
      <c r="G1584" t="s">
        <v>2502</v>
      </c>
      <c r="H1584"/>
    </row>
    <row r="1585" spans="5:8" x14ac:dyDescent="0.25">
      <c r="E1585">
        <v>13640</v>
      </c>
      <c r="F1585" t="s">
        <v>404</v>
      </c>
      <c r="G1585" t="s">
        <v>2503</v>
      </c>
      <c r="H1585"/>
    </row>
    <row r="1586" spans="5:8" x14ac:dyDescent="0.25">
      <c r="E1586">
        <v>13641</v>
      </c>
      <c r="F1586" t="s">
        <v>404</v>
      </c>
      <c r="G1586" t="s">
        <v>2504</v>
      </c>
      <c r="H1586"/>
    </row>
    <row r="1587" spans="5:8" x14ac:dyDescent="0.25">
      <c r="E1587">
        <v>13642</v>
      </c>
      <c r="F1587" t="s">
        <v>2185</v>
      </c>
      <c r="G1587" t="s">
        <v>2505</v>
      </c>
      <c r="H1587"/>
    </row>
    <row r="1588" spans="5:8" x14ac:dyDescent="0.25">
      <c r="E1588">
        <v>13643</v>
      </c>
      <c r="F1588" t="s">
        <v>404</v>
      </c>
      <c r="G1588" t="s">
        <v>2506</v>
      </c>
      <c r="H1588"/>
    </row>
    <row r="1589" spans="5:8" x14ac:dyDescent="0.25">
      <c r="E1589">
        <v>13645</v>
      </c>
      <c r="F1589" t="s">
        <v>2185</v>
      </c>
      <c r="G1589" t="s">
        <v>2507</v>
      </c>
      <c r="H1589"/>
    </row>
    <row r="1590" spans="5:8" x14ac:dyDescent="0.25">
      <c r="E1590">
        <v>13646</v>
      </c>
      <c r="F1590" t="s">
        <v>2185</v>
      </c>
      <c r="G1590" t="s">
        <v>2508</v>
      </c>
      <c r="H1590"/>
    </row>
    <row r="1591" spans="5:8" x14ac:dyDescent="0.25">
      <c r="E1591">
        <v>13647</v>
      </c>
      <c r="F1591" t="s">
        <v>2185</v>
      </c>
      <c r="G1591" t="s">
        <v>2509</v>
      </c>
      <c r="H1591"/>
    </row>
    <row r="1592" spans="5:8" x14ac:dyDescent="0.25">
      <c r="E1592">
        <v>13648</v>
      </c>
      <c r="F1592" t="s">
        <v>387</v>
      </c>
      <c r="G1592" t="s">
        <v>2510</v>
      </c>
      <c r="H1592"/>
    </row>
    <row r="1593" spans="5:8" x14ac:dyDescent="0.25">
      <c r="E1593">
        <v>13649</v>
      </c>
      <c r="F1593" t="s">
        <v>2185</v>
      </c>
      <c r="G1593" t="s">
        <v>2511</v>
      </c>
      <c r="H1593"/>
    </row>
    <row r="1594" spans="5:8" x14ac:dyDescent="0.25">
      <c r="E1594">
        <v>13650</v>
      </c>
      <c r="F1594" t="s">
        <v>404</v>
      </c>
      <c r="G1594" t="s">
        <v>2512</v>
      </c>
      <c r="H1594"/>
    </row>
    <row r="1595" spans="5:8" x14ac:dyDescent="0.25">
      <c r="E1595">
        <v>13651</v>
      </c>
      <c r="F1595" t="s">
        <v>404</v>
      </c>
      <c r="G1595" t="s">
        <v>2513</v>
      </c>
      <c r="H1595"/>
    </row>
    <row r="1596" spans="5:8" x14ac:dyDescent="0.25">
      <c r="E1596">
        <v>13652</v>
      </c>
      <c r="F1596" t="s">
        <v>2185</v>
      </c>
      <c r="G1596" t="s">
        <v>2514</v>
      </c>
      <c r="H1596"/>
    </row>
    <row r="1597" spans="5:8" x14ac:dyDescent="0.25">
      <c r="E1597">
        <v>13654</v>
      </c>
      <c r="F1597" t="s">
        <v>2185</v>
      </c>
      <c r="G1597" t="s">
        <v>2515</v>
      </c>
      <c r="H1597"/>
    </row>
    <row r="1598" spans="5:8" x14ac:dyDescent="0.25">
      <c r="E1598">
        <v>13655</v>
      </c>
      <c r="F1598" t="s">
        <v>410</v>
      </c>
      <c r="G1598" t="s">
        <v>2516</v>
      </c>
      <c r="H1598"/>
    </row>
    <row r="1599" spans="5:8" x14ac:dyDescent="0.25">
      <c r="E1599">
        <v>13656</v>
      </c>
      <c r="F1599" t="s">
        <v>404</v>
      </c>
      <c r="G1599" t="s">
        <v>2517</v>
      </c>
      <c r="H1599"/>
    </row>
    <row r="1600" spans="5:8" x14ac:dyDescent="0.25">
      <c r="E1600">
        <v>13657</v>
      </c>
      <c r="F1600" t="s">
        <v>404</v>
      </c>
      <c r="G1600" t="s">
        <v>2518</v>
      </c>
      <c r="H1600"/>
    </row>
    <row r="1601" spans="5:8" x14ac:dyDescent="0.25">
      <c r="E1601">
        <v>13658</v>
      </c>
      <c r="F1601" t="s">
        <v>2185</v>
      </c>
      <c r="G1601" t="s">
        <v>2519</v>
      </c>
      <c r="H1601"/>
    </row>
    <row r="1602" spans="5:8" x14ac:dyDescent="0.25">
      <c r="E1602">
        <v>13659</v>
      </c>
      <c r="F1602" t="s">
        <v>404</v>
      </c>
      <c r="G1602" t="s">
        <v>2520</v>
      </c>
      <c r="H1602"/>
    </row>
    <row r="1603" spans="5:8" x14ac:dyDescent="0.25">
      <c r="E1603">
        <v>13660</v>
      </c>
      <c r="F1603" t="s">
        <v>2185</v>
      </c>
      <c r="G1603" t="s">
        <v>2521</v>
      </c>
      <c r="H1603"/>
    </row>
    <row r="1604" spans="5:8" x14ac:dyDescent="0.25">
      <c r="E1604">
        <v>13661</v>
      </c>
      <c r="F1604" t="s">
        <v>404</v>
      </c>
      <c r="G1604" t="s">
        <v>2522</v>
      </c>
      <c r="H1604"/>
    </row>
    <row r="1605" spans="5:8" x14ac:dyDescent="0.25">
      <c r="E1605">
        <v>13662</v>
      </c>
      <c r="F1605" t="s">
        <v>2185</v>
      </c>
      <c r="G1605" t="s">
        <v>2523</v>
      </c>
      <c r="H1605"/>
    </row>
    <row r="1606" spans="5:8" x14ac:dyDescent="0.25">
      <c r="E1606">
        <v>13664</v>
      </c>
      <c r="F1606" t="s">
        <v>2185</v>
      </c>
      <c r="G1606" t="s">
        <v>2524</v>
      </c>
      <c r="H1606"/>
    </row>
    <row r="1607" spans="5:8" x14ac:dyDescent="0.25">
      <c r="E1607">
        <v>13665</v>
      </c>
      <c r="F1607" t="s">
        <v>404</v>
      </c>
      <c r="G1607" t="s">
        <v>2525</v>
      </c>
      <c r="H1607"/>
    </row>
    <row r="1608" spans="5:8" x14ac:dyDescent="0.25">
      <c r="E1608">
        <v>13666</v>
      </c>
      <c r="F1608" t="s">
        <v>2185</v>
      </c>
      <c r="G1608" t="s">
        <v>2526</v>
      </c>
      <c r="H1608"/>
    </row>
    <row r="1609" spans="5:8" x14ac:dyDescent="0.25">
      <c r="E1609">
        <v>13667</v>
      </c>
      <c r="F1609" t="s">
        <v>2185</v>
      </c>
      <c r="G1609" t="s">
        <v>2527</v>
      </c>
      <c r="H1609"/>
    </row>
    <row r="1610" spans="5:8" x14ac:dyDescent="0.25">
      <c r="E1610">
        <v>13668</v>
      </c>
      <c r="F1610" t="s">
        <v>2185</v>
      </c>
      <c r="G1610" t="s">
        <v>2528</v>
      </c>
      <c r="H1610"/>
    </row>
    <row r="1611" spans="5:8" x14ac:dyDescent="0.25">
      <c r="E1611">
        <v>13669</v>
      </c>
      <c r="F1611" t="s">
        <v>2185</v>
      </c>
      <c r="G1611" t="s">
        <v>2529</v>
      </c>
      <c r="H1611"/>
    </row>
    <row r="1612" spans="5:8" x14ac:dyDescent="0.25">
      <c r="E1612">
        <v>13670</v>
      </c>
      <c r="F1612" t="s">
        <v>2185</v>
      </c>
      <c r="G1612" t="s">
        <v>2530</v>
      </c>
      <c r="H1612"/>
    </row>
    <row r="1613" spans="5:8" x14ac:dyDescent="0.25">
      <c r="E1613">
        <v>13671</v>
      </c>
      <c r="F1613" t="s">
        <v>404</v>
      </c>
      <c r="G1613" t="s">
        <v>2531</v>
      </c>
      <c r="H1613"/>
    </row>
    <row r="1614" spans="5:8" x14ac:dyDescent="0.25">
      <c r="E1614">
        <v>13672</v>
      </c>
      <c r="F1614" t="s">
        <v>2185</v>
      </c>
      <c r="G1614" t="s">
        <v>2532</v>
      </c>
      <c r="H1614"/>
    </row>
    <row r="1615" spans="5:8" x14ac:dyDescent="0.25">
      <c r="E1615">
        <v>13673</v>
      </c>
      <c r="F1615" t="s">
        <v>404</v>
      </c>
      <c r="G1615" t="s">
        <v>2533</v>
      </c>
      <c r="H1615"/>
    </row>
    <row r="1616" spans="5:8" x14ac:dyDescent="0.25">
      <c r="E1616">
        <v>13674</v>
      </c>
      <c r="F1616" t="s">
        <v>404</v>
      </c>
      <c r="G1616" t="s">
        <v>2534</v>
      </c>
      <c r="H1616"/>
    </row>
    <row r="1617" spans="5:8" x14ac:dyDescent="0.25">
      <c r="E1617">
        <v>13675</v>
      </c>
      <c r="F1617" t="s">
        <v>404</v>
      </c>
      <c r="G1617" t="s">
        <v>2535</v>
      </c>
      <c r="H1617"/>
    </row>
    <row r="1618" spans="5:8" x14ac:dyDescent="0.25">
      <c r="E1618">
        <v>13676</v>
      </c>
      <c r="F1618" t="s">
        <v>2185</v>
      </c>
      <c r="G1618" t="s">
        <v>2536</v>
      </c>
      <c r="H1618"/>
    </row>
    <row r="1619" spans="5:8" x14ac:dyDescent="0.25">
      <c r="E1619">
        <v>13677</v>
      </c>
      <c r="F1619" t="s">
        <v>2185</v>
      </c>
      <c r="G1619" t="s">
        <v>2537</v>
      </c>
      <c r="H1619"/>
    </row>
    <row r="1620" spans="5:8" x14ac:dyDescent="0.25">
      <c r="E1620">
        <v>13678</v>
      </c>
      <c r="F1620" t="s">
        <v>2185</v>
      </c>
      <c r="G1620" t="s">
        <v>2538</v>
      </c>
      <c r="H1620"/>
    </row>
    <row r="1621" spans="5:8" x14ac:dyDescent="0.25">
      <c r="E1621">
        <v>13679</v>
      </c>
      <c r="F1621" t="s">
        <v>404</v>
      </c>
      <c r="G1621" t="s">
        <v>2539</v>
      </c>
      <c r="H1621"/>
    </row>
    <row r="1622" spans="5:8" x14ac:dyDescent="0.25">
      <c r="E1622">
        <v>13680</v>
      </c>
      <c r="F1622" t="s">
        <v>2185</v>
      </c>
      <c r="G1622" t="s">
        <v>2540</v>
      </c>
      <c r="H1622"/>
    </row>
    <row r="1623" spans="5:8" x14ac:dyDescent="0.25">
      <c r="E1623">
        <v>13681</v>
      </c>
      <c r="F1623" t="s">
        <v>2185</v>
      </c>
      <c r="G1623" t="s">
        <v>2541</v>
      </c>
      <c r="H1623"/>
    </row>
    <row r="1624" spans="5:8" x14ac:dyDescent="0.25">
      <c r="E1624">
        <v>13682</v>
      </c>
      <c r="F1624" t="s">
        <v>404</v>
      </c>
      <c r="G1624" t="s">
        <v>2542</v>
      </c>
      <c r="H1624"/>
    </row>
    <row r="1625" spans="5:8" x14ac:dyDescent="0.25">
      <c r="E1625">
        <v>13683</v>
      </c>
      <c r="F1625" t="s">
        <v>2185</v>
      </c>
      <c r="G1625" t="s">
        <v>2543</v>
      </c>
      <c r="H1625"/>
    </row>
    <row r="1626" spans="5:8" x14ac:dyDescent="0.25">
      <c r="E1626">
        <v>13684</v>
      </c>
      <c r="F1626" t="s">
        <v>2185</v>
      </c>
      <c r="G1626" t="s">
        <v>2544</v>
      </c>
      <c r="H1626"/>
    </row>
    <row r="1627" spans="5:8" x14ac:dyDescent="0.25">
      <c r="E1627">
        <v>13685</v>
      </c>
      <c r="F1627" t="s">
        <v>404</v>
      </c>
      <c r="G1627" t="s">
        <v>2545</v>
      </c>
      <c r="H1627"/>
    </row>
    <row r="1628" spans="5:8" x14ac:dyDescent="0.25">
      <c r="E1628">
        <v>13687</v>
      </c>
      <c r="F1628" t="s">
        <v>2185</v>
      </c>
      <c r="G1628" t="s">
        <v>2546</v>
      </c>
      <c r="H1628"/>
    </row>
    <row r="1629" spans="5:8" x14ac:dyDescent="0.25">
      <c r="E1629">
        <v>13690</v>
      </c>
      <c r="F1629" t="s">
        <v>2185</v>
      </c>
      <c r="G1629" t="s">
        <v>2547</v>
      </c>
      <c r="H1629"/>
    </row>
    <row r="1630" spans="5:8" x14ac:dyDescent="0.25">
      <c r="E1630">
        <v>13691</v>
      </c>
      <c r="F1630" t="s">
        <v>404</v>
      </c>
      <c r="G1630" t="s">
        <v>2548</v>
      </c>
      <c r="H1630"/>
    </row>
    <row r="1631" spans="5:8" x14ac:dyDescent="0.25">
      <c r="E1631">
        <v>13692</v>
      </c>
      <c r="F1631" t="s">
        <v>404</v>
      </c>
      <c r="G1631" t="s">
        <v>2549</v>
      </c>
      <c r="H1631"/>
    </row>
    <row r="1632" spans="5:8" x14ac:dyDescent="0.25">
      <c r="E1632">
        <v>13693</v>
      </c>
      <c r="F1632" t="s">
        <v>404</v>
      </c>
      <c r="G1632" t="s">
        <v>2550</v>
      </c>
      <c r="H1632"/>
    </row>
    <row r="1633" spans="5:8" x14ac:dyDescent="0.25">
      <c r="E1633">
        <v>13694</v>
      </c>
      <c r="F1633" t="s">
        <v>2185</v>
      </c>
      <c r="G1633" t="s">
        <v>2551</v>
      </c>
      <c r="H1633"/>
    </row>
    <row r="1634" spans="5:8" x14ac:dyDescent="0.25">
      <c r="E1634">
        <v>13695</v>
      </c>
      <c r="F1634" t="s">
        <v>2185</v>
      </c>
      <c r="G1634" t="s">
        <v>2552</v>
      </c>
      <c r="H1634"/>
    </row>
    <row r="1635" spans="5:8" x14ac:dyDescent="0.25">
      <c r="E1635">
        <v>13696</v>
      </c>
      <c r="F1635" t="s">
        <v>2185</v>
      </c>
      <c r="G1635" t="s">
        <v>2553</v>
      </c>
      <c r="H1635"/>
    </row>
    <row r="1636" spans="5:8" x14ac:dyDescent="0.25">
      <c r="E1636">
        <v>13697</v>
      </c>
      <c r="F1636" t="s">
        <v>2185</v>
      </c>
      <c r="G1636" t="s">
        <v>2554</v>
      </c>
      <c r="H1636"/>
    </row>
    <row r="1637" spans="5:8" x14ac:dyDescent="0.25">
      <c r="E1637">
        <v>13699</v>
      </c>
      <c r="F1637" t="s">
        <v>2185</v>
      </c>
      <c r="G1637" t="s">
        <v>2536</v>
      </c>
      <c r="H1637"/>
    </row>
    <row r="1638" spans="5:8" x14ac:dyDescent="0.25">
      <c r="E1638">
        <v>13730</v>
      </c>
      <c r="F1638" t="s">
        <v>2318</v>
      </c>
      <c r="G1638" t="s">
        <v>2555</v>
      </c>
      <c r="H1638"/>
    </row>
    <row r="1639" spans="5:8" x14ac:dyDescent="0.25">
      <c r="E1639">
        <v>13731</v>
      </c>
      <c r="F1639" t="s">
        <v>279</v>
      </c>
      <c r="G1639" t="s">
        <v>2556</v>
      </c>
      <c r="H1639"/>
    </row>
    <row r="1640" spans="5:8" x14ac:dyDescent="0.25">
      <c r="E1640">
        <v>13732</v>
      </c>
      <c r="F1640" t="s">
        <v>2558</v>
      </c>
      <c r="G1640" t="s">
        <v>2557</v>
      </c>
      <c r="H1640"/>
    </row>
    <row r="1641" spans="5:8" x14ac:dyDescent="0.25">
      <c r="E1641">
        <v>13733</v>
      </c>
      <c r="F1641" t="s">
        <v>2318</v>
      </c>
      <c r="G1641" t="s">
        <v>2559</v>
      </c>
      <c r="H1641"/>
    </row>
    <row r="1642" spans="5:8" x14ac:dyDescent="0.25">
      <c r="E1642">
        <v>13734</v>
      </c>
      <c r="F1642" t="s">
        <v>2558</v>
      </c>
      <c r="G1642" t="s">
        <v>2560</v>
      </c>
      <c r="H1642"/>
    </row>
    <row r="1643" spans="5:8" x14ac:dyDescent="0.25">
      <c r="E1643">
        <v>13736</v>
      </c>
      <c r="F1643" t="s">
        <v>2558</v>
      </c>
      <c r="G1643" t="s">
        <v>2561</v>
      </c>
      <c r="H1643"/>
    </row>
    <row r="1644" spans="5:8" x14ac:dyDescent="0.25">
      <c r="E1644">
        <v>13737</v>
      </c>
      <c r="F1644" t="s">
        <v>2563</v>
      </c>
      <c r="G1644" t="s">
        <v>2562</v>
      </c>
      <c r="H1644"/>
    </row>
    <row r="1645" spans="5:8" x14ac:dyDescent="0.25">
      <c r="E1645">
        <v>13738</v>
      </c>
      <c r="F1645" t="s">
        <v>2259</v>
      </c>
      <c r="G1645" t="s">
        <v>2564</v>
      </c>
      <c r="H1645"/>
    </row>
    <row r="1646" spans="5:8" x14ac:dyDescent="0.25">
      <c r="E1646">
        <v>13739</v>
      </c>
      <c r="F1646" t="s">
        <v>279</v>
      </c>
      <c r="G1646" t="s">
        <v>2565</v>
      </c>
      <c r="H1646"/>
    </row>
    <row r="1647" spans="5:8" x14ac:dyDescent="0.25">
      <c r="E1647">
        <v>13740</v>
      </c>
      <c r="F1647" t="s">
        <v>279</v>
      </c>
      <c r="G1647" t="s">
        <v>2566</v>
      </c>
      <c r="H1647"/>
    </row>
    <row r="1648" spans="5:8" x14ac:dyDescent="0.25">
      <c r="E1648">
        <v>13743</v>
      </c>
      <c r="F1648" t="s">
        <v>2558</v>
      </c>
      <c r="G1648" t="s">
        <v>2567</v>
      </c>
      <c r="H1648"/>
    </row>
    <row r="1649" spans="5:8" x14ac:dyDescent="0.25">
      <c r="E1649">
        <v>13744</v>
      </c>
      <c r="F1649" t="s">
        <v>2563</v>
      </c>
      <c r="G1649" t="s">
        <v>2568</v>
      </c>
      <c r="H1649"/>
    </row>
    <row r="1650" spans="5:8" x14ac:dyDescent="0.25">
      <c r="E1650">
        <v>13745</v>
      </c>
      <c r="F1650" t="s">
        <v>2563</v>
      </c>
      <c r="G1650" t="s">
        <v>2569</v>
      </c>
      <c r="H1650"/>
    </row>
    <row r="1651" spans="5:8" x14ac:dyDescent="0.25">
      <c r="E1651">
        <v>13746</v>
      </c>
      <c r="F1651" t="s">
        <v>2563</v>
      </c>
      <c r="G1651" t="s">
        <v>2570</v>
      </c>
      <c r="H1651"/>
    </row>
    <row r="1652" spans="5:8" x14ac:dyDescent="0.25">
      <c r="E1652">
        <v>13747</v>
      </c>
      <c r="F1652" t="s">
        <v>1793</v>
      </c>
      <c r="G1652" t="s">
        <v>2571</v>
      </c>
      <c r="H1652"/>
    </row>
    <row r="1653" spans="5:8" x14ac:dyDescent="0.25">
      <c r="E1653">
        <v>13748</v>
      </c>
      <c r="F1653" t="s">
        <v>2563</v>
      </c>
      <c r="G1653" t="s">
        <v>2572</v>
      </c>
      <c r="H1653"/>
    </row>
    <row r="1654" spans="5:8" x14ac:dyDescent="0.25">
      <c r="E1654">
        <v>13749</v>
      </c>
      <c r="F1654" t="s">
        <v>2563</v>
      </c>
      <c r="G1654" t="s">
        <v>2573</v>
      </c>
      <c r="H1654"/>
    </row>
    <row r="1655" spans="5:8" x14ac:dyDescent="0.25">
      <c r="E1655">
        <v>13750</v>
      </c>
      <c r="F1655" t="s">
        <v>279</v>
      </c>
      <c r="G1655" t="s">
        <v>2574</v>
      </c>
      <c r="H1655"/>
    </row>
    <row r="1656" spans="5:8" x14ac:dyDescent="0.25">
      <c r="E1656">
        <v>13751</v>
      </c>
      <c r="F1656" t="s">
        <v>279</v>
      </c>
      <c r="G1656" t="s">
        <v>2575</v>
      </c>
      <c r="H1656"/>
    </row>
    <row r="1657" spans="5:8" x14ac:dyDescent="0.25">
      <c r="E1657">
        <v>13752</v>
      </c>
      <c r="F1657" t="s">
        <v>279</v>
      </c>
      <c r="G1657" t="s">
        <v>2576</v>
      </c>
      <c r="H1657"/>
    </row>
    <row r="1658" spans="5:8" x14ac:dyDescent="0.25">
      <c r="E1658">
        <v>13753</v>
      </c>
      <c r="F1658" t="s">
        <v>279</v>
      </c>
      <c r="G1658" t="s">
        <v>2577</v>
      </c>
      <c r="H1658"/>
    </row>
    <row r="1659" spans="5:8" x14ac:dyDescent="0.25">
      <c r="E1659">
        <v>13754</v>
      </c>
      <c r="F1659" t="s">
        <v>2563</v>
      </c>
      <c r="G1659" t="s">
        <v>2578</v>
      </c>
      <c r="H1659"/>
    </row>
    <row r="1660" spans="5:8" x14ac:dyDescent="0.25">
      <c r="E1660">
        <v>13755</v>
      </c>
      <c r="F1660" t="s">
        <v>279</v>
      </c>
      <c r="G1660" t="s">
        <v>2579</v>
      </c>
      <c r="H1660"/>
    </row>
    <row r="1661" spans="5:8" x14ac:dyDescent="0.25">
      <c r="E1661">
        <v>13756</v>
      </c>
      <c r="F1661" t="s">
        <v>279</v>
      </c>
      <c r="G1661" t="s">
        <v>2580</v>
      </c>
      <c r="H1661"/>
    </row>
    <row r="1662" spans="5:8" x14ac:dyDescent="0.25">
      <c r="E1662">
        <v>13757</v>
      </c>
      <c r="F1662" t="s">
        <v>279</v>
      </c>
      <c r="G1662" t="s">
        <v>2581</v>
      </c>
      <c r="H1662"/>
    </row>
    <row r="1663" spans="5:8" x14ac:dyDescent="0.25">
      <c r="E1663">
        <v>13758</v>
      </c>
      <c r="F1663" t="s">
        <v>2318</v>
      </c>
      <c r="G1663" t="s">
        <v>2582</v>
      </c>
      <c r="H1663"/>
    </row>
    <row r="1664" spans="5:8" x14ac:dyDescent="0.25">
      <c r="E1664">
        <v>13760</v>
      </c>
      <c r="F1664" t="s">
        <v>2563</v>
      </c>
      <c r="G1664" t="s">
        <v>2583</v>
      </c>
      <c r="H1664"/>
    </row>
    <row r="1665" spans="5:8" x14ac:dyDescent="0.25">
      <c r="E1665">
        <v>13761</v>
      </c>
      <c r="F1665" t="s">
        <v>2563</v>
      </c>
      <c r="G1665" t="s">
        <v>2583</v>
      </c>
      <c r="H1665"/>
    </row>
    <row r="1666" spans="5:8" x14ac:dyDescent="0.25">
      <c r="E1666">
        <v>13762</v>
      </c>
      <c r="F1666" t="s">
        <v>2563</v>
      </c>
      <c r="G1666" t="s">
        <v>2584</v>
      </c>
      <c r="H1666"/>
    </row>
    <row r="1667" spans="5:8" x14ac:dyDescent="0.25">
      <c r="E1667">
        <v>13763</v>
      </c>
      <c r="F1667" t="s">
        <v>2563</v>
      </c>
      <c r="G1667" t="s">
        <v>2583</v>
      </c>
      <c r="H1667"/>
    </row>
    <row r="1668" spans="5:8" x14ac:dyDescent="0.25">
      <c r="E1668">
        <v>13774</v>
      </c>
      <c r="F1668" t="s">
        <v>279</v>
      </c>
      <c r="G1668" t="s">
        <v>2585</v>
      </c>
      <c r="H1668"/>
    </row>
    <row r="1669" spans="5:8" x14ac:dyDescent="0.25">
      <c r="E1669">
        <v>13775</v>
      </c>
      <c r="F1669" t="s">
        <v>279</v>
      </c>
      <c r="G1669" t="s">
        <v>410</v>
      </c>
      <c r="H1669"/>
    </row>
    <row r="1670" spans="5:8" x14ac:dyDescent="0.25">
      <c r="E1670">
        <v>13776</v>
      </c>
      <c r="F1670" t="s">
        <v>1793</v>
      </c>
      <c r="G1670" t="s">
        <v>2586</v>
      </c>
      <c r="H1670"/>
    </row>
    <row r="1671" spans="5:8" x14ac:dyDescent="0.25">
      <c r="E1671">
        <v>13777</v>
      </c>
      <c r="F1671" t="s">
        <v>2563</v>
      </c>
      <c r="G1671" t="s">
        <v>2587</v>
      </c>
      <c r="H1671"/>
    </row>
    <row r="1672" spans="5:8" x14ac:dyDescent="0.25">
      <c r="E1672">
        <v>13778</v>
      </c>
      <c r="F1672" t="s">
        <v>2318</v>
      </c>
      <c r="G1672" t="s">
        <v>1748</v>
      </c>
      <c r="H1672"/>
    </row>
    <row r="1673" spans="5:8" x14ac:dyDescent="0.25">
      <c r="E1673">
        <v>13780</v>
      </c>
      <c r="F1673" t="s">
        <v>2318</v>
      </c>
      <c r="G1673" t="s">
        <v>2588</v>
      </c>
      <c r="H1673"/>
    </row>
    <row r="1674" spans="5:8" x14ac:dyDescent="0.25">
      <c r="E1674">
        <v>13782</v>
      </c>
      <c r="F1674" t="s">
        <v>279</v>
      </c>
      <c r="G1674" t="s">
        <v>2589</v>
      </c>
      <c r="H1674"/>
    </row>
    <row r="1675" spans="5:8" x14ac:dyDescent="0.25">
      <c r="E1675">
        <v>13783</v>
      </c>
      <c r="F1675" t="s">
        <v>279</v>
      </c>
      <c r="G1675" t="s">
        <v>2590</v>
      </c>
      <c r="H1675"/>
    </row>
    <row r="1676" spans="5:8" x14ac:dyDescent="0.25">
      <c r="E1676">
        <v>13784</v>
      </c>
      <c r="F1676" t="s">
        <v>2259</v>
      </c>
      <c r="G1676" t="s">
        <v>2591</v>
      </c>
      <c r="H1676"/>
    </row>
    <row r="1677" spans="5:8" x14ac:dyDescent="0.25">
      <c r="E1677">
        <v>13786</v>
      </c>
      <c r="F1677" t="s">
        <v>279</v>
      </c>
      <c r="G1677" t="s">
        <v>2592</v>
      </c>
      <c r="H1677"/>
    </row>
    <row r="1678" spans="5:8" x14ac:dyDescent="0.25">
      <c r="E1678">
        <v>13787</v>
      </c>
      <c r="F1678" t="s">
        <v>2563</v>
      </c>
      <c r="G1678" t="s">
        <v>2593</v>
      </c>
      <c r="H1678"/>
    </row>
    <row r="1679" spans="5:8" x14ac:dyDescent="0.25">
      <c r="E1679">
        <v>13788</v>
      </c>
      <c r="F1679" t="s">
        <v>279</v>
      </c>
      <c r="G1679" t="s">
        <v>2594</v>
      </c>
      <c r="H1679"/>
    </row>
    <row r="1680" spans="5:8" x14ac:dyDescent="0.25">
      <c r="E1680">
        <v>13790</v>
      </c>
      <c r="F1680" t="s">
        <v>2563</v>
      </c>
      <c r="G1680" t="s">
        <v>2595</v>
      </c>
      <c r="H1680"/>
    </row>
    <row r="1681" spans="5:8" x14ac:dyDescent="0.25">
      <c r="E1681">
        <v>13794</v>
      </c>
      <c r="F1681" t="s">
        <v>2563</v>
      </c>
      <c r="G1681" t="s">
        <v>2596</v>
      </c>
      <c r="H1681"/>
    </row>
    <row r="1682" spans="5:8" x14ac:dyDescent="0.25">
      <c r="E1682">
        <v>13795</v>
      </c>
      <c r="F1682" t="s">
        <v>2563</v>
      </c>
      <c r="G1682" t="s">
        <v>2597</v>
      </c>
      <c r="H1682"/>
    </row>
    <row r="1683" spans="5:8" x14ac:dyDescent="0.25">
      <c r="E1683">
        <v>13796</v>
      </c>
      <c r="F1683" t="s">
        <v>1793</v>
      </c>
      <c r="G1683" t="s">
        <v>2598</v>
      </c>
      <c r="H1683"/>
    </row>
    <row r="1684" spans="5:8" x14ac:dyDescent="0.25">
      <c r="E1684">
        <v>13797</v>
      </c>
      <c r="F1684" t="s">
        <v>2563</v>
      </c>
      <c r="G1684" t="s">
        <v>2599</v>
      </c>
      <c r="H1684"/>
    </row>
    <row r="1685" spans="5:8" x14ac:dyDescent="0.25">
      <c r="E1685">
        <v>13801</v>
      </c>
      <c r="F1685" t="s">
        <v>2318</v>
      </c>
      <c r="G1685" t="s">
        <v>2600</v>
      </c>
      <c r="H1685"/>
    </row>
    <row r="1686" spans="5:8" x14ac:dyDescent="0.25">
      <c r="E1686">
        <v>13802</v>
      </c>
      <c r="F1686" t="s">
        <v>2563</v>
      </c>
      <c r="G1686" t="s">
        <v>275</v>
      </c>
      <c r="H1686"/>
    </row>
    <row r="1687" spans="5:8" x14ac:dyDescent="0.25">
      <c r="E1687">
        <v>13803</v>
      </c>
      <c r="F1687" t="s">
        <v>2259</v>
      </c>
      <c r="G1687" t="s">
        <v>2601</v>
      </c>
      <c r="H1687"/>
    </row>
    <row r="1688" spans="5:8" x14ac:dyDescent="0.25">
      <c r="E1688">
        <v>13804</v>
      </c>
      <c r="F1688" t="s">
        <v>279</v>
      </c>
      <c r="G1688" t="s">
        <v>2602</v>
      </c>
      <c r="H1688"/>
    </row>
    <row r="1689" spans="5:8" x14ac:dyDescent="0.25">
      <c r="E1689">
        <v>13806</v>
      </c>
      <c r="F1689" t="s">
        <v>279</v>
      </c>
      <c r="G1689" t="s">
        <v>2603</v>
      </c>
      <c r="H1689"/>
    </row>
    <row r="1690" spans="5:8" x14ac:dyDescent="0.25">
      <c r="E1690">
        <v>13807</v>
      </c>
      <c r="F1690" t="s">
        <v>1793</v>
      </c>
      <c r="G1690" t="s">
        <v>2604</v>
      </c>
      <c r="H1690"/>
    </row>
    <row r="1691" spans="5:8" x14ac:dyDescent="0.25">
      <c r="E1691">
        <v>13808</v>
      </c>
      <c r="F1691" t="s">
        <v>1793</v>
      </c>
      <c r="G1691" t="s">
        <v>2605</v>
      </c>
      <c r="H1691"/>
    </row>
    <row r="1692" spans="5:8" x14ac:dyDescent="0.25">
      <c r="E1692">
        <v>13809</v>
      </c>
      <c r="F1692" t="s">
        <v>2318</v>
      </c>
      <c r="G1692" t="s">
        <v>2606</v>
      </c>
      <c r="H1692"/>
    </row>
    <row r="1693" spans="5:8" x14ac:dyDescent="0.25">
      <c r="E1693">
        <v>13810</v>
      </c>
      <c r="F1693" t="s">
        <v>1793</v>
      </c>
      <c r="G1693" t="s">
        <v>2607</v>
      </c>
      <c r="H1693"/>
    </row>
    <row r="1694" spans="5:8" x14ac:dyDescent="0.25">
      <c r="E1694">
        <v>13811</v>
      </c>
      <c r="F1694" t="s">
        <v>2558</v>
      </c>
      <c r="G1694" t="s">
        <v>2608</v>
      </c>
      <c r="H1694"/>
    </row>
    <row r="1695" spans="5:8" x14ac:dyDescent="0.25">
      <c r="E1695">
        <v>13812</v>
      </c>
      <c r="F1695" t="s">
        <v>2558</v>
      </c>
      <c r="G1695" t="s">
        <v>2609</v>
      </c>
      <c r="H1695"/>
    </row>
    <row r="1696" spans="5:8" x14ac:dyDescent="0.25">
      <c r="E1696">
        <v>13813</v>
      </c>
      <c r="F1696" t="s">
        <v>2563</v>
      </c>
      <c r="G1696" t="s">
        <v>2610</v>
      </c>
      <c r="H1696"/>
    </row>
    <row r="1697" spans="5:8" x14ac:dyDescent="0.25">
      <c r="E1697">
        <v>13814</v>
      </c>
      <c r="F1697" t="s">
        <v>2318</v>
      </c>
      <c r="G1697" t="s">
        <v>2611</v>
      </c>
      <c r="H1697"/>
    </row>
    <row r="1698" spans="5:8" x14ac:dyDescent="0.25">
      <c r="E1698">
        <v>13815</v>
      </c>
      <c r="F1698" t="s">
        <v>2318</v>
      </c>
      <c r="G1698" t="s">
        <v>2612</v>
      </c>
      <c r="H1698"/>
    </row>
    <row r="1699" spans="5:8" x14ac:dyDescent="0.25">
      <c r="E1699">
        <v>13820</v>
      </c>
      <c r="F1699" t="s">
        <v>1793</v>
      </c>
      <c r="G1699" t="s">
        <v>2613</v>
      </c>
      <c r="H1699"/>
    </row>
    <row r="1700" spans="5:8" x14ac:dyDescent="0.25">
      <c r="E1700">
        <v>13825</v>
      </c>
      <c r="F1700" t="s">
        <v>1793</v>
      </c>
      <c r="G1700" t="s">
        <v>2614</v>
      </c>
      <c r="H1700"/>
    </row>
    <row r="1701" spans="5:8" x14ac:dyDescent="0.25">
      <c r="E1701">
        <v>13826</v>
      </c>
      <c r="F1701" t="s">
        <v>2563</v>
      </c>
      <c r="G1701" t="s">
        <v>2615</v>
      </c>
      <c r="H1701"/>
    </row>
    <row r="1702" spans="5:8" x14ac:dyDescent="0.25">
      <c r="E1702">
        <v>13827</v>
      </c>
      <c r="F1702" t="s">
        <v>2558</v>
      </c>
      <c r="G1702" t="s">
        <v>2616</v>
      </c>
      <c r="H1702"/>
    </row>
    <row r="1703" spans="5:8" x14ac:dyDescent="0.25">
      <c r="E1703">
        <v>13830</v>
      </c>
      <c r="F1703" t="s">
        <v>2318</v>
      </c>
      <c r="G1703" t="s">
        <v>2617</v>
      </c>
      <c r="H1703"/>
    </row>
    <row r="1704" spans="5:8" x14ac:dyDescent="0.25">
      <c r="E1704">
        <v>13832</v>
      </c>
      <c r="F1704" t="s">
        <v>2318</v>
      </c>
      <c r="G1704" t="s">
        <v>2618</v>
      </c>
      <c r="H1704"/>
    </row>
    <row r="1705" spans="5:8" x14ac:dyDescent="0.25">
      <c r="E1705">
        <v>13833</v>
      </c>
      <c r="F1705" t="s">
        <v>2563</v>
      </c>
      <c r="G1705" t="s">
        <v>2619</v>
      </c>
      <c r="H1705"/>
    </row>
    <row r="1706" spans="5:8" x14ac:dyDescent="0.25">
      <c r="E1706">
        <v>13834</v>
      </c>
      <c r="F1706" t="s">
        <v>1793</v>
      </c>
      <c r="G1706" t="s">
        <v>2620</v>
      </c>
      <c r="H1706"/>
    </row>
    <row r="1707" spans="5:8" x14ac:dyDescent="0.25">
      <c r="E1707">
        <v>13835</v>
      </c>
      <c r="F1707" t="s">
        <v>2558</v>
      </c>
      <c r="G1707" t="s">
        <v>2621</v>
      </c>
      <c r="H1707"/>
    </row>
    <row r="1708" spans="5:8" x14ac:dyDescent="0.25">
      <c r="E1708">
        <v>13837</v>
      </c>
      <c r="F1708" t="s">
        <v>279</v>
      </c>
      <c r="G1708" t="s">
        <v>2622</v>
      </c>
      <c r="H1708"/>
    </row>
    <row r="1709" spans="5:8" x14ac:dyDescent="0.25">
      <c r="E1709">
        <v>13838</v>
      </c>
      <c r="F1709" t="s">
        <v>279</v>
      </c>
      <c r="G1709" t="s">
        <v>2623</v>
      </c>
      <c r="H1709"/>
    </row>
    <row r="1710" spans="5:8" x14ac:dyDescent="0.25">
      <c r="E1710">
        <v>13839</v>
      </c>
      <c r="F1710" t="s">
        <v>279</v>
      </c>
      <c r="G1710" t="s">
        <v>2624</v>
      </c>
      <c r="H1710"/>
    </row>
    <row r="1711" spans="5:8" x14ac:dyDescent="0.25">
      <c r="E1711">
        <v>13840</v>
      </c>
      <c r="F1711" t="s">
        <v>2558</v>
      </c>
      <c r="G1711" t="s">
        <v>2625</v>
      </c>
      <c r="H1711"/>
    </row>
    <row r="1712" spans="5:8" x14ac:dyDescent="0.25">
      <c r="E1712">
        <v>13841</v>
      </c>
      <c r="F1712" t="s">
        <v>2318</v>
      </c>
      <c r="G1712" t="s">
        <v>2626</v>
      </c>
      <c r="H1712"/>
    </row>
    <row r="1713" spans="5:8" x14ac:dyDescent="0.25">
      <c r="E1713">
        <v>13842</v>
      </c>
      <c r="F1713" t="s">
        <v>279</v>
      </c>
      <c r="G1713" t="s">
        <v>2627</v>
      </c>
      <c r="H1713"/>
    </row>
    <row r="1714" spans="5:8" x14ac:dyDescent="0.25">
      <c r="E1714">
        <v>13843</v>
      </c>
      <c r="F1714" t="s">
        <v>2318</v>
      </c>
      <c r="G1714" t="s">
        <v>2628</v>
      </c>
      <c r="H1714"/>
    </row>
    <row r="1715" spans="5:8" x14ac:dyDescent="0.25">
      <c r="E1715">
        <v>13844</v>
      </c>
      <c r="F1715" t="s">
        <v>2318</v>
      </c>
      <c r="G1715" t="s">
        <v>2629</v>
      </c>
      <c r="H1715"/>
    </row>
    <row r="1716" spans="5:8" x14ac:dyDescent="0.25">
      <c r="E1716">
        <v>13845</v>
      </c>
      <c r="F1716" t="s">
        <v>2558</v>
      </c>
      <c r="G1716" t="s">
        <v>2630</v>
      </c>
      <c r="H1716"/>
    </row>
    <row r="1717" spans="5:8" x14ac:dyDescent="0.25">
      <c r="E1717">
        <v>13846</v>
      </c>
      <c r="F1717" t="s">
        <v>279</v>
      </c>
      <c r="G1717" t="s">
        <v>2631</v>
      </c>
      <c r="H1717"/>
    </row>
    <row r="1718" spans="5:8" x14ac:dyDescent="0.25">
      <c r="E1718">
        <v>13847</v>
      </c>
      <c r="F1718" t="s">
        <v>279</v>
      </c>
      <c r="G1718" t="s">
        <v>2632</v>
      </c>
      <c r="H1718"/>
    </row>
    <row r="1719" spans="5:8" x14ac:dyDescent="0.25">
      <c r="E1719">
        <v>13848</v>
      </c>
      <c r="F1719" t="s">
        <v>2563</v>
      </c>
      <c r="G1719" t="s">
        <v>2633</v>
      </c>
      <c r="H1719"/>
    </row>
    <row r="1720" spans="5:8" x14ac:dyDescent="0.25">
      <c r="E1720">
        <v>13849</v>
      </c>
      <c r="F1720" t="s">
        <v>1793</v>
      </c>
      <c r="G1720" t="s">
        <v>2634</v>
      </c>
      <c r="H1720"/>
    </row>
    <row r="1721" spans="5:8" x14ac:dyDescent="0.25">
      <c r="E1721">
        <v>13850</v>
      </c>
      <c r="F1721" t="s">
        <v>2563</v>
      </c>
      <c r="G1721" t="s">
        <v>2635</v>
      </c>
      <c r="H1721"/>
    </row>
    <row r="1722" spans="5:8" x14ac:dyDescent="0.25">
      <c r="E1722">
        <v>13851</v>
      </c>
      <c r="F1722" t="s">
        <v>2563</v>
      </c>
      <c r="G1722" t="s">
        <v>2635</v>
      </c>
      <c r="H1722"/>
    </row>
    <row r="1723" spans="5:8" x14ac:dyDescent="0.25">
      <c r="E1723">
        <v>13856</v>
      </c>
      <c r="F1723" t="s">
        <v>279</v>
      </c>
      <c r="G1723" t="s">
        <v>2636</v>
      </c>
      <c r="H1723"/>
    </row>
    <row r="1724" spans="5:8" x14ac:dyDescent="0.25">
      <c r="E1724">
        <v>13859</v>
      </c>
      <c r="F1724" t="s">
        <v>1793</v>
      </c>
      <c r="G1724" t="s">
        <v>2637</v>
      </c>
      <c r="H1724"/>
    </row>
    <row r="1725" spans="5:8" x14ac:dyDescent="0.25">
      <c r="E1725">
        <v>13860</v>
      </c>
      <c r="F1725" t="s">
        <v>279</v>
      </c>
      <c r="G1725" t="s">
        <v>2638</v>
      </c>
      <c r="H1725"/>
    </row>
    <row r="1726" spans="5:8" x14ac:dyDescent="0.25">
      <c r="E1726">
        <v>13861</v>
      </c>
      <c r="F1726" t="s">
        <v>1793</v>
      </c>
      <c r="G1726" t="s">
        <v>2639</v>
      </c>
      <c r="H1726"/>
    </row>
    <row r="1727" spans="5:8" x14ac:dyDescent="0.25">
      <c r="E1727">
        <v>13862</v>
      </c>
      <c r="F1727" t="s">
        <v>2563</v>
      </c>
      <c r="G1727" t="s">
        <v>2640</v>
      </c>
      <c r="H1727"/>
    </row>
    <row r="1728" spans="5:8" x14ac:dyDescent="0.25">
      <c r="E1728">
        <v>13863</v>
      </c>
      <c r="F1728" t="s">
        <v>2259</v>
      </c>
      <c r="G1728" t="s">
        <v>2641</v>
      </c>
      <c r="H1728"/>
    </row>
    <row r="1729" spans="5:8" x14ac:dyDescent="0.25">
      <c r="E1729">
        <v>13864</v>
      </c>
      <c r="F1729" t="s">
        <v>2558</v>
      </c>
      <c r="G1729" t="s">
        <v>2642</v>
      </c>
      <c r="H1729"/>
    </row>
    <row r="1730" spans="5:8" x14ac:dyDescent="0.25">
      <c r="E1730">
        <v>13865</v>
      </c>
      <c r="F1730" t="s">
        <v>2563</v>
      </c>
      <c r="G1730" t="s">
        <v>2643</v>
      </c>
      <c r="H1730"/>
    </row>
    <row r="1731" spans="5:8" x14ac:dyDescent="0.25">
      <c r="E1731">
        <v>13901</v>
      </c>
      <c r="F1731" t="s">
        <v>2563</v>
      </c>
      <c r="G1731" t="s">
        <v>2644</v>
      </c>
      <c r="H1731"/>
    </row>
    <row r="1732" spans="5:8" x14ac:dyDescent="0.25">
      <c r="E1732">
        <v>13902</v>
      </c>
      <c r="F1732" t="s">
        <v>2563</v>
      </c>
      <c r="G1732" t="s">
        <v>2644</v>
      </c>
      <c r="H1732"/>
    </row>
    <row r="1733" spans="5:8" x14ac:dyDescent="0.25">
      <c r="E1733">
        <v>13903</v>
      </c>
      <c r="F1733" t="s">
        <v>2563</v>
      </c>
      <c r="G1733" t="s">
        <v>2644</v>
      </c>
      <c r="H1733"/>
    </row>
    <row r="1734" spans="5:8" x14ac:dyDescent="0.25">
      <c r="E1734">
        <v>13904</v>
      </c>
      <c r="F1734" t="s">
        <v>2563</v>
      </c>
      <c r="G1734" t="s">
        <v>2644</v>
      </c>
      <c r="H1734"/>
    </row>
    <row r="1735" spans="5:8" x14ac:dyDescent="0.25">
      <c r="E1735">
        <v>13905</v>
      </c>
      <c r="F1735" t="s">
        <v>2563</v>
      </c>
      <c r="G1735" t="s">
        <v>2644</v>
      </c>
      <c r="H1735"/>
    </row>
    <row r="1736" spans="5:8" x14ac:dyDescent="0.25">
      <c r="E1736">
        <v>14001</v>
      </c>
      <c r="F1736" t="s">
        <v>2646</v>
      </c>
      <c r="G1736" t="s">
        <v>2645</v>
      </c>
      <c r="H1736"/>
    </row>
    <row r="1737" spans="5:8" x14ac:dyDescent="0.25">
      <c r="E1737">
        <v>14004</v>
      </c>
      <c r="F1737" t="s">
        <v>2646</v>
      </c>
      <c r="G1737" t="s">
        <v>2647</v>
      </c>
      <c r="H1737"/>
    </row>
    <row r="1738" spans="5:8" x14ac:dyDescent="0.25">
      <c r="E1738">
        <v>14005</v>
      </c>
      <c r="F1738" t="s">
        <v>2649</v>
      </c>
      <c r="G1738" t="s">
        <v>2648</v>
      </c>
      <c r="H1738"/>
    </row>
    <row r="1739" spans="5:8" x14ac:dyDescent="0.25">
      <c r="E1739">
        <v>14006</v>
      </c>
      <c r="F1739" t="s">
        <v>2646</v>
      </c>
      <c r="G1739" t="s">
        <v>2650</v>
      </c>
      <c r="H1739"/>
    </row>
    <row r="1740" spans="5:8" x14ac:dyDescent="0.25">
      <c r="E1740">
        <v>14008</v>
      </c>
      <c r="F1740" t="s">
        <v>2652</v>
      </c>
      <c r="G1740" t="s">
        <v>2651</v>
      </c>
      <c r="H1740"/>
    </row>
    <row r="1741" spans="5:8" x14ac:dyDescent="0.25">
      <c r="E1741">
        <v>14009</v>
      </c>
      <c r="F1741" t="s">
        <v>299</v>
      </c>
      <c r="G1741" t="s">
        <v>2653</v>
      </c>
      <c r="H1741"/>
    </row>
    <row r="1742" spans="5:8" x14ac:dyDescent="0.25">
      <c r="E1742">
        <v>14010</v>
      </c>
      <c r="F1742" t="s">
        <v>2646</v>
      </c>
      <c r="G1742" t="s">
        <v>2654</v>
      </c>
      <c r="H1742"/>
    </row>
    <row r="1743" spans="5:8" x14ac:dyDescent="0.25">
      <c r="E1743">
        <v>14011</v>
      </c>
      <c r="F1743" t="s">
        <v>299</v>
      </c>
      <c r="G1743" t="s">
        <v>2655</v>
      </c>
      <c r="H1743"/>
    </row>
    <row r="1744" spans="5:8" x14ac:dyDescent="0.25">
      <c r="E1744">
        <v>14012</v>
      </c>
      <c r="F1744" t="s">
        <v>2652</v>
      </c>
      <c r="G1744" t="s">
        <v>2656</v>
      </c>
      <c r="H1744"/>
    </row>
    <row r="1745" spans="5:8" x14ac:dyDescent="0.25">
      <c r="E1745">
        <v>14013</v>
      </c>
      <c r="F1745" t="s">
        <v>2649</v>
      </c>
      <c r="G1745" t="s">
        <v>2657</v>
      </c>
      <c r="H1745"/>
    </row>
    <row r="1746" spans="5:8" x14ac:dyDescent="0.25">
      <c r="E1746">
        <v>14020</v>
      </c>
      <c r="F1746" t="s">
        <v>2649</v>
      </c>
      <c r="G1746" t="s">
        <v>2658</v>
      </c>
      <c r="H1746"/>
    </row>
    <row r="1747" spans="5:8" x14ac:dyDescent="0.25">
      <c r="E1747">
        <v>14021</v>
      </c>
      <c r="F1747" t="s">
        <v>2649</v>
      </c>
      <c r="G1747" t="s">
        <v>2658</v>
      </c>
      <c r="H1747"/>
    </row>
    <row r="1748" spans="5:8" x14ac:dyDescent="0.25">
      <c r="E1748">
        <v>14024</v>
      </c>
      <c r="F1748" t="s">
        <v>299</v>
      </c>
      <c r="G1748" t="s">
        <v>2659</v>
      </c>
      <c r="H1748"/>
    </row>
    <row r="1749" spans="5:8" x14ac:dyDescent="0.25">
      <c r="E1749">
        <v>14025</v>
      </c>
      <c r="F1749" t="s">
        <v>2646</v>
      </c>
      <c r="G1749" t="s">
        <v>2660</v>
      </c>
      <c r="H1749"/>
    </row>
    <row r="1750" spans="5:8" x14ac:dyDescent="0.25">
      <c r="E1750">
        <v>14026</v>
      </c>
      <c r="F1750" t="s">
        <v>2646</v>
      </c>
      <c r="G1750" t="s">
        <v>2661</v>
      </c>
      <c r="H1750"/>
    </row>
    <row r="1751" spans="5:8" x14ac:dyDescent="0.25">
      <c r="E1751">
        <v>14027</v>
      </c>
      <c r="F1751" t="s">
        <v>2646</v>
      </c>
      <c r="G1751" t="s">
        <v>2662</v>
      </c>
      <c r="H1751"/>
    </row>
    <row r="1752" spans="5:8" x14ac:dyDescent="0.25">
      <c r="E1752">
        <v>14028</v>
      </c>
      <c r="F1752" t="s">
        <v>2652</v>
      </c>
      <c r="G1752" t="s">
        <v>2663</v>
      </c>
      <c r="H1752"/>
    </row>
    <row r="1753" spans="5:8" x14ac:dyDescent="0.25">
      <c r="E1753">
        <v>14029</v>
      </c>
      <c r="F1753" t="s">
        <v>2665</v>
      </c>
      <c r="G1753" t="s">
        <v>2664</v>
      </c>
      <c r="H1753"/>
    </row>
    <row r="1754" spans="5:8" x14ac:dyDescent="0.25">
      <c r="E1754">
        <v>14030</v>
      </c>
      <c r="F1754" t="s">
        <v>2646</v>
      </c>
      <c r="G1754" t="s">
        <v>2666</v>
      </c>
      <c r="H1754"/>
    </row>
    <row r="1755" spans="5:8" x14ac:dyDescent="0.25">
      <c r="E1755">
        <v>14031</v>
      </c>
      <c r="F1755" t="s">
        <v>2646</v>
      </c>
      <c r="G1755" t="s">
        <v>2667</v>
      </c>
      <c r="H1755"/>
    </row>
    <row r="1756" spans="5:8" x14ac:dyDescent="0.25">
      <c r="E1756">
        <v>14032</v>
      </c>
      <c r="F1756" t="s">
        <v>2646</v>
      </c>
      <c r="G1756" t="s">
        <v>2668</v>
      </c>
      <c r="H1756"/>
    </row>
    <row r="1757" spans="5:8" x14ac:dyDescent="0.25">
      <c r="E1757">
        <v>14033</v>
      </c>
      <c r="F1757" t="s">
        <v>2646</v>
      </c>
      <c r="G1757" t="s">
        <v>2669</v>
      </c>
      <c r="H1757"/>
    </row>
    <row r="1758" spans="5:8" x14ac:dyDescent="0.25">
      <c r="E1758">
        <v>14034</v>
      </c>
      <c r="F1758" t="s">
        <v>2646</v>
      </c>
      <c r="G1758" t="s">
        <v>2670</v>
      </c>
      <c r="H1758"/>
    </row>
    <row r="1759" spans="5:8" x14ac:dyDescent="0.25">
      <c r="E1759">
        <v>14035</v>
      </c>
      <c r="F1759" t="s">
        <v>2646</v>
      </c>
      <c r="G1759" t="s">
        <v>2671</v>
      </c>
      <c r="H1759"/>
    </row>
    <row r="1760" spans="5:8" x14ac:dyDescent="0.25">
      <c r="E1760">
        <v>14036</v>
      </c>
      <c r="F1760" t="s">
        <v>2649</v>
      </c>
      <c r="G1760" t="s">
        <v>2672</v>
      </c>
      <c r="H1760"/>
    </row>
    <row r="1761" spans="5:8" x14ac:dyDescent="0.25">
      <c r="E1761">
        <v>14037</v>
      </c>
      <c r="F1761" t="s">
        <v>299</v>
      </c>
      <c r="G1761" t="s">
        <v>2673</v>
      </c>
      <c r="H1761"/>
    </row>
    <row r="1762" spans="5:8" x14ac:dyDescent="0.25">
      <c r="E1762">
        <v>14038</v>
      </c>
      <c r="F1762" t="s">
        <v>2646</v>
      </c>
      <c r="G1762" t="s">
        <v>2674</v>
      </c>
      <c r="H1762"/>
    </row>
    <row r="1763" spans="5:8" x14ac:dyDescent="0.25">
      <c r="E1763">
        <v>14039</v>
      </c>
      <c r="F1763" t="s">
        <v>299</v>
      </c>
      <c r="G1763" t="s">
        <v>2675</v>
      </c>
      <c r="H1763"/>
    </row>
    <row r="1764" spans="5:8" x14ac:dyDescent="0.25">
      <c r="E1764">
        <v>14040</v>
      </c>
      <c r="F1764" t="s">
        <v>2649</v>
      </c>
      <c r="G1764" t="s">
        <v>2676</v>
      </c>
      <c r="H1764"/>
    </row>
    <row r="1765" spans="5:8" x14ac:dyDescent="0.25">
      <c r="E1765">
        <v>14041</v>
      </c>
      <c r="F1765" t="s">
        <v>2678</v>
      </c>
      <c r="G1765" t="s">
        <v>2677</v>
      </c>
      <c r="H1765"/>
    </row>
    <row r="1766" spans="5:8" x14ac:dyDescent="0.25">
      <c r="E1766">
        <v>14042</v>
      </c>
      <c r="F1766" t="s">
        <v>2678</v>
      </c>
      <c r="G1766" t="s">
        <v>2679</v>
      </c>
      <c r="H1766"/>
    </row>
    <row r="1767" spans="5:8" x14ac:dyDescent="0.25">
      <c r="E1767">
        <v>14043</v>
      </c>
      <c r="F1767" t="s">
        <v>2646</v>
      </c>
      <c r="G1767" t="s">
        <v>2680</v>
      </c>
      <c r="H1767"/>
    </row>
    <row r="1768" spans="5:8" x14ac:dyDescent="0.25">
      <c r="E1768">
        <v>14047</v>
      </c>
      <c r="F1768" t="s">
        <v>2646</v>
      </c>
      <c r="G1768" t="s">
        <v>2681</v>
      </c>
      <c r="H1768"/>
    </row>
    <row r="1769" spans="5:8" x14ac:dyDescent="0.25">
      <c r="E1769">
        <v>14048</v>
      </c>
      <c r="F1769" t="s">
        <v>2683</v>
      </c>
      <c r="G1769" t="s">
        <v>2682</v>
      </c>
      <c r="H1769"/>
    </row>
    <row r="1770" spans="5:8" x14ac:dyDescent="0.25">
      <c r="E1770">
        <v>14051</v>
      </c>
      <c r="F1770" t="s">
        <v>2646</v>
      </c>
      <c r="G1770" t="s">
        <v>2684</v>
      </c>
      <c r="H1770"/>
    </row>
    <row r="1771" spans="5:8" x14ac:dyDescent="0.25">
      <c r="E1771">
        <v>14052</v>
      </c>
      <c r="F1771" t="s">
        <v>2646</v>
      </c>
      <c r="G1771" t="s">
        <v>2685</v>
      </c>
      <c r="H1771"/>
    </row>
    <row r="1772" spans="5:8" x14ac:dyDescent="0.25">
      <c r="E1772">
        <v>14054</v>
      </c>
      <c r="F1772" t="s">
        <v>2649</v>
      </c>
      <c r="G1772" t="s">
        <v>2686</v>
      </c>
      <c r="H1772"/>
    </row>
    <row r="1773" spans="5:8" x14ac:dyDescent="0.25">
      <c r="E1773">
        <v>14055</v>
      </c>
      <c r="F1773" t="s">
        <v>2646</v>
      </c>
      <c r="G1773" t="s">
        <v>2687</v>
      </c>
      <c r="H1773"/>
    </row>
    <row r="1774" spans="5:8" x14ac:dyDescent="0.25">
      <c r="E1774">
        <v>14056</v>
      </c>
      <c r="F1774" t="s">
        <v>2649</v>
      </c>
      <c r="G1774" t="s">
        <v>2688</v>
      </c>
      <c r="H1774"/>
    </row>
    <row r="1775" spans="5:8" x14ac:dyDescent="0.25">
      <c r="E1775">
        <v>14057</v>
      </c>
      <c r="F1775" t="s">
        <v>2646</v>
      </c>
      <c r="G1775" t="s">
        <v>2689</v>
      </c>
      <c r="H1775"/>
    </row>
    <row r="1776" spans="5:8" x14ac:dyDescent="0.25">
      <c r="E1776">
        <v>14058</v>
      </c>
      <c r="F1776" t="s">
        <v>2649</v>
      </c>
      <c r="G1776" t="s">
        <v>2690</v>
      </c>
      <c r="H1776"/>
    </row>
    <row r="1777" spans="5:8" x14ac:dyDescent="0.25">
      <c r="E1777">
        <v>14059</v>
      </c>
      <c r="F1777" t="s">
        <v>2646</v>
      </c>
      <c r="G1777" t="s">
        <v>2691</v>
      </c>
      <c r="H1777"/>
    </row>
    <row r="1778" spans="5:8" x14ac:dyDescent="0.25">
      <c r="E1778">
        <v>14060</v>
      </c>
      <c r="F1778" t="s">
        <v>2678</v>
      </c>
      <c r="G1778" t="s">
        <v>2692</v>
      </c>
      <c r="H1778"/>
    </row>
    <row r="1779" spans="5:8" x14ac:dyDescent="0.25">
      <c r="E1779">
        <v>14061</v>
      </c>
      <c r="F1779" t="s">
        <v>2646</v>
      </c>
      <c r="G1779" t="s">
        <v>2693</v>
      </c>
      <c r="H1779"/>
    </row>
    <row r="1780" spans="5:8" x14ac:dyDescent="0.25">
      <c r="E1780">
        <v>14062</v>
      </c>
      <c r="F1780" t="s">
        <v>2683</v>
      </c>
      <c r="G1780" t="s">
        <v>2694</v>
      </c>
      <c r="H1780"/>
    </row>
    <row r="1781" spans="5:8" x14ac:dyDescent="0.25">
      <c r="E1781">
        <v>14063</v>
      </c>
      <c r="F1781" t="s">
        <v>2683</v>
      </c>
      <c r="G1781" t="s">
        <v>2695</v>
      </c>
      <c r="H1781"/>
    </row>
    <row r="1782" spans="5:8" x14ac:dyDescent="0.25">
      <c r="E1782">
        <v>14065</v>
      </c>
      <c r="F1782" t="s">
        <v>2678</v>
      </c>
      <c r="G1782" t="s">
        <v>2696</v>
      </c>
      <c r="H1782"/>
    </row>
    <row r="1783" spans="5:8" x14ac:dyDescent="0.25">
      <c r="E1783">
        <v>14066</v>
      </c>
      <c r="F1783" t="s">
        <v>299</v>
      </c>
      <c r="G1783" t="s">
        <v>2697</v>
      </c>
      <c r="H1783"/>
    </row>
    <row r="1784" spans="5:8" x14ac:dyDescent="0.25">
      <c r="E1784">
        <v>14067</v>
      </c>
      <c r="F1784" t="s">
        <v>2652</v>
      </c>
      <c r="G1784" t="s">
        <v>2698</v>
      </c>
      <c r="H1784"/>
    </row>
    <row r="1785" spans="5:8" x14ac:dyDescent="0.25">
      <c r="E1785">
        <v>14068</v>
      </c>
      <c r="F1785" t="s">
        <v>2646</v>
      </c>
      <c r="G1785" t="s">
        <v>2699</v>
      </c>
      <c r="H1785"/>
    </row>
    <row r="1786" spans="5:8" x14ac:dyDescent="0.25">
      <c r="E1786">
        <v>14069</v>
      </c>
      <c r="F1786" t="s">
        <v>2646</v>
      </c>
      <c r="G1786" t="s">
        <v>2700</v>
      </c>
      <c r="H1786"/>
    </row>
    <row r="1787" spans="5:8" x14ac:dyDescent="0.25">
      <c r="E1787">
        <v>14070</v>
      </c>
      <c r="F1787" t="s">
        <v>2678</v>
      </c>
      <c r="G1787" t="s">
        <v>2701</v>
      </c>
      <c r="H1787"/>
    </row>
    <row r="1788" spans="5:8" x14ac:dyDescent="0.25">
      <c r="E1788">
        <v>14072</v>
      </c>
      <c r="F1788" t="s">
        <v>2646</v>
      </c>
      <c r="G1788" t="s">
        <v>2702</v>
      </c>
      <c r="H1788"/>
    </row>
    <row r="1789" spans="5:8" x14ac:dyDescent="0.25">
      <c r="E1789">
        <v>14075</v>
      </c>
      <c r="F1789" t="s">
        <v>2646</v>
      </c>
      <c r="G1789" t="s">
        <v>2703</v>
      </c>
      <c r="H1789"/>
    </row>
    <row r="1790" spans="5:8" x14ac:dyDescent="0.25">
      <c r="E1790">
        <v>14080</v>
      </c>
      <c r="F1790" t="s">
        <v>2646</v>
      </c>
      <c r="G1790" t="s">
        <v>2704</v>
      </c>
      <c r="H1790"/>
    </row>
    <row r="1791" spans="5:8" x14ac:dyDescent="0.25">
      <c r="E1791">
        <v>14081</v>
      </c>
      <c r="F1791" t="s">
        <v>2683</v>
      </c>
      <c r="G1791" t="s">
        <v>2705</v>
      </c>
      <c r="H1791"/>
    </row>
    <row r="1792" spans="5:8" x14ac:dyDescent="0.25">
      <c r="E1792">
        <v>14082</v>
      </c>
      <c r="F1792" t="s">
        <v>299</v>
      </c>
      <c r="G1792" t="s">
        <v>2706</v>
      </c>
      <c r="H1792"/>
    </row>
    <row r="1793" spans="5:8" x14ac:dyDescent="0.25">
      <c r="E1793">
        <v>14083</v>
      </c>
      <c r="F1793" t="s">
        <v>299</v>
      </c>
      <c r="G1793" t="s">
        <v>2707</v>
      </c>
      <c r="H1793"/>
    </row>
    <row r="1794" spans="5:8" x14ac:dyDescent="0.25">
      <c r="E1794">
        <v>14085</v>
      </c>
      <c r="F1794" t="s">
        <v>2646</v>
      </c>
      <c r="G1794" t="s">
        <v>2708</v>
      </c>
      <c r="H1794"/>
    </row>
    <row r="1795" spans="5:8" x14ac:dyDescent="0.25">
      <c r="E1795">
        <v>14086</v>
      </c>
      <c r="F1795" t="s">
        <v>2646</v>
      </c>
      <c r="G1795" t="s">
        <v>2709</v>
      </c>
      <c r="H1795"/>
    </row>
    <row r="1796" spans="5:8" x14ac:dyDescent="0.25">
      <c r="E1796">
        <v>14091</v>
      </c>
      <c r="F1796" t="s">
        <v>2646</v>
      </c>
      <c r="G1796" t="s">
        <v>2710</v>
      </c>
      <c r="H1796"/>
    </row>
    <row r="1797" spans="5:8" x14ac:dyDescent="0.25">
      <c r="E1797">
        <v>14092</v>
      </c>
      <c r="F1797" t="s">
        <v>2652</v>
      </c>
      <c r="G1797" t="s">
        <v>2711</v>
      </c>
      <c r="H1797"/>
    </row>
    <row r="1798" spans="5:8" x14ac:dyDescent="0.25">
      <c r="E1798">
        <v>14094</v>
      </c>
      <c r="F1798" t="s">
        <v>2652</v>
      </c>
      <c r="G1798" t="s">
        <v>2712</v>
      </c>
      <c r="H1798"/>
    </row>
    <row r="1799" spans="5:8" x14ac:dyDescent="0.25">
      <c r="E1799">
        <v>14095</v>
      </c>
      <c r="F1799" t="s">
        <v>2652</v>
      </c>
      <c r="G1799" t="s">
        <v>2712</v>
      </c>
      <c r="H1799"/>
    </row>
    <row r="1800" spans="5:8" x14ac:dyDescent="0.25">
      <c r="E1800">
        <v>14098</v>
      </c>
      <c r="F1800" t="s">
        <v>2714</v>
      </c>
      <c r="G1800" t="s">
        <v>2713</v>
      </c>
      <c r="H1800"/>
    </row>
    <row r="1801" spans="5:8" x14ac:dyDescent="0.25">
      <c r="E1801">
        <v>14101</v>
      </c>
      <c r="F1801" t="s">
        <v>2678</v>
      </c>
      <c r="G1801" t="s">
        <v>2715</v>
      </c>
      <c r="H1801"/>
    </row>
    <row r="1802" spans="5:8" x14ac:dyDescent="0.25">
      <c r="E1802">
        <v>14102</v>
      </c>
      <c r="F1802" t="s">
        <v>2646</v>
      </c>
      <c r="G1802" t="s">
        <v>2716</v>
      </c>
      <c r="H1802"/>
    </row>
    <row r="1803" spans="5:8" x14ac:dyDescent="0.25">
      <c r="E1803">
        <v>14103</v>
      </c>
      <c r="F1803" t="s">
        <v>2714</v>
      </c>
      <c r="G1803" t="s">
        <v>2717</v>
      </c>
      <c r="H1803"/>
    </row>
    <row r="1804" spans="5:8" x14ac:dyDescent="0.25">
      <c r="E1804">
        <v>14105</v>
      </c>
      <c r="F1804" t="s">
        <v>2652</v>
      </c>
      <c r="G1804" t="s">
        <v>2718</v>
      </c>
      <c r="H1804"/>
    </row>
    <row r="1805" spans="5:8" x14ac:dyDescent="0.25">
      <c r="E1805">
        <v>14107</v>
      </c>
      <c r="F1805" t="s">
        <v>2652</v>
      </c>
      <c r="G1805" t="s">
        <v>2719</v>
      </c>
      <c r="H1805"/>
    </row>
    <row r="1806" spans="5:8" x14ac:dyDescent="0.25">
      <c r="E1806">
        <v>14108</v>
      </c>
      <c r="F1806" t="s">
        <v>2652</v>
      </c>
      <c r="G1806" t="s">
        <v>2720</v>
      </c>
      <c r="H1806"/>
    </row>
    <row r="1807" spans="5:8" x14ac:dyDescent="0.25">
      <c r="E1807">
        <v>14109</v>
      </c>
      <c r="F1807" t="s">
        <v>2652</v>
      </c>
      <c r="G1807" t="s">
        <v>2721</v>
      </c>
      <c r="H1807"/>
    </row>
    <row r="1808" spans="5:8" x14ac:dyDescent="0.25">
      <c r="E1808">
        <v>14110</v>
      </c>
      <c r="F1808" t="s">
        <v>2646</v>
      </c>
      <c r="G1808" t="s">
        <v>2722</v>
      </c>
      <c r="H1808"/>
    </row>
    <row r="1809" spans="5:8" x14ac:dyDescent="0.25">
      <c r="E1809">
        <v>14111</v>
      </c>
      <c r="F1809" t="s">
        <v>2646</v>
      </c>
      <c r="G1809" t="s">
        <v>2723</v>
      </c>
      <c r="H1809"/>
    </row>
    <row r="1810" spans="5:8" x14ac:dyDescent="0.25">
      <c r="E1810">
        <v>14112</v>
      </c>
      <c r="F1810" t="s">
        <v>2646</v>
      </c>
      <c r="G1810" t="s">
        <v>2724</v>
      </c>
      <c r="H1810"/>
    </row>
    <row r="1811" spans="5:8" x14ac:dyDescent="0.25">
      <c r="E1811">
        <v>14113</v>
      </c>
      <c r="F1811" t="s">
        <v>299</v>
      </c>
      <c r="G1811" t="s">
        <v>2725</v>
      </c>
      <c r="H1811"/>
    </row>
    <row r="1812" spans="5:8" x14ac:dyDescent="0.25">
      <c r="E1812">
        <v>14120</v>
      </c>
      <c r="F1812" t="s">
        <v>2652</v>
      </c>
      <c r="G1812" t="s">
        <v>2726</v>
      </c>
      <c r="H1812"/>
    </row>
    <row r="1813" spans="5:8" x14ac:dyDescent="0.25">
      <c r="E1813">
        <v>14125</v>
      </c>
      <c r="F1813" t="s">
        <v>2649</v>
      </c>
      <c r="G1813" t="s">
        <v>2727</v>
      </c>
      <c r="H1813"/>
    </row>
    <row r="1814" spans="5:8" x14ac:dyDescent="0.25">
      <c r="E1814">
        <v>14126</v>
      </c>
      <c r="F1814" t="s">
        <v>2652</v>
      </c>
      <c r="G1814" t="s">
        <v>2728</v>
      </c>
      <c r="H1814"/>
    </row>
    <row r="1815" spans="5:8" x14ac:dyDescent="0.25">
      <c r="E1815">
        <v>14127</v>
      </c>
      <c r="F1815" t="s">
        <v>2646</v>
      </c>
      <c r="G1815" t="s">
        <v>2729</v>
      </c>
      <c r="H1815"/>
    </row>
    <row r="1816" spans="5:8" x14ac:dyDescent="0.25">
      <c r="E1816">
        <v>14129</v>
      </c>
      <c r="F1816" t="s">
        <v>2678</v>
      </c>
      <c r="G1816" t="s">
        <v>2730</v>
      </c>
      <c r="H1816"/>
    </row>
    <row r="1817" spans="5:8" x14ac:dyDescent="0.25">
      <c r="E1817">
        <v>14130</v>
      </c>
      <c r="F1817" t="s">
        <v>299</v>
      </c>
      <c r="G1817" t="s">
        <v>2731</v>
      </c>
      <c r="H1817"/>
    </row>
    <row r="1818" spans="5:8" x14ac:dyDescent="0.25">
      <c r="E1818">
        <v>14131</v>
      </c>
      <c r="F1818" t="s">
        <v>2652</v>
      </c>
      <c r="G1818" t="s">
        <v>2732</v>
      </c>
      <c r="H1818"/>
    </row>
    <row r="1819" spans="5:8" x14ac:dyDescent="0.25">
      <c r="E1819">
        <v>14132</v>
      </c>
      <c r="F1819" t="s">
        <v>2652</v>
      </c>
      <c r="G1819" t="s">
        <v>2733</v>
      </c>
      <c r="H1819"/>
    </row>
    <row r="1820" spans="5:8" x14ac:dyDescent="0.25">
      <c r="E1820">
        <v>14133</v>
      </c>
      <c r="F1820" t="s">
        <v>2678</v>
      </c>
      <c r="G1820" t="s">
        <v>2734</v>
      </c>
      <c r="H1820"/>
    </row>
    <row r="1821" spans="5:8" x14ac:dyDescent="0.25">
      <c r="E1821">
        <v>14134</v>
      </c>
      <c r="F1821" t="s">
        <v>2646</v>
      </c>
      <c r="G1821" t="s">
        <v>2735</v>
      </c>
      <c r="H1821"/>
    </row>
    <row r="1822" spans="5:8" x14ac:dyDescent="0.25">
      <c r="E1822">
        <v>14135</v>
      </c>
      <c r="F1822" t="s">
        <v>2683</v>
      </c>
      <c r="G1822" t="s">
        <v>2736</v>
      </c>
      <c r="H1822"/>
    </row>
    <row r="1823" spans="5:8" x14ac:dyDescent="0.25">
      <c r="E1823">
        <v>14136</v>
      </c>
      <c r="F1823" t="s">
        <v>2683</v>
      </c>
      <c r="G1823" t="s">
        <v>2737</v>
      </c>
      <c r="H1823"/>
    </row>
    <row r="1824" spans="5:8" x14ac:dyDescent="0.25">
      <c r="E1824">
        <v>14138</v>
      </c>
      <c r="F1824" t="s">
        <v>2678</v>
      </c>
      <c r="G1824" t="s">
        <v>2738</v>
      </c>
      <c r="H1824"/>
    </row>
    <row r="1825" spans="5:8" x14ac:dyDescent="0.25">
      <c r="E1825">
        <v>14139</v>
      </c>
      <c r="F1825" t="s">
        <v>2646</v>
      </c>
      <c r="G1825" t="s">
        <v>2739</v>
      </c>
      <c r="H1825"/>
    </row>
    <row r="1826" spans="5:8" x14ac:dyDescent="0.25">
      <c r="E1826">
        <v>14140</v>
      </c>
      <c r="F1826" t="s">
        <v>2646</v>
      </c>
      <c r="G1826" t="s">
        <v>2740</v>
      </c>
      <c r="H1826"/>
    </row>
    <row r="1827" spans="5:8" x14ac:dyDescent="0.25">
      <c r="E1827">
        <v>14141</v>
      </c>
      <c r="F1827" t="s">
        <v>2646</v>
      </c>
      <c r="G1827" t="s">
        <v>2741</v>
      </c>
      <c r="H1827"/>
    </row>
    <row r="1828" spans="5:8" x14ac:dyDescent="0.25">
      <c r="E1828">
        <v>14143</v>
      </c>
      <c r="F1828" t="s">
        <v>2649</v>
      </c>
      <c r="G1828" t="s">
        <v>2742</v>
      </c>
      <c r="H1828"/>
    </row>
    <row r="1829" spans="5:8" x14ac:dyDescent="0.25">
      <c r="E1829">
        <v>14144</v>
      </c>
      <c r="F1829" t="s">
        <v>2652</v>
      </c>
      <c r="G1829" t="s">
        <v>2743</v>
      </c>
      <c r="H1829"/>
    </row>
    <row r="1830" spans="5:8" x14ac:dyDescent="0.25">
      <c r="E1830">
        <v>14145</v>
      </c>
      <c r="F1830" t="s">
        <v>299</v>
      </c>
      <c r="G1830" t="s">
        <v>2744</v>
      </c>
      <c r="H1830"/>
    </row>
    <row r="1831" spans="5:8" x14ac:dyDescent="0.25">
      <c r="E1831">
        <v>14150</v>
      </c>
      <c r="F1831" t="s">
        <v>2646</v>
      </c>
      <c r="G1831" t="s">
        <v>2745</v>
      </c>
      <c r="H1831"/>
    </row>
    <row r="1832" spans="5:8" x14ac:dyDescent="0.25">
      <c r="E1832">
        <v>14151</v>
      </c>
      <c r="F1832" t="s">
        <v>2646</v>
      </c>
      <c r="G1832" t="s">
        <v>2745</v>
      </c>
      <c r="H1832"/>
    </row>
    <row r="1833" spans="5:8" x14ac:dyDescent="0.25">
      <c r="E1833">
        <v>14166</v>
      </c>
      <c r="F1833" t="s">
        <v>2683</v>
      </c>
      <c r="G1833" t="s">
        <v>2746</v>
      </c>
      <c r="H1833"/>
    </row>
    <row r="1834" spans="5:8" x14ac:dyDescent="0.25">
      <c r="E1834">
        <v>14167</v>
      </c>
      <c r="F1834" t="s">
        <v>299</v>
      </c>
      <c r="G1834" t="s">
        <v>2747</v>
      </c>
      <c r="H1834"/>
    </row>
    <row r="1835" spans="5:8" x14ac:dyDescent="0.25">
      <c r="E1835">
        <v>14168</v>
      </c>
      <c r="F1835" t="s">
        <v>2678</v>
      </c>
      <c r="G1835" t="s">
        <v>2748</v>
      </c>
      <c r="H1835"/>
    </row>
    <row r="1836" spans="5:8" x14ac:dyDescent="0.25">
      <c r="E1836">
        <v>14169</v>
      </c>
      <c r="F1836" t="s">
        <v>2646</v>
      </c>
      <c r="G1836" t="s">
        <v>2749</v>
      </c>
      <c r="H1836"/>
    </row>
    <row r="1837" spans="5:8" x14ac:dyDescent="0.25">
      <c r="E1837">
        <v>14170</v>
      </c>
      <c r="F1837" t="s">
        <v>2646</v>
      </c>
      <c r="G1837" t="s">
        <v>2750</v>
      </c>
      <c r="H1837"/>
    </row>
    <row r="1838" spans="5:8" x14ac:dyDescent="0.25">
      <c r="E1838">
        <v>14171</v>
      </c>
      <c r="F1838" t="s">
        <v>2678</v>
      </c>
      <c r="G1838" t="s">
        <v>2751</v>
      </c>
      <c r="H1838"/>
    </row>
    <row r="1839" spans="5:8" x14ac:dyDescent="0.25">
      <c r="E1839">
        <v>14172</v>
      </c>
      <c r="F1839" t="s">
        <v>2652</v>
      </c>
      <c r="G1839" t="s">
        <v>2752</v>
      </c>
      <c r="H1839"/>
    </row>
    <row r="1840" spans="5:8" x14ac:dyDescent="0.25">
      <c r="E1840">
        <v>14173</v>
      </c>
      <c r="F1840" t="s">
        <v>2678</v>
      </c>
      <c r="G1840" t="s">
        <v>2753</v>
      </c>
      <c r="H1840"/>
    </row>
    <row r="1841" spans="5:8" x14ac:dyDescent="0.25">
      <c r="E1841">
        <v>14174</v>
      </c>
      <c r="F1841" t="s">
        <v>2652</v>
      </c>
      <c r="G1841" t="s">
        <v>2754</v>
      </c>
      <c r="H1841"/>
    </row>
    <row r="1842" spans="5:8" x14ac:dyDescent="0.25">
      <c r="E1842">
        <v>14201</v>
      </c>
      <c r="F1842" t="s">
        <v>2646</v>
      </c>
      <c r="G1842" t="s">
        <v>2755</v>
      </c>
      <c r="H1842"/>
    </row>
    <row r="1843" spans="5:8" x14ac:dyDescent="0.25">
      <c r="E1843">
        <v>14202</v>
      </c>
      <c r="F1843" t="s">
        <v>2646</v>
      </c>
      <c r="G1843" t="s">
        <v>2755</v>
      </c>
      <c r="H1843"/>
    </row>
    <row r="1844" spans="5:8" x14ac:dyDescent="0.25">
      <c r="E1844">
        <v>14203</v>
      </c>
      <c r="F1844" t="s">
        <v>2646</v>
      </c>
      <c r="G1844" t="s">
        <v>2755</v>
      </c>
      <c r="H1844"/>
    </row>
    <row r="1845" spans="5:8" x14ac:dyDescent="0.25">
      <c r="E1845">
        <v>14204</v>
      </c>
      <c r="F1845" t="s">
        <v>2646</v>
      </c>
      <c r="G1845" t="s">
        <v>2755</v>
      </c>
      <c r="H1845"/>
    </row>
    <row r="1846" spans="5:8" x14ac:dyDescent="0.25">
      <c r="E1846">
        <v>14205</v>
      </c>
      <c r="F1846" t="s">
        <v>2646</v>
      </c>
      <c r="G1846" t="s">
        <v>2755</v>
      </c>
      <c r="H1846"/>
    </row>
    <row r="1847" spans="5:8" x14ac:dyDescent="0.25">
      <c r="E1847">
        <v>14206</v>
      </c>
      <c r="F1847" t="s">
        <v>2646</v>
      </c>
      <c r="G1847" t="s">
        <v>2755</v>
      </c>
      <c r="H1847"/>
    </row>
    <row r="1848" spans="5:8" x14ac:dyDescent="0.25">
      <c r="E1848">
        <v>14207</v>
      </c>
      <c r="F1848" t="s">
        <v>2646</v>
      </c>
      <c r="G1848" t="s">
        <v>2755</v>
      </c>
      <c r="H1848"/>
    </row>
    <row r="1849" spans="5:8" x14ac:dyDescent="0.25">
      <c r="E1849">
        <v>14208</v>
      </c>
      <c r="F1849" t="s">
        <v>2646</v>
      </c>
      <c r="G1849" t="s">
        <v>2755</v>
      </c>
      <c r="H1849"/>
    </row>
    <row r="1850" spans="5:8" x14ac:dyDescent="0.25">
      <c r="E1850">
        <v>14209</v>
      </c>
      <c r="F1850" t="s">
        <v>2646</v>
      </c>
      <c r="G1850" t="s">
        <v>2755</v>
      </c>
      <c r="H1850"/>
    </row>
    <row r="1851" spans="5:8" x14ac:dyDescent="0.25">
      <c r="E1851">
        <v>14210</v>
      </c>
      <c r="F1851" t="s">
        <v>2646</v>
      </c>
      <c r="G1851" t="s">
        <v>2755</v>
      </c>
      <c r="H1851"/>
    </row>
    <row r="1852" spans="5:8" x14ac:dyDescent="0.25">
      <c r="E1852">
        <v>14211</v>
      </c>
      <c r="F1852" t="s">
        <v>2646</v>
      </c>
      <c r="G1852" t="s">
        <v>2755</v>
      </c>
      <c r="H1852"/>
    </row>
    <row r="1853" spans="5:8" x14ac:dyDescent="0.25">
      <c r="E1853">
        <v>14212</v>
      </c>
      <c r="F1853" t="s">
        <v>2646</v>
      </c>
      <c r="G1853" t="s">
        <v>2755</v>
      </c>
      <c r="H1853"/>
    </row>
    <row r="1854" spans="5:8" x14ac:dyDescent="0.25">
      <c r="E1854">
        <v>14213</v>
      </c>
      <c r="F1854" t="s">
        <v>2646</v>
      </c>
      <c r="G1854" t="s">
        <v>2755</v>
      </c>
      <c r="H1854"/>
    </row>
    <row r="1855" spans="5:8" x14ac:dyDescent="0.25">
      <c r="E1855">
        <v>14214</v>
      </c>
      <c r="F1855" t="s">
        <v>2646</v>
      </c>
      <c r="G1855" t="s">
        <v>2755</v>
      </c>
      <c r="H1855"/>
    </row>
    <row r="1856" spans="5:8" x14ac:dyDescent="0.25">
      <c r="E1856">
        <v>14215</v>
      </c>
      <c r="F1856" t="s">
        <v>2646</v>
      </c>
      <c r="G1856" t="s">
        <v>2755</v>
      </c>
      <c r="H1856"/>
    </row>
    <row r="1857" spans="5:8" x14ac:dyDescent="0.25">
      <c r="E1857">
        <v>14216</v>
      </c>
      <c r="F1857" t="s">
        <v>2646</v>
      </c>
      <c r="G1857" t="s">
        <v>2755</v>
      </c>
      <c r="H1857"/>
    </row>
    <row r="1858" spans="5:8" x14ac:dyDescent="0.25">
      <c r="E1858">
        <v>14217</v>
      </c>
      <c r="F1858" t="s">
        <v>2646</v>
      </c>
      <c r="G1858" t="s">
        <v>2755</v>
      </c>
      <c r="H1858"/>
    </row>
    <row r="1859" spans="5:8" x14ac:dyDescent="0.25">
      <c r="E1859">
        <v>14218</v>
      </c>
      <c r="F1859" t="s">
        <v>2646</v>
      </c>
      <c r="G1859" t="s">
        <v>2755</v>
      </c>
      <c r="H1859"/>
    </row>
    <row r="1860" spans="5:8" x14ac:dyDescent="0.25">
      <c r="E1860">
        <v>14219</v>
      </c>
      <c r="F1860" t="s">
        <v>2646</v>
      </c>
      <c r="G1860" t="s">
        <v>2755</v>
      </c>
      <c r="H1860"/>
    </row>
    <row r="1861" spans="5:8" x14ac:dyDescent="0.25">
      <c r="E1861">
        <v>14220</v>
      </c>
      <c r="F1861" t="s">
        <v>2646</v>
      </c>
      <c r="G1861" t="s">
        <v>2755</v>
      </c>
      <c r="H1861"/>
    </row>
    <row r="1862" spans="5:8" x14ac:dyDescent="0.25">
      <c r="E1862">
        <v>14221</v>
      </c>
      <c r="F1862" t="s">
        <v>2646</v>
      </c>
      <c r="G1862" t="s">
        <v>2755</v>
      </c>
      <c r="H1862"/>
    </row>
    <row r="1863" spans="5:8" x14ac:dyDescent="0.25">
      <c r="E1863">
        <v>14222</v>
      </c>
      <c r="F1863" t="s">
        <v>2646</v>
      </c>
      <c r="G1863" t="s">
        <v>2755</v>
      </c>
      <c r="H1863"/>
    </row>
    <row r="1864" spans="5:8" x14ac:dyDescent="0.25">
      <c r="E1864">
        <v>14223</v>
      </c>
      <c r="F1864" t="s">
        <v>2646</v>
      </c>
      <c r="G1864" t="s">
        <v>2755</v>
      </c>
      <c r="H1864"/>
    </row>
    <row r="1865" spans="5:8" x14ac:dyDescent="0.25">
      <c r="E1865">
        <v>14224</v>
      </c>
      <c r="F1865" t="s">
        <v>2646</v>
      </c>
      <c r="G1865" t="s">
        <v>2755</v>
      </c>
      <c r="H1865"/>
    </row>
    <row r="1866" spans="5:8" x14ac:dyDescent="0.25">
      <c r="E1866">
        <v>14225</v>
      </c>
      <c r="F1866" t="s">
        <v>2646</v>
      </c>
      <c r="G1866" t="s">
        <v>2755</v>
      </c>
      <c r="H1866"/>
    </row>
    <row r="1867" spans="5:8" x14ac:dyDescent="0.25">
      <c r="E1867">
        <v>14226</v>
      </c>
      <c r="F1867" t="s">
        <v>2646</v>
      </c>
      <c r="G1867" t="s">
        <v>2755</v>
      </c>
      <c r="H1867"/>
    </row>
    <row r="1868" spans="5:8" x14ac:dyDescent="0.25">
      <c r="E1868">
        <v>14227</v>
      </c>
      <c r="F1868" t="s">
        <v>2646</v>
      </c>
      <c r="G1868" t="s">
        <v>2755</v>
      </c>
      <c r="H1868"/>
    </row>
    <row r="1869" spans="5:8" x14ac:dyDescent="0.25">
      <c r="E1869">
        <v>14228</v>
      </c>
      <c r="F1869" t="s">
        <v>2646</v>
      </c>
      <c r="G1869" t="s">
        <v>2755</v>
      </c>
      <c r="H1869"/>
    </row>
    <row r="1870" spans="5:8" x14ac:dyDescent="0.25">
      <c r="E1870">
        <v>14231</v>
      </c>
      <c r="F1870" t="s">
        <v>2646</v>
      </c>
      <c r="G1870" t="s">
        <v>2755</v>
      </c>
      <c r="H1870"/>
    </row>
    <row r="1871" spans="5:8" x14ac:dyDescent="0.25">
      <c r="E1871">
        <v>14233</v>
      </c>
      <c r="F1871" t="s">
        <v>2646</v>
      </c>
      <c r="G1871" t="s">
        <v>2755</v>
      </c>
      <c r="H1871"/>
    </row>
    <row r="1872" spans="5:8" x14ac:dyDescent="0.25">
      <c r="E1872">
        <v>14240</v>
      </c>
      <c r="F1872" t="s">
        <v>2646</v>
      </c>
      <c r="G1872" t="s">
        <v>2755</v>
      </c>
      <c r="H1872"/>
    </row>
    <row r="1873" spans="5:8" x14ac:dyDescent="0.25">
      <c r="E1873">
        <v>14241</v>
      </c>
      <c r="F1873" t="s">
        <v>2646</v>
      </c>
      <c r="G1873" t="s">
        <v>2755</v>
      </c>
      <c r="H1873"/>
    </row>
    <row r="1874" spans="5:8" x14ac:dyDescent="0.25">
      <c r="E1874">
        <v>14260</v>
      </c>
      <c r="F1874" t="s">
        <v>2646</v>
      </c>
      <c r="G1874" t="s">
        <v>2755</v>
      </c>
      <c r="H1874"/>
    </row>
    <row r="1875" spans="5:8" x14ac:dyDescent="0.25">
      <c r="E1875">
        <v>14261</v>
      </c>
      <c r="F1875" t="s">
        <v>2646</v>
      </c>
      <c r="G1875" t="s">
        <v>2755</v>
      </c>
      <c r="H1875"/>
    </row>
    <row r="1876" spans="5:8" x14ac:dyDescent="0.25">
      <c r="E1876">
        <v>14263</v>
      </c>
      <c r="F1876" t="s">
        <v>2646</v>
      </c>
      <c r="G1876" t="s">
        <v>2755</v>
      </c>
      <c r="H1876"/>
    </row>
    <row r="1877" spans="5:8" x14ac:dyDescent="0.25">
      <c r="E1877">
        <v>14264</v>
      </c>
      <c r="F1877" t="s">
        <v>2646</v>
      </c>
      <c r="G1877" t="s">
        <v>2755</v>
      </c>
      <c r="H1877"/>
    </row>
    <row r="1878" spans="5:8" x14ac:dyDescent="0.25">
      <c r="E1878">
        <v>14265</v>
      </c>
      <c r="F1878" t="s">
        <v>2646</v>
      </c>
      <c r="G1878" t="s">
        <v>2755</v>
      </c>
      <c r="H1878"/>
    </row>
    <row r="1879" spans="5:8" x14ac:dyDescent="0.25">
      <c r="E1879">
        <v>14267</v>
      </c>
      <c r="F1879" t="s">
        <v>2646</v>
      </c>
      <c r="G1879" t="s">
        <v>2755</v>
      </c>
      <c r="H1879"/>
    </row>
    <row r="1880" spans="5:8" x14ac:dyDescent="0.25">
      <c r="E1880">
        <v>14269</v>
      </c>
      <c r="F1880" t="s">
        <v>2646</v>
      </c>
      <c r="G1880" t="s">
        <v>2755</v>
      </c>
      <c r="H1880"/>
    </row>
    <row r="1881" spans="5:8" x14ac:dyDescent="0.25">
      <c r="E1881">
        <v>14270</v>
      </c>
      <c r="F1881" t="s">
        <v>2646</v>
      </c>
      <c r="G1881" t="s">
        <v>2755</v>
      </c>
      <c r="H1881"/>
    </row>
    <row r="1882" spans="5:8" x14ac:dyDescent="0.25">
      <c r="E1882">
        <v>14272</v>
      </c>
      <c r="F1882" t="s">
        <v>2646</v>
      </c>
      <c r="G1882" t="s">
        <v>2755</v>
      </c>
      <c r="H1882"/>
    </row>
    <row r="1883" spans="5:8" x14ac:dyDescent="0.25">
      <c r="E1883">
        <v>14273</v>
      </c>
      <c r="F1883" t="s">
        <v>2646</v>
      </c>
      <c r="G1883" t="s">
        <v>2755</v>
      </c>
      <c r="H1883"/>
    </row>
    <row r="1884" spans="5:8" x14ac:dyDescent="0.25">
      <c r="E1884">
        <v>14276</v>
      </c>
      <c r="F1884" t="s">
        <v>2646</v>
      </c>
      <c r="G1884" t="s">
        <v>2755</v>
      </c>
      <c r="H1884"/>
    </row>
    <row r="1885" spans="5:8" x14ac:dyDescent="0.25">
      <c r="E1885">
        <v>14280</v>
      </c>
      <c r="F1885" t="s">
        <v>2646</v>
      </c>
      <c r="G1885" t="s">
        <v>2755</v>
      </c>
      <c r="H1885"/>
    </row>
    <row r="1886" spans="5:8" x14ac:dyDescent="0.25">
      <c r="E1886">
        <v>14301</v>
      </c>
      <c r="F1886" t="s">
        <v>2652</v>
      </c>
      <c r="G1886" t="s">
        <v>2756</v>
      </c>
      <c r="H1886"/>
    </row>
    <row r="1887" spans="5:8" x14ac:dyDescent="0.25">
      <c r="E1887">
        <v>14302</v>
      </c>
      <c r="F1887" t="s">
        <v>2652</v>
      </c>
      <c r="G1887" t="s">
        <v>2756</v>
      </c>
      <c r="H1887"/>
    </row>
    <row r="1888" spans="5:8" x14ac:dyDescent="0.25">
      <c r="E1888">
        <v>14303</v>
      </c>
      <c r="F1888" t="s">
        <v>2652</v>
      </c>
      <c r="G1888" t="s">
        <v>2756</v>
      </c>
      <c r="H1888"/>
    </row>
    <row r="1889" spans="5:8" x14ac:dyDescent="0.25">
      <c r="E1889">
        <v>14304</v>
      </c>
      <c r="F1889" t="s">
        <v>2652</v>
      </c>
      <c r="G1889" t="s">
        <v>2756</v>
      </c>
      <c r="H1889"/>
    </row>
    <row r="1890" spans="5:8" x14ac:dyDescent="0.25">
      <c r="E1890">
        <v>14305</v>
      </c>
      <c r="F1890" t="s">
        <v>2652</v>
      </c>
      <c r="G1890" t="s">
        <v>2756</v>
      </c>
      <c r="H1890"/>
    </row>
    <row r="1891" spans="5:8" x14ac:dyDescent="0.25">
      <c r="E1891">
        <v>14410</v>
      </c>
      <c r="F1891" t="s">
        <v>1492</v>
      </c>
      <c r="G1891" t="s">
        <v>2757</v>
      </c>
      <c r="H1891"/>
    </row>
    <row r="1892" spans="5:8" x14ac:dyDescent="0.25">
      <c r="E1892">
        <v>14411</v>
      </c>
      <c r="F1892" t="s">
        <v>2714</v>
      </c>
      <c r="G1892" t="s">
        <v>2758</v>
      </c>
      <c r="H1892"/>
    </row>
    <row r="1893" spans="5:8" x14ac:dyDescent="0.25">
      <c r="E1893">
        <v>14413</v>
      </c>
      <c r="F1893" t="s">
        <v>2331</v>
      </c>
      <c r="G1893" t="s">
        <v>2759</v>
      </c>
      <c r="H1893"/>
    </row>
    <row r="1894" spans="5:8" x14ac:dyDescent="0.25">
      <c r="E1894">
        <v>14414</v>
      </c>
      <c r="F1894" t="s">
        <v>2002</v>
      </c>
      <c r="G1894" t="s">
        <v>2760</v>
      </c>
      <c r="H1894"/>
    </row>
    <row r="1895" spans="5:8" x14ac:dyDescent="0.25">
      <c r="E1895">
        <v>14415</v>
      </c>
      <c r="F1895" t="s">
        <v>2762</v>
      </c>
      <c r="G1895" t="s">
        <v>2761</v>
      </c>
      <c r="H1895"/>
    </row>
    <row r="1896" spans="5:8" x14ac:dyDescent="0.25">
      <c r="E1896">
        <v>14416</v>
      </c>
      <c r="F1896" t="s">
        <v>2649</v>
      </c>
      <c r="G1896" t="s">
        <v>2763</v>
      </c>
      <c r="H1896"/>
    </row>
    <row r="1897" spans="5:8" x14ac:dyDescent="0.25">
      <c r="E1897">
        <v>14418</v>
      </c>
      <c r="F1897" t="s">
        <v>2762</v>
      </c>
      <c r="G1897" t="s">
        <v>2764</v>
      </c>
      <c r="H1897"/>
    </row>
    <row r="1898" spans="5:8" x14ac:dyDescent="0.25">
      <c r="E1898">
        <v>14420</v>
      </c>
      <c r="F1898" t="s">
        <v>1492</v>
      </c>
      <c r="G1898" t="s">
        <v>2765</v>
      </c>
      <c r="H1898"/>
    </row>
    <row r="1899" spans="5:8" x14ac:dyDescent="0.25">
      <c r="E1899">
        <v>14422</v>
      </c>
      <c r="F1899" t="s">
        <v>2649</v>
      </c>
      <c r="G1899" t="s">
        <v>2766</v>
      </c>
      <c r="H1899"/>
    </row>
    <row r="1900" spans="5:8" x14ac:dyDescent="0.25">
      <c r="E1900">
        <v>14423</v>
      </c>
      <c r="F1900" t="s">
        <v>2002</v>
      </c>
      <c r="G1900" t="s">
        <v>2767</v>
      </c>
      <c r="H1900"/>
    </row>
    <row r="1901" spans="5:8" x14ac:dyDescent="0.25">
      <c r="E1901">
        <v>14424</v>
      </c>
      <c r="F1901" t="s">
        <v>2769</v>
      </c>
      <c r="G1901" t="s">
        <v>2768</v>
      </c>
      <c r="H1901"/>
    </row>
    <row r="1902" spans="5:8" x14ac:dyDescent="0.25">
      <c r="E1902">
        <v>14425</v>
      </c>
      <c r="F1902" t="s">
        <v>2769</v>
      </c>
      <c r="G1902" t="s">
        <v>2770</v>
      </c>
      <c r="H1902"/>
    </row>
    <row r="1903" spans="5:8" x14ac:dyDescent="0.25">
      <c r="E1903">
        <v>14427</v>
      </c>
      <c r="F1903" t="s">
        <v>299</v>
      </c>
      <c r="G1903" t="s">
        <v>2771</v>
      </c>
      <c r="H1903"/>
    </row>
    <row r="1904" spans="5:8" x14ac:dyDescent="0.25">
      <c r="E1904">
        <v>14428</v>
      </c>
      <c r="F1904" t="s">
        <v>1492</v>
      </c>
      <c r="G1904" t="s">
        <v>2772</v>
      </c>
      <c r="H1904"/>
    </row>
    <row r="1905" spans="5:8" x14ac:dyDescent="0.25">
      <c r="E1905">
        <v>14429</v>
      </c>
      <c r="F1905" t="s">
        <v>2714</v>
      </c>
      <c r="G1905" t="s">
        <v>2773</v>
      </c>
      <c r="H1905"/>
    </row>
    <row r="1906" spans="5:8" x14ac:dyDescent="0.25">
      <c r="E1906">
        <v>14430</v>
      </c>
      <c r="F1906" t="s">
        <v>1492</v>
      </c>
      <c r="G1906" t="s">
        <v>2774</v>
      </c>
      <c r="H1906"/>
    </row>
    <row r="1907" spans="5:8" x14ac:dyDescent="0.25">
      <c r="E1907">
        <v>14432</v>
      </c>
      <c r="F1907" t="s">
        <v>2769</v>
      </c>
      <c r="G1907" t="s">
        <v>2775</v>
      </c>
      <c r="H1907"/>
    </row>
    <row r="1908" spans="5:8" x14ac:dyDescent="0.25">
      <c r="E1908">
        <v>14433</v>
      </c>
      <c r="F1908" t="s">
        <v>2331</v>
      </c>
      <c r="G1908" t="s">
        <v>2776</v>
      </c>
      <c r="H1908"/>
    </row>
    <row r="1909" spans="5:8" x14ac:dyDescent="0.25">
      <c r="E1909">
        <v>14435</v>
      </c>
      <c r="F1909" t="s">
        <v>2002</v>
      </c>
      <c r="G1909" t="s">
        <v>2777</v>
      </c>
      <c r="H1909"/>
    </row>
    <row r="1910" spans="5:8" x14ac:dyDescent="0.25">
      <c r="E1910">
        <v>14437</v>
      </c>
      <c r="F1910" t="s">
        <v>2002</v>
      </c>
      <c r="G1910" t="s">
        <v>2778</v>
      </c>
      <c r="H1910"/>
    </row>
    <row r="1911" spans="5:8" x14ac:dyDescent="0.25">
      <c r="E1911">
        <v>14441</v>
      </c>
      <c r="F1911" t="s">
        <v>2762</v>
      </c>
      <c r="G1911" t="s">
        <v>2779</v>
      </c>
      <c r="H1911"/>
    </row>
    <row r="1912" spans="5:8" x14ac:dyDescent="0.25">
      <c r="E1912">
        <v>14443</v>
      </c>
      <c r="F1912" t="s">
        <v>2769</v>
      </c>
      <c r="G1912" t="s">
        <v>2780</v>
      </c>
      <c r="H1912"/>
    </row>
    <row r="1913" spans="5:8" x14ac:dyDescent="0.25">
      <c r="E1913">
        <v>14445</v>
      </c>
      <c r="F1913" t="s">
        <v>1492</v>
      </c>
      <c r="G1913" t="s">
        <v>2781</v>
      </c>
      <c r="H1913"/>
    </row>
    <row r="1914" spans="5:8" x14ac:dyDescent="0.25">
      <c r="E1914">
        <v>14449</v>
      </c>
      <c r="F1914" t="s">
        <v>2331</v>
      </c>
      <c r="G1914" t="s">
        <v>2782</v>
      </c>
      <c r="H1914"/>
    </row>
    <row r="1915" spans="5:8" x14ac:dyDescent="0.25">
      <c r="E1915">
        <v>14450</v>
      </c>
      <c r="F1915" t="s">
        <v>1492</v>
      </c>
      <c r="G1915" t="s">
        <v>2783</v>
      </c>
      <c r="H1915"/>
    </row>
    <row r="1916" spans="5:8" x14ac:dyDescent="0.25">
      <c r="E1916">
        <v>14452</v>
      </c>
      <c r="F1916" t="s">
        <v>2714</v>
      </c>
      <c r="G1916" t="s">
        <v>2784</v>
      </c>
      <c r="H1916"/>
    </row>
    <row r="1917" spans="5:8" x14ac:dyDescent="0.25">
      <c r="E1917">
        <v>14453</v>
      </c>
      <c r="F1917" t="s">
        <v>2769</v>
      </c>
      <c r="G1917" t="s">
        <v>2785</v>
      </c>
      <c r="H1917"/>
    </row>
    <row r="1918" spans="5:8" x14ac:dyDescent="0.25">
      <c r="E1918">
        <v>14454</v>
      </c>
      <c r="F1918" t="s">
        <v>2002</v>
      </c>
      <c r="G1918" t="s">
        <v>2786</v>
      </c>
      <c r="H1918"/>
    </row>
    <row r="1919" spans="5:8" x14ac:dyDescent="0.25">
      <c r="E1919">
        <v>14456</v>
      </c>
      <c r="F1919" t="s">
        <v>2769</v>
      </c>
      <c r="G1919" t="s">
        <v>2787</v>
      </c>
      <c r="H1919"/>
    </row>
    <row r="1920" spans="5:8" x14ac:dyDescent="0.25">
      <c r="E1920">
        <v>14461</v>
      </c>
      <c r="F1920" t="s">
        <v>2769</v>
      </c>
      <c r="G1920" t="s">
        <v>2788</v>
      </c>
      <c r="H1920"/>
    </row>
    <row r="1921" spans="5:8" x14ac:dyDescent="0.25">
      <c r="E1921">
        <v>14462</v>
      </c>
      <c r="F1921" t="s">
        <v>2002</v>
      </c>
      <c r="G1921" t="s">
        <v>2789</v>
      </c>
      <c r="H1921"/>
    </row>
    <row r="1922" spans="5:8" x14ac:dyDescent="0.25">
      <c r="E1922">
        <v>14463</v>
      </c>
      <c r="F1922" t="s">
        <v>2769</v>
      </c>
      <c r="G1922" t="s">
        <v>2790</v>
      </c>
      <c r="H1922"/>
    </row>
    <row r="1923" spans="5:8" x14ac:dyDescent="0.25">
      <c r="E1923">
        <v>14464</v>
      </c>
      <c r="F1923" t="s">
        <v>1492</v>
      </c>
      <c r="G1923" t="s">
        <v>2791</v>
      </c>
      <c r="H1923"/>
    </row>
    <row r="1924" spans="5:8" x14ac:dyDescent="0.25">
      <c r="E1924">
        <v>14466</v>
      </c>
      <c r="F1924" t="s">
        <v>2002</v>
      </c>
      <c r="G1924" t="s">
        <v>2792</v>
      </c>
      <c r="H1924"/>
    </row>
    <row r="1925" spans="5:8" x14ac:dyDescent="0.25">
      <c r="E1925">
        <v>14467</v>
      </c>
      <c r="F1925" t="s">
        <v>1492</v>
      </c>
      <c r="G1925" t="s">
        <v>2793</v>
      </c>
      <c r="H1925"/>
    </row>
    <row r="1926" spans="5:8" x14ac:dyDescent="0.25">
      <c r="E1926">
        <v>14468</v>
      </c>
      <c r="F1926" t="s">
        <v>1492</v>
      </c>
      <c r="G1926" t="s">
        <v>2794</v>
      </c>
      <c r="H1926"/>
    </row>
    <row r="1927" spans="5:8" x14ac:dyDescent="0.25">
      <c r="E1927">
        <v>14469</v>
      </c>
      <c r="F1927" t="s">
        <v>2769</v>
      </c>
      <c r="G1927" t="s">
        <v>2795</v>
      </c>
      <c r="H1927"/>
    </row>
    <row r="1928" spans="5:8" x14ac:dyDescent="0.25">
      <c r="E1928">
        <v>14470</v>
      </c>
      <c r="F1928" t="s">
        <v>2714</v>
      </c>
      <c r="G1928" t="s">
        <v>2796</v>
      </c>
      <c r="H1928"/>
    </row>
    <row r="1929" spans="5:8" x14ac:dyDescent="0.25">
      <c r="E1929">
        <v>14471</v>
      </c>
      <c r="F1929" t="s">
        <v>2769</v>
      </c>
      <c r="G1929" t="s">
        <v>2797</v>
      </c>
      <c r="H1929"/>
    </row>
    <row r="1930" spans="5:8" x14ac:dyDescent="0.25">
      <c r="E1930">
        <v>14472</v>
      </c>
      <c r="F1930" t="s">
        <v>1492</v>
      </c>
      <c r="G1930" t="s">
        <v>2798</v>
      </c>
      <c r="H1930"/>
    </row>
    <row r="1931" spans="5:8" x14ac:dyDescent="0.25">
      <c r="E1931">
        <v>14475</v>
      </c>
      <c r="F1931" t="s">
        <v>2769</v>
      </c>
      <c r="G1931" t="s">
        <v>2799</v>
      </c>
      <c r="H1931"/>
    </row>
    <row r="1932" spans="5:8" x14ac:dyDescent="0.25">
      <c r="E1932">
        <v>14476</v>
      </c>
      <c r="F1932" t="s">
        <v>2714</v>
      </c>
      <c r="G1932" t="s">
        <v>2800</v>
      </c>
      <c r="H1932"/>
    </row>
    <row r="1933" spans="5:8" x14ac:dyDescent="0.25">
      <c r="E1933">
        <v>14477</v>
      </c>
      <c r="F1933" t="s">
        <v>2714</v>
      </c>
      <c r="G1933" t="s">
        <v>2801</v>
      </c>
      <c r="H1933"/>
    </row>
    <row r="1934" spans="5:8" x14ac:dyDescent="0.25">
      <c r="E1934">
        <v>14478</v>
      </c>
      <c r="F1934" t="s">
        <v>2762</v>
      </c>
      <c r="G1934" t="s">
        <v>2802</v>
      </c>
      <c r="H1934"/>
    </row>
    <row r="1935" spans="5:8" x14ac:dyDescent="0.25">
      <c r="E1935">
        <v>14479</v>
      </c>
      <c r="F1935" t="s">
        <v>2714</v>
      </c>
      <c r="G1935" t="s">
        <v>2803</v>
      </c>
      <c r="H1935"/>
    </row>
    <row r="1936" spans="5:8" x14ac:dyDescent="0.25">
      <c r="E1936">
        <v>14480</v>
      </c>
      <c r="F1936" t="s">
        <v>2002</v>
      </c>
      <c r="G1936" t="s">
        <v>2804</v>
      </c>
      <c r="H1936"/>
    </row>
    <row r="1937" spans="5:8" x14ac:dyDescent="0.25">
      <c r="E1937">
        <v>14481</v>
      </c>
      <c r="F1937" t="s">
        <v>2002</v>
      </c>
      <c r="G1937" t="s">
        <v>2805</v>
      </c>
      <c r="H1937"/>
    </row>
    <row r="1938" spans="5:8" x14ac:dyDescent="0.25">
      <c r="E1938">
        <v>14482</v>
      </c>
      <c r="F1938" t="s">
        <v>2649</v>
      </c>
      <c r="G1938" t="s">
        <v>2806</v>
      </c>
      <c r="H1938"/>
    </row>
    <row r="1939" spans="5:8" x14ac:dyDescent="0.25">
      <c r="E1939">
        <v>14485</v>
      </c>
      <c r="F1939" t="s">
        <v>2002</v>
      </c>
      <c r="G1939" t="s">
        <v>2807</v>
      </c>
      <c r="H1939"/>
    </row>
    <row r="1940" spans="5:8" x14ac:dyDescent="0.25">
      <c r="E1940">
        <v>14486</v>
      </c>
      <c r="F1940" t="s">
        <v>2649</v>
      </c>
      <c r="G1940" t="s">
        <v>2808</v>
      </c>
      <c r="H1940"/>
    </row>
    <row r="1941" spans="5:8" x14ac:dyDescent="0.25">
      <c r="E1941">
        <v>14487</v>
      </c>
      <c r="F1941" t="s">
        <v>2002</v>
      </c>
      <c r="G1941" t="s">
        <v>2809</v>
      </c>
      <c r="H1941"/>
    </row>
    <row r="1942" spans="5:8" x14ac:dyDescent="0.25">
      <c r="E1942">
        <v>14488</v>
      </c>
      <c r="F1942" t="s">
        <v>2002</v>
      </c>
      <c r="G1942" t="s">
        <v>2810</v>
      </c>
      <c r="H1942"/>
    </row>
    <row r="1943" spans="5:8" x14ac:dyDescent="0.25">
      <c r="E1943">
        <v>14489</v>
      </c>
      <c r="F1943" t="s">
        <v>2331</v>
      </c>
      <c r="G1943" t="s">
        <v>2811</v>
      </c>
      <c r="H1943"/>
    </row>
    <row r="1944" spans="5:8" x14ac:dyDescent="0.25">
      <c r="E1944">
        <v>14502</v>
      </c>
      <c r="F1944" t="s">
        <v>2331</v>
      </c>
      <c r="G1944" t="s">
        <v>2812</v>
      </c>
      <c r="H1944"/>
    </row>
    <row r="1945" spans="5:8" x14ac:dyDescent="0.25">
      <c r="E1945">
        <v>14504</v>
      </c>
      <c r="F1945" t="s">
        <v>2769</v>
      </c>
      <c r="G1945" t="s">
        <v>2813</v>
      </c>
      <c r="H1945"/>
    </row>
    <row r="1946" spans="5:8" x14ac:dyDescent="0.25">
      <c r="E1946">
        <v>14505</v>
      </c>
      <c r="F1946" t="s">
        <v>2331</v>
      </c>
      <c r="G1946" t="s">
        <v>2814</v>
      </c>
      <c r="H1946"/>
    </row>
    <row r="1947" spans="5:8" x14ac:dyDescent="0.25">
      <c r="E1947">
        <v>14506</v>
      </c>
      <c r="F1947" t="s">
        <v>1492</v>
      </c>
      <c r="G1947" t="s">
        <v>2815</v>
      </c>
      <c r="H1947"/>
    </row>
    <row r="1948" spans="5:8" x14ac:dyDescent="0.25">
      <c r="E1948">
        <v>14507</v>
      </c>
      <c r="F1948" t="s">
        <v>2762</v>
      </c>
      <c r="G1948" t="s">
        <v>2816</v>
      </c>
      <c r="H1948"/>
    </row>
    <row r="1949" spans="5:8" x14ac:dyDescent="0.25">
      <c r="E1949">
        <v>14508</v>
      </c>
      <c r="F1949" t="s">
        <v>1492</v>
      </c>
      <c r="G1949" t="s">
        <v>2817</v>
      </c>
      <c r="H1949"/>
    </row>
    <row r="1950" spans="5:8" x14ac:dyDescent="0.25">
      <c r="E1950">
        <v>14510</v>
      </c>
      <c r="F1950" t="s">
        <v>2002</v>
      </c>
      <c r="G1950" t="s">
        <v>2818</v>
      </c>
      <c r="H1950"/>
    </row>
    <row r="1951" spans="5:8" x14ac:dyDescent="0.25">
      <c r="E1951">
        <v>14511</v>
      </c>
      <c r="F1951" t="s">
        <v>1492</v>
      </c>
      <c r="G1951" t="s">
        <v>2819</v>
      </c>
      <c r="H1951"/>
    </row>
    <row r="1952" spans="5:8" x14ac:dyDescent="0.25">
      <c r="E1952">
        <v>14512</v>
      </c>
      <c r="F1952" t="s">
        <v>2769</v>
      </c>
      <c r="G1952" t="s">
        <v>2820</v>
      </c>
      <c r="H1952"/>
    </row>
    <row r="1953" spans="5:8" x14ac:dyDescent="0.25">
      <c r="E1953">
        <v>14513</v>
      </c>
      <c r="F1953" t="s">
        <v>2331</v>
      </c>
      <c r="G1953" t="s">
        <v>2821</v>
      </c>
      <c r="H1953"/>
    </row>
    <row r="1954" spans="5:8" x14ac:dyDescent="0.25">
      <c r="E1954">
        <v>14514</v>
      </c>
      <c r="F1954" t="s">
        <v>1492</v>
      </c>
      <c r="G1954" t="s">
        <v>2822</v>
      </c>
      <c r="H1954"/>
    </row>
    <row r="1955" spans="5:8" x14ac:dyDescent="0.25">
      <c r="E1955">
        <v>14515</v>
      </c>
      <c r="F1955" t="s">
        <v>1492</v>
      </c>
      <c r="G1955" t="s">
        <v>2823</v>
      </c>
      <c r="H1955"/>
    </row>
    <row r="1956" spans="5:8" x14ac:dyDescent="0.25">
      <c r="E1956">
        <v>14516</v>
      </c>
      <c r="F1956" t="s">
        <v>2331</v>
      </c>
      <c r="G1956" t="s">
        <v>2824</v>
      </c>
      <c r="H1956"/>
    </row>
    <row r="1957" spans="5:8" x14ac:dyDescent="0.25">
      <c r="E1957">
        <v>14517</v>
      </c>
      <c r="F1957" t="s">
        <v>2002</v>
      </c>
      <c r="G1957" t="s">
        <v>2825</v>
      </c>
      <c r="H1957"/>
    </row>
    <row r="1958" spans="5:8" x14ac:dyDescent="0.25">
      <c r="E1958">
        <v>14518</v>
      </c>
      <c r="F1958" t="s">
        <v>2769</v>
      </c>
      <c r="G1958" t="s">
        <v>2826</v>
      </c>
      <c r="H1958"/>
    </row>
    <row r="1959" spans="5:8" x14ac:dyDescent="0.25">
      <c r="E1959">
        <v>14519</v>
      </c>
      <c r="F1959" t="s">
        <v>2331</v>
      </c>
      <c r="G1959" t="s">
        <v>2769</v>
      </c>
      <c r="H1959"/>
    </row>
    <row r="1960" spans="5:8" x14ac:dyDescent="0.25">
      <c r="E1960">
        <v>14520</v>
      </c>
      <c r="F1960" t="s">
        <v>2331</v>
      </c>
      <c r="G1960" t="s">
        <v>2827</v>
      </c>
      <c r="H1960"/>
    </row>
    <row r="1961" spans="5:8" x14ac:dyDescent="0.25">
      <c r="E1961">
        <v>14521</v>
      </c>
      <c r="F1961" t="s">
        <v>2278</v>
      </c>
      <c r="G1961" t="s">
        <v>2828</v>
      </c>
      <c r="H1961"/>
    </row>
    <row r="1962" spans="5:8" x14ac:dyDescent="0.25">
      <c r="E1962">
        <v>14522</v>
      </c>
      <c r="F1962" t="s">
        <v>2331</v>
      </c>
      <c r="G1962" t="s">
        <v>2829</v>
      </c>
      <c r="H1962"/>
    </row>
    <row r="1963" spans="5:8" x14ac:dyDescent="0.25">
      <c r="E1963">
        <v>14525</v>
      </c>
      <c r="F1963" t="s">
        <v>2649</v>
      </c>
      <c r="G1963" t="s">
        <v>2830</v>
      </c>
      <c r="H1963"/>
    </row>
    <row r="1964" spans="5:8" x14ac:dyDescent="0.25">
      <c r="E1964">
        <v>14526</v>
      </c>
      <c r="F1964" t="s">
        <v>1492</v>
      </c>
      <c r="G1964" t="s">
        <v>2831</v>
      </c>
      <c r="H1964"/>
    </row>
    <row r="1965" spans="5:8" x14ac:dyDescent="0.25">
      <c r="E1965">
        <v>14527</v>
      </c>
      <c r="F1965" t="s">
        <v>2762</v>
      </c>
      <c r="G1965" t="s">
        <v>2832</v>
      </c>
      <c r="H1965"/>
    </row>
    <row r="1966" spans="5:8" x14ac:dyDescent="0.25">
      <c r="E1966">
        <v>14529</v>
      </c>
      <c r="F1966" t="s">
        <v>2834</v>
      </c>
      <c r="G1966" t="s">
        <v>2833</v>
      </c>
      <c r="H1966"/>
    </row>
    <row r="1967" spans="5:8" x14ac:dyDescent="0.25">
      <c r="E1967">
        <v>14530</v>
      </c>
      <c r="F1967" t="s">
        <v>299</v>
      </c>
      <c r="G1967" t="s">
        <v>2835</v>
      </c>
      <c r="H1967"/>
    </row>
    <row r="1968" spans="5:8" x14ac:dyDescent="0.25">
      <c r="E1968">
        <v>14532</v>
      </c>
      <c r="F1968" t="s">
        <v>2769</v>
      </c>
      <c r="G1968" t="s">
        <v>2836</v>
      </c>
      <c r="H1968"/>
    </row>
    <row r="1969" spans="5:8" x14ac:dyDescent="0.25">
      <c r="E1969">
        <v>14533</v>
      </c>
      <c r="F1969" t="s">
        <v>2002</v>
      </c>
      <c r="G1969" t="s">
        <v>2837</v>
      </c>
      <c r="H1969"/>
    </row>
    <row r="1970" spans="5:8" x14ac:dyDescent="0.25">
      <c r="E1970">
        <v>14534</v>
      </c>
      <c r="F1970" t="s">
        <v>1492</v>
      </c>
      <c r="G1970" t="s">
        <v>2838</v>
      </c>
      <c r="H1970"/>
    </row>
    <row r="1971" spans="5:8" x14ac:dyDescent="0.25">
      <c r="E1971">
        <v>14536</v>
      </c>
      <c r="F1971" t="s">
        <v>299</v>
      </c>
      <c r="G1971" t="s">
        <v>2839</v>
      </c>
      <c r="H1971"/>
    </row>
    <row r="1972" spans="5:8" x14ac:dyDescent="0.25">
      <c r="E1972">
        <v>14537</v>
      </c>
      <c r="F1972" t="s">
        <v>2769</v>
      </c>
      <c r="G1972" t="s">
        <v>2840</v>
      </c>
      <c r="H1972"/>
    </row>
    <row r="1973" spans="5:8" x14ac:dyDescent="0.25">
      <c r="E1973">
        <v>14538</v>
      </c>
      <c r="F1973" t="s">
        <v>2331</v>
      </c>
      <c r="G1973" t="s">
        <v>2841</v>
      </c>
      <c r="H1973"/>
    </row>
    <row r="1974" spans="5:8" x14ac:dyDescent="0.25">
      <c r="E1974">
        <v>14539</v>
      </c>
      <c r="F1974" t="s">
        <v>2002</v>
      </c>
      <c r="G1974" t="s">
        <v>2842</v>
      </c>
      <c r="H1974"/>
    </row>
    <row r="1975" spans="5:8" x14ac:dyDescent="0.25">
      <c r="E1975">
        <v>14541</v>
      </c>
      <c r="F1975" t="s">
        <v>2278</v>
      </c>
      <c r="G1975" t="s">
        <v>2843</v>
      </c>
      <c r="H1975"/>
    </row>
    <row r="1976" spans="5:8" x14ac:dyDescent="0.25">
      <c r="E1976">
        <v>14542</v>
      </c>
      <c r="F1976" t="s">
        <v>2331</v>
      </c>
      <c r="G1976" t="s">
        <v>2844</v>
      </c>
      <c r="H1976"/>
    </row>
    <row r="1977" spans="5:8" x14ac:dyDescent="0.25">
      <c r="E1977">
        <v>14543</v>
      </c>
      <c r="F1977" t="s">
        <v>1492</v>
      </c>
      <c r="G1977" t="s">
        <v>2845</v>
      </c>
      <c r="H1977"/>
    </row>
    <row r="1978" spans="5:8" x14ac:dyDescent="0.25">
      <c r="E1978">
        <v>14544</v>
      </c>
      <c r="F1978" t="s">
        <v>2762</v>
      </c>
      <c r="G1978" t="s">
        <v>2846</v>
      </c>
      <c r="H1978"/>
    </row>
    <row r="1979" spans="5:8" x14ac:dyDescent="0.25">
      <c r="E1979">
        <v>14545</v>
      </c>
      <c r="F1979" t="s">
        <v>2002</v>
      </c>
      <c r="G1979" t="s">
        <v>2847</v>
      </c>
      <c r="H1979"/>
    </row>
    <row r="1980" spans="5:8" x14ac:dyDescent="0.25">
      <c r="E1980">
        <v>14546</v>
      </c>
      <c r="F1980" t="s">
        <v>1492</v>
      </c>
      <c r="G1980" t="s">
        <v>2848</v>
      </c>
      <c r="H1980"/>
    </row>
    <row r="1981" spans="5:8" x14ac:dyDescent="0.25">
      <c r="E1981">
        <v>14547</v>
      </c>
      <c r="F1981" t="s">
        <v>2769</v>
      </c>
      <c r="G1981" t="s">
        <v>2849</v>
      </c>
      <c r="H1981"/>
    </row>
    <row r="1982" spans="5:8" x14ac:dyDescent="0.25">
      <c r="E1982">
        <v>14548</v>
      </c>
      <c r="F1982" t="s">
        <v>2769</v>
      </c>
      <c r="G1982" t="s">
        <v>2850</v>
      </c>
      <c r="H1982"/>
    </row>
    <row r="1983" spans="5:8" x14ac:dyDescent="0.25">
      <c r="E1983">
        <v>14549</v>
      </c>
      <c r="F1983" t="s">
        <v>299</v>
      </c>
      <c r="G1983" t="s">
        <v>2851</v>
      </c>
      <c r="H1983"/>
    </row>
    <row r="1984" spans="5:8" x14ac:dyDescent="0.25">
      <c r="E1984">
        <v>14550</v>
      </c>
      <c r="F1984" t="s">
        <v>299</v>
      </c>
      <c r="G1984" t="s">
        <v>2852</v>
      </c>
      <c r="H1984"/>
    </row>
    <row r="1985" spans="5:8" x14ac:dyDescent="0.25">
      <c r="E1985">
        <v>14551</v>
      </c>
      <c r="F1985" t="s">
        <v>2331</v>
      </c>
      <c r="G1985" t="s">
        <v>2853</v>
      </c>
      <c r="H1985"/>
    </row>
    <row r="1986" spans="5:8" x14ac:dyDescent="0.25">
      <c r="E1986">
        <v>14555</v>
      </c>
      <c r="F1986" t="s">
        <v>2331</v>
      </c>
      <c r="G1986" t="s">
        <v>2854</v>
      </c>
      <c r="H1986"/>
    </row>
    <row r="1987" spans="5:8" x14ac:dyDescent="0.25">
      <c r="E1987">
        <v>14556</v>
      </c>
      <c r="F1987" t="s">
        <v>2002</v>
      </c>
      <c r="G1987" t="s">
        <v>2855</v>
      </c>
      <c r="H1987"/>
    </row>
    <row r="1988" spans="5:8" x14ac:dyDescent="0.25">
      <c r="E1988">
        <v>14557</v>
      </c>
      <c r="F1988" t="s">
        <v>2649</v>
      </c>
      <c r="G1988" t="s">
        <v>2856</v>
      </c>
      <c r="H1988"/>
    </row>
    <row r="1989" spans="5:8" x14ac:dyDescent="0.25">
      <c r="E1989">
        <v>14558</v>
      </c>
      <c r="F1989" t="s">
        <v>2002</v>
      </c>
      <c r="G1989" t="s">
        <v>2857</v>
      </c>
      <c r="H1989"/>
    </row>
    <row r="1990" spans="5:8" x14ac:dyDescent="0.25">
      <c r="E1990">
        <v>14559</v>
      </c>
      <c r="F1990" t="s">
        <v>1492</v>
      </c>
      <c r="G1990" t="s">
        <v>2858</v>
      </c>
      <c r="H1990"/>
    </row>
    <row r="1991" spans="5:8" x14ac:dyDescent="0.25">
      <c r="E1991">
        <v>14560</v>
      </c>
      <c r="F1991" t="s">
        <v>2002</v>
      </c>
      <c r="G1991" t="s">
        <v>2859</v>
      </c>
      <c r="H1991"/>
    </row>
    <row r="1992" spans="5:8" x14ac:dyDescent="0.25">
      <c r="E1992">
        <v>14561</v>
      </c>
      <c r="F1992" t="s">
        <v>2769</v>
      </c>
      <c r="G1992" t="s">
        <v>2860</v>
      </c>
      <c r="H1992"/>
    </row>
    <row r="1993" spans="5:8" x14ac:dyDescent="0.25">
      <c r="E1993">
        <v>14563</v>
      </c>
      <c r="F1993" t="s">
        <v>2331</v>
      </c>
      <c r="G1993" t="s">
        <v>2861</v>
      </c>
      <c r="H1993"/>
    </row>
    <row r="1994" spans="5:8" x14ac:dyDescent="0.25">
      <c r="E1994">
        <v>14564</v>
      </c>
      <c r="F1994" t="s">
        <v>2769</v>
      </c>
      <c r="G1994" t="s">
        <v>2862</v>
      </c>
      <c r="H1994"/>
    </row>
    <row r="1995" spans="5:8" x14ac:dyDescent="0.25">
      <c r="E1995">
        <v>14568</v>
      </c>
      <c r="F1995" t="s">
        <v>2331</v>
      </c>
      <c r="G1995" t="s">
        <v>2863</v>
      </c>
      <c r="H1995"/>
    </row>
    <row r="1996" spans="5:8" x14ac:dyDescent="0.25">
      <c r="E1996">
        <v>14569</v>
      </c>
      <c r="F1996" t="s">
        <v>299</v>
      </c>
      <c r="G1996" t="s">
        <v>2864</v>
      </c>
      <c r="H1996"/>
    </row>
    <row r="1997" spans="5:8" x14ac:dyDescent="0.25">
      <c r="E1997">
        <v>14571</v>
      </c>
      <c r="F1997" t="s">
        <v>2714</v>
      </c>
      <c r="G1997" t="s">
        <v>2865</v>
      </c>
      <c r="H1997"/>
    </row>
    <row r="1998" spans="5:8" x14ac:dyDescent="0.25">
      <c r="E1998">
        <v>14572</v>
      </c>
      <c r="F1998" t="s">
        <v>2834</v>
      </c>
      <c r="G1998" t="s">
        <v>2866</v>
      </c>
      <c r="H1998"/>
    </row>
    <row r="1999" spans="5:8" x14ac:dyDescent="0.25">
      <c r="E1999">
        <v>14580</v>
      </c>
      <c r="F1999" t="s">
        <v>1492</v>
      </c>
      <c r="G1999" t="s">
        <v>2867</v>
      </c>
      <c r="H1999"/>
    </row>
    <row r="2000" spans="5:8" x14ac:dyDescent="0.25">
      <c r="E2000">
        <v>14585</v>
      </c>
      <c r="F2000" t="s">
        <v>2769</v>
      </c>
      <c r="G2000" t="s">
        <v>2868</v>
      </c>
      <c r="H2000"/>
    </row>
    <row r="2001" spans="5:8" x14ac:dyDescent="0.25">
      <c r="E2001">
        <v>14586</v>
      </c>
      <c r="F2001" t="s">
        <v>1492</v>
      </c>
      <c r="G2001" t="s">
        <v>2869</v>
      </c>
      <c r="H2001"/>
    </row>
    <row r="2002" spans="5:8" x14ac:dyDescent="0.25">
      <c r="E2002">
        <v>14588</v>
      </c>
      <c r="F2002" t="s">
        <v>2278</v>
      </c>
      <c r="G2002" t="s">
        <v>2870</v>
      </c>
      <c r="H2002"/>
    </row>
    <row r="2003" spans="5:8" x14ac:dyDescent="0.25">
      <c r="E2003">
        <v>14589</v>
      </c>
      <c r="F2003" t="s">
        <v>2331</v>
      </c>
      <c r="G2003" t="s">
        <v>2871</v>
      </c>
      <c r="H2003"/>
    </row>
    <row r="2004" spans="5:8" x14ac:dyDescent="0.25">
      <c r="E2004">
        <v>14590</v>
      </c>
      <c r="F2004" t="s">
        <v>2331</v>
      </c>
      <c r="G2004" t="s">
        <v>2872</v>
      </c>
      <c r="H2004"/>
    </row>
    <row r="2005" spans="5:8" x14ac:dyDescent="0.25">
      <c r="E2005">
        <v>14591</v>
      </c>
      <c r="F2005" t="s">
        <v>299</v>
      </c>
      <c r="G2005" t="s">
        <v>299</v>
      </c>
      <c r="H2005"/>
    </row>
    <row r="2006" spans="5:8" x14ac:dyDescent="0.25">
      <c r="E2006">
        <v>14592</v>
      </c>
      <c r="F2006" t="s">
        <v>2002</v>
      </c>
      <c r="G2006" t="s">
        <v>2873</v>
      </c>
      <c r="H2006"/>
    </row>
    <row r="2007" spans="5:8" x14ac:dyDescent="0.25">
      <c r="E2007">
        <v>14602</v>
      </c>
      <c r="F2007" t="s">
        <v>1492</v>
      </c>
      <c r="G2007" t="s">
        <v>2874</v>
      </c>
      <c r="H2007"/>
    </row>
    <row r="2008" spans="5:8" x14ac:dyDescent="0.25">
      <c r="E2008">
        <v>14603</v>
      </c>
      <c r="F2008" t="s">
        <v>1492</v>
      </c>
      <c r="G2008" t="s">
        <v>2874</v>
      </c>
      <c r="H2008"/>
    </row>
    <row r="2009" spans="5:8" x14ac:dyDescent="0.25">
      <c r="E2009">
        <v>14604</v>
      </c>
      <c r="F2009" t="s">
        <v>1492</v>
      </c>
      <c r="G2009" t="s">
        <v>2874</v>
      </c>
      <c r="H2009"/>
    </row>
    <row r="2010" spans="5:8" x14ac:dyDescent="0.25">
      <c r="E2010">
        <v>14605</v>
      </c>
      <c r="F2010" t="s">
        <v>1492</v>
      </c>
      <c r="G2010" t="s">
        <v>2874</v>
      </c>
      <c r="H2010"/>
    </row>
    <row r="2011" spans="5:8" x14ac:dyDescent="0.25">
      <c r="E2011">
        <v>14606</v>
      </c>
      <c r="F2011" t="s">
        <v>1492</v>
      </c>
      <c r="G2011" t="s">
        <v>2874</v>
      </c>
      <c r="H2011"/>
    </row>
    <row r="2012" spans="5:8" x14ac:dyDescent="0.25">
      <c r="E2012">
        <v>14607</v>
      </c>
      <c r="F2012" t="s">
        <v>1492</v>
      </c>
      <c r="G2012" t="s">
        <v>2874</v>
      </c>
      <c r="H2012"/>
    </row>
    <row r="2013" spans="5:8" x14ac:dyDescent="0.25">
      <c r="E2013">
        <v>14608</v>
      </c>
      <c r="F2013" t="s">
        <v>1492</v>
      </c>
      <c r="G2013" t="s">
        <v>2874</v>
      </c>
      <c r="H2013"/>
    </row>
    <row r="2014" spans="5:8" x14ac:dyDescent="0.25">
      <c r="E2014">
        <v>14609</v>
      </c>
      <c r="F2014" t="s">
        <v>1492</v>
      </c>
      <c r="G2014" t="s">
        <v>2874</v>
      </c>
      <c r="H2014"/>
    </row>
    <row r="2015" spans="5:8" x14ac:dyDescent="0.25">
      <c r="E2015">
        <v>14610</v>
      </c>
      <c r="F2015" t="s">
        <v>1492</v>
      </c>
      <c r="G2015" t="s">
        <v>2874</v>
      </c>
      <c r="H2015"/>
    </row>
    <row r="2016" spans="5:8" x14ac:dyDescent="0.25">
      <c r="E2016">
        <v>14611</v>
      </c>
      <c r="F2016" t="s">
        <v>1492</v>
      </c>
      <c r="G2016" t="s">
        <v>2874</v>
      </c>
      <c r="H2016"/>
    </row>
    <row r="2017" spans="5:8" x14ac:dyDescent="0.25">
      <c r="E2017">
        <v>14612</v>
      </c>
      <c r="F2017" t="s">
        <v>1492</v>
      </c>
      <c r="G2017" t="s">
        <v>2874</v>
      </c>
      <c r="H2017"/>
    </row>
    <row r="2018" spans="5:8" x14ac:dyDescent="0.25">
      <c r="E2018">
        <v>14613</v>
      </c>
      <c r="F2018" t="s">
        <v>1492</v>
      </c>
      <c r="G2018" t="s">
        <v>2874</v>
      </c>
      <c r="H2018"/>
    </row>
    <row r="2019" spans="5:8" x14ac:dyDescent="0.25">
      <c r="E2019">
        <v>14614</v>
      </c>
      <c r="F2019" t="s">
        <v>1492</v>
      </c>
      <c r="G2019" t="s">
        <v>2874</v>
      </c>
      <c r="H2019"/>
    </row>
    <row r="2020" spans="5:8" x14ac:dyDescent="0.25">
      <c r="E2020">
        <v>14615</v>
      </c>
      <c r="F2020" t="s">
        <v>1492</v>
      </c>
      <c r="G2020" t="s">
        <v>2874</v>
      </c>
      <c r="H2020"/>
    </row>
    <row r="2021" spans="5:8" x14ac:dyDescent="0.25">
      <c r="E2021">
        <v>14616</v>
      </c>
      <c r="F2021" t="s">
        <v>1492</v>
      </c>
      <c r="G2021" t="s">
        <v>2874</v>
      </c>
      <c r="H2021"/>
    </row>
    <row r="2022" spans="5:8" x14ac:dyDescent="0.25">
      <c r="E2022">
        <v>14617</v>
      </c>
      <c r="F2022" t="s">
        <v>1492</v>
      </c>
      <c r="G2022" t="s">
        <v>2874</v>
      </c>
      <c r="H2022"/>
    </row>
    <row r="2023" spans="5:8" x14ac:dyDescent="0.25">
      <c r="E2023">
        <v>14618</v>
      </c>
      <c r="F2023" t="s">
        <v>1492</v>
      </c>
      <c r="G2023" t="s">
        <v>2874</v>
      </c>
      <c r="H2023"/>
    </row>
    <row r="2024" spans="5:8" x14ac:dyDescent="0.25">
      <c r="E2024">
        <v>14619</v>
      </c>
      <c r="F2024" t="s">
        <v>1492</v>
      </c>
      <c r="G2024" t="s">
        <v>2874</v>
      </c>
      <c r="H2024"/>
    </row>
    <row r="2025" spans="5:8" x14ac:dyDescent="0.25">
      <c r="E2025">
        <v>14620</v>
      </c>
      <c r="F2025" t="s">
        <v>1492</v>
      </c>
      <c r="G2025" t="s">
        <v>2874</v>
      </c>
      <c r="H2025"/>
    </row>
    <row r="2026" spans="5:8" x14ac:dyDescent="0.25">
      <c r="E2026">
        <v>14621</v>
      </c>
      <c r="F2026" t="s">
        <v>1492</v>
      </c>
      <c r="G2026" t="s">
        <v>2874</v>
      </c>
      <c r="H2026"/>
    </row>
    <row r="2027" spans="5:8" x14ac:dyDescent="0.25">
      <c r="E2027">
        <v>14622</v>
      </c>
      <c r="F2027" t="s">
        <v>1492</v>
      </c>
      <c r="G2027" t="s">
        <v>2874</v>
      </c>
      <c r="H2027"/>
    </row>
    <row r="2028" spans="5:8" x14ac:dyDescent="0.25">
      <c r="E2028">
        <v>14623</v>
      </c>
      <c r="F2028" t="s">
        <v>1492</v>
      </c>
      <c r="G2028" t="s">
        <v>2874</v>
      </c>
      <c r="H2028"/>
    </row>
    <row r="2029" spans="5:8" x14ac:dyDescent="0.25">
      <c r="E2029">
        <v>14624</v>
      </c>
      <c r="F2029" t="s">
        <v>1492</v>
      </c>
      <c r="G2029" t="s">
        <v>2874</v>
      </c>
      <c r="H2029"/>
    </row>
    <row r="2030" spans="5:8" x14ac:dyDescent="0.25">
      <c r="E2030">
        <v>14625</v>
      </c>
      <c r="F2030" t="s">
        <v>1492</v>
      </c>
      <c r="G2030" t="s">
        <v>2874</v>
      </c>
      <c r="H2030"/>
    </row>
    <row r="2031" spans="5:8" x14ac:dyDescent="0.25">
      <c r="E2031">
        <v>14626</v>
      </c>
      <c r="F2031" t="s">
        <v>1492</v>
      </c>
      <c r="G2031" t="s">
        <v>2874</v>
      </c>
      <c r="H2031"/>
    </row>
    <row r="2032" spans="5:8" x14ac:dyDescent="0.25">
      <c r="E2032">
        <v>14627</v>
      </c>
      <c r="F2032" t="s">
        <v>1492</v>
      </c>
      <c r="G2032" t="s">
        <v>2874</v>
      </c>
      <c r="H2032"/>
    </row>
    <row r="2033" spans="5:8" x14ac:dyDescent="0.25">
      <c r="E2033">
        <v>14638</v>
      </c>
      <c r="F2033" t="s">
        <v>1492</v>
      </c>
      <c r="G2033" t="s">
        <v>2874</v>
      </c>
      <c r="H2033"/>
    </row>
    <row r="2034" spans="5:8" x14ac:dyDescent="0.25">
      <c r="E2034">
        <v>14639</v>
      </c>
      <c r="F2034" t="s">
        <v>1492</v>
      </c>
      <c r="G2034" t="s">
        <v>2874</v>
      </c>
      <c r="H2034"/>
    </row>
    <row r="2035" spans="5:8" x14ac:dyDescent="0.25">
      <c r="E2035">
        <v>14642</v>
      </c>
      <c r="F2035" t="s">
        <v>1492</v>
      </c>
      <c r="G2035" t="s">
        <v>2874</v>
      </c>
      <c r="H2035"/>
    </row>
    <row r="2036" spans="5:8" x14ac:dyDescent="0.25">
      <c r="E2036">
        <v>14643</v>
      </c>
      <c r="F2036" t="s">
        <v>1492</v>
      </c>
      <c r="G2036" t="s">
        <v>2874</v>
      </c>
      <c r="H2036"/>
    </row>
    <row r="2037" spans="5:8" x14ac:dyDescent="0.25">
      <c r="E2037">
        <v>14644</v>
      </c>
      <c r="F2037" t="s">
        <v>1492</v>
      </c>
      <c r="G2037" t="s">
        <v>2874</v>
      </c>
      <c r="H2037"/>
    </row>
    <row r="2038" spans="5:8" x14ac:dyDescent="0.25">
      <c r="E2038">
        <v>14645</v>
      </c>
      <c r="F2038" t="s">
        <v>1492</v>
      </c>
      <c r="G2038" t="s">
        <v>2874</v>
      </c>
      <c r="H2038"/>
    </row>
    <row r="2039" spans="5:8" x14ac:dyDescent="0.25">
      <c r="E2039">
        <v>14646</v>
      </c>
      <c r="F2039" t="s">
        <v>1492</v>
      </c>
      <c r="G2039" t="s">
        <v>2874</v>
      </c>
      <c r="H2039"/>
    </row>
    <row r="2040" spans="5:8" x14ac:dyDescent="0.25">
      <c r="E2040">
        <v>14647</v>
      </c>
      <c r="F2040" t="s">
        <v>1492</v>
      </c>
      <c r="G2040" t="s">
        <v>2874</v>
      </c>
      <c r="H2040"/>
    </row>
    <row r="2041" spans="5:8" x14ac:dyDescent="0.25">
      <c r="E2041">
        <v>14649</v>
      </c>
      <c r="F2041" t="s">
        <v>1492</v>
      </c>
      <c r="G2041" t="s">
        <v>2874</v>
      </c>
      <c r="H2041"/>
    </row>
    <row r="2042" spans="5:8" x14ac:dyDescent="0.25">
      <c r="E2042">
        <v>14650</v>
      </c>
      <c r="F2042" t="s">
        <v>1492</v>
      </c>
      <c r="G2042" t="s">
        <v>2874</v>
      </c>
      <c r="H2042"/>
    </row>
    <row r="2043" spans="5:8" x14ac:dyDescent="0.25">
      <c r="E2043">
        <v>14651</v>
      </c>
      <c r="F2043" t="s">
        <v>1492</v>
      </c>
      <c r="G2043" t="s">
        <v>2874</v>
      </c>
      <c r="H2043"/>
    </row>
    <row r="2044" spans="5:8" x14ac:dyDescent="0.25">
      <c r="E2044">
        <v>14652</v>
      </c>
      <c r="F2044" t="s">
        <v>1492</v>
      </c>
      <c r="G2044" t="s">
        <v>2874</v>
      </c>
      <c r="H2044"/>
    </row>
    <row r="2045" spans="5:8" x14ac:dyDescent="0.25">
      <c r="E2045">
        <v>14653</v>
      </c>
      <c r="F2045" t="s">
        <v>1492</v>
      </c>
      <c r="G2045" t="s">
        <v>2874</v>
      </c>
      <c r="H2045"/>
    </row>
    <row r="2046" spans="5:8" x14ac:dyDescent="0.25">
      <c r="E2046">
        <v>14664</v>
      </c>
      <c r="F2046" t="s">
        <v>1492</v>
      </c>
      <c r="G2046" t="s">
        <v>2874</v>
      </c>
      <c r="H2046"/>
    </row>
    <row r="2047" spans="5:8" x14ac:dyDescent="0.25">
      <c r="E2047">
        <v>14673</v>
      </c>
      <c r="F2047" t="s">
        <v>1492</v>
      </c>
      <c r="G2047" t="s">
        <v>2874</v>
      </c>
      <c r="H2047"/>
    </row>
    <row r="2048" spans="5:8" x14ac:dyDescent="0.25">
      <c r="E2048">
        <v>14683</v>
      </c>
      <c r="F2048" t="s">
        <v>1492</v>
      </c>
      <c r="G2048" t="s">
        <v>2874</v>
      </c>
      <c r="H2048"/>
    </row>
    <row r="2049" spans="5:8" x14ac:dyDescent="0.25">
      <c r="E2049">
        <v>14692</v>
      </c>
      <c r="F2049" t="s">
        <v>1492</v>
      </c>
      <c r="G2049" t="s">
        <v>2874</v>
      </c>
      <c r="H2049"/>
    </row>
    <row r="2050" spans="5:8" x14ac:dyDescent="0.25">
      <c r="E2050">
        <v>14694</v>
      </c>
      <c r="F2050" t="s">
        <v>1492</v>
      </c>
      <c r="G2050" t="s">
        <v>2874</v>
      </c>
      <c r="H2050"/>
    </row>
    <row r="2051" spans="5:8" x14ac:dyDescent="0.25">
      <c r="E2051">
        <v>14701</v>
      </c>
      <c r="F2051" t="s">
        <v>2683</v>
      </c>
      <c r="G2051" t="s">
        <v>2875</v>
      </c>
      <c r="H2051"/>
    </row>
    <row r="2052" spans="5:8" x14ac:dyDescent="0.25">
      <c r="E2052">
        <v>14702</v>
      </c>
      <c r="F2052" t="s">
        <v>2683</v>
      </c>
      <c r="G2052" t="s">
        <v>2875</v>
      </c>
      <c r="H2052"/>
    </row>
    <row r="2053" spans="5:8" x14ac:dyDescent="0.25">
      <c r="E2053">
        <v>14706</v>
      </c>
      <c r="F2053" t="s">
        <v>2678</v>
      </c>
      <c r="G2053" t="s">
        <v>2665</v>
      </c>
      <c r="H2053"/>
    </row>
    <row r="2054" spans="5:8" x14ac:dyDescent="0.25">
      <c r="E2054">
        <v>14707</v>
      </c>
      <c r="F2054" t="s">
        <v>2665</v>
      </c>
      <c r="G2054" t="s">
        <v>2876</v>
      </c>
      <c r="H2054"/>
    </row>
    <row r="2055" spans="5:8" x14ac:dyDescent="0.25">
      <c r="E2055">
        <v>14708</v>
      </c>
      <c r="F2055" t="s">
        <v>2665</v>
      </c>
      <c r="G2055" t="s">
        <v>2877</v>
      </c>
      <c r="H2055"/>
    </row>
    <row r="2056" spans="5:8" x14ac:dyDescent="0.25">
      <c r="E2056">
        <v>14709</v>
      </c>
      <c r="F2056" t="s">
        <v>2665</v>
      </c>
      <c r="G2056" t="s">
        <v>2878</v>
      </c>
      <c r="H2056"/>
    </row>
    <row r="2057" spans="5:8" x14ac:dyDescent="0.25">
      <c r="E2057">
        <v>14710</v>
      </c>
      <c r="F2057" t="s">
        <v>2683</v>
      </c>
      <c r="G2057" t="s">
        <v>2879</v>
      </c>
      <c r="H2057"/>
    </row>
    <row r="2058" spans="5:8" x14ac:dyDescent="0.25">
      <c r="E2058">
        <v>14711</v>
      </c>
      <c r="F2058" t="s">
        <v>2665</v>
      </c>
      <c r="G2058" t="s">
        <v>2880</v>
      </c>
      <c r="H2058"/>
    </row>
    <row r="2059" spans="5:8" x14ac:dyDescent="0.25">
      <c r="E2059">
        <v>14712</v>
      </c>
      <c r="F2059" t="s">
        <v>2683</v>
      </c>
      <c r="G2059" t="s">
        <v>2881</v>
      </c>
      <c r="H2059"/>
    </row>
    <row r="2060" spans="5:8" x14ac:dyDescent="0.25">
      <c r="E2060">
        <v>14714</v>
      </c>
      <c r="F2060" t="s">
        <v>2665</v>
      </c>
      <c r="G2060" t="s">
        <v>2882</v>
      </c>
      <c r="H2060"/>
    </row>
    <row r="2061" spans="5:8" x14ac:dyDescent="0.25">
      <c r="E2061">
        <v>14715</v>
      </c>
      <c r="F2061" t="s">
        <v>2665</v>
      </c>
      <c r="G2061" t="s">
        <v>2883</v>
      </c>
      <c r="H2061"/>
    </row>
    <row r="2062" spans="5:8" x14ac:dyDescent="0.25">
      <c r="E2062">
        <v>14716</v>
      </c>
      <c r="F2062" t="s">
        <v>2683</v>
      </c>
      <c r="G2062" t="s">
        <v>2884</v>
      </c>
      <c r="H2062"/>
    </row>
    <row r="2063" spans="5:8" x14ac:dyDescent="0.25">
      <c r="E2063">
        <v>14717</v>
      </c>
      <c r="F2063" t="s">
        <v>2665</v>
      </c>
      <c r="G2063" t="s">
        <v>2885</v>
      </c>
      <c r="H2063"/>
    </row>
    <row r="2064" spans="5:8" x14ac:dyDescent="0.25">
      <c r="E2064">
        <v>14718</v>
      </c>
      <c r="F2064" t="s">
        <v>2683</v>
      </c>
      <c r="G2064" t="s">
        <v>2886</v>
      </c>
      <c r="H2064"/>
    </row>
    <row r="2065" spans="5:8" x14ac:dyDescent="0.25">
      <c r="E2065">
        <v>14719</v>
      </c>
      <c r="F2065" t="s">
        <v>2678</v>
      </c>
      <c r="G2065" t="s">
        <v>2678</v>
      </c>
      <c r="H2065"/>
    </row>
    <row r="2066" spans="5:8" x14ac:dyDescent="0.25">
      <c r="E2066">
        <v>14720</v>
      </c>
      <c r="F2066" t="s">
        <v>2683</v>
      </c>
      <c r="G2066" t="s">
        <v>2887</v>
      </c>
      <c r="H2066"/>
    </row>
    <row r="2067" spans="5:8" x14ac:dyDescent="0.25">
      <c r="E2067">
        <v>14721</v>
      </c>
      <c r="F2067" t="s">
        <v>2665</v>
      </c>
      <c r="G2067" t="s">
        <v>2888</v>
      </c>
      <c r="H2067"/>
    </row>
    <row r="2068" spans="5:8" x14ac:dyDescent="0.25">
      <c r="E2068">
        <v>14722</v>
      </c>
      <c r="F2068" t="s">
        <v>2683</v>
      </c>
      <c r="G2068" t="s">
        <v>2683</v>
      </c>
      <c r="H2068"/>
    </row>
    <row r="2069" spans="5:8" x14ac:dyDescent="0.25">
      <c r="E2069">
        <v>14723</v>
      </c>
      <c r="F2069" t="s">
        <v>2683</v>
      </c>
      <c r="G2069" t="s">
        <v>2889</v>
      </c>
      <c r="H2069"/>
    </row>
    <row r="2070" spans="5:8" x14ac:dyDescent="0.25">
      <c r="E2070">
        <v>14724</v>
      </c>
      <c r="F2070" t="s">
        <v>2683</v>
      </c>
      <c r="G2070" t="s">
        <v>2890</v>
      </c>
      <c r="H2070"/>
    </row>
    <row r="2071" spans="5:8" x14ac:dyDescent="0.25">
      <c r="E2071">
        <v>14726</v>
      </c>
      <c r="F2071" t="s">
        <v>2678</v>
      </c>
      <c r="G2071" t="s">
        <v>2891</v>
      </c>
      <c r="H2071"/>
    </row>
    <row r="2072" spans="5:8" x14ac:dyDescent="0.25">
      <c r="E2072">
        <v>14727</v>
      </c>
      <c r="F2072" t="s">
        <v>2665</v>
      </c>
      <c r="G2072" t="s">
        <v>2892</v>
      </c>
      <c r="H2072"/>
    </row>
    <row r="2073" spans="5:8" x14ac:dyDescent="0.25">
      <c r="E2073">
        <v>14728</v>
      </c>
      <c r="F2073" t="s">
        <v>2683</v>
      </c>
      <c r="G2073" t="s">
        <v>2893</v>
      </c>
      <c r="H2073"/>
    </row>
    <row r="2074" spans="5:8" x14ac:dyDescent="0.25">
      <c r="E2074">
        <v>14729</v>
      </c>
      <c r="F2074" t="s">
        <v>2678</v>
      </c>
      <c r="G2074" t="s">
        <v>2894</v>
      </c>
      <c r="H2074"/>
    </row>
    <row r="2075" spans="5:8" x14ac:dyDescent="0.25">
      <c r="E2075">
        <v>14730</v>
      </c>
      <c r="F2075" t="s">
        <v>2678</v>
      </c>
      <c r="G2075" t="s">
        <v>2895</v>
      </c>
      <c r="H2075"/>
    </row>
    <row r="2076" spans="5:8" x14ac:dyDescent="0.25">
      <c r="E2076">
        <v>14731</v>
      </c>
      <c r="F2076" t="s">
        <v>2678</v>
      </c>
      <c r="G2076" t="s">
        <v>2896</v>
      </c>
      <c r="H2076"/>
    </row>
    <row r="2077" spans="5:8" x14ac:dyDescent="0.25">
      <c r="E2077">
        <v>14732</v>
      </c>
      <c r="F2077" t="s">
        <v>2683</v>
      </c>
      <c r="G2077" t="s">
        <v>2897</v>
      </c>
      <c r="H2077"/>
    </row>
    <row r="2078" spans="5:8" x14ac:dyDescent="0.25">
      <c r="E2078">
        <v>14733</v>
      </c>
      <c r="F2078" t="s">
        <v>2683</v>
      </c>
      <c r="G2078" t="s">
        <v>2898</v>
      </c>
      <c r="H2078"/>
    </row>
    <row r="2079" spans="5:8" x14ac:dyDescent="0.25">
      <c r="E2079">
        <v>14735</v>
      </c>
      <c r="F2079" t="s">
        <v>2665</v>
      </c>
      <c r="G2079" t="s">
        <v>2899</v>
      </c>
      <c r="H2079"/>
    </row>
    <row r="2080" spans="5:8" x14ac:dyDescent="0.25">
      <c r="E2080">
        <v>14736</v>
      </c>
      <c r="F2080" t="s">
        <v>2683</v>
      </c>
      <c r="G2080" t="s">
        <v>2900</v>
      </c>
      <c r="H2080"/>
    </row>
    <row r="2081" spans="5:8" x14ac:dyDescent="0.25">
      <c r="E2081">
        <v>14737</v>
      </c>
      <c r="F2081" t="s">
        <v>2678</v>
      </c>
      <c r="G2081" t="s">
        <v>2901</v>
      </c>
      <c r="H2081"/>
    </row>
    <row r="2082" spans="5:8" x14ac:dyDescent="0.25">
      <c r="E2082">
        <v>14738</v>
      </c>
      <c r="F2082" t="s">
        <v>2683</v>
      </c>
      <c r="G2082" t="s">
        <v>2902</v>
      </c>
      <c r="H2082"/>
    </row>
    <row r="2083" spans="5:8" x14ac:dyDescent="0.25">
      <c r="E2083">
        <v>14739</v>
      </c>
      <c r="F2083" t="s">
        <v>2665</v>
      </c>
      <c r="G2083" t="s">
        <v>2903</v>
      </c>
      <c r="H2083"/>
    </row>
    <row r="2084" spans="5:8" x14ac:dyDescent="0.25">
      <c r="E2084">
        <v>14740</v>
      </c>
      <c r="F2084" t="s">
        <v>2683</v>
      </c>
      <c r="G2084" t="s">
        <v>2904</v>
      </c>
      <c r="H2084"/>
    </row>
    <row r="2085" spans="5:8" x14ac:dyDescent="0.25">
      <c r="E2085">
        <v>14741</v>
      </c>
      <c r="F2085" t="s">
        <v>2678</v>
      </c>
      <c r="G2085" t="s">
        <v>2905</v>
      </c>
      <c r="H2085"/>
    </row>
    <row r="2086" spans="5:8" x14ac:dyDescent="0.25">
      <c r="E2086">
        <v>14742</v>
      </c>
      <c r="F2086" t="s">
        <v>2683</v>
      </c>
      <c r="G2086" t="s">
        <v>2906</v>
      </c>
      <c r="H2086"/>
    </row>
    <row r="2087" spans="5:8" x14ac:dyDescent="0.25">
      <c r="E2087">
        <v>14743</v>
      </c>
      <c r="F2087" t="s">
        <v>2678</v>
      </c>
      <c r="G2087" t="s">
        <v>2907</v>
      </c>
      <c r="H2087"/>
    </row>
    <row r="2088" spans="5:8" x14ac:dyDescent="0.25">
      <c r="E2088">
        <v>14744</v>
      </c>
      <c r="F2088" t="s">
        <v>2665</v>
      </c>
      <c r="G2088" t="s">
        <v>2908</v>
      </c>
      <c r="H2088"/>
    </row>
    <row r="2089" spans="5:8" x14ac:dyDescent="0.25">
      <c r="E2089">
        <v>14745</v>
      </c>
      <c r="F2089" t="s">
        <v>2665</v>
      </c>
      <c r="G2089" t="s">
        <v>2909</v>
      </c>
      <c r="H2089"/>
    </row>
    <row r="2090" spans="5:8" x14ac:dyDescent="0.25">
      <c r="E2090">
        <v>14747</v>
      </c>
      <c r="F2090" t="s">
        <v>2683</v>
      </c>
      <c r="G2090" t="s">
        <v>2910</v>
      </c>
      <c r="H2090"/>
    </row>
    <row r="2091" spans="5:8" x14ac:dyDescent="0.25">
      <c r="E2091">
        <v>14748</v>
      </c>
      <c r="F2091" t="s">
        <v>2678</v>
      </c>
      <c r="G2091" t="s">
        <v>2911</v>
      </c>
      <c r="H2091"/>
    </row>
    <row r="2092" spans="5:8" x14ac:dyDescent="0.25">
      <c r="E2092">
        <v>14750</v>
      </c>
      <c r="F2092" t="s">
        <v>2683</v>
      </c>
      <c r="G2092" t="s">
        <v>2912</v>
      </c>
      <c r="H2092"/>
    </row>
    <row r="2093" spans="5:8" x14ac:dyDescent="0.25">
      <c r="E2093">
        <v>14751</v>
      </c>
      <c r="F2093" t="s">
        <v>2678</v>
      </c>
      <c r="G2093" t="s">
        <v>2913</v>
      </c>
      <c r="H2093"/>
    </row>
    <row r="2094" spans="5:8" x14ac:dyDescent="0.25">
      <c r="E2094">
        <v>14752</v>
      </c>
      <c r="F2094" t="s">
        <v>2683</v>
      </c>
      <c r="G2094" t="s">
        <v>2914</v>
      </c>
      <c r="H2094"/>
    </row>
    <row r="2095" spans="5:8" x14ac:dyDescent="0.25">
      <c r="E2095">
        <v>14753</v>
      </c>
      <c r="F2095" t="s">
        <v>2678</v>
      </c>
      <c r="G2095" t="s">
        <v>2915</v>
      </c>
      <c r="H2095"/>
    </row>
    <row r="2096" spans="5:8" x14ac:dyDescent="0.25">
      <c r="E2096">
        <v>14754</v>
      </c>
      <c r="F2096" t="s">
        <v>2665</v>
      </c>
      <c r="G2096" t="s">
        <v>2916</v>
      </c>
      <c r="H2096"/>
    </row>
    <row r="2097" spans="5:8" x14ac:dyDescent="0.25">
      <c r="E2097">
        <v>14755</v>
      </c>
      <c r="F2097" t="s">
        <v>2678</v>
      </c>
      <c r="G2097" t="s">
        <v>2917</v>
      </c>
      <c r="H2097"/>
    </row>
    <row r="2098" spans="5:8" x14ac:dyDescent="0.25">
      <c r="E2098">
        <v>14756</v>
      </c>
      <c r="F2098" t="s">
        <v>2683</v>
      </c>
      <c r="G2098" t="s">
        <v>2918</v>
      </c>
      <c r="H2098"/>
    </row>
    <row r="2099" spans="5:8" x14ac:dyDescent="0.25">
      <c r="E2099">
        <v>14757</v>
      </c>
      <c r="F2099" t="s">
        <v>2683</v>
      </c>
      <c r="G2099" t="s">
        <v>2919</v>
      </c>
      <c r="H2099"/>
    </row>
    <row r="2100" spans="5:8" x14ac:dyDescent="0.25">
      <c r="E2100">
        <v>14758</v>
      </c>
      <c r="F2100" t="s">
        <v>2683</v>
      </c>
      <c r="G2100" t="s">
        <v>2920</v>
      </c>
      <c r="H2100"/>
    </row>
    <row r="2101" spans="5:8" x14ac:dyDescent="0.25">
      <c r="E2101">
        <v>14760</v>
      </c>
      <c r="F2101" t="s">
        <v>2678</v>
      </c>
      <c r="G2101" t="s">
        <v>2921</v>
      </c>
      <c r="H2101"/>
    </row>
    <row r="2102" spans="5:8" x14ac:dyDescent="0.25">
      <c r="E2102">
        <v>14766</v>
      </c>
      <c r="F2102" t="s">
        <v>2678</v>
      </c>
      <c r="G2102" t="s">
        <v>2922</v>
      </c>
      <c r="H2102"/>
    </row>
    <row r="2103" spans="5:8" x14ac:dyDescent="0.25">
      <c r="E2103">
        <v>14767</v>
      </c>
      <c r="F2103" t="s">
        <v>2683</v>
      </c>
      <c r="G2103" t="s">
        <v>2923</v>
      </c>
      <c r="H2103"/>
    </row>
    <row r="2104" spans="5:8" x14ac:dyDescent="0.25">
      <c r="E2104">
        <v>14769</v>
      </c>
      <c r="F2104" t="s">
        <v>2683</v>
      </c>
      <c r="G2104" t="s">
        <v>2924</v>
      </c>
      <c r="H2104"/>
    </row>
    <row r="2105" spans="5:8" x14ac:dyDescent="0.25">
      <c r="E2105">
        <v>14770</v>
      </c>
      <c r="F2105" t="s">
        <v>2678</v>
      </c>
      <c r="G2105" t="s">
        <v>2925</v>
      </c>
      <c r="H2105"/>
    </row>
    <row r="2106" spans="5:8" x14ac:dyDescent="0.25">
      <c r="E2106">
        <v>14772</v>
      </c>
      <c r="F2106" t="s">
        <v>2678</v>
      </c>
      <c r="G2106" t="s">
        <v>2926</v>
      </c>
      <c r="H2106"/>
    </row>
    <row r="2107" spans="5:8" x14ac:dyDescent="0.25">
      <c r="E2107">
        <v>14774</v>
      </c>
      <c r="F2107" t="s">
        <v>2665</v>
      </c>
      <c r="G2107" t="s">
        <v>2927</v>
      </c>
      <c r="H2107"/>
    </row>
    <row r="2108" spans="5:8" x14ac:dyDescent="0.25">
      <c r="E2108">
        <v>14775</v>
      </c>
      <c r="F2108" t="s">
        <v>2683</v>
      </c>
      <c r="G2108" t="s">
        <v>2928</v>
      </c>
      <c r="H2108"/>
    </row>
    <row r="2109" spans="5:8" x14ac:dyDescent="0.25">
      <c r="E2109">
        <v>14777</v>
      </c>
      <c r="F2109" t="s">
        <v>2665</v>
      </c>
      <c r="G2109" t="s">
        <v>2929</v>
      </c>
      <c r="H2109"/>
    </row>
    <row r="2110" spans="5:8" x14ac:dyDescent="0.25">
      <c r="E2110">
        <v>14778</v>
      </c>
      <c r="F2110" t="s">
        <v>2678</v>
      </c>
      <c r="G2110" t="s">
        <v>2930</v>
      </c>
      <c r="H2110"/>
    </row>
    <row r="2111" spans="5:8" x14ac:dyDescent="0.25">
      <c r="E2111">
        <v>14779</v>
      </c>
      <c r="F2111" t="s">
        <v>2678</v>
      </c>
      <c r="G2111" t="s">
        <v>2931</v>
      </c>
      <c r="H2111"/>
    </row>
    <row r="2112" spans="5:8" x14ac:dyDescent="0.25">
      <c r="E2112">
        <v>14781</v>
      </c>
      <c r="F2112" t="s">
        <v>2683</v>
      </c>
      <c r="G2112" t="s">
        <v>2932</v>
      </c>
      <c r="H2112"/>
    </row>
    <row r="2113" spans="5:8" x14ac:dyDescent="0.25">
      <c r="E2113">
        <v>14782</v>
      </c>
      <c r="F2113" t="s">
        <v>2683</v>
      </c>
      <c r="G2113" t="s">
        <v>2933</v>
      </c>
      <c r="H2113"/>
    </row>
    <row r="2114" spans="5:8" x14ac:dyDescent="0.25">
      <c r="E2114">
        <v>14783</v>
      </c>
      <c r="F2114" t="s">
        <v>2678</v>
      </c>
      <c r="G2114" t="s">
        <v>2934</v>
      </c>
      <c r="H2114"/>
    </row>
    <row r="2115" spans="5:8" x14ac:dyDescent="0.25">
      <c r="E2115">
        <v>14784</v>
      </c>
      <c r="F2115" t="s">
        <v>2683</v>
      </c>
      <c r="G2115" t="s">
        <v>2935</v>
      </c>
      <c r="H2115"/>
    </row>
    <row r="2116" spans="5:8" x14ac:dyDescent="0.25">
      <c r="E2116">
        <v>14785</v>
      </c>
      <c r="F2116" t="s">
        <v>2683</v>
      </c>
      <c r="G2116" t="s">
        <v>2936</v>
      </c>
      <c r="H2116"/>
    </row>
    <row r="2117" spans="5:8" x14ac:dyDescent="0.25">
      <c r="E2117">
        <v>14786</v>
      </c>
      <c r="F2117" t="s">
        <v>2665</v>
      </c>
      <c r="G2117" t="s">
        <v>2937</v>
      </c>
      <c r="H2117"/>
    </row>
    <row r="2118" spans="5:8" x14ac:dyDescent="0.25">
      <c r="E2118">
        <v>14787</v>
      </c>
      <c r="F2118" t="s">
        <v>2683</v>
      </c>
      <c r="G2118" t="s">
        <v>2938</v>
      </c>
      <c r="H2118"/>
    </row>
    <row r="2119" spans="5:8" x14ac:dyDescent="0.25">
      <c r="E2119">
        <v>14788</v>
      </c>
      <c r="F2119" t="s">
        <v>2678</v>
      </c>
      <c r="G2119" t="s">
        <v>2939</v>
      </c>
      <c r="H2119"/>
    </row>
    <row r="2120" spans="5:8" x14ac:dyDescent="0.25">
      <c r="E2120">
        <v>14801</v>
      </c>
      <c r="F2120" t="s">
        <v>2834</v>
      </c>
      <c r="G2120" t="s">
        <v>2940</v>
      </c>
      <c r="H2120"/>
    </row>
    <row r="2121" spans="5:8" x14ac:dyDescent="0.25">
      <c r="E2121">
        <v>14802</v>
      </c>
      <c r="F2121" t="s">
        <v>2665</v>
      </c>
      <c r="G2121" t="s">
        <v>2941</v>
      </c>
      <c r="H2121"/>
    </row>
    <row r="2122" spans="5:8" x14ac:dyDescent="0.25">
      <c r="E2122">
        <v>14803</v>
      </c>
      <c r="F2122" t="s">
        <v>2665</v>
      </c>
      <c r="G2122" t="s">
        <v>2942</v>
      </c>
      <c r="H2122"/>
    </row>
    <row r="2123" spans="5:8" x14ac:dyDescent="0.25">
      <c r="E2123">
        <v>14804</v>
      </c>
      <c r="F2123" t="s">
        <v>2665</v>
      </c>
      <c r="G2123" t="s">
        <v>2943</v>
      </c>
      <c r="H2123"/>
    </row>
    <row r="2124" spans="5:8" x14ac:dyDescent="0.25">
      <c r="E2124">
        <v>14805</v>
      </c>
      <c r="F2124" t="s">
        <v>2945</v>
      </c>
      <c r="G2124" t="s">
        <v>2944</v>
      </c>
      <c r="H2124"/>
    </row>
    <row r="2125" spans="5:8" x14ac:dyDescent="0.25">
      <c r="E2125">
        <v>14806</v>
      </c>
      <c r="F2125" t="s">
        <v>2665</v>
      </c>
      <c r="G2125" t="s">
        <v>2946</v>
      </c>
      <c r="H2125"/>
    </row>
    <row r="2126" spans="5:8" x14ac:dyDescent="0.25">
      <c r="E2126">
        <v>14807</v>
      </c>
      <c r="F2126" t="s">
        <v>2834</v>
      </c>
      <c r="G2126" t="s">
        <v>2947</v>
      </c>
      <c r="H2126"/>
    </row>
    <row r="2127" spans="5:8" x14ac:dyDescent="0.25">
      <c r="E2127">
        <v>14808</v>
      </c>
      <c r="F2127" t="s">
        <v>2834</v>
      </c>
      <c r="G2127" t="s">
        <v>2948</v>
      </c>
      <c r="H2127"/>
    </row>
    <row r="2128" spans="5:8" x14ac:dyDescent="0.25">
      <c r="E2128">
        <v>14809</v>
      </c>
      <c r="F2128" t="s">
        <v>2834</v>
      </c>
      <c r="G2128" t="s">
        <v>2949</v>
      </c>
      <c r="H2128"/>
    </row>
    <row r="2129" spans="5:8" x14ac:dyDescent="0.25">
      <c r="E2129">
        <v>14810</v>
      </c>
      <c r="F2129" t="s">
        <v>2834</v>
      </c>
      <c r="G2129" t="s">
        <v>2950</v>
      </c>
      <c r="H2129"/>
    </row>
    <row r="2130" spans="5:8" x14ac:dyDescent="0.25">
      <c r="E2130">
        <v>14812</v>
      </c>
      <c r="F2130" t="s">
        <v>2945</v>
      </c>
      <c r="G2130" t="s">
        <v>2951</v>
      </c>
      <c r="H2130"/>
    </row>
    <row r="2131" spans="5:8" x14ac:dyDescent="0.25">
      <c r="E2131">
        <v>14813</v>
      </c>
      <c r="F2131" t="s">
        <v>2665</v>
      </c>
      <c r="G2131" t="s">
        <v>2952</v>
      </c>
      <c r="H2131"/>
    </row>
    <row r="2132" spans="5:8" x14ac:dyDescent="0.25">
      <c r="E2132">
        <v>14814</v>
      </c>
      <c r="F2132" t="s">
        <v>2954</v>
      </c>
      <c r="G2132" t="s">
        <v>2953</v>
      </c>
      <c r="H2132"/>
    </row>
    <row r="2133" spans="5:8" x14ac:dyDescent="0.25">
      <c r="E2133">
        <v>14815</v>
      </c>
      <c r="F2133" t="s">
        <v>2945</v>
      </c>
      <c r="G2133" t="s">
        <v>2955</v>
      </c>
      <c r="H2133"/>
    </row>
    <row r="2134" spans="5:8" x14ac:dyDescent="0.25">
      <c r="E2134">
        <v>14816</v>
      </c>
      <c r="F2134" t="s">
        <v>2954</v>
      </c>
      <c r="G2134" t="s">
        <v>2956</v>
      </c>
      <c r="H2134"/>
    </row>
    <row r="2135" spans="5:8" x14ac:dyDescent="0.25">
      <c r="E2135">
        <v>14817</v>
      </c>
      <c r="F2135" t="s">
        <v>2267</v>
      </c>
      <c r="G2135" t="s">
        <v>2957</v>
      </c>
      <c r="H2135"/>
    </row>
    <row r="2136" spans="5:8" x14ac:dyDescent="0.25">
      <c r="E2136">
        <v>14818</v>
      </c>
      <c r="F2136" t="s">
        <v>2945</v>
      </c>
      <c r="G2136" t="s">
        <v>2958</v>
      </c>
      <c r="H2136"/>
    </row>
    <row r="2137" spans="5:8" x14ac:dyDescent="0.25">
      <c r="E2137">
        <v>14819</v>
      </c>
      <c r="F2137" t="s">
        <v>2834</v>
      </c>
      <c r="G2137" t="s">
        <v>2959</v>
      </c>
      <c r="H2137"/>
    </row>
    <row r="2138" spans="5:8" x14ac:dyDescent="0.25">
      <c r="E2138">
        <v>14820</v>
      </c>
      <c r="F2138" t="s">
        <v>2834</v>
      </c>
      <c r="G2138" t="s">
        <v>2960</v>
      </c>
      <c r="H2138"/>
    </row>
    <row r="2139" spans="5:8" x14ac:dyDescent="0.25">
      <c r="E2139">
        <v>14821</v>
      </c>
      <c r="F2139" t="s">
        <v>2834</v>
      </c>
      <c r="G2139" t="s">
        <v>2961</v>
      </c>
      <c r="H2139"/>
    </row>
    <row r="2140" spans="5:8" x14ac:dyDescent="0.25">
      <c r="E2140">
        <v>14822</v>
      </c>
      <c r="F2140" t="s">
        <v>2665</v>
      </c>
      <c r="G2140" t="s">
        <v>2962</v>
      </c>
      <c r="H2140"/>
    </row>
    <row r="2141" spans="5:8" x14ac:dyDescent="0.25">
      <c r="E2141">
        <v>14823</v>
      </c>
      <c r="F2141" t="s">
        <v>2834</v>
      </c>
      <c r="G2141" t="s">
        <v>2963</v>
      </c>
      <c r="H2141"/>
    </row>
    <row r="2142" spans="5:8" x14ac:dyDescent="0.25">
      <c r="E2142">
        <v>14824</v>
      </c>
      <c r="F2142" t="s">
        <v>2945</v>
      </c>
      <c r="G2142" t="s">
        <v>2964</v>
      </c>
      <c r="H2142"/>
    </row>
    <row r="2143" spans="5:8" x14ac:dyDescent="0.25">
      <c r="E2143">
        <v>14825</v>
      </c>
      <c r="F2143" t="s">
        <v>2954</v>
      </c>
      <c r="G2143" t="s">
        <v>2954</v>
      </c>
      <c r="H2143"/>
    </row>
    <row r="2144" spans="5:8" x14ac:dyDescent="0.25">
      <c r="E2144">
        <v>14826</v>
      </c>
      <c r="F2144" t="s">
        <v>2834</v>
      </c>
      <c r="G2144" t="s">
        <v>2965</v>
      </c>
      <c r="H2144"/>
    </row>
    <row r="2145" spans="5:8" x14ac:dyDescent="0.25">
      <c r="E2145">
        <v>14827</v>
      </c>
      <c r="F2145" t="s">
        <v>2834</v>
      </c>
      <c r="G2145" t="s">
        <v>2966</v>
      </c>
      <c r="H2145"/>
    </row>
    <row r="2146" spans="5:8" x14ac:dyDescent="0.25">
      <c r="E2146">
        <v>14830</v>
      </c>
      <c r="F2146" t="s">
        <v>2834</v>
      </c>
      <c r="G2146" t="s">
        <v>2967</v>
      </c>
      <c r="H2146"/>
    </row>
    <row r="2147" spans="5:8" x14ac:dyDescent="0.25">
      <c r="E2147">
        <v>14831</v>
      </c>
      <c r="F2147" t="s">
        <v>2834</v>
      </c>
      <c r="G2147" t="s">
        <v>2967</v>
      </c>
      <c r="H2147"/>
    </row>
    <row r="2148" spans="5:8" x14ac:dyDescent="0.25">
      <c r="E2148">
        <v>14836</v>
      </c>
      <c r="F2148" t="s">
        <v>2002</v>
      </c>
      <c r="G2148" t="s">
        <v>2968</v>
      </c>
      <c r="H2148"/>
    </row>
    <row r="2149" spans="5:8" x14ac:dyDescent="0.25">
      <c r="E2149">
        <v>14837</v>
      </c>
      <c r="F2149" t="s">
        <v>2762</v>
      </c>
      <c r="G2149" t="s">
        <v>2969</v>
      </c>
      <c r="H2149"/>
    </row>
    <row r="2150" spans="5:8" x14ac:dyDescent="0.25">
      <c r="E2150">
        <v>14838</v>
      </c>
      <c r="F2150" t="s">
        <v>2954</v>
      </c>
      <c r="G2150" t="s">
        <v>2970</v>
      </c>
      <c r="H2150"/>
    </row>
    <row r="2151" spans="5:8" x14ac:dyDescent="0.25">
      <c r="E2151">
        <v>14839</v>
      </c>
      <c r="F2151" t="s">
        <v>2834</v>
      </c>
      <c r="G2151" t="s">
        <v>2971</v>
      </c>
      <c r="H2151"/>
    </row>
    <row r="2152" spans="5:8" x14ac:dyDescent="0.25">
      <c r="E2152">
        <v>14840</v>
      </c>
      <c r="F2152" t="s">
        <v>2834</v>
      </c>
      <c r="G2152" t="s">
        <v>2972</v>
      </c>
      <c r="H2152"/>
    </row>
    <row r="2153" spans="5:8" x14ac:dyDescent="0.25">
      <c r="E2153">
        <v>14841</v>
      </c>
      <c r="F2153" t="s">
        <v>2945</v>
      </c>
      <c r="G2153" t="s">
        <v>2973</v>
      </c>
      <c r="H2153"/>
    </row>
    <row r="2154" spans="5:8" x14ac:dyDescent="0.25">
      <c r="E2154">
        <v>14842</v>
      </c>
      <c r="F2154" t="s">
        <v>2762</v>
      </c>
      <c r="G2154" t="s">
        <v>2974</v>
      </c>
      <c r="H2154"/>
    </row>
    <row r="2155" spans="5:8" x14ac:dyDescent="0.25">
      <c r="E2155">
        <v>14843</v>
      </c>
      <c r="F2155" t="s">
        <v>2834</v>
      </c>
      <c r="G2155" t="s">
        <v>2975</v>
      </c>
      <c r="H2155"/>
    </row>
    <row r="2156" spans="5:8" x14ac:dyDescent="0.25">
      <c r="E2156">
        <v>14845</v>
      </c>
      <c r="F2156" t="s">
        <v>2954</v>
      </c>
      <c r="G2156" t="s">
        <v>2976</v>
      </c>
      <c r="H2156"/>
    </row>
    <row r="2157" spans="5:8" x14ac:dyDescent="0.25">
      <c r="E2157">
        <v>14846</v>
      </c>
      <c r="F2157" t="s">
        <v>2002</v>
      </c>
      <c r="G2157" t="s">
        <v>2977</v>
      </c>
      <c r="H2157"/>
    </row>
    <row r="2158" spans="5:8" x14ac:dyDescent="0.25">
      <c r="E2158">
        <v>14847</v>
      </c>
      <c r="F2158" t="s">
        <v>2278</v>
      </c>
      <c r="G2158" t="s">
        <v>2978</v>
      </c>
      <c r="H2158"/>
    </row>
    <row r="2159" spans="5:8" x14ac:dyDescent="0.25">
      <c r="E2159">
        <v>14850</v>
      </c>
      <c r="F2159" t="s">
        <v>2267</v>
      </c>
      <c r="G2159" t="s">
        <v>2979</v>
      </c>
      <c r="H2159"/>
    </row>
    <row r="2160" spans="5:8" x14ac:dyDescent="0.25">
      <c r="E2160">
        <v>14851</v>
      </c>
      <c r="F2160" t="s">
        <v>2267</v>
      </c>
      <c r="G2160" t="s">
        <v>2979</v>
      </c>
      <c r="H2160"/>
    </row>
    <row r="2161" spans="5:8" x14ac:dyDescent="0.25">
      <c r="E2161">
        <v>14852</v>
      </c>
      <c r="F2161" t="s">
        <v>2267</v>
      </c>
      <c r="G2161" t="s">
        <v>2979</v>
      </c>
      <c r="H2161"/>
    </row>
    <row r="2162" spans="5:8" x14ac:dyDescent="0.25">
      <c r="E2162">
        <v>14853</v>
      </c>
      <c r="F2162" t="s">
        <v>2267</v>
      </c>
      <c r="G2162" t="s">
        <v>2979</v>
      </c>
      <c r="H2162"/>
    </row>
    <row r="2163" spans="5:8" x14ac:dyDescent="0.25">
      <c r="E2163">
        <v>14854</v>
      </c>
      <c r="F2163" t="s">
        <v>2267</v>
      </c>
      <c r="G2163" t="s">
        <v>2980</v>
      </c>
      <c r="H2163"/>
    </row>
    <row r="2164" spans="5:8" x14ac:dyDescent="0.25">
      <c r="E2164">
        <v>14855</v>
      </c>
      <c r="F2164" t="s">
        <v>2834</v>
      </c>
      <c r="G2164" t="s">
        <v>2981</v>
      </c>
      <c r="H2164"/>
    </row>
    <row r="2165" spans="5:8" x14ac:dyDescent="0.25">
      <c r="E2165">
        <v>14856</v>
      </c>
      <c r="F2165" t="s">
        <v>2834</v>
      </c>
      <c r="G2165" t="s">
        <v>2982</v>
      </c>
      <c r="H2165"/>
    </row>
    <row r="2166" spans="5:8" x14ac:dyDescent="0.25">
      <c r="E2166">
        <v>14857</v>
      </c>
      <c r="F2166" t="s">
        <v>2762</v>
      </c>
      <c r="G2166" t="s">
        <v>2983</v>
      </c>
      <c r="H2166"/>
    </row>
    <row r="2167" spans="5:8" x14ac:dyDescent="0.25">
      <c r="E2167">
        <v>14858</v>
      </c>
      <c r="F2167" t="s">
        <v>2834</v>
      </c>
      <c r="G2167" t="s">
        <v>2984</v>
      </c>
      <c r="H2167"/>
    </row>
    <row r="2168" spans="5:8" x14ac:dyDescent="0.25">
      <c r="E2168">
        <v>14859</v>
      </c>
      <c r="F2168" t="s">
        <v>2558</v>
      </c>
      <c r="G2168" t="s">
        <v>2985</v>
      </c>
      <c r="H2168"/>
    </row>
    <row r="2169" spans="5:8" x14ac:dyDescent="0.25">
      <c r="E2169">
        <v>14860</v>
      </c>
      <c r="F2169" t="s">
        <v>2278</v>
      </c>
      <c r="G2169" t="s">
        <v>2986</v>
      </c>
      <c r="H2169"/>
    </row>
    <row r="2170" spans="5:8" x14ac:dyDescent="0.25">
      <c r="E2170">
        <v>14861</v>
      </c>
      <c r="F2170" t="s">
        <v>2954</v>
      </c>
      <c r="G2170" t="s">
        <v>2987</v>
      </c>
      <c r="H2170"/>
    </row>
    <row r="2171" spans="5:8" x14ac:dyDescent="0.25">
      <c r="E2171">
        <v>14863</v>
      </c>
      <c r="F2171" t="s">
        <v>2945</v>
      </c>
      <c r="G2171" t="s">
        <v>2988</v>
      </c>
      <c r="H2171"/>
    </row>
    <row r="2172" spans="5:8" x14ac:dyDescent="0.25">
      <c r="E2172">
        <v>14864</v>
      </c>
      <c r="F2172" t="s">
        <v>2954</v>
      </c>
      <c r="G2172" t="s">
        <v>2989</v>
      </c>
      <c r="H2172"/>
    </row>
    <row r="2173" spans="5:8" x14ac:dyDescent="0.25">
      <c r="E2173">
        <v>14865</v>
      </c>
      <c r="F2173" t="s">
        <v>2945</v>
      </c>
      <c r="G2173" t="s">
        <v>2990</v>
      </c>
      <c r="H2173"/>
    </row>
    <row r="2174" spans="5:8" x14ac:dyDescent="0.25">
      <c r="E2174">
        <v>14867</v>
      </c>
      <c r="F2174" t="s">
        <v>2267</v>
      </c>
      <c r="G2174" t="s">
        <v>2991</v>
      </c>
      <c r="H2174"/>
    </row>
    <row r="2175" spans="5:8" x14ac:dyDescent="0.25">
      <c r="E2175">
        <v>14869</v>
      </c>
      <c r="F2175" t="s">
        <v>2945</v>
      </c>
      <c r="G2175" t="s">
        <v>2992</v>
      </c>
      <c r="H2175"/>
    </row>
    <row r="2176" spans="5:8" x14ac:dyDescent="0.25">
      <c r="E2176">
        <v>14870</v>
      </c>
      <c r="F2176" t="s">
        <v>2834</v>
      </c>
      <c r="G2176" t="s">
        <v>2993</v>
      </c>
      <c r="H2176"/>
    </row>
    <row r="2177" spans="5:8" x14ac:dyDescent="0.25">
      <c r="E2177">
        <v>14871</v>
      </c>
      <c r="F2177" t="s">
        <v>2954</v>
      </c>
      <c r="G2177" t="s">
        <v>2994</v>
      </c>
      <c r="H2177"/>
    </row>
    <row r="2178" spans="5:8" x14ac:dyDescent="0.25">
      <c r="E2178">
        <v>14872</v>
      </c>
      <c r="F2178" t="s">
        <v>2954</v>
      </c>
      <c r="G2178" t="s">
        <v>2995</v>
      </c>
      <c r="H2178"/>
    </row>
    <row r="2179" spans="5:8" x14ac:dyDescent="0.25">
      <c r="E2179">
        <v>14873</v>
      </c>
      <c r="F2179" t="s">
        <v>2834</v>
      </c>
      <c r="G2179" t="s">
        <v>2996</v>
      </c>
      <c r="H2179"/>
    </row>
    <row r="2180" spans="5:8" x14ac:dyDescent="0.25">
      <c r="E2180">
        <v>14874</v>
      </c>
      <c r="F2180" t="s">
        <v>2834</v>
      </c>
      <c r="G2180" t="s">
        <v>2997</v>
      </c>
      <c r="H2180"/>
    </row>
    <row r="2181" spans="5:8" x14ac:dyDescent="0.25">
      <c r="E2181">
        <v>14876</v>
      </c>
      <c r="F2181" t="s">
        <v>2945</v>
      </c>
      <c r="G2181" t="s">
        <v>2998</v>
      </c>
      <c r="H2181"/>
    </row>
    <row r="2182" spans="5:8" x14ac:dyDescent="0.25">
      <c r="E2182">
        <v>14877</v>
      </c>
      <c r="F2182" t="s">
        <v>2834</v>
      </c>
      <c r="G2182" t="s">
        <v>2999</v>
      </c>
      <c r="H2182"/>
    </row>
    <row r="2183" spans="5:8" x14ac:dyDescent="0.25">
      <c r="E2183">
        <v>14878</v>
      </c>
      <c r="F2183" t="s">
        <v>2945</v>
      </c>
      <c r="G2183" t="s">
        <v>3000</v>
      </c>
      <c r="H2183"/>
    </row>
    <row r="2184" spans="5:8" x14ac:dyDescent="0.25">
      <c r="E2184">
        <v>14879</v>
      </c>
      <c r="F2184" t="s">
        <v>2834</v>
      </c>
      <c r="G2184" t="s">
        <v>3001</v>
      </c>
      <c r="H2184"/>
    </row>
    <row r="2185" spans="5:8" x14ac:dyDescent="0.25">
      <c r="E2185">
        <v>14880</v>
      </c>
      <c r="F2185" t="s">
        <v>2665</v>
      </c>
      <c r="G2185" t="s">
        <v>3002</v>
      </c>
      <c r="H2185"/>
    </row>
    <row r="2186" spans="5:8" x14ac:dyDescent="0.25">
      <c r="E2186">
        <v>14881</v>
      </c>
      <c r="F2186" t="s">
        <v>2267</v>
      </c>
      <c r="G2186" t="s">
        <v>3003</v>
      </c>
      <c r="H2186"/>
    </row>
    <row r="2187" spans="5:8" x14ac:dyDescent="0.25">
      <c r="E2187">
        <v>14882</v>
      </c>
      <c r="F2187" t="s">
        <v>2267</v>
      </c>
      <c r="G2187" t="s">
        <v>3004</v>
      </c>
      <c r="H2187"/>
    </row>
    <row r="2188" spans="5:8" x14ac:dyDescent="0.25">
      <c r="E2188">
        <v>14883</v>
      </c>
      <c r="F2188" t="s">
        <v>2558</v>
      </c>
      <c r="G2188" t="s">
        <v>3005</v>
      </c>
      <c r="H2188"/>
    </row>
    <row r="2189" spans="5:8" x14ac:dyDescent="0.25">
      <c r="E2189">
        <v>14884</v>
      </c>
      <c r="F2189" t="s">
        <v>2665</v>
      </c>
      <c r="G2189" t="s">
        <v>3006</v>
      </c>
      <c r="H2189"/>
    </row>
    <row r="2190" spans="5:8" x14ac:dyDescent="0.25">
      <c r="E2190">
        <v>14885</v>
      </c>
      <c r="F2190" t="s">
        <v>2834</v>
      </c>
      <c r="G2190" t="s">
        <v>3007</v>
      </c>
      <c r="H2190"/>
    </row>
    <row r="2191" spans="5:8" x14ac:dyDescent="0.25">
      <c r="E2191">
        <v>14886</v>
      </c>
      <c r="F2191" t="s">
        <v>2267</v>
      </c>
      <c r="G2191" t="s">
        <v>3008</v>
      </c>
      <c r="H2191"/>
    </row>
    <row r="2192" spans="5:8" x14ac:dyDescent="0.25">
      <c r="E2192">
        <v>14887</v>
      </c>
      <c r="F2192" t="s">
        <v>2945</v>
      </c>
      <c r="G2192" t="s">
        <v>3009</v>
      </c>
      <c r="H2192"/>
    </row>
    <row r="2193" spans="5:8" x14ac:dyDescent="0.25">
      <c r="E2193">
        <v>14889</v>
      </c>
      <c r="F2193" t="s">
        <v>2954</v>
      </c>
      <c r="G2193" t="s">
        <v>3010</v>
      </c>
      <c r="H2193"/>
    </row>
    <row r="2194" spans="5:8" x14ac:dyDescent="0.25">
      <c r="E2194">
        <v>14891</v>
      </c>
      <c r="F2194" t="s">
        <v>2945</v>
      </c>
      <c r="G2194" t="s">
        <v>3011</v>
      </c>
      <c r="H2194"/>
    </row>
    <row r="2195" spans="5:8" x14ac:dyDescent="0.25">
      <c r="E2195">
        <v>14892</v>
      </c>
      <c r="F2195" t="s">
        <v>2558</v>
      </c>
      <c r="G2195" t="s">
        <v>3012</v>
      </c>
      <c r="H2195"/>
    </row>
    <row r="2196" spans="5:8" x14ac:dyDescent="0.25">
      <c r="E2196">
        <v>14893</v>
      </c>
      <c r="F2196" t="s">
        <v>2945</v>
      </c>
      <c r="G2196" t="s">
        <v>2331</v>
      </c>
      <c r="H2196"/>
    </row>
    <row r="2197" spans="5:8" x14ac:dyDescent="0.25">
      <c r="E2197">
        <v>14894</v>
      </c>
      <c r="F2197" t="s">
        <v>2954</v>
      </c>
      <c r="G2197" t="s">
        <v>3013</v>
      </c>
      <c r="H2197"/>
    </row>
    <row r="2198" spans="5:8" x14ac:dyDescent="0.25">
      <c r="E2198">
        <v>14895</v>
      </c>
      <c r="F2198" t="s">
        <v>2665</v>
      </c>
      <c r="G2198" t="s">
        <v>3014</v>
      </c>
      <c r="H2198"/>
    </row>
    <row r="2199" spans="5:8" x14ac:dyDescent="0.25">
      <c r="E2199">
        <v>14897</v>
      </c>
      <c r="F2199" t="s">
        <v>2665</v>
      </c>
      <c r="G2199" t="s">
        <v>3015</v>
      </c>
      <c r="H2199"/>
    </row>
    <row r="2200" spans="5:8" x14ac:dyDescent="0.25">
      <c r="E2200">
        <v>14898</v>
      </c>
      <c r="F2200" t="s">
        <v>2834</v>
      </c>
      <c r="G2200" t="s">
        <v>3016</v>
      </c>
      <c r="H2200"/>
    </row>
    <row r="2201" spans="5:8" x14ac:dyDescent="0.25">
      <c r="E2201">
        <v>14901</v>
      </c>
      <c r="F2201" t="s">
        <v>2954</v>
      </c>
      <c r="G2201" t="s">
        <v>3017</v>
      </c>
      <c r="H2201"/>
    </row>
    <row r="2202" spans="5:8" x14ac:dyDescent="0.25">
      <c r="E2202">
        <v>14902</v>
      </c>
      <c r="F2202" t="s">
        <v>2954</v>
      </c>
      <c r="G2202" t="s">
        <v>3017</v>
      </c>
      <c r="H2202"/>
    </row>
    <row r="2203" spans="5:8" x14ac:dyDescent="0.25">
      <c r="E2203">
        <v>14903</v>
      </c>
      <c r="F2203" t="s">
        <v>2954</v>
      </c>
      <c r="G2203" t="s">
        <v>3017</v>
      </c>
      <c r="H2203"/>
    </row>
    <row r="2204" spans="5:8" x14ac:dyDescent="0.25">
      <c r="E2204">
        <v>14904</v>
      </c>
      <c r="F2204" t="s">
        <v>2954</v>
      </c>
      <c r="G2204" t="s">
        <v>3017</v>
      </c>
      <c r="H2204"/>
    </row>
    <row r="2205" spans="5:8" x14ac:dyDescent="0.25">
      <c r="E2205">
        <v>14905</v>
      </c>
      <c r="F2205" t="s">
        <v>2954</v>
      </c>
      <c r="G2205" t="s">
        <v>3017</v>
      </c>
      <c r="H2205"/>
    </row>
    <row r="2206" spans="5:8" x14ac:dyDescent="0.25">
      <c r="E2206">
        <v>14925</v>
      </c>
      <c r="F2206" t="s">
        <v>2954</v>
      </c>
      <c r="G2206" t="s">
        <v>3017</v>
      </c>
      <c r="H2206"/>
    </row>
  </sheetData>
  <sortState xmlns:xlrd2="http://schemas.microsoft.com/office/spreadsheetml/2017/richdata2" ref="A2:C620">
    <sortCondition ref="B2"/>
  </sortState>
  <hyperlinks>
    <hyperlink ref="E2" r:id="rId1" display="https://www.zipcodestogo.com/Holtsville/NY/00501/" xr:uid="{1DEBFE71-E03D-4A8D-8A09-29A882690E64}"/>
    <hyperlink ref="F2" r:id="rId2" display="https://www.zipcodestogo.com/Suffolk/NY/" xr:uid="{70250579-913C-4586-98E2-6AC97362917A}"/>
    <hyperlink ref="E3" r:id="rId3" display="https://www.zipcodestogo.com/Holtsville/NY/00544/" xr:uid="{2851B36B-91FA-4969-8F06-C59A77628F05}"/>
    <hyperlink ref="F3" r:id="rId4" display="https://www.zipcodestogo.com/Suffolk/NY/" xr:uid="{D86D1BE9-C981-4298-83C6-1D050E237F78}"/>
    <hyperlink ref="E4" r:id="rId5" display="https://www.zipcodestogo.com/Fishers Island/NY/06390/" xr:uid="{53FF2F58-7A14-4205-9FDF-E6A4B6A1FBF2}"/>
    <hyperlink ref="F4" r:id="rId6" display="https://www.zipcodestogo.com/Suffolk/NY/" xr:uid="{72675B37-09F2-40D3-B080-DE4302692204}"/>
    <hyperlink ref="E5" r:id="rId7" display="https://www.zipcodestogo.com/New York/NY/10001/" xr:uid="{0F7CEDF0-D774-42E1-81CF-00CCE00BDAFE}"/>
    <hyperlink ref="F5" r:id="rId8" display="https://www.zipcodestogo.com/New york/NY/" xr:uid="{BF1E5311-A66A-4385-897B-9085CB2D94DF}"/>
    <hyperlink ref="E6" r:id="rId9" display="https://www.zipcodestogo.com/New York/NY/10002/" xr:uid="{925D9B19-82CC-4286-8F37-C74937ED0293}"/>
    <hyperlink ref="F6" r:id="rId10" display="https://www.zipcodestogo.com/New york/NY/" xr:uid="{D3894735-DB45-4864-9BC6-00C59E088ED4}"/>
    <hyperlink ref="E7" r:id="rId11" display="https://www.zipcodestogo.com/New York/NY/10003/" xr:uid="{7F5F46C5-0603-4A8A-8A16-F3A81FB56AE9}"/>
    <hyperlink ref="F7" r:id="rId12" display="https://www.zipcodestogo.com/New york/NY/" xr:uid="{51C3F2DD-0FBD-4E68-987C-C9A512F44AD8}"/>
    <hyperlink ref="E8" r:id="rId13" display="https://www.zipcodestogo.com/New York/NY/10004/" xr:uid="{F1452F94-6785-44D3-A7CB-671364F20CE7}"/>
    <hyperlink ref="F8" r:id="rId14" display="https://www.zipcodestogo.com/New york/NY/" xr:uid="{82B67D1F-63E9-412B-8500-73E433917EB4}"/>
    <hyperlink ref="E9" r:id="rId15" display="https://www.zipcodestogo.com/New York/NY/10005/" xr:uid="{70ECF275-2BFD-47A7-8A29-F69B02105A26}"/>
    <hyperlink ref="F9" r:id="rId16" display="https://www.zipcodestogo.com/New york/NY/" xr:uid="{3069D2E7-F973-4EBD-877E-8654BFD833A7}"/>
    <hyperlink ref="E10" r:id="rId17" display="https://www.zipcodestogo.com/New York/NY/10006/" xr:uid="{A279E8D8-C108-428D-984A-BC0D0A30BD8C}"/>
    <hyperlink ref="F10" r:id="rId18" display="https://www.zipcodestogo.com/New york/NY/" xr:uid="{41007057-EBBC-4642-A1D3-B349E88861FA}"/>
    <hyperlink ref="E11" r:id="rId19" display="https://www.zipcodestogo.com/New York/NY/10007/" xr:uid="{05E0055F-53DD-4294-B55D-43DFB1E60F23}"/>
    <hyperlink ref="F11" r:id="rId20" display="https://www.zipcodestogo.com/New york/NY/" xr:uid="{32DD9776-AA12-4FE1-A37A-D9DD9869A795}"/>
    <hyperlink ref="E12" r:id="rId21" display="https://www.zipcodestogo.com/New York/NY/10008/" xr:uid="{5F5B9D57-392F-47B3-A256-C2623E818733}"/>
    <hyperlink ref="F12" r:id="rId22" display="https://www.zipcodestogo.com/New york/NY/" xr:uid="{927AC1DC-BA79-49F2-990F-A34DF55D9D15}"/>
    <hyperlink ref="E13" r:id="rId23" display="https://www.zipcodestogo.com/New York/NY/10009/" xr:uid="{9C502D77-E337-4E79-9909-DA272C0B3566}"/>
    <hyperlink ref="F13" r:id="rId24" display="https://www.zipcodestogo.com/New york/NY/" xr:uid="{8CBC17D1-2B45-4191-BE13-618F56929B2C}"/>
    <hyperlink ref="E14" r:id="rId25" display="https://www.zipcodestogo.com/New York/NY/10010/" xr:uid="{6D0566E3-2C71-4F4D-96A7-12A8544EC716}"/>
    <hyperlink ref="F14" r:id="rId26" display="https://www.zipcodestogo.com/New york/NY/" xr:uid="{4231AEC5-9D4A-440A-87C2-D727696CBF4A}"/>
    <hyperlink ref="E15" r:id="rId27" display="https://www.zipcodestogo.com/New York/NY/10011/" xr:uid="{FB2B66BC-7024-4F88-84EC-386F5BB3DC6E}"/>
    <hyperlink ref="F15" r:id="rId28" display="https://www.zipcodestogo.com/New york/NY/" xr:uid="{E5013253-CD41-4775-81C3-95BAA406E56C}"/>
    <hyperlink ref="E16" r:id="rId29" display="https://www.zipcodestogo.com/New York/NY/10012/" xr:uid="{31B35D54-D41B-46C8-BA9B-16128B608E59}"/>
    <hyperlink ref="F16" r:id="rId30" display="https://www.zipcodestogo.com/New york/NY/" xr:uid="{8966C903-7087-432F-884B-AF6123448692}"/>
    <hyperlink ref="E17" r:id="rId31" display="https://www.zipcodestogo.com/New York/NY/10013/" xr:uid="{03D40346-521C-4E30-A43E-E2C69687C6F4}"/>
    <hyperlink ref="F17" r:id="rId32" display="https://www.zipcodestogo.com/New york/NY/" xr:uid="{CC5E39CE-F120-4BB9-9C29-6E5AD8A97FCC}"/>
    <hyperlink ref="E18" r:id="rId33" display="https://www.zipcodestogo.com/New York/NY/10014/" xr:uid="{F024A78C-3866-4569-84FE-48C3463C9CAF}"/>
    <hyperlink ref="F18" r:id="rId34" display="https://www.zipcodestogo.com/New york/NY/" xr:uid="{2B875377-1278-4452-9ABF-BB653C6F96DD}"/>
    <hyperlink ref="E19" r:id="rId35" display="https://www.zipcodestogo.com/New York/NY/10015/" xr:uid="{DBDEB070-BD21-48BD-868D-A285D74C72C0}"/>
    <hyperlink ref="F19" r:id="rId36" display="https://www.zipcodestogo.com/New york/NY/" xr:uid="{502FE20F-6C72-4A37-AA57-A8505D0C1DE1}"/>
    <hyperlink ref="E20" r:id="rId37" display="https://www.zipcodestogo.com/New York/NY/10016/" xr:uid="{2F94B81F-6781-4DDC-9E45-97E5499AEE27}"/>
    <hyperlink ref="F20" r:id="rId38" display="https://www.zipcodestogo.com/New york/NY/" xr:uid="{18D68717-B79D-460F-84E9-6B65C09439D9}"/>
    <hyperlink ref="E21" r:id="rId39" display="https://www.zipcodestogo.com/New York/NY/10017/" xr:uid="{6399F2AA-1E41-46E3-8E31-06010710C52D}"/>
    <hyperlink ref="F21" r:id="rId40" display="https://www.zipcodestogo.com/New york/NY/" xr:uid="{A14EAB0F-ADFD-47E9-83A3-F7641F840075}"/>
    <hyperlink ref="E22" r:id="rId41" display="https://www.zipcodestogo.com/New York/NY/10018/" xr:uid="{FFC46177-1B39-415A-9B28-9D894E4059F7}"/>
    <hyperlink ref="F22" r:id="rId42" display="https://www.zipcodestogo.com/New york/NY/" xr:uid="{C7377823-4F3A-4388-A68B-E54BD0C15282}"/>
    <hyperlink ref="E23" r:id="rId43" display="https://www.zipcodestogo.com/New York/NY/10019/" xr:uid="{F0C3B0A2-9C24-4806-B625-706AF9A34CE6}"/>
    <hyperlink ref="F23" r:id="rId44" display="https://www.zipcodestogo.com/New york/NY/" xr:uid="{81D382F0-9B76-4EC7-B1D4-C18174682705}"/>
    <hyperlink ref="E24" r:id="rId45" display="https://www.zipcodestogo.com/New York/NY/10020/" xr:uid="{5B9692BC-968B-4E3A-A1E6-52BA9CFC84D9}"/>
    <hyperlink ref="F24" r:id="rId46" display="https://www.zipcodestogo.com/New york/NY/" xr:uid="{CDE2B533-57B9-4474-9C57-980E54184148}"/>
    <hyperlink ref="E25" r:id="rId47" display="https://www.zipcodestogo.com/New York/NY/10021/" xr:uid="{7C52BF55-E7BE-45E0-B7EA-5E3E6DCD9E06}"/>
    <hyperlink ref="F25" r:id="rId48" display="https://www.zipcodestogo.com/New york/NY/" xr:uid="{EB1ABD22-5F57-483B-8326-6247E9A5B009}"/>
    <hyperlink ref="E26" r:id="rId49" display="https://www.zipcodestogo.com/New York/NY/10022/" xr:uid="{311A9774-45AB-4D05-9720-979E85FDBC6D}"/>
    <hyperlink ref="F26" r:id="rId50" display="https://www.zipcodestogo.com/New york/NY/" xr:uid="{2DC46C59-5A73-4623-A596-9FE8472A0263}"/>
    <hyperlink ref="E27" r:id="rId51" display="https://www.zipcodestogo.com/New York/NY/10023/" xr:uid="{A7B8469C-B211-4863-8C70-144039177FBB}"/>
    <hyperlink ref="F27" r:id="rId52" display="https://www.zipcodestogo.com/New york/NY/" xr:uid="{404414EE-76B7-45D6-A4CC-CC9C5C4511F5}"/>
    <hyperlink ref="E28" r:id="rId53" display="https://www.zipcodestogo.com/New York/NY/10024/" xr:uid="{BEB1193B-F7F0-41BB-8C4E-22F1E23CA48B}"/>
    <hyperlink ref="F28" r:id="rId54" display="https://www.zipcodestogo.com/New york/NY/" xr:uid="{37E6C36F-90BC-4B8E-8B62-937DB96344F1}"/>
    <hyperlink ref="E29" r:id="rId55" display="https://www.zipcodestogo.com/New York/NY/10025/" xr:uid="{88CF5F96-D271-40BE-8552-1ADED20C5F90}"/>
    <hyperlink ref="F29" r:id="rId56" display="https://www.zipcodestogo.com/New york/NY/" xr:uid="{D424542E-E155-4B9B-8DFA-9C781B4FEB7A}"/>
    <hyperlink ref="E30" r:id="rId57" display="https://www.zipcodestogo.com/New York/NY/10026/" xr:uid="{52B2AEE3-86AE-4A7B-89EB-9657A3065CE8}"/>
    <hyperlink ref="F30" r:id="rId58" display="https://www.zipcodestogo.com/New york/NY/" xr:uid="{588614AA-F9A7-4CF0-B5FB-5B3842C968F3}"/>
    <hyperlink ref="E31" r:id="rId59" display="https://www.zipcodestogo.com/New York/NY/10027/" xr:uid="{361BEA67-6353-4CF8-B982-6ED6BEAD555D}"/>
    <hyperlink ref="F31" r:id="rId60" display="https://www.zipcodestogo.com/New york/NY/" xr:uid="{5814A2A1-B08E-41A7-A2F1-071E583E2927}"/>
    <hyperlink ref="E32" r:id="rId61" display="https://www.zipcodestogo.com/New York/NY/10028/" xr:uid="{9436746C-E9D1-4842-B257-09F501730E19}"/>
    <hyperlink ref="F32" r:id="rId62" display="https://www.zipcodestogo.com/New york/NY/" xr:uid="{F3C42595-383E-476B-91AC-88B042692DD4}"/>
    <hyperlink ref="E33" r:id="rId63" display="https://www.zipcodestogo.com/New York/NY/10029/" xr:uid="{2F53B680-48BE-4593-8E03-EEB3BC1B30A9}"/>
    <hyperlink ref="F33" r:id="rId64" display="https://www.zipcodestogo.com/New york/NY/" xr:uid="{1D4B77A2-7DE4-4520-B3B6-E22E4F8EEACB}"/>
    <hyperlink ref="E34" r:id="rId65" display="https://www.zipcodestogo.com/New York/NY/10030/" xr:uid="{9642FA48-7970-441B-B66B-772F4D7B8E00}"/>
    <hyperlink ref="F34" r:id="rId66" display="https://www.zipcodestogo.com/New york/NY/" xr:uid="{004A92B8-6F44-4A9C-8C89-6E7DCB1E2687}"/>
    <hyperlink ref="E35" r:id="rId67" display="https://www.zipcodestogo.com/New York/NY/10031/" xr:uid="{F97A3D8B-19C8-436C-8BAA-7A8B97BA6D76}"/>
    <hyperlink ref="F35" r:id="rId68" display="https://www.zipcodestogo.com/New york/NY/" xr:uid="{AC0E7E5C-2854-4105-B4A3-4CF9CA0B4C7B}"/>
    <hyperlink ref="E36" r:id="rId69" display="https://www.zipcodestogo.com/New York/NY/10032/" xr:uid="{5714C9A7-2EAB-4F7D-89E1-21A6E86FFB4E}"/>
    <hyperlink ref="F36" r:id="rId70" display="https://www.zipcodestogo.com/New york/NY/" xr:uid="{8FC77654-FEAA-4149-8299-0B1AB88DBE43}"/>
    <hyperlink ref="E37" r:id="rId71" display="https://www.zipcodestogo.com/New York/NY/10033/" xr:uid="{DA7567A6-40E7-4143-A5E9-A4A28E59E65D}"/>
    <hyperlink ref="F37" r:id="rId72" display="https://www.zipcodestogo.com/New york/NY/" xr:uid="{4433F253-71ED-4E8B-A966-B8B4EBF3EC75}"/>
    <hyperlink ref="E38" r:id="rId73" display="https://www.zipcodestogo.com/New York/NY/10034/" xr:uid="{1367399D-61EC-4730-B0B6-339486AC83F1}"/>
    <hyperlink ref="F38" r:id="rId74" display="https://www.zipcodestogo.com/New york/NY/" xr:uid="{C2ACE033-B0E4-436D-B184-D5C101941925}"/>
    <hyperlink ref="E39" r:id="rId75" display="https://www.zipcodestogo.com/New York/NY/10035/" xr:uid="{E3FBF3CA-7316-41BC-9043-792AFBB8373B}"/>
    <hyperlink ref="F39" r:id="rId76" display="https://www.zipcodestogo.com/New york/NY/" xr:uid="{37AE96CD-3577-4A96-A2E9-9E6B0FB34DC1}"/>
    <hyperlink ref="E40" r:id="rId77" display="https://www.zipcodestogo.com/New York/NY/10036/" xr:uid="{B9BB6D85-6043-4C24-96CB-C0BD06CEDEC8}"/>
    <hyperlink ref="F40" r:id="rId78" display="https://www.zipcodestogo.com/New york/NY/" xr:uid="{A126A488-2174-41A1-BE8E-E6FFE970EC20}"/>
    <hyperlink ref="E41" r:id="rId79" display="https://www.zipcodestogo.com/New York/NY/10037/" xr:uid="{7185C1D4-30ED-4441-878B-8640A9F334B5}"/>
    <hyperlink ref="F41" r:id="rId80" display="https://www.zipcodestogo.com/New york/NY/" xr:uid="{8F22161B-3727-413E-B191-E49F6C474D7D}"/>
    <hyperlink ref="E42" r:id="rId81" display="https://www.zipcodestogo.com/New York/NY/10038/" xr:uid="{17D519EE-812B-4B7F-B130-24DAEB66371A}"/>
    <hyperlink ref="F42" r:id="rId82" display="https://www.zipcodestogo.com/New york/NY/" xr:uid="{A6F13D0F-04AC-4135-A155-97AA25238267}"/>
    <hyperlink ref="E43" r:id="rId83" display="https://www.zipcodestogo.com/New York/NY/10039/" xr:uid="{8FCDCF33-FCA5-4729-815A-F4F0FD9770C6}"/>
    <hyperlink ref="F43" r:id="rId84" display="https://www.zipcodestogo.com/New york/NY/" xr:uid="{44D27049-BE18-4D86-9BD1-A8864A7510B7}"/>
    <hyperlink ref="E44" r:id="rId85" display="https://www.zipcodestogo.com/New York/NY/10040/" xr:uid="{2231BE69-EE5F-4F26-8CB3-55C7C786F851}"/>
    <hyperlink ref="F44" r:id="rId86" display="https://www.zipcodestogo.com/New york/NY/" xr:uid="{56EE7868-0AF0-4152-9745-108954B1B793}"/>
    <hyperlink ref="E45" r:id="rId87" display="https://www.zipcodestogo.com/New York/NY/10041/" xr:uid="{9EFAD466-8BE1-4286-BC5B-0FB34B8F2CDB}"/>
    <hyperlink ref="F45" r:id="rId88" display="https://www.zipcodestogo.com/New york/NY/" xr:uid="{6DF888E9-D8F8-4F28-B696-1424B4C9539A}"/>
    <hyperlink ref="E46" r:id="rId89" display="https://www.zipcodestogo.com/New York/NY/10043/" xr:uid="{0A9DD241-4F43-4939-A6D5-6AF777C8834C}"/>
    <hyperlink ref="F46" r:id="rId90" display="https://www.zipcodestogo.com/New york/NY/" xr:uid="{B0FE0E2A-2017-4C85-BE81-DF4EFC55D2E1}"/>
    <hyperlink ref="E47" r:id="rId91" display="https://www.zipcodestogo.com/New York/NY/10044/" xr:uid="{F78DE0BB-964E-4735-BD26-58871CED43D1}"/>
    <hyperlink ref="F47" r:id="rId92" display="https://www.zipcodestogo.com/New york/NY/" xr:uid="{EF703742-D54A-4D8A-A130-1EADC05FC957}"/>
    <hyperlink ref="E48" r:id="rId93" display="https://www.zipcodestogo.com/New York/NY/10045/" xr:uid="{7865A942-DA3A-4CBE-BB4C-46A36B358DE4}"/>
    <hyperlink ref="F48" r:id="rId94" display="https://www.zipcodestogo.com/New york/NY/" xr:uid="{BE0969F6-8ED4-4CD5-A358-CBA499FE778E}"/>
    <hyperlink ref="E49" r:id="rId95" display="https://www.zipcodestogo.com/New York/NY/10046/" xr:uid="{BFDC8825-BCEC-4F10-AAB8-424D8684875C}"/>
    <hyperlink ref="F49" r:id="rId96" display="https://www.zipcodestogo.com/New york/NY/" xr:uid="{DD916198-DDE7-473A-8DC1-56B299DAF936}"/>
    <hyperlink ref="E50" r:id="rId97" display="https://www.zipcodestogo.com/New York/NY/10047/" xr:uid="{F55A44A2-5FB8-442D-9374-10E609888F13}"/>
    <hyperlink ref="F50" r:id="rId98" display="https://www.zipcodestogo.com/New york/NY/" xr:uid="{D7C66913-CD1F-4C59-B26C-3625B6A86DF7}"/>
    <hyperlink ref="E51" r:id="rId99" display="https://www.zipcodestogo.com/New York/NY/10048/" xr:uid="{5D96C07E-887C-472B-AE5B-D9E45F3D5AA8}"/>
    <hyperlink ref="F51" r:id="rId100" display="https://www.zipcodestogo.com/New york/NY/" xr:uid="{970A2DEF-2847-4CD0-A863-2D9D33C6307E}"/>
    <hyperlink ref="E52" r:id="rId101" display="https://www.zipcodestogo.com/New York/NY/10055/" xr:uid="{D9CF9630-C207-4037-993E-C9ECC91F5C43}"/>
    <hyperlink ref="F52" r:id="rId102" display="https://www.zipcodestogo.com/New york/NY/" xr:uid="{08DD6DAD-8CCD-49BD-B4BB-7896A2A99E44}"/>
    <hyperlink ref="E53" r:id="rId103" display="https://www.zipcodestogo.com/New York/NY/10060/" xr:uid="{F520E0A1-82B3-47FA-9026-A1F8EC6AE75B}"/>
    <hyperlink ref="F53" r:id="rId104" display="https://www.zipcodestogo.com/New york/NY/" xr:uid="{7CEFA2FC-6271-41ED-BC0D-FF7C088349A1}"/>
    <hyperlink ref="E54" r:id="rId105" display="https://www.zipcodestogo.com/New York/NY/10069/" xr:uid="{2B9B3148-BCE4-45A0-92D6-2421BCA3B0F1}"/>
    <hyperlink ref="F54" r:id="rId106" display="https://www.zipcodestogo.com/New york/NY/" xr:uid="{96A2BAF8-5466-426C-8C6A-0892F39EDC37}"/>
    <hyperlink ref="E55" r:id="rId107" display="https://www.zipcodestogo.com/New York/NY/10072/" xr:uid="{FFCA9D36-C790-4DAD-93F6-F536B8192683}"/>
    <hyperlink ref="F55" r:id="rId108" display="https://www.zipcodestogo.com/New york/NY/" xr:uid="{927D65E0-F27C-437B-808E-ABD1C5F5C5EB}"/>
    <hyperlink ref="E56" r:id="rId109" display="https://www.zipcodestogo.com/New York/NY/10079/" xr:uid="{04A8CE9E-0C49-4A8F-92E1-FC836F3DC7F1}"/>
    <hyperlink ref="F56" r:id="rId110" display="https://www.zipcodestogo.com/New york/NY/" xr:uid="{0F40FE3D-7356-4ADE-BD96-85B946DAA776}"/>
    <hyperlink ref="E57" r:id="rId111" display="https://www.zipcodestogo.com/New York/NY/10080/" xr:uid="{9DD3DE98-4302-480D-B758-67BF80A96DD4}"/>
    <hyperlink ref="F57" r:id="rId112" display="https://www.zipcodestogo.com/New york/NY/" xr:uid="{0C633FB7-9C77-4E05-B1D4-A5B1CDE8C034}"/>
    <hyperlink ref="E58" r:id="rId113" display="https://www.zipcodestogo.com/New York/NY/10081/" xr:uid="{85B04382-9EDA-4125-A852-DB7139C2039A}"/>
    <hyperlink ref="F58" r:id="rId114" display="https://www.zipcodestogo.com/New york/NY/" xr:uid="{1F2B7194-C0C4-496F-B084-19F95A09DDCB}"/>
    <hyperlink ref="E59" r:id="rId115" display="https://www.zipcodestogo.com/New York/NY/10082/" xr:uid="{8651631E-8E15-4F0A-A807-BE8F5B89E3C6}"/>
    <hyperlink ref="F59" r:id="rId116" display="https://www.zipcodestogo.com/New york/NY/" xr:uid="{F9B87D1A-484A-4718-A101-4ECB13A001F7}"/>
    <hyperlink ref="E60" r:id="rId117" display="https://www.zipcodestogo.com/New York/NY/10087/" xr:uid="{9A7C6CF2-FC39-43FD-93A7-8C7CE1FBCF33}"/>
    <hyperlink ref="F60" r:id="rId118" display="https://www.zipcodestogo.com/New york/NY/" xr:uid="{A6A901B5-AE63-4BE5-98C8-C3B906F75F9E}"/>
    <hyperlink ref="E61" r:id="rId119" display="https://www.zipcodestogo.com/New York/NY/10090/" xr:uid="{C981653A-8E29-44FA-AF99-807EEFFBF48B}"/>
    <hyperlink ref="F61" r:id="rId120" display="https://www.zipcodestogo.com/New york/NY/" xr:uid="{B3E7E887-5B8E-4C1F-B5A7-3790FB5C8610}"/>
    <hyperlink ref="E62" r:id="rId121" display="https://www.zipcodestogo.com/New York/NY/10094/" xr:uid="{9ABD853E-4A3B-434C-82B6-E538CA78926C}"/>
    <hyperlink ref="F62" r:id="rId122" display="https://www.zipcodestogo.com/New york/NY/" xr:uid="{4F19A81C-8C7F-46CA-9724-8E3E9F4F18A7}"/>
    <hyperlink ref="E63" r:id="rId123" display="https://www.zipcodestogo.com/New York/NY/10095/" xr:uid="{19D243D0-5B2A-49E3-8A7E-B4AB9A756F85}"/>
    <hyperlink ref="F63" r:id="rId124" display="https://www.zipcodestogo.com/New york/NY/" xr:uid="{5F481283-0C92-4846-8DA7-E130F27F6321}"/>
    <hyperlink ref="E64" r:id="rId125" display="https://www.zipcodestogo.com/New York/NY/10096/" xr:uid="{E2A59F4B-6042-4D1E-9DC8-9EC8560C51AC}"/>
    <hyperlink ref="F64" r:id="rId126" display="https://www.zipcodestogo.com/New york/NY/" xr:uid="{29D99DCA-E885-4D38-B466-4259012E1C66}"/>
    <hyperlink ref="E65" r:id="rId127" display="https://www.zipcodestogo.com/New York/NY/10098/" xr:uid="{97586850-3556-4072-ADC0-C27D8EF748FB}"/>
    <hyperlink ref="F65" r:id="rId128" display="https://www.zipcodestogo.com/New york/NY/" xr:uid="{405FF00C-19ED-4C80-AC24-412465181ADA}"/>
    <hyperlink ref="E66" r:id="rId129" display="https://www.zipcodestogo.com/New York/NY/10099/" xr:uid="{B7381184-AD82-4110-8A33-DA51C0FD2487}"/>
    <hyperlink ref="F66" r:id="rId130" display="https://www.zipcodestogo.com/New york/NY/" xr:uid="{4DCDA955-665A-475B-9157-79089357134C}"/>
    <hyperlink ref="E67" r:id="rId131" display="https://www.zipcodestogo.com/New York/NY/10101/" xr:uid="{7E02FC34-637D-4697-B93D-282BE090C88B}"/>
    <hyperlink ref="F67" r:id="rId132" display="https://www.zipcodestogo.com/New york/NY/" xr:uid="{72D60A69-3D82-4ED6-9A25-6E6C1038A425}"/>
    <hyperlink ref="E68" r:id="rId133" display="https://www.zipcodestogo.com/New York/NY/10102/" xr:uid="{A7FCB5D4-BA9B-4E38-BBBB-91E201072B91}"/>
    <hyperlink ref="F68" r:id="rId134" display="https://www.zipcodestogo.com/New york/NY/" xr:uid="{B58AB183-173E-4F90-B17D-A18CADF30345}"/>
    <hyperlink ref="E69" r:id="rId135" display="https://www.zipcodestogo.com/New York/NY/10103/" xr:uid="{1EA24EAB-CF06-4178-9E38-806D7576A657}"/>
    <hyperlink ref="F69" r:id="rId136" display="https://www.zipcodestogo.com/New york/NY/" xr:uid="{4DF45221-91C2-4A6C-B8CE-ED286E2EFBD5}"/>
    <hyperlink ref="E70" r:id="rId137" display="https://www.zipcodestogo.com/New York/NY/10104/" xr:uid="{5E9D2F82-8F39-4841-BE9C-140942A1220D}"/>
    <hyperlink ref="F70" r:id="rId138" display="https://www.zipcodestogo.com/New york/NY/" xr:uid="{FCEDC661-481E-42DA-A759-D04E1D7419A2}"/>
    <hyperlink ref="E71" r:id="rId139" display="https://www.zipcodestogo.com/New York/NY/10105/" xr:uid="{ACA1312D-FFD7-4148-8AFD-7696D8A435C1}"/>
    <hyperlink ref="F71" r:id="rId140" display="https://www.zipcodestogo.com/New york/NY/" xr:uid="{BFAF0CA6-B27C-4189-9A5A-D3DAC02A77E4}"/>
    <hyperlink ref="E72" r:id="rId141" display="https://www.zipcodestogo.com/New York/NY/10106/" xr:uid="{44B48FC1-CE84-4661-816D-B3E0133F3006}"/>
    <hyperlink ref="F72" r:id="rId142" display="https://www.zipcodestogo.com/New york/NY/" xr:uid="{26003B82-A859-4251-86C0-4B32D2FA88FC}"/>
    <hyperlink ref="E73" r:id="rId143" display="https://www.zipcodestogo.com/New York/NY/10107/" xr:uid="{EFE2A1FB-1999-44D0-BFA3-2B18B0FCCE91}"/>
    <hyperlink ref="F73" r:id="rId144" display="https://www.zipcodestogo.com/New york/NY/" xr:uid="{E62E1372-99D0-4F5D-8117-B61969E64820}"/>
    <hyperlink ref="E74" r:id="rId145" display="https://www.zipcodestogo.com/New York/NY/10108/" xr:uid="{7450F275-1867-49F4-9DA9-90277CF1B21D}"/>
    <hyperlink ref="F74" r:id="rId146" display="https://www.zipcodestogo.com/New york/NY/" xr:uid="{E53FA852-546B-44A4-BC0D-40312DF2447D}"/>
    <hyperlink ref="E75" r:id="rId147" display="https://www.zipcodestogo.com/New York/NY/10109/" xr:uid="{CB641199-E313-40DD-BD58-A9199F71655F}"/>
    <hyperlink ref="F75" r:id="rId148" display="https://www.zipcodestogo.com/New york/NY/" xr:uid="{42C87A25-5E7D-488D-A56F-C647606185A4}"/>
    <hyperlink ref="E76" r:id="rId149" display="https://www.zipcodestogo.com/New York/NY/10110/" xr:uid="{107ABF88-E364-4E47-8E9B-5098C41C4D40}"/>
    <hyperlink ref="F76" r:id="rId150" display="https://www.zipcodestogo.com/New york/NY/" xr:uid="{21D3BD4A-D319-427E-87C5-7CBBF84F3A12}"/>
    <hyperlink ref="E77" r:id="rId151" display="https://www.zipcodestogo.com/New York/NY/10111/" xr:uid="{6F4F10E5-E509-41E6-BAC0-21E69831ABC0}"/>
    <hyperlink ref="F77" r:id="rId152" display="https://www.zipcodestogo.com/New york/NY/" xr:uid="{0B7E6E07-83B0-4297-AE8E-1DBB8D9D0315}"/>
    <hyperlink ref="E78" r:id="rId153" display="https://www.zipcodestogo.com/New York/NY/10112/" xr:uid="{CB151570-B141-41E7-AA36-DDC747174458}"/>
    <hyperlink ref="F78" r:id="rId154" display="https://www.zipcodestogo.com/New york/NY/" xr:uid="{69307645-0593-4A7C-A930-DA2BD70A2803}"/>
    <hyperlink ref="E79" r:id="rId155" display="https://www.zipcodestogo.com/New York/NY/10113/" xr:uid="{BABC0275-1341-4703-84D7-FDADCBDA9C7F}"/>
    <hyperlink ref="F79" r:id="rId156" display="https://www.zipcodestogo.com/New york/NY/" xr:uid="{C56DB277-1ADC-458A-A5CA-F06CBC993E2C}"/>
    <hyperlink ref="E80" r:id="rId157" display="https://www.zipcodestogo.com/New York/NY/10114/" xr:uid="{86A160E1-571D-4C4D-8A10-39D4C7C71FB3}"/>
    <hyperlink ref="F80" r:id="rId158" display="https://www.zipcodestogo.com/New york/NY/" xr:uid="{F5E03B23-A401-4444-8B92-4F6B306C8D44}"/>
    <hyperlink ref="E81" r:id="rId159" display="https://www.zipcodestogo.com/New York/NY/10115/" xr:uid="{04A3D849-D0FA-44BA-B2E3-035A659AB417}"/>
    <hyperlink ref="F81" r:id="rId160" display="https://www.zipcodestogo.com/New york/NY/" xr:uid="{271A2581-84D2-4E42-9173-C649F6AFC5D6}"/>
    <hyperlink ref="E82" r:id="rId161" display="https://www.zipcodestogo.com/New York/NY/10116/" xr:uid="{DB24C8A7-F22B-4EE8-A7DF-FDA8BC36A54D}"/>
    <hyperlink ref="F82" r:id="rId162" display="https://www.zipcodestogo.com/New york/NY/" xr:uid="{14F9184D-A98C-4A45-9C0F-97F535FA3D1D}"/>
    <hyperlink ref="E83" r:id="rId163" display="https://www.zipcodestogo.com/New York/NY/10117/" xr:uid="{DA92021E-1403-43A5-ADB2-D5CE2CAE364D}"/>
    <hyperlink ref="F83" r:id="rId164" display="https://www.zipcodestogo.com/New york/NY/" xr:uid="{76C94FC9-150E-47AE-A7E1-EC9350C7BD3E}"/>
    <hyperlink ref="E84" r:id="rId165" display="https://www.zipcodestogo.com/New York/NY/10118/" xr:uid="{07446157-7C37-4561-A731-E84186D4453C}"/>
    <hyperlink ref="F84" r:id="rId166" display="https://www.zipcodestogo.com/New york/NY/" xr:uid="{F5365B53-4467-46D7-A6DF-4C1BE20ECAB1}"/>
    <hyperlink ref="E85" r:id="rId167" display="https://www.zipcodestogo.com/New York/NY/10119/" xr:uid="{34966E51-F18E-4418-9753-16C9EFA0BD61}"/>
    <hyperlink ref="F85" r:id="rId168" display="https://www.zipcodestogo.com/New york/NY/" xr:uid="{92AC19D1-FDE0-4499-9E04-19D9718A45F9}"/>
    <hyperlink ref="E86" r:id="rId169" display="https://www.zipcodestogo.com/New York/NY/10120/" xr:uid="{935AAAA3-BFC1-4F7B-9A63-4C0D2DE97F3D}"/>
    <hyperlink ref="F86" r:id="rId170" display="https://www.zipcodestogo.com/New york/NY/" xr:uid="{EDD8680B-BD60-4296-B031-4563E002CF5A}"/>
    <hyperlink ref="E87" r:id="rId171" display="https://www.zipcodestogo.com/New York/NY/10121/" xr:uid="{6BAE8B18-25E8-466F-B2C2-6780F45222AD}"/>
    <hyperlink ref="F87" r:id="rId172" display="https://www.zipcodestogo.com/New york/NY/" xr:uid="{3C584430-3F78-4B73-9AC1-E616796E733A}"/>
    <hyperlink ref="E88" r:id="rId173" display="https://www.zipcodestogo.com/New York/NY/10122/" xr:uid="{36E39081-90C5-414E-B924-A689EC1FC49A}"/>
    <hyperlink ref="F88" r:id="rId174" display="https://www.zipcodestogo.com/New york/NY/" xr:uid="{96495B2D-E383-4DB6-AC25-095D26BFAFCF}"/>
    <hyperlink ref="E89" r:id="rId175" display="https://www.zipcodestogo.com/New York/NY/10123/" xr:uid="{8E222D48-C60D-498B-B9FE-B09F5EAED8B1}"/>
    <hyperlink ref="F89" r:id="rId176" display="https://www.zipcodestogo.com/New york/NY/" xr:uid="{485B5341-F0A4-4903-ABD5-DF2C9DE43DC4}"/>
    <hyperlink ref="E90" r:id="rId177" display="https://www.zipcodestogo.com/New York/NY/10124/" xr:uid="{ED618A09-9D3C-4852-99F0-81C2A76A873E}"/>
    <hyperlink ref="F90" r:id="rId178" display="https://www.zipcodestogo.com/New york/NY/" xr:uid="{19CFE402-7DA7-42E6-A903-705B75980187}"/>
    <hyperlink ref="E91" r:id="rId179" display="https://www.zipcodestogo.com/New York/NY/10125/" xr:uid="{EBDFCB16-6A0A-4FA1-8EC3-3C22994049FC}"/>
    <hyperlink ref="F91" r:id="rId180" display="https://www.zipcodestogo.com/New york/NY/" xr:uid="{4333FA63-1677-4273-B295-4AF11382A08C}"/>
    <hyperlink ref="E92" r:id="rId181" display="https://www.zipcodestogo.com/New York/NY/10126/" xr:uid="{52B9F913-BA65-4682-AD74-29AB713C7E9D}"/>
    <hyperlink ref="F92" r:id="rId182" display="https://www.zipcodestogo.com/New york/NY/" xr:uid="{72A35FD9-9C19-4898-8765-0CD54CCE6407}"/>
    <hyperlink ref="E93" r:id="rId183" display="https://www.zipcodestogo.com/New York/NY/10128/" xr:uid="{67FA669C-04FE-497A-8E3E-A1BFAEAF97C5}"/>
    <hyperlink ref="F93" r:id="rId184" display="https://www.zipcodestogo.com/New york/NY/" xr:uid="{54136B32-A01E-4DD5-A2AB-DA0BE522F903}"/>
    <hyperlink ref="E94" r:id="rId185" display="https://www.zipcodestogo.com/New York/NY/10129/" xr:uid="{2DA9B5F8-C578-4A8B-9FB9-4A221855CD36}"/>
    <hyperlink ref="F94" r:id="rId186" display="https://www.zipcodestogo.com/New york/NY/" xr:uid="{A45AE798-408F-4757-BF0A-B6DAC49F432A}"/>
    <hyperlink ref="E95" r:id="rId187" display="https://www.zipcodestogo.com/New York/NY/10130/" xr:uid="{9B0BF9DC-7468-47A0-83A6-0348581C04A0}"/>
    <hyperlink ref="F95" r:id="rId188" display="https://www.zipcodestogo.com/New york/NY/" xr:uid="{D9520EAA-B47C-4E80-97B5-80AE1CE3B5BD}"/>
    <hyperlink ref="E96" r:id="rId189" display="https://www.zipcodestogo.com/New York/NY/10131/" xr:uid="{A88E61D7-A7FD-4867-8E9C-C8ECF4B345EC}"/>
    <hyperlink ref="F96" r:id="rId190" display="https://www.zipcodestogo.com/New york/NY/" xr:uid="{15BD936C-5DBD-4797-AED8-5D7DEEE9E8FA}"/>
    <hyperlink ref="E97" r:id="rId191" display="https://www.zipcodestogo.com/New York/NY/10132/" xr:uid="{E9D66C86-0F3E-46A5-A979-C71A8C3604DB}"/>
    <hyperlink ref="F97" r:id="rId192" display="https://www.zipcodestogo.com/New york/NY/" xr:uid="{DC7D453D-EEAB-49F7-9D7E-4C52580A7884}"/>
    <hyperlink ref="E98" r:id="rId193" display="https://www.zipcodestogo.com/New York/NY/10133/" xr:uid="{DE4DECB4-F0B6-4F98-8337-3CF6321ED9F5}"/>
    <hyperlink ref="F98" r:id="rId194" display="https://www.zipcodestogo.com/New york/NY/" xr:uid="{5094E659-5BE0-4EB9-AA29-225E47FECF06}"/>
    <hyperlink ref="E99" r:id="rId195" display="https://www.zipcodestogo.com/New York/NY/10138/" xr:uid="{C267AF70-8224-4BE6-BF1E-35C6ED12C3AA}"/>
    <hyperlink ref="F99" r:id="rId196" display="https://www.zipcodestogo.com/New york/NY/" xr:uid="{D8CB42A0-8963-4D2E-BEC1-037AEF6EA46C}"/>
    <hyperlink ref="E100" r:id="rId197" display="https://www.zipcodestogo.com/New York/NY/10149/" xr:uid="{BCAAF23F-5EDA-4E83-ADE1-F45B152F9047}"/>
    <hyperlink ref="F100" r:id="rId198" display="https://www.zipcodestogo.com/New york/NY/" xr:uid="{9D93748E-8FF3-46A9-BA87-75D726E7B4F8}"/>
    <hyperlink ref="E101" r:id="rId199" display="https://www.zipcodestogo.com/New York/NY/10150/" xr:uid="{11556C8B-B274-4693-890F-335075A3BC1D}"/>
    <hyperlink ref="F101" r:id="rId200" display="https://www.zipcodestogo.com/New york/NY/" xr:uid="{420AA294-0414-4E47-B546-22D3E5868E96}"/>
    <hyperlink ref="E102" r:id="rId201" display="https://www.zipcodestogo.com/New York/NY/10151/" xr:uid="{2F37CB6E-2245-4B2D-8CF4-535E9DA591AC}"/>
    <hyperlink ref="F102" r:id="rId202" display="https://www.zipcodestogo.com/New york/NY/" xr:uid="{1289A30F-BCB6-444D-9B0A-440FD946B596}"/>
    <hyperlink ref="E103" r:id="rId203" display="https://www.zipcodestogo.com/New York/NY/10152/" xr:uid="{0CA4DA3F-291D-417E-92E7-59BB7C6A1324}"/>
    <hyperlink ref="F103" r:id="rId204" display="https://www.zipcodestogo.com/New york/NY/" xr:uid="{0884FCC7-F351-45A9-AEB7-81D03951A20D}"/>
    <hyperlink ref="E104" r:id="rId205" display="https://www.zipcodestogo.com/New York/NY/10153/" xr:uid="{433C8BF4-C59A-4105-BCCD-96F64D501954}"/>
    <hyperlink ref="F104" r:id="rId206" display="https://www.zipcodestogo.com/New york/NY/" xr:uid="{C29D1BEF-FDD5-4FE3-8B01-C88A4312929C}"/>
    <hyperlink ref="E105" r:id="rId207" display="https://www.zipcodestogo.com/New York/NY/10154/" xr:uid="{CF99AE75-306A-4BE8-8329-3BB3DEA1763B}"/>
    <hyperlink ref="F105" r:id="rId208" display="https://www.zipcodestogo.com/New york/NY/" xr:uid="{3289B0B8-FB6A-49D0-B3AA-4BEC3743ECEE}"/>
    <hyperlink ref="E106" r:id="rId209" display="https://www.zipcodestogo.com/New York/NY/10155/" xr:uid="{6A646903-93C0-4082-A648-23BB851A80A1}"/>
    <hyperlink ref="F106" r:id="rId210" display="https://www.zipcodestogo.com/New york/NY/" xr:uid="{68730C20-7FE0-45D5-919E-356EC5FF4F5D}"/>
    <hyperlink ref="E107" r:id="rId211" display="https://www.zipcodestogo.com/New York/NY/10156/" xr:uid="{B4BF5C86-1685-42DF-BA49-B9433B94BE1B}"/>
    <hyperlink ref="F107" r:id="rId212" display="https://www.zipcodestogo.com/New york/NY/" xr:uid="{448C3BCA-CBBB-44A6-8023-016D5A850033}"/>
    <hyperlink ref="E108" r:id="rId213" display="https://www.zipcodestogo.com/New York/NY/10157/" xr:uid="{56C95E45-94D0-4B6D-8030-D32E5701356F}"/>
    <hyperlink ref="F108" r:id="rId214" display="https://www.zipcodestogo.com/New york/NY/" xr:uid="{4F7F6CD0-9072-4E41-B8B2-CC9D646C0D2B}"/>
    <hyperlink ref="E109" r:id="rId215" display="https://www.zipcodestogo.com/New York/NY/10158/" xr:uid="{D508BAD3-E050-4012-BE3E-8C15094C8BB2}"/>
    <hyperlink ref="F109" r:id="rId216" display="https://www.zipcodestogo.com/New york/NY/" xr:uid="{7E31F2C3-90E8-4977-B247-DAC7E0835160}"/>
    <hyperlink ref="E110" r:id="rId217" display="https://www.zipcodestogo.com/New York/NY/10159/" xr:uid="{D023034A-0DBD-4D2C-B2B4-FE00C24EC636}"/>
    <hyperlink ref="F110" r:id="rId218" display="https://www.zipcodestogo.com/New york/NY/" xr:uid="{4026F1FC-D6BA-40CB-B1C6-4538223DA7C3}"/>
    <hyperlink ref="E111" r:id="rId219" display="https://www.zipcodestogo.com/New York/NY/10160/" xr:uid="{6381FAC0-BF19-45A6-BEC1-413737923A4F}"/>
    <hyperlink ref="F111" r:id="rId220" display="https://www.zipcodestogo.com/New york/NY/" xr:uid="{E21C2853-820C-45C1-86CD-8ADE647093EF}"/>
    <hyperlink ref="E112" r:id="rId221" display="https://www.zipcodestogo.com/New York/NY/10161/" xr:uid="{408DB27D-B08B-400A-9788-9D9A38B3046C}"/>
    <hyperlink ref="F112" r:id="rId222" display="https://www.zipcodestogo.com/New york/NY/" xr:uid="{5110A188-1CF2-41F4-BF98-98B165488222}"/>
    <hyperlink ref="E113" r:id="rId223" display="https://www.zipcodestogo.com/New York/NY/10162/" xr:uid="{7FB3B61A-E946-4C51-9B0A-02FBFA954ED2}"/>
    <hyperlink ref="F113" r:id="rId224" display="https://www.zipcodestogo.com/New york/NY/" xr:uid="{069FA247-704B-4EA0-992D-F678936A3402}"/>
    <hyperlink ref="E114" r:id="rId225" display="https://www.zipcodestogo.com/New York/NY/10163/" xr:uid="{1706E45A-2627-4F6C-9EEA-CC592ED5C7B1}"/>
    <hyperlink ref="F114" r:id="rId226" display="https://www.zipcodestogo.com/New york/NY/" xr:uid="{EC524224-5553-46AE-8DE8-24045352C010}"/>
    <hyperlink ref="E115" r:id="rId227" display="https://www.zipcodestogo.com/New York/NY/10164/" xr:uid="{3B517011-FAC8-488E-910B-DBCB0DD5B7D7}"/>
    <hyperlink ref="F115" r:id="rId228" display="https://www.zipcodestogo.com/New york/NY/" xr:uid="{8A3DF9C5-44EF-44EA-930C-AA01AF099098}"/>
    <hyperlink ref="E116" r:id="rId229" display="https://www.zipcodestogo.com/New York/NY/10165/" xr:uid="{40035249-FC4C-439E-807E-6068052D6216}"/>
    <hyperlink ref="F116" r:id="rId230" display="https://www.zipcodestogo.com/New york/NY/" xr:uid="{689B61DE-E85F-4BD1-A401-B0C2D938BE15}"/>
    <hyperlink ref="E117" r:id="rId231" display="https://www.zipcodestogo.com/New York/NY/10166/" xr:uid="{57053A31-6A97-4364-BB27-910DE13CC2BF}"/>
    <hyperlink ref="F117" r:id="rId232" display="https://www.zipcodestogo.com/New york/NY/" xr:uid="{A755F438-7CCA-4CB9-A03A-ED66C1083E4E}"/>
    <hyperlink ref="E118" r:id="rId233" display="https://www.zipcodestogo.com/New York/NY/10167/" xr:uid="{74641211-4790-4B23-ACE4-E99055032B67}"/>
    <hyperlink ref="F118" r:id="rId234" display="https://www.zipcodestogo.com/New york/NY/" xr:uid="{6ED46948-7E38-44AA-BEA7-EA6EA9BC6805}"/>
    <hyperlink ref="E119" r:id="rId235" display="https://www.zipcodestogo.com/New York/NY/10168/" xr:uid="{431E1BF7-AE05-4BC5-B319-23BC8274807E}"/>
    <hyperlink ref="F119" r:id="rId236" display="https://www.zipcodestogo.com/New york/NY/" xr:uid="{7BC5BD00-7379-426E-AB7D-6D773684B387}"/>
    <hyperlink ref="E120" r:id="rId237" display="https://www.zipcodestogo.com/New York/NY/10169/" xr:uid="{D0DAC94D-9764-4E1D-B9F5-AAD51F14EE97}"/>
    <hyperlink ref="F120" r:id="rId238" display="https://www.zipcodestogo.com/New york/NY/" xr:uid="{4A36ED9B-E386-4647-9AD5-B229FA810B43}"/>
    <hyperlink ref="E121" r:id="rId239" display="https://www.zipcodestogo.com/New York/NY/10170/" xr:uid="{AE1CE8C4-E6A4-44EC-B633-37F71AA3B30D}"/>
    <hyperlink ref="F121" r:id="rId240" display="https://www.zipcodestogo.com/New york/NY/" xr:uid="{87AADA53-18E8-4D10-8D5D-B0DFEA86ABD5}"/>
    <hyperlink ref="E122" r:id="rId241" display="https://www.zipcodestogo.com/New York/NY/10171/" xr:uid="{C62D813C-7D84-4C4B-89B8-91B03CF58AF1}"/>
    <hyperlink ref="F122" r:id="rId242" display="https://www.zipcodestogo.com/New york/NY/" xr:uid="{3400FE4F-98EB-497A-B834-866B161324DA}"/>
    <hyperlink ref="E123" r:id="rId243" display="https://www.zipcodestogo.com/New York/NY/10172/" xr:uid="{02091CAD-1368-4212-8C1B-6AFA9A7B6D3D}"/>
    <hyperlink ref="F123" r:id="rId244" display="https://www.zipcodestogo.com/New york/NY/" xr:uid="{DD1FABFD-987E-458D-ABFB-295996AE0A0E}"/>
    <hyperlink ref="E124" r:id="rId245" display="https://www.zipcodestogo.com/New York/NY/10173/" xr:uid="{8F0C0665-25FE-4A6A-BDA7-114EC4B40D17}"/>
    <hyperlink ref="F124" r:id="rId246" display="https://www.zipcodestogo.com/New york/NY/" xr:uid="{D8A8DCD0-F043-4BB3-B499-9A262C8DE83A}"/>
    <hyperlink ref="E125" r:id="rId247" display="https://www.zipcodestogo.com/New York/NY/10174/" xr:uid="{C9C2D8A6-AF4F-45CA-A206-15D3234A2314}"/>
    <hyperlink ref="F125" r:id="rId248" display="https://www.zipcodestogo.com/New york/NY/" xr:uid="{E754A343-DF59-4CFF-915C-8264C583E9E0}"/>
    <hyperlink ref="E126" r:id="rId249" display="https://www.zipcodestogo.com/New York/NY/10175/" xr:uid="{CF2F52FE-F63E-4AB2-A12E-E7B1487FFBD1}"/>
    <hyperlink ref="F126" r:id="rId250" display="https://www.zipcodestogo.com/New york/NY/" xr:uid="{E7C1A61D-5EBB-4027-ABAC-22E65E288B3F}"/>
    <hyperlink ref="E127" r:id="rId251" display="https://www.zipcodestogo.com/New York/NY/10176/" xr:uid="{D5A85A68-99F3-41F7-BCA1-E31B430B9576}"/>
    <hyperlink ref="F127" r:id="rId252" display="https://www.zipcodestogo.com/New york/NY/" xr:uid="{E1DA7072-7CA3-4086-B4F7-C9C4A2903AA3}"/>
    <hyperlink ref="E128" r:id="rId253" display="https://www.zipcodestogo.com/New York/NY/10177/" xr:uid="{77CB469F-C08D-4E89-95BA-8F8C1436C28F}"/>
    <hyperlink ref="F128" r:id="rId254" display="https://www.zipcodestogo.com/New york/NY/" xr:uid="{AEBAEA66-4228-4FB3-8790-3C93ADE42E08}"/>
    <hyperlink ref="E129" r:id="rId255" display="https://www.zipcodestogo.com/New York/NY/10178/" xr:uid="{C5FA5AB1-C908-44A8-954F-34A28ED9CF6A}"/>
    <hyperlink ref="F129" r:id="rId256" display="https://www.zipcodestogo.com/New york/NY/" xr:uid="{EA07AA68-DD92-41A3-966F-12A598C5716B}"/>
    <hyperlink ref="E130" r:id="rId257" display="https://www.zipcodestogo.com/New York/NY/10179/" xr:uid="{0F5E7E50-6A1C-4BBC-978A-3DF2E6A70DBF}"/>
    <hyperlink ref="F130" r:id="rId258" display="https://www.zipcodestogo.com/New york/NY/" xr:uid="{0DE6EB98-4E55-4773-B264-131C34180F14}"/>
    <hyperlink ref="E131" r:id="rId259" display="https://www.zipcodestogo.com/New York/NY/10184/" xr:uid="{B5EA08E5-217A-40A5-921F-745BC6F74326}"/>
    <hyperlink ref="F131" r:id="rId260" display="https://www.zipcodestogo.com/New york/NY/" xr:uid="{CA2392E6-0FDF-426A-9820-62EF5834B978}"/>
    <hyperlink ref="E132" r:id="rId261" display="https://www.zipcodestogo.com/New York/NY/10185/" xr:uid="{4EAA67A2-5E3E-4646-93FA-E48864070752}"/>
    <hyperlink ref="F132" r:id="rId262" display="https://www.zipcodestogo.com/New york/NY/" xr:uid="{B9F65B23-166A-4277-BF41-DC3DC5120291}"/>
    <hyperlink ref="E133" r:id="rId263" display="https://www.zipcodestogo.com/New York/NY/10196/" xr:uid="{2FC7AFC3-DD85-4AFA-85DE-8E77D90B65B8}"/>
    <hyperlink ref="F133" r:id="rId264" display="https://www.zipcodestogo.com/New york/NY/" xr:uid="{C94F90AA-8DB9-4F28-A9BA-A96998721783}"/>
    <hyperlink ref="E134" r:id="rId265" display="https://www.zipcodestogo.com/New York/NY/10197/" xr:uid="{02651EFE-A151-4B4A-B1F9-A6E909E37830}"/>
    <hyperlink ref="F134" r:id="rId266" display="https://www.zipcodestogo.com/New york/NY/" xr:uid="{EEF56D15-4E5B-48B2-8590-2FBC6F99A66B}"/>
    <hyperlink ref="E135" r:id="rId267" display="https://www.zipcodestogo.com/New York/NY/10199/" xr:uid="{600C6C9D-D6F4-4463-A2D6-899EB8232688}"/>
    <hyperlink ref="F135" r:id="rId268" display="https://www.zipcodestogo.com/New york/NY/" xr:uid="{E59CC8F9-EB15-447C-8C8B-744A9563741D}"/>
    <hyperlink ref="E136" r:id="rId269" display="https://www.zipcodestogo.com/New York/NY/10203/" xr:uid="{CC69AACE-3F7B-452E-B788-97B231E96BC5}"/>
    <hyperlink ref="F136" r:id="rId270" display="https://www.zipcodestogo.com/New york/NY/" xr:uid="{1EA2443B-C907-4F78-8AE0-B0E724B116CB}"/>
    <hyperlink ref="E137" r:id="rId271" display="https://www.zipcodestogo.com/New York/NY/10211/" xr:uid="{DF61D0BF-E016-48A6-BE5C-D3EC775D2EF9}"/>
    <hyperlink ref="F137" r:id="rId272" display="https://www.zipcodestogo.com/New york/NY/" xr:uid="{4B3B0821-4B8C-4407-BE83-035A0EE71734}"/>
    <hyperlink ref="E138" r:id="rId273" display="https://www.zipcodestogo.com/New York/NY/10212/" xr:uid="{5499A89A-62D1-424D-A0CF-35CDB9E284B1}"/>
    <hyperlink ref="F138" r:id="rId274" display="https://www.zipcodestogo.com/New york/NY/" xr:uid="{F5BBB735-BFA9-43B8-9132-058ABDD00AB3}"/>
    <hyperlink ref="E139" r:id="rId275" display="https://www.zipcodestogo.com/New York/NY/10213/" xr:uid="{3D1CDD9D-00DB-4F60-A492-3071788A9EDA}"/>
    <hyperlink ref="F139" r:id="rId276" display="https://www.zipcodestogo.com/New york/NY/" xr:uid="{DC0DFEDE-3E4C-4668-829C-626249F3E42F}"/>
    <hyperlink ref="E140" r:id="rId277" display="https://www.zipcodestogo.com/New York/NY/10242/" xr:uid="{EAE45027-AFB2-46EB-9D99-59BF753F5147}"/>
    <hyperlink ref="F140" r:id="rId278" display="https://www.zipcodestogo.com/New york/NY/" xr:uid="{742CB9C6-9FD2-4BC7-8440-922B06BEEE3C}"/>
    <hyperlink ref="E141" r:id="rId279" display="https://www.zipcodestogo.com/New York/NY/10249/" xr:uid="{4FF4F1F0-8F88-4642-B9BB-7CD1511C64E3}"/>
    <hyperlink ref="F141" r:id="rId280" display="https://www.zipcodestogo.com/New york/NY/" xr:uid="{F7C515B9-3395-40BC-BD87-B2CE407F8237}"/>
    <hyperlink ref="E142" r:id="rId281" display="https://www.zipcodestogo.com/New York/NY/10256/" xr:uid="{1ADC57C1-66B6-44C4-8A3A-626E09D71B5A}"/>
    <hyperlink ref="F142" r:id="rId282" display="https://www.zipcodestogo.com/New york/NY/" xr:uid="{670AC3FD-D1A8-4797-9B90-F4BD624B9031}"/>
    <hyperlink ref="E143" r:id="rId283" display="https://www.zipcodestogo.com/New York/NY/10257/" xr:uid="{7876C4EB-9A08-4CA5-9B24-11DDAF88A9AF}"/>
    <hyperlink ref="F143" r:id="rId284" display="https://www.zipcodestogo.com/New york/NY/" xr:uid="{0F92851B-0B23-4439-A364-097159752C8C}"/>
    <hyperlink ref="E144" r:id="rId285" display="https://www.zipcodestogo.com/New York/NY/10258/" xr:uid="{91FAE68F-F972-4D89-8988-780CE4CF8260}"/>
    <hyperlink ref="F144" r:id="rId286" display="https://www.zipcodestogo.com/New york/NY/" xr:uid="{E09C3D78-A061-4C67-AE6D-FF09018B6B19}"/>
    <hyperlink ref="E145" r:id="rId287" display="https://www.zipcodestogo.com/New York/NY/10259/" xr:uid="{0FE448AA-657E-479F-BBBC-756B7D4B8BDC}"/>
    <hyperlink ref="F145" r:id="rId288" display="https://www.zipcodestogo.com/New york/NY/" xr:uid="{E4DD6068-9F5F-4C56-BC75-D4BC4AF6732F}"/>
    <hyperlink ref="E146" r:id="rId289" display="https://www.zipcodestogo.com/New York/NY/10260/" xr:uid="{1FCB9540-D49F-4C42-B981-BBF0B0EE434B}"/>
    <hyperlink ref="F146" r:id="rId290" display="https://www.zipcodestogo.com/New york/NY/" xr:uid="{FE84DC0D-ABED-4B19-A82F-73179A44D8F2}"/>
    <hyperlink ref="E147" r:id="rId291" display="https://www.zipcodestogo.com/New York/NY/10261/" xr:uid="{26CEC56F-6541-4CA6-8F15-F186EC53AA38}"/>
    <hyperlink ref="F147" r:id="rId292" display="https://www.zipcodestogo.com/New york/NY/" xr:uid="{7AB54102-B391-4199-822A-DD5E8E309E42}"/>
    <hyperlink ref="E148" r:id="rId293" display="https://www.zipcodestogo.com/New York/NY/10265/" xr:uid="{4B943819-4B54-4E71-B185-F99186662045}"/>
    <hyperlink ref="F148" r:id="rId294" display="https://www.zipcodestogo.com/New york/NY/" xr:uid="{8C3B6940-5EFA-48E5-B402-7533C8118E22}"/>
    <hyperlink ref="E149" r:id="rId295" display="https://www.zipcodestogo.com/New York/NY/10268/" xr:uid="{7FA7B33A-FC65-4C98-A3D9-805A68C9011E}"/>
    <hyperlink ref="F149" r:id="rId296" display="https://www.zipcodestogo.com/New york/NY/" xr:uid="{4C43AE50-22C0-46C0-AF76-5F29F4CF4E8C}"/>
    <hyperlink ref="E150" r:id="rId297" display="https://www.zipcodestogo.com/New York/NY/10269/" xr:uid="{A46D58AE-0DD2-490F-BD02-39D56CDECB86}"/>
    <hyperlink ref="F150" r:id="rId298" display="https://www.zipcodestogo.com/New york/NY/" xr:uid="{E45E9C02-CFB3-4C72-BB8B-C447910B6115}"/>
    <hyperlink ref="E151" r:id="rId299" display="https://www.zipcodestogo.com/New York/NY/10270/" xr:uid="{3CF86810-6CEE-4071-B4C4-35E381701F63}"/>
    <hyperlink ref="F151" r:id="rId300" display="https://www.zipcodestogo.com/New york/NY/" xr:uid="{69797676-BCE4-47E8-B8A4-AD8BFA1A6207}"/>
    <hyperlink ref="E152" r:id="rId301" display="https://www.zipcodestogo.com/New York/NY/10271/" xr:uid="{5475017B-E874-44DF-9934-C8D487355966}"/>
    <hyperlink ref="F152" r:id="rId302" display="https://www.zipcodestogo.com/New york/NY/" xr:uid="{16BD5C66-EEE5-4761-8EB4-E45096180141}"/>
    <hyperlink ref="E153" r:id="rId303" display="https://www.zipcodestogo.com/New York/NY/10272/" xr:uid="{53296E1D-0DC9-4A32-BC47-EC698AFBCAB4}"/>
    <hyperlink ref="F153" r:id="rId304" display="https://www.zipcodestogo.com/New york/NY/" xr:uid="{B13575EF-BE26-4AD3-8D12-7C12A58713E1}"/>
    <hyperlink ref="E154" r:id="rId305" display="https://www.zipcodestogo.com/New York/NY/10273/" xr:uid="{A79FFA46-EF91-4719-A908-F7685DCBADB3}"/>
    <hyperlink ref="F154" r:id="rId306" display="https://www.zipcodestogo.com/New york/NY/" xr:uid="{84E1E818-FB7C-4C7A-9583-AA7AC895AF40}"/>
    <hyperlink ref="E155" r:id="rId307" display="https://www.zipcodestogo.com/New York/NY/10274/" xr:uid="{CBC4E1E4-0932-421A-AA54-38E8DC266776}"/>
    <hyperlink ref="F155" r:id="rId308" display="https://www.zipcodestogo.com/New york/NY/" xr:uid="{015BB840-E22A-4B59-A2E0-E7A595492DA9}"/>
    <hyperlink ref="E156" r:id="rId309" display="https://www.zipcodestogo.com/New York/NY/10275/" xr:uid="{80B06934-B2F5-4D55-9975-5E466276ED03}"/>
    <hyperlink ref="F156" r:id="rId310" display="https://www.zipcodestogo.com/New york/NY/" xr:uid="{9B4FB6E4-3905-4338-A070-95C65C32FCA6}"/>
    <hyperlink ref="E157" r:id="rId311" display="https://www.zipcodestogo.com/New York/NY/10276/" xr:uid="{69EBC142-99CB-40CD-BD84-64C1F444F5C0}"/>
    <hyperlink ref="F157" r:id="rId312" display="https://www.zipcodestogo.com/New york/NY/" xr:uid="{AAFD40FE-8D76-4829-830D-5E0B74F696D5}"/>
    <hyperlink ref="E158" r:id="rId313" display="https://www.zipcodestogo.com/New York/NY/10277/" xr:uid="{63CFF318-8298-44C0-971F-78002F939A2F}"/>
    <hyperlink ref="F158" r:id="rId314" display="https://www.zipcodestogo.com/New york/NY/" xr:uid="{4FF4C0AF-E7FA-4DCA-9E17-862C0A90B75C}"/>
    <hyperlink ref="E159" r:id="rId315" display="https://www.zipcodestogo.com/New York/NY/10278/" xr:uid="{1A5851A4-818F-449C-AAEC-92A8D503F7B4}"/>
    <hyperlink ref="F159" r:id="rId316" display="https://www.zipcodestogo.com/New york/NY/" xr:uid="{1306AA37-F4EE-446E-A265-14AF1A30DEB6}"/>
    <hyperlink ref="E160" r:id="rId317" display="https://www.zipcodestogo.com/New York/NY/10279/" xr:uid="{4AD736D2-465F-43DF-9D0C-56BD88489CC3}"/>
    <hyperlink ref="F160" r:id="rId318" display="https://www.zipcodestogo.com/New york/NY/" xr:uid="{EB108846-A88A-4482-8479-18E61B0EE029}"/>
    <hyperlink ref="E161" r:id="rId319" display="https://www.zipcodestogo.com/New York/NY/10280/" xr:uid="{BCE855A4-B583-4E6D-A00F-E1EB55882FC7}"/>
    <hyperlink ref="F161" r:id="rId320" display="https://www.zipcodestogo.com/New york/NY/" xr:uid="{9E785489-5813-481D-8524-08814D1B7DAB}"/>
    <hyperlink ref="E162" r:id="rId321" display="https://www.zipcodestogo.com/New York/NY/10281/" xr:uid="{56EDA82E-40AD-4681-958D-E1D7A781868B}"/>
    <hyperlink ref="F162" r:id="rId322" display="https://www.zipcodestogo.com/New york/NY/" xr:uid="{3D86A623-0E9D-4EAB-A7DE-E3EC02AB08BD}"/>
    <hyperlink ref="E163" r:id="rId323" display="https://www.zipcodestogo.com/New York/NY/10282/" xr:uid="{2E74FD28-00D8-4A9A-8962-A58CFE2E44BC}"/>
    <hyperlink ref="F163" r:id="rId324" display="https://www.zipcodestogo.com/New york/NY/" xr:uid="{29F79ED6-3E33-49A4-8E97-0C36094EE95E}"/>
    <hyperlink ref="E164" r:id="rId325" display="https://www.zipcodestogo.com/New York/NY/10285/" xr:uid="{DAE93266-0E42-4261-9B18-0446CD0DC0DE}"/>
    <hyperlink ref="F164" r:id="rId326" display="https://www.zipcodestogo.com/New york/NY/" xr:uid="{10B5F236-326B-40C1-AB49-4F28EE14107D}"/>
    <hyperlink ref="E165" r:id="rId327" display="https://www.zipcodestogo.com/New York/NY/10286/" xr:uid="{9AB11A35-C60C-45B5-81FA-4F22BCA1852F}"/>
    <hyperlink ref="F165" r:id="rId328" display="https://www.zipcodestogo.com/New york/NY/" xr:uid="{0FC0CF04-A3A0-49F2-AAC6-99A1E277FFDA}"/>
    <hyperlink ref="E166" r:id="rId329" display="https://www.zipcodestogo.com/New York/NY/10292/" xr:uid="{60265051-F77B-46A5-9404-9E887334661C}"/>
    <hyperlink ref="F166" r:id="rId330" display="https://www.zipcodestogo.com/New york/NY/" xr:uid="{10639E3B-B1FB-4400-83FD-2DC10DC7A84A}"/>
    <hyperlink ref="E167" r:id="rId331" display="https://www.zipcodestogo.com/Staten Island/NY/10301/" xr:uid="{95534F4A-188E-43A8-8A6B-4E9A932C1B37}"/>
    <hyperlink ref="F167" r:id="rId332" display="https://www.zipcodestogo.com/Richmond/NY/" xr:uid="{77AC1374-485A-4692-B86B-1116C450B4CF}"/>
    <hyperlink ref="E168" r:id="rId333" display="https://www.zipcodestogo.com/Staten Island/NY/10302/" xr:uid="{B5D6AEE3-0437-4A10-99D3-3101B0C70ADC}"/>
    <hyperlink ref="F168" r:id="rId334" display="https://www.zipcodestogo.com/Richmond/NY/" xr:uid="{E81D98C8-008F-4FA5-BA32-92F473367A9D}"/>
    <hyperlink ref="E169" r:id="rId335" display="https://www.zipcodestogo.com/Staten Island/NY/10303/" xr:uid="{02631A92-F9CB-4318-AF6A-0F57A7EA4473}"/>
    <hyperlink ref="F169" r:id="rId336" display="https://www.zipcodestogo.com/Richmond/NY/" xr:uid="{7A9E0EEA-E53B-4958-952B-35AA141E3247}"/>
    <hyperlink ref="E170" r:id="rId337" display="https://www.zipcodestogo.com/Staten Island/NY/10304/" xr:uid="{9606590A-0297-4CDA-AA0B-8B507EAA6505}"/>
    <hyperlink ref="F170" r:id="rId338" display="https://www.zipcodestogo.com/Richmond/NY/" xr:uid="{1E7BF6E4-B77D-4D6E-94D4-72B4F76A9541}"/>
    <hyperlink ref="E171" r:id="rId339" display="https://www.zipcodestogo.com/Staten Island/NY/10305/" xr:uid="{641E004A-6CF0-49CB-AF7A-048F299C0B53}"/>
    <hyperlink ref="F171" r:id="rId340" display="https://www.zipcodestogo.com/Richmond/NY/" xr:uid="{FDCE96AC-7898-4B89-8ABA-7CAACACFB3B9}"/>
    <hyperlink ref="E172" r:id="rId341" display="https://www.zipcodestogo.com/Staten Island/NY/10306/" xr:uid="{12F63F99-EC93-4523-B096-B0538E593DC2}"/>
    <hyperlink ref="F172" r:id="rId342" display="https://www.zipcodestogo.com/Richmond/NY/" xr:uid="{E91A02AC-EC81-446D-9040-3A5E7FEB4211}"/>
    <hyperlink ref="E173" r:id="rId343" display="https://www.zipcodestogo.com/Staten Island/NY/10307/" xr:uid="{FB50C4F2-66E5-4322-AF48-B3D392098A12}"/>
    <hyperlink ref="F173" r:id="rId344" display="https://www.zipcodestogo.com/Richmond/NY/" xr:uid="{737DBFEE-6423-40D0-9373-A096A3A5C21F}"/>
    <hyperlink ref="E174" r:id="rId345" display="https://www.zipcodestogo.com/Staten Island/NY/10308/" xr:uid="{52461F8D-8CD3-4D28-9C3A-07A3C47C2362}"/>
    <hyperlink ref="F174" r:id="rId346" display="https://www.zipcodestogo.com/Richmond/NY/" xr:uid="{F0F683A5-7FCA-476C-9F4C-2C66447C9356}"/>
    <hyperlink ref="E175" r:id="rId347" display="https://www.zipcodestogo.com/Staten Island/NY/10309/" xr:uid="{D7DBDCC0-F8D8-46CD-90AA-224E287AD67F}"/>
    <hyperlink ref="F175" r:id="rId348" display="https://www.zipcodestogo.com/Richmond/NY/" xr:uid="{DE343084-2D85-4BFC-964F-F658A30D2199}"/>
    <hyperlink ref="E176" r:id="rId349" display="https://www.zipcodestogo.com/Staten Island/NY/10310/" xr:uid="{FC952ECE-19CE-448E-8275-F060DED1BC78}"/>
    <hyperlink ref="F176" r:id="rId350" display="https://www.zipcodestogo.com/Richmond/NY/" xr:uid="{054C5F00-4958-4086-80EE-9ED7A2898A59}"/>
    <hyperlink ref="E177" r:id="rId351" display="https://www.zipcodestogo.com/Staten Island/NY/10311/" xr:uid="{0ECF3896-7734-4F1E-898B-C2D0FC38F5A6}"/>
    <hyperlink ref="F177" r:id="rId352" display="https://www.zipcodestogo.com/Richmond/NY/" xr:uid="{28CD929A-6F24-40A3-B8E3-4C3CB53E5857}"/>
    <hyperlink ref="E178" r:id="rId353" display="https://www.zipcodestogo.com/Staten Island/NY/10312/" xr:uid="{CD430DC2-57CF-410C-9CD6-DDDE34470477}"/>
    <hyperlink ref="F178" r:id="rId354" display="https://www.zipcodestogo.com/Richmond/NY/" xr:uid="{790B89AF-D66F-48ED-B264-69B292E00B14}"/>
    <hyperlink ref="E179" r:id="rId355" display="https://www.zipcodestogo.com/Staten Island/NY/10313/" xr:uid="{9440CB38-1EB3-46CE-A15E-0CDD2FD020BC}"/>
    <hyperlink ref="F179" r:id="rId356" display="https://www.zipcodestogo.com/Richmond/NY/" xr:uid="{7EBE2F83-1512-436C-8CCF-B60E2166BC4E}"/>
    <hyperlink ref="E180" r:id="rId357" display="https://www.zipcodestogo.com/Staten Island/NY/10314/" xr:uid="{EB05AA9C-BEF7-430C-A31A-6E81D3180C0B}"/>
    <hyperlink ref="F180" r:id="rId358" display="https://www.zipcodestogo.com/Richmond/NY/" xr:uid="{BEB18687-DBF5-4028-9593-1E303C5910FA}"/>
    <hyperlink ref="E181" r:id="rId359" display="https://www.zipcodestogo.com/Bronx/NY/10451/" xr:uid="{C2D9BD8A-9E55-4A96-B1A8-E5EF89679336}"/>
    <hyperlink ref="F181" r:id="rId360" display="https://www.zipcodestogo.com/Bronx/NY/" xr:uid="{0F939411-7911-4260-8C96-5781FCEAD99B}"/>
    <hyperlink ref="E182" r:id="rId361" display="https://www.zipcodestogo.com/Bronx/NY/10452/" xr:uid="{D6E9CD8A-5185-4175-AE9E-95DCA4BD5B19}"/>
    <hyperlink ref="F182" r:id="rId362" display="https://www.zipcodestogo.com/Bronx/NY/" xr:uid="{D768F0C6-5FAA-4347-B2F8-995ACC02E2AA}"/>
    <hyperlink ref="E183" r:id="rId363" display="https://www.zipcodestogo.com/Bronx/NY/10453/" xr:uid="{00C6FD32-F6AC-422B-ABB6-204E6B245828}"/>
    <hyperlink ref="F183" r:id="rId364" display="https://www.zipcodestogo.com/Bronx/NY/" xr:uid="{6B327423-90B9-4C83-AD26-B0D807B09195}"/>
    <hyperlink ref="E184" r:id="rId365" display="https://www.zipcodestogo.com/Bronx/NY/10454/" xr:uid="{283860EB-2EF2-48A6-9806-EC5797169EBC}"/>
    <hyperlink ref="F184" r:id="rId366" display="https://www.zipcodestogo.com/Bronx/NY/" xr:uid="{FE98E8D6-BE05-4AC1-8049-779860C2DCFE}"/>
    <hyperlink ref="E185" r:id="rId367" display="https://www.zipcodestogo.com/Bronx/NY/10455/" xr:uid="{776BD2DF-2457-475B-B138-A7FB05F07F46}"/>
    <hyperlink ref="F185" r:id="rId368" display="https://www.zipcodestogo.com/Bronx/NY/" xr:uid="{9B393A8E-FE08-4D93-AAF7-9E241DA2CC9F}"/>
    <hyperlink ref="E186" r:id="rId369" display="https://www.zipcodestogo.com/Bronx/NY/10456/" xr:uid="{F2550CB2-6B60-411B-B3A9-2246C2AE25D0}"/>
    <hyperlink ref="F186" r:id="rId370" display="https://www.zipcodestogo.com/Bronx/NY/" xr:uid="{BC0F3B49-1772-4E6E-A2DF-151E4E1540C1}"/>
    <hyperlink ref="E187" r:id="rId371" display="https://www.zipcodestogo.com/Bronx/NY/10457/" xr:uid="{CF6FF91B-0063-4475-8748-B60044DE7A6C}"/>
    <hyperlink ref="F187" r:id="rId372" display="https://www.zipcodestogo.com/Bronx/NY/" xr:uid="{A9382BF0-1A3B-49EC-8BEA-C0E185F636F9}"/>
    <hyperlink ref="E188" r:id="rId373" display="https://www.zipcodestogo.com/Bronx/NY/10458/" xr:uid="{E9F52B99-E712-443A-9828-7A436772ED86}"/>
    <hyperlink ref="F188" r:id="rId374" display="https://www.zipcodestogo.com/Bronx/NY/" xr:uid="{775F4913-173C-44E9-ADCA-06B5AAB8FE52}"/>
    <hyperlink ref="E189" r:id="rId375" display="https://www.zipcodestogo.com/Bronx/NY/10459/" xr:uid="{B0347735-B26E-469E-80FD-FB013A1BF4B4}"/>
    <hyperlink ref="F189" r:id="rId376" display="https://www.zipcodestogo.com/Bronx/NY/" xr:uid="{1AC53996-D24D-4D85-A47C-B7FEB855DD61}"/>
    <hyperlink ref="E190" r:id="rId377" display="https://www.zipcodestogo.com/Bronx/NY/10460/" xr:uid="{090163B6-556A-41A0-91B3-12B21F875345}"/>
    <hyperlink ref="F190" r:id="rId378" display="https://www.zipcodestogo.com/Bronx/NY/" xr:uid="{8556B63C-4868-492C-B9E0-DCD62385A675}"/>
    <hyperlink ref="E191" r:id="rId379" display="https://www.zipcodestogo.com/Bronx/NY/10461/" xr:uid="{E3DB5607-320D-4874-888E-A3220FC10AB5}"/>
    <hyperlink ref="F191" r:id="rId380" display="https://www.zipcodestogo.com/Bronx/NY/" xr:uid="{C9DA9C00-3185-4A0A-9FE8-E1E2D96C7A25}"/>
    <hyperlink ref="E192" r:id="rId381" display="https://www.zipcodestogo.com/Bronx/NY/10462/" xr:uid="{5BF4AD0C-8141-4B8B-A861-A7EFD5391829}"/>
    <hyperlink ref="F192" r:id="rId382" display="https://www.zipcodestogo.com/Bronx/NY/" xr:uid="{AA321048-C7D0-498B-B63D-070E174AD877}"/>
    <hyperlink ref="E193" r:id="rId383" display="https://www.zipcodestogo.com/Bronx/NY/10463/" xr:uid="{50C96DDA-B30F-4E1F-BC31-20E811074435}"/>
    <hyperlink ref="F193" r:id="rId384" display="https://www.zipcodestogo.com/Bronx/NY/" xr:uid="{1356FEE6-84F3-4BE1-B59E-A76692EE4A64}"/>
    <hyperlink ref="E194" r:id="rId385" display="https://www.zipcodestogo.com/Bronx/NY/10464/" xr:uid="{095EA82C-13CA-488D-B20D-6456BF791FC9}"/>
    <hyperlink ref="F194" r:id="rId386" display="https://www.zipcodestogo.com/Bronx/NY/" xr:uid="{C05EEF2A-22C9-4F84-B77D-7C360CF9F7E6}"/>
    <hyperlink ref="E195" r:id="rId387" display="https://www.zipcodestogo.com/Bronx/NY/10465/" xr:uid="{62D127A6-ED2E-4EAA-9234-03D5EA8992F4}"/>
    <hyperlink ref="F195" r:id="rId388" display="https://www.zipcodestogo.com/Bronx/NY/" xr:uid="{63590053-F2DA-44CA-94E2-FE8C40FAE724}"/>
    <hyperlink ref="E196" r:id="rId389" display="https://www.zipcodestogo.com/Bronx/NY/10466/" xr:uid="{5CE463B7-148E-49D3-9ECF-DBD3F6053A25}"/>
    <hyperlink ref="F196" r:id="rId390" display="https://www.zipcodestogo.com/Bronx/NY/" xr:uid="{0ADD4590-CCB3-46E4-84BA-ABFFDB97FD6B}"/>
    <hyperlink ref="E197" r:id="rId391" display="https://www.zipcodestogo.com/Bronx/NY/10467/" xr:uid="{89E8587D-CF2D-4EC1-B61D-512A8B755E31}"/>
    <hyperlink ref="F197" r:id="rId392" display="https://www.zipcodestogo.com/Bronx/NY/" xr:uid="{FED10214-86E0-43B2-B156-36C7DA28198B}"/>
    <hyperlink ref="E198" r:id="rId393" display="https://www.zipcodestogo.com/Bronx/NY/10468/" xr:uid="{8C1F4BFD-662B-472D-900C-8FDBA53F56BA}"/>
    <hyperlink ref="F198" r:id="rId394" display="https://www.zipcodestogo.com/Bronx/NY/" xr:uid="{8ED7878F-E609-43C5-A8A3-61E8AC62D1C8}"/>
    <hyperlink ref="E199" r:id="rId395" display="https://www.zipcodestogo.com/Bronx/NY/10469/" xr:uid="{4A4E1D12-EB30-483C-B9E5-E87701C96DE3}"/>
    <hyperlink ref="F199" r:id="rId396" display="https://www.zipcodestogo.com/Bronx/NY/" xr:uid="{3DE005D7-F05D-4B3A-BEA6-74204F7EAD99}"/>
    <hyperlink ref="E200" r:id="rId397" display="https://www.zipcodestogo.com/Bronx/NY/10470/" xr:uid="{C91008C2-75C4-416E-9A46-2DF2A80B0D95}"/>
    <hyperlink ref="F200" r:id="rId398" display="https://www.zipcodestogo.com/Bronx/NY/" xr:uid="{98FD439C-7292-4CDF-A893-B315031F12FD}"/>
    <hyperlink ref="E201" r:id="rId399" display="https://www.zipcodestogo.com/Bronx/NY/10471/" xr:uid="{8874EB6E-8067-429D-8EE8-727309F45D0C}"/>
    <hyperlink ref="F201" r:id="rId400" display="https://www.zipcodestogo.com/Bronx/NY/" xr:uid="{1B6690F5-A4B6-4F7A-A363-4C73EF5AE9A6}"/>
    <hyperlink ref="E202" r:id="rId401" display="https://www.zipcodestogo.com/Bronx/NY/10472/" xr:uid="{027C2E74-FEFB-4191-A813-D96B540EC4DE}"/>
    <hyperlink ref="F202" r:id="rId402" display="https://www.zipcodestogo.com/Bronx/NY/" xr:uid="{48FB0F0D-65B0-4A01-882C-638446A212F3}"/>
    <hyperlink ref="E203" r:id="rId403" display="https://www.zipcodestogo.com/Bronx/NY/10473/" xr:uid="{7A89F212-B4B8-406D-9B70-EAE7B47BCAD3}"/>
    <hyperlink ref="F203" r:id="rId404" display="https://www.zipcodestogo.com/Bronx/NY/" xr:uid="{59300DE0-B17D-4DB6-9E16-D5779A9668F2}"/>
    <hyperlink ref="E204" r:id="rId405" display="https://www.zipcodestogo.com/Bronx/NY/10474/" xr:uid="{6727262A-AC6A-410D-BAB4-C42272F2A90C}"/>
    <hyperlink ref="F204" r:id="rId406" display="https://www.zipcodestogo.com/Bronx/NY/" xr:uid="{C8115C32-A62F-4AD4-BB96-5898C1100CAD}"/>
    <hyperlink ref="E205" r:id="rId407" display="https://www.zipcodestogo.com/Bronx/NY/10475/" xr:uid="{B9CDCD7A-4B54-460B-8696-0DB33AED221B}"/>
    <hyperlink ref="F205" r:id="rId408" display="https://www.zipcodestogo.com/Bronx/NY/" xr:uid="{986C2506-E22B-4F00-882A-9B778877F486}"/>
    <hyperlink ref="E206" r:id="rId409" display="https://www.zipcodestogo.com/Bronx/NY/10499/" xr:uid="{84C5DE3A-2203-4E7A-8763-67894650EAC9}"/>
    <hyperlink ref="F206" r:id="rId410" display="https://www.zipcodestogo.com/Bronx/NY/" xr:uid="{2AF68660-D615-4C2A-9FA3-D1BC6C137500}"/>
    <hyperlink ref="E207" r:id="rId411" display="https://www.zipcodestogo.com/Amawalk/NY/10501/" xr:uid="{CF5667BE-D16D-4965-B9CD-1CCFC77E78A5}"/>
    <hyperlink ref="F207" r:id="rId412" display="https://www.zipcodestogo.com/Westchester/NY/" xr:uid="{19CD6660-19B5-454E-9B76-80DC75B3E6D3}"/>
    <hyperlink ref="E208" r:id="rId413" display="https://www.zipcodestogo.com/Ardsley/NY/10502/" xr:uid="{5FF88173-5EEC-47F7-A31C-812BF69C1009}"/>
    <hyperlink ref="F208" r:id="rId414" display="https://www.zipcodestogo.com/Westchester/NY/" xr:uid="{93303928-7B32-457C-9CB1-ED1542E41072}"/>
    <hyperlink ref="E209" r:id="rId415" display="https://www.zipcodestogo.com/Ardsley On Hudson/NY/10503/" xr:uid="{B0C27150-2AC0-4617-8CE5-7FDB8ED38303}"/>
    <hyperlink ref="F209" r:id="rId416" display="https://www.zipcodestogo.com/Westchester/NY/" xr:uid="{3B74649A-3361-4A75-A7AB-0E0927F9E828}"/>
    <hyperlink ref="E210" r:id="rId417" display="https://www.zipcodestogo.com/Armonk/NY/10504/" xr:uid="{D9C48C5C-7B66-4680-A78B-9BC464E713F3}"/>
    <hyperlink ref="F210" r:id="rId418" display="https://www.zipcodestogo.com/Westchester/NY/" xr:uid="{EB0BE13E-AF7A-45BF-803C-8F365791801C}"/>
    <hyperlink ref="E211" r:id="rId419" display="https://www.zipcodestogo.com/Baldwin Place/NY/10505/" xr:uid="{5F8A223E-8489-48AA-9FAF-FB0F1A5D48C0}"/>
    <hyperlink ref="F211" r:id="rId420" display="https://www.zipcodestogo.com/Westchester/NY/" xr:uid="{B83C99C2-7BD5-478E-943A-37082594D027}"/>
    <hyperlink ref="E212" r:id="rId421" display="https://www.zipcodestogo.com/Bedford/NY/10506/" xr:uid="{CAF4D5B2-220C-4610-BAC5-C35AEBBBD6D6}"/>
    <hyperlink ref="F212" r:id="rId422" display="https://www.zipcodestogo.com/Westchester/NY/" xr:uid="{E7A2FB3D-4C4A-4953-A386-8079690A373A}"/>
    <hyperlink ref="E213" r:id="rId423" display="https://www.zipcodestogo.com/Bedford Hills/NY/10507/" xr:uid="{B540F772-408F-4BD4-B50A-C8310E9D9608}"/>
    <hyperlink ref="F213" r:id="rId424" display="https://www.zipcodestogo.com/Westchester/NY/" xr:uid="{EA078FF8-6270-4C84-BD76-4E67F0406E36}"/>
    <hyperlink ref="E214" r:id="rId425" display="https://www.zipcodestogo.com/Brewster/NY/10509/" xr:uid="{DAEBC7DD-7699-4B60-8BEB-BDB5DC2B5A78}"/>
    <hyperlink ref="F214" r:id="rId426" display="https://www.zipcodestogo.com/Putnam/NY/" xr:uid="{8889EBF8-53AD-46BA-B712-BAC8122218B1}"/>
    <hyperlink ref="E215" r:id="rId427" display="https://www.zipcodestogo.com/Briarcliff Manor/NY/10510/" xr:uid="{74509C22-8F58-4B52-9EA0-B7298E256551}"/>
    <hyperlink ref="F215" r:id="rId428" display="https://www.zipcodestogo.com/Westchester/NY/" xr:uid="{4D85292D-9168-438F-BA22-372F94F899DB}"/>
    <hyperlink ref="E216" r:id="rId429" display="https://www.zipcodestogo.com/Buchanan/NY/10511/" xr:uid="{FC7EA054-7E99-4F8D-83EE-2DF3B10F2E30}"/>
    <hyperlink ref="F216" r:id="rId430" display="https://www.zipcodestogo.com/Westchester/NY/" xr:uid="{0BD2D08F-8838-4122-B34B-DDBE03DE27F4}"/>
    <hyperlink ref="E217" r:id="rId431" display="https://www.zipcodestogo.com/Carmel/NY/10512/" xr:uid="{7A9821CD-B5CF-4A08-AB98-AFD70B6D9F47}"/>
    <hyperlink ref="F217" r:id="rId432" display="https://www.zipcodestogo.com/Putnam/NY/" xr:uid="{D553A5DD-DB44-49A9-86D9-93B855A23DEB}"/>
    <hyperlink ref="E218" r:id="rId433" display="https://www.zipcodestogo.com/Chappaqua/NY/10514/" xr:uid="{FB8F72ED-A13B-402F-A4E8-02569534D93B}"/>
    <hyperlink ref="F218" r:id="rId434" display="https://www.zipcodestogo.com/Westchester/NY/" xr:uid="{B841E0EC-3C16-4C92-A0BB-9DFDCFBA4DFE}"/>
    <hyperlink ref="E219" r:id="rId435" display="https://www.zipcodestogo.com/Cold Spring/NY/10516/" xr:uid="{F5CD04D4-07D2-4F19-AE50-6456C7879A10}"/>
    <hyperlink ref="F219" r:id="rId436" display="https://www.zipcodestogo.com/Putnam/NY/" xr:uid="{AAE4769E-38A3-4F30-A08E-6FD4223D7886}"/>
    <hyperlink ref="E220" r:id="rId437" display="https://www.zipcodestogo.com/Crompond/NY/10517/" xr:uid="{F2E293C8-43D7-4BFC-B47C-BC346D8475D0}"/>
    <hyperlink ref="F220" r:id="rId438" display="https://www.zipcodestogo.com/Westchester/NY/" xr:uid="{1E2A112E-E61C-4FFA-98EF-CE1F81806A8E}"/>
    <hyperlink ref="E221" r:id="rId439" display="https://www.zipcodestogo.com/Cross River/NY/10518/" xr:uid="{C4318E9B-9A2E-4934-84F2-3DA8CF50F582}"/>
    <hyperlink ref="F221" r:id="rId440" display="https://www.zipcodestogo.com/Westchester/NY/" xr:uid="{00B40464-1E7F-4D95-8502-928D7B09A9E0}"/>
    <hyperlink ref="E222" r:id="rId441" display="https://www.zipcodestogo.com/Croton Falls/NY/10519/" xr:uid="{B73D26A1-D888-45F2-A26D-4F213593BF8F}"/>
    <hyperlink ref="F222" r:id="rId442" display="https://www.zipcodestogo.com/Westchester/NY/" xr:uid="{62AE4302-A10D-4CE6-9BB4-E74185F4C99C}"/>
    <hyperlink ref="E223" r:id="rId443" display="https://www.zipcodestogo.com/Croton On Hudson/NY/10520/" xr:uid="{E1F9FC5B-E89E-4F91-88D5-2CF75A045A3E}"/>
    <hyperlink ref="F223" r:id="rId444" display="https://www.zipcodestogo.com/Westchester/NY/" xr:uid="{1A37B5C9-6C06-48D2-B53C-5F2930637EEE}"/>
    <hyperlink ref="E224" r:id="rId445" display="https://www.zipcodestogo.com/Croton On Hudson/NY/10521/" xr:uid="{203AC722-0E4D-447C-A0D3-D0C97ED0F6A2}"/>
    <hyperlink ref="F224" r:id="rId446" display="https://www.zipcodestogo.com/Westchester/NY/" xr:uid="{6DD9723A-D478-47D4-ACBC-CF8522614C9D}"/>
    <hyperlink ref="E225" r:id="rId447" display="https://www.zipcodestogo.com/Dobbs Ferry/NY/10522/" xr:uid="{078FB017-06CF-4102-AB8E-4CB2B1963713}"/>
    <hyperlink ref="F225" r:id="rId448" display="https://www.zipcodestogo.com/Westchester/NY/" xr:uid="{0BD7E087-6EEC-4248-B8DF-537BDB166DFE}"/>
    <hyperlink ref="E226" r:id="rId449" display="https://www.zipcodestogo.com/Elmsford/NY/10523/" xr:uid="{4D979DF8-B07D-41A2-8C96-6AF1F6611408}"/>
    <hyperlink ref="F226" r:id="rId450" display="https://www.zipcodestogo.com/Westchester/NY/" xr:uid="{2F571AC2-FAD5-410B-AA81-F3924A7660CD}"/>
    <hyperlink ref="E227" r:id="rId451" display="https://www.zipcodestogo.com/Garrison/NY/10524/" xr:uid="{5805C2A3-4B18-455B-90DC-E4C046E93888}"/>
    <hyperlink ref="F227" r:id="rId452" display="https://www.zipcodestogo.com/Putnam/NY/" xr:uid="{E75324F4-402E-4454-B4E3-DDF310367CFA}"/>
    <hyperlink ref="E228" r:id="rId453" display="https://www.zipcodestogo.com/Goldens Bridge/NY/10526/" xr:uid="{404AA664-0706-4157-99AC-49A0FB7F1927}"/>
    <hyperlink ref="F228" r:id="rId454" display="https://www.zipcodestogo.com/Westchester/NY/" xr:uid="{63BBF3D4-4294-441C-9030-1E19EE361E33}"/>
    <hyperlink ref="E229" r:id="rId455" display="https://www.zipcodestogo.com/Granite Springs/NY/10527/" xr:uid="{57B5FA41-4F19-4697-B727-F7BBE340953C}"/>
    <hyperlink ref="F229" r:id="rId456" display="https://www.zipcodestogo.com/Westchester/NY/" xr:uid="{2BC06D8A-0EBE-4838-B727-15759DA34E49}"/>
    <hyperlink ref="E230" r:id="rId457" display="https://www.zipcodestogo.com/Harrison/NY/10528/" xr:uid="{FAFDF5D0-CFA8-4690-911B-E9BE0317FA65}"/>
    <hyperlink ref="F230" r:id="rId458" display="https://www.zipcodestogo.com/Westchester/NY/" xr:uid="{EA927BE7-2A0D-44AA-8B19-2F7303D07DA2}"/>
    <hyperlink ref="E231" r:id="rId459" display="https://www.zipcodestogo.com/Hartsdale/NY/10530/" xr:uid="{46931DBF-556E-44AB-870B-54BE538AF9F1}"/>
    <hyperlink ref="F231" r:id="rId460" display="https://www.zipcodestogo.com/Westchester/NY/" xr:uid="{50647628-DF83-4274-B965-01A162357AA5}"/>
    <hyperlink ref="E232" r:id="rId461" display="https://www.zipcodestogo.com/Hawthorne/NY/10532/" xr:uid="{F9135E23-734F-4DE7-B559-5E28485E48E7}"/>
    <hyperlink ref="F232" r:id="rId462" display="https://www.zipcodestogo.com/Westchester/NY/" xr:uid="{96B82A28-BC28-49D3-BA92-18F078975E01}"/>
    <hyperlink ref="E233" r:id="rId463" display="https://www.zipcodestogo.com/Irvington/NY/10533/" xr:uid="{5731DDF8-ABC3-4729-9886-4E8505E11871}"/>
    <hyperlink ref="F233" r:id="rId464" display="https://www.zipcodestogo.com/Westchester/NY/" xr:uid="{8FC1BC30-E14C-41A3-9B4E-D32526A5D836}"/>
    <hyperlink ref="E234" r:id="rId465" display="https://www.zipcodestogo.com/Jefferson Valley/NY/10535/" xr:uid="{2F52A788-79D3-437B-AE2B-D8056F97B4C0}"/>
    <hyperlink ref="F234" r:id="rId466" display="https://www.zipcodestogo.com/Westchester/NY/" xr:uid="{753958A4-2D50-4555-B507-E28A774EAD24}"/>
    <hyperlink ref="E235" r:id="rId467" display="https://www.zipcodestogo.com/Katonah/NY/10536/" xr:uid="{0E66DEFF-2860-44C9-9E96-80FB4F29DEC9}"/>
    <hyperlink ref="F235" r:id="rId468" display="https://www.zipcodestogo.com/Westchester/NY/" xr:uid="{03122A48-DB94-4A19-B629-74C8B41D81BA}"/>
    <hyperlink ref="E236" r:id="rId469" display="https://www.zipcodestogo.com/Lake Peekskill/NY/10537/" xr:uid="{C8DB4196-7B13-4032-A313-81AA72115FD4}"/>
    <hyperlink ref="F236" r:id="rId470" display="https://www.zipcodestogo.com/Putnam/NY/" xr:uid="{80AE5CA2-7B15-45D6-9D8B-2759AF4E5F0C}"/>
    <hyperlink ref="E237" r:id="rId471" display="https://www.zipcodestogo.com/Larchmont/NY/10538/" xr:uid="{6D2127D4-A30D-48AE-A53B-2B9B3C89983C}"/>
    <hyperlink ref="F237" r:id="rId472" display="https://www.zipcodestogo.com/Westchester/NY/" xr:uid="{99220025-2A99-416C-AAFF-3DE43269EFB3}"/>
    <hyperlink ref="E238" r:id="rId473" display="https://www.zipcodestogo.com/Lincolndale/NY/10540/" xr:uid="{8A73AC50-2997-44A2-B3B0-099F2A559D2E}"/>
    <hyperlink ref="F238" r:id="rId474" display="https://www.zipcodestogo.com/Westchester/NY/" xr:uid="{714EED68-C529-4816-9A65-88712E146116}"/>
    <hyperlink ref="E239" r:id="rId475" display="https://www.zipcodestogo.com/Mahopac/NY/10541/" xr:uid="{0BDD7CF1-66FD-44E9-BB22-586165654DE0}"/>
    <hyperlink ref="F239" r:id="rId476" display="https://www.zipcodestogo.com/Putnam/NY/" xr:uid="{3C45FE20-1919-40D9-87AA-0BFE59473A72}"/>
    <hyperlink ref="E240" r:id="rId477" display="https://www.zipcodestogo.com/Mahopac Falls/NY/10542/" xr:uid="{9DA19288-E1F0-4278-B188-7C0654A6B557}"/>
    <hyperlink ref="F240" r:id="rId478" display="https://www.zipcodestogo.com/Putnam/NY/" xr:uid="{691FF42E-1694-47E5-9D1F-00C7D113282D}"/>
    <hyperlink ref="E241" r:id="rId479" display="https://www.zipcodestogo.com/Mamaroneck/NY/10543/" xr:uid="{4EB1848C-7B5F-420B-91D2-C35CF4DE3D46}"/>
    <hyperlink ref="F241" r:id="rId480" display="https://www.zipcodestogo.com/Westchester/NY/" xr:uid="{D0339A54-4DC1-4240-824A-7E50E5A68DD7}"/>
    <hyperlink ref="E242" r:id="rId481" display="https://www.zipcodestogo.com/Maryknoll/NY/10545/" xr:uid="{8DF0574D-025E-4541-A6E7-04BA788A21FB}"/>
    <hyperlink ref="F242" r:id="rId482" display="https://www.zipcodestogo.com/Westchester/NY/" xr:uid="{58572329-A98C-4339-9B1D-8602B8943D16}"/>
    <hyperlink ref="E243" r:id="rId483" display="https://www.zipcodestogo.com/Millwood/NY/10546/" xr:uid="{C52F0E43-4ED7-44FA-A98A-1E117536D345}"/>
    <hyperlink ref="F243" r:id="rId484" display="https://www.zipcodestogo.com/Westchester/NY/" xr:uid="{27A75CF2-0DA3-4686-B6D4-90489C4664F7}"/>
    <hyperlink ref="E244" r:id="rId485" display="https://www.zipcodestogo.com/Mohegan Lake/NY/10547/" xr:uid="{CBFDF789-3CDC-436A-BAE3-3C1140506E63}"/>
    <hyperlink ref="F244" r:id="rId486" display="https://www.zipcodestogo.com/Westchester/NY/" xr:uid="{8B2CD59E-9D0B-48B5-AC13-902432A8D5E8}"/>
    <hyperlink ref="E245" r:id="rId487" display="https://www.zipcodestogo.com/Montrose/NY/10548/" xr:uid="{216150D2-CD39-42FD-A510-158B9D6F86B0}"/>
    <hyperlink ref="F245" r:id="rId488" display="https://www.zipcodestogo.com/Westchester/NY/" xr:uid="{D3C9135F-5459-4713-811A-3F13090EB770}"/>
    <hyperlink ref="E246" r:id="rId489" display="https://www.zipcodestogo.com/Mount Kisco/NY/10549/" xr:uid="{68697268-BCB2-46DA-BB10-ECCCDBF1FB14}"/>
    <hyperlink ref="F246" r:id="rId490" display="https://www.zipcodestogo.com/Westchester/NY/" xr:uid="{EC328807-8C8A-4C6E-BA91-2745D256F98B}"/>
    <hyperlink ref="E247" r:id="rId491" display="https://www.zipcodestogo.com/Mount Vernon/NY/10550/" xr:uid="{3AA85170-B870-4A7C-91B4-076E637390B8}"/>
    <hyperlink ref="F247" r:id="rId492" display="https://www.zipcodestogo.com/Westchester/NY/" xr:uid="{F6AF187E-E7FC-4883-B802-85B4A6689AC7}"/>
    <hyperlink ref="E248" r:id="rId493" display="https://www.zipcodestogo.com/Mount Vernon/NY/10551/" xr:uid="{710E4C1E-33E2-4F10-BDEB-FBDC6E3F14D5}"/>
    <hyperlink ref="F248" r:id="rId494" display="https://www.zipcodestogo.com/Westchester/NY/" xr:uid="{A38FA69C-0EEC-4C14-956A-EEA8EC594C34}"/>
    <hyperlink ref="E249" r:id="rId495" display="https://www.zipcodestogo.com/Mount Vernon/NY/10552/" xr:uid="{87BD8AA6-E9AF-4438-A98B-CE0918861ECE}"/>
    <hyperlink ref="F249" r:id="rId496" display="https://www.zipcodestogo.com/Westchester/NY/" xr:uid="{1BEA63C4-0CDA-4C6A-8073-D8617E923F9F}"/>
    <hyperlink ref="E250" r:id="rId497" display="https://www.zipcodestogo.com/Mount Vernon/NY/10553/" xr:uid="{77F578E4-F4FB-44F6-9B0A-CF59977BC40A}"/>
    <hyperlink ref="F250" r:id="rId498" display="https://www.zipcodestogo.com/Westchester/NY/" xr:uid="{0024ED74-4504-4749-92FD-22D9D6A3F158}"/>
    <hyperlink ref="E251" r:id="rId499" display="https://www.zipcodestogo.com/Mount Vernon/NY/10557/" xr:uid="{DADE49DD-4BAC-444E-8177-1991DCCE15E8}"/>
    <hyperlink ref="F251" r:id="rId500" display="https://www.zipcodestogo.com/Westchester/NY/" xr:uid="{239C1FAF-71C5-4BE9-86D5-14AD9AD7D14A}"/>
    <hyperlink ref="E252" r:id="rId501" display="https://www.zipcodestogo.com/Mount Vernon/NY/10558/" xr:uid="{B331089E-0A51-4B84-B02E-95267274B430}"/>
    <hyperlink ref="F252" r:id="rId502" display="https://www.zipcodestogo.com/Westchester/NY/" xr:uid="{F2BB3B9D-E166-474A-860F-7F496D080002}"/>
    <hyperlink ref="E253" r:id="rId503" display="https://www.zipcodestogo.com/North Salem/NY/10560/" xr:uid="{D91F0075-89C4-4C2D-BDA4-906D2DF9D7BD}"/>
    <hyperlink ref="F253" r:id="rId504" display="https://www.zipcodestogo.com/Westchester/NY/" xr:uid="{B78F79CE-3DF5-4A77-A5F6-AD4E53FD185F}"/>
    <hyperlink ref="E254" r:id="rId505" display="https://www.zipcodestogo.com/Ossining/NY/10562/" xr:uid="{93E3C5B7-FFCA-4F4F-AE8D-FFC1A19EC23C}"/>
    <hyperlink ref="F254" r:id="rId506" display="https://www.zipcodestogo.com/Westchester/NY/" xr:uid="{0D27995E-CBF5-4748-9C8B-6D21DD2F0B4C}"/>
    <hyperlink ref="E255" r:id="rId507" display="https://www.zipcodestogo.com/Peekskill/NY/10566/" xr:uid="{444E76A7-7506-4FC5-883C-A00AEE2D684E}"/>
    <hyperlink ref="F255" r:id="rId508" display="https://www.zipcodestogo.com/Westchester/NY/" xr:uid="{0B23D14E-FEE3-48E7-B66F-D0FA91C9DA93}"/>
    <hyperlink ref="E256" r:id="rId509" display="https://www.zipcodestogo.com/Cortlandt Manor/NY/10567/" xr:uid="{86388E25-D79D-4EED-A682-73287DE0B33D}"/>
    <hyperlink ref="F256" r:id="rId510" display="https://www.zipcodestogo.com/Westchester/NY/" xr:uid="{F6929C63-795B-4E48-89D5-985807F6C2B3}"/>
    <hyperlink ref="E257" r:id="rId511" display="https://www.zipcodestogo.com/Pleasantville/NY/10570/" xr:uid="{9F3EF515-5A8C-4353-8533-F7D453E3A288}"/>
    <hyperlink ref="F257" r:id="rId512" display="https://www.zipcodestogo.com/Westchester/NY/" xr:uid="{96E3E56A-98B8-4CF6-89FC-9C3BA4A68F00}"/>
    <hyperlink ref="E258" r:id="rId513" display="https://www.zipcodestogo.com/Pleasantville/NY/10571/" xr:uid="{A8178226-7F81-4D50-9B13-BC8E1936D921}"/>
    <hyperlink ref="F258" r:id="rId514" display="https://www.zipcodestogo.com/Westchester/NY/" xr:uid="{B6B3720E-AEA4-4C2C-BA45-7604E70A4F4B}"/>
    <hyperlink ref="E259" r:id="rId515" display="https://www.zipcodestogo.com/Pleasantville/NY/10572/" xr:uid="{7C290920-49C9-4237-9091-808947215640}"/>
    <hyperlink ref="F259" r:id="rId516" display="https://www.zipcodestogo.com/Westchester/NY/" xr:uid="{C0131A1E-1C70-4761-B599-440CC9D76BC2}"/>
    <hyperlink ref="E260" r:id="rId517" display="https://www.zipcodestogo.com/Port Chester/NY/10573/" xr:uid="{5609D029-66EB-46E1-9732-2117F302F96C}"/>
    <hyperlink ref="F260" r:id="rId518" display="https://www.zipcodestogo.com/Westchester/NY/" xr:uid="{613AD0D4-DC59-48CA-B855-E3FA7EA5C58E}"/>
    <hyperlink ref="E261" r:id="rId519" display="https://www.zipcodestogo.com/Pound Ridge/NY/10576/" xr:uid="{ECB89820-A2B0-44AC-9D80-65E6BA032B1A}"/>
    <hyperlink ref="F261" r:id="rId520" display="https://www.zipcodestogo.com/Westchester/NY/" xr:uid="{8FDD148D-0287-46FE-BE92-7BCABBCE060C}"/>
    <hyperlink ref="E262" r:id="rId521" display="https://www.zipcodestogo.com/Purchase/NY/10577/" xr:uid="{86D49975-C08D-41F8-B7C5-C7CD0F61EC68}"/>
    <hyperlink ref="F262" r:id="rId522" display="https://www.zipcodestogo.com/Westchester/NY/" xr:uid="{409A1F10-08D4-4C81-883F-404DE47A6B9E}"/>
    <hyperlink ref="E263" r:id="rId523" display="https://www.zipcodestogo.com/Purdys/NY/10578/" xr:uid="{1CF13605-1557-447F-9B2B-7B051E9BF814}"/>
    <hyperlink ref="F263" r:id="rId524" display="https://www.zipcodestogo.com/Westchester/NY/" xr:uid="{716D997E-137E-464C-BA0B-5F3019721DC2}"/>
    <hyperlink ref="E264" r:id="rId525" display="https://www.zipcodestogo.com/Putnam Valley/NY/10579/" xr:uid="{EED2E3FE-024A-48CA-8F0C-D35653D0FB98}"/>
    <hyperlink ref="F264" r:id="rId526" display="https://www.zipcodestogo.com/Putnam/NY/" xr:uid="{B176FF4C-31C8-4C8D-93E5-986FF85A5448}"/>
    <hyperlink ref="E265" r:id="rId527" display="https://www.zipcodestogo.com/Rye/NY/10580/" xr:uid="{E13FE8AC-B6B8-4450-AE99-7D6DD6FCC33E}"/>
    <hyperlink ref="F265" r:id="rId528" display="https://www.zipcodestogo.com/Westchester/NY/" xr:uid="{668EC658-662F-4BB9-A4BF-D1CBCF0A824A}"/>
    <hyperlink ref="E266" r:id="rId529" display="https://www.zipcodestogo.com/Scarsdale/NY/10583/" xr:uid="{17022CAA-0E7E-4916-9CD8-8DD593BB78DE}"/>
    <hyperlink ref="F266" r:id="rId530" display="https://www.zipcodestogo.com/Westchester/NY/" xr:uid="{07E435F4-5215-49F5-A84C-FBBE97DEB933}"/>
    <hyperlink ref="E267" r:id="rId531" display="https://www.zipcodestogo.com/Shenorock/NY/10587/" xr:uid="{FF581BE2-96BB-469C-8834-2248856D455B}"/>
    <hyperlink ref="F267" r:id="rId532" display="https://www.zipcodestogo.com/Westchester/NY/" xr:uid="{FADCD0D4-3415-4596-AC1D-3F679D35707A}"/>
    <hyperlink ref="E268" r:id="rId533" display="https://www.zipcodestogo.com/Shrub Oak/NY/10588/" xr:uid="{64185A02-68D8-41E9-9AEF-43B0F4A0D402}"/>
    <hyperlink ref="F268" r:id="rId534" display="https://www.zipcodestogo.com/Westchester/NY/" xr:uid="{57DAD8A8-8396-4A3B-8BB6-3FEA62A5468B}"/>
    <hyperlink ref="E269" r:id="rId535" display="https://www.zipcodestogo.com/Somers/NY/10589/" xr:uid="{A4210FFF-AE48-4DB1-A78E-D4736794EA7B}"/>
    <hyperlink ref="F269" r:id="rId536" display="https://www.zipcodestogo.com/Westchester/NY/" xr:uid="{9B2D5678-2F2B-460B-822E-2DDFBEB6BF4B}"/>
    <hyperlink ref="E270" r:id="rId537" display="https://www.zipcodestogo.com/South Salem/NY/10590/" xr:uid="{ECC43CD8-59C4-40C2-837F-D168EB727D8E}"/>
    <hyperlink ref="F270" r:id="rId538" display="https://www.zipcodestogo.com/Westchester/NY/" xr:uid="{E55CFB28-148D-4A46-A015-9523517C4A22}"/>
    <hyperlink ref="E271" r:id="rId539" display="https://www.zipcodestogo.com/Tarrytown/NY/10591/" xr:uid="{3B2609EE-2D1C-4942-A91B-32766419B237}"/>
    <hyperlink ref="F271" r:id="rId540" display="https://www.zipcodestogo.com/Westchester/NY/" xr:uid="{2067685C-41FF-4707-8188-FE2D2B11FA25}"/>
    <hyperlink ref="E272" r:id="rId541" display="https://www.zipcodestogo.com/Thornwood/NY/10594/" xr:uid="{E6E39B9E-255F-4A65-8D80-F6211FDCDD2A}"/>
    <hyperlink ref="F272" r:id="rId542" display="https://www.zipcodestogo.com/Westchester/NY/" xr:uid="{587E6FFB-8937-4531-9FB9-FD9BACA9F60C}"/>
    <hyperlink ref="E273" r:id="rId543" display="https://www.zipcodestogo.com/Valhalla/NY/10595/" xr:uid="{55CC45B6-7E79-4C58-8F88-211205296B7B}"/>
    <hyperlink ref="F273" r:id="rId544" display="https://www.zipcodestogo.com/Westchester/NY/" xr:uid="{E9B719F1-ECBA-40EC-917D-95EDFA4DFCB4}"/>
    <hyperlink ref="E274" r:id="rId545" display="https://www.zipcodestogo.com/Verplanck/NY/10596/" xr:uid="{A9FD8318-DED0-4154-BE06-A69709F42316}"/>
    <hyperlink ref="F274" r:id="rId546" display="https://www.zipcodestogo.com/Westchester/NY/" xr:uid="{1D18B953-87E0-4B2D-88A5-0769AFD7F8B9}"/>
    <hyperlink ref="E275" r:id="rId547" display="https://www.zipcodestogo.com/Waccabuc/NY/10597/" xr:uid="{C88E32DF-AD55-44F2-B2F2-0F6D6A86C7E3}"/>
    <hyperlink ref="F275" r:id="rId548" display="https://www.zipcodestogo.com/Westchester/NY/" xr:uid="{9197AE9B-437C-41EE-B448-A72F0066666E}"/>
    <hyperlink ref="E276" r:id="rId549" display="https://www.zipcodestogo.com/Yorktown Heights/NY/10598/" xr:uid="{F76FD836-8819-4932-B8AE-7A37671DBD0C}"/>
    <hyperlink ref="F276" r:id="rId550" display="https://www.zipcodestogo.com/Westchester/NY/" xr:uid="{A9FB3962-6F33-4C20-A915-10AC1022A783}"/>
    <hyperlink ref="E277" r:id="rId551" display="https://www.zipcodestogo.com/White Plains/NY/10601/" xr:uid="{9A1E5C61-72A9-44C7-B22D-38101A19CF1B}"/>
    <hyperlink ref="F277" r:id="rId552" display="https://www.zipcodestogo.com/Westchester/NY/" xr:uid="{B911D998-8808-47BA-B0E7-2B9E0FE820EF}"/>
    <hyperlink ref="E278" r:id="rId553" display="https://www.zipcodestogo.com/White Plains/NY/10602/" xr:uid="{F805CF29-5755-4944-9B2F-0D26104B3EE4}"/>
    <hyperlink ref="F278" r:id="rId554" display="https://www.zipcodestogo.com/Westchester/NY/" xr:uid="{0A94ADA3-0EB7-4B75-ADF6-3C4A4FF414B8}"/>
    <hyperlink ref="E279" r:id="rId555" display="https://www.zipcodestogo.com/White Plains/NY/10603/" xr:uid="{0246D129-34C8-41C1-8191-434AD34E69DA}"/>
    <hyperlink ref="F279" r:id="rId556" display="https://www.zipcodestogo.com/Westchester/NY/" xr:uid="{18B7F539-EF51-4009-97F4-73B79945589E}"/>
    <hyperlink ref="E280" r:id="rId557" display="https://www.zipcodestogo.com/West Harrison/NY/10604/" xr:uid="{51CAE961-56AA-4957-8D5A-76CEBFC8F144}"/>
    <hyperlink ref="F280" r:id="rId558" display="https://www.zipcodestogo.com/Westchester/NY/" xr:uid="{066A491A-239A-4EB5-B6D7-AC61F3F9B552}"/>
    <hyperlink ref="E281" r:id="rId559" display="https://www.zipcodestogo.com/White Plains/NY/10605/" xr:uid="{6899719D-1F68-458F-94EE-6F1EFD95C606}"/>
    <hyperlink ref="F281" r:id="rId560" display="https://www.zipcodestogo.com/Westchester/NY/" xr:uid="{2FEE18A2-F0C4-4649-8411-29719DB411C8}"/>
    <hyperlink ref="E282" r:id="rId561" display="https://www.zipcodestogo.com/White Plains/NY/10606/" xr:uid="{9C893E54-2A7C-4057-B613-A5B4A99D7549}"/>
    <hyperlink ref="F282" r:id="rId562" display="https://www.zipcodestogo.com/Westchester/NY/" xr:uid="{CCC08B56-8B1D-4A79-A30C-94D28C5DB898}"/>
    <hyperlink ref="E283" r:id="rId563" display="https://www.zipcodestogo.com/White Plains/NY/10607/" xr:uid="{D9E24FD1-4B20-48E4-B1F4-67EA68D8FCD4}"/>
    <hyperlink ref="F283" r:id="rId564" display="https://www.zipcodestogo.com/Westchester/NY/" xr:uid="{0170BAC1-2223-40D5-91EA-3A4DACC836EF}"/>
    <hyperlink ref="E284" r:id="rId565" display="https://www.zipcodestogo.com/White Plains/NY/10610/" xr:uid="{35228717-C442-4B5A-A4E0-52CBBB150B70}"/>
    <hyperlink ref="F284" r:id="rId566" display="https://www.zipcodestogo.com/Westchester/NY/" xr:uid="{35E82055-0B80-4AE7-80E0-D3AB40DF310A}"/>
    <hyperlink ref="E285" r:id="rId567" display="https://www.zipcodestogo.com/Yonkers/NY/10701/" xr:uid="{40AA1080-D5C1-48B1-B1CE-903DAE4711A3}"/>
    <hyperlink ref="F285" r:id="rId568" display="https://www.zipcodestogo.com/Westchester/NY/" xr:uid="{FB6BCF9D-DAAF-4185-BEA5-2A7586FB2622}"/>
    <hyperlink ref="E286" r:id="rId569" display="https://www.zipcodestogo.com/Yonkers/NY/10702/" xr:uid="{50EDE434-D341-4C8A-89BC-176B503653CC}"/>
    <hyperlink ref="F286" r:id="rId570" display="https://www.zipcodestogo.com/Westchester/NY/" xr:uid="{BD469E0E-0E0C-41D9-B290-6AEC558BC401}"/>
    <hyperlink ref="E287" r:id="rId571" display="https://www.zipcodestogo.com/Yonkers/NY/10703/" xr:uid="{65D95184-E619-48A9-80CF-CBE82416EE92}"/>
    <hyperlink ref="F287" r:id="rId572" display="https://www.zipcodestogo.com/Westchester/NY/" xr:uid="{9C7218F8-3020-4DF5-A95F-ADBE3E12CC6B}"/>
    <hyperlink ref="E288" r:id="rId573" display="https://www.zipcodestogo.com/Yonkers/NY/10704/" xr:uid="{F34774C0-4187-4A22-9BF4-4C0C92CBAF5F}"/>
    <hyperlink ref="F288" r:id="rId574" display="https://www.zipcodestogo.com/Westchester/NY/" xr:uid="{A40EA401-7F17-4DE4-802E-CFDC114389CB}"/>
    <hyperlink ref="E289" r:id="rId575" display="https://www.zipcodestogo.com/Yonkers/NY/10705/" xr:uid="{FCCB269C-6D48-4A2B-AC8B-A0CEFAD6C6EA}"/>
    <hyperlink ref="F289" r:id="rId576" display="https://www.zipcodestogo.com/Westchester/NY/" xr:uid="{14EF6DC6-C1FD-4B44-9C10-005CB539798E}"/>
    <hyperlink ref="E290" r:id="rId577" display="https://www.zipcodestogo.com/Hastings On Hudson/NY/10706/" xr:uid="{0D51D1E5-E928-4868-93B3-44BEF1AC81F3}"/>
    <hyperlink ref="F290" r:id="rId578" display="https://www.zipcodestogo.com/Westchester/NY/" xr:uid="{AD6AEF2B-E843-42AF-B2B1-851A87D361E7}"/>
    <hyperlink ref="E291" r:id="rId579" display="https://www.zipcodestogo.com/Tuckahoe/NY/10707/" xr:uid="{56CF8B17-6821-4D11-80E7-5B4C4352E6F0}"/>
    <hyperlink ref="F291" r:id="rId580" display="https://www.zipcodestogo.com/Westchester/NY/" xr:uid="{01C2F088-2E42-44CB-9EA5-F359B6DBBAF9}"/>
    <hyperlink ref="E292" r:id="rId581" display="https://www.zipcodestogo.com/Bronxville/NY/10708/" xr:uid="{F8F37AC9-B726-4196-8176-0658047C196F}"/>
    <hyperlink ref="F292" r:id="rId582" display="https://www.zipcodestogo.com/Westchester/NY/" xr:uid="{DA3912A3-AD90-478B-A4A4-C784543FEDBD}"/>
    <hyperlink ref="E293" r:id="rId583" display="https://www.zipcodestogo.com/Eastchester/NY/10709/" xr:uid="{058FEEA8-9D7B-4A2E-BE03-CA00AD79239B}"/>
    <hyperlink ref="F293" r:id="rId584" display="https://www.zipcodestogo.com/Westchester/NY/" xr:uid="{523A0D6A-4060-49D6-AE54-D9BFD115DDE6}"/>
    <hyperlink ref="E294" r:id="rId585" display="https://www.zipcodestogo.com/Yonkers/NY/10710/" xr:uid="{C95E4DD0-288B-4CCD-9F0C-C6B145E3C549}"/>
    <hyperlink ref="F294" r:id="rId586" display="https://www.zipcodestogo.com/Westchester/NY/" xr:uid="{A09DA381-9A99-41E6-BA73-C352C88A2618}"/>
    <hyperlink ref="E295" r:id="rId587" display="https://www.zipcodestogo.com/New Rochelle/NY/10801/" xr:uid="{7F6E1487-B571-4A69-B608-36CA07668C23}"/>
    <hyperlink ref="F295" r:id="rId588" display="https://www.zipcodestogo.com/Westchester/NY/" xr:uid="{30C2997A-651F-4AA9-99C0-3CD53C4119D8}"/>
    <hyperlink ref="E296" r:id="rId589" display="https://www.zipcodestogo.com/New Rochelle/NY/10802/" xr:uid="{BC431E50-4DF4-4059-BA54-5549CB5E6354}"/>
    <hyperlink ref="F296" r:id="rId590" display="https://www.zipcodestogo.com/Westchester/NY/" xr:uid="{9E39C624-47B2-4830-BD4B-9E7DA5015AAF}"/>
    <hyperlink ref="E297" r:id="rId591" display="https://www.zipcodestogo.com/Pelham/NY/10803/" xr:uid="{51A30E4F-D8CF-46EF-8E0A-1C58CAB0388B}"/>
    <hyperlink ref="F297" r:id="rId592" display="https://www.zipcodestogo.com/Westchester/NY/" xr:uid="{19E44E0B-303C-4FB6-AD7A-A54103E98837}"/>
    <hyperlink ref="E298" r:id="rId593" display="https://www.zipcodestogo.com/New Rochelle/NY/10804/" xr:uid="{0687A8F7-8D66-4B58-91EE-FE7DE02B0B3D}"/>
    <hyperlink ref="F298" r:id="rId594" display="https://www.zipcodestogo.com/Westchester/NY/" xr:uid="{25292F59-AC9E-4129-A78C-1773EAFDF79C}"/>
    <hyperlink ref="E299" r:id="rId595" display="https://www.zipcodestogo.com/New Rochelle/NY/10805/" xr:uid="{6D2939FA-B300-4547-8B51-71AB6EA3B76C}"/>
    <hyperlink ref="F299" r:id="rId596" display="https://www.zipcodestogo.com/Westchester/NY/" xr:uid="{F47B1A74-7033-47D6-89B0-F7C6BDC9B2E1}"/>
    <hyperlink ref="E300" r:id="rId597" display="https://www.zipcodestogo.com/Suffern/NY/10901/" xr:uid="{112111B0-080D-4041-8A96-A9810BAF666C}"/>
    <hyperlink ref="F300" r:id="rId598" display="https://www.zipcodestogo.com/Rockland/NY/" xr:uid="{6CD83CFE-425A-4372-947C-2593B8B44F99}"/>
    <hyperlink ref="E301" r:id="rId599" display="https://www.zipcodestogo.com/Arden/NY/10910/" xr:uid="{F1E12AE4-AB53-4527-9F55-B1F9C18D2ED8}"/>
    <hyperlink ref="F301" r:id="rId600" display="https://www.zipcodestogo.com/Orange/NY/" xr:uid="{3A80AD4D-6EAB-404A-B808-7CE67EF33133}"/>
    <hyperlink ref="E302" r:id="rId601" display="https://www.zipcodestogo.com/Bear Mountain/NY/10911/" xr:uid="{875AC015-B38C-4AF4-8BCB-283B1129595F}"/>
    <hyperlink ref="F302" r:id="rId602" display="https://www.zipcodestogo.com/Rockland/NY/" xr:uid="{07D948D8-1E60-40BE-88A6-5EB1DF05A2B5}"/>
    <hyperlink ref="E303" r:id="rId603" display="https://www.zipcodestogo.com/Bellvale/NY/10912/" xr:uid="{95E42167-5EBE-402E-B10A-D94EC095D790}"/>
    <hyperlink ref="F303" r:id="rId604" display="https://www.zipcodestogo.com/Orange/NY/" xr:uid="{0B7FB57B-1295-4D7B-9DF5-6D1B27A6E599}"/>
    <hyperlink ref="E304" r:id="rId605" display="https://www.zipcodestogo.com/Blauvelt/NY/10913/" xr:uid="{822E798D-1B47-4685-A165-002C3C33AE16}"/>
    <hyperlink ref="F304" r:id="rId606" display="https://www.zipcodestogo.com/Rockland/NY/" xr:uid="{A0D00CA3-0B48-4995-9B6C-32909EDAB19A}"/>
    <hyperlink ref="E305" r:id="rId607" display="https://www.zipcodestogo.com/Blooming Grove/NY/10914/" xr:uid="{8E77C4EF-689E-47CA-B33A-8924E9AC4EDB}"/>
    <hyperlink ref="F305" r:id="rId608" display="https://www.zipcodestogo.com/Orange/NY/" xr:uid="{0D0C64C1-F79C-44E2-829D-44ADA5BE6085}"/>
    <hyperlink ref="E306" r:id="rId609" display="https://www.zipcodestogo.com/Bullville/NY/10915/" xr:uid="{25E33650-2D24-428A-9F1C-6152371AB85F}"/>
    <hyperlink ref="F306" r:id="rId610" display="https://www.zipcodestogo.com/Orange/NY/" xr:uid="{1384852D-C61A-425F-8199-4ECB8D05A26C}"/>
    <hyperlink ref="E307" r:id="rId611" display="https://www.zipcodestogo.com/Campbell Hall/NY/10916/" xr:uid="{2FC062D4-5C2E-4C7B-ABA5-6ED1130AEFE3}"/>
    <hyperlink ref="F307" r:id="rId612" display="https://www.zipcodestogo.com/Orange/NY/" xr:uid="{F3131951-2A2B-415E-B566-5074EE7631C6}"/>
    <hyperlink ref="E308" r:id="rId613" display="https://www.zipcodestogo.com/Central Valley/NY/10917/" xr:uid="{4CECA536-E4C7-4BD6-A325-F4403C805BD4}"/>
    <hyperlink ref="F308" r:id="rId614" display="https://www.zipcodestogo.com/Orange/NY/" xr:uid="{B86B5452-0FE3-4146-A028-4AFAFC7CCF10}"/>
    <hyperlink ref="E309" r:id="rId615" display="https://www.zipcodestogo.com/Chester/NY/10918/" xr:uid="{DB0915AB-0C5F-4DEB-9240-76E9954BBE9F}"/>
    <hyperlink ref="F309" r:id="rId616" display="https://www.zipcodestogo.com/Orange/NY/" xr:uid="{F0353A1D-DB57-4F28-93E0-7DE9B865CC11}"/>
    <hyperlink ref="E310" r:id="rId617" display="https://www.zipcodestogo.com/Circleville/NY/10919/" xr:uid="{4F2CF4E1-6A64-4D91-9410-775F0A87C794}"/>
    <hyperlink ref="F310" r:id="rId618" display="https://www.zipcodestogo.com/Orange/NY/" xr:uid="{B548A582-0274-443B-BB62-E94919BE4030}"/>
    <hyperlink ref="E311" r:id="rId619" display="https://www.zipcodestogo.com/Congers/NY/10920/" xr:uid="{3FD8D789-F247-4F67-A74C-EAB57D84DD47}"/>
    <hyperlink ref="F311" r:id="rId620" display="https://www.zipcodestogo.com/Rockland/NY/" xr:uid="{E7E46A67-F503-4FAC-9546-72EDDBE504F7}"/>
    <hyperlink ref="E312" r:id="rId621" display="https://www.zipcodestogo.com/Florida/NY/10921/" xr:uid="{358A49FB-6043-4337-B64E-70BB390EDE5D}"/>
    <hyperlink ref="F312" r:id="rId622" display="https://www.zipcodestogo.com/Orange/NY/" xr:uid="{AE7921AD-4374-4AF1-AD5B-EA7A64769D0D}"/>
    <hyperlink ref="E313" r:id="rId623" display="https://www.zipcodestogo.com/Fort Montgomery/NY/10922/" xr:uid="{DAAD4BA5-EF42-45AA-B514-7154EFCD0911}"/>
    <hyperlink ref="F313" r:id="rId624" display="https://www.zipcodestogo.com/Orange/NY/" xr:uid="{82B44D9A-1730-400A-AF5A-ECD14819D108}"/>
    <hyperlink ref="E314" r:id="rId625" display="https://www.zipcodestogo.com/Garnerville/NY/10923/" xr:uid="{742EA6FE-946C-4498-92A0-3842E228E139}"/>
    <hyperlink ref="F314" r:id="rId626" display="https://www.zipcodestogo.com/Rockland/NY/" xr:uid="{9CDA6375-58FC-493C-8875-0939F8F76D5D}"/>
    <hyperlink ref="E315" r:id="rId627" display="https://www.zipcodestogo.com/Goshen/NY/10924/" xr:uid="{9CBAD50F-0B03-47CC-A21D-5A0E5533BAB2}"/>
    <hyperlink ref="F315" r:id="rId628" display="https://www.zipcodestogo.com/Orange/NY/" xr:uid="{D004B587-7427-471F-BE49-4D9683E921BA}"/>
    <hyperlink ref="E316" r:id="rId629" display="https://www.zipcodestogo.com/Greenwood Lake/NY/10925/" xr:uid="{B79C3C15-08B7-443C-A12A-94E49B71CC93}"/>
    <hyperlink ref="F316" r:id="rId630" display="https://www.zipcodestogo.com/Orange/NY/" xr:uid="{FFD5ED15-C2BD-4615-ADE3-BE9AC1E0E380}"/>
    <hyperlink ref="E317" r:id="rId631" display="https://www.zipcodestogo.com/Harriman/NY/10926/" xr:uid="{C3F926FF-9E0F-41DC-9EB3-7F8C3579AC7C}"/>
    <hyperlink ref="F317" r:id="rId632" display="https://www.zipcodestogo.com/Orange/NY/" xr:uid="{82680C97-A0B6-43FE-84DF-11384D0AC505}"/>
    <hyperlink ref="E318" r:id="rId633" display="https://www.zipcodestogo.com/Haverstraw/NY/10927/" xr:uid="{5575CB4C-D636-41B5-94D8-7F4A4C4B2042}"/>
    <hyperlink ref="F318" r:id="rId634" display="https://www.zipcodestogo.com/Rockland/NY/" xr:uid="{F512620D-AA72-4108-9574-8B0C658260FE}"/>
    <hyperlink ref="E319" r:id="rId635" display="https://www.zipcodestogo.com/Highland Falls/NY/10928/" xr:uid="{54892508-D8E8-45C0-A336-8F569AC01F86}"/>
    <hyperlink ref="F319" r:id="rId636" display="https://www.zipcodestogo.com/Orange/NY/" xr:uid="{088FBE33-B4F7-481B-B517-C84628CC0B22}"/>
    <hyperlink ref="E320" r:id="rId637" display="https://www.zipcodestogo.com/Highland Mills/NY/10930/" xr:uid="{057A158C-02A5-4DB5-B044-45F6C55FE541}"/>
    <hyperlink ref="F320" r:id="rId638" display="https://www.zipcodestogo.com/Orange/NY/" xr:uid="{24065CD1-CBA5-436D-9ED7-8B7C93BCA7F4}"/>
    <hyperlink ref="E321" r:id="rId639" display="https://www.zipcodestogo.com/Hillburn/NY/10931/" xr:uid="{96715C5F-DE32-424C-A150-DAFA43BD79C5}"/>
    <hyperlink ref="F321" r:id="rId640" display="https://www.zipcodestogo.com/Rockland/NY/" xr:uid="{997847D0-6E71-491E-BC75-1BF85987E969}"/>
    <hyperlink ref="E322" r:id="rId641" display="https://www.zipcodestogo.com/Howells/NY/10932/" xr:uid="{E688376B-C475-4035-A7B4-32DD1D91B3A0}"/>
    <hyperlink ref="F322" r:id="rId642" display="https://www.zipcodestogo.com/Orange/NY/" xr:uid="{60BAA298-B7FA-476A-906E-D648E38DB0A1}"/>
    <hyperlink ref="E323" r:id="rId643" display="https://www.zipcodestogo.com/Johnson/NY/10933/" xr:uid="{739FF1EE-EF25-4DD7-ADD0-2EE73346A8A0}"/>
    <hyperlink ref="F323" r:id="rId644" display="https://www.zipcodestogo.com/Orange/NY/" xr:uid="{F4A3BD4B-75C5-4048-9348-D0F53A4EAB9A}"/>
    <hyperlink ref="E324" r:id="rId645" display="https://www.zipcodestogo.com/Middletown/NY/10940/" xr:uid="{7355D6ED-9DF7-4211-8EBC-41CA1DA2DE7E}"/>
    <hyperlink ref="F324" r:id="rId646" display="https://www.zipcodestogo.com/Orange/NY/" xr:uid="{281515CD-83FC-4F1D-A0A7-B4FF72E8D6A1}"/>
    <hyperlink ref="E325" r:id="rId647" display="https://www.zipcodestogo.com/Middletown/NY/10941/" xr:uid="{ACA6FCE8-7F86-42C7-A33F-9FAD70D0BC81}"/>
    <hyperlink ref="F325" r:id="rId648" display="https://www.zipcodestogo.com/Orange/NY/" xr:uid="{9FE555E9-A202-439F-B869-52AD35E3D924}"/>
    <hyperlink ref="E326" r:id="rId649" display="https://www.zipcodestogo.com/Middletown/NY/10943/" xr:uid="{5750A93F-F489-4149-968F-0E32DEDCB6AF}"/>
    <hyperlink ref="F326" r:id="rId650" display="https://www.zipcodestogo.com/Orange/NY/" xr:uid="{D2B326FF-4060-47CF-A009-7FBCE383C54F}"/>
    <hyperlink ref="E327" r:id="rId651" display="https://www.zipcodestogo.com/Monroe/NY/10949/" xr:uid="{A5413BDB-75C3-4125-A230-BB78F9E21439}"/>
    <hyperlink ref="F327" r:id="rId652" display="https://www.zipcodestogo.com/Orange/NY/" xr:uid="{EF69A92B-3FE3-4899-8DD5-4F51DDBC9C24}"/>
    <hyperlink ref="E328" r:id="rId653" display="https://www.zipcodestogo.com/Monroe/NY/10950/" xr:uid="{E7DEA0C5-16F7-4457-A746-38545C8574F0}"/>
    <hyperlink ref="F328" r:id="rId654" display="https://www.zipcodestogo.com/Orange/NY/" xr:uid="{08267394-724E-4E7C-8442-D90CBE7976EF}"/>
    <hyperlink ref="E329" r:id="rId655" display="https://www.zipcodestogo.com/Monsey/NY/10952/" xr:uid="{03B697DE-4C24-40D2-BE7F-90DDFD4486A4}"/>
    <hyperlink ref="F329" r:id="rId656" display="https://www.zipcodestogo.com/Rockland/NY/" xr:uid="{AFF37FEF-7CF1-437F-9F1D-188FD7673ED8}"/>
    <hyperlink ref="E330" r:id="rId657" display="https://www.zipcodestogo.com/Mountainville/NY/10953/" xr:uid="{91B1E46A-BD62-4677-BC7F-020878C2A1E4}"/>
    <hyperlink ref="F330" r:id="rId658" display="https://www.zipcodestogo.com/Orange/NY/" xr:uid="{ECC5F990-2B53-4EF2-9116-65C49BF41487}"/>
    <hyperlink ref="E331" r:id="rId659" display="https://www.zipcodestogo.com/Nanuet/NY/10954/" xr:uid="{DA6FD479-FF55-45B0-9A8C-B9137B4634C5}"/>
    <hyperlink ref="F331" r:id="rId660" display="https://www.zipcodestogo.com/Rockland/NY/" xr:uid="{22AD8047-88CA-46E3-8E15-250B8EF4C9B5}"/>
    <hyperlink ref="E332" r:id="rId661" display="https://www.zipcodestogo.com/New City/NY/10956/" xr:uid="{D341F4E8-E162-42B8-BDED-A169406268D7}"/>
    <hyperlink ref="F332" r:id="rId662" display="https://www.zipcodestogo.com/Rockland/NY/" xr:uid="{28B9BC71-89FF-4596-BD9E-69E6937FE58C}"/>
    <hyperlink ref="E333" r:id="rId663" display="https://www.zipcodestogo.com/New Hampton/NY/10958/" xr:uid="{FA551E13-95F6-4A36-A518-3A59E1067F4C}"/>
    <hyperlink ref="F333" r:id="rId664" display="https://www.zipcodestogo.com/Orange/NY/" xr:uid="{6BD5F04F-EE7F-4A63-BF33-6AF1BEF64CCF}"/>
    <hyperlink ref="E334" r:id="rId665" display="https://www.zipcodestogo.com/New Milford/NY/10959/" xr:uid="{2697476D-6B2A-47CF-B9C8-FA3BE239DFF2}"/>
    <hyperlink ref="F334" r:id="rId666" display="https://www.zipcodestogo.com/Orange/NY/" xr:uid="{DB81AB37-6574-4B5B-88D6-749F1C126BFF}"/>
    <hyperlink ref="E335" r:id="rId667" display="https://www.zipcodestogo.com/Nyack/NY/10960/" xr:uid="{7FDFB532-8283-44E2-A63B-090DC4D2CADC}"/>
    <hyperlink ref="F335" r:id="rId668" display="https://www.zipcodestogo.com/Rockland/NY/" xr:uid="{2369017F-EC31-4B4C-A469-F61F32576D3D}"/>
    <hyperlink ref="E336" r:id="rId669" display="https://www.zipcodestogo.com/Orangeburg/NY/10962/" xr:uid="{7C282CDC-6430-4179-90E9-55366E8FA712}"/>
    <hyperlink ref="F336" r:id="rId670" display="https://www.zipcodestogo.com/Rockland/NY/" xr:uid="{F9D181DE-3209-46F6-BB87-2B6EEFE38DDD}"/>
    <hyperlink ref="E337" r:id="rId671" display="https://www.zipcodestogo.com/Otisville/NY/10963/" xr:uid="{5AF92A02-18A2-4AC8-A739-924F1F4B5432}"/>
    <hyperlink ref="F337" r:id="rId672" display="https://www.zipcodestogo.com/Orange/NY/" xr:uid="{8692CBFF-1273-4B95-B0DF-87EEEE65D310}"/>
    <hyperlink ref="E338" r:id="rId673" display="https://www.zipcodestogo.com/Palisades/NY/10964/" xr:uid="{833A1E42-EEB8-4A6C-9DC8-39A906538D51}"/>
    <hyperlink ref="F338" r:id="rId674" display="https://www.zipcodestogo.com/Rockland/NY/" xr:uid="{CA77AE87-347C-488F-8D55-82A36AF90B74}"/>
    <hyperlink ref="E339" r:id="rId675" display="https://www.zipcodestogo.com/Pearl River/NY/10965/" xr:uid="{0A6F0083-6471-4169-912B-DD08084F573C}"/>
    <hyperlink ref="F339" r:id="rId676" display="https://www.zipcodestogo.com/Rockland/NY/" xr:uid="{C6B822C2-FCE2-4AD2-BD0D-B1413F63486E}"/>
    <hyperlink ref="E340" r:id="rId677" display="https://www.zipcodestogo.com/Piermont/NY/10968/" xr:uid="{6D99A36E-4DB4-41A3-95E5-27F27E7F3C3E}"/>
    <hyperlink ref="F340" r:id="rId678" display="https://www.zipcodestogo.com/Rockland/NY/" xr:uid="{227887D7-DD4E-42B0-AEFE-37666C82941D}"/>
    <hyperlink ref="E341" r:id="rId679" display="https://www.zipcodestogo.com/Pine Island/NY/10969/" xr:uid="{CE1C3495-D1BB-4D3A-9803-51EE3F75F9F8}"/>
    <hyperlink ref="F341" r:id="rId680" display="https://www.zipcodestogo.com/Orange/NY/" xr:uid="{84F1D874-F63F-4E2B-8C99-E256CD751275}"/>
    <hyperlink ref="E342" r:id="rId681" display="https://www.zipcodestogo.com/Pomona/NY/10970/" xr:uid="{4DD2E879-8573-4154-B87E-347FF5C92945}"/>
    <hyperlink ref="F342" r:id="rId682" display="https://www.zipcodestogo.com/Rockland/NY/" xr:uid="{C5B07D01-B257-4070-AC64-CAFE8D162DA9}"/>
    <hyperlink ref="E343" r:id="rId683" display="https://www.zipcodestogo.com/Slate Hill/NY/10973/" xr:uid="{1D9F4A7F-879E-49EF-8486-ECB13A4DF57F}"/>
    <hyperlink ref="F343" r:id="rId684" display="https://www.zipcodestogo.com/Orange/NY/" xr:uid="{E2268900-2080-45B7-BCD8-A873C699C07F}"/>
    <hyperlink ref="E344" r:id="rId685" display="https://www.zipcodestogo.com/Sloatsburg/NY/10974/" xr:uid="{D9329455-69E0-488C-B275-D79F80A33C08}"/>
    <hyperlink ref="F344" r:id="rId686" display="https://www.zipcodestogo.com/Rockland/NY/" xr:uid="{8E13B356-A8D4-41ED-A747-5DFFD693FA20}"/>
    <hyperlink ref="E345" r:id="rId687" display="https://www.zipcodestogo.com/Southfields/NY/10975/" xr:uid="{4DBF06B4-6899-4100-B301-33AC0AF55E24}"/>
    <hyperlink ref="F345" r:id="rId688" display="https://www.zipcodestogo.com/Orange/NY/" xr:uid="{B3728B84-68C1-4198-BBA4-2481D4F2CB43}"/>
    <hyperlink ref="E346" r:id="rId689" display="https://www.zipcodestogo.com/Sparkill/NY/10976/" xr:uid="{0E3F6E79-30EF-4F87-A6D9-84F2512A3DFB}"/>
    <hyperlink ref="F346" r:id="rId690" display="https://www.zipcodestogo.com/Rockland/NY/" xr:uid="{1B253C3D-9E12-4F77-918F-2FF392C81FE5}"/>
    <hyperlink ref="E347" r:id="rId691" display="https://www.zipcodestogo.com/Spring Valley/NY/10977/" xr:uid="{BEB6FA9E-5D91-49DE-9271-BFC09F766A7F}"/>
    <hyperlink ref="F347" r:id="rId692" display="https://www.zipcodestogo.com/Rockland/NY/" xr:uid="{38B040B2-7DB6-4A6C-8643-9DFE4BA3EDBC}"/>
    <hyperlink ref="E348" r:id="rId693" display="https://www.zipcodestogo.com/Sterling Forest/NY/10979/" xr:uid="{27E3DEC6-91D3-47C8-9F3E-97FCDA84B7A5}"/>
    <hyperlink ref="F348" r:id="rId694" display="https://www.zipcodestogo.com/Orange/NY/" xr:uid="{6C12DE7D-330F-4F22-AE59-1E43307E94DA}"/>
    <hyperlink ref="E349" r:id="rId695" display="https://www.zipcodestogo.com/Stony Point/NY/10980/" xr:uid="{2DC0045D-7047-468D-8E81-33B870EE87C3}"/>
    <hyperlink ref="F349" r:id="rId696" display="https://www.zipcodestogo.com/Rockland/NY/" xr:uid="{CE311814-3788-422B-91B7-A6F5A5E336EA}"/>
    <hyperlink ref="E350" r:id="rId697" display="https://www.zipcodestogo.com/Sugar Loaf/NY/10981/" xr:uid="{D917BAE1-4C9D-4392-93ED-9D5F6B2A87F5}"/>
    <hyperlink ref="F350" r:id="rId698" display="https://www.zipcodestogo.com/Orange/NY/" xr:uid="{D7AF66CE-F480-4B71-B90F-C3EFDAF9D358}"/>
    <hyperlink ref="E351" r:id="rId699" display="https://www.zipcodestogo.com/Tallman/NY/10982/" xr:uid="{A968D746-B322-4D5A-A50A-EAFB7A4D5926}"/>
    <hyperlink ref="F351" r:id="rId700" display="https://www.zipcodestogo.com/Rockland/NY/" xr:uid="{391BD54F-8236-4C55-A60F-FDE1E1D0C9EC}"/>
    <hyperlink ref="E352" r:id="rId701" display="https://www.zipcodestogo.com/Tappan/NY/10983/" xr:uid="{8415A477-FCC1-4364-B020-7FA4EDC3D45B}"/>
    <hyperlink ref="F352" r:id="rId702" display="https://www.zipcodestogo.com/Rockland/NY/" xr:uid="{6DE4FA92-87BA-4331-B979-38DF5695B247}"/>
    <hyperlink ref="E353" r:id="rId703" display="https://www.zipcodestogo.com/Thiells/NY/10984/" xr:uid="{FEC549ED-905B-473B-BD8B-175B3763EF97}"/>
    <hyperlink ref="F353" r:id="rId704" display="https://www.zipcodestogo.com/Rockland/NY/" xr:uid="{6A3C0300-8970-4219-BDB0-CA7D5BEA0304}"/>
    <hyperlink ref="E354" r:id="rId705" display="https://www.zipcodestogo.com/Thompson Ridge/NY/10985/" xr:uid="{CD562447-ED4D-4DD3-B425-5EC81BDFE28D}"/>
    <hyperlink ref="F354" r:id="rId706" display="https://www.zipcodestogo.com/Orange/NY/" xr:uid="{ED73359F-B882-40E6-AB04-40590EB4E7AE}"/>
    <hyperlink ref="E355" r:id="rId707" display="https://www.zipcodestogo.com/Tomkins Cove/NY/10986/" xr:uid="{6030BB03-54CC-44D8-A1F4-2050DE69AA94}"/>
    <hyperlink ref="F355" r:id="rId708" display="https://www.zipcodestogo.com/Rockland/NY/" xr:uid="{86510349-DDB4-4608-B07B-2E650CF14529}"/>
    <hyperlink ref="E356" r:id="rId709" display="https://www.zipcodestogo.com/Tuxedo Park/NY/10987/" xr:uid="{7A137AC3-F291-4AFE-A52A-D300808C4C28}"/>
    <hyperlink ref="F356" r:id="rId710" display="https://www.zipcodestogo.com/Orange/NY/" xr:uid="{127B3DE9-0FA0-480B-B027-A68C77EE1BC7}"/>
    <hyperlink ref="E357" r:id="rId711" display="https://www.zipcodestogo.com/Unionville/NY/10988/" xr:uid="{597F9BE3-119A-4478-B193-C97826441AC7}"/>
    <hyperlink ref="F357" r:id="rId712" display="https://www.zipcodestogo.com/Orange/NY/" xr:uid="{8267B3CF-5941-4E55-92BE-A87B71070CBC}"/>
    <hyperlink ref="E358" r:id="rId713" display="https://www.zipcodestogo.com/Valley Cottage/NY/10989/" xr:uid="{52AEDFE4-FD33-4097-9540-153DEBA1C3EC}"/>
    <hyperlink ref="F358" r:id="rId714" display="https://www.zipcodestogo.com/Rockland/NY/" xr:uid="{F144B502-AC0F-44CE-81D3-F78FE777C267}"/>
    <hyperlink ref="E359" r:id="rId715" display="https://www.zipcodestogo.com/Warwick/NY/10990/" xr:uid="{6CECD928-174B-4A01-8B4B-BB241411875E}"/>
    <hyperlink ref="F359" r:id="rId716" display="https://www.zipcodestogo.com/Orange/NY/" xr:uid="{33536280-DD9F-4032-8BFA-EAA885753215}"/>
    <hyperlink ref="E360" r:id="rId717" display="https://www.zipcodestogo.com/Washingtonville/NY/10992/" xr:uid="{AD263E02-C4BA-4EA6-A0DC-DFF832AEA841}"/>
    <hyperlink ref="F360" r:id="rId718" display="https://www.zipcodestogo.com/Orange/NY/" xr:uid="{12E1D5B8-1B70-4F85-9F7F-7D641024F8CF}"/>
    <hyperlink ref="E361" r:id="rId719" display="https://www.zipcodestogo.com/West Haverstraw/NY/10993/" xr:uid="{185DCB24-9DA4-4E7F-89DE-F48F4C5C99CB}"/>
    <hyperlink ref="F361" r:id="rId720" display="https://www.zipcodestogo.com/Rockland/NY/" xr:uid="{EE9406D4-831E-4F37-AAB4-BDA9A5B7E8DF}"/>
    <hyperlink ref="E362" r:id="rId721" display="https://www.zipcodestogo.com/West Nyack/NY/10994/" xr:uid="{B4BC1E5D-B106-4997-92A5-C06A5B73B15D}"/>
    <hyperlink ref="F362" r:id="rId722" display="https://www.zipcodestogo.com/Rockland/NY/" xr:uid="{59692F0B-1BC1-442E-ADF4-A7B968F2D11F}"/>
    <hyperlink ref="E363" r:id="rId723" display="https://www.zipcodestogo.com/West Point/NY/10996/" xr:uid="{2BA2CABF-AAAF-452D-A193-F088005C10F2}"/>
    <hyperlink ref="F363" r:id="rId724" display="https://www.zipcodestogo.com/Orange/NY/" xr:uid="{8B083578-CF47-4F82-9214-EE8B71FDD53E}"/>
    <hyperlink ref="E364" r:id="rId725" display="https://www.zipcodestogo.com/West Point/NY/10997/" xr:uid="{D3887549-E6C0-4C94-8E91-D426C2356295}"/>
    <hyperlink ref="F364" r:id="rId726" display="https://www.zipcodestogo.com/Orange/NY/" xr:uid="{0A9B7C84-A1CF-41C5-8D0A-5C6FF56FF92F}"/>
    <hyperlink ref="E365" r:id="rId727" display="https://www.zipcodestogo.com/Westtown/NY/10998/" xr:uid="{D0D6D831-208A-4D74-BF28-3112C832BDE2}"/>
    <hyperlink ref="F365" r:id="rId728" display="https://www.zipcodestogo.com/Orange/NY/" xr:uid="{D6C2862D-B102-453E-8790-D43756CB6C58}"/>
    <hyperlink ref="E366" r:id="rId729" display="https://www.zipcodestogo.com/Floral Park/NY/11001/" xr:uid="{D5CFA1D1-1038-46E4-B86A-3B3AC976A170}"/>
    <hyperlink ref="F366" r:id="rId730" display="https://www.zipcodestogo.com/Nassau/NY/" xr:uid="{25135C0D-0DC6-4E2E-A207-093403EFD145}"/>
    <hyperlink ref="E367" r:id="rId731" display="https://www.zipcodestogo.com/Floral Park/NY/11002/" xr:uid="{B7B2D5FB-2542-46D2-A83C-C922D5FF09EC}"/>
    <hyperlink ref="F367" r:id="rId732" display="https://www.zipcodestogo.com/Nassau/NY/" xr:uid="{FEC5E9BC-3460-495F-A5A3-B108E1AF1E95}"/>
    <hyperlink ref="E368" r:id="rId733" display="https://www.zipcodestogo.com/Elmont/NY/11003/" xr:uid="{3BFBDA08-E9CB-4126-9D47-5C6144CFD778}"/>
    <hyperlink ref="F368" r:id="rId734" display="https://www.zipcodestogo.com/Nassau/NY/" xr:uid="{2C9D69A9-BB04-4B71-A569-1A885A12CA16}"/>
    <hyperlink ref="E369" r:id="rId735" display="https://www.zipcodestogo.com/Glen Oaks/NY/11004/" xr:uid="{86338E54-A51E-4D99-95C9-42F02ADE3311}"/>
    <hyperlink ref="F369" r:id="rId736" display="https://www.zipcodestogo.com/Queens/NY/" xr:uid="{99ABB8EE-A6FB-43F3-800A-BD02CAA59EFF}"/>
    <hyperlink ref="E370" r:id="rId737" display="https://www.zipcodestogo.com/Floral Park/NY/11005/" xr:uid="{B05ABEDA-33F4-4D23-99D2-8DB640889A16}"/>
    <hyperlink ref="F370" r:id="rId738" display="https://www.zipcodestogo.com/Queens/NY/" xr:uid="{7960EDF8-DA2E-41FB-9551-5E908D16C4D2}"/>
    <hyperlink ref="E371" r:id="rId739" display="https://www.zipcodestogo.com/Franklin Square/NY/11010/" xr:uid="{8A40A3AA-84D6-4F80-8F62-263B0156D256}"/>
    <hyperlink ref="F371" r:id="rId740" display="https://www.zipcodestogo.com/Nassau/NY/" xr:uid="{B132284C-E56B-4C6C-8829-3B469F38CFEB}"/>
    <hyperlink ref="E372" r:id="rId741" display="https://www.zipcodestogo.com/Great Neck/NY/11020/" xr:uid="{9D519DD8-B088-440D-8494-A80F1069730D}"/>
    <hyperlink ref="F372" r:id="rId742" display="https://www.zipcodestogo.com/Nassau/NY/" xr:uid="{2632F25E-7682-40E9-B4CD-BFFEDB244D33}"/>
    <hyperlink ref="E373" r:id="rId743" display="https://www.zipcodestogo.com/Great Neck/NY/11021/" xr:uid="{15114982-B15D-40E3-95C5-B06F8EBB3C4B}"/>
    <hyperlink ref="F373" r:id="rId744" display="https://www.zipcodestogo.com/Nassau/NY/" xr:uid="{6958579C-9B49-48D2-A965-A521AD2327B1}"/>
    <hyperlink ref="E374" r:id="rId745" display="https://www.zipcodestogo.com/Great Neck/NY/11022/" xr:uid="{BB630DBB-2ECD-4A49-9BF1-869626D0028E}"/>
    <hyperlink ref="F374" r:id="rId746" display="https://www.zipcodestogo.com/Nassau/NY/" xr:uid="{25F8C5E4-D162-46DE-87E5-8E8E9DA84D0F}"/>
    <hyperlink ref="E375" r:id="rId747" display="https://www.zipcodestogo.com/Great Neck/NY/11023/" xr:uid="{632529A5-11BB-4A9A-A956-FD5B428357E0}"/>
    <hyperlink ref="F375" r:id="rId748" display="https://www.zipcodestogo.com/Nassau/NY/" xr:uid="{A85C553D-D293-4182-A72F-DBD1F37EF7CF}"/>
    <hyperlink ref="E376" r:id="rId749" display="https://www.zipcodestogo.com/Great Neck/NY/11024/" xr:uid="{D7855EA0-0DCD-4FCF-AC35-B249EDA78455}"/>
    <hyperlink ref="F376" r:id="rId750" display="https://www.zipcodestogo.com/Nassau/NY/" xr:uid="{4F297051-F618-4C9B-BE03-457C51F9AADB}"/>
    <hyperlink ref="E377" r:id="rId751" display="https://www.zipcodestogo.com/Great Neck/NY/11025/" xr:uid="{A02647A8-8EC0-4E62-8287-E1F25AB22FD7}"/>
    <hyperlink ref="F377" r:id="rId752" display="https://www.zipcodestogo.com/Nassau/NY/" xr:uid="{9A1BA603-7EA0-48B4-80D1-9EE19ED6E499}"/>
    <hyperlink ref="E378" r:id="rId753" display="https://www.zipcodestogo.com/Great Neck/NY/11026/" xr:uid="{AC9A6F12-53EC-4E11-8841-EAB384302445}"/>
    <hyperlink ref="F378" r:id="rId754" display="https://www.zipcodestogo.com/Nassau/NY/" xr:uid="{3368BBC2-3960-4DE2-846B-57323857F8FF}"/>
    <hyperlink ref="E379" r:id="rId755" display="https://www.zipcodestogo.com/Great Neck/NY/11027/" xr:uid="{FBBB823A-B7C3-4314-8E70-DEC80F1C6284}"/>
    <hyperlink ref="F379" r:id="rId756" display="https://www.zipcodestogo.com/Nassau/NY/" xr:uid="{A4196126-1C85-4F9D-80CF-87D34A26F177}"/>
    <hyperlink ref="E380" r:id="rId757" display="https://www.zipcodestogo.com/Manhasset/NY/11030/" xr:uid="{C22E7370-62C3-4D52-B619-3160DEACE8F2}"/>
    <hyperlink ref="F380" r:id="rId758" display="https://www.zipcodestogo.com/Nassau/NY/" xr:uid="{55D8E040-0041-4814-B5C7-959CE888396E}"/>
    <hyperlink ref="E381" r:id="rId759" display="https://www.zipcodestogo.com/New Hyde Park/NY/11040/" xr:uid="{9F3990AE-82AE-4A03-A9A3-FA31113EE584}"/>
    <hyperlink ref="F381" r:id="rId760" display="https://www.zipcodestogo.com/Nassau/NY/" xr:uid="{ECDFEB86-AACB-4359-AC6A-46BF3665132A}"/>
    <hyperlink ref="E382" r:id="rId761" display="https://www.zipcodestogo.com/New Hyde Park/NY/11041/" xr:uid="{0359D7CF-892C-47C9-8A0E-FC22F45A3107}"/>
    <hyperlink ref="F382" r:id="rId762" display="https://www.zipcodestogo.com/Nassau/NY/" xr:uid="{C1534B18-557D-4CD0-A6CB-8A0308BE6F0E}"/>
    <hyperlink ref="E383" r:id="rId763" display="https://www.zipcodestogo.com/New Hyde Park/NY/11042/" xr:uid="{6D975377-4A8C-4809-949F-385C3A927BF5}"/>
    <hyperlink ref="F383" r:id="rId764" display="https://www.zipcodestogo.com/Nassau/NY/" xr:uid="{133EE912-A30A-4E7B-AAEA-A308F7255938}"/>
    <hyperlink ref="E384" r:id="rId765" display="https://www.zipcodestogo.com/New Hyde Park/NY/11043/" xr:uid="{9756F0A9-A903-4742-922F-78399B90D019}"/>
    <hyperlink ref="F384" r:id="rId766" display="https://www.zipcodestogo.com/Nassau/NY/" xr:uid="{F0294E68-2D30-4C8C-A89D-0AA21BF952B5}"/>
    <hyperlink ref="E385" r:id="rId767" display="https://www.zipcodestogo.com/New Hyde Park/NY/11044/" xr:uid="{8FDE5BD4-6AC8-42B9-AEBA-F9EE2BB9B626}"/>
    <hyperlink ref="F385" r:id="rId768" display="https://www.zipcodestogo.com/Nassau/NY/" xr:uid="{889D1A74-C4EE-47EE-B485-F6B29E83E339}"/>
    <hyperlink ref="E386" r:id="rId769" display="https://www.zipcodestogo.com/Port Washington/NY/11050/" xr:uid="{821B4C31-34B2-42DE-BC58-984BDFB681FB}"/>
    <hyperlink ref="F386" r:id="rId770" display="https://www.zipcodestogo.com/Nassau/NY/" xr:uid="{746CF972-9D17-4C81-9582-553650E74ECE}"/>
    <hyperlink ref="E387" r:id="rId771" display="https://www.zipcodestogo.com/Port Washington/NY/11051/" xr:uid="{AA4E265C-FEDB-4FD4-9473-C4EA6CC3D42C}"/>
    <hyperlink ref="F387" r:id="rId772" display="https://www.zipcodestogo.com/Nassau/NY/" xr:uid="{16FA45B6-AB8F-40B6-9703-9CA4E847F571}"/>
    <hyperlink ref="E388" r:id="rId773" display="https://www.zipcodestogo.com/Port Washington/NY/11052/" xr:uid="{03BE6E57-C049-4314-B204-97DE85988D61}"/>
    <hyperlink ref="F388" r:id="rId774" display="https://www.zipcodestogo.com/Nassau/NY/" xr:uid="{6570721D-ED1C-4C7C-9E75-AFF422D22367}"/>
    <hyperlink ref="E389" r:id="rId775" display="https://www.zipcodestogo.com/Port Washington/NY/11053/" xr:uid="{0EEE4C91-2E1F-45B0-A6B7-B53E77537FEA}"/>
    <hyperlink ref="F389" r:id="rId776" display="https://www.zipcodestogo.com/Nassau/NY/" xr:uid="{4622AF82-4D4B-43C7-B30B-9AE440B4EC7A}"/>
    <hyperlink ref="E390" r:id="rId777" display="https://www.zipcodestogo.com/Port Washington/NY/11054/" xr:uid="{8E3827AE-7083-4AEA-8E0B-82E662BB7CEE}"/>
    <hyperlink ref="F390" r:id="rId778" display="https://www.zipcodestogo.com/Nassau/NY/" xr:uid="{F43474D6-357F-47E9-AE29-CE048EC696B2}"/>
    <hyperlink ref="E391" r:id="rId779" display="https://www.zipcodestogo.com/Port Washington/NY/11055/" xr:uid="{164A3883-E66F-4F5C-B1AE-B69F69207181}"/>
    <hyperlink ref="F391" r:id="rId780" display="https://www.zipcodestogo.com/Nassau/NY/" xr:uid="{ED43CCB7-6297-47D7-9AA2-04C18BC00172}"/>
    <hyperlink ref="E392" r:id="rId781" display="https://www.zipcodestogo.com/Inwood/NY/11096/" xr:uid="{EFF14969-6227-49B6-8884-E8B81D41763A}"/>
    <hyperlink ref="F392" r:id="rId782" display="https://www.zipcodestogo.com/Nassau/NY/" xr:uid="{36E8F48E-03EA-42BB-A506-13B7D30F5945}"/>
    <hyperlink ref="E393" r:id="rId783" display="https://www.zipcodestogo.com/New Hyde Park/NY/11099/" xr:uid="{2D6324AF-5934-453C-8771-E6966CE7DCF2}"/>
    <hyperlink ref="F393" r:id="rId784" display="https://www.zipcodestogo.com/Nassau/NY/" xr:uid="{1879E872-8D6C-4400-9C2D-642D8AAF2898}"/>
    <hyperlink ref="E394" r:id="rId785" display="https://www.zipcodestogo.com/Long Island City/NY/11101/" xr:uid="{BBA93E61-8348-43DB-9BE1-E2F828128E37}"/>
    <hyperlink ref="F394" r:id="rId786" display="https://www.zipcodestogo.com/Queens/NY/" xr:uid="{2BFF52E3-E8D3-421C-AA3F-C17E8DD5A0BC}"/>
    <hyperlink ref="E395" r:id="rId787" display="https://www.zipcodestogo.com/Astoria/NY/11102/" xr:uid="{3B2ACD3E-E664-4B0F-824A-B852FE8713A7}"/>
    <hyperlink ref="F395" r:id="rId788" display="https://www.zipcodestogo.com/Queens/NY/" xr:uid="{ADFDE03F-F651-4C21-AC9B-9A300580B29C}"/>
    <hyperlink ref="E396" r:id="rId789" display="https://www.zipcodestogo.com/Astoria/NY/11103/" xr:uid="{831EBDBD-4771-4ED8-A73F-8BB697E67F9C}"/>
    <hyperlink ref="F396" r:id="rId790" display="https://www.zipcodestogo.com/Queens/NY/" xr:uid="{B2EE9CD8-D74C-4F3D-A47F-959DE02620FE}"/>
    <hyperlink ref="E397" r:id="rId791" display="https://www.zipcodestogo.com/Sunnyside/NY/11104/" xr:uid="{FE1C418C-96DA-44E8-9D24-36338E019AD3}"/>
    <hyperlink ref="F397" r:id="rId792" display="https://www.zipcodestogo.com/Queens/NY/" xr:uid="{07E2648A-AADA-48F0-86D5-5E95B487D67A}"/>
    <hyperlink ref="E398" r:id="rId793" display="https://www.zipcodestogo.com/Astoria/NY/11105/" xr:uid="{FC8F9F08-FF84-48A0-8E54-D12B02610B7C}"/>
    <hyperlink ref="F398" r:id="rId794" display="https://www.zipcodestogo.com/Queens/NY/" xr:uid="{E0B74507-3923-44E2-9726-BE7E32091A7A}"/>
    <hyperlink ref="E399" r:id="rId795" display="https://www.zipcodestogo.com/Astoria/NY/11106/" xr:uid="{6B84E4D2-4873-4722-8B9E-231DA3BB293D}"/>
    <hyperlink ref="F399" r:id="rId796" display="https://www.zipcodestogo.com/Queens/NY/" xr:uid="{A01649E1-8484-4DAD-9A20-8B0F044DE795}"/>
    <hyperlink ref="E400" r:id="rId797" display="https://www.zipcodestogo.com/Long Island City/NY/11109/" xr:uid="{324FEA62-B9B5-436A-BCFF-D9936DF42CEE}"/>
    <hyperlink ref="F400" r:id="rId798" display="https://www.zipcodestogo.com/Queens/NY/" xr:uid="{6370D674-6B6A-4CE2-B2D3-70781CB09261}"/>
    <hyperlink ref="E401" r:id="rId799" display="https://www.zipcodestogo.com/Long Island City/NY/11120/" xr:uid="{5DE5F166-814C-421D-9BD8-10B879536D7C}"/>
    <hyperlink ref="F401" r:id="rId800" display="https://www.zipcodestogo.com/Queens/NY/" xr:uid="{5F66BCEB-C3F8-4F4B-905D-2DC3404EC6B6}"/>
    <hyperlink ref="E402" r:id="rId801" display="https://www.zipcodestogo.com/Brooklyn/NY/11201/" xr:uid="{0950F5A6-CD96-4F6B-88B5-0F3AB2745F1F}"/>
    <hyperlink ref="F402" r:id="rId802" display="https://www.zipcodestogo.com/Kings/NY/" xr:uid="{4DEE232F-CCCE-40CF-87A5-9363DF23037B}"/>
    <hyperlink ref="E403" r:id="rId803" display="https://www.zipcodestogo.com/Brooklyn/NY/11202/" xr:uid="{923D671F-01D9-457E-825F-893B1DF2375B}"/>
    <hyperlink ref="F403" r:id="rId804" display="https://www.zipcodestogo.com/Kings/NY/" xr:uid="{4732408F-6292-4797-80E3-55C69C3B53EC}"/>
    <hyperlink ref="E404" r:id="rId805" display="https://www.zipcodestogo.com/Brooklyn/NY/11203/" xr:uid="{C2546F56-7AB2-4B78-902A-FA6A373ADF8D}"/>
    <hyperlink ref="F404" r:id="rId806" display="https://www.zipcodestogo.com/Kings/NY/" xr:uid="{ABE8B81D-3202-4A33-B557-DF3F741B1C91}"/>
    <hyperlink ref="E405" r:id="rId807" display="https://www.zipcodestogo.com/Brooklyn/NY/11204/" xr:uid="{6CDC8448-796D-4D24-A66E-68170E93635F}"/>
    <hyperlink ref="F405" r:id="rId808" display="https://www.zipcodestogo.com/Kings/NY/" xr:uid="{FB577EDF-A67B-4334-8DFD-4C0D7436504C}"/>
    <hyperlink ref="E406" r:id="rId809" display="https://www.zipcodestogo.com/Brooklyn/NY/11205/" xr:uid="{132D0145-97FA-4A5D-BB6A-C7B94FB59985}"/>
    <hyperlink ref="F406" r:id="rId810" display="https://www.zipcodestogo.com/Kings/NY/" xr:uid="{DCC9D01F-17D4-44E4-A4DF-B5A5D88E47CC}"/>
    <hyperlink ref="E407" r:id="rId811" display="https://www.zipcodestogo.com/Brooklyn/NY/11206/" xr:uid="{169E3B79-1B24-4443-BC25-4EA726EDF20B}"/>
    <hyperlink ref="F407" r:id="rId812" display="https://www.zipcodestogo.com/Kings/NY/" xr:uid="{8EB38F0F-F2F4-4290-AB6C-4942278210E6}"/>
    <hyperlink ref="E408" r:id="rId813" display="https://www.zipcodestogo.com/Brooklyn/NY/11207/" xr:uid="{2487E06B-9343-4017-B0E0-3987FD14ED61}"/>
    <hyperlink ref="F408" r:id="rId814" display="https://www.zipcodestogo.com/Kings/NY/" xr:uid="{FE277FEC-FC07-43B2-B46E-D5D354B426E2}"/>
    <hyperlink ref="E409" r:id="rId815" display="https://www.zipcodestogo.com/Brooklyn/NY/11208/" xr:uid="{6DA242BD-CE53-4E2B-843A-E21427B12181}"/>
    <hyperlink ref="F409" r:id="rId816" display="https://www.zipcodestogo.com/Kings/NY/" xr:uid="{B7D68994-6131-4395-A6EF-B825F169E508}"/>
    <hyperlink ref="E410" r:id="rId817" display="https://www.zipcodestogo.com/Brooklyn/NY/11209/" xr:uid="{A054655D-EC8F-4A5F-A530-E306C013C547}"/>
    <hyperlink ref="F410" r:id="rId818" display="https://www.zipcodestogo.com/Kings/NY/" xr:uid="{60081089-4BE7-483F-8CB0-7644331B9EE0}"/>
    <hyperlink ref="E411" r:id="rId819" display="https://www.zipcodestogo.com/Brooklyn/NY/11210/" xr:uid="{F54F8A13-1C31-4697-8288-FF09C43D1B5D}"/>
    <hyperlink ref="F411" r:id="rId820" display="https://www.zipcodestogo.com/Kings/NY/" xr:uid="{A4A31A7E-396E-46CC-8392-C7462F62911D}"/>
    <hyperlink ref="E412" r:id="rId821" display="https://www.zipcodestogo.com/Brooklyn/NY/11211/" xr:uid="{8034F2DF-47D7-4A2B-9E0E-07BC779989FF}"/>
    <hyperlink ref="F412" r:id="rId822" display="https://www.zipcodestogo.com/Kings/NY/" xr:uid="{121E74C4-E63E-4F73-91AC-B38EDD0B77B8}"/>
    <hyperlink ref="E413" r:id="rId823" display="https://www.zipcodestogo.com/Brooklyn/NY/11212/" xr:uid="{AFBA0045-942D-47A2-8E20-D517607D07E7}"/>
    <hyperlink ref="F413" r:id="rId824" display="https://www.zipcodestogo.com/Kings/NY/" xr:uid="{BC09A203-3864-4747-823B-A19A3E8FE544}"/>
    <hyperlink ref="E414" r:id="rId825" display="https://www.zipcodestogo.com/Brooklyn/NY/11213/" xr:uid="{F2CB3819-5571-470F-B2F6-E666FD54202C}"/>
    <hyperlink ref="F414" r:id="rId826" display="https://www.zipcodestogo.com/Kings/NY/" xr:uid="{BB4A427D-F341-4383-AC24-D517213B9DCC}"/>
    <hyperlink ref="E415" r:id="rId827" display="https://www.zipcodestogo.com/Brooklyn/NY/11214/" xr:uid="{4B0A671E-5CBF-49AB-AAEB-F9EE26800519}"/>
    <hyperlink ref="F415" r:id="rId828" display="https://www.zipcodestogo.com/Kings/NY/" xr:uid="{AE3C44E8-4EF6-4246-8365-4AAA276E9387}"/>
    <hyperlink ref="E416" r:id="rId829" display="https://www.zipcodestogo.com/Brooklyn/NY/11215/" xr:uid="{D8A4CF80-8256-43C4-A0CA-292BA82791D1}"/>
    <hyperlink ref="F416" r:id="rId830" display="https://www.zipcodestogo.com/Kings/NY/" xr:uid="{A2E8EAEA-82AF-4D61-8F77-DAD1D68A0DC3}"/>
    <hyperlink ref="E417" r:id="rId831" display="https://www.zipcodestogo.com/Brooklyn/NY/11216/" xr:uid="{84F25F96-90DF-43C1-992D-00F880276E1B}"/>
    <hyperlink ref="F417" r:id="rId832" display="https://www.zipcodestogo.com/Kings/NY/" xr:uid="{DCD033BA-279B-4B67-B6C1-2B707723EE65}"/>
    <hyperlink ref="E418" r:id="rId833" display="https://www.zipcodestogo.com/Brooklyn/NY/11217/" xr:uid="{148C2D23-38E2-479B-9C63-FB4469068385}"/>
    <hyperlink ref="F418" r:id="rId834" display="https://www.zipcodestogo.com/Kings/NY/" xr:uid="{2407232C-6176-4DB3-97EF-ACD46964E8AD}"/>
    <hyperlink ref="E419" r:id="rId835" display="https://www.zipcodestogo.com/Brooklyn/NY/11218/" xr:uid="{73975712-0B70-4B61-BBF4-E7529D529EBF}"/>
    <hyperlink ref="F419" r:id="rId836" display="https://www.zipcodestogo.com/Kings/NY/" xr:uid="{AFC6908F-AC3B-46D9-8836-834052215FF7}"/>
    <hyperlink ref="E420" r:id="rId837" display="https://www.zipcodestogo.com/Brooklyn/NY/11219/" xr:uid="{81AB2693-B3E0-4FAE-84A5-829EEC93DB1C}"/>
    <hyperlink ref="F420" r:id="rId838" display="https://www.zipcodestogo.com/Kings/NY/" xr:uid="{4B017792-8311-4440-9B05-567D289828A1}"/>
    <hyperlink ref="E421" r:id="rId839" display="https://www.zipcodestogo.com/Brooklyn/NY/11220/" xr:uid="{9F32699E-D299-4CBD-96A3-41CE2E5A6659}"/>
    <hyperlink ref="F421" r:id="rId840" display="https://www.zipcodestogo.com/Kings/NY/" xr:uid="{4F10135A-1AE0-4D6F-B250-94FCE538C6E8}"/>
    <hyperlink ref="E422" r:id="rId841" display="https://www.zipcodestogo.com/Brooklyn/NY/11221/" xr:uid="{FBBFE1A7-54A2-4D46-88F1-5FCA38CE39C2}"/>
    <hyperlink ref="F422" r:id="rId842" display="https://www.zipcodestogo.com/Kings/NY/" xr:uid="{B1B49762-9DA0-487C-AC37-EF3BB25D9EFA}"/>
    <hyperlink ref="E423" r:id="rId843" display="https://www.zipcodestogo.com/Brooklyn/NY/11222/" xr:uid="{AE30BF49-A6FD-46D6-B71C-D1C04FC993EC}"/>
    <hyperlink ref="F423" r:id="rId844" display="https://www.zipcodestogo.com/Kings/NY/" xr:uid="{6CC96803-816E-45EC-8E4E-0E3B490C45E8}"/>
    <hyperlink ref="E424" r:id="rId845" display="https://www.zipcodestogo.com/Brooklyn/NY/11223/" xr:uid="{FBB37B68-9174-4CEA-BFF0-6D01D90C5ECD}"/>
    <hyperlink ref="F424" r:id="rId846" display="https://www.zipcodestogo.com/Kings/NY/" xr:uid="{47B090B6-6122-447D-B438-31A47CA51D81}"/>
    <hyperlink ref="E425" r:id="rId847" display="https://www.zipcodestogo.com/Brooklyn/NY/11224/" xr:uid="{40A8443E-C821-40CB-B722-A86EAEB3FADA}"/>
    <hyperlink ref="F425" r:id="rId848" display="https://www.zipcodestogo.com/Kings/NY/" xr:uid="{C92E3736-589B-481D-98EA-D38FA33A46DF}"/>
    <hyperlink ref="E426" r:id="rId849" display="https://www.zipcodestogo.com/Brooklyn/NY/11225/" xr:uid="{DFC4D3C9-5D25-4769-8EDE-FA383B22694B}"/>
    <hyperlink ref="F426" r:id="rId850" display="https://www.zipcodestogo.com/Kings/NY/" xr:uid="{2DE6B988-2045-4EDE-BB69-789DCE34027B}"/>
    <hyperlink ref="E427" r:id="rId851" display="https://www.zipcodestogo.com/Brooklyn/NY/11226/" xr:uid="{9FC8EF57-DC6E-455F-AB5F-212976B25791}"/>
    <hyperlink ref="F427" r:id="rId852" display="https://www.zipcodestogo.com/Kings/NY/" xr:uid="{F77A034C-67C0-413C-8232-6E35F3C7B2C2}"/>
    <hyperlink ref="E428" r:id="rId853" display="https://www.zipcodestogo.com/Brooklyn/NY/11228/" xr:uid="{95509276-D5B8-49DD-8E10-0E6D99C07D38}"/>
    <hyperlink ref="F428" r:id="rId854" display="https://www.zipcodestogo.com/Kings/NY/" xr:uid="{DD82FEF2-909F-40EE-8800-706CF9C7925B}"/>
    <hyperlink ref="E429" r:id="rId855" display="https://www.zipcodestogo.com/Brooklyn/NY/11229/" xr:uid="{9BC7B5B4-C392-46F9-A20C-AA6C3B8DBC55}"/>
    <hyperlink ref="F429" r:id="rId856" display="https://www.zipcodestogo.com/Kings/NY/" xr:uid="{78131020-676E-4BE4-95DF-6179FA14AE21}"/>
    <hyperlink ref="E430" r:id="rId857" display="https://www.zipcodestogo.com/Brooklyn/NY/11230/" xr:uid="{82E0B9B9-383B-4B48-9007-15A03956A906}"/>
    <hyperlink ref="F430" r:id="rId858" display="https://www.zipcodestogo.com/Kings/NY/" xr:uid="{C9812BF8-BD77-48ED-9FA2-F56BED75365B}"/>
    <hyperlink ref="E431" r:id="rId859" display="https://www.zipcodestogo.com/Brooklyn/NY/11231/" xr:uid="{C551801C-37AB-48BC-944A-5F8CD628C1E6}"/>
    <hyperlink ref="F431" r:id="rId860" display="https://www.zipcodestogo.com/Kings/NY/" xr:uid="{F74D9297-F354-4050-9581-891938B4AE3F}"/>
    <hyperlink ref="E432" r:id="rId861" display="https://www.zipcodestogo.com/Brooklyn/NY/11232/" xr:uid="{51BFA857-A388-4F38-9802-996CCEFA42C9}"/>
    <hyperlink ref="F432" r:id="rId862" display="https://www.zipcodestogo.com/Kings/NY/" xr:uid="{CC5545FE-0046-4745-ACFC-DBB5D379A638}"/>
    <hyperlink ref="E433" r:id="rId863" display="https://www.zipcodestogo.com/Brooklyn/NY/11233/" xr:uid="{FE9BB150-7BA0-4E51-8811-0520EE9CED7D}"/>
    <hyperlink ref="F433" r:id="rId864" display="https://www.zipcodestogo.com/Kings/NY/" xr:uid="{61CE76DB-15B0-4533-BB95-5CD288C61C58}"/>
    <hyperlink ref="E434" r:id="rId865" display="https://www.zipcodestogo.com/Brooklyn/NY/11234/" xr:uid="{D3B7CB08-F137-4860-B544-FC19080D2154}"/>
    <hyperlink ref="F434" r:id="rId866" display="https://www.zipcodestogo.com/Kings/NY/" xr:uid="{B82751D8-304E-4059-953D-4164298C415A}"/>
    <hyperlink ref="E435" r:id="rId867" display="https://www.zipcodestogo.com/Brooklyn/NY/11235/" xr:uid="{00035EBB-33AF-4131-A7D8-C38DC50A511A}"/>
    <hyperlink ref="F435" r:id="rId868" display="https://www.zipcodestogo.com/Kings/NY/" xr:uid="{481CC9B4-4F22-4018-892F-2B5F67235A7C}"/>
    <hyperlink ref="E436" r:id="rId869" display="https://www.zipcodestogo.com/Brooklyn/NY/11236/" xr:uid="{C304509E-82DC-4BB1-A8D9-F87F8024A02B}"/>
    <hyperlink ref="F436" r:id="rId870" display="https://www.zipcodestogo.com/Kings/NY/" xr:uid="{D5619FA1-6A3B-4666-A3EE-B1ABC6ACD6BB}"/>
    <hyperlink ref="E437" r:id="rId871" display="https://www.zipcodestogo.com/Brooklyn/NY/11237/" xr:uid="{598723E9-CF96-45AF-9611-6976B7C3F655}"/>
    <hyperlink ref="F437" r:id="rId872" display="https://www.zipcodestogo.com/Kings/NY/" xr:uid="{2E6166D5-A096-4405-AB25-711F1F23207E}"/>
    <hyperlink ref="E438" r:id="rId873" display="https://www.zipcodestogo.com/Brooklyn/NY/11238/" xr:uid="{2EA83F4A-64D8-4F81-921A-9150A39027A7}"/>
    <hyperlink ref="F438" r:id="rId874" display="https://www.zipcodestogo.com/Kings/NY/" xr:uid="{A7CF09FD-21B0-4DA0-A1F6-27406519BF7C}"/>
    <hyperlink ref="E439" r:id="rId875" display="https://www.zipcodestogo.com/Brooklyn/NY/11239/" xr:uid="{7B8872F8-3C0A-410D-81E6-D83451B7FCAD}"/>
    <hyperlink ref="F439" r:id="rId876" display="https://www.zipcodestogo.com/Kings/NY/" xr:uid="{2795E6E5-8A82-40F9-9A4E-D5A0642F9754}"/>
    <hyperlink ref="E440" r:id="rId877" display="https://www.zipcodestogo.com/Brooklyn/NY/11240/" xr:uid="{3790DF3A-45D8-4EE7-8AD8-F5E67419A5A1}"/>
    <hyperlink ref="F440" r:id="rId878" display="https://www.zipcodestogo.com/Kings/NY/" xr:uid="{8DC71B82-11C4-4676-9584-B704C15F6049}"/>
    <hyperlink ref="E441" r:id="rId879" display="https://www.zipcodestogo.com/Brooklyn/NY/11241/" xr:uid="{C0879657-7D5E-41B0-ACA1-F121CC90FBB5}"/>
    <hyperlink ref="F441" r:id="rId880" display="https://www.zipcodestogo.com/Kings/NY/" xr:uid="{3822E2DD-6293-4349-97B5-D34AF7621D0F}"/>
    <hyperlink ref="E442" r:id="rId881" display="https://www.zipcodestogo.com/Brooklyn/NY/11242/" xr:uid="{37A516CB-48F4-48F9-BD93-54C9B5F67386}"/>
    <hyperlink ref="F442" r:id="rId882" display="https://www.zipcodestogo.com/Kings/NY/" xr:uid="{A90A968C-E713-45F0-BFEE-352444659E25}"/>
    <hyperlink ref="E443" r:id="rId883" display="https://www.zipcodestogo.com/Brooklyn/NY/11243/" xr:uid="{9F841E2D-01DE-4148-B717-8B713CC09AC8}"/>
    <hyperlink ref="F443" r:id="rId884" display="https://www.zipcodestogo.com/Kings/NY/" xr:uid="{EA52D1C6-2F32-400D-9B94-1ED1C27A2FA3}"/>
    <hyperlink ref="E444" r:id="rId885" display="https://www.zipcodestogo.com/Brooklyn/NY/11244/" xr:uid="{696D2BBC-0998-4F60-A148-AA0EA887000F}"/>
    <hyperlink ref="F444" r:id="rId886" display="https://www.zipcodestogo.com/Kings/NY/" xr:uid="{BEE23319-F99F-49C0-9150-2CF4750EDC13}"/>
    <hyperlink ref="E445" r:id="rId887" display="https://www.zipcodestogo.com/Brooklyn/NY/11245/" xr:uid="{67CAC6B0-7CF7-4551-8E2A-B92EDAEAC8DF}"/>
    <hyperlink ref="F445" r:id="rId888" display="https://www.zipcodestogo.com/Kings/NY/" xr:uid="{8439CB39-DC75-4303-93F0-C285555E1491}"/>
    <hyperlink ref="E446" r:id="rId889" display="https://www.zipcodestogo.com/Brooklyn/NY/11247/" xr:uid="{AA96EDDB-1BA5-41CC-B8F3-E4A8D9C4EE37}"/>
    <hyperlink ref="F446" r:id="rId890" display="https://www.zipcodestogo.com/Kings/NY/" xr:uid="{DACDC8AE-08FF-4E62-AF8C-E7F901D9F709}"/>
    <hyperlink ref="E447" r:id="rId891" display="https://www.zipcodestogo.com/Brooklyn/NY/11248/" xr:uid="{25826EFF-F7CA-470B-AF6F-8E3F2A2B1961}"/>
    <hyperlink ref="F447" r:id="rId892" display="https://www.zipcodestogo.com/Kings/NY/" xr:uid="{33E631A5-2E39-4191-912F-1FE81DC82DAF}"/>
    <hyperlink ref="E448" r:id="rId893" display="https://www.zipcodestogo.com/Brooklyn/NY/11249/" xr:uid="{B4EC53B7-5ADA-4866-99ED-064A0AE0C59F}"/>
    <hyperlink ref="F448" r:id="rId894" display="https://www.zipcodestogo.com/Kings/NY/" xr:uid="{49681052-3112-49FE-9EA5-D15830B2F2D3}"/>
    <hyperlink ref="E449" r:id="rId895" display="https://www.zipcodestogo.com/Brooklyn/NY/11251/" xr:uid="{09A8AF06-E674-468F-8826-FFC33230DBEA}"/>
    <hyperlink ref="F449" r:id="rId896" display="https://www.zipcodestogo.com/Kings/NY/" xr:uid="{73E88C5B-A202-4389-8079-3B4D285BB871}"/>
    <hyperlink ref="E450" r:id="rId897" display="https://www.zipcodestogo.com/Brooklyn/NY/11252/" xr:uid="{2CA341F7-6762-4E2B-B6D7-540C346C58C5}"/>
    <hyperlink ref="F450" r:id="rId898" display="https://www.zipcodestogo.com/Kings/NY/" xr:uid="{B8B5561A-18EA-47D9-87C9-D686E688CE88}"/>
    <hyperlink ref="E451" r:id="rId899" display="https://www.zipcodestogo.com/Brooklyn/NY/11254/" xr:uid="{8F119D24-8EAE-4FB4-B199-8F3A759C3DAD}"/>
    <hyperlink ref="F451" r:id="rId900" display="https://www.zipcodestogo.com/Kings/NY/" xr:uid="{56DE7AE4-AB88-45FE-A6B6-3DFD3B0B31FF}"/>
    <hyperlink ref="E452" r:id="rId901" display="https://www.zipcodestogo.com/Brooklyn/NY/11255/" xr:uid="{233BA030-67A8-4FC4-8C72-4E65A7D37D6A}"/>
    <hyperlink ref="F452" r:id="rId902" display="https://www.zipcodestogo.com/Kings/NY/" xr:uid="{4133B3DF-EDD9-466A-BBE3-88158A4112CF}"/>
    <hyperlink ref="E453" r:id="rId903" display="https://www.zipcodestogo.com/Brooklyn/NY/11256/" xr:uid="{387BE094-7CE6-40AA-A2D5-6FC46784AA4D}"/>
    <hyperlink ref="F453" r:id="rId904" display="https://www.zipcodestogo.com/Kings/NY/" xr:uid="{C6CAB712-035E-4039-AE6B-BD0D2F198483}"/>
    <hyperlink ref="E454" r:id="rId905" display="https://www.zipcodestogo.com/Flushing/NY/11351/" xr:uid="{8A2EFF6C-D5D4-4B18-BCCB-1911779A016B}"/>
    <hyperlink ref="F454" r:id="rId906" display="https://www.zipcodestogo.com/Queens/NY/" xr:uid="{585B0C89-81A7-4325-9075-1160673DB4FF}"/>
    <hyperlink ref="E455" r:id="rId907" display="https://www.zipcodestogo.com/Flushing/NY/11352/" xr:uid="{12D59F9A-8B3A-4CD7-83BE-436C9327ECC7}"/>
    <hyperlink ref="F455" r:id="rId908" display="https://www.zipcodestogo.com/Queens/NY/" xr:uid="{06DC8309-CC7C-4443-8683-44E242214870}"/>
    <hyperlink ref="E456" r:id="rId909" display="https://www.zipcodestogo.com/Flushing/NY/11354/" xr:uid="{230AB4BA-DAD2-4E3D-B79D-1142BEDD4789}"/>
    <hyperlink ref="F456" r:id="rId910" display="https://www.zipcodestogo.com/Queens/NY/" xr:uid="{B6D2B52B-5DEE-48A2-AFFA-27AF060A8DAD}"/>
    <hyperlink ref="E457" r:id="rId911" display="https://www.zipcodestogo.com/Flushing/NY/11355/" xr:uid="{7BC3A173-D5ED-4A86-BEBC-B5343865C240}"/>
    <hyperlink ref="F457" r:id="rId912" display="https://www.zipcodestogo.com/Queens/NY/" xr:uid="{EF6CA890-B903-435F-AA8D-F7B1B0C20490}"/>
    <hyperlink ref="E458" r:id="rId913" display="https://www.zipcodestogo.com/College Point/NY/11356/" xr:uid="{8C75F67D-B6CA-43FE-89D1-2B997A3B2DA3}"/>
    <hyperlink ref="F458" r:id="rId914" display="https://www.zipcodestogo.com/Queens/NY/" xr:uid="{D7A0CE3C-1784-42C9-B2B5-8D76436E897C}"/>
    <hyperlink ref="E459" r:id="rId915" display="https://www.zipcodestogo.com/Whitestone/NY/11357/" xr:uid="{E520E7E7-F23D-4B59-B781-94B6CDA8858B}"/>
    <hyperlink ref="F459" r:id="rId916" display="https://www.zipcodestogo.com/Queens/NY/" xr:uid="{1962E9DA-FF4F-482F-8A3F-37BB3DABF1FB}"/>
    <hyperlink ref="E460" r:id="rId917" display="https://www.zipcodestogo.com/Flushing/NY/11358/" xr:uid="{5BBDA32C-40F7-42DE-BA9F-027A5AC8F841}"/>
    <hyperlink ref="F460" r:id="rId918" display="https://www.zipcodestogo.com/Queens/NY/" xr:uid="{48C3F206-D83F-4EAE-9EAB-E6228F7507E4}"/>
    <hyperlink ref="E461" r:id="rId919" display="https://www.zipcodestogo.com/Bayside/NY/11359/" xr:uid="{E32E1464-E959-4ADE-8A4E-137E7D4426F4}"/>
    <hyperlink ref="F461" r:id="rId920" display="https://www.zipcodestogo.com/Queens/NY/" xr:uid="{88F142D1-3736-4595-B4A8-B8FE4073BB86}"/>
    <hyperlink ref="E462" r:id="rId921" display="https://www.zipcodestogo.com/Bayside/NY/11360/" xr:uid="{58A8DFB0-240E-4904-9C8F-A145EA4AD824}"/>
    <hyperlink ref="F462" r:id="rId922" display="https://www.zipcodestogo.com/Queens/NY/" xr:uid="{6C1FB241-BC37-410E-BC81-7831151622B8}"/>
    <hyperlink ref="E463" r:id="rId923" display="https://www.zipcodestogo.com/Bayside/NY/11361/" xr:uid="{9339331D-5FAB-497E-9EB9-1FE9137C9FB3}"/>
    <hyperlink ref="F463" r:id="rId924" display="https://www.zipcodestogo.com/Queens/NY/" xr:uid="{C04F14A1-B304-4766-B6AF-9ACF6180BED9}"/>
    <hyperlink ref="E464" r:id="rId925" display="https://www.zipcodestogo.com/Little Neck/NY/11362/" xr:uid="{7C61B597-BA65-4FAB-B473-F71CD26F4B77}"/>
    <hyperlink ref="F464" r:id="rId926" display="https://www.zipcodestogo.com/Queens/NY/" xr:uid="{5D75465C-0D10-4E89-B2DA-114C8B033AE9}"/>
    <hyperlink ref="E465" r:id="rId927" display="https://www.zipcodestogo.com/Little Neck/NY/11363/" xr:uid="{1675BDFF-0030-4F07-A047-EA221067C8DE}"/>
    <hyperlink ref="F465" r:id="rId928" display="https://www.zipcodestogo.com/Queens/NY/" xr:uid="{01FCF796-6319-496A-B29E-7CED856CCC92}"/>
    <hyperlink ref="E466" r:id="rId929" display="https://www.zipcodestogo.com/Oakland Gardens/NY/11364/" xr:uid="{2B28F97B-4091-4B74-880E-5644F5CD129C}"/>
    <hyperlink ref="F466" r:id="rId930" display="https://www.zipcodestogo.com/Queens/NY/" xr:uid="{045DE8A5-5FED-436F-88FD-F20154F03A49}"/>
    <hyperlink ref="E467" r:id="rId931" display="https://www.zipcodestogo.com/Fresh Meadows/NY/11365/" xr:uid="{B503C7F7-420A-458E-BE77-E21AF873A0B1}"/>
    <hyperlink ref="F467" r:id="rId932" display="https://www.zipcodestogo.com/Queens/NY/" xr:uid="{773A1B7B-3B71-4613-B755-AF7B2D0B327D}"/>
    <hyperlink ref="E468" r:id="rId933" display="https://www.zipcodestogo.com/Fresh Meadows/NY/11366/" xr:uid="{900EEEF7-8F5C-4D09-AEB2-24E45D340CFC}"/>
    <hyperlink ref="F468" r:id="rId934" display="https://www.zipcodestogo.com/Queens/NY/" xr:uid="{35A18F74-24A3-4B2B-B0F5-7CA91B2AB922}"/>
    <hyperlink ref="E469" r:id="rId935" display="https://www.zipcodestogo.com/Flushing/NY/11367/" xr:uid="{E44DBAF2-E812-45E8-AB60-6C201B1AD885}"/>
    <hyperlink ref="F469" r:id="rId936" display="https://www.zipcodestogo.com/Queens/NY/" xr:uid="{82943678-AFDA-4CA4-A288-424BE194A4DC}"/>
    <hyperlink ref="E470" r:id="rId937" display="https://www.zipcodestogo.com/Corona/NY/11368/" xr:uid="{492B41CB-1507-484F-A881-5AA72D4EA6CB}"/>
    <hyperlink ref="F470" r:id="rId938" display="https://www.zipcodestogo.com/Queens/NY/" xr:uid="{64D01BF4-A0E9-466F-8E9B-6CA5C7627FB0}"/>
    <hyperlink ref="E471" r:id="rId939" display="https://www.zipcodestogo.com/East Elmhurst/NY/11369/" xr:uid="{B1B6551B-7752-49D0-88E5-EFC4FF407F4B}"/>
    <hyperlink ref="F471" r:id="rId940" display="https://www.zipcodestogo.com/Queens/NY/" xr:uid="{222DD939-0C85-4475-B1ED-E0493E8B8CFA}"/>
    <hyperlink ref="E472" r:id="rId941" display="https://www.zipcodestogo.com/East Elmhurst/NY/11370/" xr:uid="{E639F1CC-41E0-417C-9A44-DFFE00388644}"/>
    <hyperlink ref="F472" r:id="rId942" display="https://www.zipcodestogo.com/Queens/NY/" xr:uid="{9C382929-0E27-4FF4-A5F1-50CA605EB3C0}"/>
    <hyperlink ref="E473" r:id="rId943" display="https://www.zipcodestogo.com/Flushing/NY/11371/" xr:uid="{F122A938-6527-4C77-96D5-AF32CA2399E9}"/>
    <hyperlink ref="F473" r:id="rId944" display="https://www.zipcodestogo.com/Queens/NY/" xr:uid="{7697E42B-F796-4701-B873-A3261BE997BC}"/>
    <hyperlink ref="E474" r:id="rId945" display="https://www.zipcodestogo.com/Jackson Heights/NY/11372/" xr:uid="{44381F5B-CC65-4005-8804-0D5A005A997D}"/>
    <hyperlink ref="F474" r:id="rId946" display="https://www.zipcodestogo.com/Queens/NY/" xr:uid="{5563F26E-9735-4905-BB94-0B88FF1DB9F9}"/>
    <hyperlink ref="E475" r:id="rId947" display="https://www.zipcodestogo.com/Elmhurst/NY/11373/" xr:uid="{E2665F2B-488C-45BE-8B50-97C1EEFCB913}"/>
    <hyperlink ref="F475" r:id="rId948" display="https://www.zipcodestogo.com/Queens/NY/" xr:uid="{AD60D3FA-69D3-4FAC-AF5F-9CC71E6E62EC}"/>
    <hyperlink ref="E476" r:id="rId949" display="https://www.zipcodestogo.com/Rego Park/NY/11374/" xr:uid="{8C505DA8-687E-465A-A6F1-F3376CDA3086}"/>
    <hyperlink ref="F476" r:id="rId950" display="https://www.zipcodestogo.com/Queens/NY/" xr:uid="{194BDDCA-5507-4561-953A-44169708C781}"/>
    <hyperlink ref="E477" r:id="rId951" display="https://www.zipcodestogo.com/Forest Hills/NY/11375/" xr:uid="{44577AB9-59E6-471D-836A-7A23E9CCF92E}"/>
    <hyperlink ref="F477" r:id="rId952" display="https://www.zipcodestogo.com/Queens/NY/" xr:uid="{45367054-599F-41D6-A5FB-477C75FB6FEA}"/>
    <hyperlink ref="E478" r:id="rId953" display="https://www.zipcodestogo.com/Woodside/NY/11377/" xr:uid="{CEDE91F0-DB6B-4AD6-931B-BA2E2A9227B2}"/>
    <hyperlink ref="F478" r:id="rId954" display="https://www.zipcodestogo.com/Queens/NY/" xr:uid="{2E7A2CCE-F720-4C84-A9CE-71B889263D15}"/>
    <hyperlink ref="E479" r:id="rId955" display="https://www.zipcodestogo.com/Maspeth/NY/11378/" xr:uid="{E01EE125-B2F0-43BA-BD14-2575F081EBF5}"/>
    <hyperlink ref="F479" r:id="rId956" display="https://www.zipcodestogo.com/Queens/NY/" xr:uid="{547416EE-5F6A-497B-9BD9-61AB56F45D67}"/>
    <hyperlink ref="E480" r:id="rId957" display="https://www.zipcodestogo.com/Middle Village/NY/11379/" xr:uid="{81234CF1-3727-40C7-9A05-254D9EB2F150}"/>
    <hyperlink ref="F480" r:id="rId958" display="https://www.zipcodestogo.com/Queens/NY/" xr:uid="{F6EFA6FA-7A50-4ED8-AF1C-31273D6B0899}"/>
    <hyperlink ref="E481" r:id="rId959" display="https://www.zipcodestogo.com/Elmhurst/NY/11380/" xr:uid="{E355B914-1D3D-4C64-B393-7B59C3DE2D41}"/>
    <hyperlink ref="F481" r:id="rId960" display="https://www.zipcodestogo.com/Queens/NY/" xr:uid="{314F2926-2246-4415-92A6-91A67ED5F77D}"/>
    <hyperlink ref="E482" r:id="rId961" display="https://www.zipcodestogo.com/Flushing/NY/11381/" xr:uid="{54892E56-E449-493D-9376-2874B8E6316A}"/>
    <hyperlink ref="F482" r:id="rId962" display="https://www.zipcodestogo.com/Queens/NY/" xr:uid="{8A832F70-7230-4627-945C-58FC7A7D32AF}"/>
    <hyperlink ref="E483" r:id="rId963" display="https://www.zipcodestogo.com/Ridgewood/NY/11385/" xr:uid="{2BBB627D-2047-49CD-BCA6-F0C27902EED8}"/>
    <hyperlink ref="F483" r:id="rId964" display="https://www.zipcodestogo.com/Queens/NY/" xr:uid="{150B67F5-1CDF-4479-ABE7-C18585C56D55}"/>
    <hyperlink ref="E484" r:id="rId965" display="https://www.zipcodestogo.com/Ridgewood/NY/11386/" xr:uid="{683A4DE2-DBFA-4CA5-94AC-268AF1D9500A}"/>
    <hyperlink ref="F484" r:id="rId966" display="https://www.zipcodestogo.com/Queens/NY/" xr:uid="{A7F0D0C2-5100-4F29-AF51-D8235A34F65D}"/>
    <hyperlink ref="E485" r:id="rId967" display="https://www.zipcodestogo.com/Flushing/NY/11390/" xr:uid="{C0E9FF7A-BD39-44C5-BE21-65BEC8592321}"/>
    <hyperlink ref="F485" r:id="rId968" display="https://www.zipcodestogo.com/Queens/NY/" xr:uid="{56E4DDA1-5FDC-4CCE-9D0F-C72A4B78AC65}"/>
    <hyperlink ref="E486" r:id="rId969" display="https://www.zipcodestogo.com/Jamaica/NY/11405/" xr:uid="{943866FC-9D79-421F-9372-A8B5EEAB26BE}"/>
    <hyperlink ref="F486" r:id="rId970" display="https://www.zipcodestogo.com/Queens/NY/" xr:uid="{81C4BC7B-1D64-47EE-8456-CEC09FF5816D}"/>
    <hyperlink ref="E487" r:id="rId971" display="https://www.zipcodestogo.com/Cambria Heights/NY/11411/" xr:uid="{6C0DE560-3F9B-45F4-83DF-79D6A784E8A1}"/>
    <hyperlink ref="F487" r:id="rId972" display="https://www.zipcodestogo.com/Queens/NY/" xr:uid="{31BAD2BB-1FBA-48E4-BC98-E083FF0EC6CA}"/>
    <hyperlink ref="E488" r:id="rId973" display="https://www.zipcodestogo.com/Saint Albans/NY/11412/" xr:uid="{EAE0A613-9A8D-4E16-833B-98D7EE2C4BB5}"/>
    <hyperlink ref="F488" r:id="rId974" display="https://www.zipcodestogo.com/Queens/NY/" xr:uid="{9E06515E-47A0-4989-B241-096FBF68AC8F}"/>
    <hyperlink ref="E489" r:id="rId975" display="https://www.zipcodestogo.com/Springfield Gardens/NY/11413/" xr:uid="{5F35AC7F-0250-4777-9C57-DAA9FA52852C}"/>
    <hyperlink ref="F489" r:id="rId976" display="https://www.zipcodestogo.com/Queens/NY/" xr:uid="{22B6B118-B395-4219-871F-0768FDCB97F5}"/>
    <hyperlink ref="E490" r:id="rId977" display="https://www.zipcodestogo.com/Howard Beach/NY/11414/" xr:uid="{BAAA959B-8E1D-4AE8-BB7E-CE6D06D279F9}"/>
    <hyperlink ref="F490" r:id="rId978" display="https://www.zipcodestogo.com/Queens/NY/" xr:uid="{2541DB29-3F48-4365-B1C4-4C5F2D6E75CA}"/>
    <hyperlink ref="E491" r:id="rId979" display="https://www.zipcodestogo.com/Kew Gardens/NY/11415/" xr:uid="{2A74B042-2C74-4C5D-AF15-E5CB935C45DA}"/>
    <hyperlink ref="F491" r:id="rId980" display="https://www.zipcodestogo.com/Queens/NY/" xr:uid="{22FC8308-D0AC-4595-A7F3-51723253D12B}"/>
    <hyperlink ref="E492" r:id="rId981" display="https://www.zipcodestogo.com/Ozone Park/NY/11416/" xr:uid="{510D9E7C-C844-4BD3-A4AE-5F6C803990BD}"/>
    <hyperlink ref="F492" r:id="rId982" display="https://www.zipcodestogo.com/Queens/NY/" xr:uid="{03275D1B-0F31-40DE-B00D-80098A090B04}"/>
    <hyperlink ref="E493" r:id="rId983" display="https://www.zipcodestogo.com/Ozone Park/NY/11417/" xr:uid="{185351E9-D71C-4812-8A1B-DD65D92DC54B}"/>
    <hyperlink ref="F493" r:id="rId984" display="https://www.zipcodestogo.com/Queens/NY/" xr:uid="{9FB054D0-A532-4FB6-9750-9E81D05DB62F}"/>
    <hyperlink ref="E494" r:id="rId985" display="https://www.zipcodestogo.com/Richmond Hill/NY/11418/" xr:uid="{B2B89B0C-CD0F-4D3C-A70F-3A9EF8B82EAB}"/>
    <hyperlink ref="F494" r:id="rId986" display="https://www.zipcodestogo.com/Queens/NY/" xr:uid="{BCCE6651-FFDF-4C8D-88FE-4209708DA7B6}"/>
    <hyperlink ref="E495" r:id="rId987" display="https://www.zipcodestogo.com/South Richmond Hill/NY/11419/" xr:uid="{DE1C8774-A786-4D68-9932-8CA0ACB94CC7}"/>
    <hyperlink ref="F495" r:id="rId988" display="https://www.zipcodestogo.com/Queens/NY/" xr:uid="{15CDCD31-CF8C-475B-8321-D01452C6684C}"/>
    <hyperlink ref="E496" r:id="rId989" display="https://www.zipcodestogo.com/South Ozone Park/NY/11420/" xr:uid="{E24B8B22-E5C4-4CB1-916C-F020E7CFA843}"/>
    <hyperlink ref="F496" r:id="rId990" display="https://www.zipcodestogo.com/Queens/NY/" xr:uid="{DEE3F3D0-FEDE-4071-9BBE-95D82790B09F}"/>
    <hyperlink ref="E497" r:id="rId991" display="https://www.zipcodestogo.com/Woodhaven/NY/11421/" xr:uid="{A2BF09BD-CBE6-4B0D-9195-F02F91F38D45}"/>
    <hyperlink ref="F497" r:id="rId992" display="https://www.zipcodestogo.com/Queens/NY/" xr:uid="{5FB9CE00-725A-4125-BF19-511EB37F1809}"/>
    <hyperlink ref="E498" r:id="rId993" display="https://www.zipcodestogo.com/Rosedale/NY/11422/" xr:uid="{9BD4FE4C-45DB-4470-836C-DEAA4C1C21D5}"/>
    <hyperlink ref="F498" r:id="rId994" display="https://www.zipcodestogo.com/Queens/NY/" xr:uid="{A783A4B8-6808-481D-A923-3F3B0FE6FFCC}"/>
    <hyperlink ref="E499" r:id="rId995" display="https://www.zipcodestogo.com/Hollis/NY/11423/" xr:uid="{19E9A84E-3D01-4C6C-8202-C5AF79F63847}"/>
    <hyperlink ref="F499" r:id="rId996" display="https://www.zipcodestogo.com/Queens/NY/" xr:uid="{D3FD2262-CA1A-478E-B312-D471945F55CE}"/>
    <hyperlink ref="E500" r:id="rId997" display="https://www.zipcodestogo.com/Jamaica/NY/11424/" xr:uid="{74F2200C-F864-4725-8BF5-40D66B24D216}"/>
    <hyperlink ref="F500" r:id="rId998" display="https://www.zipcodestogo.com/Queens/NY/" xr:uid="{4CD5C75B-70B7-4829-89F8-F753136A8A48}"/>
    <hyperlink ref="E501" r:id="rId999" display="https://www.zipcodestogo.com/Jamaica/NY/11425/" xr:uid="{81682DAE-8216-410D-B77D-6A6C5AFC713F}"/>
    <hyperlink ref="F501" r:id="rId1000" display="https://www.zipcodestogo.com/Queens/NY/" xr:uid="{98A11EAA-23A3-45A7-A964-8A938842F51D}"/>
    <hyperlink ref="E502" r:id="rId1001" display="https://www.zipcodestogo.com/Bellerose/NY/11426/" xr:uid="{9E8D610F-334D-48C4-B054-5EDC43DDC5DA}"/>
    <hyperlink ref="F502" r:id="rId1002" display="https://www.zipcodestogo.com/Queens/NY/" xr:uid="{CED08AC4-D5F8-41DB-80BE-67B24B1DE0D6}"/>
    <hyperlink ref="E503" r:id="rId1003" display="https://www.zipcodestogo.com/Queens Village/NY/11427/" xr:uid="{736059A2-9F26-4082-A45F-FD07DF137CEE}"/>
    <hyperlink ref="F503" r:id="rId1004" display="https://www.zipcodestogo.com/Queens/NY/" xr:uid="{2DCE8A31-F9D4-40D6-9890-35C157D73A63}"/>
    <hyperlink ref="E504" r:id="rId1005" display="https://www.zipcodestogo.com/Queens Village/NY/11428/" xr:uid="{02195751-114F-4C00-938E-F547BEC21A5B}"/>
    <hyperlink ref="F504" r:id="rId1006" display="https://www.zipcodestogo.com/Queens/NY/" xr:uid="{697BD579-06B2-4CB2-9771-FB3B3B949AAA}"/>
    <hyperlink ref="E505" r:id="rId1007" display="https://www.zipcodestogo.com/Queens Village/NY/11429/" xr:uid="{67EC103E-35A1-47B6-8467-D98F1F505D8B}"/>
    <hyperlink ref="F505" r:id="rId1008" display="https://www.zipcodestogo.com/Queens/NY/" xr:uid="{A6C1395E-7062-4ECC-9C3A-531CFFBAFB77}"/>
    <hyperlink ref="E506" r:id="rId1009" display="https://www.zipcodestogo.com/Jamaica/NY/11430/" xr:uid="{65A96CDC-D9D8-49F5-9B0D-4631E7EB8CDE}"/>
    <hyperlink ref="F506" r:id="rId1010" display="https://www.zipcodestogo.com/Queens/NY/" xr:uid="{473A1DF1-7C6A-4736-9A2E-EAD3A18FC89E}"/>
    <hyperlink ref="E507" r:id="rId1011" display="https://www.zipcodestogo.com/Jamaica/NY/11431/" xr:uid="{F4803C4D-A895-4DAB-8125-9DA6582A2EAF}"/>
    <hyperlink ref="F507" r:id="rId1012" display="https://www.zipcodestogo.com/Queens/NY/" xr:uid="{98D1615D-EBCE-4B61-9AF7-D105E9D7EF35}"/>
    <hyperlink ref="E508" r:id="rId1013" display="https://www.zipcodestogo.com/Jamaica/NY/11432/" xr:uid="{E2DB84BD-D64F-46B6-B088-7685FCCD48F1}"/>
    <hyperlink ref="F508" r:id="rId1014" display="https://www.zipcodestogo.com/Queens/NY/" xr:uid="{6315D946-195C-4750-8AEC-215A307C352D}"/>
    <hyperlink ref="E509" r:id="rId1015" display="https://www.zipcodestogo.com/Jamaica/NY/11433/" xr:uid="{D4B40025-5626-4706-93BE-EE0F499BCCF4}"/>
    <hyperlink ref="F509" r:id="rId1016" display="https://www.zipcodestogo.com/Queens/NY/" xr:uid="{401F4498-F33A-4C93-9D41-DDDF147494F7}"/>
    <hyperlink ref="E510" r:id="rId1017" display="https://www.zipcodestogo.com/Jamaica/NY/11434/" xr:uid="{454CFD9D-A6CE-439F-BE43-7C0E0A8D717E}"/>
    <hyperlink ref="F510" r:id="rId1018" display="https://www.zipcodestogo.com/Queens/NY/" xr:uid="{BD8B8AF3-5373-4CC5-819C-F4F0CEC30C84}"/>
    <hyperlink ref="E511" r:id="rId1019" display="https://www.zipcodestogo.com/Jamaica/NY/11435/" xr:uid="{C3E8461D-B8E1-4264-8810-3F30707DE8D9}"/>
    <hyperlink ref="F511" r:id="rId1020" display="https://www.zipcodestogo.com/Queens/NY/" xr:uid="{E2DF5BE8-26B1-48AB-B420-D18CFC45E604}"/>
    <hyperlink ref="E512" r:id="rId1021" display="https://www.zipcodestogo.com/Jamaica/NY/11436/" xr:uid="{527B8EF0-7150-4706-8874-F6CC26A130B2}"/>
    <hyperlink ref="F512" r:id="rId1022" display="https://www.zipcodestogo.com/Queens/NY/" xr:uid="{D13E0768-15DD-4254-8CFA-610941A998CA}"/>
    <hyperlink ref="E513" r:id="rId1023" display="https://www.zipcodestogo.com/Jamaica/NY/11439/" xr:uid="{91C3ED8A-3D31-4192-AFED-40C5D1E01868}"/>
    <hyperlink ref="F513" r:id="rId1024" display="https://www.zipcodestogo.com/Queens/NY/" xr:uid="{CC10071C-ACA0-4C73-8675-CF8012FC7978}"/>
    <hyperlink ref="E514" r:id="rId1025" display="https://www.zipcodestogo.com/Jamaica/NY/11451/" xr:uid="{4B4084B1-9799-41D9-91A8-0060D0CF08D0}"/>
    <hyperlink ref="F514" r:id="rId1026" display="https://www.zipcodestogo.com/Queens/NY/" xr:uid="{C5900B84-5B3D-41A1-A330-C9792DFBDE2F}"/>
    <hyperlink ref="E515" r:id="rId1027" display="https://www.zipcodestogo.com/Jamaica/NY/11499/" xr:uid="{3937893A-ED14-4567-A07A-4F8563EA5497}"/>
    <hyperlink ref="F515" r:id="rId1028" display="https://www.zipcodestogo.com/Queens/NY/" xr:uid="{FFE84972-54F5-4D81-9232-C4E84090D061}"/>
    <hyperlink ref="E516" r:id="rId1029" display="https://www.zipcodestogo.com/Mineola/NY/11501/" xr:uid="{BA86C35A-C3BA-40D7-BA15-FC024BA53073}"/>
    <hyperlink ref="F516" r:id="rId1030" display="https://www.zipcodestogo.com/Nassau/NY/" xr:uid="{AFC72CDD-B769-4593-9528-C600C9F7A173}"/>
    <hyperlink ref="E517" r:id="rId1031" display="https://www.zipcodestogo.com/Albertson/NY/11507/" xr:uid="{98946DBB-DD63-455D-8EFC-E3691FE93116}"/>
    <hyperlink ref="F517" r:id="rId1032" display="https://www.zipcodestogo.com/Nassau/NY/" xr:uid="{F9F04F01-19DA-47ED-B42A-25FCE9B9C26D}"/>
    <hyperlink ref="E518" r:id="rId1033" display="https://www.zipcodestogo.com/Atlantic Beach/NY/11509/" xr:uid="{B3EDD531-4FAC-483E-A197-B219F39FE89F}"/>
    <hyperlink ref="F518" r:id="rId1034" display="https://www.zipcodestogo.com/Nassau/NY/" xr:uid="{971AFAAA-E8E8-4928-8974-BBDA5555CD8E}"/>
    <hyperlink ref="E519" r:id="rId1035" display="https://www.zipcodestogo.com/Baldwin/NY/11510/" xr:uid="{B4B12BCF-47AD-45C0-9653-EBF03D9FEBE1}"/>
    <hyperlink ref="F519" r:id="rId1036" display="https://www.zipcodestogo.com/Nassau/NY/" xr:uid="{8DDABFE0-DA9F-4E89-A8D0-E65CD4FACFDA}"/>
    <hyperlink ref="E520" r:id="rId1037" display="https://www.zipcodestogo.com/Carle Place/NY/11514/" xr:uid="{ECE92687-93F8-4712-A861-FE7A05AAE831}"/>
    <hyperlink ref="F520" r:id="rId1038" display="https://www.zipcodestogo.com/Nassau/NY/" xr:uid="{DB3B30DF-0C63-4D2F-AB0A-2C3AB601DD74}"/>
    <hyperlink ref="E521" r:id="rId1039" display="https://www.zipcodestogo.com/Cedarhurst/NY/11516/" xr:uid="{6D3DC5DE-08AE-40A2-8977-ACB712EE05EB}"/>
    <hyperlink ref="F521" r:id="rId1040" display="https://www.zipcodestogo.com/Nassau/NY/" xr:uid="{F6D20D11-6B9C-4806-A3DE-17A4A49632AD}"/>
    <hyperlink ref="E522" r:id="rId1041" display="https://www.zipcodestogo.com/East Rockaway/NY/11518/" xr:uid="{306E2674-EA0C-4A3B-8084-3FCB727455C4}"/>
    <hyperlink ref="F522" r:id="rId1042" display="https://www.zipcodestogo.com/Nassau/NY/" xr:uid="{41C4A81A-3488-4DEC-A8CE-EE0665E2B6E5}"/>
    <hyperlink ref="E523" r:id="rId1043" display="https://www.zipcodestogo.com/Freeport/NY/11520/" xr:uid="{FE77F828-9914-42AA-AA1D-B4A90C67DB99}"/>
    <hyperlink ref="F523" r:id="rId1044" display="https://www.zipcodestogo.com/Nassau/NY/" xr:uid="{E132D941-FC9D-4A67-BD3F-02FB4C354F1E}"/>
    <hyperlink ref="E524" r:id="rId1045" display="https://www.zipcodestogo.com/Garden City/NY/11530/" xr:uid="{812B4CDA-B572-43CA-AD87-652819928E8B}"/>
    <hyperlink ref="F524" r:id="rId1046" display="https://www.zipcodestogo.com/Nassau/NY/" xr:uid="{D8DF2D2D-8CD0-4F3E-901E-2B41514F21AB}"/>
    <hyperlink ref="E525" r:id="rId1047" display="https://www.zipcodestogo.com/Garden City/NY/11531/" xr:uid="{26A418F3-D463-4F0A-A144-15EA2BEAF85D}"/>
    <hyperlink ref="F525" r:id="rId1048" display="https://www.zipcodestogo.com/Nassau/NY/" xr:uid="{CD7A37D5-1269-4E91-8ADA-27B40D9A4DF0}"/>
    <hyperlink ref="E526" r:id="rId1049" display="https://www.zipcodestogo.com/Garden City/NY/11535/" xr:uid="{8C11D986-A12E-4C71-B0C1-7100F2369024}"/>
    <hyperlink ref="F526" r:id="rId1050" display="https://www.zipcodestogo.com/Nassau/NY/" xr:uid="{4DE910DA-49D5-4A17-A8CC-2B7483591E80}"/>
    <hyperlink ref="E527" r:id="rId1051" display="https://www.zipcodestogo.com/Garden City/NY/11536/" xr:uid="{9227CCEB-7A0F-43F0-BFAB-CD4B988487D3}"/>
    <hyperlink ref="F527" r:id="rId1052" display="https://www.zipcodestogo.com/Nassau/NY/" xr:uid="{C5CE3192-1578-4172-AC89-19117A68697A}"/>
    <hyperlink ref="E528" r:id="rId1053" display="https://www.zipcodestogo.com/Glen Cove/NY/11542/" xr:uid="{58AD8553-7ED8-4461-8336-EA09D8DEA77A}"/>
    <hyperlink ref="F528" r:id="rId1054" display="https://www.zipcodestogo.com/Nassau/NY/" xr:uid="{8F157C41-45F2-4F4D-8C69-40DA59C5645F}"/>
    <hyperlink ref="E529" r:id="rId1055" display="https://www.zipcodestogo.com/Glen Head/NY/11545/" xr:uid="{1FD7FD37-A6D8-49B3-B38A-8E6B0FCF9248}"/>
    <hyperlink ref="F529" r:id="rId1056" display="https://www.zipcodestogo.com/Nassau/NY/" xr:uid="{65D1D45E-CE4C-42AE-82BF-C9C1A3ACEB33}"/>
    <hyperlink ref="E530" r:id="rId1057" display="https://www.zipcodestogo.com/Glenwood Landing/NY/11547/" xr:uid="{B054FA49-30E6-4841-A671-82F276497DBC}"/>
    <hyperlink ref="F530" r:id="rId1058" display="https://www.zipcodestogo.com/Nassau/NY/" xr:uid="{433AE1C9-342D-450A-A8C7-37E92091304F}"/>
    <hyperlink ref="E531" r:id="rId1059" display="https://www.zipcodestogo.com/Greenvale/NY/11548/" xr:uid="{C4CD8CBE-DF10-4D61-B45E-5118CE959995}"/>
    <hyperlink ref="F531" r:id="rId1060" display="https://www.zipcodestogo.com/Nassau/NY/" xr:uid="{5B5DAD4D-4BEB-443B-B115-D4D025CB0CF5}"/>
    <hyperlink ref="E532" r:id="rId1061" display="https://www.zipcodestogo.com/Hempstead/NY/11549/" xr:uid="{72F37ED4-826B-4C94-939C-1FAF64DA106B}"/>
    <hyperlink ref="F532" r:id="rId1062" display="https://www.zipcodestogo.com/Nassau/NY/" xr:uid="{F4F55280-6924-4280-BABD-446C890F51FB}"/>
    <hyperlink ref="E533" r:id="rId1063" display="https://www.zipcodestogo.com/Hempstead/NY/11550/" xr:uid="{80422FEF-0D9E-43CC-816C-9AC4804F39EA}"/>
    <hyperlink ref="F533" r:id="rId1064" display="https://www.zipcodestogo.com/Nassau/NY/" xr:uid="{C8A1DC48-4A4E-4A2A-9268-BB49547BE9E8}"/>
    <hyperlink ref="E534" r:id="rId1065" display="https://www.zipcodestogo.com/Hempstead/NY/11551/" xr:uid="{E1FB023E-B260-43A9-8E48-CC58B5A9265E}"/>
    <hyperlink ref="F534" r:id="rId1066" display="https://www.zipcodestogo.com/Nassau/NY/" xr:uid="{6AD903F2-4334-46C6-88C1-F75FE7742F46}"/>
    <hyperlink ref="E535" r:id="rId1067" display="https://www.zipcodestogo.com/West Hempstead/NY/11552/" xr:uid="{D356350E-6AA3-4E87-AAA8-AB7F8FD79D97}"/>
    <hyperlink ref="F535" r:id="rId1068" display="https://www.zipcodestogo.com/Nassau/NY/" xr:uid="{92D9D0AC-535E-496B-BDEC-FE4F26E3979C}"/>
    <hyperlink ref="E536" r:id="rId1069" display="https://www.zipcodestogo.com/Uniondale/NY/11553/" xr:uid="{4D90710A-9792-497F-B358-D9D01E12BA51}"/>
    <hyperlink ref="F536" r:id="rId1070" display="https://www.zipcodestogo.com/Nassau/NY/" xr:uid="{D6EF7D62-487E-4590-9086-0EFC20114574}"/>
    <hyperlink ref="E537" r:id="rId1071" display="https://www.zipcodestogo.com/East Meadow/NY/11554/" xr:uid="{5E50F612-70A0-419C-BBC4-61D249235CED}"/>
    <hyperlink ref="F537" r:id="rId1072" display="https://www.zipcodestogo.com/Nassau/NY/" xr:uid="{37A5E6B4-9A03-46A6-9CA0-BE00CD1B5492}"/>
    <hyperlink ref="E538" r:id="rId1073" display="https://www.zipcodestogo.com/Uniondale/NY/11555/" xr:uid="{535CC4B2-96B4-4A04-B7A6-2D0F31FCAAC6}"/>
    <hyperlink ref="F538" r:id="rId1074" display="https://www.zipcodestogo.com/Nassau/NY/" xr:uid="{6E56AD2F-940D-491C-A61F-6A6C2435A287}"/>
    <hyperlink ref="E539" r:id="rId1075" display="https://www.zipcodestogo.com/Uniondale/NY/11556/" xr:uid="{BB9B5D38-534B-4284-881D-5CE548B7B507}"/>
    <hyperlink ref="F539" r:id="rId1076" display="https://www.zipcodestogo.com/Nassau/NY/" xr:uid="{AC3749BC-7513-4A59-A98A-D7B26006CDAA}"/>
    <hyperlink ref="E540" r:id="rId1077" display="https://www.zipcodestogo.com/Hewlett/NY/11557/" xr:uid="{A0416DE8-A9C5-4C8C-96A0-CF5ABD9D587D}"/>
    <hyperlink ref="F540" r:id="rId1078" display="https://www.zipcodestogo.com/Nassau/NY/" xr:uid="{EB7B7D93-E886-4FED-9437-D26E2D99A384}"/>
    <hyperlink ref="E541" r:id="rId1079" display="https://www.zipcodestogo.com/Island Park/NY/11558/" xr:uid="{41684994-41B1-40C6-A720-8CCE188E2C87}"/>
    <hyperlink ref="F541" r:id="rId1080" display="https://www.zipcodestogo.com/Nassau/NY/" xr:uid="{193DB552-791E-42A3-AC01-CF86D03B49E9}"/>
    <hyperlink ref="E542" r:id="rId1081" display="https://www.zipcodestogo.com/Lawrence/NY/11559/" xr:uid="{C0CCD5A3-BD37-48C2-9B43-3021E2A92CB3}"/>
    <hyperlink ref="F542" r:id="rId1082" display="https://www.zipcodestogo.com/Nassau/NY/" xr:uid="{E4659080-102A-4D17-A390-438B73EFF1EC}"/>
    <hyperlink ref="E543" r:id="rId1083" display="https://www.zipcodestogo.com/Locust Valley/NY/11560/" xr:uid="{DD5AA815-18DD-49A7-98C8-BBED4CA91C47}"/>
    <hyperlink ref="F543" r:id="rId1084" display="https://www.zipcodestogo.com/Nassau/NY/" xr:uid="{251C3EB9-A3B0-43B0-A9B0-689B7187977F}"/>
    <hyperlink ref="E544" r:id="rId1085" display="https://www.zipcodestogo.com/Long Beach/NY/11561/" xr:uid="{EE274BED-B0A0-4221-A0DE-5314D7FAAAF9}"/>
    <hyperlink ref="F544" r:id="rId1086" display="https://www.zipcodestogo.com/Nassau/NY/" xr:uid="{AA35767A-6FA6-4B4C-8182-F5D9BD198C4B}"/>
    <hyperlink ref="E545" r:id="rId1087" display="https://www.zipcodestogo.com/Lynbrook/NY/11563/" xr:uid="{8F92DB2E-31FF-4CA0-BE77-CE2095CA28E0}"/>
    <hyperlink ref="F545" r:id="rId1088" display="https://www.zipcodestogo.com/Nassau/NY/" xr:uid="{B4B16189-1458-457E-81BA-5F2431BE5FC6}"/>
    <hyperlink ref="E546" r:id="rId1089" display="https://www.zipcodestogo.com/Malverne/NY/11565/" xr:uid="{977211CA-EB53-48D2-A393-B81154F79EDE}"/>
    <hyperlink ref="F546" r:id="rId1090" display="https://www.zipcodestogo.com/Nassau/NY/" xr:uid="{EE616AD1-88C9-4E0D-BEB6-91A3DBBD45D2}"/>
    <hyperlink ref="E547" r:id="rId1091" display="https://www.zipcodestogo.com/Merrick/NY/11566/" xr:uid="{2E34B179-1B5D-4BDB-A70F-C445D6D16A7B}"/>
    <hyperlink ref="F547" r:id="rId1092" display="https://www.zipcodestogo.com/Nassau/NY/" xr:uid="{8105867E-F26C-41B2-8E84-B1BE00B31804}"/>
    <hyperlink ref="E548" r:id="rId1093" display="https://www.zipcodestogo.com/Old Westbury/NY/11568/" xr:uid="{936C3AF5-3CA8-4697-85A1-8FF90B4DF344}"/>
    <hyperlink ref="F548" r:id="rId1094" display="https://www.zipcodestogo.com/Nassau/NY/" xr:uid="{5330FABE-8B01-454C-9B25-1D8AF16BAC69}"/>
    <hyperlink ref="E549" r:id="rId1095" display="https://www.zipcodestogo.com/Point Lookout/NY/11569/" xr:uid="{B61746FF-6FA4-4217-A7A7-E98D7927B33E}"/>
    <hyperlink ref="F549" r:id="rId1096" display="https://www.zipcodestogo.com/Nassau/NY/" xr:uid="{1181183E-7B0A-45B2-ADC7-DF8CAA90C638}"/>
    <hyperlink ref="E550" r:id="rId1097" display="https://www.zipcodestogo.com/Rockville Centre/NY/11570/" xr:uid="{19771AD8-0722-4E39-8BCE-63891F17199E}"/>
    <hyperlink ref="F550" r:id="rId1098" display="https://www.zipcodestogo.com/Nassau/NY/" xr:uid="{B02A3893-BFB0-48C4-90B5-A4DDFA4A1515}"/>
    <hyperlink ref="E551" r:id="rId1099" display="https://www.zipcodestogo.com/Rockville Centre/NY/11571/" xr:uid="{9C9745B7-FAD4-4C4A-9400-F0B9E66E473C}"/>
    <hyperlink ref="F551" r:id="rId1100" display="https://www.zipcodestogo.com/Nassau/NY/" xr:uid="{76D22B99-407C-4A7D-9E67-A5E6349C31A1}"/>
    <hyperlink ref="E552" r:id="rId1101" display="https://www.zipcodestogo.com/Oceanside/NY/11572/" xr:uid="{92CF3239-8827-420B-B17A-A9C2C55C11F4}"/>
    <hyperlink ref="F552" r:id="rId1102" display="https://www.zipcodestogo.com/Nassau/NY/" xr:uid="{D8C9DFF2-E756-4A0D-B84F-B81D5E3065E0}"/>
    <hyperlink ref="E553" r:id="rId1103" display="https://www.zipcodestogo.com/Roosevelt/NY/11575/" xr:uid="{2A4A22B5-DACB-4079-BEE9-0FC991C4B227}"/>
    <hyperlink ref="F553" r:id="rId1104" display="https://www.zipcodestogo.com/Nassau/NY/" xr:uid="{2635AC0D-1679-44CF-A446-695323AB95DC}"/>
    <hyperlink ref="E554" r:id="rId1105" display="https://www.zipcodestogo.com/Roslyn/NY/11576/" xr:uid="{D4A9260B-0B73-4DD4-8748-8B1388B9E0A1}"/>
    <hyperlink ref="F554" r:id="rId1106" display="https://www.zipcodestogo.com/Nassau/NY/" xr:uid="{765AAE86-A237-417F-862B-98E0950B0D93}"/>
    <hyperlink ref="E555" r:id="rId1107" display="https://www.zipcodestogo.com/Roslyn Heights/NY/11577/" xr:uid="{C1624B78-44DD-4B2A-BD49-42FBA8E52A03}"/>
    <hyperlink ref="F555" r:id="rId1108" display="https://www.zipcodestogo.com/Nassau/NY/" xr:uid="{092F82DB-214B-474E-B43A-2D96D0F768AE}"/>
    <hyperlink ref="E556" r:id="rId1109" display="https://www.zipcodestogo.com/Sea Cliff/NY/11579/" xr:uid="{8F247209-324F-4F36-9174-4A24F0051D3C}"/>
    <hyperlink ref="F556" r:id="rId1110" display="https://www.zipcodestogo.com/Nassau/NY/" xr:uid="{ACB835B7-A0F4-461D-A3C1-E9AE3F38BEA6}"/>
    <hyperlink ref="E557" r:id="rId1111" display="https://www.zipcodestogo.com/Valley Stream/NY/11580/" xr:uid="{70287342-4650-4E2D-95AD-4A81FFB6C575}"/>
    <hyperlink ref="F557" r:id="rId1112" display="https://www.zipcodestogo.com/Nassau/NY/" xr:uid="{7F4198D7-0C54-41C4-844D-E645BDCE42DF}"/>
    <hyperlink ref="E558" r:id="rId1113" display="https://www.zipcodestogo.com/Valley Stream/NY/11581/" xr:uid="{6A934367-5909-409D-97D5-4EA4808457BA}"/>
    <hyperlink ref="F558" r:id="rId1114" display="https://www.zipcodestogo.com/Nassau/NY/" xr:uid="{03A823C2-9A3E-48F0-A32B-852E35C3D37C}"/>
    <hyperlink ref="E559" r:id="rId1115" display="https://www.zipcodestogo.com/Valley Stream/NY/11582/" xr:uid="{BA11AE70-00BB-4C14-A9DB-B71DBD8E7058}"/>
    <hyperlink ref="F559" r:id="rId1116" display="https://www.zipcodestogo.com/Nassau/NY/" xr:uid="{BEF43C4F-D7EC-4BAA-9470-4EAAF293B702}"/>
    <hyperlink ref="E560" r:id="rId1117" display="https://www.zipcodestogo.com/Westbury/NY/11590/" xr:uid="{0BE89C9E-34DB-456E-9C60-2E832E264066}"/>
    <hyperlink ref="F560" r:id="rId1118" display="https://www.zipcodestogo.com/Nassau/NY/" xr:uid="{3FD0BF54-BA93-4CCA-A746-FF8E68DD8E6E}"/>
    <hyperlink ref="E561" r:id="rId1119" display="https://www.zipcodestogo.com/Rockville Centre/NY/11592/" xr:uid="{9D5DB62C-1664-4701-859C-D0DE14BA59E6}"/>
    <hyperlink ref="F561" r:id="rId1120" display="https://www.zipcodestogo.com/Nassau/NY/" xr:uid="{160D17AA-648B-4C87-A8E7-31FE84495438}"/>
    <hyperlink ref="E562" r:id="rId1121" display="https://www.zipcodestogo.com/Westbury/NY/11594/" xr:uid="{05B5A021-94FA-405B-8EEE-DE1EF89F74D5}"/>
    <hyperlink ref="F562" r:id="rId1122" display="https://www.zipcodestogo.com/Nassau/NY/" xr:uid="{B3FAB039-1C34-47BD-AE66-FE014B116A9B}"/>
    <hyperlink ref="E563" r:id="rId1123" display="https://www.zipcodestogo.com/Westbury/NY/11595/" xr:uid="{13F9530B-E8AD-49B9-B84F-4FCC4C7A56BE}"/>
    <hyperlink ref="F563" r:id="rId1124" display="https://www.zipcodestogo.com/Nassau/NY/" xr:uid="{83B4C51E-C8FE-4AE3-989A-8187D2F7981B}"/>
    <hyperlink ref="E564" r:id="rId1125" display="https://www.zipcodestogo.com/Williston Park/NY/11596/" xr:uid="{20F2CF48-0148-415A-B283-F09AFD3A3832}"/>
    <hyperlink ref="F564" r:id="rId1126" display="https://www.zipcodestogo.com/Nassau/NY/" xr:uid="{6D3B5328-3B0B-4326-A9AB-D3489A731BDC}"/>
    <hyperlink ref="E565" r:id="rId1127" display="https://www.zipcodestogo.com/Westbury/NY/11597/" xr:uid="{0823A44E-DCD6-494A-A2F3-FADE9AF16B54}"/>
    <hyperlink ref="F565" r:id="rId1128" display="https://www.zipcodestogo.com/Nassau/NY/" xr:uid="{FCB75681-DFDD-4197-8DCA-E5FA5D4713CC}"/>
    <hyperlink ref="E566" r:id="rId1129" display="https://www.zipcodestogo.com/Woodmere/NY/11598/" xr:uid="{76500FDB-B486-4B24-9226-A82C726C69A1}"/>
    <hyperlink ref="F566" r:id="rId1130" display="https://www.zipcodestogo.com/Nassau/NY/" xr:uid="{D33CEADE-228A-4DFE-885A-06E785C4F158}"/>
    <hyperlink ref="E567" r:id="rId1131" display="https://www.zipcodestogo.com/Garden City/NY/11599/" xr:uid="{B3CA82B0-AE56-4D59-825B-D763368BBA74}"/>
    <hyperlink ref="F567" r:id="rId1132" display="https://www.zipcodestogo.com/Nassau/NY/" xr:uid="{38D3E66F-6DD0-4FF1-82E3-A383FB9FC6A6}"/>
    <hyperlink ref="E568" r:id="rId1133" display="https://www.zipcodestogo.com/Far Rockaway/NY/11690/" xr:uid="{A8DB5BD6-7CF1-42FB-A767-678AE83F0515}"/>
    <hyperlink ref="F568" r:id="rId1134" display="https://www.zipcodestogo.com/Queens/NY/" xr:uid="{C1CE957E-AEAB-43B5-9026-91E72ED2F782}"/>
    <hyperlink ref="E569" r:id="rId1135" display="https://www.zipcodestogo.com/Far Rockaway/NY/11691/" xr:uid="{C2945644-6900-48E1-83C9-0C09C79B4A78}"/>
    <hyperlink ref="F569" r:id="rId1136" display="https://www.zipcodestogo.com/Queens/NY/" xr:uid="{23EEF998-0B6C-4D42-B51E-887875A7345F}"/>
    <hyperlink ref="E570" r:id="rId1137" display="https://www.zipcodestogo.com/Arverne/NY/11692/" xr:uid="{8F460679-0078-408C-9490-6FF78D62D3E4}"/>
    <hyperlink ref="F570" r:id="rId1138" display="https://www.zipcodestogo.com/Queens/NY/" xr:uid="{5B825CE8-29B9-4388-B3BA-4A2FC72540FC}"/>
    <hyperlink ref="E571" r:id="rId1139" display="https://www.zipcodestogo.com/Far Rockaway/NY/11693/" xr:uid="{17AF818B-80F7-4A50-B7BB-4049C484B9FB}"/>
    <hyperlink ref="F571" r:id="rId1140" display="https://www.zipcodestogo.com/Queens/NY/" xr:uid="{F8743185-628B-4B58-9072-CD77CDCFA455}"/>
    <hyperlink ref="E572" r:id="rId1141" display="https://www.zipcodestogo.com/Rockaway Park/NY/11694/" xr:uid="{D4BFF3D5-4821-4C83-A980-96AAA66D014F}"/>
    <hyperlink ref="F572" r:id="rId1142" display="https://www.zipcodestogo.com/Queens/NY/" xr:uid="{4D869CBA-02B1-4CEE-875B-F599916615D1}"/>
    <hyperlink ref="E573" r:id="rId1143" display="https://www.zipcodestogo.com/Far Rockaway/NY/11695/" xr:uid="{9D958E7B-C551-4EFA-9757-CA9AF2354DEE}"/>
    <hyperlink ref="F573" r:id="rId1144" display="https://www.zipcodestogo.com/Queens/NY/" xr:uid="{B14B6DD4-24D3-4D27-8A15-F47F7E545B9C}"/>
    <hyperlink ref="E574" r:id="rId1145" display="https://www.zipcodestogo.com/Breezy Point/NY/11697/" xr:uid="{32500A08-48DB-4F04-9D50-5BF3CB0D0744}"/>
    <hyperlink ref="F574" r:id="rId1146" display="https://www.zipcodestogo.com/Queens/NY/" xr:uid="{785F6E7E-F1AF-4191-891D-C8DCA630F8E6}"/>
    <hyperlink ref="E575" r:id="rId1147" display="https://www.zipcodestogo.com/Amityville/NY/11701/" xr:uid="{260120B4-D040-4100-A4B8-F0000D57E8B5}"/>
    <hyperlink ref="F575" r:id="rId1148" display="https://www.zipcodestogo.com/Suffolk/NY/" xr:uid="{03B91842-2FD8-475F-B7F7-F7C5C1294565}"/>
    <hyperlink ref="E576" r:id="rId1149" display="https://www.zipcodestogo.com/Babylon/NY/11702/" xr:uid="{B42D1C78-2F14-4BBA-8115-F4ADF6978F51}"/>
    <hyperlink ref="F576" r:id="rId1150" display="https://www.zipcodestogo.com/Suffolk/NY/" xr:uid="{F7F25D26-06E3-4677-A294-F7B1F217C226}"/>
    <hyperlink ref="E577" r:id="rId1151" display="https://www.zipcodestogo.com/North Babylon/NY/11703/" xr:uid="{E188BFCB-F27F-49B9-9914-367D1F2D80D5}"/>
    <hyperlink ref="F577" r:id="rId1152" display="https://www.zipcodestogo.com/Suffolk/NY/" xr:uid="{C7CDE496-B95F-42A0-9204-16DB4C2BAB54}"/>
    <hyperlink ref="E578" r:id="rId1153" display="https://www.zipcodestogo.com/West Babylon/NY/11704/" xr:uid="{97A9572A-95C2-47CC-B1BF-4492A9DF5806}"/>
    <hyperlink ref="F578" r:id="rId1154" display="https://www.zipcodestogo.com/Suffolk/NY/" xr:uid="{E1D71794-8693-4DFD-84E5-07AD80F8E040}"/>
    <hyperlink ref="E579" r:id="rId1155" display="https://www.zipcodestogo.com/Bayport/NY/11705/" xr:uid="{C7C97A7A-B234-4F68-9186-8336BFDF8C24}"/>
    <hyperlink ref="F579" r:id="rId1156" display="https://www.zipcodestogo.com/Suffolk/NY/" xr:uid="{3FF40586-1BE2-4CE7-B1F6-B296C2D4935B}"/>
    <hyperlink ref="E580" r:id="rId1157" display="https://www.zipcodestogo.com/Bay Shore/NY/11706/" xr:uid="{F5CA9C95-67B1-44E2-A087-9226C7603EE8}"/>
    <hyperlink ref="F580" r:id="rId1158" display="https://www.zipcodestogo.com/Suffolk/NY/" xr:uid="{59EED157-DF6D-4422-89C8-A7DD86600D88}"/>
    <hyperlink ref="E581" r:id="rId1159" display="https://www.zipcodestogo.com/West Babylon/NY/11707/" xr:uid="{E191C0DD-5D14-488F-8FE2-3FFB049F23D6}"/>
    <hyperlink ref="F581" r:id="rId1160" display="https://www.zipcodestogo.com/Suffolk/NY/" xr:uid="{05657092-5CBD-4661-8587-90D884EFFE2B}"/>
    <hyperlink ref="E582" r:id="rId1161" display="https://www.zipcodestogo.com/Amityville/NY/11708/" xr:uid="{969CDD13-5C76-4107-AFD1-BAEC6BBC0FBC}"/>
    <hyperlink ref="F582" r:id="rId1162" display="https://www.zipcodestogo.com/Suffolk/NY/" xr:uid="{905B614D-AA3E-4D48-A838-858BA8356D8D}"/>
    <hyperlink ref="E583" r:id="rId1163" display="https://www.zipcodestogo.com/Bayville/NY/11709/" xr:uid="{6CBF0065-C1A2-4464-A0E9-6DBEC16300A7}"/>
    <hyperlink ref="F583" r:id="rId1164" display="https://www.zipcodestogo.com/Nassau/NY/" xr:uid="{D46ADBFC-A517-4B03-873C-CE5C528DBA1B}"/>
    <hyperlink ref="E584" r:id="rId1165" display="https://www.zipcodestogo.com/Bellmore/NY/11710/" xr:uid="{0A06E876-036F-42C5-89B1-2E30AF7A6C6A}"/>
    <hyperlink ref="F584" r:id="rId1166" display="https://www.zipcodestogo.com/Nassau/NY/" xr:uid="{3EC6CA00-90DA-4BF7-B165-23437169FC9F}"/>
    <hyperlink ref="E585" r:id="rId1167" display="https://www.zipcodestogo.com/Bellport/NY/11713/" xr:uid="{40963BBF-115C-42B0-9A2C-4C50AD023B3D}"/>
    <hyperlink ref="F585" r:id="rId1168" display="https://www.zipcodestogo.com/Suffolk/NY/" xr:uid="{D0AD28B3-FB77-4CC7-B1E8-0FECB8745101}"/>
    <hyperlink ref="E586" r:id="rId1169" display="https://www.zipcodestogo.com/Bethpage/NY/11714/" xr:uid="{1096A4FB-56BB-427C-8E82-CDAE0EFA7410}"/>
    <hyperlink ref="F586" r:id="rId1170" display="https://www.zipcodestogo.com/Nassau/NY/" xr:uid="{FF4309D1-DA0C-43DD-9B64-53DEE78CAE52}"/>
    <hyperlink ref="E587" r:id="rId1171" display="https://www.zipcodestogo.com/Blue Point/NY/11715/" xr:uid="{D553DDCF-76C5-4282-80F1-DCA377A209D4}"/>
    <hyperlink ref="F587" r:id="rId1172" display="https://www.zipcodestogo.com/Suffolk/NY/" xr:uid="{3A3CEBCD-9862-4C6B-A8E4-C7C07FD673E4}"/>
    <hyperlink ref="E588" r:id="rId1173" display="https://www.zipcodestogo.com/Bohemia/NY/11716/" xr:uid="{D5CDE2A6-C85C-4BC1-9430-19FBDABF088A}"/>
    <hyperlink ref="F588" r:id="rId1174" display="https://www.zipcodestogo.com/Suffolk/NY/" xr:uid="{2D3B57B8-33E4-492F-A5AB-032F37D6AA5F}"/>
    <hyperlink ref="E589" r:id="rId1175" display="https://www.zipcodestogo.com/Brentwood/NY/11717/" xr:uid="{E06D61B9-23E0-4F1E-A069-A09DCAC3CBFF}"/>
    <hyperlink ref="F589" r:id="rId1176" display="https://www.zipcodestogo.com/Suffolk/NY/" xr:uid="{E8FA133E-B27E-4BAE-9A26-CB8C65893D49}"/>
    <hyperlink ref="E590" r:id="rId1177" display="https://www.zipcodestogo.com/Brightwaters/NY/11718/" xr:uid="{FE131AD0-4595-4A77-B3EA-904FFF01BFC5}"/>
    <hyperlink ref="F590" r:id="rId1178" display="https://www.zipcodestogo.com/Suffolk/NY/" xr:uid="{74C1D526-56DC-4AD9-B7E9-3ABE9F239BC2}"/>
    <hyperlink ref="E591" r:id="rId1179" display="https://www.zipcodestogo.com/Brookhaven/NY/11719/" xr:uid="{CDD5ACEB-4A99-488F-85F0-CF17ECC2069A}"/>
    <hyperlink ref="F591" r:id="rId1180" display="https://www.zipcodestogo.com/Suffolk/NY/" xr:uid="{C99E9658-82C2-498A-955F-D8569723CAAC}"/>
    <hyperlink ref="E592" r:id="rId1181" display="https://www.zipcodestogo.com/Centereach/NY/11720/" xr:uid="{A6E517E8-127F-4DD1-9D45-4684862CF9DE}"/>
    <hyperlink ref="F592" r:id="rId1182" display="https://www.zipcodestogo.com/Suffolk/NY/" xr:uid="{4D0D3A7D-D20F-4120-8946-06C381053F58}"/>
    <hyperlink ref="E593" r:id="rId1183" display="https://www.zipcodestogo.com/Centerport/NY/11721/" xr:uid="{7DBAE246-98EA-4F35-AE9C-C03257070305}"/>
    <hyperlink ref="F593" r:id="rId1184" display="https://www.zipcodestogo.com/Suffolk/NY/" xr:uid="{452618F9-0C2E-48A9-9F83-877B788CCF72}"/>
    <hyperlink ref="E594" r:id="rId1185" display="https://www.zipcodestogo.com/Central Islip/NY/11722/" xr:uid="{FD25D556-EEC4-4373-A619-3D4AD99D7184}"/>
    <hyperlink ref="F594" r:id="rId1186" display="https://www.zipcodestogo.com/Suffolk/NY/" xr:uid="{BE4A1A78-F6DB-49AF-9E00-68BA5D408BAC}"/>
    <hyperlink ref="E595" r:id="rId1187" display="https://www.zipcodestogo.com/Cold Spring Harbor/NY/11724/" xr:uid="{A33DF6C2-8FDA-4537-AFD4-AAF37F22F239}"/>
    <hyperlink ref="F595" r:id="rId1188" display="https://www.zipcodestogo.com/Suffolk/NY/" xr:uid="{2C11F044-04CB-4C13-9684-3F307E63DC7A}"/>
    <hyperlink ref="E596" r:id="rId1189" display="https://www.zipcodestogo.com/Commack/NY/11725/" xr:uid="{20D350B7-EFB0-4108-A86D-5BE3EBDD5B9C}"/>
    <hyperlink ref="F596" r:id="rId1190" display="https://www.zipcodestogo.com/Suffolk/NY/" xr:uid="{D0CE0DA3-8633-44C3-8C80-B1393FFFD4D5}"/>
    <hyperlink ref="E597" r:id="rId1191" display="https://www.zipcodestogo.com/Copiague/NY/11726/" xr:uid="{F0D97536-EE79-411F-875C-28633C79AFB0}"/>
    <hyperlink ref="F597" r:id="rId1192" display="https://www.zipcodestogo.com/Suffolk/NY/" xr:uid="{378EB317-D071-40C3-8DF6-D176685D5CD6}"/>
    <hyperlink ref="E598" r:id="rId1193" display="https://www.zipcodestogo.com/Coram/NY/11727/" xr:uid="{76AEC22E-EA71-406D-9A7F-6757CBB99536}"/>
    <hyperlink ref="F598" r:id="rId1194" display="https://www.zipcodestogo.com/Suffolk/NY/" xr:uid="{055ACB0F-ACC4-409A-824D-C4DE6E9153E7}"/>
    <hyperlink ref="E599" r:id="rId1195" display="https://www.zipcodestogo.com/Deer Park/NY/11729/" xr:uid="{5898CA97-F330-40BD-841F-F747D682BC7A}"/>
    <hyperlink ref="F599" r:id="rId1196" display="https://www.zipcodestogo.com/Suffolk/NY/" xr:uid="{3D25170B-CBEF-4D73-8932-38342F4ADD7E}"/>
    <hyperlink ref="E600" r:id="rId1197" display="https://www.zipcodestogo.com/East Islip/NY/11730/" xr:uid="{33339601-11E8-4ACB-AFA1-4FCBA30AC451}"/>
    <hyperlink ref="F600" r:id="rId1198" display="https://www.zipcodestogo.com/Suffolk/NY/" xr:uid="{A7062A36-598B-491C-A075-19A303FD4429}"/>
    <hyperlink ref="E601" r:id="rId1199" display="https://www.zipcodestogo.com/East Northport/NY/11731/" xr:uid="{0644BDE2-CFFB-44B1-B9FD-BE98D205F6B4}"/>
    <hyperlink ref="F601" r:id="rId1200" display="https://www.zipcodestogo.com/Suffolk/NY/" xr:uid="{39FEA100-F032-4F99-99B8-888A4B17BC5C}"/>
    <hyperlink ref="E602" r:id="rId1201" display="https://www.zipcodestogo.com/East Norwich/NY/11732/" xr:uid="{238ABAD0-5CE7-4E88-B4D9-A4027B2A96BD}"/>
    <hyperlink ref="F602" r:id="rId1202" display="https://www.zipcodestogo.com/Nassau/NY/" xr:uid="{F704CC0F-32AA-4080-A044-64550D4A83EB}"/>
    <hyperlink ref="E603" r:id="rId1203" display="https://www.zipcodestogo.com/East Setauket/NY/11733/" xr:uid="{116114B9-B22C-4D3D-B842-5135DEC31A18}"/>
    <hyperlink ref="F603" r:id="rId1204" display="https://www.zipcodestogo.com/Suffolk/NY/" xr:uid="{EF3A0D4F-D213-4F9C-989E-73D9EDE79C3E}"/>
    <hyperlink ref="E604" r:id="rId1205" display="https://www.zipcodestogo.com/Farmingdale/NY/11735/" xr:uid="{F80FADC1-8473-420A-AA43-95B3CC9932C9}"/>
    <hyperlink ref="F604" r:id="rId1206" display="https://www.zipcodestogo.com/Nassau/NY/" xr:uid="{61E08555-B8DA-471E-817B-6442C9731C42}"/>
    <hyperlink ref="E605" r:id="rId1207" display="https://www.zipcodestogo.com/Farmingdale/NY/11736/" xr:uid="{E61BF487-FCB4-44AD-B210-C2C0035B67F3}"/>
    <hyperlink ref="F605" r:id="rId1208" display="https://www.zipcodestogo.com/Nassau/NY/" xr:uid="{62D11E27-E0E4-4691-BF3A-CD4F30612CB8}"/>
    <hyperlink ref="E606" r:id="rId1209" display="https://www.zipcodestogo.com/Farmingdale/NY/11737/" xr:uid="{1FFBF9C8-B33C-44CB-B38A-A9BBDA39EFC9}"/>
    <hyperlink ref="F606" r:id="rId1210" display="https://www.zipcodestogo.com/Nassau/NY/" xr:uid="{74ED9772-2D1B-4C0B-B101-77716C728D34}"/>
    <hyperlink ref="E607" r:id="rId1211" display="https://www.zipcodestogo.com/Farmingville/NY/11738/" xr:uid="{AC662FB5-0318-42A3-91BB-F23986BFA258}"/>
    <hyperlink ref="F607" r:id="rId1212" display="https://www.zipcodestogo.com/Suffolk/NY/" xr:uid="{2F5442A5-0B88-4819-A469-42F651B66194}"/>
    <hyperlink ref="E608" r:id="rId1213" display="https://www.zipcodestogo.com/Great River/NY/11739/" xr:uid="{6E6960E2-E6F1-4A55-897C-BAC7D29279B2}"/>
    <hyperlink ref="F608" r:id="rId1214" display="https://www.zipcodestogo.com/Suffolk/NY/" xr:uid="{72880766-502B-4CD2-8749-8C2CA2CF6EBA}"/>
    <hyperlink ref="E609" r:id="rId1215" display="https://www.zipcodestogo.com/Greenlawn/NY/11740/" xr:uid="{4B9576A8-5869-4F34-AA1D-9E5D6EB6D948}"/>
    <hyperlink ref="F609" r:id="rId1216" display="https://www.zipcodestogo.com/Suffolk/NY/" xr:uid="{E4C7ECC5-6803-4D7D-9A45-0BAF3253D730}"/>
    <hyperlink ref="E610" r:id="rId1217" display="https://www.zipcodestogo.com/Holbrook/NY/11741/" xr:uid="{7A1AA920-BE0E-4ECC-8EC0-7AFAC203F57A}"/>
    <hyperlink ref="F610" r:id="rId1218" display="https://www.zipcodestogo.com/Suffolk/NY/" xr:uid="{36C2A794-15D3-4AD0-92A8-66097ADA5619}"/>
    <hyperlink ref="E611" r:id="rId1219" display="https://www.zipcodestogo.com/Holtsville/NY/11742/" xr:uid="{70C6E049-84A3-45D7-A4F2-9991239A2562}"/>
    <hyperlink ref="F611" r:id="rId1220" display="https://www.zipcodestogo.com/Suffolk/NY/" xr:uid="{A35A6EE4-7ED9-4DDA-8E28-55956EBBEE30}"/>
    <hyperlink ref="E612" r:id="rId1221" display="https://www.zipcodestogo.com/Huntington/NY/11743/" xr:uid="{1EAAFE6C-2D8F-469F-9CBE-11A2ACE2F930}"/>
    <hyperlink ref="F612" r:id="rId1222" display="https://www.zipcodestogo.com/Suffolk/NY/" xr:uid="{1F56F654-E18F-4715-A3CA-71A7C6EBE995}"/>
    <hyperlink ref="E613" r:id="rId1223" display="https://www.zipcodestogo.com/Huntington Station/NY/11746/" xr:uid="{C0D5F48C-2F0B-47C3-8953-0FB7B141E53B}"/>
    <hyperlink ref="F613" r:id="rId1224" display="https://www.zipcodestogo.com/Suffolk/NY/" xr:uid="{988A2912-852F-4E06-8792-4A7D769FDD95}"/>
    <hyperlink ref="E614" r:id="rId1225" display="https://www.zipcodestogo.com/Melville/NY/11747/" xr:uid="{C0BBD8E6-EEA1-4CDB-9C4B-F8F219859937}"/>
    <hyperlink ref="F614" r:id="rId1226" display="https://www.zipcodestogo.com/Suffolk/NY/" xr:uid="{CEE1C81C-AD6C-45CF-A5BB-5A4FB6B89959}"/>
    <hyperlink ref="E615" r:id="rId1227" display="https://www.zipcodestogo.com/Islandia/NY/11749/" xr:uid="{425A48F8-F92D-4CCA-83D8-A6F21FAC700D}"/>
    <hyperlink ref="F615" r:id="rId1228" display="https://www.zipcodestogo.com/Suffolk/NY/" xr:uid="{B6967415-3B18-4E52-8E28-0E4A973F6D6D}"/>
    <hyperlink ref="E616" r:id="rId1229" display="https://www.zipcodestogo.com/Huntington Station/NY/11750/" xr:uid="{FE24363F-3171-4130-8374-9923A71FBFD9}"/>
    <hyperlink ref="F616" r:id="rId1230" display="https://www.zipcodestogo.com/Suffolk/NY/" xr:uid="{0F296167-B70B-4901-8622-CE4588E414D5}"/>
    <hyperlink ref="E617" r:id="rId1231" display="https://www.zipcodestogo.com/Islip/NY/11751/" xr:uid="{F808446B-170B-408C-AC34-4272B89D29FB}"/>
    <hyperlink ref="F617" r:id="rId1232" display="https://www.zipcodestogo.com/Suffolk/NY/" xr:uid="{9DF0F60B-30C5-4B9D-A7BF-280C3CD669A4}"/>
    <hyperlink ref="E618" r:id="rId1233" display="https://www.zipcodestogo.com/Islip Terrace/NY/11752/" xr:uid="{02AF516B-834E-45AD-8D78-5D557FFDAE8D}"/>
    <hyperlink ref="F618" r:id="rId1234" display="https://www.zipcodestogo.com/Suffolk/NY/" xr:uid="{4D9E6CA6-0745-4F8C-9BC7-561F98FD856B}"/>
    <hyperlink ref="E619" r:id="rId1235" display="https://www.zipcodestogo.com/Jericho/NY/11753/" xr:uid="{6C9DC942-0918-4674-AA49-910DD21CA463}"/>
    <hyperlink ref="F619" r:id="rId1236" display="https://www.zipcodestogo.com/Nassau/NY/" xr:uid="{A79D39A5-A435-4903-A4DA-96744236BA7E}"/>
    <hyperlink ref="E620" r:id="rId1237" display="https://www.zipcodestogo.com/Kings Park/NY/11754/" xr:uid="{040BCB4F-937B-4500-9559-CAE96FE2D18E}"/>
    <hyperlink ref="F620" r:id="rId1238" display="https://www.zipcodestogo.com/Suffolk/NY/" xr:uid="{251F1E3E-4D04-4A1E-A4AF-FB69F9DBBCB9}"/>
    <hyperlink ref="E621" r:id="rId1239" display="https://www.zipcodestogo.com/Lake Grove/NY/11755/" xr:uid="{9D9D8C86-01E5-4690-95A4-0F668E4186D8}"/>
    <hyperlink ref="F621" r:id="rId1240" display="https://www.zipcodestogo.com/Suffolk/NY/" xr:uid="{C40E3F7A-1EE1-40C2-ACBB-714B2117F466}"/>
    <hyperlink ref="E622" r:id="rId1241" display="https://www.zipcodestogo.com/Levittown/NY/11756/" xr:uid="{ADEE93DE-DB75-41C9-872B-D4CBA832A3CD}"/>
    <hyperlink ref="F622" r:id="rId1242" display="https://www.zipcodestogo.com/Nassau/NY/" xr:uid="{A4EE4B3B-19E0-4195-882A-427E30BAAF3C}"/>
    <hyperlink ref="E623" r:id="rId1243" display="https://www.zipcodestogo.com/Lindenhurst/NY/11757/" xr:uid="{297C820D-D179-4BDE-B93C-BBEFC3C97224}"/>
    <hyperlink ref="F623" r:id="rId1244" display="https://www.zipcodestogo.com/Suffolk/NY/" xr:uid="{FA4F2491-641C-4534-B0BB-0C2431A96CFB}"/>
    <hyperlink ref="E624" r:id="rId1245" display="https://www.zipcodestogo.com/Massapequa/NY/11758/" xr:uid="{81CCFD0C-CD2D-4EBB-9259-A313F32E308B}"/>
    <hyperlink ref="F624" r:id="rId1246" display="https://www.zipcodestogo.com/Nassau/NY/" xr:uid="{A23362C7-3BF0-4F0C-A0F7-0AA99F8F1D65}"/>
    <hyperlink ref="E625" r:id="rId1247" display="https://www.zipcodestogo.com/Islandia/NY/11760/" xr:uid="{CE0283D4-431B-431C-A9B0-1034C87A0732}"/>
    <hyperlink ref="F625" r:id="rId1248" display="https://www.zipcodestogo.com/Suffolk/NY/" xr:uid="{77157A0D-FD09-47F1-AADF-8CA3E69C90DD}"/>
    <hyperlink ref="E626" r:id="rId1249" display="https://www.zipcodestogo.com/Massapequa Park/NY/11762/" xr:uid="{26C76F49-CD45-4D34-BEF3-233243B57C30}"/>
    <hyperlink ref="F626" r:id="rId1250" display="https://www.zipcodestogo.com/Nassau/NY/" xr:uid="{C77943F1-0F94-400F-8D85-236A51B3D1CF}"/>
    <hyperlink ref="E627" r:id="rId1251" display="https://www.zipcodestogo.com/Medford/NY/11763/" xr:uid="{61A50296-51CC-41B5-8F6B-C90F1F99F5BA}"/>
    <hyperlink ref="F627" r:id="rId1252" display="https://www.zipcodestogo.com/Suffolk/NY/" xr:uid="{40566EBA-462E-469A-9CCD-95C4CA9639B8}"/>
    <hyperlink ref="E628" r:id="rId1253" display="https://www.zipcodestogo.com/Miller Place/NY/11764/" xr:uid="{550BE58D-6FFA-42A6-9F49-398BEEFD1F45}"/>
    <hyperlink ref="F628" r:id="rId1254" display="https://www.zipcodestogo.com/Suffolk/NY/" xr:uid="{04D86149-1D32-400E-B8C0-6098A136658A}"/>
    <hyperlink ref="E629" r:id="rId1255" display="https://www.zipcodestogo.com/Mill Neck/NY/11765/" xr:uid="{6EE047D8-7B51-4768-A54D-AFFDB3650318}"/>
    <hyperlink ref="F629" r:id="rId1256" display="https://www.zipcodestogo.com/Nassau/NY/" xr:uid="{EA823E1D-08AE-44B0-A3D6-4E96E72E575F}"/>
    <hyperlink ref="E630" r:id="rId1257" display="https://www.zipcodestogo.com/Mount Sinai/NY/11766/" xr:uid="{5F78D657-776F-47DC-9E30-BC60EA29FE55}"/>
    <hyperlink ref="F630" r:id="rId1258" display="https://www.zipcodestogo.com/Suffolk/NY/" xr:uid="{67E51D0B-CAC0-45B3-9068-CFB0B2A309BE}"/>
    <hyperlink ref="E631" r:id="rId1259" display="https://www.zipcodestogo.com/Nesconset/NY/11767/" xr:uid="{1CD573D1-DED0-438A-B321-E67124ED871E}"/>
    <hyperlink ref="F631" r:id="rId1260" display="https://www.zipcodestogo.com/Suffolk/NY/" xr:uid="{A4BB6FE5-6183-4C08-825B-57629DCC9E60}"/>
    <hyperlink ref="E632" r:id="rId1261" display="https://www.zipcodestogo.com/Northport/NY/11768/" xr:uid="{A76EDB75-DE34-4D1B-894C-9A8F7402CB44}"/>
    <hyperlink ref="F632" r:id="rId1262" display="https://www.zipcodestogo.com/Suffolk/NY/" xr:uid="{2B9DDA4C-22B5-4996-9779-D39BE33C3D9F}"/>
    <hyperlink ref="E633" r:id="rId1263" display="https://www.zipcodestogo.com/Oakdale/NY/11769/" xr:uid="{FB6B5297-F854-4427-A6D7-DB2F0105A3C5}"/>
    <hyperlink ref="F633" r:id="rId1264" display="https://www.zipcodestogo.com/Suffolk/NY/" xr:uid="{DCF67DFF-5377-4370-A5C2-CB97D0FD4CD0}"/>
    <hyperlink ref="E634" r:id="rId1265" display="https://www.zipcodestogo.com/Ocean Beach/NY/11770/" xr:uid="{F859E79A-F5D7-4A96-B0F9-AD80E0CE8B60}"/>
    <hyperlink ref="F634" r:id="rId1266" display="https://www.zipcodestogo.com/Suffolk/NY/" xr:uid="{D8BA8C2C-0BB1-4918-A9F4-37F9B2E67792}"/>
    <hyperlink ref="E635" r:id="rId1267" display="https://www.zipcodestogo.com/Oyster Bay/NY/11771/" xr:uid="{D826DFB0-09CA-4123-B0D7-ED58343671E0}"/>
    <hyperlink ref="F635" r:id="rId1268" display="https://www.zipcodestogo.com/Nassau/NY/" xr:uid="{247EF6CD-F786-4179-A093-205186A9EA18}"/>
    <hyperlink ref="E636" r:id="rId1269" display="https://www.zipcodestogo.com/Patchogue/NY/11772/" xr:uid="{8E83227B-F1E8-488E-8F4E-6ABF78CB6A08}"/>
    <hyperlink ref="F636" r:id="rId1270" display="https://www.zipcodestogo.com/Suffolk/NY/" xr:uid="{B187E7E8-B06B-48C2-9F1C-47464A8065A8}"/>
    <hyperlink ref="E637" r:id="rId1271" display="https://www.zipcodestogo.com/Syosset/NY/11773/" xr:uid="{835A5699-CDF1-4DD2-87EF-4AF6A6CB9DE7}"/>
    <hyperlink ref="F637" r:id="rId1272" display="https://www.zipcodestogo.com/Nassau/NY/" xr:uid="{31542FEB-7C0C-4974-AABE-D01153B52069}"/>
    <hyperlink ref="E638" r:id="rId1273" display="https://www.zipcodestogo.com/Farmingdale/NY/11774/" xr:uid="{5E71D290-49AD-446A-82C6-6423843694FB}"/>
    <hyperlink ref="F638" r:id="rId1274" display="https://www.zipcodestogo.com/Nassau/NY/" xr:uid="{BCA8D972-11B7-4C71-8094-5CA53C1ADB00}"/>
    <hyperlink ref="E639" r:id="rId1275" display="https://www.zipcodestogo.com/Melville/NY/11775/" xr:uid="{29CFFB3A-52F9-47EA-A74E-A75E92656251}"/>
    <hyperlink ref="F639" r:id="rId1276" display="https://www.zipcodestogo.com/Suffolk/NY/" xr:uid="{1AEA2C8A-4E7E-4746-9AD2-B1824DDDB02A}"/>
    <hyperlink ref="E640" r:id="rId1277" display="https://www.zipcodestogo.com/Port Jefferson Station/NY/11776/" xr:uid="{B2149D92-8857-483B-852C-FB64F686FD0B}"/>
    <hyperlink ref="F640" r:id="rId1278" display="https://www.zipcodestogo.com/Suffolk/NY/" xr:uid="{1278464E-027A-409C-B38C-421BC67D8541}"/>
    <hyperlink ref="E641" r:id="rId1279" display="https://www.zipcodestogo.com/Port Jefferson/NY/11777/" xr:uid="{E34EDD9F-B05A-4E8F-B7AA-D333D16D20B7}"/>
    <hyperlink ref="F641" r:id="rId1280" display="https://www.zipcodestogo.com/Suffolk/NY/" xr:uid="{1446591A-9F57-41EC-BB6D-B265F37A42AC}"/>
    <hyperlink ref="E642" r:id="rId1281" display="https://www.zipcodestogo.com/Rocky Point/NY/11778/" xr:uid="{D22D9B6F-76D4-4BBF-B9AD-70E12B264C02}"/>
    <hyperlink ref="F642" r:id="rId1282" display="https://www.zipcodestogo.com/Suffolk/NY/" xr:uid="{3CF8C7F7-5E8A-4D0E-AF50-22A8F7908ED4}"/>
    <hyperlink ref="E643" r:id="rId1283" display="https://www.zipcodestogo.com/Ronkonkoma/NY/11779/" xr:uid="{D1FE5F96-1023-4DCD-964F-310D4EBD7129}"/>
    <hyperlink ref="F643" r:id="rId1284" display="https://www.zipcodestogo.com/Suffolk/NY/" xr:uid="{27A9F0F3-7E5E-4D8E-8F9D-03CD89552055}"/>
    <hyperlink ref="E644" r:id="rId1285" display="https://www.zipcodestogo.com/Saint James/NY/11780/" xr:uid="{9DEA26C3-66D5-4CB3-A080-B214934F6AC3}"/>
    <hyperlink ref="F644" r:id="rId1286" display="https://www.zipcodestogo.com/Suffolk/NY/" xr:uid="{31467439-9ABC-4FDF-83A5-5CB7DFAA3A2B}"/>
    <hyperlink ref="E645" r:id="rId1287" display="https://www.zipcodestogo.com/Sayville/NY/11782/" xr:uid="{D40D3036-3DB2-4D4F-8FA6-0E7EC47B96EE}"/>
    <hyperlink ref="F645" r:id="rId1288" display="https://www.zipcodestogo.com/Suffolk/NY/" xr:uid="{14428AF5-90C9-46ED-80CB-2788D6B4B869}"/>
    <hyperlink ref="E646" r:id="rId1289" display="https://www.zipcodestogo.com/Seaford/NY/11783/" xr:uid="{A9311F91-DE51-47EC-84F1-5AEC4F884305}"/>
    <hyperlink ref="F646" r:id="rId1290" display="https://www.zipcodestogo.com/Nassau/NY/" xr:uid="{A2F47783-4899-41F5-99D8-66BCBF962964}"/>
    <hyperlink ref="E647" r:id="rId1291" display="https://www.zipcodestogo.com/Selden/NY/11784/" xr:uid="{A58413FF-B4FE-45D6-BC2D-9647B09103D6}"/>
    <hyperlink ref="F647" r:id="rId1292" display="https://www.zipcodestogo.com/Suffolk/NY/" xr:uid="{ACE6FCB4-F8ED-477A-B760-0BEA2495DA8A}"/>
    <hyperlink ref="E648" r:id="rId1293" display="https://www.zipcodestogo.com/Shoreham/NY/11786/" xr:uid="{B25E6884-8A81-4ADF-8A91-DDC4F339614B}"/>
    <hyperlink ref="F648" r:id="rId1294" display="https://www.zipcodestogo.com/Suffolk/NY/" xr:uid="{B28EF788-84A9-4FDC-B312-AAB49CA0A5A4}"/>
    <hyperlink ref="E649" r:id="rId1295" display="https://www.zipcodestogo.com/Smithtown/NY/11787/" xr:uid="{2DFFA6FB-198F-4C0C-857E-A38F9B11ABBE}"/>
    <hyperlink ref="F649" r:id="rId1296" display="https://www.zipcodestogo.com/Suffolk/NY/" xr:uid="{FADA9FFE-1E8A-4293-97FE-A5085840556E}"/>
    <hyperlink ref="E650" r:id="rId1297" display="https://www.zipcodestogo.com/Hauppauge/NY/11788/" xr:uid="{02729C03-6202-4CE0-8F72-7AE9A440C437}"/>
    <hyperlink ref="F650" r:id="rId1298" display="https://www.zipcodestogo.com/Suffolk/NY/" xr:uid="{5AFDB347-66C3-4D99-89B0-C99110FC5D6B}"/>
    <hyperlink ref="E651" r:id="rId1299" display="https://www.zipcodestogo.com/Sound Beach/NY/11789/" xr:uid="{E9A07A4A-6B1A-42E8-9304-52255A13DC40}"/>
    <hyperlink ref="F651" r:id="rId1300" display="https://www.zipcodestogo.com/Suffolk/NY/" xr:uid="{13747BFB-0C5F-48F6-9934-3BC3D7B113E0}"/>
    <hyperlink ref="E652" r:id="rId1301" display="https://www.zipcodestogo.com/Stony Brook/NY/11790/" xr:uid="{D507EE03-5487-4CAB-9F66-4BC0B14C7203}"/>
    <hyperlink ref="F652" r:id="rId1302" display="https://www.zipcodestogo.com/Suffolk/NY/" xr:uid="{0B05353F-E3AA-479A-A9BC-F932AD926CCB}"/>
    <hyperlink ref="E653" r:id="rId1303" display="https://www.zipcodestogo.com/Syosset/NY/11791/" xr:uid="{EDB68172-200D-4732-952F-707E23450AFC}"/>
    <hyperlink ref="F653" r:id="rId1304" display="https://www.zipcodestogo.com/Nassau/NY/" xr:uid="{B2FCA3EA-045A-40B5-906E-904E8D0921DF}"/>
    <hyperlink ref="E654" r:id="rId1305" display="https://www.zipcodestogo.com/Wading River/NY/11792/" xr:uid="{52BF8DA0-E0E5-49F1-86A3-035CC1015759}"/>
    <hyperlink ref="F654" r:id="rId1306" display="https://www.zipcodestogo.com/Suffolk/NY/" xr:uid="{21940190-21E0-4021-91CC-1986C0BCEEF7}"/>
    <hyperlink ref="E655" r:id="rId1307" display="https://www.zipcodestogo.com/Wantagh/NY/11793/" xr:uid="{6C5C2521-AE0E-44CF-BD88-6A80497CBB57}"/>
    <hyperlink ref="F655" r:id="rId1308" display="https://www.zipcodestogo.com/Nassau/NY/" xr:uid="{BC770791-5832-4D6C-8598-255E028C6EE4}"/>
    <hyperlink ref="E656" r:id="rId1309" display="https://www.zipcodestogo.com/Stony Brook/NY/11794/" xr:uid="{A42EC410-CC5D-40DE-B01D-A1DD085CF877}"/>
    <hyperlink ref="F656" r:id="rId1310" display="https://www.zipcodestogo.com/Suffolk/NY/" xr:uid="{45F1BAA2-DFCD-4764-97C2-A26FD69E8240}"/>
    <hyperlink ref="E657" r:id="rId1311" display="https://www.zipcodestogo.com/West Islip/NY/11795/" xr:uid="{053453CA-6CBE-4EA2-BFFE-8951BFE44E66}"/>
    <hyperlink ref="F657" r:id="rId1312" display="https://www.zipcodestogo.com/Suffolk/NY/" xr:uid="{AAC41941-F12B-4F3F-BB80-AE6BB3177404}"/>
    <hyperlink ref="E658" r:id="rId1313" display="https://www.zipcodestogo.com/West Sayville/NY/11796/" xr:uid="{85A8B38E-7678-44AF-943E-E4CC12883C88}"/>
    <hyperlink ref="F658" r:id="rId1314" display="https://www.zipcodestogo.com/Suffolk/NY/" xr:uid="{012B915D-D289-476C-B500-7709891251DB}"/>
    <hyperlink ref="E659" r:id="rId1315" display="https://www.zipcodestogo.com/Woodbury/NY/11797/" xr:uid="{9E004751-5B0A-4767-A827-4D1DBFC22825}"/>
    <hyperlink ref="F659" r:id="rId1316" display="https://www.zipcodestogo.com/Nassau/NY/" xr:uid="{BBC9B3EB-A80E-428A-AD40-9505C4C95687}"/>
    <hyperlink ref="E660" r:id="rId1317" display="https://www.zipcodestogo.com/Wyandanch/NY/11798/" xr:uid="{C195C6B9-4D32-406B-AF04-B41139DAAF7C}"/>
    <hyperlink ref="F660" r:id="rId1318" display="https://www.zipcodestogo.com/Suffolk/NY/" xr:uid="{4EFAAC7B-08F1-4A8D-830F-4A8E9A164D76}"/>
    <hyperlink ref="E661" r:id="rId1319" display="https://www.zipcodestogo.com/Hicksville/NY/11801/" xr:uid="{B9EAE5A3-6794-49ED-9382-604A291B2CC9}"/>
    <hyperlink ref="F661" r:id="rId1320" display="https://www.zipcodestogo.com/Nassau/NY/" xr:uid="{4AFA9281-EAEC-4FDC-BD94-73E901000058}"/>
    <hyperlink ref="E662" r:id="rId1321" display="https://www.zipcodestogo.com/Hicksville/NY/11802/" xr:uid="{208FDECD-78FE-43D9-96BE-B2AECAD7A206}"/>
    <hyperlink ref="F662" r:id="rId1322" display="https://www.zipcodestogo.com/Nassau/NY/" xr:uid="{B558E1A9-2392-4CA0-8649-F1855DE59153}"/>
    <hyperlink ref="E663" r:id="rId1323" display="https://www.zipcodestogo.com/Plainview/NY/11803/" xr:uid="{7701A8BF-CC77-487E-AC8F-67777891142E}"/>
    <hyperlink ref="F663" r:id="rId1324" display="https://www.zipcodestogo.com/Nassau/NY/" xr:uid="{662536C2-7575-411F-B326-6B31AB81ECBF}"/>
    <hyperlink ref="E664" r:id="rId1325" display="https://www.zipcodestogo.com/Old Bethpage/NY/11804/" xr:uid="{D6FCB57F-9CC7-42A9-9442-9FAFC0F69135}"/>
    <hyperlink ref="F664" r:id="rId1326" display="https://www.zipcodestogo.com/Nassau/NY/" xr:uid="{427ED3B9-6B4B-4AAA-9764-2ED682B22562}"/>
    <hyperlink ref="E665" r:id="rId1327" display="https://www.zipcodestogo.com/Hicksville/NY/11815/" xr:uid="{FD77F2F8-45EA-4565-B0DA-C2BEC1EE0080}"/>
    <hyperlink ref="F665" r:id="rId1328" display="https://www.zipcodestogo.com/Nassau/NY/" xr:uid="{E6365C8E-AC84-482F-8438-B03D16020E40}"/>
    <hyperlink ref="E666" r:id="rId1329" display="https://www.zipcodestogo.com/Hicksville/NY/11819/" xr:uid="{7B5A4BE0-E283-4DA4-99AC-AC6981CE9740}"/>
    <hyperlink ref="F666" r:id="rId1330" display="https://www.zipcodestogo.com/Nassau/NY/" xr:uid="{BF200226-D4BC-499A-916B-B2E12EB62A02}"/>
    <hyperlink ref="E667" r:id="rId1331" display="https://www.zipcodestogo.com/Jericho/NY/11853/" xr:uid="{20FED09E-78B4-4DDC-B2C4-17EBCC1E63DA}"/>
    <hyperlink ref="F667" r:id="rId1332" display="https://www.zipcodestogo.com/Nassau/NY/" xr:uid="{0BE9B8B3-2FDB-44B9-914D-C3BBA487E01F}"/>
    <hyperlink ref="E668" r:id="rId1333" display="https://www.zipcodestogo.com/Hicksville/NY/11854/" xr:uid="{EB8C9479-A06F-423C-A617-C02DBC606D35}"/>
    <hyperlink ref="F668" r:id="rId1334" display="https://www.zipcodestogo.com/Nassau/NY/" xr:uid="{29AB01AC-D58C-43A1-AEF5-27D1D9487D51}"/>
    <hyperlink ref="E669" r:id="rId1335" display="https://www.zipcodestogo.com/Hicksville/NY/11855/" xr:uid="{9B5DAEEB-60DD-414E-9656-5668924BA801}"/>
    <hyperlink ref="F669" r:id="rId1336" display="https://www.zipcodestogo.com/Nassau/NY/" xr:uid="{7C3F6460-D236-44CC-9368-16C35834AB15}"/>
    <hyperlink ref="E670" r:id="rId1337" display="https://www.zipcodestogo.com/Riverhead/NY/11901/" xr:uid="{2AB5D9F7-AA0A-490E-B2A9-5D297A3BC1B5}"/>
    <hyperlink ref="F670" r:id="rId1338" display="https://www.zipcodestogo.com/Suffolk/NY/" xr:uid="{D40039F4-E575-43C3-8FC6-ABA9449756E3}"/>
    <hyperlink ref="E671" r:id="rId1339" display="https://www.zipcodestogo.com/Amagansett/NY/11930/" xr:uid="{A78F66A1-735D-45FA-B00C-DF8ED14C5A5B}"/>
    <hyperlink ref="F671" r:id="rId1340" display="https://www.zipcodestogo.com/Suffolk/NY/" xr:uid="{60D045FE-14F4-4308-A869-40529AAB4F24}"/>
    <hyperlink ref="E672" r:id="rId1341" display="https://www.zipcodestogo.com/Aquebogue/NY/11931/" xr:uid="{2AE77549-A46C-460B-8760-AD168EAE18AE}"/>
    <hyperlink ref="F672" r:id="rId1342" display="https://www.zipcodestogo.com/Suffolk/NY/" xr:uid="{47FB951C-2468-4A06-BDF8-7985F8859197}"/>
    <hyperlink ref="E673" r:id="rId1343" display="https://www.zipcodestogo.com/Bridgehampton/NY/11932/" xr:uid="{B71FF480-C219-42D9-B481-40A7ED40587E}"/>
    <hyperlink ref="F673" r:id="rId1344" display="https://www.zipcodestogo.com/Suffolk/NY/" xr:uid="{ECBE78BE-F517-4C9D-A139-2538A4025174}"/>
    <hyperlink ref="E674" r:id="rId1345" display="https://www.zipcodestogo.com/Calverton/NY/11933/" xr:uid="{6EFA552C-3A2C-4870-BC38-29B7A697FCED}"/>
    <hyperlink ref="F674" r:id="rId1346" display="https://www.zipcodestogo.com/Suffolk/NY/" xr:uid="{E5246BAF-A5A3-4E30-A7B6-1812954874D6}"/>
    <hyperlink ref="E675" r:id="rId1347" display="https://www.zipcodestogo.com/Center Moriches/NY/11934/" xr:uid="{6D779136-B4CA-4FFD-B149-5E8CF6B2B861}"/>
    <hyperlink ref="F675" r:id="rId1348" display="https://www.zipcodestogo.com/Suffolk/NY/" xr:uid="{8E4DB9C4-6B63-4B2F-9345-C28C59C7F3E2}"/>
    <hyperlink ref="E676" r:id="rId1349" display="https://www.zipcodestogo.com/Cutchogue/NY/11935/" xr:uid="{18069AA8-35F7-4F4B-A949-65FF51DF5C60}"/>
    <hyperlink ref="F676" r:id="rId1350" display="https://www.zipcodestogo.com/Suffolk/NY/" xr:uid="{634C5DEE-9B61-43F2-90C6-C74663B59903}"/>
    <hyperlink ref="E677" r:id="rId1351" display="https://www.zipcodestogo.com/East Hampton/NY/11937/" xr:uid="{9999C6C0-AA53-449C-9171-2A931C053629}"/>
    <hyperlink ref="F677" r:id="rId1352" display="https://www.zipcodestogo.com/Suffolk/NY/" xr:uid="{DEA3E191-29F0-49B4-99BB-0888E6039D06}"/>
    <hyperlink ref="E678" r:id="rId1353" display="https://www.zipcodestogo.com/East Marion/NY/11939/" xr:uid="{14939C42-3582-4FA4-AAE1-3CAF14A48CC0}"/>
    <hyperlink ref="F678" r:id="rId1354" display="https://www.zipcodestogo.com/Suffolk/NY/" xr:uid="{F4751593-A500-419D-993B-395C3E55DF1E}"/>
    <hyperlink ref="E679" r:id="rId1355" display="https://www.zipcodestogo.com/East Moriches/NY/11940/" xr:uid="{1D5FA659-3718-4E20-845D-7F04097AE3F2}"/>
    <hyperlink ref="F679" r:id="rId1356" display="https://www.zipcodestogo.com/Suffolk/NY/" xr:uid="{72EA1C25-6F9E-4749-BB8F-5706C4F583EA}"/>
    <hyperlink ref="E680" r:id="rId1357" display="https://www.zipcodestogo.com/Eastport/NY/11941/" xr:uid="{351552AD-7718-4C96-A7BB-61B8F1986301}"/>
    <hyperlink ref="F680" r:id="rId1358" display="https://www.zipcodestogo.com/Suffolk/NY/" xr:uid="{FEC35B5E-A478-4E30-88F1-AF70DAF186B0}"/>
    <hyperlink ref="E681" r:id="rId1359" display="https://www.zipcodestogo.com/East Quogue/NY/11942/" xr:uid="{DD5AB556-9100-4E1D-85FE-4321FAFC12F4}"/>
    <hyperlink ref="F681" r:id="rId1360" display="https://www.zipcodestogo.com/Suffolk/NY/" xr:uid="{487E8B73-A3EC-45CC-9332-8A6E8833558B}"/>
    <hyperlink ref="E682" r:id="rId1361" display="https://www.zipcodestogo.com/Greenport/NY/11944/" xr:uid="{68E9A153-FA52-4EA5-B6E2-EA9064F504A8}"/>
    <hyperlink ref="F682" r:id="rId1362" display="https://www.zipcodestogo.com/Suffolk/NY/" xr:uid="{2D64A406-2020-45D1-9085-8CB3F63FE378}"/>
    <hyperlink ref="E683" r:id="rId1363" display="https://www.zipcodestogo.com/Hampton Bays/NY/11946/" xr:uid="{6C083297-658C-4B79-AA6C-D2D72561C7B4}"/>
    <hyperlink ref="F683" r:id="rId1364" display="https://www.zipcodestogo.com/Suffolk/NY/" xr:uid="{9705210D-DBC8-47A5-9C30-E043840964CB}"/>
    <hyperlink ref="E684" r:id="rId1365" display="https://www.zipcodestogo.com/Jamesport/NY/11947/" xr:uid="{554A5712-A332-499A-8582-CBDBDF45BE49}"/>
    <hyperlink ref="F684" r:id="rId1366" display="https://www.zipcodestogo.com/Suffolk/NY/" xr:uid="{1EC4F70A-10E5-44C5-9E8B-65750D74C4AE}"/>
    <hyperlink ref="E685" r:id="rId1367" display="https://www.zipcodestogo.com/Laurel/NY/11948/" xr:uid="{0185F175-12A6-4084-BD3C-5134E96408B3}"/>
    <hyperlink ref="F685" r:id="rId1368" display="https://www.zipcodestogo.com/Suffolk/NY/" xr:uid="{DDAFD34A-48A9-4F66-8570-F4C791690B4D}"/>
    <hyperlink ref="E686" r:id="rId1369" display="https://www.zipcodestogo.com/Manorville/NY/11949/" xr:uid="{135E45C9-C9EA-4317-BE98-03748BE78D0E}"/>
    <hyperlink ref="F686" r:id="rId1370" display="https://www.zipcodestogo.com/Suffolk/NY/" xr:uid="{D3E641D3-2097-4385-9CDF-92C387B4A5FB}"/>
    <hyperlink ref="E687" r:id="rId1371" display="https://www.zipcodestogo.com/Mastic/NY/11950/" xr:uid="{5CDC6041-3647-45F1-907C-90A7C90D7CBC}"/>
    <hyperlink ref="F687" r:id="rId1372" display="https://www.zipcodestogo.com/Suffolk/NY/" xr:uid="{EE743CC8-EE74-4544-9F4D-B01CF45C11DC}"/>
    <hyperlink ref="E688" r:id="rId1373" display="https://www.zipcodestogo.com/Mastic Beach/NY/11951/" xr:uid="{82BC58D2-4348-477C-A5A3-C38848CCD61A}"/>
    <hyperlink ref="F688" r:id="rId1374" display="https://www.zipcodestogo.com/Suffolk/NY/" xr:uid="{1B32949B-5F3E-4270-99DF-8FF91DF422A9}"/>
    <hyperlink ref="E689" r:id="rId1375" display="https://www.zipcodestogo.com/Mattituck/NY/11952/" xr:uid="{15C738F4-289A-4EF0-B7A2-891FFC64F0FE}"/>
    <hyperlink ref="F689" r:id="rId1376" display="https://www.zipcodestogo.com/Suffolk/NY/" xr:uid="{A58E5AE9-2156-4A8C-A597-9FC5CDD201AD}"/>
    <hyperlink ref="E690" r:id="rId1377" display="https://www.zipcodestogo.com/Middle Island/NY/11953/" xr:uid="{273FD217-9CF8-4793-BA39-C63F59D2950F}"/>
    <hyperlink ref="F690" r:id="rId1378" display="https://www.zipcodestogo.com/Suffolk/NY/" xr:uid="{2F9377E9-3290-43BB-8B33-076C614385C2}"/>
    <hyperlink ref="E691" r:id="rId1379" display="https://www.zipcodestogo.com/Montauk/NY/11954/" xr:uid="{FC97939F-85C8-47EF-B096-DB1BFDD895E4}"/>
    <hyperlink ref="F691" r:id="rId1380" display="https://www.zipcodestogo.com/Suffolk/NY/" xr:uid="{B40E6E8D-AF5D-453D-8EDF-E2D2A399BF10}"/>
    <hyperlink ref="E692" r:id="rId1381" display="https://www.zipcodestogo.com/Moriches/NY/11955/" xr:uid="{BA6F62C2-C877-4AD5-B5D1-30F0E284BB4C}"/>
    <hyperlink ref="F692" r:id="rId1382" display="https://www.zipcodestogo.com/Suffolk/NY/" xr:uid="{479BC54A-2E05-426A-AE49-AABD5A6F7E1C}"/>
    <hyperlink ref="E693" r:id="rId1383" display="https://www.zipcodestogo.com/New Suffolk/NY/11956/" xr:uid="{163DBC6B-68AF-4501-9506-2977F2D55EE1}"/>
    <hyperlink ref="F693" r:id="rId1384" display="https://www.zipcodestogo.com/Suffolk/NY/" xr:uid="{9C8DDEF6-5989-4521-A9E9-4851BB27250D}"/>
    <hyperlink ref="E694" r:id="rId1385" display="https://www.zipcodestogo.com/Orient/NY/11957/" xr:uid="{DCFEEC82-A526-48D9-83D1-3A096F089588}"/>
    <hyperlink ref="F694" r:id="rId1386" display="https://www.zipcodestogo.com/Suffolk/NY/" xr:uid="{A0572291-5492-493A-9B63-0C949F41A383}"/>
    <hyperlink ref="E695" r:id="rId1387" display="https://www.zipcodestogo.com/Peconic/NY/11958/" xr:uid="{110D304F-D38A-4543-BA60-DA702C75110E}"/>
    <hyperlink ref="F695" r:id="rId1388" display="https://www.zipcodestogo.com/Suffolk/NY/" xr:uid="{FA968678-F48D-4D1F-ABE8-BE61AA7ABC21}"/>
    <hyperlink ref="E696" r:id="rId1389" display="https://www.zipcodestogo.com/Quogue/NY/11959/" xr:uid="{8DE79D66-D420-4FA3-91C4-4DCBBEC76C44}"/>
    <hyperlink ref="F696" r:id="rId1390" display="https://www.zipcodestogo.com/Suffolk/NY/" xr:uid="{BAA02F1F-C314-4989-9FDB-BE7FFD9E2AFE}"/>
    <hyperlink ref="E697" r:id="rId1391" display="https://www.zipcodestogo.com/Remsenburg/NY/11960/" xr:uid="{E6825BE9-C533-4C16-B7D9-672401A58E0D}"/>
    <hyperlink ref="F697" r:id="rId1392" display="https://www.zipcodestogo.com/Suffolk/NY/" xr:uid="{7407622E-4410-4713-85F7-864824D70361}"/>
    <hyperlink ref="E698" r:id="rId1393" display="https://www.zipcodestogo.com/Ridge/NY/11961/" xr:uid="{3ADE0D9C-3AE0-4FFF-9792-7BADD31027EB}"/>
    <hyperlink ref="F698" r:id="rId1394" display="https://www.zipcodestogo.com/Suffolk/NY/" xr:uid="{D80D8613-ACF4-43F3-B700-0FEF53DDC1BC}"/>
    <hyperlink ref="E699" r:id="rId1395" display="https://www.zipcodestogo.com/Sagaponack/NY/11962/" xr:uid="{B25A7A60-A09C-4642-BCCD-B434684B16D5}"/>
    <hyperlink ref="F699" r:id="rId1396" display="https://www.zipcodestogo.com/Suffolk/NY/" xr:uid="{BAEA143A-4D73-41B0-B6AF-5A5BA52B7577}"/>
    <hyperlink ref="E700" r:id="rId1397" display="https://www.zipcodestogo.com/Sag Harbor/NY/11963/" xr:uid="{E4C897DC-F5A5-46A6-80C5-77FEB4E52BE7}"/>
    <hyperlink ref="F700" r:id="rId1398" display="https://www.zipcodestogo.com/Suffolk/NY/" xr:uid="{19A3B5BB-F094-4778-989E-DED67759F940}"/>
    <hyperlink ref="E701" r:id="rId1399" display="https://www.zipcodestogo.com/Shelter Island/NY/11964/" xr:uid="{93F2F9DA-3CC9-44BF-B6D0-A94E0E62FFEF}"/>
    <hyperlink ref="F701" r:id="rId1400" display="https://www.zipcodestogo.com/Suffolk/NY/" xr:uid="{AA7B0F9B-F641-4A4F-B32F-A92E24B944A5}"/>
    <hyperlink ref="E702" r:id="rId1401" display="https://www.zipcodestogo.com/Shelter Island Heights/NY/11965/" xr:uid="{405C908C-5001-494A-B7A6-2406F5ECFC03}"/>
    <hyperlink ref="F702" r:id="rId1402" display="https://www.zipcodestogo.com/Suffolk/NY/" xr:uid="{264E7E21-88B9-409B-81D4-BDA102055891}"/>
    <hyperlink ref="E703" r:id="rId1403" display="https://www.zipcodestogo.com/Shirley/NY/11967/" xr:uid="{73FF3F5D-DF48-4543-A3F4-85B392404F96}"/>
    <hyperlink ref="F703" r:id="rId1404" display="https://www.zipcodestogo.com/Suffolk/NY/" xr:uid="{0DB23D6F-A032-451D-BC60-7BE5DF141A98}"/>
    <hyperlink ref="E704" r:id="rId1405" display="https://www.zipcodestogo.com/Southampton/NY/11968/" xr:uid="{10935992-8D6B-4858-86A4-144D8A664EFA}"/>
    <hyperlink ref="F704" r:id="rId1406" display="https://www.zipcodestogo.com/Suffolk/NY/" xr:uid="{4FDA16AF-0EC2-43DD-A6B5-E6C67C4A44A8}"/>
    <hyperlink ref="E705" r:id="rId1407" display="https://www.zipcodestogo.com/Southampton/NY/11969/" xr:uid="{DB284986-2386-4B72-9509-BA53C986B6CF}"/>
    <hyperlink ref="F705" r:id="rId1408" display="https://www.zipcodestogo.com/Suffolk/NY/" xr:uid="{040B4A44-51A0-40E3-93DF-E30C9E6AE89F}"/>
    <hyperlink ref="E706" r:id="rId1409" display="https://www.zipcodestogo.com/South Jamesport/NY/11970/" xr:uid="{ECD807B4-3FFA-4BF9-BF55-CE0C34C33C1B}"/>
    <hyperlink ref="F706" r:id="rId1410" display="https://www.zipcodestogo.com/Suffolk/NY/" xr:uid="{BC1FBF7F-541D-497F-9163-94003A4E2E5E}"/>
    <hyperlink ref="E707" r:id="rId1411" display="https://www.zipcodestogo.com/Southold/NY/11971/" xr:uid="{954FD45F-1D01-4FE8-A3DB-042813358734}"/>
    <hyperlink ref="F707" r:id="rId1412" display="https://www.zipcodestogo.com/Suffolk/NY/" xr:uid="{9AC0F02F-D40F-47D7-9C9E-87AB7C3BF57C}"/>
    <hyperlink ref="E708" r:id="rId1413" display="https://www.zipcodestogo.com/Speonk/NY/11972/" xr:uid="{0DEF3C55-4EF5-4032-8809-9C85A21EED9D}"/>
    <hyperlink ref="F708" r:id="rId1414" display="https://www.zipcodestogo.com/Suffolk/NY/" xr:uid="{AFE3263C-1DBF-4186-A4FC-296201D6990F}"/>
    <hyperlink ref="E709" r:id="rId1415" display="https://www.zipcodestogo.com/Upton/NY/11973/" xr:uid="{C3F06A37-35B8-48DF-9696-5DFFBCCF33A0}"/>
    <hyperlink ref="F709" r:id="rId1416" display="https://www.zipcodestogo.com/Suffolk/NY/" xr:uid="{CFEF9B75-DC54-4F07-944C-1FF54CA23FAD}"/>
    <hyperlink ref="E710" r:id="rId1417" display="https://www.zipcodestogo.com/Wainscott/NY/11975/" xr:uid="{B1BE3524-68D5-48E0-A529-B3C955641818}"/>
    <hyperlink ref="F710" r:id="rId1418" display="https://www.zipcodestogo.com/Suffolk/NY/" xr:uid="{DF872C8B-AD98-42AF-A932-6485B91D21BF}"/>
    <hyperlink ref="E711" r:id="rId1419" display="https://www.zipcodestogo.com/Water Mill/NY/11976/" xr:uid="{BAAF4282-7B65-460E-9DE4-3714A3C701DC}"/>
    <hyperlink ref="F711" r:id="rId1420" display="https://www.zipcodestogo.com/Suffolk/NY/" xr:uid="{AB2EC27B-C433-4BC7-8E30-317D9A810C78}"/>
    <hyperlink ref="E712" r:id="rId1421" display="https://www.zipcodestogo.com/Westhampton/NY/11977/" xr:uid="{B87E4375-B5FE-49DE-A8AC-AEF5B9F6F778}"/>
    <hyperlink ref="F712" r:id="rId1422" display="https://www.zipcodestogo.com/Suffolk/NY/" xr:uid="{D8AF1E7B-A595-4A32-AC19-5DF13E405F46}"/>
    <hyperlink ref="E713" r:id="rId1423" display="https://www.zipcodestogo.com/Westhampton Beach/NY/11978/" xr:uid="{C8D7B219-DD39-45BE-A42A-763ECC787C17}"/>
    <hyperlink ref="F713" r:id="rId1424" display="https://www.zipcodestogo.com/Suffolk/NY/" xr:uid="{C04D186A-E60B-4EF5-8D09-615D1BE019D0}"/>
    <hyperlink ref="E714" r:id="rId1425" display="https://www.zipcodestogo.com/Yaphank/NY/11980/" xr:uid="{E2F30779-8597-44B2-935A-BC62FD65AAF6}"/>
    <hyperlink ref="F714" r:id="rId1426" display="https://www.zipcodestogo.com/Suffolk/NY/" xr:uid="{8F783F78-FFEA-491A-934F-2DFED7808BCE}"/>
    <hyperlink ref="E715" r:id="rId1427" display="https://www.zipcodestogo.com/Alcove/NY/12007/" xr:uid="{43BF2C6B-8715-4CF7-8235-251D37CDCED4}"/>
    <hyperlink ref="F715" r:id="rId1428" display="https://www.zipcodestogo.com/Albany/NY/" xr:uid="{159F3584-6AA4-4001-9CD4-4150EDCAB86E}"/>
    <hyperlink ref="E716" r:id="rId1429" display="https://www.zipcodestogo.com/Alplaus/NY/12008/" xr:uid="{2AE66C2F-2026-4A88-A3EE-61C8C08DB325}"/>
    <hyperlink ref="F716" r:id="rId1430" display="https://www.zipcodestogo.com/Schenectady/NY/" xr:uid="{5C9CF081-A2D5-4F9A-BD65-382CE3ECB9D0}"/>
    <hyperlink ref="E717" r:id="rId1431" display="https://www.zipcodestogo.com/Altamont/NY/12009/" xr:uid="{3CC33A43-1244-49FD-BBA5-6ECF2CB8E750}"/>
    <hyperlink ref="F717" r:id="rId1432" display="https://www.zipcodestogo.com/Albany/NY/" xr:uid="{7DA7B9D0-E232-4495-8F4A-D34FECC9C5BA}"/>
    <hyperlink ref="E718" r:id="rId1433" display="https://www.zipcodestogo.com/Amsterdam/NY/12010/" xr:uid="{64ACD872-3DB7-4B5B-9E54-40135EF6BDFF}"/>
    <hyperlink ref="F718" r:id="rId1434" display="https://www.zipcodestogo.com/Montgomery/NY/" xr:uid="{571DF43A-5829-4A19-9F53-AB2217FEF9D4}"/>
    <hyperlink ref="E719" r:id="rId1435" display="https://www.zipcodestogo.com/Athens/NY/12015/" xr:uid="{166B308D-F1CE-4476-883E-00F9946C1114}"/>
    <hyperlink ref="F719" r:id="rId1436" display="https://www.zipcodestogo.com/Greene/NY/" xr:uid="{9B99F840-3BEF-4D89-A0CF-683CE31FCC78}"/>
    <hyperlink ref="E720" r:id="rId1437" display="https://www.zipcodestogo.com/Auriesville/NY/12016/" xr:uid="{FC4F7DF0-15BB-4129-A1C2-C422C2390E5D}"/>
    <hyperlink ref="F720" r:id="rId1438" display="https://www.zipcodestogo.com/Montgomery/NY/" xr:uid="{8CBBDFC1-8ECB-4270-A53A-0B790A7510E9}"/>
    <hyperlink ref="E721" r:id="rId1439" display="https://www.zipcodestogo.com/Austerlitz/NY/12017/" xr:uid="{CDE5E228-AF16-4D48-99B5-B2906E8D7217}"/>
    <hyperlink ref="F721" r:id="rId1440" display="https://www.zipcodestogo.com/Columbia/NY/" xr:uid="{0C6609EB-4C42-416C-BC94-E47DFCE071D7}"/>
    <hyperlink ref="E722" r:id="rId1441" display="https://www.zipcodestogo.com/Averill Park/NY/12018/" xr:uid="{F6445B4F-DF19-4F50-AE6A-BC96526E37EB}"/>
    <hyperlink ref="F722" r:id="rId1442" display="https://www.zipcodestogo.com/Rensselaer/NY/" xr:uid="{26FF4352-6731-4457-8BEB-31BEC82695A7}"/>
    <hyperlink ref="E723" r:id="rId1443" display="https://www.zipcodestogo.com/Ballston Lake/NY/12019/" xr:uid="{1CFEB2A5-9446-494A-AD8F-A53D4999403C}"/>
    <hyperlink ref="F723" r:id="rId1444" display="https://www.zipcodestogo.com/Saratoga/NY/" xr:uid="{F7D325C6-585C-4359-AF3A-5EB0992ADBF0}"/>
    <hyperlink ref="E724" r:id="rId1445" display="https://www.zipcodestogo.com/Ballston Spa/NY/12020/" xr:uid="{131DAAAC-1A9D-46F5-96DE-FCFAB01595A5}"/>
    <hyperlink ref="F724" r:id="rId1446" display="https://www.zipcodestogo.com/Saratoga/NY/" xr:uid="{C7697FCE-6595-4785-BAE4-55A0BEC036E3}"/>
    <hyperlink ref="E725" r:id="rId1447" display="https://www.zipcodestogo.com/Berlin/NY/12022/" xr:uid="{C038E7A9-2942-482B-895B-3AE2FFA6761E}"/>
    <hyperlink ref="F725" r:id="rId1448" display="https://www.zipcodestogo.com/Rensselaer/NY/" xr:uid="{7DAC3D2A-7633-497F-922A-162C9AF615CA}"/>
    <hyperlink ref="E726" r:id="rId1449" display="https://www.zipcodestogo.com/Berne/NY/12023/" xr:uid="{FE4F5D14-AC9C-4460-A8DD-CC0189E7EA3F}"/>
    <hyperlink ref="F726" r:id="rId1450" display="https://www.zipcodestogo.com/Albany/NY/" xr:uid="{F65A4033-F05D-4F94-A381-131F340A6993}"/>
    <hyperlink ref="E727" r:id="rId1451" display="https://www.zipcodestogo.com/Brainard/NY/12024/" xr:uid="{6CE13875-8619-4294-BA7B-5B873613E147}"/>
    <hyperlink ref="F727" r:id="rId1452" display="https://www.zipcodestogo.com/Rensselaer/NY/" xr:uid="{01DC0738-0D85-4BE4-8F42-40319901630B}"/>
    <hyperlink ref="E728" r:id="rId1453" display="https://www.zipcodestogo.com/Broadalbin/NY/12025/" xr:uid="{3FC1ADA6-95E1-4CD0-80B1-94EDA6ED871F}"/>
    <hyperlink ref="F728" r:id="rId1454" display="https://www.zipcodestogo.com/Fulton/NY/" xr:uid="{50B804BE-4004-4F2D-BD25-283A17542A14}"/>
    <hyperlink ref="E729" r:id="rId1455" display="https://www.zipcodestogo.com/Burnt Hills/NY/12027/" xr:uid="{B43404D2-69BB-479D-BBB4-5B3FCED33BDB}"/>
    <hyperlink ref="F729" r:id="rId1456" display="https://www.zipcodestogo.com/Saratoga/NY/" xr:uid="{91C6BA34-31CE-4260-92D4-026249BAF306}"/>
    <hyperlink ref="E730" r:id="rId1457" display="https://www.zipcodestogo.com/Buskirk/NY/12028/" xr:uid="{5F6F1094-F296-4B13-BEF8-213BBCFC5A2E}"/>
    <hyperlink ref="F730" r:id="rId1458" display="https://www.zipcodestogo.com/Rensselaer/NY/" xr:uid="{7151A3CA-5673-4D7C-B9C6-567CA0BF6747}"/>
    <hyperlink ref="E731" r:id="rId1459" display="https://www.zipcodestogo.com/Canaan/NY/12029/" xr:uid="{65557AE2-0B9F-4839-B4DD-8ADB5F0EDC93}"/>
    <hyperlink ref="F731" r:id="rId1460" display="https://www.zipcodestogo.com/Columbia/NY/" xr:uid="{AB1E216B-E227-4288-9718-21DEA9779F54}"/>
    <hyperlink ref="E732" r:id="rId1461" display="https://www.zipcodestogo.com/Carlisle/NY/12031/" xr:uid="{2275375C-46FB-4C33-A499-72C0CCBAD5AD}"/>
    <hyperlink ref="F732" r:id="rId1462" display="https://www.zipcodestogo.com/Schoharie/NY/" xr:uid="{B409F2DC-0BAD-4169-9A91-7D3C560D30C3}"/>
    <hyperlink ref="E733" r:id="rId1463" display="https://www.zipcodestogo.com/Caroga Lake/NY/12032/" xr:uid="{B3791523-146C-4A9D-B9D8-F895447827D2}"/>
    <hyperlink ref="F733" r:id="rId1464" display="https://www.zipcodestogo.com/Fulton/NY/" xr:uid="{9163BADA-25AE-473E-9D10-5271A80A7056}"/>
    <hyperlink ref="E734" r:id="rId1465" display="https://www.zipcodestogo.com/Castleton On Hudson/NY/12033/" xr:uid="{3C0716DE-F59C-427C-A1E5-6119022BB9F0}"/>
    <hyperlink ref="F734" r:id="rId1466" display="https://www.zipcodestogo.com/Rensselaer/NY/" xr:uid="{6DA09C45-24F4-4417-901F-1E3215A608FC}"/>
    <hyperlink ref="E735" r:id="rId1467" display="https://www.zipcodestogo.com/Central Bridge/NY/12035/" xr:uid="{D8332BA1-50D8-4A2D-A70A-AAC555B36877}"/>
    <hyperlink ref="F735" r:id="rId1468" display="https://www.zipcodestogo.com/Schoharie/NY/" xr:uid="{E37B8B06-EBE9-49F9-91FE-6BD4AE74DF2F}"/>
    <hyperlink ref="E736" r:id="rId1469" display="https://www.zipcodestogo.com/Charlotteville/NY/12036/" xr:uid="{CB8737B1-5657-4347-927A-7E5C1A1A79D4}"/>
    <hyperlink ref="F736" r:id="rId1470" display="https://www.zipcodestogo.com/Schoharie/NY/" xr:uid="{09CDDBE1-6605-4B88-9366-85CB165C0953}"/>
    <hyperlink ref="E737" r:id="rId1471" display="https://www.zipcodestogo.com/Chatham/NY/12037/" xr:uid="{14C6305C-3946-4F76-9A0B-1FC6CAD13088}"/>
    <hyperlink ref="F737" r:id="rId1472" display="https://www.zipcodestogo.com/Columbia/NY/" xr:uid="{F66D912E-FACE-4322-9943-16424CC7F41F}"/>
    <hyperlink ref="E738" r:id="rId1473" display="https://www.zipcodestogo.com/Cherry Plain/NY/12040/" xr:uid="{CB30F10D-8AAA-48C3-B5C5-935429AE8D91}"/>
    <hyperlink ref="F738" r:id="rId1474" display="https://www.zipcodestogo.com/Rensselaer/NY/" xr:uid="{A45AFE8B-A688-4DD1-91C9-4D5DFDD33ACA}"/>
    <hyperlink ref="E739" r:id="rId1475" display="https://www.zipcodestogo.com/Clarksville/NY/12041/" xr:uid="{8C45AA13-429A-4E1D-8D2F-0416814CAF98}"/>
    <hyperlink ref="F739" r:id="rId1476" display="https://www.zipcodestogo.com/Albany/NY/" xr:uid="{2E2715FC-5DF9-4733-9DAA-E1C842627157}"/>
    <hyperlink ref="E740" r:id="rId1477" display="https://www.zipcodestogo.com/Climax/NY/12042/" xr:uid="{7E30DEEC-FBE6-47F3-BA6A-9EAC8C7A06C5}"/>
    <hyperlink ref="F740" r:id="rId1478" display="https://www.zipcodestogo.com/Greene/NY/" xr:uid="{9D276125-C383-4775-B674-BB7284E1B236}"/>
    <hyperlink ref="E741" r:id="rId1479" display="https://www.zipcodestogo.com/Cobleskill/NY/12043/" xr:uid="{775777BD-9089-47AB-A535-829EE3AE841D}"/>
    <hyperlink ref="F741" r:id="rId1480" display="https://www.zipcodestogo.com/Schoharie/NY/" xr:uid="{05844D88-90A7-40D9-9A43-504BE450918C}"/>
    <hyperlink ref="E742" r:id="rId1481" display="https://www.zipcodestogo.com/Coeymans/NY/12045/" xr:uid="{3DA05768-EB43-4AD4-ABF3-EEC485B15369}"/>
    <hyperlink ref="F742" r:id="rId1482" display="https://www.zipcodestogo.com/Albany/NY/" xr:uid="{B2D7B0BC-1093-44F7-BFD3-CB2F7622F153}"/>
    <hyperlink ref="E743" r:id="rId1483" display="https://www.zipcodestogo.com/Coeymans Hollow/NY/12046/" xr:uid="{F445E5B9-2968-43E9-B93D-D1C07B2FCCC0}"/>
    <hyperlink ref="F743" r:id="rId1484" display="https://www.zipcodestogo.com/Albany/NY/" xr:uid="{71C4E728-C4E2-4FB9-AE94-561FEF9E1A03}"/>
    <hyperlink ref="E744" r:id="rId1485" display="https://www.zipcodestogo.com/Cohoes/NY/12047/" xr:uid="{EB8F02CA-3387-481C-84D3-93AB757172F1}"/>
    <hyperlink ref="F744" r:id="rId1486" display="https://www.zipcodestogo.com/Albany/NY/" xr:uid="{3C8DA571-1EAE-4D0D-93BE-38F2247232BA}"/>
    <hyperlink ref="E745" r:id="rId1487" display="https://www.zipcodestogo.com/Columbiaville/NY/12050/" xr:uid="{C8DD5107-1883-4AC6-9057-E8B725DCDC83}"/>
    <hyperlink ref="F745" r:id="rId1488" display="https://www.zipcodestogo.com/Columbia/NY/" xr:uid="{84FFE305-1D73-4A15-86CB-1BF87110D145}"/>
    <hyperlink ref="E746" r:id="rId1489" display="https://www.zipcodestogo.com/Coxsackie/NY/12051/" xr:uid="{1C8E5741-5169-4995-8439-50869CA56128}"/>
    <hyperlink ref="F746" r:id="rId1490" display="https://www.zipcodestogo.com/Greene/NY/" xr:uid="{264CA1E1-D17F-46ED-99D1-8EA692848F16}"/>
    <hyperlink ref="E747" r:id="rId1491" display="https://www.zipcodestogo.com/Cropseyville/NY/12052/" xr:uid="{87CA7C28-9111-44B1-8D29-E97E18211F08}"/>
    <hyperlink ref="F747" r:id="rId1492" display="https://www.zipcodestogo.com/Rensselaer/NY/" xr:uid="{3CA893E9-7283-44C3-801E-D768E24DD72D}"/>
    <hyperlink ref="E748" r:id="rId1493" display="https://www.zipcodestogo.com/Delanson/NY/12053/" xr:uid="{15026C5E-A146-48B5-ACFA-3F814BC761F3}"/>
    <hyperlink ref="F748" r:id="rId1494" display="https://www.zipcodestogo.com/Schenectady/NY/" xr:uid="{3B100520-2C33-4CF1-91F0-A6CA968949C6}"/>
    <hyperlink ref="E749" r:id="rId1495" display="https://www.zipcodestogo.com/Delmar/NY/12054/" xr:uid="{962A5848-4AE6-4CF8-A3DB-6A6A958630DF}"/>
    <hyperlink ref="F749" r:id="rId1496" display="https://www.zipcodestogo.com/Albany/NY/" xr:uid="{6DCD84F7-35B7-4BAC-AEF9-4EA898E6178C}"/>
    <hyperlink ref="E750" r:id="rId1497" display="https://www.zipcodestogo.com/Dormansville/NY/12055/" xr:uid="{41C98810-8B40-4CB9-8310-E0339BD49042}"/>
    <hyperlink ref="F750" r:id="rId1498" display="https://www.zipcodestogo.com/Albany/NY/" xr:uid="{8F1F5D5D-DCBD-431A-A0A0-A76854FA0BE5}"/>
    <hyperlink ref="E751" r:id="rId1499" display="https://www.zipcodestogo.com/Duanesburg/NY/12056/" xr:uid="{1E46EBB5-FAB5-432C-B27B-8B2FA7392751}"/>
    <hyperlink ref="F751" r:id="rId1500" display="https://www.zipcodestogo.com/Schenectady/NY/" xr:uid="{D89722D9-D9CF-41BA-B8DB-E03A8CB70BA7}"/>
    <hyperlink ref="E752" r:id="rId1501" display="https://www.zipcodestogo.com/Eagle Bridge/NY/12057/" xr:uid="{688E35F4-8025-4572-8726-6C4377124024}"/>
    <hyperlink ref="F752" r:id="rId1502" display="https://www.zipcodestogo.com/Rensselaer/NY/" xr:uid="{A5B293E5-69D0-414D-BB8E-3A20B0D35D3D}"/>
    <hyperlink ref="E753" r:id="rId1503" display="https://www.zipcodestogo.com/Earlton/NY/12058/" xr:uid="{C0D44256-4962-49ED-9B38-A3E52E86ABB3}"/>
    <hyperlink ref="F753" r:id="rId1504" display="https://www.zipcodestogo.com/Greene/NY/" xr:uid="{03C86E81-C437-4AF0-B5E5-ED2FBE82F119}"/>
    <hyperlink ref="E754" r:id="rId1505" display="https://www.zipcodestogo.com/East Berne/NY/12059/" xr:uid="{1B951C8F-2705-4F58-BEEB-D2841482731C}"/>
    <hyperlink ref="F754" r:id="rId1506" display="https://www.zipcodestogo.com/Albany/NY/" xr:uid="{2E632068-8627-430E-95A2-997D4B1C24C2}"/>
    <hyperlink ref="E755" r:id="rId1507" display="https://www.zipcodestogo.com/East Chatham/NY/12060/" xr:uid="{8D72235F-A589-46F3-8E6B-CCA44FEC1E00}"/>
    <hyperlink ref="F755" r:id="rId1508" display="https://www.zipcodestogo.com/Columbia/NY/" xr:uid="{89A675CE-1F8F-4AC0-9DCF-DBC3D5C9E95B}"/>
    <hyperlink ref="E756" r:id="rId1509" display="https://www.zipcodestogo.com/East Greenbush/NY/12061/" xr:uid="{DB677C21-5E52-488F-ADF0-D46E4282499A}"/>
    <hyperlink ref="F756" r:id="rId1510" display="https://www.zipcodestogo.com/Rensselaer/NY/" xr:uid="{DD816F4C-5AAB-494B-8526-490E0FD5853A}"/>
    <hyperlink ref="E757" r:id="rId1511" display="https://www.zipcodestogo.com/East Nassau/NY/12062/" xr:uid="{FF0365AD-8035-49DD-97BE-18F3C744CE77}"/>
    <hyperlink ref="F757" r:id="rId1512" display="https://www.zipcodestogo.com/Rensselaer/NY/" xr:uid="{DF50F3FF-A801-4C3D-AB5B-244AC7D8E7CB}"/>
    <hyperlink ref="E758" r:id="rId1513" display="https://www.zipcodestogo.com/East Schodack/NY/12063/" xr:uid="{CDBDB246-F5F7-44F7-AAA6-99559E210EC7}"/>
    <hyperlink ref="F758" r:id="rId1514" display="https://www.zipcodestogo.com/Rensselaer/NY/" xr:uid="{BA3AC348-47A5-4279-9491-38C31F22FCC1}"/>
    <hyperlink ref="E759" r:id="rId1515" display="https://www.zipcodestogo.com/East Worcester/NY/12064/" xr:uid="{70D09A5C-9392-4695-9E9F-A8A9162EC8E5}"/>
    <hyperlink ref="F759" r:id="rId1516" display="https://www.zipcodestogo.com/Otsego/NY/" xr:uid="{286C5190-54C7-47A6-AD69-6572529943A5}"/>
    <hyperlink ref="E760" r:id="rId1517" display="https://www.zipcodestogo.com/Clifton Park/NY/12065/" xr:uid="{CB880634-2A11-414C-A6CA-88580F1AA8B9}"/>
    <hyperlink ref="F760" r:id="rId1518" display="https://www.zipcodestogo.com/Saratoga/NY/" xr:uid="{7AB6964B-D23F-4FD5-A29D-AE6F061FDFE3}"/>
    <hyperlink ref="E761" r:id="rId1519" display="https://www.zipcodestogo.com/Esperance/NY/12066/" xr:uid="{09A483F2-3A35-4178-AF5D-9B7CD858EF56}"/>
    <hyperlink ref="F761" r:id="rId1520" display="https://www.zipcodestogo.com/Montgomery/NY/" xr:uid="{BF2D7FA3-DA64-4A9A-8408-9E36136C0116}"/>
    <hyperlink ref="E762" r:id="rId1521" display="https://www.zipcodestogo.com/Feura Bush/NY/12067/" xr:uid="{8BF3B2DE-0416-4F94-A368-91F09D80A43B}"/>
    <hyperlink ref="F762" r:id="rId1522" display="https://www.zipcodestogo.com/Albany/NY/" xr:uid="{7F60498C-FC4A-4524-88EE-34DB254DA964}"/>
    <hyperlink ref="E763" r:id="rId1523" display="https://www.zipcodestogo.com/Fonda/NY/12068/" xr:uid="{9F5CD34D-0269-4AF7-96ED-D8CD6EA950FB}"/>
    <hyperlink ref="F763" r:id="rId1524" display="https://www.zipcodestogo.com/Montgomery/NY/" xr:uid="{C7677960-48E0-4C5B-A963-343E90F39003}"/>
    <hyperlink ref="E764" r:id="rId1525" display="https://www.zipcodestogo.com/Fort Hunter/NY/12069/" xr:uid="{128A9A65-5C2A-4C76-BF92-B8711A6F5297}"/>
    <hyperlink ref="F764" r:id="rId1526" display="https://www.zipcodestogo.com/Montgomery/NY/" xr:uid="{13ADDABD-E925-494E-A3DD-DF108C0F5D3C}"/>
    <hyperlink ref="E765" r:id="rId1527" display="https://www.zipcodestogo.com/Fort Johnson/NY/12070/" xr:uid="{CE83248B-434B-4125-AC0A-979C266208DD}"/>
    <hyperlink ref="F765" r:id="rId1528" display="https://www.zipcodestogo.com/Montgomery/NY/" xr:uid="{2AF32A20-E226-401E-9358-A160BF25D0BF}"/>
    <hyperlink ref="E766" r:id="rId1529" display="https://www.zipcodestogo.com/Fultonham/NY/12071/" xr:uid="{37D75859-3297-4D9E-A1E6-37444A3763DE}"/>
    <hyperlink ref="F766" r:id="rId1530" display="https://www.zipcodestogo.com/Schoharie/NY/" xr:uid="{CDCD1A4C-0ABD-43A7-865F-2AFFFD37E65B}"/>
    <hyperlink ref="E767" r:id="rId1531" display="https://www.zipcodestogo.com/Fultonville/NY/12072/" xr:uid="{534CAAC4-1ABC-43F5-A8F9-12B201A94135}"/>
    <hyperlink ref="F767" r:id="rId1532" display="https://www.zipcodestogo.com/Montgomery/NY/" xr:uid="{AFAB3020-406F-4225-8EBA-3DDFC3669393}"/>
    <hyperlink ref="E768" r:id="rId1533" display="https://www.zipcodestogo.com/Gallupville/NY/12073/" xr:uid="{F622DFD2-55AA-49E4-A623-E75B9FC11385}"/>
    <hyperlink ref="F768" r:id="rId1534" display="https://www.zipcodestogo.com/Schoharie/NY/" xr:uid="{D01E1808-31F6-4AA5-9365-9BCE32C03D16}"/>
    <hyperlink ref="E769" r:id="rId1535" display="https://www.zipcodestogo.com/Galway/NY/12074/" xr:uid="{C96AC9C1-B1C9-446F-9305-BF37597BE43C}"/>
    <hyperlink ref="F769" r:id="rId1536" display="https://www.zipcodestogo.com/Saratoga/NY/" xr:uid="{A70833A2-9925-47FD-8961-5B603F24EB57}"/>
    <hyperlink ref="E770" r:id="rId1537" display="https://www.zipcodestogo.com/Ghent/NY/12075/" xr:uid="{A44D567C-FDE5-491F-9F30-10EE3ECC97B9}"/>
    <hyperlink ref="F770" r:id="rId1538" display="https://www.zipcodestogo.com/Columbia/NY/" xr:uid="{9DDD1278-7DCB-43D1-A9AF-A23E41B95E87}"/>
    <hyperlink ref="E771" r:id="rId1539" display="https://www.zipcodestogo.com/Gilboa/NY/12076/" xr:uid="{41CDFF61-3FA4-4A83-84EC-E06EB541BC98}"/>
    <hyperlink ref="F771" r:id="rId1540" display="https://www.zipcodestogo.com/Schoharie/NY/" xr:uid="{BE2CFD6C-4731-4170-9296-93C772E830FD}"/>
    <hyperlink ref="E772" r:id="rId1541" display="https://www.zipcodestogo.com/Glenmont/NY/12077/" xr:uid="{E791740E-9EDE-4A48-AA6F-C9AED03BA0AF}"/>
    <hyperlink ref="F772" r:id="rId1542" display="https://www.zipcodestogo.com/Albany/NY/" xr:uid="{D9ABCE55-92C0-4B8D-A2BE-81EECD3B8CAB}"/>
    <hyperlink ref="E773" r:id="rId1543" display="https://www.zipcodestogo.com/Gloversville/NY/12078/" xr:uid="{52A5F5F9-44F0-4B8E-9D54-D5321D579AE7}"/>
    <hyperlink ref="F773" r:id="rId1544" display="https://www.zipcodestogo.com/Fulton/NY/" xr:uid="{E0B2698E-6F50-448A-A840-53C2CFCE4B0B}"/>
    <hyperlink ref="E774" r:id="rId1545" display="https://www.zipcodestogo.com/Grafton/NY/12082/" xr:uid="{67615272-F03C-44C9-83F9-5A30B158ABBA}"/>
    <hyperlink ref="F774" r:id="rId1546" display="https://www.zipcodestogo.com/Rensselaer/NY/" xr:uid="{3FD11E2C-4377-4825-957F-6B3AC0BA8DAD}"/>
    <hyperlink ref="E775" r:id="rId1547" display="https://www.zipcodestogo.com/Greenville/NY/12083/" xr:uid="{4E54165E-0400-4E43-9D95-4132D5FDF65B}"/>
    <hyperlink ref="F775" r:id="rId1548" display="https://www.zipcodestogo.com/Greene/NY/" xr:uid="{D1962F5D-BB04-4A17-8D88-BAF99D74D6D6}"/>
    <hyperlink ref="E776" r:id="rId1549" display="https://www.zipcodestogo.com/Guilderland/NY/12084/" xr:uid="{8A4ED4EB-5C10-4CB2-8DB3-5A49D3F7EDD0}"/>
    <hyperlink ref="F776" r:id="rId1550" display="https://www.zipcodestogo.com/Albany/NY/" xr:uid="{CDC0008C-BF2B-411D-814E-2A32AD909E58}"/>
    <hyperlink ref="E777" r:id="rId1551" display="https://www.zipcodestogo.com/Guilderland Center/NY/12085/" xr:uid="{2C43C95D-2F2A-43F0-A868-19E2576BEA3A}"/>
    <hyperlink ref="F777" r:id="rId1552" display="https://www.zipcodestogo.com/Albany/NY/" xr:uid="{618F4DF7-76CF-4D1D-A9E1-78975EBE5398}"/>
    <hyperlink ref="E778" r:id="rId1553" display="https://www.zipcodestogo.com/Hagaman/NY/12086/" xr:uid="{5550164E-B506-452E-A0F8-069EC5068919}"/>
    <hyperlink ref="F778" r:id="rId1554" display="https://www.zipcodestogo.com/Montgomery/NY/" xr:uid="{0C9E7181-FA49-4201-8B88-80D738F6E419}"/>
    <hyperlink ref="E779" r:id="rId1555" display="https://www.zipcodestogo.com/Hannacroix/NY/12087/" xr:uid="{57FF3A1E-85F5-4EEF-866E-CBE1E194A11F}"/>
    <hyperlink ref="F779" r:id="rId1556" display="https://www.zipcodestogo.com/Greene/NY/" xr:uid="{FCA60AB1-4422-41F1-84DE-629FB57FE58C}"/>
    <hyperlink ref="E780" r:id="rId1557" display="https://www.zipcodestogo.com/Hoosick/NY/12089/" xr:uid="{84942245-E93F-439C-82A4-B70511165AC8}"/>
    <hyperlink ref="F780" r:id="rId1558" display="https://www.zipcodestogo.com/Rensselaer/NY/" xr:uid="{59F8DDE4-B401-41C8-8C9C-0060B3438CD9}"/>
    <hyperlink ref="E781" r:id="rId1559" display="https://www.zipcodestogo.com/Hoosick Falls/NY/12090/" xr:uid="{88D8F788-AECB-4C83-B2B6-2801A5270262}"/>
    <hyperlink ref="F781" r:id="rId1560" display="https://www.zipcodestogo.com/Rensselaer/NY/" xr:uid="{56B97537-1A27-4546-8549-AB849BF57BB4}"/>
    <hyperlink ref="E782" r:id="rId1561" display="https://www.zipcodestogo.com/Howes Cave/NY/12092/" xr:uid="{BCB16F28-E0FC-4EB1-82F7-77B1CFB82FBA}"/>
    <hyperlink ref="F782" r:id="rId1562" display="https://www.zipcodestogo.com/Schoharie/NY/" xr:uid="{7A68AF9A-381E-4F74-BF74-160BE4477531}"/>
    <hyperlink ref="E783" r:id="rId1563" display="https://www.zipcodestogo.com/Jefferson/NY/12093/" xr:uid="{6DD7BF9F-4F67-4308-AC96-5E11F8B75813}"/>
    <hyperlink ref="F783" r:id="rId1564" display="https://www.zipcodestogo.com/Schoharie/NY/" xr:uid="{F7767661-3A42-42E9-BCA6-1D1A08F91EC4}"/>
    <hyperlink ref="E784" r:id="rId1565" display="https://www.zipcodestogo.com/Johnsonville/NY/12094/" xr:uid="{99C71112-5E08-4180-97B0-0A6FF5927C0C}"/>
    <hyperlink ref="F784" r:id="rId1566" display="https://www.zipcodestogo.com/Rensselaer/NY/" xr:uid="{0CB96E66-4F6D-4D95-9F84-0867AE45E99B}"/>
    <hyperlink ref="E785" r:id="rId1567" display="https://www.zipcodestogo.com/Johnstown/NY/12095/" xr:uid="{1C10EC2F-618D-49D4-8E6A-D729B92CBA0C}"/>
    <hyperlink ref="F785" r:id="rId1568" display="https://www.zipcodestogo.com/Fulton/NY/" xr:uid="{50439650-2C46-4499-9D65-56D8601515A6}"/>
    <hyperlink ref="E786" r:id="rId1569" display="https://www.zipcodestogo.com/Kinderhook/NY/12106/" xr:uid="{E3A7A141-B119-4873-A8A1-B99A93EEDF14}"/>
    <hyperlink ref="F786" r:id="rId1570" display="https://www.zipcodestogo.com/Columbia/NY/" xr:uid="{8EED969C-1D7E-4A87-8DA6-E54781C132E2}"/>
    <hyperlink ref="E787" r:id="rId1571" display="https://www.zipcodestogo.com/Knox/NY/12107/" xr:uid="{FA0DB5D1-8D02-404E-9961-8152D7B91574}"/>
    <hyperlink ref="F787" r:id="rId1572" display="https://www.zipcodestogo.com/Albany/NY/" xr:uid="{B9EBB548-DD20-4C3C-B535-A3D0A30364D3}"/>
    <hyperlink ref="E788" r:id="rId1573" display="https://www.zipcodestogo.com/Lake Pleasant/NY/12108/" xr:uid="{D2A6CB57-A9F4-4F39-975E-35BD34F110C6}"/>
    <hyperlink ref="F788" r:id="rId1574" display="https://www.zipcodestogo.com/Hamilton/NY/" xr:uid="{C375A7CC-F655-4CB7-AE79-52FF890010E1}"/>
    <hyperlink ref="E789" r:id="rId1575" display="https://www.zipcodestogo.com/Latham/NY/12110/" xr:uid="{97A9A85B-9405-49F5-A585-A376D7782418}"/>
    <hyperlink ref="F789" r:id="rId1576" display="https://www.zipcodestogo.com/Albany/NY/" xr:uid="{C11E40F0-DE03-49C1-A8FC-9D68E8CAC3BB}"/>
    <hyperlink ref="E790" r:id="rId1577" display="https://www.zipcodestogo.com/Malden Bridge/NY/12115/" xr:uid="{72C7E5C4-6EC5-4BAE-908D-CB0DFC31B99A}"/>
    <hyperlink ref="F790" r:id="rId1578" display="https://www.zipcodestogo.com/Columbia/NY/" xr:uid="{83563F49-6DC3-4DA9-B6F0-44D90AF063B1}"/>
    <hyperlink ref="E791" r:id="rId1579" display="https://www.zipcodestogo.com/Maryland/NY/12116/" xr:uid="{E4D33EA4-C8BB-476A-BB9F-9CF23AA7B0F0}"/>
    <hyperlink ref="F791" r:id="rId1580" display="https://www.zipcodestogo.com/Otsego/NY/" xr:uid="{3F3B0C6B-275F-4622-BE23-0D4DA1344642}"/>
    <hyperlink ref="E792" r:id="rId1581" display="https://www.zipcodestogo.com/Mayfield/NY/12117/" xr:uid="{B2D03E69-11A8-4301-B912-52A05A7D919D}"/>
    <hyperlink ref="F792" r:id="rId1582" display="https://www.zipcodestogo.com/Fulton/NY/" xr:uid="{34F1830C-E3C0-4DD8-88BC-F5662CB5F4FE}"/>
    <hyperlink ref="E793" r:id="rId1583" display="https://www.zipcodestogo.com/Mechanicville/NY/12118/" xr:uid="{E33B3DA5-5457-4383-9823-5044D4C99749}"/>
    <hyperlink ref="F793" r:id="rId1584" display="https://www.zipcodestogo.com/Saratoga/NY/" xr:uid="{F90019BA-FC45-46C9-B5F7-444D24C07089}"/>
    <hyperlink ref="E794" r:id="rId1585" display="https://www.zipcodestogo.com/Medusa/NY/12120/" xr:uid="{E0A8A8EA-CFE4-4B2B-965C-E28C2CAF66A0}"/>
    <hyperlink ref="F794" r:id="rId1586" display="https://www.zipcodestogo.com/Albany/NY/" xr:uid="{881AFF9C-6C3A-47D0-95FD-080F959DC17D}"/>
    <hyperlink ref="E795" r:id="rId1587" display="https://www.zipcodestogo.com/Melrose/NY/12121/" xr:uid="{46A9DE29-15EE-4EF5-AEAC-E11D9067A377}"/>
    <hyperlink ref="F795" r:id="rId1588" display="https://www.zipcodestogo.com/Rensselaer/NY/" xr:uid="{4EEC7E34-8578-4537-A91C-1421512B5F27}"/>
    <hyperlink ref="E796" r:id="rId1589" display="https://www.zipcodestogo.com/Middleburgh/NY/12122/" xr:uid="{833761FD-4A64-4F2D-97BE-912F5E5CA85C}"/>
    <hyperlink ref="F796" r:id="rId1590" display="https://www.zipcodestogo.com/Schoharie/NY/" xr:uid="{9BFD7144-7935-4DE5-9F11-3A8D34602FB5}"/>
    <hyperlink ref="E797" r:id="rId1591" display="https://www.zipcodestogo.com/Nassau/NY/12123/" xr:uid="{A2660EB9-1EF9-430F-9EFF-E53B85A4C767}"/>
    <hyperlink ref="F797" r:id="rId1592" display="https://www.zipcodestogo.com/Rensselaer/NY/" xr:uid="{9A252500-F3C1-4C54-BADC-208BD5DD690F}"/>
    <hyperlink ref="E798" r:id="rId1593" display="https://www.zipcodestogo.com/New Baltimore/NY/12124/" xr:uid="{B85C35F6-8217-4E0A-9CF3-709658484669}"/>
    <hyperlink ref="F798" r:id="rId1594" display="https://www.zipcodestogo.com/Greene/NY/" xr:uid="{9A51FA6E-DAEF-4922-AE9D-034FED510301}"/>
    <hyperlink ref="E799" r:id="rId1595" display="https://www.zipcodestogo.com/New Lebanon/NY/12125/" xr:uid="{35B8D03F-1FD6-4066-ABF6-08A4C9C0644B}"/>
    <hyperlink ref="F799" r:id="rId1596" display="https://www.zipcodestogo.com/Columbia/NY/" xr:uid="{60C7A233-8067-47B3-83C0-4B5C0FE5B65C}"/>
    <hyperlink ref="E800" r:id="rId1597" display="https://www.zipcodestogo.com/Newtonville/NY/12128/" xr:uid="{A19CF087-FC56-49C1-9A1B-528D6E7D057F}"/>
    <hyperlink ref="F800" r:id="rId1598" display="https://www.zipcodestogo.com/Albany/NY/" xr:uid="{D0E9F54F-7441-438D-AD11-3A050E1E88BC}"/>
    <hyperlink ref="E801" r:id="rId1599" display="https://www.zipcodestogo.com/Niverville/NY/12130/" xr:uid="{411B2A2E-C021-4473-A184-E2BDFBD94E27}"/>
    <hyperlink ref="F801" r:id="rId1600" display="https://www.zipcodestogo.com/Columbia/NY/" xr:uid="{D4EE3EB4-5272-422A-8947-7996F35E91E1}"/>
    <hyperlink ref="E802" r:id="rId1601" display="https://www.zipcodestogo.com/North Blenheim/NY/12131/" xr:uid="{9EA7AC54-4871-49C5-AF53-F1798D0EA9EC}"/>
    <hyperlink ref="F802" r:id="rId1602" display="https://www.zipcodestogo.com/Schoharie/NY/" xr:uid="{0EE41F8A-120A-4C2B-B836-7DDA8A48D632}"/>
    <hyperlink ref="E803" r:id="rId1603" display="https://www.zipcodestogo.com/North Chatham/NY/12132/" xr:uid="{CBCA5324-D745-485B-B3AF-11A6F5EBC14F}"/>
    <hyperlink ref="F803" r:id="rId1604" display="https://www.zipcodestogo.com/Columbia/NY/" xr:uid="{87E4459E-192C-4574-8AFA-B827B69535A7}"/>
    <hyperlink ref="E804" r:id="rId1605" display="https://www.zipcodestogo.com/North Hoosick/NY/12133/" xr:uid="{060181CD-B199-4DD6-8448-2387433C0FAE}"/>
    <hyperlink ref="F804" r:id="rId1606" display="https://www.zipcodestogo.com/Rensselaer/NY/" xr:uid="{DD3BD7CD-36A7-4E0B-9031-0FEFAF97194E}"/>
    <hyperlink ref="E805" r:id="rId1607" display="https://www.zipcodestogo.com/Northville/NY/12134/" xr:uid="{3A17E429-1D5F-4456-B619-FB6DDC378B8B}"/>
    <hyperlink ref="F805" r:id="rId1608" display="https://www.zipcodestogo.com/Fulton/NY/" xr:uid="{2AF8E77D-6B5E-4C93-BB9B-D6F03080F4C0}"/>
    <hyperlink ref="E806" r:id="rId1609" display="https://www.zipcodestogo.com/Old Chatham/NY/12136/" xr:uid="{BA0D8E4E-953D-4C70-A2BB-253657C177AD}"/>
    <hyperlink ref="F806" r:id="rId1610" display="https://www.zipcodestogo.com/Columbia/NY/" xr:uid="{67F42444-1B7C-4659-9579-503B581E317D}"/>
    <hyperlink ref="E807" r:id="rId1611" display="https://www.zipcodestogo.com/Pattersonville/NY/12137/" xr:uid="{4DABC8B6-6DF1-44FB-9B69-B4AF9EAC7938}"/>
    <hyperlink ref="F807" r:id="rId1612" display="https://www.zipcodestogo.com/Schenectady/NY/" xr:uid="{4E3A1257-A51F-4C2B-AEDB-2346FF43933D}"/>
    <hyperlink ref="E808" r:id="rId1613" display="https://www.zipcodestogo.com/Petersburg/NY/12138/" xr:uid="{B6CE41B2-83BE-45A8-B715-059F50EB4A0B}"/>
    <hyperlink ref="F808" r:id="rId1614" display="https://www.zipcodestogo.com/Rensselaer/NY/" xr:uid="{7D3A2056-C98F-43B8-BE7A-DEC5EEED23DA}"/>
    <hyperlink ref="E809" r:id="rId1615" display="https://www.zipcodestogo.com/Piseco/NY/12139/" xr:uid="{8F665FC5-B331-4B60-9861-7230AF160465}"/>
    <hyperlink ref="F809" r:id="rId1616" display="https://www.zipcodestogo.com/Hamilton/NY/" xr:uid="{396D8D71-877C-4848-8FF3-4C57C19E3B27}"/>
    <hyperlink ref="E810" r:id="rId1617" display="https://www.zipcodestogo.com/Poestenkill/NY/12140/" xr:uid="{98322ECA-BDDA-44C7-8ACF-9E9F78833BBB}"/>
    <hyperlink ref="F810" r:id="rId1618" display="https://www.zipcodestogo.com/Rensselaer/NY/" xr:uid="{BCA31498-512E-4408-910A-6101E7CCEA95}"/>
    <hyperlink ref="E811" r:id="rId1619" display="https://www.zipcodestogo.com/Quaker Street/NY/12141/" xr:uid="{BDE027A5-45A0-4BE5-B1BA-B91544456291}"/>
    <hyperlink ref="F811" r:id="rId1620" display="https://www.zipcodestogo.com/Schenectady/NY/" xr:uid="{CAEC5F91-0A9B-4C7E-8C30-C017853EEDF8}"/>
    <hyperlink ref="E812" r:id="rId1621" display="https://www.zipcodestogo.com/Ravena/NY/12143/" xr:uid="{7757CA8A-3D4E-41D9-8603-89D3BFF1C41C}"/>
    <hyperlink ref="F812" r:id="rId1622" display="https://www.zipcodestogo.com/Albany/NY/" xr:uid="{70F0822A-0FD1-4A0F-8D6C-95C32E1D32AC}"/>
    <hyperlink ref="E813" r:id="rId1623" display="https://www.zipcodestogo.com/Rensselaer/NY/12144/" xr:uid="{1F5706A2-3AE8-4FFA-90E2-2190F1649592}"/>
    <hyperlink ref="F813" r:id="rId1624" display="https://www.zipcodestogo.com/Rensselaer/NY/" xr:uid="{9495A22F-6311-46C7-B5BB-0178978CB4EB}"/>
    <hyperlink ref="E814" r:id="rId1625" display="https://www.zipcodestogo.com/Rensselaerville/NY/12147/" xr:uid="{1A502C99-4C18-4650-8F88-8B627681750A}"/>
    <hyperlink ref="F814" r:id="rId1626" display="https://www.zipcodestogo.com/Albany/NY/" xr:uid="{29FF1E1B-7D5D-4E56-93C5-1DB44637FC25}"/>
    <hyperlink ref="E815" r:id="rId1627" display="https://www.zipcodestogo.com/Rexford/NY/12148/" xr:uid="{DC176280-45D6-42D8-BFA7-9DB5CD993E8D}"/>
    <hyperlink ref="F815" r:id="rId1628" display="https://www.zipcodestogo.com/Saratoga/NY/" xr:uid="{CC46C8EE-4A4F-46B5-8C33-D50C815E8A02}"/>
    <hyperlink ref="E816" r:id="rId1629" display="https://www.zipcodestogo.com/Richmondville/NY/12149/" xr:uid="{3BD24AC3-E6BC-4B2E-887B-CFD9E2E4E81C}"/>
    <hyperlink ref="F816" r:id="rId1630" display="https://www.zipcodestogo.com/Schoharie/NY/" xr:uid="{74A9B789-E0FB-48D4-A9C9-F1971B31C556}"/>
    <hyperlink ref="E817" r:id="rId1631" display="https://www.zipcodestogo.com/Rotterdam Junction/NY/12150/" xr:uid="{65DD54DE-7922-43D0-B1DF-97A022F71475}"/>
    <hyperlink ref="F817" r:id="rId1632" display="https://www.zipcodestogo.com/Schenectady/NY/" xr:uid="{9929362E-0995-4E94-BEA7-456142683724}"/>
    <hyperlink ref="E818" r:id="rId1633" display="https://www.zipcodestogo.com/Round Lake/NY/12151/" xr:uid="{672F7113-73D9-4EE5-9F13-4705EBCF25A9}"/>
    <hyperlink ref="F818" r:id="rId1634" display="https://www.zipcodestogo.com/Saratoga/NY/" xr:uid="{6CEEE5A0-86FF-4D71-B1F3-1BE4687E6DF7}"/>
    <hyperlink ref="E819" r:id="rId1635" display="https://www.zipcodestogo.com/Sand Lake/NY/12153/" xr:uid="{2F772E70-1307-4F09-85EC-A4B94A3832EE}"/>
    <hyperlink ref="F819" r:id="rId1636" display="https://www.zipcodestogo.com/Rensselaer/NY/" xr:uid="{AC841DA7-C159-4396-BD88-4E043C71A924}"/>
    <hyperlink ref="E820" r:id="rId1637" display="https://www.zipcodestogo.com/Schaghticoke/NY/12154/" xr:uid="{C9A10C09-3EA4-4B34-9D5A-92F0687A229C}"/>
    <hyperlink ref="F820" r:id="rId1638" display="https://www.zipcodestogo.com/Rensselaer/NY/" xr:uid="{5247859C-D073-448D-B8E6-69EC3EF7278F}"/>
    <hyperlink ref="E821" r:id="rId1639" display="https://www.zipcodestogo.com/Schenevus/NY/12155/" xr:uid="{E684167F-EBF1-47C1-8C32-DDF1E876EADF}"/>
    <hyperlink ref="F821" r:id="rId1640" display="https://www.zipcodestogo.com/Otsego/NY/" xr:uid="{0D6B5EED-6613-4483-B630-CA1BCE7904CA}"/>
    <hyperlink ref="E822" r:id="rId1641" display="https://www.zipcodestogo.com/Schodack Landing/NY/12156/" xr:uid="{779C68B0-FB22-48E2-B1B9-D2A2A1480FC2}"/>
    <hyperlink ref="F822" r:id="rId1642" display="https://www.zipcodestogo.com/Rensselaer/NY/" xr:uid="{7B77FB79-01BE-440A-8F27-4EB630050BDF}"/>
    <hyperlink ref="E823" r:id="rId1643" display="https://www.zipcodestogo.com/Schoharie/NY/12157/" xr:uid="{9FF1CB1F-9DD0-4770-ACB8-703652F9F620}"/>
    <hyperlink ref="F823" r:id="rId1644" display="https://www.zipcodestogo.com/Schoharie/NY/" xr:uid="{BB32BC23-CF9C-40C2-9C1A-B67FE4E42D6F}"/>
    <hyperlink ref="E824" r:id="rId1645" display="https://www.zipcodestogo.com/Selkirk/NY/12158/" xr:uid="{4CAAF0D8-F1B7-4680-8BAB-AC2A4DF1776E}"/>
    <hyperlink ref="F824" r:id="rId1646" display="https://www.zipcodestogo.com/Albany/NY/" xr:uid="{1974AA0D-F9E1-444C-8011-E131EE80EDE7}"/>
    <hyperlink ref="E825" r:id="rId1647" display="https://www.zipcodestogo.com/Slingerlands/NY/12159/" xr:uid="{D17B6DE4-B178-4FE5-A094-EBCB35872051}"/>
    <hyperlink ref="F825" r:id="rId1648" display="https://www.zipcodestogo.com/Albany/NY/" xr:uid="{629FC6A4-A3F2-4DF8-A721-703D404FDE59}"/>
    <hyperlink ref="E826" r:id="rId1649" display="https://www.zipcodestogo.com/Sloansville/NY/12160/" xr:uid="{FE6463C7-6B79-4387-B404-FE85E0C0ABE1}"/>
    <hyperlink ref="F826" r:id="rId1650" display="https://www.zipcodestogo.com/Schoharie/NY/" xr:uid="{A581178D-567B-464F-BE05-AE3B6F649359}"/>
    <hyperlink ref="E827" r:id="rId1651" display="https://www.zipcodestogo.com/South Bethlehem/NY/12161/" xr:uid="{5957C7C8-26D9-43A1-9CBA-FD2C3988665A}"/>
    <hyperlink ref="F827" r:id="rId1652" display="https://www.zipcodestogo.com/Albany/NY/" xr:uid="{CC2C3EA2-B472-4463-B6FB-19E4DBA90581}"/>
    <hyperlink ref="E828" r:id="rId1653" display="https://www.zipcodestogo.com/Speculator/NY/12164/" xr:uid="{06F81539-6448-4D1A-988E-0D714C9BF14C}"/>
    <hyperlink ref="F828" r:id="rId1654" display="https://www.zipcodestogo.com/Hamilton/NY/" xr:uid="{5923ECA8-F599-4147-84B1-7253B18A211E}"/>
    <hyperlink ref="E829" r:id="rId1655" display="https://www.zipcodestogo.com/Spencertown/NY/12165/" xr:uid="{24FE6B24-5BA4-4D9D-999D-71C4F2CAFAA1}"/>
    <hyperlink ref="F829" r:id="rId1656" display="https://www.zipcodestogo.com/Columbia/NY/" xr:uid="{26CEE25B-717B-4E65-BCC7-FB3702591E55}"/>
    <hyperlink ref="E830" r:id="rId1657" display="https://www.zipcodestogo.com/Sprakers/NY/12166/" xr:uid="{746C8134-49CA-4008-90A0-91C9147BAFE7}"/>
    <hyperlink ref="F830" r:id="rId1658" display="https://www.zipcodestogo.com/Montgomery/NY/" xr:uid="{565C8E35-4C8F-4DF0-AA95-E0ED4B800D4B}"/>
    <hyperlink ref="E831" r:id="rId1659" display="https://www.zipcodestogo.com/Stamford/NY/12167/" xr:uid="{508140DD-3059-4944-A03B-D11F5CC9C098}"/>
    <hyperlink ref="F831" r:id="rId1660" display="https://www.zipcodestogo.com/Delaware/NY/" xr:uid="{47022368-F9B9-43B0-9853-4D5682EA2144}"/>
    <hyperlink ref="E832" r:id="rId1661" display="https://www.zipcodestogo.com/Stephentown/NY/12168/" xr:uid="{D13F8F57-B4AA-4AC7-B80D-6BDA9DDAE725}"/>
    <hyperlink ref="F832" r:id="rId1662" display="https://www.zipcodestogo.com/Rensselaer/NY/" xr:uid="{E40BCD0A-11FC-4145-AFE9-9F5E6BFDCC3D}"/>
    <hyperlink ref="E833" r:id="rId1663" display="https://www.zipcodestogo.com/Stephentown/NY/12169/" xr:uid="{7037858F-4769-41B2-89D8-A3476C04411A}"/>
    <hyperlink ref="F833" r:id="rId1664" display="https://www.zipcodestogo.com/Rensselaer/NY/" xr:uid="{2DE5A770-1093-43E4-98A0-30E5EABAAE8F}"/>
    <hyperlink ref="E834" r:id="rId1665" display="https://www.zipcodestogo.com/Stillwater/NY/12170/" xr:uid="{163ACBDD-8408-4937-AF7E-520FD890CE74}"/>
    <hyperlink ref="F834" r:id="rId1666" display="https://www.zipcodestogo.com/Saratoga/NY/" xr:uid="{F005443D-3233-473F-B5F3-FCEC7D5A84A9}"/>
    <hyperlink ref="E835" r:id="rId1667" display="https://www.zipcodestogo.com/Stottville/NY/12172/" xr:uid="{6D588A82-86F8-4D1A-A3E5-FB1CF022B1E7}"/>
    <hyperlink ref="F835" r:id="rId1668" display="https://www.zipcodestogo.com/Columbia/NY/" xr:uid="{E84B0654-588C-4BF7-AE08-320621DD6DEB}"/>
    <hyperlink ref="E836" r:id="rId1669" display="https://www.zipcodestogo.com/Stuyvesant/NY/12173/" xr:uid="{4BB393CA-1B62-49D3-B987-3A949D0D70EE}"/>
    <hyperlink ref="F836" r:id="rId1670" display="https://www.zipcodestogo.com/Columbia/NY/" xr:uid="{42F0E5C2-998F-4971-9BA6-D8C3B1DB07FE}"/>
    <hyperlink ref="E837" r:id="rId1671" display="https://www.zipcodestogo.com/Stuyvesant Falls/NY/12174/" xr:uid="{32D63E3F-266F-466A-B3D0-E10B76624B77}"/>
    <hyperlink ref="F837" r:id="rId1672" display="https://www.zipcodestogo.com/Columbia/NY/" xr:uid="{1C1C7613-9CFF-4AC0-8881-5A5FD2A2CBCC}"/>
    <hyperlink ref="E838" r:id="rId1673" display="https://www.zipcodestogo.com/Summit/NY/12175/" xr:uid="{5AF9FAC5-1902-4D16-9EEC-35F58A533FA8}"/>
    <hyperlink ref="F838" r:id="rId1674" display="https://www.zipcodestogo.com/Schoharie/NY/" xr:uid="{8934C49F-A255-41C0-AF55-B3D6865D366A}"/>
    <hyperlink ref="E839" r:id="rId1675" display="https://www.zipcodestogo.com/Surprise/NY/12176/" xr:uid="{58B11687-C6F0-4643-A5B4-AAD90BF6F541}"/>
    <hyperlink ref="F839" r:id="rId1676" display="https://www.zipcodestogo.com/Greene/NY/" xr:uid="{562F4A1D-B283-48F7-9211-64DF9EFDB987}"/>
    <hyperlink ref="E840" r:id="rId1677" display="https://www.zipcodestogo.com/Tribes Hill/NY/12177/" xr:uid="{6F1FC481-0DD0-4828-808B-CD933CAEEFBE}"/>
    <hyperlink ref="F840" r:id="rId1678" display="https://www.zipcodestogo.com/Montgomery/NY/" xr:uid="{F245888A-61FA-4CDD-B0EB-CF707685A2B0}"/>
    <hyperlink ref="E841" r:id="rId1679" display="https://www.zipcodestogo.com/Troy/NY/12180/" xr:uid="{F2F4BF4A-4031-43EA-A8F8-4DF61D366D40}"/>
    <hyperlink ref="F841" r:id="rId1680" display="https://www.zipcodestogo.com/Rensselaer/NY/" xr:uid="{2F88129B-61F3-4C6B-800F-7093DB75CCE1}"/>
    <hyperlink ref="E842" r:id="rId1681" display="https://www.zipcodestogo.com/Troy/NY/12181/" xr:uid="{274ED173-CD59-4A9E-B69F-142A908776D6}"/>
    <hyperlink ref="F842" r:id="rId1682" display="https://www.zipcodestogo.com/Rensselaer/NY/" xr:uid="{87A8E5D8-10C8-41C8-BA83-4B499E80C1B2}"/>
    <hyperlink ref="E843" r:id="rId1683" display="https://www.zipcodestogo.com/Troy/NY/12182/" xr:uid="{A5B0E484-0C5B-4506-B614-47AA3519CD9B}"/>
    <hyperlink ref="F843" r:id="rId1684" display="https://www.zipcodestogo.com/Rensselaer/NY/" xr:uid="{15B930FA-8899-47C9-B66B-56F062AD0D4D}"/>
    <hyperlink ref="E844" r:id="rId1685" display="https://www.zipcodestogo.com/Troy/NY/12183/" xr:uid="{1B5FC19E-9894-4066-9BC8-1696B5E60127}"/>
    <hyperlink ref="F844" r:id="rId1686" display="https://www.zipcodestogo.com/Albany/NY/" xr:uid="{FA546302-C526-4B3D-BFDC-7CB07A408B94}"/>
    <hyperlink ref="E845" r:id="rId1687" display="https://www.zipcodestogo.com/Valatie/NY/12184/" xr:uid="{E690612C-A0CD-4767-A91D-EE55EB7DA277}"/>
    <hyperlink ref="F845" r:id="rId1688" display="https://www.zipcodestogo.com/Columbia/NY/" xr:uid="{6DB595CA-C63B-4AE4-A444-47C7CEC4736D}"/>
    <hyperlink ref="E846" r:id="rId1689" display="https://www.zipcodestogo.com/Valley Falls/NY/12185/" xr:uid="{F0072CFA-B0AE-4F29-85C5-4D5A3FEA25B3}"/>
    <hyperlink ref="F846" r:id="rId1690" display="https://www.zipcodestogo.com/Rensselaer/NY/" xr:uid="{B77C4785-7C1F-4CBB-A458-60DCEF35A082}"/>
    <hyperlink ref="E847" r:id="rId1691" display="https://www.zipcodestogo.com/Voorheesville/NY/12186/" xr:uid="{5A3D7637-2DD1-436C-9DC4-BAD843F59C02}"/>
    <hyperlink ref="F847" r:id="rId1692" display="https://www.zipcodestogo.com/Albany/NY/" xr:uid="{EE447FFF-269E-455B-9FF9-FC2031CAE7CB}"/>
    <hyperlink ref="E848" r:id="rId1693" display="https://www.zipcodestogo.com/Warnerville/NY/12187/" xr:uid="{62241F9D-B721-406B-9149-DBA8BF5D9414}"/>
    <hyperlink ref="F848" r:id="rId1694" display="https://www.zipcodestogo.com/Schoharie/NY/" xr:uid="{26EE0F2F-C59F-4464-8654-46AA27AA28F4}"/>
    <hyperlink ref="E849" r:id="rId1695" display="https://www.zipcodestogo.com/Waterford/NY/12188/" xr:uid="{309008CF-893D-4866-8B4E-0EE1430CF71F}"/>
    <hyperlink ref="F849" r:id="rId1696" display="https://www.zipcodestogo.com/Saratoga/NY/" xr:uid="{D681F681-29B1-4425-853E-132F5E80BC69}"/>
    <hyperlink ref="E850" r:id="rId1697" display="https://www.zipcodestogo.com/Watervliet/NY/12189/" xr:uid="{B6A07533-216C-4A44-9EE5-F60545EEA26E}"/>
    <hyperlink ref="F850" r:id="rId1698" display="https://www.zipcodestogo.com/Albany/NY/" xr:uid="{9556B384-A947-4D2B-BB12-412A2DEEA4F5}"/>
    <hyperlink ref="E851" r:id="rId1699" display="https://www.zipcodestogo.com/Wells/NY/12190/" xr:uid="{41B56138-11FB-4EAD-A36B-765EC2530AFF}"/>
    <hyperlink ref="F851" r:id="rId1700" display="https://www.zipcodestogo.com/Hamilton/NY/" xr:uid="{9C3B4CC5-77CD-48DB-B094-0240A346265D}"/>
    <hyperlink ref="E852" r:id="rId1701" display="https://www.zipcodestogo.com/West Coxsackie/NY/12192/" xr:uid="{1813C759-FC31-4145-BC5C-226809360297}"/>
    <hyperlink ref="F852" r:id="rId1702" display="https://www.zipcodestogo.com/Greene/NY/" xr:uid="{E8481CA4-7373-47CB-AFF9-FDDEEC2BBBDC}"/>
    <hyperlink ref="E853" r:id="rId1703" display="https://www.zipcodestogo.com/Westerlo/NY/12193/" xr:uid="{98646B49-E8B1-47FA-9CE0-F723FECE2E6C}"/>
    <hyperlink ref="F853" r:id="rId1704" display="https://www.zipcodestogo.com/Albany/NY/" xr:uid="{E53756FA-0238-4054-AADA-FAE945E000CC}"/>
    <hyperlink ref="E854" r:id="rId1705" display="https://www.zipcodestogo.com/West Fulton/NY/12194/" xr:uid="{163823D7-E8D7-4E33-8F82-1A289ADDECE8}"/>
    <hyperlink ref="F854" r:id="rId1706" display="https://www.zipcodestogo.com/Schoharie/NY/" xr:uid="{722AB562-AED8-446A-9E95-203740114784}"/>
    <hyperlink ref="E855" r:id="rId1707" display="https://www.zipcodestogo.com/West Lebanon/NY/12195/" xr:uid="{2A1CCFEF-1A72-4BC8-A7A5-B3DC7B74E74C}"/>
    <hyperlink ref="F855" r:id="rId1708" display="https://www.zipcodestogo.com/Columbia/NY/" xr:uid="{6F8F206A-7726-4F81-BD29-585B34E66D7D}"/>
    <hyperlink ref="E856" r:id="rId1709" display="https://www.zipcodestogo.com/West Sand Lake/NY/12196/" xr:uid="{EE84F69A-3EF4-4444-809D-FF7071B7B0CF}"/>
    <hyperlink ref="F856" r:id="rId1710" display="https://www.zipcodestogo.com/Rensselaer/NY/" xr:uid="{1E3CB5FA-DAA4-42D0-B91D-6465FEE039A4}"/>
    <hyperlink ref="E857" r:id="rId1711" display="https://www.zipcodestogo.com/Worcester/NY/12197/" xr:uid="{C8FC3CDF-ACDC-4E5B-BE91-CBDEA49D5B44}"/>
    <hyperlink ref="F857" r:id="rId1712" display="https://www.zipcodestogo.com/Otsego/NY/" xr:uid="{2138DAD6-ED62-40E0-B8BB-B86C995A5A4F}"/>
    <hyperlink ref="E858" r:id="rId1713" display="https://www.zipcodestogo.com/Wynantskill/NY/12198/" xr:uid="{61AB1762-8A40-4AB2-AED8-607939E03FD3}"/>
    <hyperlink ref="F858" r:id="rId1714" display="https://www.zipcodestogo.com/Rensselaer/NY/" xr:uid="{0B83171F-BA1A-4F5C-9330-3065091EC868}"/>
    <hyperlink ref="E859" r:id="rId1715" display="https://www.zipcodestogo.com/Albany/NY/12201/" xr:uid="{66B688C6-6A84-4BE1-B546-56F1C7D7ED0C}"/>
    <hyperlink ref="F859" r:id="rId1716" display="https://www.zipcodestogo.com/Albany/NY/" xr:uid="{0C58807F-D802-4014-A677-03AA30821980}"/>
    <hyperlink ref="E860" r:id="rId1717" display="https://www.zipcodestogo.com/Albany/NY/12202/" xr:uid="{A30A335E-ED35-4C83-AAB1-84613A4CBFE0}"/>
    <hyperlink ref="F860" r:id="rId1718" display="https://www.zipcodestogo.com/Albany/NY/" xr:uid="{3F1466B5-DACF-4686-A0C8-698F9CFA7332}"/>
    <hyperlink ref="E861" r:id="rId1719" display="https://www.zipcodestogo.com/Albany/NY/12203/" xr:uid="{01DB5FA5-327C-43B0-9DDC-F52CA42F7B72}"/>
    <hyperlink ref="F861" r:id="rId1720" display="https://www.zipcodestogo.com/Albany/NY/" xr:uid="{78D06241-74AE-4700-A0AC-98E9E22C0E28}"/>
    <hyperlink ref="E862" r:id="rId1721" display="https://www.zipcodestogo.com/Albany/NY/12204/" xr:uid="{493B8AB3-D605-4D36-ACFE-E846A1C9CA12}"/>
    <hyperlink ref="F862" r:id="rId1722" display="https://www.zipcodestogo.com/Albany/NY/" xr:uid="{263B8A34-C4E5-427E-BFF8-72A16103D32F}"/>
    <hyperlink ref="E863" r:id="rId1723" display="https://www.zipcodestogo.com/Albany/NY/12205/" xr:uid="{D4C0DAB5-AEB0-4D93-8650-7D78BE1A1E5D}"/>
    <hyperlink ref="F863" r:id="rId1724" display="https://www.zipcodestogo.com/Albany/NY/" xr:uid="{5362C661-9A58-4E6E-A1AB-846138C88F7B}"/>
    <hyperlink ref="E864" r:id="rId1725" display="https://www.zipcodestogo.com/Albany/NY/12206/" xr:uid="{434EEAF8-2007-487F-9B49-3C349174CE44}"/>
    <hyperlink ref="F864" r:id="rId1726" display="https://www.zipcodestogo.com/Albany/NY/" xr:uid="{57696191-6FAD-4223-8EBF-D29F63036502}"/>
    <hyperlink ref="E865" r:id="rId1727" display="https://www.zipcodestogo.com/Albany/NY/12207/" xr:uid="{CAB9B00F-52B5-4E3D-9219-52527D69EF0A}"/>
    <hyperlink ref="F865" r:id="rId1728" display="https://www.zipcodestogo.com/Albany/NY/" xr:uid="{3D2B931E-39BF-4EE9-8EA4-DAC96264E84B}"/>
    <hyperlink ref="E866" r:id="rId1729" display="https://www.zipcodestogo.com/Albany/NY/12208/" xr:uid="{A045F1DA-E491-4899-9BE0-0D7675C8A0B5}"/>
    <hyperlink ref="F866" r:id="rId1730" display="https://www.zipcodestogo.com/Albany/NY/" xr:uid="{D8ABD584-01AF-435E-A755-F1D3E1DB769D}"/>
    <hyperlink ref="E867" r:id="rId1731" display="https://www.zipcodestogo.com/Albany/NY/12209/" xr:uid="{269A8F1A-169B-4D0C-BC7E-0B29F706BC88}"/>
    <hyperlink ref="F867" r:id="rId1732" display="https://www.zipcodestogo.com/Albany/NY/" xr:uid="{73D605DC-1EFD-41C6-9F18-0399BCC0391F}"/>
    <hyperlink ref="E868" r:id="rId1733" display="https://www.zipcodestogo.com/Albany/NY/12210/" xr:uid="{807FDDFD-2640-44E5-87E6-A0CB1F6760F1}"/>
    <hyperlink ref="F868" r:id="rId1734" display="https://www.zipcodestogo.com/Albany/NY/" xr:uid="{01700A9A-2C5E-4412-A97A-1C4F2F1F0DB6}"/>
    <hyperlink ref="E869" r:id="rId1735" display="https://www.zipcodestogo.com/Albany/NY/12211/" xr:uid="{866334BD-0C7E-42F5-9B24-DD2C71BFE677}"/>
    <hyperlink ref="F869" r:id="rId1736" display="https://www.zipcodestogo.com/Albany/NY/" xr:uid="{04F33892-F2C0-4FA7-A824-CD94D68FD92C}"/>
    <hyperlink ref="E870" r:id="rId1737" display="https://www.zipcodestogo.com/Albany/NY/12212/" xr:uid="{475D4F82-53C1-40B3-B27F-2B41250CCC4B}"/>
    <hyperlink ref="F870" r:id="rId1738" display="https://www.zipcodestogo.com/Albany/NY/" xr:uid="{79F00878-338B-4FEA-9D82-18395D004E65}"/>
    <hyperlink ref="E871" r:id="rId1739" display="https://www.zipcodestogo.com/Albany/NY/12214/" xr:uid="{B87C5837-C854-4750-AF1B-C24C7ECBB9C1}"/>
    <hyperlink ref="F871" r:id="rId1740" display="https://www.zipcodestogo.com/Albany/NY/" xr:uid="{AEA33FBD-8E65-4E1D-B960-D87129C3365E}"/>
    <hyperlink ref="E872" r:id="rId1741" display="https://www.zipcodestogo.com/Albany/NY/12220/" xr:uid="{18475916-1C4B-46AB-A4B1-BA53C2777608}"/>
    <hyperlink ref="F872" r:id="rId1742" display="https://www.zipcodestogo.com/Albany/NY/" xr:uid="{51151ECB-7C2A-4EB9-B8C6-8009290F319C}"/>
    <hyperlink ref="E873" r:id="rId1743" display="https://www.zipcodestogo.com/Albany/NY/12222/" xr:uid="{04AA79FB-CB24-4734-98DC-EE3B98C09686}"/>
    <hyperlink ref="F873" r:id="rId1744" display="https://www.zipcodestogo.com/Albany/NY/" xr:uid="{592FDD97-AE93-4872-8BFC-804253FB8D29}"/>
    <hyperlink ref="E874" r:id="rId1745" display="https://www.zipcodestogo.com/Albany/NY/12223/" xr:uid="{AD2E8029-AABD-438F-B8DF-356807633ADA}"/>
    <hyperlink ref="F874" r:id="rId1746" display="https://www.zipcodestogo.com/Albany/NY/" xr:uid="{717882BB-60A2-4592-BA0F-7CA77C49EE92}"/>
    <hyperlink ref="E875" r:id="rId1747" display="https://www.zipcodestogo.com/Albany/NY/12224/" xr:uid="{310C9B39-A7F9-418B-81E1-720BB95BFB19}"/>
    <hyperlink ref="F875" r:id="rId1748" display="https://www.zipcodestogo.com/Albany/NY/" xr:uid="{7E8715A8-0065-4DF9-BD50-218AF16B7276}"/>
    <hyperlink ref="E876" r:id="rId1749" display="https://www.zipcodestogo.com/Albany/NY/12225/" xr:uid="{02847DC1-AA60-45A1-AB88-C114E928044A}"/>
    <hyperlink ref="F876" r:id="rId1750" display="https://www.zipcodestogo.com/Albany/NY/" xr:uid="{9521B39C-CF3B-4433-B949-0CA8B00E7BD5}"/>
    <hyperlink ref="E877" r:id="rId1751" display="https://www.zipcodestogo.com/Albany/NY/12226/" xr:uid="{875F3C5A-BC2D-4823-AA95-79DF2B348F92}"/>
    <hyperlink ref="F877" r:id="rId1752" display="https://www.zipcodestogo.com/Albany/NY/" xr:uid="{8457E02D-4A71-43BD-8945-34681E44C274}"/>
    <hyperlink ref="E878" r:id="rId1753" display="https://www.zipcodestogo.com/Albany/NY/12227/" xr:uid="{A69B60F8-0AC1-449E-8C5F-EB3A808A950B}"/>
    <hyperlink ref="F878" r:id="rId1754" display="https://www.zipcodestogo.com/Albany/NY/" xr:uid="{9836D1CC-17EF-4290-83C5-BC365061DAAF}"/>
    <hyperlink ref="E879" r:id="rId1755" display="https://www.zipcodestogo.com/Albany/NY/12228/" xr:uid="{4B6B0C0B-40FC-4656-A5F4-8B0ED434A6B9}"/>
    <hyperlink ref="F879" r:id="rId1756" display="https://www.zipcodestogo.com/Albany/NY/" xr:uid="{8980B73E-3041-4503-8E99-09345F77BA5C}"/>
    <hyperlink ref="E880" r:id="rId1757" display="https://www.zipcodestogo.com/Albany/NY/12229/" xr:uid="{224BE78A-AB45-40DB-B276-ED2BEE8B477E}"/>
    <hyperlink ref="F880" r:id="rId1758" display="https://www.zipcodestogo.com/Albany/NY/" xr:uid="{74F2779E-654C-4536-8014-51E3EEF1D476}"/>
    <hyperlink ref="E881" r:id="rId1759" display="https://www.zipcodestogo.com/Albany/NY/12230/" xr:uid="{75CA5F58-7D9B-46FF-B5E4-050D754F7231}"/>
    <hyperlink ref="F881" r:id="rId1760" display="https://www.zipcodestogo.com/Albany/NY/" xr:uid="{DFDC3697-6D5A-4ECB-A919-ADA2D2D8FF0C}"/>
    <hyperlink ref="E882" r:id="rId1761" display="https://www.zipcodestogo.com/Albany/NY/12231/" xr:uid="{5F898FE4-A446-4F95-B919-23E42BC3AC42}"/>
    <hyperlink ref="F882" r:id="rId1762" display="https://www.zipcodestogo.com/Albany/NY/" xr:uid="{BDD14235-EAF0-4870-B06D-3C33F84C6EDE}"/>
    <hyperlink ref="E883" r:id="rId1763" display="https://www.zipcodestogo.com/Albany/NY/12232/" xr:uid="{D4EF79F6-8CD9-4ABD-8315-45508C0129EA}"/>
    <hyperlink ref="F883" r:id="rId1764" display="https://www.zipcodestogo.com/Albany/NY/" xr:uid="{CCFB91BD-9FE9-46F5-B47B-004A10CAD997}"/>
    <hyperlink ref="E884" r:id="rId1765" display="https://www.zipcodestogo.com/Albany/NY/12233/" xr:uid="{B0EFC1CA-4FA9-447C-95E2-EC9124BB1B55}"/>
    <hyperlink ref="F884" r:id="rId1766" display="https://www.zipcodestogo.com/Albany/NY/" xr:uid="{7877EED8-84BE-47CA-922E-83B9E265BA9D}"/>
    <hyperlink ref="E885" r:id="rId1767" display="https://www.zipcodestogo.com/Albany/NY/12234/" xr:uid="{B42B7148-1CAE-4BAE-913D-B59F5F3C8112}"/>
    <hyperlink ref="F885" r:id="rId1768" display="https://www.zipcodestogo.com/Albany/NY/" xr:uid="{03569572-653F-4FBC-803A-C664108352BD}"/>
    <hyperlink ref="E886" r:id="rId1769" display="https://www.zipcodestogo.com/Albany/NY/12235/" xr:uid="{BB02D92B-B69E-4FF4-845E-6CF24831E06F}"/>
    <hyperlink ref="F886" r:id="rId1770" display="https://www.zipcodestogo.com/Albany/NY/" xr:uid="{7A0CF8E7-D711-4106-B3A4-9C708496D7F7}"/>
    <hyperlink ref="E887" r:id="rId1771" display="https://www.zipcodestogo.com/Albany/NY/12236/" xr:uid="{6BEF5C19-9232-4A9B-9155-5539B88D79CD}"/>
    <hyperlink ref="F887" r:id="rId1772" display="https://www.zipcodestogo.com/Albany/NY/" xr:uid="{20743CBD-B279-455D-AD14-0AA7039E96BE}"/>
    <hyperlink ref="E888" r:id="rId1773" display="https://www.zipcodestogo.com/Albany/NY/12237/" xr:uid="{8E0F6AAB-9630-43D0-A03E-C534376E98B0}"/>
    <hyperlink ref="F888" r:id="rId1774" display="https://www.zipcodestogo.com/Albany/NY/" xr:uid="{D3493082-FD9E-47D9-B353-F4A3773DCD68}"/>
    <hyperlink ref="E889" r:id="rId1775" display="https://www.zipcodestogo.com/Albany/NY/12238/" xr:uid="{8D0B6DB9-7BFB-40EA-866B-D35CCBBA08DF}"/>
    <hyperlink ref="F889" r:id="rId1776" display="https://www.zipcodestogo.com/Albany/NY/" xr:uid="{D8DAE24E-C391-4250-8F2F-EB0FE85D6969}"/>
    <hyperlink ref="E890" r:id="rId1777" display="https://www.zipcodestogo.com/Albany/NY/12239/" xr:uid="{C9F4945B-4C69-4496-BF3B-E61B6A48B3CD}"/>
    <hyperlink ref="F890" r:id="rId1778" display="https://www.zipcodestogo.com/Albany/NY/" xr:uid="{07F2BCEE-B1D2-4545-A139-E81A99CD1EFD}"/>
    <hyperlink ref="E891" r:id="rId1779" display="https://www.zipcodestogo.com/Albany/NY/12240/" xr:uid="{7D2CC8DC-9EF9-4EFE-B686-5272924DE5E7}"/>
    <hyperlink ref="F891" r:id="rId1780" display="https://www.zipcodestogo.com/Albany/NY/" xr:uid="{FB62BEED-3B62-4A81-9BC6-5EEFB3040C3F}"/>
    <hyperlink ref="E892" r:id="rId1781" display="https://www.zipcodestogo.com/Albany/NY/12241/" xr:uid="{71A34D13-9896-48CC-88AB-C279728BA288}"/>
    <hyperlink ref="F892" r:id="rId1782" display="https://www.zipcodestogo.com/Albany/NY/" xr:uid="{6194E1FD-9562-4F71-AE96-36D5D3DD7264}"/>
    <hyperlink ref="E893" r:id="rId1783" display="https://www.zipcodestogo.com/Albany/NY/12242/" xr:uid="{62C7C85B-AADA-4110-9090-A819FD1B0D00}"/>
    <hyperlink ref="F893" r:id="rId1784" display="https://www.zipcodestogo.com/Albany/NY/" xr:uid="{067940DB-11A9-4589-A0CD-44992A56E302}"/>
    <hyperlink ref="E894" r:id="rId1785" display="https://www.zipcodestogo.com/Albany/NY/12243/" xr:uid="{CD9CB7B3-9AD2-4C85-933A-A36CC79A2A7E}"/>
    <hyperlink ref="F894" r:id="rId1786" display="https://www.zipcodestogo.com/Albany/NY/" xr:uid="{EC3DAB03-8D08-4D28-B2CD-BBD0164C5C16}"/>
    <hyperlink ref="E895" r:id="rId1787" display="https://www.zipcodestogo.com/Albany/NY/12244/" xr:uid="{423AA8C4-9A9C-4B52-B3AB-79FC322C5A5D}"/>
    <hyperlink ref="F895" r:id="rId1788" display="https://www.zipcodestogo.com/Albany/NY/" xr:uid="{5F7A2AE0-CC46-46A8-8704-A047B898ED5B}"/>
    <hyperlink ref="E896" r:id="rId1789" display="https://www.zipcodestogo.com/Albany/NY/12245/" xr:uid="{E0599FA7-9671-44EC-8F28-3FEA4613EFA1}"/>
    <hyperlink ref="F896" r:id="rId1790" display="https://www.zipcodestogo.com/Albany/NY/" xr:uid="{D9A6F01A-4D57-4ECD-9D90-15845E5DC8BA}"/>
    <hyperlink ref="E897" r:id="rId1791" display="https://www.zipcodestogo.com/Albany/NY/12246/" xr:uid="{A4393DA5-E082-44F9-A9E0-2E4470BBD15B}"/>
    <hyperlink ref="F897" r:id="rId1792" display="https://www.zipcodestogo.com/Albany/NY/" xr:uid="{E29D5DDF-E3C1-4CE0-8973-F8C004BB5BB4}"/>
    <hyperlink ref="E898" r:id="rId1793" display="https://www.zipcodestogo.com/Albany/NY/12247/" xr:uid="{44090BF1-50AC-4B83-932A-65DBCD89D455}"/>
    <hyperlink ref="F898" r:id="rId1794" display="https://www.zipcodestogo.com/Albany/NY/" xr:uid="{A5A8472A-97FB-4CE2-97DB-1327AD0236DE}"/>
    <hyperlink ref="E899" r:id="rId1795" display="https://www.zipcodestogo.com/Albany/NY/12248/" xr:uid="{DE8C7555-3C40-4A7A-A350-D10E4011F821}"/>
    <hyperlink ref="F899" r:id="rId1796" display="https://www.zipcodestogo.com/Albany/NY/" xr:uid="{27B91D87-6CE2-45EB-BA44-0715C0709DFC}"/>
    <hyperlink ref="E900" r:id="rId1797" display="https://www.zipcodestogo.com/Albany/NY/12249/" xr:uid="{54D66A16-BFA8-423A-996B-512610C58A99}"/>
    <hyperlink ref="F900" r:id="rId1798" display="https://www.zipcodestogo.com/Albany/NY/" xr:uid="{E06631D9-69D8-4204-BF22-2ACBB2E89F09}"/>
    <hyperlink ref="E901" r:id="rId1799" display="https://www.zipcodestogo.com/Albany/NY/12250/" xr:uid="{5B12A679-9477-4E4F-A18A-DA94B7987F02}"/>
    <hyperlink ref="F901" r:id="rId1800" display="https://www.zipcodestogo.com/Albany/NY/" xr:uid="{5B1E3D69-71B7-4BD6-A422-0D00CEFBF1F9}"/>
    <hyperlink ref="E902" r:id="rId1801" display="https://www.zipcodestogo.com/Albany/NY/12252/" xr:uid="{91D56F1D-6AFD-467F-933B-A125AA609C2C}"/>
    <hyperlink ref="F902" r:id="rId1802" display="https://www.zipcodestogo.com/Albany/NY/" xr:uid="{14AEFB53-2058-4603-9818-0A30387192FF}"/>
    <hyperlink ref="E903" r:id="rId1803" display="https://www.zipcodestogo.com/Albany/NY/12255/" xr:uid="{FCF5602E-1334-43E5-A6AA-571A9039088A}"/>
    <hyperlink ref="F903" r:id="rId1804" display="https://www.zipcodestogo.com/Albany/NY/" xr:uid="{F20093ED-C6B0-403D-8E59-843A70CB7044}"/>
    <hyperlink ref="E904" r:id="rId1805" display="https://www.zipcodestogo.com/Albany/NY/12256/" xr:uid="{476EE05A-C186-4ECC-89E6-3575DD0363D1}"/>
    <hyperlink ref="F904" r:id="rId1806" display="https://www.zipcodestogo.com/Albany/NY/" xr:uid="{13B7A3BB-B424-42D9-BEBC-625DE0DEDDBC}"/>
    <hyperlink ref="E905" r:id="rId1807" display="https://www.zipcodestogo.com/Albany/NY/12257/" xr:uid="{BE1BEF4B-68F4-4333-990B-B833BC61E2F9}"/>
    <hyperlink ref="F905" r:id="rId1808" display="https://www.zipcodestogo.com/Albany/NY/" xr:uid="{CBE19572-D228-4E1D-B78F-56939108CB50}"/>
    <hyperlink ref="E906" r:id="rId1809" display="https://www.zipcodestogo.com/Albany/NY/12260/" xr:uid="{BD03415C-ACAE-4F0B-A3AE-6D0141FB3845}"/>
    <hyperlink ref="F906" r:id="rId1810" display="https://www.zipcodestogo.com/Albany/NY/" xr:uid="{5632FE4E-85AA-4ABA-9177-55A93CA74164}"/>
    <hyperlink ref="E907" r:id="rId1811" display="https://www.zipcodestogo.com/Albany/NY/12261/" xr:uid="{E0969DD6-BF7D-4628-A883-FBE0480DF30E}"/>
    <hyperlink ref="F907" r:id="rId1812" display="https://www.zipcodestogo.com/Albany/NY/" xr:uid="{6FD14E05-726A-4DE0-AE56-F907663DD627}"/>
    <hyperlink ref="E908" r:id="rId1813" display="https://www.zipcodestogo.com/Albany/NY/12288/" xr:uid="{54A45C21-8715-4E88-A1A9-75EF63357EFD}"/>
    <hyperlink ref="F908" r:id="rId1814" display="https://www.zipcodestogo.com/Albany/NY/" xr:uid="{755D9E21-F373-4F5A-877B-A02D9F45B9F7}"/>
    <hyperlink ref="E909" r:id="rId1815" display="https://www.zipcodestogo.com/Schenectady/NY/12301/" xr:uid="{C5E1E99F-0205-4728-974B-AE3846367490}"/>
    <hyperlink ref="F909" r:id="rId1816" display="https://www.zipcodestogo.com/Schenectady/NY/" xr:uid="{EFCFFDD1-C888-4168-8151-EAAB3FA24BE9}"/>
    <hyperlink ref="E910" r:id="rId1817" display="https://www.zipcodestogo.com/Schenectady/NY/12302/" xr:uid="{613354F5-D2D4-4966-ADA8-E805991C3E4D}"/>
    <hyperlink ref="F910" r:id="rId1818" display="https://www.zipcodestogo.com/Schenectady/NY/" xr:uid="{6F4E1451-3F3E-46BF-B3AC-D0C056F02833}"/>
    <hyperlink ref="E911" r:id="rId1819" display="https://www.zipcodestogo.com/Schenectady/NY/12303/" xr:uid="{016A3D88-602A-4A98-B915-1C66E669C0FD}"/>
    <hyperlink ref="F911" r:id="rId1820" display="https://www.zipcodestogo.com/Schenectady/NY/" xr:uid="{5623A187-7D82-4AA1-8751-00237110CC68}"/>
    <hyperlink ref="E912" r:id="rId1821" display="https://www.zipcodestogo.com/Schenectady/NY/12304/" xr:uid="{82C00D01-230F-4FC4-A1F8-20D640E10E8D}"/>
    <hyperlink ref="F912" r:id="rId1822" display="https://www.zipcodestogo.com/Schenectady/NY/" xr:uid="{2EC95220-54CF-4532-B920-1B1AC0120EE8}"/>
    <hyperlink ref="E913" r:id="rId1823" display="https://www.zipcodestogo.com/Schenectady/NY/12305/" xr:uid="{D5454BFE-7BF8-4CC3-AA85-DD36908AAEAF}"/>
    <hyperlink ref="F913" r:id="rId1824" display="https://www.zipcodestogo.com/Schenectady/NY/" xr:uid="{F3FB9FEA-19D6-4F11-92FF-C6FBF14CA517}"/>
    <hyperlink ref="E914" r:id="rId1825" display="https://www.zipcodestogo.com/Schenectady/NY/12306/" xr:uid="{BF7C7311-14F5-4FC0-A4AE-B5BBF737042A}"/>
    <hyperlink ref="F914" r:id="rId1826" display="https://www.zipcodestogo.com/Schenectady/NY/" xr:uid="{2B1F366C-1AA7-4668-856B-94450C74D4FB}"/>
    <hyperlink ref="E915" r:id="rId1827" display="https://www.zipcodestogo.com/Schenectady/NY/12307/" xr:uid="{95D51ADC-6B5D-4135-84F6-FB6FE004B523}"/>
    <hyperlink ref="F915" r:id="rId1828" display="https://www.zipcodestogo.com/Schenectady/NY/" xr:uid="{4C102B4D-7E4A-425C-9ECC-55211F8E3C14}"/>
    <hyperlink ref="E916" r:id="rId1829" display="https://www.zipcodestogo.com/Schenectady/NY/12308/" xr:uid="{B98F19B4-C5ED-43A7-B2AF-B01B460637E4}"/>
    <hyperlink ref="F916" r:id="rId1830" display="https://www.zipcodestogo.com/Schenectady/NY/" xr:uid="{9ABEFAAF-3D18-4977-A12D-6224DC35A4AC}"/>
    <hyperlink ref="E917" r:id="rId1831" display="https://www.zipcodestogo.com/Schenectady/NY/12309/" xr:uid="{2A408A2A-CDF4-45C1-BD4A-A5F430F828C9}"/>
    <hyperlink ref="F917" r:id="rId1832" display="https://www.zipcodestogo.com/Schenectady/NY/" xr:uid="{1ED7F532-EDD0-4909-AAB7-D6C275D55322}"/>
    <hyperlink ref="E918" r:id="rId1833" display="https://www.zipcodestogo.com/Schenectady/NY/12325/" xr:uid="{358640C8-A78D-446E-8E41-49D308E8F093}"/>
    <hyperlink ref="F918" r:id="rId1834" display="https://www.zipcodestogo.com/Schenectady/NY/" xr:uid="{261D52FF-CE42-4242-AFA8-1F144C07FFFB}"/>
    <hyperlink ref="E919" r:id="rId1835" display="https://www.zipcodestogo.com/Schenectady/NY/12345/" xr:uid="{9DE27D85-23C0-4C6B-BE6B-E6BA4B7A1539}"/>
    <hyperlink ref="F919" r:id="rId1836" display="https://www.zipcodestogo.com/Schenectady/NY/" xr:uid="{19895965-A4E1-41BE-B05B-AB30A91D4278}"/>
    <hyperlink ref="E920" r:id="rId1837" display="https://www.zipcodestogo.com/Kingston/NY/12401/" xr:uid="{7ACFEE3E-F53D-4C18-82F5-699D862A7BF3}"/>
    <hyperlink ref="F920" r:id="rId1838" display="https://www.zipcodestogo.com/Ulster/NY/" xr:uid="{3B8C7AB0-E6F1-44CC-A635-3433B4D43EBF}"/>
    <hyperlink ref="E921" r:id="rId1839" display="https://www.zipcodestogo.com/Kingston/NY/12402/" xr:uid="{DB9748FB-1E3D-4394-A195-65971D952A91}"/>
    <hyperlink ref="F921" r:id="rId1840" display="https://www.zipcodestogo.com/Ulster/NY/" xr:uid="{434C9113-13A7-423B-91D5-3A5CBF9D8889}"/>
    <hyperlink ref="E922" r:id="rId1841" display="https://www.zipcodestogo.com/Accord/NY/12404/" xr:uid="{2CB95C98-9BD4-4D83-90F1-0E6D383A56AA}"/>
    <hyperlink ref="F922" r:id="rId1842" display="https://www.zipcodestogo.com/Ulster/NY/" xr:uid="{5C0AF2D0-D5F4-4030-8F1F-DE909DBDCDDE}"/>
    <hyperlink ref="E923" r:id="rId1843" display="https://www.zipcodestogo.com/Acra/NY/12405/" xr:uid="{3F122DB5-2A7D-4843-A267-75103F111E9E}"/>
    <hyperlink ref="F923" r:id="rId1844" display="https://www.zipcodestogo.com/Greene/NY/" xr:uid="{8D8D57DC-6FE0-44A6-9E53-1BE27E47FDEC}"/>
    <hyperlink ref="E924" r:id="rId1845" display="https://www.zipcodestogo.com/Arkville/NY/12406/" xr:uid="{3FCD38A9-8885-4671-B3A8-8F514FD887EC}"/>
    <hyperlink ref="F924" r:id="rId1846" display="https://www.zipcodestogo.com/Delaware/NY/" xr:uid="{5493FDFD-D6A0-486A-8B18-45964FB47A15}"/>
    <hyperlink ref="E925" r:id="rId1847" display="https://www.zipcodestogo.com/Ashland/NY/12407/" xr:uid="{E8D5E683-C8B6-42A6-84CD-576E0491FA0E}"/>
    <hyperlink ref="F925" r:id="rId1848" display="https://www.zipcodestogo.com/Greene/NY/" xr:uid="{354C529B-D322-4EA4-80D4-18A61A004310}"/>
    <hyperlink ref="E926" r:id="rId1849" display="https://www.zipcodestogo.com/Bearsville/NY/12409/" xr:uid="{A3B103D3-0A1B-4272-B20F-D9B8F24DFEA9}"/>
    <hyperlink ref="F926" r:id="rId1850" display="https://www.zipcodestogo.com/Ulster/NY/" xr:uid="{E73A81E7-8EDD-414F-A42E-EF3D2C897830}"/>
    <hyperlink ref="E927" r:id="rId1851" display="https://www.zipcodestogo.com/Big Indian/NY/12410/" xr:uid="{0C202740-B8D2-4718-806A-FEF115E31D23}"/>
    <hyperlink ref="F927" r:id="rId1852" display="https://www.zipcodestogo.com/Ulster/NY/" xr:uid="{33F1424F-1348-4CBF-8CC8-2B4CFB1FB31D}"/>
    <hyperlink ref="E928" r:id="rId1853" display="https://www.zipcodestogo.com/Bloomington/NY/12411/" xr:uid="{3F054CAD-772E-4F8A-9C63-4A0B085438D2}"/>
    <hyperlink ref="F928" r:id="rId1854" display="https://www.zipcodestogo.com/Ulster/NY/" xr:uid="{46C001E6-7C47-4173-8FAF-5DC8935499F2}"/>
    <hyperlink ref="E929" r:id="rId1855" display="https://www.zipcodestogo.com/Boiceville/NY/12412/" xr:uid="{71B018FB-1DC8-4DB1-876F-62A45F773E22}"/>
    <hyperlink ref="F929" r:id="rId1856" display="https://www.zipcodestogo.com/Ulster/NY/" xr:uid="{0DAFB610-935B-40D8-8B39-3009FD12C2C7}"/>
    <hyperlink ref="E930" r:id="rId1857" display="https://www.zipcodestogo.com/Cairo/NY/12413/" xr:uid="{E8080C98-10C7-43EF-9F89-F55CFC6D5379}"/>
    <hyperlink ref="F930" r:id="rId1858" display="https://www.zipcodestogo.com/Greene/NY/" xr:uid="{5E579240-0649-462C-9A72-6F2505888E19}"/>
    <hyperlink ref="E931" r:id="rId1859" display="https://www.zipcodestogo.com/Catskill/NY/12414/" xr:uid="{28F96793-32FE-47BE-B110-CBDC22EC6020}"/>
    <hyperlink ref="F931" r:id="rId1860" display="https://www.zipcodestogo.com/Greene/NY/" xr:uid="{ACCCF356-0D63-47A0-A84E-D3B53E44BB48}"/>
    <hyperlink ref="E932" r:id="rId1861" display="https://www.zipcodestogo.com/Chichester/NY/12416/" xr:uid="{12A1F486-4DCF-4BE7-86C4-62739501BB1D}"/>
    <hyperlink ref="F932" r:id="rId1862" display="https://www.zipcodestogo.com/Ulster/NY/" xr:uid="{5B06DD1C-E22E-4463-941E-F689075797FC}"/>
    <hyperlink ref="E933" r:id="rId1863" display="https://www.zipcodestogo.com/Connelly/NY/12417/" xr:uid="{D3269BF3-900B-4D7F-898B-B0BB505B61F9}"/>
    <hyperlink ref="F933" r:id="rId1864" display="https://www.zipcodestogo.com/Ulster/NY/" xr:uid="{EFBFAA70-700E-4023-BC2B-861FD37867DF}"/>
    <hyperlink ref="E934" r:id="rId1865" display="https://www.zipcodestogo.com/Cornwallville/NY/12418/" xr:uid="{C25B08CD-11BB-4BE7-8E5A-CD174E527F6F}"/>
    <hyperlink ref="F934" r:id="rId1866" display="https://www.zipcodestogo.com/Greene/NY/" xr:uid="{658AC488-1B52-42D4-88BC-FB3112E38291}"/>
    <hyperlink ref="E935" r:id="rId1867" display="https://www.zipcodestogo.com/Cottekill/NY/12419/" xr:uid="{CEDE2D5E-CB3D-4CB0-A536-76DABEDFA7EA}"/>
    <hyperlink ref="F935" r:id="rId1868" display="https://www.zipcodestogo.com/Ulster/NY/" xr:uid="{3BC293CA-454D-4116-A757-32571C3B5B43}"/>
    <hyperlink ref="E936" r:id="rId1869" display="https://www.zipcodestogo.com/Cragsmoor/NY/12420/" xr:uid="{A7594029-1D63-4A9E-B1E6-3BFBE0965635}"/>
    <hyperlink ref="F936" r:id="rId1870" display="https://www.zipcodestogo.com/Ulster/NY/" xr:uid="{2B6B4E1D-7311-4DF1-9371-5DE0E9D49089}"/>
    <hyperlink ref="E937" r:id="rId1871" display="https://www.zipcodestogo.com/Denver/NY/12421/" xr:uid="{99F2445E-BADF-4EB4-8A72-28695B5B51FC}"/>
    <hyperlink ref="F937" r:id="rId1872" display="https://www.zipcodestogo.com/Delaware/NY/" xr:uid="{CC9BE49F-5182-41AA-BED4-3185AB8194E7}"/>
    <hyperlink ref="E938" r:id="rId1873" display="https://www.zipcodestogo.com/Durham/NY/12422/" xr:uid="{319C9907-95C0-448A-9CA4-CEF411CE5526}"/>
    <hyperlink ref="F938" r:id="rId1874" display="https://www.zipcodestogo.com/Greene/NY/" xr:uid="{3116EF97-A4C6-4BAB-8EA2-286306D44DCD}"/>
    <hyperlink ref="E939" r:id="rId1875" display="https://www.zipcodestogo.com/East Durham/NY/12423/" xr:uid="{9162F1D3-C4E2-4B66-95F8-01417E218268}"/>
    <hyperlink ref="F939" r:id="rId1876" display="https://www.zipcodestogo.com/Greene/NY/" xr:uid="{96E22841-E8A7-4F96-9CEB-7CCF8E510DD6}"/>
    <hyperlink ref="E940" r:id="rId1877" display="https://www.zipcodestogo.com/East Jewett/NY/12424/" xr:uid="{18CA08A5-349D-4EDB-B65F-EEE13ECBEDA2}"/>
    <hyperlink ref="F940" r:id="rId1878" display="https://www.zipcodestogo.com/Greene/NY/" xr:uid="{C3B46BE2-E1C9-44B2-80C2-D063BE3B45DB}"/>
    <hyperlink ref="E941" r:id="rId1879" display="https://www.zipcodestogo.com/Elka Park/NY/12427/" xr:uid="{39BE99FE-2277-444A-AFEA-83ED22A955CA}"/>
    <hyperlink ref="F941" r:id="rId1880" display="https://www.zipcodestogo.com/Greene/NY/" xr:uid="{7B968CBC-AEC3-4B4C-B34A-3BCC53A3C7E0}"/>
    <hyperlink ref="E942" r:id="rId1881" display="https://www.zipcodestogo.com/Ellenville/NY/12428/" xr:uid="{B69AD124-6C5E-4806-AD8B-B95CAE1DE083}"/>
    <hyperlink ref="F942" r:id="rId1882" display="https://www.zipcodestogo.com/Ulster/NY/" xr:uid="{FEE397F9-6335-4006-BEB5-9759F64A942C}"/>
    <hyperlink ref="E943" r:id="rId1883" display="https://www.zipcodestogo.com/Esopus/NY/12429/" xr:uid="{824DA63B-EE11-4B3A-8B3B-DA4F6D5F43E1}"/>
    <hyperlink ref="F943" r:id="rId1884" display="https://www.zipcodestogo.com/Ulster/NY/" xr:uid="{BB25718E-018E-4836-8BAF-6F3E6611F6FD}"/>
    <hyperlink ref="E944" r:id="rId1885" display="https://www.zipcodestogo.com/Fleischmanns/NY/12430/" xr:uid="{C3A5525D-4BE5-41F9-8D56-9E8DA65D007C}"/>
    <hyperlink ref="F944" r:id="rId1886" display="https://www.zipcodestogo.com/Delaware/NY/" xr:uid="{66B81AA9-EACD-4DE4-8FB8-93FD4C672C86}"/>
    <hyperlink ref="E945" r:id="rId1887" display="https://www.zipcodestogo.com/Freehold/NY/12431/" xr:uid="{7E849554-5344-4839-BA7E-1423FAA00D1E}"/>
    <hyperlink ref="F945" r:id="rId1888" display="https://www.zipcodestogo.com/Greene/NY/" xr:uid="{F3C80DE5-0EF6-45EE-8C59-EBB1334068A0}"/>
    <hyperlink ref="E946" r:id="rId1889" display="https://www.zipcodestogo.com/Glasco/NY/12432/" xr:uid="{3015A9CE-5FCC-4A60-AF02-EAC22450073C}"/>
    <hyperlink ref="F946" r:id="rId1890" display="https://www.zipcodestogo.com/Ulster/NY/" xr:uid="{2A6FBDD3-E06E-490F-A822-C1A1F3042658}"/>
    <hyperlink ref="E947" r:id="rId1891" display="https://www.zipcodestogo.com/Glenford/NY/12433/" xr:uid="{9EF9C774-7BF9-44C3-9BBE-B1E494D06D52}"/>
    <hyperlink ref="F947" r:id="rId1892" display="https://www.zipcodestogo.com/Ulster/NY/" xr:uid="{51FFFB8D-867A-4007-A056-B6BEB3B00AFC}"/>
    <hyperlink ref="E948" r:id="rId1893" display="https://www.zipcodestogo.com/Grand Gorge/NY/12434/" xr:uid="{501192F6-3D22-4EDD-BA05-5127A5AA3623}"/>
    <hyperlink ref="F948" r:id="rId1894" display="https://www.zipcodestogo.com/Delaware/NY/" xr:uid="{37D4CD89-727F-4BF3-885B-277ECA785E3A}"/>
    <hyperlink ref="E949" r:id="rId1895" display="https://www.zipcodestogo.com/Greenfield Park/NY/12435/" xr:uid="{38DC6E63-7433-4F48-82EC-22719DA7F289}"/>
    <hyperlink ref="F949" r:id="rId1896" display="https://www.zipcodestogo.com/Ulster/NY/" xr:uid="{C7835463-7C84-4DC2-A715-89462B5242DD}"/>
    <hyperlink ref="E950" r:id="rId1897" display="https://www.zipcodestogo.com/Haines Falls/NY/12436/" xr:uid="{97F666CA-73BD-430B-BF03-BBA860D1682C}"/>
    <hyperlink ref="F950" r:id="rId1898" display="https://www.zipcodestogo.com/Greene/NY/" xr:uid="{E7EF5436-EAB0-4D0E-899E-EFF8305B6AAD}"/>
    <hyperlink ref="E951" r:id="rId1899" display="https://www.zipcodestogo.com/Halcottsville/NY/12438/" xr:uid="{5463FBD7-E2CC-4ED5-9396-462309C10D3A}"/>
    <hyperlink ref="F951" r:id="rId1900" display="https://www.zipcodestogo.com/Delaware/NY/" xr:uid="{B9869C4B-BA1E-4751-9406-9E57F81ECF0D}"/>
    <hyperlink ref="E952" r:id="rId1901" display="https://www.zipcodestogo.com/Hensonville/NY/12439/" xr:uid="{C841C424-003F-46C5-9B33-C0E087A54463}"/>
    <hyperlink ref="F952" r:id="rId1902" display="https://www.zipcodestogo.com/Greene/NY/" xr:uid="{2ED68C73-E9D4-4A95-9297-25D3711ACF0B}"/>
    <hyperlink ref="E953" r:id="rId1903" display="https://www.zipcodestogo.com/High Falls/NY/12440/" xr:uid="{2D617BEF-A4C5-4E5C-B0D5-558D6ECE66DC}"/>
    <hyperlink ref="F953" r:id="rId1904" display="https://www.zipcodestogo.com/Ulster/NY/" xr:uid="{3D376C2F-DD8B-472D-A063-0DDD86C681CB}"/>
    <hyperlink ref="E954" r:id="rId1905" display="https://www.zipcodestogo.com/Highmount/NY/12441/" xr:uid="{BDA8C47D-2A54-465F-B808-E5D0C1C54569}"/>
    <hyperlink ref="F954" r:id="rId1906" display="https://www.zipcodestogo.com/Ulster/NY/" xr:uid="{5DEBA088-1BDA-491D-9B50-2804DFC65B41}"/>
    <hyperlink ref="E955" r:id="rId1907" display="https://www.zipcodestogo.com/Hunter/NY/12442/" xr:uid="{755C99A3-4FB1-4F5C-AF9D-8A14B23F3536}"/>
    <hyperlink ref="F955" r:id="rId1908" display="https://www.zipcodestogo.com/Greene/NY/" xr:uid="{55AD8DAC-0905-4D9B-AC24-9B031572F176}"/>
    <hyperlink ref="E956" r:id="rId1909" display="https://www.zipcodestogo.com/Hurley/NY/12443/" xr:uid="{0DB962B1-0FCB-4338-B3DB-B6F86C7E0A8D}"/>
    <hyperlink ref="F956" r:id="rId1910" display="https://www.zipcodestogo.com/Ulster/NY/" xr:uid="{F9745DC0-3060-46A8-BD8F-915498379306}"/>
    <hyperlink ref="E957" r:id="rId1911" display="https://www.zipcodestogo.com/Jewett/NY/12444/" xr:uid="{28A9C56B-F2C7-400B-B15B-887AE400698B}"/>
    <hyperlink ref="F957" r:id="rId1912" display="https://www.zipcodestogo.com/Greene/NY/" xr:uid="{97FC36FB-B62E-4938-B614-ED963B5D4A01}"/>
    <hyperlink ref="E958" r:id="rId1913" display="https://www.zipcodestogo.com/Kerhonkson/NY/12446/" xr:uid="{70773DF1-6E51-4114-8643-B3DC05A5E01C}"/>
    <hyperlink ref="F958" r:id="rId1914" display="https://www.zipcodestogo.com/Ulster/NY/" xr:uid="{DA06DB69-28B8-4D42-B2D5-3C7C61DB106F}"/>
    <hyperlink ref="E959" r:id="rId1915" display="https://www.zipcodestogo.com/Lake Hill/NY/12448/" xr:uid="{F3D55097-68A6-42EB-BCFB-CEDDED0D9967}"/>
    <hyperlink ref="F959" r:id="rId1916" display="https://www.zipcodestogo.com/Ulster/NY/" xr:uid="{D3BC735A-649E-445B-92A3-0B2145384FC6}"/>
    <hyperlink ref="E960" r:id="rId1917" display="https://www.zipcodestogo.com/Lake Katrine/NY/12449/" xr:uid="{E446E3B9-6209-4D6C-B894-8EC150CC6762}"/>
    <hyperlink ref="F960" r:id="rId1918" display="https://www.zipcodestogo.com/Ulster/NY/" xr:uid="{C09F92D6-074A-48FC-9489-C95361A483D1}"/>
    <hyperlink ref="E961" r:id="rId1919" display="https://www.zipcodestogo.com/Lanesville/NY/12450/" xr:uid="{C9E794AC-E53C-4772-B282-A618CE6C2FA9}"/>
    <hyperlink ref="F961" r:id="rId1920" display="https://www.zipcodestogo.com/Greene/NY/" xr:uid="{22C68AAB-4A45-4CB2-9014-C35338C0B887}"/>
    <hyperlink ref="E962" r:id="rId1921" display="https://www.zipcodestogo.com/Leeds/NY/12451/" xr:uid="{E3F84644-54D8-4B3E-8112-2A726CF0F12B}"/>
    <hyperlink ref="F962" r:id="rId1922" display="https://www.zipcodestogo.com/Greene/NY/" xr:uid="{9957A9C2-C4E5-40D2-968D-0DBB7EA29EF7}"/>
    <hyperlink ref="E963" r:id="rId1923" display="https://www.zipcodestogo.com/Lexington/NY/12452/" xr:uid="{D79691E1-5280-4CBB-9E39-1AF15EBF1E29}"/>
    <hyperlink ref="F963" r:id="rId1924" display="https://www.zipcodestogo.com/Greene/NY/" xr:uid="{1DC17B2A-36E6-4BF4-9FF8-3A1648735113}"/>
    <hyperlink ref="E964" r:id="rId1925" display="https://www.zipcodestogo.com/Malden On Hudson/NY/12453/" xr:uid="{D13AF30F-7D66-4108-AD78-13E02372195A}"/>
    <hyperlink ref="F964" r:id="rId1926" display="https://www.zipcodestogo.com/Ulster/NY/" xr:uid="{82309533-07CE-4CDD-B435-ACA7BF3768E0}"/>
    <hyperlink ref="E965" r:id="rId1927" display="https://www.zipcodestogo.com/Maplecrest/NY/12454/" xr:uid="{915E9D46-214D-46B7-A7B2-4EA6C9C0D905}"/>
    <hyperlink ref="F965" r:id="rId1928" display="https://www.zipcodestogo.com/Greene/NY/" xr:uid="{6EE4AF60-B774-4E35-B91F-9C7460ACCA20}"/>
    <hyperlink ref="E966" r:id="rId1929" display="https://www.zipcodestogo.com/Margaretville/NY/12455/" xr:uid="{DB56C11C-757D-4536-91CE-03641DB9AD55}"/>
    <hyperlink ref="F966" r:id="rId1930" display="https://www.zipcodestogo.com/Delaware/NY/" xr:uid="{51606429-D4E2-4A35-A431-81F137EAE7F2}"/>
    <hyperlink ref="E967" r:id="rId1931" display="https://www.zipcodestogo.com/Mount Marion/NY/12456/" xr:uid="{33CE7E5D-4B3B-4AF2-AAEE-5AFEEFC163AE}"/>
    <hyperlink ref="F967" r:id="rId1932" display="https://www.zipcodestogo.com/Ulster/NY/" xr:uid="{E4602BBE-FB5E-4E18-888F-0ABFE4BCC53B}"/>
    <hyperlink ref="E968" r:id="rId1933" display="https://www.zipcodestogo.com/Mount Tremper/NY/12457/" xr:uid="{5D367BDE-FA0B-4EAC-BF2E-C1F343F06BD0}"/>
    <hyperlink ref="F968" r:id="rId1934" display="https://www.zipcodestogo.com/Ulster/NY/" xr:uid="{C890B4BA-D9B2-42FF-89C9-1B068480C47C}"/>
    <hyperlink ref="E969" r:id="rId1935" display="https://www.zipcodestogo.com/Napanoch/NY/12458/" xr:uid="{9FA52526-D516-4C28-9319-109BBC58B674}"/>
    <hyperlink ref="F969" r:id="rId1936" display="https://www.zipcodestogo.com/Ulster/NY/" xr:uid="{9532F6E1-5FE4-42CD-9725-0B009990A960}"/>
    <hyperlink ref="E970" r:id="rId1937" display="https://www.zipcodestogo.com/New Kingston/NY/12459/" xr:uid="{3A7F1CE2-A67F-436C-ABA6-E317D644C573}"/>
    <hyperlink ref="F970" r:id="rId1938" display="https://www.zipcodestogo.com/Delaware/NY/" xr:uid="{8A6E5CA9-1106-4768-94AD-03122CB6A15C}"/>
    <hyperlink ref="E971" r:id="rId1939" display="https://www.zipcodestogo.com/Oak Hill/NY/12460/" xr:uid="{00FAEE22-5F48-496D-91CA-CCDF8F3390DF}"/>
    <hyperlink ref="F971" r:id="rId1940" display="https://www.zipcodestogo.com/Greene/NY/" xr:uid="{80D2D2A6-E058-4261-83E4-B25FBDCEF951}"/>
    <hyperlink ref="E972" r:id="rId1941" display="https://www.zipcodestogo.com/Olivebridge/NY/12461/" xr:uid="{7B089D74-A8D3-4E5A-9C66-64093D6A8B35}"/>
    <hyperlink ref="F972" r:id="rId1942" display="https://www.zipcodestogo.com/Ulster/NY/" xr:uid="{0EBA77F1-3B60-4A81-B28B-24D1CD527AD9}"/>
    <hyperlink ref="E973" r:id="rId1943" display="https://www.zipcodestogo.com/Palenville/NY/12463/" xr:uid="{4C2B5B67-47F1-43D7-9138-17C94B43DC1C}"/>
    <hyperlink ref="F973" r:id="rId1944" display="https://www.zipcodestogo.com/Greene/NY/" xr:uid="{B16AB7C0-71D1-42BA-9305-8923238A7290}"/>
    <hyperlink ref="E974" r:id="rId1945" display="https://www.zipcodestogo.com/Phoenicia/NY/12464/" xr:uid="{6E9C3F23-8516-4721-8D6F-E89C4D532F0D}"/>
    <hyperlink ref="F974" r:id="rId1946" display="https://www.zipcodestogo.com/Ulster/NY/" xr:uid="{5EEA63AA-FAF6-4653-A3BF-178889B4D30F}"/>
    <hyperlink ref="E975" r:id="rId1947" display="https://www.zipcodestogo.com/Pine Hill/NY/12465/" xr:uid="{4FC85F48-2CF6-4C44-802D-8D20F7AA2FCB}"/>
    <hyperlink ref="F975" r:id="rId1948" display="https://www.zipcodestogo.com/Ulster/NY/" xr:uid="{58AEF984-C9E9-44FE-8FE2-0F3846932CF0}"/>
    <hyperlink ref="E976" r:id="rId1949" display="https://www.zipcodestogo.com/Port Ewen/NY/12466/" xr:uid="{6B0649FE-0EB5-41A1-A94D-3FC428689F7B}"/>
    <hyperlink ref="F976" r:id="rId1950" display="https://www.zipcodestogo.com/Ulster/NY/" xr:uid="{B0C65F98-210A-4526-B5CF-EB6ADA9BAD2E}"/>
    <hyperlink ref="E977" r:id="rId1951" display="https://www.zipcodestogo.com/Prattsville/NY/12468/" xr:uid="{7FDC63F6-0677-4A43-8AD3-1FF6308CD533}"/>
    <hyperlink ref="F977" r:id="rId1952" display="https://www.zipcodestogo.com/Greene/NY/" xr:uid="{93B2D321-191E-46D5-84C6-207A9F4AECE1}"/>
    <hyperlink ref="E978" r:id="rId1953" display="https://www.zipcodestogo.com/Preston Hollow/NY/12469/" xr:uid="{2D4C9AEC-EF14-43C9-A987-956903EFFF0B}"/>
    <hyperlink ref="F978" r:id="rId1954" display="https://www.zipcodestogo.com/Albany/NY/" xr:uid="{A97E9B2E-9051-4E9B-99C5-C8BA4387C11E}"/>
    <hyperlink ref="E979" r:id="rId1955" display="https://www.zipcodestogo.com/Purling/NY/12470/" xr:uid="{B9F9E432-13ED-4A7D-B852-727FA1BE1611}"/>
    <hyperlink ref="F979" r:id="rId1956" display="https://www.zipcodestogo.com/Greene/NY/" xr:uid="{FFC13EED-D608-4225-A123-A8A92CD2FDBD}"/>
    <hyperlink ref="E980" r:id="rId1957" display="https://www.zipcodestogo.com/Rifton/NY/12471/" xr:uid="{A7B3714D-A0C2-4AFF-A2F4-CF002CD3741C}"/>
    <hyperlink ref="F980" r:id="rId1958" display="https://www.zipcodestogo.com/Ulster/NY/" xr:uid="{D4B10E1E-E67C-4527-B4B9-805EE59D1E08}"/>
    <hyperlink ref="E981" r:id="rId1959" display="https://www.zipcodestogo.com/Rosendale/NY/12472/" xr:uid="{0B6F8FDB-5B1D-4C00-BEC0-77FBB33D3691}"/>
    <hyperlink ref="F981" r:id="rId1960" display="https://www.zipcodestogo.com/Ulster/NY/" xr:uid="{68EB1EAD-4810-447A-8C8B-56D9CEFE3B4B}"/>
    <hyperlink ref="E982" r:id="rId1961" display="https://www.zipcodestogo.com/Round Top/NY/12473/" xr:uid="{C9A4960E-C15E-4CCF-BC3E-D6DCAC963D61}"/>
    <hyperlink ref="F982" r:id="rId1962" display="https://www.zipcodestogo.com/Greene/NY/" xr:uid="{8EFCDB2E-9432-4A8C-B07D-F8E74BE87D45}"/>
    <hyperlink ref="E983" r:id="rId1963" display="https://www.zipcodestogo.com/Roxbury/NY/12474/" xr:uid="{4584E2FF-28DA-485D-B0F3-D65799DA30C3}"/>
    <hyperlink ref="F983" r:id="rId1964" display="https://www.zipcodestogo.com/Delaware/NY/" xr:uid="{4595A27C-29F3-4805-A573-BB2B3DAEB842}"/>
    <hyperlink ref="E984" r:id="rId1965" display="https://www.zipcodestogo.com/Ruby/NY/12475/" xr:uid="{560069D9-C17D-4DAB-9A1D-CCB674A433B2}"/>
    <hyperlink ref="F984" r:id="rId1966" display="https://www.zipcodestogo.com/Ulster/NY/" xr:uid="{E9887B24-33A4-4A4F-A90D-12810C1C7807}"/>
    <hyperlink ref="E985" r:id="rId1967" display="https://www.zipcodestogo.com/Saugerties/NY/12477/" xr:uid="{D12AFFEA-DE56-4A31-A01D-13D8233DAC54}"/>
    <hyperlink ref="F985" r:id="rId1968" display="https://www.zipcodestogo.com/Ulster/NY/" xr:uid="{AB29CC24-82F7-4E67-BBFC-1A3069CBC195}"/>
    <hyperlink ref="E986" r:id="rId1969" display="https://www.zipcodestogo.com/Shandaken/NY/12480/" xr:uid="{29E7B3E5-EEDF-446C-9517-68200A5228DE}"/>
    <hyperlink ref="F986" r:id="rId1970" display="https://www.zipcodestogo.com/Ulster/NY/" xr:uid="{4CEF2BCD-7738-4099-9335-28A5DB319837}"/>
    <hyperlink ref="E987" r:id="rId1971" display="https://www.zipcodestogo.com/Shokan/NY/12481/" xr:uid="{AB8BDDB9-DB99-46AE-97DC-F3C11DC74AEA}"/>
    <hyperlink ref="F987" r:id="rId1972" display="https://www.zipcodestogo.com/Ulster/NY/" xr:uid="{5FF5D2B1-34EB-4DF0-A9D5-775D6228CE6A}"/>
    <hyperlink ref="E988" r:id="rId1973" display="https://www.zipcodestogo.com/South Cairo/NY/12482/" xr:uid="{73AA54FE-13EB-4A72-8197-991C2372DE84}"/>
    <hyperlink ref="F988" r:id="rId1974" display="https://www.zipcodestogo.com/Greene/NY/" xr:uid="{0CDFD116-0C25-4778-902F-7F81AA913C02}"/>
    <hyperlink ref="E989" r:id="rId1975" display="https://www.zipcodestogo.com/Spring Glen/NY/12483/" xr:uid="{EDBE1532-2861-4C95-AF40-C91FFBAE8B0A}"/>
    <hyperlink ref="F989" r:id="rId1976" display="https://www.zipcodestogo.com/Ulster/NY/" xr:uid="{AB941933-65F8-416B-8DBE-7F4E4EA1BD49}"/>
    <hyperlink ref="E990" r:id="rId1977" display="https://www.zipcodestogo.com/Stone Ridge/NY/12484/" xr:uid="{B577E8E5-3067-424D-AD6F-66D723D09166}"/>
    <hyperlink ref="F990" r:id="rId1978" display="https://www.zipcodestogo.com/Ulster/NY/" xr:uid="{2EA627A3-5DBA-4CC5-B654-610247678DD7}"/>
    <hyperlink ref="E991" r:id="rId1979" display="https://www.zipcodestogo.com/Tannersville/NY/12485/" xr:uid="{FB02BD06-9EB6-46E6-BDDC-DA57235C3343}"/>
    <hyperlink ref="F991" r:id="rId1980" display="https://www.zipcodestogo.com/Greene/NY/" xr:uid="{7BA53343-2708-45F9-8ADC-D68AAF729D93}"/>
    <hyperlink ref="E992" r:id="rId1981" display="https://www.zipcodestogo.com/Tillson/NY/12486/" xr:uid="{66998A4A-1616-46DE-80C2-16D4FDD93650}"/>
    <hyperlink ref="F992" r:id="rId1982" display="https://www.zipcodestogo.com/Ulster/NY/" xr:uid="{04C92124-6DE4-4EAD-A8BD-91239A954C78}"/>
    <hyperlink ref="E993" r:id="rId1983" display="https://www.zipcodestogo.com/Ulster Park/NY/12487/" xr:uid="{58D39477-CF50-44F3-AB4A-09F64E02E560}"/>
    <hyperlink ref="F993" r:id="rId1984" display="https://www.zipcodestogo.com/Ulster/NY/" xr:uid="{403E9AD1-A930-4A9E-B8A6-DECD37F5D4C6}"/>
    <hyperlink ref="E994" r:id="rId1985" display="https://www.zipcodestogo.com/Wawarsing/NY/12489/" xr:uid="{5B81F7C4-13F4-44C9-9F56-857BDE321828}"/>
    <hyperlink ref="F994" r:id="rId1986" display="https://www.zipcodestogo.com/Ulster/NY/" xr:uid="{3FC4A4A9-3494-4642-A065-DC839B185968}"/>
    <hyperlink ref="E995" r:id="rId1987" display="https://www.zipcodestogo.com/West Camp/NY/12490/" xr:uid="{B1E8E03A-E970-45B9-93B6-263E49CEE256}"/>
    <hyperlink ref="F995" r:id="rId1988" display="https://www.zipcodestogo.com/Ulster/NY/" xr:uid="{A1E674C6-92AF-4E54-8722-D1DFCCACDF49}"/>
    <hyperlink ref="E996" r:id="rId1989" display="https://www.zipcodestogo.com/West Hurley/NY/12491/" xr:uid="{3225AB55-61D9-4C84-94A8-AA59C2CADA93}"/>
    <hyperlink ref="F996" r:id="rId1990" display="https://www.zipcodestogo.com/Ulster/NY/" xr:uid="{6F7761C2-2652-46DF-836A-BEB9847D927F}"/>
    <hyperlink ref="E997" r:id="rId1991" display="https://www.zipcodestogo.com/West Kill/NY/12492/" xr:uid="{D31195FA-73B2-40BD-82A9-78D3B9C41154}"/>
    <hyperlink ref="F997" r:id="rId1992" display="https://www.zipcodestogo.com/Greene/NY/" xr:uid="{E655D599-3DF1-4245-BA32-96F238460D2A}"/>
    <hyperlink ref="E998" r:id="rId1993" display="https://www.zipcodestogo.com/West Park/NY/12493/" xr:uid="{3C1A75AC-703C-4A7E-BDB5-2BF32397EF04}"/>
    <hyperlink ref="F998" r:id="rId1994" display="https://www.zipcodestogo.com/Ulster/NY/" xr:uid="{F4810F14-0991-44AE-87C1-C1CFE7D4ECBF}"/>
    <hyperlink ref="E999" r:id="rId1995" display="https://www.zipcodestogo.com/West Shokan/NY/12494/" xr:uid="{BAD8D908-B6FF-45A6-B263-DF39DCA0AE1D}"/>
    <hyperlink ref="F999" r:id="rId1996" display="https://www.zipcodestogo.com/Ulster/NY/" xr:uid="{596D5141-B57B-4C7D-8F3C-43B507AF7646}"/>
    <hyperlink ref="E1000" r:id="rId1997" display="https://www.zipcodestogo.com/Willow/NY/12495/" xr:uid="{B2E45897-2A5B-41B0-A001-5E374FE449B6}"/>
    <hyperlink ref="F1000" r:id="rId1998" display="https://www.zipcodestogo.com/Ulster/NY/" xr:uid="{FFD7B41A-3B79-432D-A0D8-EE089BC5273E}"/>
    <hyperlink ref="E1001" r:id="rId1999" display="https://www.zipcodestogo.com/Windham/NY/12496/" xr:uid="{F9600273-2B23-4841-87C8-C6FF59096A37}"/>
    <hyperlink ref="F1001" r:id="rId2000" display="https://www.zipcodestogo.com/Greene/NY/" xr:uid="{C9C60395-906F-460B-A142-03D68EFA9A1E}"/>
    <hyperlink ref="E1002" r:id="rId2001" display="https://www.zipcodestogo.com/Woodstock/NY/12498/" xr:uid="{672F349D-0261-4A20-98DF-28070E78CCE8}"/>
    <hyperlink ref="F1002" r:id="rId2002" display="https://www.zipcodestogo.com/Ulster/NY/" xr:uid="{5C4BE155-4AA8-4A44-BCF5-5178EC3E2B4C}"/>
    <hyperlink ref="E1003" r:id="rId2003" display="https://www.zipcodestogo.com/Amenia/NY/12501/" xr:uid="{012FEAFE-FF18-4FC8-B7C8-163DC9937784}"/>
    <hyperlink ref="F1003" r:id="rId2004" display="https://www.zipcodestogo.com/Dutchess/NY/" xr:uid="{516A3961-BFF7-406D-B750-E64D5D3335AA}"/>
    <hyperlink ref="E1004" r:id="rId2005" display="https://www.zipcodestogo.com/Ancram/NY/12502/" xr:uid="{DC291B3D-B74D-4013-83EF-3A8B70297E1D}"/>
    <hyperlink ref="F1004" r:id="rId2006" display="https://www.zipcodestogo.com/Columbia/NY/" xr:uid="{F1C01248-53CA-44CF-9D64-2094A8989F6B}"/>
    <hyperlink ref="E1005" r:id="rId2007" display="https://www.zipcodestogo.com/Ancramdale/NY/12503/" xr:uid="{30C25ABA-44FE-4DA8-B419-91FD480E102E}"/>
    <hyperlink ref="F1005" r:id="rId2008" display="https://www.zipcodestogo.com/Columbia/NY/" xr:uid="{37C193F5-545D-4DA1-A45E-3912ADAC96E5}"/>
    <hyperlink ref="E1006" r:id="rId2009" display="https://www.zipcodestogo.com/Annandale On Hudson/NY/12504/" xr:uid="{7D14830D-09EE-4643-89A5-C7C1E917320C}"/>
    <hyperlink ref="F1006" r:id="rId2010" display="https://www.zipcodestogo.com/Dutchess/NY/" xr:uid="{FBD5A923-6114-4C1A-A361-202A8BD52BB4}"/>
    <hyperlink ref="E1007" r:id="rId2011" display="https://www.zipcodestogo.com/Bangall/NY/12506/" xr:uid="{6464FC83-FE71-46E2-8D48-DC7CA0041EBA}"/>
    <hyperlink ref="F1007" r:id="rId2012" display="https://www.zipcodestogo.com/Dutchess/NY/" xr:uid="{0FFBF0A1-6FD5-4A3F-AE89-907E9720371C}"/>
    <hyperlink ref="E1008" r:id="rId2013" display="https://www.zipcodestogo.com/Barrytown/NY/12507/" xr:uid="{C4543947-99F5-46B7-856E-00E7736CB7C7}"/>
    <hyperlink ref="F1008" r:id="rId2014" display="https://www.zipcodestogo.com/Dutchess/NY/" xr:uid="{484B7927-FB79-4322-BA49-CAEA9A1B428F}"/>
    <hyperlink ref="E1009" r:id="rId2015" display="https://www.zipcodestogo.com/Beacon/NY/12508/" xr:uid="{28999B1A-AFA1-4AE5-9FDF-0C31DD8E1C56}"/>
    <hyperlink ref="F1009" r:id="rId2016" display="https://www.zipcodestogo.com/Dutchess/NY/" xr:uid="{677237E1-EAAC-4A65-A35F-013242C64798}"/>
    <hyperlink ref="E1010" r:id="rId2017" display="https://www.zipcodestogo.com/Billings/NY/12510/" xr:uid="{CC5491C1-C7F9-4B56-817E-B7AC7C45DAC3}"/>
    <hyperlink ref="F1010" r:id="rId2018" display="https://www.zipcodestogo.com/Dutchess/NY/" xr:uid="{152764A9-B5E8-4507-A425-94045EFBF975}"/>
    <hyperlink ref="E1011" r:id="rId2019" display="https://www.zipcodestogo.com/Castle Point/NY/12511/" xr:uid="{E96DE8EB-D430-4529-98E7-618BC49D860D}"/>
    <hyperlink ref="F1011" r:id="rId2020" display="https://www.zipcodestogo.com/Dutchess/NY/" xr:uid="{7343847A-11DD-442A-B154-586D97A05A0C}"/>
    <hyperlink ref="E1012" r:id="rId2021" display="https://www.zipcodestogo.com/Chelsea/NY/12512/" xr:uid="{25AF5321-1AC6-4DCA-8E58-B7A73F70865D}"/>
    <hyperlink ref="F1012" r:id="rId2022" display="https://www.zipcodestogo.com/Dutchess/NY/" xr:uid="{0FC53C08-1BAC-42A5-B892-59CD168D403B}"/>
    <hyperlink ref="E1013" r:id="rId2023" display="https://www.zipcodestogo.com/Claverack/NY/12513/" xr:uid="{C0A85EB2-12E1-4EEF-8255-766C518079DA}"/>
    <hyperlink ref="F1013" r:id="rId2024" display="https://www.zipcodestogo.com/Columbia/NY/" xr:uid="{F1A8F7E7-98D8-4E5B-88C6-834F30E513E6}"/>
    <hyperlink ref="E1014" r:id="rId2025" display="https://www.zipcodestogo.com/Clinton Corners/NY/12514/" xr:uid="{7530D231-99E6-4975-8EC9-119FAC705452}"/>
    <hyperlink ref="F1014" r:id="rId2026" display="https://www.zipcodestogo.com/Dutchess/NY/" xr:uid="{CEB5DB49-ADC5-4516-B14D-46CA0B968667}"/>
    <hyperlink ref="E1015" r:id="rId2027" display="https://www.zipcodestogo.com/Clintondale/NY/12515/" xr:uid="{14255592-28C5-433C-BCFB-369529924CCB}"/>
    <hyperlink ref="F1015" r:id="rId2028" display="https://www.zipcodestogo.com/Ulster/NY/" xr:uid="{32377F61-01C5-4705-9068-DE2E5BF5451E}"/>
    <hyperlink ref="E1016" r:id="rId2029" display="https://www.zipcodestogo.com/Copake/NY/12516/" xr:uid="{451AF966-A60D-4FBF-ACEE-49F16600F515}"/>
    <hyperlink ref="F1016" r:id="rId2030" display="https://www.zipcodestogo.com/Columbia/NY/" xr:uid="{6B5AC56C-DBC3-45B3-BFA9-E81B09578722}"/>
    <hyperlink ref="E1017" r:id="rId2031" display="https://www.zipcodestogo.com/Copake Falls/NY/12517/" xr:uid="{7254E7C4-C158-4D41-A8D7-00D5967E7152}"/>
    <hyperlink ref="F1017" r:id="rId2032" display="https://www.zipcodestogo.com/Columbia/NY/" xr:uid="{EB8BB177-0126-44B1-BBB1-3C91B11E8B05}"/>
    <hyperlink ref="E1018" r:id="rId2033" display="https://www.zipcodestogo.com/Cornwall/NY/12518/" xr:uid="{CD92D1B8-B168-4251-B804-62372E5DF409}"/>
    <hyperlink ref="F1018" r:id="rId2034" display="https://www.zipcodestogo.com/Orange/NY/" xr:uid="{3BEFF239-0943-4C25-92B8-F84B0EA524DA}"/>
    <hyperlink ref="E1019" r:id="rId2035" display="https://www.zipcodestogo.com/Cornwall On Hudson/NY/12520/" xr:uid="{F059A3AA-3199-4156-AD95-875210FF9908}"/>
    <hyperlink ref="F1019" r:id="rId2036" display="https://www.zipcodestogo.com/Orange/NY/" xr:uid="{BA14E9D6-9843-4098-B8D0-BF03BC7721F3}"/>
    <hyperlink ref="E1020" r:id="rId2037" display="https://www.zipcodestogo.com/Craryville/NY/12521/" xr:uid="{8451DEFF-72EB-4779-AF20-48E4FDFB5C3C}"/>
    <hyperlink ref="F1020" r:id="rId2038" display="https://www.zipcodestogo.com/Columbia/NY/" xr:uid="{94E12762-B87E-4020-8AA7-0E3FEA7F27A6}"/>
    <hyperlink ref="E1021" r:id="rId2039" display="https://www.zipcodestogo.com/Dover Plains/NY/12522/" xr:uid="{E81E8D76-C654-4032-A872-D2A9D59B65E7}"/>
    <hyperlink ref="F1021" r:id="rId2040" display="https://www.zipcodestogo.com/Dutchess/NY/" xr:uid="{C2808723-5617-466A-9184-DCD0AC14C8C7}"/>
    <hyperlink ref="E1022" r:id="rId2041" display="https://www.zipcodestogo.com/Elizaville/NY/12523/" xr:uid="{CD7D258D-DA1C-4681-99B0-605B8323B432}"/>
    <hyperlink ref="F1022" r:id="rId2042" display="https://www.zipcodestogo.com/Columbia/NY/" xr:uid="{1AA03D98-7C9C-452F-A925-B5F042CCC715}"/>
    <hyperlink ref="E1023" r:id="rId2043" display="https://www.zipcodestogo.com/Fishkill/NY/12524/" xr:uid="{13DFE1FA-B929-4AA9-984C-1028CC2C7BC8}"/>
    <hyperlink ref="F1023" r:id="rId2044" display="https://www.zipcodestogo.com/Dutchess/NY/" xr:uid="{CD8263B9-3D23-4C6E-8F5E-DC965F418192}"/>
    <hyperlink ref="E1024" r:id="rId2045" display="https://www.zipcodestogo.com/Gardiner/NY/12525/" xr:uid="{2B730C07-AB97-4E53-AD5D-1F19FDD0DD23}"/>
    <hyperlink ref="F1024" r:id="rId2046" display="https://www.zipcodestogo.com/Ulster/NY/" xr:uid="{F101B54E-60B5-4410-9D7D-4CCC7A54035E}"/>
    <hyperlink ref="E1025" r:id="rId2047" display="https://www.zipcodestogo.com/Germantown/NY/12526/" xr:uid="{191AC0A2-F7FC-4087-84F7-72C27453E4C6}"/>
    <hyperlink ref="F1025" r:id="rId2048" display="https://www.zipcodestogo.com/Columbia/NY/" xr:uid="{B2C2809F-4714-47E2-BB55-A98FFCF00EE1}"/>
    <hyperlink ref="E1026" r:id="rId2049" display="https://www.zipcodestogo.com/Glenham/NY/12527/" xr:uid="{73368987-7EC7-4208-9EAA-18AB09A4B2CB}"/>
    <hyperlink ref="F1026" r:id="rId2050" display="https://www.zipcodestogo.com/Dutchess/NY/" xr:uid="{A46B8CF0-864C-4CD3-950A-D3B9EAC6332D}"/>
    <hyperlink ref="E1027" r:id="rId2051" display="https://www.zipcodestogo.com/Highland/NY/12528/" xr:uid="{0DD83F64-2D86-4A05-AEA9-66D5C3C6FEA4}"/>
    <hyperlink ref="F1027" r:id="rId2052" display="https://www.zipcodestogo.com/Ulster/NY/" xr:uid="{09AC9ABA-D766-4326-88C9-F2763B023F91}"/>
    <hyperlink ref="E1028" r:id="rId2053" display="https://www.zipcodestogo.com/Hillsdale/NY/12529/" xr:uid="{282601E2-6A9E-41AF-8389-26E85B8F0B0E}"/>
    <hyperlink ref="F1028" r:id="rId2054" display="https://www.zipcodestogo.com/Columbia/NY/" xr:uid="{24B74DCC-908F-4F88-B357-73DBFCF4E408}"/>
    <hyperlink ref="E1029" r:id="rId2055" display="https://www.zipcodestogo.com/Hollowville/NY/12530/" xr:uid="{E5B5084B-4CD3-4987-B7D5-817320D0AE13}"/>
    <hyperlink ref="F1029" r:id="rId2056" display="https://www.zipcodestogo.com/Columbia/NY/" xr:uid="{B9350CB7-8548-4FEC-B336-A67EE7377D8C}"/>
    <hyperlink ref="E1030" r:id="rId2057" display="https://www.zipcodestogo.com/Holmes/NY/12531/" xr:uid="{DE671BB3-E016-436D-A5CD-A3ED6B8EDACC}"/>
    <hyperlink ref="F1030" r:id="rId2058" display="https://www.zipcodestogo.com/Dutchess/NY/" xr:uid="{A65E1D7E-B932-42AD-8B01-437E138914AD}"/>
    <hyperlink ref="E1031" r:id="rId2059" display="https://www.zipcodestogo.com/Hopewell Junction/NY/12533/" xr:uid="{6EE0B56A-C1EB-4337-918A-901CECCADFCB}"/>
    <hyperlink ref="F1031" r:id="rId2060" display="https://www.zipcodestogo.com/Dutchess/NY/" xr:uid="{B0DACD61-DB78-438D-A12F-77A7FAE4E211}"/>
    <hyperlink ref="E1032" r:id="rId2061" display="https://www.zipcodestogo.com/Hudson/NY/12534/" xr:uid="{542E8976-F9D0-4A1F-950A-78D7FECCDABA}"/>
    <hyperlink ref="F1032" r:id="rId2062" display="https://www.zipcodestogo.com/Columbia/NY/" xr:uid="{7BB270B8-83A5-4FC6-A43B-35E8864CCE66}"/>
    <hyperlink ref="E1033" r:id="rId2063" display="https://www.zipcodestogo.com/Hughsonville/NY/12537/" xr:uid="{A2CCC64E-4C28-4862-AFD5-5411B68FEA55}"/>
    <hyperlink ref="F1033" r:id="rId2064" display="https://www.zipcodestogo.com/Dutchess/NY/" xr:uid="{41F6D2BE-F0BF-4709-A2DA-9AE657BAD932}"/>
    <hyperlink ref="E1034" r:id="rId2065" display="https://www.zipcodestogo.com/Hyde Park/NY/12538/" xr:uid="{CE893383-F2FB-4576-AA2B-D8D1A6CCAA5A}"/>
    <hyperlink ref="F1034" r:id="rId2066" display="https://www.zipcodestogo.com/Dutchess/NY/" xr:uid="{1E8AEEE2-A08C-49A8-842F-D0D9E298AB10}"/>
    <hyperlink ref="E1035" r:id="rId2067" display="https://www.zipcodestogo.com/Lagrangeville/NY/12540/" xr:uid="{E044E77D-C545-4862-B0F8-5D2F0C9DC31C}"/>
    <hyperlink ref="F1035" r:id="rId2068" display="https://www.zipcodestogo.com/Dutchess/NY/" xr:uid="{97A62D58-AB30-498C-894F-F44B958C1CF9}"/>
    <hyperlink ref="E1036" r:id="rId2069" display="https://www.zipcodestogo.com/Livingston/NY/12541/" xr:uid="{8B1B47DB-0B8C-4032-A53F-BC6BD01AC8C4}"/>
    <hyperlink ref="F1036" r:id="rId2070" display="https://www.zipcodestogo.com/Columbia/NY/" xr:uid="{673AE381-7B66-43D6-AFD6-A5F341603B8A}"/>
    <hyperlink ref="E1037" r:id="rId2071" display="https://www.zipcodestogo.com/Marlboro/NY/12542/" xr:uid="{466EB4AE-75A1-4F35-8ADD-0C769F8C0540}"/>
    <hyperlink ref="F1037" r:id="rId2072" display="https://www.zipcodestogo.com/Ulster/NY/" xr:uid="{83C248A2-9199-4164-9C92-D3C59501DFAF}"/>
    <hyperlink ref="E1038" r:id="rId2073" display="https://www.zipcodestogo.com/Maybrook/NY/12543/" xr:uid="{5C7CB8CE-B964-4A85-9E94-4AA0AD468D11}"/>
    <hyperlink ref="F1038" r:id="rId2074" display="https://www.zipcodestogo.com/Orange/NY/" xr:uid="{B1BDA0BB-89CB-4C38-BE71-A94D941A734D}"/>
    <hyperlink ref="E1039" r:id="rId2075" display="https://www.zipcodestogo.com/Mellenville/NY/12544/" xr:uid="{DAB76009-E993-49CA-9784-4207C6EACC0D}"/>
    <hyperlink ref="F1039" r:id="rId2076" display="https://www.zipcodestogo.com/Columbia/NY/" xr:uid="{9F27143F-300F-4631-AAB8-8CDBE222AE7B}"/>
    <hyperlink ref="E1040" r:id="rId2077" display="https://www.zipcodestogo.com/Millbrook/NY/12545/" xr:uid="{11596AE9-BC4C-4868-8333-7745EA522114}"/>
    <hyperlink ref="F1040" r:id="rId2078" display="https://www.zipcodestogo.com/Dutchess/NY/" xr:uid="{1654C747-6744-45FA-992F-78758095E0B3}"/>
    <hyperlink ref="E1041" r:id="rId2079" display="https://www.zipcodestogo.com/Millerton/NY/12546/" xr:uid="{A525911F-9CEB-49B0-AC9D-7F052C3A70BD}"/>
    <hyperlink ref="F1041" r:id="rId2080" display="https://www.zipcodestogo.com/Dutchess/NY/" xr:uid="{063916EC-C050-4BDD-A278-C92737CEDD4D}"/>
    <hyperlink ref="E1042" r:id="rId2081" display="https://www.zipcodestogo.com/Milton/NY/12547/" xr:uid="{716FEE65-B8A9-438F-857F-9ED937CFC82F}"/>
    <hyperlink ref="F1042" r:id="rId2082" display="https://www.zipcodestogo.com/Ulster/NY/" xr:uid="{AA992B02-1340-4375-A21C-7B9E6398AAD1}"/>
    <hyperlink ref="E1043" r:id="rId2083" display="https://www.zipcodestogo.com/Modena/NY/12548/" xr:uid="{40E2E202-140D-48EB-9B77-65A72A4C88C0}"/>
    <hyperlink ref="F1043" r:id="rId2084" display="https://www.zipcodestogo.com/Ulster/NY/" xr:uid="{10B60CE7-D8EB-4C2A-89F3-1594361AD97A}"/>
    <hyperlink ref="E1044" r:id="rId2085" display="https://www.zipcodestogo.com/Montgomery/NY/12549/" xr:uid="{3553FA77-46A0-44AB-B053-A47D30128BFB}"/>
    <hyperlink ref="F1044" r:id="rId2086" display="https://www.zipcodestogo.com/Orange/NY/" xr:uid="{22BEA1FE-8EEC-4161-8388-CED8004996EC}"/>
    <hyperlink ref="E1045" r:id="rId2087" display="https://www.zipcodestogo.com/Newburgh/NY/12550/" xr:uid="{3A5838B8-E89C-457C-B859-D91563D6F4FD}"/>
    <hyperlink ref="F1045" r:id="rId2088" display="https://www.zipcodestogo.com/Orange/NY/" xr:uid="{36EB79AA-84A3-4CC7-B459-0ECF56F25498}"/>
    <hyperlink ref="E1046" r:id="rId2089" display="https://www.zipcodestogo.com/Newburgh/NY/12551/" xr:uid="{EFF1306A-AC7B-4408-9826-43FA34D87DBD}"/>
    <hyperlink ref="F1046" r:id="rId2090" display="https://www.zipcodestogo.com/Orange/NY/" xr:uid="{89D906B4-612F-4662-A29C-91324DB7AF26}"/>
    <hyperlink ref="E1047" r:id="rId2091" display="https://www.zipcodestogo.com/Newburgh/NY/12552/" xr:uid="{6AF5AB63-574C-488C-8D6D-58543DD9F15E}"/>
    <hyperlink ref="F1047" r:id="rId2092" display="https://www.zipcodestogo.com/Orange/NY/" xr:uid="{901BE618-D605-4C46-A6AD-26CB246A6100}"/>
    <hyperlink ref="E1048" r:id="rId2093" display="https://www.zipcodestogo.com/New Windsor/NY/12553/" xr:uid="{3BC8FA13-48DA-4308-9225-6C6D7B0F5A08}"/>
    <hyperlink ref="F1048" r:id="rId2094" display="https://www.zipcodestogo.com/Orange/NY/" xr:uid="{9E9AA0D4-3992-48AA-9363-33E57138A904}"/>
    <hyperlink ref="E1049" r:id="rId2095" display="https://www.zipcodestogo.com/Newburgh/NY/12555/" xr:uid="{5B42C08E-400A-45B6-AC49-6A852C88CE9F}"/>
    <hyperlink ref="F1049" r:id="rId2096" display="https://www.zipcodestogo.com/Orange/NY/" xr:uid="{E0A187E6-C448-4425-810C-DB01CE8F2E35}"/>
    <hyperlink ref="E1050" r:id="rId2097" display="https://www.zipcodestogo.com/New Paltz/NY/12561/" xr:uid="{85982772-7E88-428C-B483-B22E7B3DB2D0}"/>
    <hyperlink ref="F1050" r:id="rId2098" display="https://www.zipcodestogo.com/Ulster/NY/" xr:uid="{3C9C015A-B801-480A-81B2-089E0DB02D60}"/>
    <hyperlink ref="E1051" r:id="rId2099" display="https://www.zipcodestogo.com/Patterson/NY/12563/" xr:uid="{0293673E-4173-48A3-9A45-C54F9565C913}"/>
    <hyperlink ref="F1051" r:id="rId2100" display="https://www.zipcodestogo.com/Putnam/NY/" xr:uid="{D227462A-A1DD-4E4F-8A19-F976CEC04006}"/>
    <hyperlink ref="E1052" r:id="rId2101" display="https://www.zipcodestogo.com/Pawling/NY/12564/" xr:uid="{2B17DF2A-C219-4BA0-9102-1BEFB8E1C55C}"/>
    <hyperlink ref="F1052" r:id="rId2102" display="https://www.zipcodestogo.com/Dutchess/NY/" xr:uid="{F9655FD7-CF52-4575-9CB6-4DC57478BA99}"/>
    <hyperlink ref="E1053" r:id="rId2103" display="https://www.zipcodestogo.com/Philmont/NY/12565/" xr:uid="{B0F6CEC1-E79A-4934-87EF-22272FCDB1A2}"/>
    <hyperlink ref="F1053" r:id="rId2104" display="https://www.zipcodestogo.com/Columbia/NY/" xr:uid="{74747A42-0BDA-4ED5-AD12-21825DB87214}"/>
    <hyperlink ref="E1054" r:id="rId2105" display="https://www.zipcodestogo.com/Pine Bush/NY/12566/" xr:uid="{D0CDDC7D-C87F-4285-AF8F-31B5BEDB5F45}"/>
    <hyperlink ref="F1054" r:id="rId2106" display="https://www.zipcodestogo.com/Orange/NY/" xr:uid="{70C25073-89E5-411B-ADAB-089DDB753A0B}"/>
    <hyperlink ref="E1055" r:id="rId2107" display="https://www.zipcodestogo.com/Pine Plains/NY/12567/" xr:uid="{A12DB64D-0949-4022-B94E-9E74D353F806}"/>
    <hyperlink ref="F1055" r:id="rId2108" display="https://www.zipcodestogo.com/Dutchess/NY/" xr:uid="{85241263-F75C-4D9D-AC4A-6C5FB6EA7364}"/>
    <hyperlink ref="E1056" r:id="rId2109" display="https://www.zipcodestogo.com/Plattekill/NY/12568/" xr:uid="{782112B7-EE6A-4172-80BB-D140C04403EB}"/>
    <hyperlink ref="F1056" r:id="rId2110" display="https://www.zipcodestogo.com/Ulster/NY/" xr:uid="{648F5E1E-CB1E-4038-B0D7-DFB8AC7743D3}"/>
    <hyperlink ref="E1057" r:id="rId2111" display="https://www.zipcodestogo.com/Pleasant Valley/NY/12569/" xr:uid="{902B493C-FB08-40DF-95B3-9928C7FF3081}"/>
    <hyperlink ref="F1057" r:id="rId2112" display="https://www.zipcodestogo.com/Dutchess/NY/" xr:uid="{12D64BB5-8CBE-4044-834E-373245F54380}"/>
    <hyperlink ref="E1058" r:id="rId2113" display="https://www.zipcodestogo.com/Poughquag/NY/12570/" xr:uid="{D4FA1FC4-4C7C-421C-B342-BE5AA307F0D7}"/>
    <hyperlink ref="F1058" r:id="rId2114" display="https://www.zipcodestogo.com/Dutchess/NY/" xr:uid="{8A9E89AA-826D-4345-ACD2-14E92A9BC251}"/>
    <hyperlink ref="E1059" r:id="rId2115" display="https://www.zipcodestogo.com/Red Hook/NY/12571/" xr:uid="{00B6A417-26D1-4CB9-BBCC-A047D60F6BC8}"/>
    <hyperlink ref="F1059" r:id="rId2116" display="https://www.zipcodestogo.com/Dutchess/NY/" xr:uid="{0145394A-7B1A-485B-B3AD-CEE5C29162C1}"/>
    <hyperlink ref="E1060" r:id="rId2117" display="https://www.zipcodestogo.com/Rhinebeck/NY/12572/" xr:uid="{20DB5431-4D20-4583-A34F-1FC1C7F6563B}"/>
    <hyperlink ref="F1060" r:id="rId2118" display="https://www.zipcodestogo.com/Dutchess/NY/" xr:uid="{B276E909-6911-4F86-BB5D-3920A82C6903}"/>
    <hyperlink ref="E1061" r:id="rId2119" display="https://www.zipcodestogo.com/Rhinecliff/NY/12574/" xr:uid="{0BA4EE4A-306B-474A-8E66-67E1B947DBE3}"/>
    <hyperlink ref="F1061" r:id="rId2120" display="https://www.zipcodestogo.com/Dutchess/NY/" xr:uid="{49ED09D0-42AC-4EA4-9295-AD0208336A23}"/>
    <hyperlink ref="E1062" r:id="rId2121" display="https://www.zipcodestogo.com/Rock Tavern/NY/12575/" xr:uid="{D237750D-9962-44FE-8A46-55B43B268054}"/>
    <hyperlink ref="F1062" r:id="rId2122" display="https://www.zipcodestogo.com/Orange/NY/" xr:uid="{7F7F70D5-11B8-4951-9D8C-B26619B5B769}"/>
    <hyperlink ref="E1063" r:id="rId2123" display="https://www.zipcodestogo.com/Salisbury Mills/NY/12577/" xr:uid="{DA270AC2-B0E8-41A8-9E3C-186080F568C2}"/>
    <hyperlink ref="F1063" r:id="rId2124" display="https://www.zipcodestogo.com/Orange/NY/" xr:uid="{2A102F95-20C4-4519-8884-FCD4034D7C8F}"/>
    <hyperlink ref="E1064" r:id="rId2125" display="https://www.zipcodestogo.com/Salt Point/NY/12578/" xr:uid="{A3E41AD6-A340-43AB-B96B-D4BE44501C4E}"/>
    <hyperlink ref="F1064" r:id="rId2126" display="https://www.zipcodestogo.com/Dutchess/NY/" xr:uid="{B5B717ED-2CB5-429C-85CD-CFCB00FD6622}"/>
    <hyperlink ref="E1065" r:id="rId2127" display="https://www.zipcodestogo.com/Staatsburg/NY/12580/" xr:uid="{0AF9106C-13F8-46EB-B514-C79919CFB320}"/>
    <hyperlink ref="F1065" r:id="rId2128" display="https://www.zipcodestogo.com/Dutchess/NY/" xr:uid="{9F5D4B74-1110-49E2-AE5F-9714F9667096}"/>
    <hyperlink ref="E1066" r:id="rId2129" display="https://www.zipcodestogo.com/Stanfordville/NY/12581/" xr:uid="{E277307E-0B72-41EE-9336-C34679194AA8}"/>
    <hyperlink ref="F1066" r:id="rId2130" display="https://www.zipcodestogo.com/Dutchess/NY/" xr:uid="{7ADD0D45-8FC3-43C4-8393-616EE19F1495}"/>
    <hyperlink ref="E1067" r:id="rId2131" display="https://www.zipcodestogo.com/Stormville/NY/12582/" xr:uid="{76F276CA-13EE-4431-937E-0E3A89D7B957}"/>
    <hyperlink ref="F1067" r:id="rId2132" display="https://www.zipcodestogo.com/Dutchess/NY/" xr:uid="{9C39A65B-639F-48C7-AF16-B02BA7D49440}"/>
    <hyperlink ref="E1068" r:id="rId2133" display="https://www.zipcodestogo.com/Tivoli/NY/12583/" xr:uid="{76581189-DD5C-4ED8-862C-C73A0B298847}"/>
    <hyperlink ref="F1068" r:id="rId2134" display="https://www.zipcodestogo.com/Dutchess/NY/" xr:uid="{F6022C66-0D7D-4177-B394-08AC2F28C2F9}"/>
    <hyperlink ref="E1069" r:id="rId2135" display="https://www.zipcodestogo.com/Vails Gate/NY/12584/" xr:uid="{12AB2227-3682-4D86-B064-58923464E8B8}"/>
    <hyperlink ref="F1069" r:id="rId2136" display="https://www.zipcodestogo.com/Orange/NY/" xr:uid="{AA21B243-C0FF-4128-ABA3-3BCBBC5DEBEA}"/>
    <hyperlink ref="E1070" r:id="rId2137" display="https://www.zipcodestogo.com/Verbank/NY/12585/" xr:uid="{7FAE0B8A-6BC4-4965-B4F0-6262058320A2}"/>
    <hyperlink ref="F1070" r:id="rId2138" display="https://www.zipcodestogo.com/Dutchess/NY/" xr:uid="{1585B08B-5F4F-4EC4-9807-8F1D5B0B11DF}"/>
    <hyperlink ref="E1071" r:id="rId2139" display="https://www.zipcodestogo.com/Walden/NY/12586/" xr:uid="{4814793E-CD45-4C85-A2EE-16CCB17A6F35}"/>
    <hyperlink ref="F1071" r:id="rId2140" display="https://www.zipcodestogo.com/Orange/NY/" xr:uid="{11A31AED-4645-4102-A892-678E0E484739}"/>
    <hyperlink ref="E1072" r:id="rId2141" display="https://www.zipcodestogo.com/Walker Valley/NY/12588/" xr:uid="{037A189A-2717-4CF2-BC3B-E2C899C52D96}"/>
    <hyperlink ref="F1072" r:id="rId2142" display="https://www.zipcodestogo.com/Ulster/NY/" xr:uid="{6481C693-CB87-4B3B-9936-C33460A9629C}"/>
    <hyperlink ref="E1073" r:id="rId2143" display="https://www.zipcodestogo.com/Wallkill/NY/12589/" xr:uid="{A0DC786D-CBB8-48D2-BEC0-89ED043E09F3}"/>
    <hyperlink ref="F1073" r:id="rId2144" display="https://www.zipcodestogo.com/Ulster/NY/" xr:uid="{6184C3D4-EC7B-4B08-8CF8-47BADD07F0B7}"/>
    <hyperlink ref="E1074" r:id="rId2145" display="https://www.zipcodestogo.com/Wappingers Falls/NY/12590/" xr:uid="{D4562B64-BA79-4EEC-BABF-D9E2C228E86C}"/>
    <hyperlink ref="F1074" r:id="rId2146" display="https://www.zipcodestogo.com/Dutchess/NY/" xr:uid="{BC5D5B60-B4BD-4C63-BB3E-FB17F0B2B2BB}"/>
    <hyperlink ref="E1075" r:id="rId2147" display="https://www.zipcodestogo.com/Wassaic/NY/12592/" xr:uid="{277617F8-381F-4425-B47D-AD622B3DE2F3}"/>
    <hyperlink ref="F1075" r:id="rId2148" display="https://www.zipcodestogo.com/Dutchess/NY/" xr:uid="{3B064BBC-CCE7-4AF2-95DF-81034C466158}"/>
    <hyperlink ref="E1076" r:id="rId2149" display="https://www.zipcodestogo.com/West Copake/NY/12593/" xr:uid="{6689DCBA-0C4E-4690-A0F9-3A6A2F09AE00}"/>
    <hyperlink ref="F1076" r:id="rId2150" display="https://www.zipcodestogo.com/Columbia/NY/" xr:uid="{D5975876-9A25-453C-83D0-145A68803EB4}"/>
    <hyperlink ref="E1077" r:id="rId2151" display="https://www.zipcodestogo.com/Wingdale/NY/12594/" xr:uid="{DB8D5E59-93C7-4910-B89E-95A25517B690}"/>
    <hyperlink ref="F1077" r:id="rId2152" display="https://www.zipcodestogo.com/Dutchess/NY/" xr:uid="{F8FEBC16-3292-484D-9B3C-3DE828B2F67D}"/>
    <hyperlink ref="E1078" r:id="rId2153" display="https://www.zipcodestogo.com/Poughkeepsie/NY/12601/" xr:uid="{DA7E2CE0-F1E3-493B-A657-B00F364C5439}"/>
    <hyperlink ref="F1078" r:id="rId2154" display="https://www.zipcodestogo.com/Dutchess/NY/" xr:uid="{2CF82826-8172-4A58-982A-01D0F9ACDF05}"/>
    <hyperlink ref="E1079" r:id="rId2155" display="https://www.zipcodestogo.com/Poughkeepsie/NY/12602/" xr:uid="{3B0CC549-F5A5-4A8B-8E5D-3FB88A87B190}"/>
    <hyperlink ref="F1079" r:id="rId2156" display="https://www.zipcodestogo.com/Dutchess/NY/" xr:uid="{8039EF2D-DA25-4B5D-B957-E3637A1768C7}"/>
    <hyperlink ref="E1080" r:id="rId2157" display="https://www.zipcodestogo.com/Poughkeepsie/NY/12603/" xr:uid="{345CE16D-52E9-43F7-9BF2-F5EA0BCF29E5}"/>
    <hyperlink ref="F1080" r:id="rId2158" display="https://www.zipcodestogo.com/Dutchess/NY/" xr:uid="{2FDD605F-8964-489F-BEB6-C35AA807D3FF}"/>
    <hyperlink ref="E1081" r:id="rId2159" display="https://www.zipcodestogo.com/Poughkeepsie/NY/12604/" xr:uid="{99CD0B06-8E2C-417E-BE79-62E78341069A}"/>
    <hyperlink ref="F1081" r:id="rId2160" display="https://www.zipcodestogo.com/Dutchess/NY/" xr:uid="{FF49FF19-F631-4F20-917C-94984FFA9F71}"/>
    <hyperlink ref="E1082" r:id="rId2161" display="https://www.zipcodestogo.com/Monticello/NY/12701/" xr:uid="{9D064633-CE8C-4A8F-BA04-09F62B450654}"/>
    <hyperlink ref="F1082" r:id="rId2162" display="https://www.zipcodestogo.com/Sullivan/NY/" xr:uid="{BE77E47D-6D2B-4AA1-BC92-BDD567AD28D2}"/>
    <hyperlink ref="E1083" r:id="rId2163" display="https://www.zipcodestogo.com/Barryville/NY/12719/" xr:uid="{DCBB8CD9-73A2-4E3C-9D8F-FB48BC76D9CD}"/>
    <hyperlink ref="F1083" r:id="rId2164" display="https://www.zipcodestogo.com/Sullivan/NY/" xr:uid="{204A993C-4100-49E8-8BCD-39AE94DC5EBB}"/>
    <hyperlink ref="E1084" r:id="rId2165" display="https://www.zipcodestogo.com/Bethel/NY/12720/" xr:uid="{D34E2DD2-BCAC-4F86-A649-9665FD9EDDBE}"/>
    <hyperlink ref="F1084" r:id="rId2166" display="https://www.zipcodestogo.com/Sullivan/NY/" xr:uid="{26AC1B69-B457-4712-ABEB-9496B72B15E5}"/>
    <hyperlink ref="E1085" r:id="rId2167" display="https://www.zipcodestogo.com/Bloomingburg/NY/12721/" xr:uid="{3AFC9590-6B80-48AF-8ECA-E8A3957D9342}"/>
    <hyperlink ref="F1085" r:id="rId2168" display="https://www.zipcodestogo.com/Sullivan/NY/" xr:uid="{DAC00A5A-39E6-4619-AA8D-15487AB65159}"/>
    <hyperlink ref="E1086" r:id="rId2169" display="https://www.zipcodestogo.com/Burlingham/NY/12722/" xr:uid="{00011172-6C4A-4044-A5E1-8A1CC33175CB}"/>
    <hyperlink ref="F1086" r:id="rId2170" display="https://www.zipcodestogo.com/Sullivan/NY/" xr:uid="{02FF17AA-3F81-497E-A142-E2C938EEC59D}"/>
    <hyperlink ref="E1087" r:id="rId2171" display="https://www.zipcodestogo.com/Callicoon/NY/12723/" xr:uid="{22F31FE3-47AC-4017-9FBE-C3E0345ED506}"/>
    <hyperlink ref="F1087" r:id="rId2172" display="https://www.zipcodestogo.com/Sullivan/NY/" xr:uid="{4FABD51C-7CE5-4650-9C8B-3E7CBDEC35B5}"/>
    <hyperlink ref="E1088" r:id="rId2173" display="https://www.zipcodestogo.com/Callicoon Center/NY/12724/" xr:uid="{6009DF17-165E-4338-918E-A059D4E11F98}"/>
    <hyperlink ref="F1088" r:id="rId2174" display="https://www.zipcodestogo.com/Sullivan/NY/" xr:uid="{E9A34C8F-CCB3-4123-A22F-E12303F35923}"/>
    <hyperlink ref="E1089" r:id="rId2175" display="https://www.zipcodestogo.com/Claryville/NY/12725/" xr:uid="{9F735E83-7C84-4059-A2BD-9178E04158A8}"/>
    <hyperlink ref="F1089" r:id="rId2176" display="https://www.zipcodestogo.com/Sullivan/NY/" xr:uid="{32027B5E-F44F-45CD-B3BB-C1730337A65D}"/>
    <hyperlink ref="E1090" r:id="rId2177" display="https://www.zipcodestogo.com/Cochecton/NY/12726/" xr:uid="{A9B320F6-6B60-46C1-9AE0-3EACB860410C}"/>
    <hyperlink ref="F1090" r:id="rId2178" display="https://www.zipcodestogo.com/Sullivan/NY/" xr:uid="{4FCB2E1F-B4B5-4262-86B8-57336EB1AAA6}"/>
    <hyperlink ref="E1091" r:id="rId2179" display="https://www.zipcodestogo.com/Cochecton Center/NY/12727/" xr:uid="{98645ED1-CD82-4725-9C85-B483AC4B30FA}"/>
    <hyperlink ref="F1091" r:id="rId2180" display="https://www.zipcodestogo.com/Sullivan/NY/" xr:uid="{DD7FED2B-7CC6-42D4-A4B3-E85196C423C4}"/>
    <hyperlink ref="E1092" r:id="rId2181" display="https://www.zipcodestogo.com/Cuddebackville/NY/12729/" xr:uid="{9F896AD9-A6A7-4CDF-94D9-17A8CC7A50E3}"/>
    <hyperlink ref="F1092" r:id="rId2182" display="https://www.zipcodestogo.com/Orange/NY/" xr:uid="{F83C29D1-DA3D-4B97-AAE1-C8123947CD2A}"/>
    <hyperlink ref="E1093" r:id="rId2183" display="https://www.zipcodestogo.com/Eldred/NY/12732/" xr:uid="{7809000E-45D9-4FDE-911C-E70108D2D7F6}"/>
    <hyperlink ref="F1093" r:id="rId2184" display="https://www.zipcodestogo.com/Sullivan/NY/" xr:uid="{BFFC5F37-92D9-451E-AB55-54508101EFCB}"/>
    <hyperlink ref="E1094" r:id="rId2185" display="https://www.zipcodestogo.com/Fallsburg/NY/12733/" xr:uid="{20979455-7009-4245-A6EF-4FDA38FEB222}"/>
    <hyperlink ref="F1094" r:id="rId2186" display="https://www.zipcodestogo.com/Sullivan/NY/" xr:uid="{21E99910-C973-4A17-9034-825CB7C1C5BA}"/>
    <hyperlink ref="E1095" r:id="rId2187" display="https://www.zipcodestogo.com/Ferndale/NY/12734/" xr:uid="{4237AFBE-5189-46F0-A6A5-6EF05F9A1B35}"/>
    <hyperlink ref="F1095" r:id="rId2188" display="https://www.zipcodestogo.com/Sullivan/NY/" xr:uid="{38C7A9CC-B147-4B4A-8662-E0B62BE25356}"/>
    <hyperlink ref="E1096" r:id="rId2189" display="https://www.zipcodestogo.com/Fremont Center/NY/12736/" xr:uid="{3B478B36-A260-49A2-B04F-DB88C97C3373}"/>
    <hyperlink ref="F1096" r:id="rId2190" display="https://www.zipcodestogo.com/Sullivan/NY/" xr:uid="{4A0623BB-0ACC-4CD6-A036-63DA6EF1E74D}"/>
    <hyperlink ref="E1097" r:id="rId2191" display="https://www.zipcodestogo.com/Glen Spey/NY/12737/" xr:uid="{C6EE80ED-E635-49FD-B2B3-6D81255112F6}"/>
    <hyperlink ref="F1097" r:id="rId2192" display="https://www.zipcodestogo.com/Sullivan/NY/" xr:uid="{362B6DC2-6EE6-4C0A-A06A-CEF1BE31256F}"/>
    <hyperlink ref="E1098" r:id="rId2193" display="https://www.zipcodestogo.com/Glen Wild/NY/12738/" xr:uid="{FB3C26A1-EAB0-4EB6-83E4-E5411546E0CE}"/>
    <hyperlink ref="F1098" r:id="rId2194" display="https://www.zipcodestogo.com/Sullivan/NY/" xr:uid="{C6EAB687-FF3D-423B-A6A4-8C2DB83FF511}"/>
    <hyperlink ref="E1099" r:id="rId2195" display="https://www.zipcodestogo.com/Grahamsville/NY/12740/" xr:uid="{ECC10836-1F47-411A-8CA7-A7F05923BF3D}"/>
    <hyperlink ref="F1099" r:id="rId2196" display="https://www.zipcodestogo.com/Sullivan/NY/" xr:uid="{9490D163-A8F5-443D-9C50-312B8E1DB66A}"/>
    <hyperlink ref="E1100" r:id="rId2197" display="https://www.zipcodestogo.com/Hankins/NY/12741/" xr:uid="{1AC2BB9E-E1E4-4532-B9A1-EDBA6DA8732D}"/>
    <hyperlink ref="F1100" r:id="rId2198" display="https://www.zipcodestogo.com/Sullivan/NY/" xr:uid="{693D3352-D25B-4F61-9172-754B2D2479AC}"/>
    <hyperlink ref="E1101" r:id="rId2199" display="https://www.zipcodestogo.com/Harris/NY/12742/" xr:uid="{1FA74DAD-1B49-4384-B030-38622D1F8BC8}"/>
    <hyperlink ref="F1101" r:id="rId2200" display="https://www.zipcodestogo.com/Sullivan/NY/" xr:uid="{67B69102-8FD0-4908-A52D-29919B7F4BDB}"/>
    <hyperlink ref="E1102" r:id="rId2201" display="https://www.zipcodestogo.com/Highland Lake/NY/12743/" xr:uid="{C1FC9E45-32AD-4B61-BD54-59E8020A50CD}"/>
    <hyperlink ref="F1102" r:id="rId2202" display="https://www.zipcodestogo.com/Sullivan/NY/" xr:uid="{6211F049-6377-4348-9604-83D77947E9E6}"/>
    <hyperlink ref="E1103" r:id="rId2203" display="https://www.zipcodestogo.com/Hortonville/NY/12745/" xr:uid="{C80FBEE8-5FA1-4CDD-A6E2-09A560C9366D}"/>
    <hyperlink ref="F1103" r:id="rId2204" display="https://www.zipcodestogo.com/Sullivan/NY/" xr:uid="{9051426D-6EC3-4F34-8D85-7AA2132693BC}"/>
    <hyperlink ref="E1104" r:id="rId2205" display="https://www.zipcodestogo.com/Huguenot/NY/12746/" xr:uid="{CB50D08B-479B-4F9B-BACA-6DB5E6F4C11A}"/>
    <hyperlink ref="F1104" r:id="rId2206" display="https://www.zipcodestogo.com/Orange/NY/" xr:uid="{A1153B97-B642-408C-AC10-FB1D35864177}"/>
    <hyperlink ref="E1105" r:id="rId2207" display="https://www.zipcodestogo.com/Hurleyville/NY/12747/" xr:uid="{AAFAFD6A-AFC6-42C5-9D0D-D327C73BADFC}"/>
    <hyperlink ref="F1105" r:id="rId2208" display="https://www.zipcodestogo.com/Sullivan/NY/" xr:uid="{68E219B9-9E32-4212-8A68-0196924E428D}"/>
    <hyperlink ref="E1106" r:id="rId2209" display="https://www.zipcodestogo.com/Jeffersonville/NY/12748/" xr:uid="{FDDC33F9-5EF6-43E3-A0CA-7602D85B7EA5}"/>
    <hyperlink ref="F1106" r:id="rId2210" display="https://www.zipcodestogo.com/Sullivan/NY/" xr:uid="{770C003E-5C87-4059-9D9D-6ACEDA6E6CDE}"/>
    <hyperlink ref="E1107" r:id="rId2211" display="https://www.zipcodestogo.com/Kauneonga Lake/NY/12749/" xr:uid="{E0899C9F-402F-45C6-ABC7-AC2D28938072}"/>
    <hyperlink ref="F1107" r:id="rId2212" display="https://www.zipcodestogo.com/Sullivan/NY/" xr:uid="{929A80FE-2A84-42F4-B6BC-795FD1792643}"/>
    <hyperlink ref="E1108" r:id="rId2213" display="https://www.zipcodestogo.com/Kenoza Lake/NY/12750/" xr:uid="{3953FDFD-5921-47CD-A4B5-9041249EE38D}"/>
    <hyperlink ref="F1108" r:id="rId2214" display="https://www.zipcodestogo.com/Sullivan/NY/" xr:uid="{36EB61F0-4C07-443D-8E6F-8DFA914D2511}"/>
    <hyperlink ref="E1109" r:id="rId2215" display="https://www.zipcodestogo.com/Kiamesha Lake/NY/12751/" xr:uid="{DC9D745F-7010-4A05-9627-3C8DAC637560}"/>
    <hyperlink ref="F1109" r:id="rId2216" display="https://www.zipcodestogo.com/Sullivan/NY/" xr:uid="{5D43CB9C-EE71-4507-B1C2-661C058A79C9}"/>
    <hyperlink ref="E1110" r:id="rId2217" display="https://www.zipcodestogo.com/Lake Huntington/NY/12752/" xr:uid="{681D2A44-B114-40E1-B210-A96F13A9BEC6}"/>
    <hyperlink ref="F1110" r:id="rId2218" display="https://www.zipcodestogo.com/Sullivan/NY/" xr:uid="{A24E5601-4BDA-47B8-9531-2A6E45DA40E7}"/>
    <hyperlink ref="E1111" r:id="rId2219" display="https://www.zipcodestogo.com/Liberty/NY/12754/" xr:uid="{B7C1A536-41AC-4BE9-89A4-6EA1AEE28598}"/>
    <hyperlink ref="F1111" r:id="rId2220" display="https://www.zipcodestogo.com/Sullivan/NY/" xr:uid="{E7C5CEE7-EFB1-4A51-91BF-AE34320B83C9}"/>
    <hyperlink ref="E1112" r:id="rId2221" display="https://www.zipcodestogo.com/Livingston Manor/NY/12758/" xr:uid="{1C616C1E-40A9-4D2E-A00F-E56C81838A78}"/>
    <hyperlink ref="F1112" r:id="rId2222" display="https://www.zipcodestogo.com/Sullivan/NY/" xr:uid="{30550D18-C987-4873-97A7-098CA6D25EAB}"/>
    <hyperlink ref="E1113" r:id="rId2223" display="https://www.zipcodestogo.com/Loch Sheldrake/NY/12759/" xr:uid="{D24CB07E-C408-4770-993B-85970889650B}"/>
    <hyperlink ref="F1113" r:id="rId2224" display="https://www.zipcodestogo.com/Sullivan/NY/" xr:uid="{2EB6206A-279D-4C87-A70C-B400D54CF62D}"/>
    <hyperlink ref="E1114" r:id="rId2225" display="https://www.zipcodestogo.com/Long Eddy/NY/12760/" xr:uid="{10310AB6-75ED-41E4-AB56-6A89540DDC62}"/>
    <hyperlink ref="F1114" r:id="rId2226" display="https://www.zipcodestogo.com/Sullivan/NY/" xr:uid="{9CA50C2C-A9F7-4461-9DC1-4A593BC43390}"/>
    <hyperlink ref="E1115" r:id="rId2227" display="https://www.zipcodestogo.com/Mongaup Valley/NY/12762/" xr:uid="{6350E352-3E79-4371-AA83-1C4541882A24}"/>
    <hyperlink ref="F1115" r:id="rId2228" display="https://www.zipcodestogo.com/Sullivan/NY/" xr:uid="{96B4EF48-9951-4D01-B2AD-F1AB9A486100}"/>
    <hyperlink ref="E1116" r:id="rId2229" display="https://www.zipcodestogo.com/Mountain Dale/NY/12763/" xr:uid="{1E6E9060-0217-4F22-ADE2-26C83348A03F}"/>
    <hyperlink ref="F1116" r:id="rId2230" display="https://www.zipcodestogo.com/Sullivan/NY/" xr:uid="{020B41CE-0366-4455-B541-737475CE71F9}"/>
    <hyperlink ref="E1117" r:id="rId2231" display="https://www.zipcodestogo.com/Narrowsburg/NY/12764/" xr:uid="{8925A01D-0160-4E13-92E8-BF088DCB34E5}"/>
    <hyperlink ref="F1117" r:id="rId2232" display="https://www.zipcodestogo.com/Sullivan/NY/" xr:uid="{205A02A1-C624-4A24-9FAC-6841C5C810CE}"/>
    <hyperlink ref="E1118" r:id="rId2233" display="https://www.zipcodestogo.com/Neversink/NY/12765/" xr:uid="{6FE4026F-F31D-499D-A76A-0E0AA19169C6}"/>
    <hyperlink ref="F1118" r:id="rId2234" display="https://www.zipcodestogo.com/Sullivan/NY/" xr:uid="{AA370200-8694-4998-8BCF-041150E03987}"/>
    <hyperlink ref="E1119" r:id="rId2235" display="https://www.zipcodestogo.com/North Branch/NY/12766/" xr:uid="{0A969C62-71E4-44DA-ACB3-23568E8D1F4F}"/>
    <hyperlink ref="F1119" r:id="rId2236" display="https://www.zipcodestogo.com/Sullivan/NY/" xr:uid="{6D3E9EDA-7658-4ED8-B4D0-0AFD1F4508A6}"/>
    <hyperlink ref="E1120" r:id="rId2237" display="https://www.zipcodestogo.com/Obernburg/NY/12767/" xr:uid="{52B7F27F-4420-420C-9D27-636BEF543157}"/>
    <hyperlink ref="F1120" r:id="rId2238" display="https://www.zipcodestogo.com/Sullivan/NY/" xr:uid="{A8F54994-0071-4D1D-BEF2-E6B9D04271F3}"/>
    <hyperlink ref="E1121" r:id="rId2239" display="https://www.zipcodestogo.com/Parksville/NY/12768/" xr:uid="{C860A2BC-E12D-4C61-8C51-1E549A66C493}"/>
    <hyperlink ref="F1121" r:id="rId2240" display="https://www.zipcodestogo.com/Sullivan/NY/" xr:uid="{F69315CE-D427-4A45-8776-E1C4D7DFFE2F}"/>
    <hyperlink ref="E1122" r:id="rId2241" display="https://www.zipcodestogo.com/Phillipsport/NY/12769/" xr:uid="{F905AFE6-B71B-449E-B28E-D12E6BF071E2}"/>
    <hyperlink ref="F1122" r:id="rId2242" display="https://www.zipcodestogo.com/Sullivan/NY/" xr:uid="{FDC79642-DEB1-4B41-AF2C-BC7DD8A25399}"/>
    <hyperlink ref="E1123" r:id="rId2243" display="https://www.zipcodestogo.com/Pond Eddy/NY/12770/" xr:uid="{EDC3DB07-2C83-4E36-A6BC-95D54626E93B}"/>
    <hyperlink ref="F1123" r:id="rId2244" display="https://www.zipcodestogo.com/Sullivan/NY/" xr:uid="{E347BBDB-D0FF-45C4-82B9-132841E4C511}"/>
    <hyperlink ref="E1124" r:id="rId2245" display="https://www.zipcodestogo.com/Port Jervis/NY/12771/" xr:uid="{0E43FA44-E94D-4811-9CC8-B604A3A68CEE}"/>
    <hyperlink ref="F1124" r:id="rId2246" display="https://www.zipcodestogo.com/Orange/NY/" xr:uid="{95DBE3EC-C380-494E-A46E-87C767277F7B}"/>
    <hyperlink ref="E1125" r:id="rId2247" display="https://www.zipcodestogo.com/Rock Hill/NY/12775/" xr:uid="{5752C989-ABAE-4BBC-8E90-C05F8E84CAE8}"/>
    <hyperlink ref="F1125" r:id="rId2248" display="https://www.zipcodestogo.com/Sullivan/NY/" xr:uid="{F130992A-6FFC-43AB-A205-6A0179D81A54}"/>
    <hyperlink ref="E1126" r:id="rId2249" display="https://www.zipcodestogo.com/Roscoe/NY/12776/" xr:uid="{95751F8A-B0F9-4508-AED0-2DE100C22C4B}"/>
    <hyperlink ref="F1126" r:id="rId2250" display="https://www.zipcodestogo.com/Sullivan/NY/" xr:uid="{54F11966-891C-4E68-9ED8-5946127BA304}"/>
    <hyperlink ref="E1127" r:id="rId2251" display="https://www.zipcodestogo.com/Forestburgh/NY/12777/" xr:uid="{B872718C-F1CD-4B1B-A423-B285789A80F7}"/>
    <hyperlink ref="F1127" r:id="rId2252" display="https://www.zipcodestogo.com/Sullivan/NY/" xr:uid="{04D998EF-F686-431F-B066-064553F39B2D}"/>
    <hyperlink ref="E1128" r:id="rId2253" display="https://www.zipcodestogo.com/Smallwood/NY/12778/" xr:uid="{C98DEC82-4CBC-4835-B867-A3A3E3230ED4}"/>
    <hyperlink ref="F1128" r:id="rId2254" display="https://www.zipcodestogo.com/Sullivan/NY/" xr:uid="{9DF4C9E2-2E93-46F4-BC65-97BC2D90D9B3}"/>
    <hyperlink ref="E1129" r:id="rId2255" display="https://www.zipcodestogo.com/South Fallsburg/NY/12779/" xr:uid="{CE3F560C-52F5-4196-80DD-82ABFCFFDBB4}"/>
    <hyperlink ref="F1129" r:id="rId2256" display="https://www.zipcodestogo.com/Sullivan/NY/" xr:uid="{8B1B66DF-CD5E-4064-BC42-609864662814}"/>
    <hyperlink ref="E1130" r:id="rId2257" display="https://www.zipcodestogo.com/Sparrow Bush/NY/12780/" xr:uid="{AF3924C7-7838-4B1D-A110-589F853943CB}"/>
    <hyperlink ref="F1130" r:id="rId2258" display="https://www.zipcodestogo.com/Orange/NY/" xr:uid="{EFA2C135-8CA9-4EAD-8B62-56A636FA6F98}"/>
    <hyperlink ref="E1131" r:id="rId2259" display="https://www.zipcodestogo.com/Summitville/NY/12781/" xr:uid="{7D252471-BB08-4439-8645-917E1CF62284}"/>
    <hyperlink ref="F1131" r:id="rId2260" display="https://www.zipcodestogo.com/Sullivan/NY/" xr:uid="{41AA9EC1-E9C8-4F6E-B3C6-B241E067F23B}"/>
    <hyperlink ref="E1132" r:id="rId2261" display="https://www.zipcodestogo.com/Swan Lake/NY/12783/" xr:uid="{42595B0D-0C96-49A0-9C50-A831E0728FC3}"/>
    <hyperlink ref="F1132" r:id="rId2262" display="https://www.zipcodestogo.com/Sullivan/NY/" xr:uid="{6C6118DB-EC73-4B31-976A-D4A963C144F5}"/>
    <hyperlink ref="E1133" r:id="rId2263" display="https://www.zipcodestogo.com/Thompsonville/NY/12784/" xr:uid="{20553545-B14E-48AD-92A8-381C25F395BB}"/>
    <hyperlink ref="F1133" r:id="rId2264" display="https://www.zipcodestogo.com/Sullivan/NY/" xr:uid="{915394C5-AFED-405D-BF50-1D475CC1FA32}"/>
    <hyperlink ref="E1134" r:id="rId2265" display="https://www.zipcodestogo.com/Westbrookville/NY/12785/" xr:uid="{0821A243-A4BB-4539-B64A-6C9244E9D8CF}"/>
    <hyperlink ref="F1134" r:id="rId2266" display="https://www.zipcodestogo.com/Sullivan/NY/" xr:uid="{6D077DFF-94B1-48B8-B3AD-92BDEE76C62B}"/>
    <hyperlink ref="E1135" r:id="rId2267" display="https://www.zipcodestogo.com/White Lake/NY/12786/" xr:uid="{08E516D8-8117-43AE-9446-01C5FE8EA19C}"/>
    <hyperlink ref="F1135" r:id="rId2268" display="https://www.zipcodestogo.com/Sullivan/NY/" xr:uid="{6BE55F99-F7C9-44D5-B078-FF86A917A529}"/>
    <hyperlink ref="E1136" r:id="rId2269" display="https://www.zipcodestogo.com/White Sulphur Springs/NY/12787/" xr:uid="{512832F3-C4CE-4EA8-9967-A7B6AA334073}"/>
    <hyperlink ref="F1136" r:id="rId2270" display="https://www.zipcodestogo.com/Sullivan/NY/" xr:uid="{ABBA19A5-1C39-4024-8965-A0B09440AC28}"/>
    <hyperlink ref="E1137" r:id="rId2271" display="https://www.zipcodestogo.com/Woodbourne/NY/12788/" xr:uid="{875E4AF1-AA5C-4DA8-90A4-25DC9AF06B5D}"/>
    <hyperlink ref="F1137" r:id="rId2272" display="https://www.zipcodestogo.com/Sullivan/NY/" xr:uid="{D281904A-B818-47F9-9D79-00B0A42B3129}"/>
    <hyperlink ref="E1138" r:id="rId2273" display="https://www.zipcodestogo.com/Woodridge/NY/12789/" xr:uid="{207DAC70-AE68-4714-AAC1-F9A4EBD76EEE}"/>
    <hyperlink ref="F1138" r:id="rId2274" display="https://www.zipcodestogo.com/Sullivan/NY/" xr:uid="{92297161-C609-4B69-AFED-CA9690C67B0D}"/>
    <hyperlink ref="E1139" r:id="rId2275" display="https://www.zipcodestogo.com/Wurtsboro/NY/12790/" xr:uid="{322C6B86-0AA0-4A27-AF9A-4E15929CA936}"/>
    <hyperlink ref="F1139" r:id="rId2276" display="https://www.zipcodestogo.com/Sullivan/NY/" xr:uid="{EB274A93-7EF2-4F8C-998A-BCF12E0B8CCC}"/>
    <hyperlink ref="E1140" r:id="rId2277" display="https://www.zipcodestogo.com/Youngsville/NY/12791/" xr:uid="{4DF0CE20-F24B-4AC5-ABD9-E82D7077E2E2}"/>
    <hyperlink ref="F1140" r:id="rId2278" display="https://www.zipcodestogo.com/Sullivan/NY/" xr:uid="{ECD6E925-7300-4B12-B859-772129837B32}"/>
    <hyperlink ref="E1141" r:id="rId2279" display="https://www.zipcodestogo.com/Yulan/NY/12792/" xr:uid="{5805E1CC-E8F2-4206-B28B-8CD766E05DEF}"/>
    <hyperlink ref="F1141" r:id="rId2280" display="https://www.zipcodestogo.com/Sullivan/NY/" xr:uid="{A0F200CE-42EC-4502-B6D3-DFD21BF87B7F}"/>
    <hyperlink ref="E1142" r:id="rId2281" display="https://www.zipcodestogo.com/Glens Falls/NY/12801/" xr:uid="{41D2496B-A41D-409A-9AA6-FCE9ABDCB228}"/>
    <hyperlink ref="F1142" r:id="rId2282" display="https://www.zipcodestogo.com/Warren/NY/" xr:uid="{3ED98986-6146-4436-8FF0-EB1A2FC8602D}"/>
    <hyperlink ref="E1143" r:id="rId2283" display="https://www.zipcodestogo.com/South Glens Falls/NY/12803/" xr:uid="{CBC9FCA8-F423-4B1F-88C7-577B64151B0E}"/>
    <hyperlink ref="F1143" r:id="rId2284" display="https://www.zipcodestogo.com/Saratoga/NY/" xr:uid="{87DDAF80-BE27-4AAF-A5B6-024736E76E20}"/>
    <hyperlink ref="E1144" r:id="rId2285" display="https://www.zipcodestogo.com/Queensbury/NY/12804/" xr:uid="{0AC97C21-638F-4F41-BB03-F4657E8F5780}"/>
    <hyperlink ref="F1144" r:id="rId2286" display="https://www.zipcodestogo.com/Warren/NY/" xr:uid="{A09E3BEA-80EC-4F8B-86C5-678DA5C0CFD4}"/>
    <hyperlink ref="E1145" r:id="rId2287" display="https://www.zipcodestogo.com/Adirondack/NY/12808/" xr:uid="{BCD7C4A6-229D-41EE-8710-AA35659E2339}"/>
    <hyperlink ref="F1145" r:id="rId2288" display="https://www.zipcodestogo.com/Warren/NY/" xr:uid="{4DA41220-552B-41CD-A0B8-89EB94EF8D9B}"/>
    <hyperlink ref="E1146" r:id="rId2289" display="https://www.zipcodestogo.com/Argyle/NY/12809/" xr:uid="{EF9288CA-7D1D-4333-A77F-F5DA336D4D0A}"/>
    <hyperlink ref="F1146" r:id="rId2290" display="https://www.zipcodestogo.com/Washington/NY/" xr:uid="{6A64F5D3-9EAB-4EBC-8281-60A03960E2A2}"/>
    <hyperlink ref="E1147" r:id="rId2291" display="https://www.zipcodestogo.com/Athol/NY/12810/" xr:uid="{A537FFE3-3D7F-4CB9-8740-CDE02523F238}"/>
    <hyperlink ref="F1147" r:id="rId2292" display="https://www.zipcodestogo.com/Warren/NY/" xr:uid="{C047EEC4-64B2-4BB0-B56D-94BA16F4F3DF}"/>
    <hyperlink ref="E1148" r:id="rId2293" display="https://www.zipcodestogo.com/Bakers Mills/NY/12811/" xr:uid="{E3CD8E4B-C7CF-48C4-AB28-CE3CCB40C3FF}"/>
    <hyperlink ref="F1148" r:id="rId2294" display="https://www.zipcodestogo.com/Warren/NY/" xr:uid="{592A2297-52E9-4ECA-9F73-E0448D81A787}"/>
    <hyperlink ref="E1149" r:id="rId2295" display="https://www.zipcodestogo.com/Blue Mountain Lake/NY/12812/" xr:uid="{91D1B7DD-F670-411B-9B21-CE99E1FD7626}"/>
    <hyperlink ref="F1149" r:id="rId2296" display="https://www.zipcodestogo.com/Hamilton/NY/" xr:uid="{510710E1-7BFF-4923-AF4C-FAA412790D08}"/>
    <hyperlink ref="E1150" r:id="rId2297" display="https://www.zipcodestogo.com/Bolton Landing/NY/12814/" xr:uid="{937CB775-F349-4015-8A77-51246D45CD08}"/>
    <hyperlink ref="F1150" r:id="rId2298" display="https://www.zipcodestogo.com/Warren/NY/" xr:uid="{BF345E54-4185-485C-B809-892D8A11764C}"/>
    <hyperlink ref="E1151" r:id="rId2299" display="https://www.zipcodestogo.com/Brant Lake/NY/12815/" xr:uid="{9BE49130-FD29-4776-A78F-4B5045A96E35}"/>
    <hyperlink ref="F1151" r:id="rId2300" display="https://www.zipcodestogo.com/Warren/NY/" xr:uid="{E197C7E4-6447-4F54-8F3B-A1D12870FB5D}"/>
    <hyperlink ref="E1152" r:id="rId2301" display="https://www.zipcodestogo.com/Cambridge/NY/12816/" xr:uid="{76546B06-F60C-4A51-B080-C2BC825C939E}"/>
    <hyperlink ref="F1152" r:id="rId2302" display="https://www.zipcodestogo.com/Washington/NY/" xr:uid="{65F9A455-895A-4247-B777-F5B2095B0CA3}"/>
    <hyperlink ref="E1153" r:id="rId2303" display="https://www.zipcodestogo.com/Chestertown/NY/12817/" xr:uid="{7068C2DB-1715-4C19-981D-54CF58785213}"/>
    <hyperlink ref="F1153" r:id="rId2304" display="https://www.zipcodestogo.com/Warren/NY/" xr:uid="{4FD203CE-0152-467F-8649-D954EC70FFEE}"/>
    <hyperlink ref="E1154" r:id="rId2305" display="https://www.zipcodestogo.com/Clemons/NY/12819/" xr:uid="{DB1B8158-DBC3-49C5-9754-02DE4B0C67C0}"/>
    <hyperlink ref="F1154" r:id="rId2306" display="https://www.zipcodestogo.com/Washington/NY/" xr:uid="{8F9AA785-FF1C-40F0-A261-2CB4144AE78A}"/>
    <hyperlink ref="E1155" r:id="rId2307" display="https://www.zipcodestogo.com/Cleverdale/NY/12820/" xr:uid="{A534EFF4-B6BF-4E17-8805-1B3ACF8CC1AA}"/>
    <hyperlink ref="F1155" r:id="rId2308" display="https://www.zipcodestogo.com/Warren/NY/" xr:uid="{E0AD41BE-33F3-4D00-9369-F00E8568CC06}"/>
    <hyperlink ref="E1156" r:id="rId2309" display="https://www.zipcodestogo.com/Comstock/NY/12821/" xr:uid="{BB82473B-B004-484B-BF31-AA001C84E813}"/>
    <hyperlink ref="F1156" r:id="rId2310" display="https://www.zipcodestogo.com/Washington/NY/" xr:uid="{D4A5EC32-F4C3-4D26-BED5-BA4EB874A72B}"/>
    <hyperlink ref="E1157" r:id="rId2311" display="https://www.zipcodestogo.com/Corinth/NY/12822/" xr:uid="{6029C62D-C33F-4D45-8C83-218AFD1F8976}"/>
    <hyperlink ref="F1157" r:id="rId2312" display="https://www.zipcodestogo.com/Saratoga/NY/" xr:uid="{83B0D2F5-00BB-426B-96D9-D4A61E18F3DB}"/>
    <hyperlink ref="E1158" r:id="rId2313" display="https://www.zipcodestogo.com/Cossayuna/NY/12823/" xr:uid="{1D8DC229-DD3B-4DAD-816A-CE227C35713A}"/>
    <hyperlink ref="F1158" r:id="rId2314" display="https://www.zipcodestogo.com/Washington/NY/" xr:uid="{C5C44A65-DBAF-44DA-B216-772D6EF600D6}"/>
    <hyperlink ref="E1159" r:id="rId2315" display="https://www.zipcodestogo.com/Diamond Point/NY/12824/" xr:uid="{2007B4A8-045E-40AD-8513-2CD2B658074A}"/>
    <hyperlink ref="F1159" r:id="rId2316" display="https://www.zipcodestogo.com/Warren/NY/" xr:uid="{237F4298-C94E-4082-B5F7-27653CD5BFE4}"/>
    <hyperlink ref="E1160" r:id="rId2317" display="https://www.zipcodestogo.com/Fort Ann/NY/12827/" xr:uid="{2DC5D9B8-9AA3-4280-B9DC-D243505EBA5D}"/>
    <hyperlink ref="F1160" r:id="rId2318" display="https://www.zipcodestogo.com/Washington/NY/" xr:uid="{0498399F-B524-4E01-986C-0B7D6953D254}"/>
    <hyperlink ref="E1161" r:id="rId2319" display="https://www.zipcodestogo.com/Fort Edward/NY/12828/" xr:uid="{6314DAC9-609D-489A-815D-51B3D9BBD484}"/>
    <hyperlink ref="F1161" r:id="rId2320" display="https://www.zipcodestogo.com/Washington/NY/" xr:uid="{B0D8D824-D7FB-4CF0-96E7-F9719078628F}"/>
    <hyperlink ref="E1162" r:id="rId2321" display="https://www.zipcodestogo.com/Gansevoort/NY/12831/" xr:uid="{ADF47D1A-7364-405B-BA14-A6AD91401140}"/>
    <hyperlink ref="F1162" r:id="rId2322" display="https://www.zipcodestogo.com/Saratoga/NY/" xr:uid="{C97CDEA2-F834-4CC9-8155-634B7AEB4779}"/>
    <hyperlink ref="E1163" r:id="rId2323" display="https://www.zipcodestogo.com/Granville/NY/12832/" xr:uid="{3E882B70-F520-4071-9C79-348EACC9F532}"/>
    <hyperlink ref="F1163" r:id="rId2324" display="https://www.zipcodestogo.com/Washington/NY/" xr:uid="{701186D6-46F7-4342-A30F-0070BAAA2CD5}"/>
    <hyperlink ref="E1164" r:id="rId2325" display="https://www.zipcodestogo.com/Greenfield Center/NY/12833/" xr:uid="{985F2E28-7EB0-4550-A893-AE160A8703D7}"/>
    <hyperlink ref="F1164" r:id="rId2326" display="https://www.zipcodestogo.com/Saratoga/NY/" xr:uid="{DF538B91-6051-401F-89A0-11E999CEF07A}"/>
    <hyperlink ref="E1165" r:id="rId2327" display="https://www.zipcodestogo.com/Greenwich/NY/12834/" xr:uid="{B32ED3AB-A69B-40D1-849A-9B5921B7833A}"/>
    <hyperlink ref="F1165" r:id="rId2328" display="https://www.zipcodestogo.com/Washington/NY/" xr:uid="{14C2216B-9E81-4C2D-8EBC-3C2E7FFD44AD}"/>
    <hyperlink ref="E1166" r:id="rId2329" display="https://www.zipcodestogo.com/Hadley/NY/12835/" xr:uid="{BD1DA1C4-A1BF-4FC9-BF60-45B4269D4B49}"/>
    <hyperlink ref="F1166" r:id="rId2330" display="https://www.zipcodestogo.com/Saratoga/NY/" xr:uid="{D4DA52BF-643A-4302-AF02-632016AE6A81}"/>
    <hyperlink ref="E1167" r:id="rId2331" display="https://www.zipcodestogo.com/Hague/NY/12836/" xr:uid="{F06A4158-D785-4C0A-8140-2171C6F0490B}"/>
    <hyperlink ref="F1167" r:id="rId2332" display="https://www.zipcodestogo.com/Warren/NY/" xr:uid="{B1D1B522-331E-4918-8708-DA64D8A3C7AA}"/>
    <hyperlink ref="E1168" r:id="rId2333" display="https://www.zipcodestogo.com/Hampton/NY/12837/" xr:uid="{1C695154-744A-47C6-ACFB-77C921947489}"/>
    <hyperlink ref="F1168" r:id="rId2334" display="https://www.zipcodestogo.com/Washington/NY/" xr:uid="{762EEE9B-064A-4319-83D7-7ED18EBE3400}"/>
    <hyperlink ref="E1169" r:id="rId2335" display="https://www.zipcodestogo.com/Hartford/NY/12838/" xr:uid="{7042B1BF-58FE-488F-B430-F2F200A63C2E}"/>
    <hyperlink ref="F1169" r:id="rId2336" display="https://www.zipcodestogo.com/Washington/NY/" xr:uid="{C6185BDF-B254-4B34-96B5-875E13853203}"/>
    <hyperlink ref="E1170" r:id="rId2337" display="https://www.zipcodestogo.com/Hudson Falls/NY/12839/" xr:uid="{8B7BD67A-56A2-4E70-85FF-9723379A2DD3}"/>
    <hyperlink ref="F1170" r:id="rId2338" display="https://www.zipcodestogo.com/Washington/NY/" xr:uid="{BD79190F-E2F6-406C-AA5D-2D4816CB439E}"/>
    <hyperlink ref="E1171" r:id="rId2339" display="https://www.zipcodestogo.com/Huletts Landing/NY/12841/" xr:uid="{2D405F5A-D552-4636-9899-9B2A19EC8850}"/>
    <hyperlink ref="F1171" r:id="rId2340" display="https://www.zipcodestogo.com/Washington/NY/" xr:uid="{4C11AC30-31B2-43A8-9097-C0815C8078A1}"/>
    <hyperlink ref="E1172" r:id="rId2341" display="https://www.zipcodestogo.com/Indian Lake/NY/12842/" xr:uid="{59330889-F725-4FB3-9F16-CAAC79D015D8}"/>
    <hyperlink ref="F1172" r:id="rId2342" display="https://www.zipcodestogo.com/Hamilton/NY/" xr:uid="{EB0A12B6-C37A-47A6-8DC4-C4BFD37AF3CC}"/>
    <hyperlink ref="E1173" r:id="rId2343" display="https://www.zipcodestogo.com/Johnsburg/NY/12843/" xr:uid="{D6A9B918-A3F4-4EAD-A7ED-5FD1E5CCC0BA}"/>
    <hyperlink ref="F1173" r:id="rId2344" display="https://www.zipcodestogo.com/Warren/NY/" xr:uid="{389360A4-E934-42E8-8014-48CD59CDD2B6}"/>
    <hyperlink ref="E1174" r:id="rId2345" display="https://www.zipcodestogo.com/Kattskill Bay/NY/12844/" xr:uid="{BDA5E5DB-746F-4651-9F5C-8E20475485BD}"/>
    <hyperlink ref="F1174" r:id="rId2346" display="https://www.zipcodestogo.com/Warren/NY/" xr:uid="{FF1F1E8F-8323-45C4-985F-11285CCDDF6E}"/>
    <hyperlink ref="E1175" r:id="rId2347" display="https://www.zipcodestogo.com/Lake George/NY/12845/" xr:uid="{68390077-0477-4793-8B34-A07B4D6C3E6D}"/>
    <hyperlink ref="F1175" r:id="rId2348" display="https://www.zipcodestogo.com/Warren/NY/" xr:uid="{DC71AC5B-A72D-45B1-B6A3-E4FC649C6CBB}"/>
    <hyperlink ref="E1176" r:id="rId2349" display="https://www.zipcodestogo.com/Lake Luzerne/NY/12846/" xr:uid="{F4DEA01D-627C-48E3-95F5-C225A3C61DF9}"/>
    <hyperlink ref="F1176" r:id="rId2350" display="https://www.zipcodestogo.com/Warren/NY/" xr:uid="{381F75AC-EB14-48ED-AEB9-D01CE0F2EFA1}"/>
    <hyperlink ref="E1177" r:id="rId2351" display="https://www.zipcodestogo.com/Long Lake/NY/12847/" xr:uid="{EE2A862D-E2C1-4E52-903B-2E8B2D9B323E}"/>
    <hyperlink ref="F1177" r:id="rId2352" display="https://www.zipcodestogo.com/Hamilton/NY/" xr:uid="{2D8707D6-0630-4ABF-AAD4-69CDD4FF2FC7}"/>
    <hyperlink ref="E1178" r:id="rId2353" display="https://www.zipcodestogo.com/Middle Falls/NY/12848/" xr:uid="{E1210121-B75E-4DAF-B077-4A6201F74CE9}"/>
    <hyperlink ref="F1178" r:id="rId2354" display="https://www.zipcodestogo.com/Washington/NY/" xr:uid="{9FBD88E5-0EC1-4FC2-9B71-88391A657249}"/>
    <hyperlink ref="E1179" r:id="rId2355" display="https://www.zipcodestogo.com/Middle Granville/NY/12849/" xr:uid="{17E3562F-DD62-47B8-AFF9-231D07737BBE}"/>
    <hyperlink ref="F1179" r:id="rId2356" display="https://www.zipcodestogo.com/Washington/NY/" xr:uid="{D2A88286-9B85-4173-B646-2780BF6053F8}"/>
    <hyperlink ref="E1180" r:id="rId2357" display="https://www.zipcodestogo.com/Middle Grove/NY/12850/" xr:uid="{1BA22D9C-C0A7-4A2E-9D4B-8D90ECE05C00}"/>
    <hyperlink ref="F1180" r:id="rId2358" display="https://www.zipcodestogo.com/Saratoga/NY/" xr:uid="{EFF0A58D-51F7-4FE3-BBAC-F1D857C61CFD}"/>
    <hyperlink ref="E1181" r:id="rId2359" display="https://www.zipcodestogo.com/Minerva/NY/12851/" xr:uid="{094F5899-4D93-4F4F-ACF9-C76938BF8FDE}"/>
    <hyperlink ref="F1181" r:id="rId2360" display="https://www.zipcodestogo.com/Essex/NY/" xr:uid="{71A37569-9BD3-4ED2-9F8A-8A80DCA6E0AE}"/>
    <hyperlink ref="E1182" r:id="rId2361" display="https://www.zipcodestogo.com/Newcomb/NY/12852/" xr:uid="{241EF3CA-C7CF-4ED8-A64B-99D427E8B6E8}"/>
    <hyperlink ref="F1182" r:id="rId2362" display="https://www.zipcodestogo.com/Essex/NY/" xr:uid="{BCE65BBD-4799-4512-830F-AFAA7DD27D3C}"/>
    <hyperlink ref="E1183" r:id="rId2363" display="https://www.zipcodestogo.com/North Creek/NY/12853/" xr:uid="{67A16F9F-A64D-431B-BFD0-6C91427D355E}"/>
    <hyperlink ref="F1183" r:id="rId2364" display="https://www.zipcodestogo.com/Warren/NY/" xr:uid="{6265C522-71AE-4224-AEC4-4B891005B46C}"/>
    <hyperlink ref="E1184" r:id="rId2365" display="https://www.zipcodestogo.com/North Granville/NY/12854/" xr:uid="{18F10610-0534-4F42-BA72-B649CCAB6189}"/>
    <hyperlink ref="F1184" r:id="rId2366" display="https://www.zipcodestogo.com/Washington/NY/" xr:uid="{B399F9B3-10E5-436C-9B1A-96ADA6A08F94}"/>
    <hyperlink ref="E1185" r:id="rId2367" display="https://www.zipcodestogo.com/North Hudson/NY/12855/" xr:uid="{8B986912-6329-496B-8767-6F7FB85E69D7}"/>
    <hyperlink ref="F1185" r:id="rId2368" display="https://www.zipcodestogo.com/Essex/NY/" xr:uid="{86AAA6EC-749D-488A-8797-F7BB5BC6E7A7}"/>
    <hyperlink ref="E1186" r:id="rId2369" display="https://www.zipcodestogo.com/North River/NY/12856/" xr:uid="{0CA19741-4D4D-4F3B-86C3-CE1A215AE8E2}"/>
    <hyperlink ref="F1186" r:id="rId2370" display="https://www.zipcodestogo.com/Warren/NY/" xr:uid="{8D5AAFA5-746E-4806-821D-23B0C9474C99}"/>
    <hyperlink ref="E1187" r:id="rId2371" display="https://www.zipcodestogo.com/Olmstedville/NY/12857/" xr:uid="{71EE698B-05B9-4E6C-8410-B5F6F1C78302}"/>
    <hyperlink ref="F1187" r:id="rId2372" display="https://www.zipcodestogo.com/Essex/NY/" xr:uid="{1C178FBC-866C-49A1-959F-AC386E611F34}"/>
    <hyperlink ref="E1188" r:id="rId2373" display="https://www.zipcodestogo.com/Paradox/NY/12858/" xr:uid="{C9AFBE48-35CF-457D-88DD-A8087C1F52B6}"/>
    <hyperlink ref="F1188" r:id="rId2374" display="https://www.zipcodestogo.com/Essex/NY/" xr:uid="{F887DB03-6D4E-43C7-9ACA-A682CF3D007A}"/>
    <hyperlink ref="E1189" r:id="rId2375" display="https://www.zipcodestogo.com/Porter Corners/NY/12859/" xr:uid="{5AE11D33-A8FA-47C1-AA52-A7DADFF56213}"/>
    <hyperlink ref="F1189" r:id="rId2376" display="https://www.zipcodestogo.com/Saratoga/NY/" xr:uid="{428444EF-275C-4B54-8A3A-7185804D16C0}"/>
    <hyperlink ref="E1190" r:id="rId2377" display="https://www.zipcodestogo.com/Pottersville/NY/12860/" xr:uid="{39533165-88FC-4194-8656-4CBC09B10190}"/>
    <hyperlink ref="F1190" r:id="rId2378" display="https://www.zipcodestogo.com/Warren/NY/" xr:uid="{7FB07E60-613A-494C-B459-E066D8B28340}"/>
    <hyperlink ref="E1191" r:id="rId2379" display="https://www.zipcodestogo.com/Putnam Station/NY/12861/" xr:uid="{E93709A6-9617-443B-A45F-3B00E36A03EE}"/>
    <hyperlink ref="F1191" r:id="rId2380" display="https://www.zipcodestogo.com/Washington/NY/" xr:uid="{B7139D8F-8250-466B-B324-0E9B3FE69FA1}"/>
    <hyperlink ref="E1192" r:id="rId2381" display="https://www.zipcodestogo.com/Riparius/NY/12862/" xr:uid="{5A1BA9C5-2785-4A43-8878-1FB9F0F9B1E3}"/>
    <hyperlink ref="F1192" r:id="rId2382" display="https://www.zipcodestogo.com/Warren/NY/" xr:uid="{50453AEA-B7AE-40A3-B240-5067BD67EBFF}"/>
    <hyperlink ref="E1193" r:id="rId2383" display="https://www.zipcodestogo.com/Rock City Falls/NY/12863/" xr:uid="{60B177EF-4418-4F99-944A-3DF92B336543}"/>
    <hyperlink ref="F1193" r:id="rId2384" display="https://www.zipcodestogo.com/Saratoga/NY/" xr:uid="{F1363D81-C275-48B9-A850-EBCC7E9FA6B9}"/>
    <hyperlink ref="E1194" r:id="rId2385" display="https://www.zipcodestogo.com/Sabael/NY/12864/" xr:uid="{5F678330-1287-41EA-A5BC-9C096781F3DE}"/>
    <hyperlink ref="F1194" r:id="rId2386" display="https://www.zipcodestogo.com/Hamilton/NY/" xr:uid="{27C86E1F-9844-4125-8EEC-7ADE5DFA2559}"/>
    <hyperlink ref="E1195" r:id="rId2387" display="https://www.zipcodestogo.com/Salem/NY/12865/" xr:uid="{32432D66-9F4C-4936-A625-45906FFE70D1}"/>
    <hyperlink ref="F1195" r:id="rId2388" display="https://www.zipcodestogo.com/Washington/NY/" xr:uid="{2B448F14-2CAE-4069-9BB8-BAFE695C559C}"/>
    <hyperlink ref="E1196" r:id="rId2389" display="https://www.zipcodestogo.com/Saratoga Springs/NY/12866/" xr:uid="{1E22FA23-1741-4449-BB7E-2AFE28BB0921}"/>
    <hyperlink ref="F1196" r:id="rId2390" display="https://www.zipcodestogo.com/Saratoga/NY/" xr:uid="{33DE4141-E422-4896-9FBD-537EB8B3CFF5}"/>
    <hyperlink ref="E1197" r:id="rId2391" display="https://www.zipcodestogo.com/Schroon Lake/NY/12870/" xr:uid="{8CDB89E5-CE38-43DA-AE47-47E7E854B3A0}"/>
    <hyperlink ref="F1197" r:id="rId2392" display="https://www.zipcodestogo.com/Essex/NY/" xr:uid="{20CCF2C0-10FB-4E02-89E4-9E3F27B816AD}"/>
    <hyperlink ref="E1198" r:id="rId2393" display="https://www.zipcodestogo.com/Schuylerville/NY/12871/" xr:uid="{037D6647-69D2-4453-8CF8-C269C52EB306}"/>
    <hyperlink ref="F1198" r:id="rId2394" display="https://www.zipcodestogo.com/Saratoga/NY/" xr:uid="{274C8E94-0D1A-4A6F-ABBA-F43C337B4D69}"/>
    <hyperlink ref="E1199" r:id="rId2395" display="https://www.zipcodestogo.com/Severance/NY/12872/" xr:uid="{48C8C1D4-4807-42E2-9E9E-0ABEF8EEBBD6}"/>
    <hyperlink ref="F1199" r:id="rId2396" display="https://www.zipcodestogo.com/Essex/NY/" xr:uid="{16516950-5375-44AA-9CD0-CC76705DFB42}"/>
    <hyperlink ref="E1200" r:id="rId2397" display="https://www.zipcodestogo.com/Shushan/NY/12873/" xr:uid="{712C2437-B4E2-4B53-A567-2263340085B9}"/>
    <hyperlink ref="F1200" r:id="rId2398" display="https://www.zipcodestogo.com/Washington/NY/" xr:uid="{3D8D333D-F799-42A9-A0E3-93FC132E6227}"/>
    <hyperlink ref="E1201" r:id="rId2399" display="https://www.zipcodestogo.com/Silver Bay/NY/12874/" xr:uid="{D18525D9-05A3-45B3-9E04-2B9377FB5214}"/>
    <hyperlink ref="F1201" r:id="rId2400" display="https://www.zipcodestogo.com/Warren/NY/" xr:uid="{162F6D72-5C29-44C0-B290-795F9C8A90D0}"/>
    <hyperlink ref="E1202" r:id="rId2401" display="https://www.zipcodestogo.com/Stony Creek/NY/12878/" xr:uid="{7353E19D-753C-4788-A512-461140B60621}"/>
    <hyperlink ref="F1202" r:id="rId2402" display="https://www.zipcodestogo.com/Warren/NY/" xr:uid="{A7949FEB-C675-4AFE-A182-CF56F4859A7C}"/>
    <hyperlink ref="E1203" r:id="rId2403" display="https://www.zipcodestogo.com/Newcomb/NY/12879/" xr:uid="{86F67F66-B16B-4621-8B90-CEB6A81AF666}"/>
    <hyperlink ref="F1203" r:id="rId2404" display="https://www.zipcodestogo.com/Essex/NY/" xr:uid="{80C38C18-61AA-4CDC-B1E1-B147CC2A27C4}"/>
    <hyperlink ref="E1204" r:id="rId2405" display="https://www.zipcodestogo.com/Ticonderoga/NY/12883/" xr:uid="{FDBDA703-22BC-426A-9071-FEC6B3704079}"/>
    <hyperlink ref="F1204" r:id="rId2406" display="https://www.zipcodestogo.com/Essex/NY/" xr:uid="{5EF67A8E-3118-442C-ACB9-7C6FC5975859}"/>
    <hyperlink ref="E1205" r:id="rId2407" display="https://www.zipcodestogo.com/Victory Mills/NY/12884/" xr:uid="{2E4158E4-3721-4618-8291-A298945BBDB3}"/>
    <hyperlink ref="F1205" r:id="rId2408" display="https://www.zipcodestogo.com/Saratoga/NY/" xr:uid="{0379BE30-9DDD-4E8E-A9F1-E609106C741A}"/>
    <hyperlink ref="E1206" r:id="rId2409" display="https://www.zipcodestogo.com/Warrensburg/NY/12885/" xr:uid="{D3D3EECE-F971-4977-A2C6-01E0BDD832D5}"/>
    <hyperlink ref="F1206" r:id="rId2410" display="https://www.zipcodestogo.com/Warren/NY/" xr:uid="{EFBF12D6-E24C-4AF9-B747-0955639238FB}"/>
    <hyperlink ref="E1207" r:id="rId2411" display="https://www.zipcodestogo.com/Wevertown/NY/12886/" xr:uid="{AEF441C7-7CC0-4533-A394-DF7F9F769AA5}"/>
    <hyperlink ref="F1207" r:id="rId2412" display="https://www.zipcodestogo.com/Warren/NY/" xr:uid="{883FB9D8-2FF1-4BEC-A9C3-6AC7E3702069}"/>
    <hyperlink ref="E1208" r:id="rId2413" display="https://www.zipcodestogo.com/Whitehall/NY/12887/" xr:uid="{C63A2DCB-58A2-42DD-844C-828E38848453}"/>
    <hyperlink ref="F1208" r:id="rId2414" display="https://www.zipcodestogo.com/Washington/NY/" xr:uid="{64B9F4F1-DF4C-4A73-9227-4646AE224061}"/>
    <hyperlink ref="E1209" r:id="rId2415" display="https://www.zipcodestogo.com/Plattsburgh/NY/12901/" xr:uid="{7AF4320A-0C62-4830-B0D7-709C3D0C0C2C}"/>
    <hyperlink ref="F1209" r:id="rId2416" display="https://www.zipcodestogo.com/Clinton/NY/" xr:uid="{0D1B1F9D-E79A-46CE-B727-0AE774D81675}"/>
    <hyperlink ref="E1210" r:id="rId2417" display="https://www.zipcodestogo.com/Plattsburgh/NY/12903/" xr:uid="{2995BD9F-85F9-44DC-A3AC-7F64E463BD0A}"/>
    <hyperlink ref="F1210" r:id="rId2418" display="https://www.zipcodestogo.com/Clinton/NY/" xr:uid="{54FE34D6-4C69-474F-B9EA-19A1FEF1985E}"/>
    <hyperlink ref="E1211" r:id="rId2419" display="https://www.zipcodestogo.com/Altona/NY/12910/" xr:uid="{671BDE3B-3267-48AB-8476-9CB6F358E1B1}"/>
    <hyperlink ref="F1211" r:id="rId2420" display="https://www.zipcodestogo.com/Clinton/NY/" xr:uid="{69E5CA74-937E-414E-B18F-1481BF40378A}"/>
    <hyperlink ref="E1212" r:id="rId2421" display="https://www.zipcodestogo.com/Keeseville/NY/12911/" xr:uid="{A2DD47BE-2442-4C94-95EA-E1E2D1C610AD}"/>
    <hyperlink ref="F1212" r:id="rId2422" display="https://www.zipcodestogo.com/Clinton/NY/" xr:uid="{80111DA9-285C-4E9C-8C24-68007721E990}"/>
    <hyperlink ref="E1213" r:id="rId2423" display="https://www.zipcodestogo.com/Au Sable Forks/NY/12912/" xr:uid="{7A11FCD9-9820-4318-B4C9-C69C4F75F8CB}"/>
    <hyperlink ref="F1213" r:id="rId2424" display="https://www.zipcodestogo.com/Clinton/NY/" xr:uid="{1F6C8EE0-2B5A-4A5B-ABB1-ABE4F43FE4E2}"/>
    <hyperlink ref="E1214" r:id="rId2425" display="https://www.zipcodestogo.com/Bloomingdale/NY/12913/" xr:uid="{F395614B-ED2B-4058-B829-926E30DD4E02}"/>
    <hyperlink ref="F1214" r:id="rId2426" display="https://www.zipcodestogo.com/Essex/NY/" xr:uid="{030992AB-8145-437D-A999-E5E4613AC61A}"/>
    <hyperlink ref="E1215" r:id="rId2427" display="https://www.zipcodestogo.com/Bombay/NY/12914/" xr:uid="{FD459B4E-D646-4BE4-85F1-C175B75E433C}"/>
    <hyperlink ref="F1215" r:id="rId2428" display="https://www.zipcodestogo.com/Franklin/NY/" xr:uid="{0E84E2FE-19C8-45DC-B131-A5A622D70AE5}"/>
    <hyperlink ref="E1216" r:id="rId2429" display="https://www.zipcodestogo.com/Brainardsville/NY/12915/" xr:uid="{995A6F65-54A1-4379-93DF-A22F02ACD095}"/>
    <hyperlink ref="F1216" r:id="rId2430" display="https://www.zipcodestogo.com/Franklin/NY/" xr:uid="{C668C5C8-F622-4AC6-A001-A0671862851B}"/>
    <hyperlink ref="E1217" r:id="rId2431" display="https://www.zipcodestogo.com/Brushton/NY/12916/" xr:uid="{AD78899D-0409-4D92-8471-E2019354F14A}"/>
    <hyperlink ref="F1217" r:id="rId2432" display="https://www.zipcodestogo.com/Franklin/NY/" xr:uid="{775A0FBF-4738-4165-944F-566EB041B76F}"/>
    <hyperlink ref="E1218" r:id="rId2433" display="https://www.zipcodestogo.com/Burke/NY/12917/" xr:uid="{5610A995-4EAA-460D-AE6A-00A4ADC7D24C}"/>
    <hyperlink ref="F1218" r:id="rId2434" display="https://www.zipcodestogo.com/Franklin/NY/" xr:uid="{A458C439-C208-437A-90F1-F17C0C2AA954}"/>
    <hyperlink ref="E1219" r:id="rId2435" display="https://www.zipcodestogo.com/Cadyville/NY/12918/" xr:uid="{78E9B70D-9073-41F7-BFBD-5A08B39FE875}"/>
    <hyperlink ref="F1219" r:id="rId2436" display="https://www.zipcodestogo.com/Clinton/NY/" xr:uid="{097B6BE1-E614-4FAE-B996-557218A4B236}"/>
    <hyperlink ref="E1220" r:id="rId2437" display="https://www.zipcodestogo.com/Champlain/NY/12919/" xr:uid="{B9D6EFC6-81F4-43A8-B7F9-C45FDCDC9C54}"/>
    <hyperlink ref="F1220" r:id="rId2438" display="https://www.zipcodestogo.com/Clinton/NY/" xr:uid="{56E3BE3B-B6A5-4811-87FF-C1E0E3823BF3}"/>
    <hyperlink ref="E1221" r:id="rId2439" display="https://www.zipcodestogo.com/Chateaugay/NY/12920/" xr:uid="{9403FDB2-A0E9-4ECB-ACF4-880FBD9A05B5}"/>
    <hyperlink ref="F1221" r:id="rId2440" display="https://www.zipcodestogo.com/Franklin/NY/" xr:uid="{D1ADC929-E762-4EFF-89D1-9FA438900EC4}"/>
    <hyperlink ref="E1222" r:id="rId2441" display="https://www.zipcodestogo.com/Chazy/NY/12921/" xr:uid="{49327838-9E0C-4583-8F2E-F8A438081B23}"/>
    <hyperlink ref="F1222" r:id="rId2442" display="https://www.zipcodestogo.com/Clinton/NY/" xr:uid="{E4690351-4359-4F26-91D7-58F576A40824}"/>
    <hyperlink ref="E1223" r:id="rId2443" display="https://www.zipcodestogo.com/Childwold/NY/12922/" xr:uid="{50F7FDBA-98E1-4B46-AB2D-313888D89FED}"/>
    <hyperlink ref="F1223" r:id="rId2444" display="https://www.zipcodestogo.com/Saint lawrence/NY/" xr:uid="{A15E7B84-7E5A-472F-A264-4888E0967120}"/>
    <hyperlink ref="E1224" r:id="rId2445" display="https://www.zipcodestogo.com/Churubusco/NY/12923/" xr:uid="{E3B72CA3-B4DC-4B3A-9AB4-6C70B7D49E70}"/>
    <hyperlink ref="F1224" r:id="rId2446" display="https://www.zipcodestogo.com/Clinton/NY/" xr:uid="{E414304B-C480-445F-B088-9B97711ED6E2}"/>
    <hyperlink ref="E1225" r:id="rId2447" display="https://www.zipcodestogo.com/Keeseville/NY/12924/" xr:uid="{5B99DBB9-8F94-4793-847A-44D8473684BE}"/>
    <hyperlink ref="F1225" r:id="rId2448" display="https://www.zipcodestogo.com/Clinton/NY/" xr:uid="{720582EE-5583-4F6F-AD9D-2664E866B58B}"/>
    <hyperlink ref="E1226" r:id="rId2449" display="https://www.zipcodestogo.com/Constable/NY/12926/" xr:uid="{25ADA45D-C43A-40A8-A594-0893CFC52E4C}"/>
    <hyperlink ref="F1226" r:id="rId2450" display="https://www.zipcodestogo.com/Franklin/NY/" xr:uid="{6FED9C8F-76C4-40CB-8C91-25C586ED8D25}"/>
    <hyperlink ref="E1227" r:id="rId2451" display="https://www.zipcodestogo.com/Cranberry Lake/NY/12927/" xr:uid="{C67E24C0-6568-4BF7-88D7-D21228AD84A1}"/>
    <hyperlink ref="F1227" r:id="rId2452" display="https://www.zipcodestogo.com/Saint lawrence/NY/" xr:uid="{A6128C41-5030-4D1C-B503-32A2570CA1EE}"/>
    <hyperlink ref="E1228" r:id="rId2453" display="https://www.zipcodestogo.com/Crown Point/NY/12928/" xr:uid="{E2AFECDC-5614-466E-AC97-0FE6E70708B1}"/>
    <hyperlink ref="F1228" r:id="rId2454" display="https://www.zipcodestogo.com/Essex/NY/" xr:uid="{D77DAC0A-93A7-455F-A989-F966EFE0AAE3}"/>
    <hyperlink ref="E1229" r:id="rId2455" display="https://www.zipcodestogo.com/Dannemora/NY/12929/" xr:uid="{6DEF9786-B0AC-4C1A-9EE1-8B12CC15CC25}"/>
    <hyperlink ref="F1229" r:id="rId2456" display="https://www.zipcodestogo.com/Clinton/NY/" xr:uid="{26058B77-F3C7-463E-9701-FA648A4332B5}"/>
    <hyperlink ref="E1230" r:id="rId2457" display="https://www.zipcodestogo.com/Dickinson Center/NY/12930/" xr:uid="{FC4E3771-E7C5-4482-825D-C5134E70D0DF}"/>
    <hyperlink ref="F1230" r:id="rId2458" display="https://www.zipcodestogo.com/Franklin/NY/" xr:uid="{28263305-C842-4F24-AAAD-BA150866F71C}"/>
    <hyperlink ref="E1231" r:id="rId2459" display="https://www.zipcodestogo.com/Elizabethtown/NY/12932/" xr:uid="{5C00648C-43AB-4F4A-B8D3-6F23AAC0E41F}"/>
    <hyperlink ref="F1231" r:id="rId2460" display="https://www.zipcodestogo.com/Essex/NY/" xr:uid="{38A66CEE-7C08-4278-9BCE-50458E068D04}"/>
    <hyperlink ref="E1232" r:id="rId2461" display="https://www.zipcodestogo.com/Ellenburg/NY/12933/" xr:uid="{7F4F20BF-2476-476B-9FF0-715A2FF634A7}"/>
    <hyperlink ref="F1232" r:id="rId2462" display="https://www.zipcodestogo.com/Clinton/NY/" xr:uid="{48F4834E-7FE0-471B-88F3-60875FE516DE}"/>
    <hyperlink ref="E1233" r:id="rId2463" display="https://www.zipcodestogo.com/Ellenburg Center/NY/12934/" xr:uid="{DFF215C6-88FF-4D40-9BC2-990D231F00B9}"/>
    <hyperlink ref="F1233" r:id="rId2464" display="https://www.zipcodestogo.com/Clinton/NY/" xr:uid="{813778D0-C78F-4CFD-999C-FDAC080AEAA1}"/>
    <hyperlink ref="E1234" r:id="rId2465" display="https://www.zipcodestogo.com/Ellenburg Depot/NY/12935/" xr:uid="{23481DAB-2644-4092-83BE-95E2EB2022CF}"/>
    <hyperlink ref="F1234" r:id="rId2466" display="https://www.zipcodestogo.com/Clinton/NY/" xr:uid="{424C0482-5D9A-4373-9E9A-BD9B84CE0DC3}"/>
    <hyperlink ref="E1235" r:id="rId2467" display="https://www.zipcodestogo.com/Essex/NY/12936/" xr:uid="{97CA0E0E-C1DD-4C0A-B51D-50DD4B538C20}"/>
    <hyperlink ref="F1235" r:id="rId2468" display="https://www.zipcodestogo.com/Essex/NY/" xr:uid="{4E1DADC1-6FC4-4617-9534-9C65F18032A2}"/>
    <hyperlink ref="E1236" r:id="rId2469" display="https://www.zipcodestogo.com/Fort Covington/NY/12937/" xr:uid="{22390C40-1C2A-473E-89B7-9A7E4E7CF0BA}"/>
    <hyperlink ref="F1236" r:id="rId2470" display="https://www.zipcodestogo.com/Franklin/NY/" xr:uid="{F9BA286A-77CB-45E6-AF55-9AE4DBF6AB23}"/>
    <hyperlink ref="E1237" r:id="rId2471" display="https://www.zipcodestogo.com/Gabriels/NY/12939/" xr:uid="{8A640783-E7A4-4B06-A5AE-1C1A35E1169C}"/>
    <hyperlink ref="F1237" r:id="rId2472" display="https://www.zipcodestogo.com/Franklin/NY/" xr:uid="{C6EC7EF0-FC0B-4242-8AB2-7ACC403EA171}"/>
    <hyperlink ref="E1238" r:id="rId2473" display="https://www.zipcodestogo.com/Jay/NY/12941/" xr:uid="{12A2B32C-6822-4D8C-9BE1-3EAD0A998CC2}"/>
    <hyperlink ref="F1238" r:id="rId2474" display="https://www.zipcodestogo.com/Essex/NY/" xr:uid="{B4EDCE84-7830-4ADD-B8D1-1C3A1D0A4C69}"/>
    <hyperlink ref="E1239" r:id="rId2475" display="https://www.zipcodestogo.com/Keene/NY/12942/" xr:uid="{DFA6375F-15CD-4BC3-AA10-BE8048E76EE5}"/>
    <hyperlink ref="F1239" r:id="rId2476" display="https://www.zipcodestogo.com/Essex/NY/" xr:uid="{6B8A0A43-C23C-4192-AEC1-FCD38317D56C}"/>
    <hyperlink ref="E1240" r:id="rId2477" display="https://www.zipcodestogo.com/Keene Valley/NY/12943/" xr:uid="{3A6FAFEF-710F-47F3-B615-C8874172DF63}"/>
    <hyperlink ref="F1240" r:id="rId2478" display="https://www.zipcodestogo.com/Essex/NY/" xr:uid="{D492FE93-768C-4C94-9610-EFDD71CE93AB}"/>
    <hyperlink ref="E1241" r:id="rId2479" display="https://www.zipcodestogo.com/Keeseville/NY/12944/" xr:uid="{6E2040B5-B3D4-4C79-AE17-18D64371FE57}"/>
    <hyperlink ref="F1241" r:id="rId2480" display="https://www.zipcodestogo.com/Clinton/NY/" xr:uid="{38432408-EC92-4ECB-BFD1-969A79645E29}"/>
    <hyperlink ref="E1242" r:id="rId2481" display="https://www.zipcodestogo.com/Lake Clear/NY/12945/" xr:uid="{41C101AD-76D0-4FEB-9609-5E6542B8252C}"/>
    <hyperlink ref="F1242" r:id="rId2482" display="https://www.zipcodestogo.com/Franklin/NY/" xr:uid="{05A64E27-817D-478D-A28E-F4139706FE88}"/>
    <hyperlink ref="E1243" r:id="rId2483" display="https://www.zipcodestogo.com/Lake Placid/NY/12946/" xr:uid="{BB4EFEE6-B450-4C31-802B-41D6DB8F2DD7}"/>
    <hyperlink ref="F1243" r:id="rId2484" display="https://www.zipcodestogo.com/Essex/NY/" xr:uid="{735A6D58-5DC8-4000-B01E-59D318904436}"/>
    <hyperlink ref="E1244" r:id="rId2485" display="https://www.zipcodestogo.com/Lawrenceville/NY/12949/" xr:uid="{486530EF-C19C-488B-8477-0D9875BD27FB}"/>
    <hyperlink ref="F1244" r:id="rId2486" display="https://www.zipcodestogo.com/Saint lawrence/NY/" xr:uid="{AE5C3C59-3ED3-414E-8B9E-64E4E1659E58}"/>
    <hyperlink ref="E1245" r:id="rId2487" display="https://www.zipcodestogo.com/Lewis/NY/12950/" xr:uid="{72DFD954-96A7-4F3A-B336-CC36F302A39E}"/>
    <hyperlink ref="F1245" r:id="rId2488" display="https://www.zipcodestogo.com/Essex/NY/" xr:uid="{664632C7-ADB8-44FE-BC74-A45AB321A7EC}"/>
    <hyperlink ref="E1246" r:id="rId2489" display="https://www.zipcodestogo.com/Lyon Mountain/NY/12952/" xr:uid="{92DF814A-3CC3-498B-8201-2A5B61FEB300}"/>
    <hyperlink ref="F1246" r:id="rId2490" display="https://www.zipcodestogo.com/Clinton/NY/" xr:uid="{FAD89C04-C993-46BD-8F53-0317BDA4F829}"/>
    <hyperlink ref="E1247" r:id="rId2491" display="https://www.zipcodestogo.com/Malone/NY/12953/" xr:uid="{522B8A1F-52F0-4F9E-B466-289CD60D8339}"/>
    <hyperlink ref="F1247" r:id="rId2492" display="https://www.zipcodestogo.com/Franklin/NY/" xr:uid="{14342E7A-BE17-4CC4-83FD-95739456D76D}"/>
    <hyperlink ref="E1248" r:id="rId2493" display="https://www.zipcodestogo.com/Lyon Mountain/NY/12955/" xr:uid="{0269CADE-50E1-4DFE-938E-3BEAB1B255A8}"/>
    <hyperlink ref="F1248" r:id="rId2494" display="https://www.zipcodestogo.com/Clinton/NY/" xr:uid="{42ABDEA1-5CC0-4D25-AB31-1537D4526B00}"/>
    <hyperlink ref="E1249" r:id="rId2495" display="https://www.zipcodestogo.com/Mineville/NY/12956/" xr:uid="{5B35BB50-2853-4FCC-BC49-DAE717DFE5CA}"/>
    <hyperlink ref="F1249" r:id="rId2496" display="https://www.zipcodestogo.com/Essex/NY/" xr:uid="{3BDDDD09-9E3F-466B-916B-FE1C48F267BA}"/>
    <hyperlink ref="E1250" r:id="rId2497" display="https://www.zipcodestogo.com/Moira/NY/12957/" xr:uid="{EE43337A-A126-4AA8-889A-A4D81CE3F372}"/>
    <hyperlink ref="F1250" r:id="rId2498" display="https://www.zipcodestogo.com/Franklin/NY/" xr:uid="{A8FEBA75-CAF9-4642-B886-C7EB02A1D8B0}"/>
    <hyperlink ref="E1251" r:id="rId2499" display="https://www.zipcodestogo.com/Mooers/NY/12958/" xr:uid="{2D5F6C27-D2AA-4E4C-910D-2BF1C858DF28}"/>
    <hyperlink ref="F1251" r:id="rId2500" display="https://www.zipcodestogo.com/Clinton/NY/" xr:uid="{38A7EA10-CB11-4B0A-ABA9-A7BBC1ADA273}"/>
    <hyperlink ref="E1252" r:id="rId2501" display="https://www.zipcodestogo.com/Mooers Forks/NY/12959/" xr:uid="{5831DCD1-96BC-4DD2-BA8A-94ED6FDF0D29}"/>
    <hyperlink ref="F1252" r:id="rId2502" display="https://www.zipcodestogo.com/Clinton/NY/" xr:uid="{F08920F6-514A-4881-AA1A-079E68586120}"/>
    <hyperlink ref="E1253" r:id="rId2503" display="https://www.zipcodestogo.com/Moriah/NY/12960/" xr:uid="{A79E6680-139B-436D-A4BB-055ECF0F43B0}"/>
    <hyperlink ref="F1253" r:id="rId2504" display="https://www.zipcodestogo.com/Essex/NY/" xr:uid="{2C15050E-887E-425D-8538-14F1188CA8A4}"/>
    <hyperlink ref="E1254" r:id="rId2505" display="https://www.zipcodestogo.com/Moriah Center/NY/12961/" xr:uid="{4B40FACB-07A9-479C-AE7B-4ABBF29A2CDA}"/>
    <hyperlink ref="F1254" r:id="rId2506" display="https://www.zipcodestogo.com/Essex/NY/" xr:uid="{3FE59225-31B0-4BB5-A227-1023BD1CB7C2}"/>
    <hyperlink ref="E1255" r:id="rId2507" display="https://www.zipcodestogo.com/Morrisonville/NY/12962/" xr:uid="{B9472763-36B3-4B72-802C-FC2CF7B22B40}"/>
    <hyperlink ref="F1255" r:id="rId2508" display="https://www.zipcodestogo.com/Clinton/NY/" xr:uid="{88D2FB06-C513-49A5-8DC3-E44E42FF761F}"/>
    <hyperlink ref="E1256" r:id="rId2509" display="https://www.zipcodestogo.com/New Russia/NY/12964/" xr:uid="{4FB79B51-4DEC-4973-B6CD-5E55E9DB1DC4}"/>
    <hyperlink ref="F1256" r:id="rId2510" display="https://www.zipcodestogo.com/Essex/NY/" xr:uid="{E9557E8C-C2D1-46E8-ACAA-2707C664D810}"/>
    <hyperlink ref="E1257" r:id="rId2511" display="https://www.zipcodestogo.com/Nicholville/NY/12965/" xr:uid="{48D84C44-C3EB-43D8-8530-C5D60F5746B2}"/>
    <hyperlink ref="F1257" r:id="rId2512" display="https://www.zipcodestogo.com/Saint lawrence/NY/" xr:uid="{5DABDC71-AD2D-47C2-8903-91FDB35E679A}"/>
    <hyperlink ref="E1258" r:id="rId2513" display="https://www.zipcodestogo.com/North Bangor/NY/12966/" xr:uid="{83A6CB53-C748-4A68-891E-02481C79E4B9}"/>
    <hyperlink ref="F1258" r:id="rId2514" display="https://www.zipcodestogo.com/Franklin/NY/" xr:uid="{BDA1BF0F-1A50-4398-8691-E5131D8316F4}"/>
    <hyperlink ref="E1259" r:id="rId2515" display="https://www.zipcodestogo.com/North Lawrence/NY/12967/" xr:uid="{8F6885F1-62B0-489D-8C37-F5993A088271}"/>
    <hyperlink ref="F1259" r:id="rId2516" display="https://www.zipcodestogo.com/Saint lawrence/NY/" xr:uid="{5EE90C49-90D7-4030-9D50-AE8ED240BD2F}"/>
    <hyperlink ref="E1260" r:id="rId2517" display="https://www.zipcodestogo.com/Owls Head/NY/12969/" xr:uid="{1E56C87F-F698-484E-B41C-3134D210912F}"/>
    <hyperlink ref="F1260" r:id="rId2518" display="https://www.zipcodestogo.com/Franklin/NY/" xr:uid="{6B056E3A-2871-4FF9-9C1A-A6B20C93BA7A}"/>
    <hyperlink ref="E1261" r:id="rId2519" display="https://www.zipcodestogo.com/Paul Smiths/NY/12970/" xr:uid="{C7C81599-BDC9-4BDD-899E-248504951094}"/>
    <hyperlink ref="F1261" r:id="rId2520" display="https://www.zipcodestogo.com/Franklin/NY/" xr:uid="{BF9B2C99-2868-4D51-8718-08B3A9810E35}"/>
    <hyperlink ref="E1262" r:id="rId2521" display="https://www.zipcodestogo.com/Peru/NY/12972/" xr:uid="{31C620F5-A36E-436B-8F64-B1531BC9BC78}"/>
    <hyperlink ref="F1262" r:id="rId2522" display="https://www.zipcodestogo.com/Clinton/NY/" xr:uid="{7AA91BA1-9586-4626-8A33-CE0401454217}"/>
    <hyperlink ref="E1263" r:id="rId2523" display="https://www.zipcodestogo.com/Piercefield/NY/12973/" xr:uid="{55EB70DB-D168-469F-A70A-2C586F13AEF6}"/>
    <hyperlink ref="F1263" r:id="rId2524" display="https://www.zipcodestogo.com/Saint lawrence/NY/" xr:uid="{E824A405-D3E2-4FF2-A06C-7D829CBC0FB0}"/>
    <hyperlink ref="E1264" r:id="rId2525" display="https://www.zipcodestogo.com/Port Henry/NY/12974/" xr:uid="{84ADD8BC-60CB-4AF4-91FA-8C2F9F48208E}"/>
    <hyperlink ref="F1264" r:id="rId2526" display="https://www.zipcodestogo.com/Essex/NY/" xr:uid="{9FEBD59B-1899-4B37-9C10-9D017540DD88}"/>
    <hyperlink ref="E1265" r:id="rId2527" display="https://www.zipcodestogo.com/Port Kent/NY/12975/" xr:uid="{F7E16C36-66BD-4BC6-A9E4-C47EEAA36C06}"/>
    <hyperlink ref="F1265" r:id="rId2528" display="https://www.zipcodestogo.com/Essex/NY/" xr:uid="{901F49D2-06C9-4DCF-8C2B-80B7A37994CC}"/>
    <hyperlink ref="E1266" r:id="rId2529" display="https://www.zipcodestogo.com/Rainbow Lake/NY/12976/" xr:uid="{357125D7-A46A-4521-8AED-7931E4A8F8D8}"/>
    <hyperlink ref="F1266" r:id="rId2530" display="https://www.zipcodestogo.com/Franklin/NY/" xr:uid="{20A767CE-8E46-42C5-8526-9FD851C31CB4}"/>
    <hyperlink ref="E1267" r:id="rId2531" display="https://www.zipcodestogo.com/Ray Brook/NY/12977/" xr:uid="{0C1DD056-DFC1-48B2-9E3B-E9CBB884190B}"/>
    <hyperlink ref="F1267" r:id="rId2532" display="https://www.zipcodestogo.com/Essex/NY/" xr:uid="{402591C3-0CC9-448F-8D7D-CE41BE0C96F3}"/>
    <hyperlink ref="E1268" r:id="rId2533" display="https://www.zipcodestogo.com/Redford/NY/12978/" xr:uid="{8A949682-F1E7-4C05-80E5-8CBA1765AD6C}"/>
    <hyperlink ref="F1268" r:id="rId2534" display="https://www.zipcodestogo.com/Clinton/NY/" xr:uid="{90D6BCAC-22FD-4602-A790-63AFAD62DAD3}"/>
    <hyperlink ref="E1269" r:id="rId2535" display="https://www.zipcodestogo.com/Rouses Point/NY/12979/" xr:uid="{420B3194-8F8C-4EB5-9865-7C9168AB66A5}"/>
    <hyperlink ref="F1269" r:id="rId2536" display="https://www.zipcodestogo.com/Clinton/NY/" xr:uid="{21A5E501-CD0F-4607-BD3C-FE73427833E4}"/>
    <hyperlink ref="E1270" r:id="rId2537" display="https://www.zipcodestogo.com/Saint Regis Falls/NY/12980/" xr:uid="{F7033F5E-F26F-4137-9C2C-AAC5C861BF34}"/>
    <hyperlink ref="F1270" r:id="rId2538" display="https://www.zipcodestogo.com/Franklin/NY/" xr:uid="{74E8CE3F-1339-4A09-ACB8-9C180D38E93A}"/>
    <hyperlink ref="E1271" r:id="rId2539" display="https://www.zipcodestogo.com/Saranac/NY/12981/" xr:uid="{C29BD0BB-A65A-4C35-ACA3-A3D48411F36B}"/>
    <hyperlink ref="F1271" r:id="rId2540" display="https://www.zipcodestogo.com/Clinton/NY/" xr:uid="{201E9947-9BA1-43E6-B7A8-6D0C25848521}"/>
    <hyperlink ref="E1272" r:id="rId2541" display="https://www.zipcodestogo.com/Saranac Lake/NY/12983/" xr:uid="{282A3606-AE11-4D5E-A1E6-97A3977A2DF2}"/>
    <hyperlink ref="F1272" r:id="rId2542" display="https://www.zipcodestogo.com/Franklin/NY/" xr:uid="{F5081340-7453-4B85-BBB0-0D696149574D}"/>
    <hyperlink ref="E1273" r:id="rId2543" display="https://www.zipcodestogo.com/Schuyler Falls/NY/12985/" xr:uid="{73157202-945E-492C-A6D1-8FFA8BD5D399}"/>
    <hyperlink ref="F1273" r:id="rId2544" display="https://www.zipcodestogo.com/Clinton/NY/" xr:uid="{E7F1D17B-7039-42C1-8EE9-46D32413149F}"/>
    <hyperlink ref="E1274" r:id="rId2545" display="https://www.zipcodestogo.com/Tupper Lake/NY/12986/" xr:uid="{885C62DC-3868-4009-A2E3-1BECE119D111}"/>
    <hyperlink ref="F1274" r:id="rId2546" display="https://www.zipcodestogo.com/Franklin/NY/" xr:uid="{C5C80C3A-61C2-42F7-AAC9-373528ABDF3F}"/>
    <hyperlink ref="E1275" r:id="rId2547" display="https://www.zipcodestogo.com/Upper Jay/NY/12987/" xr:uid="{A1D55F12-B552-4964-9BA8-19C970ACFE0F}"/>
    <hyperlink ref="F1275" r:id="rId2548" display="https://www.zipcodestogo.com/Essex/NY/" xr:uid="{B4FF1198-C494-4E0C-A9A4-7F2D21BFD45F}"/>
    <hyperlink ref="E1276" r:id="rId2549" display="https://www.zipcodestogo.com/Vermontville/NY/12989/" xr:uid="{7BBBD936-E599-45BB-B25F-523B2FF883D3}"/>
    <hyperlink ref="F1276" r:id="rId2550" display="https://www.zipcodestogo.com/Franklin/NY/" xr:uid="{83ED3AA6-76E6-4EEF-8740-27CD873BDCBE}"/>
    <hyperlink ref="E1277" r:id="rId2551" display="https://www.zipcodestogo.com/West Chazy/NY/12992/" xr:uid="{DC96B710-9341-4566-A94B-FD38FB18C433}"/>
    <hyperlink ref="F1277" r:id="rId2552" display="https://www.zipcodestogo.com/Clinton/NY/" xr:uid="{267C12EC-B5C3-4906-B03F-A7A77B7D82A6}"/>
    <hyperlink ref="E1278" r:id="rId2553" display="https://www.zipcodestogo.com/Westport/NY/12993/" xr:uid="{348DB7CD-0707-4EA7-AF9C-FD3AE3335076}"/>
    <hyperlink ref="F1278" r:id="rId2554" display="https://www.zipcodestogo.com/Essex/NY/" xr:uid="{E79D7AE0-0189-4449-92C4-27EB14F787B9}"/>
    <hyperlink ref="E1279" r:id="rId2555" display="https://www.zipcodestogo.com/Whippleville/NY/12995/" xr:uid="{923E7706-4376-4DAE-810C-8B36303BE69E}"/>
    <hyperlink ref="F1279" r:id="rId2556" display="https://www.zipcodestogo.com/Franklin/NY/" xr:uid="{5D988C68-2307-4AA9-9307-73AF79A0C76E}"/>
    <hyperlink ref="E1280" r:id="rId2557" display="https://www.zipcodestogo.com/Willsboro/NY/12996/" xr:uid="{703E996A-8E1A-45F0-8541-61E84795E9E1}"/>
    <hyperlink ref="F1280" r:id="rId2558" display="https://www.zipcodestogo.com/Essex/NY/" xr:uid="{C3E179CF-0DC0-49A6-BF18-5A055CFE75E0}"/>
    <hyperlink ref="E1281" r:id="rId2559" display="https://www.zipcodestogo.com/Wilmington/NY/12997/" xr:uid="{E9F62D81-F990-4B55-B522-01F35B7194E8}"/>
    <hyperlink ref="F1281" r:id="rId2560" display="https://www.zipcodestogo.com/Essex/NY/" xr:uid="{8D1BC3F9-4FCB-43ED-ABB1-3A6348C0987F}"/>
    <hyperlink ref="E1282" r:id="rId2561" display="https://www.zipcodestogo.com/Witherbee/NY/12998/" xr:uid="{0315BA56-3823-4BC5-89EB-0BDEFDB85E61}"/>
    <hyperlink ref="F1282" r:id="rId2562" display="https://www.zipcodestogo.com/Essex/NY/" xr:uid="{9C8E97B0-CA62-4B3C-AE9B-FE95FC3CB400}"/>
    <hyperlink ref="E1283" r:id="rId2563" display="https://www.zipcodestogo.com/Apulia Station/NY/13020/" xr:uid="{2DC3E7AB-4753-438A-82E8-297D13FCCA88}"/>
    <hyperlink ref="F1283" r:id="rId2564" display="https://www.zipcodestogo.com/Onondaga/NY/" xr:uid="{125C84CE-9C7F-4078-A3DF-0152867BA375}"/>
    <hyperlink ref="E1284" r:id="rId2565" display="https://www.zipcodestogo.com/Auburn/NY/13021/" xr:uid="{EF33D049-D740-40C8-9E23-0089E065B8A8}"/>
    <hyperlink ref="F1284" r:id="rId2566" display="https://www.zipcodestogo.com/Cayuga/NY/" xr:uid="{01A12BC0-157E-47CD-9887-87E0EF2CFF8C}"/>
    <hyperlink ref="E1285" r:id="rId2567" display="https://www.zipcodestogo.com/Auburn/NY/13022/" xr:uid="{8105D8DD-A4B7-4A59-9D05-81ADE20BCD30}"/>
    <hyperlink ref="F1285" r:id="rId2568" display="https://www.zipcodestogo.com/Cayuga/NY/" xr:uid="{9A9D4775-AECD-404F-983B-4561CEE38B95}"/>
    <hyperlink ref="E1286" r:id="rId2569" display="https://www.zipcodestogo.com/Auburn/NY/13024/" xr:uid="{0862D3B4-045E-4D2A-B3B9-D738A1591F19}"/>
    <hyperlink ref="F1286" r:id="rId2570" display="https://www.zipcodestogo.com/Cayuga/NY/" xr:uid="{99FDB844-8EE3-404C-9FA0-FC00060F65B9}"/>
    <hyperlink ref="E1287" r:id="rId2571" display="https://www.zipcodestogo.com/Aurora/NY/13026/" xr:uid="{0BCAE11C-922B-4548-8824-37F6E5BF5A9D}"/>
    <hyperlink ref="F1287" r:id="rId2572" display="https://www.zipcodestogo.com/Cayuga/NY/" xr:uid="{5555335F-6FD0-44F8-9154-DC268C604CB1}"/>
    <hyperlink ref="E1288" r:id="rId2573" display="https://www.zipcodestogo.com/Baldwinsville/NY/13027/" xr:uid="{DA5E6E45-33EA-4549-8C89-A6BDECD91233}"/>
    <hyperlink ref="F1288" r:id="rId2574" display="https://www.zipcodestogo.com/Onondaga/NY/" xr:uid="{9B415437-5810-4788-B650-E260D44AE9CD}"/>
    <hyperlink ref="E1289" r:id="rId2575" display="https://www.zipcodestogo.com/Bernhards Bay/NY/13028/" xr:uid="{2048B2D9-E35B-437A-B63A-13EF269172AD}"/>
    <hyperlink ref="F1289" r:id="rId2576" display="https://www.zipcodestogo.com/Oswego/NY/" xr:uid="{3812B59D-8EEE-45E8-9158-A8DDE7967160}"/>
    <hyperlink ref="E1290" r:id="rId2577" display="https://www.zipcodestogo.com/Brewerton/NY/13029/" xr:uid="{5D4DBF1E-BD07-4886-8089-EA34A19C3EAB}"/>
    <hyperlink ref="F1290" r:id="rId2578" display="https://www.zipcodestogo.com/Onondaga/NY/" xr:uid="{09F3B8D9-056C-4FAE-87C5-03359E3A3F20}"/>
    <hyperlink ref="E1291" r:id="rId2579" display="https://www.zipcodestogo.com/Bridgeport/NY/13030/" xr:uid="{5237C86C-608C-4339-B152-EACDDCF92A00}"/>
    <hyperlink ref="F1291" r:id="rId2580" display="https://www.zipcodestogo.com/Onondaga/NY/" xr:uid="{634FF111-91F5-4FE7-8007-E77283DD424D}"/>
    <hyperlink ref="E1292" r:id="rId2581" display="https://www.zipcodestogo.com/Camillus/NY/13031/" xr:uid="{84D5C86C-A24B-40C1-AC78-FC926EAF1372}"/>
    <hyperlink ref="F1292" r:id="rId2582" display="https://www.zipcodestogo.com/Onondaga/NY/" xr:uid="{63BFE0C8-4CA0-4FD8-8F20-719A24D31CB1}"/>
    <hyperlink ref="E1293" r:id="rId2583" display="https://www.zipcodestogo.com/Canastota/NY/13032/" xr:uid="{A97F2627-B867-4F55-8E95-FDD3B3353186}"/>
    <hyperlink ref="F1293" r:id="rId2584" display="https://www.zipcodestogo.com/Madison/NY/" xr:uid="{56BF9D9F-CC1E-4975-B9EB-164DE3907542}"/>
    <hyperlink ref="E1294" r:id="rId2585" display="https://www.zipcodestogo.com/Cato/NY/13033/" xr:uid="{09EEB6B9-9D7A-4065-B26F-B35746EC9A73}"/>
    <hyperlink ref="F1294" r:id="rId2586" display="https://www.zipcodestogo.com/Cayuga/NY/" xr:uid="{C6933290-774D-4CA3-8C74-B18344DE6C25}"/>
    <hyperlink ref="E1295" r:id="rId2587" display="https://www.zipcodestogo.com/Cayuga/NY/13034/" xr:uid="{399C1B96-24FB-47FB-BFE0-D4647436A920}"/>
    <hyperlink ref="F1295" r:id="rId2588" display="https://www.zipcodestogo.com/Cayuga/NY/" xr:uid="{1B1B8A39-0FE5-430E-A422-627483DC13C5}"/>
    <hyperlink ref="E1296" r:id="rId2589" display="https://www.zipcodestogo.com/Cazenovia/NY/13035/" xr:uid="{313BFD31-0F93-4498-A818-3755BBD081D4}"/>
    <hyperlink ref="F1296" r:id="rId2590" display="https://www.zipcodestogo.com/Madison/NY/" xr:uid="{42215467-9FA3-4586-B052-F31EC0CD4216}"/>
    <hyperlink ref="E1297" r:id="rId2591" display="https://www.zipcodestogo.com/Central Square/NY/13036/" xr:uid="{9DB09DCF-1CEC-470B-915D-D3896927EF66}"/>
    <hyperlink ref="F1297" r:id="rId2592" display="https://www.zipcodestogo.com/Oswego/NY/" xr:uid="{A54D0248-6880-43C6-BC3C-EA55F98A2A20}"/>
    <hyperlink ref="E1298" r:id="rId2593" display="https://www.zipcodestogo.com/Chittenango/NY/13037/" xr:uid="{58F20DA3-7665-45BF-9CDC-0AE6C664F12D}"/>
    <hyperlink ref="F1298" r:id="rId2594" display="https://www.zipcodestogo.com/Madison/NY/" xr:uid="{162420D9-0323-4707-A2D0-7A1A6DBA8D9B}"/>
    <hyperlink ref="E1299" r:id="rId2595" display="https://www.zipcodestogo.com/Cicero/NY/13039/" xr:uid="{BCB09EB3-6C6C-4F56-BAEF-93F2BBF346DF}"/>
    <hyperlink ref="F1299" r:id="rId2596" display="https://www.zipcodestogo.com/Onondaga/NY/" xr:uid="{6D8827CC-50D7-4D4A-B558-DECD47E7830D}"/>
    <hyperlink ref="E1300" r:id="rId2597" display="https://www.zipcodestogo.com/Cincinnatus/NY/13040/" xr:uid="{43D7019F-9D26-42FE-9F73-E77E7436E23F}"/>
    <hyperlink ref="F1300" r:id="rId2598" display="https://www.zipcodestogo.com/Cortland/NY/" xr:uid="{119C3A9A-B84F-466D-8234-A16EBE51CA06}"/>
    <hyperlink ref="E1301" r:id="rId2599" display="https://www.zipcodestogo.com/Clay/NY/13041/" xr:uid="{9ACA3AAD-3529-4062-9C20-5AC488E026FF}"/>
    <hyperlink ref="F1301" r:id="rId2600" display="https://www.zipcodestogo.com/Onondaga/NY/" xr:uid="{B7F86343-5518-468B-B4AE-C60298497B20}"/>
    <hyperlink ref="E1302" r:id="rId2601" display="https://www.zipcodestogo.com/Cleveland/NY/13042/" xr:uid="{7B191BA4-E53E-4449-A859-310F34BF8A74}"/>
    <hyperlink ref="F1302" r:id="rId2602" display="https://www.zipcodestogo.com/Oswego/NY/" xr:uid="{04CC36FF-11EA-404A-A8E7-5057ED61FDEF}"/>
    <hyperlink ref="E1303" r:id="rId2603" display="https://www.zipcodestogo.com/Clockville/NY/13043/" xr:uid="{5B131914-A5BD-49CA-8863-6597B2DAF78C}"/>
    <hyperlink ref="F1303" r:id="rId2604" display="https://www.zipcodestogo.com/Madison/NY/" xr:uid="{B93147B9-68A2-4BDB-B4C7-D23F8FCD9A60}"/>
    <hyperlink ref="E1304" r:id="rId2605" display="https://www.zipcodestogo.com/Constantia/NY/13044/" xr:uid="{2C868355-B443-48B3-B337-1F2B1D16DEFB}"/>
    <hyperlink ref="F1304" r:id="rId2606" display="https://www.zipcodestogo.com/Oswego/NY/" xr:uid="{67A51768-222A-433A-9FD1-52D44321D310}"/>
    <hyperlink ref="E1305" r:id="rId2607" display="https://www.zipcodestogo.com/Cortland/NY/13045/" xr:uid="{59796DA1-42FF-4E22-B695-56F92C0B9C7C}"/>
    <hyperlink ref="F1305" r:id="rId2608" display="https://www.zipcodestogo.com/Cortland/NY/" xr:uid="{61894ADD-7C9C-4812-979F-638C2B944345}"/>
    <hyperlink ref="E1306" r:id="rId2609" display="https://www.zipcodestogo.com/Delphi Falls/NY/13051/" xr:uid="{3C0A113E-2FCB-462E-8BFD-A283AC4FEDF2}"/>
    <hyperlink ref="F1306" r:id="rId2610" display="https://www.zipcodestogo.com/Onondaga/NY/" xr:uid="{1EB36D3F-E39D-45D8-B63C-25BEEDE16D09}"/>
    <hyperlink ref="E1307" r:id="rId2611" display="https://www.zipcodestogo.com/De Ruyter/NY/13052/" xr:uid="{7D9CE872-9AC3-448D-8DD0-AB1FFFA40D85}"/>
    <hyperlink ref="F1307" r:id="rId2612" display="https://www.zipcodestogo.com/Madison/NY/" xr:uid="{A155D8B2-FE6E-4C65-BBAF-F37F81B150E4}"/>
    <hyperlink ref="E1308" r:id="rId2613" display="https://www.zipcodestogo.com/Dryden/NY/13053/" xr:uid="{D29D385B-5ED2-4C1D-8392-7E80FC31CCA7}"/>
    <hyperlink ref="F1308" r:id="rId2614" display="https://www.zipcodestogo.com/Tompkins/NY/" xr:uid="{FFB68F15-59A6-4E59-AECD-C414ADAEFEF9}"/>
    <hyperlink ref="E1309" r:id="rId2615" display="https://www.zipcodestogo.com/Durhamville/NY/13054/" xr:uid="{BE9CEB59-BDB6-43B6-B78E-CCEBB169F411}"/>
    <hyperlink ref="F1309" r:id="rId2616" display="https://www.zipcodestogo.com/Oneida/NY/" xr:uid="{6ECE15D7-6442-46B2-A74C-DA356367E52E}"/>
    <hyperlink ref="E1310" r:id="rId2617" display="https://www.zipcodestogo.com/East Homer/NY/13056/" xr:uid="{2BA165B5-DB9D-4D8A-A2A1-A53492FE889C}"/>
    <hyperlink ref="F1310" r:id="rId2618" display="https://www.zipcodestogo.com/Cortland/NY/" xr:uid="{C898ACB9-CC65-454A-A2FC-793C221ED43D}"/>
    <hyperlink ref="E1311" r:id="rId2619" display="https://www.zipcodestogo.com/East Syracuse/NY/13057/" xr:uid="{D5ACA57D-98C8-44AA-9769-FB131E0C8230}"/>
    <hyperlink ref="F1311" r:id="rId2620" display="https://www.zipcodestogo.com/Onondaga/NY/" xr:uid="{E8EF0364-FDFD-457C-8505-E67CC7B993BD}"/>
    <hyperlink ref="E1312" r:id="rId2621" display="https://www.zipcodestogo.com/Elbridge/NY/13060/" xr:uid="{714519CB-8940-46DA-9439-3E5D35D72B40}"/>
    <hyperlink ref="F1312" r:id="rId2622" display="https://www.zipcodestogo.com/Onondaga/NY/" xr:uid="{DFD0F04B-9F2F-4982-864D-0A305364DB99}"/>
    <hyperlink ref="E1313" r:id="rId2623" display="https://www.zipcodestogo.com/Erieville/NY/13061/" xr:uid="{7D5A17FB-510B-4EC2-B1E5-E8A4EB271E71}"/>
    <hyperlink ref="F1313" r:id="rId2624" display="https://www.zipcodestogo.com/Madison/NY/" xr:uid="{58C22E0F-924C-4946-8F9B-EFFE85054438}"/>
    <hyperlink ref="E1314" r:id="rId2625" display="https://www.zipcodestogo.com/Etna/NY/13062/" xr:uid="{E06B0D05-FD74-4431-A23D-84DFA9A640CD}"/>
    <hyperlink ref="F1314" r:id="rId2626" display="https://www.zipcodestogo.com/Tompkins/NY/" xr:uid="{2E81B491-6AD8-4872-91B6-EE7AC3D2313B}"/>
    <hyperlink ref="E1315" r:id="rId2627" display="https://www.zipcodestogo.com/Fabius/NY/13063/" xr:uid="{A74F779D-8EA5-4B57-B798-4C8F30F1FCA4}"/>
    <hyperlink ref="F1315" r:id="rId2628" display="https://www.zipcodestogo.com/Onondaga/NY/" xr:uid="{C9195404-EB2B-4E8F-BC58-03FB660F2429}"/>
    <hyperlink ref="E1316" r:id="rId2629" display="https://www.zipcodestogo.com/Fair Haven/NY/13064/" xr:uid="{27DC9493-CDCE-404F-A782-5A637D766CF4}"/>
    <hyperlink ref="F1316" r:id="rId2630" display="https://www.zipcodestogo.com/Cayuga/NY/" xr:uid="{70E69231-EBCB-4FF4-A137-CD3C016BCF93}"/>
    <hyperlink ref="E1317" r:id="rId2631" display="https://www.zipcodestogo.com/Fayette/NY/13065/" xr:uid="{EB122A62-4BFF-4DE6-B85F-4978A0E815DA}"/>
    <hyperlink ref="F1317" r:id="rId2632" display="https://www.zipcodestogo.com/Seneca/NY/" xr:uid="{0496DB32-E655-4086-9423-2CE1CDDF3D93}"/>
    <hyperlink ref="E1318" r:id="rId2633" display="https://www.zipcodestogo.com/Fayetteville/NY/13066/" xr:uid="{2930D899-38D7-4337-B960-5428FA7E06CF}"/>
    <hyperlink ref="F1318" r:id="rId2634" display="https://www.zipcodestogo.com/Onondaga/NY/" xr:uid="{7BEC3D7F-2773-49AF-A086-C2AB9F9AB471}"/>
    <hyperlink ref="E1319" r:id="rId2635" display="https://www.zipcodestogo.com/Freeville/NY/13068/" xr:uid="{87351083-9569-42A1-B8A2-786F52E06920}"/>
    <hyperlink ref="F1319" r:id="rId2636" display="https://www.zipcodestogo.com/Tompkins/NY/" xr:uid="{8E47F683-47D2-422D-A0A2-AA4843A6871A}"/>
    <hyperlink ref="E1320" r:id="rId2637" display="https://www.zipcodestogo.com/Fulton/NY/13069/" xr:uid="{2D6EFF40-3F65-49C0-84B9-D584664872A2}"/>
    <hyperlink ref="F1320" r:id="rId2638" display="https://www.zipcodestogo.com/Oswego/NY/" xr:uid="{9F1C4720-6D57-40DE-AA44-B3E7D50AD642}"/>
    <hyperlink ref="E1321" r:id="rId2639" display="https://www.zipcodestogo.com/Genoa/NY/13071/" xr:uid="{144799FC-B6A3-45C0-B39A-422C271C8022}"/>
    <hyperlink ref="F1321" r:id="rId2640" display="https://www.zipcodestogo.com/Cayuga/NY/" xr:uid="{1E83CB25-1375-490B-9A79-2AB235FAE35D}"/>
    <hyperlink ref="E1322" r:id="rId2641" display="https://www.zipcodestogo.com/Georgetown/NY/13072/" xr:uid="{74F478FB-8BCE-418F-B344-ADA00841FD02}"/>
    <hyperlink ref="F1322" r:id="rId2642" display="https://www.zipcodestogo.com/Madison/NY/" xr:uid="{F94F3AAA-68CA-4670-87DB-6101963991CD}"/>
    <hyperlink ref="E1323" r:id="rId2643" display="https://www.zipcodestogo.com/Groton/NY/13073/" xr:uid="{3DE849C3-5C64-4D4F-9AB8-3B2300E8D855}"/>
    <hyperlink ref="F1323" r:id="rId2644" display="https://www.zipcodestogo.com/Tompkins/NY/" xr:uid="{201B3CB1-F2CB-4908-85BF-E486473AADE9}"/>
    <hyperlink ref="E1324" r:id="rId2645" display="https://www.zipcodestogo.com/Hannibal/NY/13074/" xr:uid="{856F31D6-CA3C-4400-ADA3-C3CDD3EA2678}"/>
    <hyperlink ref="F1324" r:id="rId2646" display="https://www.zipcodestogo.com/Oswego/NY/" xr:uid="{B8B16D87-F04D-4CBE-8825-C780D074B7C1}"/>
    <hyperlink ref="E1325" r:id="rId2647" display="https://www.zipcodestogo.com/Hastings/NY/13076/" xr:uid="{A2778AEA-9A3A-4853-B772-2C8682C9AE5C}"/>
    <hyperlink ref="F1325" r:id="rId2648" display="https://www.zipcodestogo.com/Oswego/NY/" xr:uid="{18B0A339-B489-4EB2-9AB4-A16189F71ADB}"/>
    <hyperlink ref="E1326" r:id="rId2649" display="https://www.zipcodestogo.com/Homer/NY/13077/" xr:uid="{57F47917-BB88-4280-BE5D-4837D5FA0B0A}"/>
    <hyperlink ref="F1326" r:id="rId2650" display="https://www.zipcodestogo.com/Cortland/NY/" xr:uid="{0D3E839F-F518-4A0F-9E69-C68B38AF4614}"/>
    <hyperlink ref="E1327" r:id="rId2651" display="https://www.zipcodestogo.com/Jamesville/NY/13078/" xr:uid="{A1359D44-D05F-418C-8031-4674DFEB928A}"/>
    <hyperlink ref="F1327" r:id="rId2652" display="https://www.zipcodestogo.com/Onondaga/NY/" xr:uid="{8F32FE53-DAF0-4755-85FD-0F4B5365E6E2}"/>
    <hyperlink ref="E1328" r:id="rId2653" display="https://www.zipcodestogo.com/Jordan/NY/13080/" xr:uid="{ADBFD104-4535-4545-BD1D-619613EE8E23}"/>
    <hyperlink ref="F1328" r:id="rId2654" display="https://www.zipcodestogo.com/Onondaga/NY/" xr:uid="{B0C54576-F69A-4A37-BB79-E7DC9CFEC59A}"/>
    <hyperlink ref="E1329" r:id="rId2655" display="https://www.zipcodestogo.com/King Ferry/NY/13081/" xr:uid="{8D2F2FEE-009D-4B95-B0D5-4A150EB77994}"/>
    <hyperlink ref="F1329" r:id="rId2656" display="https://www.zipcodestogo.com/Cayuga/NY/" xr:uid="{9F2C1885-F705-42FE-B1D7-C30453A375F0}"/>
    <hyperlink ref="E1330" r:id="rId2657" display="https://www.zipcodestogo.com/Kirkville/NY/13082/" xr:uid="{04B5D528-33FC-4124-A64B-38C64AD4529E}"/>
    <hyperlink ref="F1330" r:id="rId2658" display="https://www.zipcodestogo.com/Onondaga/NY/" xr:uid="{0F5E97D0-4B6D-4D10-B144-B7CB648D20A7}"/>
    <hyperlink ref="E1331" r:id="rId2659" display="https://www.zipcodestogo.com/Lacona/NY/13083/" xr:uid="{A3D47732-7990-4DB3-AD35-8E77B619AF33}"/>
    <hyperlink ref="F1331" r:id="rId2660" display="https://www.zipcodestogo.com/Oswego/NY/" xr:uid="{7C3986E7-3A35-4C76-A25E-FED510BA1119}"/>
    <hyperlink ref="E1332" r:id="rId2661" display="https://www.zipcodestogo.com/La Fayette/NY/13084/" xr:uid="{211442FC-7539-4CF4-8876-317065FFEE35}"/>
    <hyperlink ref="F1332" r:id="rId2662" display="https://www.zipcodestogo.com/Onondaga/NY/" xr:uid="{87179690-927F-479E-AD72-B69596C09180}"/>
    <hyperlink ref="E1333" r:id="rId2663" display="https://www.zipcodestogo.com/Little York/NY/13087/" xr:uid="{37A4EB6C-63EA-46FD-8527-BF49EC37CEC7}"/>
    <hyperlink ref="F1333" r:id="rId2664" display="https://www.zipcodestogo.com/Cortland/NY/" xr:uid="{118FD331-DDEF-4261-9475-370746164A6D}"/>
    <hyperlink ref="E1334" r:id="rId2665" display="https://www.zipcodestogo.com/Liverpool/NY/13088/" xr:uid="{64113079-B61E-481F-A642-F0C4BEE135B1}"/>
    <hyperlink ref="F1334" r:id="rId2666" display="https://www.zipcodestogo.com/Onondaga/NY/" xr:uid="{D32923BD-BDA0-4780-AE81-6C9EB0BADDDF}"/>
    <hyperlink ref="E1335" r:id="rId2667" display="https://www.zipcodestogo.com/Liverpool/NY/13089/" xr:uid="{04117E0F-063B-46F4-B28E-2B1DC01EA621}"/>
    <hyperlink ref="F1335" r:id="rId2668" display="https://www.zipcodestogo.com/Onondaga/NY/" xr:uid="{0F07495F-4E7E-405E-97D3-4B53E939A6AE}"/>
    <hyperlink ref="E1336" r:id="rId2669" display="https://www.zipcodestogo.com/Liverpool/NY/13090/" xr:uid="{F5159807-C53E-4134-B9BE-6777009298B0}"/>
    <hyperlink ref="F1336" r:id="rId2670" display="https://www.zipcodestogo.com/Onondaga/NY/" xr:uid="{DE7C9AB8-1AE1-4F18-B406-D23320D33852}"/>
    <hyperlink ref="E1337" r:id="rId2671" display="https://www.zipcodestogo.com/Locke/NY/13092/" xr:uid="{0186C452-5B8B-487A-A067-316E084B09A9}"/>
    <hyperlink ref="F1337" r:id="rId2672" display="https://www.zipcodestogo.com/Tompkins/NY/" xr:uid="{BF7064B3-77B7-4B1F-AD2D-9F01A49EF0CF}"/>
    <hyperlink ref="E1338" r:id="rId2673" display="https://www.zipcodestogo.com/Lycoming/NY/13093/" xr:uid="{E944C1CE-4A50-4101-A6CD-478A731E3659}"/>
    <hyperlink ref="F1338" r:id="rId2674" display="https://www.zipcodestogo.com/Oswego/NY/" xr:uid="{AB1C2887-A7EE-454B-A11F-6E3E7C0BB306}"/>
    <hyperlink ref="E1339" r:id="rId2675" display="https://www.zipcodestogo.com/Mc Graw/NY/13101/" xr:uid="{26B7FC32-0394-4088-8262-8335B11B2F99}"/>
    <hyperlink ref="F1339" r:id="rId2676" display="https://www.zipcodestogo.com/Cortland/NY/" xr:uid="{817B9FC9-5876-42BA-A8B2-3E4FB4A39052}"/>
    <hyperlink ref="E1340" r:id="rId2677" display="https://www.zipcodestogo.com/Mc Lean/NY/13102/" xr:uid="{C85AA83A-F853-420D-B527-B9A7FDD1D4A6}"/>
    <hyperlink ref="F1340" r:id="rId2678" display="https://www.zipcodestogo.com/Tompkins/NY/" xr:uid="{90E6DB81-02EB-44EE-A2DE-A2A1C029BEF4}"/>
    <hyperlink ref="E1341" r:id="rId2679" display="https://www.zipcodestogo.com/Mallory/NY/13103/" xr:uid="{F49FF2AC-C738-4ABC-B3D4-0D9AB648121D}"/>
    <hyperlink ref="F1341" r:id="rId2680" display="https://www.zipcodestogo.com/Oswego/NY/" xr:uid="{F1664013-68E4-49DE-A78C-68524DC51069}"/>
    <hyperlink ref="E1342" r:id="rId2681" display="https://www.zipcodestogo.com/Manlius/NY/13104/" xr:uid="{E62BAFA0-B094-4EC7-8745-62AA3E6CFE57}"/>
    <hyperlink ref="F1342" r:id="rId2682" display="https://www.zipcodestogo.com/Onondaga/NY/" xr:uid="{254B2653-3622-4FAA-8BA0-E2FDC016CAED}"/>
    <hyperlink ref="E1343" r:id="rId2683" display="https://www.zipcodestogo.com/Maple View/NY/13107/" xr:uid="{1054B913-C240-44D6-87ED-4A620564E547}"/>
    <hyperlink ref="F1343" r:id="rId2684" display="https://www.zipcodestogo.com/Oswego/NY/" xr:uid="{B17E834B-E9DF-4413-BCA6-F755414C8602}"/>
    <hyperlink ref="E1344" r:id="rId2685" display="https://www.zipcodestogo.com/Marcellus/NY/13108/" xr:uid="{B5B09CC7-7463-4DE6-AA38-92F12FBFAF7A}"/>
    <hyperlink ref="F1344" r:id="rId2686" display="https://www.zipcodestogo.com/Onondaga/NY/" xr:uid="{88DBEC1B-8861-423E-9EC8-51F8405BECB0}"/>
    <hyperlink ref="E1345" r:id="rId2687" display="https://www.zipcodestogo.com/Marietta/NY/13110/" xr:uid="{23610DEA-229B-44F1-AD26-641AED5EEB14}"/>
    <hyperlink ref="F1345" r:id="rId2688" display="https://www.zipcodestogo.com/Onondaga/NY/" xr:uid="{77BC24B0-CC5F-420B-B871-90958AA0827A}"/>
    <hyperlink ref="E1346" r:id="rId2689" display="https://www.zipcodestogo.com/Martville/NY/13111/" xr:uid="{B402F26F-8BE0-4BD9-958B-B4C667961B65}"/>
    <hyperlink ref="F1346" r:id="rId2690" display="https://www.zipcodestogo.com/Cayuga/NY/" xr:uid="{03CAE146-AE12-4D35-B520-630542AB9FFC}"/>
    <hyperlink ref="E1347" r:id="rId2691" display="https://www.zipcodestogo.com/Memphis/NY/13112/" xr:uid="{E09068B4-664B-4760-B71A-9A92ECDF6BFD}"/>
    <hyperlink ref="F1347" r:id="rId2692" display="https://www.zipcodestogo.com/Onondaga/NY/" xr:uid="{7691A937-F4F6-43CC-A0F1-E08E760C279F}"/>
    <hyperlink ref="E1348" r:id="rId2693" display="https://www.zipcodestogo.com/Meridian/NY/13113/" xr:uid="{30D14498-4371-40C2-BC74-BF2D09629F50}"/>
    <hyperlink ref="F1348" r:id="rId2694" display="https://www.zipcodestogo.com/Cayuga/NY/" xr:uid="{3328BA99-0CB7-4484-88D2-647ED5C9797C}"/>
    <hyperlink ref="E1349" r:id="rId2695" display="https://www.zipcodestogo.com/Mexico/NY/13114/" xr:uid="{BA858BE3-62DB-49F9-99E3-5BFA6AF50435}"/>
    <hyperlink ref="F1349" r:id="rId2696" display="https://www.zipcodestogo.com/Oswego/NY/" xr:uid="{C2F6DB0A-269D-4C05-8972-7F9B517A8E50}"/>
    <hyperlink ref="E1350" r:id="rId2697" display="https://www.zipcodestogo.com/Minetto/NY/13115/" xr:uid="{AE34E13F-6462-41A3-BBEC-0697F63DF7D7}"/>
    <hyperlink ref="F1350" r:id="rId2698" display="https://www.zipcodestogo.com/Oswego/NY/" xr:uid="{141E785B-4F55-421B-BEEE-AD5C80804806}"/>
    <hyperlink ref="E1351" r:id="rId2699" display="https://www.zipcodestogo.com/Minoa/NY/13116/" xr:uid="{1B391644-A4B1-4EDE-B625-EBA7E730F58C}"/>
    <hyperlink ref="F1351" r:id="rId2700" display="https://www.zipcodestogo.com/Onondaga/NY/" xr:uid="{CF53ECB2-2AE3-4EBA-B7C9-5D7A764032F7}"/>
    <hyperlink ref="E1352" r:id="rId2701" display="https://www.zipcodestogo.com/Montezuma/NY/13117/" xr:uid="{0A5610B4-DE73-4CE1-83AA-F68CB5D620FA}"/>
    <hyperlink ref="F1352" r:id="rId2702" display="https://www.zipcodestogo.com/Cayuga/NY/" xr:uid="{E05D3B0A-1E40-4359-B26B-60E44C09F4C9}"/>
    <hyperlink ref="E1353" r:id="rId2703" display="https://www.zipcodestogo.com/Moravia/NY/13118/" xr:uid="{0F158E65-C091-4E70-8A88-879D04E10F60}"/>
    <hyperlink ref="F1353" r:id="rId2704" display="https://www.zipcodestogo.com/Cayuga/NY/" xr:uid="{929E0736-4EE9-4B02-ABC3-10EAB9CA3002}"/>
    <hyperlink ref="E1354" r:id="rId2705" display="https://www.zipcodestogo.com/Mottville/NY/13119/" xr:uid="{6628F28A-44EE-4489-A3F0-0C3F96E9D91A}"/>
    <hyperlink ref="F1354" r:id="rId2706" display="https://www.zipcodestogo.com/Onondaga/NY/" xr:uid="{19E7F84A-D49A-49C3-A4E2-4AFE6249D5C4}"/>
    <hyperlink ref="E1355" r:id="rId2707" display="https://www.zipcodestogo.com/Nedrow/NY/13120/" xr:uid="{7CCFB34F-8038-4FEB-A5BF-E41FAEE477F6}"/>
    <hyperlink ref="F1355" r:id="rId2708" display="https://www.zipcodestogo.com/Onondaga/NY/" xr:uid="{0A5A5659-681A-4319-8CEB-EF8A0C1AA842}"/>
    <hyperlink ref="E1356" r:id="rId2709" display="https://www.zipcodestogo.com/New Haven/NY/13121/" xr:uid="{5608BF36-1AEB-4452-90F6-4E43B26B15AB}"/>
    <hyperlink ref="F1356" r:id="rId2710" display="https://www.zipcodestogo.com/Oswego/NY/" xr:uid="{7A8CCF09-A00C-4CD1-8C5D-98EEB7AE5881}"/>
    <hyperlink ref="E1357" r:id="rId2711" display="https://www.zipcodestogo.com/New Woodstock/NY/13122/" xr:uid="{E9CB280F-6E14-4A86-9E24-970315B179C9}"/>
    <hyperlink ref="F1357" r:id="rId2712" display="https://www.zipcodestogo.com/Madison/NY/" xr:uid="{14D12C9A-3C9C-491A-AC99-5EBF4C578F58}"/>
    <hyperlink ref="E1358" r:id="rId2713" display="https://www.zipcodestogo.com/North Bay/NY/13123/" xr:uid="{EAC9A819-E629-4E17-B796-21B7121EE68A}"/>
    <hyperlink ref="F1358" r:id="rId2714" display="https://www.zipcodestogo.com/Oneida/NY/" xr:uid="{EF474A5F-7DBD-476D-9307-CE01E2C8CAE4}"/>
    <hyperlink ref="E1359" r:id="rId2715" display="https://www.zipcodestogo.com/North Pitcher/NY/13124/" xr:uid="{C6ABDBAD-3DBC-4366-AB98-F214AD6EC4F5}"/>
    <hyperlink ref="F1359" r:id="rId2716" display="https://www.zipcodestogo.com/Chenango/NY/" xr:uid="{1D7E2FB9-8675-47F9-A40E-02E96C3C14B6}"/>
    <hyperlink ref="E1360" r:id="rId2717" display="https://www.zipcodestogo.com/Oswego/NY/13126/" xr:uid="{F31978F7-492A-42D1-B4D3-FFDC4B3FF30E}"/>
    <hyperlink ref="F1360" r:id="rId2718" display="https://www.zipcodestogo.com/Oswego/NY/" xr:uid="{59058D32-8FEC-4339-BB21-0FB7F9AD436A}"/>
    <hyperlink ref="E1361" r:id="rId2719" display="https://www.zipcodestogo.com/Parish/NY/13131/" xr:uid="{80C38554-5179-410D-9A2A-8FF96652FE75}"/>
    <hyperlink ref="F1361" r:id="rId2720" display="https://www.zipcodestogo.com/Oswego/NY/" xr:uid="{BD85F1FA-F708-43FB-8E3E-06C0D8F8F769}"/>
    <hyperlink ref="E1362" r:id="rId2721" display="https://www.zipcodestogo.com/Pennellville/NY/13132/" xr:uid="{E6A56F2B-E3E2-4F94-A198-6DC4961A4395}"/>
    <hyperlink ref="F1362" r:id="rId2722" display="https://www.zipcodestogo.com/Oswego/NY/" xr:uid="{503A1C10-FA9D-40B2-A306-2AA58517A3A4}"/>
    <hyperlink ref="E1363" r:id="rId2723" display="https://www.zipcodestogo.com/Peterboro/NY/13134/" xr:uid="{725C95AD-3722-494D-8642-75ABBE3FDF92}"/>
    <hyperlink ref="F1363" r:id="rId2724" display="https://www.zipcodestogo.com/Madison/NY/" xr:uid="{E305288C-2CDD-40BF-9D02-920912F54E08}"/>
    <hyperlink ref="E1364" r:id="rId2725" display="https://www.zipcodestogo.com/Phoenix/NY/13135/" xr:uid="{5ED17A2E-09D9-46C0-A17F-13E027902DF2}"/>
    <hyperlink ref="F1364" r:id="rId2726" display="https://www.zipcodestogo.com/Oswego/NY/" xr:uid="{1F2BE17B-B09A-4B4E-A89A-9C86D74AB2FC}"/>
    <hyperlink ref="E1365" r:id="rId2727" display="https://www.zipcodestogo.com/Pitcher/NY/13136/" xr:uid="{3F508CD3-FA01-44BD-815F-FDC7B2235C67}"/>
    <hyperlink ref="F1365" r:id="rId2728" display="https://www.zipcodestogo.com/Chenango/NY/" xr:uid="{7486804A-EE1D-4E5E-AA2A-5996C3B0DFFF}"/>
    <hyperlink ref="E1366" r:id="rId2729" display="https://www.zipcodestogo.com/Plainville/NY/13137/" xr:uid="{C576E760-B951-48E7-8243-F8607A295F38}"/>
    <hyperlink ref="F1366" r:id="rId2730" display="https://www.zipcodestogo.com/Onondaga/NY/" xr:uid="{58730BC2-A047-4DEA-9FDD-E2BCD4B4D8B0}"/>
    <hyperlink ref="E1367" r:id="rId2731" display="https://www.zipcodestogo.com/Pompey/NY/13138/" xr:uid="{333B5093-7E55-4D37-A81A-84BF85D41C5B}"/>
    <hyperlink ref="F1367" r:id="rId2732" display="https://www.zipcodestogo.com/Onondaga/NY/" xr:uid="{D8C7DE0C-01FB-478A-A509-2D8CEBAE05DC}"/>
    <hyperlink ref="E1368" r:id="rId2733" display="https://www.zipcodestogo.com/Poplar Ridge/NY/13139/" xr:uid="{F4BC575C-C950-40B0-8FF1-DB7F74EFACDC}"/>
    <hyperlink ref="F1368" r:id="rId2734" display="https://www.zipcodestogo.com/Cayuga/NY/" xr:uid="{925F8C45-3C5C-451C-AA7B-4545EB67C67C}"/>
    <hyperlink ref="E1369" r:id="rId2735" display="https://www.zipcodestogo.com/Port Byron/NY/13140/" xr:uid="{A32D4452-D29B-4A08-90D5-172D4DD17F77}"/>
    <hyperlink ref="F1369" r:id="rId2736" display="https://www.zipcodestogo.com/Cayuga/NY/" xr:uid="{B410467A-E654-47F1-884C-C297D0865AE9}"/>
    <hyperlink ref="E1370" r:id="rId2737" display="https://www.zipcodestogo.com/Preble/NY/13141/" xr:uid="{8F406CDB-BF01-4D25-8BE2-850813540190}"/>
    <hyperlink ref="F1370" r:id="rId2738" display="https://www.zipcodestogo.com/Cortland/NY/" xr:uid="{32C6226C-1B7C-4AD5-B90C-205EEA35E0A6}"/>
    <hyperlink ref="E1371" r:id="rId2739" display="https://www.zipcodestogo.com/Pulaski/NY/13142/" xr:uid="{DC96DD50-7310-4089-98B5-35722D9B54CC}"/>
    <hyperlink ref="F1371" r:id="rId2740" display="https://www.zipcodestogo.com/Oswego/NY/" xr:uid="{7BB45E08-9C48-4F76-858C-0C5B81B361C1}"/>
    <hyperlink ref="E1372" r:id="rId2741" display="https://www.zipcodestogo.com/Red Creek/NY/13143/" xr:uid="{0763374D-CCE2-4CB3-B935-9DB92D63D070}"/>
    <hyperlink ref="F1372" r:id="rId2742" display="https://www.zipcodestogo.com/Wayne/NY/" xr:uid="{AC43B5E3-F2D7-4EE8-AC8F-7022F929DD27}"/>
    <hyperlink ref="E1373" r:id="rId2743" display="https://www.zipcodestogo.com/Richland/NY/13144/" xr:uid="{F50B8EFE-28B4-40AB-B7BF-18D91991F8E3}"/>
    <hyperlink ref="F1373" r:id="rId2744" display="https://www.zipcodestogo.com/Oswego/NY/" xr:uid="{8386D899-7B2E-4EEF-B55E-4B9700C5066A}"/>
    <hyperlink ref="E1374" r:id="rId2745" display="https://www.zipcodestogo.com/Sandy Creek/NY/13145/" xr:uid="{6B3CD0DC-612E-4D4A-8BF9-891005166729}"/>
    <hyperlink ref="F1374" r:id="rId2746" display="https://www.zipcodestogo.com/Oswego/NY/" xr:uid="{77C35966-1C6C-4B50-A91D-216086BE862F}"/>
    <hyperlink ref="E1375" r:id="rId2747" display="https://www.zipcodestogo.com/Savannah/NY/13146/" xr:uid="{A71FEB47-4148-4362-8794-B4CD986476C1}"/>
    <hyperlink ref="F1375" r:id="rId2748" display="https://www.zipcodestogo.com/Wayne/NY/" xr:uid="{B42762BF-B720-4AB6-B943-1B916E8176C4}"/>
    <hyperlink ref="E1376" r:id="rId2749" display="https://www.zipcodestogo.com/Scipio Center/NY/13147/" xr:uid="{39230DCB-01E5-4AE1-82CE-6999DF604DD9}"/>
    <hyperlink ref="F1376" r:id="rId2750" display="https://www.zipcodestogo.com/Cayuga/NY/" xr:uid="{10656794-50C5-47DD-8F63-BA9BBAF57DB2}"/>
    <hyperlink ref="E1377" r:id="rId2751" display="https://www.zipcodestogo.com/Seneca Falls/NY/13148/" xr:uid="{53242992-B594-49A5-9083-6995366942ED}"/>
    <hyperlink ref="F1377" r:id="rId2752" display="https://www.zipcodestogo.com/Seneca/NY/" xr:uid="{9A03297D-684A-4393-BC60-905784ADADE3}"/>
    <hyperlink ref="E1378" r:id="rId2753" display="https://www.zipcodestogo.com/Skaneateles/NY/13152/" xr:uid="{42EC76A2-204A-49B9-8F29-4508A48E1D13}"/>
    <hyperlink ref="F1378" r:id="rId2754" display="https://www.zipcodestogo.com/Onondaga/NY/" xr:uid="{83E295E5-5BB6-4508-8F3E-6FFF6F1D6480}"/>
    <hyperlink ref="E1379" r:id="rId2755" display="https://www.zipcodestogo.com/Skaneateles Falls/NY/13153/" xr:uid="{D54C9CC6-8E1A-4CA7-90CC-CCC8ADECD416}"/>
    <hyperlink ref="F1379" r:id="rId2756" display="https://www.zipcodestogo.com/Onondaga/NY/" xr:uid="{4C674CDD-CE92-4EA0-A82F-1DB0525BC2E9}"/>
    <hyperlink ref="E1380" r:id="rId2757" display="https://www.zipcodestogo.com/South Butler/NY/13154/" xr:uid="{C3AC17CC-673E-463C-80E3-860F409970F8}"/>
    <hyperlink ref="F1380" r:id="rId2758" display="https://www.zipcodestogo.com/Wayne/NY/" xr:uid="{8CEDCB61-BDEC-46E9-A534-EEE0EA64018A}"/>
    <hyperlink ref="E1381" r:id="rId2759" display="https://www.zipcodestogo.com/South Otselic/NY/13155/" xr:uid="{33F05957-71DE-4B94-BAAC-DE881D423C28}"/>
    <hyperlink ref="F1381" r:id="rId2760" display="https://www.zipcodestogo.com/Chenango/NY/" xr:uid="{7A255A12-7EA9-4872-B38F-B106CF594514}"/>
    <hyperlink ref="E1382" r:id="rId2761" display="https://www.zipcodestogo.com/Sterling/NY/13156/" xr:uid="{382D7245-783B-48F9-9A39-08E403210554}"/>
    <hyperlink ref="F1382" r:id="rId2762" display="https://www.zipcodestogo.com/Cayuga/NY/" xr:uid="{0135619F-975F-498F-ACFE-BE5CF91E8A67}"/>
    <hyperlink ref="E1383" r:id="rId2763" display="https://www.zipcodestogo.com/Sylvan Beach/NY/13157/" xr:uid="{4221D0BC-DFCA-49E8-9319-CA5DEDEB8F80}"/>
    <hyperlink ref="F1383" r:id="rId2764" display="https://www.zipcodestogo.com/Oneida/NY/" xr:uid="{D8AA0C09-40E2-4BE7-83AA-55E8F76509A1}"/>
    <hyperlink ref="E1384" r:id="rId2765" display="https://www.zipcodestogo.com/Truxton/NY/13158/" xr:uid="{2EF9C77F-5D06-469B-9C77-80CF065253F6}"/>
    <hyperlink ref="F1384" r:id="rId2766" display="https://www.zipcodestogo.com/Cortland/NY/" xr:uid="{09F701A4-4155-4208-89A0-D911293AF85A}"/>
    <hyperlink ref="E1385" r:id="rId2767" display="https://www.zipcodestogo.com/Tully/NY/13159/" xr:uid="{4753A8D9-83F4-4DC9-B584-13A5235A41EA}"/>
    <hyperlink ref="F1385" r:id="rId2768" display="https://www.zipcodestogo.com/Onondaga/NY/" xr:uid="{00C8488E-ABDB-4F17-A970-72335DC5B10F}"/>
    <hyperlink ref="E1386" r:id="rId2769" display="https://www.zipcodestogo.com/Union Springs/NY/13160/" xr:uid="{206451AA-2C78-44DB-B4C8-9450B0039EAB}"/>
    <hyperlink ref="F1386" r:id="rId2770" display="https://www.zipcodestogo.com/Cayuga/NY/" xr:uid="{7FFDB3BD-37CF-4DFB-B1E5-BCB711D7BED8}"/>
    <hyperlink ref="E1387" r:id="rId2771" display="https://www.zipcodestogo.com/Verona Beach/NY/13162/" xr:uid="{501E9AD7-0FB5-42BB-99A0-08078E0ECFF2}"/>
    <hyperlink ref="F1387" r:id="rId2772" display="https://www.zipcodestogo.com/Oneida/NY/" xr:uid="{59CBCE87-D363-48A5-AE9B-A366F01DBDDE}"/>
    <hyperlink ref="E1388" r:id="rId2773" display="https://www.zipcodestogo.com/Wampsville/NY/13163/" xr:uid="{C0650CD1-77CD-41EA-B772-D1AB78D7A07A}"/>
    <hyperlink ref="F1388" r:id="rId2774" display="https://www.zipcodestogo.com/Madison/NY/" xr:uid="{577DC361-17BB-48EB-B8D6-64A17F9D3F58}"/>
    <hyperlink ref="E1389" r:id="rId2775" display="https://www.zipcodestogo.com/Warners/NY/13164/" xr:uid="{EBCEF2BD-799D-4ED3-B28B-85F5F8046EA5}"/>
    <hyperlink ref="F1389" r:id="rId2776" display="https://www.zipcodestogo.com/Onondaga/NY/" xr:uid="{9C8646D9-B7D4-4127-B1C7-C5DC7CBAA5B4}"/>
    <hyperlink ref="E1390" r:id="rId2777" display="https://www.zipcodestogo.com/Waterloo/NY/13165/" xr:uid="{8F449D55-7A73-4E4F-AB57-81E0C30D0CC8}"/>
    <hyperlink ref="F1390" r:id="rId2778" display="https://www.zipcodestogo.com/Seneca/NY/" xr:uid="{AFA36ADA-AE09-42F7-959A-507649F18083}"/>
    <hyperlink ref="E1391" r:id="rId2779" display="https://www.zipcodestogo.com/Weedsport/NY/13166/" xr:uid="{B2B62568-0D4F-41F6-9B92-AB4B648549E9}"/>
    <hyperlink ref="F1391" r:id="rId2780" display="https://www.zipcodestogo.com/Cayuga/NY/" xr:uid="{3E4EED99-A5F0-484D-9A25-269C0B255875}"/>
    <hyperlink ref="E1392" r:id="rId2781" display="https://www.zipcodestogo.com/West Monroe/NY/13167/" xr:uid="{7A03A8C4-8BEB-4AAA-BFC4-A91F7031456E}"/>
    <hyperlink ref="F1392" r:id="rId2782" display="https://www.zipcodestogo.com/Oswego/NY/" xr:uid="{20A85383-B4A6-4588-B9A7-3D32AAC7067E}"/>
    <hyperlink ref="E1393" r:id="rId2783" display="https://www.zipcodestogo.com/Syracuse/NY/13201/" xr:uid="{E28FF2E8-55B9-4D32-AF37-DBFC783FBDB8}"/>
    <hyperlink ref="F1393" r:id="rId2784" display="https://www.zipcodestogo.com/Onondaga/NY/" xr:uid="{A087FC58-625F-436F-BA43-C418FF09C4C9}"/>
    <hyperlink ref="E1394" r:id="rId2785" display="https://www.zipcodestogo.com/Syracuse/NY/13202/" xr:uid="{28100732-40D5-4502-A34E-418083940564}"/>
    <hyperlink ref="F1394" r:id="rId2786" display="https://www.zipcodestogo.com/Onondaga/NY/" xr:uid="{8493394C-9CCF-4346-B805-B3E116542883}"/>
    <hyperlink ref="E1395" r:id="rId2787" display="https://www.zipcodestogo.com/Syracuse/NY/13203/" xr:uid="{14325FBC-ABA9-4BF0-9DC1-4E9281E87EAA}"/>
    <hyperlink ref="F1395" r:id="rId2788" display="https://www.zipcodestogo.com/Onondaga/NY/" xr:uid="{168E4C57-A321-475C-BBAA-0F5FD18C31D7}"/>
    <hyperlink ref="E1396" r:id="rId2789" display="https://www.zipcodestogo.com/Syracuse/NY/13204/" xr:uid="{3F4C8B49-3C23-4874-A972-A22F0A2E6580}"/>
    <hyperlink ref="F1396" r:id="rId2790" display="https://www.zipcodestogo.com/Onondaga/NY/" xr:uid="{CB3999B3-1A64-4F4E-A053-B307A311C1CB}"/>
    <hyperlink ref="E1397" r:id="rId2791" display="https://www.zipcodestogo.com/Syracuse/NY/13205/" xr:uid="{E086CEA8-B572-487D-8521-EB300C6C73CC}"/>
    <hyperlink ref="F1397" r:id="rId2792" display="https://www.zipcodestogo.com/Onondaga/NY/" xr:uid="{9A553153-9F1D-4F24-BA88-E59BD669D8F2}"/>
    <hyperlink ref="E1398" r:id="rId2793" display="https://www.zipcodestogo.com/Syracuse/NY/13206/" xr:uid="{E06797CA-83B7-4FD4-89D4-6D3F838207C4}"/>
    <hyperlink ref="F1398" r:id="rId2794" display="https://www.zipcodestogo.com/Onondaga/NY/" xr:uid="{30CE0CAB-778D-4F2C-A2E1-4519BC365018}"/>
    <hyperlink ref="E1399" r:id="rId2795" display="https://www.zipcodestogo.com/Syracuse/NY/13207/" xr:uid="{1891CCB1-6058-4793-8E1B-368CA0C10012}"/>
    <hyperlink ref="F1399" r:id="rId2796" display="https://www.zipcodestogo.com/Onondaga/NY/" xr:uid="{6D73B3C8-2874-4767-BDA7-32DA69D3910F}"/>
    <hyperlink ref="E1400" r:id="rId2797" display="https://www.zipcodestogo.com/Syracuse/NY/13208/" xr:uid="{8E9F8E0A-F2F3-4686-8EDD-985C2CE03F37}"/>
    <hyperlink ref="F1400" r:id="rId2798" display="https://www.zipcodestogo.com/Onondaga/NY/" xr:uid="{9230E5DB-0951-4139-95F0-10F8AC503EA5}"/>
    <hyperlink ref="E1401" r:id="rId2799" display="https://www.zipcodestogo.com/Syracuse/NY/13209/" xr:uid="{90ECB011-4B34-4E07-A2C4-0F086AD94459}"/>
    <hyperlink ref="F1401" r:id="rId2800" display="https://www.zipcodestogo.com/Onondaga/NY/" xr:uid="{81ACF875-53B5-4B21-BD99-D3CBD5CA6C38}"/>
    <hyperlink ref="E1402" r:id="rId2801" display="https://www.zipcodestogo.com/Syracuse/NY/13210/" xr:uid="{7E88C0E0-65BE-4640-A5CD-A056DB2DFC80}"/>
    <hyperlink ref="F1402" r:id="rId2802" display="https://www.zipcodestogo.com/Onondaga/NY/" xr:uid="{D8B604B2-30A5-4463-93A0-CB359C2553FC}"/>
    <hyperlink ref="E1403" r:id="rId2803" display="https://www.zipcodestogo.com/Syracuse/NY/13211/" xr:uid="{F9883886-5F8B-4AA0-BB75-9819BE7B89FD}"/>
    <hyperlink ref="F1403" r:id="rId2804" display="https://www.zipcodestogo.com/Onondaga/NY/" xr:uid="{686AE2A0-8792-4B1F-A787-31586CBCE93A}"/>
    <hyperlink ref="E1404" r:id="rId2805" display="https://www.zipcodestogo.com/Syracuse/NY/13212/" xr:uid="{9FA57CFA-861F-45C0-A9BD-9A407CB36FC8}"/>
    <hyperlink ref="F1404" r:id="rId2806" display="https://www.zipcodestogo.com/Onondaga/NY/" xr:uid="{67636D47-04A2-40F5-8C35-2637387AB742}"/>
    <hyperlink ref="E1405" r:id="rId2807" display="https://www.zipcodestogo.com/Syracuse/NY/13214/" xr:uid="{5286D071-7BA0-4079-A1AA-C424E4841F45}"/>
    <hyperlink ref="F1405" r:id="rId2808" display="https://www.zipcodestogo.com/Onondaga/NY/" xr:uid="{F1A1B22F-E0E1-420B-B595-102183D01A21}"/>
    <hyperlink ref="E1406" r:id="rId2809" display="https://www.zipcodestogo.com/Syracuse/NY/13215/" xr:uid="{78779939-7F37-4387-BF99-6F01F81E05F3}"/>
    <hyperlink ref="F1406" r:id="rId2810" display="https://www.zipcodestogo.com/Onondaga/NY/" xr:uid="{B79663CB-ED0B-4392-BCF1-1D4E00EE6677}"/>
    <hyperlink ref="E1407" r:id="rId2811" display="https://www.zipcodestogo.com/Syracuse/NY/13217/" xr:uid="{7DC171F6-84F0-4172-BAFD-C86F7001C4BA}"/>
    <hyperlink ref="F1407" r:id="rId2812" display="https://www.zipcodestogo.com/Onondaga/NY/" xr:uid="{6299C96A-ADE2-46A5-9350-9554CE649C9B}"/>
    <hyperlink ref="E1408" r:id="rId2813" display="https://www.zipcodestogo.com/Syracuse/NY/13218/" xr:uid="{F50654F8-EB3C-430C-B982-E33F32A962F5}"/>
    <hyperlink ref="F1408" r:id="rId2814" display="https://www.zipcodestogo.com/Onondaga/NY/" xr:uid="{8FA63406-6B71-4F0C-A588-72CE4A7A50A8}"/>
    <hyperlink ref="E1409" r:id="rId2815" display="https://www.zipcodestogo.com/Syracuse/NY/13219/" xr:uid="{8941F562-2645-42C4-911B-B18A310AC2B3}"/>
    <hyperlink ref="F1409" r:id="rId2816" display="https://www.zipcodestogo.com/Onondaga/NY/" xr:uid="{F55ECA94-A6F9-405F-92CA-7A09D8D155C1}"/>
    <hyperlink ref="E1410" r:id="rId2817" display="https://www.zipcodestogo.com/Syracuse/NY/13220/" xr:uid="{7A08A44A-499E-4AD9-9C99-61DD467237F0}"/>
    <hyperlink ref="F1410" r:id="rId2818" display="https://www.zipcodestogo.com/Onondaga/NY/" xr:uid="{A611E493-656F-4EAD-8C16-ADD2D96704A6}"/>
    <hyperlink ref="E1411" r:id="rId2819" display="https://www.zipcodestogo.com/Syracuse/NY/13221/" xr:uid="{521BDEAE-3026-499D-B0BF-E578E3EEB136}"/>
    <hyperlink ref="F1411" r:id="rId2820" display="https://www.zipcodestogo.com/Onondaga/NY/" xr:uid="{7C7F24A5-0D15-4D1F-ADD3-F9610C39BD3C}"/>
    <hyperlink ref="E1412" r:id="rId2821" display="https://www.zipcodestogo.com/Syracuse/NY/13224/" xr:uid="{40865860-B48A-4E2E-80A0-B605AE235D84}"/>
    <hyperlink ref="F1412" r:id="rId2822" display="https://www.zipcodestogo.com/Onondaga/NY/" xr:uid="{2FCEEB03-D416-46B3-A162-6B004CFC6FAB}"/>
    <hyperlink ref="E1413" r:id="rId2823" display="https://www.zipcodestogo.com/Syracuse/NY/13225/" xr:uid="{BA0C56B2-0470-48F1-8862-7E9FFE569766}"/>
    <hyperlink ref="F1413" r:id="rId2824" display="https://www.zipcodestogo.com/Onondaga/NY/" xr:uid="{99C13BD2-68D5-4A2C-94B2-FE7C207B06C7}"/>
    <hyperlink ref="E1414" r:id="rId2825" display="https://www.zipcodestogo.com/Syracuse/NY/13235/" xr:uid="{CFD82407-7335-4236-91AB-D043B6CAD1A2}"/>
    <hyperlink ref="F1414" r:id="rId2826" display="https://www.zipcodestogo.com/Onondaga/NY/" xr:uid="{11D13CBD-C7DF-4E84-8079-405517EDBF20}"/>
    <hyperlink ref="E1415" r:id="rId2827" display="https://www.zipcodestogo.com/Syracuse/NY/13244/" xr:uid="{EC41B45F-F2F4-4AD6-87F6-9A3834434DAA}"/>
    <hyperlink ref="F1415" r:id="rId2828" display="https://www.zipcodestogo.com/Onondaga/NY/" xr:uid="{3CED95DF-1120-4396-8F32-ACE2BFCF7C76}"/>
    <hyperlink ref="E1416" r:id="rId2829" display="https://www.zipcodestogo.com/Syracuse/NY/13250/" xr:uid="{80A9D4AD-D053-419A-AC83-82E152F0E7B4}"/>
    <hyperlink ref="F1416" r:id="rId2830" display="https://www.zipcodestogo.com/Onondaga/NY/" xr:uid="{79450405-478B-4902-9EB8-64CCB9D0BEAA}"/>
    <hyperlink ref="E1417" r:id="rId2831" display="https://www.zipcodestogo.com/Syracuse/NY/13251/" xr:uid="{053C933C-BDF5-4B1E-83BB-6DB59D0C89D5}"/>
    <hyperlink ref="F1417" r:id="rId2832" display="https://www.zipcodestogo.com/Onondaga/NY/" xr:uid="{931D77AA-6856-4912-9C2A-9A5B2AB6C8A6}"/>
    <hyperlink ref="E1418" r:id="rId2833" display="https://www.zipcodestogo.com/Syracuse/NY/13252/" xr:uid="{0D7A7C11-6433-45CE-8216-830176004DB6}"/>
    <hyperlink ref="F1418" r:id="rId2834" display="https://www.zipcodestogo.com/Onondaga/NY/" xr:uid="{58A8760A-EBF1-4BD3-9BEC-2921F4B81AF1}"/>
    <hyperlink ref="E1419" r:id="rId2835" display="https://www.zipcodestogo.com/Syracuse/NY/13261/" xr:uid="{08CD904F-7727-4626-806A-B44154A18ABF}"/>
    <hyperlink ref="F1419" r:id="rId2836" display="https://www.zipcodestogo.com/Onondaga/NY/" xr:uid="{4666D356-BDAA-41C1-A4D9-A184BA7461E2}"/>
    <hyperlink ref="E1420" r:id="rId2837" display="https://www.zipcodestogo.com/Syracuse/NY/13290/" xr:uid="{66E08D60-FF55-4FAE-B719-C61C3B75B2EB}"/>
    <hyperlink ref="F1420" r:id="rId2838" display="https://www.zipcodestogo.com/Onondaga/NY/" xr:uid="{E1877D7B-091C-4D92-829A-A699B199F557}"/>
    <hyperlink ref="E1421" r:id="rId2839" display="https://www.zipcodestogo.com/Alder Creek/NY/13301/" xr:uid="{16B0804B-12A9-410F-912A-8590CD2F32E3}"/>
    <hyperlink ref="F1421" r:id="rId2840" display="https://www.zipcodestogo.com/Oneida/NY/" xr:uid="{7C024344-297E-4FEF-AEEB-80E61348A01B}"/>
    <hyperlink ref="E1422" r:id="rId2841" display="https://www.zipcodestogo.com/Altmar/NY/13302/" xr:uid="{E6F5F666-CF2F-4950-A240-5A621292CF9F}"/>
    <hyperlink ref="F1422" r:id="rId2842" display="https://www.zipcodestogo.com/Oswego/NY/" xr:uid="{308D725F-1145-4B0B-BD2F-23FBD908A8A1}"/>
    <hyperlink ref="E1423" r:id="rId2843" display="https://www.zipcodestogo.com/Ava/NY/13303/" xr:uid="{FA7A9044-C59F-446F-91FB-F2116B52406A}"/>
    <hyperlink ref="F1423" r:id="rId2844" display="https://www.zipcodestogo.com/Oneida/NY/" xr:uid="{7399E038-2CD0-40A2-93E6-020BE5C1F80E}"/>
    <hyperlink ref="E1424" r:id="rId2845" display="https://www.zipcodestogo.com/Barneveld/NY/13304/" xr:uid="{CF13AD16-427B-4A23-B62F-47A545F856F0}"/>
    <hyperlink ref="F1424" r:id="rId2846" display="https://www.zipcodestogo.com/Oneida/NY/" xr:uid="{BADA362C-3DCC-4852-9F38-2BC1EFDE52AE}"/>
    <hyperlink ref="E1425" r:id="rId2847" display="https://www.zipcodestogo.com/Beaver Falls/NY/13305/" xr:uid="{D90280BE-D88A-455F-90E5-CFEB01A5A97F}"/>
    <hyperlink ref="F1425" r:id="rId2848" display="https://www.zipcodestogo.com/Lewis/NY/" xr:uid="{3D529F0B-729B-4FE0-9AAE-6BC4E25B24D5}"/>
    <hyperlink ref="E1426" r:id="rId2849" display="https://www.zipcodestogo.com/Blossvale/NY/13308/" xr:uid="{FE1C4906-4B19-44E0-87B0-4F0D867BF491}"/>
    <hyperlink ref="F1426" r:id="rId2850" display="https://www.zipcodestogo.com/Oneida/NY/" xr:uid="{63C71E28-B75C-4922-9B68-0A0716905595}"/>
    <hyperlink ref="E1427" r:id="rId2851" display="https://www.zipcodestogo.com/Boonville/NY/13309/" xr:uid="{F6800023-EBE1-48A1-85AC-F50B606D8CFC}"/>
    <hyperlink ref="F1427" r:id="rId2852" display="https://www.zipcodestogo.com/Oneida/NY/" xr:uid="{4F0C75DC-A19C-4914-8560-255508D603AF}"/>
    <hyperlink ref="E1428" r:id="rId2853" display="https://www.zipcodestogo.com/Bouckville/NY/13310/" xr:uid="{B0C656EB-3994-4FE4-9D95-14E893294098}"/>
    <hyperlink ref="F1428" r:id="rId2854" display="https://www.zipcodestogo.com/Madison/NY/" xr:uid="{B6C601F3-12AA-4FE8-B598-913AB14DEF65}"/>
    <hyperlink ref="E1429" r:id="rId2855" display="https://www.zipcodestogo.com/Brantingham/NY/13312/" xr:uid="{AE500325-0030-4778-9F73-A65F6B211978}"/>
    <hyperlink ref="F1429" r:id="rId2856" display="https://www.zipcodestogo.com/Lewis/NY/" xr:uid="{72447E07-9321-454C-80AC-8ACCB2D71EBD}"/>
    <hyperlink ref="E1430" r:id="rId2857" display="https://www.zipcodestogo.com/Bridgewater/NY/13313/" xr:uid="{D74992CA-4195-4E57-B141-9CB47D28638B}"/>
    <hyperlink ref="F1430" r:id="rId2858" display="https://www.zipcodestogo.com/Oneida/NY/" xr:uid="{19B32FB2-C801-4549-A834-C1E415120332}"/>
    <hyperlink ref="E1431" r:id="rId2859" display="https://www.zipcodestogo.com/Brookfield/NY/13314/" xr:uid="{57D5181F-FC42-4254-B536-7CC232D70135}"/>
    <hyperlink ref="F1431" r:id="rId2860" display="https://www.zipcodestogo.com/Madison/NY/" xr:uid="{58559535-4782-496F-A817-CE0E4BC7DB61}"/>
    <hyperlink ref="E1432" r:id="rId2861" display="https://www.zipcodestogo.com/Burlington Flats/NY/13315/" xr:uid="{797AD647-18DF-4036-A419-CBF2976354ED}"/>
    <hyperlink ref="F1432" r:id="rId2862" display="https://www.zipcodestogo.com/Otsego/NY/" xr:uid="{1FD04A8C-7C20-4213-A4E4-25A015D3E2AB}"/>
    <hyperlink ref="E1433" r:id="rId2863" display="https://www.zipcodestogo.com/Camden/NY/13316/" xr:uid="{AD7495D7-8AAA-41F7-BF21-A6353EB28752}"/>
    <hyperlink ref="F1433" r:id="rId2864" display="https://www.zipcodestogo.com/Oneida/NY/" xr:uid="{F456FFB9-A67D-4FF3-9738-E0B3071B699D}"/>
    <hyperlink ref="E1434" r:id="rId2865" display="https://www.zipcodestogo.com/Canajoharie/NY/13317/" xr:uid="{E0F5E7C6-F5CD-413B-AAB3-6A7A95F6D6D5}"/>
    <hyperlink ref="F1434" r:id="rId2866" display="https://www.zipcodestogo.com/Montgomery/NY/" xr:uid="{4EDE96EC-2381-4088-A897-80CD542AB2F0}"/>
    <hyperlink ref="E1435" r:id="rId2867" display="https://www.zipcodestogo.com/Cassville/NY/13318/" xr:uid="{451AAD0A-1F59-4106-BA62-49D86B7E542B}"/>
    <hyperlink ref="F1435" r:id="rId2868" display="https://www.zipcodestogo.com/Oneida/NY/" xr:uid="{DB14980A-1BB0-44E9-AB6D-D74484A00F4A}"/>
    <hyperlink ref="E1436" r:id="rId2869" display="https://www.zipcodestogo.com/Chadwicks/NY/13319/" xr:uid="{8DADBD9F-64B8-4F83-A4C3-86D512E5F166}"/>
    <hyperlink ref="F1436" r:id="rId2870" display="https://www.zipcodestogo.com/Oneida/NY/" xr:uid="{EE99D576-AF11-4D08-85AE-237998989534}"/>
    <hyperlink ref="E1437" r:id="rId2871" display="https://www.zipcodestogo.com/Cherry Valley/NY/13320/" xr:uid="{D9AAB70F-EBE6-4B34-B430-37ACCE9F5676}"/>
    <hyperlink ref="F1437" r:id="rId2872" display="https://www.zipcodestogo.com/Montgomery/NY/" xr:uid="{777424BA-6AB7-474D-8884-2D3CD090C711}"/>
    <hyperlink ref="E1438" r:id="rId2873" display="https://www.zipcodestogo.com/Clark Mills/NY/13321/" xr:uid="{E0CACAB1-F9F1-4159-A2AE-7D6A190E695A}"/>
    <hyperlink ref="F1438" r:id="rId2874" display="https://www.zipcodestogo.com/Oneida/NY/" xr:uid="{FB4DCD61-5821-4521-B07F-41698D7F9CFE}"/>
    <hyperlink ref="E1439" r:id="rId2875" display="https://www.zipcodestogo.com/Clayville/NY/13322/" xr:uid="{BAB260E2-E036-4752-8F5F-679B3C4B9758}"/>
    <hyperlink ref="F1439" r:id="rId2876" display="https://www.zipcodestogo.com/Oneida/NY/" xr:uid="{FE591866-A146-4B65-AB17-A15187163832}"/>
    <hyperlink ref="E1440" r:id="rId2877" display="https://www.zipcodestogo.com/Clinton/NY/13323/" xr:uid="{AEC05A0F-ED1E-4319-A0AA-59FF8C32A2A8}"/>
    <hyperlink ref="F1440" r:id="rId2878" display="https://www.zipcodestogo.com/Oneida/NY/" xr:uid="{3DC24CC2-C27A-47E7-8CA6-6D91BA9581C0}"/>
    <hyperlink ref="E1441" r:id="rId2879" display="https://www.zipcodestogo.com/Cold Brook/NY/13324/" xr:uid="{61D349EE-2D03-4F18-9AA3-CA1132C3A0DE}"/>
    <hyperlink ref="F1441" r:id="rId2880" display="https://www.zipcodestogo.com/Herkimer/NY/" xr:uid="{B5EDB84A-9726-40AC-B191-3546401D0C95}"/>
    <hyperlink ref="E1442" r:id="rId2881" display="https://www.zipcodestogo.com/Constableville/NY/13325/" xr:uid="{69540F9F-1078-481C-B5A5-6C80137AC20A}"/>
    <hyperlink ref="F1442" r:id="rId2882" display="https://www.zipcodestogo.com/Lewis/NY/" xr:uid="{A0A6AD82-D9FF-49AA-ADF8-32D322338A48}"/>
    <hyperlink ref="E1443" r:id="rId2883" display="https://www.zipcodestogo.com/Cooperstown/NY/13326/" xr:uid="{63F5DB71-743F-4972-A86C-A229610EF302}"/>
    <hyperlink ref="F1443" r:id="rId2884" display="https://www.zipcodestogo.com/Otsego/NY/" xr:uid="{21DBF7C8-BC5F-460E-9FAE-05A0A5F119C3}"/>
    <hyperlink ref="E1444" r:id="rId2885" display="https://www.zipcodestogo.com/Croghan/NY/13327/" xr:uid="{263DD985-B5EC-4BF1-B9CD-E49F2ADA2E4C}"/>
    <hyperlink ref="F1444" r:id="rId2886" display="https://www.zipcodestogo.com/Lewis/NY/" xr:uid="{F4E06897-0367-4EDD-82C4-34BDA020BE74}"/>
    <hyperlink ref="E1445" r:id="rId2887" display="https://www.zipcodestogo.com/Deansboro/NY/13328/" xr:uid="{4D30E2A3-A5FF-4C4B-9BF4-46FC0A01C381}"/>
    <hyperlink ref="F1445" r:id="rId2888" display="https://www.zipcodestogo.com/Oneida/NY/" xr:uid="{4A992D20-A449-44C2-AA84-9D0C17C67C2C}"/>
    <hyperlink ref="E1446" r:id="rId2889" display="https://www.zipcodestogo.com/Dolgeville/NY/13329/" xr:uid="{1EF10F51-59EF-4A5B-8826-532C7FEE07F7}"/>
    <hyperlink ref="F1446" r:id="rId2890" display="https://www.zipcodestogo.com/Herkimer/NY/" xr:uid="{A8B869F7-DBE6-4F06-94A1-6945B7DE5EB4}"/>
    <hyperlink ref="E1447" r:id="rId2891" display="https://www.zipcodestogo.com/Eagle Bay/NY/13331/" xr:uid="{E9CDEB97-EA38-45B7-B670-D9438A1BB90A}"/>
    <hyperlink ref="F1447" r:id="rId2892" display="https://www.zipcodestogo.com/Herkimer/NY/" xr:uid="{29297DC5-5A73-49B4-9E3F-DBA8495C9540}"/>
    <hyperlink ref="E1448" r:id="rId2893" display="https://www.zipcodestogo.com/Earlville/NY/13332/" xr:uid="{9BA2105B-1042-4A92-9BC7-5E0ABF3B65BC}"/>
    <hyperlink ref="F1448" r:id="rId2894" display="https://www.zipcodestogo.com/Chenango/NY/" xr:uid="{5D1BC322-F346-45E0-AA45-B841C3E268CD}"/>
    <hyperlink ref="E1449" r:id="rId2895" display="https://www.zipcodestogo.com/East Springfield/NY/13333/" xr:uid="{21414621-001C-481B-9CFB-DAE1F1CD055A}"/>
    <hyperlink ref="F1449" r:id="rId2896" display="https://www.zipcodestogo.com/Otsego/NY/" xr:uid="{D392002D-C8EB-4605-9B80-EBCCECCE5C04}"/>
    <hyperlink ref="E1450" r:id="rId2897" display="https://www.zipcodestogo.com/Eaton/NY/13334/" xr:uid="{D88146CD-0445-4DFC-9722-514CE9D56BFE}"/>
    <hyperlink ref="F1450" r:id="rId2898" display="https://www.zipcodestogo.com/Madison/NY/" xr:uid="{F7F60CEB-0393-43D3-ACAB-23A6145084EE}"/>
    <hyperlink ref="E1451" r:id="rId2899" display="https://www.zipcodestogo.com/Edmeston/NY/13335/" xr:uid="{B420BC96-920C-4F8E-BBD1-53E5C6926BDD}"/>
    <hyperlink ref="F1451" r:id="rId2900" display="https://www.zipcodestogo.com/Otsego/NY/" xr:uid="{4ADB194A-1D9C-4CBE-A1D5-39D906CFD3EB}"/>
    <hyperlink ref="E1452" r:id="rId2901" display="https://www.zipcodestogo.com/Fly Creek/NY/13337/" xr:uid="{8C0576D0-9C88-4371-8061-0E74CE20A02C}"/>
    <hyperlink ref="F1452" r:id="rId2902" display="https://www.zipcodestogo.com/Otsego/NY/" xr:uid="{00A9C33F-4C6F-4AFD-9643-29BD2CA2B72E}"/>
    <hyperlink ref="E1453" r:id="rId2903" display="https://www.zipcodestogo.com/Forestport/NY/13338/" xr:uid="{E69FBBE8-5655-4FF5-9465-9B43C16155DC}"/>
    <hyperlink ref="F1453" r:id="rId2904" display="https://www.zipcodestogo.com/Oneida/NY/" xr:uid="{4325010B-EE26-4A19-A858-5A4BAC51C461}"/>
    <hyperlink ref="E1454" r:id="rId2905" display="https://www.zipcodestogo.com/Fort Plain/NY/13339/" xr:uid="{0747CAC5-7AEC-4142-9D58-777AA8CBB484}"/>
    <hyperlink ref="F1454" r:id="rId2906" display="https://www.zipcodestogo.com/Montgomery/NY/" xr:uid="{F370F479-D262-4EF6-8728-C972248D944D}"/>
    <hyperlink ref="E1455" r:id="rId2907" display="https://www.zipcodestogo.com/Frankfort/NY/13340/" xr:uid="{D0927374-B2BE-4675-9CBA-B25176FE4524}"/>
    <hyperlink ref="F1455" r:id="rId2908" display="https://www.zipcodestogo.com/Herkimer/NY/" xr:uid="{7C7BAE9E-CAF3-48A0-8B6F-F27A2392A0F6}"/>
    <hyperlink ref="E1456" r:id="rId2909" display="https://www.zipcodestogo.com/Franklin Springs/NY/13341/" xr:uid="{E4BB4CBA-7880-4474-AD91-610ACFBF8FDA}"/>
    <hyperlink ref="F1456" r:id="rId2910" display="https://www.zipcodestogo.com/Oneida/NY/" xr:uid="{EE98B318-9ABD-4ADB-8AF3-9786AC70EA8F}"/>
    <hyperlink ref="E1457" r:id="rId2911" display="https://www.zipcodestogo.com/Garrattsville/NY/13342/" xr:uid="{4D049658-9A60-4DF5-A20F-B6C0E84D2FF6}"/>
    <hyperlink ref="F1457" r:id="rId2912" display="https://www.zipcodestogo.com/Otsego/NY/" xr:uid="{B7EB8CEE-6937-4716-8B0F-93EB80503787}"/>
    <hyperlink ref="E1458" r:id="rId2913" display="https://www.zipcodestogo.com/Glenfield/NY/13343/" xr:uid="{22733693-A509-4B21-9E8B-2711A0FFDACD}"/>
    <hyperlink ref="F1458" r:id="rId2914" display="https://www.zipcodestogo.com/Lewis/NY/" xr:uid="{474FDFFB-C067-4ADB-B0B4-31AA3900B9D7}"/>
    <hyperlink ref="E1459" r:id="rId2915" display="https://www.zipcodestogo.com/Greig/NY/13345/" xr:uid="{CF33B6DE-0EDF-4617-BE80-2D635034AC58}"/>
    <hyperlink ref="F1459" r:id="rId2916" display="https://www.zipcodestogo.com/Lewis/NY/" xr:uid="{DA14D918-6380-40E9-8960-29EE49D643D9}"/>
    <hyperlink ref="E1460" r:id="rId2917" display="https://www.zipcodestogo.com/Hamilton/NY/13346/" xr:uid="{E4E4DC42-7964-4B6D-AF91-25BF0B26A525}"/>
    <hyperlink ref="F1460" r:id="rId2918" display="https://www.zipcodestogo.com/Madison/NY/" xr:uid="{701EAF27-BF8C-426E-8D82-7A9005691A65}"/>
    <hyperlink ref="E1461" r:id="rId2919" display="https://www.zipcodestogo.com/Hartwick/NY/13348/" xr:uid="{482C0C22-F377-4FFF-9AF6-69F391797B2B}"/>
    <hyperlink ref="F1461" r:id="rId2920" display="https://www.zipcodestogo.com/Otsego/NY/" xr:uid="{F6007372-E7CC-4541-93B4-043B0AB66884}"/>
    <hyperlink ref="E1462" r:id="rId2921" display="https://www.zipcodestogo.com/Herkimer/NY/13350/" xr:uid="{6B05CD21-312B-4A8D-BB71-0FBC51D88D05}"/>
    <hyperlink ref="F1462" r:id="rId2922" display="https://www.zipcodestogo.com/Herkimer/NY/" xr:uid="{1FAA0DDC-959B-4EF7-AE23-1BA33DC092C1}"/>
    <hyperlink ref="E1463" r:id="rId2923" display="https://www.zipcodestogo.com/Hinckley/NY/13352/" xr:uid="{B505781E-9440-4BCB-BFD8-9C0C77787853}"/>
    <hyperlink ref="F1463" r:id="rId2924" display="https://www.zipcodestogo.com/Oneida/NY/" xr:uid="{FA5BAEE3-DC53-4E49-92D2-989A92DCDC17}"/>
    <hyperlink ref="E1464" r:id="rId2925" display="https://www.zipcodestogo.com/Hoffmeister/NY/13353/" xr:uid="{42E4722A-5E75-4EC3-82B6-4D689AF59B27}"/>
    <hyperlink ref="F1464" r:id="rId2926" display="https://www.zipcodestogo.com/Hamilton/NY/" xr:uid="{02159192-8821-4AA6-B257-94CCFA021ADE}"/>
    <hyperlink ref="E1465" r:id="rId2927" display="https://www.zipcodestogo.com/Holland Patent/NY/13354/" xr:uid="{2085E31B-BF1D-4FC3-AB8E-C52E1BABACA4}"/>
    <hyperlink ref="F1465" r:id="rId2928" display="https://www.zipcodestogo.com/Oneida/NY/" xr:uid="{CFFA9EA3-8109-422F-85C4-9827E63A130F}"/>
    <hyperlink ref="E1466" r:id="rId2929" display="https://www.zipcodestogo.com/Hubbardsville/NY/13355/" xr:uid="{A2ADC551-40F3-4079-9DE2-A1F5124511B7}"/>
    <hyperlink ref="F1466" r:id="rId2930" display="https://www.zipcodestogo.com/Madison/NY/" xr:uid="{E4B7A31B-F4FE-485A-86F8-99EB44700A78}"/>
    <hyperlink ref="E1467" r:id="rId2931" display="https://www.zipcodestogo.com/Ilion/NY/13357/" xr:uid="{A609C2C6-0C78-494C-A1AE-E0EFCD4FA226}"/>
    <hyperlink ref="F1467" r:id="rId2932" display="https://www.zipcodestogo.com/Herkimer/NY/" xr:uid="{ABBDC08D-3E11-455F-A68C-FDC5461E4328}"/>
    <hyperlink ref="E1468" r:id="rId2933" display="https://www.zipcodestogo.com/Inlet/NY/13360/" xr:uid="{CE57D359-B4C7-4E12-A5AB-EE581D7A870E}"/>
    <hyperlink ref="F1468" r:id="rId2934" display="https://www.zipcodestogo.com/Hamilton/NY/" xr:uid="{C77E044E-6936-4FAB-AFB7-B42A88BA1C80}"/>
    <hyperlink ref="E1469" r:id="rId2935" display="https://www.zipcodestogo.com/Jordanville/NY/13361/" xr:uid="{C6ACA0B7-AC5C-4B7F-BD3E-F12CEE77D07B}"/>
    <hyperlink ref="F1469" r:id="rId2936" display="https://www.zipcodestogo.com/Herkimer/NY/" xr:uid="{5E33852D-0B62-4152-A36F-3EFD594DFF58}"/>
    <hyperlink ref="E1470" r:id="rId2937" display="https://www.zipcodestogo.com/Knoxboro/NY/13362/" xr:uid="{CC15C5BE-E362-49B9-B4CA-24882A7A30F9}"/>
    <hyperlink ref="F1470" r:id="rId2938" display="https://www.zipcodestogo.com/Oneida/NY/" xr:uid="{85DC5760-7970-495D-A7ED-AA8DBB815EC8}"/>
    <hyperlink ref="E1471" r:id="rId2939" display="https://www.zipcodestogo.com/Lee Center/NY/13363/" xr:uid="{311AF354-640A-489B-9C22-54E2B298EC1A}"/>
    <hyperlink ref="F1471" r:id="rId2940" display="https://www.zipcodestogo.com/Oneida/NY/" xr:uid="{54DE0F79-7889-44AC-8D61-ADDE87E82EC0}"/>
    <hyperlink ref="E1472" r:id="rId2941" display="https://www.zipcodestogo.com/Leonardsville/NY/13364/" xr:uid="{0B19FAF7-7D36-4FF7-B4BA-B5F92E1D0CE1}"/>
    <hyperlink ref="F1472" r:id="rId2942" display="https://www.zipcodestogo.com/Madison/NY/" xr:uid="{69510E87-2DA5-49E3-AB46-BBFF26E8BA6B}"/>
    <hyperlink ref="E1473" r:id="rId2943" display="https://www.zipcodestogo.com/Little Falls/NY/13365/" xr:uid="{3DFEF368-E458-4A17-B767-119B15ABE1E2}"/>
    <hyperlink ref="F1473" r:id="rId2944" display="https://www.zipcodestogo.com/Herkimer/NY/" xr:uid="{1CCB341A-25FB-4186-B018-3953F274B533}"/>
    <hyperlink ref="E1474" r:id="rId2945" display="https://www.zipcodestogo.com/Lowville/NY/13367/" xr:uid="{BADB519C-A409-4D0E-93E1-2C00D2360E4A}"/>
    <hyperlink ref="F1474" r:id="rId2946" display="https://www.zipcodestogo.com/Lewis/NY/" xr:uid="{3E384F0A-18AB-4A23-89C6-ECB2F8A2A443}"/>
    <hyperlink ref="E1475" r:id="rId2947" display="https://www.zipcodestogo.com/Lyons Falls/NY/13368/" xr:uid="{23B2E424-626E-4B80-BB20-1E2D378F73C4}"/>
    <hyperlink ref="F1475" r:id="rId2948" display="https://www.zipcodestogo.com/Lewis/NY/" xr:uid="{1EE2C8F3-CD09-4689-B9D9-841CD0DB2FE9}"/>
    <hyperlink ref="E1476" r:id="rId2949" display="https://www.zipcodestogo.com/Mc Connellsville/NY/13401/" xr:uid="{7F2BE962-802C-4DD2-8DE7-CC3448369CC9}"/>
    <hyperlink ref="F1476" r:id="rId2950" display="https://www.zipcodestogo.com/Oneida/NY/" xr:uid="{065A312D-5564-4FDC-B7D9-D73A61032289}"/>
    <hyperlink ref="E1477" r:id="rId2951" display="https://www.zipcodestogo.com/Madison/NY/13402/" xr:uid="{CBBFBFCD-F57A-4BD6-81F5-8412A9120422}"/>
    <hyperlink ref="F1477" r:id="rId2952" display="https://www.zipcodestogo.com/Madison/NY/" xr:uid="{EF9DD6B5-EA1E-4CC9-A15C-2C9544E31301}"/>
    <hyperlink ref="E1478" r:id="rId2953" display="https://www.zipcodestogo.com/Marcy/NY/13403/" xr:uid="{46CC2C90-699B-46D7-8DEB-0F9F0E274BBC}"/>
    <hyperlink ref="F1478" r:id="rId2954" display="https://www.zipcodestogo.com/Oneida/NY/" xr:uid="{F633E291-9A63-4A35-8D96-CC527292A69E}"/>
    <hyperlink ref="E1479" r:id="rId2955" display="https://www.zipcodestogo.com/Martinsburg/NY/13404/" xr:uid="{75C6E07C-B642-482F-AF37-5EAB43942B31}"/>
    <hyperlink ref="F1479" r:id="rId2956" display="https://www.zipcodestogo.com/Lewis/NY/" xr:uid="{98DD377A-3CBF-4A2F-A965-EEAF9CA6F4A5}"/>
    <hyperlink ref="E1480" r:id="rId2957" display="https://www.zipcodestogo.com/Middleville/NY/13406/" xr:uid="{DD3CBBAE-5078-41FD-AC3F-66FB830109C3}"/>
    <hyperlink ref="F1480" r:id="rId2958" display="https://www.zipcodestogo.com/Herkimer/NY/" xr:uid="{8FE1F82E-D855-4DE0-BBB3-A08AB354260B}"/>
    <hyperlink ref="E1481" r:id="rId2959" display="https://www.zipcodestogo.com/Mohawk/NY/13407/" xr:uid="{DE53B0FA-F8F7-4710-B806-EF311D2BB0D5}"/>
    <hyperlink ref="F1481" r:id="rId2960" display="https://www.zipcodestogo.com/Herkimer/NY/" xr:uid="{A236FE40-7EAB-420F-9E18-A4E86D97586C}"/>
    <hyperlink ref="E1482" r:id="rId2961" display="https://www.zipcodestogo.com/Morrisville/NY/13408/" xr:uid="{D124F062-DA70-48CF-9902-A1423F7F5338}"/>
    <hyperlink ref="F1482" r:id="rId2962" display="https://www.zipcodestogo.com/Madison/NY/" xr:uid="{06720D0E-DECD-4853-ABC0-8C35510749C9}"/>
    <hyperlink ref="E1483" r:id="rId2963" display="https://www.zipcodestogo.com/Munnsville/NY/13409/" xr:uid="{C0C28391-9023-49A9-86D1-4A82352DB500}"/>
    <hyperlink ref="F1483" r:id="rId2964" display="https://www.zipcodestogo.com/Madison/NY/" xr:uid="{8D258F08-952F-4324-9A63-D56CC55EEA19}"/>
    <hyperlink ref="E1484" r:id="rId2965" display="https://www.zipcodestogo.com/Nelliston/NY/13410/" xr:uid="{CDF72132-363B-4A03-8DDE-14D83FE3C876}"/>
    <hyperlink ref="F1484" r:id="rId2966" display="https://www.zipcodestogo.com/Montgomery/NY/" xr:uid="{B1C3EFC7-3764-4432-86BF-690917A51771}"/>
    <hyperlink ref="E1485" r:id="rId2967" display="https://www.zipcodestogo.com/New Berlin/NY/13411/" xr:uid="{6AD161FF-86AB-43B0-918E-3D7575C18930}"/>
    <hyperlink ref="F1485" r:id="rId2968" display="https://www.zipcodestogo.com/Chenango/NY/" xr:uid="{F12F4DEF-4C69-4FFD-9E94-E754E8FA12C0}"/>
    <hyperlink ref="E1486" r:id="rId2969" display="https://www.zipcodestogo.com/New Hartford/NY/13413/" xr:uid="{A2C4BD7B-F5C1-4E38-882E-3D430A602FAC}"/>
    <hyperlink ref="F1486" r:id="rId2970" display="https://www.zipcodestogo.com/Oneida/NY/" xr:uid="{9D1C685E-FD99-4EB9-B201-1AE0C4F7FC69}"/>
    <hyperlink ref="E1487" r:id="rId2971" display="https://www.zipcodestogo.com/New Lisbon/NY/13415/" xr:uid="{A9E7EAB7-3D30-400F-B9AA-18E32458FF1F}"/>
    <hyperlink ref="F1487" r:id="rId2972" display="https://www.zipcodestogo.com/Otsego/NY/" xr:uid="{DB545B81-D60C-4299-A63B-42AF63AE1AF2}"/>
    <hyperlink ref="E1488" r:id="rId2973" display="https://www.zipcodestogo.com/Newport/NY/13416/" xr:uid="{3E63C077-BBB4-48CD-B517-3807E4464B63}"/>
    <hyperlink ref="F1488" r:id="rId2974" display="https://www.zipcodestogo.com/Herkimer/NY/" xr:uid="{6D94668F-A664-43DB-B147-9FAB453A3FDF}"/>
    <hyperlink ref="E1489" r:id="rId2975" display="https://www.zipcodestogo.com/New York Mills/NY/13417/" xr:uid="{136228E0-9136-48E7-B884-F9A995854532}"/>
    <hyperlink ref="F1489" r:id="rId2976" display="https://www.zipcodestogo.com/Oneida/NY/" xr:uid="{0603042F-7600-4E0A-A251-F119A8DE8A6F}"/>
    <hyperlink ref="E1490" r:id="rId2977" display="https://www.zipcodestogo.com/North Brookfield/NY/13418/" xr:uid="{12768E65-C79F-4335-BE06-8D98797BE2E1}"/>
    <hyperlink ref="F1490" r:id="rId2978" display="https://www.zipcodestogo.com/Madison/NY/" xr:uid="{785CEA54-AE47-46CB-892A-18A32AF77932}"/>
    <hyperlink ref="E1491" r:id="rId2979" display="https://www.zipcodestogo.com/Old Forge/NY/13420/" xr:uid="{47A60531-C930-455A-9F7F-BAC25753F62D}"/>
    <hyperlink ref="F1491" r:id="rId2980" display="https://www.zipcodestogo.com/Herkimer/NY/" xr:uid="{67F59FAD-212F-4AB2-BEF3-65185D60E89E}"/>
    <hyperlink ref="E1492" r:id="rId2981" display="https://www.zipcodestogo.com/Oneida/NY/13421/" xr:uid="{40657AF7-F09B-4C59-BBFB-3210C3CA8E18}"/>
    <hyperlink ref="F1492" r:id="rId2982" display="https://www.zipcodestogo.com/Madison/NY/" xr:uid="{4540F989-9242-4CA3-9174-8EE0FEF6E8FE}"/>
    <hyperlink ref="E1493" r:id="rId2983" display="https://www.zipcodestogo.com/Oriskany/NY/13424/" xr:uid="{6C236DD7-F318-4D0D-AC7C-056D17F75EA7}"/>
    <hyperlink ref="F1493" r:id="rId2984" display="https://www.zipcodestogo.com/Oneida/NY/" xr:uid="{BA4E3F46-2D89-45C8-9CDD-F1A001475693}"/>
    <hyperlink ref="E1494" r:id="rId2985" display="https://www.zipcodestogo.com/Oriskany Falls/NY/13425/" xr:uid="{18F6601F-02D8-4949-9029-A7EE3F84173A}"/>
    <hyperlink ref="F1494" r:id="rId2986" display="https://www.zipcodestogo.com/Oneida/NY/" xr:uid="{8D091549-3BA0-45AF-AEE8-7862BE342D9D}"/>
    <hyperlink ref="E1495" r:id="rId2987" display="https://www.zipcodestogo.com/Orwell/NY/13426/" xr:uid="{0B6A083A-694C-4B52-9BA3-23B92AB55CEE}"/>
    <hyperlink ref="F1495" r:id="rId2988" display="https://www.zipcodestogo.com/Oswego/NY/" xr:uid="{D41F082D-F7E1-461B-A45A-00E02784A427}"/>
    <hyperlink ref="E1496" r:id="rId2989" display="https://www.zipcodestogo.com/Palatine Bridge/NY/13428/" xr:uid="{4F9B077E-3F45-4184-BAE0-9BCC3F24BDA6}"/>
    <hyperlink ref="F1496" r:id="rId2990" display="https://www.zipcodestogo.com/Montgomery/NY/" xr:uid="{C5976A78-B41C-4636-8D6C-A4F32020BE88}"/>
    <hyperlink ref="E1497" r:id="rId2991" display="https://www.zipcodestogo.com/Poland/NY/13431/" xr:uid="{0F60F70A-C616-4151-B4BB-6889FC30C22B}"/>
    <hyperlink ref="F1497" r:id="rId2992" display="https://www.zipcodestogo.com/Herkimer/NY/" xr:uid="{504CD688-C89F-42DC-89F2-4B62141C8442}"/>
    <hyperlink ref="E1498" r:id="rId2993" display="https://www.zipcodestogo.com/Port Leyden/NY/13433/" xr:uid="{6764F93C-A796-4D23-8068-53DF921376D1}"/>
    <hyperlink ref="F1498" r:id="rId2994" display="https://www.zipcodestogo.com/Lewis/NY/" xr:uid="{506CBC69-70D5-4022-AEE3-8C490E256BAE}"/>
    <hyperlink ref="E1499" r:id="rId2995" display="https://www.zipcodestogo.com/Prospect/NY/13435/" xr:uid="{F9E0F541-CA81-41EE-B2D0-1EAE417CF009}"/>
    <hyperlink ref="F1499" r:id="rId2996" display="https://www.zipcodestogo.com/Oneida/NY/" xr:uid="{E0406049-E72F-40E4-9DD2-44C90D68E623}"/>
    <hyperlink ref="E1500" r:id="rId2997" display="https://www.zipcodestogo.com/Raquette Lake/NY/13436/" xr:uid="{71594555-E603-4593-AAFB-98C5DA3E9419}"/>
    <hyperlink ref="F1500" r:id="rId2998" display="https://www.zipcodestogo.com/Hamilton/NY/" xr:uid="{15D1F85A-9AF5-40F6-9A87-63BE2F45EB35}"/>
    <hyperlink ref="E1501" r:id="rId2999" display="https://www.zipcodestogo.com/Redfield/NY/13437/" xr:uid="{2BE4FC04-A310-4A94-B1A6-A4B1E0B85E85}"/>
    <hyperlink ref="F1501" r:id="rId3000" display="https://www.zipcodestogo.com/Oswego/NY/" xr:uid="{FDC79B02-34EF-4734-BEF8-8B396EBC79BA}"/>
    <hyperlink ref="E1502" r:id="rId3001" display="https://www.zipcodestogo.com/Remsen/NY/13438/" xr:uid="{79E04791-6186-4107-9142-0DE03A21F9E2}"/>
    <hyperlink ref="F1502" r:id="rId3002" display="https://www.zipcodestogo.com/Oneida/NY/" xr:uid="{A9053A5A-9603-4263-B0FF-9711B7A9DC2F}"/>
    <hyperlink ref="E1503" r:id="rId3003" display="https://www.zipcodestogo.com/Richfield Springs/NY/13439/" xr:uid="{CBCC5C2C-770F-44B7-9599-5EDD35E7DAE6}"/>
    <hyperlink ref="F1503" r:id="rId3004" display="https://www.zipcodestogo.com/Otsego/NY/" xr:uid="{24E11590-89EB-484A-A765-4910771A9C16}"/>
    <hyperlink ref="E1504" r:id="rId3005" display="https://www.zipcodestogo.com/Rome/NY/13440/" xr:uid="{E0DB98B2-6036-4417-94F4-E0A0C5457D9E}"/>
    <hyperlink ref="F1504" r:id="rId3006" display="https://www.zipcodestogo.com/Oneida/NY/" xr:uid="{D1A76A10-74DD-4C6C-B847-9832C91D0585}"/>
    <hyperlink ref="E1505" r:id="rId3007" display="https://www.zipcodestogo.com/Rome/NY/13441/" xr:uid="{1A95C356-73FB-449B-8791-DA8641BADB9A}"/>
    <hyperlink ref="F1505" r:id="rId3008" display="https://www.zipcodestogo.com/Oneida/NY/" xr:uid="{7CAD4A8E-4CC7-4726-983F-BC5EEA718923}"/>
    <hyperlink ref="E1506" r:id="rId3009" display="https://www.zipcodestogo.com/Rome/NY/13442/" xr:uid="{FCFE4688-FC89-4A8D-AD7A-CAFA2CF08E56}"/>
    <hyperlink ref="F1506" r:id="rId3010" display="https://www.zipcodestogo.com/Oneida/NY/" xr:uid="{8AE500B1-A805-44A1-BE2E-501CE6AEDA53}"/>
    <hyperlink ref="E1507" r:id="rId3011" display="https://www.zipcodestogo.com/Rome/NY/13449/" xr:uid="{C8FBB102-AFA5-4CE4-98E9-4B7960CBB27E}"/>
    <hyperlink ref="F1507" r:id="rId3012" display="https://www.zipcodestogo.com/Oneida/NY/" xr:uid="{66CDDDAE-6890-4067-BB4E-228FDE3FD253}"/>
    <hyperlink ref="E1508" r:id="rId3013" display="https://www.zipcodestogo.com/Roseboom/NY/13450/" xr:uid="{92A52553-8C24-421A-B32E-4F65788FD5D5}"/>
    <hyperlink ref="F1508" r:id="rId3014" display="https://www.zipcodestogo.com/Otsego/NY/" xr:uid="{96DAF7E6-491F-4C31-9E14-C982AEB6FBEF}"/>
    <hyperlink ref="E1509" r:id="rId3015" display="https://www.zipcodestogo.com/Saint Johnsville/NY/13452/" xr:uid="{A49F40D6-B433-42DD-8F83-13C6D8155D39}"/>
    <hyperlink ref="F1509" r:id="rId3016" display="https://www.zipcodestogo.com/Montgomery/NY/" xr:uid="{7CC88AAA-DC8D-4534-8C8E-7975E0958AE3}"/>
    <hyperlink ref="E1510" r:id="rId3017" display="https://www.zipcodestogo.com/Salisbury Center/NY/13454/" xr:uid="{D7D5BD2C-CABB-4AEB-AA55-FE7D9999E10A}"/>
    <hyperlink ref="F1510" r:id="rId3018" display="https://www.zipcodestogo.com/Herkimer/NY/" xr:uid="{28EB53EA-4A92-4D85-A6F5-C8BB0D6E1C8F}"/>
    <hyperlink ref="E1511" r:id="rId3019" display="https://www.zipcodestogo.com/Sangerfield/NY/13455/" xr:uid="{F9E10B83-1AE9-4A32-A8CD-144E6E50C90E}"/>
    <hyperlink ref="F1511" r:id="rId3020" display="https://www.zipcodestogo.com/Oneida/NY/" xr:uid="{432707C5-6D72-43F1-9FCF-EC0835586415}"/>
    <hyperlink ref="E1512" r:id="rId3021" display="https://www.zipcodestogo.com/Sauquoit/NY/13456/" xr:uid="{825BC515-9C34-44FC-B7B5-76D9DFCB97D0}"/>
    <hyperlink ref="F1512" r:id="rId3022" display="https://www.zipcodestogo.com/Oneida/NY/" xr:uid="{B3437481-79D5-4418-B421-D7307F4719CA}"/>
    <hyperlink ref="E1513" r:id="rId3023" display="https://www.zipcodestogo.com/Schuyler Lake/NY/13457/" xr:uid="{19E796E8-F08D-4788-874C-4C4DAF6E197B}"/>
    <hyperlink ref="F1513" r:id="rId3024" display="https://www.zipcodestogo.com/Otsego/NY/" xr:uid="{D90A9870-C9F4-43B6-A95F-03FB53E6315B}"/>
    <hyperlink ref="E1514" r:id="rId3025" display="https://www.zipcodestogo.com/Sharon Springs/NY/13459/" xr:uid="{B8075907-5BD9-4694-B466-FD90889137C6}"/>
    <hyperlink ref="F1514" r:id="rId3026" display="https://www.zipcodestogo.com/Schoharie/NY/" xr:uid="{68E9AE9E-5315-49FB-B5B8-C4D49E6603E3}"/>
    <hyperlink ref="E1515" r:id="rId3027" display="https://www.zipcodestogo.com/Sherburne/NY/13460/" xr:uid="{D95D7A8B-A0F5-4CA1-A3BA-FBB301766F37}"/>
    <hyperlink ref="F1515" r:id="rId3028" display="https://www.zipcodestogo.com/Chenango/NY/" xr:uid="{E4D0B8AA-33C8-493D-819F-B88FE50662FD}"/>
    <hyperlink ref="E1516" r:id="rId3029" display="https://www.zipcodestogo.com/Sherrill/NY/13461/" xr:uid="{B948FE33-1CFD-4F62-9C97-BA36A7A93980}"/>
    <hyperlink ref="F1516" r:id="rId3030" display="https://www.zipcodestogo.com/Oneida/NY/" xr:uid="{77434F3F-AC14-455B-977E-D43237FD510F}"/>
    <hyperlink ref="E1517" r:id="rId3031" display="https://www.zipcodestogo.com/Smyrna/NY/13464/" xr:uid="{38915093-4553-4A32-836C-870604AA1264}"/>
    <hyperlink ref="F1517" r:id="rId3032" display="https://www.zipcodestogo.com/Chenango/NY/" xr:uid="{AC119A0F-E12E-46C2-A103-043CBDABF091}"/>
    <hyperlink ref="E1518" r:id="rId3033" display="https://www.zipcodestogo.com/Solsville/NY/13465/" xr:uid="{25FB8E19-ECC7-48C7-A5F0-B21051E2CCC2}"/>
    <hyperlink ref="F1518" r:id="rId3034" display="https://www.zipcodestogo.com/Madison/NY/" xr:uid="{A2701D41-6C67-4A69-B203-AA8C2CF7195B}"/>
    <hyperlink ref="E1519" r:id="rId3035" display="https://www.zipcodestogo.com/Springfield Center/NY/13468/" xr:uid="{65914CDD-A166-4143-B9D6-064EAF7C2C48}"/>
    <hyperlink ref="F1519" r:id="rId3036" display="https://www.zipcodestogo.com/Otsego/NY/" xr:uid="{5C7C5388-929E-40F2-A6C2-260AD1C7FE30}"/>
    <hyperlink ref="E1520" r:id="rId3037" display="https://www.zipcodestogo.com/Stittville/NY/13469/" xr:uid="{38924CD8-3EEB-43B2-B923-E59C9D2DDE6C}"/>
    <hyperlink ref="F1520" r:id="rId3038" display="https://www.zipcodestogo.com/Oneida/NY/" xr:uid="{1DE9289D-DA9A-43E3-97D6-5084769E0DA5}"/>
    <hyperlink ref="E1521" r:id="rId3039" display="https://www.zipcodestogo.com/Stratford/NY/13470/" xr:uid="{02DBBC57-1735-4C90-A3AB-48857769467C}"/>
    <hyperlink ref="F1521" r:id="rId3040" display="https://www.zipcodestogo.com/Fulton/NY/" xr:uid="{F8D6AFCF-9196-4680-9103-93A4E58ED97D}"/>
    <hyperlink ref="E1522" r:id="rId3041" display="https://www.zipcodestogo.com/Taberg/NY/13471/" xr:uid="{185EA90D-D100-41E5-8255-998571326205}"/>
    <hyperlink ref="F1522" r:id="rId3042" display="https://www.zipcodestogo.com/Oneida/NY/" xr:uid="{BAE4B8AE-7066-47D5-9B20-E23F60F6EFC6}"/>
    <hyperlink ref="E1523" r:id="rId3043" display="https://www.zipcodestogo.com/Thendara/NY/13472/" xr:uid="{F6875B9B-A1B1-4098-9AB1-054E7E5CC743}"/>
    <hyperlink ref="F1523" r:id="rId3044" display="https://www.zipcodestogo.com/Herkimer/NY/" xr:uid="{31084D8A-D322-4DBA-B289-7CAB3FEA446D}"/>
    <hyperlink ref="E1524" r:id="rId3045" display="https://www.zipcodestogo.com/Turin/NY/13473/" xr:uid="{E8760904-99AD-43DA-961C-4BEFFBCFA403}"/>
    <hyperlink ref="F1524" r:id="rId3046" display="https://www.zipcodestogo.com/Lewis/NY/" xr:uid="{8E19466D-C922-4737-9FC5-FE2D3C598FF3}"/>
    <hyperlink ref="E1525" r:id="rId3047" display="https://www.zipcodestogo.com/Van Hornesville/NY/13475/" xr:uid="{B9F351B9-5A8E-4D9A-8971-E8646DD409A4}"/>
    <hyperlink ref="F1525" r:id="rId3048" display="https://www.zipcodestogo.com/Herkimer/NY/" xr:uid="{ED416D4C-6424-49C0-8FB2-DB5E36533039}"/>
    <hyperlink ref="E1526" r:id="rId3049" display="https://www.zipcodestogo.com/Vernon/NY/13476/" xr:uid="{018C28A7-1FCB-4E17-B317-4148C543C44C}"/>
    <hyperlink ref="F1526" r:id="rId3050" display="https://www.zipcodestogo.com/Oneida/NY/" xr:uid="{98F57CE0-727A-458D-8A02-754966797CE3}"/>
    <hyperlink ref="E1527" r:id="rId3051" display="https://www.zipcodestogo.com/Vernon Center/NY/13477/" xr:uid="{291C4548-9B84-4722-AB89-6B488F39D543}"/>
    <hyperlink ref="F1527" r:id="rId3052" display="https://www.zipcodestogo.com/Oneida/NY/" xr:uid="{9DBB00DA-2467-4FE5-9145-88A8962B2A6B}"/>
    <hyperlink ref="E1528" r:id="rId3053" display="https://www.zipcodestogo.com/Verona/NY/13478/" xr:uid="{C457B875-1FE3-4F1A-9A20-6C7763503D2B}"/>
    <hyperlink ref="F1528" r:id="rId3054" display="https://www.zipcodestogo.com/Oneida/NY/" xr:uid="{4810DE14-F3DE-4C48-9D90-FE1E5C1FE806}"/>
    <hyperlink ref="E1529" r:id="rId3055" display="https://www.zipcodestogo.com/Washington Mills/NY/13479/" xr:uid="{1061A7E4-500B-45D8-8434-CA9804235482}"/>
    <hyperlink ref="F1529" r:id="rId3056" display="https://www.zipcodestogo.com/Oneida/NY/" xr:uid="{905464D9-1CD4-4E5C-A5CE-2F57769691DC}"/>
    <hyperlink ref="E1530" r:id="rId3057" display="https://www.zipcodestogo.com/Waterville/NY/13480/" xr:uid="{9D910E3E-26D1-4F8B-A5C2-582D4E782D23}"/>
    <hyperlink ref="F1530" r:id="rId3058" display="https://www.zipcodestogo.com/Oneida/NY/" xr:uid="{173E55BA-18B9-44B3-BAD7-B2B98668B9B8}"/>
    <hyperlink ref="E1531" r:id="rId3059" display="https://www.zipcodestogo.com/West Burlington/NY/13482/" xr:uid="{CDE5E2FD-B19B-41B7-B970-D33B70F973D3}"/>
    <hyperlink ref="F1531" r:id="rId3060" display="https://www.zipcodestogo.com/Otsego/NY/" xr:uid="{8089121E-B40C-4A40-A598-1DADC1928E74}"/>
    <hyperlink ref="E1532" r:id="rId3061" display="https://www.zipcodestogo.com/Westdale/NY/13483/" xr:uid="{3443EC83-C6E8-48DA-AE60-EC5ED66C731C}"/>
    <hyperlink ref="F1532" r:id="rId3062" display="https://www.zipcodestogo.com/Oneida/NY/" xr:uid="{01C19D53-B84B-424F-8BBE-EC5D4DEB4298}"/>
    <hyperlink ref="E1533" r:id="rId3063" display="https://www.zipcodestogo.com/West Eaton/NY/13484/" xr:uid="{4411918C-60F0-421F-9B9B-7A73BC3746B0}"/>
    <hyperlink ref="F1533" r:id="rId3064" display="https://www.zipcodestogo.com/Madison/NY/" xr:uid="{882A6CE2-0C91-4AC8-8E5C-E47DA0E89038}"/>
    <hyperlink ref="E1534" r:id="rId3065" display="https://www.zipcodestogo.com/West Edmeston/NY/13485/" xr:uid="{152ED82D-55F5-413B-9760-4A18A8F6E2E7}"/>
    <hyperlink ref="F1534" r:id="rId3066" display="https://www.zipcodestogo.com/Madison/NY/" xr:uid="{32469F0E-F244-4A30-BE57-750B5B484691}"/>
    <hyperlink ref="E1535" r:id="rId3067" display="https://www.zipcodestogo.com/Westernville/NY/13486/" xr:uid="{243FBA6A-E3D4-4C36-8FD9-9C4681C88EAB}"/>
    <hyperlink ref="F1535" r:id="rId3068" display="https://www.zipcodestogo.com/Oneida/NY/" xr:uid="{DDF1668B-3115-4A99-9EED-FA17D45F8820}"/>
    <hyperlink ref="E1536" r:id="rId3069" display="https://www.zipcodestogo.com/Westford/NY/13488/" xr:uid="{E215C22D-F422-4D25-A69E-45D35E5925C3}"/>
    <hyperlink ref="F1536" r:id="rId3070" display="https://www.zipcodestogo.com/Otsego/NY/" xr:uid="{C2F2918D-6F0A-4974-996A-903898C97C75}"/>
    <hyperlink ref="E1537" r:id="rId3071" display="https://www.zipcodestogo.com/West Leyden/NY/13489/" xr:uid="{C59B6FDF-91BB-4AF8-B864-389752C72635}"/>
    <hyperlink ref="F1537" r:id="rId3072" display="https://www.zipcodestogo.com/Lewis/NY/" xr:uid="{14DEF3A6-892E-4DB6-804C-70D7F2FE4869}"/>
    <hyperlink ref="E1538" r:id="rId3073" display="https://www.zipcodestogo.com/Westmoreland/NY/13490/" xr:uid="{0538409A-4FBC-4467-86B0-053F2063C8EB}"/>
    <hyperlink ref="F1538" r:id="rId3074" display="https://www.zipcodestogo.com/Oneida/NY/" xr:uid="{B0CC0245-F652-41CB-B913-017D155AC89C}"/>
    <hyperlink ref="E1539" r:id="rId3075" display="https://www.zipcodestogo.com/West Winfield/NY/13491/" xr:uid="{5BD5128E-AD2B-4A0B-A889-6F56F15BB303}"/>
    <hyperlink ref="F1539" r:id="rId3076" display="https://www.zipcodestogo.com/Herkimer/NY/" xr:uid="{9222F2F5-CBA2-4786-B591-68CB3978BC9C}"/>
    <hyperlink ref="E1540" r:id="rId3077" display="https://www.zipcodestogo.com/Whitesboro/NY/13492/" xr:uid="{C62D5D65-9660-416F-B2C8-A948AF14A076}"/>
    <hyperlink ref="F1540" r:id="rId3078" display="https://www.zipcodestogo.com/Oneida/NY/" xr:uid="{9BCE4C85-196F-44CF-95A0-32276E2413E9}"/>
    <hyperlink ref="E1541" r:id="rId3079" display="https://www.zipcodestogo.com/Williamstown/NY/13493/" xr:uid="{C1DAF819-C6E4-42CB-8732-7102E4DEA6E8}"/>
    <hyperlink ref="F1541" r:id="rId3080" display="https://www.zipcodestogo.com/Oswego/NY/" xr:uid="{75A8175E-8F34-4656-8728-E9473EDB533E}"/>
    <hyperlink ref="E1542" r:id="rId3081" display="https://www.zipcodestogo.com/Woodgate/NY/13494/" xr:uid="{AFA0DCDB-73F4-4D88-8F84-3DF091CF8CCD}"/>
    <hyperlink ref="F1542" r:id="rId3082" display="https://www.zipcodestogo.com/Oneida/NY/" xr:uid="{6B63E23A-4828-4FB3-8896-AC97596DCC02}"/>
    <hyperlink ref="E1543" r:id="rId3083" display="https://www.zipcodestogo.com/Yorkville/NY/13495/" xr:uid="{2BCEF017-ACFC-4FD4-8666-27A927F28977}"/>
    <hyperlink ref="F1543" r:id="rId3084" display="https://www.zipcodestogo.com/Oneida/NY/" xr:uid="{E89EB927-63C8-4B99-8F6F-FDF90BF54133}"/>
    <hyperlink ref="E1544" r:id="rId3085" display="https://www.zipcodestogo.com/Utica/NY/13501/" xr:uid="{6B4B350F-7AD0-4CA8-94F0-D1D691EB8932}"/>
    <hyperlink ref="F1544" r:id="rId3086" display="https://www.zipcodestogo.com/Oneida/NY/" xr:uid="{FF5BB6EA-1755-4FA8-980F-58541172CA88}"/>
    <hyperlink ref="E1545" r:id="rId3087" display="https://www.zipcodestogo.com/Utica/NY/13502/" xr:uid="{3FD41A09-34A3-48B9-A615-AB0584089258}"/>
    <hyperlink ref="F1545" r:id="rId3088" display="https://www.zipcodestogo.com/Oneida/NY/" xr:uid="{8B52219E-09AF-4401-81A0-6B47F779DB65}"/>
    <hyperlink ref="E1546" r:id="rId3089" display="https://www.zipcodestogo.com/Utica/NY/13503/" xr:uid="{E91082BB-338D-4181-8958-B9A8F6B6435D}"/>
    <hyperlink ref="F1546" r:id="rId3090" display="https://www.zipcodestogo.com/Oneida/NY/" xr:uid="{E90812EA-F7F0-4355-A06A-EF25828BBBD2}"/>
    <hyperlink ref="E1547" r:id="rId3091" display="https://www.zipcodestogo.com/Utica/NY/13504/" xr:uid="{747E601A-1892-4BED-AC83-C5E9E8BC8E3F}"/>
    <hyperlink ref="F1547" r:id="rId3092" display="https://www.zipcodestogo.com/Oneida/NY/" xr:uid="{5B6750D2-537C-46C6-9736-46521BC4C6A2}"/>
    <hyperlink ref="E1548" r:id="rId3093" display="https://www.zipcodestogo.com/Utica/NY/13505/" xr:uid="{44E7C888-2F2B-4F5D-AE2B-D1A4360CFD15}"/>
    <hyperlink ref="F1548" r:id="rId3094" display="https://www.zipcodestogo.com/Oneida/NY/" xr:uid="{CE2D5842-46DD-4AAF-A604-DFFACEB9F90D}"/>
    <hyperlink ref="E1549" r:id="rId3095" display="https://www.zipcodestogo.com/Utica/NY/13599/" xr:uid="{ACCADEFA-B689-462F-8AB0-D865ACB3379C}"/>
    <hyperlink ref="F1549" r:id="rId3096" display="https://www.zipcodestogo.com/Oneida/NY/" xr:uid="{5CC48E78-3AD4-40B8-A590-C1ED461BE64D}"/>
    <hyperlink ref="E1550" r:id="rId3097" display="https://www.zipcodestogo.com/Watertown/NY/13601/" xr:uid="{9CCD1A53-F09E-41D8-8C94-AA9D4096B6C7}"/>
    <hyperlink ref="F1550" r:id="rId3098" display="https://www.zipcodestogo.com/Jefferson/NY/" xr:uid="{84CCC87A-C4A7-48A3-94AD-946CEB133042}"/>
    <hyperlink ref="E1551" r:id="rId3099" display="https://www.zipcodestogo.com/Fort Drum/NY/13602/" xr:uid="{3955C4A0-B0AE-481B-A737-5CF7E8E25241}"/>
    <hyperlink ref="F1551" r:id="rId3100" display="https://www.zipcodestogo.com/Jefferson/NY/" xr:uid="{6BE984B5-B763-40B2-B856-0B57E0ABA59E}"/>
    <hyperlink ref="E1552" r:id="rId3101" display="https://www.zipcodestogo.com/Watertown/NY/13603/" xr:uid="{E6621EF6-552D-4D2C-B19C-E8B9B80DDE6B}"/>
    <hyperlink ref="F1552" r:id="rId3102" display="https://www.zipcodestogo.com/Jefferson/NY/" xr:uid="{1FD256C3-8E03-4980-92E4-F81512C501B5}"/>
    <hyperlink ref="E1553" r:id="rId3103" display="https://www.zipcodestogo.com/Adams/NY/13605/" xr:uid="{34C87183-856A-4349-A25B-32B6131FA38C}"/>
    <hyperlink ref="F1553" r:id="rId3104" display="https://www.zipcodestogo.com/Jefferson/NY/" xr:uid="{9B8C1674-EF46-4987-BFD0-BDCCF567354C}"/>
    <hyperlink ref="E1554" r:id="rId3105" display="https://www.zipcodestogo.com/Adams Center/NY/13606/" xr:uid="{1FEB70BE-4358-4C1F-9F3D-F34728D2BD7C}"/>
    <hyperlink ref="F1554" r:id="rId3106" display="https://www.zipcodestogo.com/Jefferson/NY/" xr:uid="{E11F9349-3B42-40FE-AADB-4B6D8A598446}"/>
    <hyperlink ref="E1555" r:id="rId3107" display="https://www.zipcodestogo.com/Alexandria Bay/NY/13607/" xr:uid="{FBBFEE35-6223-402D-8701-BE26CF6BD37E}"/>
    <hyperlink ref="F1555" r:id="rId3108" display="https://www.zipcodestogo.com/Jefferson/NY/" xr:uid="{B7D1B278-977D-4566-A7D0-CBA84BD53339}"/>
    <hyperlink ref="E1556" r:id="rId3109" display="https://www.zipcodestogo.com/Antwerp/NY/13608/" xr:uid="{5689CDAF-342B-44FA-ADAF-A22EA5A4A7D8}"/>
    <hyperlink ref="F1556" r:id="rId3110" display="https://www.zipcodestogo.com/Jefferson/NY/" xr:uid="{DAA16E26-31AE-4164-883E-0EAD26F3CB0E}"/>
    <hyperlink ref="E1557" r:id="rId3111" display="https://www.zipcodestogo.com/Belleville/NY/13611/" xr:uid="{DCBAE874-8FCC-4A8E-AAA2-961DE544617E}"/>
    <hyperlink ref="F1557" r:id="rId3112" display="https://www.zipcodestogo.com/Jefferson/NY/" xr:uid="{F1DC263D-B8D3-4BE8-84E1-CA969E63535D}"/>
    <hyperlink ref="E1558" r:id="rId3113" display="https://www.zipcodestogo.com/Black River/NY/13612/" xr:uid="{9DCF8B71-1CFF-4DDA-A67A-B78877830788}"/>
    <hyperlink ref="F1558" r:id="rId3114" display="https://www.zipcodestogo.com/Jefferson/NY/" xr:uid="{2C561F30-2F64-4725-BB5F-A659EF03DF4C}"/>
    <hyperlink ref="E1559" r:id="rId3115" display="https://www.zipcodestogo.com/Brasher Falls/NY/13613/" xr:uid="{D59CC91A-3DD0-486F-BF0C-08BCA393C0FF}"/>
    <hyperlink ref="F1559" r:id="rId3116" display="https://www.zipcodestogo.com/Saint lawrence/NY/" xr:uid="{74C9CDF8-960F-4CF3-919F-26CE1A2A9718}"/>
    <hyperlink ref="E1560" r:id="rId3117" display="https://www.zipcodestogo.com/Brier Hill/NY/13614/" xr:uid="{358AB35A-698F-455B-B680-CF33AA7FB192}"/>
    <hyperlink ref="F1560" r:id="rId3118" display="https://www.zipcodestogo.com/Saint lawrence/NY/" xr:uid="{B88303BD-496F-4807-A65B-02967A316D8E}"/>
    <hyperlink ref="E1561" r:id="rId3119" display="https://www.zipcodestogo.com/Brownville/NY/13615/" xr:uid="{716F09F2-DAE9-4E01-8809-6DE99B3F4699}"/>
    <hyperlink ref="F1561" r:id="rId3120" display="https://www.zipcodestogo.com/Jefferson/NY/" xr:uid="{A5FA5775-BDFA-44BA-920C-837DE6EC26AD}"/>
    <hyperlink ref="E1562" r:id="rId3121" display="https://www.zipcodestogo.com/Calcium/NY/13616/" xr:uid="{C328CEF6-95D2-448A-8792-D5F22A299404}"/>
    <hyperlink ref="F1562" r:id="rId3122" display="https://www.zipcodestogo.com/Jefferson/NY/" xr:uid="{FC0EBD2E-D09E-494F-B9D7-B5D9A1C66C16}"/>
    <hyperlink ref="E1563" r:id="rId3123" display="https://www.zipcodestogo.com/Canton/NY/13617/" xr:uid="{A60E6463-8C75-4B49-95E4-3E683824D490}"/>
    <hyperlink ref="F1563" r:id="rId3124" display="https://www.zipcodestogo.com/Saint lawrence/NY/" xr:uid="{E48967DA-FDB2-49AA-BEA8-C47DFB3FAFF1}"/>
    <hyperlink ref="E1564" r:id="rId3125" display="https://www.zipcodestogo.com/Cape Vincent/NY/13618/" xr:uid="{A19DA2B2-BCBF-41F0-8784-094A26219516}"/>
    <hyperlink ref="F1564" r:id="rId3126" display="https://www.zipcodestogo.com/Jefferson/NY/" xr:uid="{216D3144-76EB-4710-AA24-8CB19EC3A9FB}"/>
    <hyperlink ref="E1565" r:id="rId3127" display="https://www.zipcodestogo.com/Carthage/NY/13619/" xr:uid="{A57B7FE8-3BAB-4FA3-98D6-1FC20DBDC342}"/>
    <hyperlink ref="F1565" r:id="rId3128" display="https://www.zipcodestogo.com/Jefferson/NY/" xr:uid="{0698176B-8717-4A22-9FDE-EE0D4E7FD868}"/>
    <hyperlink ref="E1566" r:id="rId3129" display="https://www.zipcodestogo.com/Castorland/NY/13620/" xr:uid="{62168115-0121-42D8-B239-C9420650C511}"/>
    <hyperlink ref="F1566" r:id="rId3130" display="https://www.zipcodestogo.com/Lewis/NY/" xr:uid="{B3268F19-E565-4F6D-AC9E-B6EC1EA6A319}"/>
    <hyperlink ref="E1567" r:id="rId3131" display="https://www.zipcodestogo.com/Chase Mills/NY/13621/" xr:uid="{CDD34111-6ED0-4EC6-BB68-725BDF440A93}"/>
    <hyperlink ref="F1567" r:id="rId3132" display="https://www.zipcodestogo.com/Saint lawrence/NY/" xr:uid="{AA3149D2-77B3-45A3-9594-2B6CCE24148A}"/>
    <hyperlink ref="E1568" r:id="rId3133" display="https://www.zipcodestogo.com/Chaumont/NY/13622/" xr:uid="{CFAE9376-9ACE-4E8C-BE0B-CACC2A335389}"/>
    <hyperlink ref="F1568" r:id="rId3134" display="https://www.zipcodestogo.com/Jefferson/NY/" xr:uid="{C11360F8-9CC9-4595-86FE-BEB381132240}"/>
    <hyperlink ref="E1569" r:id="rId3135" display="https://www.zipcodestogo.com/Chippewa Bay/NY/13623/" xr:uid="{77B9B854-9ECF-4D75-A6DC-81A2B62AD933}"/>
    <hyperlink ref="F1569" r:id="rId3136" display="https://www.zipcodestogo.com/Saint lawrence/NY/" xr:uid="{1B5F2A5E-3098-44C0-8014-7FEF34BDF3A4}"/>
    <hyperlink ref="E1570" r:id="rId3137" display="https://www.zipcodestogo.com/Clayton/NY/13624/" xr:uid="{B0941A23-92A9-414F-9150-0791BB9C2163}"/>
    <hyperlink ref="F1570" r:id="rId3138" display="https://www.zipcodestogo.com/Jefferson/NY/" xr:uid="{F472147F-3FD3-4E3A-AC92-EA11A3972340}"/>
    <hyperlink ref="E1571" r:id="rId3139" display="https://www.zipcodestogo.com/Colton/NY/13625/" xr:uid="{38ECE642-B41C-46D6-B842-67EAD35664EC}"/>
    <hyperlink ref="F1571" r:id="rId3140" display="https://www.zipcodestogo.com/Saint lawrence/NY/" xr:uid="{EFF80B9B-512F-4A63-97BB-F1BFF118342C}"/>
    <hyperlink ref="E1572" r:id="rId3141" display="https://www.zipcodestogo.com/Copenhagen/NY/13626/" xr:uid="{68EDF09B-DD9A-4E56-9FFE-912CFC98048D}"/>
    <hyperlink ref="F1572" r:id="rId3142" display="https://www.zipcodestogo.com/Lewis/NY/" xr:uid="{82C96962-63EF-49E8-BFEB-5F4653DA3E6E}"/>
    <hyperlink ref="E1573" r:id="rId3143" display="https://www.zipcodestogo.com/Deer River/NY/13627/" xr:uid="{FEFAFFF2-49FA-4420-AEC9-586422B2E2B8}"/>
    <hyperlink ref="F1573" r:id="rId3144" display="https://www.zipcodestogo.com/Lewis/NY/" xr:uid="{AD54BF6F-58D9-443A-A06F-7A18490675D5}"/>
    <hyperlink ref="E1574" r:id="rId3145" display="https://www.zipcodestogo.com/Deferiet/NY/13628/" xr:uid="{6F9085AC-AAF2-4601-BA3F-B595C84FC135}"/>
    <hyperlink ref="F1574" r:id="rId3146" display="https://www.zipcodestogo.com/Jefferson/NY/" xr:uid="{D5227948-2C96-4996-AD70-EA26B372E161}"/>
    <hyperlink ref="E1575" r:id="rId3147" display="https://www.zipcodestogo.com/De Kalb Junction/NY/13630/" xr:uid="{75938FC9-FD26-4652-BE07-160D152B88D3}"/>
    <hyperlink ref="F1575" r:id="rId3148" display="https://www.zipcodestogo.com/Saint lawrence/NY/" xr:uid="{2BBEA304-7B7D-4697-B7E3-5F2AD42B4ED5}"/>
    <hyperlink ref="E1576" r:id="rId3149" display="https://www.zipcodestogo.com/Denmark/NY/13631/" xr:uid="{46FC2612-6061-408E-BA9D-C2FDB68AD2A9}"/>
    <hyperlink ref="F1576" r:id="rId3150" display="https://www.zipcodestogo.com/Lewis/NY/" xr:uid="{32B85E28-D26A-4ECC-A801-50D3AB758D03}"/>
    <hyperlink ref="E1577" r:id="rId3151" display="https://www.zipcodestogo.com/Depauville/NY/13632/" xr:uid="{8E3D3FCB-FF10-4F02-BB1D-18323CE78F4A}"/>
    <hyperlink ref="F1577" r:id="rId3152" display="https://www.zipcodestogo.com/Jefferson/NY/" xr:uid="{CB3CF99B-8A04-48ED-B27D-3E087722DC8B}"/>
    <hyperlink ref="E1578" r:id="rId3153" display="https://www.zipcodestogo.com/De Peyster/NY/13633/" xr:uid="{783EACE2-A59A-4187-BA64-72291989A4ED}"/>
    <hyperlink ref="F1578" r:id="rId3154" display="https://www.zipcodestogo.com/Saint lawrence/NY/" xr:uid="{501345ED-AAD8-42B1-938E-9C11743A7386}"/>
    <hyperlink ref="E1579" r:id="rId3155" display="https://www.zipcodestogo.com/Dexter/NY/13634/" xr:uid="{17198202-CB0F-474E-AE01-F0D0103297C8}"/>
    <hyperlink ref="F1579" r:id="rId3156" display="https://www.zipcodestogo.com/Jefferson/NY/" xr:uid="{FF73B8AC-34F0-4C2A-9EFF-34AC9FC46AA5}"/>
    <hyperlink ref="E1580" r:id="rId3157" display="https://www.zipcodestogo.com/Edwards/NY/13635/" xr:uid="{3B5C72F1-FB52-4317-889D-B1E12B2E11DE}"/>
    <hyperlink ref="F1580" r:id="rId3158" display="https://www.zipcodestogo.com/Saint lawrence/NY/" xr:uid="{EF91C827-24AF-4E5F-8238-36A3285CF075}"/>
    <hyperlink ref="E1581" r:id="rId3159" display="https://www.zipcodestogo.com/Ellisburg/NY/13636/" xr:uid="{86CA83D7-7DDD-4FB6-A052-625B9F960A04}"/>
    <hyperlink ref="F1581" r:id="rId3160" display="https://www.zipcodestogo.com/Jefferson/NY/" xr:uid="{0B14C862-60DF-4994-ABA6-B2BA1DC9D75D}"/>
    <hyperlink ref="E1582" r:id="rId3161" display="https://www.zipcodestogo.com/Evans Mills/NY/13637/" xr:uid="{DE61FD18-F73F-4D26-8C35-94E0D63C2668}"/>
    <hyperlink ref="F1582" r:id="rId3162" display="https://www.zipcodestogo.com/Jefferson/NY/" xr:uid="{1BD5118C-729F-446F-9BF4-FC5FE84EB0BB}"/>
    <hyperlink ref="E1583" r:id="rId3163" display="https://www.zipcodestogo.com/Felts Mills/NY/13638/" xr:uid="{EEB40257-B71E-4FD1-B3FE-FCCAA7323A72}"/>
    <hyperlink ref="F1583" r:id="rId3164" display="https://www.zipcodestogo.com/Jefferson/NY/" xr:uid="{32D40F99-F921-473D-8D86-183D1A4A6CD1}"/>
    <hyperlink ref="E1584" r:id="rId3165" display="https://www.zipcodestogo.com/Fine/NY/13639/" xr:uid="{1BA5E552-ADF5-4A66-BAB6-6DF581CD6749}"/>
    <hyperlink ref="F1584" r:id="rId3166" display="https://www.zipcodestogo.com/Saint lawrence/NY/" xr:uid="{9D671FF7-40AB-4D05-A3EA-AA2A9621E37E}"/>
    <hyperlink ref="E1585" r:id="rId3167" display="https://www.zipcodestogo.com/Wellesley Island/NY/13640/" xr:uid="{7343CB5E-B224-4B2E-A57C-9FA732C9B6B9}"/>
    <hyperlink ref="F1585" r:id="rId3168" display="https://www.zipcodestogo.com/Jefferson/NY/" xr:uid="{89AD7175-B62D-4DFF-A069-3E03E8CF20AE}"/>
    <hyperlink ref="E1586" r:id="rId3169" display="https://www.zipcodestogo.com/Fishers Landing/NY/13641/" xr:uid="{1987ECD8-EE9E-4F17-B7CC-6F818B82DAD2}"/>
    <hyperlink ref="F1586" r:id="rId3170" display="https://www.zipcodestogo.com/Jefferson/NY/" xr:uid="{353F33ED-E8EE-4972-8D78-012D43E2E08D}"/>
    <hyperlink ref="E1587" r:id="rId3171" display="https://www.zipcodestogo.com/Gouverneur/NY/13642/" xr:uid="{035B75F8-176D-4C80-A107-ADB4BFDAA25E}"/>
    <hyperlink ref="F1587" r:id="rId3172" display="https://www.zipcodestogo.com/Saint lawrence/NY/" xr:uid="{AACADE09-BA3B-4BF7-A875-65481A1522C1}"/>
    <hyperlink ref="E1588" r:id="rId3173" display="https://www.zipcodestogo.com/Great Bend/NY/13643/" xr:uid="{E292B9F4-5A9C-499B-8784-8A6FFE14912B}"/>
    <hyperlink ref="F1588" r:id="rId3174" display="https://www.zipcodestogo.com/Jefferson/NY/" xr:uid="{3FF9248C-8FCA-4E15-8AE6-19DE26D74D0D}"/>
    <hyperlink ref="E1589" r:id="rId3175" display="https://www.zipcodestogo.com/Hailesboro/NY/13645/" xr:uid="{44EA8491-8EDC-4B57-A943-E0AB46ADC552}"/>
    <hyperlink ref="F1589" r:id="rId3176" display="https://www.zipcodestogo.com/Saint lawrence/NY/" xr:uid="{213DA13F-C9A5-4E9B-9C3B-F5AF38B408A9}"/>
    <hyperlink ref="E1590" r:id="rId3177" display="https://www.zipcodestogo.com/Hammond/NY/13646/" xr:uid="{3FA2B6E8-4A86-4388-9DD5-74243973979F}"/>
    <hyperlink ref="F1590" r:id="rId3178" display="https://www.zipcodestogo.com/Saint lawrence/NY/" xr:uid="{6DAD2C1A-3FE0-4A34-A7A9-2E0971BAE0E0}"/>
    <hyperlink ref="E1591" r:id="rId3179" display="https://www.zipcodestogo.com/Hannawa Falls/NY/13647/" xr:uid="{29A1ED81-FB1D-42EE-8142-84F99FD2857D}"/>
    <hyperlink ref="F1591" r:id="rId3180" display="https://www.zipcodestogo.com/Saint lawrence/NY/" xr:uid="{095AAD13-DE21-4B6F-A393-8DC2A3579865}"/>
    <hyperlink ref="E1592" r:id="rId3181" display="https://www.zipcodestogo.com/Harrisville/NY/13648/" xr:uid="{3095096A-81B9-4E5A-A541-7EBC7472CB09}"/>
    <hyperlink ref="F1592" r:id="rId3182" display="https://www.zipcodestogo.com/Lewis/NY/" xr:uid="{CB48666D-2758-41AD-A959-D44A5539D3CA}"/>
    <hyperlink ref="E1593" r:id="rId3183" display="https://www.zipcodestogo.com/Helena/NY/13649/" xr:uid="{F580AFA2-4E92-40D3-8563-FC2A76811EB9}"/>
    <hyperlink ref="F1593" r:id="rId3184" display="https://www.zipcodestogo.com/Saint lawrence/NY/" xr:uid="{360630D1-3058-4C74-9F92-5C79F0BBB3AB}"/>
    <hyperlink ref="E1594" r:id="rId3185" display="https://www.zipcodestogo.com/Henderson/NY/13650/" xr:uid="{A572C381-F257-4EB5-BBE1-E1B31C7CA3EA}"/>
    <hyperlink ref="F1594" r:id="rId3186" display="https://www.zipcodestogo.com/Jefferson/NY/" xr:uid="{2E9F839A-B4D4-4820-AC95-2087B1823C3C}"/>
    <hyperlink ref="E1595" r:id="rId3187" display="https://www.zipcodestogo.com/Henderson Harbor/NY/13651/" xr:uid="{BBDCA590-A029-4E6C-976F-69936188EF00}"/>
    <hyperlink ref="F1595" r:id="rId3188" display="https://www.zipcodestogo.com/Jefferson/NY/" xr:uid="{7CC223E6-71C3-44B6-88B0-DD0856ABC2AF}"/>
    <hyperlink ref="E1596" r:id="rId3189" display="https://www.zipcodestogo.com/Hermon/NY/13652/" xr:uid="{0FAF6BF8-1033-41CF-AF8A-9D04122B0517}"/>
    <hyperlink ref="F1596" r:id="rId3190" display="https://www.zipcodestogo.com/Saint lawrence/NY/" xr:uid="{B6F1BE24-E150-4C6E-8E11-6AACB159BFE9}"/>
    <hyperlink ref="E1597" r:id="rId3191" display="https://www.zipcodestogo.com/Heuvelton/NY/13654/" xr:uid="{6398DCFC-4E7E-40CE-889F-440BCD4517E8}"/>
    <hyperlink ref="F1597" r:id="rId3192" display="https://www.zipcodestogo.com/Saint lawrence/NY/" xr:uid="{B2913094-3019-4B2F-BCA1-C64158E1E904}"/>
    <hyperlink ref="E1598" r:id="rId3193" display="https://www.zipcodestogo.com/Hogansburg/NY/13655/" xr:uid="{3FE413ED-C0EF-40A8-BCF3-1331E4EAC1E8}"/>
    <hyperlink ref="F1598" r:id="rId3194" display="https://www.zipcodestogo.com/Franklin/NY/" xr:uid="{6FE767FE-799C-457B-B9FA-0DC6FCD1CFDC}"/>
    <hyperlink ref="E1599" r:id="rId3195" display="https://www.zipcodestogo.com/La Fargeville/NY/13656/" xr:uid="{23B0B024-01F7-4529-AF20-DFDBC82FF890}"/>
    <hyperlink ref="F1599" r:id="rId3196" display="https://www.zipcodestogo.com/Jefferson/NY/" xr:uid="{4FBC4821-0153-40A9-9DFD-08193792AD80}"/>
    <hyperlink ref="E1600" r:id="rId3197" display="https://www.zipcodestogo.com/Limerick/NY/13657/" xr:uid="{FFB5FE32-6945-422F-8EC4-1796AC0E154C}"/>
    <hyperlink ref="F1600" r:id="rId3198" display="https://www.zipcodestogo.com/Jefferson/NY/" xr:uid="{BB76651D-4BCA-479B-9868-ABA98FAC736A}"/>
    <hyperlink ref="E1601" r:id="rId3199" display="https://www.zipcodestogo.com/Lisbon/NY/13658/" xr:uid="{B6144155-D0A2-4C45-82D6-EFD6F3F03647}"/>
    <hyperlink ref="F1601" r:id="rId3200" display="https://www.zipcodestogo.com/Saint lawrence/NY/" xr:uid="{4353E5AD-E047-4DCB-B66D-2DF6B7831627}"/>
    <hyperlink ref="E1602" r:id="rId3201" display="https://www.zipcodestogo.com/Lorraine/NY/13659/" xr:uid="{133E8162-7B6C-4AA8-8CDB-C5A99583B245}"/>
    <hyperlink ref="F1602" r:id="rId3202" display="https://www.zipcodestogo.com/Jefferson/NY/" xr:uid="{135EE74C-8F32-4D55-A84B-093C99BA9D87}"/>
    <hyperlink ref="E1603" r:id="rId3203" display="https://www.zipcodestogo.com/Madrid/NY/13660/" xr:uid="{52D3EE2B-A8E6-4A32-AEB0-B3205707201A}"/>
    <hyperlink ref="F1603" r:id="rId3204" display="https://www.zipcodestogo.com/Saint lawrence/NY/" xr:uid="{CC3438B1-CFEB-4B1C-A8A7-98C71833A7BB}"/>
    <hyperlink ref="E1604" r:id="rId3205" display="https://www.zipcodestogo.com/Mannsville/NY/13661/" xr:uid="{B95AA7FC-6E1B-4C49-915F-F8651C7B498F}"/>
    <hyperlink ref="F1604" r:id="rId3206" display="https://www.zipcodestogo.com/Jefferson/NY/" xr:uid="{A337C62E-45CE-421F-8A6C-421C89000313}"/>
    <hyperlink ref="E1605" r:id="rId3207" display="https://www.zipcodestogo.com/Massena/NY/13662/" xr:uid="{D683B1F3-287B-4939-9DBC-C0945B6A8A3A}"/>
    <hyperlink ref="F1605" r:id="rId3208" display="https://www.zipcodestogo.com/Saint lawrence/NY/" xr:uid="{971C3738-2763-4CA4-886A-6ADB75865BE7}"/>
    <hyperlink ref="E1606" r:id="rId3209" display="https://www.zipcodestogo.com/Morristown/NY/13664/" xr:uid="{44BFF556-1B13-474D-96E3-0A44D6A4CD5F}"/>
    <hyperlink ref="F1606" r:id="rId3210" display="https://www.zipcodestogo.com/Saint lawrence/NY/" xr:uid="{FCC52E32-8253-45BC-9925-FA3D24B78C7A}"/>
    <hyperlink ref="E1607" r:id="rId3211" display="https://www.zipcodestogo.com/Natural Bridge/NY/13665/" xr:uid="{E2009BC3-721D-4151-99A3-CB4DC21724F1}"/>
    <hyperlink ref="F1607" r:id="rId3212" display="https://www.zipcodestogo.com/Jefferson/NY/" xr:uid="{3CBD4425-B14C-48AB-8AB7-E601A706F70F}"/>
    <hyperlink ref="E1608" r:id="rId3213" display="https://www.zipcodestogo.com/Newton Falls/NY/13666/" xr:uid="{4991E906-DDCE-4606-B1EE-E03C790C2A67}"/>
    <hyperlink ref="F1608" r:id="rId3214" display="https://www.zipcodestogo.com/Saint lawrence/NY/" xr:uid="{7DF7A846-4FC0-4694-A7DE-307AC73AE0B0}"/>
    <hyperlink ref="E1609" r:id="rId3215" display="https://www.zipcodestogo.com/Norfolk/NY/13667/" xr:uid="{153AAFA8-098B-4BF4-B999-7C87096CD99A}"/>
    <hyperlink ref="F1609" r:id="rId3216" display="https://www.zipcodestogo.com/Saint lawrence/NY/" xr:uid="{1CEBEFB7-D94F-4999-9F7C-670C1EED0750}"/>
    <hyperlink ref="E1610" r:id="rId3217" display="https://www.zipcodestogo.com/Norwood/NY/13668/" xr:uid="{EE13A3BD-4BE4-44AC-9F5B-A57DE4CF6BB5}"/>
    <hyperlink ref="F1610" r:id="rId3218" display="https://www.zipcodestogo.com/Saint lawrence/NY/" xr:uid="{7D03B635-4CA3-44C5-AF84-E4E73EB8C7E3}"/>
    <hyperlink ref="E1611" r:id="rId3219" display="https://www.zipcodestogo.com/Ogdensburg/NY/13669/" xr:uid="{428BE7EA-7728-425A-B35F-56D5F3F8BA59}"/>
    <hyperlink ref="F1611" r:id="rId3220" display="https://www.zipcodestogo.com/Saint lawrence/NY/" xr:uid="{0AF12FD9-4017-4BA9-AB21-780271DBD872}"/>
    <hyperlink ref="E1612" r:id="rId3221" display="https://www.zipcodestogo.com/Oswegatchie/NY/13670/" xr:uid="{8D143299-9509-4C80-A622-CBB8272C8F9F}"/>
    <hyperlink ref="F1612" r:id="rId3222" display="https://www.zipcodestogo.com/Saint lawrence/NY/" xr:uid="{0805C773-C0C9-4314-B68B-A6F1B5A6096E}"/>
    <hyperlink ref="E1613" r:id="rId3223" display="https://www.zipcodestogo.com/Oxbow/NY/13671/" xr:uid="{0160895C-10A9-46CE-88E8-951926F25FF3}"/>
    <hyperlink ref="F1613" r:id="rId3224" display="https://www.zipcodestogo.com/Jefferson/NY/" xr:uid="{618080FB-42D5-4DEF-8653-65224B9AE3C8}"/>
    <hyperlink ref="E1614" r:id="rId3225" display="https://www.zipcodestogo.com/Parishville/NY/13672/" xr:uid="{FB08B261-DDF3-4BDD-A683-91A12D9B32AB}"/>
    <hyperlink ref="F1614" r:id="rId3226" display="https://www.zipcodestogo.com/Saint lawrence/NY/" xr:uid="{52AF516F-7BA8-482B-A56D-444EBC01F47A}"/>
    <hyperlink ref="E1615" r:id="rId3227" display="https://www.zipcodestogo.com/Philadelphia/NY/13673/" xr:uid="{0E182818-3B6B-41E5-BD6A-5F2A8F4979ED}"/>
    <hyperlink ref="F1615" r:id="rId3228" display="https://www.zipcodestogo.com/Jefferson/NY/" xr:uid="{402C5B14-E856-486A-B024-B55568CE0D4D}"/>
    <hyperlink ref="E1616" r:id="rId3229" display="https://www.zipcodestogo.com/Pierrepont Manor/NY/13674/" xr:uid="{E2C6A022-22E8-4CDD-B4FB-5F5EDDCAAF46}"/>
    <hyperlink ref="F1616" r:id="rId3230" display="https://www.zipcodestogo.com/Jefferson/NY/" xr:uid="{13634F33-4A5A-43D9-A0EC-C52B9D99DB17}"/>
    <hyperlink ref="E1617" r:id="rId3231" display="https://www.zipcodestogo.com/Plessis/NY/13675/" xr:uid="{CEE1E8C8-21B8-496E-AEA7-D158833075AC}"/>
    <hyperlink ref="F1617" r:id="rId3232" display="https://www.zipcodestogo.com/Jefferson/NY/" xr:uid="{023CC012-4726-4EFA-914D-E34B66DB632C}"/>
    <hyperlink ref="E1618" r:id="rId3233" display="https://www.zipcodestogo.com/Potsdam/NY/13676/" xr:uid="{BA09CD9E-2CBF-4235-94F2-F292339818F8}"/>
    <hyperlink ref="F1618" r:id="rId3234" display="https://www.zipcodestogo.com/Saint lawrence/NY/" xr:uid="{9EB975A4-5516-4030-A00A-6ACD1B007C90}"/>
    <hyperlink ref="E1619" r:id="rId3235" display="https://www.zipcodestogo.com/Pyrites/NY/13677/" xr:uid="{0C8252E0-F794-4F46-8B2E-2E26D133C7AA}"/>
    <hyperlink ref="F1619" r:id="rId3236" display="https://www.zipcodestogo.com/Saint lawrence/NY/" xr:uid="{9E154DCB-6E19-4DB6-B446-2934249EE0B2}"/>
    <hyperlink ref="E1620" r:id="rId3237" display="https://www.zipcodestogo.com/Raymondville/NY/13678/" xr:uid="{B774E0A4-14B8-4FBA-969D-064241B5CB48}"/>
    <hyperlink ref="F1620" r:id="rId3238" display="https://www.zipcodestogo.com/Saint lawrence/NY/" xr:uid="{2140BD3C-C1D9-4379-8BD6-E5C6358E9F22}"/>
    <hyperlink ref="E1621" r:id="rId3239" display="https://www.zipcodestogo.com/Redwood/NY/13679/" xr:uid="{AF503A4D-8EEF-4E64-8EB9-A2BF616089FA}"/>
    <hyperlink ref="F1621" r:id="rId3240" display="https://www.zipcodestogo.com/Jefferson/NY/" xr:uid="{EB36F645-925A-4933-91B6-FEA6712A8B29}"/>
    <hyperlink ref="E1622" r:id="rId3241" display="https://www.zipcodestogo.com/Rensselaer Falls/NY/13680/" xr:uid="{1DC09D72-F7A1-48E8-8AAB-ABECC3B57C75}"/>
    <hyperlink ref="F1622" r:id="rId3242" display="https://www.zipcodestogo.com/Saint lawrence/NY/" xr:uid="{C7FA507A-CB4B-4172-9F19-46AF888C3692}"/>
    <hyperlink ref="E1623" r:id="rId3243" display="https://www.zipcodestogo.com/Richville/NY/13681/" xr:uid="{6585E75F-A404-4507-A6D2-1FD6CFD835B0}"/>
    <hyperlink ref="F1623" r:id="rId3244" display="https://www.zipcodestogo.com/Saint lawrence/NY/" xr:uid="{809B9BF5-B7E9-4164-9405-20AD3CE27454}"/>
    <hyperlink ref="E1624" r:id="rId3245" display="https://www.zipcodestogo.com/Rodman/NY/13682/" xr:uid="{711B5CC5-BD38-4E95-B824-67970C4E9904}"/>
    <hyperlink ref="F1624" r:id="rId3246" display="https://www.zipcodestogo.com/Jefferson/NY/" xr:uid="{332A29E9-1008-4EEE-9AB2-60719A836AE4}"/>
    <hyperlink ref="E1625" r:id="rId3247" display="https://www.zipcodestogo.com/Rooseveltown/NY/13683/" xr:uid="{B9BCBC65-F708-4E42-9B22-A2FB82395051}"/>
    <hyperlink ref="F1625" r:id="rId3248" display="https://www.zipcodestogo.com/Saint lawrence/NY/" xr:uid="{8039F4B3-49D3-4BFD-82F8-1EC3E3FABA62}"/>
    <hyperlink ref="E1626" r:id="rId3249" display="https://www.zipcodestogo.com/Russell/NY/13684/" xr:uid="{37793D97-C8EC-4CD5-8363-40EF4C7B82BF}"/>
    <hyperlink ref="F1626" r:id="rId3250" display="https://www.zipcodestogo.com/Saint lawrence/NY/" xr:uid="{17614138-BECD-4B67-A670-D797ED58031A}"/>
    <hyperlink ref="E1627" r:id="rId3251" display="https://www.zipcodestogo.com/Sackets Harbor/NY/13685/" xr:uid="{C38ACCB6-DE3E-4808-A4A2-C760C2F905F0}"/>
    <hyperlink ref="F1627" r:id="rId3252" display="https://www.zipcodestogo.com/Jefferson/NY/" xr:uid="{276A56D0-EE66-4A93-82D1-AE48415D02A5}"/>
    <hyperlink ref="E1628" r:id="rId3253" display="https://www.zipcodestogo.com/South Colton/NY/13687/" xr:uid="{12CB9E81-B5BC-4314-B438-233CD09A7075}"/>
    <hyperlink ref="F1628" r:id="rId3254" display="https://www.zipcodestogo.com/Saint lawrence/NY/" xr:uid="{5F487E5C-5961-41E3-A1EF-9C369B8A1FC1}"/>
    <hyperlink ref="E1629" r:id="rId3255" display="https://www.zipcodestogo.com/Star Lake/NY/13690/" xr:uid="{5562A4D7-50A7-4512-9633-C0D31574DE55}"/>
    <hyperlink ref="F1629" r:id="rId3256" display="https://www.zipcodestogo.com/Saint lawrence/NY/" xr:uid="{2B73EB76-F8AA-4802-ADE0-D8C5A17B88BC}"/>
    <hyperlink ref="E1630" r:id="rId3257" display="https://www.zipcodestogo.com/Theresa/NY/13691/" xr:uid="{94BEAB2D-1025-495E-8F5E-E3038E335DE6}"/>
    <hyperlink ref="F1630" r:id="rId3258" display="https://www.zipcodestogo.com/Jefferson/NY/" xr:uid="{8739F7DE-A858-401C-9F56-7A81044C0F82}"/>
    <hyperlink ref="E1631" r:id="rId3259" display="https://www.zipcodestogo.com/Thousand Island Park/NY/13692/" xr:uid="{DFC7B0AF-2C7D-4945-9B80-4011BC3E2031}"/>
    <hyperlink ref="F1631" r:id="rId3260" display="https://www.zipcodestogo.com/Jefferson/NY/" xr:uid="{45E3E0A9-2AD3-4266-ADF8-1DDC022AA0D2}"/>
    <hyperlink ref="E1632" r:id="rId3261" display="https://www.zipcodestogo.com/Three Mile Bay/NY/13693/" xr:uid="{EB9A91C1-589B-4B5E-9345-D11F6594F476}"/>
    <hyperlink ref="F1632" r:id="rId3262" display="https://www.zipcodestogo.com/Jefferson/NY/" xr:uid="{39B60F47-A22E-4636-9596-11622BCF8987}"/>
    <hyperlink ref="E1633" r:id="rId3263" display="https://www.zipcodestogo.com/Waddington/NY/13694/" xr:uid="{F9BF66CC-586B-49A2-AB48-D67440B802DA}"/>
    <hyperlink ref="F1633" r:id="rId3264" display="https://www.zipcodestogo.com/Saint lawrence/NY/" xr:uid="{6A265828-12B0-4F4E-88D5-82471C1389AF}"/>
    <hyperlink ref="E1634" r:id="rId3265" display="https://www.zipcodestogo.com/Wanakena/NY/13695/" xr:uid="{4B2CCB5E-CECF-4C93-99B6-8008B55934C7}"/>
    <hyperlink ref="F1634" r:id="rId3266" display="https://www.zipcodestogo.com/Saint lawrence/NY/" xr:uid="{412C53F6-AE6F-41EB-A9C3-6D34CD9210A5}"/>
    <hyperlink ref="E1635" r:id="rId3267" display="https://www.zipcodestogo.com/West Stockholm/NY/13696/" xr:uid="{03F39CF3-EEBF-49EB-B4D0-A6C33AC02F35}"/>
    <hyperlink ref="F1635" r:id="rId3268" display="https://www.zipcodestogo.com/Saint lawrence/NY/" xr:uid="{7155872C-A9ED-4ABA-BF9D-D55C887D9E76}"/>
    <hyperlink ref="E1636" r:id="rId3269" display="https://www.zipcodestogo.com/Winthrop/NY/13697/" xr:uid="{60A1A3EA-E8D5-4F14-A2EF-8481916D23CF}"/>
    <hyperlink ref="F1636" r:id="rId3270" display="https://www.zipcodestogo.com/Saint lawrence/NY/" xr:uid="{EECD524B-2EEA-4EE2-844A-5B134DF84B55}"/>
    <hyperlink ref="E1637" r:id="rId3271" display="https://www.zipcodestogo.com/Potsdam/NY/13699/" xr:uid="{D5703022-3D5E-49D5-A88D-2F1DED749CDA}"/>
    <hyperlink ref="F1637" r:id="rId3272" display="https://www.zipcodestogo.com/Saint lawrence/NY/" xr:uid="{9CE695AB-ADEE-4E39-A46D-A4DC39C08972}"/>
    <hyperlink ref="E1638" r:id="rId3273" display="https://www.zipcodestogo.com/Afton/NY/13730/" xr:uid="{B85AD29A-DE17-426F-BE50-A275173552DA}"/>
    <hyperlink ref="F1638" r:id="rId3274" display="https://www.zipcodestogo.com/Chenango/NY/" xr:uid="{DD52D7B9-8E2F-4781-8F9E-F741BFF67CCE}"/>
    <hyperlink ref="E1639" r:id="rId3275" display="https://www.zipcodestogo.com/Andes/NY/13731/" xr:uid="{8A9A42E8-EE7F-419D-8D19-1BA01B4ADC4D}"/>
    <hyperlink ref="F1639" r:id="rId3276" display="https://www.zipcodestogo.com/Delaware/NY/" xr:uid="{DBE22048-D53E-4F5A-A6C6-24199B45316C}"/>
    <hyperlink ref="E1640" r:id="rId3277" display="https://www.zipcodestogo.com/Apalachin/NY/13732/" xr:uid="{9F0B8EC5-C4C1-4493-A1F6-C6B759F89FEC}"/>
    <hyperlink ref="F1640" r:id="rId3278" display="https://www.zipcodestogo.com/Tioga/NY/" xr:uid="{380FB631-035C-439D-9963-860960404E1B}"/>
    <hyperlink ref="E1641" r:id="rId3279" display="https://www.zipcodestogo.com/Bainbridge/NY/13733/" xr:uid="{7A52AAEB-9123-413A-8A4C-DC8A1263E9A0}"/>
    <hyperlink ref="F1641" r:id="rId3280" display="https://www.zipcodestogo.com/Chenango/NY/" xr:uid="{13C18E48-0154-4B0F-8B0A-B06FBF234202}"/>
    <hyperlink ref="E1642" r:id="rId3281" display="https://www.zipcodestogo.com/Barton/NY/13734/" xr:uid="{A963EE07-8DA1-43DA-92B2-9CACDAB8773A}"/>
    <hyperlink ref="F1642" r:id="rId3282" display="https://www.zipcodestogo.com/Tioga/NY/" xr:uid="{7EBAC2F1-28C2-41A6-90D3-E32528DCE15F}"/>
    <hyperlink ref="E1643" r:id="rId3283" display="https://www.zipcodestogo.com/Berkshire/NY/13736/" xr:uid="{7316E0FA-0E05-4F35-9B13-710120BBAE6F}"/>
    <hyperlink ref="F1643" r:id="rId3284" display="https://www.zipcodestogo.com/Tioga/NY/" xr:uid="{A9D9209F-5A3A-4811-8108-C32FA347D38E}"/>
    <hyperlink ref="E1644" r:id="rId3285" display="https://www.zipcodestogo.com/Bible School Park/NY/13737/" xr:uid="{2AAB4763-D50D-4173-9440-75C4D90DAA9A}"/>
    <hyperlink ref="F1644" r:id="rId3286" display="https://www.zipcodestogo.com/Broome/NY/" xr:uid="{A10D50C9-050A-4446-9F72-340B9CDE6113}"/>
    <hyperlink ref="E1645" r:id="rId3287" display="https://www.zipcodestogo.com/Blodgett Mills/NY/13738/" xr:uid="{790AAE21-84E5-437B-88D5-CB1F6FC9095F}"/>
    <hyperlink ref="F1645" r:id="rId3288" display="https://www.zipcodestogo.com/Cortland/NY/" xr:uid="{1E1F8861-0EE0-454D-A0DC-AE126C2EF65C}"/>
    <hyperlink ref="E1646" r:id="rId3289" display="https://www.zipcodestogo.com/Bloomville/NY/13739/" xr:uid="{E5A2A7DC-7E2B-4B2A-8C86-98F679D9C0C9}"/>
    <hyperlink ref="F1646" r:id="rId3290" display="https://www.zipcodestogo.com/Delaware/NY/" xr:uid="{BF1A932E-4220-4C2B-A383-DFA4E4D71407}"/>
    <hyperlink ref="E1647" r:id="rId3291" display="https://www.zipcodestogo.com/Bovina Center/NY/13740/" xr:uid="{4E3A7CFC-F2CF-419A-B6EB-8783B7E861D8}"/>
    <hyperlink ref="F1647" r:id="rId3292" display="https://www.zipcodestogo.com/Delaware/NY/" xr:uid="{28155A33-588C-4F90-AA85-85FAB39B0285}"/>
    <hyperlink ref="E1648" r:id="rId3293" display="https://www.zipcodestogo.com/Candor/NY/13743/" xr:uid="{A6850A38-D1A6-4610-BA3E-041E585634C9}"/>
    <hyperlink ref="F1648" r:id="rId3294" display="https://www.zipcodestogo.com/Tioga/NY/" xr:uid="{0A934A08-490A-4EB2-9639-15A67BECB799}"/>
    <hyperlink ref="E1649" r:id="rId3295" display="https://www.zipcodestogo.com/Castle Creek/NY/13744/" xr:uid="{86DFD2F8-3162-4B23-B9DC-DA6944AD44DD}"/>
    <hyperlink ref="F1649" r:id="rId3296" display="https://www.zipcodestogo.com/Broome/NY/" xr:uid="{C6BC86A9-9C85-4A16-84D6-F097AE5640D3}"/>
    <hyperlink ref="E1650" r:id="rId3297" display="https://www.zipcodestogo.com/Chenango Bridge/NY/13745/" xr:uid="{148733C9-D56E-4497-9FFA-D267EA680351}"/>
    <hyperlink ref="F1650" r:id="rId3298" display="https://www.zipcodestogo.com/Broome/NY/" xr:uid="{1416C193-801F-4EB5-B233-3BD1A29214A6}"/>
    <hyperlink ref="E1651" r:id="rId3299" display="https://www.zipcodestogo.com/Chenango Forks/NY/13746/" xr:uid="{40EDFCBF-3AA9-4272-B900-81FB4DBFBBCA}"/>
    <hyperlink ref="F1651" r:id="rId3300" display="https://www.zipcodestogo.com/Broome/NY/" xr:uid="{966D6A61-1A15-494D-8680-B6DFD117E77A}"/>
    <hyperlink ref="E1652" r:id="rId3301" display="https://www.zipcodestogo.com/Colliersville/NY/13747/" xr:uid="{6BA606BC-D6DB-4880-BD2C-27EC84545833}"/>
    <hyperlink ref="F1652" r:id="rId3302" display="https://www.zipcodestogo.com/Otsego/NY/" xr:uid="{1055ED63-8BD3-4C0D-9519-1094587F614B}"/>
    <hyperlink ref="E1653" r:id="rId3303" display="https://www.zipcodestogo.com/Conklin/NY/13748/" xr:uid="{A76D5A19-E035-40F7-9A1E-E58000661F78}"/>
    <hyperlink ref="F1653" r:id="rId3304" display="https://www.zipcodestogo.com/Broome/NY/" xr:uid="{240A99DB-6912-4B6A-8185-14795C1DD34C}"/>
    <hyperlink ref="E1654" r:id="rId3305" display="https://www.zipcodestogo.com/Corbettsville/NY/13749/" xr:uid="{53139FA7-708F-4DCF-A633-F1B7F10ED7F9}"/>
    <hyperlink ref="F1654" r:id="rId3306" display="https://www.zipcodestogo.com/Broome/NY/" xr:uid="{39EEBC45-64C0-4CD9-949D-452C4D202E92}"/>
    <hyperlink ref="E1655" r:id="rId3307" display="https://www.zipcodestogo.com/Davenport/NY/13750/" xr:uid="{D00D449F-DEE4-455B-B0DA-676F41648E6F}"/>
    <hyperlink ref="F1655" r:id="rId3308" display="https://www.zipcodestogo.com/Delaware/NY/" xr:uid="{98557179-752A-4CDB-8982-95B83196DD05}"/>
    <hyperlink ref="E1656" r:id="rId3309" display="https://www.zipcodestogo.com/Davenport Center/NY/13751/" xr:uid="{94B79B01-FC29-49D5-907A-1E6BF63FBAEB}"/>
    <hyperlink ref="F1656" r:id="rId3310" display="https://www.zipcodestogo.com/Delaware/NY/" xr:uid="{D6CBA27D-64B4-4B40-B30C-DA19F58910EE}"/>
    <hyperlink ref="E1657" r:id="rId3311" display="https://www.zipcodestogo.com/Delancey/NY/13752/" xr:uid="{200EEE7F-FA6D-4281-9375-9B9F44D057A7}"/>
    <hyperlink ref="F1657" r:id="rId3312" display="https://www.zipcodestogo.com/Delaware/NY/" xr:uid="{83D22E26-0B87-4628-90C2-8BC2662335AC}"/>
    <hyperlink ref="E1658" r:id="rId3313" display="https://www.zipcodestogo.com/Delhi/NY/13753/" xr:uid="{006ECB9A-6B8A-4BA8-8F7D-D443837D7A64}"/>
    <hyperlink ref="F1658" r:id="rId3314" display="https://www.zipcodestogo.com/Delaware/NY/" xr:uid="{9875E428-C8A3-412E-90EE-A45884C64B35}"/>
    <hyperlink ref="E1659" r:id="rId3315" display="https://www.zipcodestogo.com/Deposit/NY/13754/" xr:uid="{9BDFFB77-4FED-4F11-9770-BDF9F724CB71}"/>
    <hyperlink ref="F1659" r:id="rId3316" display="https://www.zipcodestogo.com/Broome/NY/" xr:uid="{860B001B-BC67-4617-B27D-CB398101CB2C}"/>
    <hyperlink ref="E1660" r:id="rId3317" display="https://www.zipcodestogo.com/Downsville/NY/13755/" xr:uid="{F1F5AE29-325C-4272-994A-44F3E38C9B41}"/>
    <hyperlink ref="F1660" r:id="rId3318" display="https://www.zipcodestogo.com/Delaware/NY/" xr:uid="{22AD49A7-0443-4A04-9E58-251B12B12E8D}"/>
    <hyperlink ref="E1661" r:id="rId3319" display="https://www.zipcodestogo.com/East Branch/NY/13756/" xr:uid="{3BA7F8B8-1FC5-411E-8C8B-34CBC1725EF9}"/>
    <hyperlink ref="F1661" r:id="rId3320" display="https://www.zipcodestogo.com/Delaware/NY/" xr:uid="{8BA13614-6A36-42F4-AE3F-A119501E7404}"/>
    <hyperlink ref="E1662" r:id="rId3321" display="https://www.zipcodestogo.com/East Meredith/NY/13757/" xr:uid="{5D6EB081-3DA3-4F09-9676-69EFFADF00EA}"/>
    <hyperlink ref="F1662" r:id="rId3322" display="https://www.zipcodestogo.com/Delaware/NY/" xr:uid="{91E97BA8-0618-4DD9-B65C-28373F1BECD4}"/>
    <hyperlink ref="E1663" r:id="rId3323" display="https://www.zipcodestogo.com/East Pharsalia/NY/13758/" xr:uid="{D59D38DA-5F90-400E-8AAA-9FAE2FED7547}"/>
    <hyperlink ref="F1663" r:id="rId3324" display="https://www.zipcodestogo.com/Chenango/NY/" xr:uid="{E7107396-7593-4ACE-9A8E-8611D55C6698}"/>
    <hyperlink ref="E1664" r:id="rId3325" display="https://www.zipcodestogo.com/Endicott/NY/13760/" xr:uid="{4DDEDF49-3EEC-4DE8-8983-7A4B7977A680}"/>
    <hyperlink ref="F1664" r:id="rId3326" display="https://www.zipcodestogo.com/Broome/NY/" xr:uid="{8946C039-A4CA-4E4A-845E-D511FBD86D31}"/>
    <hyperlink ref="E1665" r:id="rId3327" display="https://www.zipcodestogo.com/Endicott/NY/13761/" xr:uid="{5DC1A254-F00F-44B3-82D9-E9F79F7B356B}"/>
    <hyperlink ref="F1665" r:id="rId3328" display="https://www.zipcodestogo.com/Broome/NY/" xr:uid="{A1ABB39B-3549-464B-B364-1B5CB5828270}"/>
    <hyperlink ref="E1666" r:id="rId3329" display="https://www.zipcodestogo.com/Endwell/NY/13762/" xr:uid="{C1D14D7A-464C-4A1D-A838-012DE6906B4F}"/>
    <hyperlink ref="F1666" r:id="rId3330" display="https://www.zipcodestogo.com/Broome/NY/" xr:uid="{51915486-84F1-4E99-8227-EAEF57DE2390}"/>
    <hyperlink ref="E1667" r:id="rId3331" display="https://www.zipcodestogo.com/Endicott/NY/13763/" xr:uid="{A7ACE3C8-E187-44E0-8DCE-E5DD8AFA80A9}"/>
    <hyperlink ref="F1667" r:id="rId3332" display="https://www.zipcodestogo.com/Broome/NY/" xr:uid="{04D54066-79FB-4108-94A6-05E8527DA637}"/>
    <hyperlink ref="E1668" r:id="rId3333" display="https://www.zipcodestogo.com/Fishs Eddy/NY/13774/" xr:uid="{AF46FE69-DB53-4800-8363-43E26D07014D}"/>
    <hyperlink ref="F1668" r:id="rId3334" display="https://www.zipcodestogo.com/Delaware/NY/" xr:uid="{E561974B-156D-49DA-8421-481F541B7179}"/>
    <hyperlink ref="E1669" r:id="rId3335" display="https://www.zipcodestogo.com/Franklin/NY/13775/" xr:uid="{B92D85E2-103D-4100-8F56-D363625AEAE2}"/>
    <hyperlink ref="F1669" r:id="rId3336" display="https://www.zipcodestogo.com/Delaware/NY/" xr:uid="{5A9D3BCF-F180-48D8-BF09-D31AEC8E235D}"/>
    <hyperlink ref="E1670" r:id="rId3337" display="https://www.zipcodestogo.com/Gilbertsville/NY/13776/" xr:uid="{6C825B26-F786-4025-83CF-19FE27B46345}"/>
    <hyperlink ref="F1670" r:id="rId3338" display="https://www.zipcodestogo.com/Otsego/NY/" xr:uid="{255F0A03-37DC-4EBD-8C2C-85BD4F10C5F4}"/>
    <hyperlink ref="E1671" r:id="rId3339" display="https://www.zipcodestogo.com/Glen Aubrey/NY/13777/" xr:uid="{CF2431C9-74BC-44AF-8236-AA67B74B0D7B}"/>
    <hyperlink ref="F1671" r:id="rId3340" display="https://www.zipcodestogo.com/Broome/NY/" xr:uid="{BAB599AA-17E8-402E-BAAD-40BFEDFADC3B}"/>
    <hyperlink ref="E1672" r:id="rId3341" display="https://www.zipcodestogo.com/Greene/NY/13778/" xr:uid="{A67329AC-D1DB-4131-BAC2-48F44570E73F}"/>
    <hyperlink ref="F1672" r:id="rId3342" display="https://www.zipcodestogo.com/Chenango/NY/" xr:uid="{B9E2AD61-09F4-44D0-A3F6-C2A990C7FBE6}"/>
    <hyperlink ref="E1673" r:id="rId3343" display="https://www.zipcodestogo.com/Guilford/NY/13780/" xr:uid="{D2B4A641-A9FB-4509-8264-D3153BD87DF4}"/>
    <hyperlink ref="F1673" r:id="rId3344" display="https://www.zipcodestogo.com/Chenango/NY/" xr:uid="{D3A60B91-6338-4D89-A1C6-03DB8E3A843F}"/>
    <hyperlink ref="E1674" r:id="rId3345" display="https://www.zipcodestogo.com/Hamden/NY/13782/" xr:uid="{207C6B56-BE2A-41F9-90AD-C7FC3E1B184E}"/>
    <hyperlink ref="F1674" r:id="rId3346" display="https://www.zipcodestogo.com/Delaware/NY/" xr:uid="{4F87563F-83DF-459E-B59F-F490153CB058}"/>
    <hyperlink ref="E1675" r:id="rId3347" display="https://www.zipcodestogo.com/Hancock/NY/13783/" xr:uid="{E8DF5809-7741-41E8-A2FB-8672E4FA00C4}"/>
    <hyperlink ref="F1675" r:id="rId3348" display="https://www.zipcodestogo.com/Delaware/NY/" xr:uid="{1115764B-7B6A-4AA3-9D48-58B14590E185}"/>
    <hyperlink ref="E1676" r:id="rId3349" display="https://www.zipcodestogo.com/Harford/NY/13784/" xr:uid="{10ADE5B0-CE62-4EEB-B3F3-71A8E4E2E377}"/>
    <hyperlink ref="F1676" r:id="rId3350" display="https://www.zipcodestogo.com/Cortland/NY/" xr:uid="{A1653134-9525-494D-9CDC-BAA51FD712D7}"/>
    <hyperlink ref="E1677" r:id="rId3351" display="https://www.zipcodestogo.com/Harpersfield/NY/13786/" xr:uid="{08B54EE8-74C3-418A-A6FE-172EB2451DF5}"/>
    <hyperlink ref="F1677" r:id="rId3352" display="https://www.zipcodestogo.com/Delaware/NY/" xr:uid="{8428DDEB-70D1-4CFE-94E0-F6FD3E18D2F0}"/>
    <hyperlink ref="E1678" r:id="rId3353" display="https://www.zipcodestogo.com/Harpursville/NY/13787/" xr:uid="{14770D81-3111-4D5D-8BE9-44A0C03FFEF8}"/>
    <hyperlink ref="F1678" r:id="rId3354" display="https://www.zipcodestogo.com/Broome/NY/" xr:uid="{86A267BD-9E9D-4D4F-818E-5543EE1DAC3C}"/>
    <hyperlink ref="E1679" r:id="rId3355" display="https://www.zipcodestogo.com/Hobart/NY/13788/" xr:uid="{3F4FE4AB-6A3D-4CB1-8A5B-BD43E864AB93}"/>
    <hyperlink ref="F1679" r:id="rId3356" display="https://www.zipcodestogo.com/Delaware/NY/" xr:uid="{1201E849-46E1-4E12-B92D-58177EF4D21B}"/>
    <hyperlink ref="E1680" r:id="rId3357" display="https://www.zipcodestogo.com/Johnson City/NY/13790/" xr:uid="{E9A742E5-B9FD-4D24-BD86-98D8E6D419F4}"/>
    <hyperlink ref="F1680" r:id="rId3358" display="https://www.zipcodestogo.com/Broome/NY/" xr:uid="{ADEC895F-3062-4B20-9147-44C2794A2518}"/>
    <hyperlink ref="E1681" r:id="rId3359" display="https://www.zipcodestogo.com/Killawog/NY/13794/" xr:uid="{D6DE7C42-81E1-46DB-8B68-D8378498423F}"/>
    <hyperlink ref="F1681" r:id="rId3360" display="https://www.zipcodestogo.com/Broome/NY/" xr:uid="{CFBFD631-A235-48A3-8121-E1DE496A9A25}"/>
    <hyperlink ref="E1682" r:id="rId3361" display="https://www.zipcodestogo.com/Kirkwood/NY/13795/" xr:uid="{67B26C5B-06C8-4F17-B522-7C077512C8DF}"/>
    <hyperlink ref="F1682" r:id="rId3362" display="https://www.zipcodestogo.com/Broome/NY/" xr:uid="{49DC033F-4407-481C-B3C5-C28D8AB2EBD2}"/>
    <hyperlink ref="E1683" r:id="rId3363" display="https://www.zipcodestogo.com/Laurens/NY/13796/" xr:uid="{86E97703-F3E3-47A3-8EDE-5A624F93A9C5}"/>
    <hyperlink ref="F1683" r:id="rId3364" display="https://www.zipcodestogo.com/Otsego/NY/" xr:uid="{3494BC16-C459-4EE1-AD14-54A6CEBED2D5}"/>
    <hyperlink ref="E1684" r:id="rId3365" display="https://www.zipcodestogo.com/Lisle/NY/13797/" xr:uid="{1E23EF68-121A-408E-A7C4-A362887E4FC9}"/>
    <hyperlink ref="F1684" r:id="rId3366" display="https://www.zipcodestogo.com/Broome/NY/" xr:uid="{7E54787B-3CD6-4915-A2AE-E3414CDEE22C}"/>
    <hyperlink ref="E1685" r:id="rId3367" display="https://www.zipcodestogo.com/Mc Donough/NY/13801/" xr:uid="{418D8190-A904-468D-BEAA-A254BE5FFCA0}"/>
    <hyperlink ref="F1685" r:id="rId3368" display="https://www.zipcodestogo.com/Chenango/NY/" xr:uid="{1C51ECD5-B2D4-4265-BD77-37AC570A057F}"/>
    <hyperlink ref="E1686" r:id="rId3369" display="https://www.zipcodestogo.com/Maine/NY/13802/" xr:uid="{C4BBFD1D-652A-4D8B-A95A-DE00D8D0DA74}"/>
    <hyperlink ref="F1686" r:id="rId3370" display="https://www.zipcodestogo.com/Broome/NY/" xr:uid="{E02FBCDA-6C79-4ABF-876E-E0C12EF41A44}"/>
    <hyperlink ref="E1687" r:id="rId3371" display="https://www.zipcodestogo.com/Marathon/NY/13803/" xr:uid="{4C14B53A-2C5C-4D81-94A7-41A9014D119A}"/>
    <hyperlink ref="F1687" r:id="rId3372" display="https://www.zipcodestogo.com/Cortland/NY/" xr:uid="{15A087C7-7A96-414F-90CC-314472809BA8}"/>
    <hyperlink ref="E1688" r:id="rId3373" display="https://www.zipcodestogo.com/Masonville/NY/13804/" xr:uid="{40C8EE70-C9E4-415C-BF04-2D4B2A3E62CB}"/>
    <hyperlink ref="F1688" r:id="rId3374" display="https://www.zipcodestogo.com/Delaware/NY/" xr:uid="{67BE7421-FC3E-472C-824F-6FB0847E5DCA}"/>
    <hyperlink ref="E1689" r:id="rId3375" display="https://www.zipcodestogo.com/Meridale/NY/13806/" xr:uid="{5105C54B-A492-4016-807D-4D923C86979B}"/>
    <hyperlink ref="F1689" r:id="rId3376" display="https://www.zipcodestogo.com/Delaware/NY/" xr:uid="{D7E1E308-6775-4E7D-A351-9D3164AC8BDC}"/>
    <hyperlink ref="E1690" r:id="rId3377" display="https://www.zipcodestogo.com/Milford/NY/13807/" xr:uid="{A48E2F14-050A-4BDF-AE99-84CA6A3AB188}"/>
    <hyperlink ref="F1690" r:id="rId3378" display="https://www.zipcodestogo.com/Otsego/NY/" xr:uid="{F303AB5C-E99B-4723-9325-6878353D2B07}"/>
    <hyperlink ref="E1691" r:id="rId3379" display="https://www.zipcodestogo.com/Morris/NY/13808/" xr:uid="{DE59A917-1ED7-4E67-B918-B2F24D72931E}"/>
    <hyperlink ref="F1691" r:id="rId3380" display="https://www.zipcodestogo.com/Otsego/NY/" xr:uid="{F9A55FA9-A8B1-479D-AB65-AB38F4F82EB9}"/>
    <hyperlink ref="E1692" r:id="rId3381" display="https://www.zipcodestogo.com/Mount Upton/NY/13809/" xr:uid="{919A4BA4-BDB2-4799-960F-B35B24EC8746}"/>
    <hyperlink ref="F1692" r:id="rId3382" display="https://www.zipcodestogo.com/Chenango/NY/" xr:uid="{BBD850A0-B7D2-4E86-BFF3-2B6D8E41CF15}"/>
    <hyperlink ref="E1693" r:id="rId3383" display="https://www.zipcodestogo.com/Mount Vision/NY/13810/" xr:uid="{B6B3C981-4A04-415F-869C-C56B591BF9F4}"/>
    <hyperlink ref="F1693" r:id="rId3384" display="https://www.zipcodestogo.com/Otsego/NY/" xr:uid="{A993E33C-545B-4421-9C5A-9C41CBB0801E}"/>
    <hyperlink ref="E1694" r:id="rId3385" display="https://www.zipcodestogo.com/Newark Valley/NY/13811/" xr:uid="{3F9EE01D-5098-4899-8718-BB910C9D74AE}"/>
    <hyperlink ref="F1694" r:id="rId3386" display="https://www.zipcodestogo.com/Tioga/NY/" xr:uid="{94685308-56FE-4BD1-B55E-A3907080BFA9}"/>
    <hyperlink ref="E1695" r:id="rId3387" display="https://www.zipcodestogo.com/Nichols/NY/13812/" xr:uid="{D68FA4D2-A02E-4B38-9C11-C2110D9E87DF}"/>
    <hyperlink ref="F1695" r:id="rId3388" display="https://www.zipcodestogo.com/Tioga/NY/" xr:uid="{5E68DECE-9A2C-4A13-91CB-D08B62373867}"/>
    <hyperlink ref="E1696" r:id="rId3389" display="https://www.zipcodestogo.com/Nineveh/NY/13813/" xr:uid="{FB0BFEE8-C866-4732-A708-81DDD8976A9F}"/>
    <hyperlink ref="F1696" r:id="rId3390" display="https://www.zipcodestogo.com/Broome/NY/" xr:uid="{E5298222-3275-4BAE-9607-D2D6A2045282}"/>
    <hyperlink ref="E1697" r:id="rId3391" display="https://www.zipcodestogo.com/North Norwich/NY/13814/" xr:uid="{A3F2A72C-BCE8-483C-8493-94B579751A53}"/>
    <hyperlink ref="F1697" r:id="rId3392" display="https://www.zipcodestogo.com/Chenango/NY/" xr:uid="{6D814992-1604-4DAC-8847-B35604FA6A55}"/>
    <hyperlink ref="E1698" r:id="rId3393" display="https://www.zipcodestogo.com/Norwich/NY/13815/" xr:uid="{BDDFBAD3-5F1F-4F93-9AD9-4D7CA1CE86CA}"/>
    <hyperlink ref="F1698" r:id="rId3394" display="https://www.zipcodestogo.com/Chenango/NY/" xr:uid="{AA2511BD-8CED-4926-8DB1-7CDC24AA4E01}"/>
    <hyperlink ref="E1699" r:id="rId3395" display="https://www.zipcodestogo.com/Oneonta/NY/13820/" xr:uid="{85512FEC-9765-4A1B-A07C-0DAE09105B87}"/>
    <hyperlink ref="F1699" r:id="rId3396" display="https://www.zipcodestogo.com/Otsego/NY/" xr:uid="{B60D3DA4-9A3D-44D3-96EC-E5DAB8B80F84}"/>
    <hyperlink ref="E1700" r:id="rId3397" display="https://www.zipcodestogo.com/Otego/NY/13825/" xr:uid="{DB9BA1CE-A492-4C48-A5B0-97C98E95928D}"/>
    <hyperlink ref="F1700" r:id="rId3398" display="https://www.zipcodestogo.com/Otsego/NY/" xr:uid="{C8FB4D10-252A-435C-838E-0770A20B53F5}"/>
    <hyperlink ref="E1701" r:id="rId3399" display="https://www.zipcodestogo.com/Ouaquaga/NY/13826/" xr:uid="{DC9D39FC-8E68-4EAC-8288-88552C67AB96}"/>
    <hyperlink ref="F1701" r:id="rId3400" display="https://www.zipcodestogo.com/Broome/NY/" xr:uid="{CB880BD8-17C2-4B2A-8F0D-EB052E21C6B1}"/>
    <hyperlink ref="E1702" r:id="rId3401" display="https://www.zipcodestogo.com/Owego/NY/13827/" xr:uid="{E071B627-4014-49F4-800A-709E8981DEF8}"/>
    <hyperlink ref="F1702" r:id="rId3402" display="https://www.zipcodestogo.com/Tioga/NY/" xr:uid="{791B45D3-2226-4FD7-8690-3A86F013F275}"/>
    <hyperlink ref="E1703" r:id="rId3403" display="https://www.zipcodestogo.com/Oxford/NY/13830/" xr:uid="{1F449C40-8715-475C-A871-E99609C19542}"/>
    <hyperlink ref="F1703" r:id="rId3404" display="https://www.zipcodestogo.com/Chenango/NY/" xr:uid="{7C2A0228-66D2-468B-933F-C362BA505DA1}"/>
    <hyperlink ref="E1704" r:id="rId3405" display="https://www.zipcodestogo.com/Plymouth/NY/13832/" xr:uid="{B24E69B1-927A-4CE9-A533-F43ECCA06BDB}"/>
    <hyperlink ref="F1704" r:id="rId3406" display="https://www.zipcodestogo.com/Chenango/NY/" xr:uid="{1C7A8567-D28B-46AC-BFD4-A22E862A366D}"/>
    <hyperlink ref="E1705" r:id="rId3407" display="https://www.zipcodestogo.com/Port Crane/NY/13833/" xr:uid="{5C506AC3-B299-4A89-828D-E1DE50D6EFA6}"/>
    <hyperlink ref="F1705" r:id="rId3408" display="https://www.zipcodestogo.com/Broome/NY/" xr:uid="{FE917D05-594E-4A8F-B0F4-10A401DFC471}"/>
    <hyperlink ref="E1706" r:id="rId3409" display="https://www.zipcodestogo.com/Portlandville/NY/13834/" xr:uid="{D0FA36A4-06BD-4518-8EC4-4F1C1FD015E8}"/>
    <hyperlink ref="F1706" r:id="rId3410" display="https://www.zipcodestogo.com/Otsego/NY/" xr:uid="{A9094F4C-B42D-431A-B990-5EA6AD0C03A1}"/>
    <hyperlink ref="E1707" r:id="rId3411" display="https://www.zipcodestogo.com/Richford/NY/13835/" xr:uid="{FAF5E05B-E7E0-4502-AE0F-816440BF700A}"/>
    <hyperlink ref="F1707" r:id="rId3412" display="https://www.zipcodestogo.com/Tioga/NY/" xr:uid="{8079452A-FCB2-4493-81FD-F967A9F2B1F1}"/>
    <hyperlink ref="E1708" r:id="rId3413" display="https://www.zipcodestogo.com/Shinhopple/NY/13837/" xr:uid="{E2ED0D70-441E-4934-BAA8-5925AB6BC42E}"/>
    <hyperlink ref="F1708" r:id="rId3414" display="https://www.zipcodestogo.com/Delaware/NY/" xr:uid="{FF9AEE51-20E4-4FEA-97F6-819DE24325F7}"/>
    <hyperlink ref="E1709" r:id="rId3415" display="https://www.zipcodestogo.com/Sidney/NY/13838/" xr:uid="{5E0BFB15-448A-4479-BBF8-5C516AE6C5FA}"/>
    <hyperlink ref="F1709" r:id="rId3416" display="https://www.zipcodestogo.com/Delaware/NY/" xr:uid="{AC414221-DF2B-4FF3-A0B0-879E48284899}"/>
    <hyperlink ref="E1710" r:id="rId3417" display="https://www.zipcodestogo.com/Sidney Center/NY/13839/" xr:uid="{03F179E9-4E53-42D4-BD31-64CBF5739EC7}"/>
    <hyperlink ref="F1710" r:id="rId3418" display="https://www.zipcodestogo.com/Delaware/NY/" xr:uid="{7F645EFB-36C6-4756-A568-8DB41FBCE3C3}"/>
    <hyperlink ref="E1711" r:id="rId3419" display="https://www.zipcodestogo.com/Smithboro/NY/13840/" xr:uid="{F98EC78D-1F68-49E9-884A-031DB4FFCA57}"/>
    <hyperlink ref="F1711" r:id="rId3420" display="https://www.zipcodestogo.com/Tioga/NY/" xr:uid="{7B4973DB-4CD3-4722-8142-6C893168074D}"/>
    <hyperlink ref="E1712" r:id="rId3421" display="https://www.zipcodestogo.com/Smithville Flats/NY/13841/" xr:uid="{28F150B0-3973-4F6F-A47B-65FDBFF31F9B}"/>
    <hyperlink ref="F1712" r:id="rId3422" display="https://www.zipcodestogo.com/Chenango/NY/" xr:uid="{89CDFB5C-CFDA-48F9-834E-4EAC2E32D32B}"/>
    <hyperlink ref="E1713" r:id="rId3423" display="https://www.zipcodestogo.com/South Kortright/NY/13842/" xr:uid="{C7D5C1BC-8C5B-4D51-9EFC-055F9BF7F71E}"/>
    <hyperlink ref="F1713" r:id="rId3424" display="https://www.zipcodestogo.com/Delaware/NY/" xr:uid="{ADA70C8F-975D-493F-A1F0-91AD8AD17CEF}"/>
    <hyperlink ref="E1714" r:id="rId3425" display="https://www.zipcodestogo.com/South New Berlin/NY/13843/" xr:uid="{1F0F65A6-0A38-46AA-897C-146BC88CF3FF}"/>
    <hyperlink ref="F1714" r:id="rId3426" display="https://www.zipcodestogo.com/Chenango/NY/" xr:uid="{FBE4277E-698C-4E30-8C65-D3EC71F80A73}"/>
    <hyperlink ref="E1715" r:id="rId3427" display="https://www.zipcodestogo.com/South Plymouth/NY/13844/" xr:uid="{975B3101-ADFC-4387-987B-D4B21A4564C4}"/>
    <hyperlink ref="F1715" r:id="rId3428" display="https://www.zipcodestogo.com/Chenango/NY/" xr:uid="{D54CE39E-9561-44CF-A30A-5B4D22871AE3}"/>
    <hyperlink ref="E1716" r:id="rId3429" display="https://www.zipcodestogo.com/Tioga Center/NY/13845/" xr:uid="{03ED9653-FF02-4172-95E7-D7E10D7B03F6}"/>
    <hyperlink ref="F1716" r:id="rId3430" display="https://www.zipcodestogo.com/Tioga/NY/" xr:uid="{E7FF99BC-496A-473C-BEAC-3C9D2EBD71D0}"/>
    <hyperlink ref="E1717" r:id="rId3431" display="https://www.zipcodestogo.com/Treadwell/NY/13846/" xr:uid="{3590CA1F-23F9-43CE-9183-CBE940D99601}"/>
    <hyperlink ref="F1717" r:id="rId3432" display="https://www.zipcodestogo.com/Delaware/NY/" xr:uid="{1C7B21A2-832A-4866-8427-E488DA8010AB}"/>
    <hyperlink ref="E1718" r:id="rId3433" display="https://www.zipcodestogo.com/Trout Creek/NY/13847/" xr:uid="{D8367DE4-A686-429D-B41B-6A0FB18FB5CF}"/>
    <hyperlink ref="F1718" r:id="rId3434" display="https://www.zipcodestogo.com/Delaware/NY/" xr:uid="{B82E73A9-0D1B-43DE-91F4-C1036EF015E2}"/>
    <hyperlink ref="E1719" r:id="rId3435" display="https://www.zipcodestogo.com/Tunnel/NY/13848/" xr:uid="{95109E67-E161-49E8-99D9-372693C47F25}"/>
    <hyperlink ref="F1719" r:id="rId3436" display="https://www.zipcodestogo.com/Broome/NY/" xr:uid="{388A7744-FB52-4A4D-A429-EACF4D7B8D0F}"/>
    <hyperlink ref="E1720" r:id="rId3437" display="https://www.zipcodestogo.com/Unadilla/NY/13849/" xr:uid="{05DE4AF1-F44F-4B11-8796-DE75169656F4}"/>
    <hyperlink ref="F1720" r:id="rId3438" display="https://www.zipcodestogo.com/Otsego/NY/" xr:uid="{617D8831-F622-402C-A358-8BB322C246CB}"/>
    <hyperlink ref="E1721" r:id="rId3439" display="https://www.zipcodestogo.com/Vestal/NY/13850/" xr:uid="{29E7078C-7A69-4AD9-BE79-EE5DBE4749C0}"/>
    <hyperlink ref="F1721" r:id="rId3440" display="https://www.zipcodestogo.com/Broome/NY/" xr:uid="{632FE5E8-B7D0-4423-A43B-39F5CC6B846F}"/>
    <hyperlink ref="E1722" r:id="rId3441" display="https://www.zipcodestogo.com/Vestal/NY/13851/" xr:uid="{3DA68D1C-EED4-47F4-929F-A223FA628329}"/>
    <hyperlink ref="F1722" r:id="rId3442" display="https://www.zipcodestogo.com/Broome/NY/" xr:uid="{F1637FB5-F2E2-4FA1-9C44-0E5587B8EAEE}"/>
    <hyperlink ref="E1723" r:id="rId3443" display="https://www.zipcodestogo.com/Walton/NY/13856/" xr:uid="{17416A31-F4A6-4C0F-9729-EB5CC19212CC}"/>
    <hyperlink ref="F1723" r:id="rId3444" display="https://www.zipcodestogo.com/Delaware/NY/" xr:uid="{7723D8EB-3D4B-4542-80BE-F242CC93F9D0}"/>
    <hyperlink ref="E1724" r:id="rId3445" display="https://www.zipcodestogo.com/Wells Bridge/NY/13859/" xr:uid="{B8E56497-9F7F-4846-893F-4911C8BF8CFE}"/>
    <hyperlink ref="F1724" r:id="rId3446" display="https://www.zipcodestogo.com/Otsego/NY/" xr:uid="{4D5F5C0D-D856-400B-B091-2BA9BC1FD8BA}"/>
    <hyperlink ref="E1725" r:id="rId3447" display="https://www.zipcodestogo.com/West Davenport/NY/13860/" xr:uid="{2AFD53CC-BB94-460E-BA38-889AD2386C35}"/>
    <hyperlink ref="F1725" r:id="rId3448" display="https://www.zipcodestogo.com/Delaware/NY/" xr:uid="{1A7AA754-2DEF-446F-B353-F3A8C7974E40}"/>
    <hyperlink ref="E1726" r:id="rId3449" display="https://www.zipcodestogo.com/West Oneonta/NY/13861/" xr:uid="{5E50A51C-DD1B-448D-8819-FD2D12293E61}"/>
    <hyperlink ref="F1726" r:id="rId3450" display="https://www.zipcodestogo.com/Otsego/NY/" xr:uid="{893F52E9-ED31-4FE4-9516-7FFEF2410302}"/>
    <hyperlink ref="E1727" r:id="rId3451" display="https://www.zipcodestogo.com/Whitney Point/NY/13862/" xr:uid="{7AAF1CAE-B4F2-4F5D-B1AD-74542BEA4C0C}"/>
    <hyperlink ref="F1727" r:id="rId3452" display="https://www.zipcodestogo.com/Broome/NY/" xr:uid="{9B0EACC3-49B3-4DC4-BBFB-B84E0B617F94}"/>
    <hyperlink ref="E1728" r:id="rId3453" display="https://www.zipcodestogo.com/Willet/NY/13863/" xr:uid="{932BE1EB-3FE5-4D55-A0EC-41820FC6AB63}"/>
    <hyperlink ref="F1728" r:id="rId3454" display="https://www.zipcodestogo.com/Cortland/NY/" xr:uid="{5E1E9571-4DAE-44E1-B38E-CFCE05CF5AA5}"/>
    <hyperlink ref="E1729" r:id="rId3455" display="https://www.zipcodestogo.com/Willseyville/NY/13864/" xr:uid="{0B42B095-0D3A-4E7E-BD57-377D0CC6FBA0}"/>
    <hyperlink ref="F1729" r:id="rId3456" display="https://www.zipcodestogo.com/Tioga/NY/" xr:uid="{B5899C51-0D68-491D-803E-EB70317AA193}"/>
    <hyperlink ref="E1730" r:id="rId3457" display="https://www.zipcodestogo.com/Windsor/NY/13865/" xr:uid="{A3CF1BD0-0401-47E6-AC2F-3F7421236FC4}"/>
    <hyperlink ref="F1730" r:id="rId3458" display="https://www.zipcodestogo.com/Broome/NY/" xr:uid="{B4D8645D-AF7B-4CEE-8A48-6BDB231E686C}"/>
    <hyperlink ref="E1731" r:id="rId3459" display="https://www.zipcodestogo.com/Binghamton/NY/13901/" xr:uid="{A07E72A8-4FEE-4B0E-AEC8-50644FD00D9B}"/>
    <hyperlink ref="F1731" r:id="rId3460" display="https://www.zipcodestogo.com/Broome/NY/" xr:uid="{5326A8B4-F7C5-43C2-AF07-ECC171453A3C}"/>
    <hyperlink ref="E1732" r:id="rId3461" display="https://www.zipcodestogo.com/Binghamton/NY/13902/" xr:uid="{D996CA14-7812-4014-A571-5F97B7791B18}"/>
    <hyperlink ref="F1732" r:id="rId3462" display="https://www.zipcodestogo.com/Broome/NY/" xr:uid="{A627D854-FC6B-40A9-A1FF-3360156EFBB8}"/>
    <hyperlink ref="E1733" r:id="rId3463" display="https://www.zipcodestogo.com/Binghamton/NY/13903/" xr:uid="{86B1CA19-D5C8-48C9-969E-9C6704ED650B}"/>
    <hyperlink ref="F1733" r:id="rId3464" display="https://www.zipcodestogo.com/Broome/NY/" xr:uid="{FD8914C7-1E8A-4A56-9F40-866118A63536}"/>
    <hyperlink ref="E1734" r:id="rId3465" display="https://www.zipcodestogo.com/Binghamton/NY/13904/" xr:uid="{270B59F7-F2E9-4653-9288-6AC24844B609}"/>
    <hyperlink ref="F1734" r:id="rId3466" display="https://www.zipcodestogo.com/Broome/NY/" xr:uid="{491DBD07-5A79-4486-8AAE-B4F624C71D50}"/>
    <hyperlink ref="E1735" r:id="rId3467" display="https://www.zipcodestogo.com/Binghamton/NY/13905/" xr:uid="{4220501C-40B7-45AA-A169-9E6B6C291F50}"/>
    <hyperlink ref="F1735" r:id="rId3468" display="https://www.zipcodestogo.com/Broome/NY/" xr:uid="{1AB10967-113D-4FC2-B685-C1AD4C4DD0DE}"/>
    <hyperlink ref="E1736" r:id="rId3469" display="https://www.zipcodestogo.com/Akron/NY/14001/" xr:uid="{B3803C4F-C7C1-4F7F-B5D4-54733AB4C7C2}"/>
    <hyperlink ref="F1736" r:id="rId3470" display="https://www.zipcodestogo.com/Erie/NY/" xr:uid="{AB2E047B-363F-48B1-A537-3D890465E702}"/>
    <hyperlink ref="E1737" r:id="rId3471" display="https://www.zipcodestogo.com/Alden/NY/14004/" xr:uid="{EF9F2C5E-FBAD-4A2B-A685-2C6C57C7ECE8}"/>
    <hyperlink ref="F1737" r:id="rId3472" display="https://www.zipcodestogo.com/Erie/NY/" xr:uid="{438FF2BE-061D-4128-9B38-BABEAE62E1DD}"/>
    <hyperlink ref="E1738" r:id="rId3473" display="https://www.zipcodestogo.com/Alexander/NY/14005/" xr:uid="{E9D0DD3D-5A35-46FC-9BD1-77FDF593BABE}"/>
    <hyperlink ref="F1738" r:id="rId3474" display="https://www.zipcodestogo.com/Genesee/NY/" xr:uid="{D133F792-E945-47B0-8407-49E0713A744B}"/>
    <hyperlink ref="E1739" r:id="rId3475" display="https://www.zipcodestogo.com/Angola/NY/14006/" xr:uid="{41A6855A-AF46-4764-8614-9B9F9C15B35D}"/>
    <hyperlink ref="F1739" r:id="rId3476" display="https://www.zipcodestogo.com/Erie/NY/" xr:uid="{6B29D22E-3C1D-430D-88C3-146AA3EDDDAB}"/>
    <hyperlink ref="E1740" r:id="rId3477" display="https://www.zipcodestogo.com/Appleton/NY/14008/" xr:uid="{374C4E97-8E0C-495F-ABD5-E42C9B155EDE}"/>
    <hyperlink ref="F1740" r:id="rId3478" display="https://www.zipcodestogo.com/Niagara/NY/" xr:uid="{FF2F06C1-E2B1-4B90-BA01-F6CD7DB78243}"/>
    <hyperlink ref="E1741" r:id="rId3479" display="https://www.zipcodestogo.com/Arcade/NY/14009/" xr:uid="{1AD16B84-BC9E-451C-8FD4-22E772EDF438}"/>
    <hyperlink ref="F1741" r:id="rId3480" display="https://www.zipcodestogo.com/Wyoming/NY/" xr:uid="{05B31BF3-8FAB-493B-B4B0-C4EEF091D75B}"/>
    <hyperlink ref="E1742" r:id="rId3481" display="https://www.zipcodestogo.com/Athol Springs/NY/14010/" xr:uid="{2046116F-DD00-4336-98F0-7D0B85E78309}"/>
    <hyperlink ref="F1742" r:id="rId3482" display="https://www.zipcodestogo.com/Erie/NY/" xr:uid="{B5A1CF01-5B9B-4663-A979-B7E95E00440A}"/>
    <hyperlink ref="E1743" r:id="rId3483" display="https://www.zipcodestogo.com/Attica/NY/14011/" xr:uid="{F27407D0-3EAF-47D1-9D48-03991A85DC4A}"/>
    <hyperlink ref="F1743" r:id="rId3484" display="https://www.zipcodestogo.com/Wyoming/NY/" xr:uid="{F312DAE4-0907-49AB-B1A6-BAA13B8021DC}"/>
    <hyperlink ref="E1744" r:id="rId3485" display="https://www.zipcodestogo.com/Barker/NY/14012/" xr:uid="{822FFF29-9241-4510-A802-58A9B8A47193}"/>
    <hyperlink ref="F1744" r:id="rId3486" display="https://www.zipcodestogo.com/Niagara/NY/" xr:uid="{E8818EB4-22D2-4B64-84B7-33C6F126406F}"/>
    <hyperlink ref="E1745" r:id="rId3487" display="https://www.zipcodestogo.com/Basom/NY/14013/" xr:uid="{A40B63F0-DCEC-491F-BE5C-52C0034E75FA}"/>
    <hyperlink ref="F1745" r:id="rId3488" display="https://www.zipcodestogo.com/Genesee/NY/" xr:uid="{DC4B77DB-CF28-4882-BC20-06F3CA123796}"/>
    <hyperlink ref="E1746" r:id="rId3489" display="https://www.zipcodestogo.com/Batavia/NY/14020/" xr:uid="{3C0EA75C-F579-489D-A3D2-68BCF71C37C3}"/>
    <hyperlink ref="F1746" r:id="rId3490" display="https://www.zipcodestogo.com/Genesee/NY/" xr:uid="{6E683204-9D28-4FA8-B096-122A34BCD4AF}"/>
    <hyperlink ref="E1747" r:id="rId3491" display="https://www.zipcodestogo.com/Batavia/NY/14021/" xr:uid="{8FFD5787-92EB-4C3B-B2E9-BEAF9F29DD6D}"/>
    <hyperlink ref="F1747" r:id="rId3492" display="https://www.zipcodestogo.com/Genesee/NY/" xr:uid="{7D6F7E9F-CADD-45B9-B9AB-69BC59720B20}"/>
    <hyperlink ref="E1748" r:id="rId3493" display="https://www.zipcodestogo.com/Bliss/NY/14024/" xr:uid="{7F8C2587-9E96-4B6B-933D-58D87E6A6F55}"/>
    <hyperlink ref="F1748" r:id="rId3494" display="https://www.zipcodestogo.com/Wyoming/NY/" xr:uid="{A14604D4-52BD-4CD7-AE65-F5E201C341E7}"/>
    <hyperlink ref="E1749" r:id="rId3495" display="https://www.zipcodestogo.com/Boston/NY/14025/" xr:uid="{3BCAAF76-3FCA-4EEB-B4F4-C67ECE3AB2D3}"/>
    <hyperlink ref="F1749" r:id="rId3496" display="https://www.zipcodestogo.com/Erie/NY/" xr:uid="{8B4E29FB-79CF-45B3-BCA8-306753C4F224}"/>
    <hyperlink ref="E1750" r:id="rId3497" display="https://www.zipcodestogo.com/Bowmansville/NY/14026/" xr:uid="{E6C0F47E-8210-48FE-8654-FB0554350ED8}"/>
    <hyperlink ref="F1750" r:id="rId3498" display="https://www.zipcodestogo.com/Erie/NY/" xr:uid="{5CE52C11-778D-4B30-A011-036D7E16009E}"/>
    <hyperlink ref="E1751" r:id="rId3499" display="https://www.zipcodestogo.com/Brant/NY/14027/" xr:uid="{087D5347-7199-428F-A8C9-C5E758B5F59A}"/>
    <hyperlink ref="F1751" r:id="rId3500" display="https://www.zipcodestogo.com/Erie/NY/" xr:uid="{1F1CC24B-A283-4162-8B14-8E65814ABF35}"/>
    <hyperlink ref="E1752" r:id="rId3501" display="https://www.zipcodestogo.com/Burt/NY/14028/" xr:uid="{5C6F9C47-1C93-45B7-A399-4AB664D8B230}"/>
    <hyperlink ref="F1752" r:id="rId3502" display="https://www.zipcodestogo.com/Niagara/NY/" xr:uid="{E130FCC0-21C0-493D-A763-78D3FA2D8151}"/>
    <hyperlink ref="E1753" r:id="rId3503" display="https://www.zipcodestogo.com/Centerville/NY/14029/" xr:uid="{EF01728A-C932-47E8-A2EC-A8D93A265197}"/>
    <hyperlink ref="F1753" r:id="rId3504" display="https://www.zipcodestogo.com/Allegany/NY/" xr:uid="{6B2C7855-15CE-4405-BBED-EC47ECC1672F}"/>
    <hyperlink ref="E1754" r:id="rId3505" display="https://www.zipcodestogo.com/Chaffee/NY/14030/" xr:uid="{55774BED-2BB5-49F9-BC0A-3EA67EF21127}"/>
    <hyperlink ref="F1754" r:id="rId3506" display="https://www.zipcodestogo.com/Erie/NY/" xr:uid="{6F9229C5-F546-43AC-993E-B8B68DC050BC}"/>
    <hyperlink ref="E1755" r:id="rId3507" display="https://www.zipcodestogo.com/Clarence/NY/14031/" xr:uid="{9D843E99-323A-4046-BBFD-22237B154E2E}"/>
    <hyperlink ref="F1755" r:id="rId3508" display="https://www.zipcodestogo.com/Erie/NY/" xr:uid="{FD90BAAB-DDD2-41C9-A11A-751E704D26C4}"/>
    <hyperlink ref="E1756" r:id="rId3509" display="https://www.zipcodestogo.com/Clarence Center/NY/14032/" xr:uid="{513A2A0E-B3CE-4122-B812-A88DDE555A22}"/>
    <hyperlink ref="F1756" r:id="rId3510" display="https://www.zipcodestogo.com/Erie/NY/" xr:uid="{F627E82B-A362-4E51-89CF-78EE20F3A61E}"/>
    <hyperlink ref="E1757" r:id="rId3511" display="https://www.zipcodestogo.com/Colden/NY/14033/" xr:uid="{C239E985-BBE5-4A91-A83E-3A878F877975}"/>
    <hyperlink ref="F1757" r:id="rId3512" display="https://www.zipcodestogo.com/Erie/NY/" xr:uid="{927C8E29-032A-4BCE-B210-823EE7F47378}"/>
    <hyperlink ref="E1758" r:id="rId3513" display="https://www.zipcodestogo.com/Collins/NY/14034/" xr:uid="{982646DC-50CC-49FF-8BBE-0DA91AB4066D}"/>
    <hyperlink ref="F1758" r:id="rId3514" display="https://www.zipcodestogo.com/Erie/NY/" xr:uid="{B49ACA11-B658-444E-85C8-7E30EE8931F2}"/>
    <hyperlink ref="E1759" r:id="rId3515" display="https://www.zipcodestogo.com/Collins Center/NY/14035/" xr:uid="{15902A89-E78C-4466-B533-6C87BDE6740A}"/>
    <hyperlink ref="F1759" r:id="rId3516" display="https://www.zipcodestogo.com/Erie/NY/" xr:uid="{83FD2AFB-5928-4EF4-8B79-FEAA41F934E0}"/>
    <hyperlink ref="E1760" r:id="rId3517" display="https://www.zipcodestogo.com/Corfu/NY/14036/" xr:uid="{1B664089-A8C8-4A51-8B02-25A0FC084180}"/>
    <hyperlink ref="F1760" r:id="rId3518" display="https://www.zipcodestogo.com/Genesee/NY/" xr:uid="{C0DC0C4C-BE37-43E6-B7E9-11688392B8DE}"/>
    <hyperlink ref="E1761" r:id="rId3519" display="https://www.zipcodestogo.com/Cowlesville/NY/14037/" xr:uid="{DF3B423F-98D3-466E-89F8-D432C2073511}"/>
    <hyperlink ref="F1761" r:id="rId3520" display="https://www.zipcodestogo.com/Wyoming/NY/" xr:uid="{5486C38F-448D-45A7-AFF7-05170C381BDF}"/>
    <hyperlink ref="E1762" r:id="rId3521" display="https://www.zipcodestogo.com/Crittenden/NY/14038/" xr:uid="{971B386A-B77A-4362-B747-C51DBE2F3EDD}"/>
    <hyperlink ref="F1762" r:id="rId3522" display="https://www.zipcodestogo.com/Erie/NY/" xr:uid="{E8831786-583D-42AD-B17D-700072346084}"/>
    <hyperlink ref="E1763" r:id="rId3523" display="https://www.zipcodestogo.com/Dale/NY/14039/" xr:uid="{8F1ADA03-3B11-4CDF-AA5B-8087FEC35A07}"/>
    <hyperlink ref="F1763" r:id="rId3524" display="https://www.zipcodestogo.com/Wyoming/NY/" xr:uid="{02E81F99-34C3-44CB-BFA7-7BB400FC9AEA}"/>
    <hyperlink ref="E1764" r:id="rId3525" display="https://www.zipcodestogo.com/Darien Center/NY/14040/" xr:uid="{B69F0B36-73AA-4F6F-BB62-04E85BBB8D80}"/>
    <hyperlink ref="F1764" r:id="rId3526" display="https://www.zipcodestogo.com/Genesee/NY/" xr:uid="{B6DCB8F7-6DDA-4CD2-A356-077D7FA1AFC7}"/>
    <hyperlink ref="E1765" r:id="rId3527" display="https://www.zipcodestogo.com/Dayton/NY/14041/" xr:uid="{1BD34388-089F-45EC-80B0-FDE85E9A0389}"/>
    <hyperlink ref="F1765" r:id="rId3528" display="https://www.zipcodestogo.com/Cattaraugus/NY/" xr:uid="{63C64FD4-B9FB-4EB1-8D90-238FE67C9132}"/>
    <hyperlink ref="E1766" r:id="rId3529" display="https://www.zipcodestogo.com/Delevan/NY/14042/" xr:uid="{3832140E-45E4-4A85-818B-1657720D4A54}"/>
    <hyperlink ref="F1766" r:id="rId3530" display="https://www.zipcodestogo.com/Cattaraugus/NY/" xr:uid="{2B165509-362A-4CDA-8CCE-8357F4390789}"/>
    <hyperlink ref="E1767" r:id="rId3531" display="https://www.zipcodestogo.com/Depew/NY/14043/" xr:uid="{5904E4E7-E6AA-4A35-A2EB-97AFB46CB261}"/>
    <hyperlink ref="F1767" r:id="rId3532" display="https://www.zipcodestogo.com/Erie/NY/" xr:uid="{CBDD8459-81A9-4C01-99D4-1A6772345F7E}"/>
    <hyperlink ref="E1768" r:id="rId3533" display="https://www.zipcodestogo.com/Derby/NY/14047/" xr:uid="{310CAABC-E751-401B-96B5-F5A54F0E67BC}"/>
    <hyperlink ref="F1768" r:id="rId3534" display="https://www.zipcodestogo.com/Erie/NY/" xr:uid="{4D7EBAF6-71AB-48B3-935E-4B4DDBE8F8F7}"/>
    <hyperlink ref="E1769" r:id="rId3535" display="https://www.zipcodestogo.com/Dunkirk/NY/14048/" xr:uid="{CF1DC994-18CF-4D04-A33A-24679D449C2C}"/>
    <hyperlink ref="F1769" r:id="rId3536" display="https://www.zipcodestogo.com/Chautauqua/NY/" xr:uid="{49F51B7B-E234-4140-9E75-E2306A44395F}"/>
    <hyperlink ref="E1770" r:id="rId3537" display="https://www.zipcodestogo.com/East Amherst/NY/14051/" xr:uid="{10F689F4-74AB-4E16-8490-ED6A8510E027}"/>
    <hyperlink ref="F1770" r:id="rId3538" display="https://www.zipcodestogo.com/Erie/NY/" xr:uid="{23D9AAB1-1175-4B95-962A-084B44C59904}"/>
    <hyperlink ref="E1771" r:id="rId3539" display="https://www.zipcodestogo.com/East Aurora/NY/14052/" xr:uid="{6D6EECCA-BBF0-46E9-A594-EEA98150BFE0}"/>
    <hyperlink ref="F1771" r:id="rId3540" display="https://www.zipcodestogo.com/Erie/NY/" xr:uid="{AA5B8863-9C29-4B49-AA8B-C65A00B898F2}"/>
    <hyperlink ref="E1772" r:id="rId3541" display="https://www.zipcodestogo.com/East Bethany/NY/14054/" xr:uid="{B650908B-409E-4F68-AEC6-1B17412A4C4B}"/>
    <hyperlink ref="F1772" r:id="rId3542" display="https://www.zipcodestogo.com/Genesee/NY/" xr:uid="{8538F343-881B-4A13-BB10-28A4A67DD35D}"/>
    <hyperlink ref="E1773" r:id="rId3543" display="https://www.zipcodestogo.com/East Concord/NY/14055/" xr:uid="{34E885EE-447F-4317-A7A2-FB753AFC1EB4}"/>
    <hyperlink ref="F1773" r:id="rId3544" display="https://www.zipcodestogo.com/Erie/NY/" xr:uid="{0708F3F0-D957-466F-B81F-6F802B85444B}"/>
    <hyperlink ref="E1774" r:id="rId3545" display="https://www.zipcodestogo.com/East Pembroke/NY/14056/" xr:uid="{3EE2A77D-3A13-4FF1-9E85-DBD07DBBFB68}"/>
    <hyperlink ref="F1774" r:id="rId3546" display="https://www.zipcodestogo.com/Genesee/NY/" xr:uid="{4D555C0F-605B-4301-A169-9A26D5F21CDE}"/>
    <hyperlink ref="E1775" r:id="rId3547" display="https://www.zipcodestogo.com/Eden/NY/14057/" xr:uid="{D2CDF173-F309-47B0-8869-C71D4572A73A}"/>
    <hyperlink ref="F1775" r:id="rId3548" display="https://www.zipcodestogo.com/Erie/NY/" xr:uid="{AD77372A-E471-4538-B280-47451348CF60}"/>
    <hyperlink ref="E1776" r:id="rId3549" display="https://www.zipcodestogo.com/Elba/NY/14058/" xr:uid="{3B1B52EE-6587-49D8-B349-F916E410D9EF}"/>
    <hyperlink ref="F1776" r:id="rId3550" display="https://www.zipcodestogo.com/Genesee/NY/" xr:uid="{BD617F69-4BBE-4327-93E8-8E1561112946}"/>
    <hyperlink ref="E1777" r:id="rId3551" display="https://www.zipcodestogo.com/Elma/NY/14059/" xr:uid="{89E5AB0A-674E-4DFD-AA50-4681169912B0}"/>
    <hyperlink ref="F1777" r:id="rId3552" display="https://www.zipcodestogo.com/Erie/NY/" xr:uid="{BCA12075-3852-4F16-93FC-4C7E5A8C273D}"/>
    <hyperlink ref="E1778" r:id="rId3553" display="https://www.zipcodestogo.com/Farmersville Station/NY/14060/" xr:uid="{2F89BA55-1A73-4EDC-9A12-F84EDB95F76B}"/>
    <hyperlink ref="F1778" r:id="rId3554" display="https://www.zipcodestogo.com/Cattaraugus/NY/" xr:uid="{877ED05B-F6EE-4006-8429-600188B215DD}"/>
    <hyperlink ref="E1779" r:id="rId3555" display="https://www.zipcodestogo.com/Farnham/NY/14061/" xr:uid="{D9D020D6-FF12-49CF-A207-5C279809E827}"/>
    <hyperlink ref="F1779" r:id="rId3556" display="https://www.zipcodestogo.com/Erie/NY/" xr:uid="{8D160006-7408-43C2-A73C-06697D73E1C1}"/>
    <hyperlink ref="E1780" r:id="rId3557" display="https://www.zipcodestogo.com/Forestville/NY/14062/" xr:uid="{6BD9C7B5-B90F-4813-BD79-DAEF7E2C0BDD}"/>
    <hyperlink ref="F1780" r:id="rId3558" display="https://www.zipcodestogo.com/Chautauqua/NY/" xr:uid="{DB6817E5-FFE7-4F39-AE55-F5599F545E58}"/>
    <hyperlink ref="E1781" r:id="rId3559" display="https://www.zipcodestogo.com/Fredonia/NY/14063/" xr:uid="{8AE4A911-1094-4AE4-946C-0C8396EED3AB}"/>
    <hyperlink ref="F1781" r:id="rId3560" display="https://www.zipcodestogo.com/Chautauqua/NY/" xr:uid="{DFC756EC-B7DA-4E8E-9244-7D10CCEEB385}"/>
    <hyperlink ref="E1782" r:id="rId3561" display="https://www.zipcodestogo.com/Freedom/NY/14065/" xr:uid="{D107AFBA-DE22-4EC1-9E63-5882CC783161}"/>
    <hyperlink ref="F1782" r:id="rId3562" display="https://www.zipcodestogo.com/Cattaraugus/NY/" xr:uid="{1BC60DD5-057C-410D-B3EA-A5E345106C09}"/>
    <hyperlink ref="E1783" r:id="rId3563" display="https://www.zipcodestogo.com/Gainesville/NY/14066/" xr:uid="{47434E7D-6B95-47DF-B8A6-1F1220771EB4}"/>
    <hyperlink ref="F1783" r:id="rId3564" display="https://www.zipcodestogo.com/Wyoming/NY/" xr:uid="{1507BAEF-D8D1-4DD6-9322-5553778B8A5B}"/>
    <hyperlink ref="E1784" r:id="rId3565" display="https://www.zipcodestogo.com/Gasport/NY/14067/" xr:uid="{7104097E-9CC0-4103-9701-8834B688F9F7}"/>
    <hyperlink ref="F1784" r:id="rId3566" display="https://www.zipcodestogo.com/Niagara/NY/" xr:uid="{CF3B90B2-EA27-494D-92CE-87AB7ACFAECE}"/>
    <hyperlink ref="E1785" r:id="rId3567" display="https://www.zipcodestogo.com/Getzville/NY/14068/" xr:uid="{625B6378-D949-4A75-B7D7-13AD5C24EDE0}"/>
    <hyperlink ref="F1785" r:id="rId3568" display="https://www.zipcodestogo.com/Erie/NY/" xr:uid="{30957D9C-EABC-4455-98C1-CC1A671341D6}"/>
    <hyperlink ref="E1786" r:id="rId3569" display="https://www.zipcodestogo.com/Glenwood/NY/14069/" xr:uid="{EE883FEE-90F5-4558-AC38-4646352C63CF}"/>
    <hyperlink ref="F1786" r:id="rId3570" display="https://www.zipcodestogo.com/Erie/NY/" xr:uid="{FF9B47FE-8AB1-481A-A21E-B0CA35BDEE85}"/>
    <hyperlink ref="E1787" r:id="rId3571" display="https://www.zipcodestogo.com/Gowanda/NY/14070/" xr:uid="{A4B9FD18-6B1C-45C6-9EF9-887C2409D84A}"/>
    <hyperlink ref="F1787" r:id="rId3572" display="https://www.zipcodestogo.com/Cattaraugus/NY/" xr:uid="{D21CD941-7B2A-4BD7-8B3E-7389C79B19F9}"/>
    <hyperlink ref="E1788" r:id="rId3573" display="https://www.zipcodestogo.com/Grand Island/NY/14072/" xr:uid="{F5C6D5B8-02C3-4790-9027-21F6CBC430FC}"/>
    <hyperlink ref="F1788" r:id="rId3574" display="https://www.zipcodestogo.com/Erie/NY/" xr:uid="{ADCAFE01-0F88-4673-A080-1A75BF9290D0}"/>
    <hyperlink ref="E1789" r:id="rId3575" display="https://www.zipcodestogo.com/Hamburg/NY/14075/" xr:uid="{E91818FC-9D55-4A26-B5A0-6FE66829EF71}"/>
    <hyperlink ref="F1789" r:id="rId3576" display="https://www.zipcodestogo.com/Erie/NY/" xr:uid="{EA8CDE0B-4C01-44DF-9F89-736016A93E4D}"/>
    <hyperlink ref="E1790" r:id="rId3577" display="https://www.zipcodestogo.com/Holland/NY/14080/" xr:uid="{D32016E1-D646-470C-9156-B3A4EA72F720}"/>
    <hyperlink ref="F1790" r:id="rId3578" display="https://www.zipcodestogo.com/Erie/NY/" xr:uid="{158D1282-E659-4DF4-BC32-585D8E60CA14}"/>
    <hyperlink ref="E1791" r:id="rId3579" display="https://www.zipcodestogo.com/Irving/NY/14081/" xr:uid="{361F43E9-705F-4AAA-B299-3A00C3A300D7}"/>
    <hyperlink ref="F1791" r:id="rId3580" display="https://www.zipcodestogo.com/Chautauqua/NY/" xr:uid="{64467162-E8E6-4071-9C92-C98FAA85678F}"/>
    <hyperlink ref="E1792" r:id="rId3581" display="https://www.zipcodestogo.com/Java Center/NY/14082/" xr:uid="{6C6C2F6A-A8D3-468A-8463-02549D02AF3B}"/>
    <hyperlink ref="F1792" r:id="rId3582" display="https://www.zipcodestogo.com/Wyoming/NY/" xr:uid="{6002B5F0-9C0A-409B-87CE-538BE5849963}"/>
    <hyperlink ref="E1793" r:id="rId3583" display="https://www.zipcodestogo.com/Java Village/NY/14083/" xr:uid="{3B24485F-A3AA-439F-A7EA-CE673A5B3DAB}"/>
    <hyperlink ref="F1793" r:id="rId3584" display="https://www.zipcodestogo.com/Wyoming/NY/" xr:uid="{D8EAFF74-2600-417C-8ACF-A8A9CE354AE8}"/>
    <hyperlink ref="E1794" r:id="rId3585" display="https://www.zipcodestogo.com/Lake View/NY/14085/" xr:uid="{62CACA7D-A27F-4E6B-BE6F-98A1F4C05FA4}"/>
    <hyperlink ref="F1794" r:id="rId3586" display="https://www.zipcodestogo.com/Erie/NY/" xr:uid="{6543590B-529A-405E-A382-55471ADEA620}"/>
    <hyperlink ref="E1795" r:id="rId3587" display="https://www.zipcodestogo.com/Lancaster/NY/14086/" xr:uid="{F4A6B63C-251E-46AB-BF02-0B932764A9C1}"/>
    <hyperlink ref="F1795" r:id="rId3588" display="https://www.zipcodestogo.com/Erie/NY/" xr:uid="{3FC96269-0603-4CFE-88E8-3FFC16649088}"/>
    <hyperlink ref="E1796" r:id="rId3589" display="https://www.zipcodestogo.com/Lawtons/NY/14091/" xr:uid="{8B2A7C7E-91AD-484B-B69E-69BCDD4636DE}"/>
    <hyperlink ref="F1796" r:id="rId3590" display="https://www.zipcodestogo.com/Erie/NY/" xr:uid="{1E2955D6-4856-4F58-BB49-C98FE0FB5624}"/>
    <hyperlink ref="E1797" r:id="rId3591" display="https://www.zipcodestogo.com/Lewiston/NY/14092/" xr:uid="{9848CAFA-2DFF-4668-967F-80FD08ADF1CB}"/>
    <hyperlink ref="F1797" r:id="rId3592" display="https://www.zipcodestogo.com/Niagara/NY/" xr:uid="{4EA33EEC-67E3-4091-BDEA-D3B41303C3B3}"/>
    <hyperlink ref="E1798" r:id="rId3593" display="https://www.zipcodestogo.com/Lockport/NY/14094/" xr:uid="{BC7A95ED-F5B7-40E6-A5E0-2F5FD5C34FC5}"/>
    <hyperlink ref="F1798" r:id="rId3594" display="https://www.zipcodestogo.com/Niagara/NY/" xr:uid="{68961B3D-D53F-465A-938D-B27A6400C66B}"/>
    <hyperlink ref="E1799" r:id="rId3595" display="https://www.zipcodestogo.com/Lockport/NY/14095/" xr:uid="{FAF2F134-EEAB-4909-864D-5F6AE5A03496}"/>
    <hyperlink ref="F1799" r:id="rId3596" display="https://www.zipcodestogo.com/Niagara/NY/" xr:uid="{C916C072-D22D-4C63-8848-CB4CB724F4EC}"/>
    <hyperlink ref="E1800" r:id="rId3597" display="https://www.zipcodestogo.com/Lyndonville/NY/14098/" xr:uid="{372DD1C1-49CA-4E60-96AB-B68EE10FEB6C}"/>
    <hyperlink ref="F1800" r:id="rId3598" display="https://www.zipcodestogo.com/Orleans/NY/" xr:uid="{5709E003-F7EC-4587-AC1D-B5A2E53E6441}"/>
    <hyperlink ref="E1801" r:id="rId3599" display="https://www.zipcodestogo.com/Machias/NY/14101/" xr:uid="{2082385F-B451-4F15-BC92-DB239BD69BA5}"/>
    <hyperlink ref="F1801" r:id="rId3600" display="https://www.zipcodestogo.com/Cattaraugus/NY/" xr:uid="{6BE9230F-E0CF-4DF1-922D-95239DFE7944}"/>
    <hyperlink ref="E1802" r:id="rId3601" display="https://www.zipcodestogo.com/Marilla/NY/14102/" xr:uid="{B17E63FF-1934-476E-AE9C-7A1F6F788B32}"/>
    <hyperlink ref="F1802" r:id="rId3602" display="https://www.zipcodestogo.com/Erie/NY/" xr:uid="{B38A5397-ED47-4D2B-811D-A27696047FCC}"/>
    <hyperlink ref="E1803" r:id="rId3603" display="https://www.zipcodestogo.com/Medina/NY/14103/" xr:uid="{DF31B272-5E49-4A7C-8BAB-B9FBF2FC4796}"/>
    <hyperlink ref="F1803" r:id="rId3604" display="https://www.zipcodestogo.com/Orleans/NY/" xr:uid="{EA0EED59-732B-4DA3-BA07-A165B21C4BE3}"/>
    <hyperlink ref="E1804" r:id="rId3605" display="https://www.zipcodestogo.com/Middleport/NY/14105/" xr:uid="{B0C0EBE9-CF67-465C-91B7-DEFA4E6CF414}"/>
    <hyperlink ref="F1804" r:id="rId3606" display="https://www.zipcodestogo.com/Niagara/NY/" xr:uid="{0E93119F-05C9-4C7C-BF96-9B95BA896958}"/>
    <hyperlink ref="E1805" r:id="rId3607" display="https://www.zipcodestogo.com/Model City/NY/14107/" xr:uid="{CE65481B-8051-48A9-93DA-03E73292E1AC}"/>
    <hyperlink ref="F1805" r:id="rId3608" display="https://www.zipcodestogo.com/Niagara/NY/" xr:uid="{24B6C0A5-10D4-4E52-9D60-F059EA3F9172}"/>
    <hyperlink ref="E1806" r:id="rId3609" display="https://www.zipcodestogo.com/Newfane/NY/14108/" xr:uid="{920CE985-7B0A-4FD0-9C01-79BDF40EB3FE}"/>
    <hyperlink ref="F1806" r:id="rId3610" display="https://www.zipcodestogo.com/Niagara/NY/" xr:uid="{CD3CC0CB-AC97-459E-BFBB-F627B5046045}"/>
    <hyperlink ref="E1807" r:id="rId3611" display="https://www.zipcodestogo.com/Niagara University/NY/14109/" xr:uid="{BB78A957-163B-4112-AA3F-0061A03C0228}"/>
    <hyperlink ref="F1807" r:id="rId3612" display="https://www.zipcodestogo.com/Niagara/NY/" xr:uid="{D635E119-2B7A-4101-9801-D40C21983067}"/>
    <hyperlink ref="E1808" r:id="rId3613" display="https://www.zipcodestogo.com/North Boston/NY/14110/" xr:uid="{A9CD2F83-4F9F-463A-9F4A-D9E58C1FB017}"/>
    <hyperlink ref="F1808" r:id="rId3614" display="https://www.zipcodestogo.com/Erie/NY/" xr:uid="{EBA0EE71-08CE-423F-8CFB-7FD917A7CD21}"/>
    <hyperlink ref="E1809" r:id="rId3615" display="https://www.zipcodestogo.com/North Collins/NY/14111/" xr:uid="{D50508B5-43DD-433C-913D-4382D27EA6B0}"/>
    <hyperlink ref="F1809" r:id="rId3616" display="https://www.zipcodestogo.com/Erie/NY/" xr:uid="{545CCD8D-BB96-4F2B-A670-6022BC44A9EE}"/>
    <hyperlink ref="E1810" r:id="rId3617" display="https://www.zipcodestogo.com/North Evans/NY/14112/" xr:uid="{E148C963-7BC8-4A51-9275-A4294734E9FB}"/>
    <hyperlink ref="F1810" r:id="rId3618" display="https://www.zipcodestogo.com/Erie/NY/" xr:uid="{EC32BF37-CB38-4241-B66C-EC09655D698F}"/>
    <hyperlink ref="E1811" r:id="rId3619" display="https://www.zipcodestogo.com/North Java/NY/14113/" xr:uid="{45F5E686-A19B-4633-BDB4-595B7785E554}"/>
    <hyperlink ref="F1811" r:id="rId3620" display="https://www.zipcodestogo.com/Wyoming/NY/" xr:uid="{CEE8947F-2BEB-42F2-83E4-9FC6C6AEF1C3}"/>
    <hyperlink ref="E1812" r:id="rId3621" display="https://www.zipcodestogo.com/North Tonawanda/NY/14120/" xr:uid="{22675E36-6386-4726-889F-AB25BDCB9D9A}"/>
    <hyperlink ref="F1812" r:id="rId3622" display="https://www.zipcodestogo.com/Niagara/NY/" xr:uid="{A7FECF76-50C8-4CA2-9F5A-8F0065D98AD0}"/>
    <hyperlink ref="E1813" r:id="rId3623" display="https://www.zipcodestogo.com/Oakfield/NY/14125/" xr:uid="{482DB4E3-09BA-48BC-9A5A-2F754D62763E}"/>
    <hyperlink ref="F1813" r:id="rId3624" display="https://www.zipcodestogo.com/Genesee/NY/" xr:uid="{722069AB-4816-48EB-BD2E-0F32208AF4AE}"/>
    <hyperlink ref="E1814" r:id="rId3625" display="https://www.zipcodestogo.com/Olcott/NY/14126/" xr:uid="{297C81A0-8603-434D-BE91-6EA34DAB37CE}"/>
    <hyperlink ref="F1814" r:id="rId3626" display="https://www.zipcodestogo.com/Niagara/NY/" xr:uid="{AC304590-90D7-46EA-A0B6-F055BBD6E297}"/>
    <hyperlink ref="E1815" r:id="rId3627" display="https://www.zipcodestogo.com/Orchard Park/NY/14127/" xr:uid="{038824F8-7AC9-4058-8C76-C82110F8E3C6}"/>
    <hyperlink ref="F1815" r:id="rId3628" display="https://www.zipcodestogo.com/Erie/NY/" xr:uid="{A383EA01-31ED-4D33-8E3E-147713627550}"/>
    <hyperlink ref="E1816" r:id="rId3629" display="https://www.zipcodestogo.com/Perrysburg/NY/14129/" xr:uid="{5735D11D-2409-4D35-92FB-C556AB0E9E18}"/>
    <hyperlink ref="F1816" r:id="rId3630" display="https://www.zipcodestogo.com/Cattaraugus/NY/" xr:uid="{66656383-6CB8-47A7-A5E4-B82D19188845}"/>
    <hyperlink ref="E1817" r:id="rId3631" display="https://www.zipcodestogo.com/Pike/NY/14130/" xr:uid="{177815B4-F2B2-42C1-8D25-B516CDA4F6E0}"/>
    <hyperlink ref="F1817" r:id="rId3632" display="https://www.zipcodestogo.com/Wyoming/NY/" xr:uid="{5997DE69-C6FC-4D80-A0FF-85657E141A84}"/>
    <hyperlink ref="E1818" r:id="rId3633" display="https://www.zipcodestogo.com/Ransomville/NY/14131/" xr:uid="{8F859B48-1939-44EA-87B5-20834A7349CA}"/>
    <hyperlink ref="F1818" r:id="rId3634" display="https://www.zipcodestogo.com/Niagara/NY/" xr:uid="{F18DD088-8A84-4874-9B61-91B9F147BEE8}"/>
    <hyperlink ref="E1819" r:id="rId3635" display="https://www.zipcodestogo.com/Sanborn/NY/14132/" xr:uid="{AC16F9F7-19C9-494B-A8A1-B712F02C1ED7}"/>
    <hyperlink ref="F1819" r:id="rId3636" display="https://www.zipcodestogo.com/Niagara/NY/" xr:uid="{51409801-9798-418C-ADD8-FEBC544144DA}"/>
    <hyperlink ref="E1820" r:id="rId3637" display="https://www.zipcodestogo.com/Sandusky/NY/14133/" xr:uid="{DE0B0C1D-E352-4955-889F-DD879D750AED}"/>
    <hyperlink ref="F1820" r:id="rId3638" display="https://www.zipcodestogo.com/Cattaraugus/NY/" xr:uid="{5A8461E0-6633-486C-BCFA-E8A3407E4D40}"/>
    <hyperlink ref="E1821" r:id="rId3639" display="https://www.zipcodestogo.com/Sardinia/NY/14134/" xr:uid="{9AB88915-907E-4129-B736-854DF28FA29A}"/>
    <hyperlink ref="F1821" r:id="rId3640" display="https://www.zipcodestogo.com/Erie/NY/" xr:uid="{D8003D2E-7D8C-43DF-ACAA-80050F06BAC3}"/>
    <hyperlink ref="E1822" r:id="rId3641" display="https://www.zipcodestogo.com/Sheridan/NY/14135/" xr:uid="{1B14A61B-AE93-42E8-8949-53F1125D88C7}"/>
    <hyperlink ref="F1822" r:id="rId3642" display="https://www.zipcodestogo.com/Chautauqua/NY/" xr:uid="{5C3D6E3B-2C39-401D-8781-948B439BBECB}"/>
    <hyperlink ref="E1823" r:id="rId3643" display="https://www.zipcodestogo.com/Silver Creek/NY/14136/" xr:uid="{24AF8854-12DE-4FA9-A522-1B63DB6C77C2}"/>
    <hyperlink ref="F1823" r:id="rId3644" display="https://www.zipcodestogo.com/Chautauqua/NY/" xr:uid="{746C49F5-D28C-4795-8BF5-36F07F109421}"/>
    <hyperlink ref="E1824" r:id="rId3645" display="https://www.zipcodestogo.com/South Dayton/NY/14138/" xr:uid="{BCA53B3B-A688-4FC9-971F-0E57D7D0A5EB}"/>
    <hyperlink ref="F1824" r:id="rId3646" display="https://www.zipcodestogo.com/Cattaraugus/NY/" xr:uid="{14879626-45C5-4FDD-BF0B-047D760BB429}"/>
    <hyperlink ref="E1825" r:id="rId3647" display="https://www.zipcodestogo.com/South Wales/NY/14139/" xr:uid="{3B47F824-386B-4D39-A2DA-7678A9839B81}"/>
    <hyperlink ref="F1825" r:id="rId3648" display="https://www.zipcodestogo.com/Erie/NY/" xr:uid="{BC5EB1CE-DD17-4B7B-B912-11C3248D9A00}"/>
    <hyperlink ref="E1826" r:id="rId3649" display="https://www.zipcodestogo.com/Spring Brook/NY/14140/" xr:uid="{464C7194-22F0-483B-A994-3A18FB57ADBE}"/>
    <hyperlink ref="F1826" r:id="rId3650" display="https://www.zipcodestogo.com/Erie/NY/" xr:uid="{49704238-1E7D-41BC-860A-64CFEFB1FFFD}"/>
    <hyperlink ref="E1827" r:id="rId3651" display="https://www.zipcodestogo.com/Springville/NY/14141/" xr:uid="{330ABFC8-3A38-4423-8A61-AE2F34F3E71B}"/>
    <hyperlink ref="F1827" r:id="rId3652" display="https://www.zipcodestogo.com/Erie/NY/" xr:uid="{BEA8C0E8-6A3B-4BD5-801E-A514BE4F1A04}"/>
    <hyperlink ref="E1828" r:id="rId3653" display="https://www.zipcodestogo.com/Stafford/NY/14143/" xr:uid="{3BF22B92-4593-480E-B82B-661A2823BB49}"/>
    <hyperlink ref="F1828" r:id="rId3654" display="https://www.zipcodestogo.com/Genesee/NY/" xr:uid="{B005E731-32AE-42AC-9E00-95CFB4939474}"/>
    <hyperlink ref="E1829" r:id="rId3655" display="https://www.zipcodestogo.com/Stella Niagara/NY/14144/" xr:uid="{2C38C75A-882E-4AEE-B86A-C06969035B94}"/>
    <hyperlink ref="F1829" r:id="rId3656" display="https://www.zipcodestogo.com/Niagara/NY/" xr:uid="{4B7A4563-DCC4-4E4D-93BF-B3A966D0784E}"/>
    <hyperlink ref="E1830" r:id="rId3657" display="https://www.zipcodestogo.com/Strykersville/NY/14145/" xr:uid="{8A467FD7-E163-45DB-A260-61F031AC591A}"/>
    <hyperlink ref="F1830" r:id="rId3658" display="https://www.zipcodestogo.com/Wyoming/NY/" xr:uid="{2A4AD071-CAB9-4048-BB7A-1B2EC6669469}"/>
    <hyperlink ref="E1831" r:id="rId3659" display="https://www.zipcodestogo.com/Tonawanda/NY/14150/" xr:uid="{EC4C7D39-B59E-4F59-BEE8-636E3151E201}"/>
    <hyperlink ref="F1831" r:id="rId3660" display="https://www.zipcodestogo.com/Erie/NY/" xr:uid="{D0CEF48A-0072-4FED-A547-F588F167E65F}"/>
    <hyperlink ref="E1832" r:id="rId3661" display="https://www.zipcodestogo.com/Tonawanda/NY/14151/" xr:uid="{9C06B8F4-58BE-4799-9796-8855D35DEEAF}"/>
    <hyperlink ref="F1832" r:id="rId3662" display="https://www.zipcodestogo.com/Erie/NY/" xr:uid="{6B68B052-6381-44D1-A999-64A99D8ED5F8}"/>
    <hyperlink ref="E1833" r:id="rId3663" display="https://www.zipcodestogo.com/Van Buren Point/NY/14166/" xr:uid="{03E2E566-2F82-4277-8C8E-4AA9663B5461}"/>
    <hyperlink ref="F1833" r:id="rId3664" display="https://www.zipcodestogo.com/Chautauqua/NY/" xr:uid="{AA0B249F-1B2E-45F9-B45F-9B28100FBA21}"/>
    <hyperlink ref="E1834" r:id="rId3665" display="https://www.zipcodestogo.com/Varysburg/NY/14167/" xr:uid="{A7222A7C-AAFE-417E-9AE7-6A707CC0E4E5}"/>
    <hyperlink ref="F1834" r:id="rId3666" display="https://www.zipcodestogo.com/Wyoming/NY/" xr:uid="{C6A3BE2E-A94B-4D47-8C85-0FDDE9A65802}"/>
    <hyperlink ref="E1835" r:id="rId3667" display="https://www.zipcodestogo.com/Versailles/NY/14168/" xr:uid="{9329F1B9-9810-401F-A63C-E0BCD0AD3386}"/>
    <hyperlink ref="F1835" r:id="rId3668" display="https://www.zipcodestogo.com/Cattaraugus/NY/" xr:uid="{07B95E7A-D6A4-4E68-9F77-D76CFF666D42}"/>
    <hyperlink ref="E1836" r:id="rId3669" display="https://www.zipcodestogo.com/Wales Center/NY/14169/" xr:uid="{2EDCCC14-EC0D-4066-8867-D4D293CFA4B8}"/>
    <hyperlink ref="F1836" r:id="rId3670" display="https://www.zipcodestogo.com/Erie/NY/" xr:uid="{9DB34AFB-E92A-4547-8403-2AC2DBCED4FD}"/>
    <hyperlink ref="E1837" r:id="rId3671" display="https://www.zipcodestogo.com/West Falls/NY/14170/" xr:uid="{72E6D0E1-94A3-4D72-AE5A-39C19E2B5D9C}"/>
    <hyperlink ref="F1837" r:id="rId3672" display="https://www.zipcodestogo.com/Erie/NY/" xr:uid="{9A402983-9ED4-41D2-BF4A-95A646CE8833}"/>
    <hyperlink ref="E1838" r:id="rId3673" display="https://www.zipcodestogo.com/West Valley/NY/14171/" xr:uid="{657845C4-5D49-4617-A1F8-5A61612A4CF4}"/>
    <hyperlink ref="F1838" r:id="rId3674" display="https://www.zipcodestogo.com/Cattaraugus/NY/" xr:uid="{A48671FE-C5D5-4889-ABF5-FD3C156FE11F}"/>
    <hyperlink ref="E1839" r:id="rId3675" display="https://www.zipcodestogo.com/Wilson/NY/14172/" xr:uid="{A1389262-4043-4518-9562-658A20DC8FAD}"/>
    <hyperlink ref="F1839" r:id="rId3676" display="https://www.zipcodestogo.com/Niagara/NY/" xr:uid="{60E60811-2A71-4328-B7F8-EDF3718735DD}"/>
    <hyperlink ref="E1840" r:id="rId3677" display="https://www.zipcodestogo.com/Yorkshire/NY/14173/" xr:uid="{003FC766-DAC5-4CC1-9574-CA90E26EEB6D}"/>
    <hyperlink ref="F1840" r:id="rId3678" display="https://www.zipcodestogo.com/Cattaraugus/NY/" xr:uid="{22B858B6-D023-4BBE-9C7D-E2EC6A04FEB9}"/>
    <hyperlink ref="E1841" r:id="rId3679" display="https://www.zipcodestogo.com/Youngstown/NY/14174/" xr:uid="{B0FAAF49-9A97-4A55-81BC-D74D188382CB}"/>
    <hyperlink ref="F1841" r:id="rId3680" display="https://www.zipcodestogo.com/Niagara/NY/" xr:uid="{B8213685-CA30-45CC-B089-2B26CEA93BD2}"/>
    <hyperlink ref="E1842" r:id="rId3681" display="https://www.zipcodestogo.com/Buffalo/NY/14201/" xr:uid="{75351E09-2486-42F8-976B-B3F939DB9450}"/>
    <hyperlink ref="F1842" r:id="rId3682" display="https://www.zipcodestogo.com/Erie/NY/" xr:uid="{E0ADCAC1-082C-4296-8887-EF2730BEF1FF}"/>
    <hyperlink ref="E1843" r:id="rId3683" display="https://www.zipcodestogo.com/Buffalo/NY/14202/" xr:uid="{39868C06-A0CD-4BC8-8E11-09739CF2EA3F}"/>
    <hyperlink ref="F1843" r:id="rId3684" display="https://www.zipcodestogo.com/Erie/NY/" xr:uid="{402C39B0-70DF-4515-87CF-63D3C420D9A8}"/>
    <hyperlink ref="E1844" r:id="rId3685" display="https://www.zipcodestogo.com/Buffalo/NY/14203/" xr:uid="{432DBE6E-CA22-4E55-9C1A-55353C56D6D0}"/>
    <hyperlink ref="F1844" r:id="rId3686" display="https://www.zipcodestogo.com/Erie/NY/" xr:uid="{7004E985-3C26-433F-99FE-7EB12595EC84}"/>
    <hyperlink ref="E1845" r:id="rId3687" display="https://www.zipcodestogo.com/Buffalo/NY/14204/" xr:uid="{E6526369-3915-40F5-A6C0-B6D41141323C}"/>
    <hyperlink ref="F1845" r:id="rId3688" display="https://www.zipcodestogo.com/Erie/NY/" xr:uid="{7509CCA0-2CA7-49AC-815C-5FBC2EF3335A}"/>
    <hyperlink ref="E1846" r:id="rId3689" display="https://www.zipcodestogo.com/Buffalo/NY/14205/" xr:uid="{8714C09D-557D-4630-A8C3-E30A26D9ECBF}"/>
    <hyperlink ref="F1846" r:id="rId3690" display="https://www.zipcodestogo.com/Erie/NY/" xr:uid="{B622B81F-2351-4D48-BF5B-5625F7152150}"/>
    <hyperlink ref="E1847" r:id="rId3691" display="https://www.zipcodestogo.com/Buffalo/NY/14206/" xr:uid="{ABF31964-65D0-40EE-B1D3-F895A88FBAB4}"/>
    <hyperlink ref="F1847" r:id="rId3692" display="https://www.zipcodestogo.com/Erie/NY/" xr:uid="{31BA7F90-E307-47B6-B8D7-7A9092C289B6}"/>
    <hyperlink ref="E1848" r:id="rId3693" display="https://www.zipcodestogo.com/Buffalo/NY/14207/" xr:uid="{2704CC98-0D6A-4177-8101-9C288639B88B}"/>
    <hyperlink ref="F1848" r:id="rId3694" display="https://www.zipcodestogo.com/Erie/NY/" xr:uid="{FF6B1EAC-4EE8-4652-BFFA-1B707A7F7F03}"/>
    <hyperlink ref="E1849" r:id="rId3695" display="https://www.zipcodestogo.com/Buffalo/NY/14208/" xr:uid="{E1D6F434-B40E-4F53-AA3B-769C258AD742}"/>
    <hyperlink ref="F1849" r:id="rId3696" display="https://www.zipcodestogo.com/Erie/NY/" xr:uid="{C64A081D-0850-468C-8790-F2DFA9F518E8}"/>
    <hyperlink ref="E1850" r:id="rId3697" display="https://www.zipcodestogo.com/Buffalo/NY/14209/" xr:uid="{F3E00FEE-4ECA-4358-B494-871873FFAE21}"/>
    <hyperlink ref="F1850" r:id="rId3698" display="https://www.zipcodestogo.com/Erie/NY/" xr:uid="{C86EB455-C2DA-4D6F-B164-0D7A87F86F7B}"/>
    <hyperlink ref="E1851" r:id="rId3699" display="https://www.zipcodestogo.com/Buffalo/NY/14210/" xr:uid="{92AFD3D8-1FE3-464E-89AA-A0FB1E4C8349}"/>
    <hyperlink ref="F1851" r:id="rId3700" display="https://www.zipcodestogo.com/Erie/NY/" xr:uid="{E8434AEA-B960-4965-B372-996F12D2CFE9}"/>
    <hyperlink ref="E1852" r:id="rId3701" display="https://www.zipcodestogo.com/Buffalo/NY/14211/" xr:uid="{52ED4572-EB51-462C-9109-5F145D69D989}"/>
    <hyperlink ref="F1852" r:id="rId3702" display="https://www.zipcodestogo.com/Erie/NY/" xr:uid="{5F3F2CD8-44AE-400A-85A2-088C07E9A40C}"/>
    <hyperlink ref="E1853" r:id="rId3703" display="https://www.zipcodestogo.com/Buffalo/NY/14212/" xr:uid="{09403447-7E22-4E11-BB54-8D27ACD7A5FB}"/>
    <hyperlink ref="F1853" r:id="rId3704" display="https://www.zipcodestogo.com/Erie/NY/" xr:uid="{47A6241A-3FB2-4EBD-95FA-D3528A3CBF67}"/>
    <hyperlink ref="E1854" r:id="rId3705" display="https://www.zipcodestogo.com/Buffalo/NY/14213/" xr:uid="{D6789C05-00D8-419C-A161-0319CAC138F2}"/>
    <hyperlink ref="F1854" r:id="rId3706" display="https://www.zipcodestogo.com/Erie/NY/" xr:uid="{E09811C6-9767-496D-AF28-53E62D7B5CF7}"/>
    <hyperlink ref="E1855" r:id="rId3707" display="https://www.zipcodestogo.com/Buffalo/NY/14214/" xr:uid="{D854F4CD-7333-4356-8E95-B5A5B6D9C76F}"/>
    <hyperlink ref="F1855" r:id="rId3708" display="https://www.zipcodestogo.com/Erie/NY/" xr:uid="{C966304C-7D1B-4B72-8A01-5210FD03FF2F}"/>
    <hyperlink ref="E1856" r:id="rId3709" display="https://www.zipcodestogo.com/Buffalo/NY/14215/" xr:uid="{B0D3EC0E-9479-40DC-B12D-9BAF9FB731A0}"/>
    <hyperlink ref="F1856" r:id="rId3710" display="https://www.zipcodestogo.com/Erie/NY/" xr:uid="{02D3AA8D-287D-4C6F-A3F6-BBAD4165C94F}"/>
    <hyperlink ref="E1857" r:id="rId3711" display="https://www.zipcodestogo.com/Buffalo/NY/14216/" xr:uid="{C2C82CC1-4ABD-45F7-92D9-59111D12BC84}"/>
    <hyperlink ref="F1857" r:id="rId3712" display="https://www.zipcodestogo.com/Erie/NY/" xr:uid="{4D9AE447-5BA9-462E-897B-ABCB01CCA23D}"/>
    <hyperlink ref="E1858" r:id="rId3713" display="https://www.zipcodestogo.com/Buffalo/NY/14217/" xr:uid="{8B27CDA5-2532-4CB0-A4C7-CF2025ED2CD9}"/>
    <hyperlink ref="F1858" r:id="rId3714" display="https://www.zipcodestogo.com/Erie/NY/" xr:uid="{731F6F80-08D5-47A6-8D37-CF054E7E09F4}"/>
    <hyperlink ref="E1859" r:id="rId3715" display="https://www.zipcodestogo.com/Buffalo/NY/14218/" xr:uid="{0BC193A7-2292-44FA-8EAB-4DB0F669F6F9}"/>
    <hyperlink ref="F1859" r:id="rId3716" display="https://www.zipcodestogo.com/Erie/NY/" xr:uid="{92F9A804-5C0D-45E0-8BDE-11ED89694088}"/>
    <hyperlink ref="E1860" r:id="rId3717" display="https://www.zipcodestogo.com/Buffalo/NY/14219/" xr:uid="{555C54BB-AC08-4A1A-819C-9996CB1F54B9}"/>
    <hyperlink ref="F1860" r:id="rId3718" display="https://www.zipcodestogo.com/Erie/NY/" xr:uid="{4DC6D5AF-B515-47F0-B833-AD6314A54274}"/>
    <hyperlink ref="E1861" r:id="rId3719" display="https://www.zipcodestogo.com/Buffalo/NY/14220/" xr:uid="{2E351D57-B53B-45EC-8C92-BC3711D58FD1}"/>
    <hyperlink ref="F1861" r:id="rId3720" display="https://www.zipcodestogo.com/Erie/NY/" xr:uid="{C553C1ED-1549-4954-BBBE-779C925650FE}"/>
    <hyperlink ref="E1862" r:id="rId3721" display="https://www.zipcodestogo.com/Buffalo/NY/14221/" xr:uid="{68612A28-1E89-4D17-B270-E36AEAF68010}"/>
    <hyperlink ref="F1862" r:id="rId3722" display="https://www.zipcodestogo.com/Erie/NY/" xr:uid="{CF35449D-AC21-418E-A770-74880DDDE5B1}"/>
    <hyperlink ref="E1863" r:id="rId3723" display="https://www.zipcodestogo.com/Buffalo/NY/14222/" xr:uid="{A1138305-5630-48DE-848F-9FA07FAAF9AE}"/>
    <hyperlink ref="F1863" r:id="rId3724" display="https://www.zipcodestogo.com/Erie/NY/" xr:uid="{65D32E2A-94F5-4091-BAAC-B52FE9F5C9CE}"/>
    <hyperlink ref="E1864" r:id="rId3725" display="https://www.zipcodestogo.com/Buffalo/NY/14223/" xr:uid="{30D957DA-07CA-42D0-9DA4-358795F1D97F}"/>
    <hyperlink ref="F1864" r:id="rId3726" display="https://www.zipcodestogo.com/Erie/NY/" xr:uid="{70D8CCED-4C68-4077-A1ED-240492CAB780}"/>
    <hyperlink ref="E1865" r:id="rId3727" display="https://www.zipcodestogo.com/Buffalo/NY/14224/" xr:uid="{97D66041-053B-4A40-97C2-2BD48EBF6C67}"/>
    <hyperlink ref="F1865" r:id="rId3728" display="https://www.zipcodestogo.com/Erie/NY/" xr:uid="{1F4D0D2F-F913-46A9-AE75-37726DC9B84C}"/>
    <hyperlink ref="E1866" r:id="rId3729" display="https://www.zipcodestogo.com/Buffalo/NY/14225/" xr:uid="{E42CDA0C-2320-48A4-BB7C-3D56234B2002}"/>
    <hyperlink ref="F1866" r:id="rId3730" display="https://www.zipcodestogo.com/Erie/NY/" xr:uid="{DD541FA3-3B0A-479D-B142-FE2B534EB10B}"/>
    <hyperlink ref="E1867" r:id="rId3731" display="https://www.zipcodestogo.com/Buffalo/NY/14226/" xr:uid="{D9F16C51-1AB5-412E-90AE-689731E1C02D}"/>
    <hyperlink ref="F1867" r:id="rId3732" display="https://www.zipcodestogo.com/Erie/NY/" xr:uid="{27945378-C2C5-46F0-9B44-E9BFE84AEE3C}"/>
    <hyperlink ref="E1868" r:id="rId3733" display="https://www.zipcodestogo.com/Buffalo/NY/14227/" xr:uid="{795D69FB-7D5B-412A-A8C2-9563FE9DC51B}"/>
    <hyperlink ref="F1868" r:id="rId3734" display="https://www.zipcodestogo.com/Erie/NY/" xr:uid="{DF699466-A900-47AF-B269-E2F995915813}"/>
    <hyperlink ref="E1869" r:id="rId3735" display="https://www.zipcodestogo.com/Buffalo/NY/14228/" xr:uid="{4ECC7FB3-2708-4E98-ACEF-B866C7716A5C}"/>
    <hyperlink ref="F1869" r:id="rId3736" display="https://www.zipcodestogo.com/Erie/NY/" xr:uid="{C311D785-BD39-492C-8EB4-50EDBCC3544F}"/>
    <hyperlink ref="E1870" r:id="rId3737" display="https://www.zipcodestogo.com/Buffalo/NY/14231/" xr:uid="{8E107AD4-2118-4D8E-BBBD-A0FDDB629AB9}"/>
    <hyperlink ref="F1870" r:id="rId3738" display="https://www.zipcodestogo.com/Erie/NY/" xr:uid="{C98A12EE-AB07-4105-B2D2-3F0A78CA9FEB}"/>
    <hyperlink ref="E1871" r:id="rId3739" display="https://www.zipcodestogo.com/Buffalo/NY/14233/" xr:uid="{713152E4-A10A-4F73-9470-F00C18A4446A}"/>
    <hyperlink ref="F1871" r:id="rId3740" display="https://www.zipcodestogo.com/Erie/NY/" xr:uid="{FC9E59E1-E488-4509-89F2-91C3DD77E11E}"/>
    <hyperlink ref="E1872" r:id="rId3741" display="https://www.zipcodestogo.com/Buffalo/NY/14240/" xr:uid="{E3549691-389B-4C4A-AF55-1C811CC20F56}"/>
    <hyperlink ref="F1872" r:id="rId3742" display="https://www.zipcodestogo.com/Erie/NY/" xr:uid="{BD232081-2D18-4A0B-845B-41642B6E6158}"/>
    <hyperlink ref="E1873" r:id="rId3743" display="https://www.zipcodestogo.com/Buffalo/NY/14241/" xr:uid="{3AB06E9D-1E71-4EBB-9B80-B508AE395ABC}"/>
    <hyperlink ref="F1873" r:id="rId3744" display="https://www.zipcodestogo.com/Erie/NY/" xr:uid="{B53EA92E-FA10-4656-B9F3-3DC439625CED}"/>
    <hyperlink ref="E1874" r:id="rId3745" display="https://www.zipcodestogo.com/Buffalo/NY/14260/" xr:uid="{95D4068C-81C9-4F22-81FA-DAE410854046}"/>
    <hyperlink ref="F1874" r:id="rId3746" display="https://www.zipcodestogo.com/Erie/NY/" xr:uid="{D66354FB-B84B-48C5-A07E-288FE5A87AEE}"/>
    <hyperlink ref="E1875" r:id="rId3747" display="https://www.zipcodestogo.com/Buffalo/NY/14261/" xr:uid="{9ED62F4E-04C5-4D7E-8341-D946D078E361}"/>
    <hyperlink ref="F1875" r:id="rId3748" display="https://www.zipcodestogo.com/Erie/NY/" xr:uid="{1B252A2C-0634-40F5-B6A6-707A1D214FC9}"/>
    <hyperlink ref="E1876" r:id="rId3749" display="https://www.zipcodestogo.com/Buffalo/NY/14263/" xr:uid="{BBAA0098-9420-45DC-9A2A-24565F2EB241}"/>
    <hyperlink ref="F1876" r:id="rId3750" display="https://www.zipcodestogo.com/Erie/NY/" xr:uid="{48ADCEF1-CF3B-4516-9BF7-BAC997CEF41A}"/>
    <hyperlink ref="E1877" r:id="rId3751" display="https://www.zipcodestogo.com/Buffalo/NY/14264/" xr:uid="{EBE4B305-E129-4C4B-A107-DA35B8B23FC6}"/>
    <hyperlink ref="F1877" r:id="rId3752" display="https://www.zipcodestogo.com/Erie/NY/" xr:uid="{3187B5E3-D55C-45CB-866E-800C84072A0C}"/>
    <hyperlink ref="E1878" r:id="rId3753" display="https://www.zipcodestogo.com/Buffalo/NY/14265/" xr:uid="{C868DCAB-933D-4843-AA0E-0D4460B71511}"/>
    <hyperlink ref="F1878" r:id="rId3754" display="https://www.zipcodestogo.com/Erie/NY/" xr:uid="{7217EF80-05FF-4315-A6A6-DB1F1EDB8568}"/>
    <hyperlink ref="E1879" r:id="rId3755" display="https://www.zipcodestogo.com/Buffalo/NY/14267/" xr:uid="{584CEB1C-A593-4F34-B870-BC8AB7CF791E}"/>
    <hyperlink ref="F1879" r:id="rId3756" display="https://www.zipcodestogo.com/Erie/NY/" xr:uid="{73D29922-3825-43A7-8C62-152911500F81}"/>
    <hyperlink ref="E1880" r:id="rId3757" display="https://www.zipcodestogo.com/Buffalo/NY/14269/" xr:uid="{C48741D7-1853-4C23-B5F7-2088A628B927}"/>
    <hyperlink ref="F1880" r:id="rId3758" display="https://www.zipcodestogo.com/Erie/NY/" xr:uid="{5B95BA0B-8142-4B0C-9FAC-CEE409F83909}"/>
    <hyperlink ref="E1881" r:id="rId3759" display="https://www.zipcodestogo.com/Buffalo/NY/14270/" xr:uid="{6C14374A-35C1-4D39-8612-138052E859D0}"/>
    <hyperlink ref="F1881" r:id="rId3760" display="https://www.zipcodestogo.com/Erie/NY/" xr:uid="{0EBD4B32-94A6-4292-BB50-E2BC5F7B23A4}"/>
    <hyperlink ref="E1882" r:id="rId3761" display="https://www.zipcodestogo.com/Buffalo/NY/14272/" xr:uid="{D086CEAB-6304-421F-BD7B-6F8A5BB965AB}"/>
    <hyperlink ref="F1882" r:id="rId3762" display="https://www.zipcodestogo.com/Erie/NY/" xr:uid="{00E57017-176F-45BC-9AA5-D6A669797392}"/>
    <hyperlink ref="E1883" r:id="rId3763" display="https://www.zipcodestogo.com/Buffalo/NY/14273/" xr:uid="{3CE0E40E-9C95-47BB-9A13-E5616E7A6529}"/>
    <hyperlink ref="F1883" r:id="rId3764" display="https://www.zipcodestogo.com/Erie/NY/" xr:uid="{2FD5636F-111E-416C-B726-54EB0C731756}"/>
    <hyperlink ref="E1884" r:id="rId3765" display="https://www.zipcodestogo.com/Buffalo/NY/14276/" xr:uid="{5BE087A2-8621-4973-8649-34594252C0E4}"/>
    <hyperlink ref="F1884" r:id="rId3766" display="https://www.zipcodestogo.com/Erie/NY/" xr:uid="{2D23B598-F1F8-4F5F-9340-395C6F099A73}"/>
    <hyperlink ref="E1885" r:id="rId3767" display="https://www.zipcodestogo.com/Buffalo/NY/14280/" xr:uid="{0E1BEC48-C910-48A7-9A8E-950074891F56}"/>
    <hyperlink ref="F1885" r:id="rId3768" display="https://www.zipcodestogo.com/Erie/NY/" xr:uid="{D3E20AC0-7BCB-4BF5-9CC4-DFCA4DBB89F3}"/>
    <hyperlink ref="E1886" r:id="rId3769" display="https://www.zipcodestogo.com/Niagara Falls/NY/14301/" xr:uid="{768152C2-7513-4E80-811B-B48C828C9FA3}"/>
    <hyperlink ref="F1886" r:id="rId3770" display="https://www.zipcodestogo.com/Niagara/NY/" xr:uid="{0FE79E4C-96FB-40AB-B70F-EB1DEA8E94DD}"/>
    <hyperlink ref="E1887" r:id="rId3771" display="https://www.zipcodestogo.com/Niagara Falls/NY/14302/" xr:uid="{590D9236-EC1B-41AE-9799-0D58E4A40145}"/>
    <hyperlink ref="F1887" r:id="rId3772" display="https://www.zipcodestogo.com/Niagara/NY/" xr:uid="{2AEC01D7-AFD6-42A3-B967-554BA0DF9521}"/>
    <hyperlink ref="E1888" r:id="rId3773" display="https://www.zipcodestogo.com/Niagara Falls/NY/14303/" xr:uid="{ABDD47FB-E633-4A22-AA7E-E477DF883BF2}"/>
    <hyperlink ref="F1888" r:id="rId3774" display="https://www.zipcodestogo.com/Niagara/NY/" xr:uid="{65D5297D-B0B9-4C70-83F1-F0377947FA4E}"/>
    <hyperlink ref="E1889" r:id="rId3775" display="https://www.zipcodestogo.com/Niagara Falls/NY/14304/" xr:uid="{905F61CE-FD68-4FF0-9D7D-04AB64BA451D}"/>
    <hyperlink ref="F1889" r:id="rId3776" display="https://www.zipcodestogo.com/Niagara/NY/" xr:uid="{BFC68E53-57FB-41D9-A6B9-573183A46927}"/>
    <hyperlink ref="E1890" r:id="rId3777" display="https://www.zipcodestogo.com/Niagara Falls/NY/14305/" xr:uid="{4BEE37AB-0970-456C-A312-649D77BE1F84}"/>
    <hyperlink ref="F1890" r:id="rId3778" display="https://www.zipcodestogo.com/Niagara/NY/" xr:uid="{FA53BAF9-4C2B-4659-B121-D7C33B97462A}"/>
    <hyperlink ref="E1891" r:id="rId3779" display="https://www.zipcodestogo.com/Adams Basin/NY/14410/" xr:uid="{ED79DCBC-C877-4D18-843D-C87CF3148EFD}"/>
    <hyperlink ref="F1891" r:id="rId3780" display="https://www.zipcodestogo.com/Monroe/NY/" xr:uid="{369B19DF-57A7-45D8-91C0-18261F30B1BA}"/>
    <hyperlink ref="E1892" r:id="rId3781" display="https://www.zipcodestogo.com/Albion/NY/14411/" xr:uid="{7FFCC1B6-BBC8-4ECE-B4D6-111F62C361E6}"/>
    <hyperlink ref="F1892" r:id="rId3782" display="https://www.zipcodestogo.com/Orleans/NY/" xr:uid="{7FD699A7-FDB5-4093-8443-35C3D894F3E1}"/>
    <hyperlink ref="E1893" r:id="rId3783" display="https://www.zipcodestogo.com/Alton/NY/14413/" xr:uid="{00AE9577-2F05-4620-AD43-D6940BB280C8}"/>
    <hyperlink ref="F1893" r:id="rId3784" display="https://www.zipcodestogo.com/Wayne/NY/" xr:uid="{9CE6C4A0-97E6-4793-96B8-4F053C63E7E9}"/>
    <hyperlink ref="E1894" r:id="rId3785" display="https://www.zipcodestogo.com/Avon/NY/14414/" xr:uid="{599E4FCE-DC6F-4631-A0F3-5334D50DA4E4}"/>
    <hyperlink ref="F1894" r:id="rId3786" display="https://www.zipcodestogo.com/Livingston/NY/" xr:uid="{FD13CAFF-A4C8-4D04-B500-8643F41B0409}"/>
    <hyperlink ref="E1895" r:id="rId3787" display="https://www.zipcodestogo.com/Bellona/NY/14415/" xr:uid="{722AD92A-5FA8-41EE-B8DA-FF14889AF44A}"/>
    <hyperlink ref="F1895" r:id="rId3788" display="https://www.zipcodestogo.com/Yates/NY/" xr:uid="{D640D865-7100-401B-B7CD-CA51D93DC80E}"/>
    <hyperlink ref="E1896" r:id="rId3789" display="https://www.zipcodestogo.com/Bergen/NY/14416/" xr:uid="{ED590707-BC81-4F69-BD85-5BFF1F2725C7}"/>
    <hyperlink ref="F1896" r:id="rId3790" display="https://www.zipcodestogo.com/Genesee/NY/" xr:uid="{DD5BD874-977A-413D-B31F-0A3DA8419E5B}"/>
    <hyperlink ref="E1897" r:id="rId3791" display="https://www.zipcodestogo.com/Branchport/NY/14418/" xr:uid="{57F82AE8-F8DF-41EE-B0EB-C88329E482E2}"/>
    <hyperlink ref="F1897" r:id="rId3792" display="https://www.zipcodestogo.com/Yates/NY/" xr:uid="{2350FBE3-BC7F-4731-8173-C0C356E5BC8B}"/>
    <hyperlink ref="E1898" r:id="rId3793" display="https://www.zipcodestogo.com/Brockport/NY/14420/" xr:uid="{3B364108-CB50-4C91-AABD-1344B7639FB0}"/>
    <hyperlink ref="F1898" r:id="rId3794" display="https://www.zipcodestogo.com/Monroe/NY/" xr:uid="{DD89E60B-970C-4888-9BFB-EDAA29E5F13C}"/>
    <hyperlink ref="E1899" r:id="rId3795" display="https://www.zipcodestogo.com/Byron/NY/14422/" xr:uid="{F8AA38DC-B064-414E-B86B-E9FD41B7EE10}"/>
    <hyperlink ref="F1899" r:id="rId3796" display="https://www.zipcodestogo.com/Genesee/NY/" xr:uid="{A66206ED-9BF0-414B-868E-FB1209D3E2E3}"/>
    <hyperlink ref="E1900" r:id="rId3797" display="https://www.zipcodestogo.com/Caledonia/NY/14423/" xr:uid="{E67BB3E5-3D94-4F31-AE18-EC62404009A2}"/>
    <hyperlink ref="F1900" r:id="rId3798" display="https://www.zipcodestogo.com/Livingston/NY/" xr:uid="{C0DB44F6-2B7A-45EA-8791-658A948263BC}"/>
    <hyperlink ref="E1901" r:id="rId3799" display="https://www.zipcodestogo.com/Canandaigua/NY/14424/" xr:uid="{B322B342-3A09-4EAF-845C-FC0EDD6E43B1}"/>
    <hyperlink ref="F1901" r:id="rId3800" display="https://www.zipcodestogo.com/Ontario/NY/" xr:uid="{6A2D4634-9213-451B-81D9-CB8633859AC3}"/>
    <hyperlink ref="E1902" r:id="rId3801" display="https://www.zipcodestogo.com/Farmington/NY/14425/" xr:uid="{650E8ADF-25A4-4D39-8F63-A6CF022760EC}"/>
    <hyperlink ref="F1902" r:id="rId3802" display="https://www.zipcodestogo.com/Ontario/NY/" xr:uid="{B3ACCB28-0C00-43A7-95A9-366B7BC27CEF}"/>
    <hyperlink ref="E1903" r:id="rId3803" display="https://www.zipcodestogo.com/Castile/NY/14427/" xr:uid="{45860A12-936A-4A22-949D-26135517E2DC}"/>
    <hyperlink ref="F1903" r:id="rId3804" display="https://www.zipcodestogo.com/Wyoming/NY/" xr:uid="{5B77D98C-935F-4F63-B286-787F434EE19F}"/>
    <hyperlink ref="E1904" r:id="rId3805" display="https://www.zipcodestogo.com/Churchville/NY/14428/" xr:uid="{949BC040-DB89-419F-8BDE-F2D745200222}"/>
    <hyperlink ref="F1904" r:id="rId3806" display="https://www.zipcodestogo.com/Monroe/NY/" xr:uid="{D9D03858-A832-421B-B2A5-2157F666ABA0}"/>
    <hyperlink ref="E1905" r:id="rId3807" display="https://www.zipcodestogo.com/Clarendon/NY/14429/" xr:uid="{CD1219A2-FFB8-43DD-ADEA-EC3273EC8B55}"/>
    <hyperlink ref="F1905" r:id="rId3808" display="https://www.zipcodestogo.com/Orleans/NY/" xr:uid="{516619D5-CE76-4767-B9C8-783A22D2E8F3}"/>
    <hyperlink ref="E1906" r:id="rId3809" display="https://www.zipcodestogo.com/Clarkson/NY/14430/" xr:uid="{CECFA117-3AC9-49A4-83FA-0B81EC81F786}"/>
    <hyperlink ref="F1906" r:id="rId3810" display="https://www.zipcodestogo.com/Monroe/NY/" xr:uid="{03ED8A46-BD47-46E2-A475-577D4E99A50E}"/>
    <hyperlink ref="E1907" r:id="rId3811" display="https://www.zipcodestogo.com/Clifton Springs/NY/14432/" xr:uid="{A40FEFFB-DD9C-46D0-83F8-DC61D99EDB79}"/>
    <hyperlink ref="F1907" r:id="rId3812" display="https://www.zipcodestogo.com/Ontario/NY/" xr:uid="{A45C8BD8-08A2-414F-8EEB-AF7F653555BE}"/>
    <hyperlink ref="E1908" r:id="rId3813" display="https://www.zipcodestogo.com/Clyde/NY/14433/" xr:uid="{9629EE9B-9EC3-423B-A630-B8CB353DDD0E}"/>
    <hyperlink ref="F1908" r:id="rId3814" display="https://www.zipcodestogo.com/Wayne/NY/" xr:uid="{319A4F5D-D040-435B-8EE6-595C154BD313}"/>
    <hyperlink ref="E1909" r:id="rId3815" display="https://www.zipcodestogo.com/Conesus/NY/14435/" xr:uid="{D4A683EB-0C77-4716-BD9C-CCFC946E6BCD}"/>
    <hyperlink ref="F1909" r:id="rId3816" display="https://www.zipcodestogo.com/Livingston/NY/" xr:uid="{6009C9DB-0793-4B9A-B71F-3EAB1E7ED384}"/>
    <hyperlink ref="E1910" r:id="rId3817" display="https://www.zipcodestogo.com/Dansville/NY/14437/" xr:uid="{7C4375AC-1752-4635-87EC-5C0696B8A3F6}"/>
    <hyperlink ref="F1910" r:id="rId3818" display="https://www.zipcodestogo.com/Livingston/NY/" xr:uid="{DF993CA2-291C-425D-AB1C-47D77688FB03}"/>
    <hyperlink ref="E1911" r:id="rId3819" display="https://www.zipcodestogo.com/Dresden/NY/14441/" xr:uid="{FED03FD5-73AE-4A44-BA21-93229522C8C6}"/>
    <hyperlink ref="F1911" r:id="rId3820" display="https://www.zipcodestogo.com/Yates/NY/" xr:uid="{738212DF-12E0-4E56-A26C-82AB5A3370CD}"/>
    <hyperlink ref="E1912" r:id="rId3821" display="https://www.zipcodestogo.com/East Bloomfield/NY/14443/" xr:uid="{B1A8A6D0-931A-4440-ADB8-7353C9345507}"/>
    <hyperlink ref="F1912" r:id="rId3822" display="https://www.zipcodestogo.com/Ontario/NY/" xr:uid="{E7871EB8-9931-4F07-89B7-49377864C6FF}"/>
    <hyperlink ref="E1913" r:id="rId3823" display="https://www.zipcodestogo.com/East Rochester/NY/14445/" xr:uid="{FC89990C-1609-4CDD-96F2-B8FC209CF144}"/>
    <hyperlink ref="F1913" r:id="rId3824" display="https://www.zipcodestogo.com/Monroe/NY/" xr:uid="{050BE4F7-564D-41C4-9141-0786571B09BF}"/>
    <hyperlink ref="E1914" r:id="rId3825" display="https://www.zipcodestogo.com/East Williamson/NY/14449/" xr:uid="{6C6FDC34-97FF-4A5F-96CB-9D128CDC940C}"/>
    <hyperlink ref="F1914" r:id="rId3826" display="https://www.zipcodestogo.com/Wayne/NY/" xr:uid="{7233FC98-174B-4B66-8D39-A13B97477ED4}"/>
    <hyperlink ref="E1915" r:id="rId3827" display="https://www.zipcodestogo.com/Fairport/NY/14450/" xr:uid="{42E311D3-C0A7-4C95-924E-0A563BA0DB79}"/>
    <hyperlink ref="F1915" r:id="rId3828" display="https://www.zipcodestogo.com/Monroe/NY/" xr:uid="{ED472D71-00F2-4336-907C-8264E8DD8F29}"/>
    <hyperlink ref="E1916" r:id="rId3829" display="https://www.zipcodestogo.com/Fancher/NY/14452/" xr:uid="{D8223E1C-30A2-4F67-B95E-005225D99765}"/>
    <hyperlink ref="F1916" r:id="rId3830" display="https://www.zipcodestogo.com/Orleans/NY/" xr:uid="{373B4AC0-BAD2-4BED-8913-10FB205B43A4}"/>
    <hyperlink ref="E1917" r:id="rId3831" display="https://www.zipcodestogo.com/Fishers/NY/14453/" xr:uid="{689B8893-C016-48F2-9463-A2CE309D9CE6}"/>
    <hyperlink ref="F1917" r:id="rId3832" display="https://www.zipcodestogo.com/Ontario/NY/" xr:uid="{5BA1B0BA-1D12-4408-A459-7E0AD6155B18}"/>
    <hyperlink ref="E1918" r:id="rId3833" display="https://www.zipcodestogo.com/Geneseo/NY/14454/" xr:uid="{130B3033-81D8-4B6D-A008-143858762F53}"/>
    <hyperlink ref="F1918" r:id="rId3834" display="https://www.zipcodestogo.com/Livingston/NY/" xr:uid="{AC2957C2-EF1B-4DEB-9016-1AE90D448AB2}"/>
    <hyperlink ref="E1919" r:id="rId3835" display="https://www.zipcodestogo.com/Geneva/NY/14456/" xr:uid="{2C7DFA77-FCB0-4BAD-A5D7-17FB7AB190BA}"/>
    <hyperlink ref="F1919" r:id="rId3836" display="https://www.zipcodestogo.com/Ontario/NY/" xr:uid="{37BD803B-1FD1-463F-B99C-6DD4242FD65A}"/>
    <hyperlink ref="E1920" r:id="rId3837" display="https://www.zipcodestogo.com/Gorham/NY/14461/" xr:uid="{E0E0CAE9-3F27-474D-9055-A51728FA0787}"/>
    <hyperlink ref="F1920" r:id="rId3838" display="https://www.zipcodestogo.com/Ontario/NY/" xr:uid="{419CE2B5-9172-49D5-BEDD-94363271B90A}"/>
    <hyperlink ref="E1921" r:id="rId3839" display="https://www.zipcodestogo.com/Groveland/NY/14462/" xr:uid="{0CDD50E2-7272-40CC-9D58-840B66548465}"/>
    <hyperlink ref="F1921" r:id="rId3840" display="https://www.zipcodestogo.com/Livingston/NY/" xr:uid="{5BB9057B-94F0-45A5-89ED-292D86402CCB}"/>
    <hyperlink ref="E1922" r:id="rId3841" display="https://www.zipcodestogo.com/Hall/NY/14463/" xr:uid="{D6DCAF89-C2B8-4912-A9E1-24E20AB9096E}"/>
    <hyperlink ref="F1922" r:id="rId3842" display="https://www.zipcodestogo.com/Ontario/NY/" xr:uid="{47447260-1712-4D8B-9CE6-E0C0F4D600A3}"/>
    <hyperlink ref="E1923" r:id="rId3843" display="https://www.zipcodestogo.com/Hamlin/NY/14464/" xr:uid="{510EA823-3E5F-49F8-9107-F7CD2693AA32}"/>
    <hyperlink ref="F1923" r:id="rId3844" display="https://www.zipcodestogo.com/Monroe/NY/" xr:uid="{F101D685-A353-4693-80B5-9E19092526D8}"/>
    <hyperlink ref="E1924" r:id="rId3845" display="https://www.zipcodestogo.com/Hemlock/NY/14466/" xr:uid="{F343439B-F2AC-4858-A0A1-6C16C1649063}"/>
    <hyperlink ref="F1924" r:id="rId3846" display="https://www.zipcodestogo.com/Livingston/NY/" xr:uid="{3CB05AE7-0E91-4839-B244-970663C1CBE0}"/>
    <hyperlink ref="E1925" r:id="rId3847" display="https://www.zipcodestogo.com/Henrietta/NY/14467/" xr:uid="{E6994409-3E3B-4858-8020-194E21E74B49}"/>
    <hyperlink ref="F1925" r:id="rId3848" display="https://www.zipcodestogo.com/Monroe/NY/" xr:uid="{D2E1647F-C9A2-45C6-8473-4CF9D9BE138F}"/>
    <hyperlink ref="E1926" r:id="rId3849" display="https://www.zipcodestogo.com/Hilton/NY/14468/" xr:uid="{D742EC32-1F4C-476A-BD01-77CCE3787310}"/>
    <hyperlink ref="F1926" r:id="rId3850" display="https://www.zipcodestogo.com/Monroe/NY/" xr:uid="{6024BF20-E3EC-4A86-8DD7-70F9A03D2AD0}"/>
    <hyperlink ref="E1927" r:id="rId3851" display="https://www.zipcodestogo.com/Bloomfield/NY/14469/" xr:uid="{173832F1-375E-41B0-9740-D5B3CA4140FC}"/>
    <hyperlink ref="F1927" r:id="rId3852" display="https://www.zipcodestogo.com/Ontario/NY/" xr:uid="{3693F3B1-1CAE-491F-8FD6-8D5466AF67D7}"/>
    <hyperlink ref="E1928" r:id="rId3853" display="https://www.zipcodestogo.com/Holley/NY/14470/" xr:uid="{F6C7F925-EECC-4C08-B013-726991E0D5B9}"/>
    <hyperlink ref="F1928" r:id="rId3854" display="https://www.zipcodestogo.com/Orleans/NY/" xr:uid="{A16988E7-E413-4B93-9FBD-DDE78A2EA983}"/>
    <hyperlink ref="E1929" r:id="rId3855" display="https://www.zipcodestogo.com/Honeoye/NY/14471/" xr:uid="{656D7E69-D449-47E0-97D3-F4825DD58E85}"/>
    <hyperlink ref="F1929" r:id="rId3856" display="https://www.zipcodestogo.com/Ontario/NY/" xr:uid="{B391B288-04BC-422F-9370-8E814A3E8F30}"/>
    <hyperlink ref="E1930" r:id="rId3857" display="https://www.zipcodestogo.com/Honeoye Falls/NY/14472/" xr:uid="{F00217AA-E16E-4071-ABAB-8CEDBD27E2EB}"/>
    <hyperlink ref="F1930" r:id="rId3858" display="https://www.zipcodestogo.com/Monroe/NY/" xr:uid="{7CB7D7DB-FCB2-4F25-BF24-7F8D1B3529E5}"/>
    <hyperlink ref="E1931" r:id="rId3859" display="https://www.zipcodestogo.com/Ionia/NY/14475/" xr:uid="{DA0FD999-D804-48BA-BD1C-DBA8F7A83394}"/>
    <hyperlink ref="F1931" r:id="rId3860" display="https://www.zipcodestogo.com/Ontario/NY/" xr:uid="{20AF0824-DDEB-4F63-A17F-E1F0B72C0824}"/>
    <hyperlink ref="E1932" r:id="rId3861" display="https://www.zipcodestogo.com/Kendall/NY/14476/" xr:uid="{3E1C323D-BAC2-41A6-8DE9-168F3089325D}"/>
    <hyperlink ref="F1932" r:id="rId3862" display="https://www.zipcodestogo.com/Orleans/NY/" xr:uid="{4498CC93-39E7-43C5-ACAC-01274DF8896E}"/>
    <hyperlink ref="E1933" r:id="rId3863" display="https://www.zipcodestogo.com/Kent/NY/14477/" xr:uid="{B18081E1-AF72-46D2-A807-8CAFE976318C}"/>
    <hyperlink ref="F1933" r:id="rId3864" display="https://www.zipcodestogo.com/Orleans/NY/" xr:uid="{E1DC062A-D67F-4DA4-A373-932D1DCC8ACF}"/>
    <hyperlink ref="E1934" r:id="rId3865" display="https://www.zipcodestogo.com/Keuka Park/NY/14478/" xr:uid="{A065F3F1-6DF7-47AC-848F-3EA1D48C961D}"/>
    <hyperlink ref="F1934" r:id="rId3866" display="https://www.zipcodestogo.com/Yates/NY/" xr:uid="{6F545E2B-1D6E-441B-8E29-57C9F6D8ACA0}"/>
    <hyperlink ref="E1935" r:id="rId3867" display="https://www.zipcodestogo.com/Knowlesville/NY/14479/" xr:uid="{52559243-992C-4C24-9F25-037EAEA61CAB}"/>
    <hyperlink ref="F1935" r:id="rId3868" display="https://www.zipcodestogo.com/Orleans/NY/" xr:uid="{0461CAB2-FDF1-42FC-A435-934206AB27A3}"/>
    <hyperlink ref="E1936" r:id="rId3869" display="https://www.zipcodestogo.com/Lakeville/NY/14480/" xr:uid="{9C664317-9BE9-4FEC-A18D-60F710767CB0}"/>
    <hyperlink ref="F1936" r:id="rId3870" display="https://www.zipcodestogo.com/Livingston/NY/" xr:uid="{5B2CAAE8-3BAB-4D7D-B3AC-E4FCAB042853}"/>
    <hyperlink ref="E1937" r:id="rId3871" display="https://www.zipcodestogo.com/Leicester/NY/14481/" xr:uid="{A9AF57AA-C0C0-4A83-AB49-71E932F9C677}"/>
    <hyperlink ref="F1937" r:id="rId3872" display="https://www.zipcodestogo.com/Livingston/NY/" xr:uid="{ACCFA490-7548-45D0-B7D2-EA64B4C738F9}"/>
    <hyperlink ref="E1938" r:id="rId3873" display="https://www.zipcodestogo.com/Le Roy/NY/14482/" xr:uid="{D594AFF6-EC8B-47EC-BBB7-AB42DBA937DC}"/>
    <hyperlink ref="F1938" r:id="rId3874" display="https://www.zipcodestogo.com/Genesee/NY/" xr:uid="{BE5330BA-6E8E-4564-8690-BD6FE0989F62}"/>
    <hyperlink ref="E1939" r:id="rId3875" display="https://www.zipcodestogo.com/Lima/NY/14485/" xr:uid="{02CCDCF1-8DF0-4808-B8BE-32F77B1E25BE}"/>
    <hyperlink ref="F1939" r:id="rId3876" display="https://www.zipcodestogo.com/Livingston/NY/" xr:uid="{8CE68BEB-83D7-4346-B971-91049C71B91E}"/>
    <hyperlink ref="E1940" r:id="rId3877" display="https://www.zipcodestogo.com/Linwood/NY/14486/" xr:uid="{287A05EC-ADF9-4085-A1F0-671ED0259747}"/>
    <hyperlink ref="F1940" r:id="rId3878" display="https://www.zipcodestogo.com/Genesee/NY/" xr:uid="{3716A57E-1BED-41EF-B7B8-67C7190FD2E7}"/>
    <hyperlink ref="E1941" r:id="rId3879" display="https://www.zipcodestogo.com/Livonia/NY/14487/" xr:uid="{0624A161-63A6-4A8E-B5CD-A896435CF9D3}"/>
    <hyperlink ref="F1941" r:id="rId3880" display="https://www.zipcodestogo.com/Livingston/NY/" xr:uid="{FF48703F-DA57-403A-B60A-EA8F039C3C43}"/>
    <hyperlink ref="E1942" r:id="rId3881" display="https://www.zipcodestogo.com/Livonia Center/NY/14488/" xr:uid="{1CD9E665-9985-46CB-A2FE-FC168772CFD6}"/>
    <hyperlink ref="F1942" r:id="rId3882" display="https://www.zipcodestogo.com/Livingston/NY/" xr:uid="{19117DDD-6B31-444F-BA8C-7BC52C4F253D}"/>
    <hyperlink ref="E1943" r:id="rId3883" display="https://www.zipcodestogo.com/Lyons/NY/14489/" xr:uid="{78C58171-78E0-415D-8ED2-727404B56699}"/>
    <hyperlink ref="F1943" r:id="rId3884" display="https://www.zipcodestogo.com/Wayne/NY/" xr:uid="{5911FCB1-980B-4982-9C93-4BB9190855CC}"/>
    <hyperlink ref="E1944" r:id="rId3885" display="https://www.zipcodestogo.com/Macedon/NY/14502/" xr:uid="{3672FD3D-1246-4B29-B940-7FF81BD76356}"/>
    <hyperlink ref="F1944" r:id="rId3886" display="https://www.zipcodestogo.com/Wayne/NY/" xr:uid="{C1E1314B-7895-4FD4-A208-23C5F26D9BF1}"/>
    <hyperlink ref="E1945" r:id="rId3887" display="https://www.zipcodestogo.com/Manchester/NY/14504/" xr:uid="{DD3C509B-9F60-4ABF-B474-C8397D8B3F40}"/>
    <hyperlink ref="F1945" r:id="rId3888" display="https://www.zipcodestogo.com/Ontario/NY/" xr:uid="{7F5BC61B-8123-445B-9953-BD990221FABD}"/>
    <hyperlink ref="E1946" r:id="rId3889" display="https://www.zipcodestogo.com/Marion/NY/14505/" xr:uid="{FFFDFBFF-0EAD-4B85-8396-3EFBA9E6871A}"/>
    <hyperlink ref="F1946" r:id="rId3890" display="https://www.zipcodestogo.com/Wayne/NY/" xr:uid="{B78DD1A0-474B-4659-BBB1-D4BBDDFA14BD}"/>
    <hyperlink ref="E1947" r:id="rId3891" display="https://www.zipcodestogo.com/Mendon/NY/14506/" xr:uid="{E4977B39-2E2B-4F5D-B2B8-F0902B26C96D}"/>
    <hyperlink ref="F1947" r:id="rId3892" display="https://www.zipcodestogo.com/Monroe/NY/" xr:uid="{D391A630-AAF3-4AB1-8011-D25424C6ABF4}"/>
    <hyperlink ref="E1948" r:id="rId3893" display="https://www.zipcodestogo.com/Middlesex/NY/14507/" xr:uid="{F61482D3-F4C1-4AB0-89A3-4ABB4297D394}"/>
    <hyperlink ref="F1948" r:id="rId3894" display="https://www.zipcodestogo.com/Yates/NY/" xr:uid="{E9B25554-1A51-4045-BDAD-AD2994FF616F}"/>
    <hyperlink ref="E1949" r:id="rId3895" display="https://www.zipcodestogo.com/Morton/NY/14508/" xr:uid="{08F090CA-E5D8-4B04-BB76-374F5E365A18}"/>
    <hyperlink ref="F1949" r:id="rId3896" display="https://www.zipcodestogo.com/Monroe/NY/" xr:uid="{36B2905C-BA29-49A1-9E80-A384C9B30F6B}"/>
    <hyperlink ref="E1950" r:id="rId3897" display="https://www.zipcodestogo.com/Mount Morris/NY/14510/" xr:uid="{EAC45D67-9E83-49C6-BCEB-90250C789D6C}"/>
    <hyperlink ref="F1950" r:id="rId3898" display="https://www.zipcodestogo.com/Livingston/NY/" xr:uid="{25C04646-5851-42F3-8A2C-7192A1C7D273}"/>
    <hyperlink ref="E1951" r:id="rId3899" display="https://www.zipcodestogo.com/Mumford/NY/14511/" xr:uid="{6F0ACB1E-C7FA-4E00-8F6A-A6515F77891C}"/>
    <hyperlink ref="F1951" r:id="rId3900" display="https://www.zipcodestogo.com/Monroe/NY/" xr:uid="{638A0F5E-DA88-457C-AB68-EBA84A716BD7}"/>
    <hyperlink ref="E1952" r:id="rId3901" display="https://www.zipcodestogo.com/Naples/NY/14512/" xr:uid="{04384B94-D9C5-4123-B600-0F813EF0EC8C}"/>
    <hyperlink ref="F1952" r:id="rId3902" display="https://www.zipcodestogo.com/Ontario/NY/" xr:uid="{1A053F4F-7C8C-42D8-BEC6-A494EF1769E1}"/>
    <hyperlink ref="E1953" r:id="rId3903" display="https://www.zipcodestogo.com/Newark/NY/14513/" xr:uid="{9E0CFAFE-8FA7-44D8-9FA1-C3FFB125011E}"/>
    <hyperlink ref="F1953" r:id="rId3904" display="https://www.zipcodestogo.com/Wayne/NY/" xr:uid="{9EB5AD16-CB5C-44FD-BC65-8990DD99B6CC}"/>
    <hyperlink ref="E1954" r:id="rId3905" display="https://www.zipcodestogo.com/North Chili/NY/14514/" xr:uid="{7B8474DC-908B-4426-BAA5-CE0A14A06DD2}"/>
    <hyperlink ref="F1954" r:id="rId3906" display="https://www.zipcodestogo.com/Monroe/NY/" xr:uid="{31B8D638-2A10-4052-A5BC-257BFFA9CD8B}"/>
    <hyperlink ref="E1955" r:id="rId3907" display="https://www.zipcodestogo.com/North Greece/NY/14515/" xr:uid="{3BEA9A25-0E4E-46CD-8D67-BE907B630848}"/>
    <hyperlink ref="F1955" r:id="rId3908" display="https://www.zipcodestogo.com/Monroe/NY/" xr:uid="{4CA14605-2E54-43B0-A61E-A6F519233D88}"/>
    <hyperlink ref="E1956" r:id="rId3909" display="https://www.zipcodestogo.com/North Rose/NY/14516/" xr:uid="{538B431B-D945-491C-8242-A37D65F628A8}"/>
    <hyperlink ref="F1956" r:id="rId3910" display="https://www.zipcodestogo.com/Wayne/NY/" xr:uid="{ED69ED25-95E8-4B2D-9608-CB94B75A3344}"/>
    <hyperlink ref="E1957" r:id="rId3911" display="https://www.zipcodestogo.com/Nunda/NY/14517/" xr:uid="{0ABC78D8-0637-440B-9BF5-F69AB81B2BEA}"/>
    <hyperlink ref="F1957" r:id="rId3912" display="https://www.zipcodestogo.com/Livingston/NY/" xr:uid="{8321244D-A89B-40CB-97B1-A8FB9AAE6C03}"/>
    <hyperlink ref="E1958" r:id="rId3913" display="https://www.zipcodestogo.com/Oaks Corners/NY/14518/" xr:uid="{44C7CA02-90C9-45A2-861D-43D58AE5E9FA}"/>
    <hyperlink ref="F1958" r:id="rId3914" display="https://www.zipcodestogo.com/Ontario/NY/" xr:uid="{E5BD5989-BEAC-44AF-9F21-BEEE1E6F564B}"/>
    <hyperlink ref="E1959" r:id="rId3915" display="https://www.zipcodestogo.com/Ontario/NY/14519/" xr:uid="{78F59C46-5E19-4738-A9EE-C9C34D34D2D0}"/>
    <hyperlink ref="F1959" r:id="rId3916" display="https://www.zipcodestogo.com/Wayne/NY/" xr:uid="{EAD539FF-DC19-4361-8360-9475D4EAF4F6}"/>
    <hyperlink ref="E1960" r:id="rId3917" display="https://www.zipcodestogo.com/Ontario Center/NY/14520/" xr:uid="{4F57A739-F206-4CFE-87D5-B7616BB1BF27}"/>
    <hyperlink ref="F1960" r:id="rId3918" display="https://www.zipcodestogo.com/Wayne/NY/" xr:uid="{6D864099-7357-4121-92B4-C2AABDF4945A}"/>
    <hyperlink ref="E1961" r:id="rId3919" display="https://www.zipcodestogo.com/Ovid/NY/14521/" xr:uid="{E86403F1-99EE-4CC4-B10B-4990177BAD76}"/>
    <hyperlink ref="F1961" r:id="rId3920" display="https://www.zipcodestogo.com/Seneca/NY/" xr:uid="{B80E03CB-AFA7-4058-AEB5-165A5B0E2379}"/>
    <hyperlink ref="E1962" r:id="rId3921" display="https://www.zipcodestogo.com/Palmyra/NY/14522/" xr:uid="{916B91AF-4AB3-4B6A-B64A-6B7D34C8C69C}"/>
    <hyperlink ref="F1962" r:id="rId3922" display="https://www.zipcodestogo.com/Wayne/NY/" xr:uid="{23DBFEF9-2A29-4FFD-B848-304E12787956}"/>
    <hyperlink ref="E1963" r:id="rId3923" display="https://www.zipcodestogo.com/Pavilion/NY/14525/" xr:uid="{90FB503F-A497-4869-B646-EAE5764830EC}"/>
    <hyperlink ref="F1963" r:id="rId3924" display="https://www.zipcodestogo.com/Genesee/NY/" xr:uid="{FA36F0B9-5F65-42DE-8762-3A06A8E1AC1D}"/>
    <hyperlink ref="E1964" r:id="rId3925" display="https://www.zipcodestogo.com/Penfield/NY/14526/" xr:uid="{40061D5A-BC42-4690-9AB2-1C6C305A51F7}"/>
    <hyperlink ref="F1964" r:id="rId3926" display="https://www.zipcodestogo.com/Monroe/NY/" xr:uid="{C903ACB4-EC0D-40F4-BBBB-8FB6D6183D13}"/>
    <hyperlink ref="E1965" r:id="rId3927" display="https://www.zipcodestogo.com/Penn Yan/NY/14527/" xr:uid="{47EA1AC3-39C4-4A0B-A9AC-3634DBF40A17}"/>
    <hyperlink ref="F1965" r:id="rId3928" display="https://www.zipcodestogo.com/Yates/NY/" xr:uid="{C27F9C29-734A-4023-A326-279A01D021BE}"/>
    <hyperlink ref="E1966" r:id="rId3929" display="https://www.zipcodestogo.com/Perkinsville/NY/14529/" xr:uid="{204BBA37-E62F-46A2-8691-CF89877D824F}"/>
    <hyperlink ref="F1966" r:id="rId3930" display="https://www.zipcodestogo.com/Steuben/NY/" xr:uid="{EC46361E-BC43-4F7F-A8AD-0E374F670228}"/>
    <hyperlink ref="E1967" r:id="rId3931" display="https://www.zipcodestogo.com/Perry/NY/14530/" xr:uid="{86806B6B-CA08-4BE6-9B5D-BB775B72B8AD}"/>
    <hyperlink ref="F1967" r:id="rId3932" display="https://www.zipcodestogo.com/Wyoming/NY/" xr:uid="{6026D341-80F3-4398-A610-EDF37B891FE7}"/>
    <hyperlink ref="E1968" r:id="rId3933" display="https://www.zipcodestogo.com/Phelps/NY/14532/" xr:uid="{07B797CA-6490-4284-A9C0-3346B3D7808C}"/>
    <hyperlink ref="F1968" r:id="rId3934" display="https://www.zipcodestogo.com/Ontario/NY/" xr:uid="{AF0311BB-580C-4289-9673-B07CAF7E2596}"/>
    <hyperlink ref="E1969" r:id="rId3935" display="https://www.zipcodestogo.com/Piffard/NY/14533/" xr:uid="{BFBD8C46-B98C-418D-890C-560E40E45136}"/>
    <hyperlink ref="F1969" r:id="rId3936" display="https://www.zipcodestogo.com/Livingston/NY/" xr:uid="{7C4251FE-33FF-4BB1-B03F-D2ED1376F804}"/>
    <hyperlink ref="E1970" r:id="rId3937" display="https://www.zipcodestogo.com/Pittsford/NY/14534/" xr:uid="{0F0BEC32-CDA6-422E-8EA7-CD9F62BCB344}"/>
    <hyperlink ref="F1970" r:id="rId3938" display="https://www.zipcodestogo.com/Monroe/NY/" xr:uid="{3FFA0037-9997-47F7-9361-8BF0211335FB}"/>
    <hyperlink ref="E1971" r:id="rId3939" display="https://www.zipcodestogo.com/Portageville/NY/14536/" xr:uid="{BEF14F57-B6C1-466A-80A4-1F553CE5EA80}"/>
    <hyperlink ref="F1971" r:id="rId3940" display="https://www.zipcodestogo.com/Wyoming/NY/" xr:uid="{41B5B74E-F56F-49C7-8488-7AC2C80577F6}"/>
    <hyperlink ref="E1972" r:id="rId3941" display="https://www.zipcodestogo.com/Port Gibson/NY/14537/" xr:uid="{B10A6297-E8FF-46D9-BCCC-9EBE37BDDEDA}"/>
    <hyperlink ref="F1972" r:id="rId3942" display="https://www.zipcodestogo.com/Ontario/NY/" xr:uid="{19EC33BB-FA05-417E-8EB5-E1D36CDD3460}"/>
    <hyperlink ref="E1973" r:id="rId3943" display="https://www.zipcodestogo.com/Pultneyville/NY/14538/" xr:uid="{D02EB0EF-708B-477F-86D5-89322CC3DB2C}"/>
    <hyperlink ref="F1973" r:id="rId3944" display="https://www.zipcodestogo.com/Wayne/NY/" xr:uid="{64A32598-8C80-4DE0-AC2B-1074DB62E3C5}"/>
    <hyperlink ref="E1974" r:id="rId3945" display="https://www.zipcodestogo.com/Retsof/NY/14539/" xr:uid="{47F20284-6E01-4383-AF63-135140A384DB}"/>
    <hyperlink ref="F1974" r:id="rId3946" display="https://www.zipcodestogo.com/Livingston/NY/" xr:uid="{BF947084-8E6C-4F7B-95ED-D61CF4790256}"/>
    <hyperlink ref="E1975" r:id="rId3947" display="https://www.zipcodestogo.com/Romulus/NY/14541/" xr:uid="{4B773728-4D72-45D0-A770-4E5E171CE36F}"/>
    <hyperlink ref="F1975" r:id="rId3948" display="https://www.zipcodestogo.com/Seneca/NY/" xr:uid="{0080B6CE-8B52-4C08-BE14-4C3F9A2B9F12}"/>
    <hyperlink ref="E1976" r:id="rId3949" display="https://www.zipcodestogo.com/Rose/NY/14542/" xr:uid="{5E0A5C6D-2960-468E-96AF-9F50A458DE8D}"/>
    <hyperlink ref="F1976" r:id="rId3950" display="https://www.zipcodestogo.com/Wayne/NY/" xr:uid="{C5E6EFB5-AF2E-43C7-A24C-D59962D3EF9F}"/>
    <hyperlink ref="E1977" r:id="rId3951" display="https://www.zipcodestogo.com/Rush/NY/14543/" xr:uid="{B3ED715D-E368-4E64-BFFF-A6FB6C7AD9C5}"/>
    <hyperlink ref="F1977" r:id="rId3952" display="https://www.zipcodestogo.com/Monroe/NY/" xr:uid="{328BCB9A-CC7B-49B6-881E-CEB17C94EC54}"/>
    <hyperlink ref="E1978" r:id="rId3953" display="https://www.zipcodestogo.com/Rushville/NY/14544/" xr:uid="{772D371C-4B1F-46BC-A6B5-91307D1B3668}"/>
    <hyperlink ref="F1978" r:id="rId3954" display="https://www.zipcodestogo.com/Yates/NY/" xr:uid="{18440096-CEF2-4008-B240-D76345D3BA7C}"/>
    <hyperlink ref="E1979" r:id="rId3955" display="https://www.zipcodestogo.com/Scottsburg/NY/14545/" xr:uid="{3A747B60-8310-4FB7-8CA4-1B53D4114793}"/>
    <hyperlink ref="F1979" r:id="rId3956" display="https://www.zipcodestogo.com/Livingston/NY/" xr:uid="{65AD03D2-AA17-4A55-A994-07B981873656}"/>
    <hyperlink ref="E1980" r:id="rId3957" display="https://www.zipcodestogo.com/Scottsville/NY/14546/" xr:uid="{33DC33A0-3B01-4303-9F10-2685D64A7CFB}"/>
    <hyperlink ref="F1980" r:id="rId3958" display="https://www.zipcodestogo.com/Monroe/NY/" xr:uid="{E5EC3F2D-E362-4FE8-BD8C-50537E8966A1}"/>
    <hyperlink ref="E1981" r:id="rId3959" display="https://www.zipcodestogo.com/Seneca Castle/NY/14547/" xr:uid="{5BAB214A-2680-4907-B56E-342822B244D2}"/>
    <hyperlink ref="F1981" r:id="rId3960" display="https://www.zipcodestogo.com/Ontario/NY/" xr:uid="{EB567DB8-0EB1-468F-90E0-522ECB1F8330}"/>
    <hyperlink ref="E1982" r:id="rId3961" display="https://www.zipcodestogo.com/Shortsville/NY/14548/" xr:uid="{06920971-A34C-4C05-B830-80F173552E70}"/>
    <hyperlink ref="F1982" r:id="rId3962" display="https://www.zipcodestogo.com/Ontario/NY/" xr:uid="{E541AC95-3189-4C50-BCCD-69B38FA6E4B8}"/>
    <hyperlink ref="E1983" r:id="rId3963" display="https://www.zipcodestogo.com/Silver Lake/NY/14549/" xr:uid="{A7D7CC69-8411-4AF9-88B8-7F1B1CDB1B22}"/>
    <hyperlink ref="F1983" r:id="rId3964" display="https://www.zipcodestogo.com/Wyoming/NY/" xr:uid="{B7DE8C4F-62FA-4661-AC01-F090432AC46A}"/>
    <hyperlink ref="E1984" r:id="rId3965" display="https://www.zipcodestogo.com/Silver Springs/NY/14550/" xr:uid="{1CCA3F51-0F14-4A35-977B-BFC268400CE4}"/>
    <hyperlink ref="F1984" r:id="rId3966" display="https://www.zipcodestogo.com/Wyoming/NY/" xr:uid="{A6B6F462-E544-4247-91B8-C71D9BE966B2}"/>
    <hyperlink ref="E1985" r:id="rId3967" display="https://www.zipcodestogo.com/Sodus/NY/14551/" xr:uid="{11FC042B-22A7-406A-90E7-0A3008CAC02C}"/>
    <hyperlink ref="F1985" r:id="rId3968" display="https://www.zipcodestogo.com/Wayne/NY/" xr:uid="{0D0D9BEE-783E-458B-8506-4DD905A2C823}"/>
    <hyperlink ref="E1986" r:id="rId3969" display="https://www.zipcodestogo.com/Sodus Point/NY/14555/" xr:uid="{E955160F-AA56-4CA4-8EF3-8533EE192CB0}"/>
    <hyperlink ref="F1986" r:id="rId3970" display="https://www.zipcodestogo.com/Wayne/NY/" xr:uid="{4260CEBA-EADA-449C-A1FC-02CE4947E864}"/>
    <hyperlink ref="E1987" r:id="rId3971" display="https://www.zipcodestogo.com/Sonyea/NY/14556/" xr:uid="{B2013D49-D390-4C98-AAED-A4EDE97D5DC7}"/>
    <hyperlink ref="F1987" r:id="rId3972" display="https://www.zipcodestogo.com/Livingston/NY/" xr:uid="{C7B02A29-B2B3-4B0A-A07E-366F136B2FCA}"/>
    <hyperlink ref="E1988" r:id="rId3973" display="https://www.zipcodestogo.com/South Byron/NY/14557/" xr:uid="{F998516D-0C44-47DD-B751-4F6FB9208CBA}"/>
    <hyperlink ref="F1988" r:id="rId3974" display="https://www.zipcodestogo.com/Genesee/NY/" xr:uid="{B3D1942F-B93F-44E9-94D4-A4CDCAC5D4EA}"/>
    <hyperlink ref="E1989" r:id="rId3975" display="https://www.zipcodestogo.com/South Lima/NY/14558/" xr:uid="{A7260656-B8C9-47F9-BFC6-F448094B59C5}"/>
    <hyperlink ref="F1989" r:id="rId3976" display="https://www.zipcodestogo.com/Livingston/NY/" xr:uid="{39EB8256-84E0-4B20-BA57-2364D4AD2A2C}"/>
    <hyperlink ref="E1990" r:id="rId3977" display="https://www.zipcodestogo.com/Spencerport/NY/14559/" xr:uid="{D3032A17-F0FE-46A0-8A83-535F916E58B6}"/>
    <hyperlink ref="F1990" r:id="rId3978" display="https://www.zipcodestogo.com/Monroe/NY/" xr:uid="{847EECC1-4FED-48DA-8B40-1443DDC7368E}"/>
    <hyperlink ref="E1991" r:id="rId3979" display="https://www.zipcodestogo.com/Springwater/NY/14560/" xr:uid="{6A58434E-D5C7-4AE7-9061-E3640312281C}"/>
    <hyperlink ref="F1991" r:id="rId3980" display="https://www.zipcodestogo.com/Livingston/NY/" xr:uid="{E93BB305-F41F-45AA-A17C-CDC5EA1C447D}"/>
    <hyperlink ref="E1992" r:id="rId3981" display="https://www.zipcodestogo.com/Stanley/NY/14561/" xr:uid="{D42DA8B9-67BA-4764-AE8C-4AEE1D02A2BE}"/>
    <hyperlink ref="F1992" r:id="rId3982" display="https://www.zipcodestogo.com/Ontario/NY/" xr:uid="{B391A09D-1CC0-4C21-8607-1DDECE9EC1EA}"/>
    <hyperlink ref="E1993" r:id="rId3983" display="https://www.zipcodestogo.com/Union Hill/NY/14563/" xr:uid="{6410DD68-C721-44A5-9D6B-730E9BB27830}"/>
    <hyperlink ref="F1993" r:id="rId3984" display="https://www.zipcodestogo.com/Wayne/NY/" xr:uid="{83ABA7B0-7377-4577-B67C-4CFFF139BA78}"/>
    <hyperlink ref="E1994" r:id="rId3985" display="https://www.zipcodestogo.com/Victor/NY/14564/" xr:uid="{7BBEA01D-D6DB-4344-9291-C5082B772E86}"/>
    <hyperlink ref="F1994" r:id="rId3986" display="https://www.zipcodestogo.com/Ontario/NY/" xr:uid="{7C66FD74-3BBD-47D5-9990-8C61D1A0C671}"/>
    <hyperlink ref="E1995" r:id="rId3987" display="https://www.zipcodestogo.com/Walworth/NY/14568/" xr:uid="{9181E5D5-AB5B-4DDA-85B1-7EA7648642DE}"/>
    <hyperlink ref="F1995" r:id="rId3988" display="https://www.zipcodestogo.com/Wayne/NY/" xr:uid="{B5073240-3FB5-4A4D-B594-F7609BF82F26}"/>
    <hyperlink ref="E1996" r:id="rId3989" display="https://www.zipcodestogo.com/Warsaw/NY/14569/" xr:uid="{DA48DF3D-998C-40B1-8DF3-10B87E31831B}"/>
    <hyperlink ref="F1996" r:id="rId3990" display="https://www.zipcodestogo.com/Wyoming/NY/" xr:uid="{9DDAF230-E4E0-4047-A384-FE9F7AC871A6}"/>
    <hyperlink ref="E1997" r:id="rId3991" display="https://www.zipcodestogo.com/Waterport/NY/14571/" xr:uid="{841473FA-5758-4320-BC23-B1267636E272}"/>
    <hyperlink ref="F1997" r:id="rId3992" display="https://www.zipcodestogo.com/Orleans/NY/" xr:uid="{62DC76F9-C827-4492-9B62-41796298EF38}"/>
    <hyperlink ref="E1998" r:id="rId3993" display="https://www.zipcodestogo.com/Wayland/NY/14572/" xr:uid="{1968D0B0-B933-40A8-85CA-A54332B4FB98}"/>
    <hyperlink ref="F1998" r:id="rId3994" display="https://www.zipcodestogo.com/Steuben/NY/" xr:uid="{157CAE3B-6CC9-4F1D-9859-4E3D5F9F0538}"/>
    <hyperlink ref="E1999" r:id="rId3995" display="https://www.zipcodestogo.com/Webster/NY/14580/" xr:uid="{7EA2B24D-4E15-46AA-9D34-5EE6B5503D25}"/>
    <hyperlink ref="F1999" r:id="rId3996" display="https://www.zipcodestogo.com/Monroe/NY/" xr:uid="{F8D0EAA7-4604-44F7-8E05-65C67CEBECED}"/>
    <hyperlink ref="E2000" r:id="rId3997" display="https://www.zipcodestogo.com/West Bloomfield/NY/14585/" xr:uid="{8DCBE672-1743-4CB1-8817-6CE1DFB213FA}"/>
    <hyperlink ref="F2000" r:id="rId3998" display="https://www.zipcodestogo.com/Ontario/NY/" xr:uid="{2D283463-DA32-4DE7-A47D-0148A0DDFA77}"/>
    <hyperlink ref="E2001" r:id="rId3999" display="https://www.zipcodestogo.com/West Henrietta/NY/14586/" xr:uid="{EE179049-364E-45AE-94B1-A880C78105E3}"/>
    <hyperlink ref="F2001" r:id="rId4000" display="https://www.zipcodestogo.com/Monroe/NY/" xr:uid="{CDE2AB0F-D210-44A7-83AC-AB00F0BA6011}"/>
    <hyperlink ref="E2002" r:id="rId4001" display="https://www.zipcodestogo.com/Willard/NY/14588/" xr:uid="{4D5A9923-89EA-40B7-802E-D2387C65D68A}"/>
    <hyperlink ref="F2002" r:id="rId4002" display="https://www.zipcodestogo.com/Seneca/NY/" xr:uid="{3128B706-B506-4CD3-91CE-51006E5163C7}"/>
    <hyperlink ref="E2003" r:id="rId4003" display="https://www.zipcodestogo.com/Williamson/NY/14589/" xr:uid="{B5B566AE-0AE1-49AF-8CDD-ED40AAFB2C3E}"/>
    <hyperlink ref="F2003" r:id="rId4004" display="https://www.zipcodestogo.com/Wayne/NY/" xr:uid="{B4D01EF0-DCDA-4937-8786-225CDA56C271}"/>
    <hyperlink ref="E2004" r:id="rId4005" display="https://www.zipcodestogo.com/Wolcott/NY/14590/" xr:uid="{9851D9AE-47D6-4897-925A-2D9EDBBE64D7}"/>
    <hyperlink ref="F2004" r:id="rId4006" display="https://www.zipcodestogo.com/Wayne/NY/" xr:uid="{FDF91E72-C1E8-498F-977D-272E99848A7A}"/>
    <hyperlink ref="E2005" r:id="rId4007" display="https://www.zipcodestogo.com/Wyoming/NY/14591/" xr:uid="{CB4BE089-582E-4F28-BDC1-70A500636F94}"/>
    <hyperlink ref="F2005" r:id="rId4008" display="https://www.zipcodestogo.com/Wyoming/NY/" xr:uid="{95D199BD-EDA4-446F-8C38-A2BBE0CB0915}"/>
    <hyperlink ref="E2006" r:id="rId4009" display="https://www.zipcodestogo.com/York/NY/14592/" xr:uid="{B2A27332-9C72-44CA-96E7-9780F576EF9C}"/>
    <hyperlink ref="F2006" r:id="rId4010" display="https://www.zipcodestogo.com/Livingston/NY/" xr:uid="{2602E6DB-844E-43F7-8E21-92AF9AB93F1F}"/>
    <hyperlink ref="E2007" r:id="rId4011" display="https://www.zipcodestogo.com/Rochester/NY/14602/" xr:uid="{A9634B6D-02CD-463C-BECE-AE7BBC3CEB1F}"/>
    <hyperlink ref="F2007" r:id="rId4012" display="https://www.zipcodestogo.com/Monroe/NY/" xr:uid="{E6218212-6EE3-4750-9441-A70942C85FC0}"/>
    <hyperlink ref="E2008" r:id="rId4013" display="https://www.zipcodestogo.com/Rochester/NY/14603/" xr:uid="{6AC9DEC8-FE9D-4186-9E40-BF1B1156DD81}"/>
    <hyperlink ref="F2008" r:id="rId4014" display="https://www.zipcodestogo.com/Monroe/NY/" xr:uid="{F3E2F6D5-DF52-4B94-803B-AD2072DF7AAB}"/>
    <hyperlink ref="E2009" r:id="rId4015" display="https://www.zipcodestogo.com/Rochester/NY/14604/" xr:uid="{6A6E9D3F-F6A5-4094-A492-858D8D290496}"/>
    <hyperlink ref="F2009" r:id="rId4016" display="https://www.zipcodestogo.com/Monroe/NY/" xr:uid="{37AE8C58-887E-4613-9F27-D4A58E1E7927}"/>
    <hyperlink ref="E2010" r:id="rId4017" display="https://www.zipcodestogo.com/Rochester/NY/14605/" xr:uid="{95B73DBF-FB2A-4978-812B-2C9CDE93C032}"/>
    <hyperlink ref="F2010" r:id="rId4018" display="https://www.zipcodestogo.com/Monroe/NY/" xr:uid="{292A76D6-A223-4D26-A32B-820442380C74}"/>
    <hyperlink ref="E2011" r:id="rId4019" display="https://www.zipcodestogo.com/Rochester/NY/14606/" xr:uid="{FC2DFBDE-77BB-491E-B14F-28DC79BB4FB2}"/>
    <hyperlink ref="F2011" r:id="rId4020" display="https://www.zipcodestogo.com/Monroe/NY/" xr:uid="{17B7F08D-4F9D-4CE8-A1CC-A79FF94E3800}"/>
    <hyperlink ref="E2012" r:id="rId4021" display="https://www.zipcodestogo.com/Rochester/NY/14607/" xr:uid="{1FFE5AF8-0CD2-429B-9BAE-D03A10899C19}"/>
    <hyperlink ref="F2012" r:id="rId4022" display="https://www.zipcodestogo.com/Monroe/NY/" xr:uid="{2837BA83-EA30-4BAB-8126-F917D4657167}"/>
    <hyperlink ref="E2013" r:id="rId4023" display="https://www.zipcodestogo.com/Rochester/NY/14608/" xr:uid="{541500FA-FAF5-4AC9-A760-BA402FB19299}"/>
    <hyperlink ref="F2013" r:id="rId4024" display="https://www.zipcodestogo.com/Monroe/NY/" xr:uid="{8DF2956C-A738-466E-9696-715BF4F32655}"/>
    <hyperlink ref="E2014" r:id="rId4025" display="https://www.zipcodestogo.com/Rochester/NY/14609/" xr:uid="{C0188A60-1AAD-4BED-95B9-420ADFBAF2D1}"/>
    <hyperlink ref="F2014" r:id="rId4026" display="https://www.zipcodestogo.com/Monroe/NY/" xr:uid="{BEDF04A8-828F-443A-9792-A4BB87E9DB04}"/>
    <hyperlink ref="E2015" r:id="rId4027" display="https://www.zipcodestogo.com/Rochester/NY/14610/" xr:uid="{C50D6949-47D1-469B-9C55-99B7DD7D5027}"/>
    <hyperlink ref="F2015" r:id="rId4028" display="https://www.zipcodestogo.com/Monroe/NY/" xr:uid="{22AD385D-9421-4C79-88BC-46F964B1F82D}"/>
    <hyperlink ref="E2016" r:id="rId4029" display="https://www.zipcodestogo.com/Rochester/NY/14611/" xr:uid="{7984B04B-FAF8-4DD8-A26B-D58B2E527938}"/>
    <hyperlink ref="F2016" r:id="rId4030" display="https://www.zipcodestogo.com/Monroe/NY/" xr:uid="{058DD025-D171-44B4-B3CE-AD32112F5098}"/>
    <hyperlink ref="E2017" r:id="rId4031" display="https://www.zipcodestogo.com/Rochester/NY/14612/" xr:uid="{F1C60938-FEF1-40FA-A918-1D8E1F51861E}"/>
    <hyperlink ref="F2017" r:id="rId4032" display="https://www.zipcodestogo.com/Monroe/NY/" xr:uid="{4E85BF5E-F6AB-49C5-964D-A7FA5A15F2FA}"/>
    <hyperlink ref="E2018" r:id="rId4033" display="https://www.zipcodestogo.com/Rochester/NY/14613/" xr:uid="{4183A7DE-65AE-4343-9C6D-CA6689B57010}"/>
    <hyperlink ref="F2018" r:id="rId4034" display="https://www.zipcodestogo.com/Monroe/NY/" xr:uid="{C6002191-8B86-45C9-9A27-508CF72E13EE}"/>
    <hyperlink ref="E2019" r:id="rId4035" display="https://www.zipcodestogo.com/Rochester/NY/14614/" xr:uid="{2136F9B1-1F86-452D-845B-7CEDC95F2620}"/>
    <hyperlink ref="F2019" r:id="rId4036" display="https://www.zipcodestogo.com/Monroe/NY/" xr:uid="{FBBCFF3E-60CD-4860-B348-FC85604B3DD0}"/>
    <hyperlink ref="E2020" r:id="rId4037" display="https://www.zipcodestogo.com/Rochester/NY/14615/" xr:uid="{68A3549D-9EA9-45AD-B3E4-8B6FCA782815}"/>
    <hyperlink ref="F2020" r:id="rId4038" display="https://www.zipcodestogo.com/Monroe/NY/" xr:uid="{23E7A678-9955-4780-A560-0EC96B38A939}"/>
    <hyperlink ref="E2021" r:id="rId4039" display="https://www.zipcodestogo.com/Rochester/NY/14616/" xr:uid="{F6E80977-8D98-4151-8CAD-67B90416CE65}"/>
    <hyperlink ref="F2021" r:id="rId4040" display="https://www.zipcodestogo.com/Monroe/NY/" xr:uid="{E1694818-ACA3-42C2-9F03-6DCB161F3436}"/>
    <hyperlink ref="E2022" r:id="rId4041" display="https://www.zipcodestogo.com/Rochester/NY/14617/" xr:uid="{1D4AF017-6194-40FB-8A22-C0E1888A7292}"/>
    <hyperlink ref="F2022" r:id="rId4042" display="https://www.zipcodestogo.com/Monroe/NY/" xr:uid="{5C0FDA21-F922-43D4-B751-1E1FE3AB87E0}"/>
    <hyperlink ref="E2023" r:id="rId4043" display="https://www.zipcodestogo.com/Rochester/NY/14618/" xr:uid="{71073EB7-A2A8-41CE-A773-F511BF5AF4BB}"/>
    <hyperlink ref="F2023" r:id="rId4044" display="https://www.zipcodestogo.com/Monroe/NY/" xr:uid="{BE0750AB-EB6C-4927-B661-C2FA839A670E}"/>
    <hyperlink ref="E2024" r:id="rId4045" display="https://www.zipcodestogo.com/Rochester/NY/14619/" xr:uid="{48B14E5A-888E-4D59-93CA-C3FC83B6ECCE}"/>
    <hyperlink ref="F2024" r:id="rId4046" display="https://www.zipcodestogo.com/Monroe/NY/" xr:uid="{37480B12-D4CC-4007-9F0F-0209CE48C0BC}"/>
    <hyperlink ref="E2025" r:id="rId4047" display="https://www.zipcodestogo.com/Rochester/NY/14620/" xr:uid="{B0F26FBD-5D47-4D9A-ABD7-62B69C06291D}"/>
    <hyperlink ref="F2025" r:id="rId4048" display="https://www.zipcodestogo.com/Monroe/NY/" xr:uid="{803BFCB3-35D6-44C5-9866-91FFCDD4CD0E}"/>
    <hyperlink ref="E2026" r:id="rId4049" display="https://www.zipcodestogo.com/Rochester/NY/14621/" xr:uid="{7DD65C55-3463-4F2B-A381-4E503BF4BDAA}"/>
    <hyperlink ref="F2026" r:id="rId4050" display="https://www.zipcodestogo.com/Monroe/NY/" xr:uid="{DF106C3C-7783-4A17-B347-A97C3F239110}"/>
    <hyperlink ref="E2027" r:id="rId4051" display="https://www.zipcodestogo.com/Rochester/NY/14622/" xr:uid="{248750A9-C6EE-4B27-AC5E-A39925FA524A}"/>
    <hyperlink ref="F2027" r:id="rId4052" display="https://www.zipcodestogo.com/Monroe/NY/" xr:uid="{443109F3-8161-4E95-A3C6-2A447E31E4B1}"/>
    <hyperlink ref="E2028" r:id="rId4053" display="https://www.zipcodestogo.com/Rochester/NY/14623/" xr:uid="{E0A4593E-6B13-4997-B184-DB72C9E3E365}"/>
    <hyperlink ref="F2028" r:id="rId4054" display="https://www.zipcodestogo.com/Monroe/NY/" xr:uid="{D71AEFFD-35F0-4A53-8D4B-F805A7C8658B}"/>
    <hyperlink ref="E2029" r:id="rId4055" display="https://www.zipcodestogo.com/Rochester/NY/14624/" xr:uid="{C0F57938-DD65-4284-B625-48EFF41151DF}"/>
    <hyperlink ref="F2029" r:id="rId4056" display="https://www.zipcodestogo.com/Monroe/NY/" xr:uid="{9037862D-FEBA-4820-98E3-7636B525D7C2}"/>
    <hyperlink ref="E2030" r:id="rId4057" display="https://www.zipcodestogo.com/Rochester/NY/14625/" xr:uid="{C13A61D8-1B3B-470D-B123-ACD51B7E5F2A}"/>
    <hyperlink ref="F2030" r:id="rId4058" display="https://www.zipcodestogo.com/Monroe/NY/" xr:uid="{189EA304-255E-4688-B7EE-65D1434DF232}"/>
    <hyperlink ref="E2031" r:id="rId4059" display="https://www.zipcodestogo.com/Rochester/NY/14626/" xr:uid="{0DD8B8F2-608D-4207-8D00-D5F75229ECAB}"/>
    <hyperlink ref="F2031" r:id="rId4060" display="https://www.zipcodestogo.com/Monroe/NY/" xr:uid="{43B35FE5-9339-45C2-B784-71B551BAF98B}"/>
    <hyperlink ref="E2032" r:id="rId4061" display="https://www.zipcodestogo.com/Rochester/NY/14627/" xr:uid="{E98C2D36-E358-4922-990D-C808A99B5888}"/>
    <hyperlink ref="F2032" r:id="rId4062" display="https://www.zipcodestogo.com/Monroe/NY/" xr:uid="{0CC6CCF9-E53C-41FC-BDC6-5869B0ECAC79}"/>
    <hyperlink ref="E2033" r:id="rId4063" display="https://www.zipcodestogo.com/Rochester/NY/14638/" xr:uid="{BCCDC13A-55E7-4145-870D-37C3CF86E320}"/>
    <hyperlink ref="F2033" r:id="rId4064" display="https://www.zipcodestogo.com/Monroe/NY/" xr:uid="{A416852F-82B8-4984-883C-D1E95B0E6C0F}"/>
    <hyperlink ref="E2034" r:id="rId4065" display="https://www.zipcodestogo.com/Rochester/NY/14639/" xr:uid="{64D7DCF4-EB45-4C10-91F9-8857121ED7E0}"/>
    <hyperlink ref="F2034" r:id="rId4066" display="https://www.zipcodestogo.com/Monroe/NY/" xr:uid="{D637B477-770B-4B54-B1F9-84D13CDC0FE1}"/>
    <hyperlink ref="E2035" r:id="rId4067" display="https://www.zipcodestogo.com/Rochester/NY/14642/" xr:uid="{548B134E-DCC9-45FB-8BDD-AB063E421211}"/>
    <hyperlink ref="F2035" r:id="rId4068" display="https://www.zipcodestogo.com/Monroe/NY/" xr:uid="{D319BEB7-AB9D-4921-921C-A07F8D88F367}"/>
    <hyperlink ref="E2036" r:id="rId4069" display="https://www.zipcodestogo.com/Rochester/NY/14643/" xr:uid="{D63D195F-6AC5-4D0C-BBFB-DCB720ECFDD9}"/>
    <hyperlink ref="F2036" r:id="rId4070" display="https://www.zipcodestogo.com/Monroe/NY/" xr:uid="{F9834994-4D41-4A27-B50C-DD3D006294C4}"/>
    <hyperlink ref="E2037" r:id="rId4071" display="https://www.zipcodestogo.com/Rochester/NY/14644/" xr:uid="{BB27CC02-9F52-4257-8558-EC3E86A47992}"/>
    <hyperlink ref="F2037" r:id="rId4072" display="https://www.zipcodestogo.com/Monroe/NY/" xr:uid="{BC3012FA-36C3-4503-9BAD-541F698FFDF0}"/>
    <hyperlink ref="E2038" r:id="rId4073" display="https://www.zipcodestogo.com/Rochester/NY/14645/" xr:uid="{E1DF5AB4-0BF8-4E44-B9AD-B55CAD0D15D8}"/>
    <hyperlink ref="F2038" r:id="rId4074" display="https://www.zipcodestogo.com/Monroe/NY/" xr:uid="{1340CF03-B23A-43BD-95EE-66DB3F690DFF}"/>
    <hyperlink ref="E2039" r:id="rId4075" display="https://www.zipcodestogo.com/Rochester/NY/14646/" xr:uid="{34F35422-E3B1-4C7A-A4C3-39045B928B35}"/>
    <hyperlink ref="F2039" r:id="rId4076" display="https://www.zipcodestogo.com/Monroe/NY/" xr:uid="{F903CC91-9DA0-4BA5-8A26-5B995C23EDD3}"/>
    <hyperlink ref="E2040" r:id="rId4077" display="https://www.zipcodestogo.com/Rochester/NY/14647/" xr:uid="{7097879D-5CDF-457F-86EA-666D5464B721}"/>
    <hyperlink ref="F2040" r:id="rId4078" display="https://www.zipcodestogo.com/Monroe/NY/" xr:uid="{1306E126-180D-45D9-A2C6-CA30FE3269F1}"/>
    <hyperlink ref="E2041" r:id="rId4079" display="https://www.zipcodestogo.com/Rochester/NY/14649/" xr:uid="{AAFA076F-08A9-49DA-9DE8-D1FCBD0A6713}"/>
    <hyperlink ref="F2041" r:id="rId4080" display="https://www.zipcodestogo.com/Monroe/NY/" xr:uid="{A6BFC99A-812A-4850-A53F-2B779F44EE8D}"/>
    <hyperlink ref="E2042" r:id="rId4081" display="https://www.zipcodestogo.com/Rochester/NY/14650/" xr:uid="{71051526-97C1-4396-8F93-65BFC34B44C9}"/>
    <hyperlink ref="F2042" r:id="rId4082" display="https://www.zipcodestogo.com/Monroe/NY/" xr:uid="{6D22F14B-A4EB-41B8-93C2-8C102FB9F499}"/>
    <hyperlink ref="E2043" r:id="rId4083" display="https://www.zipcodestogo.com/Rochester/NY/14651/" xr:uid="{44773A0E-CCF2-4515-BA64-D4F0EBA76C38}"/>
    <hyperlink ref="F2043" r:id="rId4084" display="https://www.zipcodestogo.com/Monroe/NY/" xr:uid="{B01BCA4F-6E78-4E10-9D76-5517DDEF3AF0}"/>
    <hyperlink ref="E2044" r:id="rId4085" display="https://www.zipcodestogo.com/Rochester/NY/14652/" xr:uid="{32C728BF-E2CF-4921-AF89-6A80C47A91DD}"/>
    <hyperlink ref="F2044" r:id="rId4086" display="https://www.zipcodestogo.com/Monroe/NY/" xr:uid="{BB3DE9B3-4C93-43AC-894C-3712BBEB9C97}"/>
    <hyperlink ref="E2045" r:id="rId4087" display="https://www.zipcodestogo.com/Rochester/NY/14653/" xr:uid="{A8853BBB-BFD4-4881-B915-47CF8565B454}"/>
    <hyperlink ref="F2045" r:id="rId4088" display="https://www.zipcodestogo.com/Monroe/NY/" xr:uid="{DAA5501E-C810-4A23-B811-5BF4E54E46A4}"/>
    <hyperlink ref="E2046" r:id="rId4089" display="https://www.zipcodestogo.com/Rochester/NY/14664/" xr:uid="{0AEB297C-C506-4985-8273-0BFCE9D901CB}"/>
    <hyperlink ref="F2046" r:id="rId4090" display="https://www.zipcodestogo.com/Monroe/NY/" xr:uid="{CEF60A1B-94D5-4C99-B23A-C5ECCD9553C0}"/>
    <hyperlink ref="E2047" r:id="rId4091" display="https://www.zipcodestogo.com/Rochester/NY/14673/" xr:uid="{74F9B65D-8040-4E9E-B374-CD99311F9397}"/>
    <hyperlink ref="F2047" r:id="rId4092" display="https://www.zipcodestogo.com/Monroe/NY/" xr:uid="{D320D787-EF81-4E11-AAD6-BDD951C17DBC}"/>
    <hyperlink ref="E2048" r:id="rId4093" display="https://www.zipcodestogo.com/Rochester/NY/14683/" xr:uid="{50594455-282A-4521-A8B5-6AA24274ACAC}"/>
    <hyperlink ref="F2048" r:id="rId4094" display="https://www.zipcodestogo.com/Monroe/NY/" xr:uid="{E2468988-CDF8-4835-8B60-80D1C3872DDB}"/>
    <hyperlink ref="E2049" r:id="rId4095" display="https://www.zipcodestogo.com/Rochester/NY/14692/" xr:uid="{085B0C68-577B-4F21-8D5E-7A555DC99850}"/>
    <hyperlink ref="F2049" r:id="rId4096" display="https://www.zipcodestogo.com/Monroe/NY/" xr:uid="{823EE244-A82D-4D61-92C8-DD39C98A4A19}"/>
    <hyperlink ref="E2050" r:id="rId4097" display="https://www.zipcodestogo.com/Rochester/NY/14694/" xr:uid="{31297C0F-381C-488B-B474-5F09D705E79C}"/>
    <hyperlink ref="F2050" r:id="rId4098" display="https://www.zipcodestogo.com/Monroe/NY/" xr:uid="{71892354-3E5F-4503-B0DB-E64BB14C203E}"/>
    <hyperlink ref="E2051" r:id="rId4099" display="https://www.zipcodestogo.com/Jamestown/NY/14701/" xr:uid="{1C0C15C4-32B0-468B-858A-7DEABCCEF819}"/>
    <hyperlink ref="F2051" r:id="rId4100" display="https://www.zipcodestogo.com/Chautauqua/NY/" xr:uid="{A491FEA7-2380-4D93-839A-0A9F30C0BF56}"/>
    <hyperlink ref="E2052" r:id="rId4101" display="https://www.zipcodestogo.com/Jamestown/NY/14702/" xr:uid="{E45D5918-B1A8-4003-B6E7-66FB0452538D}"/>
    <hyperlink ref="F2052" r:id="rId4102" display="https://www.zipcodestogo.com/Chautauqua/NY/" xr:uid="{F8AC3943-EC06-4962-AC0E-018442C87306}"/>
    <hyperlink ref="E2053" r:id="rId4103" display="https://www.zipcodestogo.com/Allegany/NY/14706/" xr:uid="{0FB1EF49-58A2-4630-95ED-68132D33BF36}"/>
    <hyperlink ref="F2053" r:id="rId4104" display="https://www.zipcodestogo.com/Cattaraugus/NY/" xr:uid="{15B38966-70DF-4918-90A3-C2102E0C488B}"/>
    <hyperlink ref="E2054" r:id="rId4105" display="https://www.zipcodestogo.com/Allentown/NY/14707/" xr:uid="{A1B74C89-7885-4870-9A50-D6683E284C56}"/>
    <hyperlink ref="F2054" r:id="rId4106" display="https://www.zipcodestogo.com/Allegany/NY/" xr:uid="{8BBB1900-7E4A-46C0-A5AF-9269C4A2DF9F}"/>
    <hyperlink ref="E2055" r:id="rId4107" display="https://www.zipcodestogo.com/Alma/NY/14708/" xr:uid="{32747BCB-0A27-490C-B580-D5C200709F20}"/>
    <hyperlink ref="F2055" r:id="rId4108" display="https://www.zipcodestogo.com/Allegany/NY/" xr:uid="{6097D10E-130B-4448-828B-B45C1A2A4EDE}"/>
    <hyperlink ref="E2056" r:id="rId4109" display="https://www.zipcodestogo.com/Angelica/NY/14709/" xr:uid="{EEC39890-77CC-4194-8FA5-1F555497DF48}"/>
    <hyperlink ref="F2056" r:id="rId4110" display="https://www.zipcodestogo.com/Allegany/NY/" xr:uid="{9A5294CF-90E8-4994-9BB0-06FF5AE39D25}"/>
    <hyperlink ref="E2057" r:id="rId4111" display="https://www.zipcodestogo.com/Ashville/NY/14710/" xr:uid="{330EDAE2-4603-41F0-9D52-823A2F52B1A4}"/>
    <hyperlink ref="F2057" r:id="rId4112" display="https://www.zipcodestogo.com/Chautauqua/NY/" xr:uid="{5E44F644-C938-4A2D-AA9F-84C5346B9349}"/>
    <hyperlink ref="E2058" r:id="rId4113" display="https://www.zipcodestogo.com/Belfast/NY/14711/" xr:uid="{E3C77730-F8F4-4B26-BEDF-9BB8ED533C82}"/>
    <hyperlink ref="F2058" r:id="rId4114" display="https://www.zipcodestogo.com/Allegany/NY/" xr:uid="{7A3D6932-CB7A-4D18-93B6-CBFC80F4AE24}"/>
    <hyperlink ref="E2059" r:id="rId4115" display="https://www.zipcodestogo.com/Bemus Point/NY/14712/" xr:uid="{0F73F291-D516-4053-9DC1-F3107130FECF}"/>
    <hyperlink ref="F2059" r:id="rId4116" display="https://www.zipcodestogo.com/Chautauqua/NY/" xr:uid="{C450B5EE-F965-4D7C-8D10-5314D2F036D4}"/>
    <hyperlink ref="E2060" r:id="rId4117" display="https://www.zipcodestogo.com/Black Creek/NY/14714/" xr:uid="{F5B0334C-33C2-456F-91E0-1A2F8EF6228E}"/>
    <hyperlink ref="F2060" r:id="rId4118" display="https://www.zipcodestogo.com/Allegany/NY/" xr:uid="{C90431F6-8E8F-4BB0-9DE8-5271FEEDC1B1}"/>
    <hyperlink ref="E2061" r:id="rId4119" display="https://www.zipcodestogo.com/Bolivar/NY/14715/" xr:uid="{BCA412DF-9B4C-4E59-95F1-7684C015C7C5}"/>
    <hyperlink ref="F2061" r:id="rId4120" display="https://www.zipcodestogo.com/Allegany/NY/" xr:uid="{919C7AB1-3270-478B-95F6-088BE2B6B976}"/>
    <hyperlink ref="E2062" r:id="rId4121" display="https://www.zipcodestogo.com/Brocton/NY/14716/" xr:uid="{7E9A3938-963D-4CDF-8D9F-C4AC5534632E}"/>
    <hyperlink ref="F2062" r:id="rId4122" display="https://www.zipcodestogo.com/Chautauqua/NY/" xr:uid="{FBEB50A7-A3E2-4E32-B91C-AF8FC4E8DA46}"/>
    <hyperlink ref="E2063" r:id="rId4123" display="https://www.zipcodestogo.com/Caneadea/NY/14717/" xr:uid="{13DD0888-D3CC-4164-B16B-A30F35FE0A05}"/>
    <hyperlink ref="F2063" r:id="rId4124" display="https://www.zipcodestogo.com/Allegany/NY/" xr:uid="{B8A58B7B-157A-489F-9530-5655C843ABF0}"/>
    <hyperlink ref="E2064" r:id="rId4125" display="https://www.zipcodestogo.com/Cassadaga/NY/14718/" xr:uid="{49044BCF-19CF-43C8-95BC-E8CC5E7303B9}"/>
    <hyperlink ref="F2064" r:id="rId4126" display="https://www.zipcodestogo.com/Chautauqua/NY/" xr:uid="{9C3D462D-3366-4C15-831D-C407447BB69A}"/>
    <hyperlink ref="E2065" r:id="rId4127" display="https://www.zipcodestogo.com/Cattaraugus/NY/14719/" xr:uid="{F1DFB0A0-CE54-4AD2-A6A0-02DFD42DC239}"/>
    <hyperlink ref="F2065" r:id="rId4128" display="https://www.zipcodestogo.com/Cattaraugus/NY/" xr:uid="{6FD5F239-6E8D-42B6-87A7-5812608FC61C}"/>
    <hyperlink ref="E2066" r:id="rId4129" display="https://www.zipcodestogo.com/Celoron/NY/14720/" xr:uid="{795ADCB0-1BDC-48BF-B90D-43AC032F2851}"/>
    <hyperlink ref="F2066" r:id="rId4130" display="https://www.zipcodestogo.com/Chautauqua/NY/" xr:uid="{940D4B99-B40D-49D9-B3FB-9C78C3055C14}"/>
    <hyperlink ref="E2067" r:id="rId4131" display="https://www.zipcodestogo.com/Ceres/NY/14721/" xr:uid="{EB2466F8-3F0B-4E5A-88B2-304B3B7DDC46}"/>
    <hyperlink ref="F2067" r:id="rId4132" display="https://www.zipcodestogo.com/Allegany/NY/" xr:uid="{CB22BCF5-117D-41C6-9E0B-45EA79E16C57}"/>
    <hyperlink ref="E2068" r:id="rId4133" display="https://www.zipcodestogo.com/Chautauqua/NY/14722/" xr:uid="{EE41746E-DBD8-4D98-895B-F8D893506B01}"/>
    <hyperlink ref="F2068" r:id="rId4134" display="https://www.zipcodestogo.com/Chautauqua/NY/" xr:uid="{CEF72B7E-7332-4B56-A3A8-C8133B45432A}"/>
    <hyperlink ref="E2069" r:id="rId4135" display="https://www.zipcodestogo.com/Cherry Creek/NY/14723/" xr:uid="{C9C8524E-D528-4F1D-8411-534ED352B34D}"/>
    <hyperlink ref="F2069" r:id="rId4136" display="https://www.zipcodestogo.com/Chautauqua/NY/" xr:uid="{CBFCCD85-5DEC-49D0-BC55-152A55485661}"/>
    <hyperlink ref="E2070" r:id="rId4137" display="https://www.zipcodestogo.com/Clymer/NY/14724/" xr:uid="{61E17E90-EDA9-4C08-B936-F7CE46AC5D83}"/>
    <hyperlink ref="F2070" r:id="rId4138" display="https://www.zipcodestogo.com/Chautauqua/NY/" xr:uid="{A61F3AED-7800-4BDB-AC9F-7F67D20FE09B}"/>
    <hyperlink ref="E2071" r:id="rId4139" display="https://www.zipcodestogo.com/Conewango Valley/NY/14726/" xr:uid="{76D09F6E-E875-4B5B-BC63-EA68C80C4B49}"/>
    <hyperlink ref="F2071" r:id="rId4140" display="https://www.zipcodestogo.com/Cattaraugus/NY/" xr:uid="{A982EF84-575B-417A-B7A4-D02F10D049A0}"/>
    <hyperlink ref="E2072" r:id="rId4141" display="https://www.zipcodestogo.com/Cuba/NY/14727/" xr:uid="{2F4E34CE-56FF-4B63-B239-EBD9EECE192F}"/>
    <hyperlink ref="F2072" r:id="rId4142" display="https://www.zipcodestogo.com/Allegany/NY/" xr:uid="{28739807-AF84-4FC1-A583-13B6676B0604}"/>
    <hyperlink ref="E2073" r:id="rId4143" display="https://www.zipcodestogo.com/Dewittville/NY/14728/" xr:uid="{7295132B-A8FA-44DB-A745-09DCD5B4094D}"/>
    <hyperlink ref="F2073" r:id="rId4144" display="https://www.zipcodestogo.com/Chautauqua/NY/" xr:uid="{FD060FFF-E14E-451C-B6AC-47398632B3D4}"/>
    <hyperlink ref="E2074" r:id="rId4145" display="https://www.zipcodestogo.com/East Otto/NY/14729/" xr:uid="{B54DAD1B-3B68-4FF1-9C4D-BA4DCCEA5B7C}"/>
    <hyperlink ref="F2074" r:id="rId4146" display="https://www.zipcodestogo.com/Cattaraugus/NY/" xr:uid="{FF6D930D-B239-44FF-85BB-408CBC37D2F4}"/>
    <hyperlink ref="E2075" r:id="rId4147" display="https://www.zipcodestogo.com/East Randolph/NY/14730/" xr:uid="{69121C53-6A20-46C8-97AD-F13B21634650}"/>
    <hyperlink ref="F2075" r:id="rId4148" display="https://www.zipcodestogo.com/Cattaraugus/NY/" xr:uid="{54455CAC-31DC-4226-85E1-82B8F9362CA8}"/>
    <hyperlink ref="E2076" r:id="rId4149" display="https://www.zipcodestogo.com/Ellicottville/NY/14731/" xr:uid="{9E0B4AB6-0F0B-464D-B4CD-F3E6A42A927A}"/>
    <hyperlink ref="F2076" r:id="rId4150" display="https://www.zipcodestogo.com/Cattaraugus/NY/" xr:uid="{5C9A94DE-DD47-4F76-9A8A-E991C2AE0B25}"/>
    <hyperlink ref="E2077" r:id="rId4151" display="https://www.zipcodestogo.com/Ellington/NY/14732/" xr:uid="{4AD7239E-01B5-47AD-A1F8-42474E52FE17}"/>
    <hyperlink ref="F2077" r:id="rId4152" display="https://www.zipcodestogo.com/Chautauqua/NY/" xr:uid="{AC6DDC55-925C-4752-AA63-9CF2B71F6058}"/>
    <hyperlink ref="E2078" r:id="rId4153" display="https://www.zipcodestogo.com/Falconer/NY/14733/" xr:uid="{A500DAFF-0D4F-47FA-ABF3-6B736C5E0FF9}"/>
    <hyperlink ref="F2078" r:id="rId4154" display="https://www.zipcodestogo.com/Chautauqua/NY/" xr:uid="{9414DCF6-B1E9-41E5-A680-770CFA96202D}"/>
    <hyperlink ref="E2079" r:id="rId4155" display="https://www.zipcodestogo.com/Fillmore/NY/14735/" xr:uid="{E0C526EC-B843-4AC1-AD28-03BA0D7ECFA1}"/>
    <hyperlink ref="F2079" r:id="rId4156" display="https://www.zipcodestogo.com/Allegany/NY/" xr:uid="{A7C1717B-1F76-467A-AA20-24E07DC5414F}"/>
    <hyperlink ref="E2080" r:id="rId4157" display="https://www.zipcodestogo.com/Findley Lake/NY/14736/" xr:uid="{B7068150-B518-4E3D-82AE-F23FC0A0855E}"/>
    <hyperlink ref="F2080" r:id="rId4158" display="https://www.zipcodestogo.com/Chautauqua/NY/" xr:uid="{9F1BDB2A-BDF0-4065-9568-0E880A222EF4}"/>
    <hyperlink ref="E2081" r:id="rId4159" display="https://www.zipcodestogo.com/Franklinville/NY/14737/" xr:uid="{DE5EA3CA-9461-48AD-8256-2C5932AAAAEF}"/>
    <hyperlink ref="F2081" r:id="rId4160" display="https://www.zipcodestogo.com/Cattaraugus/NY/" xr:uid="{5218D30C-002D-4F39-A27C-7DE4297D1114}"/>
    <hyperlink ref="E2082" r:id="rId4161" display="https://www.zipcodestogo.com/Frewsburg/NY/14738/" xr:uid="{0DB972CE-5019-408E-BB37-7C4A8471704B}"/>
    <hyperlink ref="F2082" r:id="rId4162" display="https://www.zipcodestogo.com/Chautauqua/NY/" xr:uid="{DE5EE2A5-4E67-4293-95C9-B6A78A7476A9}"/>
    <hyperlink ref="E2083" r:id="rId4163" display="https://www.zipcodestogo.com/Friendship/NY/14739/" xr:uid="{75D21A95-F0E0-44F1-8114-8C9676C29003}"/>
    <hyperlink ref="F2083" r:id="rId4164" display="https://www.zipcodestogo.com/Allegany/NY/" xr:uid="{743A927F-7733-4E9D-9875-A9B4E6377C57}"/>
    <hyperlink ref="E2084" r:id="rId4165" display="https://www.zipcodestogo.com/Gerry/NY/14740/" xr:uid="{B462B60E-B974-4A93-B708-718C9D742F67}"/>
    <hyperlink ref="F2084" r:id="rId4166" display="https://www.zipcodestogo.com/Chautauqua/NY/" xr:uid="{E1D9C660-2C2C-4B06-BED4-0D3B1D9BEF3A}"/>
    <hyperlink ref="E2085" r:id="rId4167" display="https://www.zipcodestogo.com/Great Valley/NY/14741/" xr:uid="{32A9B681-C148-438A-A1D6-E5B87DBE866A}"/>
    <hyperlink ref="F2085" r:id="rId4168" display="https://www.zipcodestogo.com/Cattaraugus/NY/" xr:uid="{7B6DCB4D-030B-400E-8470-89ACDB4F0E13}"/>
    <hyperlink ref="E2086" r:id="rId4169" display="https://www.zipcodestogo.com/Greenhurst/NY/14742/" xr:uid="{F654146A-12B9-42EE-A47F-3D06188E0CC6}"/>
    <hyperlink ref="F2086" r:id="rId4170" display="https://www.zipcodestogo.com/Chautauqua/NY/" xr:uid="{962C5E70-63E4-496C-B729-725451F28EFD}"/>
    <hyperlink ref="E2087" r:id="rId4171" display="https://www.zipcodestogo.com/Hinsdale/NY/14743/" xr:uid="{2E5AF3F3-133F-4D0F-BCE9-40C83615FD13}"/>
    <hyperlink ref="F2087" r:id="rId4172" display="https://www.zipcodestogo.com/Cattaraugus/NY/" xr:uid="{5DBE9076-A3A7-4704-9866-1A491630B2D7}"/>
    <hyperlink ref="E2088" r:id="rId4173" display="https://www.zipcodestogo.com/Houghton/NY/14744/" xr:uid="{DFE9EAFA-DFC3-4B6D-9338-B8B6BD15B8F6}"/>
    <hyperlink ref="F2088" r:id="rId4174" display="https://www.zipcodestogo.com/Allegany/NY/" xr:uid="{E4D3897A-E45D-4664-8CA6-9347B3910A02}"/>
    <hyperlink ref="E2089" r:id="rId4175" display="https://www.zipcodestogo.com/Hume/NY/14745/" xr:uid="{9040619A-8FBB-40F7-A098-9A4A2446EC64}"/>
    <hyperlink ref="F2089" r:id="rId4176" display="https://www.zipcodestogo.com/Allegany/NY/" xr:uid="{714F23F0-17A1-4818-8570-9F1DCBCB5D17}"/>
    <hyperlink ref="E2090" r:id="rId4177" display="https://www.zipcodestogo.com/Kennedy/NY/14747/" xr:uid="{A319A84B-3EDD-41E9-8DF1-FE75E43CA537}"/>
    <hyperlink ref="F2090" r:id="rId4178" display="https://www.zipcodestogo.com/Chautauqua/NY/" xr:uid="{249CE24F-D4D9-4BB4-9768-60747559C0B4}"/>
    <hyperlink ref="E2091" r:id="rId4179" display="https://www.zipcodestogo.com/Kill Buck/NY/14748/" xr:uid="{BAFA3D1A-E2B7-4E61-A4B5-66BEBA079AE6}"/>
    <hyperlink ref="F2091" r:id="rId4180" display="https://www.zipcodestogo.com/Cattaraugus/NY/" xr:uid="{AB4100FB-6DCA-4253-89C6-88460FA51919}"/>
    <hyperlink ref="E2092" r:id="rId4181" display="https://www.zipcodestogo.com/Lakewood/NY/14750/" xr:uid="{67D778E1-136C-4EF6-85B8-2E3925D862BD}"/>
    <hyperlink ref="F2092" r:id="rId4182" display="https://www.zipcodestogo.com/Chautauqua/NY/" xr:uid="{B5605C59-9D60-4119-9D35-524B5009DF57}"/>
    <hyperlink ref="E2093" r:id="rId4183" display="https://www.zipcodestogo.com/Leon/NY/14751/" xr:uid="{BA58ADA2-FDA0-4B46-A1CD-4CC086E2F654}"/>
    <hyperlink ref="F2093" r:id="rId4184" display="https://www.zipcodestogo.com/Cattaraugus/NY/" xr:uid="{75EC0EDE-ED54-4A4B-9EDC-095C6EACF493}"/>
    <hyperlink ref="E2094" r:id="rId4185" display="https://www.zipcodestogo.com/Lily Dale/NY/14752/" xr:uid="{3DFC1D9E-CB06-4F38-842D-6DE4856FB1D6}"/>
    <hyperlink ref="F2094" r:id="rId4186" display="https://www.zipcodestogo.com/Chautauqua/NY/" xr:uid="{39893249-3AF2-4CF2-B276-E0E10432A3A0}"/>
    <hyperlink ref="E2095" r:id="rId4187" display="https://www.zipcodestogo.com/Limestone/NY/14753/" xr:uid="{CF83F55A-BB81-4A42-B2E4-0305443CF6DC}"/>
    <hyperlink ref="F2095" r:id="rId4188" display="https://www.zipcodestogo.com/Cattaraugus/NY/" xr:uid="{C5542A6E-F3A3-40F4-9609-49929CF58D65}"/>
    <hyperlink ref="E2096" r:id="rId4189" display="https://www.zipcodestogo.com/Little Genesee/NY/14754/" xr:uid="{79100DC6-BB67-41C2-B667-BBCE8850A00D}"/>
    <hyperlink ref="F2096" r:id="rId4190" display="https://www.zipcodestogo.com/Allegany/NY/" xr:uid="{5A43D04A-E4D2-47A9-B3B6-B3A4029F895B}"/>
    <hyperlink ref="E2097" r:id="rId4191" display="https://www.zipcodestogo.com/Little Valley/NY/14755/" xr:uid="{E283E6DC-7256-49C0-B81B-D3993F40517A}"/>
    <hyperlink ref="F2097" r:id="rId4192" display="https://www.zipcodestogo.com/Cattaraugus/NY/" xr:uid="{7EA95685-D88E-47AE-9E87-58D91D8E80E9}"/>
    <hyperlink ref="E2098" r:id="rId4193" display="https://www.zipcodestogo.com/Maple Springs/NY/14756/" xr:uid="{405EB858-1930-41B4-B5C5-E0BC4D73F6E1}"/>
    <hyperlink ref="F2098" r:id="rId4194" display="https://www.zipcodestogo.com/Chautauqua/NY/" xr:uid="{65BFB9D9-669F-4E12-800B-4EFB9586BF18}"/>
    <hyperlink ref="E2099" r:id="rId4195" display="https://www.zipcodestogo.com/Mayville/NY/14757/" xr:uid="{DC8F6FBC-3F98-4146-B3E0-17C26A0080D8}"/>
    <hyperlink ref="F2099" r:id="rId4196" display="https://www.zipcodestogo.com/Chautauqua/NY/" xr:uid="{784882F4-8A00-42DA-BE45-8A803415FD29}"/>
    <hyperlink ref="E2100" r:id="rId4197" display="https://www.zipcodestogo.com/Niobe/NY/14758/" xr:uid="{972AC0CE-4EC0-49B7-8602-99A7C09EB2DE}"/>
    <hyperlink ref="F2100" r:id="rId4198" display="https://www.zipcodestogo.com/Chautauqua/NY/" xr:uid="{E00CB99B-3742-4758-B381-164BB07B865E}"/>
    <hyperlink ref="E2101" r:id="rId4199" display="https://www.zipcodestogo.com/Olean/NY/14760/" xr:uid="{404AC3BF-1034-439E-B467-2DD442223F88}"/>
    <hyperlink ref="F2101" r:id="rId4200" display="https://www.zipcodestogo.com/Cattaraugus/NY/" xr:uid="{2B5F872A-1CF5-479B-9D6D-BC889E498D78}"/>
    <hyperlink ref="E2102" r:id="rId4201" display="https://www.zipcodestogo.com/Otto/NY/14766/" xr:uid="{C96DBE43-49EE-4127-A3D2-587AF23A3380}"/>
    <hyperlink ref="F2102" r:id="rId4202" display="https://www.zipcodestogo.com/Cattaraugus/NY/" xr:uid="{D9236393-3D5C-47EF-AFDC-1DC76DF7CA69}"/>
    <hyperlink ref="E2103" r:id="rId4203" display="https://www.zipcodestogo.com/Panama/NY/14767/" xr:uid="{D6ABCCD8-0376-482C-878A-170674B0798C}"/>
    <hyperlink ref="F2103" r:id="rId4204" display="https://www.zipcodestogo.com/Chautauqua/NY/" xr:uid="{D2B95B73-1D93-415A-95F0-D949DDD4E1D8}"/>
    <hyperlink ref="E2104" r:id="rId4205" display="https://www.zipcodestogo.com/Portland/NY/14769/" xr:uid="{4C98D051-12C2-4DE6-98A3-57E3AFA75A8F}"/>
    <hyperlink ref="F2104" r:id="rId4206" display="https://www.zipcodestogo.com/Chautauqua/NY/" xr:uid="{48412500-E34A-4954-8633-4C2B4C153233}"/>
    <hyperlink ref="E2105" r:id="rId4207" display="https://www.zipcodestogo.com/Portville/NY/14770/" xr:uid="{700620A3-01A2-4B4F-B41E-DF92F760388B}"/>
    <hyperlink ref="F2105" r:id="rId4208" display="https://www.zipcodestogo.com/Cattaraugus/NY/" xr:uid="{5C552F37-9C08-4DC9-96D5-6F5815BE2C97}"/>
    <hyperlink ref="E2106" r:id="rId4209" display="https://www.zipcodestogo.com/Randolph/NY/14772/" xr:uid="{333E1F58-D220-41AF-BE6A-5B4FAFC71C92}"/>
    <hyperlink ref="F2106" r:id="rId4210" display="https://www.zipcodestogo.com/Cattaraugus/NY/" xr:uid="{5A22C9B6-F236-4037-A0B2-2E91796765E8}"/>
    <hyperlink ref="E2107" r:id="rId4211" display="https://www.zipcodestogo.com/Richburg/NY/14774/" xr:uid="{C7273650-B581-4943-9EEE-6EBF8A6B2D31}"/>
    <hyperlink ref="F2107" r:id="rId4212" display="https://www.zipcodestogo.com/Allegany/NY/" xr:uid="{AD32FAA5-7F68-4A69-945B-43A8DA628E07}"/>
    <hyperlink ref="E2108" r:id="rId4213" display="https://www.zipcodestogo.com/Ripley/NY/14775/" xr:uid="{E08B0D52-6125-4A93-BBCE-1452C0862E32}"/>
    <hyperlink ref="F2108" r:id="rId4214" display="https://www.zipcodestogo.com/Chautauqua/NY/" xr:uid="{5F04D61B-66D6-466D-BEC2-37C12FE5D83F}"/>
    <hyperlink ref="E2109" r:id="rId4215" display="https://www.zipcodestogo.com/Rushford/NY/14777/" xr:uid="{5B9DBCF2-0DEC-482B-9130-26FAF2E07879}"/>
    <hyperlink ref="F2109" r:id="rId4216" display="https://www.zipcodestogo.com/Allegany/NY/" xr:uid="{0B5A1D15-D17F-4064-B350-128639BD7033}"/>
    <hyperlink ref="E2110" r:id="rId4217" display="https://www.zipcodestogo.com/Saint Bonaventure/NY/14778/" xr:uid="{0173DBBD-895C-4CEC-8B6A-616AFABE585D}"/>
    <hyperlink ref="F2110" r:id="rId4218" display="https://www.zipcodestogo.com/Cattaraugus/NY/" xr:uid="{7F775263-7382-45BE-A5BB-42FFC45EBE60}"/>
    <hyperlink ref="E2111" r:id="rId4219" display="https://www.zipcodestogo.com/Salamanca/NY/14779/" xr:uid="{B1616AFC-F2C6-41EA-82F0-C1FF609BEC9F}"/>
    <hyperlink ref="F2111" r:id="rId4220" display="https://www.zipcodestogo.com/Cattaraugus/NY/" xr:uid="{51DFF803-1F46-4A1A-9EA0-AE81F4F7D331}"/>
    <hyperlink ref="E2112" r:id="rId4221" display="https://www.zipcodestogo.com/Sherman/NY/14781/" xr:uid="{AA69F5E2-AED1-4189-8890-FF01F4F78B29}"/>
    <hyperlink ref="F2112" r:id="rId4222" display="https://www.zipcodestogo.com/Chautauqua/NY/" xr:uid="{97716097-0D3B-41CB-88D4-9D37CAB1ACFD}"/>
    <hyperlink ref="E2113" r:id="rId4223" display="https://www.zipcodestogo.com/Sinclairville/NY/14782/" xr:uid="{D5DEF820-E4A9-49FC-AC4E-B2296C35AF17}"/>
    <hyperlink ref="F2113" r:id="rId4224" display="https://www.zipcodestogo.com/Chautauqua/NY/" xr:uid="{65BFF696-9AB1-4B4A-A091-8D2125A49A39}"/>
    <hyperlink ref="E2114" r:id="rId4225" display="https://www.zipcodestogo.com/Steamburg/NY/14783/" xr:uid="{7D43170F-773B-4CD0-9642-F6A64FFEBD70}"/>
    <hyperlink ref="F2114" r:id="rId4226" display="https://www.zipcodestogo.com/Cattaraugus/NY/" xr:uid="{8C8D87A7-8CEB-40CC-915B-48FAC572FC96}"/>
    <hyperlink ref="E2115" r:id="rId4227" display="https://www.zipcodestogo.com/Stockton/NY/14784/" xr:uid="{D35248F3-AC58-46A7-AA91-CA642C582584}"/>
    <hyperlink ref="F2115" r:id="rId4228" display="https://www.zipcodestogo.com/Chautauqua/NY/" xr:uid="{4E9D4617-CB88-4918-BADA-C1C9FD1621FB}"/>
    <hyperlink ref="E2116" r:id="rId4229" display="https://www.zipcodestogo.com/Stow/NY/14785/" xr:uid="{308D9607-53E7-4599-A0A2-A04EA8CDFCD0}"/>
    <hyperlink ref="F2116" r:id="rId4230" display="https://www.zipcodestogo.com/Chautauqua/NY/" xr:uid="{75BAFB6A-2B42-45AC-B431-F0011871B11F}"/>
    <hyperlink ref="E2117" r:id="rId4231" display="https://www.zipcodestogo.com/West Clarksville/NY/14786/" xr:uid="{D3FF4E49-2D4D-43C3-B4C9-6FC507637D0E}"/>
    <hyperlink ref="F2117" r:id="rId4232" display="https://www.zipcodestogo.com/Allegany/NY/" xr:uid="{59587E22-CF24-404A-A06E-A2461CD744C1}"/>
    <hyperlink ref="E2118" r:id="rId4233" display="https://www.zipcodestogo.com/Westfield/NY/14787/" xr:uid="{20F42439-699A-484B-BB25-B73A94602C8C}"/>
    <hyperlink ref="F2118" r:id="rId4234" display="https://www.zipcodestogo.com/Chautauqua/NY/" xr:uid="{D1D3BE60-93BA-4037-85F5-194ED0540B52}"/>
    <hyperlink ref="E2119" r:id="rId4235" display="https://www.zipcodestogo.com/Westons Mills/NY/14788/" xr:uid="{A67ECBA5-455D-40D5-BF69-71B6ED59CF8C}"/>
    <hyperlink ref="F2119" r:id="rId4236" display="https://www.zipcodestogo.com/Cattaraugus/NY/" xr:uid="{FB4C65DC-AFF8-4F68-B01B-41FD7B44D8BB}"/>
    <hyperlink ref="E2120" r:id="rId4237" display="https://www.zipcodestogo.com/Addison/NY/14801/" xr:uid="{D2978727-5EE6-4BCD-B86C-DAB64A18C5EE}"/>
    <hyperlink ref="F2120" r:id="rId4238" display="https://www.zipcodestogo.com/Steuben/NY/" xr:uid="{55036578-77EA-4121-9B6B-7335304BB7B0}"/>
    <hyperlink ref="E2121" r:id="rId4239" display="https://www.zipcodestogo.com/Alfred/NY/14802/" xr:uid="{032E1F3A-1FD8-4799-A450-1501D035D3CA}"/>
    <hyperlink ref="F2121" r:id="rId4240" display="https://www.zipcodestogo.com/Allegany/NY/" xr:uid="{E62BDCFE-0D93-4F83-AA0C-5B8A905E279B}"/>
    <hyperlink ref="E2122" r:id="rId4241" display="https://www.zipcodestogo.com/Alfred Station/NY/14803/" xr:uid="{455BADD6-A966-45F0-8631-DD4821D4B153}"/>
    <hyperlink ref="F2122" r:id="rId4242" display="https://www.zipcodestogo.com/Allegany/NY/" xr:uid="{2E6EF2AA-072A-47CC-B810-8C1758ED421D}"/>
    <hyperlink ref="E2123" r:id="rId4243" display="https://www.zipcodestogo.com/Almond/NY/14804/" xr:uid="{AA334AA6-05FB-45BE-BB6D-DA40882EFC23}"/>
    <hyperlink ref="F2123" r:id="rId4244" display="https://www.zipcodestogo.com/Allegany/NY/" xr:uid="{9D25D9A8-5249-4169-A4A0-A3BF61D60659}"/>
    <hyperlink ref="E2124" r:id="rId4245" display="https://www.zipcodestogo.com/Alpine/NY/14805/" xr:uid="{32466C36-1CF3-4CFF-9CD7-3BE391D0715B}"/>
    <hyperlink ref="F2124" r:id="rId4246" display="https://www.zipcodestogo.com/Schuyler/NY/" xr:uid="{B6C3F20C-941B-4CC5-940D-9CD2DE223640}"/>
    <hyperlink ref="E2125" r:id="rId4247" display="https://www.zipcodestogo.com/Andover/NY/14806/" xr:uid="{C1AF8A02-8D4F-4480-96F1-B9EB916CB4EE}"/>
    <hyperlink ref="F2125" r:id="rId4248" display="https://www.zipcodestogo.com/Allegany/NY/" xr:uid="{6E2BCF6F-F3C0-424A-B728-4B7F6EE9BEAD}"/>
    <hyperlink ref="E2126" r:id="rId4249" display="https://www.zipcodestogo.com/Arkport/NY/14807/" xr:uid="{68160400-1C5C-428D-916A-FDB7FE2A0AC1}"/>
    <hyperlink ref="F2126" r:id="rId4250" display="https://www.zipcodestogo.com/Steuben/NY/" xr:uid="{35401E55-E354-46E0-A21F-3D042CF834F8}"/>
    <hyperlink ref="E2127" r:id="rId4251" display="https://www.zipcodestogo.com/Atlanta/NY/14808/" xr:uid="{8A9E8194-BCFF-41D6-866B-1E41C7F379F2}"/>
    <hyperlink ref="F2127" r:id="rId4252" display="https://www.zipcodestogo.com/Steuben/NY/" xr:uid="{46FFD3E8-B70C-4E8F-B6AF-EA563E9F687A}"/>
    <hyperlink ref="E2128" r:id="rId4253" display="https://www.zipcodestogo.com/Avoca/NY/14809/" xr:uid="{218718B7-AE1D-4775-ADEE-6A4B5C43E95E}"/>
    <hyperlink ref="F2128" r:id="rId4254" display="https://www.zipcodestogo.com/Steuben/NY/" xr:uid="{63DEF435-E9FF-4C06-8BA6-FF61579EB038}"/>
    <hyperlink ref="E2129" r:id="rId4255" display="https://www.zipcodestogo.com/Bath/NY/14810/" xr:uid="{F0FBB090-0450-4A16-BCCF-D2B4E3DA7FA4}"/>
    <hyperlink ref="F2129" r:id="rId4256" display="https://www.zipcodestogo.com/Steuben/NY/" xr:uid="{79BA8F47-FDFD-4034-90B8-2539628D1F05}"/>
    <hyperlink ref="E2130" r:id="rId4257" display="https://www.zipcodestogo.com/Beaver Dams/NY/14812/" xr:uid="{B6DCD2F3-6FB6-4E66-A207-DEA55708CFED}"/>
    <hyperlink ref="F2130" r:id="rId4258" display="https://www.zipcodestogo.com/Schuyler/NY/" xr:uid="{6184770B-1376-4786-BDE8-291964456FD7}"/>
    <hyperlink ref="E2131" r:id="rId4259" display="https://www.zipcodestogo.com/Belmont/NY/14813/" xr:uid="{EDD9B314-19BF-48FA-880F-9F702B6F59A2}"/>
    <hyperlink ref="F2131" r:id="rId4260" display="https://www.zipcodestogo.com/Allegany/NY/" xr:uid="{5A2BCD87-D88D-4DD5-A742-82CD8AE520EE}"/>
    <hyperlink ref="E2132" r:id="rId4261" display="https://www.zipcodestogo.com/Big Flats/NY/14814/" xr:uid="{341826B1-9CA3-413C-A825-0153B8CB5D5C}"/>
    <hyperlink ref="F2132" r:id="rId4262" display="https://www.zipcodestogo.com/Chemung/NY/" xr:uid="{E504BF70-A342-4019-8F1A-CD7B1B26FEF6}"/>
    <hyperlink ref="E2133" r:id="rId4263" display="https://www.zipcodestogo.com/Bradford/NY/14815/" xr:uid="{0F56CB30-D5C9-4D1C-BA77-5FDD71B2E895}"/>
    <hyperlink ref="F2133" r:id="rId4264" display="https://www.zipcodestogo.com/Schuyler/NY/" xr:uid="{EEDCBD10-58C4-4F29-8487-85126EDD7C55}"/>
    <hyperlink ref="E2134" r:id="rId4265" display="https://www.zipcodestogo.com/Breesport/NY/14816/" xr:uid="{619252D5-D946-43E7-9F2A-B63146044A16}"/>
    <hyperlink ref="F2134" r:id="rId4266" display="https://www.zipcodestogo.com/Chemung/NY/" xr:uid="{2A4BA84D-8CEA-4878-B07D-E23D0D69F26C}"/>
    <hyperlink ref="E2135" r:id="rId4267" display="https://www.zipcodestogo.com/Brooktondale/NY/14817/" xr:uid="{1B642C1E-1EF4-4320-A1B2-3F33CFD43443}"/>
    <hyperlink ref="F2135" r:id="rId4268" display="https://www.zipcodestogo.com/Tompkins/NY/" xr:uid="{7C0C2AA1-5E62-4E11-AB90-AE45E74D218C}"/>
    <hyperlink ref="E2136" r:id="rId4269" display="https://www.zipcodestogo.com/Burdett/NY/14818/" xr:uid="{3FC31F99-2529-42E3-9C91-D06B2BEA52E0}"/>
    <hyperlink ref="F2136" r:id="rId4270" display="https://www.zipcodestogo.com/Schuyler/NY/" xr:uid="{7E11B456-9C5E-4A8E-9C4C-D95EBAE70DA1}"/>
    <hyperlink ref="E2137" r:id="rId4271" display="https://www.zipcodestogo.com/Cameron/NY/14819/" xr:uid="{0949D5D1-8D62-411A-88B3-0D343FEC76D7}"/>
    <hyperlink ref="F2137" r:id="rId4272" display="https://www.zipcodestogo.com/Steuben/NY/" xr:uid="{FB71DCAE-CCF3-4EA2-A78C-F129ADA98AE6}"/>
    <hyperlink ref="E2138" r:id="rId4273" display="https://www.zipcodestogo.com/Cameron Mills/NY/14820/" xr:uid="{7699B2C2-7AB6-49E9-B0FC-40C137086BFD}"/>
    <hyperlink ref="F2138" r:id="rId4274" display="https://www.zipcodestogo.com/Steuben/NY/" xr:uid="{C0C40625-146C-4724-9CD5-55AC547606B9}"/>
    <hyperlink ref="E2139" r:id="rId4275" display="https://www.zipcodestogo.com/Campbell/NY/14821/" xr:uid="{80889778-DDAD-415A-A58D-0145A3BA89A1}"/>
    <hyperlink ref="F2139" r:id="rId4276" display="https://www.zipcodestogo.com/Steuben/NY/" xr:uid="{3A009732-056A-4F62-8C07-8BAFE406B1FC}"/>
    <hyperlink ref="E2140" r:id="rId4277" display="https://www.zipcodestogo.com/Canaseraga/NY/14822/" xr:uid="{196CA99C-3BF3-483D-94BD-D28F006F042F}"/>
    <hyperlink ref="F2140" r:id="rId4278" display="https://www.zipcodestogo.com/Allegany/NY/" xr:uid="{4E1D0DE7-E4DC-4A4C-A197-EAC9ED9E0DF1}"/>
    <hyperlink ref="E2141" r:id="rId4279" display="https://www.zipcodestogo.com/Canisteo/NY/14823/" xr:uid="{6CE0CA81-1A3C-4AFA-8D83-8A3C151E7A1D}"/>
    <hyperlink ref="F2141" r:id="rId4280" display="https://www.zipcodestogo.com/Steuben/NY/" xr:uid="{2C3B3F2E-A466-4CB0-ABB0-51071BC60963}"/>
    <hyperlink ref="E2142" r:id="rId4281" display="https://www.zipcodestogo.com/Cayuta/NY/14824/" xr:uid="{4EBCA70A-9E01-486C-B419-689734DE680E}"/>
    <hyperlink ref="F2142" r:id="rId4282" display="https://www.zipcodestogo.com/Schuyler/NY/" xr:uid="{3102B332-E1FD-4653-9C8B-38B0E2EA9DC2}"/>
    <hyperlink ref="E2143" r:id="rId4283" display="https://www.zipcodestogo.com/Chemung/NY/14825/" xr:uid="{C2B1ADF6-D5D7-4E71-A65C-55DF74040F5F}"/>
    <hyperlink ref="F2143" r:id="rId4284" display="https://www.zipcodestogo.com/Chemung/NY/" xr:uid="{7CCA7370-FB67-4504-B3B9-9929591760D2}"/>
    <hyperlink ref="E2144" r:id="rId4285" display="https://www.zipcodestogo.com/Cohocton/NY/14826/" xr:uid="{C759D89B-D53D-4AAB-BCB3-AF16598AD958}"/>
    <hyperlink ref="F2144" r:id="rId4286" display="https://www.zipcodestogo.com/Steuben/NY/" xr:uid="{CF0DDAF6-FEDC-4BF1-8808-1D43904A0633}"/>
    <hyperlink ref="E2145" r:id="rId4287" display="https://www.zipcodestogo.com/Coopers Plains/NY/14827/" xr:uid="{74DD634B-D438-4291-84A4-E8AE0FE8125D}"/>
    <hyperlink ref="F2145" r:id="rId4288" display="https://www.zipcodestogo.com/Steuben/NY/" xr:uid="{B0C09C3D-177D-4DFB-AE22-8C39DA557756}"/>
    <hyperlink ref="E2146" r:id="rId4289" display="https://www.zipcodestogo.com/Corning/NY/14830/" xr:uid="{06549D2A-A3B8-42D3-8FD3-07DA8EE04D85}"/>
    <hyperlink ref="F2146" r:id="rId4290" display="https://www.zipcodestogo.com/Steuben/NY/" xr:uid="{6EF3ADC0-C0E0-4DEF-AEBF-6CA0F3AC0C4F}"/>
    <hyperlink ref="E2147" r:id="rId4291" display="https://www.zipcodestogo.com/Corning/NY/14831/" xr:uid="{C737BD63-E88D-480D-B221-EC0AFA765A3F}"/>
    <hyperlink ref="F2147" r:id="rId4292" display="https://www.zipcodestogo.com/Steuben/NY/" xr:uid="{983E6423-7E34-4607-8FFB-0C3B2F7AF21C}"/>
    <hyperlink ref="E2148" r:id="rId4293" display="https://www.zipcodestogo.com/Dalton/NY/14836/" xr:uid="{C6D779FD-631F-4AEC-B8F9-18A7145B1115}"/>
    <hyperlink ref="F2148" r:id="rId4294" display="https://www.zipcodestogo.com/Livingston/NY/" xr:uid="{489D42B9-C2AB-46EA-82D7-AD119FA80D34}"/>
    <hyperlink ref="E2149" r:id="rId4295" display="https://www.zipcodestogo.com/Dundee/NY/14837/" xr:uid="{3A267EEE-DCAE-47C0-9A35-26B2F9246663}"/>
    <hyperlink ref="F2149" r:id="rId4296" display="https://www.zipcodestogo.com/Yates/NY/" xr:uid="{7E8D5B45-992F-42D2-93EB-E0360C48FAB3}"/>
    <hyperlink ref="E2150" r:id="rId4297" display="https://www.zipcodestogo.com/Erin/NY/14838/" xr:uid="{E92CDEEF-D360-4D06-AD6E-868CB65F015F}"/>
    <hyperlink ref="F2150" r:id="rId4298" display="https://www.zipcodestogo.com/Chemung/NY/" xr:uid="{EB4989BA-512B-44C8-9862-611B83AC1D05}"/>
    <hyperlink ref="E2151" r:id="rId4299" display="https://www.zipcodestogo.com/Greenwood/NY/14839/" xr:uid="{BA78E28E-60EF-40FB-B913-868D4D740629}"/>
    <hyperlink ref="F2151" r:id="rId4300" display="https://www.zipcodestogo.com/Steuben/NY/" xr:uid="{0993DCB7-6445-4BD0-AC44-F49C80CA14E3}"/>
    <hyperlink ref="E2152" r:id="rId4301" display="https://www.zipcodestogo.com/Hammondsport/NY/14840/" xr:uid="{FD465B56-C3A8-4CCE-B61D-21DBBE937B8D}"/>
    <hyperlink ref="F2152" r:id="rId4302" display="https://www.zipcodestogo.com/Steuben/NY/" xr:uid="{D11DFCEF-B893-4225-892D-4A2A77DFEC7B}"/>
    <hyperlink ref="E2153" r:id="rId4303" display="https://www.zipcodestogo.com/Hector/NY/14841/" xr:uid="{251A33CA-9BF3-4602-AFC1-09085C60E03E}"/>
    <hyperlink ref="F2153" r:id="rId4304" display="https://www.zipcodestogo.com/Schuyler/NY/" xr:uid="{C4B65EA4-33EC-4E46-84C6-C138D41F1101}"/>
    <hyperlink ref="E2154" r:id="rId4305" display="https://www.zipcodestogo.com/Himrod/NY/14842/" xr:uid="{F5E43F0B-890C-44BA-815B-400AD48E7AE6}"/>
    <hyperlink ref="F2154" r:id="rId4306" display="https://www.zipcodestogo.com/Yates/NY/" xr:uid="{C9C33A5A-0EE0-4EC8-A31A-9CF6DD8290CE}"/>
    <hyperlink ref="E2155" r:id="rId4307" display="https://www.zipcodestogo.com/Hornell/NY/14843/" xr:uid="{223E93A3-D09F-4F22-92DD-33E225D02843}"/>
    <hyperlink ref="F2155" r:id="rId4308" display="https://www.zipcodestogo.com/Steuben/NY/" xr:uid="{CEE38403-B977-4946-BC46-14D6167B4C90}"/>
    <hyperlink ref="E2156" r:id="rId4309" display="https://www.zipcodestogo.com/Horseheads/NY/14845/" xr:uid="{728DF91E-EFF5-4703-9188-26FF3D04CB6D}"/>
    <hyperlink ref="F2156" r:id="rId4310" display="https://www.zipcodestogo.com/Chemung/NY/" xr:uid="{72108AA0-B196-4CDF-AD2D-362810C7306D}"/>
    <hyperlink ref="E2157" r:id="rId4311" display="https://www.zipcodestogo.com/Hunt/NY/14846/" xr:uid="{8E4758CA-E482-4B7C-88B6-A641390F4BF7}"/>
    <hyperlink ref="F2157" r:id="rId4312" display="https://www.zipcodestogo.com/Livingston/NY/" xr:uid="{B43EB355-A49E-489F-9EA6-A5395DFC2C8D}"/>
    <hyperlink ref="E2158" r:id="rId4313" display="https://www.zipcodestogo.com/Interlaken/NY/14847/" xr:uid="{051EB158-55D9-4739-A5C6-95A0052572AD}"/>
    <hyperlink ref="F2158" r:id="rId4314" display="https://www.zipcodestogo.com/Seneca/NY/" xr:uid="{893220CE-1AA0-46E4-AD19-40D76B2DB9C3}"/>
    <hyperlink ref="E2159" r:id="rId4315" display="https://www.zipcodestogo.com/Ithaca/NY/14850/" xr:uid="{E86B90C0-6BAF-434F-969F-7E1FEA558C8E}"/>
    <hyperlink ref="F2159" r:id="rId4316" display="https://www.zipcodestogo.com/Tompkins/NY/" xr:uid="{84D41A53-7B21-4455-8C59-B297397CBA0C}"/>
    <hyperlink ref="E2160" r:id="rId4317" display="https://www.zipcodestogo.com/Ithaca/NY/14851/" xr:uid="{9999BC45-14A2-45AE-8CC6-428C37175507}"/>
    <hyperlink ref="F2160" r:id="rId4318" display="https://www.zipcodestogo.com/Tompkins/NY/" xr:uid="{87539DA4-8A93-400B-BD90-94EC9D8B2D94}"/>
    <hyperlink ref="E2161" r:id="rId4319" display="https://www.zipcodestogo.com/Ithaca/NY/14852/" xr:uid="{A84E55C8-11B9-4B93-9AAE-AC5381DB06A7}"/>
    <hyperlink ref="F2161" r:id="rId4320" display="https://www.zipcodestogo.com/Tompkins/NY/" xr:uid="{BFF6A29F-FACA-4F3D-89A4-CB47A60482B8}"/>
    <hyperlink ref="E2162" r:id="rId4321" display="https://www.zipcodestogo.com/Ithaca/NY/14853/" xr:uid="{2D67C89D-A3E0-4CAB-9216-E6BBD7C7699B}"/>
    <hyperlink ref="F2162" r:id="rId4322" display="https://www.zipcodestogo.com/Tompkins/NY/" xr:uid="{8348DAFE-E873-41DE-8E7D-C91018712640}"/>
    <hyperlink ref="E2163" r:id="rId4323" display="https://www.zipcodestogo.com/Jacksonville/NY/14854/" xr:uid="{BE5CC4D2-3F22-4CF9-B68C-87290C52D27C}"/>
    <hyperlink ref="F2163" r:id="rId4324" display="https://www.zipcodestogo.com/Tompkins/NY/" xr:uid="{0D4C7318-5D55-46E3-BE77-673ECA9AB46B}"/>
    <hyperlink ref="E2164" r:id="rId4325" display="https://www.zipcodestogo.com/Jasper/NY/14855/" xr:uid="{104DD951-2C20-4FA8-B5C4-B5ECF8CC84EE}"/>
    <hyperlink ref="F2164" r:id="rId4326" display="https://www.zipcodestogo.com/Steuben/NY/" xr:uid="{D9EA5DA1-02BA-4DE7-84A4-3C175A9382C5}"/>
    <hyperlink ref="E2165" r:id="rId4327" display="https://www.zipcodestogo.com/Kanona/NY/14856/" xr:uid="{E03C4D79-96D9-4293-BC05-412EA4177536}"/>
    <hyperlink ref="F2165" r:id="rId4328" display="https://www.zipcodestogo.com/Steuben/NY/" xr:uid="{C190D6E7-A14E-43FF-8BA6-B20A929FC054}"/>
    <hyperlink ref="E2166" r:id="rId4329" display="https://www.zipcodestogo.com/Lakemont/NY/14857/" xr:uid="{0BEF34B7-CB91-4D83-B4FB-2B72215C4CA7}"/>
    <hyperlink ref="F2166" r:id="rId4330" display="https://www.zipcodestogo.com/Yates/NY/" xr:uid="{D5CB0CC5-23A3-4130-88B9-78C4DAABA56E}"/>
    <hyperlink ref="E2167" r:id="rId4331" display="https://www.zipcodestogo.com/Lindley/NY/14858/" xr:uid="{839722F1-5147-4349-9322-426B9174B974}"/>
    <hyperlink ref="F2167" r:id="rId4332" display="https://www.zipcodestogo.com/Steuben/NY/" xr:uid="{5FCB221E-EC54-43F0-89B1-7847414BF1E3}"/>
    <hyperlink ref="E2168" r:id="rId4333" display="https://www.zipcodestogo.com/Lockwood/NY/14859/" xr:uid="{6C0009EF-E888-4E5C-9F20-4E661B921428}"/>
    <hyperlink ref="F2168" r:id="rId4334" display="https://www.zipcodestogo.com/Tioga/NY/" xr:uid="{E15E4C8A-BF1E-40F6-A9E6-DF546B309EDB}"/>
    <hyperlink ref="E2169" r:id="rId4335" display="https://www.zipcodestogo.com/Lodi/NY/14860/" xr:uid="{A43C77AA-618B-4720-9E8A-A696F346DEDC}"/>
    <hyperlink ref="F2169" r:id="rId4336" display="https://www.zipcodestogo.com/Seneca/NY/" xr:uid="{DD29400B-FF62-48E0-B01B-6E0C1818B124}"/>
    <hyperlink ref="E2170" r:id="rId4337" display="https://www.zipcodestogo.com/Lowman/NY/14861/" xr:uid="{DDD9A5C1-909B-4AC8-8F9C-32730739CF7D}"/>
    <hyperlink ref="F2170" r:id="rId4338" display="https://www.zipcodestogo.com/Chemung/NY/" xr:uid="{92E2B443-9135-4E3C-A75F-E25CE1B07B5B}"/>
    <hyperlink ref="E2171" r:id="rId4339" display="https://www.zipcodestogo.com/Mecklenburg/NY/14863/" xr:uid="{3A57F590-4DD1-4D58-90D8-0734CB6A327E}"/>
    <hyperlink ref="F2171" r:id="rId4340" display="https://www.zipcodestogo.com/Schuyler/NY/" xr:uid="{2A1C6EA1-7E8E-4572-B8A2-F6F80B55B415}"/>
    <hyperlink ref="E2172" r:id="rId4341" display="https://www.zipcodestogo.com/Millport/NY/14864/" xr:uid="{7960100A-F28A-4856-A644-FB0092A2E60D}"/>
    <hyperlink ref="F2172" r:id="rId4342" display="https://www.zipcodestogo.com/Chemung/NY/" xr:uid="{DE5C2ED6-CFEB-4478-96E4-E339BDF3330E}"/>
    <hyperlink ref="E2173" r:id="rId4343" display="https://www.zipcodestogo.com/Montour Falls/NY/14865/" xr:uid="{40DC8CC8-94C4-4A43-B83E-08C87B65DED4}"/>
    <hyperlink ref="F2173" r:id="rId4344" display="https://www.zipcodestogo.com/Schuyler/NY/" xr:uid="{AB099A2E-B211-4FED-89BE-0F81B3C41A10}"/>
    <hyperlink ref="E2174" r:id="rId4345" display="https://www.zipcodestogo.com/Newfield/NY/14867/" xr:uid="{92CA799B-8550-44F9-8928-AD05CBBF8B30}"/>
    <hyperlink ref="F2174" r:id="rId4346" display="https://www.zipcodestogo.com/Tompkins/NY/" xr:uid="{3015018D-DF1D-4857-B26E-1E5C7D815A9A}"/>
    <hyperlink ref="E2175" r:id="rId4347" display="https://www.zipcodestogo.com/Odessa/NY/14869/" xr:uid="{FA200E17-61D6-41AD-9038-1A4EEC524C8C}"/>
    <hyperlink ref="F2175" r:id="rId4348" display="https://www.zipcodestogo.com/Schuyler/NY/" xr:uid="{70448403-F2AD-4762-84ED-798D2DA34C17}"/>
    <hyperlink ref="E2176" r:id="rId4349" display="https://www.zipcodestogo.com/Painted Post/NY/14870/" xr:uid="{290FFC3F-EFD2-46E9-9168-E040E5612948}"/>
    <hyperlink ref="F2176" r:id="rId4350" display="https://www.zipcodestogo.com/Steuben/NY/" xr:uid="{CC4A411B-7EF8-42BE-B885-7691D23A0F87}"/>
    <hyperlink ref="E2177" r:id="rId4351" display="https://www.zipcodestogo.com/Pine City/NY/14871/" xr:uid="{0CCC03C5-0A6E-4C45-9E41-3285F2D71985}"/>
    <hyperlink ref="F2177" r:id="rId4352" display="https://www.zipcodestogo.com/Chemung/NY/" xr:uid="{65B641BC-5EF5-4160-9111-FE10C47A578D}"/>
    <hyperlink ref="E2178" r:id="rId4353" display="https://www.zipcodestogo.com/Pine Valley/NY/14872/" xr:uid="{4F060E7F-574D-495A-B519-39EBD4FD0C74}"/>
    <hyperlink ref="F2178" r:id="rId4354" display="https://www.zipcodestogo.com/Chemung/NY/" xr:uid="{800A7EEC-C16F-4A47-8F39-4722DB32A975}"/>
    <hyperlink ref="E2179" r:id="rId4355" display="https://www.zipcodestogo.com/Prattsburgh/NY/14873/" xr:uid="{667F1E27-EF27-4BD3-AD60-41A0D798E599}"/>
    <hyperlink ref="F2179" r:id="rId4356" display="https://www.zipcodestogo.com/Steuben/NY/" xr:uid="{878676CE-CE5C-4384-A440-A834EB058A8E}"/>
    <hyperlink ref="E2180" r:id="rId4357" display="https://www.zipcodestogo.com/Pulteney/NY/14874/" xr:uid="{04C8CBFC-3444-43C5-8E29-20A8BEDD3094}"/>
    <hyperlink ref="F2180" r:id="rId4358" display="https://www.zipcodestogo.com/Steuben/NY/" xr:uid="{1F20B346-14C3-47A0-9AAC-F18D737FC559}"/>
    <hyperlink ref="E2181" r:id="rId4359" display="https://www.zipcodestogo.com/Reading Center/NY/14876/" xr:uid="{23416F8E-B6EC-4825-85C1-F9188A9C80E8}"/>
    <hyperlink ref="F2181" r:id="rId4360" display="https://www.zipcodestogo.com/Schuyler/NY/" xr:uid="{48CCC736-FDC0-45B7-8883-F55E4AFB8064}"/>
    <hyperlink ref="E2182" r:id="rId4361" display="https://www.zipcodestogo.com/Rexville/NY/14877/" xr:uid="{067D3A3B-353B-43DD-8B1B-D4AB689B19A3}"/>
    <hyperlink ref="F2182" r:id="rId4362" display="https://www.zipcodestogo.com/Steuben/NY/" xr:uid="{56ECCAF6-28AA-4CEF-A223-3949354C8EC7}"/>
    <hyperlink ref="E2183" r:id="rId4363" display="https://www.zipcodestogo.com/Rock Stream/NY/14878/" xr:uid="{21D99882-B200-4DAE-A1B1-2F28E158354D}"/>
    <hyperlink ref="F2183" r:id="rId4364" display="https://www.zipcodestogo.com/Schuyler/NY/" xr:uid="{8D295043-51F0-4137-BEFB-046AB715D77F}"/>
    <hyperlink ref="E2184" r:id="rId4365" display="https://www.zipcodestogo.com/Savona/NY/14879/" xr:uid="{0AD1BB4D-319B-475B-A196-C2600434564D}"/>
    <hyperlink ref="F2184" r:id="rId4366" display="https://www.zipcodestogo.com/Steuben/NY/" xr:uid="{0B03F5F5-B9D7-4C0E-A0B3-79D4A3346E95}"/>
    <hyperlink ref="E2185" r:id="rId4367" display="https://www.zipcodestogo.com/Scio/NY/14880/" xr:uid="{38EF7E01-3258-4534-BB5A-EDD99F935D49}"/>
    <hyperlink ref="F2185" r:id="rId4368" display="https://www.zipcodestogo.com/Allegany/NY/" xr:uid="{ED1C931D-6A14-4AE1-A8DF-4A4A423974F8}"/>
    <hyperlink ref="E2186" r:id="rId4369" display="https://www.zipcodestogo.com/Slaterville Springs/NY/14881/" xr:uid="{AFDF8C1C-6AC6-4823-B6EF-A62FD2645107}"/>
    <hyperlink ref="F2186" r:id="rId4370" display="https://www.zipcodestogo.com/Tompkins/NY/" xr:uid="{DCBC9307-B1D2-4396-AF77-7AC96196B838}"/>
    <hyperlink ref="E2187" r:id="rId4371" display="https://www.zipcodestogo.com/Lansing/NY/14882/" xr:uid="{8B3B53EC-E391-4920-8F15-9B52F417C8EA}"/>
    <hyperlink ref="F2187" r:id="rId4372" display="https://www.zipcodestogo.com/Tompkins/NY/" xr:uid="{684FCD73-1889-41ED-A6AE-4AAF6264EEC4}"/>
    <hyperlink ref="E2188" r:id="rId4373" display="https://www.zipcodestogo.com/Spencer/NY/14883/" xr:uid="{01AE6AA3-E2BC-49F8-A40C-ECD307982F22}"/>
    <hyperlink ref="F2188" r:id="rId4374" display="https://www.zipcodestogo.com/Tioga/NY/" xr:uid="{A6D557CF-798B-4B1A-9B3B-BC70EA08BF97}"/>
    <hyperlink ref="E2189" r:id="rId4375" display="https://www.zipcodestogo.com/Swain/NY/14884/" xr:uid="{A66D816F-460B-4808-A24E-A1BF5FEF55DD}"/>
    <hyperlink ref="F2189" r:id="rId4376" display="https://www.zipcodestogo.com/Allegany/NY/" xr:uid="{67BF3B21-ED44-4C5C-A880-8631C78EAB71}"/>
    <hyperlink ref="E2190" r:id="rId4377" display="https://www.zipcodestogo.com/Troupsburg/NY/14885/" xr:uid="{B162A678-A172-4754-BEF5-13C93B46048E}"/>
    <hyperlink ref="F2190" r:id="rId4378" display="https://www.zipcodestogo.com/Steuben/NY/" xr:uid="{4C7D37CE-CAFC-4B62-8484-58229BAFB638}"/>
    <hyperlink ref="E2191" r:id="rId4379" display="https://www.zipcodestogo.com/Trumansburg/NY/14886/" xr:uid="{33C115A7-EC27-48BA-9B82-2DDBB20AE0B2}"/>
    <hyperlink ref="F2191" r:id="rId4380" display="https://www.zipcodestogo.com/Tompkins/NY/" xr:uid="{C68B947B-0B5C-432D-8400-33ACFFB8F237}"/>
    <hyperlink ref="E2192" r:id="rId4381" display="https://www.zipcodestogo.com/Tyrone/NY/14887/" xr:uid="{06DC4885-6F45-49A2-A98C-CCC7556C03E4}"/>
    <hyperlink ref="F2192" r:id="rId4382" display="https://www.zipcodestogo.com/Schuyler/NY/" xr:uid="{CCFD3509-69CC-4F5B-89DD-C00D4A975FAD}"/>
    <hyperlink ref="E2193" r:id="rId4383" display="https://www.zipcodestogo.com/Van Etten/NY/14889/" xr:uid="{674EA10E-8657-4776-A11D-9220582415B2}"/>
    <hyperlink ref="F2193" r:id="rId4384" display="https://www.zipcodestogo.com/Chemung/NY/" xr:uid="{B0DAA5D3-0401-43EA-B4F0-B95237FBEED6}"/>
    <hyperlink ref="E2194" r:id="rId4385" display="https://www.zipcodestogo.com/Watkins Glen/NY/14891/" xr:uid="{86AD0F70-028F-48B1-88B1-C098154A7EFD}"/>
    <hyperlink ref="F2194" r:id="rId4386" display="https://www.zipcodestogo.com/Schuyler/NY/" xr:uid="{3315917A-173E-4359-9A92-7C6772EB85C9}"/>
    <hyperlink ref="E2195" r:id="rId4387" display="https://www.zipcodestogo.com/Waverly/NY/14892/" xr:uid="{19800D5E-4532-4EF3-891D-09437D5DA938}"/>
    <hyperlink ref="F2195" r:id="rId4388" display="https://www.zipcodestogo.com/Tioga/NY/" xr:uid="{606A4E08-DA75-4624-AE2F-C0B5B90BEA35}"/>
    <hyperlink ref="E2196" r:id="rId4389" display="https://www.zipcodestogo.com/Wayne/NY/14893/" xr:uid="{1A6D091A-1F48-46D0-A4C5-A091EA8A61D1}"/>
    <hyperlink ref="F2196" r:id="rId4390" display="https://www.zipcodestogo.com/Schuyler/NY/" xr:uid="{9EADEEA8-6416-4296-AF98-E73B6D247F52}"/>
    <hyperlink ref="E2197" r:id="rId4391" display="https://www.zipcodestogo.com/Wellsburg/NY/14894/" xr:uid="{8CD94972-E6E0-4480-8476-2B62FF2D96A6}"/>
    <hyperlink ref="F2197" r:id="rId4392" display="https://www.zipcodestogo.com/Chemung/NY/" xr:uid="{F62B01A3-4635-46EB-99FD-45C5AEE4A979}"/>
    <hyperlink ref="E2198" r:id="rId4393" display="https://www.zipcodestogo.com/Wellsville/NY/14895/" xr:uid="{41485F3D-7441-46D9-80D0-5806F9F5E7CC}"/>
    <hyperlink ref="F2198" r:id="rId4394" display="https://www.zipcodestogo.com/Allegany/NY/" xr:uid="{1C19AE5C-A84B-4B06-B3DD-682F645444AB}"/>
    <hyperlink ref="E2199" r:id="rId4395" display="https://www.zipcodestogo.com/Whitesville/NY/14897/" xr:uid="{55AC4014-F8C6-46F7-9262-25AAAA012F75}"/>
    <hyperlink ref="F2199" r:id="rId4396" display="https://www.zipcodestogo.com/Allegany/NY/" xr:uid="{D34A0E1E-ED63-4D23-A5FD-6415AA2F304E}"/>
    <hyperlink ref="E2200" r:id="rId4397" display="https://www.zipcodestogo.com/Woodhull/NY/14898/" xr:uid="{BC9E0D48-ED6D-4EDF-AD97-8095BF970BEA}"/>
    <hyperlink ref="F2200" r:id="rId4398" display="https://www.zipcodestogo.com/Steuben/NY/" xr:uid="{56309419-6494-4C25-9A5E-786370343F0D}"/>
    <hyperlink ref="E2201" r:id="rId4399" display="https://www.zipcodestogo.com/Elmira/NY/14901/" xr:uid="{85B0CBD4-9B82-4286-8A9A-5F0EE0ABDB8F}"/>
    <hyperlink ref="F2201" r:id="rId4400" display="https://www.zipcodestogo.com/Chemung/NY/" xr:uid="{FF3032D4-6580-4E95-961E-E398C013BB92}"/>
    <hyperlink ref="E2202" r:id="rId4401" display="https://www.zipcodestogo.com/Elmira/NY/14902/" xr:uid="{F402AE9F-C9F5-4F28-88FB-D00BF91CEE0C}"/>
    <hyperlink ref="F2202" r:id="rId4402" display="https://www.zipcodestogo.com/Chemung/NY/" xr:uid="{051A1DD9-C420-48C2-9C09-DCF58E07E8EE}"/>
    <hyperlink ref="E2203" r:id="rId4403" display="https://www.zipcodestogo.com/Elmira/NY/14903/" xr:uid="{29B1292A-67D8-4C09-B5FC-019A376804A3}"/>
    <hyperlink ref="F2203" r:id="rId4404" display="https://www.zipcodestogo.com/Chemung/NY/" xr:uid="{AD2B6CE4-D7B4-4944-9221-B29BDE2A8541}"/>
    <hyperlink ref="E2204" r:id="rId4405" display="https://www.zipcodestogo.com/Elmira/NY/14904/" xr:uid="{0B13B2D6-07E6-4ABC-9C2C-26DBDF8F2B5B}"/>
    <hyperlink ref="F2204" r:id="rId4406" display="https://www.zipcodestogo.com/Chemung/NY/" xr:uid="{AF0638E2-953F-49DA-9E5C-4172315102AA}"/>
    <hyperlink ref="E2205" r:id="rId4407" display="https://www.zipcodestogo.com/Elmira/NY/14905/" xr:uid="{F6EBBE5F-06A3-4274-B612-33303F6365B8}"/>
    <hyperlink ref="F2205" r:id="rId4408" display="https://www.zipcodestogo.com/Chemung/NY/" xr:uid="{D0C31DF5-450A-46F4-9BEB-4CD3CEA85EB6}"/>
    <hyperlink ref="E2206" r:id="rId4409" display="https://www.zipcodestogo.com/Elmira/NY/14925/" xr:uid="{C60C9024-0C26-47F4-9F2E-73B836927B3E}"/>
    <hyperlink ref="F2206" r:id="rId4410" display="https://www.zipcodestogo.com/Chemung/NY/" xr:uid="{32AF8192-55CE-43AE-A89D-35803981A6AD}"/>
    <hyperlink ref="L2" r:id="rId4411" display="http://www.p12.nysed.gov/repcrd2005/links/c01_dist.shtml" xr:uid="{5AFB86C1-E6F3-44A6-8951-D3965A7E1F3C}"/>
    <hyperlink ref="L3" r:id="rId4412" display="http://www.p12.nysed.gov/repcrd2005/links/c02_dist.shtml" xr:uid="{49356570-1ECA-456B-B33D-7C6BB5C0DFC0}"/>
    <hyperlink ref="L4" r:id="rId4413" display="http://www.p12.nysed.gov/repcrd2005/links/c32_schl.shtml" xr:uid="{6CBFEEB4-F7AC-4467-877F-1D8F9EBC2E23}"/>
    <hyperlink ref="L5" r:id="rId4414" display="http://www.p12.nysed.gov/repcrd2005/links/c03_dist.shtml" xr:uid="{A55F0300-61D1-456B-9316-2D25932702AA}"/>
    <hyperlink ref="L6" r:id="rId4415" display="http://www.p12.nysed.gov/repcrd2005/links/c04_dist.shtml" xr:uid="{49381DC9-3143-4731-A1E3-BBB2BC864FFE}"/>
    <hyperlink ref="L7" r:id="rId4416" display="http://www.p12.nysed.gov/repcrd2005/links/c05_dist.shtml" xr:uid="{A5A29513-BAB3-4A34-836D-12190357C208}"/>
    <hyperlink ref="L8" r:id="rId4417" display="http://www.p12.nysed.gov/repcrd2005/links/c06_dist.shtml" xr:uid="{CECF8C43-CD2F-46DB-9A2E-024101D51BFB}"/>
    <hyperlink ref="L9" r:id="rId4418" display="http://www.p12.nysed.gov/repcrd2005/links/c07_dist.shtml" xr:uid="{78C62C17-5BF1-4B95-9C97-B438AB1D2830}"/>
    <hyperlink ref="L10" r:id="rId4419" display="http://www.p12.nysed.gov/repcrd2005/links/c08_dist.shtml" xr:uid="{3EDEF779-DD56-400E-A475-A30E85C6A6EC}"/>
    <hyperlink ref="L11" r:id="rId4420" display="http://www.p12.nysed.gov/repcrd2005/links/c09_dist.shtml" xr:uid="{C9FE66BC-1800-487B-B402-332EDC4C5643}"/>
    <hyperlink ref="L12" r:id="rId4421" display="http://www.p12.nysed.gov/repcrd2005/links/c10_dist.shtml" xr:uid="{CDBE3CAE-3490-402C-AB69-E81D4024E7E5}"/>
    <hyperlink ref="L13" r:id="rId4422" display="http://www.p12.nysed.gov/repcrd2005/links/c11_dist.shtml" xr:uid="{81967439-C98C-4862-AB77-5DDB56E114FF}"/>
    <hyperlink ref="L14" r:id="rId4423" display="http://www.p12.nysed.gov/repcrd2005/links/c12_dist.shtml" xr:uid="{34935A33-C541-43B9-BBCD-72B1F51CBC96}"/>
    <hyperlink ref="L15" r:id="rId4424" display="http://www.p12.nysed.gov/repcrd2005/links/c13_dist.shtml" xr:uid="{ABEBA2FA-E7E3-411B-BD8E-CDDB91C186D5}"/>
    <hyperlink ref="L16" r:id="rId4425" display="http://www.p12.nysed.gov/repcrd2005/links/c14_dist.shtml" xr:uid="{B319359A-AF6D-4B74-9737-DAC4EA3FBAA2}"/>
    <hyperlink ref="L17" r:id="rId4426" display="http://www.p12.nysed.gov/repcrd2005/links/c15_dist.shtml" xr:uid="{7A7C2EAE-19F4-4F0F-BAE9-48DFC428E895}"/>
    <hyperlink ref="L18" r:id="rId4427" display="http://www.p12.nysed.gov/repcrd2005/links/c16_dist.shtml" xr:uid="{DAB8CCFA-A7E3-43A6-B31F-4A39FA8857D4}"/>
    <hyperlink ref="L19" r:id="rId4428" display="http://www.p12.nysed.gov/repcrd2005/links/c17_dist.shtml" xr:uid="{BB96BFF0-C26F-4580-BC81-6907BED023E9}"/>
    <hyperlink ref="L20" r:id="rId4429" display="http://www.p12.nysed.gov/repcrd2005/links/c18_dist.shtml" xr:uid="{D82441DC-605B-44CB-92E3-6781272B994C}"/>
    <hyperlink ref="L21" r:id="rId4430" display="http://www.p12.nysed.gov/repcrd2005/links/c19_dist.shtml" xr:uid="{62053E8F-B421-4AEB-B863-22C11EF7EECB}"/>
    <hyperlink ref="L22" r:id="rId4431" display="http://www.p12.nysed.gov/repcrd2005/links/c20_dist.shtml" xr:uid="{702B9BA9-A241-46F4-85CB-4383BC836C35}"/>
    <hyperlink ref="L23" r:id="rId4432" display="http://www.p12.nysed.gov/repcrd2005/links/c21_dist.shtml" xr:uid="{66E76AFF-A5F4-4C74-8495-F21D4C89F0DC}"/>
    <hyperlink ref="L24" r:id="rId4433" display="http://www.p12.nysed.gov/repcrd2005/links/c22_dist.shtml" xr:uid="{A7560E79-C538-4498-BDDF-2751FB1AC928}"/>
    <hyperlink ref="L25" r:id="rId4434" display="http://www.p12.nysed.gov/repcrd2005/links/c33_schl.shtml" xr:uid="{C604B1B0-020F-4BBB-A90B-48A76D9B7D4B}"/>
    <hyperlink ref="L26" r:id="rId4435" display="http://www.p12.nysed.gov/repcrd2005/links/c23_dist.shtml" xr:uid="{6F09E64B-B4A4-4B8D-8B37-37C3D662C2F7}"/>
    <hyperlink ref="L27" r:id="rId4436" display="http://www.p12.nysed.gov/repcrd2005/links/c24_dist.shtml" xr:uid="{D08DA863-974C-427A-A9F9-C229B52B5746}"/>
    <hyperlink ref="L28" r:id="rId4437" display="http://www.p12.nysed.gov/repcrd2005/links/c25_dist.shtml" xr:uid="{100FB95A-D186-4F8A-B4BB-935219FD001F}"/>
    <hyperlink ref="L29" r:id="rId4438" display="http://www.p12.nysed.gov/repcrd2005/links/c26_dist.shtml" xr:uid="{FFDD801D-A418-432B-AAB1-5E7EF4E64AC0}"/>
    <hyperlink ref="L30" r:id="rId4439" display="http://www.p12.nysed.gov/repcrd2005/links/c27_dist.shtml" xr:uid="{41F7AE47-689F-4032-B940-B65BB122B8E0}"/>
    <hyperlink ref="L31" r:id="rId4440" display="http://www.p12.nysed.gov/repcrd2005/links/c28_dist.shtml" xr:uid="{E0418930-6C74-40E6-8ECF-1347CB34DA07}"/>
    <hyperlink ref="L32" r:id="rId4441" display="http://www.p12.nysed.gov/repcrd2005/links/c31_schl.shtml" xr:uid="{4A4CC984-64E5-47ED-BEBC-FABB63DC0608}"/>
    <hyperlink ref="L33" r:id="rId4442" display="http://www.p12.nysed.gov/repcrd2005/links/c40_dist.shtml" xr:uid="{EB38E0F7-91E7-47E2-A510-23DB307B5C9E}"/>
    <hyperlink ref="L34" r:id="rId4443" display="http://www.p12.nysed.gov/repcrd2005/links/c41_dist.shtml" xr:uid="{1FBD35E1-F021-46A4-B362-3C637DA189A0}"/>
    <hyperlink ref="L35" r:id="rId4444" display="http://www.p12.nysed.gov/repcrd2005/links/c42_dist.shtml" xr:uid="{7E94346E-33F1-4080-9CB4-F5422E15D540}"/>
    <hyperlink ref="L36" r:id="rId4445" display="http://www.p12.nysed.gov/repcrd2005/links/c43_dist.shtml" xr:uid="{4024A2F2-A00C-47E7-9729-253A30C1AA3F}"/>
    <hyperlink ref="L37" r:id="rId4446" display="http://www.p12.nysed.gov/repcrd2005/links/c44_dist.shtml" xr:uid="{445FD22F-49B5-4FC8-8608-3D3037C932DF}"/>
    <hyperlink ref="L38" r:id="rId4447" display="http://www.p12.nysed.gov/repcrd2005/links/c45_dist.shtml" xr:uid="{01B057C7-6095-4196-8DBD-94FC2074F206}"/>
    <hyperlink ref="L39" r:id="rId4448" display="http://www.p12.nysed.gov/repcrd2005/links/c46_dist.shtml" xr:uid="{7A19522A-308F-4C56-8090-DFF6D0E3CAB4}"/>
    <hyperlink ref="L40" r:id="rId4449" display="http://www.p12.nysed.gov/repcrd2005/links/c47_dist.shtml" xr:uid="{D908BAEC-5E01-4B83-B5CB-ECB80F96FF51}"/>
    <hyperlink ref="L41" r:id="rId4450" display="http://www.p12.nysed.gov/repcrd2005/links/c48_dist.shtml" xr:uid="{E907FED9-EC52-4A88-9053-7AECDD0FDC89}"/>
    <hyperlink ref="L42" r:id="rId4451" display="http://www.p12.nysed.gov/repcrd2005/links/c34_schl.shtml" xr:uid="{D76735CC-7561-444E-8107-3679D28B1805}"/>
    <hyperlink ref="L43" r:id="rId4452" display="http://www.p12.nysed.gov/repcrd2005/links/c49_dist.shtml" xr:uid="{7D85C4F6-EB32-444B-991C-4490A79220BA}"/>
    <hyperlink ref="L44" r:id="rId4453" display="http://www.p12.nysed.gov/repcrd2005/links/c35_schl.shtml" xr:uid="{83D9238C-3F47-45EA-8E39-8425266E285B}"/>
    <hyperlink ref="L45" r:id="rId4454" display="http://www.p12.nysed.gov/repcrd2005/links/c50_dist.shtml" xr:uid="{271FAF16-9D20-44DB-A729-B38A14F1BEFF}"/>
    <hyperlink ref="L46" r:id="rId4455" display="http://www.p12.nysed.gov/repcrd2005/links/c51_dist.shtml" xr:uid="{CA02C0DF-C3C5-4F0C-A454-846D90C958E5}"/>
    <hyperlink ref="L47" r:id="rId4456" display="http://www.p12.nysed.gov/repcrd2005/links/c52_dist.shtml" xr:uid="{3C19F255-27CC-406E-BF11-F4C4BC8BDCE2}"/>
    <hyperlink ref="L48" r:id="rId4457" display="http://www.p12.nysed.gov/repcrd2005/links/c53_dist.shtml" xr:uid="{C4ACE505-7C1E-40B2-ABE7-95A88565F5C5}"/>
    <hyperlink ref="L49" r:id="rId4458" display="http://www.p12.nysed.gov/repcrd2005/links/c54_dist.shtml" xr:uid="{B333AFA4-B0DD-4AF0-983E-7CD4EA36C084}"/>
    <hyperlink ref="L50" r:id="rId4459" display="http://www.p12.nysed.gov/repcrd2005/links/c55_dist.shtml" xr:uid="{23EBF7A1-9582-46FD-BB31-E58DCC92A714}"/>
    <hyperlink ref="L51" r:id="rId4460" display="http://www.p12.nysed.gov/repcrd2005/links/c56_dist.shtml" xr:uid="{4FC22BF4-2B22-4585-B6D9-4F5E2C1DB0BC}"/>
    <hyperlink ref="L52" r:id="rId4461" display="http://www.p12.nysed.gov/repcrd2005/links/c57_dist.shtml" xr:uid="{967AC717-DF22-4835-B852-21701D4D13A0}"/>
    <hyperlink ref="L53" r:id="rId4462" display="http://www.p12.nysed.gov/repcrd2005/links/c58_dist.shtml" xr:uid="{339A5ECD-8D88-42FE-A249-8F176792AB40}"/>
    <hyperlink ref="L54" r:id="rId4463" display="http://www.p12.nysed.gov/repcrd2005/links/c59_dist.shtml" xr:uid="{59263E5B-8D4C-4028-978E-0823576041E7}"/>
    <hyperlink ref="L55" r:id="rId4464" display="http://www.p12.nysed.gov/repcrd2005/links/c60_dist.shtml" xr:uid="{90CC4C12-DF35-42FB-BFC6-E95FAF9EA8F7}"/>
    <hyperlink ref="L56" r:id="rId4465" display="http://www.p12.nysed.gov/repcrd2005/links/c61_dist.shtml" xr:uid="{E18444FA-AD80-4834-A528-59160E4D8D3F}"/>
    <hyperlink ref="L57" r:id="rId4466" display="http://www.p12.nysed.gov/repcrd2005/links/c62_dist.shtml" xr:uid="{024FCD38-C943-41AA-8106-A90E08C38421}"/>
    <hyperlink ref="L58" r:id="rId4467" display="http://www.p12.nysed.gov/repcrd2005/links/c63_dist.shtml" xr:uid="{15CDFEE4-C0A9-4632-8BFF-B1B75240BB74}"/>
    <hyperlink ref="L59" r:id="rId4468" display="http://www.p12.nysed.gov/repcrd2005/links/c64_dist.shtml" xr:uid="{749C5C2A-7EF7-45B7-B3FD-0D92CAAE6C7C}"/>
    <hyperlink ref="L60" r:id="rId4469" display="http://www.p12.nysed.gov/repcrd2005/links/c65_dist.shtml" xr:uid="{C9079707-EE93-4C56-8496-39584709E9CF}"/>
    <hyperlink ref="L61" r:id="rId4470" display="http://www.p12.nysed.gov/repcrd2005/links/c66_dist.shtml" xr:uid="{882A3A73-2C34-483D-BF8B-B76FA0DA8E2B}"/>
    <hyperlink ref="L62" r:id="rId4471" display="http://www.p12.nysed.gov/repcrd2005/links/c67_dist.shtml" xr:uid="{71B70164-B6FF-47ED-921A-20791E6E75F7}"/>
    <hyperlink ref="L63" r:id="rId4472" display="http://www.p12.nysed.gov/repcrd2005/links/c68_dist.shtml" xr:uid="{91CB62E5-9B25-4AE8-92AC-4D574BEC1AA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4D22-C73C-4D02-8977-9497DDE1C867}">
  <dimension ref="A1:G65"/>
  <sheetViews>
    <sheetView workbookViewId="0">
      <selection activeCell="G1" activeCellId="1" sqref="D1:D1048576 G1:G1048576"/>
    </sheetView>
  </sheetViews>
  <sheetFormatPr defaultRowHeight="15" x14ac:dyDescent="0.25"/>
  <cols>
    <col min="1" max="1" width="16" style="16" customWidth="1"/>
    <col min="2" max="2" width="24.140625" style="16" customWidth="1"/>
    <col min="3" max="5" width="9.28515625" style="16" bestFit="1" customWidth="1"/>
    <col min="6" max="6" width="14.42578125" style="16" customWidth="1"/>
    <col min="7" max="7" width="13.28515625" style="16" customWidth="1"/>
    <col min="8" max="8" width="16.85546875" style="16" customWidth="1"/>
    <col min="9" max="16384" width="9.140625" style="16"/>
  </cols>
  <sheetData>
    <row r="1" spans="1:7" x14ac:dyDescent="0.25">
      <c r="A1" s="16" t="s">
        <v>0</v>
      </c>
    </row>
    <row r="3" spans="1:7" ht="60" x14ac:dyDescent="0.25">
      <c r="B3" s="16" t="s">
        <v>1</v>
      </c>
      <c r="C3" s="16" t="s">
        <v>3095</v>
      </c>
      <c r="D3" s="16" t="s">
        <v>3096</v>
      </c>
      <c r="E3" s="16" t="s">
        <v>3097</v>
      </c>
      <c r="F3" s="16" t="s">
        <v>3098</v>
      </c>
      <c r="G3" s="16" t="s">
        <v>3099</v>
      </c>
    </row>
    <row r="4" spans="1:7" x14ac:dyDescent="0.25">
      <c r="A4" s="16">
        <v>10</v>
      </c>
      <c r="B4" s="16" t="s">
        <v>1741</v>
      </c>
      <c r="C4" s="16">
        <v>30863</v>
      </c>
      <c r="D4" s="16">
        <v>56090</v>
      </c>
      <c r="E4" s="16">
        <v>76159</v>
      </c>
      <c r="F4" s="16">
        <v>304204</v>
      </c>
      <c r="G4" s="16">
        <v>126251</v>
      </c>
    </row>
    <row r="5" spans="1:7" x14ac:dyDescent="0.25">
      <c r="A5" s="16">
        <v>60</v>
      </c>
      <c r="B5" s="16" t="s">
        <v>2665</v>
      </c>
      <c r="C5" s="16">
        <v>20058</v>
      </c>
      <c r="D5" s="16">
        <v>41305</v>
      </c>
      <c r="E5" s="16">
        <v>49864</v>
      </c>
      <c r="F5" s="16">
        <v>48946</v>
      </c>
      <c r="G5" s="16">
        <v>18208</v>
      </c>
    </row>
    <row r="6" spans="1:7" x14ac:dyDescent="0.25">
      <c r="A6" s="16">
        <v>62</v>
      </c>
      <c r="B6" s="16" t="s">
        <v>1392</v>
      </c>
      <c r="C6" s="16">
        <v>17575</v>
      </c>
      <c r="D6" s="16">
        <v>34264</v>
      </c>
      <c r="E6" s="16">
        <v>38431</v>
      </c>
      <c r="F6" s="16">
        <v>1385108</v>
      </c>
      <c r="G6" s="16">
        <v>483449</v>
      </c>
    </row>
    <row r="7" spans="1:7" x14ac:dyDescent="0.25">
      <c r="A7" s="16">
        <v>28</v>
      </c>
      <c r="B7" s="16" t="s">
        <v>2563</v>
      </c>
      <c r="C7" s="16">
        <v>24314</v>
      </c>
      <c r="D7" s="16">
        <v>44457</v>
      </c>
      <c r="E7" s="16">
        <v>57545</v>
      </c>
      <c r="F7" s="16">
        <v>200600</v>
      </c>
      <c r="G7" s="16">
        <v>82167</v>
      </c>
    </row>
    <row r="8" spans="1:7" x14ac:dyDescent="0.25">
      <c r="A8" s="16">
        <v>56</v>
      </c>
      <c r="B8" s="16" t="s">
        <v>2678</v>
      </c>
      <c r="C8" s="16">
        <v>20824</v>
      </c>
      <c r="D8" s="16">
        <v>42466</v>
      </c>
      <c r="E8" s="16">
        <v>51227</v>
      </c>
      <c r="F8" s="16">
        <v>80317</v>
      </c>
      <c r="G8" s="16">
        <v>32263</v>
      </c>
    </row>
    <row r="9" spans="1:7" x14ac:dyDescent="0.25">
      <c r="A9" s="16">
        <v>40</v>
      </c>
      <c r="B9" s="16" t="s">
        <v>2243</v>
      </c>
      <c r="C9" s="16">
        <v>22959</v>
      </c>
      <c r="D9" s="16">
        <v>48415</v>
      </c>
      <c r="E9" s="16">
        <v>58761</v>
      </c>
      <c r="F9" s="16">
        <v>80026</v>
      </c>
      <c r="G9" s="16">
        <v>31445</v>
      </c>
    </row>
    <row r="10" spans="1:7" x14ac:dyDescent="0.25">
      <c r="A10" s="16">
        <v>54</v>
      </c>
      <c r="B10" s="16" t="s">
        <v>2683</v>
      </c>
      <c r="C10" s="16">
        <v>21033</v>
      </c>
      <c r="D10" s="16">
        <v>40639</v>
      </c>
      <c r="E10" s="16">
        <v>51031</v>
      </c>
      <c r="F10" s="16">
        <v>134905</v>
      </c>
      <c r="G10" s="16">
        <v>54244</v>
      </c>
    </row>
    <row r="11" spans="1:7" x14ac:dyDescent="0.25">
      <c r="A11" s="16">
        <v>35</v>
      </c>
      <c r="B11" s="16" t="s">
        <v>2954</v>
      </c>
      <c r="C11" s="16">
        <v>23457</v>
      </c>
      <c r="D11" s="16">
        <v>44502</v>
      </c>
      <c r="E11" s="16">
        <v>55246</v>
      </c>
      <c r="F11" s="16">
        <v>88830</v>
      </c>
      <c r="G11" s="16">
        <v>35462</v>
      </c>
    </row>
    <row r="12" spans="1:7" x14ac:dyDescent="0.25">
      <c r="A12" s="16">
        <v>49</v>
      </c>
      <c r="B12" s="16" t="s">
        <v>2318</v>
      </c>
      <c r="C12" s="16">
        <v>22036</v>
      </c>
      <c r="D12" s="16">
        <v>43943</v>
      </c>
      <c r="E12" s="16">
        <v>52229</v>
      </c>
      <c r="F12" s="16">
        <v>50477</v>
      </c>
      <c r="G12" s="16">
        <v>20436</v>
      </c>
    </row>
    <row r="13" spans="1:7" x14ac:dyDescent="0.25">
      <c r="A13" s="16">
        <v>44</v>
      </c>
      <c r="B13" s="16" t="s">
        <v>2171</v>
      </c>
      <c r="C13" s="16">
        <v>22660</v>
      </c>
      <c r="D13" s="16">
        <v>47489</v>
      </c>
      <c r="E13" s="16">
        <v>60280</v>
      </c>
      <c r="F13" s="16">
        <v>82128</v>
      </c>
      <c r="G13" s="16">
        <v>31582</v>
      </c>
    </row>
    <row r="14" spans="1:7" x14ac:dyDescent="0.25">
      <c r="A14" s="16">
        <v>8</v>
      </c>
      <c r="B14" s="16" t="s">
        <v>394</v>
      </c>
      <c r="C14" s="16">
        <v>31844</v>
      </c>
      <c r="D14" s="16">
        <v>55546</v>
      </c>
      <c r="E14" s="16">
        <v>69132</v>
      </c>
      <c r="F14" s="16">
        <v>63096</v>
      </c>
      <c r="G14" s="16">
        <v>25906</v>
      </c>
    </row>
    <row r="15" spans="1:7" x14ac:dyDescent="0.25">
      <c r="A15" s="16">
        <v>48</v>
      </c>
      <c r="B15" s="16" t="s">
        <v>2259</v>
      </c>
      <c r="C15" s="16">
        <v>22078</v>
      </c>
      <c r="D15" s="16">
        <v>45338</v>
      </c>
      <c r="E15" s="16">
        <v>57743</v>
      </c>
      <c r="F15" s="16">
        <v>49336</v>
      </c>
      <c r="G15" s="16">
        <v>18671</v>
      </c>
    </row>
    <row r="16" spans="1:7" x14ac:dyDescent="0.25">
      <c r="A16" s="16">
        <v>41</v>
      </c>
      <c r="B16" s="16" t="s">
        <v>279</v>
      </c>
      <c r="C16" s="16">
        <v>22928</v>
      </c>
      <c r="D16" s="16">
        <v>42967</v>
      </c>
      <c r="E16" s="16">
        <v>53590</v>
      </c>
      <c r="F16" s="16">
        <v>47980</v>
      </c>
      <c r="G16" s="16">
        <v>19898</v>
      </c>
    </row>
    <row r="17" spans="1:7" x14ac:dyDescent="0.25">
      <c r="A17" s="16">
        <v>9</v>
      </c>
      <c r="B17" s="16" t="s">
        <v>1969</v>
      </c>
      <c r="C17" s="16">
        <v>31642</v>
      </c>
      <c r="D17" s="16">
        <v>69838</v>
      </c>
      <c r="E17" s="16">
        <v>83599</v>
      </c>
      <c r="F17" s="16">
        <v>297488</v>
      </c>
      <c r="G17" s="16">
        <v>107965</v>
      </c>
    </row>
    <row r="18" spans="1:7" x14ac:dyDescent="0.25">
      <c r="A18" s="16">
        <v>21</v>
      </c>
      <c r="B18" s="16" t="s">
        <v>2646</v>
      </c>
      <c r="C18" s="16">
        <v>26378</v>
      </c>
      <c r="D18" s="16">
        <v>47372</v>
      </c>
      <c r="E18" s="16">
        <v>63404</v>
      </c>
      <c r="F18" s="16">
        <v>919040</v>
      </c>
      <c r="G18" s="16">
        <v>383164</v>
      </c>
    </row>
    <row r="19" spans="1:7" x14ac:dyDescent="0.25">
      <c r="A19" s="16">
        <v>26</v>
      </c>
      <c r="B19" s="16" t="s">
        <v>2143</v>
      </c>
      <c r="C19" s="16">
        <v>24390</v>
      </c>
      <c r="D19" s="16">
        <v>45216</v>
      </c>
      <c r="E19" s="16">
        <v>55781</v>
      </c>
      <c r="F19" s="16">
        <v>39370</v>
      </c>
      <c r="G19" s="16">
        <v>16262</v>
      </c>
    </row>
    <row r="20" spans="1:7" x14ac:dyDescent="0.25">
      <c r="A20" s="16">
        <v>61</v>
      </c>
      <c r="B20" s="16" t="s">
        <v>410</v>
      </c>
      <c r="C20" s="16">
        <v>19807</v>
      </c>
      <c r="D20" s="16">
        <v>42050</v>
      </c>
      <c r="E20" s="16">
        <v>50816</v>
      </c>
      <c r="F20" s="16">
        <v>51599</v>
      </c>
      <c r="G20" s="16">
        <v>19054</v>
      </c>
    </row>
    <row r="21" spans="1:7" x14ac:dyDescent="0.25">
      <c r="A21" s="16">
        <v>39</v>
      </c>
      <c r="B21" s="16" t="s">
        <v>1760</v>
      </c>
      <c r="C21" s="16">
        <v>23147</v>
      </c>
      <c r="D21" s="16">
        <v>43240</v>
      </c>
      <c r="E21" s="16">
        <v>50425</v>
      </c>
      <c r="F21" s="16">
        <v>55531</v>
      </c>
      <c r="G21" s="16">
        <v>22554</v>
      </c>
    </row>
    <row r="22" spans="1:7" x14ac:dyDescent="0.25">
      <c r="A22" s="16">
        <v>27</v>
      </c>
      <c r="B22" s="16" t="s">
        <v>2649</v>
      </c>
      <c r="C22" s="16">
        <v>24323</v>
      </c>
      <c r="D22" s="16">
        <v>49750</v>
      </c>
      <c r="E22" s="16">
        <v>60127</v>
      </c>
      <c r="F22" s="16">
        <v>60079</v>
      </c>
      <c r="G22" s="16">
        <v>23728</v>
      </c>
    </row>
    <row r="23" spans="1:7" x14ac:dyDescent="0.25">
      <c r="A23" s="16">
        <v>33</v>
      </c>
      <c r="B23" s="16" t="s">
        <v>1748</v>
      </c>
      <c r="C23" s="16">
        <v>23461</v>
      </c>
      <c r="D23" s="16">
        <v>46235</v>
      </c>
      <c r="E23" s="16">
        <v>55260</v>
      </c>
      <c r="F23" s="16">
        <v>49221</v>
      </c>
      <c r="G23" s="16">
        <v>19823</v>
      </c>
    </row>
    <row r="24" spans="1:7" x14ac:dyDescent="0.25">
      <c r="A24" s="16">
        <v>12</v>
      </c>
      <c r="B24" s="16" t="s">
        <v>1822</v>
      </c>
      <c r="C24" s="16">
        <v>29965</v>
      </c>
      <c r="D24" s="16">
        <v>49557</v>
      </c>
      <c r="E24" s="16">
        <v>59911</v>
      </c>
      <c r="F24" s="16">
        <v>4836</v>
      </c>
      <c r="G24" s="16">
        <v>2262</v>
      </c>
    </row>
    <row r="25" spans="1:7" x14ac:dyDescent="0.25">
      <c r="A25" s="16">
        <v>50</v>
      </c>
      <c r="B25" s="16" t="s">
        <v>2373</v>
      </c>
      <c r="C25" s="16">
        <v>21908</v>
      </c>
      <c r="D25" s="16">
        <v>42318</v>
      </c>
      <c r="E25" s="16">
        <v>53288</v>
      </c>
      <c r="F25" s="16">
        <v>64519</v>
      </c>
      <c r="G25" s="16">
        <v>26324</v>
      </c>
    </row>
    <row r="26" spans="1:7" x14ac:dyDescent="0.25">
      <c r="A26" s="16">
        <v>51</v>
      </c>
      <c r="B26" s="16" t="s">
        <v>404</v>
      </c>
      <c r="C26" s="16">
        <v>21823</v>
      </c>
      <c r="D26" s="16">
        <v>43410</v>
      </c>
      <c r="E26" s="16">
        <v>51834</v>
      </c>
      <c r="F26" s="16">
        <v>116229</v>
      </c>
      <c r="G26" s="16">
        <v>43451</v>
      </c>
    </row>
    <row r="27" spans="1:7" x14ac:dyDescent="0.25">
      <c r="A27" s="16">
        <v>32</v>
      </c>
      <c r="B27" s="16" t="s">
        <v>1544</v>
      </c>
      <c r="C27" s="16">
        <v>23605</v>
      </c>
      <c r="D27" s="16">
        <v>43567</v>
      </c>
      <c r="E27" s="16">
        <v>48777</v>
      </c>
      <c r="F27" s="16">
        <v>2504700</v>
      </c>
      <c r="G27" s="16">
        <v>916856</v>
      </c>
    </row>
    <row r="28" spans="1:7" x14ac:dyDescent="0.25">
      <c r="A28" s="16">
        <v>55</v>
      </c>
      <c r="B28" s="16" t="s">
        <v>387</v>
      </c>
      <c r="C28" s="16">
        <v>20970</v>
      </c>
      <c r="D28" s="16">
        <v>42846</v>
      </c>
      <c r="E28" s="16">
        <v>49554</v>
      </c>
      <c r="F28" s="16">
        <v>27087</v>
      </c>
      <c r="G28" s="16">
        <v>10514</v>
      </c>
    </row>
    <row r="29" spans="1:7" x14ac:dyDescent="0.25">
      <c r="A29" s="16">
        <v>42</v>
      </c>
      <c r="B29" s="16" t="s">
        <v>2002</v>
      </c>
      <c r="C29" s="16">
        <v>22923</v>
      </c>
      <c r="D29" s="16">
        <v>51690</v>
      </c>
      <c r="E29" s="16">
        <v>63539</v>
      </c>
      <c r="F29" s="16">
        <v>65393</v>
      </c>
      <c r="G29" s="16">
        <v>24409</v>
      </c>
    </row>
    <row r="30" spans="1:7" x14ac:dyDescent="0.25">
      <c r="A30" s="16">
        <v>29</v>
      </c>
      <c r="B30" s="16" t="s">
        <v>2252</v>
      </c>
      <c r="C30" s="16">
        <v>24311</v>
      </c>
      <c r="D30" s="16">
        <v>53345</v>
      </c>
      <c r="E30" s="16">
        <v>61828</v>
      </c>
      <c r="F30" s="16">
        <v>73442</v>
      </c>
      <c r="G30" s="16">
        <v>27754</v>
      </c>
    </row>
    <row r="31" spans="1:7" x14ac:dyDescent="0.25">
      <c r="A31" s="16">
        <v>20</v>
      </c>
      <c r="B31" s="16" t="s">
        <v>1492</v>
      </c>
      <c r="C31" s="16">
        <v>26999</v>
      </c>
      <c r="D31" s="16">
        <v>51303</v>
      </c>
      <c r="E31" s="16">
        <v>65240</v>
      </c>
      <c r="F31" s="16">
        <v>744344</v>
      </c>
      <c r="G31" s="16">
        <v>300422</v>
      </c>
    </row>
    <row r="32" spans="1:7" x14ac:dyDescent="0.25">
      <c r="A32" s="16">
        <v>45</v>
      </c>
      <c r="B32" s="16" t="s">
        <v>1746</v>
      </c>
      <c r="C32" s="16">
        <v>22347</v>
      </c>
      <c r="D32" s="16">
        <v>42603</v>
      </c>
      <c r="E32" s="16">
        <v>53476</v>
      </c>
      <c r="F32" s="16">
        <v>50219</v>
      </c>
      <c r="G32" s="16">
        <v>20272</v>
      </c>
    </row>
    <row r="33" spans="1:7" x14ac:dyDescent="0.25">
      <c r="A33" s="16">
        <v>3</v>
      </c>
      <c r="B33" s="16" t="s">
        <v>1530</v>
      </c>
      <c r="C33" s="16">
        <v>41387</v>
      </c>
      <c r="D33" s="16">
        <v>93613</v>
      </c>
      <c r="E33" s="16">
        <v>107934</v>
      </c>
      <c r="F33" s="16">
        <v>1339532</v>
      </c>
      <c r="G33" s="16">
        <v>448528</v>
      </c>
    </row>
    <row r="34" spans="1:7" x14ac:dyDescent="0.25">
      <c r="A34" s="16">
        <v>1</v>
      </c>
      <c r="B34" s="16" t="s">
        <v>3086</v>
      </c>
      <c r="C34" s="16">
        <v>111386</v>
      </c>
      <c r="D34" s="16">
        <v>64971</v>
      </c>
      <c r="E34" s="16">
        <v>75629</v>
      </c>
      <c r="F34" s="16">
        <v>1585873</v>
      </c>
      <c r="G34" s="16">
        <v>763846</v>
      </c>
    </row>
    <row r="35" spans="1:7" x14ac:dyDescent="0.25">
      <c r="A35" s="16">
        <v>30</v>
      </c>
      <c r="B35" s="16" t="s">
        <v>2652</v>
      </c>
      <c r="C35" s="16">
        <v>24224</v>
      </c>
      <c r="D35" s="16">
        <v>45964</v>
      </c>
      <c r="E35" s="16">
        <v>59471</v>
      </c>
      <c r="F35" s="16">
        <v>216469</v>
      </c>
      <c r="G35" s="16">
        <v>90556</v>
      </c>
    </row>
    <row r="36" spans="1:7" x14ac:dyDescent="0.25">
      <c r="A36" s="16">
        <v>34</v>
      </c>
      <c r="B36" s="16" t="s">
        <v>2269</v>
      </c>
      <c r="C36" s="16">
        <v>23458</v>
      </c>
      <c r="D36" s="16">
        <v>46708</v>
      </c>
      <c r="E36" s="16">
        <v>58017</v>
      </c>
      <c r="F36" s="16">
        <v>234878</v>
      </c>
      <c r="G36" s="16">
        <v>93028</v>
      </c>
    </row>
    <row r="37" spans="1:7" x14ac:dyDescent="0.25">
      <c r="A37" s="16">
        <v>19</v>
      </c>
      <c r="B37" s="16" t="s">
        <v>2241</v>
      </c>
      <c r="C37" s="16">
        <v>27037</v>
      </c>
      <c r="D37" s="16">
        <v>50676</v>
      </c>
      <c r="E37" s="16">
        <v>65929</v>
      </c>
      <c r="F37" s="16">
        <v>467026</v>
      </c>
      <c r="G37" s="16">
        <v>187686</v>
      </c>
    </row>
    <row r="38" spans="1:7" x14ac:dyDescent="0.25">
      <c r="A38" s="16">
        <v>14</v>
      </c>
      <c r="B38" s="16" t="s">
        <v>2769</v>
      </c>
      <c r="C38" s="16">
        <v>28950</v>
      </c>
      <c r="D38" s="16">
        <v>56468</v>
      </c>
      <c r="E38" s="16">
        <v>69877</v>
      </c>
      <c r="F38" s="16">
        <v>107931</v>
      </c>
      <c r="G38" s="16">
        <v>43019</v>
      </c>
    </row>
    <row r="39" spans="1:7" x14ac:dyDescent="0.25">
      <c r="A39" s="16">
        <v>15</v>
      </c>
      <c r="B39" s="16" t="s">
        <v>1469</v>
      </c>
      <c r="C39" s="16">
        <v>28944</v>
      </c>
      <c r="D39" s="16">
        <v>69523</v>
      </c>
      <c r="E39" s="16">
        <v>82480</v>
      </c>
      <c r="F39" s="16">
        <v>372813</v>
      </c>
      <c r="G39" s="16">
        <v>125925</v>
      </c>
    </row>
    <row r="40" spans="1:7" x14ac:dyDescent="0.25">
      <c r="A40" s="16">
        <v>57</v>
      </c>
      <c r="B40" s="16" t="s">
        <v>2714</v>
      </c>
      <c r="C40" s="16">
        <v>20812</v>
      </c>
      <c r="D40" s="16">
        <v>48063</v>
      </c>
      <c r="E40" s="16">
        <v>58535</v>
      </c>
      <c r="F40" s="16">
        <v>42883</v>
      </c>
      <c r="G40" s="16">
        <v>16119</v>
      </c>
    </row>
    <row r="41" spans="1:7" x14ac:dyDescent="0.25">
      <c r="A41" s="16">
        <v>53</v>
      </c>
      <c r="B41" s="16" t="s">
        <v>2247</v>
      </c>
      <c r="C41" s="16">
        <v>21604</v>
      </c>
      <c r="D41" s="16">
        <v>45333</v>
      </c>
      <c r="E41" s="16">
        <v>56364</v>
      </c>
      <c r="F41" s="16">
        <v>122109</v>
      </c>
      <c r="G41" s="16">
        <v>46400</v>
      </c>
    </row>
    <row r="42" spans="1:7" x14ac:dyDescent="0.25">
      <c r="A42" s="16">
        <v>43</v>
      </c>
      <c r="B42" s="16" t="s">
        <v>1793</v>
      </c>
      <c r="C42" s="16">
        <v>22902</v>
      </c>
      <c r="D42" s="16">
        <v>45268</v>
      </c>
      <c r="E42" s="16">
        <v>56797</v>
      </c>
      <c r="F42" s="16">
        <v>62259</v>
      </c>
      <c r="G42" s="16">
        <v>24620</v>
      </c>
    </row>
    <row r="43" spans="1:7" x14ac:dyDescent="0.25">
      <c r="A43" s="16">
        <v>4</v>
      </c>
      <c r="B43" s="16" t="s">
        <v>1402</v>
      </c>
      <c r="C43" s="16">
        <v>37915</v>
      </c>
      <c r="D43" s="16">
        <v>89218</v>
      </c>
      <c r="E43" s="16">
        <v>101576</v>
      </c>
      <c r="F43" s="16">
        <v>99710</v>
      </c>
      <c r="G43" s="16">
        <v>35041</v>
      </c>
    </row>
    <row r="44" spans="1:7" x14ac:dyDescent="0.25">
      <c r="A44" s="16">
        <v>23</v>
      </c>
      <c r="B44" s="16" t="s">
        <v>1533</v>
      </c>
      <c r="C44" s="16">
        <v>25553</v>
      </c>
      <c r="D44" s="16">
        <v>55291</v>
      </c>
      <c r="E44" s="16">
        <v>62459</v>
      </c>
      <c r="F44" s="16">
        <v>2230722</v>
      </c>
      <c r="G44" s="16">
        <v>780117</v>
      </c>
    </row>
    <row r="45" spans="1:7" x14ac:dyDescent="0.25">
      <c r="A45" s="16">
        <v>18</v>
      </c>
      <c r="B45" s="16" t="s">
        <v>1752</v>
      </c>
      <c r="C45" s="16">
        <v>27457</v>
      </c>
      <c r="D45" s="16">
        <v>54152</v>
      </c>
      <c r="E45" s="16">
        <v>68390</v>
      </c>
      <c r="F45" s="16">
        <v>159429</v>
      </c>
      <c r="G45" s="16">
        <v>64702</v>
      </c>
    </row>
    <row r="46" spans="1:7" x14ac:dyDescent="0.25">
      <c r="A46" s="16">
        <v>11</v>
      </c>
      <c r="B46" s="16" t="s">
        <v>1391</v>
      </c>
      <c r="C46" s="16">
        <v>30843</v>
      </c>
      <c r="D46" s="16">
        <v>71084</v>
      </c>
      <c r="E46" s="16">
        <v>83264</v>
      </c>
      <c r="F46" s="16">
        <v>468730</v>
      </c>
      <c r="G46" s="16">
        <v>165516</v>
      </c>
    </row>
    <row r="47" spans="1:7" x14ac:dyDescent="0.25">
      <c r="A47" s="16">
        <v>6</v>
      </c>
      <c r="B47" s="16" t="s">
        <v>1467</v>
      </c>
      <c r="C47" s="16">
        <v>34304</v>
      </c>
      <c r="D47" s="16">
        <v>82534</v>
      </c>
      <c r="E47" s="16">
        <v>96836</v>
      </c>
      <c r="F47" s="16">
        <v>311687</v>
      </c>
      <c r="G47" s="16">
        <v>99242</v>
      </c>
    </row>
    <row r="48" spans="1:7" x14ac:dyDescent="0.25">
      <c r="A48" s="16">
        <v>7</v>
      </c>
      <c r="B48" s="16" t="s">
        <v>1754</v>
      </c>
      <c r="C48" s="16">
        <v>32186</v>
      </c>
      <c r="D48" s="16">
        <v>65100</v>
      </c>
      <c r="E48" s="16">
        <v>81251</v>
      </c>
      <c r="F48" s="16">
        <v>219607</v>
      </c>
      <c r="G48" s="16">
        <v>88296</v>
      </c>
    </row>
    <row r="49" spans="1:7" x14ac:dyDescent="0.25">
      <c r="A49" s="16">
        <v>17</v>
      </c>
      <c r="B49" s="16" t="s">
        <v>1743</v>
      </c>
      <c r="C49" s="16">
        <v>27500</v>
      </c>
      <c r="D49" s="16">
        <v>55188</v>
      </c>
      <c r="E49" s="16">
        <v>70712</v>
      </c>
      <c r="F49" s="16">
        <v>154727</v>
      </c>
      <c r="G49" s="16">
        <v>62886</v>
      </c>
    </row>
    <row r="50" spans="1:7" x14ac:dyDescent="0.25">
      <c r="A50" s="16">
        <v>24</v>
      </c>
      <c r="B50" s="16" t="s">
        <v>1765</v>
      </c>
      <c r="C50" s="16">
        <v>25105</v>
      </c>
      <c r="D50" s="16">
        <v>50864</v>
      </c>
      <c r="E50" s="16">
        <v>61828</v>
      </c>
      <c r="F50" s="16">
        <v>32749</v>
      </c>
      <c r="G50" s="16">
        <v>13166</v>
      </c>
    </row>
    <row r="51" spans="1:7" x14ac:dyDescent="0.25">
      <c r="A51" s="16">
        <v>47</v>
      </c>
      <c r="B51" s="16" t="s">
        <v>2945</v>
      </c>
      <c r="C51" s="16">
        <v>22123</v>
      </c>
      <c r="D51" s="16">
        <v>47404</v>
      </c>
      <c r="E51" s="16">
        <v>54322</v>
      </c>
      <c r="F51" s="16">
        <v>18343</v>
      </c>
      <c r="G51" s="16">
        <v>7530</v>
      </c>
    </row>
    <row r="52" spans="1:7" x14ac:dyDescent="0.25">
      <c r="A52" s="16">
        <v>52</v>
      </c>
      <c r="B52" s="16" t="s">
        <v>2278</v>
      </c>
      <c r="C52" s="16">
        <v>21818</v>
      </c>
      <c r="D52" s="16">
        <v>46707</v>
      </c>
      <c r="E52" s="16">
        <v>53857</v>
      </c>
      <c r="F52" s="16">
        <v>35251</v>
      </c>
      <c r="G52" s="16">
        <v>13393</v>
      </c>
    </row>
    <row r="53" spans="1:7" x14ac:dyDescent="0.25">
      <c r="A53" s="16">
        <v>59</v>
      </c>
      <c r="B53" s="16" t="s">
        <v>3089</v>
      </c>
      <c r="C53" s="16">
        <v>20143</v>
      </c>
      <c r="D53" s="16">
        <v>42303</v>
      </c>
      <c r="E53" s="16">
        <v>50384</v>
      </c>
      <c r="F53" s="16">
        <v>111944</v>
      </c>
      <c r="G53" s="16">
        <v>41605</v>
      </c>
    </row>
    <row r="54" spans="1:7" x14ac:dyDescent="0.25">
      <c r="A54" s="16">
        <v>37</v>
      </c>
      <c r="B54" s="16" t="s">
        <v>2834</v>
      </c>
      <c r="C54" s="16">
        <v>23279</v>
      </c>
      <c r="D54" s="16">
        <v>43867</v>
      </c>
      <c r="E54" s="16">
        <v>52867</v>
      </c>
      <c r="F54" s="16">
        <v>98990</v>
      </c>
      <c r="G54" s="16">
        <v>40344</v>
      </c>
    </row>
    <row r="55" spans="1:7" x14ac:dyDescent="0.25">
      <c r="A55" s="16">
        <v>5</v>
      </c>
      <c r="B55" s="16" t="s">
        <v>1388</v>
      </c>
      <c r="C55" s="16">
        <v>35755</v>
      </c>
      <c r="D55" s="16">
        <v>84506</v>
      </c>
      <c r="E55" s="16">
        <v>96220</v>
      </c>
      <c r="F55" s="16">
        <v>1493350</v>
      </c>
      <c r="G55" s="16">
        <v>499922</v>
      </c>
    </row>
    <row r="56" spans="1:7" x14ac:dyDescent="0.25">
      <c r="A56" s="16">
        <v>36</v>
      </c>
      <c r="B56" s="16" t="s">
        <v>2042</v>
      </c>
      <c r="C56" s="16">
        <v>23422</v>
      </c>
      <c r="D56" s="16">
        <v>48103</v>
      </c>
      <c r="E56" s="16">
        <v>57388</v>
      </c>
      <c r="F56" s="16">
        <v>77547</v>
      </c>
      <c r="G56" s="16">
        <v>30139</v>
      </c>
    </row>
    <row r="57" spans="1:7" x14ac:dyDescent="0.25">
      <c r="A57" s="16">
        <v>25</v>
      </c>
      <c r="B57" s="16" t="s">
        <v>2558</v>
      </c>
      <c r="C57" s="16">
        <v>24596</v>
      </c>
      <c r="D57" s="16">
        <v>51948</v>
      </c>
      <c r="E57" s="16">
        <v>59907</v>
      </c>
      <c r="F57" s="16">
        <v>51125</v>
      </c>
      <c r="G57" s="16">
        <v>20350</v>
      </c>
    </row>
    <row r="58" spans="1:7" x14ac:dyDescent="0.25">
      <c r="A58" s="16">
        <v>22</v>
      </c>
      <c r="B58" s="16" t="s">
        <v>2267</v>
      </c>
      <c r="C58" s="16">
        <v>25737</v>
      </c>
      <c r="D58" s="16">
        <v>48655</v>
      </c>
      <c r="E58" s="16">
        <v>72231</v>
      </c>
      <c r="F58" s="16">
        <v>101564</v>
      </c>
      <c r="G58" s="16">
        <v>38967</v>
      </c>
    </row>
    <row r="59" spans="1:7" x14ac:dyDescent="0.25">
      <c r="A59" s="16">
        <v>13</v>
      </c>
      <c r="B59" s="16" t="s">
        <v>1886</v>
      </c>
      <c r="C59" s="16">
        <v>28954</v>
      </c>
      <c r="D59" s="16">
        <v>57584</v>
      </c>
      <c r="E59" s="16">
        <v>70513</v>
      </c>
      <c r="F59" s="16">
        <v>182493</v>
      </c>
      <c r="G59" s="16">
        <v>71049</v>
      </c>
    </row>
    <row r="60" spans="1:7" x14ac:dyDescent="0.25">
      <c r="A60" s="16">
        <v>16</v>
      </c>
      <c r="B60" s="16" t="s">
        <v>2103</v>
      </c>
      <c r="C60" s="16">
        <v>27744</v>
      </c>
      <c r="D60" s="16">
        <v>51619</v>
      </c>
      <c r="E60" s="16">
        <v>64195</v>
      </c>
      <c r="F60" s="16">
        <v>65707</v>
      </c>
      <c r="G60" s="16">
        <v>27990</v>
      </c>
    </row>
    <row r="61" spans="1:7" x14ac:dyDescent="0.25">
      <c r="A61" s="16">
        <v>46</v>
      </c>
      <c r="B61" s="16" t="s">
        <v>317</v>
      </c>
      <c r="C61" s="16">
        <v>22347</v>
      </c>
      <c r="D61" s="16">
        <v>48327</v>
      </c>
      <c r="E61" s="16">
        <v>57360</v>
      </c>
      <c r="F61" s="16">
        <v>63216</v>
      </c>
      <c r="G61" s="16">
        <v>24142</v>
      </c>
    </row>
    <row r="62" spans="1:7" x14ac:dyDescent="0.25">
      <c r="A62" s="16">
        <v>31</v>
      </c>
      <c r="B62" s="16" t="s">
        <v>2331</v>
      </c>
      <c r="C62" s="16">
        <v>24092</v>
      </c>
      <c r="D62" s="16">
        <v>52562</v>
      </c>
      <c r="E62" s="16">
        <v>60324</v>
      </c>
      <c r="F62" s="16">
        <v>93772</v>
      </c>
      <c r="G62" s="16">
        <v>36585</v>
      </c>
    </row>
    <row r="63" spans="1:7" x14ac:dyDescent="0.25">
      <c r="A63" s="16">
        <v>2</v>
      </c>
      <c r="B63" s="16" t="s">
        <v>1394</v>
      </c>
      <c r="C63" s="16">
        <v>73159</v>
      </c>
      <c r="D63" s="16">
        <v>79619</v>
      </c>
      <c r="E63" s="16">
        <v>100863</v>
      </c>
      <c r="F63" s="16">
        <v>949113</v>
      </c>
      <c r="G63" s="16">
        <v>347232</v>
      </c>
    </row>
    <row r="64" spans="1:7" x14ac:dyDescent="0.25">
      <c r="A64" s="16">
        <v>58</v>
      </c>
      <c r="B64" s="16" t="s">
        <v>299</v>
      </c>
      <c r="C64" s="16">
        <v>20605</v>
      </c>
      <c r="D64" s="16">
        <v>50075</v>
      </c>
      <c r="E64" s="16">
        <v>58009</v>
      </c>
      <c r="F64" s="16">
        <v>42155</v>
      </c>
      <c r="G64" s="16">
        <v>15501</v>
      </c>
    </row>
    <row r="65" spans="1:7" x14ac:dyDescent="0.25">
      <c r="A65" s="16">
        <v>38</v>
      </c>
      <c r="B65" s="16" t="s">
        <v>2762</v>
      </c>
      <c r="C65" s="16">
        <v>23255</v>
      </c>
      <c r="D65" s="16">
        <v>46822</v>
      </c>
      <c r="E65" s="16">
        <v>56538</v>
      </c>
      <c r="F65" s="16">
        <v>25348</v>
      </c>
      <c r="G65" s="16">
        <v>9517</v>
      </c>
    </row>
  </sheetData>
  <sortState xmlns:xlrd2="http://schemas.microsoft.com/office/spreadsheetml/2017/richdata2" ref="A4:G119">
    <sortCondition ref="B4"/>
  </sortState>
  <hyperlinks>
    <hyperlink ref="B34" r:id="rId1" tooltip="Manhattan" display="https://en.wikipedia.org/wiki/Manhattan" xr:uid="{25BA484C-76DB-48B6-9746-4C0B9FB8FFA0}"/>
    <hyperlink ref="B63" r:id="rId2" tooltip="Westchester County, New York" display="https://en.wikipedia.org/wiki/Westchester_County,_New_York" xr:uid="{B6507CC5-FDF5-408E-94A7-302BD3EF0BB0}"/>
    <hyperlink ref="B33" r:id="rId3" tooltip="Nassau County, New York" display="https://en.wikipedia.org/wiki/Nassau_County,_New_York" xr:uid="{16675BC8-28D2-48CF-964A-B888E1531005}"/>
    <hyperlink ref="B43" r:id="rId4" display="https://en.wikipedia.org/wiki/Putnam_County,_New_York" xr:uid="{0C420B56-83AC-4C16-AA36-E8BE709E80DB}"/>
    <hyperlink ref="B55" r:id="rId5" tooltip="Suffolk County, New York" display="https://en.wikipedia.org/wiki/Suffolk_County,_New_York" xr:uid="{29ECEDDB-D410-4B85-81EC-BD815E5665F2}"/>
    <hyperlink ref="B47" r:id="rId6" tooltip="Rockland County, New York" display="https://en.wikipedia.org/wiki/Rockland_County,_New_York" xr:uid="{FB7501D6-52DA-4070-9A94-954E88E641E1}"/>
    <hyperlink ref="B48" r:id="rId7" tooltip="Saratoga County, New York" display="https://en.wikipedia.org/wiki/Saratoga_County,_New_York" xr:uid="{5DEEB49A-E8AA-4D12-A915-55987021D57B}"/>
    <hyperlink ref="B14" r:id="rId8" tooltip="Columbia County, New York" display="https://en.wikipedia.org/wiki/Columbia_County,_New_York" xr:uid="{89E27C51-8AA0-4BFC-8DF4-58A134F30408}"/>
    <hyperlink ref="B17" r:id="rId9" tooltip="Dutchess County, New York" display="https://en.wikipedia.org/wiki/Dutchess_County,_New_York" xr:uid="{947D013E-5610-40E1-B9EC-BC503DABFE6A}"/>
    <hyperlink ref="B4" r:id="rId10" tooltip="Albany County, New York" display="https://en.wikipedia.org/wiki/Albany_County,_New_York" xr:uid="{B6AB4936-40DF-4769-BB36-AA27028BD071}"/>
    <hyperlink ref="B46" r:id="rId11" tooltip="Staten Island" display="https://en.wikipedia.org/wiki/Staten_Island" xr:uid="{71D69897-FD1B-40B8-AA0B-E718E784DDE1}"/>
    <hyperlink ref="B24" r:id="rId12" tooltip="Hamilton County, New York" display="https://en.wikipedia.org/wiki/Hamilton_County,_New_York" xr:uid="{DF92D36B-B90D-4B8A-9202-FF6930E0FD51}"/>
    <hyperlink ref="B59" r:id="rId13" tooltip="Ulster County, New York" display="https://en.wikipedia.org/wiki/Ulster_County,_New_York" xr:uid="{F9527D23-A522-4E9B-A888-4668FD6B80ED}"/>
    <hyperlink ref="B38" r:id="rId14" tooltip="Ontario County, New York" display="https://en.wikipedia.org/wiki/Ontario_County,_New_York" xr:uid="{F2451C6D-B9B1-48EC-90C0-71313F9E1EAC}"/>
    <hyperlink ref="B39" r:id="rId15" tooltip="Orange County, New York" display="https://en.wikipedia.org/wiki/Orange_County,_New_York" xr:uid="{DF9C6FCA-1B99-4315-886F-25E11BBD622C}"/>
    <hyperlink ref="B60" r:id="rId16" tooltip="Warren County, New York" display="https://en.wikipedia.org/wiki/Warren_County,_New_York" xr:uid="{5E5729CA-FC11-4931-BC56-EED9AD4E864E}"/>
    <hyperlink ref="B49" r:id="rId17" tooltip="Schenectady County, New York" display="https://en.wikipedia.org/wiki/Schenectady_County,_New_York" xr:uid="{E199DDA0-1E88-47EA-8744-0DB61E4B064F}"/>
    <hyperlink ref="B45" r:id="rId18" tooltip="Rensselaer County, New York" display="https://en.wikipedia.org/wiki/Rensselaer_County,_New_York" xr:uid="{753663E3-36CB-492D-BF59-3B2DD317E851}"/>
    <hyperlink ref="B37" r:id="rId19" tooltip="Onondaga County, New York" display="https://en.wikipedia.org/wiki/Onondaga_County,_New_York" xr:uid="{75A5E907-4355-49FC-978B-D2BCBD479F74}"/>
    <hyperlink ref="B31" r:id="rId20" tooltip="Monroe County, New York" display="https://en.wikipedia.org/wiki/Monroe_County,_New_York" xr:uid="{880933A5-74DC-4481-8014-0539DB59EF6E}"/>
    <hyperlink ref="B18" r:id="rId21" tooltip="Erie County, New York" display="https://en.wikipedia.org/wiki/Erie_County,_New_York" xr:uid="{8D34AA81-885C-4744-B543-70C5461348F4}"/>
    <hyperlink ref="B58" r:id="rId22" tooltip="Tompkins County, New York" display="https://en.wikipedia.org/wiki/Tompkins_County,_New_York" xr:uid="{1AE6CD61-B914-4ED8-BAB8-53E657E8F014}"/>
    <hyperlink ref="B44" r:id="rId23" tooltip="Queens" display="https://en.wikipedia.org/wiki/Queens" xr:uid="{8E0D3BB5-92D3-48E3-9EE4-1F6FB7E205E1}"/>
    <hyperlink ref="B50" r:id="rId24" tooltip="Schoharie County, New York" display="https://en.wikipedia.org/wiki/Schoharie_County,_New_York" xr:uid="{6C43CA52-22F9-4DF2-94DB-2E2B9F8CB9EB}"/>
    <hyperlink ref="B57" r:id="rId25" tooltip="Tioga County, New York" display="https://en.wikipedia.org/wiki/Tioga_County,_New_York" xr:uid="{E985213E-61C5-4BDA-9177-5DD62221C4D2}"/>
    <hyperlink ref="B19" r:id="rId26" tooltip="Essex County, New York" display="https://en.wikipedia.org/wiki/Essex_County,_New_York" xr:uid="{EFF5B34D-78EC-473D-8BC6-541C48D9971D}"/>
    <hyperlink ref="B22" r:id="rId27" tooltip="Genesee County, New York" display="https://en.wikipedia.org/wiki/Genesee_County,_New_York" xr:uid="{8D4C2534-5477-490C-A8E5-220B81BD1770}"/>
    <hyperlink ref="B7" r:id="rId28" tooltip="Broome County, New York" display="https://en.wikipedia.org/wiki/Broome_County,_New_York" xr:uid="{9FF526F1-771F-4C92-826F-2FD236E11A1D}"/>
    <hyperlink ref="B30" r:id="rId29" tooltip="Madison County, New York" display="https://en.wikipedia.org/wiki/Madison_County,_New_York" xr:uid="{F3355459-F9E2-49D3-B890-6FCA7B4BC6ED}"/>
    <hyperlink ref="B35" r:id="rId30" tooltip="Niagara County, New York" display="https://en.wikipedia.org/wiki/Niagara_County,_New_York" xr:uid="{87CC890A-8D34-4D8A-B2B1-D1E21FD5FB0E}"/>
    <hyperlink ref="B62" r:id="rId31" tooltip="Wayne County, New York" display="https://en.wikipedia.org/wiki/Wayne_County,_New_York" xr:uid="{E0DC70F6-15CE-45AE-8910-621845E7698E}"/>
    <hyperlink ref="B27" r:id="rId32" tooltip="Brooklyn" display="https://en.wikipedia.org/wiki/Brooklyn" xr:uid="{D54064DD-B64F-4945-9D90-062B373B4058}"/>
    <hyperlink ref="B23" r:id="rId33" tooltip="Greene County, New York" display="https://en.wikipedia.org/wiki/Greene_County,_New_York" xr:uid="{39906562-C096-4A3A-A782-84B9FFAC0368}"/>
    <hyperlink ref="B36" r:id="rId34" tooltip="Oneida County, New York" display="https://en.wikipedia.org/wiki/Oneida_County,_New_York" xr:uid="{0E22572A-5216-4EEB-82D9-C5202292E3E9}"/>
    <hyperlink ref="B11" r:id="rId35" tooltip="Chemung County, New York" display="https://en.wikipedia.org/wiki/Chemung_County,_New_York" xr:uid="{6B23ECEB-7C83-4788-8508-1A522A6DE290}"/>
    <hyperlink ref="B56" r:id="rId36" tooltip="Sullivan County, New York" display="https://en.wikipedia.org/wiki/Sullivan_County,_New_York" xr:uid="{BF7FF312-A79B-4260-A7CF-63669A725B70}"/>
    <hyperlink ref="B54" r:id="rId37" tooltip="Steuben County, New York" display="https://en.wikipedia.org/wiki/Steuben_County,_New_York" xr:uid="{52B4F0F0-51AF-4FB6-874E-32B19DDB36F1}"/>
    <hyperlink ref="B65" r:id="rId38" tooltip="Yates County, New York" display="https://en.wikipedia.org/wiki/Yates_County,_New_York" xr:uid="{A0BBD7D6-16FA-43FA-BC8D-C4D46783CE63}"/>
    <hyperlink ref="B21" r:id="rId39" tooltip="Fulton County, New York" display="https://en.wikipedia.org/wiki/Fulton_County,_New_York" xr:uid="{03527C03-21AB-4AFC-AA32-C0540D4ED59E}"/>
    <hyperlink ref="B9" r:id="rId40" tooltip="Cayuga County, New York" display="https://en.wikipedia.org/wiki/Cayuga_County,_New_York" xr:uid="{B1D5F168-CB34-4A8D-BC6B-EB752C05546C}"/>
    <hyperlink ref="B16" r:id="rId41" tooltip="Delaware County, New York" display="https://en.wikipedia.org/wiki/Delaware_County,_New_York" xr:uid="{4A998006-E75C-43B4-B3B4-49377C210A12}"/>
    <hyperlink ref="B29" r:id="rId42" tooltip="Livingston County, New York" display="https://en.wikipedia.org/wiki/Livingston_County,_New_York" xr:uid="{9787A32C-72F1-4997-BF07-FC09D686D17A}"/>
    <hyperlink ref="B42" r:id="rId43" tooltip="Otsego County, New York" display="https://en.wikipedia.org/wiki/Otsego_County,_New_York" xr:uid="{EA74984A-1001-40FD-8AC7-148F311CE066}"/>
    <hyperlink ref="B13" r:id="rId44" tooltip="Clinton County, New York" display="https://en.wikipedia.org/wiki/Clinton_County,_New_York" xr:uid="{42523E7F-AD23-4CA4-9E37-38B2B71502DD}"/>
    <hyperlink ref="B32" r:id="rId45" tooltip="Montgomery County, New York" display="https://en.wikipedia.org/wiki/Montgomery_County,_New_York" xr:uid="{0B48955D-ED09-4C25-8442-609057E0CB36}"/>
    <hyperlink ref="B61" r:id="rId46" tooltip="Washington County, New York" display="https://en.wikipedia.org/wiki/Washington_County,_New_York" xr:uid="{5B83C6D2-A1F0-408E-BD98-7E4B98D79085}"/>
    <hyperlink ref="B51" r:id="rId47" tooltip="Schuyler County, New York" display="https://en.wikipedia.org/wiki/Schuyler_County,_New_York" xr:uid="{A1D5D7A6-817F-4DE2-B946-5321AB65AB64}"/>
    <hyperlink ref="B15" r:id="rId48" tooltip="Cortland County, New York" display="https://en.wikipedia.org/wiki/Cortland_County,_New_York" xr:uid="{47838854-FEBB-4F08-8BC9-A635E95EF362}"/>
    <hyperlink ref="B12" r:id="rId49" tooltip="Chenango County, New York" display="https://en.wikipedia.org/wiki/Chenango_County,_New_York" xr:uid="{9C239507-8268-4590-868D-B04988FD89B4}"/>
    <hyperlink ref="B25" r:id="rId50" tooltip="Herkimer County, New York" display="https://en.wikipedia.org/wiki/Herkimer_County,_New_York" xr:uid="{68861663-E680-4DAF-92DC-117FDC14A520}"/>
    <hyperlink ref="B26" r:id="rId51" tooltip="Jefferson County, New York" display="https://en.wikipedia.org/wiki/Jefferson_County,_New_York" xr:uid="{E690C3A6-B64F-4349-8206-21A5320BA937}"/>
    <hyperlink ref="B52" r:id="rId52" tooltip="Seneca County, New York" display="https://en.wikipedia.org/wiki/Seneca_County,_New_York" xr:uid="{17632191-9F1B-4CAE-8341-ED2829F24F85}"/>
    <hyperlink ref="B41" r:id="rId53" tooltip="Oswego County, New York" display="https://en.wikipedia.org/wiki/Oswego_County,_New_York" xr:uid="{4904F9CA-E404-4E3E-9A12-1FB5AE0E9E6F}"/>
    <hyperlink ref="B10" r:id="rId54" tooltip="Chautauqua County, New York" display="https://en.wikipedia.org/wiki/Chautauqua_County,_New_York" xr:uid="{8912F20E-956B-4F6C-93BF-ACC35D5F4F9A}"/>
    <hyperlink ref="B28" r:id="rId55" tooltip="Lewis County, New York" display="https://en.wikipedia.org/wiki/Lewis_County,_New_York" xr:uid="{9B6CA548-F723-4D51-9D91-A496FA15ACB7}"/>
    <hyperlink ref="B8" r:id="rId56" tooltip="Cattaraugus County, New York" display="https://en.wikipedia.org/wiki/Cattaraugus_County,_New_York" xr:uid="{C5C2456B-60B4-48B2-AE69-C0EABEC5444A}"/>
    <hyperlink ref="B40" r:id="rId57" tooltip="Orleans County, New York" display="https://en.wikipedia.org/wiki/Orleans_County,_New_York" xr:uid="{A0C44C8B-F726-4B54-A7CB-E3645A0BD3EB}"/>
    <hyperlink ref="B64" r:id="rId58" tooltip="Wyoming County, New York" display="https://en.wikipedia.org/wiki/Wyoming_County,_New_York" xr:uid="{4C88236F-B61D-476A-8B10-79F0B1BC633E}"/>
    <hyperlink ref="B53" r:id="rId59" tooltip="St. Lawrence County, New York" display="https://en.wikipedia.org/wiki/St._Lawrence_County,_New_York" xr:uid="{124D62F2-FBBC-4D1C-A3C0-ACF8ED419052}"/>
    <hyperlink ref="B5" r:id="rId60" tooltip="Allegany County, New York" display="https://en.wikipedia.org/wiki/Allegany_County,_New_York" xr:uid="{4E08C700-9B0E-436F-8F8B-F4E8DCFE21D9}"/>
    <hyperlink ref="B20" r:id="rId61" tooltip="Franklin County, New York" display="https://en.wikipedia.org/wiki/Franklin_County,_New_York" xr:uid="{8EEF3093-5401-43B8-89DE-DA4305A37188}"/>
    <hyperlink ref="B6" r:id="rId62" tooltip="The Bronx" display="https://en.wikipedia.org/wiki/The_Bronx" xr:uid="{AB4FF70D-E3BB-41F4-843B-157AFE4D9DA1}"/>
  </hyperlinks>
  <pageMargins left="0.7" right="0.7" top="0.75" bottom="0.75" header="0.3" footer="0.3"/>
  <pageSetup orientation="portrait" r:id="rId6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E6C1-AFA0-41E1-B5A9-3096E3B41651}">
  <dimension ref="A1:CH201"/>
  <sheetViews>
    <sheetView workbookViewId="0">
      <selection activeCell="F1" sqref="F1"/>
    </sheetView>
  </sheetViews>
  <sheetFormatPr defaultRowHeight="15" x14ac:dyDescent="0.25"/>
  <cols>
    <col min="6" max="6" width="11.7109375" customWidth="1"/>
    <col min="9" max="9" width="13.7109375" customWidth="1"/>
    <col min="16" max="16" width="11.5703125" customWidth="1"/>
  </cols>
  <sheetData>
    <row r="1" spans="1:86" s="16" customFormat="1" ht="135" x14ac:dyDescent="0.25">
      <c r="A1" s="16" t="s">
        <v>1302</v>
      </c>
      <c r="B1" s="16" t="s">
        <v>1303</v>
      </c>
      <c r="C1" s="16" t="s">
        <v>1304</v>
      </c>
      <c r="D1" s="16" t="s">
        <v>1305</v>
      </c>
      <c r="E1" s="16" t="s">
        <v>215</v>
      </c>
      <c r="F1" s="16" t="s">
        <v>269</v>
      </c>
      <c r="G1" s="16" t="s">
        <v>1306</v>
      </c>
      <c r="H1" s="16" t="s">
        <v>1307</v>
      </c>
      <c r="I1" s="16" t="s">
        <v>1308</v>
      </c>
      <c r="J1" s="16" t="s">
        <v>1309</v>
      </c>
      <c r="K1" s="16" t="s">
        <v>270</v>
      </c>
      <c r="L1" s="16" t="s">
        <v>377</v>
      </c>
      <c r="M1" s="16" t="s">
        <v>1310</v>
      </c>
      <c r="N1" s="16" t="s">
        <v>1311</v>
      </c>
      <c r="O1" s="16" t="s">
        <v>1312</v>
      </c>
      <c r="P1" s="16" t="s">
        <v>378</v>
      </c>
      <c r="Q1" s="16" t="s">
        <v>1313</v>
      </c>
      <c r="R1" s="16" t="s">
        <v>1314</v>
      </c>
      <c r="S1" s="16" t="s">
        <v>1315</v>
      </c>
      <c r="T1" s="16" t="s">
        <v>1316</v>
      </c>
      <c r="U1" s="16" t="s">
        <v>1317</v>
      </c>
      <c r="V1" s="16" t="s">
        <v>1318</v>
      </c>
      <c r="W1" s="16" t="s">
        <v>1319</v>
      </c>
      <c r="X1" s="16" t="s">
        <v>1320</v>
      </c>
      <c r="Y1" s="16" t="s">
        <v>1321</v>
      </c>
      <c r="Z1" s="16" t="s">
        <v>1322</v>
      </c>
      <c r="AA1" s="16" t="s">
        <v>1323</v>
      </c>
      <c r="AB1" s="16" t="s">
        <v>1324</v>
      </c>
      <c r="AC1" s="16" t="s">
        <v>1325</v>
      </c>
      <c r="AD1" s="16" t="s">
        <v>1326</v>
      </c>
      <c r="AE1" s="16" t="s">
        <v>1327</v>
      </c>
      <c r="AF1" s="16" t="s">
        <v>1328</v>
      </c>
      <c r="AG1" s="16" t="s">
        <v>1329</v>
      </c>
      <c r="AH1" s="16" t="s">
        <v>1330</v>
      </c>
      <c r="AI1" s="16" t="s">
        <v>1331</v>
      </c>
      <c r="AJ1" s="16" t="s">
        <v>1332</v>
      </c>
      <c r="AK1" s="16" t="s">
        <v>1333</v>
      </c>
      <c r="AL1" s="16" t="s">
        <v>1334</v>
      </c>
      <c r="AM1" s="16" t="s">
        <v>1335</v>
      </c>
      <c r="AN1" s="16" t="s">
        <v>1336</v>
      </c>
      <c r="AO1" s="16" t="s">
        <v>1337</v>
      </c>
      <c r="AP1" s="16" t="s">
        <v>1338</v>
      </c>
      <c r="AQ1" s="16" t="s">
        <v>1339</v>
      </c>
      <c r="AR1" s="16" t="s">
        <v>1340</v>
      </c>
      <c r="AS1" s="16" t="s">
        <v>1341</v>
      </c>
      <c r="AT1" s="16" t="s">
        <v>1342</v>
      </c>
      <c r="AU1" s="16" t="s">
        <v>1343</v>
      </c>
      <c r="AV1" s="16" t="s">
        <v>1344</v>
      </c>
      <c r="AW1" s="16" t="s">
        <v>1345</v>
      </c>
      <c r="AX1" s="16" t="s">
        <v>1346</v>
      </c>
      <c r="AY1" s="16" t="s">
        <v>1347</v>
      </c>
      <c r="AZ1" s="16" t="s">
        <v>1348</v>
      </c>
      <c r="BA1" s="16" t="s">
        <v>1349</v>
      </c>
      <c r="BB1" s="16" t="s">
        <v>1350</v>
      </c>
      <c r="BC1" s="16" t="s">
        <v>1351</v>
      </c>
      <c r="BD1" s="16" t="s">
        <v>1352</v>
      </c>
      <c r="BE1" s="16" t="s">
        <v>1353</v>
      </c>
      <c r="BF1" s="16" t="s">
        <v>1354</v>
      </c>
      <c r="BG1" s="16" t="s">
        <v>1355</v>
      </c>
      <c r="BH1" s="16" t="s">
        <v>1356</v>
      </c>
      <c r="BI1" s="16" t="s">
        <v>1357</v>
      </c>
      <c r="BJ1" s="16" t="s">
        <v>1358</v>
      </c>
      <c r="BK1" s="16" t="s">
        <v>1359</v>
      </c>
      <c r="BL1" s="16" t="s">
        <v>1360</v>
      </c>
      <c r="BM1" s="16" t="s">
        <v>1361</v>
      </c>
      <c r="BN1" s="16" t="s">
        <v>1362</v>
      </c>
      <c r="BO1" s="16" t="s">
        <v>1363</v>
      </c>
      <c r="BP1" s="16" t="s">
        <v>1364</v>
      </c>
      <c r="BQ1" s="16" t="s">
        <v>1365</v>
      </c>
      <c r="BR1" s="16" t="s">
        <v>1366</v>
      </c>
      <c r="BS1" s="16" t="s">
        <v>1367</v>
      </c>
      <c r="BT1" s="16" t="s">
        <v>1368</v>
      </c>
      <c r="BU1" s="16" t="s">
        <v>1369</v>
      </c>
      <c r="BV1" s="16" t="s">
        <v>1370</v>
      </c>
      <c r="BW1" s="16" t="s">
        <v>1371</v>
      </c>
      <c r="BX1" s="16" t="s">
        <v>1372</v>
      </c>
      <c r="BY1" s="16" t="s">
        <v>1373</v>
      </c>
      <c r="BZ1" s="16" t="s">
        <v>1374</v>
      </c>
      <c r="CA1" s="16" t="s">
        <v>1375</v>
      </c>
      <c r="CB1" s="16" t="s">
        <v>1376</v>
      </c>
      <c r="CC1" s="16" t="s">
        <v>1377</v>
      </c>
      <c r="CD1" s="16" t="s">
        <v>1378</v>
      </c>
      <c r="CE1" s="16" t="s">
        <v>1379</v>
      </c>
      <c r="CF1" s="16" t="s">
        <v>1380</v>
      </c>
      <c r="CG1" s="16" t="s">
        <v>1381</v>
      </c>
      <c r="CH1" s="16" t="s">
        <v>1382</v>
      </c>
    </row>
    <row r="2" spans="1:86" x14ac:dyDescent="0.25">
      <c r="A2">
        <v>505532</v>
      </c>
      <c r="B2" t="s">
        <v>1006</v>
      </c>
      <c r="C2" t="s">
        <v>1007</v>
      </c>
      <c r="D2" t="s">
        <v>489</v>
      </c>
      <c r="E2" t="s">
        <v>265</v>
      </c>
      <c r="F2">
        <v>98055</v>
      </c>
      <c r="G2">
        <v>2538534457</v>
      </c>
      <c r="H2">
        <v>160</v>
      </c>
      <c r="I2" t="s">
        <v>390</v>
      </c>
      <c r="J2" t="s">
        <v>451</v>
      </c>
      <c r="K2">
        <v>60</v>
      </c>
      <c r="L2">
        <v>35.799999999999997</v>
      </c>
      <c r="M2" t="s">
        <v>430</v>
      </c>
      <c r="N2" t="b">
        <v>0</v>
      </c>
      <c r="O2" t="s">
        <v>983</v>
      </c>
      <c r="P2" s="30">
        <v>43580</v>
      </c>
      <c r="Q2" t="b">
        <v>0</v>
      </c>
      <c r="S2" t="b">
        <v>0</v>
      </c>
      <c r="T2" t="b">
        <v>0</v>
      </c>
      <c r="U2" t="b">
        <v>0</v>
      </c>
      <c r="V2" t="s">
        <v>432</v>
      </c>
      <c r="W2" t="s">
        <v>433</v>
      </c>
      <c r="Y2">
        <v>1</v>
      </c>
      <c r="AA2">
        <v>1</v>
      </c>
      <c r="AC2">
        <v>1</v>
      </c>
      <c r="AE2">
        <v>1</v>
      </c>
      <c r="AG2">
        <v>1</v>
      </c>
      <c r="AI2">
        <v>1</v>
      </c>
      <c r="AK2">
        <v>1</v>
      </c>
      <c r="AN2">
        <v>3.04149</v>
      </c>
      <c r="AO2">
        <v>0.79107000000000005</v>
      </c>
      <c r="AP2">
        <v>1.97566</v>
      </c>
      <c r="AQ2">
        <v>2.7667299999999999</v>
      </c>
      <c r="AR2">
        <v>5.8082200000000004</v>
      </c>
      <c r="AS2">
        <v>0.28239999999999998</v>
      </c>
      <c r="AT2">
        <v>2.35283</v>
      </c>
      <c r="AU2">
        <v>1.0755600000000001</v>
      </c>
      <c r="AV2">
        <v>0.54766999999999999</v>
      </c>
      <c r="AW2">
        <v>3.97607</v>
      </c>
      <c r="BB2" s="30">
        <v>43544</v>
      </c>
      <c r="BK2" t="s">
        <v>1008</v>
      </c>
      <c r="BL2" t="s">
        <v>1008</v>
      </c>
      <c r="BS2" t="s">
        <v>1008</v>
      </c>
      <c r="BT2" t="s">
        <v>1008</v>
      </c>
      <c r="BU2" t="s">
        <v>1008</v>
      </c>
      <c r="BV2" t="s">
        <v>1008</v>
      </c>
      <c r="BW2" t="s">
        <v>1008</v>
      </c>
      <c r="BX2" t="s">
        <v>1008</v>
      </c>
      <c r="BY2" t="s">
        <v>1008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 t="s">
        <v>1009</v>
      </c>
      <c r="CH2" s="30">
        <v>43952</v>
      </c>
    </row>
    <row r="3" spans="1:86" x14ac:dyDescent="0.25">
      <c r="A3">
        <v>505530</v>
      </c>
      <c r="B3" t="s">
        <v>544</v>
      </c>
      <c r="C3" t="s">
        <v>545</v>
      </c>
      <c r="D3" t="s">
        <v>546</v>
      </c>
      <c r="E3" t="s">
        <v>265</v>
      </c>
      <c r="F3">
        <v>99362</v>
      </c>
      <c r="G3">
        <v>5093946800</v>
      </c>
      <c r="H3">
        <v>350</v>
      </c>
      <c r="I3" t="s">
        <v>419</v>
      </c>
      <c r="J3" t="s">
        <v>507</v>
      </c>
      <c r="K3">
        <v>80</v>
      </c>
      <c r="L3">
        <v>78.5</v>
      </c>
      <c r="M3" t="s">
        <v>430</v>
      </c>
      <c r="N3" t="b">
        <v>0</v>
      </c>
      <c r="O3" t="s">
        <v>544</v>
      </c>
      <c r="P3" s="30">
        <v>43164</v>
      </c>
      <c r="Q3" t="b">
        <v>0</v>
      </c>
      <c r="S3" t="b">
        <v>0</v>
      </c>
      <c r="T3" t="b">
        <v>0</v>
      </c>
      <c r="U3" t="b">
        <v>0</v>
      </c>
      <c r="V3" t="s">
        <v>440</v>
      </c>
      <c r="W3" t="s">
        <v>433</v>
      </c>
      <c r="X3">
        <v>4</v>
      </c>
      <c r="Z3">
        <v>3</v>
      </c>
      <c r="AB3">
        <v>2</v>
      </c>
      <c r="AD3">
        <v>2</v>
      </c>
      <c r="AG3">
        <v>2</v>
      </c>
      <c r="AH3">
        <v>5</v>
      </c>
      <c r="AJ3">
        <v>5</v>
      </c>
      <c r="AN3">
        <v>3.9935499999999999</v>
      </c>
      <c r="AO3">
        <v>0</v>
      </c>
      <c r="AP3">
        <v>1.66876</v>
      </c>
      <c r="AQ3">
        <v>1.66876</v>
      </c>
      <c r="AR3">
        <v>5.6623099999999997</v>
      </c>
      <c r="AS3">
        <v>3.3369999999999997E-2</v>
      </c>
      <c r="AT3">
        <v>2.0159099999999999</v>
      </c>
      <c r="AU3">
        <v>0.68606</v>
      </c>
      <c r="AV3">
        <v>0.30395</v>
      </c>
      <c r="AW3">
        <v>3.0059100000000001</v>
      </c>
      <c r="AX3">
        <v>4.1172199999999997</v>
      </c>
      <c r="AY3">
        <v>0</v>
      </c>
      <c r="AZ3">
        <v>2.0664400000000001</v>
      </c>
      <c r="BA3">
        <v>6.04047</v>
      </c>
      <c r="BB3" s="30">
        <v>43686</v>
      </c>
      <c r="BC3">
        <v>22</v>
      </c>
      <c r="BD3">
        <v>15</v>
      </c>
      <c r="BE3">
        <v>7</v>
      </c>
      <c r="BF3">
        <v>128</v>
      </c>
      <c r="BG3">
        <v>1</v>
      </c>
      <c r="BH3">
        <v>0</v>
      </c>
      <c r="BI3">
        <v>128</v>
      </c>
      <c r="BJ3" s="30">
        <v>43356</v>
      </c>
      <c r="BK3">
        <v>18</v>
      </c>
      <c r="BL3">
        <v>9</v>
      </c>
      <c r="BM3">
        <v>10</v>
      </c>
      <c r="BN3">
        <v>108</v>
      </c>
      <c r="BO3">
        <v>1</v>
      </c>
      <c r="BP3">
        <v>0</v>
      </c>
      <c r="BQ3">
        <v>108</v>
      </c>
      <c r="BR3" s="30">
        <v>43164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100</v>
      </c>
      <c r="CA3">
        <v>13</v>
      </c>
      <c r="CB3">
        <v>9</v>
      </c>
      <c r="CC3">
        <v>0</v>
      </c>
      <c r="CD3">
        <v>0</v>
      </c>
      <c r="CE3">
        <v>0</v>
      </c>
      <c r="CF3">
        <v>0</v>
      </c>
      <c r="CG3" t="s">
        <v>547</v>
      </c>
      <c r="CH3" s="30">
        <v>43952</v>
      </c>
    </row>
    <row r="4" spans="1:86" x14ac:dyDescent="0.25">
      <c r="A4">
        <v>505531</v>
      </c>
      <c r="B4" t="s">
        <v>802</v>
      </c>
      <c r="C4" t="s">
        <v>803</v>
      </c>
      <c r="D4" t="s">
        <v>804</v>
      </c>
      <c r="E4" t="s">
        <v>265</v>
      </c>
      <c r="F4">
        <v>98332</v>
      </c>
      <c r="G4">
        <v>2533130800</v>
      </c>
      <c r="H4">
        <v>260</v>
      </c>
      <c r="I4" t="s">
        <v>399</v>
      </c>
      <c r="J4" t="s">
        <v>475</v>
      </c>
      <c r="K4">
        <v>30</v>
      </c>
      <c r="L4">
        <v>23.3</v>
      </c>
      <c r="M4" t="s">
        <v>661</v>
      </c>
      <c r="N4" t="b">
        <v>0</v>
      </c>
      <c r="O4" t="s">
        <v>805</v>
      </c>
      <c r="P4" s="30">
        <v>43131</v>
      </c>
      <c r="Q4" t="b">
        <v>1</v>
      </c>
      <c r="S4" t="b">
        <v>0</v>
      </c>
      <c r="T4" t="b">
        <v>0</v>
      </c>
      <c r="U4" t="b">
        <v>0</v>
      </c>
      <c r="V4" t="s">
        <v>535</v>
      </c>
      <c r="W4" t="s">
        <v>433</v>
      </c>
      <c r="X4">
        <v>5</v>
      </c>
      <c r="Z4">
        <v>4</v>
      </c>
      <c r="AB4">
        <v>4</v>
      </c>
      <c r="AD4">
        <v>4</v>
      </c>
      <c r="AF4">
        <v>4</v>
      </c>
      <c r="AH4">
        <v>5</v>
      </c>
      <c r="AJ4">
        <v>5</v>
      </c>
      <c r="AN4">
        <v>3.0039699999999998</v>
      </c>
      <c r="AO4">
        <v>0.65727000000000002</v>
      </c>
      <c r="AP4">
        <v>2.1789800000000001</v>
      </c>
      <c r="AQ4">
        <v>2.8362500000000002</v>
      </c>
      <c r="AR4">
        <v>5.8402200000000004</v>
      </c>
      <c r="AS4">
        <v>0.21715999999999999</v>
      </c>
      <c r="AT4">
        <v>2.2088399999999999</v>
      </c>
      <c r="AU4">
        <v>0.87312999999999996</v>
      </c>
      <c r="AV4">
        <v>0.46967999999999999</v>
      </c>
      <c r="AW4">
        <v>3.55165</v>
      </c>
      <c r="AX4">
        <v>2.8264900000000002</v>
      </c>
      <c r="AY4">
        <v>0.56603999999999999</v>
      </c>
      <c r="AZ4">
        <v>1.7461500000000001</v>
      </c>
      <c r="BA4">
        <v>5.2729299999999997</v>
      </c>
      <c r="BB4" s="30">
        <v>43819</v>
      </c>
      <c r="BC4">
        <v>9</v>
      </c>
      <c r="BD4">
        <v>7</v>
      </c>
      <c r="BE4">
        <v>2</v>
      </c>
      <c r="BF4">
        <v>52</v>
      </c>
      <c r="BG4">
        <v>1</v>
      </c>
      <c r="BH4">
        <v>0</v>
      </c>
      <c r="BI4">
        <v>52</v>
      </c>
      <c r="BJ4" s="30">
        <v>43424</v>
      </c>
      <c r="BK4">
        <v>14</v>
      </c>
      <c r="BL4">
        <v>12</v>
      </c>
      <c r="BM4">
        <v>2</v>
      </c>
      <c r="BN4">
        <v>116</v>
      </c>
      <c r="BO4">
        <v>1</v>
      </c>
      <c r="BP4">
        <v>0</v>
      </c>
      <c r="BQ4">
        <v>116</v>
      </c>
      <c r="BR4" s="30">
        <v>43131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64.667000000000002</v>
      </c>
      <c r="CA4">
        <v>1</v>
      </c>
      <c r="CB4">
        <v>4</v>
      </c>
      <c r="CC4">
        <v>0</v>
      </c>
      <c r="CD4">
        <v>0</v>
      </c>
      <c r="CE4">
        <v>0</v>
      </c>
      <c r="CF4">
        <v>0</v>
      </c>
      <c r="CG4" t="s">
        <v>806</v>
      </c>
      <c r="CH4" s="30">
        <v>43952</v>
      </c>
    </row>
    <row r="5" spans="1:86" x14ac:dyDescent="0.25">
      <c r="A5">
        <v>505529</v>
      </c>
      <c r="B5" t="s">
        <v>1252</v>
      </c>
      <c r="C5" t="s">
        <v>1253</v>
      </c>
      <c r="D5" t="s">
        <v>533</v>
      </c>
      <c r="E5" t="s">
        <v>265</v>
      </c>
      <c r="F5">
        <v>98465</v>
      </c>
      <c r="G5">
        <v>2536717300</v>
      </c>
      <c r="H5">
        <v>260</v>
      </c>
      <c r="I5" t="s">
        <v>399</v>
      </c>
      <c r="J5" t="s">
        <v>429</v>
      </c>
      <c r="K5">
        <v>60</v>
      </c>
      <c r="L5">
        <v>39.1</v>
      </c>
      <c r="M5" t="s">
        <v>430</v>
      </c>
      <c r="N5" t="b">
        <v>0</v>
      </c>
      <c r="O5" t="s">
        <v>1254</v>
      </c>
      <c r="P5" s="30">
        <v>42821</v>
      </c>
      <c r="Q5" t="b">
        <v>0</v>
      </c>
      <c r="S5" t="b">
        <v>0</v>
      </c>
      <c r="T5" t="b">
        <v>0</v>
      </c>
      <c r="U5" t="b">
        <v>0</v>
      </c>
      <c r="V5" t="s">
        <v>440</v>
      </c>
      <c r="W5" t="s">
        <v>433</v>
      </c>
      <c r="X5">
        <v>4</v>
      </c>
      <c r="Z5">
        <v>3</v>
      </c>
      <c r="AB5">
        <v>3</v>
      </c>
      <c r="AE5">
        <v>2</v>
      </c>
      <c r="AF5">
        <v>3</v>
      </c>
      <c r="AH5">
        <v>4</v>
      </c>
      <c r="AJ5">
        <v>4</v>
      </c>
      <c r="AN5">
        <v>3.0544099999999998</v>
      </c>
      <c r="AO5">
        <v>1.7798799999999999</v>
      </c>
      <c r="AP5">
        <v>1.1784300000000001</v>
      </c>
      <c r="AQ5">
        <v>2.95831</v>
      </c>
      <c r="AR5">
        <v>6.0127199999999998</v>
      </c>
      <c r="AS5">
        <v>0.25396999999999997</v>
      </c>
      <c r="AT5">
        <v>2.0326300000000002</v>
      </c>
      <c r="AU5">
        <v>0.95170999999999994</v>
      </c>
      <c r="AV5">
        <v>0.53344000000000003</v>
      </c>
      <c r="AW5">
        <v>3.5177800000000001</v>
      </c>
      <c r="AX5">
        <v>3.1230899999999999</v>
      </c>
      <c r="AY5">
        <v>1.4062699999999999</v>
      </c>
      <c r="AZ5">
        <v>0.83148</v>
      </c>
      <c r="BA5">
        <v>5.48095</v>
      </c>
      <c r="BB5" s="30">
        <v>43600</v>
      </c>
      <c r="BC5">
        <v>15</v>
      </c>
      <c r="BD5">
        <v>13</v>
      </c>
      <c r="BE5">
        <v>2</v>
      </c>
      <c r="BF5">
        <v>72</v>
      </c>
      <c r="BG5">
        <v>1</v>
      </c>
      <c r="BH5">
        <v>0</v>
      </c>
      <c r="BI5">
        <v>72</v>
      </c>
      <c r="BJ5" s="30">
        <v>43203</v>
      </c>
      <c r="BK5">
        <v>31</v>
      </c>
      <c r="BL5">
        <v>29</v>
      </c>
      <c r="BM5">
        <v>8</v>
      </c>
      <c r="BN5">
        <v>180</v>
      </c>
      <c r="BO5">
        <v>1</v>
      </c>
      <c r="BP5">
        <v>0</v>
      </c>
      <c r="BQ5">
        <v>180</v>
      </c>
      <c r="BR5" s="30">
        <v>42821</v>
      </c>
      <c r="BS5">
        <v>9</v>
      </c>
      <c r="BT5">
        <v>0</v>
      </c>
      <c r="BU5">
        <v>9</v>
      </c>
      <c r="BV5">
        <v>0</v>
      </c>
      <c r="BW5">
        <v>52</v>
      </c>
      <c r="BX5">
        <v>0</v>
      </c>
      <c r="BY5">
        <v>52</v>
      </c>
      <c r="BZ5">
        <v>104.667</v>
      </c>
      <c r="CA5">
        <v>5</v>
      </c>
      <c r="CB5">
        <v>10</v>
      </c>
      <c r="CC5">
        <v>0</v>
      </c>
      <c r="CD5">
        <v>0</v>
      </c>
      <c r="CE5">
        <v>0</v>
      </c>
      <c r="CF5">
        <v>0</v>
      </c>
      <c r="CG5" t="s">
        <v>1255</v>
      </c>
      <c r="CH5" s="30">
        <v>43952</v>
      </c>
    </row>
    <row r="6" spans="1:86" x14ac:dyDescent="0.25">
      <c r="A6">
        <v>505528</v>
      </c>
      <c r="B6" t="s">
        <v>1041</v>
      </c>
      <c r="C6" t="s">
        <v>1042</v>
      </c>
      <c r="D6" t="s">
        <v>539</v>
      </c>
      <c r="E6" t="s">
        <v>265</v>
      </c>
      <c r="F6">
        <v>98092</v>
      </c>
      <c r="G6">
        <v>2538761160</v>
      </c>
      <c r="H6">
        <v>160</v>
      </c>
      <c r="I6" t="s">
        <v>390</v>
      </c>
      <c r="J6" t="s">
        <v>475</v>
      </c>
      <c r="K6">
        <v>36</v>
      </c>
      <c r="L6">
        <v>36.5</v>
      </c>
      <c r="M6" t="s">
        <v>430</v>
      </c>
      <c r="N6" t="b">
        <v>0</v>
      </c>
      <c r="O6" t="s">
        <v>1043</v>
      </c>
      <c r="P6" s="30">
        <v>42667</v>
      </c>
      <c r="Q6" t="b">
        <v>0</v>
      </c>
      <c r="S6" t="b">
        <v>0</v>
      </c>
      <c r="T6" t="b">
        <v>0</v>
      </c>
      <c r="U6" t="b">
        <v>0</v>
      </c>
      <c r="V6" t="s">
        <v>440</v>
      </c>
      <c r="W6" t="s">
        <v>433</v>
      </c>
      <c r="X6">
        <v>5</v>
      </c>
      <c r="Z6">
        <v>4</v>
      </c>
      <c r="AB6">
        <v>5</v>
      </c>
      <c r="AD6">
        <v>5</v>
      </c>
      <c r="AF6">
        <v>5</v>
      </c>
      <c r="AH6">
        <v>4</v>
      </c>
      <c r="AJ6">
        <v>5</v>
      </c>
      <c r="AN6">
        <v>1.9651400000000001</v>
      </c>
      <c r="AO6">
        <v>0.61209999999999998</v>
      </c>
      <c r="AP6">
        <v>1.28071</v>
      </c>
      <c r="AQ6">
        <v>1.8928100000000001</v>
      </c>
      <c r="AR6">
        <v>3.8579500000000002</v>
      </c>
      <c r="AS6">
        <v>0</v>
      </c>
      <c r="AT6">
        <v>2.22567</v>
      </c>
      <c r="AU6">
        <v>0.92742999999999998</v>
      </c>
      <c r="AV6">
        <v>0.45084999999999997</v>
      </c>
      <c r="AW6">
        <v>3.6039500000000002</v>
      </c>
      <c r="AX6">
        <v>1.8350500000000001</v>
      </c>
      <c r="AY6">
        <v>0.49626999999999999</v>
      </c>
      <c r="AZ6">
        <v>1.0691900000000001</v>
      </c>
      <c r="BA6">
        <v>3.4326599999999998</v>
      </c>
      <c r="BB6" s="30">
        <v>43684</v>
      </c>
      <c r="BC6">
        <v>10</v>
      </c>
      <c r="BD6">
        <v>8</v>
      </c>
      <c r="BE6">
        <v>2</v>
      </c>
      <c r="BF6">
        <v>44</v>
      </c>
      <c r="BG6">
        <v>1</v>
      </c>
      <c r="BH6">
        <v>0</v>
      </c>
      <c r="BI6">
        <v>44</v>
      </c>
      <c r="BJ6" s="30">
        <v>43327</v>
      </c>
      <c r="BK6">
        <v>18</v>
      </c>
      <c r="BL6">
        <v>18</v>
      </c>
      <c r="BM6">
        <v>0</v>
      </c>
      <c r="BN6">
        <v>112</v>
      </c>
      <c r="BO6">
        <v>1</v>
      </c>
      <c r="BP6">
        <v>0</v>
      </c>
      <c r="BQ6">
        <v>112</v>
      </c>
      <c r="BR6" s="30">
        <v>42955</v>
      </c>
      <c r="BS6">
        <v>15</v>
      </c>
      <c r="BT6">
        <v>12</v>
      </c>
      <c r="BU6">
        <v>3</v>
      </c>
      <c r="BV6">
        <v>1</v>
      </c>
      <c r="BW6">
        <v>76</v>
      </c>
      <c r="BX6">
        <v>0</v>
      </c>
      <c r="BY6">
        <v>76</v>
      </c>
      <c r="BZ6">
        <v>72</v>
      </c>
      <c r="CA6">
        <v>1</v>
      </c>
      <c r="CB6">
        <v>2</v>
      </c>
      <c r="CC6">
        <v>0</v>
      </c>
      <c r="CD6">
        <v>0</v>
      </c>
      <c r="CE6">
        <v>0</v>
      </c>
      <c r="CF6">
        <v>0</v>
      </c>
      <c r="CG6" t="s">
        <v>1044</v>
      </c>
      <c r="CH6" s="30">
        <v>43952</v>
      </c>
    </row>
    <row r="7" spans="1:86" x14ac:dyDescent="0.25">
      <c r="A7">
        <v>505526</v>
      </c>
      <c r="B7" t="s">
        <v>566</v>
      </c>
      <c r="C7" t="s">
        <v>567</v>
      </c>
      <c r="D7" t="s">
        <v>568</v>
      </c>
      <c r="E7" t="s">
        <v>265</v>
      </c>
      <c r="F7">
        <v>98374</v>
      </c>
      <c r="G7">
        <v>2536615948</v>
      </c>
      <c r="H7">
        <v>260</v>
      </c>
      <c r="I7" t="s">
        <v>399</v>
      </c>
      <c r="J7" t="s">
        <v>429</v>
      </c>
      <c r="K7">
        <v>100</v>
      </c>
      <c r="L7">
        <v>82.6</v>
      </c>
      <c r="M7" t="s">
        <v>430</v>
      </c>
      <c r="N7" t="b">
        <v>0</v>
      </c>
      <c r="O7" t="s">
        <v>569</v>
      </c>
      <c r="P7" s="30">
        <v>42179</v>
      </c>
      <c r="Q7" t="b">
        <v>0</v>
      </c>
      <c r="S7" t="b">
        <v>0</v>
      </c>
      <c r="T7" t="b">
        <v>0</v>
      </c>
      <c r="U7" t="b">
        <v>0</v>
      </c>
      <c r="V7" t="s">
        <v>440</v>
      </c>
      <c r="W7" t="s">
        <v>433</v>
      </c>
      <c r="X7">
        <v>5</v>
      </c>
      <c r="Z7">
        <v>4</v>
      </c>
      <c r="AB7">
        <v>5</v>
      </c>
      <c r="AE7">
        <v>2</v>
      </c>
      <c r="AF7">
        <v>5</v>
      </c>
      <c r="AH7">
        <v>3</v>
      </c>
      <c r="AJ7">
        <v>3</v>
      </c>
      <c r="AN7">
        <v>2.57192</v>
      </c>
      <c r="AO7">
        <v>1.7641500000000001</v>
      </c>
      <c r="AP7">
        <v>0.78527000000000002</v>
      </c>
      <c r="AQ7">
        <v>2.54941</v>
      </c>
      <c r="AR7">
        <v>5.1213300000000004</v>
      </c>
      <c r="AS7">
        <v>0.39843000000000001</v>
      </c>
      <c r="AT7">
        <v>2.2631800000000002</v>
      </c>
      <c r="AU7">
        <v>1.0436700000000001</v>
      </c>
      <c r="AV7">
        <v>0.55859999999999999</v>
      </c>
      <c r="AW7">
        <v>3.8654500000000001</v>
      </c>
      <c r="AX7">
        <v>2.3618600000000001</v>
      </c>
      <c r="AY7">
        <v>1.2710399999999999</v>
      </c>
      <c r="AZ7">
        <v>0.52910999999999997</v>
      </c>
      <c r="BA7">
        <v>4.2485099999999996</v>
      </c>
      <c r="BB7" s="30">
        <v>43637</v>
      </c>
      <c r="BC7">
        <v>12</v>
      </c>
      <c r="BD7">
        <v>11</v>
      </c>
      <c r="BE7">
        <v>1</v>
      </c>
      <c r="BF7">
        <v>52</v>
      </c>
      <c r="BG7">
        <v>1</v>
      </c>
      <c r="BH7">
        <v>0</v>
      </c>
      <c r="BI7">
        <v>52</v>
      </c>
      <c r="BJ7" s="30">
        <v>43320</v>
      </c>
      <c r="BK7">
        <v>8</v>
      </c>
      <c r="BL7">
        <v>8</v>
      </c>
      <c r="BM7">
        <v>0</v>
      </c>
      <c r="BN7">
        <v>40</v>
      </c>
      <c r="BO7">
        <v>1</v>
      </c>
      <c r="BP7">
        <v>0</v>
      </c>
      <c r="BQ7">
        <v>40</v>
      </c>
      <c r="BR7" s="30">
        <v>42948</v>
      </c>
      <c r="BS7">
        <v>4</v>
      </c>
      <c r="BT7">
        <v>4</v>
      </c>
      <c r="BU7">
        <v>0</v>
      </c>
      <c r="BV7">
        <v>1</v>
      </c>
      <c r="BW7">
        <v>20</v>
      </c>
      <c r="BX7">
        <v>0</v>
      </c>
      <c r="BY7">
        <v>20</v>
      </c>
      <c r="BZ7">
        <v>42.667000000000002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 t="s">
        <v>570</v>
      </c>
      <c r="CH7" s="30">
        <v>43952</v>
      </c>
    </row>
    <row r="8" spans="1:86" x14ac:dyDescent="0.25">
      <c r="A8">
        <v>505525</v>
      </c>
      <c r="B8" t="s">
        <v>798</v>
      </c>
      <c r="C8" t="s">
        <v>799</v>
      </c>
      <c r="D8" t="s">
        <v>629</v>
      </c>
      <c r="E8" t="s">
        <v>265</v>
      </c>
      <c r="F8">
        <v>98503</v>
      </c>
      <c r="G8">
        <v>3604919890</v>
      </c>
      <c r="H8">
        <v>330</v>
      </c>
      <c r="I8" t="s">
        <v>389</v>
      </c>
      <c r="J8" t="s">
        <v>475</v>
      </c>
      <c r="K8">
        <v>120</v>
      </c>
      <c r="L8">
        <v>101.8</v>
      </c>
      <c r="M8" t="s">
        <v>430</v>
      </c>
      <c r="N8" t="b">
        <v>0</v>
      </c>
      <c r="O8" t="s">
        <v>800</v>
      </c>
      <c r="P8" s="30">
        <v>41115</v>
      </c>
      <c r="Q8" t="b">
        <v>0</v>
      </c>
      <c r="S8" t="b">
        <v>0</v>
      </c>
      <c r="T8" t="b">
        <v>0</v>
      </c>
      <c r="U8" t="b">
        <v>0</v>
      </c>
      <c r="V8" t="s">
        <v>440</v>
      </c>
      <c r="W8" t="s">
        <v>433</v>
      </c>
      <c r="X8">
        <v>4</v>
      </c>
      <c r="Z8">
        <v>4</v>
      </c>
      <c r="AB8">
        <v>4</v>
      </c>
      <c r="AD8">
        <v>3</v>
      </c>
      <c r="AF8">
        <v>5</v>
      </c>
      <c r="AH8">
        <v>3</v>
      </c>
      <c r="AJ8">
        <v>3</v>
      </c>
      <c r="AN8">
        <v>1.9713099999999999</v>
      </c>
      <c r="AO8">
        <v>1.12218</v>
      </c>
      <c r="AP8">
        <v>0.69067000000000001</v>
      </c>
      <c r="AQ8">
        <v>1.8128500000000001</v>
      </c>
      <c r="AR8">
        <v>3.7841499999999999</v>
      </c>
      <c r="AS8">
        <v>0.12870000000000001</v>
      </c>
      <c r="AT8">
        <v>2.0889000000000002</v>
      </c>
      <c r="AU8">
        <v>0.78873000000000004</v>
      </c>
      <c r="AV8">
        <v>0.39046999999999998</v>
      </c>
      <c r="AW8">
        <v>3.2681</v>
      </c>
      <c r="AX8">
        <v>1.9613400000000001</v>
      </c>
      <c r="AY8">
        <v>1.0698300000000001</v>
      </c>
      <c r="AZ8">
        <v>0.66576000000000002</v>
      </c>
      <c r="BA8">
        <v>3.7130100000000001</v>
      </c>
      <c r="BB8" s="30">
        <v>43808</v>
      </c>
      <c r="BC8">
        <v>17</v>
      </c>
      <c r="BD8">
        <v>13</v>
      </c>
      <c r="BE8">
        <v>4</v>
      </c>
      <c r="BF8">
        <v>96</v>
      </c>
      <c r="BG8">
        <v>1</v>
      </c>
      <c r="BH8">
        <v>0</v>
      </c>
      <c r="BI8">
        <v>96</v>
      </c>
      <c r="BJ8" s="30">
        <v>43395</v>
      </c>
      <c r="BK8">
        <v>13</v>
      </c>
      <c r="BL8">
        <v>9</v>
      </c>
      <c r="BM8">
        <v>4</v>
      </c>
      <c r="BN8">
        <v>68</v>
      </c>
      <c r="BO8">
        <v>1</v>
      </c>
      <c r="BP8">
        <v>0</v>
      </c>
      <c r="BQ8">
        <v>68</v>
      </c>
      <c r="BR8" s="30">
        <v>43054</v>
      </c>
      <c r="BS8">
        <v>14</v>
      </c>
      <c r="BT8">
        <v>8</v>
      </c>
      <c r="BU8">
        <v>8</v>
      </c>
      <c r="BV8">
        <v>1</v>
      </c>
      <c r="BW8">
        <v>92</v>
      </c>
      <c r="BX8">
        <v>0</v>
      </c>
      <c r="BY8">
        <v>92</v>
      </c>
      <c r="BZ8">
        <v>86</v>
      </c>
      <c r="CA8">
        <v>5</v>
      </c>
      <c r="CB8">
        <v>11</v>
      </c>
      <c r="CC8">
        <v>1</v>
      </c>
      <c r="CD8">
        <v>5000</v>
      </c>
      <c r="CE8">
        <v>0</v>
      </c>
      <c r="CF8">
        <v>1</v>
      </c>
      <c r="CG8" t="s">
        <v>801</v>
      </c>
      <c r="CH8" s="30">
        <v>43952</v>
      </c>
    </row>
    <row r="9" spans="1:86" x14ac:dyDescent="0.25">
      <c r="A9">
        <v>505522</v>
      </c>
      <c r="B9" t="s">
        <v>774</v>
      </c>
      <c r="C9" t="s">
        <v>775</v>
      </c>
      <c r="D9" t="s">
        <v>612</v>
      </c>
      <c r="E9" t="s">
        <v>265</v>
      </c>
      <c r="F9">
        <v>98686</v>
      </c>
      <c r="G9">
        <v>3605745247</v>
      </c>
      <c r="H9">
        <v>50</v>
      </c>
      <c r="I9" t="s">
        <v>408</v>
      </c>
      <c r="J9" t="s">
        <v>475</v>
      </c>
      <c r="K9">
        <v>120</v>
      </c>
      <c r="L9">
        <v>111.3</v>
      </c>
      <c r="M9" t="s">
        <v>430</v>
      </c>
      <c r="N9" t="b">
        <v>0</v>
      </c>
      <c r="O9" t="s">
        <v>776</v>
      </c>
      <c r="P9" s="30">
        <v>40842</v>
      </c>
      <c r="Q9" t="b">
        <v>0</v>
      </c>
      <c r="S9" t="b">
        <v>0</v>
      </c>
      <c r="T9" t="b">
        <v>0</v>
      </c>
      <c r="U9" t="b">
        <v>0</v>
      </c>
      <c r="V9" t="s">
        <v>440</v>
      </c>
      <c r="W9" t="s">
        <v>433</v>
      </c>
      <c r="X9">
        <v>4</v>
      </c>
      <c r="Z9">
        <v>4</v>
      </c>
      <c r="AB9">
        <v>3</v>
      </c>
      <c r="AD9">
        <v>3</v>
      </c>
      <c r="AF9">
        <v>3</v>
      </c>
      <c r="AH9">
        <v>4</v>
      </c>
      <c r="AJ9">
        <v>5</v>
      </c>
      <c r="AN9">
        <v>2.0158999999999998</v>
      </c>
      <c r="AO9">
        <v>0.61033999999999999</v>
      </c>
      <c r="AP9">
        <v>1.4079200000000001</v>
      </c>
      <c r="AQ9">
        <v>2.0182600000000002</v>
      </c>
      <c r="AR9">
        <v>4.0341500000000003</v>
      </c>
      <c r="AS9">
        <v>0.27822999999999998</v>
      </c>
      <c r="AT9">
        <v>2.19</v>
      </c>
      <c r="AU9">
        <v>0.90902000000000005</v>
      </c>
      <c r="AV9">
        <v>0.46721000000000001</v>
      </c>
      <c r="AW9">
        <v>3.56623</v>
      </c>
      <c r="AX9">
        <v>1.9131100000000001</v>
      </c>
      <c r="AY9">
        <v>0.50487000000000004</v>
      </c>
      <c r="AZ9">
        <v>1.1342099999999999</v>
      </c>
      <c r="BA9">
        <v>3.6274099999999998</v>
      </c>
      <c r="BB9" s="30">
        <v>43508</v>
      </c>
      <c r="BC9">
        <v>18</v>
      </c>
      <c r="BD9">
        <v>16</v>
      </c>
      <c r="BE9">
        <v>2</v>
      </c>
      <c r="BF9">
        <v>124</v>
      </c>
      <c r="BG9">
        <v>1</v>
      </c>
      <c r="BH9">
        <v>0</v>
      </c>
      <c r="BI9">
        <v>124</v>
      </c>
      <c r="BJ9" s="30">
        <v>43172</v>
      </c>
      <c r="BK9">
        <v>7</v>
      </c>
      <c r="BL9">
        <v>6</v>
      </c>
      <c r="BM9">
        <v>1</v>
      </c>
      <c r="BN9">
        <v>32</v>
      </c>
      <c r="BO9">
        <v>1</v>
      </c>
      <c r="BP9">
        <v>0</v>
      </c>
      <c r="BQ9">
        <v>32</v>
      </c>
      <c r="BR9" s="30">
        <v>42745</v>
      </c>
      <c r="BS9">
        <v>3</v>
      </c>
      <c r="BT9">
        <v>1</v>
      </c>
      <c r="BU9">
        <v>2</v>
      </c>
      <c r="BV9">
        <v>1</v>
      </c>
      <c r="BW9">
        <v>12</v>
      </c>
      <c r="BX9">
        <v>0</v>
      </c>
      <c r="BY9">
        <v>12</v>
      </c>
      <c r="BZ9">
        <v>74.667000000000002</v>
      </c>
      <c r="CA9">
        <v>2</v>
      </c>
      <c r="CB9">
        <v>3</v>
      </c>
      <c r="CC9">
        <v>0</v>
      </c>
      <c r="CD9">
        <v>0</v>
      </c>
      <c r="CE9">
        <v>0</v>
      </c>
      <c r="CF9">
        <v>0</v>
      </c>
      <c r="CG9" t="s">
        <v>777</v>
      </c>
      <c r="CH9" s="30">
        <v>43952</v>
      </c>
    </row>
    <row r="10" spans="1:86" x14ac:dyDescent="0.25">
      <c r="A10">
        <v>505520</v>
      </c>
      <c r="B10" t="s">
        <v>1018</v>
      </c>
      <c r="C10" t="s">
        <v>1019</v>
      </c>
      <c r="D10" t="s">
        <v>444</v>
      </c>
      <c r="E10" t="s">
        <v>265</v>
      </c>
      <c r="F10">
        <v>98109</v>
      </c>
      <c r="G10">
        <v>2062541400</v>
      </c>
      <c r="H10">
        <v>160</v>
      </c>
      <c r="I10" t="s">
        <v>390</v>
      </c>
      <c r="J10" t="s">
        <v>475</v>
      </c>
      <c r="K10">
        <v>46</v>
      </c>
      <c r="L10">
        <v>36.1</v>
      </c>
      <c r="M10" t="s">
        <v>430</v>
      </c>
      <c r="N10" t="b">
        <v>0</v>
      </c>
      <c r="O10" t="s">
        <v>1020</v>
      </c>
      <c r="P10" s="30">
        <v>39931</v>
      </c>
      <c r="Q10" t="b">
        <v>1</v>
      </c>
      <c r="S10" t="b">
        <v>0</v>
      </c>
      <c r="T10" t="b">
        <v>0</v>
      </c>
      <c r="U10" t="b">
        <v>0</v>
      </c>
      <c r="V10" t="s">
        <v>535</v>
      </c>
      <c r="W10" t="s">
        <v>433</v>
      </c>
      <c r="X10">
        <v>5</v>
      </c>
      <c r="Z10">
        <v>4</v>
      </c>
      <c r="AB10">
        <v>3</v>
      </c>
      <c r="AD10">
        <v>4</v>
      </c>
      <c r="AF10">
        <v>3</v>
      </c>
      <c r="AH10">
        <v>5</v>
      </c>
      <c r="AJ10">
        <v>5</v>
      </c>
      <c r="AN10">
        <v>2.8658000000000001</v>
      </c>
      <c r="AO10">
        <v>1.1777500000000001</v>
      </c>
      <c r="AP10">
        <v>1.4635199999999999</v>
      </c>
      <c r="AQ10">
        <v>2.64127</v>
      </c>
      <c r="AR10">
        <v>5.5070600000000001</v>
      </c>
      <c r="AS10">
        <v>0.16205</v>
      </c>
      <c r="AT10">
        <v>2.2447400000000002</v>
      </c>
      <c r="AU10">
        <v>0.70399</v>
      </c>
      <c r="AV10">
        <v>0.33844000000000002</v>
      </c>
      <c r="AW10">
        <v>3.2871600000000001</v>
      </c>
      <c r="AX10">
        <v>2.6533500000000001</v>
      </c>
      <c r="AY10">
        <v>1.25797</v>
      </c>
      <c r="AZ10">
        <v>1.6276200000000001</v>
      </c>
      <c r="BA10">
        <v>5.3721899999999998</v>
      </c>
      <c r="BB10" s="30">
        <v>43844</v>
      </c>
      <c r="BC10">
        <v>15</v>
      </c>
      <c r="BD10">
        <v>13</v>
      </c>
      <c r="BE10">
        <v>2</v>
      </c>
      <c r="BF10">
        <v>80</v>
      </c>
      <c r="BG10">
        <v>1</v>
      </c>
      <c r="BH10">
        <v>0</v>
      </c>
      <c r="BI10">
        <v>80</v>
      </c>
      <c r="BJ10" s="30">
        <v>43452</v>
      </c>
      <c r="BK10">
        <v>9</v>
      </c>
      <c r="BL10">
        <v>8</v>
      </c>
      <c r="BM10">
        <v>1</v>
      </c>
      <c r="BN10">
        <v>56</v>
      </c>
      <c r="BO10">
        <v>1</v>
      </c>
      <c r="BP10">
        <v>0</v>
      </c>
      <c r="BQ10">
        <v>56</v>
      </c>
      <c r="BR10" s="30">
        <v>42993</v>
      </c>
      <c r="BS10">
        <v>11</v>
      </c>
      <c r="BT10">
        <v>9</v>
      </c>
      <c r="BU10">
        <v>2</v>
      </c>
      <c r="BV10">
        <v>1</v>
      </c>
      <c r="BW10">
        <v>52</v>
      </c>
      <c r="BX10">
        <v>0</v>
      </c>
      <c r="BY10">
        <v>52</v>
      </c>
      <c r="BZ10">
        <v>67.332999999999998</v>
      </c>
      <c r="CA10">
        <v>2</v>
      </c>
      <c r="CB10">
        <v>0</v>
      </c>
      <c r="CC10">
        <v>1</v>
      </c>
      <c r="CD10">
        <v>7150</v>
      </c>
      <c r="CE10">
        <v>0</v>
      </c>
      <c r="CF10">
        <v>1</v>
      </c>
      <c r="CG10" t="s">
        <v>1021</v>
      </c>
      <c r="CH10" s="30">
        <v>43952</v>
      </c>
    </row>
    <row r="11" spans="1:86" x14ac:dyDescent="0.25">
      <c r="A11">
        <v>505518</v>
      </c>
      <c r="B11" t="s">
        <v>606</v>
      </c>
      <c r="C11" t="s">
        <v>607</v>
      </c>
      <c r="D11" t="s">
        <v>596</v>
      </c>
      <c r="E11" t="s">
        <v>265</v>
      </c>
      <c r="F11">
        <v>98027</v>
      </c>
      <c r="G11">
        <v>4254275200</v>
      </c>
      <c r="H11">
        <v>160</v>
      </c>
      <c r="I11" t="s">
        <v>390</v>
      </c>
      <c r="J11" t="s">
        <v>429</v>
      </c>
      <c r="K11">
        <v>45</v>
      </c>
      <c r="L11">
        <v>41</v>
      </c>
      <c r="M11" t="s">
        <v>430</v>
      </c>
      <c r="N11" t="b">
        <v>0</v>
      </c>
      <c r="O11" t="s">
        <v>608</v>
      </c>
      <c r="P11" s="30">
        <v>39629</v>
      </c>
      <c r="Q11" t="b">
        <v>1</v>
      </c>
      <c r="S11" t="b">
        <v>0</v>
      </c>
      <c r="T11" t="b">
        <v>0</v>
      </c>
      <c r="U11" t="b">
        <v>0</v>
      </c>
      <c r="V11" t="s">
        <v>535</v>
      </c>
      <c r="W11" t="s">
        <v>433</v>
      </c>
      <c r="X11">
        <v>5</v>
      </c>
      <c r="Z11">
        <v>4</v>
      </c>
      <c r="AB11">
        <v>5</v>
      </c>
      <c r="AD11">
        <v>4</v>
      </c>
      <c r="AF11">
        <v>5</v>
      </c>
      <c r="AH11">
        <v>5</v>
      </c>
      <c r="AJ11">
        <v>5</v>
      </c>
      <c r="AN11">
        <v>2.4710100000000002</v>
      </c>
      <c r="AO11">
        <v>0.50353999999999999</v>
      </c>
      <c r="AP11">
        <v>1.31518</v>
      </c>
      <c r="AQ11">
        <v>1.8187199999999999</v>
      </c>
      <c r="AR11">
        <v>4.2897299999999996</v>
      </c>
      <c r="AS11">
        <v>0.14821000000000001</v>
      </c>
      <c r="AT11">
        <v>2.1526800000000001</v>
      </c>
      <c r="AU11">
        <v>0.64834999999999998</v>
      </c>
      <c r="AV11">
        <v>0.29582000000000003</v>
      </c>
      <c r="AW11">
        <v>3.0968599999999999</v>
      </c>
      <c r="AX11">
        <v>2.3856700000000002</v>
      </c>
      <c r="AY11">
        <v>0.58399000000000001</v>
      </c>
      <c r="AZ11">
        <v>1.67333</v>
      </c>
      <c r="BA11">
        <v>4.4418300000000004</v>
      </c>
      <c r="BB11" s="30">
        <v>43810</v>
      </c>
      <c r="BC11">
        <v>13</v>
      </c>
      <c r="BD11">
        <v>13</v>
      </c>
      <c r="BE11">
        <v>2</v>
      </c>
      <c r="BF11">
        <v>68</v>
      </c>
      <c r="BG11">
        <v>1</v>
      </c>
      <c r="BH11">
        <v>0</v>
      </c>
      <c r="BI11">
        <v>68</v>
      </c>
      <c r="BJ11" s="30">
        <v>43361</v>
      </c>
      <c r="BK11">
        <v>7</v>
      </c>
      <c r="BL11">
        <v>7</v>
      </c>
      <c r="BM11">
        <v>0</v>
      </c>
      <c r="BN11">
        <v>32</v>
      </c>
      <c r="BO11">
        <v>1</v>
      </c>
      <c r="BP11">
        <v>0</v>
      </c>
      <c r="BQ11">
        <v>32</v>
      </c>
      <c r="BR11" s="30">
        <v>42912</v>
      </c>
      <c r="BS11">
        <v>7</v>
      </c>
      <c r="BT11">
        <v>7</v>
      </c>
      <c r="BU11">
        <v>0</v>
      </c>
      <c r="BV11">
        <v>1</v>
      </c>
      <c r="BW11">
        <v>40</v>
      </c>
      <c r="BX11">
        <v>0</v>
      </c>
      <c r="BY11">
        <v>40</v>
      </c>
      <c r="BZ11">
        <v>51.332999999999998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 t="s">
        <v>609</v>
      </c>
      <c r="CH11" s="30">
        <v>43952</v>
      </c>
    </row>
    <row r="12" spans="1:86" x14ac:dyDescent="0.25">
      <c r="A12">
        <v>505517</v>
      </c>
      <c r="B12" t="s">
        <v>504</v>
      </c>
      <c r="C12" t="s">
        <v>505</v>
      </c>
      <c r="D12" t="s">
        <v>506</v>
      </c>
      <c r="E12" t="s">
        <v>265</v>
      </c>
      <c r="F12">
        <v>98366</v>
      </c>
      <c r="G12">
        <v>3608954700</v>
      </c>
      <c r="H12">
        <v>170</v>
      </c>
      <c r="I12" t="s">
        <v>400</v>
      </c>
      <c r="J12" t="s">
        <v>507</v>
      </c>
      <c r="K12">
        <v>240</v>
      </c>
      <c r="L12">
        <v>218</v>
      </c>
      <c r="M12" t="s">
        <v>430</v>
      </c>
      <c r="N12" t="b">
        <v>0</v>
      </c>
      <c r="O12" t="s">
        <v>508</v>
      </c>
      <c r="P12" s="30">
        <v>39142</v>
      </c>
      <c r="Q12" t="b">
        <v>0</v>
      </c>
      <c r="S12" t="b">
        <v>0</v>
      </c>
      <c r="T12" t="b">
        <v>0</v>
      </c>
      <c r="U12" t="b">
        <v>0</v>
      </c>
      <c r="V12" t="s">
        <v>440</v>
      </c>
      <c r="W12" t="s">
        <v>433</v>
      </c>
      <c r="X12">
        <v>3</v>
      </c>
      <c r="Z12">
        <v>2</v>
      </c>
      <c r="AB12">
        <v>3</v>
      </c>
      <c r="AD12">
        <v>4</v>
      </c>
      <c r="AF12">
        <v>3</v>
      </c>
      <c r="AH12">
        <v>5</v>
      </c>
      <c r="AJ12">
        <v>5</v>
      </c>
      <c r="AN12">
        <v>2.3440799999999999</v>
      </c>
      <c r="AO12">
        <v>0.63924000000000003</v>
      </c>
      <c r="AP12">
        <v>0.85651999999999995</v>
      </c>
      <c r="AQ12">
        <v>1.49576</v>
      </c>
      <c r="AR12">
        <v>3.8398400000000001</v>
      </c>
      <c r="AS12">
        <v>2.324E-2</v>
      </c>
      <c r="AT12">
        <v>2.0653600000000001</v>
      </c>
      <c r="AU12">
        <v>0.66102000000000005</v>
      </c>
      <c r="AV12">
        <v>0.29104999999999998</v>
      </c>
      <c r="AW12">
        <v>3.0174400000000001</v>
      </c>
      <c r="AX12">
        <v>2.3588100000000001</v>
      </c>
      <c r="AY12">
        <v>0.72716000000000003</v>
      </c>
      <c r="AZ12">
        <v>1.10765</v>
      </c>
      <c r="BA12">
        <v>4.0806399999999998</v>
      </c>
      <c r="BB12" s="30">
        <v>43626</v>
      </c>
      <c r="BC12">
        <v>20</v>
      </c>
      <c r="BD12">
        <v>17</v>
      </c>
      <c r="BE12">
        <v>5</v>
      </c>
      <c r="BF12">
        <v>160</v>
      </c>
      <c r="BG12">
        <v>1</v>
      </c>
      <c r="BH12">
        <v>0</v>
      </c>
      <c r="BI12">
        <v>160</v>
      </c>
      <c r="BJ12" s="30">
        <v>43201</v>
      </c>
      <c r="BK12">
        <v>22</v>
      </c>
      <c r="BL12">
        <v>15</v>
      </c>
      <c r="BM12">
        <v>7</v>
      </c>
      <c r="BN12">
        <v>242</v>
      </c>
      <c r="BO12">
        <v>1</v>
      </c>
      <c r="BP12">
        <v>0</v>
      </c>
      <c r="BQ12">
        <v>242</v>
      </c>
      <c r="BR12" s="30">
        <v>42866</v>
      </c>
      <c r="BS12">
        <v>7</v>
      </c>
      <c r="BT12">
        <v>7</v>
      </c>
      <c r="BU12">
        <v>0</v>
      </c>
      <c r="BV12">
        <v>1</v>
      </c>
      <c r="BW12">
        <v>32</v>
      </c>
      <c r="BX12">
        <v>0</v>
      </c>
      <c r="BY12">
        <v>32</v>
      </c>
      <c r="BZ12">
        <v>166</v>
      </c>
      <c r="CA12">
        <v>6</v>
      </c>
      <c r="CB12">
        <v>6</v>
      </c>
      <c r="CC12">
        <v>1</v>
      </c>
      <c r="CD12">
        <v>25919</v>
      </c>
      <c r="CE12">
        <v>0</v>
      </c>
      <c r="CF12">
        <v>1</v>
      </c>
      <c r="CG12" t="s">
        <v>509</v>
      </c>
      <c r="CH12" s="30">
        <v>43952</v>
      </c>
    </row>
    <row r="13" spans="1:86" x14ac:dyDescent="0.25">
      <c r="A13">
        <v>505516</v>
      </c>
      <c r="B13" t="s">
        <v>1180</v>
      </c>
      <c r="C13" t="s">
        <v>1181</v>
      </c>
      <c r="D13" t="s">
        <v>1182</v>
      </c>
      <c r="E13" t="s">
        <v>265</v>
      </c>
      <c r="F13">
        <v>98360</v>
      </c>
      <c r="G13">
        <v>3608934515</v>
      </c>
      <c r="H13">
        <v>260</v>
      </c>
      <c r="I13" t="s">
        <v>399</v>
      </c>
      <c r="J13" t="s">
        <v>507</v>
      </c>
      <c r="K13">
        <v>97</v>
      </c>
      <c r="L13">
        <v>86.7</v>
      </c>
      <c r="M13" t="s">
        <v>430</v>
      </c>
      <c r="N13" t="b">
        <v>0</v>
      </c>
      <c r="O13" t="s">
        <v>1183</v>
      </c>
      <c r="P13" s="30">
        <v>39083</v>
      </c>
      <c r="Q13" t="b">
        <v>0</v>
      </c>
      <c r="S13" t="b">
        <v>0</v>
      </c>
      <c r="T13" t="b">
        <v>0</v>
      </c>
      <c r="U13" t="b">
        <v>0</v>
      </c>
      <c r="V13" t="s">
        <v>440</v>
      </c>
      <c r="W13" t="s">
        <v>433</v>
      </c>
      <c r="X13">
        <v>2</v>
      </c>
      <c r="Z13">
        <v>1</v>
      </c>
      <c r="AB13">
        <v>4</v>
      </c>
      <c r="AD13">
        <v>4</v>
      </c>
      <c r="AF13">
        <v>4</v>
      </c>
      <c r="AH13">
        <v>5</v>
      </c>
      <c r="AJ13">
        <v>5</v>
      </c>
      <c r="AN13">
        <v>3.0165500000000001</v>
      </c>
      <c r="AO13">
        <v>0.9173</v>
      </c>
      <c r="AP13">
        <v>0.89600000000000002</v>
      </c>
      <c r="AQ13">
        <v>1.8132999999999999</v>
      </c>
      <c r="AR13">
        <v>4.82986</v>
      </c>
      <c r="AS13">
        <v>1.6420000000000001E-2</v>
      </c>
      <c r="AT13">
        <v>1.9716899999999999</v>
      </c>
      <c r="AU13">
        <v>0.70306999999999997</v>
      </c>
      <c r="AV13">
        <v>0.30886000000000002</v>
      </c>
      <c r="AW13">
        <v>2.9836200000000002</v>
      </c>
      <c r="AX13">
        <v>3.1797200000000001</v>
      </c>
      <c r="AY13">
        <v>0.98107</v>
      </c>
      <c r="AZ13">
        <v>1.09188</v>
      </c>
      <c r="BA13">
        <v>5.1909200000000002</v>
      </c>
      <c r="BB13" s="30">
        <v>43537</v>
      </c>
      <c r="BC13">
        <v>12</v>
      </c>
      <c r="BD13">
        <v>12</v>
      </c>
      <c r="BE13">
        <v>0</v>
      </c>
      <c r="BF13">
        <v>60</v>
      </c>
      <c r="BG13">
        <v>1</v>
      </c>
      <c r="BH13">
        <v>0</v>
      </c>
      <c r="BI13">
        <v>60</v>
      </c>
      <c r="BJ13" s="30">
        <v>43161</v>
      </c>
      <c r="BK13">
        <v>16</v>
      </c>
      <c r="BL13">
        <v>16</v>
      </c>
      <c r="BM13">
        <v>0</v>
      </c>
      <c r="BN13">
        <v>84</v>
      </c>
      <c r="BO13">
        <v>1</v>
      </c>
      <c r="BP13">
        <v>0</v>
      </c>
      <c r="BQ13">
        <v>84</v>
      </c>
      <c r="BR13" s="30">
        <v>42832</v>
      </c>
      <c r="BS13">
        <v>38</v>
      </c>
      <c r="BT13">
        <v>31</v>
      </c>
      <c r="BU13">
        <v>31</v>
      </c>
      <c r="BV13">
        <v>2</v>
      </c>
      <c r="BW13">
        <v>823</v>
      </c>
      <c r="BX13">
        <v>412</v>
      </c>
      <c r="BY13">
        <v>1235</v>
      </c>
      <c r="BZ13">
        <v>263.83300000000003</v>
      </c>
      <c r="CA13">
        <v>10</v>
      </c>
      <c r="CB13">
        <v>1</v>
      </c>
      <c r="CC13">
        <v>1</v>
      </c>
      <c r="CD13">
        <v>16084</v>
      </c>
      <c r="CE13">
        <v>0</v>
      </c>
      <c r="CF13">
        <v>1</v>
      </c>
      <c r="CG13" t="s">
        <v>1184</v>
      </c>
      <c r="CH13" s="30">
        <v>43952</v>
      </c>
    </row>
    <row r="14" spans="1:86" x14ac:dyDescent="0.25">
      <c r="A14">
        <v>505515</v>
      </c>
      <c r="B14" t="s">
        <v>914</v>
      </c>
      <c r="C14" t="s">
        <v>915</v>
      </c>
      <c r="D14" t="s">
        <v>725</v>
      </c>
      <c r="E14" t="s">
        <v>265</v>
      </c>
      <c r="F14">
        <v>98501</v>
      </c>
      <c r="G14">
        <v>3609430910</v>
      </c>
      <c r="H14">
        <v>330</v>
      </c>
      <c r="I14" t="s">
        <v>389</v>
      </c>
      <c r="J14" t="s">
        <v>429</v>
      </c>
      <c r="K14">
        <v>28</v>
      </c>
      <c r="L14">
        <v>23.2</v>
      </c>
      <c r="M14" t="s">
        <v>430</v>
      </c>
      <c r="N14" t="b">
        <v>0</v>
      </c>
      <c r="O14" t="s">
        <v>916</v>
      </c>
      <c r="P14" s="30">
        <v>38504</v>
      </c>
      <c r="Q14" t="b">
        <v>0</v>
      </c>
      <c r="S14" t="b">
        <v>0</v>
      </c>
      <c r="T14" t="b">
        <v>0</v>
      </c>
      <c r="U14" t="b">
        <v>0</v>
      </c>
      <c r="V14" t="s">
        <v>440</v>
      </c>
      <c r="W14" t="s">
        <v>433</v>
      </c>
      <c r="X14">
        <v>5</v>
      </c>
      <c r="Z14">
        <v>3</v>
      </c>
      <c r="AB14">
        <v>5</v>
      </c>
      <c r="AD14">
        <v>5</v>
      </c>
      <c r="AF14">
        <v>5</v>
      </c>
      <c r="AH14">
        <v>4</v>
      </c>
      <c r="AJ14">
        <v>4</v>
      </c>
      <c r="AN14">
        <v>2.2869199999999998</v>
      </c>
      <c r="AO14">
        <v>0.59055000000000002</v>
      </c>
      <c r="AP14">
        <v>0.93889</v>
      </c>
      <c r="AQ14">
        <v>1.5294399999999999</v>
      </c>
      <c r="AR14">
        <v>3.81637</v>
      </c>
      <c r="AS14">
        <v>3.9210000000000002E-2</v>
      </c>
      <c r="AT14">
        <v>1.9978800000000001</v>
      </c>
      <c r="AU14">
        <v>0.77683999999999997</v>
      </c>
      <c r="AV14">
        <v>0.38099</v>
      </c>
      <c r="AW14">
        <v>3.1557200000000001</v>
      </c>
      <c r="AX14">
        <v>2.3790200000000001</v>
      </c>
      <c r="AY14">
        <v>0.57162000000000002</v>
      </c>
      <c r="AZ14">
        <v>0.92752999999999997</v>
      </c>
      <c r="BA14">
        <v>3.8779699999999999</v>
      </c>
      <c r="BB14" s="30">
        <v>43742</v>
      </c>
      <c r="BC14">
        <v>13</v>
      </c>
      <c r="BD14">
        <v>13</v>
      </c>
      <c r="BE14">
        <v>2</v>
      </c>
      <c r="BF14">
        <v>116</v>
      </c>
      <c r="BG14">
        <v>1</v>
      </c>
      <c r="BH14">
        <v>0</v>
      </c>
      <c r="BI14">
        <v>116</v>
      </c>
      <c r="BJ14" s="30">
        <v>43444</v>
      </c>
      <c r="BK14">
        <v>23</v>
      </c>
      <c r="BL14">
        <v>21</v>
      </c>
      <c r="BM14">
        <v>2</v>
      </c>
      <c r="BN14">
        <v>152</v>
      </c>
      <c r="BO14">
        <v>1</v>
      </c>
      <c r="BP14">
        <v>0</v>
      </c>
      <c r="BQ14">
        <v>152</v>
      </c>
      <c r="BR14" s="30">
        <v>43031</v>
      </c>
      <c r="BS14">
        <v>8</v>
      </c>
      <c r="BT14">
        <v>5</v>
      </c>
      <c r="BU14">
        <v>3</v>
      </c>
      <c r="BV14">
        <v>1</v>
      </c>
      <c r="BW14">
        <v>40</v>
      </c>
      <c r="BX14">
        <v>0</v>
      </c>
      <c r="BY14">
        <v>40</v>
      </c>
      <c r="BZ14">
        <v>115.333</v>
      </c>
      <c r="CA14">
        <v>1</v>
      </c>
      <c r="CB14">
        <v>5</v>
      </c>
      <c r="CC14">
        <v>1</v>
      </c>
      <c r="CD14">
        <v>8294</v>
      </c>
      <c r="CE14">
        <v>0</v>
      </c>
      <c r="CF14">
        <v>1</v>
      </c>
      <c r="CG14" t="s">
        <v>917</v>
      </c>
      <c r="CH14" s="30">
        <v>43952</v>
      </c>
    </row>
    <row r="15" spans="1:86" x14ac:dyDescent="0.25">
      <c r="A15">
        <v>505514</v>
      </c>
      <c r="B15" t="s">
        <v>680</v>
      </c>
      <c r="C15" t="s">
        <v>681</v>
      </c>
      <c r="D15" t="s">
        <v>682</v>
      </c>
      <c r="E15" t="s">
        <v>265</v>
      </c>
      <c r="F15">
        <v>99354</v>
      </c>
      <c r="G15">
        <v>5099468095</v>
      </c>
      <c r="H15">
        <v>20</v>
      </c>
      <c r="I15" t="s">
        <v>405</v>
      </c>
      <c r="J15" t="s">
        <v>429</v>
      </c>
      <c r="K15">
        <v>71</v>
      </c>
      <c r="L15">
        <v>67.400000000000006</v>
      </c>
      <c r="M15" t="s">
        <v>430</v>
      </c>
      <c r="N15" t="b">
        <v>0</v>
      </c>
      <c r="O15" t="s">
        <v>683</v>
      </c>
      <c r="P15" s="30">
        <v>38350</v>
      </c>
      <c r="Q15" t="b">
        <v>0</v>
      </c>
      <c r="S15" t="b">
        <v>0</v>
      </c>
      <c r="T15" t="b">
        <v>0</v>
      </c>
      <c r="U15" t="b">
        <v>0</v>
      </c>
      <c r="V15" t="s">
        <v>440</v>
      </c>
      <c r="W15" t="s">
        <v>433</v>
      </c>
      <c r="X15">
        <v>4</v>
      </c>
      <c r="Z15">
        <v>4</v>
      </c>
      <c r="AB15">
        <v>4</v>
      </c>
      <c r="AD15">
        <v>3</v>
      </c>
      <c r="AF15">
        <v>5</v>
      </c>
      <c r="AH15">
        <v>4</v>
      </c>
      <c r="AJ15">
        <v>4</v>
      </c>
      <c r="AN15">
        <v>2.50773</v>
      </c>
      <c r="AO15">
        <v>0.57313000000000003</v>
      </c>
      <c r="AP15">
        <v>1.54522</v>
      </c>
      <c r="AQ15">
        <v>2.11835</v>
      </c>
      <c r="AR15">
        <v>4.62608</v>
      </c>
      <c r="AS15">
        <v>0.39412999999999998</v>
      </c>
      <c r="AT15">
        <v>2.2156199999999999</v>
      </c>
      <c r="AU15">
        <v>1.0274700000000001</v>
      </c>
      <c r="AV15">
        <v>0.55659000000000003</v>
      </c>
      <c r="AW15">
        <v>3.7996799999999999</v>
      </c>
      <c r="AX15">
        <v>2.3523399999999999</v>
      </c>
      <c r="AY15">
        <v>0.41943999999999998</v>
      </c>
      <c r="AZ15">
        <v>1.0449299999999999</v>
      </c>
      <c r="BA15">
        <v>3.90408</v>
      </c>
      <c r="BB15" s="30">
        <v>43643</v>
      </c>
      <c r="BC15">
        <v>13</v>
      </c>
      <c r="BD15">
        <v>10</v>
      </c>
      <c r="BE15">
        <v>4</v>
      </c>
      <c r="BF15">
        <v>80</v>
      </c>
      <c r="BG15">
        <v>1</v>
      </c>
      <c r="BH15">
        <v>0</v>
      </c>
      <c r="BI15">
        <v>80</v>
      </c>
      <c r="BJ15" s="30">
        <v>43230</v>
      </c>
      <c r="BK15">
        <v>10</v>
      </c>
      <c r="BL15">
        <v>8</v>
      </c>
      <c r="BM15">
        <v>4</v>
      </c>
      <c r="BN15">
        <v>48</v>
      </c>
      <c r="BO15">
        <v>1</v>
      </c>
      <c r="BP15">
        <v>0</v>
      </c>
      <c r="BQ15">
        <v>48</v>
      </c>
      <c r="BR15" s="30">
        <v>42900</v>
      </c>
      <c r="BS15">
        <v>4</v>
      </c>
      <c r="BT15">
        <v>2</v>
      </c>
      <c r="BU15">
        <v>2</v>
      </c>
      <c r="BV15">
        <v>1</v>
      </c>
      <c r="BW15">
        <v>16</v>
      </c>
      <c r="BX15">
        <v>0</v>
      </c>
      <c r="BY15">
        <v>16</v>
      </c>
      <c r="BZ15">
        <v>58.667000000000002</v>
      </c>
      <c r="CA15">
        <v>2</v>
      </c>
      <c r="CB15">
        <v>13</v>
      </c>
      <c r="CC15">
        <v>1</v>
      </c>
      <c r="CD15">
        <v>5103</v>
      </c>
      <c r="CE15">
        <v>0</v>
      </c>
      <c r="CF15">
        <v>1</v>
      </c>
      <c r="CG15" t="s">
        <v>684</v>
      </c>
      <c r="CH15" s="30">
        <v>43952</v>
      </c>
    </row>
    <row r="16" spans="1:86" x14ac:dyDescent="0.25">
      <c r="A16">
        <v>505513</v>
      </c>
      <c r="B16" t="s">
        <v>448</v>
      </c>
      <c r="C16" t="s">
        <v>449</v>
      </c>
      <c r="D16" t="s">
        <v>450</v>
      </c>
      <c r="E16" t="s">
        <v>265</v>
      </c>
      <c r="F16">
        <v>98198</v>
      </c>
      <c r="G16">
        <v>2068240600</v>
      </c>
      <c r="H16">
        <v>160</v>
      </c>
      <c r="I16" t="s">
        <v>390</v>
      </c>
      <c r="J16" t="s">
        <v>451</v>
      </c>
      <c r="K16">
        <v>165</v>
      </c>
      <c r="L16">
        <v>106.7</v>
      </c>
      <c r="M16" t="s">
        <v>430</v>
      </c>
      <c r="N16" t="b">
        <v>0</v>
      </c>
      <c r="O16" t="s">
        <v>452</v>
      </c>
      <c r="P16" s="30">
        <v>38019</v>
      </c>
      <c r="Q16" t="b">
        <v>0</v>
      </c>
      <c r="S16" t="b">
        <v>0</v>
      </c>
      <c r="T16" t="b">
        <v>0</v>
      </c>
      <c r="U16" t="b">
        <v>0</v>
      </c>
      <c r="V16" t="s">
        <v>440</v>
      </c>
      <c r="W16" t="s">
        <v>433</v>
      </c>
      <c r="X16">
        <v>3</v>
      </c>
      <c r="Z16">
        <v>2</v>
      </c>
      <c r="AB16">
        <v>4</v>
      </c>
      <c r="AD16">
        <v>5</v>
      </c>
      <c r="AF16">
        <v>4</v>
      </c>
      <c r="AH16">
        <v>4</v>
      </c>
      <c r="AJ16">
        <v>4</v>
      </c>
      <c r="AN16">
        <v>2.6779999999999999</v>
      </c>
      <c r="AO16">
        <v>1.13056</v>
      </c>
      <c r="AP16">
        <v>0.85446999999999995</v>
      </c>
      <c r="AQ16">
        <v>1.98502</v>
      </c>
      <c r="AR16">
        <v>4.6630200000000004</v>
      </c>
      <c r="AS16">
        <v>7.9930000000000001E-2</v>
      </c>
      <c r="AT16">
        <v>2.39777</v>
      </c>
      <c r="AU16">
        <v>0.86836000000000002</v>
      </c>
      <c r="AV16">
        <v>0.42618</v>
      </c>
      <c r="AW16">
        <v>3.6922999999999999</v>
      </c>
      <c r="AX16">
        <v>2.32124</v>
      </c>
      <c r="AY16">
        <v>0.97899000000000003</v>
      </c>
      <c r="AZ16">
        <v>0.75463999999999998</v>
      </c>
      <c r="BA16">
        <v>4.0497100000000001</v>
      </c>
      <c r="BB16" s="30">
        <v>43531</v>
      </c>
      <c r="BC16">
        <v>32</v>
      </c>
      <c r="BD16">
        <v>31</v>
      </c>
      <c r="BE16">
        <v>1</v>
      </c>
      <c r="BF16">
        <v>180</v>
      </c>
      <c r="BG16">
        <v>1</v>
      </c>
      <c r="BH16">
        <v>0</v>
      </c>
      <c r="BI16">
        <v>180</v>
      </c>
      <c r="BJ16" s="30">
        <v>43048</v>
      </c>
      <c r="BK16">
        <v>19</v>
      </c>
      <c r="BL16">
        <v>19</v>
      </c>
      <c r="BM16">
        <v>0</v>
      </c>
      <c r="BN16">
        <v>88</v>
      </c>
      <c r="BO16">
        <v>1</v>
      </c>
      <c r="BP16">
        <v>0</v>
      </c>
      <c r="BQ16">
        <v>88</v>
      </c>
      <c r="BR16" s="30">
        <v>42585</v>
      </c>
      <c r="BS16">
        <v>22</v>
      </c>
      <c r="BT16">
        <v>20</v>
      </c>
      <c r="BU16">
        <v>2</v>
      </c>
      <c r="BV16">
        <v>1</v>
      </c>
      <c r="BW16">
        <v>140</v>
      </c>
      <c r="BX16">
        <v>0</v>
      </c>
      <c r="BY16">
        <v>140</v>
      </c>
      <c r="BZ16">
        <v>142.667</v>
      </c>
      <c r="CA16">
        <v>1</v>
      </c>
      <c r="CB16">
        <v>1</v>
      </c>
      <c r="CC16">
        <v>1</v>
      </c>
      <c r="CD16">
        <v>16772</v>
      </c>
      <c r="CE16">
        <v>0</v>
      </c>
      <c r="CF16">
        <v>1</v>
      </c>
      <c r="CG16" t="s">
        <v>453</v>
      </c>
      <c r="CH16" s="30">
        <v>43952</v>
      </c>
    </row>
    <row r="17" spans="1:86" x14ac:dyDescent="0.25">
      <c r="A17">
        <v>505512</v>
      </c>
      <c r="B17" t="s">
        <v>1101</v>
      </c>
      <c r="C17" t="s">
        <v>1102</v>
      </c>
      <c r="D17" t="s">
        <v>968</v>
      </c>
      <c r="E17" t="s">
        <v>265</v>
      </c>
      <c r="F17">
        <v>98003</v>
      </c>
      <c r="G17">
        <v>2536612226</v>
      </c>
      <c r="H17">
        <v>160</v>
      </c>
      <c r="I17" t="s">
        <v>390</v>
      </c>
      <c r="J17" t="s">
        <v>429</v>
      </c>
      <c r="K17">
        <v>70</v>
      </c>
      <c r="L17">
        <v>46.3</v>
      </c>
      <c r="M17" t="s">
        <v>661</v>
      </c>
      <c r="N17" t="b">
        <v>0</v>
      </c>
      <c r="O17" t="s">
        <v>1103</v>
      </c>
      <c r="P17" s="30">
        <v>37784</v>
      </c>
      <c r="Q17" t="b">
        <v>0</v>
      </c>
      <c r="S17" t="b">
        <v>0</v>
      </c>
      <c r="T17" t="b">
        <v>0</v>
      </c>
      <c r="U17" t="b">
        <v>0</v>
      </c>
      <c r="V17" t="s">
        <v>440</v>
      </c>
      <c r="W17" t="s">
        <v>433</v>
      </c>
      <c r="X17">
        <v>5</v>
      </c>
      <c r="Z17">
        <v>4</v>
      </c>
      <c r="AB17">
        <v>5</v>
      </c>
      <c r="AE17">
        <v>2</v>
      </c>
      <c r="AF17">
        <v>5</v>
      </c>
      <c r="AH17">
        <v>4</v>
      </c>
      <c r="AJ17">
        <v>4</v>
      </c>
      <c r="AN17">
        <v>2.86252</v>
      </c>
      <c r="AO17">
        <v>1.56985</v>
      </c>
      <c r="AP17">
        <v>1.0646800000000001</v>
      </c>
      <c r="AQ17">
        <v>2.6345200000000002</v>
      </c>
      <c r="AR17">
        <v>5.4970499999999998</v>
      </c>
      <c r="AS17">
        <v>0.40461999999999998</v>
      </c>
      <c r="AT17">
        <v>2.32558</v>
      </c>
      <c r="AU17">
        <v>1.05108</v>
      </c>
      <c r="AV17">
        <v>0.54681000000000002</v>
      </c>
      <c r="AW17">
        <v>3.92347</v>
      </c>
      <c r="AX17">
        <v>2.5581999999999998</v>
      </c>
      <c r="AY17">
        <v>1.1230599999999999</v>
      </c>
      <c r="AZ17">
        <v>0.73285</v>
      </c>
      <c r="BA17">
        <v>4.49275</v>
      </c>
      <c r="BB17" s="30">
        <v>43661</v>
      </c>
      <c r="BC17">
        <v>15</v>
      </c>
      <c r="BD17">
        <v>13</v>
      </c>
      <c r="BE17">
        <v>2</v>
      </c>
      <c r="BF17">
        <v>88</v>
      </c>
      <c r="BG17">
        <v>1</v>
      </c>
      <c r="BH17">
        <v>0</v>
      </c>
      <c r="BI17">
        <v>88</v>
      </c>
      <c r="BJ17" s="30">
        <v>43258</v>
      </c>
      <c r="BK17">
        <v>15</v>
      </c>
      <c r="BL17">
        <v>15</v>
      </c>
      <c r="BM17">
        <v>0</v>
      </c>
      <c r="BN17">
        <v>80</v>
      </c>
      <c r="BO17">
        <v>1</v>
      </c>
      <c r="BP17">
        <v>0</v>
      </c>
      <c r="BQ17">
        <v>80</v>
      </c>
      <c r="BR17" s="30">
        <v>42801</v>
      </c>
      <c r="BS17">
        <v>9</v>
      </c>
      <c r="BT17">
        <v>7</v>
      </c>
      <c r="BU17">
        <v>2</v>
      </c>
      <c r="BV17">
        <v>1</v>
      </c>
      <c r="BW17">
        <v>64</v>
      </c>
      <c r="BX17">
        <v>0</v>
      </c>
      <c r="BY17">
        <v>64</v>
      </c>
      <c r="BZ17">
        <v>81.332999999999998</v>
      </c>
      <c r="CA17">
        <v>2</v>
      </c>
      <c r="CB17">
        <v>1</v>
      </c>
      <c r="CC17">
        <v>1</v>
      </c>
      <c r="CD17">
        <v>44733</v>
      </c>
      <c r="CE17">
        <v>0</v>
      </c>
      <c r="CF17">
        <v>1</v>
      </c>
      <c r="CG17" t="s">
        <v>1104</v>
      </c>
      <c r="CH17" s="30">
        <v>43952</v>
      </c>
    </row>
    <row r="18" spans="1:86" x14ac:dyDescent="0.25">
      <c r="A18">
        <v>505510</v>
      </c>
      <c r="B18" t="s">
        <v>966</v>
      </c>
      <c r="C18" t="s">
        <v>967</v>
      </c>
      <c r="D18" t="s">
        <v>968</v>
      </c>
      <c r="E18" t="s">
        <v>265</v>
      </c>
      <c r="F18">
        <v>98003</v>
      </c>
      <c r="G18">
        <v>2538357453</v>
      </c>
      <c r="H18">
        <v>160</v>
      </c>
      <c r="I18" t="s">
        <v>390</v>
      </c>
      <c r="J18" t="s">
        <v>429</v>
      </c>
      <c r="K18">
        <v>120</v>
      </c>
      <c r="L18">
        <v>105.3</v>
      </c>
      <c r="M18" t="s">
        <v>430</v>
      </c>
      <c r="N18" t="b">
        <v>0</v>
      </c>
      <c r="O18" t="s">
        <v>969</v>
      </c>
      <c r="P18" s="30">
        <v>37470</v>
      </c>
      <c r="Q18" t="b">
        <v>0</v>
      </c>
      <c r="S18" t="b">
        <v>0</v>
      </c>
      <c r="T18" t="b">
        <v>0</v>
      </c>
      <c r="U18" t="b">
        <v>0</v>
      </c>
      <c r="V18" t="s">
        <v>440</v>
      </c>
      <c r="W18" t="s">
        <v>433</v>
      </c>
      <c r="X18">
        <v>5</v>
      </c>
      <c r="Z18">
        <v>3</v>
      </c>
      <c r="AB18">
        <v>5</v>
      </c>
      <c r="AD18">
        <v>5</v>
      </c>
      <c r="AF18">
        <v>4</v>
      </c>
      <c r="AH18">
        <v>4</v>
      </c>
      <c r="AJ18">
        <v>4</v>
      </c>
      <c r="AN18">
        <v>2.2562000000000002</v>
      </c>
      <c r="AO18">
        <v>0.57089999999999996</v>
      </c>
      <c r="AP18">
        <v>0.99567000000000005</v>
      </c>
      <c r="AQ18">
        <v>1.56657</v>
      </c>
      <c r="AR18">
        <v>3.8227699999999998</v>
      </c>
      <c r="AS18">
        <v>6.3950000000000007E-2</v>
      </c>
      <c r="AT18">
        <v>2.1630699999999998</v>
      </c>
      <c r="AU18">
        <v>0.79256000000000004</v>
      </c>
      <c r="AV18">
        <v>0.38863999999999999</v>
      </c>
      <c r="AW18">
        <v>3.3442699999999999</v>
      </c>
      <c r="AX18">
        <v>2.1678199999999999</v>
      </c>
      <c r="AY18">
        <v>0.54164000000000001</v>
      </c>
      <c r="AZ18">
        <v>0.96426999999999996</v>
      </c>
      <c r="BA18">
        <v>3.66547</v>
      </c>
      <c r="BB18" s="30">
        <v>43870</v>
      </c>
      <c r="BC18">
        <v>24</v>
      </c>
      <c r="BD18">
        <v>23</v>
      </c>
      <c r="BE18">
        <v>1</v>
      </c>
      <c r="BF18">
        <v>124</v>
      </c>
      <c r="BG18">
        <v>1</v>
      </c>
      <c r="BH18">
        <v>0</v>
      </c>
      <c r="BI18">
        <v>124</v>
      </c>
      <c r="BJ18" s="30">
        <v>43440</v>
      </c>
      <c r="BK18">
        <v>20</v>
      </c>
      <c r="BL18">
        <v>16</v>
      </c>
      <c r="BM18">
        <v>4</v>
      </c>
      <c r="BN18">
        <v>88</v>
      </c>
      <c r="BO18">
        <v>1</v>
      </c>
      <c r="BP18">
        <v>0</v>
      </c>
      <c r="BQ18">
        <v>88</v>
      </c>
      <c r="BR18" s="30">
        <v>42955</v>
      </c>
      <c r="BS18">
        <v>10</v>
      </c>
      <c r="BT18">
        <v>10</v>
      </c>
      <c r="BU18">
        <v>0</v>
      </c>
      <c r="BV18">
        <v>1</v>
      </c>
      <c r="BW18">
        <v>60</v>
      </c>
      <c r="BX18">
        <v>0</v>
      </c>
      <c r="BY18">
        <v>60</v>
      </c>
      <c r="BZ18">
        <v>101.333</v>
      </c>
      <c r="CA18">
        <v>0</v>
      </c>
      <c r="CB18">
        <v>5</v>
      </c>
      <c r="CC18">
        <v>0</v>
      </c>
      <c r="CD18">
        <v>0</v>
      </c>
      <c r="CE18">
        <v>0</v>
      </c>
      <c r="CF18">
        <v>0</v>
      </c>
      <c r="CG18" t="s">
        <v>970</v>
      </c>
      <c r="CH18" s="30">
        <v>43952</v>
      </c>
    </row>
    <row r="19" spans="1:86" x14ac:dyDescent="0.25">
      <c r="A19">
        <v>505508</v>
      </c>
      <c r="B19" t="s">
        <v>1256</v>
      </c>
      <c r="C19" t="s">
        <v>1257</v>
      </c>
      <c r="D19" t="s">
        <v>528</v>
      </c>
      <c r="E19" t="s">
        <v>265</v>
      </c>
      <c r="F19">
        <v>99218</v>
      </c>
      <c r="G19">
        <v>5094660411</v>
      </c>
      <c r="H19">
        <v>310</v>
      </c>
      <c r="I19" t="s">
        <v>396</v>
      </c>
      <c r="J19" t="s">
        <v>523</v>
      </c>
      <c r="K19">
        <v>20</v>
      </c>
      <c r="L19">
        <v>11.6</v>
      </c>
      <c r="M19" t="s">
        <v>430</v>
      </c>
      <c r="N19" t="b">
        <v>0</v>
      </c>
      <c r="O19" t="s">
        <v>772</v>
      </c>
      <c r="P19" s="30">
        <v>37306</v>
      </c>
      <c r="Q19" t="b">
        <v>1</v>
      </c>
      <c r="S19" t="b">
        <v>0</v>
      </c>
      <c r="T19" t="b">
        <v>0</v>
      </c>
      <c r="U19" t="b">
        <v>0</v>
      </c>
      <c r="V19" t="s">
        <v>440</v>
      </c>
      <c r="W19" t="s">
        <v>433</v>
      </c>
      <c r="X19">
        <v>4</v>
      </c>
      <c r="Z19">
        <v>3</v>
      </c>
      <c r="AB19">
        <v>5</v>
      </c>
      <c r="AD19">
        <v>5</v>
      </c>
      <c r="AF19">
        <v>4</v>
      </c>
      <c r="AI19">
        <v>2</v>
      </c>
      <c r="AK19">
        <v>2</v>
      </c>
      <c r="AL19">
        <v>6</v>
      </c>
      <c r="AM19">
        <v>6</v>
      </c>
      <c r="BB19" s="30">
        <v>43749</v>
      </c>
      <c r="BC19">
        <v>13</v>
      </c>
      <c r="BD19">
        <v>12</v>
      </c>
      <c r="BE19">
        <v>1</v>
      </c>
      <c r="BF19">
        <v>96</v>
      </c>
      <c r="BG19">
        <v>1</v>
      </c>
      <c r="BH19">
        <v>0</v>
      </c>
      <c r="BI19">
        <v>96</v>
      </c>
      <c r="BJ19" s="30">
        <v>43446</v>
      </c>
      <c r="BK19">
        <v>14</v>
      </c>
      <c r="BL19">
        <v>10</v>
      </c>
      <c r="BM19">
        <v>4</v>
      </c>
      <c r="BN19">
        <v>76</v>
      </c>
      <c r="BO19">
        <v>1</v>
      </c>
      <c r="BP19">
        <v>0</v>
      </c>
      <c r="BQ19">
        <v>76</v>
      </c>
      <c r="BR19" s="30">
        <v>43167</v>
      </c>
      <c r="BS19">
        <v>18</v>
      </c>
      <c r="BT19">
        <v>17</v>
      </c>
      <c r="BU19">
        <v>1</v>
      </c>
      <c r="BV19">
        <v>1</v>
      </c>
      <c r="BW19">
        <v>136</v>
      </c>
      <c r="BX19">
        <v>0</v>
      </c>
      <c r="BY19">
        <v>136</v>
      </c>
      <c r="BZ19">
        <v>96</v>
      </c>
      <c r="CA19">
        <v>4</v>
      </c>
      <c r="CB19">
        <v>0</v>
      </c>
      <c r="CC19">
        <v>0</v>
      </c>
      <c r="CD19">
        <v>0</v>
      </c>
      <c r="CE19">
        <v>0</v>
      </c>
      <c r="CF19">
        <v>0</v>
      </c>
      <c r="CG19" t="s">
        <v>1258</v>
      </c>
      <c r="CH19" s="30">
        <v>43952</v>
      </c>
    </row>
    <row r="20" spans="1:86" x14ac:dyDescent="0.25">
      <c r="A20">
        <v>505509</v>
      </c>
      <c r="B20" t="s">
        <v>707</v>
      </c>
      <c r="C20" t="s">
        <v>708</v>
      </c>
      <c r="D20" t="s">
        <v>528</v>
      </c>
      <c r="E20" t="s">
        <v>265</v>
      </c>
      <c r="F20">
        <v>99202</v>
      </c>
      <c r="G20">
        <v>5093445770</v>
      </c>
      <c r="H20">
        <v>310</v>
      </c>
      <c r="I20" t="s">
        <v>396</v>
      </c>
      <c r="J20" t="s">
        <v>507</v>
      </c>
      <c r="K20">
        <v>100</v>
      </c>
      <c r="L20">
        <v>96.1</v>
      </c>
      <c r="M20" t="s">
        <v>430</v>
      </c>
      <c r="N20" t="b">
        <v>0</v>
      </c>
      <c r="O20" t="s">
        <v>709</v>
      </c>
      <c r="P20" s="30">
        <v>37216</v>
      </c>
      <c r="Q20" t="b">
        <v>0</v>
      </c>
      <c r="S20" t="b">
        <v>1</v>
      </c>
      <c r="T20" t="b">
        <v>0</v>
      </c>
      <c r="U20" t="b">
        <v>0</v>
      </c>
      <c r="V20" t="s">
        <v>440</v>
      </c>
      <c r="W20" t="s">
        <v>433</v>
      </c>
      <c r="X20">
        <v>4</v>
      </c>
      <c r="Z20">
        <v>2</v>
      </c>
      <c r="AB20">
        <v>5</v>
      </c>
      <c r="AD20">
        <v>4</v>
      </c>
      <c r="AF20">
        <v>5</v>
      </c>
      <c r="AH20">
        <v>5</v>
      </c>
      <c r="AJ20">
        <v>5</v>
      </c>
      <c r="AN20">
        <v>2.4715799999999999</v>
      </c>
      <c r="AO20">
        <v>6.0749999999999998E-2</v>
      </c>
      <c r="AP20">
        <v>1.3733</v>
      </c>
      <c r="AQ20">
        <v>1.43405</v>
      </c>
      <c r="AR20">
        <v>3.9056299999999999</v>
      </c>
      <c r="AS20">
        <v>5.2249999999999998E-2</v>
      </c>
      <c r="AT20">
        <v>2.01803</v>
      </c>
      <c r="AU20">
        <v>0.68296999999999997</v>
      </c>
      <c r="AV20">
        <v>0.30032999999999999</v>
      </c>
      <c r="AW20">
        <v>3.0013299999999998</v>
      </c>
      <c r="AX20">
        <v>2.5454400000000001</v>
      </c>
      <c r="AY20">
        <v>6.6890000000000005E-2</v>
      </c>
      <c r="AZ20">
        <v>1.7210700000000001</v>
      </c>
      <c r="BA20">
        <v>4.1728399999999999</v>
      </c>
      <c r="BB20" s="30">
        <v>43560</v>
      </c>
      <c r="BC20">
        <v>23</v>
      </c>
      <c r="BD20">
        <v>12</v>
      </c>
      <c r="BE20">
        <v>13</v>
      </c>
      <c r="BF20">
        <v>136</v>
      </c>
      <c r="BG20">
        <v>1</v>
      </c>
      <c r="BH20">
        <v>0</v>
      </c>
      <c r="BI20">
        <v>136</v>
      </c>
      <c r="BJ20" s="30">
        <v>43227</v>
      </c>
      <c r="BK20">
        <v>19</v>
      </c>
      <c r="BL20">
        <v>14</v>
      </c>
      <c r="BM20">
        <v>5</v>
      </c>
      <c r="BN20">
        <v>128</v>
      </c>
      <c r="BO20">
        <v>1</v>
      </c>
      <c r="BP20">
        <v>0</v>
      </c>
      <c r="BQ20">
        <v>128</v>
      </c>
      <c r="BR20" s="30">
        <v>42899</v>
      </c>
      <c r="BS20">
        <v>14</v>
      </c>
      <c r="BT20">
        <v>8</v>
      </c>
      <c r="BU20">
        <v>6</v>
      </c>
      <c r="BV20">
        <v>1</v>
      </c>
      <c r="BW20">
        <v>80</v>
      </c>
      <c r="BX20">
        <v>0</v>
      </c>
      <c r="BY20">
        <v>80</v>
      </c>
      <c r="BZ20">
        <v>124</v>
      </c>
      <c r="CA20">
        <v>10</v>
      </c>
      <c r="CB20">
        <v>18</v>
      </c>
      <c r="CC20">
        <v>4</v>
      </c>
      <c r="CD20">
        <v>108706</v>
      </c>
      <c r="CE20">
        <v>0</v>
      </c>
      <c r="CF20">
        <v>4</v>
      </c>
      <c r="CG20" t="s">
        <v>710</v>
      </c>
      <c r="CH20" s="30">
        <v>43952</v>
      </c>
    </row>
    <row r="21" spans="1:86" x14ac:dyDescent="0.25">
      <c r="A21">
        <v>505507</v>
      </c>
      <c r="B21" t="s">
        <v>618</v>
      </c>
      <c r="C21" t="s">
        <v>619</v>
      </c>
      <c r="D21" t="s">
        <v>620</v>
      </c>
      <c r="E21" t="s">
        <v>265</v>
      </c>
      <c r="F21">
        <v>98584</v>
      </c>
      <c r="G21">
        <v>3604272575</v>
      </c>
      <c r="H21">
        <v>220</v>
      </c>
      <c r="I21" t="s">
        <v>411</v>
      </c>
      <c r="J21" t="s">
        <v>429</v>
      </c>
      <c r="K21">
        <v>76</v>
      </c>
      <c r="L21">
        <v>63.9</v>
      </c>
      <c r="M21" t="s">
        <v>430</v>
      </c>
      <c r="N21" t="b">
        <v>0</v>
      </c>
      <c r="O21" t="s">
        <v>621</v>
      </c>
      <c r="P21" s="30">
        <v>36203</v>
      </c>
      <c r="Q21" t="b">
        <v>0</v>
      </c>
      <c r="S21" t="b">
        <v>1</v>
      </c>
      <c r="T21" t="b">
        <v>0</v>
      </c>
      <c r="U21" t="b">
        <v>0</v>
      </c>
      <c r="V21" t="s">
        <v>440</v>
      </c>
      <c r="W21" t="s">
        <v>433</v>
      </c>
      <c r="X21">
        <v>2</v>
      </c>
      <c r="Z21">
        <v>1</v>
      </c>
      <c r="AB21">
        <v>2</v>
      </c>
      <c r="AD21">
        <v>1</v>
      </c>
      <c r="AF21">
        <v>4</v>
      </c>
      <c r="AH21">
        <v>4</v>
      </c>
      <c r="AJ21">
        <v>4</v>
      </c>
      <c r="AN21">
        <v>2.0946400000000001</v>
      </c>
      <c r="AO21">
        <v>0.79666000000000003</v>
      </c>
      <c r="AP21">
        <v>0.83940999999999999</v>
      </c>
      <c r="AQ21">
        <v>1.6360699999999999</v>
      </c>
      <c r="AR21">
        <v>3.7307100000000002</v>
      </c>
      <c r="AS21">
        <v>7.8189999999999996E-2</v>
      </c>
      <c r="AT21">
        <v>2.1137600000000001</v>
      </c>
      <c r="AU21">
        <v>0.78464</v>
      </c>
      <c r="AV21">
        <v>0.39685999999999999</v>
      </c>
      <c r="AW21">
        <v>3.2952699999999999</v>
      </c>
      <c r="AX21">
        <v>2.0595300000000001</v>
      </c>
      <c r="AY21">
        <v>0.76346000000000003</v>
      </c>
      <c r="AZ21">
        <v>0.79610000000000003</v>
      </c>
      <c r="BA21">
        <v>3.6303899999999998</v>
      </c>
      <c r="BB21" s="30">
        <v>43595</v>
      </c>
      <c r="BC21">
        <v>48</v>
      </c>
      <c r="BD21">
        <v>30</v>
      </c>
      <c r="BE21">
        <v>22</v>
      </c>
      <c r="BF21">
        <v>396</v>
      </c>
      <c r="BG21">
        <v>1</v>
      </c>
      <c r="BH21">
        <v>0</v>
      </c>
      <c r="BI21">
        <v>396</v>
      </c>
      <c r="BJ21" s="30">
        <v>43243</v>
      </c>
      <c r="BK21">
        <v>26</v>
      </c>
      <c r="BL21">
        <v>13</v>
      </c>
      <c r="BM21">
        <v>13</v>
      </c>
      <c r="BN21">
        <v>180</v>
      </c>
      <c r="BO21">
        <v>1</v>
      </c>
      <c r="BP21">
        <v>0</v>
      </c>
      <c r="BQ21">
        <v>180</v>
      </c>
      <c r="BR21" s="30">
        <v>42914</v>
      </c>
      <c r="BS21">
        <v>23</v>
      </c>
      <c r="BT21">
        <v>14</v>
      </c>
      <c r="BU21">
        <v>10</v>
      </c>
      <c r="BV21">
        <v>1</v>
      </c>
      <c r="BW21">
        <v>208</v>
      </c>
      <c r="BX21">
        <v>0</v>
      </c>
      <c r="BY21">
        <v>208</v>
      </c>
      <c r="BZ21">
        <v>292.66699999999997</v>
      </c>
      <c r="CA21">
        <v>26</v>
      </c>
      <c r="CB21">
        <v>17</v>
      </c>
      <c r="CC21">
        <v>7</v>
      </c>
      <c r="CD21">
        <v>171563</v>
      </c>
      <c r="CE21">
        <v>0</v>
      </c>
      <c r="CF21">
        <v>7</v>
      </c>
      <c r="CG21" t="s">
        <v>622</v>
      </c>
      <c r="CH21" s="30">
        <v>43952</v>
      </c>
    </row>
    <row r="22" spans="1:86" x14ac:dyDescent="0.25">
      <c r="A22">
        <v>505504</v>
      </c>
      <c r="B22" t="s">
        <v>821</v>
      </c>
      <c r="C22" t="s">
        <v>822</v>
      </c>
      <c r="D22" t="s">
        <v>823</v>
      </c>
      <c r="E22" t="s">
        <v>265</v>
      </c>
      <c r="F22">
        <v>98040</v>
      </c>
      <c r="G22">
        <v>2063168042</v>
      </c>
      <c r="H22">
        <v>160</v>
      </c>
      <c r="I22" t="s">
        <v>390</v>
      </c>
      <c r="J22" t="s">
        <v>429</v>
      </c>
      <c r="K22">
        <v>43</v>
      </c>
      <c r="L22">
        <v>37.299999999999997</v>
      </c>
      <c r="M22" t="s">
        <v>430</v>
      </c>
      <c r="N22" t="b">
        <v>0</v>
      </c>
      <c r="O22" t="s">
        <v>824</v>
      </c>
      <c r="P22" s="30">
        <v>35677</v>
      </c>
      <c r="Q22" t="b">
        <v>1</v>
      </c>
      <c r="S22" t="b">
        <v>0</v>
      </c>
      <c r="T22" t="b">
        <v>0</v>
      </c>
      <c r="U22" t="b">
        <v>0</v>
      </c>
      <c r="V22" t="s">
        <v>440</v>
      </c>
      <c r="W22" t="s">
        <v>433</v>
      </c>
      <c r="X22">
        <v>5</v>
      </c>
      <c r="Z22">
        <v>3</v>
      </c>
      <c r="AB22">
        <v>5</v>
      </c>
      <c r="AD22">
        <v>5</v>
      </c>
      <c r="AF22">
        <v>5</v>
      </c>
      <c r="AH22">
        <v>5</v>
      </c>
      <c r="AJ22">
        <v>5</v>
      </c>
      <c r="AN22">
        <v>2.8027600000000001</v>
      </c>
      <c r="AO22">
        <v>0.13100000000000001</v>
      </c>
      <c r="AP22">
        <v>1.5101</v>
      </c>
      <c r="AQ22">
        <v>1.6411</v>
      </c>
      <c r="AR22">
        <v>4.4438599999999999</v>
      </c>
      <c r="AS22">
        <v>0.18904000000000001</v>
      </c>
      <c r="AT22">
        <v>2.2101600000000001</v>
      </c>
      <c r="AU22">
        <v>0.77607000000000004</v>
      </c>
      <c r="AV22">
        <v>0.38113000000000002</v>
      </c>
      <c r="AW22">
        <v>3.3673600000000001</v>
      </c>
      <c r="AX22">
        <v>2.6355900000000001</v>
      </c>
      <c r="AY22">
        <v>0.12692000000000001</v>
      </c>
      <c r="AZ22">
        <v>1.4913000000000001</v>
      </c>
      <c r="BA22">
        <v>4.2317900000000002</v>
      </c>
      <c r="BB22" s="30">
        <v>43706</v>
      </c>
      <c r="BC22">
        <v>15</v>
      </c>
      <c r="BD22">
        <v>13</v>
      </c>
      <c r="BE22">
        <v>2</v>
      </c>
      <c r="BF22">
        <v>96</v>
      </c>
      <c r="BG22">
        <v>1</v>
      </c>
      <c r="BH22">
        <v>0</v>
      </c>
      <c r="BI22">
        <v>96</v>
      </c>
      <c r="BJ22" s="30">
        <v>43290</v>
      </c>
      <c r="BK22">
        <v>14</v>
      </c>
      <c r="BL22">
        <v>12</v>
      </c>
      <c r="BM22">
        <v>3</v>
      </c>
      <c r="BN22">
        <v>60</v>
      </c>
      <c r="BO22">
        <v>1</v>
      </c>
      <c r="BP22">
        <v>0</v>
      </c>
      <c r="BQ22">
        <v>60</v>
      </c>
      <c r="BR22" s="30">
        <v>42830</v>
      </c>
      <c r="BS22">
        <v>19</v>
      </c>
      <c r="BT22">
        <v>18</v>
      </c>
      <c r="BU22">
        <v>1</v>
      </c>
      <c r="BV22">
        <v>1</v>
      </c>
      <c r="BW22">
        <v>341</v>
      </c>
      <c r="BX22">
        <v>0</v>
      </c>
      <c r="BY22">
        <v>341</v>
      </c>
      <c r="BZ22">
        <v>124.833</v>
      </c>
      <c r="CA22">
        <v>5</v>
      </c>
      <c r="CB22">
        <v>1</v>
      </c>
      <c r="CC22">
        <v>1</v>
      </c>
      <c r="CD22">
        <v>6500</v>
      </c>
      <c r="CE22">
        <v>0</v>
      </c>
      <c r="CF22">
        <v>1</v>
      </c>
      <c r="CG22" t="s">
        <v>825</v>
      </c>
      <c r="CH22" s="30">
        <v>43952</v>
      </c>
    </row>
    <row r="23" spans="1:86" x14ac:dyDescent="0.25">
      <c r="A23">
        <v>505503</v>
      </c>
      <c r="B23" t="s">
        <v>756</v>
      </c>
      <c r="C23" t="s">
        <v>757</v>
      </c>
      <c r="D23" t="s">
        <v>758</v>
      </c>
      <c r="E23" t="s">
        <v>265</v>
      </c>
      <c r="F23">
        <v>98563</v>
      </c>
      <c r="G23">
        <v>3602492273</v>
      </c>
      <c r="H23">
        <v>130</v>
      </c>
      <c r="I23" t="s">
        <v>402</v>
      </c>
      <c r="J23" t="s">
        <v>429</v>
      </c>
      <c r="K23">
        <v>94</v>
      </c>
      <c r="L23">
        <v>84.9</v>
      </c>
      <c r="M23" t="s">
        <v>430</v>
      </c>
      <c r="N23" t="b">
        <v>0</v>
      </c>
      <c r="O23" t="s">
        <v>759</v>
      </c>
      <c r="P23" s="30">
        <v>35634</v>
      </c>
      <c r="Q23" t="b">
        <v>0</v>
      </c>
      <c r="S23" t="b">
        <v>0</v>
      </c>
      <c r="T23" t="b">
        <v>0</v>
      </c>
      <c r="U23" t="b">
        <v>0</v>
      </c>
      <c r="V23" t="s">
        <v>440</v>
      </c>
      <c r="W23" t="s">
        <v>433</v>
      </c>
      <c r="X23">
        <v>3</v>
      </c>
      <c r="Z23">
        <v>3</v>
      </c>
      <c r="AB23">
        <v>4</v>
      </c>
      <c r="AD23">
        <v>3</v>
      </c>
      <c r="AF23">
        <v>5</v>
      </c>
      <c r="AH23">
        <v>2</v>
      </c>
      <c r="AJ23">
        <v>2</v>
      </c>
      <c r="AN23">
        <v>1.93635</v>
      </c>
      <c r="AO23">
        <v>0.90264999999999995</v>
      </c>
      <c r="AP23">
        <v>0.41887000000000002</v>
      </c>
      <c r="AQ23">
        <v>1.32152</v>
      </c>
      <c r="AR23">
        <v>3.25787</v>
      </c>
      <c r="AS23">
        <v>0.12956999999999999</v>
      </c>
      <c r="AT23">
        <v>2.1476700000000002</v>
      </c>
      <c r="AU23">
        <v>0.79139999999999999</v>
      </c>
      <c r="AV23">
        <v>0.39123000000000002</v>
      </c>
      <c r="AW23">
        <v>3.3302999999999998</v>
      </c>
      <c r="AX23">
        <v>1.87384</v>
      </c>
      <c r="AY23">
        <v>0.85763999999999996</v>
      </c>
      <c r="AZ23">
        <v>0.40298</v>
      </c>
      <c r="BA23">
        <v>3.1369199999999999</v>
      </c>
      <c r="BB23" s="30">
        <v>43858</v>
      </c>
      <c r="BC23">
        <v>20</v>
      </c>
      <c r="BD23">
        <v>13</v>
      </c>
      <c r="BE23">
        <v>7</v>
      </c>
      <c r="BF23">
        <v>116</v>
      </c>
      <c r="BG23">
        <v>0</v>
      </c>
      <c r="BH23">
        <v>0</v>
      </c>
      <c r="BI23">
        <v>116</v>
      </c>
      <c r="BJ23" s="30">
        <v>43549</v>
      </c>
      <c r="BK23">
        <v>17</v>
      </c>
      <c r="BL23">
        <v>13</v>
      </c>
      <c r="BM23">
        <v>4</v>
      </c>
      <c r="BN23">
        <v>76</v>
      </c>
      <c r="BO23">
        <v>1</v>
      </c>
      <c r="BP23">
        <v>0</v>
      </c>
      <c r="BQ23">
        <v>76</v>
      </c>
      <c r="BR23" s="30">
        <v>43212</v>
      </c>
      <c r="BS23">
        <v>14</v>
      </c>
      <c r="BT23">
        <v>5</v>
      </c>
      <c r="BU23">
        <v>9</v>
      </c>
      <c r="BV23">
        <v>1</v>
      </c>
      <c r="BW23">
        <v>76</v>
      </c>
      <c r="BX23">
        <v>0</v>
      </c>
      <c r="BY23">
        <v>76</v>
      </c>
      <c r="BZ23">
        <v>96</v>
      </c>
      <c r="CA23">
        <v>4</v>
      </c>
      <c r="CB23">
        <v>15</v>
      </c>
      <c r="CC23">
        <v>1</v>
      </c>
      <c r="CD23">
        <v>10884</v>
      </c>
      <c r="CE23">
        <v>0</v>
      </c>
      <c r="CF23">
        <v>1</v>
      </c>
      <c r="CG23" t="s">
        <v>760</v>
      </c>
      <c r="CH23" s="30">
        <v>43952</v>
      </c>
    </row>
    <row r="24" spans="1:86" x14ac:dyDescent="0.25">
      <c r="A24">
        <v>505500</v>
      </c>
      <c r="B24" t="s">
        <v>980</v>
      </c>
      <c r="C24" t="s">
        <v>981</v>
      </c>
      <c r="D24" t="s">
        <v>982</v>
      </c>
      <c r="E24" t="s">
        <v>265</v>
      </c>
      <c r="F24">
        <v>98007</v>
      </c>
      <c r="G24">
        <v>4256411166</v>
      </c>
      <c r="H24">
        <v>160</v>
      </c>
      <c r="I24" t="s">
        <v>390</v>
      </c>
      <c r="J24" t="s">
        <v>429</v>
      </c>
      <c r="K24">
        <v>129</v>
      </c>
      <c r="L24">
        <v>56.3</v>
      </c>
      <c r="M24" t="s">
        <v>430</v>
      </c>
      <c r="N24" t="b">
        <v>0</v>
      </c>
      <c r="O24" t="s">
        <v>983</v>
      </c>
      <c r="P24" s="30">
        <v>35452</v>
      </c>
      <c r="Q24" t="b">
        <v>0</v>
      </c>
      <c r="S24" t="b">
        <v>0</v>
      </c>
      <c r="T24" t="b">
        <v>0</v>
      </c>
      <c r="U24" t="b">
        <v>0</v>
      </c>
      <c r="V24" t="s">
        <v>440</v>
      </c>
      <c r="W24" t="s">
        <v>433</v>
      </c>
      <c r="X24">
        <v>5</v>
      </c>
      <c r="Z24">
        <v>3</v>
      </c>
      <c r="AB24">
        <v>5</v>
      </c>
      <c r="AD24">
        <v>5</v>
      </c>
      <c r="AF24">
        <v>5</v>
      </c>
      <c r="AH24">
        <v>4</v>
      </c>
      <c r="AJ24">
        <v>4</v>
      </c>
      <c r="AN24">
        <v>2.39825</v>
      </c>
      <c r="AO24">
        <v>1.0451900000000001</v>
      </c>
      <c r="AP24">
        <v>1.05193</v>
      </c>
      <c r="AQ24">
        <v>2.0971099999999998</v>
      </c>
      <c r="AR24">
        <v>4.4953599999999998</v>
      </c>
      <c r="AS24">
        <v>0.28178999999999998</v>
      </c>
      <c r="AT24">
        <v>2.3248000000000002</v>
      </c>
      <c r="AU24">
        <v>0.93867999999999996</v>
      </c>
      <c r="AV24">
        <v>0.50175999999999998</v>
      </c>
      <c r="AW24">
        <v>3.7652399999999999</v>
      </c>
      <c r="AX24">
        <v>2.1440000000000001</v>
      </c>
      <c r="AY24">
        <v>0.83726</v>
      </c>
      <c r="AZ24">
        <v>0.78907000000000005</v>
      </c>
      <c r="BA24">
        <v>3.8284600000000002</v>
      </c>
      <c r="BB24" s="30">
        <v>43503</v>
      </c>
      <c r="BC24">
        <v>15</v>
      </c>
      <c r="BD24">
        <v>12</v>
      </c>
      <c r="BE24">
        <v>6</v>
      </c>
      <c r="BF24">
        <v>116</v>
      </c>
      <c r="BG24">
        <v>1</v>
      </c>
      <c r="BH24">
        <v>0</v>
      </c>
      <c r="BI24">
        <v>116</v>
      </c>
      <c r="BJ24" s="30">
        <v>43139</v>
      </c>
      <c r="BK24">
        <v>15</v>
      </c>
      <c r="BL24">
        <v>12</v>
      </c>
      <c r="BM24">
        <v>3</v>
      </c>
      <c r="BN24">
        <v>80</v>
      </c>
      <c r="BO24">
        <v>1</v>
      </c>
      <c r="BP24">
        <v>0</v>
      </c>
      <c r="BQ24">
        <v>80</v>
      </c>
      <c r="BR24" s="30">
        <v>42653</v>
      </c>
      <c r="BS24">
        <v>7</v>
      </c>
      <c r="BT24">
        <v>2</v>
      </c>
      <c r="BU24">
        <v>5</v>
      </c>
      <c r="BV24">
        <v>1</v>
      </c>
      <c r="BW24">
        <v>115</v>
      </c>
      <c r="BX24">
        <v>0</v>
      </c>
      <c r="BY24">
        <v>115</v>
      </c>
      <c r="BZ24">
        <v>103.833</v>
      </c>
      <c r="CA24">
        <v>2</v>
      </c>
      <c r="CB24">
        <v>4</v>
      </c>
      <c r="CC24">
        <v>1</v>
      </c>
      <c r="CD24">
        <v>18630</v>
      </c>
      <c r="CE24">
        <v>0</v>
      </c>
      <c r="CF24">
        <v>1</v>
      </c>
      <c r="CG24" t="s">
        <v>984</v>
      </c>
      <c r="CH24" s="30">
        <v>43952</v>
      </c>
    </row>
    <row r="25" spans="1:86" x14ac:dyDescent="0.25">
      <c r="A25">
        <v>505499</v>
      </c>
      <c r="B25" t="s">
        <v>1232</v>
      </c>
      <c r="C25" t="s">
        <v>1233</v>
      </c>
      <c r="D25" t="s">
        <v>804</v>
      </c>
      <c r="E25" t="s">
        <v>265</v>
      </c>
      <c r="F25">
        <v>98335</v>
      </c>
      <c r="G25">
        <v>2538515433</v>
      </c>
      <c r="H25">
        <v>260</v>
      </c>
      <c r="I25" t="s">
        <v>399</v>
      </c>
      <c r="J25" t="s">
        <v>429</v>
      </c>
      <c r="K25">
        <v>108</v>
      </c>
      <c r="L25">
        <v>82</v>
      </c>
      <c r="M25" t="s">
        <v>430</v>
      </c>
      <c r="N25" t="b">
        <v>0</v>
      </c>
      <c r="O25" t="s">
        <v>1234</v>
      </c>
      <c r="P25" s="30">
        <v>35405</v>
      </c>
      <c r="Q25" t="b">
        <v>0</v>
      </c>
      <c r="S25" t="b">
        <v>0</v>
      </c>
      <c r="T25" t="b">
        <v>0</v>
      </c>
      <c r="U25" t="b">
        <v>0</v>
      </c>
      <c r="V25" t="s">
        <v>440</v>
      </c>
      <c r="W25" t="s">
        <v>433</v>
      </c>
      <c r="X25">
        <v>5</v>
      </c>
      <c r="Z25">
        <v>5</v>
      </c>
      <c r="AB25">
        <v>5</v>
      </c>
      <c r="AD25">
        <v>5</v>
      </c>
      <c r="AF25">
        <v>4</v>
      </c>
      <c r="AH25">
        <v>4</v>
      </c>
      <c r="AJ25">
        <v>4</v>
      </c>
      <c r="AN25">
        <v>1.9321999999999999</v>
      </c>
      <c r="AO25">
        <v>1.33148</v>
      </c>
      <c r="AP25">
        <v>0.75046000000000002</v>
      </c>
      <c r="AQ25">
        <v>2.0819399999999999</v>
      </c>
      <c r="AR25">
        <v>4.0141299999999998</v>
      </c>
      <c r="AS25">
        <v>0.14445</v>
      </c>
      <c r="AT25">
        <v>2.1252599999999999</v>
      </c>
      <c r="AU25">
        <v>0.75739000000000001</v>
      </c>
      <c r="AV25">
        <v>0.36241000000000001</v>
      </c>
      <c r="AW25">
        <v>3.2450600000000001</v>
      </c>
      <c r="AX25">
        <v>1.88954</v>
      </c>
      <c r="AY25">
        <v>1.3219000000000001</v>
      </c>
      <c r="AZ25">
        <v>0.77937999999999996</v>
      </c>
      <c r="BA25">
        <v>3.9666299999999999</v>
      </c>
      <c r="BB25" s="30">
        <v>43518</v>
      </c>
      <c r="BC25">
        <v>7</v>
      </c>
      <c r="BD25">
        <v>6</v>
      </c>
      <c r="BE25">
        <v>1</v>
      </c>
      <c r="BF25">
        <v>44</v>
      </c>
      <c r="BG25">
        <v>1</v>
      </c>
      <c r="BH25">
        <v>0</v>
      </c>
      <c r="BI25">
        <v>44</v>
      </c>
      <c r="BJ25" s="30">
        <v>43179</v>
      </c>
      <c r="BK25">
        <v>7</v>
      </c>
      <c r="BL25">
        <v>6</v>
      </c>
      <c r="BM25">
        <v>1</v>
      </c>
      <c r="BN25">
        <v>44</v>
      </c>
      <c r="BO25">
        <v>1</v>
      </c>
      <c r="BP25">
        <v>0</v>
      </c>
      <c r="BQ25">
        <v>44</v>
      </c>
      <c r="BR25" s="30">
        <v>42837</v>
      </c>
      <c r="BS25">
        <v>1</v>
      </c>
      <c r="BT25">
        <v>1</v>
      </c>
      <c r="BU25">
        <v>0</v>
      </c>
      <c r="BV25">
        <v>1</v>
      </c>
      <c r="BW25">
        <v>4</v>
      </c>
      <c r="BX25">
        <v>0</v>
      </c>
      <c r="BY25">
        <v>4</v>
      </c>
      <c r="BZ25">
        <v>37.332999999999998</v>
      </c>
      <c r="CA25">
        <v>1</v>
      </c>
      <c r="CB25">
        <v>1</v>
      </c>
      <c r="CC25">
        <v>1</v>
      </c>
      <c r="CD25">
        <v>5103</v>
      </c>
      <c r="CE25">
        <v>0</v>
      </c>
      <c r="CF25">
        <v>1</v>
      </c>
      <c r="CG25" t="s">
        <v>1235</v>
      </c>
      <c r="CH25" s="30">
        <v>43952</v>
      </c>
    </row>
    <row r="26" spans="1:86" x14ac:dyDescent="0.25">
      <c r="A26">
        <v>505498</v>
      </c>
      <c r="B26" t="s">
        <v>659</v>
      </c>
      <c r="C26" t="s">
        <v>660</v>
      </c>
      <c r="D26" t="s">
        <v>528</v>
      </c>
      <c r="E26" t="s">
        <v>265</v>
      </c>
      <c r="F26">
        <v>99203</v>
      </c>
      <c r="G26">
        <v>5095362929</v>
      </c>
      <c r="H26">
        <v>310</v>
      </c>
      <c r="I26" t="s">
        <v>396</v>
      </c>
      <c r="J26" t="s">
        <v>438</v>
      </c>
      <c r="K26">
        <v>57</v>
      </c>
      <c r="L26">
        <v>43.1</v>
      </c>
      <c r="M26" t="s">
        <v>661</v>
      </c>
      <c r="N26" t="b">
        <v>0</v>
      </c>
      <c r="O26" t="s">
        <v>662</v>
      </c>
      <c r="P26" s="30">
        <v>35303</v>
      </c>
      <c r="Q26" t="b">
        <v>0</v>
      </c>
      <c r="S26" t="b">
        <v>0</v>
      </c>
      <c r="T26" t="b">
        <v>0</v>
      </c>
      <c r="U26" t="b">
        <v>0</v>
      </c>
      <c r="V26" t="s">
        <v>440</v>
      </c>
      <c r="W26" t="s">
        <v>433</v>
      </c>
      <c r="X26">
        <v>5</v>
      </c>
      <c r="Z26">
        <v>5</v>
      </c>
      <c r="AB26">
        <v>5</v>
      </c>
      <c r="AD26">
        <v>5</v>
      </c>
      <c r="AF26">
        <v>5</v>
      </c>
      <c r="AH26">
        <v>4</v>
      </c>
      <c r="AJ26">
        <v>5</v>
      </c>
      <c r="AN26">
        <v>2.8073700000000001</v>
      </c>
      <c r="AO26">
        <v>0.33456000000000002</v>
      </c>
      <c r="AP26">
        <v>1.3182</v>
      </c>
      <c r="AQ26">
        <v>1.6527700000000001</v>
      </c>
      <c r="AR26">
        <v>4.46014</v>
      </c>
      <c r="AS26">
        <v>0.15834000000000001</v>
      </c>
      <c r="AT26">
        <v>2.2380499999999999</v>
      </c>
      <c r="AU26">
        <v>0.89917000000000002</v>
      </c>
      <c r="AV26">
        <v>0.45999000000000001</v>
      </c>
      <c r="AW26">
        <v>3.59721</v>
      </c>
      <c r="AX26">
        <v>2.60703</v>
      </c>
      <c r="AY26">
        <v>0.27977999999999997</v>
      </c>
      <c r="AZ26">
        <v>1.0786</v>
      </c>
      <c r="BA26">
        <v>3.9759000000000002</v>
      </c>
      <c r="BB26" s="30">
        <v>43811</v>
      </c>
      <c r="BC26">
        <v>7</v>
      </c>
      <c r="BD26">
        <v>5</v>
      </c>
      <c r="BE26">
        <v>7</v>
      </c>
      <c r="BF26">
        <v>32</v>
      </c>
      <c r="BG26">
        <v>1</v>
      </c>
      <c r="BH26">
        <v>0</v>
      </c>
      <c r="BI26">
        <v>32</v>
      </c>
      <c r="BJ26" s="30">
        <v>43398</v>
      </c>
      <c r="BK26">
        <v>8</v>
      </c>
      <c r="BL26">
        <v>7</v>
      </c>
      <c r="BM26">
        <v>1</v>
      </c>
      <c r="BN26">
        <v>36</v>
      </c>
      <c r="BO26">
        <v>1</v>
      </c>
      <c r="BP26">
        <v>0</v>
      </c>
      <c r="BQ26">
        <v>36</v>
      </c>
      <c r="BR26" s="30">
        <v>43076</v>
      </c>
      <c r="BS26">
        <v>9</v>
      </c>
      <c r="BT26">
        <v>7</v>
      </c>
      <c r="BU26">
        <v>2</v>
      </c>
      <c r="BV26">
        <v>1</v>
      </c>
      <c r="BW26">
        <v>60</v>
      </c>
      <c r="BX26">
        <v>0</v>
      </c>
      <c r="BY26">
        <v>60</v>
      </c>
      <c r="BZ26">
        <v>38</v>
      </c>
      <c r="CA26">
        <v>3</v>
      </c>
      <c r="CB26">
        <v>4</v>
      </c>
      <c r="CC26">
        <v>1</v>
      </c>
      <c r="CD26">
        <v>11050</v>
      </c>
      <c r="CE26">
        <v>0</v>
      </c>
      <c r="CF26">
        <v>1</v>
      </c>
      <c r="CG26" t="s">
        <v>663</v>
      </c>
      <c r="CH26" s="30">
        <v>43952</v>
      </c>
    </row>
    <row r="27" spans="1:86" x14ac:dyDescent="0.25">
      <c r="A27">
        <v>505496</v>
      </c>
      <c r="B27" t="s">
        <v>1240</v>
      </c>
      <c r="C27" t="s">
        <v>1241</v>
      </c>
      <c r="D27" t="s">
        <v>528</v>
      </c>
      <c r="E27" t="s">
        <v>265</v>
      </c>
      <c r="F27">
        <v>99218</v>
      </c>
      <c r="G27">
        <v>5094687000</v>
      </c>
      <c r="H27">
        <v>310</v>
      </c>
      <c r="I27" t="s">
        <v>396</v>
      </c>
      <c r="J27" t="s">
        <v>429</v>
      </c>
      <c r="K27">
        <v>119</v>
      </c>
      <c r="L27">
        <v>104.3</v>
      </c>
      <c r="M27" t="s">
        <v>430</v>
      </c>
      <c r="N27" t="b">
        <v>0</v>
      </c>
      <c r="O27" t="s">
        <v>1242</v>
      </c>
      <c r="P27" s="30">
        <v>35193</v>
      </c>
      <c r="Q27" t="b">
        <v>0</v>
      </c>
      <c r="S27" t="b">
        <v>0</v>
      </c>
      <c r="T27" t="b">
        <v>0</v>
      </c>
      <c r="U27" t="b">
        <v>0</v>
      </c>
      <c r="V27" t="s">
        <v>440</v>
      </c>
      <c r="W27" t="s">
        <v>433</v>
      </c>
      <c r="X27">
        <v>4</v>
      </c>
      <c r="Z27">
        <v>2</v>
      </c>
      <c r="AB27">
        <v>5</v>
      </c>
      <c r="AD27">
        <v>5</v>
      </c>
      <c r="AF27">
        <v>4</v>
      </c>
      <c r="AH27">
        <v>5</v>
      </c>
      <c r="AJ27">
        <v>5</v>
      </c>
      <c r="AN27">
        <v>2.62487</v>
      </c>
      <c r="AO27">
        <v>0.43658000000000002</v>
      </c>
      <c r="AP27">
        <v>1.0744899999999999</v>
      </c>
      <c r="AQ27">
        <v>1.5110600000000001</v>
      </c>
      <c r="AR27">
        <v>4.1359399999999997</v>
      </c>
      <c r="AS27">
        <v>0.14926</v>
      </c>
      <c r="AT27">
        <v>2.0744500000000001</v>
      </c>
      <c r="AU27">
        <v>0.76071</v>
      </c>
      <c r="AV27">
        <v>0.36059000000000002</v>
      </c>
      <c r="AW27">
        <v>3.1957399999999998</v>
      </c>
      <c r="AX27">
        <v>2.6297899999999998</v>
      </c>
      <c r="AY27">
        <v>0.43153999999999998</v>
      </c>
      <c r="AZ27">
        <v>1.1215599999999999</v>
      </c>
      <c r="BA27">
        <v>4.1500700000000004</v>
      </c>
      <c r="BB27" s="30">
        <v>43602</v>
      </c>
      <c r="BC27">
        <v>24</v>
      </c>
      <c r="BD27">
        <v>16</v>
      </c>
      <c r="BE27">
        <v>10</v>
      </c>
      <c r="BF27">
        <v>124</v>
      </c>
      <c r="BG27">
        <v>1</v>
      </c>
      <c r="BH27">
        <v>0</v>
      </c>
      <c r="BI27">
        <v>124</v>
      </c>
      <c r="BJ27" s="30">
        <v>43189</v>
      </c>
      <c r="BK27">
        <v>30</v>
      </c>
      <c r="BL27">
        <v>20</v>
      </c>
      <c r="BM27">
        <v>12</v>
      </c>
      <c r="BN27">
        <v>243</v>
      </c>
      <c r="BO27">
        <v>1</v>
      </c>
      <c r="BP27">
        <v>0</v>
      </c>
      <c r="BQ27">
        <v>243</v>
      </c>
      <c r="BR27" s="30">
        <v>42851</v>
      </c>
      <c r="BS27">
        <v>20</v>
      </c>
      <c r="BT27">
        <v>12</v>
      </c>
      <c r="BU27">
        <v>8</v>
      </c>
      <c r="BV27">
        <v>1</v>
      </c>
      <c r="BW27">
        <v>100</v>
      </c>
      <c r="BX27">
        <v>0</v>
      </c>
      <c r="BY27">
        <v>100</v>
      </c>
      <c r="BZ27">
        <v>159.667</v>
      </c>
      <c r="CA27">
        <v>14</v>
      </c>
      <c r="CB27">
        <v>18</v>
      </c>
      <c r="CC27">
        <v>3</v>
      </c>
      <c r="CD27">
        <v>29146</v>
      </c>
      <c r="CE27">
        <v>0</v>
      </c>
      <c r="CF27">
        <v>3</v>
      </c>
      <c r="CG27" t="s">
        <v>1243</v>
      </c>
      <c r="CH27" s="30">
        <v>43952</v>
      </c>
    </row>
    <row r="28" spans="1:86" x14ac:dyDescent="0.25">
      <c r="A28">
        <v>505491</v>
      </c>
      <c r="B28" t="s">
        <v>492</v>
      </c>
      <c r="C28" t="s">
        <v>493</v>
      </c>
      <c r="D28" t="s">
        <v>437</v>
      </c>
      <c r="E28" t="s">
        <v>265</v>
      </c>
      <c r="F28">
        <v>98204</v>
      </c>
      <c r="G28">
        <v>4255131600</v>
      </c>
      <c r="H28">
        <v>300</v>
      </c>
      <c r="I28" t="s">
        <v>392</v>
      </c>
      <c r="J28" t="s">
        <v>429</v>
      </c>
      <c r="K28">
        <v>100</v>
      </c>
      <c r="L28">
        <v>80.599999999999994</v>
      </c>
      <c r="M28" t="s">
        <v>430</v>
      </c>
      <c r="N28" t="b">
        <v>0</v>
      </c>
      <c r="O28" t="s">
        <v>494</v>
      </c>
      <c r="P28" s="30">
        <v>34960</v>
      </c>
      <c r="Q28" t="b">
        <v>0</v>
      </c>
      <c r="S28" t="b">
        <v>0</v>
      </c>
      <c r="T28" t="b">
        <v>0</v>
      </c>
      <c r="U28" t="b">
        <v>0</v>
      </c>
      <c r="V28" t="s">
        <v>440</v>
      </c>
      <c r="W28" t="s">
        <v>433</v>
      </c>
      <c r="X28">
        <v>2</v>
      </c>
      <c r="Z28">
        <v>1</v>
      </c>
      <c r="AB28">
        <v>5</v>
      </c>
      <c r="AD28">
        <v>5</v>
      </c>
      <c r="AF28">
        <v>5</v>
      </c>
      <c r="AH28">
        <v>2</v>
      </c>
      <c r="AJ28">
        <v>2</v>
      </c>
      <c r="AN28">
        <v>2.2120799999999998</v>
      </c>
      <c r="AO28">
        <v>1.3437300000000001</v>
      </c>
      <c r="AP28">
        <v>0.73333000000000004</v>
      </c>
      <c r="AQ28">
        <v>2.0770599999999999</v>
      </c>
      <c r="AR28">
        <v>4.2891399999999997</v>
      </c>
      <c r="AS28">
        <v>7.4359999999999996E-2</v>
      </c>
      <c r="AT28">
        <v>2.2389399999999999</v>
      </c>
      <c r="AU28">
        <v>0.86890999999999996</v>
      </c>
      <c r="AV28">
        <v>0.77454999999999996</v>
      </c>
      <c r="AW28">
        <v>3.8824000000000001</v>
      </c>
      <c r="AX28">
        <v>2.05341</v>
      </c>
      <c r="AY28">
        <v>1.1628400000000001</v>
      </c>
      <c r="AZ28">
        <v>0.35635</v>
      </c>
      <c r="BA28">
        <v>3.5426099999999998</v>
      </c>
      <c r="BB28" s="30">
        <v>43551</v>
      </c>
      <c r="BC28">
        <v>56</v>
      </c>
      <c r="BD28">
        <v>25</v>
      </c>
      <c r="BE28">
        <v>32</v>
      </c>
      <c r="BF28">
        <v>324</v>
      </c>
      <c r="BG28">
        <v>1</v>
      </c>
      <c r="BH28">
        <v>0</v>
      </c>
      <c r="BI28">
        <v>324</v>
      </c>
      <c r="BJ28" s="30">
        <v>43082</v>
      </c>
      <c r="BK28">
        <v>42</v>
      </c>
      <c r="BL28">
        <v>30</v>
      </c>
      <c r="BM28">
        <v>12</v>
      </c>
      <c r="BN28">
        <v>418</v>
      </c>
      <c r="BO28">
        <v>1</v>
      </c>
      <c r="BP28">
        <v>0</v>
      </c>
      <c r="BQ28">
        <v>418</v>
      </c>
      <c r="BR28" s="30">
        <v>42769</v>
      </c>
      <c r="BS28">
        <v>22</v>
      </c>
      <c r="BT28">
        <v>14</v>
      </c>
      <c r="BU28">
        <v>8</v>
      </c>
      <c r="BV28">
        <v>1</v>
      </c>
      <c r="BW28">
        <v>116</v>
      </c>
      <c r="BX28">
        <v>0</v>
      </c>
      <c r="BY28">
        <v>116</v>
      </c>
      <c r="BZ28">
        <v>320.66699999999997</v>
      </c>
      <c r="CA28">
        <v>35</v>
      </c>
      <c r="CB28">
        <v>43</v>
      </c>
      <c r="CC28">
        <v>5</v>
      </c>
      <c r="CD28">
        <v>205426</v>
      </c>
      <c r="CE28">
        <v>1</v>
      </c>
      <c r="CF28">
        <v>6</v>
      </c>
      <c r="CG28" t="s">
        <v>495</v>
      </c>
      <c r="CH28" s="30">
        <v>43952</v>
      </c>
    </row>
    <row r="29" spans="1:86" x14ac:dyDescent="0.25">
      <c r="A29">
        <v>505493</v>
      </c>
      <c r="B29" t="s">
        <v>761</v>
      </c>
      <c r="C29" t="s">
        <v>762</v>
      </c>
      <c r="D29" t="s">
        <v>444</v>
      </c>
      <c r="E29" t="s">
        <v>265</v>
      </c>
      <c r="F29">
        <v>98112</v>
      </c>
      <c r="G29">
        <v>2063290770</v>
      </c>
      <c r="H29">
        <v>160</v>
      </c>
      <c r="I29" t="s">
        <v>390</v>
      </c>
      <c r="J29" t="s">
        <v>475</v>
      </c>
      <c r="K29">
        <v>28</v>
      </c>
      <c r="L29">
        <v>22.4</v>
      </c>
      <c r="M29" t="s">
        <v>430</v>
      </c>
      <c r="N29" t="b">
        <v>0</v>
      </c>
      <c r="O29" t="s">
        <v>763</v>
      </c>
      <c r="P29" s="30">
        <v>34921</v>
      </c>
      <c r="Q29" t="b">
        <v>1</v>
      </c>
      <c r="S29" t="b">
        <v>0</v>
      </c>
      <c r="T29" t="b">
        <v>0</v>
      </c>
      <c r="U29" t="b">
        <v>0</v>
      </c>
      <c r="V29" t="s">
        <v>440</v>
      </c>
      <c r="W29" t="s">
        <v>433</v>
      </c>
      <c r="X29">
        <v>5</v>
      </c>
      <c r="Z29">
        <v>5</v>
      </c>
      <c r="AB29">
        <v>5</v>
      </c>
      <c r="AD29">
        <v>5</v>
      </c>
      <c r="AF29">
        <v>5</v>
      </c>
      <c r="AH29">
        <v>5</v>
      </c>
      <c r="AJ29">
        <v>5</v>
      </c>
      <c r="AN29">
        <v>3.51336</v>
      </c>
      <c r="AO29">
        <v>0.52002000000000004</v>
      </c>
      <c r="AP29">
        <v>1.8413299999999999</v>
      </c>
      <c r="AQ29">
        <v>2.3613499999999998</v>
      </c>
      <c r="AR29">
        <v>5.8747100000000003</v>
      </c>
      <c r="AS29">
        <v>0.1105</v>
      </c>
      <c r="AT29">
        <v>2.2381600000000001</v>
      </c>
      <c r="AU29">
        <v>0.75529999999999997</v>
      </c>
      <c r="AV29">
        <v>0.34916000000000003</v>
      </c>
      <c r="AW29">
        <v>3.3426200000000001</v>
      </c>
      <c r="AX29">
        <v>3.26248</v>
      </c>
      <c r="AY29">
        <v>0.51771</v>
      </c>
      <c r="AZ29">
        <v>1.9849000000000001</v>
      </c>
      <c r="BA29">
        <v>5.6357600000000003</v>
      </c>
      <c r="BB29" s="30">
        <v>43584</v>
      </c>
      <c r="BC29">
        <v>4</v>
      </c>
      <c r="BD29">
        <v>4</v>
      </c>
      <c r="BE29">
        <v>0</v>
      </c>
      <c r="BF29">
        <v>16</v>
      </c>
      <c r="BG29">
        <v>1</v>
      </c>
      <c r="BH29">
        <v>0</v>
      </c>
      <c r="BI29">
        <v>16</v>
      </c>
      <c r="BJ29" s="30">
        <v>43189</v>
      </c>
      <c r="BK29">
        <v>11</v>
      </c>
      <c r="BL29">
        <v>5</v>
      </c>
      <c r="BM29">
        <v>6</v>
      </c>
      <c r="BN29">
        <v>76</v>
      </c>
      <c r="BO29">
        <v>1</v>
      </c>
      <c r="BP29">
        <v>0</v>
      </c>
      <c r="BQ29">
        <v>76</v>
      </c>
      <c r="BR29" s="30">
        <v>42719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33.332999999999998</v>
      </c>
      <c r="CA29">
        <v>0</v>
      </c>
      <c r="CB29">
        <v>1</v>
      </c>
      <c r="CC29">
        <v>2</v>
      </c>
      <c r="CD29">
        <v>30085</v>
      </c>
      <c r="CE29">
        <v>0</v>
      </c>
      <c r="CF29">
        <v>2</v>
      </c>
      <c r="CG29" t="s">
        <v>764</v>
      </c>
      <c r="CH29" s="30">
        <v>43952</v>
      </c>
    </row>
    <row r="30" spans="1:86" x14ac:dyDescent="0.25">
      <c r="A30">
        <v>505489</v>
      </c>
      <c r="B30" t="s">
        <v>1081</v>
      </c>
      <c r="C30" t="s">
        <v>1082</v>
      </c>
      <c r="D30" t="s">
        <v>444</v>
      </c>
      <c r="E30" t="s">
        <v>265</v>
      </c>
      <c r="F30">
        <v>98108</v>
      </c>
      <c r="G30">
        <v>2067635210</v>
      </c>
      <c r="H30">
        <v>160</v>
      </c>
      <c r="I30" t="s">
        <v>390</v>
      </c>
      <c r="J30" t="s">
        <v>475</v>
      </c>
      <c r="K30">
        <v>48</v>
      </c>
      <c r="L30">
        <v>23.4</v>
      </c>
      <c r="M30" t="s">
        <v>430</v>
      </c>
      <c r="N30" t="b">
        <v>0</v>
      </c>
      <c r="O30" t="s">
        <v>1083</v>
      </c>
      <c r="P30" s="30">
        <v>34747</v>
      </c>
      <c r="Q30" t="b">
        <v>0</v>
      </c>
      <c r="S30" t="b">
        <v>0</v>
      </c>
      <c r="T30" t="b">
        <v>0</v>
      </c>
      <c r="U30" t="b">
        <v>0</v>
      </c>
      <c r="V30" t="s">
        <v>440</v>
      </c>
      <c r="W30" t="s">
        <v>433</v>
      </c>
      <c r="X30">
        <v>4</v>
      </c>
      <c r="Z30">
        <v>2</v>
      </c>
      <c r="AB30">
        <v>5</v>
      </c>
      <c r="AD30">
        <v>5</v>
      </c>
      <c r="AG30">
        <v>2</v>
      </c>
      <c r="AH30">
        <v>5</v>
      </c>
      <c r="AJ30">
        <v>5</v>
      </c>
      <c r="AN30">
        <v>3.9886400000000002</v>
      </c>
      <c r="AO30">
        <v>0.28083999999999998</v>
      </c>
      <c r="AP30">
        <v>1.0196000000000001</v>
      </c>
      <c r="AQ30">
        <v>1.30044</v>
      </c>
      <c r="AR30">
        <v>5.2890800000000002</v>
      </c>
      <c r="AS30">
        <v>0</v>
      </c>
      <c r="AT30">
        <v>2.0339299999999998</v>
      </c>
      <c r="AU30">
        <v>0.62902999999999998</v>
      </c>
      <c r="AV30">
        <v>0.27997</v>
      </c>
      <c r="AW30">
        <v>2.94292</v>
      </c>
      <c r="AX30">
        <v>4.0757199999999996</v>
      </c>
      <c r="AY30">
        <v>0.33572000000000002</v>
      </c>
      <c r="AZ30">
        <v>1.3707400000000001</v>
      </c>
      <c r="BA30">
        <v>5.7630699999999999</v>
      </c>
      <c r="BB30" s="30">
        <v>43644</v>
      </c>
      <c r="BC30">
        <v>13</v>
      </c>
      <c r="BD30">
        <v>13</v>
      </c>
      <c r="BE30">
        <v>0</v>
      </c>
      <c r="BF30">
        <v>84</v>
      </c>
      <c r="BG30">
        <v>1</v>
      </c>
      <c r="BH30">
        <v>0</v>
      </c>
      <c r="BI30">
        <v>84</v>
      </c>
      <c r="BJ30" s="30">
        <v>43234</v>
      </c>
      <c r="BK30">
        <v>28</v>
      </c>
      <c r="BL30">
        <v>28</v>
      </c>
      <c r="BM30">
        <v>0</v>
      </c>
      <c r="BN30">
        <v>184</v>
      </c>
      <c r="BO30">
        <v>2</v>
      </c>
      <c r="BP30">
        <v>92</v>
      </c>
      <c r="BQ30">
        <v>276</v>
      </c>
      <c r="BR30" s="30">
        <v>42755</v>
      </c>
      <c r="BS30">
        <v>23</v>
      </c>
      <c r="BT30">
        <v>17</v>
      </c>
      <c r="BU30">
        <v>6</v>
      </c>
      <c r="BV30">
        <v>1</v>
      </c>
      <c r="BW30">
        <v>271</v>
      </c>
      <c r="BX30">
        <v>0</v>
      </c>
      <c r="BY30">
        <v>271</v>
      </c>
      <c r="BZ30">
        <v>179.167</v>
      </c>
      <c r="CA30">
        <v>1</v>
      </c>
      <c r="CB30">
        <v>1</v>
      </c>
      <c r="CC30">
        <v>1</v>
      </c>
      <c r="CD30">
        <v>46651</v>
      </c>
      <c r="CE30">
        <v>0</v>
      </c>
      <c r="CF30">
        <v>1</v>
      </c>
      <c r="CG30" t="s">
        <v>1084</v>
      </c>
      <c r="CH30" s="30">
        <v>43952</v>
      </c>
    </row>
    <row r="31" spans="1:86" x14ac:dyDescent="0.25">
      <c r="A31">
        <v>505488</v>
      </c>
      <c r="B31" t="s">
        <v>895</v>
      </c>
      <c r="C31" t="s">
        <v>896</v>
      </c>
      <c r="D31" t="s">
        <v>522</v>
      </c>
      <c r="E31" t="s">
        <v>265</v>
      </c>
      <c r="F31">
        <v>98177</v>
      </c>
      <c r="G31">
        <v>2065462666</v>
      </c>
      <c r="H31">
        <v>160</v>
      </c>
      <c r="I31" t="s">
        <v>390</v>
      </c>
      <c r="J31" t="s">
        <v>429</v>
      </c>
      <c r="K31">
        <v>140</v>
      </c>
      <c r="L31">
        <v>107.7</v>
      </c>
      <c r="M31" t="s">
        <v>430</v>
      </c>
      <c r="N31" t="b">
        <v>0</v>
      </c>
      <c r="O31" t="s">
        <v>897</v>
      </c>
      <c r="P31" s="30">
        <v>34533</v>
      </c>
      <c r="Q31" t="b">
        <v>0</v>
      </c>
      <c r="S31" t="b">
        <v>0</v>
      </c>
      <c r="T31" t="b">
        <v>0</v>
      </c>
      <c r="U31" t="b">
        <v>0</v>
      </c>
      <c r="V31" t="s">
        <v>440</v>
      </c>
      <c r="W31" t="s">
        <v>433</v>
      </c>
      <c r="X31">
        <v>1</v>
      </c>
      <c r="Z31">
        <v>1</v>
      </c>
      <c r="AB31">
        <v>1</v>
      </c>
      <c r="AD31">
        <v>1</v>
      </c>
      <c r="AF31">
        <v>2</v>
      </c>
      <c r="AH31">
        <v>4</v>
      </c>
      <c r="AJ31">
        <v>4</v>
      </c>
      <c r="AN31">
        <v>2.1138499999999998</v>
      </c>
      <c r="AO31">
        <v>0.69521999999999995</v>
      </c>
      <c r="AP31">
        <v>0.86368999999999996</v>
      </c>
      <c r="AQ31">
        <v>1.5589200000000001</v>
      </c>
      <c r="AR31">
        <v>3.6727699999999999</v>
      </c>
      <c r="AS31">
        <v>6.7739999999999995E-2</v>
      </c>
      <c r="AT31">
        <v>2.0984600000000002</v>
      </c>
      <c r="AU31">
        <v>0.75385999999999997</v>
      </c>
      <c r="AV31">
        <v>0.32972000000000001</v>
      </c>
      <c r="AW31">
        <v>3.1820400000000002</v>
      </c>
      <c r="AX31">
        <v>2.0935800000000002</v>
      </c>
      <c r="AY31">
        <v>0.69345000000000001</v>
      </c>
      <c r="AZ31">
        <v>0.98592999999999997</v>
      </c>
      <c r="BA31">
        <v>3.70119</v>
      </c>
      <c r="BB31" s="30">
        <v>43851</v>
      </c>
      <c r="BC31">
        <v>42</v>
      </c>
      <c r="BD31">
        <v>29</v>
      </c>
      <c r="BE31">
        <v>13</v>
      </c>
      <c r="BF31">
        <v>312</v>
      </c>
      <c r="BG31">
        <v>0</v>
      </c>
      <c r="BH31">
        <v>0</v>
      </c>
      <c r="BI31">
        <v>312</v>
      </c>
      <c r="BJ31" s="30">
        <v>43388</v>
      </c>
      <c r="BK31">
        <v>24</v>
      </c>
      <c r="BL31">
        <v>17</v>
      </c>
      <c r="BM31">
        <v>11</v>
      </c>
      <c r="BN31">
        <v>196</v>
      </c>
      <c r="BO31">
        <v>1</v>
      </c>
      <c r="BP31">
        <v>0</v>
      </c>
      <c r="BQ31">
        <v>196</v>
      </c>
      <c r="BR31" s="30">
        <v>42923</v>
      </c>
      <c r="BS31">
        <v>39</v>
      </c>
      <c r="BT31">
        <v>23</v>
      </c>
      <c r="BU31">
        <v>16</v>
      </c>
      <c r="BV31">
        <v>1</v>
      </c>
      <c r="BW31">
        <v>353</v>
      </c>
      <c r="BX31">
        <v>0</v>
      </c>
      <c r="BY31">
        <v>353</v>
      </c>
      <c r="BZ31">
        <v>280.16699999999997</v>
      </c>
      <c r="CA31">
        <v>24</v>
      </c>
      <c r="CB31">
        <v>12</v>
      </c>
      <c r="CC31">
        <v>4</v>
      </c>
      <c r="CD31">
        <v>96264</v>
      </c>
      <c r="CE31">
        <v>0</v>
      </c>
      <c r="CF31">
        <v>4</v>
      </c>
      <c r="CG31" t="s">
        <v>898</v>
      </c>
      <c r="CH31" s="30">
        <v>43952</v>
      </c>
    </row>
    <row r="32" spans="1:86" x14ac:dyDescent="0.25">
      <c r="A32" t="s">
        <v>1118</v>
      </c>
      <c r="B32" t="s">
        <v>1119</v>
      </c>
      <c r="C32" t="s">
        <v>1120</v>
      </c>
      <c r="D32" t="s">
        <v>1121</v>
      </c>
      <c r="E32" t="s">
        <v>265</v>
      </c>
      <c r="F32">
        <v>99022</v>
      </c>
      <c r="G32">
        <v>5092991800</v>
      </c>
      <c r="H32">
        <v>310</v>
      </c>
      <c r="I32" t="s">
        <v>396</v>
      </c>
      <c r="J32" t="s">
        <v>507</v>
      </c>
      <c r="K32">
        <v>93</v>
      </c>
      <c r="L32">
        <v>91</v>
      </c>
      <c r="M32" t="s">
        <v>501</v>
      </c>
      <c r="N32" t="b">
        <v>0</v>
      </c>
      <c r="O32" t="s">
        <v>502</v>
      </c>
      <c r="P32" s="30">
        <v>34477</v>
      </c>
      <c r="Q32" t="b">
        <v>0</v>
      </c>
      <c r="S32" t="b">
        <v>0</v>
      </c>
      <c r="T32" t="b">
        <v>0</v>
      </c>
      <c r="U32" t="b">
        <v>0</v>
      </c>
      <c r="V32" t="s">
        <v>1122</v>
      </c>
      <c r="W32" t="s">
        <v>433</v>
      </c>
      <c r="X32">
        <v>4</v>
      </c>
      <c r="Z32">
        <v>4</v>
      </c>
      <c r="AB32">
        <v>4</v>
      </c>
      <c r="AD32">
        <v>4</v>
      </c>
      <c r="AG32">
        <v>2</v>
      </c>
      <c r="AI32">
        <v>2</v>
      </c>
      <c r="AK32">
        <v>2</v>
      </c>
      <c r="AL32">
        <v>6</v>
      </c>
      <c r="AM32">
        <v>6</v>
      </c>
      <c r="BB32" s="30">
        <v>43840</v>
      </c>
      <c r="BC32">
        <v>13</v>
      </c>
      <c r="BD32">
        <v>8</v>
      </c>
      <c r="BE32">
        <v>5</v>
      </c>
      <c r="BF32">
        <v>114</v>
      </c>
      <c r="BG32">
        <v>1</v>
      </c>
      <c r="BH32">
        <v>0</v>
      </c>
      <c r="BI32">
        <v>114</v>
      </c>
      <c r="BJ32" s="30">
        <v>43543</v>
      </c>
      <c r="BK32">
        <v>5</v>
      </c>
      <c r="BL32">
        <v>4</v>
      </c>
      <c r="BM32">
        <v>1</v>
      </c>
      <c r="BN32">
        <v>24</v>
      </c>
      <c r="BO32">
        <v>1</v>
      </c>
      <c r="BP32">
        <v>0</v>
      </c>
      <c r="BQ32">
        <v>24</v>
      </c>
      <c r="BR32" s="30">
        <v>43154</v>
      </c>
      <c r="BS32">
        <v>14</v>
      </c>
      <c r="BT32">
        <v>12</v>
      </c>
      <c r="BU32">
        <v>2</v>
      </c>
      <c r="BV32">
        <v>1</v>
      </c>
      <c r="BW32">
        <v>60</v>
      </c>
      <c r="BX32">
        <v>0</v>
      </c>
      <c r="BY32">
        <v>60</v>
      </c>
      <c r="BZ32">
        <v>75</v>
      </c>
      <c r="CA32">
        <v>6</v>
      </c>
      <c r="CB32">
        <v>1</v>
      </c>
      <c r="CC32">
        <v>0</v>
      </c>
      <c r="CD32">
        <v>0</v>
      </c>
      <c r="CE32">
        <v>0</v>
      </c>
      <c r="CF32">
        <v>0</v>
      </c>
      <c r="CH32" s="30">
        <v>43952</v>
      </c>
    </row>
    <row r="33" spans="1:86" x14ac:dyDescent="0.25">
      <c r="A33" t="s">
        <v>631</v>
      </c>
      <c r="B33" t="s">
        <v>632</v>
      </c>
      <c r="C33" t="s">
        <v>633</v>
      </c>
      <c r="D33" t="s">
        <v>444</v>
      </c>
      <c r="E33" t="s">
        <v>265</v>
      </c>
      <c r="F33">
        <v>98155</v>
      </c>
      <c r="G33">
        <v>2063613511</v>
      </c>
      <c r="H33">
        <v>160</v>
      </c>
      <c r="I33" t="s">
        <v>390</v>
      </c>
      <c r="J33" t="s">
        <v>507</v>
      </c>
      <c r="K33">
        <v>92</v>
      </c>
      <c r="L33">
        <v>108.4</v>
      </c>
      <c r="M33" t="s">
        <v>501</v>
      </c>
      <c r="N33" t="b">
        <v>0</v>
      </c>
      <c r="O33" t="s">
        <v>502</v>
      </c>
      <c r="P33" s="30">
        <v>34467</v>
      </c>
      <c r="Q33" t="b">
        <v>0</v>
      </c>
      <c r="S33" t="b">
        <v>0</v>
      </c>
      <c r="T33" t="b">
        <v>0</v>
      </c>
      <c r="U33" t="b">
        <v>0</v>
      </c>
      <c r="V33" t="s">
        <v>432</v>
      </c>
      <c r="W33" t="s">
        <v>433</v>
      </c>
      <c r="X33">
        <v>5</v>
      </c>
      <c r="Z33">
        <v>4</v>
      </c>
      <c r="AB33">
        <v>5</v>
      </c>
      <c r="AD33">
        <v>5</v>
      </c>
      <c r="AG33">
        <v>2</v>
      </c>
      <c r="AI33">
        <v>2</v>
      </c>
      <c r="AK33">
        <v>2</v>
      </c>
      <c r="AL33">
        <v>6</v>
      </c>
      <c r="AM33">
        <v>6</v>
      </c>
      <c r="BB33" s="30">
        <v>43692</v>
      </c>
      <c r="BC33">
        <v>9</v>
      </c>
      <c r="BD33">
        <v>4</v>
      </c>
      <c r="BE33">
        <v>6</v>
      </c>
      <c r="BF33">
        <v>52</v>
      </c>
      <c r="BG33">
        <v>1</v>
      </c>
      <c r="BH33">
        <v>0</v>
      </c>
      <c r="BI33">
        <v>52</v>
      </c>
      <c r="BJ33" s="30">
        <v>43237</v>
      </c>
      <c r="BK33">
        <v>8</v>
      </c>
      <c r="BL33">
        <v>1</v>
      </c>
      <c r="BM33">
        <v>7</v>
      </c>
      <c r="BN33">
        <v>52</v>
      </c>
      <c r="BO33">
        <v>1</v>
      </c>
      <c r="BP33">
        <v>0</v>
      </c>
      <c r="BQ33">
        <v>52</v>
      </c>
      <c r="BR33" s="30">
        <v>42839</v>
      </c>
      <c r="BS33">
        <v>8</v>
      </c>
      <c r="BT33">
        <v>3</v>
      </c>
      <c r="BU33">
        <v>7</v>
      </c>
      <c r="BV33">
        <v>1</v>
      </c>
      <c r="BW33">
        <v>80</v>
      </c>
      <c r="BX33">
        <v>0</v>
      </c>
      <c r="BY33">
        <v>80</v>
      </c>
      <c r="BZ33">
        <v>56.667000000000002</v>
      </c>
      <c r="CA33">
        <v>5</v>
      </c>
      <c r="CB33">
        <v>10</v>
      </c>
      <c r="CC33">
        <v>0</v>
      </c>
      <c r="CD33">
        <v>0</v>
      </c>
      <c r="CE33">
        <v>0</v>
      </c>
      <c r="CF33">
        <v>0</v>
      </c>
      <c r="CG33" t="s">
        <v>634</v>
      </c>
      <c r="CH33" s="30">
        <v>43952</v>
      </c>
    </row>
    <row r="34" spans="1:86" x14ac:dyDescent="0.25">
      <c r="A34" t="s">
        <v>859</v>
      </c>
      <c r="B34" t="s">
        <v>860</v>
      </c>
      <c r="C34" t="s">
        <v>861</v>
      </c>
      <c r="D34" t="s">
        <v>862</v>
      </c>
      <c r="E34" t="s">
        <v>265</v>
      </c>
      <c r="F34">
        <v>98942</v>
      </c>
      <c r="G34">
        <v>5096981300</v>
      </c>
      <c r="H34">
        <v>380</v>
      </c>
      <c r="I34" t="s">
        <v>388</v>
      </c>
      <c r="J34" t="s">
        <v>507</v>
      </c>
      <c r="K34">
        <v>160</v>
      </c>
      <c r="L34">
        <v>69.900000000000006</v>
      </c>
      <c r="M34" t="s">
        <v>501</v>
      </c>
      <c r="N34" t="b">
        <v>0</v>
      </c>
      <c r="O34" t="s">
        <v>502</v>
      </c>
      <c r="P34" s="30">
        <v>34445</v>
      </c>
      <c r="Q34" t="b">
        <v>0</v>
      </c>
      <c r="S34" t="b">
        <v>0</v>
      </c>
      <c r="T34" t="b">
        <v>0</v>
      </c>
      <c r="U34" t="b">
        <v>0</v>
      </c>
      <c r="V34" t="s">
        <v>432</v>
      </c>
      <c r="W34" t="s">
        <v>433</v>
      </c>
      <c r="X34">
        <v>5</v>
      </c>
      <c r="Z34">
        <v>4</v>
      </c>
      <c r="AB34">
        <v>5</v>
      </c>
      <c r="AD34">
        <v>5</v>
      </c>
      <c r="AG34">
        <v>2</v>
      </c>
      <c r="AI34">
        <v>2</v>
      </c>
      <c r="AK34">
        <v>2</v>
      </c>
      <c r="AL34">
        <v>6</v>
      </c>
      <c r="AM34">
        <v>6</v>
      </c>
      <c r="BB34" s="30">
        <v>43544</v>
      </c>
      <c r="BC34">
        <v>13</v>
      </c>
      <c r="BD34">
        <v>7</v>
      </c>
      <c r="BE34">
        <v>6</v>
      </c>
      <c r="BF34">
        <v>68</v>
      </c>
      <c r="BG34">
        <v>1</v>
      </c>
      <c r="BH34">
        <v>0</v>
      </c>
      <c r="BI34">
        <v>68</v>
      </c>
      <c r="BJ34" s="30">
        <v>43249</v>
      </c>
      <c r="BK34">
        <v>10</v>
      </c>
      <c r="BL34">
        <v>5</v>
      </c>
      <c r="BM34">
        <v>6</v>
      </c>
      <c r="BN34">
        <v>88</v>
      </c>
      <c r="BO34">
        <v>1</v>
      </c>
      <c r="BP34">
        <v>0</v>
      </c>
      <c r="BQ34">
        <v>88</v>
      </c>
      <c r="BR34" s="30">
        <v>42825</v>
      </c>
      <c r="BS34">
        <v>12</v>
      </c>
      <c r="BT34">
        <v>0</v>
      </c>
      <c r="BU34">
        <v>12</v>
      </c>
      <c r="BV34">
        <v>0</v>
      </c>
      <c r="BW34">
        <v>136</v>
      </c>
      <c r="BX34">
        <v>0</v>
      </c>
      <c r="BY34">
        <v>136</v>
      </c>
      <c r="BZ34">
        <v>86</v>
      </c>
      <c r="CA34">
        <v>15</v>
      </c>
      <c r="CB34">
        <v>7</v>
      </c>
      <c r="CC34">
        <v>0</v>
      </c>
      <c r="CD34">
        <v>0</v>
      </c>
      <c r="CE34">
        <v>0</v>
      </c>
      <c r="CF34">
        <v>0</v>
      </c>
      <c r="CG34" t="s">
        <v>863</v>
      </c>
      <c r="CH34" s="30">
        <v>43952</v>
      </c>
    </row>
    <row r="35" spans="1:86" x14ac:dyDescent="0.25">
      <c r="A35">
        <v>505484</v>
      </c>
      <c r="B35" t="s">
        <v>426</v>
      </c>
      <c r="C35" t="s">
        <v>427</v>
      </c>
      <c r="D35" t="s">
        <v>428</v>
      </c>
      <c r="E35" t="s">
        <v>265</v>
      </c>
      <c r="F35">
        <v>98383</v>
      </c>
      <c r="G35">
        <v>3606983930</v>
      </c>
      <c r="H35">
        <v>170</v>
      </c>
      <c r="I35" t="s">
        <v>400</v>
      </c>
      <c r="J35" t="s">
        <v>429</v>
      </c>
      <c r="K35">
        <v>47</v>
      </c>
      <c r="L35">
        <v>43.2</v>
      </c>
      <c r="M35" t="s">
        <v>430</v>
      </c>
      <c r="N35" t="b">
        <v>0</v>
      </c>
      <c r="O35" t="s">
        <v>431</v>
      </c>
      <c r="P35" s="30">
        <v>34366</v>
      </c>
      <c r="Q35" t="b">
        <v>0</v>
      </c>
      <c r="S35" t="b">
        <v>0</v>
      </c>
      <c r="T35" t="b">
        <v>0</v>
      </c>
      <c r="U35" t="b">
        <v>1</v>
      </c>
      <c r="V35" t="s">
        <v>432</v>
      </c>
      <c r="W35" t="s">
        <v>433</v>
      </c>
      <c r="X35">
        <v>5</v>
      </c>
      <c r="Z35">
        <v>5</v>
      </c>
      <c r="AB35">
        <v>4</v>
      </c>
      <c r="AE35">
        <v>2</v>
      </c>
      <c r="AF35">
        <v>4</v>
      </c>
      <c r="AH35">
        <v>5</v>
      </c>
      <c r="AJ35">
        <v>5</v>
      </c>
      <c r="AN35">
        <v>2.9916999999999998</v>
      </c>
      <c r="AO35">
        <v>0.98646999999999996</v>
      </c>
      <c r="AP35">
        <v>2.0630799999999998</v>
      </c>
      <c r="AQ35">
        <v>3.04955</v>
      </c>
      <c r="AR35">
        <v>6.0412499999999998</v>
      </c>
      <c r="AS35">
        <v>0.47950999999999999</v>
      </c>
      <c r="AT35">
        <v>2.1868699999999999</v>
      </c>
      <c r="AU35">
        <v>0.98719000000000001</v>
      </c>
      <c r="AV35">
        <v>0.56157999999999997</v>
      </c>
      <c r="AW35">
        <v>3.7356500000000001</v>
      </c>
      <c r="AX35">
        <v>2.8432200000000001</v>
      </c>
      <c r="AY35">
        <v>0.75139</v>
      </c>
      <c r="AZ35">
        <v>1.3827199999999999</v>
      </c>
      <c r="BA35">
        <v>5.1857800000000003</v>
      </c>
      <c r="BB35" s="30">
        <v>43518</v>
      </c>
      <c r="BC35">
        <v>7</v>
      </c>
      <c r="BD35">
        <v>7</v>
      </c>
      <c r="BE35">
        <v>0</v>
      </c>
      <c r="BF35">
        <v>28</v>
      </c>
      <c r="BG35">
        <v>1</v>
      </c>
      <c r="BH35">
        <v>0</v>
      </c>
      <c r="BI35">
        <v>28</v>
      </c>
      <c r="BJ35" s="30">
        <v>43138</v>
      </c>
      <c r="BK35">
        <v>11</v>
      </c>
      <c r="BL35">
        <v>11</v>
      </c>
      <c r="BM35">
        <v>0</v>
      </c>
      <c r="BN35">
        <v>48</v>
      </c>
      <c r="BO35">
        <v>1</v>
      </c>
      <c r="BP35">
        <v>0</v>
      </c>
      <c r="BQ35">
        <v>48</v>
      </c>
      <c r="BR35" s="30">
        <v>42804</v>
      </c>
      <c r="BS35">
        <v>4</v>
      </c>
      <c r="BT35">
        <v>4</v>
      </c>
      <c r="BU35">
        <v>0</v>
      </c>
      <c r="BV35">
        <v>1</v>
      </c>
      <c r="BW35">
        <v>20</v>
      </c>
      <c r="BX35">
        <v>0</v>
      </c>
      <c r="BY35">
        <v>20</v>
      </c>
      <c r="BZ35">
        <v>33.332999999999998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 t="s">
        <v>434</v>
      </c>
      <c r="CH35" s="30">
        <v>43952</v>
      </c>
    </row>
    <row r="36" spans="1:86" x14ac:dyDescent="0.25">
      <c r="A36">
        <v>505483</v>
      </c>
      <c r="B36" t="s">
        <v>1164</v>
      </c>
      <c r="C36" t="s">
        <v>1165</v>
      </c>
      <c r="D36" t="s">
        <v>533</v>
      </c>
      <c r="E36" t="s">
        <v>265</v>
      </c>
      <c r="F36">
        <v>98408</v>
      </c>
      <c r="G36">
        <v>2534765300</v>
      </c>
      <c r="H36">
        <v>260</v>
      </c>
      <c r="I36" t="s">
        <v>399</v>
      </c>
      <c r="J36" t="s">
        <v>429</v>
      </c>
      <c r="K36">
        <v>123</v>
      </c>
      <c r="L36">
        <v>94.4</v>
      </c>
      <c r="M36" t="s">
        <v>430</v>
      </c>
      <c r="N36" t="b">
        <v>0</v>
      </c>
      <c r="O36" t="s">
        <v>1166</v>
      </c>
      <c r="P36" s="30">
        <v>34207</v>
      </c>
      <c r="Q36" t="b">
        <v>0</v>
      </c>
      <c r="S36" t="b">
        <v>0</v>
      </c>
      <c r="T36" t="b">
        <v>0</v>
      </c>
      <c r="U36" t="b">
        <v>0</v>
      </c>
      <c r="V36" t="s">
        <v>440</v>
      </c>
      <c r="W36" t="s">
        <v>433</v>
      </c>
      <c r="X36">
        <v>2</v>
      </c>
      <c r="Z36">
        <v>1</v>
      </c>
      <c r="AB36">
        <v>4</v>
      </c>
      <c r="AD36">
        <v>5</v>
      </c>
      <c r="AF36">
        <v>3</v>
      </c>
      <c r="AH36">
        <v>4</v>
      </c>
      <c r="AJ36">
        <v>4</v>
      </c>
      <c r="AN36">
        <v>2.0226999999999999</v>
      </c>
      <c r="AO36">
        <v>0.79581000000000002</v>
      </c>
      <c r="AP36">
        <v>0.89753000000000005</v>
      </c>
      <c r="AQ36">
        <v>1.6933400000000001</v>
      </c>
      <c r="AR36">
        <v>3.71604</v>
      </c>
      <c r="AS36">
        <v>9.3219999999999997E-2</v>
      </c>
      <c r="AT36">
        <v>2.0815899999999998</v>
      </c>
      <c r="AU36">
        <v>0.75183</v>
      </c>
      <c r="AV36">
        <v>0.37245</v>
      </c>
      <c r="AW36">
        <v>3.20587</v>
      </c>
      <c r="AX36">
        <v>2.0195400000000001</v>
      </c>
      <c r="AY36">
        <v>0.79591999999999996</v>
      </c>
      <c r="AZ36">
        <v>0.90702000000000005</v>
      </c>
      <c r="BA36">
        <v>3.7169500000000002</v>
      </c>
      <c r="BB36" s="30">
        <v>43559</v>
      </c>
      <c r="BC36">
        <v>29</v>
      </c>
      <c r="BD36">
        <v>23</v>
      </c>
      <c r="BE36">
        <v>9</v>
      </c>
      <c r="BF36">
        <v>188</v>
      </c>
      <c r="BG36">
        <v>1</v>
      </c>
      <c r="BH36">
        <v>0</v>
      </c>
      <c r="BI36">
        <v>188</v>
      </c>
      <c r="BJ36" s="30">
        <v>43257</v>
      </c>
      <c r="BK36">
        <v>40</v>
      </c>
      <c r="BL36">
        <v>20</v>
      </c>
      <c r="BM36">
        <v>21</v>
      </c>
      <c r="BN36">
        <v>385</v>
      </c>
      <c r="BO36">
        <v>1</v>
      </c>
      <c r="BP36">
        <v>0</v>
      </c>
      <c r="BQ36">
        <v>385</v>
      </c>
      <c r="BR36" s="30">
        <v>42900</v>
      </c>
      <c r="BS36">
        <v>13</v>
      </c>
      <c r="BT36">
        <v>8</v>
      </c>
      <c r="BU36">
        <v>13</v>
      </c>
      <c r="BV36">
        <v>1</v>
      </c>
      <c r="BW36">
        <v>80</v>
      </c>
      <c r="BX36">
        <v>0</v>
      </c>
      <c r="BY36">
        <v>80</v>
      </c>
      <c r="BZ36">
        <v>235.667</v>
      </c>
      <c r="CA36">
        <v>9</v>
      </c>
      <c r="CB36">
        <v>17</v>
      </c>
      <c r="CC36">
        <v>3</v>
      </c>
      <c r="CD36">
        <v>140805</v>
      </c>
      <c r="CE36">
        <v>0</v>
      </c>
      <c r="CF36">
        <v>3</v>
      </c>
      <c r="CG36" t="s">
        <v>1167</v>
      </c>
      <c r="CH36" s="30">
        <v>43952</v>
      </c>
    </row>
    <row r="37" spans="1:86" x14ac:dyDescent="0.25">
      <c r="A37">
        <v>505485</v>
      </c>
      <c r="B37" t="s">
        <v>703</v>
      </c>
      <c r="C37" t="s">
        <v>704</v>
      </c>
      <c r="D37" t="s">
        <v>568</v>
      </c>
      <c r="E37" t="s">
        <v>265</v>
      </c>
      <c r="F37">
        <v>98373</v>
      </c>
      <c r="G37">
        <v>2538404400</v>
      </c>
      <c r="H37">
        <v>260</v>
      </c>
      <c r="I37" t="s">
        <v>399</v>
      </c>
      <c r="J37" t="s">
        <v>429</v>
      </c>
      <c r="K37">
        <v>130</v>
      </c>
      <c r="L37">
        <v>101.1</v>
      </c>
      <c r="M37" t="s">
        <v>430</v>
      </c>
      <c r="N37" t="b">
        <v>0</v>
      </c>
      <c r="O37" t="s">
        <v>705</v>
      </c>
      <c r="P37" s="30">
        <v>34185</v>
      </c>
      <c r="Q37" t="b">
        <v>0</v>
      </c>
      <c r="S37" t="b">
        <v>0</v>
      </c>
      <c r="T37" t="b">
        <v>0</v>
      </c>
      <c r="U37" t="b">
        <v>0</v>
      </c>
      <c r="V37" t="s">
        <v>440</v>
      </c>
      <c r="W37" t="s">
        <v>433</v>
      </c>
      <c r="X37">
        <v>3</v>
      </c>
      <c r="Z37">
        <v>3</v>
      </c>
      <c r="AB37">
        <v>4</v>
      </c>
      <c r="AD37">
        <v>4</v>
      </c>
      <c r="AF37">
        <v>4</v>
      </c>
      <c r="AH37">
        <v>2</v>
      </c>
      <c r="AJ37">
        <v>2</v>
      </c>
      <c r="AN37">
        <v>2.0707800000000001</v>
      </c>
      <c r="AO37">
        <v>1.22553</v>
      </c>
      <c r="AP37">
        <v>0.38034000000000001</v>
      </c>
      <c r="AQ37">
        <v>1.6058600000000001</v>
      </c>
      <c r="AR37">
        <v>3.6766399999999999</v>
      </c>
      <c r="AS37">
        <v>7.1940000000000004E-2</v>
      </c>
      <c r="AT37">
        <v>2.0918100000000002</v>
      </c>
      <c r="AU37">
        <v>0.76095000000000002</v>
      </c>
      <c r="AV37">
        <v>0.36795</v>
      </c>
      <c r="AW37">
        <v>3.22071</v>
      </c>
      <c r="AX37">
        <v>2.0574400000000002</v>
      </c>
      <c r="AY37">
        <v>1.21102</v>
      </c>
      <c r="AZ37">
        <v>0.38906000000000002</v>
      </c>
      <c r="BA37">
        <v>3.6606000000000001</v>
      </c>
      <c r="BB37" s="30">
        <v>43777</v>
      </c>
      <c r="BC37">
        <v>20</v>
      </c>
      <c r="BD37">
        <v>20</v>
      </c>
      <c r="BE37">
        <v>0</v>
      </c>
      <c r="BF37">
        <v>112</v>
      </c>
      <c r="BG37">
        <v>1</v>
      </c>
      <c r="BH37">
        <v>0</v>
      </c>
      <c r="BI37">
        <v>112</v>
      </c>
      <c r="BJ37" s="30">
        <v>43419</v>
      </c>
      <c r="BK37">
        <v>18</v>
      </c>
      <c r="BL37">
        <v>18</v>
      </c>
      <c r="BM37">
        <v>0</v>
      </c>
      <c r="BN37">
        <v>80</v>
      </c>
      <c r="BO37">
        <v>1</v>
      </c>
      <c r="BP37">
        <v>0</v>
      </c>
      <c r="BQ37">
        <v>80</v>
      </c>
      <c r="BR37" s="30">
        <v>42999</v>
      </c>
      <c r="BS37">
        <v>13</v>
      </c>
      <c r="BT37">
        <v>13</v>
      </c>
      <c r="BU37">
        <v>3</v>
      </c>
      <c r="BV37">
        <v>1</v>
      </c>
      <c r="BW37">
        <v>96</v>
      </c>
      <c r="BX37">
        <v>0</v>
      </c>
      <c r="BY37">
        <v>96</v>
      </c>
      <c r="BZ37">
        <v>98.667000000000002</v>
      </c>
      <c r="CA37">
        <v>1</v>
      </c>
      <c r="CB37">
        <v>0</v>
      </c>
      <c r="CC37">
        <v>1</v>
      </c>
      <c r="CD37">
        <v>52650</v>
      </c>
      <c r="CE37">
        <v>0</v>
      </c>
      <c r="CF37">
        <v>1</v>
      </c>
      <c r="CG37" t="s">
        <v>706</v>
      </c>
      <c r="CH37" s="30">
        <v>43952</v>
      </c>
    </row>
    <row r="38" spans="1:86" x14ac:dyDescent="0.25">
      <c r="A38">
        <v>505478</v>
      </c>
      <c r="B38" t="s">
        <v>954</v>
      </c>
      <c r="C38" t="s">
        <v>955</v>
      </c>
      <c r="D38" t="s">
        <v>936</v>
      </c>
      <c r="E38" t="s">
        <v>265</v>
      </c>
      <c r="F38">
        <v>98052</v>
      </c>
      <c r="G38">
        <v>4255568150</v>
      </c>
      <c r="H38">
        <v>160</v>
      </c>
      <c r="I38" t="s">
        <v>390</v>
      </c>
      <c r="J38" t="s">
        <v>475</v>
      </c>
      <c r="K38">
        <v>61</v>
      </c>
      <c r="L38">
        <v>57.6</v>
      </c>
      <c r="M38" t="s">
        <v>430</v>
      </c>
      <c r="N38" t="b">
        <v>0</v>
      </c>
      <c r="O38" t="s">
        <v>956</v>
      </c>
      <c r="P38" s="30">
        <v>33946</v>
      </c>
      <c r="Q38" t="b">
        <v>1</v>
      </c>
      <c r="S38" t="b">
        <v>0</v>
      </c>
      <c r="T38" t="b">
        <v>0</v>
      </c>
      <c r="U38" t="b">
        <v>0</v>
      </c>
      <c r="V38" t="s">
        <v>440</v>
      </c>
      <c r="W38" t="s">
        <v>433</v>
      </c>
      <c r="X38">
        <v>5</v>
      </c>
      <c r="Z38">
        <v>4</v>
      </c>
      <c r="AB38">
        <v>3</v>
      </c>
      <c r="AD38">
        <v>3</v>
      </c>
      <c r="AF38">
        <v>4</v>
      </c>
      <c r="AH38">
        <v>5</v>
      </c>
      <c r="AJ38">
        <v>5</v>
      </c>
      <c r="AN38">
        <v>2.8664299999999998</v>
      </c>
      <c r="AO38">
        <v>0.63524999999999998</v>
      </c>
      <c r="AP38">
        <v>1.14967</v>
      </c>
      <c r="AQ38">
        <v>1.7849200000000001</v>
      </c>
      <c r="AR38">
        <v>4.6513499999999999</v>
      </c>
      <c r="AS38">
        <v>4.8370000000000003E-2</v>
      </c>
      <c r="AT38">
        <v>2.1962000000000002</v>
      </c>
      <c r="AU38">
        <v>0.68115000000000003</v>
      </c>
      <c r="AV38">
        <v>0.31401000000000001</v>
      </c>
      <c r="AW38">
        <v>3.19136</v>
      </c>
      <c r="AX38">
        <v>2.7126000000000001</v>
      </c>
      <c r="AY38">
        <v>0.70126999999999995</v>
      </c>
      <c r="AZ38">
        <v>1.3780399999999999</v>
      </c>
      <c r="BA38">
        <v>4.6736599999999999</v>
      </c>
      <c r="BB38" s="30">
        <v>43619</v>
      </c>
      <c r="BC38">
        <v>17</v>
      </c>
      <c r="BD38">
        <v>16</v>
      </c>
      <c r="BE38">
        <v>1</v>
      </c>
      <c r="BF38">
        <v>112</v>
      </c>
      <c r="BG38">
        <v>1</v>
      </c>
      <c r="BH38">
        <v>0</v>
      </c>
      <c r="BI38">
        <v>112</v>
      </c>
      <c r="BJ38" s="30">
        <v>43208</v>
      </c>
      <c r="BK38">
        <v>3</v>
      </c>
      <c r="BL38">
        <v>1</v>
      </c>
      <c r="BM38">
        <v>2</v>
      </c>
      <c r="BN38">
        <v>28</v>
      </c>
      <c r="BO38">
        <v>1</v>
      </c>
      <c r="BP38">
        <v>0</v>
      </c>
      <c r="BQ38">
        <v>28</v>
      </c>
      <c r="BR38" s="30">
        <v>42789</v>
      </c>
      <c r="BS38">
        <v>5</v>
      </c>
      <c r="BT38">
        <v>5</v>
      </c>
      <c r="BU38">
        <v>0</v>
      </c>
      <c r="BV38">
        <v>1</v>
      </c>
      <c r="BW38">
        <v>24</v>
      </c>
      <c r="BX38">
        <v>0</v>
      </c>
      <c r="BY38">
        <v>24</v>
      </c>
      <c r="BZ38">
        <v>69.332999999999998</v>
      </c>
      <c r="CA38">
        <v>3</v>
      </c>
      <c r="CB38">
        <v>1</v>
      </c>
      <c r="CC38">
        <v>1</v>
      </c>
      <c r="CD38">
        <v>6633</v>
      </c>
      <c r="CE38">
        <v>0</v>
      </c>
      <c r="CF38">
        <v>1</v>
      </c>
      <c r="CG38" t="s">
        <v>957</v>
      </c>
      <c r="CH38" s="30">
        <v>43952</v>
      </c>
    </row>
    <row r="39" spans="1:86" x14ac:dyDescent="0.25">
      <c r="A39">
        <v>505474</v>
      </c>
      <c r="B39" t="s">
        <v>575</v>
      </c>
      <c r="C39" t="s">
        <v>576</v>
      </c>
      <c r="D39" t="s">
        <v>577</v>
      </c>
      <c r="E39" t="s">
        <v>265</v>
      </c>
      <c r="F39">
        <v>98370</v>
      </c>
      <c r="G39">
        <v>3607797500</v>
      </c>
      <c r="H39">
        <v>170</v>
      </c>
      <c r="I39" t="s">
        <v>400</v>
      </c>
      <c r="J39" t="s">
        <v>475</v>
      </c>
      <c r="K39">
        <v>190</v>
      </c>
      <c r="L39">
        <v>159.5</v>
      </c>
      <c r="M39" t="s">
        <v>430</v>
      </c>
      <c r="N39" t="b">
        <v>0</v>
      </c>
      <c r="O39" t="s">
        <v>578</v>
      </c>
      <c r="P39" s="30">
        <v>33786</v>
      </c>
      <c r="Q39" t="b">
        <v>0</v>
      </c>
      <c r="S39" t="b">
        <v>0</v>
      </c>
      <c r="T39" t="b">
        <v>0</v>
      </c>
      <c r="U39" t="b">
        <v>0</v>
      </c>
      <c r="V39" t="s">
        <v>440</v>
      </c>
      <c r="W39" t="s">
        <v>433</v>
      </c>
      <c r="X39">
        <v>5</v>
      </c>
      <c r="Z39">
        <v>4</v>
      </c>
      <c r="AB39">
        <v>5</v>
      </c>
      <c r="AD39">
        <v>5</v>
      </c>
      <c r="AF39">
        <v>4</v>
      </c>
      <c r="AH39">
        <v>4</v>
      </c>
      <c r="AJ39">
        <v>5</v>
      </c>
      <c r="AN39">
        <v>2.76979</v>
      </c>
      <c r="AO39">
        <v>0.62909000000000004</v>
      </c>
      <c r="AP39">
        <v>1.1881900000000001</v>
      </c>
      <c r="AQ39">
        <v>1.81728</v>
      </c>
      <c r="AR39">
        <v>4.5870699999999998</v>
      </c>
      <c r="AS39">
        <v>3.619E-2</v>
      </c>
      <c r="AT39">
        <v>2.5413899999999998</v>
      </c>
      <c r="AU39">
        <v>0.81755999999999995</v>
      </c>
      <c r="AV39">
        <v>0.34365000000000001</v>
      </c>
      <c r="AW39">
        <v>3.7025999999999999</v>
      </c>
      <c r="AX39">
        <v>2.26512</v>
      </c>
      <c r="AY39">
        <v>0.5786</v>
      </c>
      <c r="AZ39">
        <v>1.3013699999999999</v>
      </c>
      <c r="BA39">
        <v>3.9726699999999999</v>
      </c>
      <c r="BB39" s="30">
        <v>43720</v>
      </c>
      <c r="BC39">
        <v>18</v>
      </c>
      <c r="BD39">
        <v>18</v>
      </c>
      <c r="BE39">
        <v>2</v>
      </c>
      <c r="BF39">
        <v>92</v>
      </c>
      <c r="BG39">
        <v>1</v>
      </c>
      <c r="BH39">
        <v>0</v>
      </c>
      <c r="BI39">
        <v>92</v>
      </c>
      <c r="BJ39" s="30">
        <v>43361</v>
      </c>
      <c r="BK39">
        <v>16</v>
      </c>
      <c r="BL39">
        <v>16</v>
      </c>
      <c r="BM39">
        <v>0</v>
      </c>
      <c r="BN39">
        <v>68</v>
      </c>
      <c r="BO39">
        <v>1</v>
      </c>
      <c r="BP39">
        <v>0</v>
      </c>
      <c r="BQ39">
        <v>68</v>
      </c>
      <c r="BR39" s="30">
        <v>42978</v>
      </c>
      <c r="BS39">
        <v>8</v>
      </c>
      <c r="BT39">
        <v>8</v>
      </c>
      <c r="BU39">
        <v>1</v>
      </c>
      <c r="BV39">
        <v>1</v>
      </c>
      <c r="BW39">
        <v>64</v>
      </c>
      <c r="BX39">
        <v>0</v>
      </c>
      <c r="BY39">
        <v>64</v>
      </c>
      <c r="BZ39">
        <v>79.332999999999998</v>
      </c>
      <c r="CA39">
        <v>2</v>
      </c>
      <c r="CB39">
        <v>1</v>
      </c>
      <c r="CC39">
        <v>1</v>
      </c>
      <c r="CD39">
        <v>13635</v>
      </c>
      <c r="CE39">
        <v>0</v>
      </c>
      <c r="CF39">
        <v>1</v>
      </c>
      <c r="CG39" t="s">
        <v>579</v>
      </c>
      <c r="CH39" s="30">
        <v>43952</v>
      </c>
    </row>
    <row r="40" spans="1:86" x14ac:dyDescent="0.25">
      <c r="A40">
        <v>505476</v>
      </c>
      <c r="B40" t="s">
        <v>985</v>
      </c>
      <c r="C40" t="s">
        <v>986</v>
      </c>
      <c r="D40" t="s">
        <v>444</v>
      </c>
      <c r="E40" t="s">
        <v>265</v>
      </c>
      <c r="F40">
        <v>98112</v>
      </c>
      <c r="G40">
        <v>2063225300</v>
      </c>
      <c r="H40">
        <v>160</v>
      </c>
      <c r="I40" t="s">
        <v>390</v>
      </c>
      <c r="J40" t="s">
        <v>475</v>
      </c>
      <c r="K40">
        <v>35</v>
      </c>
      <c r="L40">
        <v>33.799999999999997</v>
      </c>
      <c r="M40" t="s">
        <v>430</v>
      </c>
      <c r="N40" t="b">
        <v>1</v>
      </c>
      <c r="O40" t="s">
        <v>987</v>
      </c>
      <c r="P40" s="30">
        <v>33780</v>
      </c>
      <c r="Q40" t="b">
        <v>0</v>
      </c>
      <c r="S40" t="b">
        <v>0</v>
      </c>
      <c r="T40" t="b">
        <v>0</v>
      </c>
      <c r="U40" t="b">
        <v>0</v>
      </c>
      <c r="V40" t="s">
        <v>440</v>
      </c>
      <c r="W40" t="s">
        <v>433</v>
      </c>
      <c r="X40">
        <v>5</v>
      </c>
      <c r="Z40">
        <v>5</v>
      </c>
      <c r="AB40">
        <v>4</v>
      </c>
      <c r="AD40">
        <v>4</v>
      </c>
      <c r="AG40">
        <v>2</v>
      </c>
      <c r="AH40">
        <v>5</v>
      </c>
      <c r="AJ40">
        <v>5</v>
      </c>
      <c r="AN40">
        <v>4.2336200000000002</v>
      </c>
      <c r="AO40">
        <v>0</v>
      </c>
      <c r="AP40">
        <v>5.2116199999999999</v>
      </c>
      <c r="AQ40">
        <v>5.2116199999999999</v>
      </c>
      <c r="AR40">
        <v>9.4452499999999997</v>
      </c>
      <c r="AS40">
        <v>0.13808999999999999</v>
      </c>
      <c r="AT40">
        <v>1.97875</v>
      </c>
      <c r="AU40">
        <v>0.73148000000000002</v>
      </c>
      <c r="AV40">
        <v>0.29304000000000002</v>
      </c>
      <c r="AW40">
        <v>3.00326</v>
      </c>
      <c r="AX40">
        <v>4.4466999999999999</v>
      </c>
      <c r="AY40">
        <v>0</v>
      </c>
      <c r="AZ40">
        <v>6.6938700000000004</v>
      </c>
      <c r="BA40">
        <v>10.08493</v>
      </c>
      <c r="BB40" s="30">
        <v>43630</v>
      </c>
      <c r="BC40">
        <v>3</v>
      </c>
      <c r="BD40">
        <v>3</v>
      </c>
      <c r="BE40">
        <v>0</v>
      </c>
      <c r="BF40">
        <v>12</v>
      </c>
      <c r="BG40">
        <v>1</v>
      </c>
      <c r="BH40">
        <v>0</v>
      </c>
      <c r="BI40">
        <v>12</v>
      </c>
      <c r="BJ40" s="30">
        <v>43242</v>
      </c>
      <c r="BK40">
        <v>4</v>
      </c>
      <c r="BL40">
        <v>4</v>
      </c>
      <c r="BM40">
        <v>1</v>
      </c>
      <c r="BN40">
        <v>20</v>
      </c>
      <c r="BO40">
        <v>1</v>
      </c>
      <c r="BP40">
        <v>0</v>
      </c>
      <c r="BQ40">
        <v>20</v>
      </c>
      <c r="BR40" s="30">
        <v>42842</v>
      </c>
      <c r="BS40">
        <v>8</v>
      </c>
      <c r="BT40">
        <v>8</v>
      </c>
      <c r="BU40">
        <v>0</v>
      </c>
      <c r="BV40">
        <v>1</v>
      </c>
      <c r="BW40">
        <v>48</v>
      </c>
      <c r="BX40">
        <v>0</v>
      </c>
      <c r="BY40">
        <v>48</v>
      </c>
      <c r="BZ40">
        <v>20.667000000000002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 t="s">
        <v>988</v>
      </c>
      <c r="CH40" s="30">
        <v>43952</v>
      </c>
    </row>
    <row r="41" spans="1:86" x14ac:dyDescent="0.25">
      <c r="A41">
        <v>505414</v>
      </c>
      <c r="B41" t="s">
        <v>1144</v>
      </c>
      <c r="C41" t="s">
        <v>1145</v>
      </c>
      <c r="D41" t="s">
        <v>528</v>
      </c>
      <c r="E41" t="s">
        <v>265</v>
      </c>
      <c r="F41">
        <v>99202</v>
      </c>
      <c r="G41">
        <v>5094745678</v>
      </c>
      <c r="H41">
        <v>310</v>
      </c>
      <c r="I41" t="s">
        <v>396</v>
      </c>
      <c r="J41" t="s">
        <v>475</v>
      </c>
      <c r="K41">
        <v>162</v>
      </c>
      <c r="L41">
        <v>99.1</v>
      </c>
      <c r="M41" t="s">
        <v>430</v>
      </c>
      <c r="N41" t="b">
        <v>0</v>
      </c>
      <c r="O41" t="s">
        <v>1146</v>
      </c>
      <c r="P41" s="30">
        <v>33761</v>
      </c>
      <c r="Q41" t="b">
        <v>0</v>
      </c>
      <c r="S41" t="b">
        <v>1</v>
      </c>
      <c r="T41" t="b">
        <v>0</v>
      </c>
      <c r="U41" t="b">
        <v>0</v>
      </c>
      <c r="V41" t="s">
        <v>440</v>
      </c>
      <c r="W41" t="s">
        <v>433</v>
      </c>
      <c r="X41">
        <v>3</v>
      </c>
      <c r="Z41">
        <v>2</v>
      </c>
      <c r="AB41">
        <v>3</v>
      </c>
      <c r="AD41">
        <v>2</v>
      </c>
      <c r="AF41">
        <v>4</v>
      </c>
      <c r="AH41">
        <v>4</v>
      </c>
      <c r="AJ41">
        <v>5</v>
      </c>
      <c r="AN41">
        <v>2.0668299999999999</v>
      </c>
      <c r="AO41">
        <v>0.54717000000000005</v>
      </c>
      <c r="AP41">
        <v>1.2488999999999999</v>
      </c>
      <c r="AQ41">
        <v>1.7960700000000001</v>
      </c>
      <c r="AR41">
        <v>3.8629099999999998</v>
      </c>
      <c r="AS41">
        <v>0.29374</v>
      </c>
      <c r="AT41">
        <v>2.0361699999999998</v>
      </c>
      <c r="AU41">
        <v>0.79962999999999995</v>
      </c>
      <c r="AV41">
        <v>0.43142000000000003</v>
      </c>
      <c r="AW41">
        <v>3.26722</v>
      </c>
      <c r="AX41">
        <v>2.1096400000000002</v>
      </c>
      <c r="AY41">
        <v>0.51453000000000004</v>
      </c>
      <c r="AZ41">
        <v>1.0895699999999999</v>
      </c>
      <c r="BA41">
        <v>3.7913000000000001</v>
      </c>
      <c r="BB41" s="30">
        <v>43517</v>
      </c>
      <c r="BC41">
        <v>36</v>
      </c>
      <c r="BD41">
        <v>25</v>
      </c>
      <c r="BE41">
        <v>11</v>
      </c>
      <c r="BF41">
        <v>224</v>
      </c>
      <c r="BG41">
        <v>1</v>
      </c>
      <c r="BH41">
        <v>0</v>
      </c>
      <c r="BI41">
        <v>224</v>
      </c>
      <c r="BJ41" s="30">
        <v>43090</v>
      </c>
      <c r="BK41">
        <v>21</v>
      </c>
      <c r="BL41">
        <v>16</v>
      </c>
      <c r="BM41">
        <v>5</v>
      </c>
      <c r="BN41">
        <v>112</v>
      </c>
      <c r="BO41">
        <v>1</v>
      </c>
      <c r="BP41">
        <v>0</v>
      </c>
      <c r="BQ41">
        <v>112</v>
      </c>
      <c r="BR41" s="30">
        <v>42779</v>
      </c>
      <c r="BS41">
        <v>23</v>
      </c>
      <c r="BT41">
        <v>19</v>
      </c>
      <c r="BU41">
        <v>4</v>
      </c>
      <c r="BV41">
        <v>1</v>
      </c>
      <c r="BW41">
        <v>180</v>
      </c>
      <c r="BX41">
        <v>0</v>
      </c>
      <c r="BY41">
        <v>180</v>
      </c>
      <c r="BZ41">
        <v>179.333</v>
      </c>
      <c r="CA41">
        <v>9</v>
      </c>
      <c r="CB41">
        <v>5</v>
      </c>
      <c r="CC41">
        <v>1</v>
      </c>
      <c r="CD41">
        <v>31307</v>
      </c>
      <c r="CE41">
        <v>0</v>
      </c>
      <c r="CF41">
        <v>1</v>
      </c>
      <c r="CG41" t="s">
        <v>1147</v>
      </c>
      <c r="CH41" s="30">
        <v>43952</v>
      </c>
    </row>
    <row r="42" spans="1:86" x14ac:dyDescent="0.25">
      <c r="A42">
        <v>505473</v>
      </c>
      <c r="B42" t="s">
        <v>826</v>
      </c>
      <c r="C42" t="s">
        <v>827</v>
      </c>
      <c r="D42" t="s">
        <v>828</v>
      </c>
      <c r="E42" t="s">
        <v>265</v>
      </c>
      <c r="F42">
        <v>98467</v>
      </c>
      <c r="G42">
        <v>2535667166</v>
      </c>
      <c r="H42">
        <v>260</v>
      </c>
      <c r="I42" t="s">
        <v>399</v>
      </c>
      <c r="J42" t="s">
        <v>451</v>
      </c>
      <c r="K42">
        <v>120</v>
      </c>
      <c r="L42">
        <v>102.1</v>
      </c>
      <c r="M42" t="s">
        <v>430</v>
      </c>
      <c r="N42" t="b">
        <v>0</v>
      </c>
      <c r="O42" t="s">
        <v>829</v>
      </c>
      <c r="P42" s="30">
        <v>33725</v>
      </c>
      <c r="Q42" t="b">
        <v>0</v>
      </c>
      <c r="R42" t="s">
        <v>791</v>
      </c>
      <c r="S42" t="b">
        <v>1</v>
      </c>
      <c r="T42" t="b">
        <v>0</v>
      </c>
      <c r="U42" t="b">
        <v>0</v>
      </c>
      <c r="V42" t="s">
        <v>440</v>
      </c>
      <c r="W42" t="s">
        <v>433</v>
      </c>
      <c r="X42">
        <v>1</v>
      </c>
      <c r="Z42">
        <v>1</v>
      </c>
      <c r="AB42">
        <v>3</v>
      </c>
      <c r="AD42">
        <v>5</v>
      </c>
      <c r="AF42">
        <v>2</v>
      </c>
      <c r="AH42">
        <v>3</v>
      </c>
      <c r="AJ42">
        <v>3</v>
      </c>
      <c r="AN42">
        <v>2.22444</v>
      </c>
      <c r="AO42">
        <v>0.72658</v>
      </c>
      <c r="AP42">
        <v>0.61890000000000001</v>
      </c>
      <c r="AQ42">
        <v>1.3454699999999999</v>
      </c>
      <c r="AR42">
        <v>3.5699200000000002</v>
      </c>
      <c r="AS42">
        <v>7.5200000000000003E-2</v>
      </c>
      <c r="AT42">
        <v>2.22512</v>
      </c>
      <c r="AU42">
        <v>0.78305000000000002</v>
      </c>
      <c r="AV42">
        <v>0.38063000000000002</v>
      </c>
      <c r="AW42">
        <v>3.3888099999999999</v>
      </c>
      <c r="AX42">
        <v>2.0777000000000001</v>
      </c>
      <c r="AY42">
        <v>0.69771000000000005</v>
      </c>
      <c r="AZ42">
        <v>0.61199000000000003</v>
      </c>
      <c r="BA42">
        <v>3.3780399999999999</v>
      </c>
      <c r="BB42" s="30">
        <v>43448</v>
      </c>
      <c r="BC42">
        <v>39</v>
      </c>
      <c r="BD42">
        <v>8</v>
      </c>
      <c r="BE42">
        <v>31</v>
      </c>
      <c r="BF42">
        <v>921</v>
      </c>
      <c r="BG42">
        <v>1</v>
      </c>
      <c r="BH42">
        <v>0</v>
      </c>
      <c r="BI42">
        <v>921</v>
      </c>
      <c r="BJ42" s="30">
        <v>43089</v>
      </c>
      <c r="BK42">
        <v>21</v>
      </c>
      <c r="BL42">
        <v>11</v>
      </c>
      <c r="BM42">
        <v>10</v>
      </c>
      <c r="BN42">
        <v>245</v>
      </c>
      <c r="BO42">
        <v>1</v>
      </c>
      <c r="BP42">
        <v>0</v>
      </c>
      <c r="BQ42">
        <v>245</v>
      </c>
      <c r="BR42" s="30">
        <v>42747</v>
      </c>
      <c r="BS42">
        <v>27</v>
      </c>
      <c r="BT42">
        <v>26</v>
      </c>
      <c r="BU42">
        <v>1</v>
      </c>
      <c r="BV42">
        <v>1</v>
      </c>
      <c r="BW42">
        <v>345</v>
      </c>
      <c r="BX42">
        <v>0</v>
      </c>
      <c r="BY42">
        <v>345</v>
      </c>
      <c r="BZ42">
        <v>599.66700000000003</v>
      </c>
      <c r="CA42">
        <v>38</v>
      </c>
      <c r="CB42">
        <v>38</v>
      </c>
      <c r="CC42">
        <v>3</v>
      </c>
      <c r="CD42">
        <v>153102</v>
      </c>
      <c r="CE42">
        <v>0</v>
      </c>
      <c r="CF42">
        <v>3</v>
      </c>
      <c r="CG42" t="s">
        <v>830</v>
      </c>
      <c r="CH42" s="30">
        <v>43952</v>
      </c>
    </row>
    <row r="43" spans="1:86" x14ac:dyDescent="0.25">
      <c r="A43">
        <v>505475</v>
      </c>
      <c r="B43" t="s">
        <v>1262</v>
      </c>
      <c r="C43" t="s">
        <v>1263</v>
      </c>
      <c r="D43" t="s">
        <v>450</v>
      </c>
      <c r="E43" t="s">
        <v>265</v>
      </c>
      <c r="F43">
        <v>98198</v>
      </c>
      <c r="G43">
        <v>2068243663</v>
      </c>
      <c r="H43">
        <v>160</v>
      </c>
      <c r="I43" t="s">
        <v>390</v>
      </c>
      <c r="J43" t="s">
        <v>475</v>
      </c>
      <c r="K43">
        <v>148</v>
      </c>
      <c r="L43">
        <v>120.8</v>
      </c>
      <c r="M43" t="s">
        <v>430</v>
      </c>
      <c r="N43" t="b">
        <v>0</v>
      </c>
      <c r="O43" t="s">
        <v>1264</v>
      </c>
      <c r="P43" s="30">
        <v>33725</v>
      </c>
      <c r="Q43" t="b">
        <v>1</v>
      </c>
      <c r="S43" t="b">
        <v>0</v>
      </c>
      <c r="T43" t="b">
        <v>0</v>
      </c>
      <c r="U43" t="b">
        <v>0</v>
      </c>
      <c r="V43" t="s">
        <v>440</v>
      </c>
      <c r="W43" t="s">
        <v>433</v>
      </c>
      <c r="X43">
        <v>4</v>
      </c>
      <c r="Z43">
        <v>2</v>
      </c>
      <c r="AB43">
        <v>5</v>
      </c>
      <c r="AD43">
        <v>5</v>
      </c>
      <c r="AF43">
        <v>5</v>
      </c>
      <c r="AH43">
        <v>4</v>
      </c>
      <c r="AJ43">
        <v>4</v>
      </c>
      <c r="AN43">
        <v>2.80796</v>
      </c>
      <c r="AO43">
        <v>0.85160000000000002</v>
      </c>
      <c r="AP43">
        <v>0.80515999999999999</v>
      </c>
      <c r="AQ43">
        <v>1.65676</v>
      </c>
      <c r="AR43">
        <v>4.4647199999999998</v>
      </c>
      <c r="AS43">
        <v>3.4389999999999997E-2</v>
      </c>
      <c r="AT43">
        <v>2.67456</v>
      </c>
      <c r="AU43">
        <v>0.84743999999999997</v>
      </c>
      <c r="AV43">
        <v>0.37289</v>
      </c>
      <c r="AW43">
        <v>3.8948900000000002</v>
      </c>
      <c r="AX43">
        <v>2.1819899999999999</v>
      </c>
      <c r="AY43">
        <v>0.75563999999999998</v>
      </c>
      <c r="AZ43">
        <v>0.81269999999999998</v>
      </c>
      <c r="BA43">
        <v>3.6758000000000002</v>
      </c>
      <c r="BB43" s="30">
        <v>43630</v>
      </c>
      <c r="BC43">
        <v>27</v>
      </c>
      <c r="BD43">
        <v>25</v>
      </c>
      <c r="BE43">
        <v>2</v>
      </c>
      <c r="BF43">
        <v>204</v>
      </c>
      <c r="BG43">
        <v>1</v>
      </c>
      <c r="BH43">
        <v>0</v>
      </c>
      <c r="BI43">
        <v>204</v>
      </c>
      <c r="BJ43" s="30">
        <v>43185</v>
      </c>
      <c r="BK43">
        <v>20</v>
      </c>
      <c r="BL43">
        <v>18</v>
      </c>
      <c r="BM43">
        <v>2</v>
      </c>
      <c r="BN43">
        <v>88</v>
      </c>
      <c r="BO43">
        <v>1</v>
      </c>
      <c r="BP43">
        <v>0</v>
      </c>
      <c r="BQ43">
        <v>88</v>
      </c>
      <c r="BR43" s="30">
        <v>42710</v>
      </c>
      <c r="BS43">
        <v>16</v>
      </c>
      <c r="BT43">
        <v>14</v>
      </c>
      <c r="BU43">
        <v>2</v>
      </c>
      <c r="BV43">
        <v>1</v>
      </c>
      <c r="BW43">
        <v>68</v>
      </c>
      <c r="BX43">
        <v>0</v>
      </c>
      <c r="BY43">
        <v>68</v>
      </c>
      <c r="BZ43">
        <v>142.667</v>
      </c>
      <c r="CA43">
        <v>5</v>
      </c>
      <c r="CB43">
        <v>2</v>
      </c>
      <c r="CC43">
        <v>0</v>
      </c>
      <c r="CD43">
        <v>0</v>
      </c>
      <c r="CE43">
        <v>0</v>
      </c>
      <c r="CF43">
        <v>0</v>
      </c>
      <c r="CG43" t="s">
        <v>1265</v>
      </c>
      <c r="CH43" s="30">
        <v>43952</v>
      </c>
    </row>
    <row r="44" spans="1:86" x14ac:dyDescent="0.25">
      <c r="A44">
        <v>505470</v>
      </c>
      <c r="B44" t="s">
        <v>930</v>
      </c>
      <c r="C44" t="s">
        <v>931</v>
      </c>
      <c r="D44" t="s">
        <v>444</v>
      </c>
      <c r="E44" t="s">
        <v>265</v>
      </c>
      <c r="F44">
        <v>98103</v>
      </c>
      <c r="G44">
        <v>2066327400</v>
      </c>
      <c r="H44">
        <v>160</v>
      </c>
      <c r="I44" t="s">
        <v>390</v>
      </c>
      <c r="J44" t="s">
        <v>736</v>
      </c>
      <c r="K44">
        <v>116</v>
      </c>
      <c r="L44">
        <v>102.4</v>
      </c>
      <c r="M44" t="s">
        <v>430</v>
      </c>
      <c r="N44" t="b">
        <v>0</v>
      </c>
      <c r="O44" t="s">
        <v>932</v>
      </c>
      <c r="P44" s="30">
        <v>33664</v>
      </c>
      <c r="Q44" t="b">
        <v>0</v>
      </c>
      <c r="S44" t="b">
        <v>0</v>
      </c>
      <c r="T44" t="b">
        <v>0</v>
      </c>
      <c r="U44" t="b">
        <v>0</v>
      </c>
      <c r="V44" t="s">
        <v>440</v>
      </c>
      <c r="W44" t="s">
        <v>433</v>
      </c>
      <c r="X44">
        <v>5</v>
      </c>
      <c r="Z44">
        <v>3</v>
      </c>
      <c r="AB44">
        <v>5</v>
      </c>
      <c r="AD44">
        <v>5</v>
      </c>
      <c r="AF44">
        <v>5</v>
      </c>
      <c r="AH44">
        <v>5</v>
      </c>
      <c r="AJ44">
        <v>5</v>
      </c>
      <c r="AN44">
        <v>3.0124900000000001</v>
      </c>
      <c r="AO44">
        <v>0.61577999999999999</v>
      </c>
      <c r="AP44">
        <v>1.1732499999999999</v>
      </c>
      <c r="AQ44">
        <v>1.7890299999999999</v>
      </c>
      <c r="AR44">
        <v>4.80152</v>
      </c>
      <c r="AS44">
        <v>0.12833</v>
      </c>
      <c r="AT44">
        <v>2.4558599999999999</v>
      </c>
      <c r="AU44">
        <v>0.86673</v>
      </c>
      <c r="AV44">
        <v>0.40389000000000003</v>
      </c>
      <c r="AW44">
        <v>3.7264699999999999</v>
      </c>
      <c r="AX44">
        <v>2.54941</v>
      </c>
      <c r="AY44">
        <v>0.53422999999999998</v>
      </c>
      <c r="AZ44">
        <v>1.0933600000000001</v>
      </c>
      <c r="BA44">
        <v>4.1317599999999999</v>
      </c>
      <c r="BB44" s="30">
        <v>43741</v>
      </c>
      <c r="BC44">
        <v>14</v>
      </c>
      <c r="BD44">
        <v>12</v>
      </c>
      <c r="BE44">
        <v>2</v>
      </c>
      <c r="BF44">
        <v>72</v>
      </c>
      <c r="BG44">
        <v>1</v>
      </c>
      <c r="BH44">
        <v>0</v>
      </c>
      <c r="BI44">
        <v>72</v>
      </c>
      <c r="BJ44" s="30">
        <v>43256</v>
      </c>
      <c r="BK44">
        <v>20</v>
      </c>
      <c r="BL44">
        <v>19</v>
      </c>
      <c r="BM44">
        <v>3</v>
      </c>
      <c r="BN44">
        <v>104</v>
      </c>
      <c r="BO44">
        <v>1</v>
      </c>
      <c r="BP44">
        <v>0</v>
      </c>
      <c r="BQ44">
        <v>104</v>
      </c>
      <c r="BR44" s="30">
        <v>42856</v>
      </c>
      <c r="BS44">
        <v>14</v>
      </c>
      <c r="BT44">
        <v>11</v>
      </c>
      <c r="BU44">
        <v>3</v>
      </c>
      <c r="BV44">
        <v>1</v>
      </c>
      <c r="BW44">
        <v>108</v>
      </c>
      <c r="BX44">
        <v>0</v>
      </c>
      <c r="BY44">
        <v>108</v>
      </c>
      <c r="BZ44">
        <v>88.667000000000002</v>
      </c>
      <c r="CA44">
        <v>1</v>
      </c>
      <c r="CB44">
        <v>4</v>
      </c>
      <c r="CC44">
        <v>1</v>
      </c>
      <c r="CD44">
        <v>14307</v>
      </c>
      <c r="CE44">
        <v>0</v>
      </c>
      <c r="CF44">
        <v>1</v>
      </c>
      <c r="CG44" t="s">
        <v>933</v>
      </c>
      <c r="CH44" s="30">
        <v>43952</v>
      </c>
    </row>
    <row r="45" spans="1:86" x14ac:dyDescent="0.25">
      <c r="A45">
        <v>505441</v>
      </c>
      <c r="B45" t="s">
        <v>1093</v>
      </c>
      <c r="C45" t="s">
        <v>1094</v>
      </c>
      <c r="D45" t="s">
        <v>528</v>
      </c>
      <c r="E45" t="s">
        <v>265</v>
      </c>
      <c r="F45">
        <v>99205</v>
      </c>
      <c r="G45">
        <v>5093286030</v>
      </c>
      <c r="H45">
        <v>310</v>
      </c>
      <c r="I45" t="s">
        <v>396</v>
      </c>
      <c r="J45" t="s">
        <v>429</v>
      </c>
      <c r="K45">
        <v>101</v>
      </c>
      <c r="L45">
        <v>91.1</v>
      </c>
      <c r="M45" t="s">
        <v>430</v>
      </c>
      <c r="N45" t="b">
        <v>0</v>
      </c>
      <c r="O45" t="s">
        <v>1095</v>
      </c>
      <c r="P45" s="30">
        <v>33664</v>
      </c>
      <c r="Q45" t="b">
        <v>0</v>
      </c>
      <c r="S45" t="b">
        <v>1</v>
      </c>
      <c r="T45" t="b">
        <v>0</v>
      </c>
      <c r="U45" t="b">
        <v>0</v>
      </c>
      <c r="V45" t="s">
        <v>440</v>
      </c>
      <c r="W45" t="s">
        <v>433</v>
      </c>
      <c r="X45">
        <v>3</v>
      </c>
      <c r="Z45">
        <v>2</v>
      </c>
      <c r="AB45">
        <v>4</v>
      </c>
      <c r="AD45">
        <v>4</v>
      </c>
      <c r="AF45">
        <v>4</v>
      </c>
      <c r="AH45">
        <v>4</v>
      </c>
      <c r="AJ45">
        <v>5</v>
      </c>
      <c r="AN45">
        <v>2.1909200000000002</v>
      </c>
      <c r="AO45">
        <v>0.55345999999999995</v>
      </c>
      <c r="AP45">
        <v>0.86634999999999995</v>
      </c>
      <c r="AQ45">
        <v>1.41981</v>
      </c>
      <c r="AR45">
        <v>3.6107399999999998</v>
      </c>
      <c r="AS45">
        <v>5.1040000000000002E-2</v>
      </c>
      <c r="AT45">
        <v>2.11435</v>
      </c>
      <c r="AU45">
        <v>0.70406000000000002</v>
      </c>
      <c r="AV45">
        <v>0.31030000000000002</v>
      </c>
      <c r="AW45">
        <v>3.1287199999999999</v>
      </c>
      <c r="AX45">
        <v>2.1536</v>
      </c>
      <c r="AY45">
        <v>0.59109999999999996</v>
      </c>
      <c r="AZ45">
        <v>1.0508500000000001</v>
      </c>
      <c r="BA45">
        <v>3.7006899999999998</v>
      </c>
      <c r="BB45" s="30">
        <v>43713</v>
      </c>
      <c r="BC45">
        <v>20</v>
      </c>
      <c r="BD45">
        <v>18</v>
      </c>
      <c r="BE45">
        <v>2</v>
      </c>
      <c r="BF45">
        <v>148</v>
      </c>
      <c r="BG45">
        <v>1</v>
      </c>
      <c r="BH45">
        <v>0</v>
      </c>
      <c r="BI45">
        <v>148</v>
      </c>
      <c r="BJ45" s="30">
        <v>43390</v>
      </c>
      <c r="BK45">
        <v>18</v>
      </c>
      <c r="BL45">
        <v>12</v>
      </c>
      <c r="BM45">
        <v>6</v>
      </c>
      <c r="BN45">
        <v>112</v>
      </c>
      <c r="BO45">
        <v>1</v>
      </c>
      <c r="BP45">
        <v>0</v>
      </c>
      <c r="BQ45">
        <v>112</v>
      </c>
      <c r="BR45" s="30">
        <v>43048</v>
      </c>
      <c r="BS45">
        <v>20</v>
      </c>
      <c r="BT45">
        <v>18</v>
      </c>
      <c r="BU45">
        <v>4</v>
      </c>
      <c r="BV45">
        <v>1</v>
      </c>
      <c r="BW45">
        <v>215</v>
      </c>
      <c r="BX45">
        <v>0</v>
      </c>
      <c r="BY45">
        <v>215</v>
      </c>
      <c r="BZ45">
        <v>147.167</v>
      </c>
      <c r="CA45">
        <v>7</v>
      </c>
      <c r="CB45">
        <v>2</v>
      </c>
      <c r="CC45">
        <v>2</v>
      </c>
      <c r="CD45">
        <v>55754</v>
      </c>
      <c r="CE45">
        <v>0</v>
      </c>
      <c r="CF45">
        <v>2</v>
      </c>
      <c r="CG45" t="s">
        <v>1096</v>
      </c>
      <c r="CH45" s="30">
        <v>43952</v>
      </c>
    </row>
    <row r="46" spans="1:86" x14ac:dyDescent="0.25">
      <c r="A46">
        <v>505469</v>
      </c>
      <c r="B46" t="s">
        <v>993</v>
      </c>
      <c r="C46" t="s">
        <v>994</v>
      </c>
      <c r="D46" t="s">
        <v>444</v>
      </c>
      <c r="E46" t="s">
        <v>265</v>
      </c>
      <c r="F46">
        <v>98104</v>
      </c>
      <c r="G46">
        <v>2064071700</v>
      </c>
      <c r="H46">
        <v>160</v>
      </c>
      <c r="I46" t="s">
        <v>390</v>
      </c>
      <c r="J46" t="s">
        <v>475</v>
      </c>
      <c r="K46">
        <v>34</v>
      </c>
      <c r="L46">
        <v>33.299999999999997</v>
      </c>
      <c r="M46" t="s">
        <v>430</v>
      </c>
      <c r="N46" t="b">
        <v>0</v>
      </c>
      <c r="O46" t="s">
        <v>763</v>
      </c>
      <c r="P46" s="30">
        <v>33619</v>
      </c>
      <c r="Q46" t="b">
        <v>1</v>
      </c>
      <c r="S46" t="b">
        <v>0</v>
      </c>
      <c r="T46" t="b">
        <v>0</v>
      </c>
      <c r="U46" t="b">
        <v>0</v>
      </c>
      <c r="V46" t="s">
        <v>535</v>
      </c>
      <c r="W46" t="s">
        <v>433</v>
      </c>
      <c r="X46">
        <v>5</v>
      </c>
      <c r="Z46">
        <v>4</v>
      </c>
      <c r="AB46">
        <v>5</v>
      </c>
      <c r="AD46">
        <v>5</v>
      </c>
      <c r="AF46">
        <v>5</v>
      </c>
      <c r="AH46">
        <v>4</v>
      </c>
      <c r="AJ46">
        <v>4</v>
      </c>
      <c r="AN46">
        <v>3.5225399999999998</v>
      </c>
      <c r="AO46">
        <v>0.83270999999999995</v>
      </c>
      <c r="AP46">
        <v>1.1985600000000001</v>
      </c>
      <c r="AQ46">
        <v>2.0312800000000002</v>
      </c>
      <c r="AR46">
        <v>5.55382</v>
      </c>
      <c r="AS46">
        <v>0.15218999999999999</v>
      </c>
      <c r="AT46">
        <v>2.2116899999999999</v>
      </c>
      <c r="AU46">
        <v>0.92095000000000005</v>
      </c>
      <c r="AV46">
        <v>0.50111000000000006</v>
      </c>
      <c r="AW46">
        <v>3.63375</v>
      </c>
      <c r="AX46">
        <v>3.3101600000000002</v>
      </c>
      <c r="AY46">
        <v>0.67989999999999995</v>
      </c>
      <c r="AZ46">
        <v>0.90022999999999997</v>
      </c>
      <c r="BA46">
        <v>4.9010600000000002</v>
      </c>
      <c r="BB46" s="30">
        <v>43495</v>
      </c>
      <c r="BC46">
        <v>16</v>
      </c>
      <c r="BD46">
        <v>12</v>
      </c>
      <c r="BE46">
        <v>4</v>
      </c>
      <c r="BF46">
        <v>80</v>
      </c>
      <c r="BG46">
        <v>1</v>
      </c>
      <c r="BH46">
        <v>0</v>
      </c>
      <c r="BI46">
        <v>80</v>
      </c>
      <c r="BJ46" s="30">
        <v>43164</v>
      </c>
      <c r="BK46">
        <v>12</v>
      </c>
      <c r="BL46">
        <v>10</v>
      </c>
      <c r="BM46">
        <v>2</v>
      </c>
      <c r="BN46">
        <v>76</v>
      </c>
      <c r="BO46">
        <v>1</v>
      </c>
      <c r="BP46">
        <v>0</v>
      </c>
      <c r="BQ46">
        <v>76</v>
      </c>
      <c r="BR46" s="30">
        <v>42690</v>
      </c>
      <c r="BS46">
        <v>3</v>
      </c>
      <c r="BT46">
        <v>3</v>
      </c>
      <c r="BU46">
        <v>0</v>
      </c>
      <c r="BV46">
        <v>1</v>
      </c>
      <c r="BW46">
        <v>12</v>
      </c>
      <c r="BX46">
        <v>0</v>
      </c>
      <c r="BY46">
        <v>12</v>
      </c>
      <c r="BZ46">
        <v>67.332999999999998</v>
      </c>
      <c r="CA46">
        <v>2</v>
      </c>
      <c r="CB46">
        <v>4</v>
      </c>
      <c r="CC46">
        <v>1</v>
      </c>
      <c r="CD46">
        <v>6500</v>
      </c>
      <c r="CE46">
        <v>0</v>
      </c>
      <c r="CF46">
        <v>1</v>
      </c>
      <c r="CG46" t="s">
        <v>995</v>
      </c>
      <c r="CH46" s="30">
        <v>43952</v>
      </c>
    </row>
    <row r="47" spans="1:86" x14ac:dyDescent="0.25">
      <c r="A47">
        <v>505463</v>
      </c>
      <c r="B47" t="s">
        <v>435</v>
      </c>
      <c r="C47" t="s">
        <v>436</v>
      </c>
      <c r="D47" t="s">
        <v>437</v>
      </c>
      <c r="E47" t="s">
        <v>265</v>
      </c>
      <c r="F47">
        <v>98203</v>
      </c>
      <c r="G47">
        <v>4253534040</v>
      </c>
      <c r="H47">
        <v>300</v>
      </c>
      <c r="I47" t="s">
        <v>392</v>
      </c>
      <c r="J47" t="s">
        <v>438</v>
      </c>
      <c r="K47">
        <v>59</v>
      </c>
      <c r="L47">
        <v>42.2</v>
      </c>
      <c r="M47" t="s">
        <v>430</v>
      </c>
      <c r="N47" t="b">
        <v>0</v>
      </c>
      <c r="O47" t="s">
        <v>439</v>
      </c>
      <c r="P47" s="30">
        <v>33604</v>
      </c>
      <c r="Q47" t="b">
        <v>0</v>
      </c>
      <c r="S47" t="b">
        <v>0</v>
      </c>
      <c r="T47" t="b">
        <v>0</v>
      </c>
      <c r="U47" t="b">
        <v>0</v>
      </c>
      <c r="V47" t="s">
        <v>440</v>
      </c>
      <c r="W47" t="s">
        <v>433</v>
      </c>
      <c r="X47">
        <v>5</v>
      </c>
      <c r="Z47">
        <v>3</v>
      </c>
      <c r="AB47">
        <v>5</v>
      </c>
      <c r="AD47">
        <v>5</v>
      </c>
      <c r="AF47">
        <v>5</v>
      </c>
      <c r="AH47">
        <v>4</v>
      </c>
      <c r="AJ47">
        <v>4</v>
      </c>
      <c r="AN47">
        <v>2.6318000000000001</v>
      </c>
      <c r="AO47">
        <v>1.06097</v>
      </c>
      <c r="AP47">
        <v>0.88622999999999996</v>
      </c>
      <c r="AQ47">
        <v>1.9472</v>
      </c>
      <c r="AR47">
        <v>4.5789999999999997</v>
      </c>
      <c r="AS47">
        <v>4.7829999999999998E-2</v>
      </c>
      <c r="AT47">
        <v>2.64025</v>
      </c>
      <c r="AU47">
        <v>0.80225000000000002</v>
      </c>
      <c r="AV47">
        <v>0.35747000000000001</v>
      </c>
      <c r="AW47">
        <v>3.7999700000000001</v>
      </c>
      <c r="AX47">
        <v>2.0716899999999998</v>
      </c>
      <c r="AY47">
        <v>0.99443000000000004</v>
      </c>
      <c r="AZ47">
        <v>0.93313000000000001</v>
      </c>
      <c r="BA47">
        <v>3.8640599999999998</v>
      </c>
      <c r="BB47" s="30">
        <v>43681</v>
      </c>
      <c r="BC47">
        <v>27</v>
      </c>
      <c r="BD47">
        <v>27</v>
      </c>
      <c r="BE47">
        <v>0</v>
      </c>
      <c r="BF47">
        <v>160</v>
      </c>
      <c r="BG47">
        <v>1</v>
      </c>
      <c r="BH47">
        <v>0</v>
      </c>
      <c r="BI47">
        <v>160</v>
      </c>
      <c r="BJ47" s="30">
        <v>43229</v>
      </c>
      <c r="BK47">
        <v>19</v>
      </c>
      <c r="BL47">
        <v>10</v>
      </c>
      <c r="BM47">
        <v>9</v>
      </c>
      <c r="BN47">
        <v>80</v>
      </c>
      <c r="BO47">
        <v>1</v>
      </c>
      <c r="BP47">
        <v>0</v>
      </c>
      <c r="BQ47">
        <v>80</v>
      </c>
      <c r="BR47" s="30">
        <v>42822</v>
      </c>
      <c r="BS47">
        <v>14</v>
      </c>
      <c r="BT47">
        <v>12</v>
      </c>
      <c r="BU47">
        <v>2</v>
      </c>
      <c r="BV47">
        <v>1</v>
      </c>
      <c r="BW47">
        <v>48</v>
      </c>
      <c r="BX47">
        <v>0</v>
      </c>
      <c r="BY47">
        <v>48</v>
      </c>
      <c r="BZ47">
        <v>114.667</v>
      </c>
      <c r="CA47">
        <v>7</v>
      </c>
      <c r="CB47">
        <v>2</v>
      </c>
      <c r="CC47">
        <v>0</v>
      </c>
      <c r="CD47">
        <v>0</v>
      </c>
      <c r="CE47">
        <v>0</v>
      </c>
      <c r="CF47">
        <v>0</v>
      </c>
      <c r="CG47" t="s">
        <v>441</v>
      </c>
      <c r="CH47" s="30">
        <v>43952</v>
      </c>
    </row>
    <row r="48" spans="1:86" x14ac:dyDescent="0.25">
      <c r="A48">
        <v>505416</v>
      </c>
      <c r="B48" t="s">
        <v>473</v>
      </c>
      <c r="C48" t="s">
        <v>474</v>
      </c>
      <c r="D48" t="s">
        <v>444</v>
      </c>
      <c r="E48" t="s">
        <v>265</v>
      </c>
      <c r="F48">
        <v>98133</v>
      </c>
      <c r="G48">
        <v>2063641300</v>
      </c>
      <c r="H48">
        <v>160</v>
      </c>
      <c r="I48" t="s">
        <v>390</v>
      </c>
      <c r="J48" t="s">
        <v>475</v>
      </c>
      <c r="K48">
        <v>211</v>
      </c>
      <c r="L48">
        <v>142.1</v>
      </c>
      <c r="M48" t="s">
        <v>430</v>
      </c>
      <c r="N48" t="b">
        <v>0</v>
      </c>
      <c r="O48" t="s">
        <v>473</v>
      </c>
      <c r="P48" s="30">
        <v>33604</v>
      </c>
      <c r="Q48" t="b">
        <v>0</v>
      </c>
      <c r="S48" t="b">
        <v>1</v>
      </c>
      <c r="T48" t="b">
        <v>0</v>
      </c>
      <c r="U48" t="b">
        <v>0</v>
      </c>
      <c r="V48" t="s">
        <v>440</v>
      </c>
      <c r="W48" t="s">
        <v>433</v>
      </c>
      <c r="X48">
        <v>2</v>
      </c>
      <c r="Z48">
        <v>1</v>
      </c>
      <c r="AB48">
        <v>5</v>
      </c>
      <c r="AD48">
        <v>5</v>
      </c>
      <c r="AF48">
        <v>5</v>
      </c>
      <c r="AH48">
        <v>5</v>
      </c>
      <c r="AJ48">
        <v>5</v>
      </c>
      <c r="AN48">
        <v>2.97742</v>
      </c>
      <c r="AO48">
        <v>0.53152999999999995</v>
      </c>
      <c r="AP48">
        <v>1.1808099999999999</v>
      </c>
      <c r="AQ48">
        <v>1.71235</v>
      </c>
      <c r="AR48">
        <v>4.6897599999999997</v>
      </c>
      <c r="AS48">
        <v>4.4679999999999997E-2</v>
      </c>
      <c r="AT48">
        <v>2.4047000000000001</v>
      </c>
      <c r="AU48">
        <v>0.79276000000000002</v>
      </c>
      <c r="AV48">
        <v>0.33606000000000003</v>
      </c>
      <c r="AW48">
        <v>3.5335100000000002</v>
      </c>
      <c r="AX48">
        <v>2.5733299999999999</v>
      </c>
      <c r="AY48">
        <v>0.50416000000000005</v>
      </c>
      <c r="AZ48">
        <v>1.3225</v>
      </c>
      <c r="BA48">
        <v>4.25596</v>
      </c>
      <c r="BB48" s="30">
        <v>43452</v>
      </c>
      <c r="BC48">
        <v>28</v>
      </c>
      <c r="BD48">
        <v>26</v>
      </c>
      <c r="BE48">
        <v>2</v>
      </c>
      <c r="BF48">
        <v>559</v>
      </c>
      <c r="BG48">
        <v>1</v>
      </c>
      <c r="BH48">
        <v>0</v>
      </c>
      <c r="BI48">
        <v>559</v>
      </c>
      <c r="BJ48" s="30">
        <v>42997</v>
      </c>
      <c r="BK48">
        <v>22</v>
      </c>
      <c r="BL48">
        <v>12</v>
      </c>
      <c r="BM48">
        <v>21</v>
      </c>
      <c r="BN48">
        <v>227</v>
      </c>
      <c r="BO48">
        <v>1</v>
      </c>
      <c r="BP48">
        <v>0</v>
      </c>
      <c r="BQ48">
        <v>227</v>
      </c>
      <c r="BR48" s="30">
        <v>42549</v>
      </c>
      <c r="BS48">
        <v>28</v>
      </c>
      <c r="BT48">
        <v>17</v>
      </c>
      <c r="BU48">
        <v>11</v>
      </c>
      <c r="BV48">
        <v>1</v>
      </c>
      <c r="BW48">
        <v>176</v>
      </c>
      <c r="BX48">
        <v>0</v>
      </c>
      <c r="BY48">
        <v>176</v>
      </c>
      <c r="BZ48">
        <v>384.5</v>
      </c>
      <c r="CA48">
        <v>4</v>
      </c>
      <c r="CB48">
        <v>8</v>
      </c>
      <c r="CC48">
        <v>4</v>
      </c>
      <c r="CD48">
        <v>132571</v>
      </c>
      <c r="CE48">
        <v>0</v>
      </c>
      <c r="CF48">
        <v>4</v>
      </c>
      <c r="CG48" t="s">
        <v>476</v>
      </c>
      <c r="CH48" s="30">
        <v>43952</v>
      </c>
    </row>
    <row r="49" spans="1:86" x14ac:dyDescent="0.25">
      <c r="A49">
        <v>505411</v>
      </c>
      <c r="B49" t="s">
        <v>526</v>
      </c>
      <c r="C49" t="s">
        <v>527</v>
      </c>
      <c r="D49" t="s">
        <v>528</v>
      </c>
      <c r="E49" t="s">
        <v>265</v>
      </c>
      <c r="F49">
        <v>99206</v>
      </c>
      <c r="G49">
        <v>5099263547</v>
      </c>
      <c r="H49">
        <v>310</v>
      </c>
      <c r="I49" t="s">
        <v>396</v>
      </c>
      <c r="J49" t="s">
        <v>445</v>
      </c>
      <c r="K49">
        <v>84</v>
      </c>
      <c r="L49">
        <v>76.2</v>
      </c>
      <c r="M49" t="s">
        <v>430</v>
      </c>
      <c r="N49" t="b">
        <v>0</v>
      </c>
      <c r="O49" t="s">
        <v>529</v>
      </c>
      <c r="P49" s="30">
        <v>33604</v>
      </c>
      <c r="Q49" t="b">
        <v>0</v>
      </c>
      <c r="S49" t="b">
        <v>0</v>
      </c>
      <c r="T49" t="b">
        <v>0</v>
      </c>
      <c r="U49" t="b">
        <v>0</v>
      </c>
      <c r="V49" t="s">
        <v>440</v>
      </c>
      <c r="W49" t="s">
        <v>433</v>
      </c>
      <c r="X49">
        <v>4</v>
      </c>
      <c r="Z49">
        <v>2</v>
      </c>
      <c r="AB49">
        <v>5</v>
      </c>
      <c r="AD49">
        <v>5</v>
      </c>
      <c r="AF49">
        <v>5</v>
      </c>
      <c r="AH49">
        <v>5</v>
      </c>
      <c r="AJ49">
        <v>5</v>
      </c>
      <c r="AN49">
        <v>2.5169999999999999</v>
      </c>
      <c r="AO49">
        <v>0.74090999999999996</v>
      </c>
      <c r="AP49">
        <v>1.09914</v>
      </c>
      <c r="AQ49">
        <v>1.84005</v>
      </c>
      <c r="AR49">
        <v>4.3570500000000001</v>
      </c>
      <c r="AS49">
        <v>0.17563999999999999</v>
      </c>
      <c r="AT49">
        <v>2.13063</v>
      </c>
      <c r="AU49">
        <v>0.78900000000000003</v>
      </c>
      <c r="AV49">
        <v>0.36618000000000001</v>
      </c>
      <c r="AW49">
        <v>3.2858100000000001</v>
      </c>
      <c r="AX49">
        <v>2.4552299999999998</v>
      </c>
      <c r="AY49">
        <v>0.70611000000000002</v>
      </c>
      <c r="AZ49">
        <v>1.12975</v>
      </c>
      <c r="BA49">
        <v>4.2521000000000004</v>
      </c>
      <c r="BB49" s="30">
        <v>43623</v>
      </c>
      <c r="BC49">
        <v>31</v>
      </c>
      <c r="BD49">
        <v>25</v>
      </c>
      <c r="BE49">
        <v>6</v>
      </c>
      <c r="BF49">
        <v>192</v>
      </c>
      <c r="BG49">
        <v>1</v>
      </c>
      <c r="BH49">
        <v>0</v>
      </c>
      <c r="BI49">
        <v>192</v>
      </c>
      <c r="BJ49" s="30">
        <v>43171</v>
      </c>
      <c r="BK49">
        <v>18</v>
      </c>
      <c r="BL49">
        <v>14</v>
      </c>
      <c r="BM49">
        <v>5</v>
      </c>
      <c r="BN49">
        <v>108</v>
      </c>
      <c r="BO49">
        <v>1</v>
      </c>
      <c r="BP49">
        <v>0</v>
      </c>
      <c r="BQ49">
        <v>108</v>
      </c>
      <c r="BR49" s="30">
        <v>42881</v>
      </c>
      <c r="BS49">
        <v>11</v>
      </c>
      <c r="BT49">
        <v>10</v>
      </c>
      <c r="BU49">
        <v>11</v>
      </c>
      <c r="BV49">
        <v>1</v>
      </c>
      <c r="BW49">
        <v>60</v>
      </c>
      <c r="BX49">
        <v>0</v>
      </c>
      <c r="BY49">
        <v>60</v>
      </c>
      <c r="BZ49">
        <v>142</v>
      </c>
      <c r="CA49">
        <v>10</v>
      </c>
      <c r="CB49">
        <v>3</v>
      </c>
      <c r="CC49">
        <v>1</v>
      </c>
      <c r="CD49">
        <v>9896</v>
      </c>
      <c r="CE49">
        <v>0</v>
      </c>
      <c r="CF49">
        <v>1</v>
      </c>
      <c r="CG49" t="s">
        <v>530</v>
      </c>
      <c r="CH49" s="30">
        <v>43952</v>
      </c>
    </row>
    <row r="50" spans="1:86" x14ac:dyDescent="0.25">
      <c r="A50">
        <v>505442</v>
      </c>
      <c r="B50" t="s">
        <v>615</v>
      </c>
      <c r="C50" t="s">
        <v>616</v>
      </c>
      <c r="D50" t="s">
        <v>444</v>
      </c>
      <c r="E50" t="s">
        <v>265</v>
      </c>
      <c r="F50">
        <v>98118</v>
      </c>
      <c r="G50">
        <v>2067258800</v>
      </c>
      <c r="H50">
        <v>160</v>
      </c>
      <c r="I50" t="s">
        <v>390</v>
      </c>
      <c r="J50" t="s">
        <v>475</v>
      </c>
      <c r="K50">
        <v>206</v>
      </c>
      <c r="L50">
        <v>197.7</v>
      </c>
      <c r="M50" t="s">
        <v>430</v>
      </c>
      <c r="N50" t="b">
        <v>0</v>
      </c>
      <c r="O50" t="s">
        <v>615</v>
      </c>
      <c r="P50" s="30">
        <v>33604</v>
      </c>
      <c r="Q50" t="b">
        <v>0</v>
      </c>
      <c r="S50" t="b">
        <v>0</v>
      </c>
      <c r="T50" t="b">
        <v>0</v>
      </c>
      <c r="U50" t="b">
        <v>0</v>
      </c>
      <c r="V50" t="s">
        <v>535</v>
      </c>
      <c r="W50" t="s">
        <v>433</v>
      </c>
      <c r="X50">
        <v>5</v>
      </c>
      <c r="Z50">
        <v>4</v>
      </c>
      <c r="AB50">
        <v>5</v>
      </c>
      <c r="AD50">
        <v>5</v>
      </c>
      <c r="AF50">
        <v>5</v>
      </c>
      <c r="AH50">
        <v>4</v>
      </c>
      <c r="AJ50">
        <v>4</v>
      </c>
      <c r="AN50">
        <v>3.6696399999999998</v>
      </c>
      <c r="AO50">
        <v>0.86333000000000004</v>
      </c>
      <c r="AP50">
        <v>0.95387999999999995</v>
      </c>
      <c r="AQ50">
        <v>1.81721</v>
      </c>
      <c r="AR50">
        <v>5.4868399999999999</v>
      </c>
      <c r="AS50">
        <v>0.12459000000000001</v>
      </c>
      <c r="AT50">
        <v>2.4680800000000001</v>
      </c>
      <c r="AU50">
        <v>0.81835000000000002</v>
      </c>
      <c r="AV50">
        <v>0.41063</v>
      </c>
      <c r="AW50">
        <v>3.6970700000000001</v>
      </c>
      <c r="AX50">
        <v>3.09015</v>
      </c>
      <c r="AY50">
        <v>0.79327000000000003</v>
      </c>
      <c r="AZ50">
        <v>0.87433000000000005</v>
      </c>
      <c r="BA50">
        <v>4.7590300000000001</v>
      </c>
      <c r="BB50" s="30">
        <v>43504</v>
      </c>
      <c r="BC50">
        <v>17</v>
      </c>
      <c r="BD50">
        <v>14</v>
      </c>
      <c r="BE50">
        <v>3</v>
      </c>
      <c r="BF50">
        <v>76</v>
      </c>
      <c r="BG50">
        <v>1</v>
      </c>
      <c r="BH50">
        <v>0</v>
      </c>
      <c r="BI50">
        <v>76</v>
      </c>
      <c r="BJ50" s="30">
        <v>43024</v>
      </c>
      <c r="BK50">
        <v>2</v>
      </c>
      <c r="BL50">
        <v>2</v>
      </c>
      <c r="BM50">
        <v>0</v>
      </c>
      <c r="BN50">
        <v>12</v>
      </c>
      <c r="BO50">
        <v>1</v>
      </c>
      <c r="BP50">
        <v>0</v>
      </c>
      <c r="BQ50">
        <v>12</v>
      </c>
      <c r="BR50" s="30">
        <v>42566</v>
      </c>
      <c r="BS50">
        <v>5</v>
      </c>
      <c r="BT50">
        <v>5</v>
      </c>
      <c r="BU50">
        <v>0</v>
      </c>
      <c r="BV50">
        <v>1</v>
      </c>
      <c r="BW50">
        <v>24</v>
      </c>
      <c r="BX50">
        <v>0</v>
      </c>
      <c r="BY50">
        <v>24</v>
      </c>
      <c r="BZ50">
        <v>46</v>
      </c>
      <c r="CA50">
        <v>2</v>
      </c>
      <c r="CB50">
        <v>1</v>
      </c>
      <c r="CC50">
        <v>0</v>
      </c>
      <c r="CD50">
        <v>0</v>
      </c>
      <c r="CE50">
        <v>0</v>
      </c>
      <c r="CF50">
        <v>0</v>
      </c>
      <c r="CG50" t="s">
        <v>617</v>
      </c>
      <c r="CH50" s="30">
        <v>43952</v>
      </c>
    </row>
    <row r="51" spans="1:86" x14ac:dyDescent="0.25">
      <c r="A51">
        <v>505435</v>
      </c>
      <c r="B51" t="s">
        <v>623</v>
      </c>
      <c r="C51" t="s">
        <v>624</v>
      </c>
      <c r="D51" t="s">
        <v>533</v>
      </c>
      <c r="E51" t="s">
        <v>265</v>
      </c>
      <c r="F51">
        <v>98406</v>
      </c>
      <c r="G51">
        <v>2537527112</v>
      </c>
      <c r="H51">
        <v>260</v>
      </c>
      <c r="I51" t="s">
        <v>399</v>
      </c>
      <c r="J51" t="s">
        <v>475</v>
      </c>
      <c r="K51">
        <v>187</v>
      </c>
      <c r="L51">
        <v>135</v>
      </c>
      <c r="M51" t="s">
        <v>430</v>
      </c>
      <c r="N51" t="b">
        <v>0</v>
      </c>
      <c r="O51" t="s">
        <v>625</v>
      </c>
      <c r="P51" s="30">
        <v>33604</v>
      </c>
      <c r="Q51" t="b">
        <v>1</v>
      </c>
      <c r="S51" t="b">
        <v>0</v>
      </c>
      <c r="T51" t="b">
        <v>0</v>
      </c>
      <c r="U51" t="b">
        <v>0</v>
      </c>
      <c r="V51" t="s">
        <v>440</v>
      </c>
      <c r="W51" t="s">
        <v>433</v>
      </c>
      <c r="X51">
        <v>5</v>
      </c>
      <c r="Z51">
        <v>3</v>
      </c>
      <c r="AB51">
        <v>5</v>
      </c>
      <c r="AD51">
        <v>5</v>
      </c>
      <c r="AF51">
        <v>5</v>
      </c>
      <c r="AH51">
        <v>4</v>
      </c>
      <c r="AJ51">
        <v>3</v>
      </c>
      <c r="AN51">
        <v>2.8312599999999999</v>
      </c>
      <c r="AO51">
        <v>1.2637700000000001</v>
      </c>
      <c r="AP51">
        <v>0.47481000000000001</v>
      </c>
      <c r="AQ51">
        <v>1.7385699999999999</v>
      </c>
      <c r="AR51">
        <v>4.5698299999999996</v>
      </c>
      <c r="AS51">
        <v>5.1830000000000001E-2</v>
      </c>
      <c r="AT51">
        <v>2.2014</v>
      </c>
      <c r="AU51">
        <v>0.74685000000000001</v>
      </c>
      <c r="AV51">
        <v>0.33753</v>
      </c>
      <c r="AW51">
        <v>3.2857799999999999</v>
      </c>
      <c r="AX51">
        <v>2.6729799999999999</v>
      </c>
      <c r="AY51">
        <v>1.2723800000000001</v>
      </c>
      <c r="AZ51">
        <v>0.52946000000000004</v>
      </c>
      <c r="BA51">
        <v>4.4597899999999999</v>
      </c>
      <c r="BB51" s="30">
        <v>43661</v>
      </c>
      <c r="BC51">
        <v>24</v>
      </c>
      <c r="BD51">
        <v>23</v>
      </c>
      <c r="BE51">
        <v>1</v>
      </c>
      <c r="BF51">
        <v>124</v>
      </c>
      <c r="BG51">
        <v>1</v>
      </c>
      <c r="BH51">
        <v>0</v>
      </c>
      <c r="BI51">
        <v>124</v>
      </c>
      <c r="BJ51" s="30">
        <v>43242</v>
      </c>
      <c r="BK51">
        <v>18</v>
      </c>
      <c r="BL51">
        <v>15</v>
      </c>
      <c r="BM51">
        <v>3</v>
      </c>
      <c r="BN51">
        <v>84</v>
      </c>
      <c r="BO51">
        <v>1</v>
      </c>
      <c r="BP51">
        <v>0</v>
      </c>
      <c r="BQ51">
        <v>84</v>
      </c>
      <c r="BR51" s="30">
        <v>42913</v>
      </c>
      <c r="BS51">
        <v>5</v>
      </c>
      <c r="BT51">
        <v>4</v>
      </c>
      <c r="BU51">
        <v>5</v>
      </c>
      <c r="BV51">
        <v>1</v>
      </c>
      <c r="BW51">
        <v>95</v>
      </c>
      <c r="BX51">
        <v>0</v>
      </c>
      <c r="BY51">
        <v>95</v>
      </c>
      <c r="BZ51">
        <v>105.833</v>
      </c>
      <c r="CA51">
        <v>6</v>
      </c>
      <c r="CB51">
        <v>3</v>
      </c>
      <c r="CC51">
        <v>1</v>
      </c>
      <c r="CD51">
        <v>8125</v>
      </c>
      <c r="CE51">
        <v>0</v>
      </c>
      <c r="CF51">
        <v>1</v>
      </c>
      <c r="CG51" t="s">
        <v>626</v>
      </c>
      <c r="CH51" s="30">
        <v>43952</v>
      </c>
    </row>
    <row r="52" spans="1:86" x14ac:dyDescent="0.25">
      <c r="A52">
        <v>505404</v>
      </c>
      <c r="B52" t="s">
        <v>635</v>
      </c>
      <c r="C52" t="s">
        <v>636</v>
      </c>
      <c r="D52" t="s">
        <v>437</v>
      </c>
      <c r="E52" t="s">
        <v>265</v>
      </c>
      <c r="F52">
        <v>98201</v>
      </c>
      <c r="G52">
        <v>4252595508</v>
      </c>
      <c r="H52">
        <v>300</v>
      </c>
      <c r="I52" t="s">
        <v>392</v>
      </c>
      <c r="J52" t="s">
        <v>523</v>
      </c>
      <c r="K52">
        <v>111</v>
      </c>
      <c r="L52">
        <v>94.6</v>
      </c>
      <c r="M52" t="s">
        <v>430</v>
      </c>
      <c r="N52" t="b">
        <v>0</v>
      </c>
      <c r="O52" t="s">
        <v>637</v>
      </c>
      <c r="P52" s="30">
        <v>33604</v>
      </c>
      <c r="Q52" t="b">
        <v>0</v>
      </c>
      <c r="S52" t="b">
        <v>1</v>
      </c>
      <c r="T52" t="b">
        <v>0</v>
      </c>
      <c r="U52" t="b">
        <v>0</v>
      </c>
      <c r="V52" t="s">
        <v>440</v>
      </c>
      <c r="W52" t="s">
        <v>433</v>
      </c>
      <c r="X52">
        <v>4</v>
      </c>
      <c r="Z52">
        <v>2</v>
      </c>
      <c r="AB52">
        <v>5</v>
      </c>
      <c r="AD52">
        <v>5</v>
      </c>
      <c r="AF52">
        <v>5</v>
      </c>
      <c r="AH52">
        <v>4</v>
      </c>
      <c r="AJ52">
        <v>4</v>
      </c>
      <c r="AN52">
        <v>2.48874</v>
      </c>
      <c r="AO52">
        <v>0.85441999999999996</v>
      </c>
      <c r="AP52">
        <v>0.99187000000000003</v>
      </c>
      <c r="AQ52">
        <v>1.8463000000000001</v>
      </c>
      <c r="AR52">
        <v>4.3350400000000002</v>
      </c>
      <c r="AS52">
        <v>0.14324000000000001</v>
      </c>
      <c r="AT52">
        <v>2.3125200000000001</v>
      </c>
      <c r="AU52">
        <v>0.86411000000000004</v>
      </c>
      <c r="AV52">
        <v>0.45183000000000001</v>
      </c>
      <c r="AW52">
        <v>3.62846</v>
      </c>
      <c r="AX52">
        <v>2.23671</v>
      </c>
      <c r="AY52">
        <v>0.74351</v>
      </c>
      <c r="AZ52">
        <v>0.82625999999999999</v>
      </c>
      <c r="BA52">
        <v>3.8311000000000002</v>
      </c>
      <c r="BB52" s="30">
        <v>43852</v>
      </c>
      <c r="BC52">
        <v>37</v>
      </c>
      <c r="BD52">
        <v>23</v>
      </c>
      <c r="BE52">
        <v>15</v>
      </c>
      <c r="BF52">
        <v>180</v>
      </c>
      <c r="BG52">
        <v>1</v>
      </c>
      <c r="BH52">
        <v>0</v>
      </c>
      <c r="BI52">
        <v>180</v>
      </c>
      <c r="BJ52" s="30">
        <v>43530</v>
      </c>
      <c r="BK52">
        <v>23</v>
      </c>
      <c r="BL52">
        <v>15</v>
      </c>
      <c r="BM52">
        <v>9</v>
      </c>
      <c r="BN52">
        <v>156</v>
      </c>
      <c r="BO52">
        <v>2</v>
      </c>
      <c r="BP52">
        <v>78</v>
      </c>
      <c r="BQ52">
        <v>234</v>
      </c>
      <c r="BR52" s="30">
        <v>43056</v>
      </c>
      <c r="BS52">
        <v>11</v>
      </c>
      <c r="BT52">
        <v>9</v>
      </c>
      <c r="BU52">
        <v>2</v>
      </c>
      <c r="BV52">
        <v>1</v>
      </c>
      <c r="BW52">
        <v>68</v>
      </c>
      <c r="BX52">
        <v>0</v>
      </c>
      <c r="BY52">
        <v>68</v>
      </c>
      <c r="BZ52">
        <v>179.333</v>
      </c>
      <c r="CA52">
        <v>4</v>
      </c>
      <c r="CB52">
        <v>13</v>
      </c>
      <c r="CC52">
        <v>2</v>
      </c>
      <c r="CD52">
        <v>13133</v>
      </c>
      <c r="CE52">
        <v>0</v>
      </c>
      <c r="CF52">
        <v>2</v>
      </c>
      <c r="CG52" t="s">
        <v>638</v>
      </c>
      <c r="CH52" s="30">
        <v>43952</v>
      </c>
    </row>
    <row r="53" spans="1:86" x14ac:dyDescent="0.25">
      <c r="A53">
        <v>505421</v>
      </c>
      <c r="B53" t="s">
        <v>648</v>
      </c>
      <c r="C53" t="s">
        <v>649</v>
      </c>
      <c r="D53" t="s">
        <v>546</v>
      </c>
      <c r="E53" t="s">
        <v>265</v>
      </c>
      <c r="F53">
        <v>99362</v>
      </c>
      <c r="G53">
        <v>5095256463</v>
      </c>
      <c r="H53">
        <v>350</v>
      </c>
      <c r="I53" t="s">
        <v>419</v>
      </c>
      <c r="J53" t="s">
        <v>475</v>
      </c>
      <c r="K53">
        <v>117</v>
      </c>
      <c r="L53">
        <v>103.4</v>
      </c>
      <c r="M53" t="s">
        <v>430</v>
      </c>
      <c r="N53" t="b">
        <v>0</v>
      </c>
      <c r="O53" t="s">
        <v>648</v>
      </c>
      <c r="P53" s="30">
        <v>33604</v>
      </c>
      <c r="Q53" t="b">
        <v>1</v>
      </c>
      <c r="S53" t="b">
        <v>0</v>
      </c>
      <c r="T53" t="b">
        <v>0</v>
      </c>
      <c r="U53" t="b">
        <v>0</v>
      </c>
      <c r="V53" t="s">
        <v>440</v>
      </c>
      <c r="W53" t="s">
        <v>433</v>
      </c>
      <c r="X53">
        <v>5</v>
      </c>
      <c r="Z53">
        <v>3</v>
      </c>
      <c r="AB53">
        <v>5</v>
      </c>
      <c r="AD53">
        <v>5</v>
      </c>
      <c r="AF53">
        <v>5</v>
      </c>
      <c r="AH53">
        <v>4</v>
      </c>
      <c r="AJ53">
        <v>5</v>
      </c>
      <c r="AN53">
        <v>2.49959</v>
      </c>
      <c r="AO53">
        <v>0.39673000000000003</v>
      </c>
      <c r="AP53">
        <v>0.96753999999999996</v>
      </c>
      <c r="AQ53">
        <v>1.36426</v>
      </c>
      <c r="AR53">
        <v>3.8638499999999998</v>
      </c>
      <c r="AS53">
        <v>5.0049999999999997E-2</v>
      </c>
      <c r="AT53">
        <v>2.43364</v>
      </c>
      <c r="AU53">
        <v>0.73514999999999997</v>
      </c>
      <c r="AV53">
        <v>0.31252000000000002</v>
      </c>
      <c r="AW53">
        <v>3.4813100000000001</v>
      </c>
      <c r="AX53">
        <v>2.1346599999999998</v>
      </c>
      <c r="AY53">
        <v>0.40578999999999998</v>
      </c>
      <c r="AZ53">
        <v>1.1652499999999999</v>
      </c>
      <c r="BA53">
        <v>3.5590199999999999</v>
      </c>
      <c r="BB53" s="30">
        <v>43735</v>
      </c>
      <c r="BC53">
        <v>17</v>
      </c>
      <c r="BD53">
        <v>17</v>
      </c>
      <c r="BE53">
        <v>0</v>
      </c>
      <c r="BF53">
        <v>112</v>
      </c>
      <c r="BG53">
        <v>1</v>
      </c>
      <c r="BH53">
        <v>0</v>
      </c>
      <c r="BI53">
        <v>112</v>
      </c>
      <c r="BJ53" s="30">
        <v>43343</v>
      </c>
      <c r="BK53">
        <v>15</v>
      </c>
      <c r="BL53">
        <v>9</v>
      </c>
      <c r="BM53">
        <v>6</v>
      </c>
      <c r="BN53">
        <v>104</v>
      </c>
      <c r="BO53">
        <v>1</v>
      </c>
      <c r="BP53">
        <v>0</v>
      </c>
      <c r="BQ53">
        <v>104</v>
      </c>
      <c r="BR53" s="30">
        <v>42937</v>
      </c>
      <c r="BS53">
        <v>14</v>
      </c>
      <c r="BT53">
        <v>11</v>
      </c>
      <c r="BU53">
        <v>3</v>
      </c>
      <c r="BV53">
        <v>1</v>
      </c>
      <c r="BW53">
        <v>92</v>
      </c>
      <c r="BX53">
        <v>0</v>
      </c>
      <c r="BY53">
        <v>92</v>
      </c>
      <c r="BZ53">
        <v>106</v>
      </c>
      <c r="CA53">
        <v>6</v>
      </c>
      <c r="CB53">
        <v>3</v>
      </c>
      <c r="CC53">
        <v>4</v>
      </c>
      <c r="CD53">
        <v>49774</v>
      </c>
      <c r="CE53">
        <v>0</v>
      </c>
      <c r="CF53">
        <v>4</v>
      </c>
      <c r="CG53" t="s">
        <v>650</v>
      </c>
      <c r="CH53" s="30">
        <v>43952</v>
      </c>
    </row>
    <row r="54" spans="1:86" x14ac:dyDescent="0.25">
      <c r="A54">
        <v>505465</v>
      </c>
      <c r="B54" t="s">
        <v>664</v>
      </c>
      <c r="C54" t="s">
        <v>665</v>
      </c>
      <c r="D54" t="s">
        <v>666</v>
      </c>
      <c r="E54" t="s">
        <v>265</v>
      </c>
      <c r="F54">
        <v>98292</v>
      </c>
      <c r="G54">
        <v>3606292126</v>
      </c>
      <c r="H54">
        <v>300</v>
      </c>
      <c r="I54" t="s">
        <v>392</v>
      </c>
      <c r="J54" t="s">
        <v>523</v>
      </c>
      <c r="K54">
        <v>160</v>
      </c>
      <c r="L54">
        <v>140.30000000000001</v>
      </c>
      <c r="M54" t="s">
        <v>430</v>
      </c>
      <c r="N54" t="b">
        <v>0</v>
      </c>
      <c r="O54" t="s">
        <v>664</v>
      </c>
      <c r="P54" s="30">
        <v>33604</v>
      </c>
      <c r="Q54" t="b">
        <v>0</v>
      </c>
      <c r="S54" t="b">
        <v>0</v>
      </c>
      <c r="T54" t="b">
        <v>0</v>
      </c>
      <c r="U54" t="b">
        <v>0</v>
      </c>
      <c r="V54" t="s">
        <v>535</v>
      </c>
      <c r="W54" t="s">
        <v>433</v>
      </c>
      <c r="X54">
        <v>4</v>
      </c>
      <c r="Z54">
        <v>3</v>
      </c>
      <c r="AB54">
        <v>5</v>
      </c>
      <c r="AD54">
        <v>5</v>
      </c>
      <c r="AF54">
        <v>5</v>
      </c>
      <c r="AH54">
        <v>3</v>
      </c>
      <c r="AJ54">
        <v>4</v>
      </c>
      <c r="AN54">
        <v>2.7162600000000001</v>
      </c>
      <c r="AO54">
        <v>0.78756000000000004</v>
      </c>
      <c r="AP54">
        <v>0.80193000000000003</v>
      </c>
      <c r="AQ54">
        <v>1.5894900000000001</v>
      </c>
      <c r="AR54">
        <v>4.3057400000000001</v>
      </c>
      <c r="AS54">
        <v>7.8090000000000007E-2</v>
      </c>
      <c r="AT54">
        <v>2.6365599999999998</v>
      </c>
      <c r="AU54">
        <v>0.86329</v>
      </c>
      <c r="AV54">
        <v>0.38739000000000001</v>
      </c>
      <c r="AW54">
        <v>3.8872499999999999</v>
      </c>
      <c r="AX54">
        <v>2.1411600000000002</v>
      </c>
      <c r="AY54">
        <v>0.68596999999999997</v>
      </c>
      <c r="AZ54">
        <v>0.77914000000000005</v>
      </c>
      <c r="BA54">
        <v>3.5518900000000002</v>
      </c>
      <c r="BB54" s="30">
        <v>43602</v>
      </c>
      <c r="BC54">
        <v>18</v>
      </c>
      <c r="BD54">
        <v>17</v>
      </c>
      <c r="BE54">
        <v>1</v>
      </c>
      <c r="BF54">
        <v>92</v>
      </c>
      <c r="BG54">
        <v>1</v>
      </c>
      <c r="BH54">
        <v>0</v>
      </c>
      <c r="BI54">
        <v>92</v>
      </c>
      <c r="BJ54" s="30">
        <v>43188</v>
      </c>
      <c r="BK54">
        <v>15</v>
      </c>
      <c r="BL54">
        <v>10</v>
      </c>
      <c r="BM54">
        <v>5</v>
      </c>
      <c r="BN54">
        <v>64</v>
      </c>
      <c r="BO54">
        <v>1</v>
      </c>
      <c r="BP54">
        <v>0</v>
      </c>
      <c r="BQ54">
        <v>64</v>
      </c>
      <c r="BR54" s="30">
        <v>42755</v>
      </c>
      <c r="BS54">
        <v>25</v>
      </c>
      <c r="BT54">
        <v>17</v>
      </c>
      <c r="BU54">
        <v>8</v>
      </c>
      <c r="BV54">
        <v>1</v>
      </c>
      <c r="BW54">
        <v>304</v>
      </c>
      <c r="BX54">
        <v>0</v>
      </c>
      <c r="BY54">
        <v>304</v>
      </c>
      <c r="BZ54">
        <v>118</v>
      </c>
      <c r="CA54">
        <v>2</v>
      </c>
      <c r="CB54">
        <v>7</v>
      </c>
      <c r="CC54">
        <v>1</v>
      </c>
      <c r="CD54">
        <v>11375</v>
      </c>
      <c r="CE54">
        <v>0</v>
      </c>
      <c r="CF54">
        <v>1</v>
      </c>
      <c r="CG54" t="s">
        <v>667</v>
      </c>
      <c r="CH54" s="30">
        <v>43952</v>
      </c>
    </row>
    <row r="55" spans="1:86" x14ac:dyDescent="0.25">
      <c r="A55">
        <v>505453</v>
      </c>
      <c r="B55" t="s">
        <v>700</v>
      </c>
      <c r="C55" t="s">
        <v>701</v>
      </c>
      <c r="D55" t="s">
        <v>444</v>
      </c>
      <c r="E55" t="s">
        <v>265</v>
      </c>
      <c r="F55">
        <v>98118</v>
      </c>
      <c r="G55">
        <v>2067213630</v>
      </c>
      <c r="H55">
        <v>160</v>
      </c>
      <c r="I55" t="s">
        <v>390</v>
      </c>
      <c r="J55" t="s">
        <v>475</v>
      </c>
      <c r="K55">
        <v>100</v>
      </c>
      <c r="L55">
        <v>94.9</v>
      </c>
      <c r="M55" t="s">
        <v>430</v>
      </c>
      <c r="N55" t="b">
        <v>0</v>
      </c>
      <c r="O55" t="s">
        <v>700</v>
      </c>
      <c r="P55" s="30">
        <v>33604</v>
      </c>
      <c r="Q55" t="b">
        <v>0</v>
      </c>
      <c r="S55" t="b">
        <v>0</v>
      </c>
      <c r="T55" t="b">
        <v>0</v>
      </c>
      <c r="U55" t="b">
        <v>0</v>
      </c>
      <c r="V55" t="s">
        <v>535</v>
      </c>
      <c r="W55" t="s">
        <v>433</v>
      </c>
      <c r="X55">
        <v>5</v>
      </c>
      <c r="Z55">
        <v>4</v>
      </c>
      <c r="AB55">
        <v>5</v>
      </c>
      <c r="AD55">
        <v>5</v>
      </c>
      <c r="AF55">
        <v>4</v>
      </c>
      <c r="AH55">
        <v>4</v>
      </c>
      <c r="AJ55">
        <v>5</v>
      </c>
      <c r="AN55">
        <v>2.28593</v>
      </c>
      <c r="AO55">
        <v>0.46410000000000001</v>
      </c>
      <c r="AP55">
        <v>1.1396999999999999</v>
      </c>
      <c r="AQ55">
        <v>1.6037999999999999</v>
      </c>
      <c r="AR55">
        <v>3.8897300000000001</v>
      </c>
      <c r="AS55">
        <v>9.6699999999999998E-3</v>
      </c>
      <c r="AT55">
        <v>2.4586299999999999</v>
      </c>
      <c r="AU55">
        <v>0.77181999999999995</v>
      </c>
      <c r="AV55">
        <v>0.28898000000000001</v>
      </c>
      <c r="AW55">
        <v>3.5194200000000002</v>
      </c>
      <c r="AX55">
        <v>1.93235</v>
      </c>
      <c r="AY55">
        <v>0.45213999999999999</v>
      </c>
      <c r="AZ55">
        <v>1.4844299999999999</v>
      </c>
      <c r="BA55">
        <v>3.54406</v>
      </c>
      <c r="BB55" s="30">
        <v>43642</v>
      </c>
      <c r="BC55">
        <v>2</v>
      </c>
      <c r="BD55">
        <v>2</v>
      </c>
      <c r="BE55">
        <v>0</v>
      </c>
      <c r="BF55">
        <v>12</v>
      </c>
      <c r="BG55">
        <v>1</v>
      </c>
      <c r="BH55">
        <v>0</v>
      </c>
      <c r="BI55">
        <v>12</v>
      </c>
      <c r="BJ55" s="30">
        <v>43224</v>
      </c>
      <c r="BK55">
        <v>13</v>
      </c>
      <c r="BL55">
        <v>6</v>
      </c>
      <c r="BM55">
        <v>7</v>
      </c>
      <c r="BN55">
        <v>108</v>
      </c>
      <c r="BO55">
        <v>1</v>
      </c>
      <c r="BP55">
        <v>0</v>
      </c>
      <c r="BQ55">
        <v>108</v>
      </c>
      <c r="BR55" s="30">
        <v>42810</v>
      </c>
      <c r="BS55">
        <v>19</v>
      </c>
      <c r="BT55">
        <v>18</v>
      </c>
      <c r="BU55">
        <v>1</v>
      </c>
      <c r="BV55">
        <v>1</v>
      </c>
      <c r="BW55">
        <v>108</v>
      </c>
      <c r="BX55">
        <v>0</v>
      </c>
      <c r="BY55">
        <v>108</v>
      </c>
      <c r="BZ55">
        <v>60</v>
      </c>
      <c r="CA55">
        <v>2</v>
      </c>
      <c r="CB55">
        <v>5</v>
      </c>
      <c r="CC55">
        <v>1</v>
      </c>
      <c r="CD55">
        <v>16153</v>
      </c>
      <c r="CE55">
        <v>0</v>
      </c>
      <c r="CF55">
        <v>1</v>
      </c>
      <c r="CG55" t="s">
        <v>702</v>
      </c>
      <c r="CH55" s="30">
        <v>43952</v>
      </c>
    </row>
    <row r="56" spans="1:86" x14ac:dyDescent="0.25">
      <c r="A56">
        <v>505417</v>
      </c>
      <c r="B56" t="s">
        <v>742</v>
      </c>
      <c r="C56" t="s">
        <v>743</v>
      </c>
      <c r="D56" t="s">
        <v>444</v>
      </c>
      <c r="E56" t="s">
        <v>265</v>
      </c>
      <c r="F56">
        <v>98125</v>
      </c>
      <c r="G56">
        <v>2063637733</v>
      </c>
      <c r="H56">
        <v>160</v>
      </c>
      <c r="I56" t="s">
        <v>390</v>
      </c>
      <c r="J56" t="s">
        <v>429</v>
      </c>
      <c r="K56">
        <v>47</v>
      </c>
      <c r="L56">
        <v>39</v>
      </c>
      <c r="M56" t="s">
        <v>430</v>
      </c>
      <c r="N56" t="b">
        <v>0</v>
      </c>
      <c r="O56" t="s">
        <v>744</v>
      </c>
      <c r="P56" s="30">
        <v>33604</v>
      </c>
      <c r="Q56" t="b">
        <v>0</v>
      </c>
      <c r="S56" t="b">
        <v>0</v>
      </c>
      <c r="T56" t="b">
        <v>0</v>
      </c>
      <c r="U56" t="b">
        <v>0</v>
      </c>
      <c r="V56" t="s">
        <v>440</v>
      </c>
      <c r="W56" t="s">
        <v>433</v>
      </c>
      <c r="X56">
        <v>2</v>
      </c>
      <c r="Z56">
        <v>2</v>
      </c>
      <c r="AB56">
        <v>3</v>
      </c>
      <c r="AD56">
        <v>2</v>
      </c>
      <c r="AF56">
        <v>4</v>
      </c>
      <c r="AH56">
        <v>3</v>
      </c>
      <c r="AJ56">
        <v>4</v>
      </c>
      <c r="AN56">
        <v>2.3719299999999999</v>
      </c>
      <c r="AO56">
        <v>0.51637</v>
      </c>
      <c r="AP56">
        <v>0.81425000000000003</v>
      </c>
      <c r="AQ56">
        <v>1.3306199999999999</v>
      </c>
      <c r="AR56">
        <v>3.7025600000000001</v>
      </c>
      <c r="AS56">
        <v>8.1470000000000001E-2</v>
      </c>
      <c r="AT56">
        <v>2.3480699999999999</v>
      </c>
      <c r="AU56">
        <v>0.83652000000000004</v>
      </c>
      <c r="AV56">
        <v>0.37780000000000002</v>
      </c>
      <c r="AW56">
        <v>3.5623900000000002</v>
      </c>
      <c r="AX56">
        <v>2.0994600000000001</v>
      </c>
      <c r="AY56">
        <v>0.46417000000000003</v>
      </c>
      <c r="AZ56">
        <v>0.81120000000000003</v>
      </c>
      <c r="BA56">
        <v>3.33284</v>
      </c>
      <c r="BB56" s="30">
        <v>43488</v>
      </c>
      <c r="BC56">
        <v>25</v>
      </c>
      <c r="BD56">
        <v>20</v>
      </c>
      <c r="BE56">
        <v>6</v>
      </c>
      <c r="BF56">
        <v>231</v>
      </c>
      <c r="BG56">
        <v>1</v>
      </c>
      <c r="BH56">
        <v>0</v>
      </c>
      <c r="BI56">
        <v>231</v>
      </c>
      <c r="BJ56" s="30">
        <v>43040</v>
      </c>
      <c r="BK56">
        <v>23</v>
      </c>
      <c r="BL56">
        <v>21</v>
      </c>
      <c r="BM56">
        <v>18</v>
      </c>
      <c r="BN56">
        <v>136</v>
      </c>
      <c r="BO56">
        <v>1</v>
      </c>
      <c r="BP56">
        <v>0</v>
      </c>
      <c r="BQ56">
        <v>136</v>
      </c>
      <c r="BR56" s="30">
        <v>42599</v>
      </c>
      <c r="BS56">
        <v>6</v>
      </c>
      <c r="BT56">
        <v>2</v>
      </c>
      <c r="BU56">
        <v>4</v>
      </c>
      <c r="BV56">
        <v>1</v>
      </c>
      <c r="BW56">
        <v>44</v>
      </c>
      <c r="BX56">
        <v>0</v>
      </c>
      <c r="BY56">
        <v>44</v>
      </c>
      <c r="BZ56">
        <v>168.167</v>
      </c>
      <c r="CA56">
        <v>7</v>
      </c>
      <c r="CB56">
        <v>5</v>
      </c>
      <c r="CC56">
        <v>0</v>
      </c>
      <c r="CD56">
        <v>0</v>
      </c>
      <c r="CE56">
        <v>0</v>
      </c>
      <c r="CF56">
        <v>0</v>
      </c>
      <c r="CG56" t="s">
        <v>745</v>
      </c>
      <c r="CH56" s="30">
        <v>43952</v>
      </c>
    </row>
    <row r="57" spans="1:86" x14ac:dyDescent="0.25">
      <c r="A57">
        <v>505437</v>
      </c>
      <c r="B57" t="s">
        <v>765</v>
      </c>
      <c r="C57" t="s">
        <v>766</v>
      </c>
      <c r="D57" t="s">
        <v>767</v>
      </c>
      <c r="E57" t="s">
        <v>265</v>
      </c>
      <c r="F57">
        <v>99328</v>
      </c>
      <c r="G57">
        <v>5093823212</v>
      </c>
      <c r="H57">
        <v>60</v>
      </c>
      <c r="I57" t="s">
        <v>394</v>
      </c>
      <c r="J57" t="s">
        <v>500</v>
      </c>
      <c r="K57">
        <v>34</v>
      </c>
      <c r="L57">
        <v>17.100000000000001</v>
      </c>
      <c r="M57" t="s">
        <v>430</v>
      </c>
      <c r="N57" t="b">
        <v>1</v>
      </c>
      <c r="O57" t="s">
        <v>768</v>
      </c>
      <c r="P57" s="30">
        <v>33604</v>
      </c>
      <c r="Q57" t="b">
        <v>0</v>
      </c>
      <c r="S57" t="b">
        <v>0</v>
      </c>
      <c r="T57" t="b">
        <v>0</v>
      </c>
      <c r="U57" t="b">
        <v>0</v>
      </c>
      <c r="V57" t="s">
        <v>440</v>
      </c>
      <c r="W57" t="s">
        <v>433</v>
      </c>
      <c r="X57">
        <v>5</v>
      </c>
      <c r="Z57">
        <v>5</v>
      </c>
      <c r="AB57">
        <v>4</v>
      </c>
      <c r="AD57">
        <v>4</v>
      </c>
      <c r="AG57">
        <v>2</v>
      </c>
      <c r="AH57">
        <v>5</v>
      </c>
      <c r="AJ57">
        <v>5</v>
      </c>
      <c r="AN57">
        <v>4.9680900000000001</v>
      </c>
      <c r="AO57">
        <v>0.73617999999999995</v>
      </c>
      <c r="AP57">
        <v>2.7892399999999999</v>
      </c>
      <c r="AQ57">
        <v>3.5254099999999999</v>
      </c>
      <c r="AR57">
        <v>8.4934999999999992</v>
      </c>
      <c r="AS57">
        <v>0</v>
      </c>
      <c r="AT57">
        <v>2.1456599999999999</v>
      </c>
      <c r="AU57">
        <v>0.66376000000000002</v>
      </c>
      <c r="AV57">
        <v>0.27365</v>
      </c>
      <c r="AW57">
        <v>3.0830700000000002</v>
      </c>
      <c r="AX57">
        <v>4.8121999999999998</v>
      </c>
      <c r="AY57">
        <v>0.83398000000000005</v>
      </c>
      <c r="AZ57">
        <v>3.83636</v>
      </c>
      <c r="BA57">
        <v>8.8339700000000008</v>
      </c>
      <c r="BB57" s="30">
        <v>43783</v>
      </c>
      <c r="BC57">
        <v>2</v>
      </c>
      <c r="BD57">
        <v>2</v>
      </c>
      <c r="BE57">
        <v>0</v>
      </c>
      <c r="BF57">
        <v>20</v>
      </c>
      <c r="BG57">
        <v>1</v>
      </c>
      <c r="BH57">
        <v>0</v>
      </c>
      <c r="BI57">
        <v>20</v>
      </c>
      <c r="BJ57" s="30">
        <v>43501</v>
      </c>
      <c r="BK57">
        <v>2</v>
      </c>
      <c r="BL57">
        <v>2</v>
      </c>
      <c r="BM57">
        <v>0</v>
      </c>
      <c r="BN57">
        <v>8</v>
      </c>
      <c r="BO57">
        <v>1</v>
      </c>
      <c r="BP57">
        <v>0</v>
      </c>
      <c r="BQ57">
        <v>8</v>
      </c>
      <c r="BR57" s="30">
        <v>43186</v>
      </c>
      <c r="BS57">
        <v>4</v>
      </c>
      <c r="BT57">
        <v>4</v>
      </c>
      <c r="BU57">
        <v>0</v>
      </c>
      <c r="BV57">
        <v>1</v>
      </c>
      <c r="BW57">
        <v>32</v>
      </c>
      <c r="BX57">
        <v>0</v>
      </c>
      <c r="BY57">
        <v>32</v>
      </c>
      <c r="BZ57">
        <v>18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 t="s">
        <v>769</v>
      </c>
      <c r="CH57" s="30">
        <v>43952</v>
      </c>
    </row>
    <row r="58" spans="1:86" x14ac:dyDescent="0.25">
      <c r="A58">
        <v>505434</v>
      </c>
      <c r="B58" t="s">
        <v>807</v>
      </c>
      <c r="C58" t="s">
        <v>808</v>
      </c>
      <c r="D58" t="s">
        <v>809</v>
      </c>
      <c r="E58" t="s">
        <v>265</v>
      </c>
      <c r="F58">
        <v>98037</v>
      </c>
      <c r="G58">
        <v>4257765512</v>
      </c>
      <c r="H58">
        <v>300</v>
      </c>
      <c r="I58" t="s">
        <v>392</v>
      </c>
      <c r="J58" t="s">
        <v>429</v>
      </c>
      <c r="K58">
        <v>67</v>
      </c>
      <c r="L58">
        <v>54.2</v>
      </c>
      <c r="M58" t="s">
        <v>430</v>
      </c>
      <c r="N58" t="b">
        <v>0</v>
      </c>
      <c r="O58" t="s">
        <v>810</v>
      </c>
      <c r="P58" s="30">
        <v>33604</v>
      </c>
      <c r="Q58" t="b">
        <v>0</v>
      </c>
      <c r="S58" t="b">
        <v>0</v>
      </c>
      <c r="T58" t="b">
        <v>0</v>
      </c>
      <c r="U58" t="b">
        <v>0</v>
      </c>
      <c r="V58" t="s">
        <v>440</v>
      </c>
      <c r="W58" t="s">
        <v>433</v>
      </c>
      <c r="X58">
        <v>5</v>
      </c>
      <c r="Z58">
        <v>5</v>
      </c>
      <c r="AB58">
        <v>5</v>
      </c>
      <c r="AD58">
        <v>5</v>
      </c>
      <c r="AF58">
        <v>5</v>
      </c>
      <c r="AH58">
        <v>4</v>
      </c>
      <c r="AJ58">
        <v>4</v>
      </c>
      <c r="AN58">
        <v>2.5667</v>
      </c>
      <c r="AO58">
        <v>0.45238</v>
      </c>
      <c r="AP58">
        <v>1.2659800000000001</v>
      </c>
      <c r="AQ58">
        <v>1.7183600000000001</v>
      </c>
      <c r="AR58">
        <v>4.2850599999999996</v>
      </c>
      <c r="AS58">
        <v>0.23416000000000001</v>
      </c>
      <c r="AT58">
        <v>2.2854700000000001</v>
      </c>
      <c r="AU58">
        <v>0.94496000000000002</v>
      </c>
      <c r="AV58">
        <v>0.52788999999999997</v>
      </c>
      <c r="AW58">
        <v>3.7583099999999998</v>
      </c>
      <c r="AX58">
        <v>2.3340800000000002</v>
      </c>
      <c r="AY58">
        <v>0.35998000000000002</v>
      </c>
      <c r="AZ58">
        <v>0.90264999999999995</v>
      </c>
      <c r="BA58">
        <v>3.6560899999999998</v>
      </c>
      <c r="BB58" s="30">
        <v>43819</v>
      </c>
      <c r="BC58">
        <v>15</v>
      </c>
      <c r="BD58">
        <v>15</v>
      </c>
      <c r="BE58">
        <v>0</v>
      </c>
      <c r="BF58">
        <v>72</v>
      </c>
      <c r="BG58">
        <v>1</v>
      </c>
      <c r="BH58">
        <v>0</v>
      </c>
      <c r="BI58">
        <v>72</v>
      </c>
      <c r="BJ58" s="30">
        <v>43521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 s="30">
        <v>43054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36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 s="30">
        <v>43952</v>
      </c>
    </row>
    <row r="59" spans="1:86" x14ac:dyDescent="0.25">
      <c r="A59">
        <v>505412</v>
      </c>
      <c r="B59" t="s">
        <v>816</v>
      </c>
      <c r="C59" t="s">
        <v>817</v>
      </c>
      <c r="D59" t="s">
        <v>818</v>
      </c>
      <c r="E59" t="s">
        <v>265</v>
      </c>
      <c r="F59">
        <v>99155</v>
      </c>
      <c r="G59">
        <v>5096342878</v>
      </c>
      <c r="H59">
        <v>230</v>
      </c>
      <c r="I59" t="s">
        <v>412</v>
      </c>
      <c r="J59" t="s">
        <v>819</v>
      </c>
      <c r="K59">
        <v>44</v>
      </c>
      <c r="L59">
        <v>34.6</v>
      </c>
      <c r="M59" t="s">
        <v>430</v>
      </c>
      <c r="N59" t="b">
        <v>0</v>
      </c>
      <c r="O59" t="s">
        <v>820</v>
      </c>
      <c r="P59" s="30">
        <v>33604</v>
      </c>
      <c r="Q59" t="b">
        <v>0</v>
      </c>
      <c r="S59" t="b">
        <v>0</v>
      </c>
      <c r="T59" t="b">
        <v>0</v>
      </c>
      <c r="U59" t="b">
        <v>0</v>
      </c>
      <c r="V59" t="s">
        <v>440</v>
      </c>
      <c r="W59" t="s">
        <v>433</v>
      </c>
      <c r="X59">
        <v>1</v>
      </c>
      <c r="Z59">
        <v>2</v>
      </c>
      <c r="AB59">
        <v>2</v>
      </c>
      <c r="AD59">
        <v>2</v>
      </c>
      <c r="AG59">
        <v>2</v>
      </c>
      <c r="AH59">
        <v>1</v>
      </c>
      <c r="AI59">
        <v>12</v>
      </c>
      <c r="AJ59">
        <v>1</v>
      </c>
      <c r="AK59">
        <v>12</v>
      </c>
      <c r="AL59">
        <v>6</v>
      </c>
      <c r="AM59">
        <v>6</v>
      </c>
      <c r="BB59" s="30">
        <v>43693</v>
      </c>
      <c r="BC59">
        <v>19</v>
      </c>
      <c r="BD59">
        <v>18</v>
      </c>
      <c r="BE59">
        <v>4</v>
      </c>
      <c r="BF59">
        <v>132</v>
      </c>
      <c r="BG59">
        <v>1</v>
      </c>
      <c r="BH59">
        <v>0</v>
      </c>
      <c r="BI59">
        <v>132</v>
      </c>
      <c r="BJ59" s="30">
        <v>43383</v>
      </c>
      <c r="BK59">
        <v>17</v>
      </c>
      <c r="BL59">
        <v>16</v>
      </c>
      <c r="BM59">
        <v>1</v>
      </c>
      <c r="BN59">
        <v>163</v>
      </c>
      <c r="BO59">
        <v>2</v>
      </c>
      <c r="BP59">
        <v>82</v>
      </c>
      <c r="BQ59">
        <v>245</v>
      </c>
      <c r="BR59" s="30">
        <v>43047</v>
      </c>
      <c r="BS59">
        <v>8</v>
      </c>
      <c r="BT59">
        <v>5</v>
      </c>
      <c r="BU59">
        <v>3</v>
      </c>
      <c r="BV59">
        <v>1</v>
      </c>
      <c r="BW59">
        <v>48</v>
      </c>
      <c r="BX59">
        <v>0</v>
      </c>
      <c r="BY59">
        <v>48</v>
      </c>
      <c r="BZ59">
        <v>155.667</v>
      </c>
      <c r="CA59">
        <v>4</v>
      </c>
      <c r="CB59">
        <v>1</v>
      </c>
      <c r="CC59">
        <v>1</v>
      </c>
      <c r="CD59">
        <v>40173</v>
      </c>
      <c r="CE59">
        <v>0</v>
      </c>
      <c r="CF59">
        <v>1</v>
      </c>
      <c r="CH59" s="30">
        <v>43952</v>
      </c>
    </row>
    <row r="60" spans="1:86" x14ac:dyDescent="0.25">
      <c r="A60">
        <v>505403</v>
      </c>
      <c r="B60" t="s">
        <v>864</v>
      </c>
      <c r="C60" t="s">
        <v>865</v>
      </c>
      <c r="D60" t="s">
        <v>437</v>
      </c>
      <c r="E60" t="s">
        <v>265</v>
      </c>
      <c r="F60">
        <v>98208</v>
      </c>
      <c r="G60">
        <v>4253383000</v>
      </c>
      <c r="H60">
        <v>300</v>
      </c>
      <c r="I60" t="s">
        <v>392</v>
      </c>
      <c r="J60" t="s">
        <v>429</v>
      </c>
      <c r="K60">
        <v>120</v>
      </c>
      <c r="L60">
        <v>102.1</v>
      </c>
      <c r="M60" t="s">
        <v>430</v>
      </c>
      <c r="N60" t="b">
        <v>0</v>
      </c>
      <c r="O60" t="s">
        <v>637</v>
      </c>
      <c r="P60" s="30">
        <v>33604</v>
      </c>
      <c r="Q60" t="b">
        <v>0</v>
      </c>
      <c r="S60" t="b">
        <v>0</v>
      </c>
      <c r="T60" t="b">
        <v>0</v>
      </c>
      <c r="U60" t="b">
        <v>0</v>
      </c>
      <c r="V60" t="s">
        <v>440</v>
      </c>
      <c r="W60" t="s">
        <v>433</v>
      </c>
      <c r="X60">
        <v>5</v>
      </c>
      <c r="Z60">
        <v>3</v>
      </c>
      <c r="AB60">
        <v>5</v>
      </c>
      <c r="AD60">
        <v>5</v>
      </c>
      <c r="AF60">
        <v>5</v>
      </c>
      <c r="AH60">
        <v>4</v>
      </c>
      <c r="AJ60">
        <v>4</v>
      </c>
      <c r="AN60">
        <v>2.72628</v>
      </c>
      <c r="AO60">
        <v>0.76681999999999995</v>
      </c>
      <c r="AP60">
        <v>0.77324000000000004</v>
      </c>
      <c r="AQ60">
        <v>1.54006</v>
      </c>
      <c r="AR60">
        <v>4.2663500000000001</v>
      </c>
      <c r="AS60">
        <v>5.3010000000000002E-2</v>
      </c>
      <c r="AT60">
        <v>2.44008</v>
      </c>
      <c r="AU60">
        <v>0.79447000000000001</v>
      </c>
      <c r="AV60">
        <v>0.35464000000000001</v>
      </c>
      <c r="AW60">
        <v>3.5891899999999999</v>
      </c>
      <c r="AX60">
        <v>2.3221099999999999</v>
      </c>
      <c r="AY60">
        <v>0.72577000000000003</v>
      </c>
      <c r="AZ60">
        <v>0.82065999999999995</v>
      </c>
      <c r="BA60">
        <v>3.8116500000000002</v>
      </c>
      <c r="BB60" s="30">
        <v>43703</v>
      </c>
      <c r="BC60">
        <v>19</v>
      </c>
      <c r="BD60">
        <v>16</v>
      </c>
      <c r="BE60">
        <v>3</v>
      </c>
      <c r="BF60">
        <v>92</v>
      </c>
      <c r="BG60">
        <v>1</v>
      </c>
      <c r="BH60">
        <v>0</v>
      </c>
      <c r="BI60">
        <v>92</v>
      </c>
      <c r="BJ60" s="30">
        <v>43376</v>
      </c>
      <c r="BK60">
        <v>22</v>
      </c>
      <c r="BL60">
        <v>16</v>
      </c>
      <c r="BM60">
        <v>9</v>
      </c>
      <c r="BN60">
        <v>140</v>
      </c>
      <c r="BO60">
        <v>1</v>
      </c>
      <c r="BP60">
        <v>0</v>
      </c>
      <c r="BQ60">
        <v>140</v>
      </c>
      <c r="BR60" s="30">
        <v>42900</v>
      </c>
      <c r="BS60">
        <v>9</v>
      </c>
      <c r="BT60">
        <v>9</v>
      </c>
      <c r="BU60">
        <v>0</v>
      </c>
      <c r="BV60">
        <v>1</v>
      </c>
      <c r="BW60">
        <v>136</v>
      </c>
      <c r="BX60">
        <v>0</v>
      </c>
      <c r="BY60">
        <v>136</v>
      </c>
      <c r="BZ60">
        <v>115.333</v>
      </c>
      <c r="CA60">
        <v>2</v>
      </c>
      <c r="CB60">
        <v>3</v>
      </c>
      <c r="CC60">
        <v>3</v>
      </c>
      <c r="CD60">
        <v>58036</v>
      </c>
      <c r="CE60">
        <v>0</v>
      </c>
      <c r="CF60">
        <v>3</v>
      </c>
      <c r="CG60" t="s">
        <v>866</v>
      </c>
      <c r="CH60" s="30">
        <v>43952</v>
      </c>
    </row>
    <row r="61" spans="1:86" x14ac:dyDescent="0.25">
      <c r="A61">
        <v>505407</v>
      </c>
      <c r="B61" t="s">
        <v>874</v>
      </c>
      <c r="C61" t="s">
        <v>875</v>
      </c>
      <c r="D61" t="s">
        <v>748</v>
      </c>
      <c r="E61" t="s">
        <v>265</v>
      </c>
      <c r="F61">
        <v>98270</v>
      </c>
      <c r="G61">
        <v>3606591259</v>
      </c>
      <c r="H61">
        <v>300</v>
      </c>
      <c r="I61" t="s">
        <v>392</v>
      </c>
      <c r="J61" t="s">
        <v>429</v>
      </c>
      <c r="K61">
        <v>82</v>
      </c>
      <c r="L61">
        <v>71.900000000000006</v>
      </c>
      <c r="M61" t="s">
        <v>430</v>
      </c>
      <c r="N61" t="b">
        <v>0</v>
      </c>
      <c r="O61" t="s">
        <v>876</v>
      </c>
      <c r="P61" s="30">
        <v>33604</v>
      </c>
      <c r="Q61" t="b">
        <v>0</v>
      </c>
      <c r="S61" t="b">
        <v>0</v>
      </c>
      <c r="T61" t="b">
        <v>0</v>
      </c>
      <c r="U61" t="b">
        <v>0</v>
      </c>
      <c r="V61" t="s">
        <v>440</v>
      </c>
      <c r="W61" t="s">
        <v>433</v>
      </c>
      <c r="X61">
        <v>3</v>
      </c>
      <c r="Z61">
        <v>3</v>
      </c>
      <c r="AB61">
        <v>3</v>
      </c>
      <c r="AD61">
        <v>5</v>
      </c>
      <c r="AF61">
        <v>2</v>
      </c>
      <c r="AH61">
        <v>3</v>
      </c>
      <c r="AJ61">
        <v>4</v>
      </c>
      <c r="AN61">
        <v>2.0713599999999999</v>
      </c>
      <c r="AO61">
        <v>0.71575</v>
      </c>
      <c r="AP61">
        <v>0.92820000000000003</v>
      </c>
      <c r="AQ61">
        <v>1.64395</v>
      </c>
      <c r="AR61">
        <v>3.7153100000000001</v>
      </c>
      <c r="AS61">
        <v>7.7759999999999996E-2</v>
      </c>
      <c r="AT61">
        <v>2.2290100000000002</v>
      </c>
      <c r="AU61">
        <v>0.78703999999999996</v>
      </c>
      <c r="AV61">
        <v>0.39128000000000002</v>
      </c>
      <c r="AW61">
        <v>3.40733</v>
      </c>
      <c r="AX61">
        <v>1.9313400000000001</v>
      </c>
      <c r="AY61">
        <v>0.68383000000000005</v>
      </c>
      <c r="AZ61">
        <v>0.89285000000000003</v>
      </c>
      <c r="BA61">
        <v>3.4965000000000002</v>
      </c>
      <c r="BB61" s="30">
        <v>43721</v>
      </c>
      <c r="BC61">
        <v>25</v>
      </c>
      <c r="BD61">
        <v>17</v>
      </c>
      <c r="BE61">
        <v>9</v>
      </c>
      <c r="BF61">
        <v>128</v>
      </c>
      <c r="BG61">
        <v>1</v>
      </c>
      <c r="BH61">
        <v>0</v>
      </c>
      <c r="BI61">
        <v>128</v>
      </c>
      <c r="BJ61" s="30">
        <v>43290</v>
      </c>
      <c r="BK61">
        <v>25</v>
      </c>
      <c r="BL61">
        <v>17</v>
      </c>
      <c r="BM61">
        <v>23</v>
      </c>
      <c r="BN61">
        <v>176</v>
      </c>
      <c r="BO61">
        <v>1</v>
      </c>
      <c r="BP61">
        <v>0</v>
      </c>
      <c r="BQ61">
        <v>176</v>
      </c>
      <c r="BR61" s="30">
        <v>42860</v>
      </c>
      <c r="BS61">
        <v>16</v>
      </c>
      <c r="BT61">
        <v>8</v>
      </c>
      <c r="BU61">
        <v>8</v>
      </c>
      <c r="BV61">
        <v>1</v>
      </c>
      <c r="BW61">
        <v>104</v>
      </c>
      <c r="BX61">
        <v>0</v>
      </c>
      <c r="BY61">
        <v>104</v>
      </c>
      <c r="BZ61">
        <v>140</v>
      </c>
      <c r="CA61">
        <v>2</v>
      </c>
      <c r="CB61">
        <v>16</v>
      </c>
      <c r="CC61">
        <v>1</v>
      </c>
      <c r="CD61">
        <v>37518</v>
      </c>
      <c r="CE61">
        <v>0</v>
      </c>
      <c r="CF61">
        <v>1</v>
      </c>
      <c r="CG61" t="s">
        <v>877</v>
      </c>
      <c r="CH61" s="30">
        <v>43952</v>
      </c>
    </row>
    <row r="62" spans="1:86" x14ac:dyDescent="0.25">
      <c r="A62">
        <v>505454</v>
      </c>
      <c r="B62" t="s">
        <v>904</v>
      </c>
      <c r="C62" t="s">
        <v>905</v>
      </c>
      <c r="D62" t="s">
        <v>906</v>
      </c>
      <c r="E62" t="s">
        <v>265</v>
      </c>
      <c r="F62">
        <v>98855</v>
      </c>
      <c r="G62">
        <v>5094862151</v>
      </c>
      <c r="H62">
        <v>230</v>
      </c>
      <c r="I62" t="s">
        <v>412</v>
      </c>
      <c r="J62" t="s">
        <v>500</v>
      </c>
      <c r="K62">
        <v>42</v>
      </c>
      <c r="L62">
        <v>39.799999999999997</v>
      </c>
      <c r="M62" t="s">
        <v>430</v>
      </c>
      <c r="N62" t="b">
        <v>1</v>
      </c>
      <c r="O62" t="s">
        <v>907</v>
      </c>
      <c r="P62" s="30">
        <v>33604</v>
      </c>
      <c r="Q62" t="b">
        <v>0</v>
      </c>
      <c r="S62" t="b">
        <v>0</v>
      </c>
      <c r="T62" t="b">
        <v>0</v>
      </c>
      <c r="U62" t="b">
        <v>0</v>
      </c>
      <c r="V62" t="s">
        <v>440</v>
      </c>
      <c r="W62" t="s">
        <v>433</v>
      </c>
      <c r="X62">
        <v>5</v>
      </c>
      <c r="Z62">
        <v>4</v>
      </c>
      <c r="AB62">
        <v>5</v>
      </c>
      <c r="AD62">
        <v>5</v>
      </c>
      <c r="AG62">
        <v>2</v>
      </c>
      <c r="AH62">
        <v>5</v>
      </c>
      <c r="AJ62">
        <v>5</v>
      </c>
      <c r="AN62">
        <v>2.7682099999999998</v>
      </c>
      <c r="AO62">
        <v>0.45723000000000003</v>
      </c>
      <c r="AP62">
        <v>0.96179999999999999</v>
      </c>
      <c r="AQ62">
        <v>1.41903</v>
      </c>
      <c r="AR62">
        <v>4.1872400000000001</v>
      </c>
      <c r="AS62">
        <v>6.5500000000000003E-3</v>
      </c>
      <c r="AT62">
        <v>2.2345799999999998</v>
      </c>
      <c r="AU62">
        <v>0.65017999999999998</v>
      </c>
      <c r="AV62">
        <v>0.26275999999999999</v>
      </c>
      <c r="AW62">
        <v>3.1475200000000001</v>
      </c>
      <c r="AX62">
        <v>2.5746600000000002</v>
      </c>
      <c r="AY62">
        <v>0.52878999999999998</v>
      </c>
      <c r="AZ62">
        <v>1.3777200000000001</v>
      </c>
      <c r="BA62">
        <v>4.2659200000000004</v>
      </c>
      <c r="BB62" s="30">
        <v>43663</v>
      </c>
      <c r="BC62">
        <v>12</v>
      </c>
      <c r="BD62">
        <v>10</v>
      </c>
      <c r="BE62">
        <v>3</v>
      </c>
      <c r="BF62">
        <v>88</v>
      </c>
      <c r="BG62">
        <v>1</v>
      </c>
      <c r="BH62">
        <v>0</v>
      </c>
      <c r="BI62">
        <v>88</v>
      </c>
      <c r="BJ62" s="30">
        <v>43336</v>
      </c>
      <c r="BK62">
        <v>8</v>
      </c>
      <c r="BL62">
        <v>7</v>
      </c>
      <c r="BM62">
        <v>1</v>
      </c>
      <c r="BN62">
        <v>28</v>
      </c>
      <c r="BO62">
        <v>1</v>
      </c>
      <c r="BP62">
        <v>0</v>
      </c>
      <c r="BQ62">
        <v>28</v>
      </c>
      <c r="BR62" s="30">
        <v>42991</v>
      </c>
      <c r="BS62">
        <v>9</v>
      </c>
      <c r="BT62">
        <v>8</v>
      </c>
      <c r="BU62">
        <v>1</v>
      </c>
      <c r="BV62">
        <v>1</v>
      </c>
      <c r="BW62">
        <v>28</v>
      </c>
      <c r="BX62">
        <v>0</v>
      </c>
      <c r="BY62">
        <v>28</v>
      </c>
      <c r="BZ62">
        <v>58</v>
      </c>
      <c r="CA62">
        <v>2</v>
      </c>
      <c r="CB62">
        <v>1</v>
      </c>
      <c r="CC62">
        <v>1</v>
      </c>
      <c r="CD62">
        <v>14394</v>
      </c>
      <c r="CE62">
        <v>0</v>
      </c>
      <c r="CF62">
        <v>1</v>
      </c>
      <c r="CG62" t="s">
        <v>908</v>
      </c>
      <c r="CH62" s="30">
        <v>43952</v>
      </c>
    </row>
    <row r="63" spans="1:86" x14ac:dyDescent="0.25">
      <c r="A63">
        <v>505413</v>
      </c>
      <c r="B63" t="s">
        <v>939</v>
      </c>
      <c r="C63" t="s">
        <v>940</v>
      </c>
      <c r="D63" t="s">
        <v>941</v>
      </c>
      <c r="E63" t="s">
        <v>265</v>
      </c>
      <c r="F63">
        <v>98801</v>
      </c>
      <c r="G63">
        <v>5096631171</v>
      </c>
      <c r="H63">
        <v>30</v>
      </c>
      <c r="I63" t="s">
        <v>391</v>
      </c>
      <c r="J63" t="s">
        <v>429</v>
      </c>
      <c r="K63">
        <v>100</v>
      </c>
      <c r="L63">
        <v>70.2</v>
      </c>
      <c r="M63" t="s">
        <v>430</v>
      </c>
      <c r="N63" t="b">
        <v>0</v>
      </c>
      <c r="O63" t="s">
        <v>942</v>
      </c>
      <c r="P63" s="30">
        <v>33604</v>
      </c>
      <c r="Q63" t="b">
        <v>0</v>
      </c>
      <c r="S63" t="b">
        <v>0</v>
      </c>
      <c r="T63" t="b">
        <v>0</v>
      </c>
      <c r="U63" t="b">
        <v>0</v>
      </c>
      <c r="V63" t="s">
        <v>440</v>
      </c>
      <c r="W63" t="s">
        <v>433</v>
      </c>
      <c r="X63">
        <v>5</v>
      </c>
      <c r="Z63">
        <v>4</v>
      </c>
      <c r="AB63">
        <v>5</v>
      </c>
      <c r="AD63">
        <v>5</v>
      </c>
      <c r="AF63">
        <v>5</v>
      </c>
      <c r="AH63">
        <v>5</v>
      </c>
      <c r="AJ63">
        <v>5</v>
      </c>
      <c r="AN63">
        <v>2.5973099999999998</v>
      </c>
      <c r="AO63">
        <v>0.60731000000000002</v>
      </c>
      <c r="AP63">
        <v>1.18123</v>
      </c>
      <c r="AQ63">
        <v>1.78853</v>
      </c>
      <c r="AR63">
        <v>4.38584</v>
      </c>
      <c r="AS63">
        <v>8.344E-2</v>
      </c>
      <c r="AT63">
        <v>2.2271299999999998</v>
      </c>
      <c r="AU63">
        <v>0.73472000000000004</v>
      </c>
      <c r="AV63">
        <v>0.34416000000000002</v>
      </c>
      <c r="AW63">
        <v>3.3060100000000001</v>
      </c>
      <c r="AX63">
        <v>2.4237899999999999</v>
      </c>
      <c r="AY63">
        <v>0.62153999999999998</v>
      </c>
      <c r="AZ63">
        <v>1.29183</v>
      </c>
      <c r="BA63">
        <v>4.2540399999999998</v>
      </c>
      <c r="BB63" s="30">
        <v>43644</v>
      </c>
      <c r="BC63">
        <v>14</v>
      </c>
      <c r="BD63">
        <v>13</v>
      </c>
      <c r="BE63">
        <v>1</v>
      </c>
      <c r="BF63">
        <v>68</v>
      </c>
      <c r="BG63">
        <v>1</v>
      </c>
      <c r="BH63">
        <v>0</v>
      </c>
      <c r="BI63">
        <v>68</v>
      </c>
      <c r="BJ63" s="30">
        <v>43229</v>
      </c>
      <c r="BK63">
        <v>12</v>
      </c>
      <c r="BL63">
        <v>11</v>
      </c>
      <c r="BM63">
        <v>11</v>
      </c>
      <c r="BN63">
        <v>76</v>
      </c>
      <c r="BO63">
        <v>1</v>
      </c>
      <c r="BP63">
        <v>0</v>
      </c>
      <c r="BQ63">
        <v>76</v>
      </c>
      <c r="BR63" s="30">
        <v>42783</v>
      </c>
      <c r="BS63">
        <v>19</v>
      </c>
      <c r="BT63">
        <v>17</v>
      </c>
      <c r="BU63">
        <v>2</v>
      </c>
      <c r="BV63">
        <v>1</v>
      </c>
      <c r="BW63">
        <v>144</v>
      </c>
      <c r="BX63">
        <v>0</v>
      </c>
      <c r="BY63">
        <v>144</v>
      </c>
      <c r="BZ63">
        <v>83.332999999999998</v>
      </c>
      <c r="CA63">
        <v>2</v>
      </c>
      <c r="CB63">
        <v>2</v>
      </c>
      <c r="CC63">
        <v>2</v>
      </c>
      <c r="CD63">
        <v>14956</v>
      </c>
      <c r="CE63">
        <v>0</v>
      </c>
      <c r="CF63">
        <v>2</v>
      </c>
      <c r="CG63" t="s">
        <v>943</v>
      </c>
      <c r="CH63" s="30">
        <v>43952</v>
      </c>
    </row>
    <row r="64" spans="1:86" x14ac:dyDescent="0.25">
      <c r="A64">
        <v>505439</v>
      </c>
      <c r="B64" t="s">
        <v>958</v>
      </c>
      <c r="C64" t="s">
        <v>959</v>
      </c>
      <c r="D64" t="s">
        <v>444</v>
      </c>
      <c r="E64" t="s">
        <v>265</v>
      </c>
      <c r="F64">
        <v>98119</v>
      </c>
      <c r="G64">
        <v>2062847330</v>
      </c>
      <c r="H64">
        <v>160</v>
      </c>
      <c r="I64" t="s">
        <v>390</v>
      </c>
      <c r="J64" t="s">
        <v>475</v>
      </c>
      <c r="K64">
        <v>50</v>
      </c>
      <c r="L64">
        <v>31.9</v>
      </c>
      <c r="M64" t="s">
        <v>430</v>
      </c>
      <c r="N64" t="b">
        <v>0</v>
      </c>
      <c r="O64" t="s">
        <v>960</v>
      </c>
      <c r="P64" s="30">
        <v>33604</v>
      </c>
      <c r="Q64" t="b">
        <v>1</v>
      </c>
      <c r="S64" t="b">
        <v>0</v>
      </c>
      <c r="T64" t="b">
        <v>0</v>
      </c>
      <c r="U64" t="b">
        <v>0</v>
      </c>
      <c r="V64" t="s">
        <v>440</v>
      </c>
      <c r="W64" t="s">
        <v>433</v>
      </c>
      <c r="X64">
        <v>4</v>
      </c>
      <c r="Z64">
        <v>3</v>
      </c>
      <c r="AB64">
        <v>3</v>
      </c>
      <c r="AD64">
        <v>4</v>
      </c>
      <c r="AF64">
        <v>3</v>
      </c>
      <c r="AH64">
        <v>5</v>
      </c>
      <c r="AJ64">
        <v>5</v>
      </c>
      <c r="AN64">
        <v>2.9426299999999999</v>
      </c>
      <c r="AO64">
        <v>0.76344999999999996</v>
      </c>
      <c r="AP64">
        <v>1.1946699999999999</v>
      </c>
      <c r="AQ64">
        <v>1.9581200000000001</v>
      </c>
      <c r="AR64">
        <v>4.9007500000000004</v>
      </c>
      <c r="AS64">
        <v>0</v>
      </c>
      <c r="AT64">
        <v>2.3911600000000002</v>
      </c>
      <c r="AU64">
        <v>0.74634999999999996</v>
      </c>
      <c r="AV64">
        <v>0.35694999999999999</v>
      </c>
      <c r="AW64">
        <v>3.4944600000000001</v>
      </c>
      <c r="AX64">
        <v>2.5576599999999998</v>
      </c>
      <c r="AY64">
        <v>0.76917000000000002</v>
      </c>
      <c r="AZ64">
        <v>1.2597100000000001</v>
      </c>
      <c r="BA64">
        <v>4.4971300000000003</v>
      </c>
      <c r="BB64" s="30">
        <v>43794</v>
      </c>
      <c r="BC64">
        <v>15</v>
      </c>
      <c r="BD64">
        <v>15</v>
      </c>
      <c r="BE64">
        <v>0</v>
      </c>
      <c r="BF64">
        <v>104</v>
      </c>
      <c r="BG64">
        <v>1</v>
      </c>
      <c r="BH64">
        <v>0</v>
      </c>
      <c r="BI64">
        <v>104</v>
      </c>
      <c r="BJ64" s="30">
        <v>43334</v>
      </c>
      <c r="BK64">
        <v>11</v>
      </c>
      <c r="BL64">
        <v>10</v>
      </c>
      <c r="BM64">
        <v>2</v>
      </c>
      <c r="BN64">
        <v>76</v>
      </c>
      <c r="BO64">
        <v>1</v>
      </c>
      <c r="BP64">
        <v>0</v>
      </c>
      <c r="BQ64">
        <v>76</v>
      </c>
      <c r="BR64" s="30">
        <v>42942</v>
      </c>
      <c r="BS64">
        <v>15</v>
      </c>
      <c r="BT64">
        <v>10</v>
      </c>
      <c r="BU64">
        <v>6</v>
      </c>
      <c r="BV64">
        <v>1</v>
      </c>
      <c r="BW64">
        <v>96</v>
      </c>
      <c r="BX64">
        <v>0</v>
      </c>
      <c r="BY64">
        <v>96</v>
      </c>
      <c r="BZ64">
        <v>93.332999999999998</v>
      </c>
      <c r="CA64">
        <v>2</v>
      </c>
      <c r="CB64">
        <v>5</v>
      </c>
      <c r="CC64">
        <v>1</v>
      </c>
      <c r="CD64">
        <v>33820</v>
      </c>
      <c r="CE64">
        <v>0</v>
      </c>
      <c r="CF64">
        <v>1</v>
      </c>
      <c r="CG64" t="s">
        <v>961</v>
      </c>
      <c r="CH64" s="30">
        <v>43952</v>
      </c>
    </row>
    <row r="65" spans="1:86" x14ac:dyDescent="0.25">
      <c r="A65">
        <v>505431</v>
      </c>
      <c r="B65" t="s">
        <v>1010</v>
      </c>
      <c r="C65" t="s">
        <v>1011</v>
      </c>
      <c r="D65" t="s">
        <v>1012</v>
      </c>
      <c r="E65" t="s">
        <v>265</v>
      </c>
      <c r="F65">
        <v>98021</v>
      </c>
      <c r="G65">
        <v>4254818500</v>
      </c>
      <c r="H65">
        <v>300</v>
      </c>
      <c r="I65" t="s">
        <v>392</v>
      </c>
      <c r="J65" t="s">
        <v>445</v>
      </c>
      <c r="K65">
        <v>99</v>
      </c>
      <c r="L65">
        <v>87.5</v>
      </c>
      <c r="M65" t="s">
        <v>430</v>
      </c>
      <c r="N65" t="b">
        <v>0</v>
      </c>
      <c r="O65" t="s">
        <v>1013</v>
      </c>
      <c r="P65" s="30">
        <v>33604</v>
      </c>
      <c r="Q65" t="b">
        <v>0</v>
      </c>
      <c r="S65" t="b">
        <v>1</v>
      </c>
      <c r="T65" t="b">
        <v>0</v>
      </c>
      <c r="U65" t="b">
        <v>0</v>
      </c>
      <c r="V65" t="s">
        <v>440</v>
      </c>
      <c r="W65" t="s">
        <v>433</v>
      </c>
      <c r="X65">
        <v>4</v>
      </c>
      <c r="Z65">
        <v>2</v>
      </c>
      <c r="AB65">
        <v>5</v>
      </c>
      <c r="AD65">
        <v>5</v>
      </c>
      <c r="AF65">
        <v>5</v>
      </c>
      <c r="AH65">
        <v>4</v>
      </c>
      <c r="AJ65">
        <v>4</v>
      </c>
      <c r="AN65">
        <v>2.37323</v>
      </c>
      <c r="AO65">
        <v>0.71572999999999998</v>
      </c>
      <c r="AP65">
        <v>0.99807999999999997</v>
      </c>
      <c r="AQ65">
        <v>1.7138100000000001</v>
      </c>
      <c r="AR65">
        <v>4.08704</v>
      </c>
      <c r="AS65">
        <v>0.16652</v>
      </c>
      <c r="AT65">
        <v>2.37141</v>
      </c>
      <c r="AU65">
        <v>0.85084000000000004</v>
      </c>
      <c r="AV65">
        <v>0.41103000000000001</v>
      </c>
      <c r="AW65">
        <v>3.63327</v>
      </c>
      <c r="AX65">
        <v>2.0799400000000001</v>
      </c>
      <c r="AY65">
        <v>0.63253000000000004</v>
      </c>
      <c r="AZ65">
        <v>0.91395999999999999</v>
      </c>
      <c r="BA65">
        <v>3.6071499999999999</v>
      </c>
      <c r="BB65" s="30">
        <v>43434</v>
      </c>
      <c r="BC65">
        <v>10</v>
      </c>
      <c r="BD65">
        <v>3</v>
      </c>
      <c r="BE65">
        <v>7</v>
      </c>
      <c r="BF65">
        <v>60</v>
      </c>
      <c r="BG65">
        <v>1</v>
      </c>
      <c r="BH65">
        <v>0</v>
      </c>
      <c r="BI65">
        <v>60</v>
      </c>
      <c r="BJ65" s="30">
        <v>42963</v>
      </c>
      <c r="BK65">
        <v>17</v>
      </c>
      <c r="BL65">
        <v>13</v>
      </c>
      <c r="BM65">
        <v>4</v>
      </c>
      <c r="BN65">
        <v>92</v>
      </c>
      <c r="BO65">
        <v>1</v>
      </c>
      <c r="BP65">
        <v>0</v>
      </c>
      <c r="BQ65">
        <v>92</v>
      </c>
      <c r="BR65" s="30">
        <v>42545</v>
      </c>
      <c r="BS65">
        <v>5</v>
      </c>
      <c r="BT65">
        <v>3</v>
      </c>
      <c r="BU65">
        <v>2</v>
      </c>
      <c r="BV65">
        <v>1</v>
      </c>
      <c r="BW65">
        <v>56</v>
      </c>
      <c r="BX65">
        <v>0</v>
      </c>
      <c r="BY65">
        <v>56</v>
      </c>
      <c r="BZ65">
        <v>70</v>
      </c>
      <c r="CA65">
        <v>6</v>
      </c>
      <c r="CB65">
        <v>4</v>
      </c>
      <c r="CC65">
        <v>2</v>
      </c>
      <c r="CD65">
        <v>13650</v>
      </c>
      <c r="CE65">
        <v>0</v>
      </c>
      <c r="CF65">
        <v>2</v>
      </c>
      <c r="CH65" s="30">
        <v>43952</v>
      </c>
    </row>
    <row r="66" spans="1:86" x14ac:dyDescent="0.25">
      <c r="A66">
        <v>505430</v>
      </c>
      <c r="B66" t="s">
        <v>1031</v>
      </c>
      <c r="C66" t="s">
        <v>1032</v>
      </c>
      <c r="D66" t="s">
        <v>1033</v>
      </c>
      <c r="E66" t="s">
        <v>265</v>
      </c>
      <c r="F66">
        <v>98812</v>
      </c>
      <c r="G66">
        <v>5096892546</v>
      </c>
      <c r="H66">
        <v>230</v>
      </c>
      <c r="I66" t="s">
        <v>412</v>
      </c>
      <c r="J66" t="s">
        <v>429</v>
      </c>
      <c r="K66">
        <v>54</v>
      </c>
      <c r="L66">
        <v>47.3</v>
      </c>
      <c r="M66" t="s">
        <v>430</v>
      </c>
      <c r="N66" t="b">
        <v>0</v>
      </c>
      <c r="O66" t="s">
        <v>1034</v>
      </c>
      <c r="P66" s="30">
        <v>33604</v>
      </c>
      <c r="Q66" t="b">
        <v>0</v>
      </c>
      <c r="S66" t="b">
        <v>0</v>
      </c>
      <c r="T66" t="b">
        <v>0</v>
      </c>
      <c r="U66" t="b">
        <v>0</v>
      </c>
      <c r="V66" t="s">
        <v>440</v>
      </c>
      <c r="W66" t="s">
        <v>433</v>
      </c>
      <c r="X66">
        <v>4</v>
      </c>
      <c r="Z66">
        <v>5</v>
      </c>
      <c r="AB66">
        <v>1</v>
      </c>
      <c r="AD66">
        <v>1</v>
      </c>
      <c r="AF66">
        <v>1</v>
      </c>
      <c r="AH66">
        <v>4</v>
      </c>
      <c r="AJ66">
        <v>4</v>
      </c>
      <c r="AN66">
        <v>2.7173400000000001</v>
      </c>
      <c r="AO66">
        <v>0.38511000000000001</v>
      </c>
      <c r="AP66">
        <v>0.82377999999999996</v>
      </c>
      <c r="AQ66">
        <v>1.20889</v>
      </c>
      <c r="AR66">
        <v>3.9262299999999999</v>
      </c>
      <c r="AS66">
        <v>6.3509999999999997E-2</v>
      </c>
      <c r="AT66">
        <v>2.0341200000000002</v>
      </c>
      <c r="AU66">
        <v>0.67784</v>
      </c>
      <c r="AV66">
        <v>0.30148000000000003</v>
      </c>
      <c r="AW66">
        <v>3.0134500000000002</v>
      </c>
      <c r="AX66">
        <v>2.7764000000000002</v>
      </c>
      <c r="AY66">
        <v>0.42720999999999998</v>
      </c>
      <c r="AZ66">
        <v>1.0284500000000001</v>
      </c>
      <c r="BA66">
        <v>4.1779700000000002</v>
      </c>
      <c r="BB66" s="30">
        <v>43636</v>
      </c>
      <c r="BC66">
        <v>5</v>
      </c>
      <c r="BD66">
        <v>3</v>
      </c>
      <c r="BE66">
        <v>3</v>
      </c>
      <c r="BF66">
        <v>28</v>
      </c>
      <c r="BG66">
        <v>1</v>
      </c>
      <c r="BH66">
        <v>0</v>
      </c>
      <c r="BI66">
        <v>28</v>
      </c>
      <c r="BJ66" s="30">
        <v>43241</v>
      </c>
      <c r="BK66">
        <v>10</v>
      </c>
      <c r="BL66">
        <v>6</v>
      </c>
      <c r="BM66">
        <v>4</v>
      </c>
      <c r="BN66">
        <v>40</v>
      </c>
      <c r="BO66">
        <v>1</v>
      </c>
      <c r="BP66">
        <v>0</v>
      </c>
      <c r="BQ66">
        <v>40</v>
      </c>
      <c r="BR66" s="30">
        <v>42839</v>
      </c>
      <c r="BS66">
        <v>14</v>
      </c>
      <c r="BT66">
        <v>9</v>
      </c>
      <c r="BU66">
        <v>5</v>
      </c>
      <c r="BV66">
        <v>1</v>
      </c>
      <c r="BW66">
        <v>56</v>
      </c>
      <c r="BX66">
        <v>0</v>
      </c>
      <c r="BY66">
        <v>56</v>
      </c>
      <c r="BZ66">
        <v>36.667000000000002</v>
      </c>
      <c r="CA66">
        <v>2</v>
      </c>
      <c r="CB66">
        <v>6</v>
      </c>
      <c r="CC66">
        <v>0</v>
      </c>
      <c r="CD66">
        <v>0</v>
      </c>
      <c r="CE66">
        <v>0</v>
      </c>
      <c r="CF66">
        <v>0</v>
      </c>
      <c r="CG66" t="s">
        <v>1035</v>
      </c>
      <c r="CH66" s="30">
        <v>43952</v>
      </c>
    </row>
    <row r="67" spans="1:86" x14ac:dyDescent="0.25">
      <c r="A67">
        <v>505406</v>
      </c>
      <c r="B67" t="s">
        <v>1057</v>
      </c>
      <c r="C67" t="s">
        <v>1058</v>
      </c>
      <c r="D67" t="s">
        <v>1059</v>
      </c>
      <c r="E67" t="s">
        <v>265</v>
      </c>
      <c r="F67">
        <v>98264</v>
      </c>
      <c r="G67">
        <v>3603544434</v>
      </c>
      <c r="H67">
        <v>360</v>
      </c>
      <c r="I67" t="s">
        <v>417</v>
      </c>
      <c r="J67" t="s">
        <v>736</v>
      </c>
      <c r="K67">
        <v>142</v>
      </c>
      <c r="L67">
        <v>126.5</v>
      </c>
      <c r="M67" t="s">
        <v>430</v>
      </c>
      <c r="N67" t="b">
        <v>0</v>
      </c>
      <c r="O67" t="s">
        <v>1057</v>
      </c>
      <c r="P67" s="30">
        <v>33604</v>
      </c>
      <c r="Q67" t="b">
        <v>0</v>
      </c>
      <c r="S67" t="b">
        <v>0</v>
      </c>
      <c r="T67" t="b">
        <v>0</v>
      </c>
      <c r="U67" t="b">
        <v>0</v>
      </c>
      <c r="V67" t="s">
        <v>440</v>
      </c>
      <c r="W67" t="s">
        <v>433</v>
      </c>
      <c r="X67">
        <v>3</v>
      </c>
      <c r="Z67">
        <v>2</v>
      </c>
      <c r="AB67">
        <v>5</v>
      </c>
      <c r="AD67">
        <v>5</v>
      </c>
      <c r="AF67">
        <v>4</v>
      </c>
      <c r="AH67">
        <v>3</v>
      </c>
      <c r="AJ67">
        <v>4</v>
      </c>
      <c r="AN67">
        <v>1.8823399999999999</v>
      </c>
      <c r="AO67">
        <v>0.64746000000000004</v>
      </c>
      <c r="AP67">
        <v>0.68008000000000002</v>
      </c>
      <c r="AQ67">
        <v>1.3275399999999999</v>
      </c>
      <c r="AR67">
        <v>3.2098800000000001</v>
      </c>
      <c r="AS67">
        <v>0</v>
      </c>
      <c r="AT67">
        <v>2.43059</v>
      </c>
      <c r="AU67">
        <v>0.78783000000000003</v>
      </c>
      <c r="AV67">
        <v>0.34995999999999999</v>
      </c>
      <c r="AW67">
        <v>3.56839</v>
      </c>
      <c r="AX67">
        <v>1.60954</v>
      </c>
      <c r="AY67">
        <v>0.61797000000000002</v>
      </c>
      <c r="AZ67">
        <v>0.73141999999999996</v>
      </c>
      <c r="BA67">
        <v>2.8845000000000001</v>
      </c>
      <c r="BB67" s="30">
        <v>43623</v>
      </c>
      <c r="BC67">
        <v>19</v>
      </c>
      <c r="BD67">
        <v>18</v>
      </c>
      <c r="BE67">
        <v>2</v>
      </c>
      <c r="BF67">
        <v>96</v>
      </c>
      <c r="BG67">
        <v>1</v>
      </c>
      <c r="BH67">
        <v>0</v>
      </c>
      <c r="BI67">
        <v>96</v>
      </c>
      <c r="BJ67" s="30">
        <v>43167</v>
      </c>
      <c r="BK67">
        <v>21</v>
      </c>
      <c r="BL67">
        <v>18</v>
      </c>
      <c r="BM67">
        <v>3</v>
      </c>
      <c r="BN67">
        <v>237</v>
      </c>
      <c r="BO67">
        <v>1</v>
      </c>
      <c r="BP67">
        <v>0</v>
      </c>
      <c r="BQ67">
        <v>237</v>
      </c>
      <c r="BR67" s="30">
        <v>42712</v>
      </c>
      <c r="BS67">
        <v>19</v>
      </c>
      <c r="BT67">
        <v>19</v>
      </c>
      <c r="BU67">
        <v>0</v>
      </c>
      <c r="BV67">
        <v>1</v>
      </c>
      <c r="BW67">
        <v>136</v>
      </c>
      <c r="BX67">
        <v>0</v>
      </c>
      <c r="BY67">
        <v>136</v>
      </c>
      <c r="BZ67">
        <v>149.667</v>
      </c>
      <c r="CA67">
        <v>1</v>
      </c>
      <c r="CB67">
        <v>3</v>
      </c>
      <c r="CC67">
        <v>1</v>
      </c>
      <c r="CD67">
        <v>42841</v>
      </c>
      <c r="CE67">
        <v>0</v>
      </c>
      <c r="CF67">
        <v>1</v>
      </c>
      <c r="CG67" t="s">
        <v>1060</v>
      </c>
      <c r="CH67" s="30">
        <v>43952</v>
      </c>
    </row>
    <row r="68" spans="1:86" x14ac:dyDescent="0.25">
      <c r="A68">
        <v>505409</v>
      </c>
      <c r="B68" t="s">
        <v>1069</v>
      </c>
      <c r="C68" t="s">
        <v>1070</v>
      </c>
      <c r="D68" t="s">
        <v>591</v>
      </c>
      <c r="E68" t="s">
        <v>265</v>
      </c>
      <c r="F68">
        <v>98902</v>
      </c>
      <c r="G68">
        <v>5099666240</v>
      </c>
      <c r="H68">
        <v>380</v>
      </c>
      <c r="I68" t="s">
        <v>388</v>
      </c>
      <c r="J68" t="s">
        <v>475</v>
      </c>
      <c r="K68">
        <v>78</v>
      </c>
      <c r="L68">
        <v>52.7</v>
      </c>
      <c r="M68" t="s">
        <v>430</v>
      </c>
      <c r="N68" t="b">
        <v>0</v>
      </c>
      <c r="O68" t="s">
        <v>1071</v>
      </c>
      <c r="P68" s="30">
        <v>33604</v>
      </c>
      <c r="Q68" t="b">
        <v>1</v>
      </c>
      <c r="S68" t="b">
        <v>0</v>
      </c>
      <c r="T68" t="b">
        <v>0</v>
      </c>
      <c r="U68" t="b">
        <v>0</v>
      </c>
      <c r="V68" t="s">
        <v>440</v>
      </c>
      <c r="W68" t="s">
        <v>433</v>
      </c>
      <c r="X68">
        <v>5</v>
      </c>
      <c r="Z68">
        <v>5</v>
      </c>
      <c r="AB68">
        <v>4</v>
      </c>
      <c r="AD68">
        <v>4</v>
      </c>
      <c r="AF68">
        <v>5</v>
      </c>
      <c r="AH68">
        <v>5</v>
      </c>
      <c r="AJ68">
        <v>5</v>
      </c>
      <c r="AN68">
        <v>3.53735</v>
      </c>
      <c r="AO68">
        <v>0.80201</v>
      </c>
      <c r="AP68">
        <v>1.0031000000000001</v>
      </c>
      <c r="AQ68">
        <v>1.80511</v>
      </c>
      <c r="AR68">
        <v>5.3424500000000004</v>
      </c>
      <c r="AS68">
        <v>3.6249999999999998E-2</v>
      </c>
      <c r="AT68">
        <v>2.2467899999999998</v>
      </c>
      <c r="AU68">
        <v>0.75739000000000001</v>
      </c>
      <c r="AV68">
        <v>0.32036999999999999</v>
      </c>
      <c r="AW68">
        <v>3.3245499999999999</v>
      </c>
      <c r="AX68">
        <v>3.2721399999999998</v>
      </c>
      <c r="AY68">
        <v>0.79623999999999995</v>
      </c>
      <c r="AZ68">
        <v>1.17848</v>
      </c>
      <c r="BA68">
        <v>5.1530100000000001</v>
      </c>
      <c r="BB68" s="30">
        <v>43720</v>
      </c>
      <c r="BC68">
        <v>7</v>
      </c>
      <c r="BD68">
        <v>6</v>
      </c>
      <c r="BE68">
        <v>1</v>
      </c>
      <c r="BF68">
        <v>56</v>
      </c>
      <c r="BG68">
        <v>1</v>
      </c>
      <c r="BH68">
        <v>0</v>
      </c>
      <c r="BI68">
        <v>56</v>
      </c>
      <c r="BJ68" s="30">
        <v>43328</v>
      </c>
      <c r="BK68">
        <v>5</v>
      </c>
      <c r="BL68">
        <v>5</v>
      </c>
      <c r="BM68">
        <v>0</v>
      </c>
      <c r="BN68">
        <v>36</v>
      </c>
      <c r="BO68">
        <v>1</v>
      </c>
      <c r="BP68">
        <v>0</v>
      </c>
      <c r="BQ68">
        <v>36</v>
      </c>
      <c r="BR68" s="30">
        <v>42997</v>
      </c>
      <c r="BS68">
        <v>4</v>
      </c>
      <c r="BT68">
        <v>3</v>
      </c>
      <c r="BU68">
        <v>1</v>
      </c>
      <c r="BV68">
        <v>1</v>
      </c>
      <c r="BW68">
        <v>16</v>
      </c>
      <c r="BX68">
        <v>0</v>
      </c>
      <c r="BY68">
        <v>16</v>
      </c>
      <c r="BZ68">
        <v>42.667000000000002</v>
      </c>
      <c r="CA68">
        <v>2</v>
      </c>
      <c r="CB68">
        <v>1</v>
      </c>
      <c r="CC68">
        <v>0</v>
      </c>
      <c r="CD68">
        <v>0</v>
      </c>
      <c r="CE68">
        <v>0</v>
      </c>
      <c r="CF68">
        <v>0</v>
      </c>
      <c r="CG68" t="s">
        <v>1072</v>
      </c>
      <c r="CH68" s="30">
        <v>43952</v>
      </c>
    </row>
    <row r="69" spans="1:86" x14ac:dyDescent="0.25">
      <c r="A69">
        <v>505455</v>
      </c>
      <c r="B69" t="s">
        <v>1172</v>
      </c>
      <c r="C69" t="s">
        <v>1173</v>
      </c>
      <c r="D69" t="s">
        <v>450</v>
      </c>
      <c r="E69" t="s">
        <v>265</v>
      </c>
      <c r="F69">
        <v>98198</v>
      </c>
      <c r="G69">
        <v>2068244000</v>
      </c>
      <c r="H69">
        <v>160</v>
      </c>
      <c r="I69" t="s">
        <v>390</v>
      </c>
      <c r="J69" t="s">
        <v>475</v>
      </c>
      <c r="K69">
        <v>96</v>
      </c>
      <c r="L69">
        <v>82.7</v>
      </c>
      <c r="M69" t="s">
        <v>430</v>
      </c>
      <c r="N69" t="b">
        <v>0</v>
      </c>
      <c r="O69" t="s">
        <v>1174</v>
      </c>
      <c r="P69" s="30">
        <v>33604</v>
      </c>
      <c r="Q69" t="b">
        <v>1</v>
      </c>
      <c r="S69" t="b">
        <v>0</v>
      </c>
      <c r="T69" t="b">
        <v>0</v>
      </c>
      <c r="U69" t="b">
        <v>0</v>
      </c>
      <c r="V69" t="s">
        <v>440</v>
      </c>
      <c r="W69" t="s">
        <v>433</v>
      </c>
      <c r="X69">
        <v>5</v>
      </c>
      <c r="Z69">
        <v>3</v>
      </c>
      <c r="AB69">
        <v>5</v>
      </c>
      <c r="AD69">
        <v>5</v>
      </c>
      <c r="AF69">
        <v>4</v>
      </c>
      <c r="AH69">
        <v>5</v>
      </c>
      <c r="AJ69">
        <v>5</v>
      </c>
      <c r="AN69">
        <v>2.6339899999999998</v>
      </c>
      <c r="AO69">
        <v>0.48057</v>
      </c>
      <c r="AP69">
        <v>1.5662199999999999</v>
      </c>
      <c r="AQ69">
        <v>2.0467900000000001</v>
      </c>
      <c r="AR69">
        <v>4.6807800000000004</v>
      </c>
      <c r="AS69">
        <v>0.13053999999999999</v>
      </c>
      <c r="AT69">
        <v>2.1482199999999998</v>
      </c>
      <c r="AU69">
        <v>0.80915999999999999</v>
      </c>
      <c r="AV69">
        <v>0.39428000000000002</v>
      </c>
      <c r="AW69">
        <v>3.3516499999999998</v>
      </c>
      <c r="AX69">
        <v>2.5483099999999999</v>
      </c>
      <c r="AY69">
        <v>0.44658999999999999</v>
      </c>
      <c r="AZ69">
        <v>1.4951399999999999</v>
      </c>
      <c r="BA69">
        <v>4.4782999999999999</v>
      </c>
      <c r="BB69" s="30">
        <v>43846</v>
      </c>
      <c r="BC69">
        <v>15</v>
      </c>
      <c r="BD69">
        <v>13</v>
      </c>
      <c r="BE69">
        <v>2</v>
      </c>
      <c r="BF69">
        <v>84</v>
      </c>
      <c r="BG69">
        <v>1</v>
      </c>
      <c r="BH69">
        <v>0</v>
      </c>
      <c r="BI69">
        <v>84</v>
      </c>
      <c r="BJ69" s="30">
        <v>43411</v>
      </c>
      <c r="BK69">
        <v>18</v>
      </c>
      <c r="BL69">
        <v>18</v>
      </c>
      <c r="BM69">
        <v>1</v>
      </c>
      <c r="BN69">
        <v>144</v>
      </c>
      <c r="BO69">
        <v>1</v>
      </c>
      <c r="BP69">
        <v>0</v>
      </c>
      <c r="BQ69">
        <v>144</v>
      </c>
      <c r="BR69" s="30">
        <v>42934</v>
      </c>
      <c r="BS69">
        <v>16</v>
      </c>
      <c r="BT69">
        <v>16</v>
      </c>
      <c r="BU69">
        <v>0</v>
      </c>
      <c r="BV69">
        <v>1</v>
      </c>
      <c r="BW69">
        <v>84</v>
      </c>
      <c r="BX69">
        <v>0</v>
      </c>
      <c r="BY69">
        <v>84</v>
      </c>
      <c r="BZ69">
        <v>104</v>
      </c>
      <c r="CA69">
        <v>1</v>
      </c>
      <c r="CB69">
        <v>0</v>
      </c>
      <c r="CC69">
        <v>1</v>
      </c>
      <c r="CD69">
        <v>14729</v>
      </c>
      <c r="CE69">
        <v>0</v>
      </c>
      <c r="CF69">
        <v>1</v>
      </c>
      <c r="CG69" t="s">
        <v>1175</v>
      </c>
      <c r="CH69" s="30">
        <v>43952</v>
      </c>
    </row>
    <row r="70" spans="1:86" x14ac:dyDescent="0.25">
      <c r="A70">
        <v>505436</v>
      </c>
      <c r="B70" t="s">
        <v>1200</v>
      </c>
      <c r="C70" t="s">
        <v>1201</v>
      </c>
      <c r="D70" t="s">
        <v>804</v>
      </c>
      <c r="E70" t="s">
        <v>265</v>
      </c>
      <c r="F70">
        <v>98335</v>
      </c>
      <c r="G70">
        <v>2538588688</v>
      </c>
      <c r="H70">
        <v>260</v>
      </c>
      <c r="I70" t="s">
        <v>399</v>
      </c>
      <c r="J70" t="s">
        <v>475</v>
      </c>
      <c r="K70">
        <v>120</v>
      </c>
      <c r="L70">
        <v>80.900000000000006</v>
      </c>
      <c r="M70" t="s">
        <v>430</v>
      </c>
      <c r="N70" t="b">
        <v>0</v>
      </c>
      <c r="O70" t="s">
        <v>1202</v>
      </c>
      <c r="P70" s="30">
        <v>33604</v>
      </c>
      <c r="Q70" t="b">
        <v>0</v>
      </c>
      <c r="S70" t="b">
        <v>0</v>
      </c>
      <c r="T70" t="b">
        <v>0</v>
      </c>
      <c r="U70" t="b">
        <v>0</v>
      </c>
      <c r="V70" t="s">
        <v>440</v>
      </c>
      <c r="W70" t="s">
        <v>433</v>
      </c>
      <c r="X70">
        <v>4</v>
      </c>
      <c r="Z70">
        <v>2</v>
      </c>
      <c r="AB70">
        <v>5</v>
      </c>
      <c r="AD70">
        <v>5</v>
      </c>
      <c r="AF70">
        <v>5</v>
      </c>
      <c r="AH70">
        <v>4</v>
      </c>
      <c r="AJ70">
        <v>4</v>
      </c>
      <c r="AN70">
        <v>2.25251</v>
      </c>
      <c r="AO70">
        <v>0.95762999999999998</v>
      </c>
      <c r="AP70">
        <v>0.66005000000000003</v>
      </c>
      <c r="AQ70">
        <v>1.61768</v>
      </c>
      <c r="AR70">
        <v>3.87019</v>
      </c>
      <c r="AS70">
        <v>4.786E-2</v>
      </c>
      <c r="AT70">
        <v>2.0649500000000001</v>
      </c>
      <c r="AU70">
        <v>0.69723000000000002</v>
      </c>
      <c r="AV70">
        <v>0.31785999999999998</v>
      </c>
      <c r="AW70">
        <v>3.0800399999999999</v>
      </c>
      <c r="AX70">
        <v>2.2671000000000001</v>
      </c>
      <c r="AY70">
        <v>1.03278</v>
      </c>
      <c r="AZ70">
        <v>0.78158000000000005</v>
      </c>
      <c r="BA70">
        <v>4.0292899999999996</v>
      </c>
      <c r="BB70" s="30">
        <v>43741</v>
      </c>
      <c r="BC70">
        <v>16</v>
      </c>
      <c r="BD70">
        <v>16</v>
      </c>
      <c r="BE70">
        <v>0</v>
      </c>
      <c r="BF70">
        <v>80</v>
      </c>
      <c r="BG70">
        <v>2</v>
      </c>
      <c r="BH70">
        <v>40</v>
      </c>
      <c r="BI70">
        <v>120</v>
      </c>
      <c r="BJ70" s="30">
        <v>43304</v>
      </c>
      <c r="BK70">
        <v>37</v>
      </c>
      <c r="BL70">
        <v>23</v>
      </c>
      <c r="BM70">
        <v>14</v>
      </c>
      <c r="BN70">
        <v>361</v>
      </c>
      <c r="BO70">
        <v>1</v>
      </c>
      <c r="BP70">
        <v>0</v>
      </c>
      <c r="BQ70">
        <v>361</v>
      </c>
      <c r="BR70" s="30">
        <v>42979</v>
      </c>
      <c r="BS70">
        <v>21</v>
      </c>
      <c r="BT70">
        <v>16</v>
      </c>
      <c r="BU70">
        <v>5</v>
      </c>
      <c r="BV70">
        <v>1</v>
      </c>
      <c r="BW70">
        <v>168</v>
      </c>
      <c r="BX70">
        <v>0</v>
      </c>
      <c r="BY70">
        <v>168</v>
      </c>
      <c r="BZ70">
        <v>208.333</v>
      </c>
      <c r="CA70">
        <v>11</v>
      </c>
      <c r="CB70">
        <v>11</v>
      </c>
      <c r="CC70">
        <v>2</v>
      </c>
      <c r="CD70">
        <v>43134</v>
      </c>
      <c r="CE70">
        <v>0</v>
      </c>
      <c r="CF70">
        <v>2</v>
      </c>
      <c r="CG70" t="s">
        <v>1203</v>
      </c>
      <c r="CH70" s="30">
        <v>43952</v>
      </c>
    </row>
    <row r="71" spans="1:86" x14ac:dyDescent="0.25">
      <c r="A71">
        <v>505418</v>
      </c>
      <c r="B71" t="s">
        <v>1221</v>
      </c>
      <c r="C71" t="s">
        <v>1222</v>
      </c>
      <c r="D71" t="s">
        <v>596</v>
      </c>
      <c r="E71" t="s">
        <v>265</v>
      </c>
      <c r="F71">
        <v>98029</v>
      </c>
      <c r="G71">
        <v>4253912800</v>
      </c>
      <c r="H71">
        <v>160</v>
      </c>
      <c r="I71" t="s">
        <v>390</v>
      </c>
      <c r="J71" t="s">
        <v>475</v>
      </c>
      <c r="K71">
        <v>117</v>
      </c>
      <c r="L71">
        <v>93.5</v>
      </c>
      <c r="M71" t="s">
        <v>430</v>
      </c>
      <c r="N71" t="b">
        <v>0</v>
      </c>
      <c r="O71" t="s">
        <v>678</v>
      </c>
      <c r="P71" s="30">
        <v>33604</v>
      </c>
      <c r="Q71" t="b">
        <v>0</v>
      </c>
      <c r="S71" t="b">
        <v>0</v>
      </c>
      <c r="T71" t="b">
        <v>0</v>
      </c>
      <c r="U71" t="b">
        <v>0</v>
      </c>
      <c r="V71" t="s">
        <v>440</v>
      </c>
      <c r="W71" t="s">
        <v>433</v>
      </c>
      <c r="X71">
        <v>4</v>
      </c>
      <c r="Z71">
        <v>3</v>
      </c>
      <c r="AB71">
        <v>4</v>
      </c>
      <c r="AD71">
        <v>4</v>
      </c>
      <c r="AF71">
        <v>4</v>
      </c>
      <c r="AH71">
        <v>4</v>
      </c>
      <c r="AJ71">
        <v>5</v>
      </c>
      <c r="AN71">
        <v>2.22723</v>
      </c>
      <c r="AO71">
        <v>0.81562000000000001</v>
      </c>
      <c r="AP71">
        <v>1.1896100000000001</v>
      </c>
      <c r="AQ71">
        <v>2.0052300000000001</v>
      </c>
      <c r="AR71">
        <v>4.23245</v>
      </c>
      <c r="AS71">
        <v>0.34083999999999998</v>
      </c>
      <c r="AT71">
        <v>2.1812900000000002</v>
      </c>
      <c r="AU71">
        <v>0.80669999999999997</v>
      </c>
      <c r="AV71">
        <v>0.38312000000000002</v>
      </c>
      <c r="AW71">
        <v>3.3711099999999998</v>
      </c>
      <c r="AX71">
        <v>2.1221100000000002</v>
      </c>
      <c r="AY71">
        <v>0.76026000000000005</v>
      </c>
      <c r="AZ71">
        <v>1.1686799999999999</v>
      </c>
      <c r="BA71">
        <v>4.0259900000000002</v>
      </c>
      <c r="BB71" s="30">
        <v>43481</v>
      </c>
      <c r="BC71">
        <v>23</v>
      </c>
      <c r="BD71">
        <v>20</v>
      </c>
      <c r="BE71">
        <v>3</v>
      </c>
      <c r="BF71">
        <v>156</v>
      </c>
      <c r="BG71">
        <v>1</v>
      </c>
      <c r="BH71">
        <v>0</v>
      </c>
      <c r="BI71">
        <v>156</v>
      </c>
      <c r="BJ71" s="30">
        <v>43024</v>
      </c>
      <c r="BK71">
        <v>17</v>
      </c>
      <c r="BL71">
        <v>16</v>
      </c>
      <c r="BM71">
        <v>1</v>
      </c>
      <c r="BN71">
        <v>104</v>
      </c>
      <c r="BO71">
        <v>1</v>
      </c>
      <c r="BP71">
        <v>0</v>
      </c>
      <c r="BQ71">
        <v>104</v>
      </c>
      <c r="BR71" s="30">
        <v>42549</v>
      </c>
      <c r="BS71">
        <v>13</v>
      </c>
      <c r="BT71">
        <v>13</v>
      </c>
      <c r="BU71">
        <v>0</v>
      </c>
      <c r="BV71">
        <v>1</v>
      </c>
      <c r="BW71">
        <v>80</v>
      </c>
      <c r="BX71">
        <v>0</v>
      </c>
      <c r="BY71">
        <v>80</v>
      </c>
      <c r="BZ71">
        <v>126</v>
      </c>
      <c r="CA71">
        <v>3</v>
      </c>
      <c r="CB71">
        <v>1</v>
      </c>
      <c r="CC71">
        <v>1</v>
      </c>
      <c r="CD71">
        <v>15230</v>
      </c>
      <c r="CE71">
        <v>0</v>
      </c>
      <c r="CF71">
        <v>1</v>
      </c>
      <c r="CG71" t="s">
        <v>1223</v>
      </c>
      <c r="CH71" s="30">
        <v>43952</v>
      </c>
    </row>
    <row r="72" spans="1:86" x14ac:dyDescent="0.25">
      <c r="A72">
        <v>505429</v>
      </c>
      <c r="B72" t="s">
        <v>1224</v>
      </c>
      <c r="C72" t="s">
        <v>1225</v>
      </c>
      <c r="D72" t="s">
        <v>645</v>
      </c>
      <c r="E72" t="s">
        <v>265</v>
      </c>
      <c r="F72">
        <v>98531</v>
      </c>
      <c r="G72">
        <v>3607360112</v>
      </c>
      <c r="H72">
        <v>200</v>
      </c>
      <c r="I72" t="s">
        <v>387</v>
      </c>
      <c r="J72" t="s">
        <v>429</v>
      </c>
      <c r="K72">
        <v>42</v>
      </c>
      <c r="L72">
        <v>37.799999999999997</v>
      </c>
      <c r="M72" t="s">
        <v>430</v>
      </c>
      <c r="N72" t="b">
        <v>0</v>
      </c>
      <c r="O72" t="s">
        <v>1226</v>
      </c>
      <c r="P72" s="30">
        <v>33604</v>
      </c>
      <c r="Q72" t="b">
        <v>0</v>
      </c>
      <c r="S72" t="b">
        <v>0</v>
      </c>
      <c r="T72" t="b">
        <v>0</v>
      </c>
      <c r="U72" t="b">
        <v>0</v>
      </c>
      <c r="V72" t="s">
        <v>440</v>
      </c>
      <c r="W72" t="s">
        <v>433</v>
      </c>
      <c r="X72">
        <v>4</v>
      </c>
      <c r="Z72">
        <v>3</v>
      </c>
      <c r="AB72">
        <v>4</v>
      </c>
      <c r="AD72">
        <v>5</v>
      </c>
      <c r="AF72">
        <v>4</v>
      </c>
      <c r="AH72">
        <v>4</v>
      </c>
      <c r="AJ72">
        <v>4</v>
      </c>
      <c r="AN72">
        <v>2.9343300000000001</v>
      </c>
      <c r="AO72">
        <v>0.89944999999999997</v>
      </c>
      <c r="AP72">
        <v>1.07738</v>
      </c>
      <c r="AQ72">
        <v>1.9768300000000001</v>
      </c>
      <c r="AR72">
        <v>4.9111500000000001</v>
      </c>
      <c r="AS72">
        <v>0.26513999999999999</v>
      </c>
      <c r="AT72">
        <v>2.2819699999999998</v>
      </c>
      <c r="AU72">
        <v>0.89378999999999997</v>
      </c>
      <c r="AV72">
        <v>0.46405999999999997</v>
      </c>
      <c r="AW72">
        <v>3.6398199999999998</v>
      </c>
      <c r="AX72">
        <v>2.6724800000000002</v>
      </c>
      <c r="AY72">
        <v>0.75670000000000004</v>
      </c>
      <c r="AZ72">
        <v>0.87383</v>
      </c>
      <c r="BA72">
        <v>4.3266999999999998</v>
      </c>
      <c r="BB72" s="30">
        <v>43613</v>
      </c>
      <c r="BC72">
        <v>18</v>
      </c>
      <c r="BD72">
        <v>15</v>
      </c>
      <c r="BE72">
        <v>3</v>
      </c>
      <c r="BF72">
        <v>148</v>
      </c>
      <c r="BG72">
        <v>1</v>
      </c>
      <c r="BH72">
        <v>0</v>
      </c>
      <c r="BI72">
        <v>148</v>
      </c>
      <c r="BJ72" s="30">
        <v>43312</v>
      </c>
      <c r="BK72">
        <v>10</v>
      </c>
      <c r="BL72">
        <v>9</v>
      </c>
      <c r="BM72">
        <v>1</v>
      </c>
      <c r="BN72">
        <v>68</v>
      </c>
      <c r="BO72">
        <v>1</v>
      </c>
      <c r="BP72">
        <v>0</v>
      </c>
      <c r="BQ72">
        <v>68</v>
      </c>
      <c r="BR72" s="30">
        <v>42998</v>
      </c>
      <c r="BS72">
        <v>8</v>
      </c>
      <c r="BT72">
        <v>7</v>
      </c>
      <c r="BU72">
        <v>1</v>
      </c>
      <c r="BV72">
        <v>1</v>
      </c>
      <c r="BW72">
        <v>72</v>
      </c>
      <c r="BX72">
        <v>0</v>
      </c>
      <c r="BY72">
        <v>72</v>
      </c>
      <c r="BZ72">
        <v>108.667</v>
      </c>
      <c r="CA72">
        <v>2</v>
      </c>
      <c r="CB72">
        <v>9</v>
      </c>
      <c r="CC72">
        <v>3</v>
      </c>
      <c r="CD72">
        <v>33884</v>
      </c>
      <c r="CE72">
        <v>0</v>
      </c>
      <c r="CF72">
        <v>3</v>
      </c>
      <c r="CG72" t="s">
        <v>1227</v>
      </c>
      <c r="CH72" s="30">
        <v>43952</v>
      </c>
    </row>
    <row r="73" spans="1:86" x14ac:dyDescent="0.25">
      <c r="A73">
        <v>505405</v>
      </c>
      <c r="B73" t="s">
        <v>1259</v>
      </c>
      <c r="C73" t="s">
        <v>1260</v>
      </c>
      <c r="D73" t="s">
        <v>666</v>
      </c>
      <c r="E73" t="s">
        <v>265</v>
      </c>
      <c r="F73">
        <v>98292</v>
      </c>
      <c r="G73">
        <v>3606527585</v>
      </c>
      <c r="H73">
        <v>300</v>
      </c>
      <c r="I73" t="s">
        <v>392</v>
      </c>
      <c r="J73" t="s">
        <v>475</v>
      </c>
      <c r="K73">
        <v>59</v>
      </c>
      <c r="L73">
        <v>46.8</v>
      </c>
      <c r="M73" t="s">
        <v>430</v>
      </c>
      <c r="N73" t="b">
        <v>0</v>
      </c>
      <c r="O73" t="s">
        <v>1261</v>
      </c>
      <c r="P73" s="30">
        <v>33604</v>
      </c>
      <c r="Q73" t="b">
        <v>1</v>
      </c>
      <c r="S73" t="b">
        <v>0</v>
      </c>
      <c r="T73" t="b">
        <v>0</v>
      </c>
      <c r="U73" t="b">
        <v>0</v>
      </c>
      <c r="V73" t="s">
        <v>440</v>
      </c>
      <c r="W73" t="s">
        <v>433</v>
      </c>
      <c r="X73">
        <v>5</v>
      </c>
      <c r="Z73">
        <v>3</v>
      </c>
      <c r="AB73">
        <v>5</v>
      </c>
      <c r="AD73">
        <v>5</v>
      </c>
      <c r="AF73">
        <v>5</v>
      </c>
      <c r="AH73">
        <v>4</v>
      </c>
      <c r="AJ73">
        <v>4</v>
      </c>
      <c r="AN73">
        <v>2.4016999999999999</v>
      </c>
      <c r="AO73">
        <v>0.93432000000000004</v>
      </c>
      <c r="AP73">
        <v>1.0612699999999999</v>
      </c>
      <c r="AQ73">
        <v>1.99559</v>
      </c>
      <c r="AR73">
        <v>4.3972899999999999</v>
      </c>
      <c r="AS73">
        <v>0.18365000000000001</v>
      </c>
      <c r="AT73">
        <v>2.3741400000000001</v>
      </c>
      <c r="AU73">
        <v>0.82184000000000001</v>
      </c>
      <c r="AV73">
        <v>0.41066999999999998</v>
      </c>
      <c r="AW73">
        <v>3.6066500000000001</v>
      </c>
      <c r="AX73">
        <v>2.1024600000000002</v>
      </c>
      <c r="AY73">
        <v>0.85485</v>
      </c>
      <c r="AZ73">
        <v>0.97267000000000003</v>
      </c>
      <c r="BA73">
        <v>3.9096199999999999</v>
      </c>
      <c r="BB73" s="30">
        <v>43741</v>
      </c>
      <c r="BC73">
        <v>20</v>
      </c>
      <c r="BD73">
        <v>20</v>
      </c>
      <c r="BE73">
        <v>2</v>
      </c>
      <c r="BF73">
        <v>112</v>
      </c>
      <c r="BG73">
        <v>1</v>
      </c>
      <c r="BH73">
        <v>0</v>
      </c>
      <c r="BI73">
        <v>112</v>
      </c>
      <c r="BJ73" s="30">
        <v>43342</v>
      </c>
      <c r="BK73">
        <v>18</v>
      </c>
      <c r="BL73">
        <v>17</v>
      </c>
      <c r="BM73">
        <v>1</v>
      </c>
      <c r="BN73">
        <v>88</v>
      </c>
      <c r="BO73">
        <v>1</v>
      </c>
      <c r="BP73">
        <v>0</v>
      </c>
      <c r="BQ73">
        <v>88</v>
      </c>
      <c r="BR73" s="30">
        <v>42878</v>
      </c>
      <c r="BS73">
        <v>27</v>
      </c>
      <c r="BT73">
        <v>26</v>
      </c>
      <c r="BU73">
        <v>3</v>
      </c>
      <c r="BV73">
        <v>2</v>
      </c>
      <c r="BW73">
        <v>184</v>
      </c>
      <c r="BX73">
        <v>92</v>
      </c>
      <c r="BY73">
        <v>276</v>
      </c>
      <c r="BZ73">
        <v>131.333</v>
      </c>
      <c r="CA73">
        <v>1</v>
      </c>
      <c r="CB73">
        <v>4</v>
      </c>
      <c r="CC73">
        <v>2</v>
      </c>
      <c r="CD73">
        <v>37495</v>
      </c>
      <c r="CE73">
        <v>0</v>
      </c>
      <c r="CF73">
        <v>2</v>
      </c>
      <c r="CH73" s="30">
        <v>43952</v>
      </c>
    </row>
    <row r="74" spans="1:86" x14ac:dyDescent="0.25">
      <c r="A74">
        <v>505467</v>
      </c>
      <c r="B74" t="s">
        <v>1277</v>
      </c>
      <c r="C74" t="s">
        <v>1278</v>
      </c>
      <c r="D74" t="s">
        <v>848</v>
      </c>
      <c r="E74" t="s">
        <v>265</v>
      </c>
      <c r="F74">
        <v>98290</v>
      </c>
      <c r="G74">
        <v>3605682168</v>
      </c>
      <c r="H74">
        <v>300</v>
      </c>
      <c r="I74" t="s">
        <v>392</v>
      </c>
      <c r="J74" t="s">
        <v>445</v>
      </c>
      <c r="K74">
        <v>125</v>
      </c>
      <c r="L74">
        <v>108.8</v>
      </c>
      <c r="M74" t="s">
        <v>430</v>
      </c>
      <c r="N74" t="b">
        <v>0</v>
      </c>
      <c r="O74" t="s">
        <v>1277</v>
      </c>
      <c r="P74" s="30">
        <v>33604</v>
      </c>
      <c r="Q74" t="b">
        <v>0</v>
      </c>
      <c r="R74" t="s">
        <v>791</v>
      </c>
      <c r="S74" t="b">
        <v>0</v>
      </c>
      <c r="T74" t="b">
        <v>0</v>
      </c>
      <c r="U74" t="b">
        <v>0</v>
      </c>
      <c r="V74" t="s">
        <v>440</v>
      </c>
      <c r="W74" t="s">
        <v>433</v>
      </c>
      <c r="X74">
        <v>2</v>
      </c>
      <c r="Z74">
        <v>1</v>
      </c>
      <c r="AB74">
        <v>5</v>
      </c>
      <c r="AD74">
        <v>5</v>
      </c>
      <c r="AG74">
        <v>2</v>
      </c>
      <c r="AH74">
        <v>4</v>
      </c>
      <c r="AJ74">
        <v>4</v>
      </c>
      <c r="AN74">
        <v>2.2825199999999999</v>
      </c>
      <c r="AO74">
        <v>0.63216000000000006</v>
      </c>
      <c r="AP74">
        <v>0.61099999999999999</v>
      </c>
      <c r="AQ74">
        <v>1.24316</v>
      </c>
      <c r="AR74">
        <v>3.5256799999999999</v>
      </c>
      <c r="AS74">
        <v>1.119E-2</v>
      </c>
      <c r="AT74">
        <v>1.86</v>
      </c>
      <c r="AU74">
        <v>0.61453000000000002</v>
      </c>
      <c r="AV74">
        <v>0.26132</v>
      </c>
      <c r="AW74">
        <v>2.7358600000000002</v>
      </c>
      <c r="AX74">
        <v>2.5504500000000001</v>
      </c>
      <c r="AY74">
        <v>0.77351000000000003</v>
      </c>
      <c r="AZ74">
        <v>0.88002999999999998</v>
      </c>
      <c r="BA74">
        <v>4.1323999999999996</v>
      </c>
      <c r="BB74" s="30">
        <v>43672</v>
      </c>
      <c r="BC74">
        <v>31</v>
      </c>
      <c r="BD74">
        <v>29</v>
      </c>
      <c r="BE74">
        <v>3</v>
      </c>
      <c r="BF74">
        <v>271</v>
      </c>
      <c r="BG74">
        <v>2</v>
      </c>
      <c r="BH74">
        <v>136</v>
      </c>
      <c r="BI74">
        <v>407</v>
      </c>
      <c r="BJ74" s="30">
        <v>43265</v>
      </c>
      <c r="BK74">
        <v>39</v>
      </c>
      <c r="BL74">
        <v>26</v>
      </c>
      <c r="BM74">
        <v>22</v>
      </c>
      <c r="BN74">
        <v>349</v>
      </c>
      <c r="BO74">
        <v>2</v>
      </c>
      <c r="BP74">
        <v>175</v>
      </c>
      <c r="BQ74">
        <v>524</v>
      </c>
      <c r="BR74" s="30">
        <v>42849</v>
      </c>
      <c r="BS74">
        <v>24</v>
      </c>
      <c r="BT74">
        <v>18</v>
      </c>
      <c r="BU74">
        <v>6</v>
      </c>
      <c r="BV74">
        <v>1</v>
      </c>
      <c r="BW74">
        <v>269</v>
      </c>
      <c r="BX74">
        <v>0</v>
      </c>
      <c r="BY74">
        <v>269</v>
      </c>
      <c r="BZ74">
        <v>423</v>
      </c>
      <c r="CA74">
        <v>7</v>
      </c>
      <c r="CB74">
        <v>8</v>
      </c>
      <c r="CC74">
        <v>2</v>
      </c>
      <c r="CD74">
        <v>47044</v>
      </c>
      <c r="CE74">
        <v>0</v>
      </c>
      <c r="CF74">
        <v>2</v>
      </c>
      <c r="CG74" t="s">
        <v>1279</v>
      </c>
      <c r="CH74" s="30">
        <v>43952</v>
      </c>
    </row>
    <row r="75" spans="1:86" x14ac:dyDescent="0.25">
      <c r="A75">
        <v>505401</v>
      </c>
      <c r="B75" t="s">
        <v>890</v>
      </c>
      <c r="C75" t="s">
        <v>891</v>
      </c>
      <c r="D75" t="s">
        <v>892</v>
      </c>
      <c r="E75" t="s">
        <v>265</v>
      </c>
      <c r="F75">
        <v>98903</v>
      </c>
      <c r="G75">
        <v>5092481985</v>
      </c>
      <c r="H75">
        <v>380</v>
      </c>
      <c r="I75" t="s">
        <v>388</v>
      </c>
      <c r="J75" t="s">
        <v>429</v>
      </c>
      <c r="K75">
        <v>88</v>
      </c>
      <c r="L75">
        <v>56.5</v>
      </c>
      <c r="M75" t="s">
        <v>430</v>
      </c>
      <c r="N75" t="b">
        <v>0</v>
      </c>
      <c r="O75" t="s">
        <v>893</v>
      </c>
      <c r="P75" s="30">
        <v>33573</v>
      </c>
      <c r="Q75" t="b">
        <v>0</v>
      </c>
      <c r="S75" t="b">
        <v>0</v>
      </c>
      <c r="T75" t="b">
        <v>0</v>
      </c>
      <c r="U75" t="b">
        <v>0</v>
      </c>
      <c r="V75" t="s">
        <v>440</v>
      </c>
      <c r="W75" t="s">
        <v>433</v>
      </c>
      <c r="X75">
        <v>4</v>
      </c>
      <c r="Z75">
        <v>4</v>
      </c>
      <c r="AB75">
        <v>4</v>
      </c>
      <c r="AD75">
        <v>5</v>
      </c>
      <c r="AF75">
        <v>4</v>
      </c>
      <c r="AH75">
        <v>4</v>
      </c>
      <c r="AJ75">
        <v>5</v>
      </c>
      <c r="AN75">
        <v>2.2395100000000001</v>
      </c>
      <c r="AO75">
        <v>0.44461000000000001</v>
      </c>
      <c r="AP75">
        <v>0.94101999999999997</v>
      </c>
      <c r="AQ75">
        <v>1.3856200000000001</v>
      </c>
      <c r="AR75">
        <v>3.62513</v>
      </c>
      <c r="AS75">
        <v>9.4170000000000004E-2</v>
      </c>
      <c r="AT75">
        <v>2.0186999999999999</v>
      </c>
      <c r="AU75">
        <v>0.74382999999999999</v>
      </c>
      <c r="AV75">
        <v>0.33751999999999999</v>
      </c>
      <c r="AW75">
        <v>3.10006</v>
      </c>
      <c r="AX75">
        <v>2.30566</v>
      </c>
      <c r="AY75">
        <v>0.44945000000000002</v>
      </c>
      <c r="AZ75">
        <v>1.0493600000000001</v>
      </c>
      <c r="BA75">
        <v>3.74979</v>
      </c>
      <c r="BB75" s="30">
        <v>43748</v>
      </c>
      <c r="BC75">
        <v>11</v>
      </c>
      <c r="BD75">
        <v>10</v>
      </c>
      <c r="BE75">
        <v>1</v>
      </c>
      <c r="BF75">
        <v>56</v>
      </c>
      <c r="BG75">
        <v>1</v>
      </c>
      <c r="BH75">
        <v>0</v>
      </c>
      <c r="BI75">
        <v>56</v>
      </c>
      <c r="BJ75" s="30">
        <v>43406</v>
      </c>
      <c r="BK75">
        <v>17</v>
      </c>
      <c r="BL75">
        <v>14</v>
      </c>
      <c r="BM75">
        <v>3</v>
      </c>
      <c r="BN75">
        <v>92</v>
      </c>
      <c r="BO75">
        <v>1</v>
      </c>
      <c r="BP75">
        <v>0</v>
      </c>
      <c r="BQ75">
        <v>92</v>
      </c>
      <c r="BR75" s="30">
        <v>43039</v>
      </c>
      <c r="BS75">
        <v>6</v>
      </c>
      <c r="BT75">
        <v>0</v>
      </c>
      <c r="BU75">
        <v>6</v>
      </c>
      <c r="BV75">
        <v>1</v>
      </c>
      <c r="BW75">
        <v>44</v>
      </c>
      <c r="BX75">
        <v>0</v>
      </c>
      <c r="BY75">
        <v>44</v>
      </c>
      <c r="BZ75">
        <v>66</v>
      </c>
      <c r="CA75">
        <v>8</v>
      </c>
      <c r="CB75">
        <v>7</v>
      </c>
      <c r="CC75">
        <v>0</v>
      </c>
      <c r="CD75">
        <v>0</v>
      </c>
      <c r="CE75">
        <v>0</v>
      </c>
      <c r="CF75">
        <v>0</v>
      </c>
      <c r="CG75" t="s">
        <v>894</v>
      </c>
      <c r="CH75" s="30">
        <v>43952</v>
      </c>
    </row>
    <row r="76" spans="1:86" x14ac:dyDescent="0.25">
      <c r="A76">
        <v>505400</v>
      </c>
      <c r="B76" t="s">
        <v>1085</v>
      </c>
      <c r="C76" t="s">
        <v>1086</v>
      </c>
      <c r="D76" t="s">
        <v>1087</v>
      </c>
      <c r="E76" t="s">
        <v>265</v>
      </c>
      <c r="F76">
        <v>98022</v>
      </c>
      <c r="G76">
        <v>3608252541</v>
      </c>
      <c r="H76">
        <v>160</v>
      </c>
      <c r="I76" t="s">
        <v>390</v>
      </c>
      <c r="J76" t="s">
        <v>429</v>
      </c>
      <c r="K76">
        <v>92</v>
      </c>
      <c r="L76">
        <v>64</v>
      </c>
      <c r="M76" t="s">
        <v>430</v>
      </c>
      <c r="N76" t="b">
        <v>0</v>
      </c>
      <c r="O76" t="s">
        <v>1088</v>
      </c>
      <c r="P76" s="30">
        <v>33543</v>
      </c>
      <c r="Q76" t="b">
        <v>0</v>
      </c>
      <c r="S76" t="b">
        <v>0</v>
      </c>
      <c r="T76" t="b">
        <v>0</v>
      </c>
      <c r="U76" t="b">
        <v>0</v>
      </c>
      <c r="V76" t="s">
        <v>440</v>
      </c>
      <c r="W76" t="s">
        <v>433</v>
      </c>
      <c r="X76">
        <v>1</v>
      </c>
      <c r="Z76">
        <v>1</v>
      </c>
      <c r="AB76">
        <v>3</v>
      </c>
      <c r="AD76">
        <v>4</v>
      </c>
      <c r="AF76">
        <v>2</v>
      </c>
      <c r="AH76">
        <v>3</v>
      </c>
      <c r="AJ76">
        <v>4</v>
      </c>
      <c r="AN76">
        <v>1.8887799999999999</v>
      </c>
      <c r="AO76">
        <v>0.80425000000000002</v>
      </c>
      <c r="AP76">
        <v>0.82301999999999997</v>
      </c>
      <c r="AQ76">
        <v>1.62727</v>
      </c>
      <c r="AR76">
        <v>3.5160499999999999</v>
      </c>
      <c r="AS76">
        <v>0.18204999999999999</v>
      </c>
      <c r="AT76">
        <v>2.13876</v>
      </c>
      <c r="AU76">
        <v>0.82684000000000002</v>
      </c>
      <c r="AV76">
        <v>0.40049000000000001</v>
      </c>
      <c r="AW76">
        <v>3.3660800000000002</v>
      </c>
      <c r="AX76">
        <v>1.8354200000000001</v>
      </c>
      <c r="AY76">
        <v>0.73140000000000005</v>
      </c>
      <c r="AZ76">
        <v>0.77349000000000001</v>
      </c>
      <c r="BA76">
        <v>3.3495300000000001</v>
      </c>
      <c r="BB76" s="30">
        <v>43503</v>
      </c>
      <c r="BC76">
        <v>20</v>
      </c>
      <c r="BD76">
        <v>19</v>
      </c>
      <c r="BE76">
        <v>1</v>
      </c>
      <c r="BF76">
        <v>128</v>
      </c>
      <c r="BG76">
        <v>1</v>
      </c>
      <c r="BH76">
        <v>0</v>
      </c>
      <c r="BI76">
        <v>128</v>
      </c>
      <c r="BJ76" s="30">
        <v>43083</v>
      </c>
      <c r="BK76">
        <v>40</v>
      </c>
      <c r="BL76">
        <v>38</v>
      </c>
      <c r="BM76">
        <v>3</v>
      </c>
      <c r="BN76">
        <v>691</v>
      </c>
      <c r="BO76">
        <v>1</v>
      </c>
      <c r="BP76">
        <v>0</v>
      </c>
      <c r="BQ76">
        <v>691</v>
      </c>
      <c r="BR76" s="30">
        <v>42606</v>
      </c>
      <c r="BS76">
        <v>15</v>
      </c>
      <c r="BT76">
        <v>13</v>
      </c>
      <c r="BU76">
        <v>2</v>
      </c>
      <c r="BV76">
        <v>1</v>
      </c>
      <c r="BW76">
        <v>84</v>
      </c>
      <c r="BX76">
        <v>0</v>
      </c>
      <c r="BY76">
        <v>84</v>
      </c>
      <c r="BZ76">
        <v>308.33300000000003</v>
      </c>
      <c r="CA76">
        <v>5</v>
      </c>
      <c r="CB76">
        <v>1</v>
      </c>
      <c r="CC76">
        <v>1</v>
      </c>
      <c r="CD76">
        <v>60735</v>
      </c>
      <c r="CE76">
        <v>0</v>
      </c>
      <c r="CF76">
        <v>1</v>
      </c>
      <c r="CG76" t="s">
        <v>1089</v>
      </c>
      <c r="CH76" s="30">
        <v>43952</v>
      </c>
    </row>
    <row r="77" spans="1:86" x14ac:dyDescent="0.25">
      <c r="A77">
        <v>505393</v>
      </c>
      <c r="B77" t="s">
        <v>584</v>
      </c>
      <c r="C77" t="s">
        <v>585</v>
      </c>
      <c r="D77" t="s">
        <v>586</v>
      </c>
      <c r="E77" t="s">
        <v>265</v>
      </c>
      <c r="F77">
        <v>98226</v>
      </c>
      <c r="G77">
        <v>3603981966</v>
      </c>
      <c r="H77">
        <v>360</v>
      </c>
      <c r="I77" t="s">
        <v>417</v>
      </c>
      <c r="J77" t="s">
        <v>429</v>
      </c>
      <c r="K77">
        <v>122</v>
      </c>
      <c r="L77">
        <v>90.5</v>
      </c>
      <c r="M77" t="s">
        <v>430</v>
      </c>
      <c r="N77" t="b">
        <v>0</v>
      </c>
      <c r="O77" t="s">
        <v>587</v>
      </c>
      <c r="P77" s="30">
        <v>33482</v>
      </c>
      <c r="Q77" t="b">
        <v>0</v>
      </c>
      <c r="S77" t="b">
        <v>1</v>
      </c>
      <c r="T77" t="b">
        <v>0</v>
      </c>
      <c r="U77" t="b">
        <v>0</v>
      </c>
      <c r="V77" t="s">
        <v>440</v>
      </c>
      <c r="W77" t="s">
        <v>433</v>
      </c>
      <c r="X77">
        <v>4</v>
      </c>
      <c r="Z77">
        <v>2</v>
      </c>
      <c r="AB77">
        <v>5</v>
      </c>
      <c r="AD77">
        <v>5</v>
      </c>
      <c r="AF77">
        <v>5</v>
      </c>
      <c r="AH77">
        <v>4</v>
      </c>
      <c r="AJ77">
        <v>4</v>
      </c>
      <c r="AN77">
        <v>2.1145200000000002</v>
      </c>
      <c r="AO77">
        <v>0.58375999999999995</v>
      </c>
      <c r="AP77">
        <v>0.95845999999999998</v>
      </c>
      <c r="AQ77">
        <v>1.54223</v>
      </c>
      <c r="AR77">
        <v>3.6567500000000002</v>
      </c>
      <c r="AS77">
        <v>8.1189999999999998E-2</v>
      </c>
      <c r="AT77">
        <v>2.1547200000000002</v>
      </c>
      <c r="AU77">
        <v>0.75439999999999996</v>
      </c>
      <c r="AV77">
        <v>0.36618000000000001</v>
      </c>
      <c r="AW77">
        <v>3.2753000000000001</v>
      </c>
      <c r="AX77">
        <v>2.0395599999999998</v>
      </c>
      <c r="AY77">
        <v>0.58186000000000004</v>
      </c>
      <c r="AZ77">
        <v>0.98516000000000004</v>
      </c>
      <c r="BA77">
        <v>3.58012</v>
      </c>
      <c r="BB77" s="30">
        <v>43579</v>
      </c>
      <c r="BC77">
        <v>23</v>
      </c>
      <c r="BD77">
        <v>19</v>
      </c>
      <c r="BE77">
        <v>7</v>
      </c>
      <c r="BF77">
        <v>128</v>
      </c>
      <c r="BG77">
        <v>1</v>
      </c>
      <c r="BH77">
        <v>0</v>
      </c>
      <c r="BI77">
        <v>128</v>
      </c>
      <c r="BJ77" s="30">
        <v>43145</v>
      </c>
      <c r="BK77">
        <v>23</v>
      </c>
      <c r="BL77">
        <v>20</v>
      </c>
      <c r="BM77">
        <v>3</v>
      </c>
      <c r="BN77">
        <v>160</v>
      </c>
      <c r="BO77">
        <v>1</v>
      </c>
      <c r="BP77">
        <v>0</v>
      </c>
      <c r="BQ77">
        <v>160</v>
      </c>
      <c r="BR77" s="30">
        <v>42692</v>
      </c>
      <c r="BS77">
        <v>14</v>
      </c>
      <c r="BT77">
        <v>14</v>
      </c>
      <c r="BU77">
        <v>0</v>
      </c>
      <c r="BV77">
        <v>1</v>
      </c>
      <c r="BW77">
        <v>80</v>
      </c>
      <c r="BX77">
        <v>0</v>
      </c>
      <c r="BY77">
        <v>80</v>
      </c>
      <c r="BZ77">
        <v>130.667</v>
      </c>
      <c r="CA77">
        <v>3</v>
      </c>
      <c r="CB77">
        <v>3</v>
      </c>
      <c r="CC77">
        <v>1</v>
      </c>
      <c r="CD77">
        <v>51714</v>
      </c>
      <c r="CE77">
        <v>0</v>
      </c>
      <c r="CF77">
        <v>1</v>
      </c>
      <c r="CG77" t="s">
        <v>588</v>
      </c>
      <c r="CH77" s="30">
        <v>43952</v>
      </c>
    </row>
    <row r="78" spans="1:86" x14ac:dyDescent="0.25">
      <c r="A78">
        <v>505389</v>
      </c>
      <c r="B78" t="s">
        <v>1160</v>
      </c>
      <c r="C78" t="s">
        <v>1161</v>
      </c>
      <c r="D78" t="s">
        <v>612</v>
      </c>
      <c r="E78" t="s">
        <v>265</v>
      </c>
      <c r="F78">
        <v>98683</v>
      </c>
      <c r="G78">
        <v>3602602200</v>
      </c>
      <c r="H78">
        <v>50</v>
      </c>
      <c r="I78" t="s">
        <v>408</v>
      </c>
      <c r="J78" t="s">
        <v>429</v>
      </c>
      <c r="K78">
        <v>88</v>
      </c>
      <c r="L78">
        <v>85.1</v>
      </c>
      <c r="M78" t="s">
        <v>430</v>
      </c>
      <c r="N78" t="b">
        <v>0</v>
      </c>
      <c r="O78" t="s">
        <v>1162</v>
      </c>
      <c r="P78" s="30">
        <v>33482</v>
      </c>
      <c r="Q78" t="b">
        <v>0</v>
      </c>
      <c r="S78" t="b">
        <v>0</v>
      </c>
      <c r="T78" t="b">
        <v>0</v>
      </c>
      <c r="U78" t="b">
        <v>0</v>
      </c>
      <c r="V78" t="s">
        <v>440</v>
      </c>
      <c r="W78" t="s">
        <v>433</v>
      </c>
      <c r="X78">
        <v>4</v>
      </c>
      <c r="Z78">
        <v>3</v>
      </c>
      <c r="AB78">
        <v>3</v>
      </c>
      <c r="AD78">
        <v>4</v>
      </c>
      <c r="AF78">
        <v>3</v>
      </c>
      <c r="AH78">
        <v>4</v>
      </c>
      <c r="AJ78">
        <v>5</v>
      </c>
      <c r="AN78">
        <v>2.3862000000000001</v>
      </c>
      <c r="AO78">
        <v>0.76261999999999996</v>
      </c>
      <c r="AP78">
        <v>1.2959099999999999</v>
      </c>
      <c r="AQ78">
        <v>2.0585300000000002</v>
      </c>
      <c r="AR78">
        <v>4.4447299999999998</v>
      </c>
      <c r="AS78">
        <v>0.21077000000000001</v>
      </c>
      <c r="AT78">
        <v>2.2157200000000001</v>
      </c>
      <c r="AU78">
        <v>0.89627000000000001</v>
      </c>
      <c r="AV78">
        <v>0.44927</v>
      </c>
      <c r="AW78">
        <v>3.5612499999999998</v>
      </c>
      <c r="AX78">
        <v>2.2382499999999999</v>
      </c>
      <c r="AY78">
        <v>0.63980999999999999</v>
      </c>
      <c r="AZ78">
        <v>1.08568</v>
      </c>
      <c r="BA78">
        <v>4.0021699999999996</v>
      </c>
      <c r="BB78" s="30">
        <v>43494</v>
      </c>
      <c r="BC78">
        <v>18</v>
      </c>
      <c r="BD78">
        <v>16</v>
      </c>
      <c r="BE78">
        <v>2</v>
      </c>
      <c r="BF78">
        <v>136</v>
      </c>
      <c r="BG78">
        <v>1</v>
      </c>
      <c r="BH78">
        <v>0</v>
      </c>
      <c r="BI78">
        <v>136</v>
      </c>
      <c r="BJ78" s="30">
        <v>43185</v>
      </c>
      <c r="BK78">
        <v>12</v>
      </c>
      <c r="BL78">
        <v>11</v>
      </c>
      <c r="BM78">
        <v>1</v>
      </c>
      <c r="BN78">
        <v>60</v>
      </c>
      <c r="BO78">
        <v>1</v>
      </c>
      <c r="BP78">
        <v>0</v>
      </c>
      <c r="BQ78">
        <v>60</v>
      </c>
      <c r="BR78" s="30">
        <v>42780</v>
      </c>
      <c r="BS78">
        <v>9</v>
      </c>
      <c r="BT78">
        <v>9</v>
      </c>
      <c r="BU78">
        <v>0</v>
      </c>
      <c r="BV78">
        <v>1</v>
      </c>
      <c r="BW78">
        <v>60</v>
      </c>
      <c r="BX78">
        <v>0</v>
      </c>
      <c r="BY78">
        <v>60</v>
      </c>
      <c r="BZ78">
        <v>98</v>
      </c>
      <c r="CA78">
        <v>0</v>
      </c>
      <c r="CB78">
        <v>2</v>
      </c>
      <c r="CC78">
        <v>1</v>
      </c>
      <c r="CD78">
        <v>14060</v>
      </c>
      <c r="CE78">
        <v>0</v>
      </c>
      <c r="CF78">
        <v>1</v>
      </c>
      <c r="CG78" t="s">
        <v>1163</v>
      </c>
      <c r="CH78" s="30">
        <v>43952</v>
      </c>
    </row>
    <row r="79" spans="1:86" x14ac:dyDescent="0.25">
      <c r="A79">
        <v>505395</v>
      </c>
      <c r="B79" t="s">
        <v>1204</v>
      </c>
      <c r="C79" t="s">
        <v>1205</v>
      </c>
      <c r="D79" t="s">
        <v>1206</v>
      </c>
      <c r="E79" t="s">
        <v>265</v>
      </c>
      <c r="F79">
        <v>98230</v>
      </c>
      <c r="G79">
        <v>3603328733</v>
      </c>
      <c r="H79">
        <v>360</v>
      </c>
      <c r="I79" t="s">
        <v>417</v>
      </c>
      <c r="J79" t="s">
        <v>523</v>
      </c>
      <c r="K79">
        <v>57</v>
      </c>
      <c r="L79">
        <v>47.3</v>
      </c>
      <c r="M79" t="s">
        <v>430</v>
      </c>
      <c r="N79" t="b">
        <v>0</v>
      </c>
      <c r="O79" t="s">
        <v>1207</v>
      </c>
      <c r="P79" s="30">
        <v>33482</v>
      </c>
      <c r="Q79" t="b">
        <v>0</v>
      </c>
      <c r="S79" t="b">
        <v>0</v>
      </c>
      <c r="T79" t="b">
        <v>0</v>
      </c>
      <c r="U79" t="b">
        <v>0</v>
      </c>
      <c r="V79" t="s">
        <v>440</v>
      </c>
      <c r="W79" t="s">
        <v>433</v>
      </c>
      <c r="X79">
        <v>3</v>
      </c>
      <c r="Z79">
        <v>2</v>
      </c>
      <c r="AB79">
        <v>4</v>
      </c>
      <c r="AD79">
        <v>1</v>
      </c>
      <c r="AF79">
        <v>5</v>
      </c>
      <c r="AH79">
        <v>4</v>
      </c>
      <c r="AJ79">
        <v>5</v>
      </c>
      <c r="AN79">
        <v>2.1911700000000001</v>
      </c>
      <c r="AO79">
        <v>0.25339</v>
      </c>
      <c r="AP79">
        <v>1.2129300000000001</v>
      </c>
      <c r="AQ79">
        <v>1.4663299999999999</v>
      </c>
      <c r="AR79">
        <v>3.6574900000000001</v>
      </c>
      <c r="AS79">
        <v>8.1860000000000002E-2</v>
      </c>
      <c r="AT79">
        <v>2.0116000000000001</v>
      </c>
      <c r="AU79">
        <v>0.67508000000000001</v>
      </c>
      <c r="AV79">
        <v>0.29883999999999999</v>
      </c>
      <c r="AW79">
        <v>2.9855100000000001</v>
      </c>
      <c r="AX79">
        <v>2.2638699999999998</v>
      </c>
      <c r="AY79">
        <v>0.28223999999999999</v>
      </c>
      <c r="AZ79">
        <v>1.52769</v>
      </c>
      <c r="BA79">
        <v>3.92841</v>
      </c>
      <c r="BB79" s="30">
        <v>43623</v>
      </c>
      <c r="BC79">
        <v>31</v>
      </c>
      <c r="BD79">
        <v>26</v>
      </c>
      <c r="BE79">
        <v>5</v>
      </c>
      <c r="BF79">
        <v>196</v>
      </c>
      <c r="BG79">
        <v>1</v>
      </c>
      <c r="BH79">
        <v>0</v>
      </c>
      <c r="BI79">
        <v>196</v>
      </c>
      <c r="BJ79" s="30">
        <v>43210</v>
      </c>
      <c r="BK79">
        <v>23</v>
      </c>
      <c r="BL79">
        <v>18</v>
      </c>
      <c r="BM79">
        <v>7</v>
      </c>
      <c r="BN79">
        <v>140</v>
      </c>
      <c r="BO79">
        <v>1</v>
      </c>
      <c r="BP79">
        <v>0</v>
      </c>
      <c r="BQ79">
        <v>140</v>
      </c>
      <c r="BR79" s="30">
        <v>42807</v>
      </c>
      <c r="BS79">
        <v>8</v>
      </c>
      <c r="BT79">
        <v>8</v>
      </c>
      <c r="BU79">
        <v>0</v>
      </c>
      <c r="BV79">
        <v>1</v>
      </c>
      <c r="BW79">
        <v>36</v>
      </c>
      <c r="BX79">
        <v>0</v>
      </c>
      <c r="BY79">
        <v>36</v>
      </c>
      <c r="BZ79">
        <v>150.667</v>
      </c>
      <c r="CA79">
        <v>7</v>
      </c>
      <c r="CB79">
        <v>3</v>
      </c>
      <c r="CC79">
        <v>2</v>
      </c>
      <c r="CD79">
        <v>53119</v>
      </c>
      <c r="CE79">
        <v>1</v>
      </c>
      <c r="CF79">
        <v>3</v>
      </c>
      <c r="CG79" t="s">
        <v>1208</v>
      </c>
      <c r="CH79" s="30">
        <v>43952</v>
      </c>
    </row>
    <row r="80" spans="1:86" x14ac:dyDescent="0.25">
      <c r="A80">
        <v>505390</v>
      </c>
      <c r="B80" t="s">
        <v>515</v>
      </c>
      <c r="C80" t="s">
        <v>516</v>
      </c>
      <c r="D80" t="s">
        <v>517</v>
      </c>
      <c r="E80" t="s">
        <v>265</v>
      </c>
      <c r="F80">
        <v>98851</v>
      </c>
      <c r="G80">
        <v>5092461111</v>
      </c>
      <c r="H80">
        <v>120</v>
      </c>
      <c r="I80" t="s">
        <v>393</v>
      </c>
      <c r="J80" t="s">
        <v>500</v>
      </c>
      <c r="K80">
        <v>42</v>
      </c>
      <c r="L80">
        <v>35.1</v>
      </c>
      <c r="M80" t="s">
        <v>430</v>
      </c>
      <c r="N80" t="b">
        <v>0</v>
      </c>
      <c r="O80" t="s">
        <v>518</v>
      </c>
      <c r="P80" s="30">
        <v>33451</v>
      </c>
      <c r="Q80" t="b">
        <v>0</v>
      </c>
      <c r="S80" t="b">
        <v>0</v>
      </c>
      <c r="T80" t="b">
        <v>0</v>
      </c>
      <c r="U80" t="b">
        <v>0</v>
      </c>
      <c r="V80" t="s">
        <v>440</v>
      </c>
      <c r="W80" t="s">
        <v>433</v>
      </c>
      <c r="X80">
        <v>4</v>
      </c>
      <c r="Z80">
        <v>3</v>
      </c>
      <c r="AB80">
        <v>4</v>
      </c>
      <c r="AD80">
        <v>4</v>
      </c>
      <c r="AG80">
        <v>2</v>
      </c>
      <c r="AH80">
        <v>4</v>
      </c>
      <c r="AJ80">
        <v>5</v>
      </c>
      <c r="AN80">
        <v>2.5915599999999999</v>
      </c>
      <c r="AO80">
        <v>0.21342</v>
      </c>
      <c r="AP80">
        <v>1.02142</v>
      </c>
      <c r="AQ80">
        <v>1.2348399999999999</v>
      </c>
      <c r="AR80">
        <v>3.8264</v>
      </c>
      <c r="AS80">
        <v>1.2E-2</v>
      </c>
      <c r="AT80">
        <v>2.1104500000000002</v>
      </c>
      <c r="AU80">
        <v>0.68664999999999998</v>
      </c>
      <c r="AV80">
        <v>0.30678</v>
      </c>
      <c r="AW80">
        <v>3.1038800000000002</v>
      </c>
      <c r="AX80">
        <v>2.55213</v>
      </c>
      <c r="AY80">
        <v>0.23372000000000001</v>
      </c>
      <c r="AZ80">
        <v>1.2531600000000001</v>
      </c>
      <c r="BA80">
        <v>3.9531100000000001</v>
      </c>
      <c r="BB80" s="30">
        <v>43769</v>
      </c>
      <c r="BC80">
        <v>11</v>
      </c>
      <c r="BD80">
        <v>10</v>
      </c>
      <c r="BE80">
        <v>1</v>
      </c>
      <c r="BF80">
        <v>64</v>
      </c>
      <c r="BG80">
        <v>1</v>
      </c>
      <c r="BH80">
        <v>0</v>
      </c>
      <c r="BI80">
        <v>64</v>
      </c>
      <c r="BJ80" s="30">
        <v>43482</v>
      </c>
      <c r="BK80">
        <v>16</v>
      </c>
      <c r="BL80">
        <v>15</v>
      </c>
      <c r="BM80">
        <v>1</v>
      </c>
      <c r="BN80">
        <v>84</v>
      </c>
      <c r="BO80">
        <v>1</v>
      </c>
      <c r="BP80">
        <v>0</v>
      </c>
      <c r="BQ80">
        <v>84</v>
      </c>
      <c r="BR80" s="30">
        <v>43189</v>
      </c>
      <c r="BS80">
        <v>14</v>
      </c>
      <c r="BT80">
        <v>12</v>
      </c>
      <c r="BU80">
        <v>2</v>
      </c>
      <c r="BV80">
        <v>1</v>
      </c>
      <c r="BW80">
        <v>251</v>
      </c>
      <c r="BX80">
        <v>0</v>
      </c>
      <c r="BY80">
        <v>251</v>
      </c>
      <c r="BZ80">
        <v>101.833</v>
      </c>
      <c r="CA80">
        <v>3</v>
      </c>
      <c r="CB80">
        <v>0</v>
      </c>
      <c r="CC80">
        <v>3</v>
      </c>
      <c r="CD80">
        <v>45179</v>
      </c>
      <c r="CE80">
        <v>0</v>
      </c>
      <c r="CF80">
        <v>3</v>
      </c>
      <c r="CG80" t="s">
        <v>519</v>
      </c>
      <c r="CH80" s="30">
        <v>43952</v>
      </c>
    </row>
    <row r="81" spans="1:86" x14ac:dyDescent="0.25">
      <c r="A81">
        <v>505386</v>
      </c>
      <c r="B81" t="s">
        <v>746</v>
      </c>
      <c r="C81" t="s">
        <v>747</v>
      </c>
      <c r="D81" t="s">
        <v>748</v>
      </c>
      <c r="E81" t="s">
        <v>265</v>
      </c>
      <c r="F81">
        <v>98270</v>
      </c>
      <c r="G81">
        <v>3606593926</v>
      </c>
      <c r="H81">
        <v>300</v>
      </c>
      <c r="I81" t="s">
        <v>392</v>
      </c>
      <c r="J81" t="s">
        <v>429</v>
      </c>
      <c r="K81">
        <v>97</v>
      </c>
      <c r="L81">
        <v>77.8</v>
      </c>
      <c r="M81" t="s">
        <v>430</v>
      </c>
      <c r="N81" t="b">
        <v>0</v>
      </c>
      <c r="O81" t="s">
        <v>749</v>
      </c>
      <c r="P81" s="30">
        <v>33451</v>
      </c>
      <c r="Q81" t="b">
        <v>0</v>
      </c>
      <c r="S81" t="b">
        <v>1</v>
      </c>
      <c r="T81" t="b">
        <v>0</v>
      </c>
      <c r="U81" t="b">
        <v>0</v>
      </c>
      <c r="V81" t="s">
        <v>440</v>
      </c>
      <c r="W81" t="s">
        <v>433</v>
      </c>
      <c r="X81">
        <v>2</v>
      </c>
      <c r="Z81">
        <v>1</v>
      </c>
      <c r="AB81">
        <v>5</v>
      </c>
      <c r="AD81">
        <v>5</v>
      </c>
      <c r="AF81">
        <v>5</v>
      </c>
      <c r="AH81">
        <v>3</v>
      </c>
      <c r="AJ81">
        <v>3</v>
      </c>
      <c r="AN81">
        <v>2.2458100000000001</v>
      </c>
      <c r="AO81">
        <v>1.2318899999999999</v>
      </c>
      <c r="AP81">
        <v>0.54513999999999996</v>
      </c>
      <c r="AQ81">
        <v>1.7770300000000001</v>
      </c>
      <c r="AR81">
        <v>4.0228400000000004</v>
      </c>
      <c r="AS81">
        <v>0.11906</v>
      </c>
      <c r="AT81">
        <v>2.2265899999999998</v>
      </c>
      <c r="AU81">
        <v>0.73311999999999999</v>
      </c>
      <c r="AV81">
        <v>0.33187</v>
      </c>
      <c r="AW81">
        <v>3.2915800000000002</v>
      </c>
      <c r="AX81">
        <v>2.0962800000000001</v>
      </c>
      <c r="AY81">
        <v>1.2635099999999999</v>
      </c>
      <c r="AZ81">
        <v>0.61826000000000003</v>
      </c>
      <c r="BA81">
        <v>3.9190499999999999</v>
      </c>
      <c r="BB81" s="30">
        <v>43579</v>
      </c>
      <c r="BC81">
        <v>30</v>
      </c>
      <c r="BD81">
        <v>17</v>
      </c>
      <c r="BE81">
        <v>13</v>
      </c>
      <c r="BF81">
        <v>387</v>
      </c>
      <c r="BG81">
        <v>1</v>
      </c>
      <c r="BH81">
        <v>0</v>
      </c>
      <c r="BI81">
        <v>387</v>
      </c>
      <c r="BJ81" s="30">
        <v>43112</v>
      </c>
      <c r="BK81">
        <v>30</v>
      </c>
      <c r="BL81">
        <v>20</v>
      </c>
      <c r="BM81">
        <v>10</v>
      </c>
      <c r="BN81">
        <v>216</v>
      </c>
      <c r="BO81">
        <v>1</v>
      </c>
      <c r="BP81">
        <v>0</v>
      </c>
      <c r="BQ81">
        <v>216</v>
      </c>
      <c r="BR81" s="30">
        <v>42712</v>
      </c>
      <c r="BS81">
        <v>12</v>
      </c>
      <c r="BT81">
        <v>9</v>
      </c>
      <c r="BU81">
        <v>3</v>
      </c>
      <c r="BV81">
        <v>1</v>
      </c>
      <c r="BW81">
        <v>72</v>
      </c>
      <c r="BX81">
        <v>0</v>
      </c>
      <c r="BY81">
        <v>72</v>
      </c>
      <c r="BZ81">
        <v>277.5</v>
      </c>
      <c r="CA81">
        <v>6</v>
      </c>
      <c r="CB81">
        <v>18</v>
      </c>
      <c r="CC81">
        <v>2</v>
      </c>
      <c r="CD81">
        <v>37226</v>
      </c>
      <c r="CE81">
        <v>0</v>
      </c>
      <c r="CF81">
        <v>2</v>
      </c>
      <c r="CG81" t="s">
        <v>750</v>
      </c>
      <c r="CH81" s="30">
        <v>43952</v>
      </c>
    </row>
    <row r="82" spans="1:86" x14ac:dyDescent="0.25">
      <c r="A82">
        <v>505382</v>
      </c>
      <c r="B82" t="s">
        <v>1236</v>
      </c>
      <c r="C82" t="s">
        <v>1237</v>
      </c>
      <c r="D82" t="s">
        <v>941</v>
      </c>
      <c r="E82" t="s">
        <v>265</v>
      </c>
      <c r="F82">
        <v>98801</v>
      </c>
      <c r="G82">
        <v>5096822551</v>
      </c>
      <c r="H82">
        <v>30</v>
      </c>
      <c r="I82" t="s">
        <v>391</v>
      </c>
      <c r="J82" t="s">
        <v>451</v>
      </c>
      <c r="K82">
        <v>55</v>
      </c>
      <c r="L82">
        <v>48.3</v>
      </c>
      <c r="M82" t="s">
        <v>430</v>
      </c>
      <c r="N82" t="b">
        <v>0</v>
      </c>
      <c r="O82" t="s">
        <v>1238</v>
      </c>
      <c r="P82" s="30">
        <v>33420</v>
      </c>
      <c r="Q82" t="b">
        <v>0</v>
      </c>
      <c r="S82" t="b">
        <v>0</v>
      </c>
      <c r="T82" t="b">
        <v>0</v>
      </c>
      <c r="U82" t="b">
        <v>0</v>
      </c>
      <c r="V82" t="s">
        <v>440</v>
      </c>
      <c r="W82" t="s">
        <v>433</v>
      </c>
      <c r="X82">
        <v>5</v>
      </c>
      <c r="Z82">
        <v>5</v>
      </c>
      <c r="AB82">
        <v>5</v>
      </c>
      <c r="AD82">
        <v>5</v>
      </c>
      <c r="AF82">
        <v>5</v>
      </c>
      <c r="AH82">
        <v>4</v>
      </c>
      <c r="AJ82">
        <v>4</v>
      </c>
      <c r="AN82">
        <v>2.5593900000000001</v>
      </c>
      <c r="AO82">
        <v>0.15201000000000001</v>
      </c>
      <c r="AP82">
        <v>1.0883400000000001</v>
      </c>
      <c r="AQ82">
        <v>1.2403500000000001</v>
      </c>
      <c r="AR82">
        <v>3.7997399999999999</v>
      </c>
      <c r="AS82">
        <v>0.10604</v>
      </c>
      <c r="AT82">
        <v>2.1901799999999998</v>
      </c>
      <c r="AU82">
        <v>0.81020999999999999</v>
      </c>
      <c r="AV82">
        <v>0.39761000000000002</v>
      </c>
      <c r="AW82">
        <v>3.3980000000000001</v>
      </c>
      <c r="AX82">
        <v>2.42869</v>
      </c>
      <c r="AY82">
        <v>0.14108000000000001</v>
      </c>
      <c r="AZ82">
        <v>1.0302500000000001</v>
      </c>
      <c r="BA82">
        <v>3.5857800000000002</v>
      </c>
      <c r="BB82" s="30">
        <v>43502</v>
      </c>
      <c r="BC82">
        <v>2</v>
      </c>
      <c r="BD82">
        <v>2</v>
      </c>
      <c r="BE82">
        <v>0</v>
      </c>
      <c r="BF82">
        <v>8</v>
      </c>
      <c r="BG82">
        <v>1</v>
      </c>
      <c r="BH82">
        <v>0</v>
      </c>
      <c r="BI82">
        <v>8</v>
      </c>
      <c r="BJ82" s="30">
        <v>43166</v>
      </c>
      <c r="BK82">
        <v>8</v>
      </c>
      <c r="BL82">
        <v>6</v>
      </c>
      <c r="BM82">
        <v>2</v>
      </c>
      <c r="BN82">
        <v>32</v>
      </c>
      <c r="BO82">
        <v>1</v>
      </c>
      <c r="BP82">
        <v>0</v>
      </c>
      <c r="BQ82">
        <v>32</v>
      </c>
      <c r="BR82" s="30">
        <v>42851</v>
      </c>
      <c r="BS82">
        <v>7</v>
      </c>
      <c r="BT82">
        <v>6</v>
      </c>
      <c r="BU82">
        <v>7</v>
      </c>
      <c r="BV82">
        <v>1</v>
      </c>
      <c r="BW82">
        <v>36</v>
      </c>
      <c r="BX82">
        <v>0</v>
      </c>
      <c r="BY82">
        <v>36</v>
      </c>
      <c r="BZ82">
        <v>20.667000000000002</v>
      </c>
      <c r="CA82">
        <v>0</v>
      </c>
      <c r="CB82">
        <v>3</v>
      </c>
      <c r="CC82">
        <v>0</v>
      </c>
      <c r="CD82">
        <v>0</v>
      </c>
      <c r="CE82">
        <v>0</v>
      </c>
      <c r="CF82">
        <v>0</v>
      </c>
      <c r="CG82" t="s">
        <v>1239</v>
      </c>
      <c r="CH82" s="30">
        <v>43952</v>
      </c>
    </row>
    <row r="83" spans="1:86" x14ac:dyDescent="0.25">
      <c r="A83">
        <v>505383</v>
      </c>
      <c r="B83" t="s">
        <v>571</v>
      </c>
      <c r="C83" t="s">
        <v>572</v>
      </c>
      <c r="D83" t="s">
        <v>528</v>
      </c>
      <c r="E83" t="s">
        <v>265</v>
      </c>
      <c r="F83">
        <v>99216</v>
      </c>
      <c r="G83">
        <v>5099221644</v>
      </c>
      <c r="H83">
        <v>310</v>
      </c>
      <c r="I83" t="s">
        <v>396</v>
      </c>
      <c r="J83" t="s">
        <v>429</v>
      </c>
      <c r="K83">
        <v>125</v>
      </c>
      <c r="L83">
        <v>111.3</v>
      </c>
      <c r="M83" t="s">
        <v>430</v>
      </c>
      <c r="N83" t="b">
        <v>0</v>
      </c>
      <c r="O83" t="s">
        <v>573</v>
      </c>
      <c r="P83" s="30">
        <v>33401</v>
      </c>
      <c r="Q83" t="b">
        <v>1</v>
      </c>
      <c r="S83" t="b">
        <v>0</v>
      </c>
      <c r="T83" t="b">
        <v>0</v>
      </c>
      <c r="U83" t="b">
        <v>0</v>
      </c>
      <c r="V83" t="s">
        <v>440</v>
      </c>
      <c r="W83" t="s">
        <v>433</v>
      </c>
      <c r="X83">
        <v>5</v>
      </c>
      <c r="Z83">
        <v>4</v>
      </c>
      <c r="AB83">
        <v>5</v>
      </c>
      <c r="AD83">
        <v>5</v>
      </c>
      <c r="AF83">
        <v>5</v>
      </c>
      <c r="AH83">
        <v>4</v>
      </c>
      <c r="AJ83">
        <v>4</v>
      </c>
      <c r="AN83">
        <v>2.20729</v>
      </c>
      <c r="AO83">
        <v>0.67815000000000003</v>
      </c>
      <c r="AP83">
        <v>0.90485000000000004</v>
      </c>
      <c r="AQ83">
        <v>1.583</v>
      </c>
      <c r="AR83">
        <v>3.7902800000000001</v>
      </c>
      <c r="AS83">
        <v>7.4560000000000001E-2</v>
      </c>
      <c r="AT83">
        <v>2.1720899999999999</v>
      </c>
      <c r="AU83">
        <v>0.76771</v>
      </c>
      <c r="AV83">
        <v>0.33648</v>
      </c>
      <c r="AW83">
        <v>3.2762799999999999</v>
      </c>
      <c r="AX83">
        <v>2.1120100000000002</v>
      </c>
      <c r="AY83">
        <v>0.66422000000000003</v>
      </c>
      <c r="AZ83">
        <v>1.0121599999999999</v>
      </c>
      <c r="BA83">
        <v>3.70974</v>
      </c>
      <c r="BB83" s="30">
        <v>43573</v>
      </c>
      <c r="BC83">
        <v>10</v>
      </c>
      <c r="BD83">
        <v>6</v>
      </c>
      <c r="BE83">
        <v>4</v>
      </c>
      <c r="BF83">
        <v>56</v>
      </c>
      <c r="BG83">
        <v>1</v>
      </c>
      <c r="BH83">
        <v>0</v>
      </c>
      <c r="BI83">
        <v>56</v>
      </c>
      <c r="BJ83" s="30">
        <v>43139</v>
      </c>
      <c r="BK83">
        <v>11</v>
      </c>
      <c r="BL83">
        <v>6</v>
      </c>
      <c r="BM83">
        <v>8</v>
      </c>
      <c r="BN83">
        <v>88</v>
      </c>
      <c r="BO83">
        <v>1</v>
      </c>
      <c r="BP83">
        <v>0</v>
      </c>
      <c r="BQ83">
        <v>88</v>
      </c>
      <c r="BR83" s="30">
        <v>42724</v>
      </c>
      <c r="BS83">
        <v>12</v>
      </c>
      <c r="BT83">
        <v>11</v>
      </c>
      <c r="BU83">
        <v>1</v>
      </c>
      <c r="BV83">
        <v>1</v>
      </c>
      <c r="BW83">
        <v>44</v>
      </c>
      <c r="BX83">
        <v>0</v>
      </c>
      <c r="BY83">
        <v>44</v>
      </c>
      <c r="BZ83">
        <v>64.667000000000002</v>
      </c>
      <c r="CA83">
        <v>4</v>
      </c>
      <c r="CB83">
        <v>6</v>
      </c>
      <c r="CC83">
        <v>2</v>
      </c>
      <c r="CD83">
        <v>16633</v>
      </c>
      <c r="CE83">
        <v>0</v>
      </c>
      <c r="CF83">
        <v>2</v>
      </c>
      <c r="CG83" t="s">
        <v>574</v>
      </c>
      <c r="CH83" s="30">
        <v>43952</v>
      </c>
    </row>
    <row r="84" spans="1:86" x14ac:dyDescent="0.25">
      <c r="A84">
        <v>505387</v>
      </c>
      <c r="B84" t="s">
        <v>923</v>
      </c>
      <c r="C84" t="s">
        <v>924</v>
      </c>
      <c r="D84" t="s">
        <v>725</v>
      </c>
      <c r="E84" t="s">
        <v>265</v>
      </c>
      <c r="F84">
        <v>98506</v>
      </c>
      <c r="G84">
        <v>3604934900</v>
      </c>
      <c r="H84">
        <v>330</v>
      </c>
      <c r="I84" t="s">
        <v>389</v>
      </c>
      <c r="J84" t="s">
        <v>429</v>
      </c>
      <c r="K84">
        <v>152</v>
      </c>
      <c r="L84">
        <v>123.3</v>
      </c>
      <c r="M84" t="s">
        <v>430</v>
      </c>
      <c r="N84" t="b">
        <v>0</v>
      </c>
      <c r="O84" t="s">
        <v>678</v>
      </c>
      <c r="P84" s="30">
        <v>33396</v>
      </c>
      <c r="Q84" t="b">
        <v>0</v>
      </c>
      <c r="S84" t="b">
        <v>0</v>
      </c>
      <c r="T84" t="b">
        <v>0</v>
      </c>
      <c r="U84" t="b">
        <v>0</v>
      </c>
      <c r="V84" t="s">
        <v>440</v>
      </c>
      <c r="W84" t="s">
        <v>433</v>
      </c>
      <c r="X84">
        <v>4</v>
      </c>
      <c r="Z84">
        <v>2</v>
      </c>
      <c r="AB84">
        <v>5</v>
      </c>
      <c r="AD84">
        <v>5</v>
      </c>
      <c r="AF84">
        <v>4</v>
      </c>
      <c r="AH84">
        <v>5</v>
      </c>
      <c r="AJ84">
        <v>5</v>
      </c>
      <c r="AN84">
        <v>2.3743300000000001</v>
      </c>
      <c r="AO84">
        <v>0.83082999999999996</v>
      </c>
      <c r="AP84">
        <v>1.0537700000000001</v>
      </c>
      <c r="AQ84">
        <v>1.8846000000000001</v>
      </c>
      <c r="AR84">
        <v>4.2589199999999998</v>
      </c>
      <c r="AS84">
        <v>0.29560999999999998</v>
      </c>
      <c r="AT84">
        <v>2.1254400000000002</v>
      </c>
      <c r="AU84">
        <v>0.77122999999999997</v>
      </c>
      <c r="AV84">
        <v>0.35675000000000001</v>
      </c>
      <c r="AW84">
        <v>3.2534299999999998</v>
      </c>
      <c r="AX84">
        <v>2.3217099999999999</v>
      </c>
      <c r="AY84">
        <v>0.81005000000000005</v>
      </c>
      <c r="AZ84">
        <v>1.11175</v>
      </c>
      <c r="BA84">
        <v>4.1977099999999998</v>
      </c>
      <c r="BB84" s="30">
        <v>43761</v>
      </c>
      <c r="BC84">
        <v>29</v>
      </c>
      <c r="BD84">
        <v>21</v>
      </c>
      <c r="BE84">
        <v>8</v>
      </c>
      <c r="BF84">
        <v>192</v>
      </c>
      <c r="BG84">
        <v>1</v>
      </c>
      <c r="BH84">
        <v>0</v>
      </c>
      <c r="BI84">
        <v>192</v>
      </c>
      <c r="BJ84" s="30">
        <v>43444</v>
      </c>
      <c r="BK84">
        <v>23</v>
      </c>
      <c r="BL84">
        <v>17</v>
      </c>
      <c r="BM84">
        <v>6</v>
      </c>
      <c r="BN84">
        <v>132</v>
      </c>
      <c r="BO84">
        <v>1</v>
      </c>
      <c r="BP84">
        <v>0</v>
      </c>
      <c r="BQ84">
        <v>132</v>
      </c>
      <c r="BR84" s="30">
        <v>43111</v>
      </c>
      <c r="BS84">
        <v>15</v>
      </c>
      <c r="BT84">
        <v>11</v>
      </c>
      <c r="BU84">
        <v>5</v>
      </c>
      <c r="BV84">
        <v>1</v>
      </c>
      <c r="BW84">
        <v>132</v>
      </c>
      <c r="BX84">
        <v>0</v>
      </c>
      <c r="BY84">
        <v>132</v>
      </c>
      <c r="BZ84">
        <v>162</v>
      </c>
      <c r="CA84">
        <v>6</v>
      </c>
      <c r="CB84">
        <v>7</v>
      </c>
      <c r="CC84">
        <v>1</v>
      </c>
      <c r="CD84">
        <v>5000</v>
      </c>
      <c r="CE84">
        <v>0</v>
      </c>
      <c r="CF84">
        <v>1</v>
      </c>
      <c r="CG84" t="s">
        <v>925</v>
      </c>
      <c r="CH84" s="30">
        <v>43952</v>
      </c>
    </row>
    <row r="85" spans="1:86" x14ac:dyDescent="0.25">
      <c r="A85">
        <v>505379</v>
      </c>
      <c r="B85" t="s">
        <v>867</v>
      </c>
      <c r="C85" t="s">
        <v>868</v>
      </c>
      <c r="D85" t="s">
        <v>528</v>
      </c>
      <c r="E85" t="s">
        <v>265</v>
      </c>
      <c r="F85">
        <v>99208</v>
      </c>
      <c r="G85">
        <v>5094892273</v>
      </c>
      <c r="H85">
        <v>310</v>
      </c>
      <c r="I85" t="s">
        <v>396</v>
      </c>
      <c r="J85" t="s">
        <v>429</v>
      </c>
      <c r="K85">
        <v>164</v>
      </c>
      <c r="L85">
        <v>137.5</v>
      </c>
      <c r="M85" t="s">
        <v>430</v>
      </c>
      <c r="N85" t="b">
        <v>0</v>
      </c>
      <c r="O85" t="s">
        <v>869</v>
      </c>
      <c r="P85" s="30">
        <v>33395</v>
      </c>
      <c r="Q85" t="b">
        <v>0</v>
      </c>
      <c r="S85" t="b">
        <v>0</v>
      </c>
      <c r="T85" t="b">
        <v>0</v>
      </c>
      <c r="U85" t="b">
        <v>0</v>
      </c>
      <c r="V85" t="s">
        <v>440</v>
      </c>
      <c r="W85" t="s">
        <v>433</v>
      </c>
      <c r="X85">
        <v>5</v>
      </c>
      <c r="Z85">
        <v>3</v>
      </c>
      <c r="AB85">
        <v>5</v>
      </c>
      <c r="AD85">
        <v>5</v>
      </c>
      <c r="AF85">
        <v>4</v>
      </c>
      <c r="AH85">
        <v>4</v>
      </c>
      <c r="AJ85">
        <v>4</v>
      </c>
      <c r="AN85">
        <v>2.5146600000000001</v>
      </c>
      <c r="AO85">
        <v>0.76290000000000002</v>
      </c>
      <c r="AP85">
        <v>0.72175</v>
      </c>
      <c r="AQ85">
        <v>1.48465</v>
      </c>
      <c r="AR85">
        <v>3.9993099999999999</v>
      </c>
      <c r="AS85">
        <v>0.12152</v>
      </c>
      <c r="AT85">
        <v>2.2040799999999998</v>
      </c>
      <c r="AU85">
        <v>0.77902000000000005</v>
      </c>
      <c r="AV85">
        <v>0.37024000000000001</v>
      </c>
      <c r="AW85">
        <v>3.3533400000000002</v>
      </c>
      <c r="AX85">
        <v>2.3712</v>
      </c>
      <c r="AY85">
        <v>0.73638999999999999</v>
      </c>
      <c r="AZ85">
        <v>0.73372000000000004</v>
      </c>
      <c r="BA85">
        <v>3.8243800000000001</v>
      </c>
      <c r="BB85" s="30">
        <v>43496</v>
      </c>
      <c r="BC85">
        <v>23</v>
      </c>
      <c r="BD85">
        <v>16</v>
      </c>
      <c r="BE85">
        <v>7</v>
      </c>
      <c r="BF85">
        <v>100</v>
      </c>
      <c r="BG85">
        <v>1</v>
      </c>
      <c r="BH85">
        <v>0</v>
      </c>
      <c r="BI85">
        <v>100</v>
      </c>
      <c r="BJ85" s="30">
        <v>43083</v>
      </c>
      <c r="BK85">
        <v>25</v>
      </c>
      <c r="BL85">
        <v>22</v>
      </c>
      <c r="BM85">
        <v>3</v>
      </c>
      <c r="BN85">
        <v>191</v>
      </c>
      <c r="BO85">
        <v>1</v>
      </c>
      <c r="BP85">
        <v>0</v>
      </c>
      <c r="BQ85">
        <v>191</v>
      </c>
      <c r="BR85" s="30">
        <v>42660</v>
      </c>
      <c r="BS85">
        <v>13</v>
      </c>
      <c r="BT85">
        <v>7</v>
      </c>
      <c r="BU85">
        <v>6</v>
      </c>
      <c r="BV85">
        <v>1</v>
      </c>
      <c r="BW85">
        <v>88</v>
      </c>
      <c r="BX85">
        <v>0</v>
      </c>
      <c r="BY85">
        <v>88</v>
      </c>
      <c r="BZ85">
        <v>128.333</v>
      </c>
      <c r="CA85">
        <v>6</v>
      </c>
      <c r="CB85">
        <v>9</v>
      </c>
      <c r="CC85">
        <v>3</v>
      </c>
      <c r="CD85">
        <v>23400</v>
      </c>
      <c r="CE85">
        <v>0</v>
      </c>
      <c r="CF85">
        <v>3</v>
      </c>
      <c r="CG85" t="s">
        <v>870</v>
      </c>
      <c r="CH85" s="30">
        <v>43952</v>
      </c>
    </row>
    <row r="86" spans="1:86" x14ac:dyDescent="0.25">
      <c r="A86">
        <v>505378</v>
      </c>
      <c r="B86" t="s">
        <v>695</v>
      </c>
      <c r="C86" t="s">
        <v>696</v>
      </c>
      <c r="D86" t="s">
        <v>697</v>
      </c>
      <c r="E86" t="s">
        <v>265</v>
      </c>
      <c r="F86">
        <v>98233</v>
      </c>
      <c r="G86">
        <v>3607550711</v>
      </c>
      <c r="H86">
        <v>280</v>
      </c>
      <c r="I86" t="s">
        <v>403</v>
      </c>
      <c r="J86" t="s">
        <v>429</v>
      </c>
      <c r="K86">
        <v>49</v>
      </c>
      <c r="L86">
        <v>30.9</v>
      </c>
      <c r="M86" t="s">
        <v>430</v>
      </c>
      <c r="N86" t="b">
        <v>0</v>
      </c>
      <c r="O86" t="s">
        <v>698</v>
      </c>
      <c r="P86" s="30">
        <v>33359</v>
      </c>
      <c r="Q86" t="b">
        <v>0</v>
      </c>
      <c r="S86" t="b">
        <v>1</v>
      </c>
      <c r="T86" t="b">
        <v>0</v>
      </c>
      <c r="U86" t="b">
        <v>0</v>
      </c>
      <c r="V86" t="s">
        <v>440</v>
      </c>
      <c r="W86" t="s">
        <v>433</v>
      </c>
      <c r="X86">
        <v>2</v>
      </c>
      <c r="Z86">
        <v>2</v>
      </c>
      <c r="AB86">
        <v>4</v>
      </c>
      <c r="AD86">
        <v>5</v>
      </c>
      <c r="AF86">
        <v>3</v>
      </c>
      <c r="AH86">
        <v>3</v>
      </c>
      <c r="AJ86">
        <v>3</v>
      </c>
      <c r="AN86">
        <v>2.0356999999999998</v>
      </c>
      <c r="AO86">
        <v>0.95689000000000002</v>
      </c>
      <c r="AP86">
        <v>0.53168000000000004</v>
      </c>
      <c r="AQ86">
        <v>1.48858</v>
      </c>
      <c r="AR86">
        <v>3.5242800000000001</v>
      </c>
      <c r="AS86">
        <v>0.10702</v>
      </c>
      <c r="AT86">
        <v>1.9975799999999999</v>
      </c>
      <c r="AU86">
        <v>0.69035000000000002</v>
      </c>
      <c r="AV86">
        <v>0.3246</v>
      </c>
      <c r="AW86">
        <v>3.0125299999999999</v>
      </c>
      <c r="AX86">
        <v>2.1179899999999998</v>
      </c>
      <c r="AY86">
        <v>1.04227</v>
      </c>
      <c r="AZ86">
        <v>0.61650000000000005</v>
      </c>
      <c r="BA86">
        <v>3.7513899999999998</v>
      </c>
      <c r="BB86" s="30">
        <v>43739</v>
      </c>
      <c r="BC86">
        <v>30</v>
      </c>
      <c r="BD86">
        <v>27</v>
      </c>
      <c r="BE86">
        <v>3</v>
      </c>
      <c r="BF86">
        <v>212</v>
      </c>
      <c r="BG86">
        <v>2</v>
      </c>
      <c r="BH86">
        <v>106</v>
      </c>
      <c r="BI86">
        <v>318</v>
      </c>
      <c r="BJ86" s="30">
        <v>43313</v>
      </c>
      <c r="BK86">
        <v>13</v>
      </c>
      <c r="BL86">
        <v>12</v>
      </c>
      <c r="BM86">
        <v>1</v>
      </c>
      <c r="BN86">
        <v>72</v>
      </c>
      <c r="BO86">
        <v>1</v>
      </c>
      <c r="BP86">
        <v>0</v>
      </c>
      <c r="BQ86">
        <v>72</v>
      </c>
      <c r="BR86" s="30">
        <v>42900</v>
      </c>
      <c r="BS86">
        <v>14</v>
      </c>
      <c r="BT86">
        <v>14</v>
      </c>
      <c r="BU86">
        <v>0</v>
      </c>
      <c r="BV86">
        <v>1</v>
      </c>
      <c r="BW86">
        <v>88</v>
      </c>
      <c r="BX86">
        <v>0</v>
      </c>
      <c r="BY86">
        <v>88</v>
      </c>
      <c r="BZ86">
        <v>197.667</v>
      </c>
      <c r="CA86">
        <v>0</v>
      </c>
      <c r="CB86">
        <v>5</v>
      </c>
      <c r="CC86">
        <v>1</v>
      </c>
      <c r="CD86">
        <v>22113</v>
      </c>
      <c r="CE86">
        <v>0</v>
      </c>
      <c r="CF86">
        <v>1</v>
      </c>
      <c r="CG86" t="s">
        <v>699</v>
      </c>
      <c r="CH86" s="30">
        <v>43952</v>
      </c>
    </row>
    <row r="87" spans="1:86" x14ac:dyDescent="0.25">
      <c r="A87">
        <v>505373</v>
      </c>
      <c r="B87" t="s">
        <v>643</v>
      </c>
      <c r="C87" t="s">
        <v>644</v>
      </c>
      <c r="D87" t="s">
        <v>645</v>
      </c>
      <c r="E87" t="s">
        <v>265</v>
      </c>
      <c r="F87">
        <v>98531</v>
      </c>
      <c r="G87">
        <v>3607369384</v>
      </c>
      <c r="H87">
        <v>200</v>
      </c>
      <c r="I87" t="s">
        <v>387</v>
      </c>
      <c r="J87" t="s">
        <v>429</v>
      </c>
      <c r="K87">
        <v>128</v>
      </c>
      <c r="L87">
        <v>90</v>
      </c>
      <c r="M87" t="s">
        <v>430</v>
      </c>
      <c r="N87" t="b">
        <v>0</v>
      </c>
      <c r="O87" t="s">
        <v>646</v>
      </c>
      <c r="P87" s="30">
        <v>33329</v>
      </c>
      <c r="Q87" t="b">
        <v>0</v>
      </c>
      <c r="S87" t="b">
        <v>1</v>
      </c>
      <c r="T87" t="b">
        <v>0</v>
      </c>
      <c r="U87" t="b">
        <v>0</v>
      </c>
      <c r="V87" t="s">
        <v>440</v>
      </c>
      <c r="W87" t="s">
        <v>433</v>
      </c>
      <c r="X87">
        <v>3</v>
      </c>
      <c r="Z87">
        <v>2</v>
      </c>
      <c r="AB87">
        <v>4</v>
      </c>
      <c r="AD87">
        <v>4</v>
      </c>
      <c r="AF87">
        <v>5</v>
      </c>
      <c r="AH87">
        <v>4</v>
      </c>
      <c r="AJ87">
        <v>4</v>
      </c>
      <c r="AN87">
        <v>2.44746</v>
      </c>
      <c r="AO87">
        <v>1.01556</v>
      </c>
      <c r="AP87">
        <v>0.73263</v>
      </c>
      <c r="AQ87">
        <v>1.7481899999999999</v>
      </c>
      <c r="AR87">
        <v>4.1956499999999997</v>
      </c>
      <c r="AS87">
        <v>0.10264</v>
      </c>
      <c r="AT87">
        <v>2.0179999999999998</v>
      </c>
      <c r="AU87">
        <v>0.75602999999999998</v>
      </c>
      <c r="AV87">
        <v>0.36546000000000001</v>
      </c>
      <c r="AW87">
        <v>3.1395</v>
      </c>
      <c r="AX87">
        <v>2.5206300000000001</v>
      </c>
      <c r="AY87">
        <v>1.01007</v>
      </c>
      <c r="AZ87">
        <v>0.75451999999999997</v>
      </c>
      <c r="BA87">
        <v>4.2854099999999997</v>
      </c>
      <c r="BB87" s="30">
        <v>43781</v>
      </c>
      <c r="BC87">
        <v>19</v>
      </c>
      <c r="BD87">
        <v>7</v>
      </c>
      <c r="BE87">
        <v>12</v>
      </c>
      <c r="BF87">
        <v>172</v>
      </c>
      <c r="BG87">
        <v>1</v>
      </c>
      <c r="BH87">
        <v>0</v>
      </c>
      <c r="BI87">
        <v>172</v>
      </c>
      <c r="BJ87" s="30">
        <v>43476</v>
      </c>
      <c r="BK87">
        <v>16</v>
      </c>
      <c r="BL87">
        <v>15</v>
      </c>
      <c r="BM87">
        <v>2</v>
      </c>
      <c r="BN87">
        <v>136</v>
      </c>
      <c r="BO87">
        <v>1</v>
      </c>
      <c r="BP87">
        <v>0</v>
      </c>
      <c r="BQ87">
        <v>136</v>
      </c>
      <c r="BR87" s="30">
        <v>43091</v>
      </c>
      <c r="BS87">
        <v>9</v>
      </c>
      <c r="BT87">
        <v>8</v>
      </c>
      <c r="BU87">
        <v>1</v>
      </c>
      <c r="BV87">
        <v>1</v>
      </c>
      <c r="BW87">
        <v>48</v>
      </c>
      <c r="BX87">
        <v>0</v>
      </c>
      <c r="BY87">
        <v>48</v>
      </c>
      <c r="BZ87">
        <v>139.333</v>
      </c>
      <c r="CA87">
        <v>2</v>
      </c>
      <c r="CB87">
        <v>7</v>
      </c>
      <c r="CC87">
        <v>2</v>
      </c>
      <c r="CD87">
        <v>58718</v>
      </c>
      <c r="CE87">
        <v>0</v>
      </c>
      <c r="CF87">
        <v>2</v>
      </c>
      <c r="CG87" t="s">
        <v>647</v>
      </c>
      <c r="CH87" s="30">
        <v>43952</v>
      </c>
    </row>
    <row r="88" spans="1:86" x14ac:dyDescent="0.25">
      <c r="A88">
        <v>505376</v>
      </c>
      <c r="B88" t="s">
        <v>1294</v>
      </c>
      <c r="C88" t="s">
        <v>1295</v>
      </c>
      <c r="D88" t="s">
        <v>586</v>
      </c>
      <c r="E88" t="s">
        <v>265</v>
      </c>
      <c r="F88">
        <v>98225</v>
      </c>
      <c r="G88">
        <v>3607344181</v>
      </c>
      <c r="H88">
        <v>360</v>
      </c>
      <c r="I88" t="s">
        <v>417</v>
      </c>
      <c r="J88" t="s">
        <v>429</v>
      </c>
      <c r="K88">
        <v>70</v>
      </c>
      <c r="L88">
        <v>56.6</v>
      </c>
      <c r="M88" t="s">
        <v>430</v>
      </c>
      <c r="N88" t="b">
        <v>0</v>
      </c>
      <c r="O88" t="s">
        <v>1296</v>
      </c>
      <c r="P88" s="30">
        <v>33329</v>
      </c>
      <c r="Q88" t="b">
        <v>1</v>
      </c>
      <c r="S88" t="b">
        <v>0</v>
      </c>
      <c r="T88" t="b">
        <v>0</v>
      </c>
      <c r="U88" t="b">
        <v>0</v>
      </c>
      <c r="V88" t="s">
        <v>440</v>
      </c>
      <c r="W88" t="s">
        <v>433</v>
      </c>
      <c r="X88">
        <v>5</v>
      </c>
      <c r="Z88">
        <v>4</v>
      </c>
      <c r="AB88">
        <v>5</v>
      </c>
      <c r="AD88">
        <v>5</v>
      </c>
      <c r="AF88">
        <v>4</v>
      </c>
      <c r="AH88">
        <v>5</v>
      </c>
      <c r="AJ88">
        <v>5</v>
      </c>
      <c r="AN88">
        <v>2.9984600000000001</v>
      </c>
      <c r="AO88">
        <v>0.48924000000000001</v>
      </c>
      <c r="AP88">
        <v>1.5850299999999999</v>
      </c>
      <c r="AQ88">
        <v>2.0742699999999998</v>
      </c>
      <c r="AR88">
        <v>5.07273</v>
      </c>
      <c r="AS88">
        <v>0.10068000000000001</v>
      </c>
      <c r="AT88">
        <v>2.26783</v>
      </c>
      <c r="AU88">
        <v>0.78483999999999998</v>
      </c>
      <c r="AV88">
        <v>0.36397000000000002</v>
      </c>
      <c r="AW88">
        <v>3.4166400000000001</v>
      </c>
      <c r="AX88">
        <v>2.7479200000000001</v>
      </c>
      <c r="AY88">
        <v>0.46872999999999998</v>
      </c>
      <c r="AZ88">
        <v>1.63907</v>
      </c>
      <c r="BA88">
        <v>4.7609700000000004</v>
      </c>
      <c r="BB88" s="30">
        <v>43815</v>
      </c>
      <c r="BC88">
        <v>15</v>
      </c>
      <c r="BD88">
        <v>15</v>
      </c>
      <c r="BE88">
        <v>3</v>
      </c>
      <c r="BF88">
        <v>80</v>
      </c>
      <c r="BG88">
        <v>1</v>
      </c>
      <c r="BH88">
        <v>0</v>
      </c>
      <c r="BI88">
        <v>80</v>
      </c>
      <c r="BJ88" s="30">
        <v>43404</v>
      </c>
      <c r="BK88">
        <v>17</v>
      </c>
      <c r="BL88">
        <v>17</v>
      </c>
      <c r="BM88">
        <v>4</v>
      </c>
      <c r="BN88">
        <v>84</v>
      </c>
      <c r="BO88">
        <v>1</v>
      </c>
      <c r="BP88">
        <v>0</v>
      </c>
      <c r="BQ88">
        <v>84</v>
      </c>
      <c r="BR88" s="30">
        <v>42998</v>
      </c>
      <c r="BS88">
        <v>13</v>
      </c>
      <c r="BT88">
        <v>12</v>
      </c>
      <c r="BU88">
        <v>1</v>
      </c>
      <c r="BV88">
        <v>1</v>
      </c>
      <c r="BW88">
        <v>84</v>
      </c>
      <c r="BX88">
        <v>0</v>
      </c>
      <c r="BY88">
        <v>84</v>
      </c>
      <c r="BZ88">
        <v>82</v>
      </c>
      <c r="CA88">
        <v>3</v>
      </c>
      <c r="CB88">
        <v>2</v>
      </c>
      <c r="CC88">
        <v>0</v>
      </c>
      <c r="CD88">
        <v>0</v>
      </c>
      <c r="CE88">
        <v>0</v>
      </c>
      <c r="CF88">
        <v>0</v>
      </c>
      <c r="CG88" t="s">
        <v>1297</v>
      </c>
      <c r="CH88" s="30">
        <v>43952</v>
      </c>
    </row>
    <row r="89" spans="1:86" x14ac:dyDescent="0.25">
      <c r="A89">
        <v>505372</v>
      </c>
      <c r="B89" t="s">
        <v>841</v>
      </c>
      <c r="C89" t="s">
        <v>842</v>
      </c>
      <c r="D89" t="s">
        <v>843</v>
      </c>
      <c r="E89" t="s">
        <v>265</v>
      </c>
      <c r="F89">
        <v>99337</v>
      </c>
      <c r="G89">
        <v>5095825900</v>
      </c>
      <c r="H89">
        <v>20</v>
      </c>
      <c r="I89" t="s">
        <v>405</v>
      </c>
      <c r="J89" t="s">
        <v>451</v>
      </c>
      <c r="K89">
        <v>53</v>
      </c>
      <c r="L89">
        <v>44.8</v>
      </c>
      <c r="M89" t="s">
        <v>430</v>
      </c>
      <c r="N89" t="b">
        <v>0</v>
      </c>
      <c r="O89" t="s">
        <v>844</v>
      </c>
      <c r="P89" s="30">
        <v>33117</v>
      </c>
      <c r="Q89" t="b">
        <v>0</v>
      </c>
      <c r="S89" t="b">
        <v>0</v>
      </c>
      <c r="T89" t="b">
        <v>0</v>
      </c>
      <c r="U89" t="b">
        <v>0</v>
      </c>
      <c r="V89" t="s">
        <v>535</v>
      </c>
      <c r="W89" t="s">
        <v>433</v>
      </c>
      <c r="X89">
        <v>5</v>
      </c>
      <c r="Z89">
        <v>4</v>
      </c>
      <c r="AB89">
        <v>5</v>
      </c>
      <c r="AD89">
        <v>5</v>
      </c>
      <c r="AF89">
        <v>4</v>
      </c>
      <c r="AH89">
        <v>4</v>
      </c>
      <c r="AJ89">
        <v>4</v>
      </c>
      <c r="AN89">
        <v>2.8171599999999999</v>
      </c>
      <c r="AO89">
        <v>0.46467999999999998</v>
      </c>
      <c r="AP89">
        <v>1.0730299999999999</v>
      </c>
      <c r="AQ89">
        <v>1.5377099999999999</v>
      </c>
      <c r="AR89">
        <v>4.35487</v>
      </c>
      <c r="AS89">
        <v>0.37429000000000001</v>
      </c>
      <c r="AT89">
        <v>2.33006</v>
      </c>
      <c r="AU89">
        <v>0.86655000000000004</v>
      </c>
      <c r="AV89">
        <v>0.44527</v>
      </c>
      <c r="AW89">
        <v>3.64188</v>
      </c>
      <c r="AX89">
        <v>2.5128200000000001</v>
      </c>
      <c r="AY89">
        <v>0.40322000000000002</v>
      </c>
      <c r="AZ89">
        <v>0.90702000000000005</v>
      </c>
      <c r="BA89">
        <v>3.8344499999999999</v>
      </c>
      <c r="BB89" s="30">
        <v>43812</v>
      </c>
      <c r="BC89">
        <v>9</v>
      </c>
      <c r="BD89">
        <v>9</v>
      </c>
      <c r="BE89">
        <v>0</v>
      </c>
      <c r="BF89">
        <v>52</v>
      </c>
      <c r="BG89">
        <v>1</v>
      </c>
      <c r="BH89">
        <v>0</v>
      </c>
      <c r="BI89">
        <v>52</v>
      </c>
      <c r="BJ89" s="30">
        <v>43399</v>
      </c>
      <c r="BK89">
        <v>11</v>
      </c>
      <c r="BL89">
        <v>5</v>
      </c>
      <c r="BM89">
        <v>6</v>
      </c>
      <c r="BN89">
        <v>112</v>
      </c>
      <c r="BO89">
        <v>1</v>
      </c>
      <c r="BP89">
        <v>0</v>
      </c>
      <c r="BQ89">
        <v>112</v>
      </c>
      <c r="BR89" s="30">
        <v>43059</v>
      </c>
      <c r="BS89">
        <v>5</v>
      </c>
      <c r="BT89">
        <v>3</v>
      </c>
      <c r="BU89">
        <v>2</v>
      </c>
      <c r="BV89">
        <v>1</v>
      </c>
      <c r="BW89">
        <v>24</v>
      </c>
      <c r="BX89">
        <v>0</v>
      </c>
      <c r="BY89">
        <v>24</v>
      </c>
      <c r="BZ89">
        <v>67.332999999999998</v>
      </c>
      <c r="CA89">
        <v>4</v>
      </c>
      <c r="CB89">
        <v>5</v>
      </c>
      <c r="CC89">
        <v>2</v>
      </c>
      <c r="CD89">
        <v>32705</v>
      </c>
      <c r="CE89">
        <v>0</v>
      </c>
      <c r="CF89">
        <v>2</v>
      </c>
      <c r="CG89" t="s">
        <v>845</v>
      </c>
      <c r="CH89" s="30">
        <v>43952</v>
      </c>
    </row>
    <row r="90" spans="1:86" x14ac:dyDescent="0.25">
      <c r="A90">
        <v>505369</v>
      </c>
      <c r="B90" t="s">
        <v>1127</v>
      </c>
      <c r="C90" t="s">
        <v>1128</v>
      </c>
      <c r="D90" t="s">
        <v>528</v>
      </c>
      <c r="E90" t="s">
        <v>265</v>
      </c>
      <c r="F90">
        <v>99218</v>
      </c>
      <c r="G90">
        <v>5094658800</v>
      </c>
      <c r="H90">
        <v>310</v>
      </c>
      <c r="I90" t="s">
        <v>396</v>
      </c>
      <c r="J90" t="s">
        <v>429</v>
      </c>
      <c r="K90">
        <v>120</v>
      </c>
      <c r="L90">
        <v>93.9</v>
      </c>
      <c r="M90" t="s">
        <v>430</v>
      </c>
      <c r="N90" t="b">
        <v>0</v>
      </c>
      <c r="O90" t="s">
        <v>1129</v>
      </c>
      <c r="P90" s="30">
        <v>33086</v>
      </c>
      <c r="Q90" t="b">
        <v>0</v>
      </c>
      <c r="S90" t="b">
        <v>0</v>
      </c>
      <c r="T90" t="b">
        <v>0</v>
      </c>
      <c r="U90" t="b">
        <v>0</v>
      </c>
      <c r="V90" t="s">
        <v>440</v>
      </c>
      <c r="W90" t="s">
        <v>433</v>
      </c>
      <c r="X90">
        <v>5</v>
      </c>
      <c r="Z90">
        <v>5</v>
      </c>
      <c r="AB90">
        <v>5</v>
      </c>
      <c r="AD90">
        <v>5</v>
      </c>
      <c r="AF90">
        <v>5</v>
      </c>
      <c r="AH90">
        <v>3</v>
      </c>
      <c r="AJ90">
        <v>3</v>
      </c>
      <c r="AN90">
        <v>2.8035700000000001</v>
      </c>
      <c r="AO90">
        <v>0.55083000000000004</v>
      </c>
      <c r="AP90">
        <v>0.95896000000000003</v>
      </c>
      <c r="AQ90">
        <v>1.50979</v>
      </c>
      <c r="AR90">
        <v>4.3133600000000003</v>
      </c>
      <c r="AS90">
        <v>0.13200000000000001</v>
      </c>
      <c r="AT90">
        <v>2.1469800000000001</v>
      </c>
      <c r="AU90">
        <v>0.84043999999999996</v>
      </c>
      <c r="AV90">
        <v>0.64200999999999997</v>
      </c>
      <c r="AW90">
        <v>3.6294300000000002</v>
      </c>
      <c r="AX90">
        <v>2.71393</v>
      </c>
      <c r="AY90">
        <v>0.49282999999999999</v>
      </c>
      <c r="AZ90">
        <v>0.56220000000000003</v>
      </c>
      <c r="BA90">
        <v>3.8109199999999999</v>
      </c>
      <c r="BB90" s="30">
        <v>43796</v>
      </c>
      <c r="BC90">
        <v>3</v>
      </c>
      <c r="BD90">
        <v>0</v>
      </c>
      <c r="BE90">
        <v>3</v>
      </c>
      <c r="BF90">
        <v>12</v>
      </c>
      <c r="BG90">
        <v>0</v>
      </c>
      <c r="BH90">
        <v>0</v>
      </c>
      <c r="BI90">
        <v>12</v>
      </c>
      <c r="BJ90" s="30">
        <v>43476</v>
      </c>
      <c r="BK90">
        <v>5</v>
      </c>
      <c r="BL90">
        <v>4</v>
      </c>
      <c r="BM90">
        <v>1</v>
      </c>
      <c r="BN90">
        <v>52</v>
      </c>
      <c r="BO90">
        <v>1</v>
      </c>
      <c r="BP90">
        <v>0</v>
      </c>
      <c r="BQ90">
        <v>52</v>
      </c>
      <c r="BR90" s="30">
        <v>43020</v>
      </c>
      <c r="BS90">
        <v>11</v>
      </c>
      <c r="BT90">
        <v>8</v>
      </c>
      <c r="BU90">
        <v>3</v>
      </c>
      <c r="BV90">
        <v>1</v>
      </c>
      <c r="BW90">
        <v>56</v>
      </c>
      <c r="BX90">
        <v>0</v>
      </c>
      <c r="BY90">
        <v>56</v>
      </c>
      <c r="BZ90">
        <v>32.667000000000002</v>
      </c>
      <c r="CA90">
        <v>1</v>
      </c>
      <c r="CB90">
        <v>4</v>
      </c>
      <c r="CC90">
        <v>2</v>
      </c>
      <c r="CD90">
        <v>13796</v>
      </c>
      <c r="CE90">
        <v>0</v>
      </c>
      <c r="CF90">
        <v>2</v>
      </c>
      <c r="CG90" t="s">
        <v>1130</v>
      </c>
      <c r="CH90" s="30">
        <v>43952</v>
      </c>
    </row>
    <row r="91" spans="1:86" x14ac:dyDescent="0.25">
      <c r="A91">
        <v>505371</v>
      </c>
      <c r="B91" t="s">
        <v>1061</v>
      </c>
      <c r="C91" t="s">
        <v>1062</v>
      </c>
      <c r="D91" t="s">
        <v>982</v>
      </c>
      <c r="E91" t="s">
        <v>265</v>
      </c>
      <c r="F91">
        <v>98004</v>
      </c>
      <c r="G91">
        <v>4256463993</v>
      </c>
      <c r="H91">
        <v>160</v>
      </c>
      <c r="I91" t="s">
        <v>390</v>
      </c>
      <c r="J91" t="s">
        <v>429</v>
      </c>
      <c r="K91">
        <v>54</v>
      </c>
      <c r="L91">
        <v>31.2</v>
      </c>
      <c r="M91" t="s">
        <v>661</v>
      </c>
      <c r="N91" t="b">
        <v>0</v>
      </c>
      <c r="O91" t="s">
        <v>1063</v>
      </c>
      <c r="P91" s="30">
        <v>33049</v>
      </c>
      <c r="Q91" t="b">
        <v>0</v>
      </c>
      <c r="S91" t="b">
        <v>0</v>
      </c>
      <c r="T91" t="b">
        <v>0</v>
      </c>
      <c r="U91" t="b">
        <v>0</v>
      </c>
      <c r="V91" t="s">
        <v>440</v>
      </c>
      <c r="W91" t="s">
        <v>433</v>
      </c>
      <c r="X91">
        <v>5</v>
      </c>
      <c r="Z91">
        <v>4</v>
      </c>
      <c r="AB91">
        <v>5</v>
      </c>
      <c r="AD91">
        <v>5</v>
      </c>
      <c r="AF91">
        <v>5</v>
      </c>
      <c r="AH91">
        <v>5</v>
      </c>
      <c r="AJ91">
        <v>5</v>
      </c>
      <c r="AN91">
        <v>2.8363200000000002</v>
      </c>
      <c r="AO91">
        <v>1.02521</v>
      </c>
      <c r="AP91">
        <v>1.8592</v>
      </c>
      <c r="AQ91">
        <v>2.8844099999999999</v>
      </c>
      <c r="AR91">
        <v>5.72072</v>
      </c>
      <c r="AS91">
        <v>0.14399999999999999</v>
      </c>
      <c r="AT91">
        <v>2.2383999999999999</v>
      </c>
      <c r="AU91">
        <v>0.94950000000000001</v>
      </c>
      <c r="AV91">
        <v>0.47887999999999997</v>
      </c>
      <c r="AW91">
        <v>3.6667800000000002</v>
      </c>
      <c r="AX91">
        <v>2.6335000000000002</v>
      </c>
      <c r="AY91">
        <v>0.81189</v>
      </c>
      <c r="AZ91">
        <v>1.46126</v>
      </c>
      <c r="BA91">
        <v>5.0028699999999997</v>
      </c>
      <c r="BB91" s="30">
        <v>43479</v>
      </c>
      <c r="BC91">
        <v>8</v>
      </c>
      <c r="BD91">
        <v>8</v>
      </c>
      <c r="BE91">
        <v>0</v>
      </c>
      <c r="BF91">
        <v>36</v>
      </c>
      <c r="BG91">
        <v>1</v>
      </c>
      <c r="BH91">
        <v>0</v>
      </c>
      <c r="BI91">
        <v>36</v>
      </c>
      <c r="BJ91" s="30">
        <v>43081</v>
      </c>
      <c r="BK91">
        <v>13</v>
      </c>
      <c r="BL91">
        <v>12</v>
      </c>
      <c r="BM91">
        <v>2</v>
      </c>
      <c r="BN91">
        <v>76</v>
      </c>
      <c r="BO91">
        <v>1</v>
      </c>
      <c r="BP91">
        <v>0</v>
      </c>
      <c r="BQ91">
        <v>76</v>
      </c>
      <c r="BR91" s="30">
        <v>42606</v>
      </c>
      <c r="BS91">
        <v>4</v>
      </c>
      <c r="BT91">
        <v>4</v>
      </c>
      <c r="BU91">
        <v>0</v>
      </c>
      <c r="BV91">
        <v>1</v>
      </c>
      <c r="BW91">
        <v>16</v>
      </c>
      <c r="BX91">
        <v>0</v>
      </c>
      <c r="BY91">
        <v>16</v>
      </c>
      <c r="BZ91">
        <v>46</v>
      </c>
      <c r="CA91">
        <v>2</v>
      </c>
      <c r="CB91">
        <v>2</v>
      </c>
      <c r="CC91">
        <v>0</v>
      </c>
      <c r="CD91">
        <v>0</v>
      </c>
      <c r="CE91">
        <v>0</v>
      </c>
      <c r="CF91">
        <v>0</v>
      </c>
      <c r="CG91" t="s">
        <v>1064</v>
      </c>
      <c r="CH91" s="30">
        <v>43952</v>
      </c>
    </row>
    <row r="92" spans="1:86" x14ac:dyDescent="0.25">
      <c r="A92">
        <v>505367</v>
      </c>
      <c r="B92" t="s">
        <v>1280</v>
      </c>
      <c r="C92" t="s">
        <v>1281</v>
      </c>
      <c r="D92" t="s">
        <v>591</v>
      </c>
      <c r="E92" t="s">
        <v>265</v>
      </c>
      <c r="F92">
        <v>98908</v>
      </c>
      <c r="G92">
        <v>5099664500</v>
      </c>
      <c r="H92">
        <v>380</v>
      </c>
      <c r="I92" t="s">
        <v>388</v>
      </c>
      <c r="J92" t="s">
        <v>429</v>
      </c>
      <c r="K92">
        <v>75</v>
      </c>
      <c r="L92">
        <v>72.8</v>
      </c>
      <c r="M92" t="s">
        <v>430</v>
      </c>
      <c r="N92" t="b">
        <v>0</v>
      </c>
      <c r="O92" t="s">
        <v>1282</v>
      </c>
      <c r="P92" s="30">
        <v>33025</v>
      </c>
      <c r="Q92" t="b">
        <v>0</v>
      </c>
      <c r="S92" t="b">
        <v>0</v>
      </c>
      <c r="T92" t="b">
        <v>0</v>
      </c>
      <c r="U92" t="b">
        <v>0</v>
      </c>
      <c r="V92" t="s">
        <v>440</v>
      </c>
      <c r="W92" t="s">
        <v>433</v>
      </c>
      <c r="X92">
        <v>4</v>
      </c>
      <c r="Z92">
        <v>4</v>
      </c>
      <c r="AB92">
        <v>4</v>
      </c>
      <c r="AD92">
        <v>4</v>
      </c>
      <c r="AF92">
        <v>4</v>
      </c>
      <c r="AH92">
        <v>2</v>
      </c>
      <c r="AJ92">
        <v>2</v>
      </c>
      <c r="AN92">
        <v>2.2934999999999999</v>
      </c>
      <c r="AO92">
        <v>0.62053999999999998</v>
      </c>
      <c r="AP92">
        <v>0.37606000000000001</v>
      </c>
      <c r="AQ92">
        <v>0.99660000000000004</v>
      </c>
      <c r="AR92">
        <v>3.2900999999999998</v>
      </c>
      <c r="AS92">
        <v>9.9360000000000004E-2</v>
      </c>
      <c r="AT92">
        <v>2.01742</v>
      </c>
      <c r="AU92">
        <v>0.77685999999999999</v>
      </c>
      <c r="AV92">
        <v>0.36037000000000002</v>
      </c>
      <c r="AW92">
        <v>3.1546500000000002</v>
      </c>
      <c r="AX92">
        <v>2.3627500000000001</v>
      </c>
      <c r="AY92">
        <v>0.60063</v>
      </c>
      <c r="AZ92">
        <v>0.39278000000000002</v>
      </c>
      <c r="BA92">
        <v>3.3443499999999999</v>
      </c>
      <c r="BB92" s="30">
        <v>43549</v>
      </c>
      <c r="BC92">
        <v>18</v>
      </c>
      <c r="BD92">
        <v>9</v>
      </c>
      <c r="BE92">
        <v>9</v>
      </c>
      <c r="BF92">
        <v>96</v>
      </c>
      <c r="BG92">
        <v>1</v>
      </c>
      <c r="BH92">
        <v>0</v>
      </c>
      <c r="BI92">
        <v>96</v>
      </c>
      <c r="BJ92" s="30">
        <v>43147</v>
      </c>
      <c r="BK92">
        <v>8</v>
      </c>
      <c r="BL92">
        <v>4</v>
      </c>
      <c r="BM92">
        <v>5</v>
      </c>
      <c r="BN92">
        <v>40</v>
      </c>
      <c r="BO92">
        <v>1</v>
      </c>
      <c r="BP92">
        <v>0</v>
      </c>
      <c r="BQ92">
        <v>40</v>
      </c>
      <c r="BR92" s="30">
        <v>42830</v>
      </c>
      <c r="BS92">
        <v>8</v>
      </c>
      <c r="BT92">
        <v>6</v>
      </c>
      <c r="BU92">
        <v>3</v>
      </c>
      <c r="BV92">
        <v>1</v>
      </c>
      <c r="BW92">
        <v>36</v>
      </c>
      <c r="BX92">
        <v>0</v>
      </c>
      <c r="BY92">
        <v>36</v>
      </c>
      <c r="BZ92">
        <v>67.332999999999998</v>
      </c>
      <c r="CA92">
        <v>4</v>
      </c>
      <c r="CB92">
        <v>13</v>
      </c>
      <c r="CC92">
        <v>0</v>
      </c>
      <c r="CD92">
        <v>0</v>
      </c>
      <c r="CE92">
        <v>0</v>
      </c>
      <c r="CF92">
        <v>0</v>
      </c>
      <c r="CG92" t="s">
        <v>1283</v>
      </c>
      <c r="CH92" s="30">
        <v>43952</v>
      </c>
    </row>
    <row r="93" spans="1:86" x14ac:dyDescent="0.25">
      <c r="A93">
        <v>505361</v>
      </c>
      <c r="B93" t="s">
        <v>1244</v>
      </c>
      <c r="C93" t="s">
        <v>1245</v>
      </c>
      <c r="D93" t="s">
        <v>795</v>
      </c>
      <c r="E93" t="s">
        <v>265</v>
      </c>
      <c r="F93">
        <v>98632</v>
      </c>
      <c r="G93">
        <v>3604255910</v>
      </c>
      <c r="H93">
        <v>70</v>
      </c>
      <c r="I93" t="s">
        <v>416</v>
      </c>
      <c r="J93" t="s">
        <v>429</v>
      </c>
      <c r="K93">
        <v>74</v>
      </c>
      <c r="L93">
        <v>57.5</v>
      </c>
      <c r="M93" t="s">
        <v>430</v>
      </c>
      <c r="N93" t="b">
        <v>0</v>
      </c>
      <c r="O93" t="s">
        <v>1246</v>
      </c>
      <c r="P93" s="30">
        <v>32874</v>
      </c>
      <c r="Q93" t="b">
        <v>0</v>
      </c>
      <c r="S93" t="b">
        <v>0</v>
      </c>
      <c r="T93" t="b">
        <v>0</v>
      </c>
      <c r="U93" t="b">
        <v>0</v>
      </c>
      <c r="V93" t="s">
        <v>440</v>
      </c>
      <c r="W93" t="s">
        <v>433</v>
      </c>
      <c r="X93">
        <v>2</v>
      </c>
      <c r="Z93">
        <v>2</v>
      </c>
      <c r="AB93">
        <v>2</v>
      </c>
      <c r="AD93">
        <v>2</v>
      </c>
      <c r="AF93">
        <v>2</v>
      </c>
      <c r="AH93">
        <v>3</v>
      </c>
      <c r="AJ93">
        <v>3</v>
      </c>
      <c r="AN93">
        <v>2.15401</v>
      </c>
      <c r="AO93">
        <v>0.84396000000000004</v>
      </c>
      <c r="AP93">
        <v>0.52378000000000002</v>
      </c>
      <c r="AQ93">
        <v>1.36774</v>
      </c>
      <c r="AR93">
        <v>3.5217499999999999</v>
      </c>
      <c r="AS93">
        <v>8.5180000000000006E-2</v>
      </c>
      <c r="AT93">
        <v>1.9740500000000001</v>
      </c>
      <c r="AU93">
        <v>0.68750999999999995</v>
      </c>
      <c r="AV93">
        <v>0.31813000000000002</v>
      </c>
      <c r="AW93">
        <v>2.9796900000000002</v>
      </c>
      <c r="AX93">
        <v>2.2678099999999999</v>
      </c>
      <c r="AY93">
        <v>0.92305000000000004</v>
      </c>
      <c r="AZ93">
        <v>0.61968999999999996</v>
      </c>
      <c r="BA93">
        <v>3.7900200000000002</v>
      </c>
      <c r="BB93" s="30">
        <v>43614</v>
      </c>
      <c r="BC93">
        <v>26</v>
      </c>
      <c r="BD93">
        <v>24</v>
      </c>
      <c r="BE93">
        <v>2</v>
      </c>
      <c r="BF93">
        <v>192</v>
      </c>
      <c r="BG93">
        <v>1</v>
      </c>
      <c r="BH93">
        <v>0</v>
      </c>
      <c r="BI93">
        <v>192</v>
      </c>
      <c r="BJ93" s="30">
        <v>43312</v>
      </c>
      <c r="BK93">
        <v>25</v>
      </c>
      <c r="BL93">
        <v>20</v>
      </c>
      <c r="BM93">
        <v>5</v>
      </c>
      <c r="BN93">
        <v>212</v>
      </c>
      <c r="BO93">
        <v>1</v>
      </c>
      <c r="BP93">
        <v>0</v>
      </c>
      <c r="BQ93">
        <v>212</v>
      </c>
      <c r="BR93" s="30">
        <v>42900</v>
      </c>
      <c r="BS93">
        <v>11</v>
      </c>
      <c r="BT93">
        <v>6</v>
      </c>
      <c r="BU93">
        <v>6</v>
      </c>
      <c r="BV93">
        <v>1</v>
      </c>
      <c r="BW93">
        <v>112</v>
      </c>
      <c r="BX93">
        <v>0</v>
      </c>
      <c r="BY93">
        <v>112</v>
      </c>
      <c r="BZ93">
        <v>185.333</v>
      </c>
      <c r="CA93">
        <v>7</v>
      </c>
      <c r="CB93">
        <v>6</v>
      </c>
      <c r="CC93">
        <v>3</v>
      </c>
      <c r="CD93">
        <v>34928</v>
      </c>
      <c r="CE93">
        <v>0</v>
      </c>
      <c r="CF93">
        <v>3</v>
      </c>
      <c r="CG93" t="s">
        <v>1247</v>
      </c>
      <c r="CH93" s="30">
        <v>43952</v>
      </c>
    </row>
    <row r="94" spans="1:86" x14ac:dyDescent="0.25">
      <c r="A94">
        <v>505362</v>
      </c>
      <c r="B94" t="s">
        <v>557</v>
      </c>
      <c r="C94" t="s">
        <v>558</v>
      </c>
      <c r="D94" t="s">
        <v>437</v>
      </c>
      <c r="E94" t="s">
        <v>265</v>
      </c>
      <c r="F94">
        <v>98203</v>
      </c>
      <c r="G94">
        <v>4252584474</v>
      </c>
      <c r="H94">
        <v>300</v>
      </c>
      <c r="I94" t="s">
        <v>392</v>
      </c>
      <c r="J94" t="s">
        <v>429</v>
      </c>
      <c r="K94">
        <v>70</v>
      </c>
      <c r="L94">
        <v>70.7</v>
      </c>
      <c r="M94" t="s">
        <v>430</v>
      </c>
      <c r="N94" t="b">
        <v>0</v>
      </c>
      <c r="O94" t="s">
        <v>559</v>
      </c>
      <c r="P94" s="30">
        <v>32843</v>
      </c>
      <c r="Q94" t="b">
        <v>0</v>
      </c>
      <c r="S94" t="b">
        <v>1</v>
      </c>
      <c r="T94" t="b">
        <v>0</v>
      </c>
      <c r="U94" t="b">
        <v>0</v>
      </c>
      <c r="V94" t="s">
        <v>440</v>
      </c>
      <c r="W94" t="s">
        <v>433</v>
      </c>
      <c r="X94">
        <v>2</v>
      </c>
      <c r="Z94">
        <v>1</v>
      </c>
      <c r="AB94">
        <v>5</v>
      </c>
      <c r="AD94">
        <v>4</v>
      </c>
      <c r="AF94">
        <v>5</v>
      </c>
      <c r="AH94">
        <v>2</v>
      </c>
      <c r="AJ94">
        <v>2</v>
      </c>
      <c r="AN94">
        <v>2.3717299999999999</v>
      </c>
      <c r="AO94">
        <v>0.92244000000000004</v>
      </c>
      <c r="AP94">
        <v>0.34288999999999997</v>
      </c>
      <c r="AQ94">
        <v>1.2653300000000001</v>
      </c>
      <c r="AR94">
        <v>3.63706</v>
      </c>
      <c r="AS94">
        <v>0</v>
      </c>
      <c r="AT94">
        <v>2.2332900000000002</v>
      </c>
      <c r="AU94">
        <v>0.80459000000000003</v>
      </c>
      <c r="AV94">
        <v>0.38629000000000002</v>
      </c>
      <c r="AW94">
        <v>3.4241700000000002</v>
      </c>
      <c r="AX94">
        <v>2.2071700000000001</v>
      </c>
      <c r="AY94">
        <v>0.86207999999999996</v>
      </c>
      <c r="AZ94">
        <v>0.33409</v>
      </c>
      <c r="BA94">
        <v>3.4060299999999999</v>
      </c>
      <c r="BB94" s="30">
        <v>43448</v>
      </c>
      <c r="BC94">
        <v>39</v>
      </c>
      <c r="BD94">
        <v>21</v>
      </c>
      <c r="BE94">
        <v>18</v>
      </c>
      <c r="BF94">
        <v>216</v>
      </c>
      <c r="BG94">
        <v>1</v>
      </c>
      <c r="BH94">
        <v>0</v>
      </c>
      <c r="BI94">
        <v>216</v>
      </c>
      <c r="BJ94" s="30">
        <v>43139</v>
      </c>
      <c r="BK94">
        <v>27</v>
      </c>
      <c r="BL94">
        <v>23</v>
      </c>
      <c r="BM94">
        <v>4</v>
      </c>
      <c r="BN94">
        <v>247</v>
      </c>
      <c r="BO94">
        <v>1</v>
      </c>
      <c r="BP94">
        <v>0</v>
      </c>
      <c r="BQ94">
        <v>247</v>
      </c>
      <c r="BR94" s="30">
        <v>42734</v>
      </c>
      <c r="BS94">
        <v>46</v>
      </c>
      <c r="BT94">
        <v>33</v>
      </c>
      <c r="BU94">
        <v>13</v>
      </c>
      <c r="BV94">
        <v>1</v>
      </c>
      <c r="BW94">
        <v>514</v>
      </c>
      <c r="BX94">
        <v>0</v>
      </c>
      <c r="BY94">
        <v>514</v>
      </c>
      <c r="BZ94">
        <v>276</v>
      </c>
      <c r="CA94">
        <v>20</v>
      </c>
      <c r="CB94">
        <v>15</v>
      </c>
      <c r="CC94">
        <v>4</v>
      </c>
      <c r="CD94">
        <v>114464</v>
      </c>
      <c r="CE94">
        <v>0</v>
      </c>
      <c r="CF94">
        <v>4</v>
      </c>
      <c r="CG94" t="s">
        <v>560</v>
      </c>
      <c r="CH94" s="30">
        <v>43952</v>
      </c>
    </row>
    <row r="95" spans="1:86" x14ac:dyDescent="0.25">
      <c r="A95">
        <v>505355</v>
      </c>
      <c r="B95" t="s">
        <v>537</v>
      </c>
      <c r="C95" t="s">
        <v>538</v>
      </c>
      <c r="D95" t="s">
        <v>539</v>
      </c>
      <c r="E95" t="s">
        <v>265</v>
      </c>
      <c r="F95">
        <v>98002</v>
      </c>
      <c r="G95">
        <v>2538331740</v>
      </c>
      <c r="H95">
        <v>160</v>
      </c>
      <c r="I95" t="s">
        <v>390</v>
      </c>
      <c r="J95" t="s">
        <v>429</v>
      </c>
      <c r="K95">
        <v>96</v>
      </c>
      <c r="L95">
        <v>58.2</v>
      </c>
      <c r="M95" t="s">
        <v>430</v>
      </c>
      <c r="N95" t="b">
        <v>0</v>
      </c>
      <c r="O95" t="s">
        <v>540</v>
      </c>
      <c r="P95" s="30">
        <v>32813</v>
      </c>
      <c r="Q95" t="b">
        <v>0</v>
      </c>
      <c r="S95" t="b">
        <v>0</v>
      </c>
      <c r="T95" t="b">
        <v>0</v>
      </c>
      <c r="U95" t="b">
        <v>0</v>
      </c>
      <c r="V95" t="s">
        <v>535</v>
      </c>
      <c r="W95" t="s">
        <v>433</v>
      </c>
      <c r="X95">
        <v>3</v>
      </c>
      <c r="Z95">
        <v>2</v>
      </c>
      <c r="AB95">
        <v>5</v>
      </c>
      <c r="AD95">
        <v>5</v>
      </c>
      <c r="AF95">
        <v>5</v>
      </c>
      <c r="AH95">
        <v>3</v>
      </c>
      <c r="AJ95">
        <v>3</v>
      </c>
      <c r="AN95">
        <v>2.4095399999999998</v>
      </c>
      <c r="AO95">
        <v>0.98758000000000001</v>
      </c>
      <c r="AP95">
        <v>0.58472000000000002</v>
      </c>
      <c r="AQ95">
        <v>1.5723</v>
      </c>
      <c r="AR95">
        <v>3.98183</v>
      </c>
      <c r="AS95">
        <v>0</v>
      </c>
      <c r="AT95">
        <v>2.1812</v>
      </c>
      <c r="AU95">
        <v>0.72894000000000003</v>
      </c>
      <c r="AV95">
        <v>0.33341999999999999</v>
      </c>
      <c r="AW95">
        <v>3.24356</v>
      </c>
      <c r="AX95">
        <v>2.2959000000000001</v>
      </c>
      <c r="AY95">
        <v>1.0187299999999999</v>
      </c>
      <c r="AZ95">
        <v>0.66007000000000005</v>
      </c>
      <c r="BA95">
        <v>3.9365299999999999</v>
      </c>
      <c r="BB95" s="30">
        <v>43706</v>
      </c>
      <c r="BC95">
        <v>25</v>
      </c>
      <c r="BD95">
        <v>23</v>
      </c>
      <c r="BE95">
        <v>2</v>
      </c>
      <c r="BF95">
        <v>148</v>
      </c>
      <c r="BG95">
        <v>1</v>
      </c>
      <c r="BH95">
        <v>0</v>
      </c>
      <c r="BI95">
        <v>148</v>
      </c>
      <c r="BJ95" s="30">
        <v>43301</v>
      </c>
      <c r="BK95">
        <v>29</v>
      </c>
      <c r="BL95">
        <v>27</v>
      </c>
      <c r="BM95">
        <v>2</v>
      </c>
      <c r="BN95">
        <v>188</v>
      </c>
      <c r="BO95">
        <v>1</v>
      </c>
      <c r="BP95">
        <v>0</v>
      </c>
      <c r="BQ95">
        <v>188</v>
      </c>
      <c r="BR95" s="30">
        <v>42823</v>
      </c>
      <c r="BS95">
        <v>21</v>
      </c>
      <c r="BT95">
        <v>20</v>
      </c>
      <c r="BU95">
        <v>1</v>
      </c>
      <c r="BV95">
        <v>1</v>
      </c>
      <c r="BW95">
        <v>136</v>
      </c>
      <c r="BX95">
        <v>0</v>
      </c>
      <c r="BY95">
        <v>136</v>
      </c>
      <c r="BZ95">
        <v>159.333</v>
      </c>
      <c r="CA95">
        <v>2</v>
      </c>
      <c r="CB95">
        <v>3</v>
      </c>
      <c r="CC95">
        <v>0</v>
      </c>
      <c r="CD95">
        <v>0</v>
      </c>
      <c r="CE95">
        <v>0</v>
      </c>
      <c r="CF95">
        <v>0</v>
      </c>
      <c r="CH95" s="30">
        <v>43952</v>
      </c>
    </row>
    <row r="96" spans="1:86" x14ac:dyDescent="0.25">
      <c r="A96">
        <v>505339</v>
      </c>
      <c r="B96" t="s">
        <v>561</v>
      </c>
      <c r="C96" t="s">
        <v>562</v>
      </c>
      <c r="D96" t="s">
        <v>563</v>
      </c>
      <c r="E96" t="s">
        <v>265</v>
      </c>
      <c r="F96">
        <v>98045</v>
      </c>
      <c r="G96">
        <v>4258882129</v>
      </c>
      <c r="H96">
        <v>160</v>
      </c>
      <c r="I96" t="s">
        <v>390</v>
      </c>
      <c r="J96" t="s">
        <v>451</v>
      </c>
      <c r="K96">
        <v>64</v>
      </c>
      <c r="L96">
        <v>38.799999999999997</v>
      </c>
      <c r="M96" t="s">
        <v>430</v>
      </c>
      <c r="N96" t="b">
        <v>0</v>
      </c>
      <c r="O96" t="s">
        <v>564</v>
      </c>
      <c r="P96" s="30">
        <v>32782</v>
      </c>
      <c r="Q96" t="b">
        <v>0</v>
      </c>
      <c r="S96" t="b">
        <v>0</v>
      </c>
      <c r="T96" t="b">
        <v>0</v>
      </c>
      <c r="U96" t="b">
        <v>0</v>
      </c>
      <c r="V96" t="s">
        <v>440</v>
      </c>
      <c r="W96" t="s">
        <v>433</v>
      </c>
      <c r="X96">
        <v>2</v>
      </c>
      <c r="Z96">
        <v>1</v>
      </c>
      <c r="AB96">
        <v>2</v>
      </c>
      <c r="AD96">
        <v>2</v>
      </c>
      <c r="AF96">
        <v>2</v>
      </c>
      <c r="AH96">
        <v>4</v>
      </c>
      <c r="AJ96">
        <v>4</v>
      </c>
      <c r="AN96">
        <v>2.2362500000000001</v>
      </c>
      <c r="AO96">
        <v>0.47966999999999999</v>
      </c>
      <c r="AP96">
        <v>0.99029</v>
      </c>
      <c r="AQ96">
        <v>1.4699599999999999</v>
      </c>
      <c r="AR96">
        <v>3.70621</v>
      </c>
      <c r="AS96">
        <v>0.13042000000000001</v>
      </c>
      <c r="AT96">
        <v>1.9832000000000001</v>
      </c>
      <c r="AU96">
        <v>0.7349</v>
      </c>
      <c r="AV96">
        <v>0.35804000000000002</v>
      </c>
      <c r="AW96">
        <v>3.07613</v>
      </c>
      <c r="AX96">
        <v>2.3435299999999999</v>
      </c>
      <c r="AY96">
        <v>0.49080000000000001</v>
      </c>
      <c r="AZ96">
        <v>1.0410299999999999</v>
      </c>
      <c r="BA96">
        <v>3.86347</v>
      </c>
      <c r="BB96" s="30">
        <v>43754</v>
      </c>
      <c r="BC96">
        <v>31</v>
      </c>
      <c r="BD96">
        <v>27</v>
      </c>
      <c r="BE96">
        <v>8</v>
      </c>
      <c r="BF96">
        <v>180</v>
      </c>
      <c r="BG96">
        <v>1</v>
      </c>
      <c r="BH96">
        <v>0</v>
      </c>
      <c r="BI96">
        <v>180</v>
      </c>
      <c r="BJ96" s="30">
        <v>43441</v>
      </c>
      <c r="BK96">
        <v>34</v>
      </c>
      <c r="BL96">
        <v>29</v>
      </c>
      <c r="BM96">
        <v>6</v>
      </c>
      <c r="BN96">
        <v>220</v>
      </c>
      <c r="BO96">
        <v>1</v>
      </c>
      <c r="BP96">
        <v>0</v>
      </c>
      <c r="BQ96">
        <v>220</v>
      </c>
      <c r="BR96" s="30">
        <v>43020</v>
      </c>
      <c r="BS96">
        <v>34</v>
      </c>
      <c r="BT96">
        <v>28</v>
      </c>
      <c r="BU96">
        <v>7</v>
      </c>
      <c r="BV96">
        <v>1</v>
      </c>
      <c r="BW96">
        <v>367</v>
      </c>
      <c r="BX96">
        <v>0</v>
      </c>
      <c r="BY96">
        <v>367</v>
      </c>
      <c r="BZ96">
        <v>224.5</v>
      </c>
      <c r="CA96">
        <v>12</v>
      </c>
      <c r="CB96">
        <v>5</v>
      </c>
      <c r="CC96">
        <v>2</v>
      </c>
      <c r="CD96">
        <v>111596</v>
      </c>
      <c r="CE96">
        <v>0</v>
      </c>
      <c r="CF96">
        <v>2</v>
      </c>
      <c r="CG96" t="s">
        <v>565</v>
      </c>
      <c r="CH96" s="30">
        <v>43952</v>
      </c>
    </row>
    <row r="97" spans="1:86" x14ac:dyDescent="0.25">
      <c r="A97">
        <v>505350</v>
      </c>
      <c r="B97" t="s">
        <v>944</v>
      </c>
      <c r="C97" t="s">
        <v>945</v>
      </c>
      <c r="D97" t="s">
        <v>946</v>
      </c>
      <c r="E97" t="s">
        <v>265</v>
      </c>
      <c r="F97">
        <v>98272</v>
      </c>
      <c r="G97">
        <v>3607944011</v>
      </c>
      <c r="H97">
        <v>300</v>
      </c>
      <c r="I97" t="s">
        <v>392</v>
      </c>
      <c r="J97" t="s">
        <v>451</v>
      </c>
      <c r="K97">
        <v>92</v>
      </c>
      <c r="L97">
        <v>80.8</v>
      </c>
      <c r="M97" t="s">
        <v>430</v>
      </c>
      <c r="N97" t="b">
        <v>0</v>
      </c>
      <c r="O97" t="s">
        <v>947</v>
      </c>
      <c r="P97" s="30">
        <v>32782</v>
      </c>
      <c r="Q97" t="b">
        <v>0</v>
      </c>
      <c r="S97" t="b">
        <v>0</v>
      </c>
      <c r="T97" t="b">
        <v>0</v>
      </c>
      <c r="U97" t="b">
        <v>0</v>
      </c>
      <c r="V97" t="s">
        <v>440</v>
      </c>
      <c r="W97" t="s">
        <v>433</v>
      </c>
      <c r="X97">
        <v>5</v>
      </c>
      <c r="Z97">
        <v>4</v>
      </c>
      <c r="AB97">
        <v>5</v>
      </c>
      <c r="AD97">
        <v>5</v>
      </c>
      <c r="AF97">
        <v>5</v>
      </c>
      <c r="AH97">
        <v>4</v>
      </c>
      <c r="AJ97">
        <v>4</v>
      </c>
      <c r="AN97">
        <v>2.33704</v>
      </c>
      <c r="AO97">
        <v>0.37203999999999998</v>
      </c>
      <c r="AP97">
        <v>0.86519000000000001</v>
      </c>
      <c r="AQ97">
        <v>1.2372300000000001</v>
      </c>
      <c r="AR97">
        <v>3.5742699999999998</v>
      </c>
      <c r="AS97">
        <v>0.11591</v>
      </c>
      <c r="AT97">
        <v>2.0172400000000001</v>
      </c>
      <c r="AU97">
        <v>0.73880000000000001</v>
      </c>
      <c r="AV97">
        <v>0.34360000000000002</v>
      </c>
      <c r="AW97">
        <v>3.0996299999999999</v>
      </c>
      <c r="AX97">
        <v>2.4078300000000001</v>
      </c>
      <c r="AY97">
        <v>0.37866</v>
      </c>
      <c r="AZ97">
        <v>0.94774999999999998</v>
      </c>
      <c r="BA97">
        <v>3.6976900000000001</v>
      </c>
      <c r="BB97" s="30">
        <v>43795</v>
      </c>
      <c r="BC97">
        <v>11</v>
      </c>
      <c r="BD97">
        <v>10</v>
      </c>
      <c r="BE97">
        <v>1</v>
      </c>
      <c r="BF97">
        <v>60</v>
      </c>
      <c r="BG97">
        <v>1</v>
      </c>
      <c r="BH97">
        <v>0</v>
      </c>
      <c r="BI97">
        <v>60</v>
      </c>
      <c r="BJ97" s="30">
        <v>43375</v>
      </c>
      <c r="BK97">
        <v>13</v>
      </c>
      <c r="BL97">
        <v>10</v>
      </c>
      <c r="BM97">
        <v>3</v>
      </c>
      <c r="BN97">
        <v>80</v>
      </c>
      <c r="BO97">
        <v>2</v>
      </c>
      <c r="BP97">
        <v>40</v>
      </c>
      <c r="BQ97">
        <v>120</v>
      </c>
      <c r="BR97" s="30">
        <v>42943</v>
      </c>
      <c r="BS97">
        <v>6</v>
      </c>
      <c r="BT97">
        <v>5</v>
      </c>
      <c r="BU97">
        <v>1</v>
      </c>
      <c r="BV97">
        <v>1</v>
      </c>
      <c r="BW97">
        <v>28</v>
      </c>
      <c r="BX97">
        <v>0</v>
      </c>
      <c r="BY97">
        <v>28</v>
      </c>
      <c r="BZ97">
        <v>74.667000000000002</v>
      </c>
      <c r="CA97">
        <v>2</v>
      </c>
      <c r="CB97">
        <v>3</v>
      </c>
      <c r="CC97">
        <v>1</v>
      </c>
      <c r="CD97">
        <v>6500</v>
      </c>
      <c r="CE97">
        <v>0</v>
      </c>
      <c r="CF97">
        <v>1</v>
      </c>
      <c r="CG97" t="s">
        <v>948</v>
      </c>
      <c r="CH97" s="30">
        <v>43952</v>
      </c>
    </row>
    <row r="98" spans="1:86" x14ac:dyDescent="0.25">
      <c r="A98">
        <v>505351</v>
      </c>
      <c r="B98" t="s">
        <v>1190</v>
      </c>
      <c r="C98" t="s">
        <v>1191</v>
      </c>
      <c r="D98" t="s">
        <v>1192</v>
      </c>
      <c r="E98" t="s">
        <v>265</v>
      </c>
      <c r="F98">
        <v>98223</v>
      </c>
      <c r="G98">
        <v>3604038247</v>
      </c>
      <c r="H98">
        <v>300</v>
      </c>
      <c r="I98" t="s">
        <v>392</v>
      </c>
      <c r="J98" t="s">
        <v>451</v>
      </c>
      <c r="K98">
        <v>76</v>
      </c>
      <c r="L98">
        <v>54.4</v>
      </c>
      <c r="M98" t="s">
        <v>430</v>
      </c>
      <c r="N98" t="b">
        <v>0</v>
      </c>
      <c r="O98" t="s">
        <v>1193</v>
      </c>
      <c r="P98" s="30">
        <v>32782</v>
      </c>
      <c r="Q98" t="b">
        <v>0</v>
      </c>
      <c r="S98" t="b">
        <v>0</v>
      </c>
      <c r="T98" t="b">
        <v>0</v>
      </c>
      <c r="U98" t="b">
        <v>0</v>
      </c>
      <c r="V98" t="s">
        <v>440</v>
      </c>
      <c r="W98" t="s">
        <v>433</v>
      </c>
      <c r="X98">
        <v>3</v>
      </c>
      <c r="Z98">
        <v>3</v>
      </c>
      <c r="AB98">
        <v>4</v>
      </c>
      <c r="AD98">
        <v>5</v>
      </c>
      <c r="AF98">
        <v>3</v>
      </c>
      <c r="AH98">
        <v>2</v>
      </c>
      <c r="AJ98">
        <v>2</v>
      </c>
      <c r="AN98">
        <v>2.4118599999999999</v>
      </c>
      <c r="AO98">
        <v>1.1340600000000001</v>
      </c>
      <c r="AP98">
        <v>0.39634000000000003</v>
      </c>
      <c r="AQ98">
        <v>1.5304</v>
      </c>
      <c r="AR98">
        <v>3.94225</v>
      </c>
      <c r="AS98">
        <v>0</v>
      </c>
      <c r="AT98">
        <v>2.2537799999999999</v>
      </c>
      <c r="AU98">
        <v>0.73041999999999996</v>
      </c>
      <c r="AV98">
        <v>0.34155999999999997</v>
      </c>
      <c r="AW98">
        <v>3.3257599999999998</v>
      </c>
      <c r="AX98">
        <v>2.22411</v>
      </c>
      <c r="AY98">
        <v>1.16747</v>
      </c>
      <c r="AZ98">
        <v>0.43674000000000002</v>
      </c>
      <c r="BA98">
        <v>3.8010799999999998</v>
      </c>
      <c r="BB98" s="30">
        <v>43644</v>
      </c>
      <c r="BC98">
        <v>13</v>
      </c>
      <c r="BD98">
        <v>8</v>
      </c>
      <c r="BE98">
        <v>6</v>
      </c>
      <c r="BF98">
        <v>60</v>
      </c>
      <c r="BG98">
        <v>1</v>
      </c>
      <c r="BH98">
        <v>0</v>
      </c>
      <c r="BI98">
        <v>60</v>
      </c>
      <c r="BJ98" s="30">
        <v>43210</v>
      </c>
      <c r="BK98">
        <v>23</v>
      </c>
      <c r="BL98">
        <v>15</v>
      </c>
      <c r="BM98">
        <v>8</v>
      </c>
      <c r="BN98">
        <v>132</v>
      </c>
      <c r="BO98">
        <v>1</v>
      </c>
      <c r="BP98">
        <v>0</v>
      </c>
      <c r="BQ98">
        <v>132</v>
      </c>
      <c r="BR98" s="30">
        <v>42808</v>
      </c>
      <c r="BS98">
        <v>16</v>
      </c>
      <c r="BT98">
        <v>10</v>
      </c>
      <c r="BU98">
        <v>6</v>
      </c>
      <c r="BV98">
        <v>1</v>
      </c>
      <c r="BW98">
        <v>144</v>
      </c>
      <c r="BX98">
        <v>0</v>
      </c>
      <c r="BY98">
        <v>144</v>
      </c>
      <c r="BZ98">
        <v>98</v>
      </c>
      <c r="CA98">
        <v>10</v>
      </c>
      <c r="CB98">
        <v>4</v>
      </c>
      <c r="CC98">
        <v>1</v>
      </c>
      <c r="CD98">
        <v>5103</v>
      </c>
      <c r="CE98">
        <v>0</v>
      </c>
      <c r="CF98">
        <v>1</v>
      </c>
      <c r="CG98" t="s">
        <v>1194</v>
      </c>
      <c r="CH98" s="30">
        <v>43952</v>
      </c>
    </row>
    <row r="99" spans="1:86" x14ac:dyDescent="0.25">
      <c r="A99">
        <v>505358</v>
      </c>
      <c r="B99" t="s">
        <v>719</v>
      </c>
      <c r="C99" t="s">
        <v>720</v>
      </c>
      <c r="D99" t="s">
        <v>645</v>
      </c>
      <c r="E99" t="s">
        <v>265</v>
      </c>
      <c r="F99">
        <v>98531</v>
      </c>
      <c r="G99">
        <v>3607362823</v>
      </c>
      <c r="H99">
        <v>200</v>
      </c>
      <c r="I99" t="s">
        <v>387</v>
      </c>
      <c r="J99" t="s">
        <v>451</v>
      </c>
      <c r="K99">
        <v>91</v>
      </c>
      <c r="L99">
        <v>72.7</v>
      </c>
      <c r="M99" t="s">
        <v>430</v>
      </c>
      <c r="N99" t="b">
        <v>0</v>
      </c>
      <c r="O99" t="s">
        <v>721</v>
      </c>
      <c r="P99" s="30">
        <v>32758</v>
      </c>
      <c r="Q99" t="b">
        <v>0</v>
      </c>
      <c r="S99" t="b">
        <v>0</v>
      </c>
      <c r="T99" t="b">
        <v>0</v>
      </c>
      <c r="U99" t="b">
        <v>0</v>
      </c>
      <c r="V99" t="s">
        <v>440</v>
      </c>
      <c r="W99" t="s">
        <v>433</v>
      </c>
      <c r="X99">
        <v>2</v>
      </c>
      <c r="Z99">
        <v>3</v>
      </c>
      <c r="AB99">
        <v>1</v>
      </c>
      <c r="AD99">
        <v>1</v>
      </c>
      <c r="AF99">
        <v>1</v>
      </c>
      <c r="AH99">
        <v>3</v>
      </c>
      <c r="AJ99">
        <v>3</v>
      </c>
      <c r="AN99">
        <v>2.0414599999999998</v>
      </c>
      <c r="AO99">
        <v>0.84435000000000004</v>
      </c>
      <c r="AP99">
        <v>0.53563000000000005</v>
      </c>
      <c r="AQ99">
        <v>1.3799699999999999</v>
      </c>
      <c r="AR99">
        <v>3.42144</v>
      </c>
      <c r="AS99">
        <v>4.4110000000000003E-2</v>
      </c>
      <c r="AT99">
        <v>2.0386600000000001</v>
      </c>
      <c r="AU99">
        <v>0.71523000000000003</v>
      </c>
      <c r="AV99">
        <v>0.33646999999999999</v>
      </c>
      <c r="AW99">
        <v>3.0903700000000001</v>
      </c>
      <c r="AX99">
        <v>2.0811899999999999</v>
      </c>
      <c r="AY99">
        <v>0.88768999999999998</v>
      </c>
      <c r="AZ99">
        <v>0.59916000000000003</v>
      </c>
      <c r="BA99">
        <v>3.5501900000000002</v>
      </c>
      <c r="BB99" s="30">
        <v>43843</v>
      </c>
      <c r="BC99">
        <v>22</v>
      </c>
      <c r="BD99">
        <v>15</v>
      </c>
      <c r="BE99">
        <v>8</v>
      </c>
      <c r="BF99">
        <v>128</v>
      </c>
      <c r="BG99">
        <v>1</v>
      </c>
      <c r="BH99">
        <v>0</v>
      </c>
      <c r="BI99">
        <v>128</v>
      </c>
      <c r="BJ99" s="30">
        <v>43537</v>
      </c>
      <c r="BK99">
        <v>16</v>
      </c>
      <c r="BL99">
        <v>12</v>
      </c>
      <c r="BM99">
        <v>9</v>
      </c>
      <c r="BN99">
        <v>92</v>
      </c>
      <c r="BO99">
        <v>1</v>
      </c>
      <c r="BP99">
        <v>0</v>
      </c>
      <c r="BQ99">
        <v>92</v>
      </c>
      <c r="BR99" s="30">
        <v>43214</v>
      </c>
      <c r="BS99">
        <v>12</v>
      </c>
      <c r="BT99">
        <v>11</v>
      </c>
      <c r="BU99">
        <v>1</v>
      </c>
      <c r="BV99">
        <v>1</v>
      </c>
      <c r="BW99">
        <v>72</v>
      </c>
      <c r="BX99">
        <v>0</v>
      </c>
      <c r="BY99">
        <v>72</v>
      </c>
      <c r="BZ99">
        <v>106.667</v>
      </c>
      <c r="CA99">
        <v>10</v>
      </c>
      <c r="CB99">
        <v>12</v>
      </c>
      <c r="CC99">
        <v>1</v>
      </c>
      <c r="CD99">
        <v>8125</v>
      </c>
      <c r="CE99">
        <v>0</v>
      </c>
      <c r="CF99">
        <v>1</v>
      </c>
      <c r="CG99" t="s">
        <v>722</v>
      </c>
      <c r="CH99" s="30">
        <v>43952</v>
      </c>
    </row>
    <row r="100" spans="1:86" x14ac:dyDescent="0.25">
      <c r="A100">
        <v>505348</v>
      </c>
      <c r="B100" t="s">
        <v>589</v>
      </c>
      <c r="C100" t="s">
        <v>590</v>
      </c>
      <c r="D100" t="s">
        <v>591</v>
      </c>
      <c r="E100" t="s">
        <v>265</v>
      </c>
      <c r="F100">
        <v>98902</v>
      </c>
      <c r="G100">
        <v>5092485320</v>
      </c>
      <c r="H100">
        <v>380</v>
      </c>
      <c r="I100" t="s">
        <v>388</v>
      </c>
      <c r="J100" t="s">
        <v>429</v>
      </c>
      <c r="K100">
        <v>105</v>
      </c>
      <c r="L100">
        <v>89.7</v>
      </c>
      <c r="M100" t="s">
        <v>430</v>
      </c>
      <c r="N100" t="b">
        <v>0</v>
      </c>
      <c r="O100" t="s">
        <v>592</v>
      </c>
      <c r="P100" s="30">
        <v>32752</v>
      </c>
      <c r="Q100" t="b">
        <v>0</v>
      </c>
      <c r="S100" t="b">
        <v>0</v>
      </c>
      <c r="T100" t="b">
        <v>0</v>
      </c>
      <c r="U100" t="b">
        <v>0</v>
      </c>
      <c r="V100" t="s">
        <v>440</v>
      </c>
      <c r="W100" t="s">
        <v>433</v>
      </c>
      <c r="X100">
        <v>4</v>
      </c>
      <c r="Z100">
        <v>4</v>
      </c>
      <c r="AB100">
        <v>4</v>
      </c>
      <c r="AD100">
        <v>3</v>
      </c>
      <c r="AF100">
        <v>5</v>
      </c>
      <c r="AH100">
        <v>3</v>
      </c>
      <c r="AJ100">
        <v>3</v>
      </c>
      <c r="AN100">
        <v>2.6139600000000001</v>
      </c>
      <c r="AO100">
        <v>0.70455999999999996</v>
      </c>
      <c r="AP100">
        <v>0.70142000000000004</v>
      </c>
      <c r="AQ100">
        <v>1.40598</v>
      </c>
      <c r="AR100">
        <v>4.0199400000000001</v>
      </c>
      <c r="AS100">
        <v>0.17362</v>
      </c>
      <c r="AT100">
        <v>2.1679200000000001</v>
      </c>
      <c r="AU100">
        <v>0.85118000000000005</v>
      </c>
      <c r="AV100">
        <v>0.39484000000000002</v>
      </c>
      <c r="AW100">
        <v>3.4139400000000002</v>
      </c>
      <c r="AX100">
        <v>2.5059399999999998</v>
      </c>
      <c r="AY100">
        <v>0.62241999999999997</v>
      </c>
      <c r="AZ100">
        <v>0.66862999999999995</v>
      </c>
      <c r="BA100">
        <v>3.7758600000000002</v>
      </c>
      <c r="BB100" s="30">
        <v>43629</v>
      </c>
      <c r="BC100">
        <v>14</v>
      </c>
      <c r="BD100">
        <v>13</v>
      </c>
      <c r="BE100">
        <v>1</v>
      </c>
      <c r="BF100">
        <v>64</v>
      </c>
      <c r="BG100">
        <v>1</v>
      </c>
      <c r="BH100">
        <v>0</v>
      </c>
      <c r="BI100">
        <v>64</v>
      </c>
      <c r="BJ100" s="30">
        <v>43306</v>
      </c>
      <c r="BK100">
        <v>6</v>
      </c>
      <c r="BL100">
        <v>3</v>
      </c>
      <c r="BM100">
        <v>3</v>
      </c>
      <c r="BN100">
        <v>48</v>
      </c>
      <c r="BO100">
        <v>1</v>
      </c>
      <c r="BP100">
        <v>0</v>
      </c>
      <c r="BQ100">
        <v>48</v>
      </c>
      <c r="BR100" s="30">
        <v>42955</v>
      </c>
      <c r="BS100">
        <v>3</v>
      </c>
      <c r="BT100">
        <v>0</v>
      </c>
      <c r="BU100">
        <v>3</v>
      </c>
      <c r="BV100">
        <v>0</v>
      </c>
      <c r="BW100">
        <v>12</v>
      </c>
      <c r="BX100">
        <v>0</v>
      </c>
      <c r="BY100">
        <v>12</v>
      </c>
      <c r="BZ100">
        <v>50</v>
      </c>
      <c r="CA100">
        <v>1</v>
      </c>
      <c r="CB100">
        <v>5</v>
      </c>
      <c r="CC100">
        <v>1</v>
      </c>
      <c r="CD100">
        <v>7150</v>
      </c>
      <c r="CE100">
        <v>0</v>
      </c>
      <c r="CF100">
        <v>1</v>
      </c>
      <c r="CG100" t="s">
        <v>593</v>
      </c>
      <c r="CH100" s="30">
        <v>43952</v>
      </c>
    </row>
    <row r="101" spans="1:86" x14ac:dyDescent="0.25">
      <c r="A101">
        <v>505349</v>
      </c>
      <c r="B101" t="s">
        <v>778</v>
      </c>
      <c r="C101" t="s">
        <v>779</v>
      </c>
      <c r="D101" t="s">
        <v>780</v>
      </c>
      <c r="E101" t="s">
        <v>265</v>
      </c>
      <c r="F101">
        <v>98577</v>
      </c>
      <c r="G101">
        <v>3609422424</v>
      </c>
      <c r="H101">
        <v>240</v>
      </c>
      <c r="I101" t="s">
        <v>414</v>
      </c>
      <c r="J101" t="s">
        <v>429</v>
      </c>
      <c r="K101">
        <v>60</v>
      </c>
      <c r="L101">
        <v>32.9</v>
      </c>
      <c r="M101" t="s">
        <v>430</v>
      </c>
      <c r="N101" t="b">
        <v>0</v>
      </c>
      <c r="O101" t="s">
        <v>781</v>
      </c>
      <c r="P101" s="30">
        <v>32752</v>
      </c>
      <c r="Q101" t="b">
        <v>0</v>
      </c>
      <c r="S101" t="b">
        <v>0</v>
      </c>
      <c r="T101" t="b">
        <v>0</v>
      </c>
      <c r="U101" t="b">
        <v>0</v>
      </c>
      <c r="V101" t="s">
        <v>440</v>
      </c>
      <c r="W101" t="s">
        <v>433</v>
      </c>
      <c r="X101">
        <v>5</v>
      </c>
      <c r="Z101">
        <v>3</v>
      </c>
      <c r="AB101">
        <v>5</v>
      </c>
      <c r="AD101">
        <v>5</v>
      </c>
      <c r="AF101">
        <v>5</v>
      </c>
      <c r="AH101">
        <v>4</v>
      </c>
      <c r="AJ101">
        <v>4</v>
      </c>
      <c r="AN101">
        <v>2.6049699999999998</v>
      </c>
      <c r="AO101">
        <v>0.58918999999999999</v>
      </c>
      <c r="AP101">
        <v>0.97926999999999997</v>
      </c>
      <c r="AQ101">
        <v>1.56846</v>
      </c>
      <c r="AR101">
        <v>4.1734299999999998</v>
      </c>
      <c r="AS101">
        <v>4.2700000000000002E-2</v>
      </c>
      <c r="AT101">
        <v>2.0985299999999998</v>
      </c>
      <c r="AU101">
        <v>0.87722999999999995</v>
      </c>
      <c r="AV101">
        <v>0.43076999999999999</v>
      </c>
      <c r="AW101">
        <v>3.4065400000000001</v>
      </c>
      <c r="AX101">
        <v>2.5799099999999999</v>
      </c>
      <c r="AY101">
        <v>0.50504000000000004</v>
      </c>
      <c r="AZ101">
        <v>0.85563</v>
      </c>
      <c r="BA101">
        <v>3.9285600000000001</v>
      </c>
      <c r="BB101" s="30">
        <v>43809</v>
      </c>
      <c r="BC101">
        <v>16</v>
      </c>
      <c r="BD101">
        <v>16</v>
      </c>
      <c r="BE101">
        <v>0</v>
      </c>
      <c r="BF101">
        <v>96</v>
      </c>
      <c r="BG101">
        <v>1</v>
      </c>
      <c r="BH101">
        <v>0</v>
      </c>
      <c r="BI101">
        <v>96</v>
      </c>
      <c r="BJ101" s="30">
        <v>43378</v>
      </c>
      <c r="BK101">
        <v>5</v>
      </c>
      <c r="BL101">
        <v>5</v>
      </c>
      <c r="BM101">
        <v>0</v>
      </c>
      <c r="BN101">
        <v>28</v>
      </c>
      <c r="BO101">
        <v>1</v>
      </c>
      <c r="BP101">
        <v>0</v>
      </c>
      <c r="BQ101">
        <v>28</v>
      </c>
      <c r="BR101" s="30">
        <v>43066</v>
      </c>
      <c r="BS101">
        <v>17</v>
      </c>
      <c r="BT101">
        <v>13</v>
      </c>
      <c r="BU101">
        <v>7</v>
      </c>
      <c r="BV101">
        <v>1</v>
      </c>
      <c r="BW101">
        <v>203</v>
      </c>
      <c r="BX101">
        <v>0</v>
      </c>
      <c r="BY101">
        <v>203</v>
      </c>
      <c r="BZ101">
        <v>91.167000000000002</v>
      </c>
      <c r="CA101">
        <v>2</v>
      </c>
      <c r="CB101">
        <v>3</v>
      </c>
      <c r="CC101">
        <v>2</v>
      </c>
      <c r="CD101">
        <v>75420</v>
      </c>
      <c r="CE101">
        <v>0</v>
      </c>
      <c r="CF101">
        <v>2</v>
      </c>
      <c r="CG101" t="s">
        <v>782</v>
      </c>
      <c r="CH101" s="30">
        <v>43952</v>
      </c>
    </row>
    <row r="102" spans="1:86" x14ac:dyDescent="0.25">
      <c r="A102">
        <v>505346</v>
      </c>
      <c r="B102" t="s">
        <v>886</v>
      </c>
      <c r="C102" t="s">
        <v>887</v>
      </c>
      <c r="D102" t="s">
        <v>888</v>
      </c>
      <c r="E102" t="s">
        <v>265</v>
      </c>
      <c r="F102">
        <v>99004</v>
      </c>
      <c r="G102">
        <v>5092356196</v>
      </c>
      <c r="H102">
        <v>310</v>
      </c>
      <c r="I102" t="s">
        <v>396</v>
      </c>
      <c r="J102" t="s">
        <v>475</v>
      </c>
      <c r="K102">
        <v>54</v>
      </c>
      <c r="L102">
        <v>50</v>
      </c>
      <c r="M102" t="s">
        <v>430</v>
      </c>
      <c r="N102" t="b">
        <v>0</v>
      </c>
      <c r="O102" t="s">
        <v>886</v>
      </c>
      <c r="P102" s="30">
        <v>32752</v>
      </c>
      <c r="Q102" t="b">
        <v>1</v>
      </c>
      <c r="S102" t="b">
        <v>0</v>
      </c>
      <c r="T102" t="b">
        <v>0</v>
      </c>
      <c r="U102" t="b">
        <v>0</v>
      </c>
      <c r="V102" t="s">
        <v>440</v>
      </c>
      <c r="W102" t="s">
        <v>433</v>
      </c>
      <c r="X102">
        <v>4</v>
      </c>
      <c r="Z102">
        <v>2</v>
      </c>
      <c r="AB102">
        <v>5</v>
      </c>
      <c r="AD102">
        <v>5</v>
      </c>
      <c r="AF102">
        <v>5</v>
      </c>
      <c r="AH102">
        <v>4</v>
      </c>
      <c r="AJ102">
        <v>4</v>
      </c>
      <c r="AN102">
        <v>3.2615699999999999</v>
      </c>
      <c r="AO102">
        <v>0.25191000000000002</v>
      </c>
      <c r="AP102">
        <v>0.88634999999999997</v>
      </c>
      <c r="AQ102">
        <v>1.1382699999999999</v>
      </c>
      <c r="AR102">
        <v>4.3998400000000002</v>
      </c>
      <c r="AS102">
        <v>6.3159999999999994E-2</v>
      </c>
      <c r="AT102">
        <v>2.6228500000000001</v>
      </c>
      <c r="AU102">
        <v>0.85543000000000002</v>
      </c>
      <c r="AV102">
        <v>0.38563999999999998</v>
      </c>
      <c r="AW102">
        <v>3.8639199999999998</v>
      </c>
      <c r="AX102">
        <v>2.5844499999999999</v>
      </c>
      <c r="AY102">
        <v>0.22142999999999999</v>
      </c>
      <c r="AZ102">
        <v>0.86509000000000003</v>
      </c>
      <c r="BA102">
        <v>3.6514199999999999</v>
      </c>
      <c r="BB102" s="30">
        <v>43860</v>
      </c>
      <c r="BC102">
        <v>34</v>
      </c>
      <c r="BD102">
        <v>27</v>
      </c>
      <c r="BE102">
        <v>7</v>
      </c>
      <c r="BF102">
        <v>252</v>
      </c>
      <c r="BG102">
        <v>0</v>
      </c>
      <c r="BH102">
        <v>0</v>
      </c>
      <c r="BI102">
        <v>252</v>
      </c>
      <c r="BJ102" s="30">
        <v>43532</v>
      </c>
      <c r="BK102">
        <v>16</v>
      </c>
      <c r="BL102">
        <v>13</v>
      </c>
      <c r="BM102">
        <v>4</v>
      </c>
      <c r="BN102">
        <v>72</v>
      </c>
      <c r="BO102">
        <v>1</v>
      </c>
      <c r="BP102">
        <v>0</v>
      </c>
      <c r="BQ102">
        <v>72</v>
      </c>
      <c r="BR102" s="30">
        <v>43230</v>
      </c>
      <c r="BS102">
        <v>19</v>
      </c>
      <c r="BT102">
        <v>15</v>
      </c>
      <c r="BU102">
        <v>4</v>
      </c>
      <c r="BV102">
        <v>1</v>
      </c>
      <c r="BW102">
        <v>140</v>
      </c>
      <c r="BX102">
        <v>0</v>
      </c>
      <c r="BY102">
        <v>140</v>
      </c>
      <c r="BZ102">
        <v>173.333</v>
      </c>
      <c r="CA102">
        <v>5</v>
      </c>
      <c r="CB102">
        <v>4</v>
      </c>
      <c r="CC102">
        <v>3</v>
      </c>
      <c r="CD102">
        <v>19388</v>
      </c>
      <c r="CE102">
        <v>0</v>
      </c>
      <c r="CF102">
        <v>3</v>
      </c>
      <c r="CG102" t="s">
        <v>889</v>
      </c>
      <c r="CH102" s="30">
        <v>43952</v>
      </c>
    </row>
    <row r="103" spans="1:86" x14ac:dyDescent="0.25">
      <c r="A103">
        <v>505344</v>
      </c>
      <c r="B103" t="s">
        <v>1053</v>
      </c>
      <c r="C103" t="s">
        <v>1054</v>
      </c>
      <c r="D103" t="s">
        <v>539</v>
      </c>
      <c r="E103" t="s">
        <v>265</v>
      </c>
      <c r="F103">
        <v>98002</v>
      </c>
      <c r="G103">
        <v>2539390090</v>
      </c>
      <c r="H103">
        <v>160</v>
      </c>
      <c r="I103" t="s">
        <v>390</v>
      </c>
      <c r="J103" t="s">
        <v>451</v>
      </c>
      <c r="K103">
        <v>100</v>
      </c>
      <c r="L103">
        <v>81.3</v>
      </c>
      <c r="M103" t="s">
        <v>430</v>
      </c>
      <c r="N103" t="b">
        <v>0</v>
      </c>
      <c r="O103" t="s">
        <v>1055</v>
      </c>
      <c r="P103" s="30">
        <v>32737</v>
      </c>
      <c r="Q103" t="b">
        <v>0</v>
      </c>
      <c r="S103" t="b">
        <v>0</v>
      </c>
      <c r="T103" t="b">
        <v>0</v>
      </c>
      <c r="U103" t="b">
        <v>0</v>
      </c>
      <c r="V103" t="s">
        <v>440</v>
      </c>
      <c r="W103" t="s">
        <v>433</v>
      </c>
      <c r="X103">
        <v>2</v>
      </c>
      <c r="Z103">
        <v>1</v>
      </c>
      <c r="AB103">
        <v>4</v>
      </c>
      <c r="AD103">
        <v>4</v>
      </c>
      <c r="AF103">
        <v>3</v>
      </c>
      <c r="AH103">
        <v>4</v>
      </c>
      <c r="AJ103">
        <v>4</v>
      </c>
      <c r="AN103">
        <v>2.1049699999999998</v>
      </c>
      <c r="AO103">
        <v>0.80935999999999997</v>
      </c>
      <c r="AP103">
        <v>0.79657999999999995</v>
      </c>
      <c r="AQ103">
        <v>1.6059399999999999</v>
      </c>
      <c r="AR103">
        <v>3.7109100000000002</v>
      </c>
      <c r="AS103">
        <v>7.1900000000000006E-2</v>
      </c>
      <c r="AT103">
        <v>2.0090499999999998</v>
      </c>
      <c r="AU103">
        <v>0.75080000000000002</v>
      </c>
      <c r="AV103">
        <v>0.38618999999999998</v>
      </c>
      <c r="AW103">
        <v>3.1460300000000001</v>
      </c>
      <c r="AX103">
        <v>2.1775699999999998</v>
      </c>
      <c r="AY103">
        <v>0.81059000000000003</v>
      </c>
      <c r="AZ103">
        <v>0.77636000000000005</v>
      </c>
      <c r="BA103">
        <v>3.7824200000000001</v>
      </c>
      <c r="BB103" s="30">
        <v>43558</v>
      </c>
      <c r="BC103">
        <v>33</v>
      </c>
      <c r="BD103">
        <v>31</v>
      </c>
      <c r="BE103">
        <v>5</v>
      </c>
      <c r="BF103">
        <v>196</v>
      </c>
      <c r="BG103">
        <v>1</v>
      </c>
      <c r="BH103">
        <v>0</v>
      </c>
      <c r="BI103">
        <v>196</v>
      </c>
      <c r="BJ103" s="30">
        <v>43206</v>
      </c>
      <c r="BK103">
        <v>50</v>
      </c>
      <c r="BL103">
        <v>37</v>
      </c>
      <c r="BM103">
        <v>18</v>
      </c>
      <c r="BN103">
        <v>421</v>
      </c>
      <c r="BO103">
        <v>1</v>
      </c>
      <c r="BP103">
        <v>0</v>
      </c>
      <c r="BQ103">
        <v>421</v>
      </c>
      <c r="BR103" s="30">
        <v>42718</v>
      </c>
      <c r="BS103">
        <v>25</v>
      </c>
      <c r="BT103">
        <v>19</v>
      </c>
      <c r="BU103">
        <v>6</v>
      </c>
      <c r="BV103">
        <v>1</v>
      </c>
      <c r="BW103">
        <v>168</v>
      </c>
      <c r="BX103">
        <v>0</v>
      </c>
      <c r="BY103">
        <v>168</v>
      </c>
      <c r="BZ103">
        <v>266.33300000000003</v>
      </c>
      <c r="CA103">
        <v>9</v>
      </c>
      <c r="CB103">
        <v>14</v>
      </c>
      <c r="CC103">
        <v>3</v>
      </c>
      <c r="CD103">
        <v>37771</v>
      </c>
      <c r="CE103">
        <v>0</v>
      </c>
      <c r="CF103">
        <v>3</v>
      </c>
      <c r="CG103" t="s">
        <v>1056</v>
      </c>
      <c r="CH103" s="30">
        <v>43952</v>
      </c>
    </row>
    <row r="104" spans="1:86" x14ac:dyDescent="0.25">
      <c r="A104">
        <v>505347</v>
      </c>
      <c r="B104" t="s">
        <v>1109</v>
      </c>
      <c r="C104" t="s">
        <v>1110</v>
      </c>
      <c r="D104" t="s">
        <v>533</v>
      </c>
      <c r="E104" t="s">
        <v>265</v>
      </c>
      <c r="F104">
        <v>98499</v>
      </c>
      <c r="G104">
        <v>2535819002</v>
      </c>
      <c r="H104">
        <v>260</v>
      </c>
      <c r="I104" t="s">
        <v>399</v>
      </c>
      <c r="J104" t="s">
        <v>451</v>
      </c>
      <c r="K104">
        <v>80</v>
      </c>
      <c r="L104">
        <v>68.099999999999994</v>
      </c>
      <c r="M104" t="s">
        <v>430</v>
      </c>
      <c r="N104" t="b">
        <v>0</v>
      </c>
      <c r="O104" t="s">
        <v>1111</v>
      </c>
      <c r="P104" s="30">
        <v>32715</v>
      </c>
      <c r="Q104" t="b">
        <v>0</v>
      </c>
      <c r="S104" t="b">
        <v>0</v>
      </c>
      <c r="T104" t="b">
        <v>0</v>
      </c>
      <c r="U104" t="b">
        <v>0</v>
      </c>
      <c r="V104" t="s">
        <v>440</v>
      </c>
      <c r="W104" t="s">
        <v>433</v>
      </c>
      <c r="X104">
        <v>2</v>
      </c>
      <c r="Z104">
        <v>1</v>
      </c>
      <c r="AB104">
        <v>5</v>
      </c>
      <c r="AD104">
        <v>4</v>
      </c>
      <c r="AF104">
        <v>5</v>
      </c>
      <c r="AH104">
        <v>3</v>
      </c>
      <c r="AJ104">
        <v>3</v>
      </c>
      <c r="AN104">
        <v>2.2722699999999998</v>
      </c>
      <c r="AO104">
        <v>1.01048</v>
      </c>
      <c r="AP104">
        <v>0.49357000000000001</v>
      </c>
      <c r="AQ104">
        <v>1.5040500000000001</v>
      </c>
      <c r="AR104">
        <v>3.7763200000000001</v>
      </c>
      <c r="AS104">
        <v>7.0519999999999999E-2</v>
      </c>
      <c r="AT104">
        <v>2.0801699999999999</v>
      </c>
      <c r="AU104">
        <v>0.74956999999999996</v>
      </c>
      <c r="AV104">
        <v>0.33373000000000003</v>
      </c>
      <c r="AW104">
        <v>3.1634699999999998</v>
      </c>
      <c r="AX104">
        <v>2.2702599999999999</v>
      </c>
      <c r="AY104">
        <v>1.0136700000000001</v>
      </c>
      <c r="AZ104">
        <v>0.55666000000000004</v>
      </c>
      <c r="BA104">
        <v>3.8278699999999999</v>
      </c>
      <c r="BB104" s="30">
        <v>43768</v>
      </c>
      <c r="BC104">
        <v>28</v>
      </c>
      <c r="BD104">
        <v>24</v>
      </c>
      <c r="BE104">
        <v>5</v>
      </c>
      <c r="BF104">
        <v>184</v>
      </c>
      <c r="BG104">
        <v>1</v>
      </c>
      <c r="BH104">
        <v>0</v>
      </c>
      <c r="BI104">
        <v>184</v>
      </c>
      <c r="BJ104" s="30">
        <v>43384</v>
      </c>
      <c r="BK104">
        <v>24</v>
      </c>
      <c r="BL104">
        <v>22</v>
      </c>
      <c r="BM104">
        <v>2</v>
      </c>
      <c r="BN104">
        <v>140</v>
      </c>
      <c r="BO104">
        <v>1</v>
      </c>
      <c r="BP104">
        <v>0</v>
      </c>
      <c r="BQ104">
        <v>140</v>
      </c>
      <c r="BR104" s="30">
        <v>43034</v>
      </c>
      <c r="BS104">
        <v>32</v>
      </c>
      <c r="BT104">
        <v>9</v>
      </c>
      <c r="BU104">
        <v>31</v>
      </c>
      <c r="BV104">
        <v>1</v>
      </c>
      <c r="BW104">
        <v>682</v>
      </c>
      <c r="BX104">
        <v>0</v>
      </c>
      <c r="BY104">
        <v>682</v>
      </c>
      <c r="BZ104">
        <v>252.333</v>
      </c>
      <c r="CA104">
        <v>10</v>
      </c>
      <c r="CB104">
        <v>14</v>
      </c>
      <c r="CC104">
        <v>3</v>
      </c>
      <c r="CD104">
        <v>269308</v>
      </c>
      <c r="CE104">
        <v>0</v>
      </c>
      <c r="CF104">
        <v>3</v>
      </c>
      <c r="CG104" t="s">
        <v>1112</v>
      </c>
      <c r="CH104" s="30">
        <v>43952</v>
      </c>
    </row>
    <row r="105" spans="1:86" x14ac:dyDescent="0.25">
      <c r="A105">
        <v>505338</v>
      </c>
      <c r="B105" t="s">
        <v>846</v>
      </c>
      <c r="C105" t="s">
        <v>847</v>
      </c>
      <c r="D105" t="s">
        <v>848</v>
      </c>
      <c r="E105" t="s">
        <v>265</v>
      </c>
      <c r="F105">
        <v>98290</v>
      </c>
      <c r="G105">
        <v>3605683161</v>
      </c>
      <c r="H105">
        <v>300</v>
      </c>
      <c r="I105" t="s">
        <v>392</v>
      </c>
      <c r="J105" t="s">
        <v>429</v>
      </c>
      <c r="K105">
        <v>91</v>
      </c>
      <c r="L105">
        <v>68.900000000000006</v>
      </c>
      <c r="M105" t="s">
        <v>430</v>
      </c>
      <c r="N105" t="b">
        <v>0</v>
      </c>
      <c r="O105" t="s">
        <v>849</v>
      </c>
      <c r="P105" s="30">
        <v>32690</v>
      </c>
      <c r="Q105" t="b">
        <v>0</v>
      </c>
      <c r="S105" t="b">
        <v>0</v>
      </c>
      <c r="T105" t="b">
        <v>0</v>
      </c>
      <c r="U105" t="b">
        <v>0</v>
      </c>
      <c r="V105" t="s">
        <v>440</v>
      </c>
      <c r="W105" t="s">
        <v>433</v>
      </c>
      <c r="X105">
        <v>2</v>
      </c>
      <c r="Z105">
        <v>2</v>
      </c>
      <c r="AB105">
        <v>5</v>
      </c>
      <c r="AD105">
        <v>5</v>
      </c>
      <c r="AF105">
        <v>5</v>
      </c>
      <c r="AH105">
        <v>1</v>
      </c>
      <c r="AI105">
        <v>12</v>
      </c>
      <c r="AJ105">
        <v>1</v>
      </c>
      <c r="AK105">
        <v>12</v>
      </c>
      <c r="AN105">
        <v>2.2295199999999999</v>
      </c>
      <c r="AO105">
        <v>1.17005</v>
      </c>
      <c r="AP105">
        <v>0.33456999999999998</v>
      </c>
      <c r="AQ105">
        <v>1.5046200000000001</v>
      </c>
      <c r="AR105">
        <v>3.73414</v>
      </c>
      <c r="AS105">
        <v>7.3380000000000001E-2</v>
      </c>
      <c r="AT105">
        <v>2.07437</v>
      </c>
      <c r="AU105">
        <v>0.81091000000000002</v>
      </c>
      <c r="AV105">
        <v>0.41593999999999998</v>
      </c>
      <c r="AW105">
        <v>3.3012199999999998</v>
      </c>
      <c r="AX105">
        <v>2.2337799999999999</v>
      </c>
      <c r="AY105">
        <v>1.0849599999999999</v>
      </c>
      <c r="AZ105">
        <v>0.30275000000000002</v>
      </c>
      <c r="BA105">
        <v>3.62717</v>
      </c>
      <c r="BB105" s="30">
        <v>43813</v>
      </c>
      <c r="BC105">
        <v>31</v>
      </c>
      <c r="BD105">
        <v>18</v>
      </c>
      <c r="BE105">
        <v>13</v>
      </c>
      <c r="BF105">
        <v>152</v>
      </c>
      <c r="BG105">
        <v>1</v>
      </c>
      <c r="BH105">
        <v>0</v>
      </c>
      <c r="BI105">
        <v>152</v>
      </c>
      <c r="BJ105" s="30">
        <v>43402</v>
      </c>
      <c r="BK105">
        <v>25</v>
      </c>
      <c r="BL105">
        <v>11</v>
      </c>
      <c r="BM105">
        <v>16</v>
      </c>
      <c r="BN105">
        <v>112</v>
      </c>
      <c r="BO105">
        <v>1</v>
      </c>
      <c r="BP105">
        <v>0</v>
      </c>
      <c r="BQ105">
        <v>112</v>
      </c>
      <c r="BR105" s="30">
        <v>42968</v>
      </c>
      <c r="BS105">
        <v>33</v>
      </c>
      <c r="BT105">
        <v>28</v>
      </c>
      <c r="BU105">
        <v>9</v>
      </c>
      <c r="BV105">
        <v>1</v>
      </c>
      <c r="BW105">
        <v>279</v>
      </c>
      <c r="BX105">
        <v>0</v>
      </c>
      <c r="BY105">
        <v>279</v>
      </c>
      <c r="BZ105">
        <v>159.833</v>
      </c>
      <c r="CA105">
        <v>30</v>
      </c>
      <c r="CB105">
        <v>18</v>
      </c>
      <c r="CC105">
        <v>1</v>
      </c>
      <c r="CD105">
        <v>13500</v>
      </c>
      <c r="CE105">
        <v>0</v>
      </c>
      <c r="CF105">
        <v>1</v>
      </c>
      <c r="CG105" t="s">
        <v>850</v>
      </c>
      <c r="CH105" s="30">
        <v>43952</v>
      </c>
    </row>
    <row r="106" spans="1:86" x14ac:dyDescent="0.25">
      <c r="A106">
        <v>505341</v>
      </c>
      <c r="B106" t="s">
        <v>1298</v>
      </c>
      <c r="C106" t="s">
        <v>1299</v>
      </c>
      <c r="D106" t="s">
        <v>612</v>
      </c>
      <c r="E106" t="s">
        <v>265</v>
      </c>
      <c r="F106">
        <v>98663</v>
      </c>
      <c r="G106">
        <v>3606931474</v>
      </c>
      <c r="H106">
        <v>50</v>
      </c>
      <c r="I106" t="s">
        <v>408</v>
      </c>
      <c r="J106" t="s">
        <v>429</v>
      </c>
      <c r="K106">
        <v>89</v>
      </c>
      <c r="L106">
        <v>68.5</v>
      </c>
      <c r="M106" t="s">
        <v>430</v>
      </c>
      <c r="N106" t="b">
        <v>0</v>
      </c>
      <c r="O106" t="s">
        <v>1300</v>
      </c>
      <c r="P106" s="30">
        <v>32661</v>
      </c>
      <c r="Q106" t="b">
        <v>0</v>
      </c>
      <c r="S106" t="b">
        <v>0</v>
      </c>
      <c r="T106" t="b">
        <v>0</v>
      </c>
      <c r="U106" t="b">
        <v>0</v>
      </c>
      <c r="V106" t="s">
        <v>440</v>
      </c>
      <c r="W106" t="s">
        <v>433</v>
      </c>
      <c r="X106">
        <v>5</v>
      </c>
      <c r="Z106">
        <v>4</v>
      </c>
      <c r="AB106">
        <v>5</v>
      </c>
      <c r="AD106">
        <v>5</v>
      </c>
      <c r="AF106">
        <v>4</v>
      </c>
      <c r="AH106">
        <v>4</v>
      </c>
      <c r="AJ106">
        <v>5</v>
      </c>
      <c r="AN106">
        <v>2.29914</v>
      </c>
      <c r="AO106">
        <v>0.52927000000000002</v>
      </c>
      <c r="AP106">
        <v>1.06569</v>
      </c>
      <c r="AQ106">
        <v>1.5949599999999999</v>
      </c>
      <c r="AR106">
        <v>3.8940999999999999</v>
      </c>
      <c r="AS106">
        <v>4.6149999999999997E-2</v>
      </c>
      <c r="AT106">
        <v>2.1587499999999999</v>
      </c>
      <c r="AU106">
        <v>0.69018000000000002</v>
      </c>
      <c r="AV106">
        <v>0.32436999999999999</v>
      </c>
      <c r="AW106">
        <v>3.1732999999999998</v>
      </c>
      <c r="AX106">
        <v>2.2134900000000002</v>
      </c>
      <c r="AY106">
        <v>0.57662999999999998</v>
      </c>
      <c r="AZ106">
        <v>1.2365900000000001</v>
      </c>
      <c r="BA106">
        <v>3.9350499999999999</v>
      </c>
      <c r="BB106" s="30">
        <v>43577</v>
      </c>
      <c r="BC106">
        <v>8</v>
      </c>
      <c r="BD106">
        <v>8</v>
      </c>
      <c r="BE106">
        <v>1</v>
      </c>
      <c r="BF106">
        <v>44</v>
      </c>
      <c r="BG106">
        <v>1</v>
      </c>
      <c r="BH106">
        <v>0</v>
      </c>
      <c r="BI106">
        <v>44</v>
      </c>
      <c r="BJ106" s="30">
        <v>43245</v>
      </c>
      <c r="BK106">
        <v>11</v>
      </c>
      <c r="BL106">
        <v>4</v>
      </c>
      <c r="BM106">
        <v>7</v>
      </c>
      <c r="BN106">
        <v>80</v>
      </c>
      <c r="BO106">
        <v>1</v>
      </c>
      <c r="BP106">
        <v>0</v>
      </c>
      <c r="BQ106">
        <v>80</v>
      </c>
      <c r="BR106" s="30">
        <v>42836</v>
      </c>
      <c r="BS106">
        <v>8</v>
      </c>
      <c r="BT106">
        <v>8</v>
      </c>
      <c r="BU106">
        <v>0</v>
      </c>
      <c r="BV106">
        <v>1</v>
      </c>
      <c r="BW106">
        <v>52</v>
      </c>
      <c r="BX106">
        <v>0</v>
      </c>
      <c r="BY106">
        <v>52</v>
      </c>
      <c r="BZ106">
        <v>57.332999999999998</v>
      </c>
      <c r="CA106">
        <v>1</v>
      </c>
      <c r="CB106">
        <v>6</v>
      </c>
      <c r="CC106">
        <v>0</v>
      </c>
      <c r="CD106">
        <v>0</v>
      </c>
      <c r="CE106">
        <v>0</v>
      </c>
      <c r="CF106">
        <v>0</v>
      </c>
      <c r="CG106" t="s">
        <v>1301</v>
      </c>
      <c r="CH106" s="30">
        <v>43952</v>
      </c>
    </row>
    <row r="107" spans="1:86" x14ac:dyDescent="0.25">
      <c r="A107">
        <v>505334</v>
      </c>
      <c r="B107" t="s">
        <v>909</v>
      </c>
      <c r="C107" t="s">
        <v>910</v>
      </c>
      <c r="D107" t="s">
        <v>911</v>
      </c>
      <c r="E107" t="s">
        <v>265</v>
      </c>
      <c r="F107">
        <v>98034</v>
      </c>
      <c r="G107">
        <v>4258232323</v>
      </c>
      <c r="H107">
        <v>160</v>
      </c>
      <c r="I107" t="s">
        <v>390</v>
      </c>
      <c r="J107" t="s">
        <v>429</v>
      </c>
      <c r="K107">
        <v>190</v>
      </c>
      <c r="L107">
        <v>114.2</v>
      </c>
      <c r="M107" t="s">
        <v>430</v>
      </c>
      <c r="N107" t="b">
        <v>0</v>
      </c>
      <c r="O107" t="s">
        <v>912</v>
      </c>
      <c r="P107" s="30">
        <v>32629</v>
      </c>
      <c r="Q107" t="b">
        <v>0</v>
      </c>
      <c r="S107" t="b">
        <v>0</v>
      </c>
      <c r="T107" t="b">
        <v>0</v>
      </c>
      <c r="U107" t="b">
        <v>0</v>
      </c>
      <c r="V107" t="s">
        <v>440</v>
      </c>
      <c r="W107" t="s">
        <v>433</v>
      </c>
      <c r="X107">
        <v>5</v>
      </c>
      <c r="Z107">
        <v>3</v>
      </c>
      <c r="AB107">
        <v>5</v>
      </c>
      <c r="AD107">
        <v>5</v>
      </c>
      <c r="AF107">
        <v>5</v>
      </c>
      <c r="AH107">
        <v>4</v>
      </c>
      <c r="AJ107">
        <v>4</v>
      </c>
      <c r="AN107">
        <v>1.9003399999999999</v>
      </c>
      <c r="AO107">
        <v>0.74202999999999997</v>
      </c>
      <c r="AP107">
        <v>0.98831000000000002</v>
      </c>
      <c r="AQ107">
        <v>1.7303500000000001</v>
      </c>
      <c r="AR107">
        <v>3.63069</v>
      </c>
      <c r="AS107">
        <v>9.3759999999999996E-2</v>
      </c>
      <c r="AT107">
        <v>2.10202</v>
      </c>
      <c r="AU107">
        <v>0.75699000000000005</v>
      </c>
      <c r="AV107">
        <v>0.35952000000000001</v>
      </c>
      <c r="AW107">
        <v>3.2185299999999999</v>
      </c>
      <c r="AX107">
        <v>1.8789199999999999</v>
      </c>
      <c r="AY107">
        <v>0.73709000000000002</v>
      </c>
      <c r="AZ107">
        <v>1.03468</v>
      </c>
      <c r="BA107">
        <v>3.6173000000000002</v>
      </c>
      <c r="BB107" s="30">
        <v>43566</v>
      </c>
      <c r="BC107">
        <v>18</v>
      </c>
      <c r="BD107">
        <v>18</v>
      </c>
      <c r="BE107">
        <v>2</v>
      </c>
      <c r="BF107">
        <v>180</v>
      </c>
      <c r="BG107">
        <v>1</v>
      </c>
      <c r="BH107">
        <v>0</v>
      </c>
      <c r="BI107">
        <v>180</v>
      </c>
      <c r="BJ107" s="30">
        <v>43157</v>
      </c>
      <c r="BK107">
        <v>6</v>
      </c>
      <c r="BL107">
        <v>4</v>
      </c>
      <c r="BM107">
        <v>2</v>
      </c>
      <c r="BN107">
        <v>32</v>
      </c>
      <c r="BO107">
        <v>1</v>
      </c>
      <c r="BP107">
        <v>0</v>
      </c>
      <c r="BQ107">
        <v>32</v>
      </c>
      <c r="BR107" s="30">
        <v>42684</v>
      </c>
      <c r="BS107">
        <v>9</v>
      </c>
      <c r="BT107">
        <v>6</v>
      </c>
      <c r="BU107">
        <v>3</v>
      </c>
      <c r="BV107">
        <v>1</v>
      </c>
      <c r="BW107">
        <v>56</v>
      </c>
      <c r="BX107">
        <v>0</v>
      </c>
      <c r="BY107">
        <v>56</v>
      </c>
      <c r="BZ107">
        <v>110</v>
      </c>
      <c r="CA107">
        <v>7</v>
      </c>
      <c r="CB107">
        <v>0</v>
      </c>
      <c r="CC107">
        <v>2</v>
      </c>
      <c r="CD107">
        <v>54209</v>
      </c>
      <c r="CE107">
        <v>0</v>
      </c>
      <c r="CF107">
        <v>2</v>
      </c>
      <c r="CG107" t="s">
        <v>913</v>
      </c>
      <c r="CH107" s="30">
        <v>43952</v>
      </c>
    </row>
    <row r="108" spans="1:86" x14ac:dyDescent="0.25">
      <c r="A108">
        <v>505329</v>
      </c>
      <c r="B108" t="s">
        <v>510</v>
      </c>
      <c r="C108" t="s">
        <v>511</v>
      </c>
      <c r="D108" t="s">
        <v>512</v>
      </c>
      <c r="E108" t="s">
        <v>265</v>
      </c>
      <c r="F108">
        <v>99114</v>
      </c>
      <c r="G108">
        <v>5096844539</v>
      </c>
      <c r="H108">
        <v>320</v>
      </c>
      <c r="I108" t="s">
        <v>418</v>
      </c>
      <c r="J108" t="s">
        <v>429</v>
      </c>
      <c r="K108">
        <v>40</v>
      </c>
      <c r="L108">
        <v>34.9</v>
      </c>
      <c r="M108" t="s">
        <v>430</v>
      </c>
      <c r="N108" t="b">
        <v>0</v>
      </c>
      <c r="O108" t="s">
        <v>513</v>
      </c>
      <c r="P108" s="30">
        <v>32610</v>
      </c>
      <c r="Q108" t="b">
        <v>1</v>
      </c>
      <c r="S108" t="b">
        <v>0</v>
      </c>
      <c r="T108" t="b">
        <v>0</v>
      </c>
      <c r="U108" t="b">
        <v>0</v>
      </c>
      <c r="V108" t="s">
        <v>440</v>
      </c>
      <c r="W108" t="s">
        <v>433</v>
      </c>
      <c r="X108">
        <v>5</v>
      </c>
      <c r="Z108">
        <v>5</v>
      </c>
      <c r="AB108">
        <v>5</v>
      </c>
      <c r="AD108">
        <v>5</v>
      </c>
      <c r="AF108">
        <v>5</v>
      </c>
      <c r="AH108">
        <v>4</v>
      </c>
      <c r="AJ108">
        <v>4</v>
      </c>
      <c r="AN108">
        <v>2.70709</v>
      </c>
      <c r="AO108">
        <v>0.61628000000000005</v>
      </c>
      <c r="AP108">
        <v>1.0485199999999999</v>
      </c>
      <c r="AQ108">
        <v>1.6648000000000001</v>
      </c>
      <c r="AR108">
        <v>4.37188</v>
      </c>
      <c r="AS108">
        <v>8.7590000000000001E-2</v>
      </c>
      <c r="AT108">
        <v>2.3383099999999999</v>
      </c>
      <c r="AU108">
        <v>0.80557999999999996</v>
      </c>
      <c r="AV108">
        <v>0.39237</v>
      </c>
      <c r="AW108">
        <v>3.53626</v>
      </c>
      <c r="AX108">
        <v>2.40611</v>
      </c>
      <c r="AY108">
        <v>0.57525000000000004</v>
      </c>
      <c r="AZ108">
        <v>1.0058</v>
      </c>
      <c r="BA108">
        <v>3.9643999999999999</v>
      </c>
      <c r="BB108" s="30">
        <v>43875</v>
      </c>
      <c r="BC108">
        <v>3</v>
      </c>
      <c r="BD108">
        <v>3</v>
      </c>
      <c r="BE108">
        <v>0</v>
      </c>
      <c r="BF108">
        <v>12</v>
      </c>
      <c r="BG108">
        <v>1</v>
      </c>
      <c r="BH108">
        <v>0</v>
      </c>
      <c r="BI108">
        <v>12</v>
      </c>
      <c r="BJ108" s="30">
        <v>43586</v>
      </c>
      <c r="BK108">
        <v>3</v>
      </c>
      <c r="BL108">
        <v>3</v>
      </c>
      <c r="BM108">
        <v>0</v>
      </c>
      <c r="BN108">
        <v>12</v>
      </c>
      <c r="BO108">
        <v>1</v>
      </c>
      <c r="BP108">
        <v>0</v>
      </c>
      <c r="BQ108">
        <v>12</v>
      </c>
      <c r="BR108" s="30">
        <v>43259</v>
      </c>
      <c r="BS108">
        <v>7</v>
      </c>
      <c r="BT108">
        <v>7</v>
      </c>
      <c r="BU108">
        <v>0</v>
      </c>
      <c r="BV108">
        <v>1</v>
      </c>
      <c r="BW108">
        <v>32</v>
      </c>
      <c r="BX108">
        <v>0</v>
      </c>
      <c r="BY108">
        <v>32</v>
      </c>
      <c r="BZ108">
        <v>15.333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 t="s">
        <v>514</v>
      </c>
      <c r="CH108" s="30">
        <v>43952</v>
      </c>
    </row>
    <row r="109" spans="1:86" x14ac:dyDescent="0.25">
      <c r="A109">
        <v>505331</v>
      </c>
      <c r="B109" t="s">
        <v>1113</v>
      </c>
      <c r="C109" t="s">
        <v>1114</v>
      </c>
      <c r="D109" t="s">
        <v>1115</v>
      </c>
      <c r="E109" t="s">
        <v>265</v>
      </c>
      <c r="F109">
        <v>98604</v>
      </c>
      <c r="G109">
        <v>3606875141</v>
      </c>
      <c r="H109">
        <v>50</v>
      </c>
      <c r="I109" t="s">
        <v>408</v>
      </c>
      <c r="J109" t="s">
        <v>438</v>
      </c>
      <c r="K109">
        <v>83</v>
      </c>
      <c r="L109">
        <v>46.7</v>
      </c>
      <c r="M109" t="s">
        <v>430</v>
      </c>
      <c r="N109" t="b">
        <v>0</v>
      </c>
      <c r="O109" t="s">
        <v>1116</v>
      </c>
      <c r="P109" s="30">
        <v>32576</v>
      </c>
      <c r="Q109" t="b">
        <v>0</v>
      </c>
      <c r="S109" t="b">
        <v>0</v>
      </c>
      <c r="T109" t="b">
        <v>0</v>
      </c>
      <c r="U109" t="b">
        <v>0</v>
      </c>
      <c r="V109" t="s">
        <v>440</v>
      </c>
      <c r="W109" t="s">
        <v>433</v>
      </c>
      <c r="X109">
        <v>4</v>
      </c>
      <c r="Z109">
        <v>3</v>
      </c>
      <c r="AB109">
        <v>4</v>
      </c>
      <c r="AD109">
        <v>1</v>
      </c>
      <c r="AF109">
        <v>5</v>
      </c>
      <c r="AH109">
        <v>5</v>
      </c>
      <c r="AJ109">
        <v>5</v>
      </c>
      <c r="AN109">
        <v>2.4298600000000001</v>
      </c>
      <c r="AO109">
        <v>0.36651</v>
      </c>
      <c r="AP109">
        <v>1.24579</v>
      </c>
      <c r="AQ109">
        <v>1.61229</v>
      </c>
      <c r="AR109">
        <v>4.0421500000000004</v>
      </c>
      <c r="AS109">
        <v>0</v>
      </c>
      <c r="AT109">
        <v>2.06535</v>
      </c>
      <c r="AU109">
        <v>0.73709000000000002</v>
      </c>
      <c r="AV109">
        <v>0.38534000000000002</v>
      </c>
      <c r="AW109">
        <v>3.1877800000000001</v>
      </c>
      <c r="AX109">
        <v>2.4451299999999998</v>
      </c>
      <c r="AY109">
        <v>0.37389</v>
      </c>
      <c r="AZ109">
        <v>1.2168300000000001</v>
      </c>
      <c r="BA109">
        <v>4.0660800000000004</v>
      </c>
      <c r="BB109" s="30">
        <v>43524</v>
      </c>
      <c r="BC109">
        <v>10</v>
      </c>
      <c r="BD109">
        <v>10</v>
      </c>
      <c r="BE109">
        <v>0</v>
      </c>
      <c r="BF109">
        <v>60</v>
      </c>
      <c r="BG109">
        <v>1</v>
      </c>
      <c r="BH109">
        <v>0</v>
      </c>
      <c r="BI109">
        <v>60</v>
      </c>
      <c r="BJ109" s="30">
        <v>43160</v>
      </c>
      <c r="BK109">
        <v>29</v>
      </c>
      <c r="BL109">
        <v>24</v>
      </c>
      <c r="BM109">
        <v>5</v>
      </c>
      <c r="BN109">
        <v>236</v>
      </c>
      <c r="BO109">
        <v>1</v>
      </c>
      <c r="BP109">
        <v>0</v>
      </c>
      <c r="BQ109">
        <v>236</v>
      </c>
      <c r="BR109" s="30">
        <v>42849</v>
      </c>
      <c r="BS109">
        <v>18</v>
      </c>
      <c r="BT109">
        <v>11</v>
      </c>
      <c r="BU109">
        <v>7</v>
      </c>
      <c r="BV109">
        <v>1</v>
      </c>
      <c r="BW109">
        <v>172</v>
      </c>
      <c r="BX109">
        <v>0</v>
      </c>
      <c r="BY109">
        <v>172</v>
      </c>
      <c r="BZ109">
        <v>137.333</v>
      </c>
      <c r="CA109">
        <v>3</v>
      </c>
      <c r="CB109">
        <v>7</v>
      </c>
      <c r="CC109">
        <v>2</v>
      </c>
      <c r="CD109">
        <v>69076</v>
      </c>
      <c r="CE109">
        <v>0</v>
      </c>
      <c r="CF109">
        <v>2</v>
      </c>
      <c r="CG109" t="s">
        <v>1117</v>
      </c>
      <c r="CH109" s="30">
        <v>43952</v>
      </c>
    </row>
    <row r="110" spans="1:86" x14ac:dyDescent="0.25">
      <c r="A110">
        <v>505327</v>
      </c>
      <c r="B110" t="s">
        <v>552</v>
      </c>
      <c r="C110" t="s">
        <v>553</v>
      </c>
      <c r="D110" t="s">
        <v>554</v>
      </c>
      <c r="E110" t="s">
        <v>265</v>
      </c>
      <c r="F110">
        <v>98382</v>
      </c>
      <c r="G110">
        <v>3605823900</v>
      </c>
      <c r="H110">
        <v>40</v>
      </c>
      <c r="I110" t="s">
        <v>398</v>
      </c>
      <c r="J110" t="s">
        <v>445</v>
      </c>
      <c r="K110">
        <v>125</v>
      </c>
      <c r="L110">
        <v>75.900000000000006</v>
      </c>
      <c r="M110" t="s">
        <v>430</v>
      </c>
      <c r="N110" t="b">
        <v>0</v>
      </c>
      <c r="O110" t="s">
        <v>555</v>
      </c>
      <c r="P110" s="30">
        <v>32535</v>
      </c>
      <c r="Q110" t="b">
        <v>0</v>
      </c>
      <c r="S110" t="b">
        <v>0</v>
      </c>
      <c r="T110" t="b">
        <v>0</v>
      </c>
      <c r="U110" t="b">
        <v>0</v>
      </c>
      <c r="V110" t="s">
        <v>440</v>
      </c>
      <c r="W110" t="s">
        <v>433</v>
      </c>
      <c r="X110">
        <v>3</v>
      </c>
      <c r="Z110">
        <v>2</v>
      </c>
      <c r="AB110">
        <v>4</v>
      </c>
      <c r="AD110">
        <v>4</v>
      </c>
      <c r="AF110">
        <v>3</v>
      </c>
      <c r="AH110">
        <v>5</v>
      </c>
      <c r="AJ110">
        <v>5</v>
      </c>
      <c r="AN110">
        <v>2.2456700000000001</v>
      </c>
      <c r="AO110">
        <v>0.41513</v>
      </c>
      <c r="AP110">
        <v>1.28098</v>
      </c>
      <c r="AQ110">
        <v>1.6960999999999999</v>
      </c>
      <c r="AR110">
        <v>3.94177</v>
      </c>
      <c r="AS110">
        <v>0.1439</v>
      </c>
      <c r="AT110">
        <v>2.0353300000000001</v>
      </c>
      <c r="AU110">
        <v>0.72628999999999999</v>
      </c>
      <c r="AV110">
        <v>0.33339999999999997</v>
      </c>
      <c r="AW110">
        <v>3.0950199999999999</v>
      </c>
      <c r="AX110">
        <v>2.29311</v>
      </c>
      <c r="AY110">
        <v>0.42979000000000001</v>
      </c>
      <c r="AZ110">
        <v>1.44614</v>
      </c>
      <c r="BA110">
        <v>4.0839499999999997</v>
      </c>
      <c r="BB110" s="30">
        <v>43783</v>
      </c>
      <c r="BC110">
        <v>18</v>
      </c>
      <c r="BD110">
        <v>15</v>
      </c>
      <c r="BE110">
        <v>3</v>
      </c>
      <c r="BF110">
        <v>116</v>
      </c>
      <c r="BG110">
        <v>1</v>
      </c>
      <c r="BH110">
        <v>0</v>
      </c>
      <c r="BI110">
        <v>116</v>
      </c>
      <c r="BJ110" s="30">
        <v>43397</v>
      </c>
      <c r="BK110">
        <v>19</v>
      </c>
      <c r="BL110">
        <v>18</v>
      </c>
      <c r="BM110">
        <v>1</v>
      </c>
      <c r="BN110">
        <v>132</v>
      </c>
      <c r="BO110">
        <v>2</v>
      </c>
      <c r="BP110">
        <v>66</v>
      </c>
      <c r="BQ110">
        <v>198</v>
      </c>
      <c r="BR110" s="30">
        <v>43081</v>
      </c>
      <c r="BS110">
        <v>19</v>
      </c>
      <c r="BT110">
        <v>16</v>
      </c>
      <c r="BU110">
        <v>3</v>
      </c>
      <c r="BV110">
        <v>1</v>
      </c>
      <c r="BW110">
        <v>221</v>
      </c>
      <c r="BX110">
        <v>0</v>
      </c>
      <c r="BY110">
        <v>221</v>
      </c>
      <c r="BZ110">
        <v>160.833</v>
      </c>
      <c r="CA110">
        <v>4</v>
      </c>
      <c r="CB110">
        <v>9</v>
      </c>
      <c r="CC110">
        <v>2</v>
      </c>
      <c r="CD110">
        <v>144804</v>
      </c>
      <c r="CE110">
        <v>0</v>
      </c>
      <c r="CF110">
        <v>2</v>
      </c>
      <c r="CG110" t="s">
        <v>556</v>
      </c>
      <c r="CH110" s="30">
        <v>43952</v>
      </c>
    </row>
    <row r="111" spans="1:86" x14ac:dyDescent="0.25">
      <c r="A111">
        <v>505324</v>
      </c>
      <c r="B111" t="s">
        <v>882</v>
      </c>
      <c r="C111" t="s">
        <v>883</v>
      </c>
      <c r="D111" t="s">
        <v>568</v>
      </c>
      <c r="E111" t="s">
        <v>265</v>
      </c>
      <c r="F111">
        <v>98372</v>
      </c>
      <c r="G111">
        <v>2538457566</v>
      </c>
      <c r="H111">
        <v>260</v>
      </c>
      <c r="I111" t="s">
        <v>399</v>
      </c>
      <c r="J111" t="s">
        <v>429</v>
      </c>
      <c r="K111">
        <v>102</v>
      </c>
      <c r="L111">
        <v>89.1</v>
      </c>
      <c r="M111" t="s">
        <v>430</v>
      </c>
      <c r="N111" t="b">
        <v>0</v>
      </c>
      <c r="O111" t="s">
        <v>884</v>
      </c>
      <c r="P111" s="30">
        <v>32509</v>
      </c>
      <c r="Q111" t="b">
        <v>0</v>
      </c>
      <c r="S111" t="b">
        <v>0</v>
      </c>
      <c r="T111" t="b">
        <v>0</v>
      </c>
      <c r="U111" t="b">
        <v>0</v>
      </c>
      <c r="V111" t="s">
        <v>440</v>
      </c>
      <c r="W111" t="s">
        <v>433</v>
      </c>
      <c r="X111">
        <v>5</v>
      </c>
      <c r="Z111">
        <v>4</v>
      </c>
      <c r="AB111">
        <v>5</v>
      </c>
      <c r="AD111">
        <v>5</v>
      </c>
      <c r="AF111">
        <v>5</v>
      </c>
      <c r="AH111">
        <v>3</v>
      </c>
      <c r="AJ111">
        <v>3</v>
      </c>
      <c r="AN111">
        <v>2.3398300000000001</v>
      </c>
      <c r="AO111">
        <v>1.03041</v>
      </c>
      <c r="AP111">
        <v>0.64846999999999999</v>
      </c>
      <c r="AQ111">
        <v>1.6788799999999999</v>
      </c>
      <c r="AR111">
        <v>4.0187099999999996</v>
      </c>
      <c r="AS111">
        <v>0.1255</v>
      </c>
      <c r="AT111">
        <v>2.1614</v>
      </c>
      <c r="AU111">
        <v>0.73187000000000002</v>
      </c>
      <c r="AV111">
        <v>0.34399000000000002</v>
      </c>
      <c r="AW111">
        <v>3.23725</v>
      </c>
      <c r="AX111">
        <v>2.2499199999999999</v>
      </c>
      <c r="AY111">
        <v>1.0586800000000001</v>
      </c>
      <c r="AZ111">
        <v>0.70952999999999999</v>
      </c>
      <c r="BA111">
        <v>3.9807399999999999</v>
      </c>
      <c r="BB111" s="30">
        <v>43704</v>
      </c>
      <c r="BC111">
        <v>16</v>
      </c>
      <c r="BD111">
        <v>15</v>
      </c>
      <c r="BE111">
        <v>1</v>
      </c>
      <c r="BF111">
        <v>88</v>
      </c>
      <c r="BG111">
        <v>1</v>
      </c>
      <c r="BH111">
        <v>0</v>
      </c>
      <c r="BI111">
        <v>88</v>
      </c>
      <c r="BJ111" s="30">
        <v>43403</v>
      </c>
      <c r="BK111">
        <v>10</v>
      </c>
      <c r="BL111">
        <v>10</v>
      </c>
      <c r="BM111">
        <v>0</v>
      </c>
      <c r="BN111">
        <v>44</v>
      </c>
      <c r="BO111">
        <v>1</v>
      </c>
      <c r="BP111">
        <v>0</v>
      </c>
      <c r="BQ111">
        <v>44</v>
      </c>
      <c r="BR111" s="30">
        <v>42993</v>
      </c>
      <c r="BS111">
        <v>6</v>
      </c>
      <c r="BT111">
        <v>5</v>
      </c>
      <c r="BU111">
        <v>1</v>
      </c>
      <c r="BV111">
        <v>1</v>
      </c>
      <c r="BW111">
        <v>28</v>
      </c>
      <c r="BX111">
        <v>0</v>
      </c>
      <c r="BY111">
        <v>28</v>
      </c>
      <c r="BZ111">
        <v>63.332999999999998</v>
      </c>
      <c r="CA111">
        <v>0</v>
      </c>
      <c r="CB111">
        <v>3</v>
      </c>
      <c r="CC111">
        <v>1</v>
      </c>
      <c r="CD111">
        <v>6633</v>
      </c>
      <c r="CE111">
        <v>0</v>
      </c>
      <c r="CF111">
        <v>1</v>
      </c>
      <c r="CG111" t="s">
        <v>885</v>
      </c>
      <c r="CH111" s="30">
        <v>43952</v>
      </c>
    </row>
    <row r="112" spans="1:86" x14ac:dyDescent="0.25">
      <c r="A112">
        <v>505325</v>
      </c>
      <c r="B112" t="s">
        <v>1185</v>
      </c>
      <c r="C112" t="s">
        <v>1186</v>
      </c>
      <c r="D112" t="s">
        <v>1187</v>
      </c>
      <c r="E112" t="s">
        <v>265</v>
      </c>
      <c r="F112">
        <v>98110</v>
      </c>
      <c r="G112">
        <v>2068424765</v>
      </c>
      <c r="H112">
        <v>170</v>
      </c>
      <c r="I112" t="s">
        <v>400</v>
      </c>
      <c r="J112" t="s">
        <v>429</v>
      </c>
      <c r="K112">
        <v>69</v>
      </c>
      <c r="L112">
        <v>54.2</v>
      </c>
      <c r="M112" t="s">
        <v>430</v>
      </c>
      <c r="N112" t="b">
        <v>0</v>
      </c>
      <c r="O112" t="s">
        <v>1188</v>
      </c>
      <c r="P112" s="30">
        <v>32478</v>
      </c>
      <c r="Q112" t="b">
        <v>0</v>
      </c>
      <c r="S112" t="b">
        <v>0</v>
      </c>
      <c r="T112" t="b">
        <v>0</v>
      </c>
      <c r="U112" t="b">
        <v>0</v>
      </c>
      <c r="V112" t="s">
        <v>440</v>
      </c>
      <c r="W112" t="s">
        <v>433</v>
      </c>
      <c r="X112">
        <v>5</v>
      </c>
      <c r="Z112">
        <v>3</v>
      </c>
      <c r="AB112">
        <v>5</v>
      </c>
      <c r="AD112">
        <v>5</v>
      </c>
      <c r="AF112">
        <v>5</v>
      </c>
      <c r="AH112">
        <v>4</v>
      </c>
      <c r="AJ112">
        <v>5</v>
      </c>
      <c r="AN112">
        <v>1.68058</v>
      </c>
      <c r="AO112">
        <v>0.63053000000000003</v>
      </c>
      <c r="AP112">
        <v>1.1318299999999999</v>
      </c>
      <c r="AQ112">
        <v>1.7623599999999999</v>
      </c>
      <c r="AR112">
        <v>3.4429400000000001</v>
      </c>
      <c r="AS112">
        <v>0.17174</v>
      </c>
      <c r="AT112">
        <v>2.09504</v>
      </c>
      <c r="AU112">
        <v>0.75827999999999995</v>
      </c>
      <c r="AV112">
        <v>0.37974999999999998</v>
      </c>
      <c r="AW112">
        <v>3.2330700000000001</v>
      </c>
      <c r="AX112">
        <v>1.6671899999999999</v>
      </c>
      <c r="AY112">
        <v>0.62526000000000004</v>
      </c>
      <c r="AZ112">
        <v>1.1217900000000001</v>
      </c>
      <c r="BA112">
        <v>3.4148200000000002</v>
      </c>
      <c r="BB112" s="30">
        <v>43642</v>
      </c>
      <c r="BC112">
        <v>15</v>
      </c>
      <c r="BD112">
        <v>15</v>
      </c>
      <c r="BE112">
        <v>3</v>
      </c>
      <c r="BF112">
        <v>84</v>
      </c>
      <c r="BG112">
        <v>1</v>
      </c>
      <c r="BH112">
        <v>0</v>
      </c>
      <c r="BI112">
        <v>84</v>
      </c>
      <c r="BJ112" s="30">
        <v>43224</v>
      </c>
      <c r="BK112">
        <v>14</v>
      </c>
      <c r="BL112">
        <v>13</v>
      </c>
      <c r="BM112">
        <v>1</v>
      </c>
      <c r="BN112">
        <v>140</v>
      </c>
      <c r="BO112">
        <v>1</v>
      </c>
      <c r="BP112">
        <v>0</v>
      </c>
      <c r="BQ112">
        <v>140</v>
      </c>
      <c r="BR112" s="30">
        <v>42818</v>
      </c>
      <c r="BS112">
        <v>7</v>
      </c>
      <c r="BT112">
        <v>4</v>
      </c>
      <c r="BU112">
        <v>3</v>
      </c>
      <c r="BV112">
        <v>1</v>
      </c>
      <c r="BW112">
        <v>36</v>
      </c>
      <c r="BX112">
        <v>0</v>
      </c>
      <c r="BY112">
        <v>36</v>
      </c>
      <c r="BZ112">
        <v>94.667000000000002</v>
      </c>
      <c r="CA112">
        <v>1</v>
      </c>
      <c r="CB112">
        <v>9</v>
      </c>
      <c r="CC112">
        <v>1</v>
      </c>
      <c r="CD112">
        <v>117180</v>
      </c>
      <c r="CE112">
        <v>0</v>
      </c>
      <c r="CF112">
        <v>1</v>
      </c>
      <c r="CG112" t="s">
        <v>1189</v>
      </c>
      <c r="CH112" s="30">
        <v>43952</v>
      </c>
    </row>
    <row r="113" spans="1:86" x14ac:dyDescent="0.25">
      <c r="A113">
        <v>505322</v>
      </c>
      <c r="B113" t="s">
        <v>716</v>
      </c>
      <c r="C113" t="s">
        <v>717</v>
      </c>
      <c r="D113" t="s">
        <v>528</v>
      </c>
      <c r="E113" t="s">
        <v>265</v>
      </c>
      <c r="F113">
        <v>99205</v>
      </c>
      <c r="G113">
        <v>5093268282</v>
      </c>
      <c r="H113">
        <v>310</v>
      </c>
      <c r="I113" t="s">
        <v>396</v>
      </c>
      <c r="J113" t="s">
        <v>429</v>
      </c>
      <c r="K113">
        <v>125</v>
      </c>
      <c r="L113">
        <v>93.1</v>
      </c>
      <c r="M113" t="s">
        <v>430</v>
      </c>
      <c r="N113" t="b">
        <v>0</v>
      </c>
      <c r="O113" t="s">
        <v>718</v>
      </c>
      <c r="P113" s="30">
        <v>32435</v>
      </c>
      <c r="Q113" t="b">
        <v>0</v>
      </c>
      <c r="S113" t="b">
        <v>0</v>
      </c>
      <c r="T113" t="b">
        <v>0</v>
      </c>
      <c r="U113" t="b">
        <v>0</v>
      </c>
      <c r="V113" t="s">
        <v>440</v>
      </c>
      <c r="W113" t="s">
        <v>433</v>
      </c>
      <c r="X113">
        <v>4</v>
      </c>
      <c r="Z113">
        <v>2</v>
      </c>
      <c r="AB113">
        <v>5</v>
      </c>
      <c r="AD113">
        <v>5</v>
      </c>
      <c r="AF113">
        <v>5</v>
      </c>
      <c r="AH113">
        <v>4</v>
      </c>
      <c r="AJ113">
        <v>4</v>
      </c>
      <c r="AN113">
        <v>2.0766399999999998</v>
      </c>
      <c r="AO113">
        <v>0.72591000000000006</v>
      </c>
      <c r="AP113">
        <v>0.81647000000000003</v>
      </c>
      <c r="AQ113">
        <v>1.5423800000000001</v>
      </c>
      <c r="AR113">
        <v>3.61903</v>
      </c>
      <c r="AS113">
        <v>0.11928999999999999</v>
      </c>
      <c r="AT113">
        <v>2.06046</v>
      </c>
      <c r="AU113">
        <v>0.74672000000000005</v>
      </c>
      <c r="AV113">
        <v>0.34094999999999998</v>
      </c>
      <c r="AW113">
        <v>3.1481400000000002</v>
      </c>
      <c r="AX113">
        <v>2.0946600000000002</v>
      </c>
      <c r="AY113">
        <v>0.73099000000000003</v>
      </c>
      <c r="AZ113">
        <v>0.90132999999999996</v>
      </c>
      <c r="BA113">
        <v>3.6863100000000002</v>
      </c>
      <c r="BB113" s="30">
        <v>43682</v>
      </c>
      <c r="BC113">
        <v>26</v>
      </c>
      <c r="BD113">
        <v>21</v>
      </c>
      <c r="BE113">
        <v>5</v>
      </c>
      <c r="BF113">
        <v>184</v>
      </c>
      <c r="BG113">
        <v>1</v>
      </c>
      <c r="BH113">
        <v>0</v>
      </c>
      <c r="BI113">
        <v>184</v>
      </c>
      <c r="BJ113" s="30">
        <v>43262</v>
      </c>
      <c r="BK113">
        <v>20</v>
      </c>
      <c r="BL113">
        <v>15</v>
      </c>
      <c r="BM113">
        <v>8</v>
      </c>
      <c r="BN113">
        <v>108</v>
      </c>
      <c r="BO113">
        <v>1</v>
      </c>
      <c r="BP113">
        <v>0</v>
      </c>
      <c r="BQ113">
        <v>108</v>
      </c>
      <c r="BR113" s="30">
        <v>42977</v>
      </c>
      <c r="BS113">
        <v>19</v>
      </c>
      <c r="BT113">
        <v>7</v>
      </c>
      <c r="BU113">
        <v>18</v>
      </c>
      <c r="BV113">
        <v>1</v>
      </c>
      <c r="BW113">
        <v>128</v>
      </c>
      <c r="BX113">
        <v>0</v>
      </c>
      <c r="BY113">
        <v>128</v>
      </c>
      <c r="BZ113">
        <v>149.333</v>
      </c>
      <c r="CA113">
        <v>7</v>
      </c>
      <c r="CB113">
        <v>12</v>
      </c>
      <c r="CC113">
        <v>3</v>
      </c>
      <c r="CD113">
        <v>89408</v>
      </c>
      <c r="CE113">
        <v>0</v>
      </c>
      <c r="CF113">
        <v>3</v>
      </c>
      <c r="CH113" s="30">
        <v>43952</v>
      </c>
    </row>
    <row r="114" spans="1:86" x14ac:dyDescent="0.25">
      <c r="A114">
        <v>505320</v>
      </c>
      <c r="B114" t="s">
        <v>599</v>
      </c>
      <c r="C114" t="s">
        <v>600</v>
      </c>
      <c r="D114" t="s">
        <v>460</v>
      </c>
      <c r="E114" t="s">
        <v>265</v>
      </c>
      <c r="F114">
        <v>98837</v>
      </c>
      <c r="G114">
        <v>5097656788</v>
      </c>
      <c r="H114">
        <v>120</v>
      </c>
      <c r="I114" t="s">
        <v>393</v>
      </c>
      <c r="J114" t="s">
        <v>429</v>
      </c>
      <c r="K114">
        <v>111</v>
      </c>
      <c r="L114">
        <v>72</v>
      </c>
      <c r="M114" t="s">
        <v>430</v>
      </c>
      <c r="N114" t="b">
        <v>0</v>
      </c>
      <c r="O114" t="s">
        <v>461</v>
      </c>
      <c r="P114" s="30">
        <v>32407</v>
      </c>
      <c r="Q114" t="b">
        <v>0</v>
      </c>
      <c r="S114" t="b">
        <v>0</v>
      </c>
      <c r="T114" t="b">
        <v>0</v>
      </c>
      <c r="U114" t="b">
        <v>0</v>
      </c>
      <c r="V114" t="s">
        <v>440</v>
      </c>
      <c r="W114" t="s">
        <v>433</v>
      </c>
      <c r="X114">
        <v>5</v>
      </c>
      <c r="Z114">
        <v>3</v>
      </c>
      <c r="AB114">
        <v>5</v>
      </c>
      <c r="AD114">
        <v>4</v>
      </c>
      <c r="AF114">
        <v>5</v>
      </c>
      <c r="AH114">
        <v>4</v>
      </c>
      <c r="AJ114">
        <v>4</v>
      </c>
      <c r="AN114">
        <v>2.19177</v>
      </c>
      <c r="AO114">
        <v>0.62809000000000004</v>
      </c>
      <c r="AP114">
        <v>0.83038000000000001</v>
      </c>
      <c r="AQ114">
        <v>1.45848</v>
      </c>
      <c r="AR114">
        <v>3.6502400000000002</v>
      </c>
      <c r="AS114">
        <v>9.8909999999999998E-2</v>
      </c>
      <c r="AT114">
        <v>1.99133</v>
      </c>
      <c r="AU114">
        <v>0.73538000000000003</v>
      </c>
      <c r="AV114">
        <v>0.34554000000000001</v>
      </c>
      <c r="AW114">
        <v>3.07226</v>
      </c>
      <c r="AX114">
        <v>2.2875299999999998</v>
      </c>
      <c r="AY114">
        <v>0.64224000000000003</v>
      </c>
      <c r="AZ114">
        <v>0.90451000000000004</v>
      </c>
      <c r="BA114">
        <v>3.80993</v>
      </c>
      <c r="BB114" s="30">
        <v>43847</v>
      </c>
      <c r="BC114">
        <v>19</v>
      </c>
      <c r="BD114">
        <v>14</v>
      </c>
      <c r="BE114">
        <v>6</v>
      </c>
      <c r="BF114">
        <v>140</v>
      </c>
      <c r="BG114">
        <v>1</v>
      </c>
      <c r="BH114">
        <v>0</v>
      </c>
      <c r="BI114">
        <v>140</v>
      </c>
      <c r="BJ114" s="30">
        <v>43412</v>
      </c>
      <c r="BK114">
        <v>9</v>
      </c>
      <c r="BL114">
        <v>7</v>
      </c>
      <c r="BM114">
        <v>2</v>
      </c>
      <c r="BN114">
        <v>76</v>
      </c>
      <c r="BO114">
        <v>1</v>
      </c>
      <c r="BP114">
        <v>0</v>
      </c>
      <c r="BQ114">
        <v>76</v>
      </c>
      <c r="BR114" s="30">
        <v>43112</v>
      </c>
      <c r="BS114">
        <v>7</v>
      </c>
      <c r="BT114">
        <v>6</v>
      </c>
      <c r="BU114">
        <v>1</v>
      </c>
      <c r="BV114">
        <v>1</v>
      </c>
      <c r="BW114">
        <v>32</v>
      </c>
      <c r="BX114">
        <v>0</v>
      </c>
      <c r="BY114">
        <v>32</v>
      </c>
      <c r="BZ114">
        <v>100.667</v>
      </c>
      <c r="CA114">
        <v>9</v>
      </c>
      <c r="CB114">
        <v>3</v>
      </c>
      <c r="CC114">
        <v>3</v>
      </c>
      <c r="CD114">
        <v>39549</v>
      </c>
      <c r="CE114">
        <v>0</v>
      </c>
      <c r="CF114">
        <v>3</v>
      </c>
      <c r="CG114" t="s">
        <v>601</v>
      </c>
      <c r="CH114" s="30">
        <v>43952</v>
      </c>
    </row>
    <row r="115" spans="1:86" x14ac:dyDescent="0.25">
      <c r="A115">
        <v>505326</v>
      </c>
      <c r="B115" t="s">
        <v>531</v>
      </c>
      <c r="C115" t="s">
        <v>532</v>
      </c>
      <c r="D115" t="s">
        <v>533</v>
      </c>
      <c r="E115" t="s">
        <v>265</v>
      </c>
      <c r="F115">
        <v>98404</v>
      </c>
      <c r="G115">
        <v>2534729027</v>
      </c>
      <c r="H115">
        <v>260</v>
      </c>
      <c r="I115" t="s">
        <v>399</v>
      </c>
      <c r="J115" t="s">
        <v>438</v>
      </c>
      <c r="K115">
        <v>120</v>
      </c>
      <c r="L115">
        <v>87</v>
      </c>
      <c r="M115" t="s">
        <v>430</v>
      </c>
      <c r="N115" t="b">
        <v>0</v>
      </c>
      <c r="O115" t="s">
        <v>534</v>
      </c>
      <c r="P115" s="30">
        <v>32325</v>
      </c>
      <c r="Q115" t="b">
        <v>0</v>
      </c>
      <c r="S115" t="b">
        <v>0</v>
      </c>
      <c r="T115" t="b">
        <v>0</v>
      </c>
      <c r="U115" t="b">
        <v>0</v>
      </c>
      <c r="V115" t="s">
        <v>535</v>
      </c>
      <c r="W115" t="s">
        <v>433</v>
      </c>
      <c r="X115">
        <v>2</v>
      </c>
      <c r="Z115">
        <v>2</v>
      </c>
      <c r="AB115">
        <v>4</v>
      </c>
      <c r="AD115">
        <v>4</v>
      </c>
      <c r="AF115">
        <v>4</v>
      </c>
      <c r="AH115">
        <v>3</v>
      </c>
      <c r="AJ115">
        <v>2</v>
      </c>
      <c r="AN115">
        <v>2.9439199999999999</v>
      </c>
      <c r="AO115">
        <v>1.4960199999999999</v>
      </c>
      <c r="AP115">
        <v>0.33623999999999998</v>
      </c>
      <c r="AQ115">
        <v>1.83226</v>
      </c>
      <c r="AR115">
        <v>4.7761800000000001</v>
      </c>
      <c r="AS115">
        <v>3.6700000000000003E-2</v>
      </c>
      <c r="AT115">
        <v>2.3589000000000002</v>
      </c>
      <c r="AU115">
        <v>0.73592000000000002</v>
      </c>
      <c r="AV115">
        <v>0.34721000000000002</v>
      </c>
      <c r="AW115">
        <v>3.4420299999999999</v>
      </c>
      <c r="AX115">
        <v>2.5937700000000001</v>
      </c>
      <c r="AY115">
        <v>1.5286</v>
      </c>
      <c r="AZ115">
        <v>0.36448999999999998</v>
      </c>
      <c r="BA115">
        <v>4.4495899999999997</v>
      </c>
      <c r="BB115" s="30">
        <v>43822</v>
      </c>
      <c r="BC115">
        <v>45</v>
      </c>
      <c r="BD115">
        <v>42</v>
      </c>
      <c r="BE115">
        <v>8</v>
      </c>
      <c r="BF115">
        <v>344</v>
      </c>
      <c r="BG115">
        <v>1</v>
      </c>
      <c r="BH115">
        <v>0</v>
      </c>
      <c r="BI115">
        <v>344</v>
      </c>
      <c r="BJ115" s="30">
        <v>43474</v>
      </c>
      <c r="BK115">
        <v>21</v>
      </c>
      <c r="BL115">
        <v>21</v>
      </c>
      <c r="BM115">
        <v>0</v>
      </c>
      <c r="BN115">
        <v>92</v>
      </c>
      <c r="BO115">
        <v>1</v>
      </c>
      <c r="BP115">
        <v>0</v>
      </c>
      <c r="BQ115">
        <v>92</v>
      </c>
      <c r="BR115" s="30">
        <v>43041</v>
      </c>
      <c r="BS115">
        <v>14</v>
      </c>
      <c r="BT115">
        <v>13</v>
      </c>
      <c r="BU115">
        <v>1</v>
      </c>
      <c r="BV115">
        <v>1</v>
      </c>
      <c r="BW115">
        <v>72</v>
      </c>
      <c r="BX115">
        <v>0</v>
      </c>
      <c r="BY115">
        <v>72</v>
      </c>
      <c r="BZ115">
        <v>214.667</v>
      </c>
      <c r="CA115">
        <v>5</v>
      </c>
      <c r="CB115">
        <v>2</v>
      </c>
      <c r="CC115">
        <v>0</v>
      </c>
      <c r="CD115">
        <v>0</v>
      </c>
      <c r="CE115">
        <v>0</v>
      </c>
      <c r="CF115">
        <v>0</v>
      </c>
      <c r="CG115" t="s">
        <v>536</v>
      </c>
      <c r="CH115" s="30">
        <v>43952</v>
      </c>
    </row>
    <row r="116" spans="1:86" x14ac:dyDescent="0.25">
      <c r="A116">
        <v>505319</v>
      </c>
      <c r="B116" t="s">
        <v>1248</v>
      </c>
      <c r="C116" t="s">
        <v>1249</v>
      </c>
      <c r="D116" t="s">
        <v>809</v>
      </c>
      <c r="E116" t="s">
        <v>265</v>
      </c>
      <c r="F116">
        <v>98037</v>
      </c>
      <c r="G116">
        <v>4257759222</v>
      </c>
      <c r="H116">
        <v>300</v>
      </c>
      <c r="I116" t="s">
        <v>392</v>
      </c>
      <c r="J116" t="s">
        <v>736</v>
      </c>
      <c r="K116">
        <v>113</v>
      </c>
      <c r="L116">
        <v>101.8</v>
      </c>
      <c r="M116" t="s">
        <v>430</v>
      </c>
      <c r="N116" t="b">
        <v>0</v>
      </c>
      <c r="O116" t="s">
        <v>1250</v>
      </c>
      <c r="P116" s="30">
        <v>32267</v>
      </c>
      <c r="Q116" t="b">
        <v>0</v>
      </c>
      <c r="S116" t="b">
        <v>1</v>
      </c>
      <c r="T116" t="b">
        <v>0</v>
      </c>
      <c r="U116" t="b">
        <v>0</v>
      </c>
      <c r="V116" t="s">
        <v>440</v>
      </c>
      <c r="W116" t="s">
        <v>433</v>
      </c>
      <c r="X116">
        <v>2</v>
      </c>
      <c r="Z116">
        <v>1</v>
      </c>
      <c r="AB116">
        <v>4</v>
      </c>
      <c r="AD116">
        <v>5</v>
      </c>
      <c r="AF116">
        <v>3</v>
      </c>
      <c r="AH116">
        <v>4</v>
      </c>
      <c r="AJ116">
        <v>4</v>
      </c>
      <c r="AN116">
        <v>2.0045700000000002</v>
      </c>
      <c r="AO116">
        <v>0.69150999999999996</v>
      </c>
      <c r="AP116">
        <v>0.95489000000000002</v>
      </c>
      <c r="AQ116">
        <v>1.6464000000000001</v>
      </c>
      <c r="AR116">
        <v>3.65097</v>
      </c>
      <c r="AS116">
        <v>9.8629999999999995E-2</v>
      </c>
      <c r="AT116">
        <v>2.0598000000000001</v>
      </c>
      <c r="AU116">
        <v>0.72726999999999997</v>
      </c>
      <c r="AV116">
        <v>0.35169</v>
      </c>
      <c r="AW116">
        <v>3.1387700000000001</v>
      </c>
      <c r="AX116">
        <v>2.0226099999999998</v>
      </c>
      <c r="AY116">
        <v>0.71496999999999999</v>
      </c>
      <c r="AZ116">
        <v>1.02193</v>
      </c>
      <c r="BA116">
        <v>3.7299500000000001</v>
      </c>
      <c r="BB116" s="30">
        <v>43758</v>
      </c>
      <c r="BC116">
        <v>42</v>
      </c>
      <c r="BD116">
        <v>26</v>
      </c>
      <c r="BE116">
        <v>20</v>
      </c>
      <c r="BF116">
        <v>244</v>
      </c>
      <c r="BG116">
        <v>1</v>
      </c>
      <c r="BH116">
        <v>0</v>
      </c>
      <c r="BI116">
        <v>244</v>
      </c>
      <c r="BJ116" s="30">
        <v>43343</v>
      </c>
      <c r="BK116">
        <v>35</v>
      </c>
      <c r="BL116">
        <v>25</v>
      </c>
      <c r="BM116">
        <v>14</v>
      </c>
      <c r="BN116">
        <v>295</v>
      </c>
      <c r="BO116">
        <v>1</v>
      </c>
      <c r="BP116">
        <v>0</v>
      </c>
      <c r="BQ116">
        <v>295</v>
      </c>
      <c r="BR116" s="30">
        <v>42872</v>
      </c>
      <c r="BS116">
        <v>18</v>
      </c>
      <c r="BT116">
        <v>11</v>
      </c>
      <c r="BU116">
        <v>16</v>
      </c>
      <c r="BV116">
        <v>1</v>
      </c>
      <c r="BW116">
        <v>124</v>
      </c>
      <c r="BX116">
        <v>0</v>
      </c>
      <c r="BY116">
        <v>124</v>
      </c>
      <c r="BZ116">
        <v>241</v>
      </c>
      <c r="CA116">
        <v>5</v>
      </c>
      <c r="CB116">
        <v>39</v>
      </c>
      <c r="CC116">
        <v>4</v>
      </c>
      <c r="CD116">
        <v>125935</v>
      </c>
      <c r="CE116">
        <v>0</v>
      </c>
      <c r="CF116">
        <v>4</v>
      </c>
      <c r="CG116" t="s">
        <v>1251</v>
      </c>
      <c r="CH116" s="30">
        <v>43952</v>
      </c>
    </row>
    <row r="117" spans="1:86" x14ac:dyDescent="0.25">
      <c r="A117">
        <v>505318</v>
      </c>
      <c r="B117" t="s">
        <v>1049</v>
      </c>
      <c r="C117" t="s">
        <v>1050</v>
      </c>
      <c r="D117" t="s">
        <v>1051</v>
      </c>
      <c r="E117" t="s">
        <v>265</v>
      </c>
      <c r="F117">
        <v>98284</v>
      </c>
      <c r="G117">
        <v>3608566869</v>
      </c>
      <c r="H117">
        <v>280</v>
      </c>
      <c r="I117" t="s">
        <v>403</v>
      </c>
      <c r="J117" t="s">
        <v>429</v>
      </c>
      <c r="K117">
        <v>150</v>
      </c>
      <c r="L117">
        <v>76.400000000000006</v>
      </c>
      <c r="M117" t="s">
        <v>430</v>
      </c>
      <c r="N117" t="b">
        <v>0</v>
      </c>
      <c r="O117" t="s">
        <v>1052</v>
      </c>
      <c r="P117" s="30">
        <v>32264</v>
      </c>
      <c r="Q117" t="b">
        <v>0</v>
      </c>
      <c r="S117" t="b">
        <v>0</v>
      </c>
      <c r="T117" t="b">
        <v>0</v>
      </c>
      <c r="U117" t="b">
        <v>0</v>
      </c>
      <c r="V117" t="s">
        <v>440</v>
      </c>
      <c r="W117" t="s">
        <v>433</v>
      </c>
      <c r="X117">
        <v>3</v>
      </c>
      <c r="Z117">
        <v>2</v>
      </c>
      <c r="AB117">
        <v>5</v>
      </c>
      <c r="AD117">
        <v>4</v>
      </c>
      <c r="AF117">
        <v>5</v>
      </c>
      <c r="AH117">
        <v>2</v>
      </c>
      <c r="AJ117">
        <v>2</v>
      </c>
      <c r="AN117">
        <v>2.1634099999999998</v>
      </c>
      <c r="AO117">
        <v>0.91268000000000005</v>
      </c>
      <c r="AP117">
        <v>0.52868999999999999</v>
      </c>
      <c r="AQ117">
        <v>1.44137</v>
      </c>
      <c r="AR117">
        <v>3.6047799999999999</v>
      </c>
      <c r="AS117">
        <v>5.7169999999999999E-2</v>
      </c>
      <c r="AT117">
        <v>2.4676100000000001</v>
      </c>
      <c r="AU117">
        <v>0.85145000000000004</v>
      </c>
      <c r="AV117">
        <v>0.41066000000000003</v>
      </c>
      <c r="AW117">
        <v>3.72973</v>
      </c>
      <c r="AX117">
        <v>1.82212</v>
      </c>
      <c r="AY117">
        <v>0.80601999999999996</v>
      </c>
      <c r="AZ117">
        <v>0.48455999999999999</v>
      </c>
      <c r="BA117">
        <v>3.09924</v>
      </c>
      <c r="BB117" s="30">
        <v>43546</v>
      </c>
      <c r="BC117">
        <v>19</v>
      </c>
      <c r="BD117">
        <v>16</v>
      </c>
      <c r="BE117">
        <v>3</v>
      </c>
      <c r="BF117">
        <v>104</v>
      </c>
      <c r="BG117">
        <v>1</v>
      </c>
      <c r="BH117">
        <v>0</v>
      </c>
      <c r="BI117">
        <v>104</v>
      </c>
      <c r="BJ117" s="30">
        <v>43090</v>
      </c>
      <c r="BK117">
        <v>29</v>
      </c>
      <c r="BL117">
        <v>23</v>
      </c>
      <c r="BM117">
        <v>7</v>
      </c>
      <c r="BN117">
        <v>204</v>
      </c>
      <c r="BO117">
        <v>1</v>
      </c>
      <c r="BP117">
        <v>0</v>
      </c>
      <c r="BQ117">
        <v>204</v>
      </c>
      <c r="BR117" s="30">
        <v>42681</v>
      </c>
      <c r="BS117">
        <v>18</v>
      </c>
      <c r="BT117">
        <v>10</v>
      </c>
      <c r="BU117">
        <v>8</v>
      </c>
      <c r="BV117">
        <v>1</v>
      </c>
      <c r="BW117">
        <v>160</v>
      </c>
      <c r="BX117">
        <v>0</v>
      </c>
      <c r="BY117">
        <v>160</v>
      </c>
      <c r="BZ117">
        <v>146.667</v>
      </c>
      <c r="CA117">
        <v>5</v>
      </c>
      <c r="CB117">
        <v>7</v>
      </c>
      <c r="CC117">
        <v>3</v>
      </c>
      <c r="CD117">
        <v>72458</v>
      </c>
      <c r="CE117">
        <v>0</v>
      </c>
      <c r="CF117">
        <v>3</v>
      </c>
      <c r="CH117" s="30">
        <v>43952</v>
      </c>
    </row>
    <row r="118" spans="1:86" x14ac:dyDescent="0.25">
      <c r="A118">
        <v>505315</v>
      </c>
      <c r="B118" t="s">
        <v>685</v>
      </c>
      <c r="C118" t="s">
        <v>686</v>
      </c>
      <c r="D118" t="s">
        <v>687</v>
      </c>
      <c r="E118" t="s">
        <v>265</v>
      </c>
      <c r="F118">
        <v>98274</v>
      </c>
      <c r="G118">
        <v>3604241320</v>
      </c>
      <c r="H118">
        <v>280</v>
      </c>
      <c r="I118" t="s">
        <v>403</v>
      </c>
      <c r="J118" t="s">
        <v>451</v>
      </c>
      <c r="K118">
        <v>94</v>
      </c>
      <c r="L118">
        <v>83.9</v>
      </c>
      <c r="M118" t="s">
        <v>430</v>
      </c>
      <c r="N118" t="b">
        <v>0</v>
      </c>
      <c r="O118" t="s">
        <v>688</v>
      </c>
      <c r="P118" s="30">
        <v>32082</v>
      </c>
      <c r="Q118" t="b">
        <v>0</v>
      </c>
      <c r="S118" t="b">
        <v>1</v>
      </c>
      <c r="T118" t="b">
        <v>0</v>
      </c>
      <c r="U118" t="b">
        <v>0</v>
      </c>
      <c r="V118" t="s">
        <v>440</v>
      </c>
      <c r="W118" t="s">
        <v>433</v>
      </c>
      <c r="X118">
        <v>2</v>
      </c>
      <c r="Z118">
        <v>1</v>
      </c>
      <c r="AB118">
        <v>4</v>
      </c>
      <c r="AD118">
        <v>4</v>
      </c>
      <c r="AF118">
        <v>4</v>
      </c>
      <c r="AH118">
        <v>4</v>
      </c>
      <c r="AJ118">
        <v>5</v>
      </c>
      <c r="AN118">
        <v>2.0876399999999999</v>
      </c>
      <c r="AO118">
        <v>0.59299999999999997</v>
      </c>
      <c r="AP118">
        <v>1.0395300000000001</v>
      </c>
      <c r="AQ118">
        <v>1.63253</v>
      </c>
      <c r="AR118">
        <v>3.72017</v>
      </c>
      <c r="AS118">
        <v>9.1969999999999996E-2</v>
      </c>
      <c r="AT118">
        <v>2.1863299999999999</v>
      </c>
      <c r="AU118">
        <v>0.79537000000000002</v>
      </c>
      <c r="AV118">
        <v>0.34782000000000002</v>
      </c>
      <c r="AW118">
        <v>3.3295300000000001</v>
      </c>
      <c r="AX118">
        <v>1.9845200000000001</v>
      </c>
      <c r="AY118">
        <v>0.56062000000000001</v>
      </c>
      <c r="AZ118">
        <v>1.1248899999999999</v>
      </c>
      <c r="BA118">
        <v>3.5828899999999999</v>
      </c>
      <c r="BB118" s="30">
        <v>43854</v>
      </c>
      <c r="BC118">
        <v>39</v>
      </c>
      <c r="BD118">
        <v>30</v>
      </c>
      <c r="BE118">
        <v>9</v>
      </c>
      <c r="BF118">
        <v>220</v>
      </c>
      <c r="BG118">
        <v>0</v>
      </c>
      <c r="BH118">
        <v>0</v>
      </c>
      <c r="BI118">
        <v>220</v>
      </c>
      <c r="BJ118" s="30">
        <v>43500</v>
      </c>
      <c r="BK118">
        <v>33</v>
      </c>
      <c r="BL118">
        <v>31</v>
      </c>
      <c r="BM118">
        <v>2</v>
      </c>
      <c r="BN118">
        <v>192</v>
      </c>
      <c r="BO118">
        <v>1</v>
      </c>
      <c r="BP118">
        <v>0</v>
      </c>
      <c r="BQ118">
        <v>192</v>
      </c>
      <c r="BR118" s="30">
        <v>43015</v>
      </c>
      <c r="BS118">
        <v>25</v>
      </c>
      <c r="BT118">
        <v>17</v>
      </c>
      <c r="BU118">
        <v>9</v>
      </c>
      <c r="BV118">
        <v>1</v>
      </c>
      <c r="BW118">
        <v>277</v>
      </c>
      <c r="BX118">
        <v>0</v>
      </c>
      <c r="BY118">
        <v>277</v>
      </c>
      <c r="BZ118">
        <v>220.167</v>
      </c>
      <c r="CA118">
        <v>1</v>
      </c>
      <c r="CB118">
        <v>12</v>
      </c>
      <c r="CC118">
        <v>3</v>
      </c>
      <c r="CD118">
        <v>58123</v>
      </c>
      <c r="CE118">
        <v>0</v>
      </c>
      <c r="CF118">
        <v>3</v>
      </c>
      <c r="CG118" t="s">
        <v>689</v>
      </c>
      <c r="CH118" s="30">
        <v>43952</v>
      </c>
    </row>
    <row r="119" spans="1:86" x14ac:dyDescent="0.25">
      <c r="A119">
        <v>505311</v>
      </c>
      <c r="B119" t="s">
        <v>655</v>
      </c>
      <c r="C119" t="s">
        <v>656</v>
      </c>
      <c r="D119" t="s">
        <v>444</v>
      </c>
      <c r="E119" t="s">
        <v>265</v>
      </c>
      <c r="F119">
        <v>98122</v>
      </c>
      <c r="G119">
        <v>2063248200</v>
      </c>
      <c r="H119">
        <v>160</v>
      </c>
      <c r="I119" t="s">
        <v>390</v>
      </c>
      <c r="J119" t="s">
        <v>429</v>
      </c>
      <c r="K119">
        <v>103</v>
      </c>
      <c r="L119">
        <v>88.7</v>
      </c>
      <c r="M119" t="s">
        <v>430</v>
      </c>
      <c r="N119" t="b">
        <v>0</v>
      </c>
      <c r="O119" t="s">
        <v>657</v>
      </c>
      <c r="P119" s="30">
        <v>31870</v>
      </c>
      <c r="Q119" t="b">
        <v>0</v>
      </c>
      <c r="S119" t="b">
        <v>1</v>
      </c>
      <c r="T119" t="b">
        <v>0</v>
      </c>
      <c r="U119" t="b">
        <v>0</v>
      </c>
      <c r="V119" t="s">
        <v>440</v>
      </c>
      <c r="W119" t="s">
        <v>433</v>
      </c>
      <c r="X119">
        <v>1</v>
      </c>
      <c r="Z119">
        <v>1</v>
      </c>
      <c r="AB119">
        <v>3</v>
      </c>
      <c r="AD119">
        <v>4</v>
      </c>
      <c r="AF119">
        <v>2</v>
      </c>
      <c r="AH119">
        <v>2</v>
      </c>
      <c r="AJ119">
        <v>1</v>
      </c>
      <c r="AN119">
        <v>2.9434</v>
      </c>
      <c r="AO119">
        <v>1.2953600000000001</v>
      </c>
      <c r="AP119">
        <v>0.57045000000000001</v>
      </c>
      <c r="AQ119">
        <v>1.86581</v>
      </c>
      <c r="AR119">
        <v>4.8092100000000002</v>
      </c>
      <c r="AS119">
        <v>2.1340000000000001E-2</v>
      </c>
      <c r="AT119">
        <v>2.2353499999999999</v>
      </c>
      <c r="AU119">
        <v>0.92034000000000005</v>
      </c>
      <c r="AV119">
        <v>0.84355000000000002</v>
      </c>
      <c r="AW119">
        <v>3.9992399999999999</v>
      </c>
      <c r="AX119">
        <v>2.73664</v>
      </c>
      <c r="AY119">
        <v>1.0583499999999999</v>
      </c>
      <c r="AZ119">
        <v>0.25452999999999998</v>
      </c>
      <c r="BA119">
        <v>3.8561100000000001</v>
      </c>
      <c r="BB119" s="30">
        <v>43537</v>
      </c>
      <c r="BC119">
        <v>22</v>
      </c>
      <c r="BD119">
        <v>21</v>
      </c>
      <c r="BE119">
        <v>1</v>
      </c>
      <c r="BF119">
        <v>188</v>
      </c>
      <c r="BG119">
        <v>1</v>
      </c>
      <c r="BH119">
        <v>0</v>
      </c>
      <c r="BI119">
        <v>188</v>
      </c>
      <c r="BJ119" s="30">
        <v>43151</v>
      </c>
      <c r="BK119">
        <v>17</v>
      </c>
      <c r="BL119">
        <v>11</v>
      </c>
      <c r="BM119">
        <v>6</v>
      </c>
      <c r="BN119">
        <v>278</v>
      </c>
      <c r="BO119">
        <v>1</v>
      </c>
      <c r="BP119">
        <v>0</v>
      </c>
      <c r="BQ119">
        <v>278</v>
      </c>
      <c r="BR119" s="30">
        <v>42675</v>
      </c>
      <c r="BS119">
        <v>14</v>
      </c>
      <c r="BT119">
        <v>11</v>
      </c>
      <c r="BU119">
        <v>3</v>
      </c>
      <c r="BV119">
        <v>1</v>
      </c>
      <c r="BW119">
        <v>388</v>
      </c>
      <c r="BX119">
        <v>0</v>
      </c>
      <c r="BY119">
        <v>388</v>
      </c>
      <c r="BZ119">
        <v>251.333</v>
      </c>
      <c r="CA119">
        <v>8</v>
      </c>
      <c r="CB119">
        <v>3</v>
      </c>
      <c r="CC119">
        <v>5</v>
      </c>
      <c r="CD119">
        <v>63706</v>
      </c>
      <c r="CE119">
        <v>0</v>
      </c>
      <c r="CF119">
        <v>5</v>
      </c>
      <c r="CG119" t="s">
        <v>658</v>
      </c>
      <c r="CH119" s="30">
        <v>43952</v>
      </c>
    </row>
    <row r="120" spans="1:86" x14ac:dyDescent="0.25">
      <c r="A120">
        <v>505309</v>
      </c>
      <c r="B120" t="s">
        <v>787</v>
      </c>
      <c r="C120" t="s">
        <v>788</v>
      </c>
      <c r="D120" t="s">
        <v>789</v>
      </c>
      <c r="E120" t="s">
        <v>265</v>
      </c>
      <c r="F120">
        <v>98239</v>
      </c>
      <c r="G120">
        <v>3606782273</v>
      </c>
      <c r="H120">
        <v>140</v>
      </c>
      <c r="I120" t="s">
        <v>422</v>
      </c>
      <c r="J120" t="s">
        <v>445</v>
      </c>
      <c r="K120">
        <v>112</v>
      </c>
      <c r="L120">
        <v>51.7</v>
      </c>
      <c r="M120" t="s">
        <v>430</v>
      </c>
      <c r="N120" t="b">
        <v>0</v>
      </c>
      <c r="O120" t="s">
        <v>790</v>
      </c>
      <c r="P120" s="30">
        <v>31804</v>
      </c>
      <c r="Q120" t="b">
        <v>0</v>
      </c>
      <c r="R120" t="s">
        <v>791</v>
      </c>
      <c r="S120" t="b">
        <v>1</v>
      </c>
      <c r="T120" t="b">
        <v>0</v>
      </c>
      <c r="U120" t="b">
        <v>0</v>
      </c>
      <c r="V120" t="s">
        <v>440</v>
      </c>
      <c r="W120" t="s">
        <v>433</v>
      </c>
      <c r="X120">
        <v>2</v>
      </c>
      <c r="Z120">
        <v>1</v>
      </c>
      <c r="AB120">
        <v>3</v>
      </c>
      <c r="AD120">
        <v>4</v>
      </c>
      <c r="AF120">
        <v>2</v>
      </c>
      <c r="AH120">
        <v>4</v>
      </c>
      <c r="AJ120">
        <v>4</v>
      </c>
      <c r="AN120">
        <v>3.1843599999999999</v>
      </c>
      <c r="AO120">
        <v>1.3516699999999999</v>
      </c>
      <c r="AP120">
        <v>0.65190000000000003</v>
      </c>
      <c r="AQ120">
        <v>2.0035699999999999</v>
      </c>
      <c r="AR120">
        <v>5.1879299999999997</v>
      </c>
      <c r="AS120">
        <v>0.15737000000000001</v>
      </c>
      <c r="AT120">
        <v>2.1989299999999998</v>
      </c>
      <c r="AU120">
        <v>0.74827999999999995</v>
      </c>
      <c r="AV120">
        <v>0.32290000000000002</v>
      </c>
      <c r="AW120">
        <v>3.2700999999999998</v>
      </c>
      <c r="AX120">
        <v>3.0097299999999998</v>
      </c>
      <c r="AY120">
        <v>1.3582799999999999</v>
      </c>
      <c r="AZ120">
        <v>0.75988999999999995</v>
      </c>
      <c r="BA120">
        <v>5.0872799999999998</v>
      </c>
      <c r="BB120" s="30">
        <v>43510</v>
      </c>
      <c r="BC120">
        <v>41</v>
      </c>
      <c r="BD120">
        <v>40</v>
      </c>
      <c r="BE120">
        <v>11</v>
      </c>
      <c r="BF120">
        <v>532</v>
      </c>
      <c r="BG120">
        <v>2</v>
      </c>
      <c r="BH120">
        <v>266</v>
      </c>
      <c r="BI120">
        <v>798</v>
      </c>
      <c r="BJ120" s="30">
        <v>43117</v>
      </c>
      <c r="BK120">
        <v>41</v>
      </c>
      <c r="BL120">
        <v>38</v>
      </c>
      <c r="BM120">
        <v>3</v>
      </c>
      <c r="BN120">
        <v>256</v>
      </c>
      <c r="BO120">
        <v>2</v>
      </c>
      <c r="BP120">
        <v>128</v>
      </c>
      <c r="BQ120">
        <v>384</v>
      </c>
      <c r="BR120" s="30">
        <v>42664</v>
      </c>
      <c r="BS120">
        <v>29</v>
      </c>
      <c r="BT120">
        <v>22</v>
      </c>
      <c r="BU120">
        <v>7</v>
      </c>
      <c r="BV120">
        <v>1</v>
      </c>
      <c r="BW120">
        <v>216</v>
      </c>
      <c r="BX120">
        <v>0</v>
      </c>
      <c r="BY120">
        <v>216</v>
      </c>
      <c r="BZ120">
        <v>563</v>
      </c>
      <c r="CA120">
        <v>5</v>
      </c>
      <c r="CB120">
        <v>5</v>
      </c>
      <c r="CC120">
        <v>4</v>
      </c>
      <c r="CD120">
        <v>159539</v>
      </c>
      <c r="CE120">
        <v>0</v>
      </c>
      <c r="CF120">
        <v>4</v>
      </c>
      <c r="CG120" t="s">
        <v>792</v>
      </c>
      <c r="CH120" s="30">
        <v>43952</v>
      </c>
    </row>
    <row r="121" spans="1:86" x14ac:dyDescent="0.25">
      <c r="A121" t="s">
        <v>1195</v>
      </c>
      <c r="B121" t="s">
        <v>1196</v>
      </c>
      <c r="C121" t="s">
        <v>1197</v>
      </c>
      <c r="D121" t="s">
        <v>1198</v>
      </c>
      <c r="E121" t="s">
        <v>265</v>
      </c>
      <c r="F121">
        <v>98331</v>
      </c>
      <c r="G121">
        <v>3603746271</v>
      </c>
      <c r="H121">
        <v>40</v>
      </c>
      <c r="I121" t="s">
        <v>398</v>
      </c>
      <c r="J121" t="s">
        <v>438</v>
      </c>
      <c r="K121">
        <v>20</v>
      </c>
      <c r="L121">
        <v>12</v>
      </c>
      <c r="M121" t="s">
        <v>501</v>
      </c>
      <c r="N121" t="b">
        <v>1</v>
      </c>
      <c r="O121" t="s">
        <v>502</v>
      </c>
      <c r="P121" s="30">
        <v>31736</v>
      </c>
      <c r="Q121" t="b">
        <v>0</v>
      </c>
      <c r="S121" t="b">
        <v>0</v>
      </c>
      <c r="T121" t="b">
        <v>0</v>
      </c>
      <c r="U121" t="b">
        <v>0</v>
      </c>
      <c r="V121" t="s">
        <v>440</v>
      </c>
      <c r="W121" t="s">
        <v>433</v>
      </c>
      <c r="X121">
        <v>5</v>
      </c>
      <c r="Z121">
        <v>5</v>
      </c>
      <c r="AB121">
        <v>5</v>
      </c>
      <c r="AD121">
        <v>5</v>
      </c>
      <c r="AG121">
        <v>2</v>
      </c>
      <c r="AH121">
        <v>5</v>
      </c>
      <c r="AJ121">
        <v>5</v>
      </c>
      <c r="AN121">
        <v>3.4393400000000001</v>
      </c>
      <c r="AO121">
        <v>5.7489999999999999E-2</v>
      </c>
      <c r="AP121">
        <v>1.98533</v>
      </c>
      <c r="AQ121">
        <v>2.0428199999999999</v>
      </c>
      <c r="AR121">
        <v>5.4821600000000004</v>
      </c>
      <c r="AS121">
        <v>0</v>
      </c>
      <c r="AT121">
        <v>2.25746</v>
      </c>
      <c r="AU121">
        <v>0.65117999999999998</v>
      </c>
      <c r="AV121">
        <v>0.26730999999999999</v>
      </c>
      <c r="AW121">
        <v>3.1759400000000002</v>
      </c>
      <c r="AX121">
        <v>3.1664400000000001</v>
      </c>
      <c r="AY121">
        <v>6.6390000000000005E-2</v>
      </c>
      <c r="AZ121">
        <v>2.7954400000000001</v>
      </c>
      <c r="BA121">
        <v>5.5351900000000001</v>
      </c>
      <c r="BB121" s="30">
        <v>43854</v>
      </c>
      <c r="BC121">
        <v>1</v>
      </c>
      <c r="BD121">
        <v>0</v>
      </c>
      <c r="BE121">
        <v>1</v>
      </c>
      <c r="BF121">
        <v>4</v>
      </c>
      <c r="BG121">
        <v>0</v>
      </c>
      <c r="BH121">
        <v>0</v>
      </c>
      <c r="BI121">
        <v>4</v>
      </c>
      <c r="BJ121" s="30">
        <v>43531</v>
      </c>
      <c r="BK121">
        <v>4</v>
      </c>
      <c r="BL121">
        <v>2</v>
      </c>
      <c r="BM121">
        <v>3</v>
      </c>
      <c r="BN121">
        <v>48</v>
      </c>
      <c r="BO121">
        <v>1</v>
      </c>
      <c r="BP121">
        <v>0</v>
      </c>
      <c r="BQ121">
        <v>48</v>
      </c>
      <c r="BR121" s="30">
        <v>43118</v>
      </c>
      <c r="BS121">
        <v>3</v>
      </c>
      <c r="BT121">
        <v>2</v>
      </c>
      <c r="BU121">
        <v>2</v>
      </c>
      <c r="BV121">
        <v>1</v>
      </c>
      <c r="BW121">
        <v>24</v>
      </c>
      <c r="BX121">
        <v>0</v>
      </c>
      <c r="BY121">
        <v>24</v>
      </c>
      <c r="BZ121">
        <v>22</v>
      </c>
      <c r="CA121">
        <v>7</v>
      </c>
      <c r="CB121">
        <v>0</v>
      </c>
      <c r="CC121">
        <v>0</v>
      </c>
      <c r="CD121">
        <v>0</v>
      </c>
      <c r="CE121">
        <v>0</v>
      </c>
      <c r="CF121">
        <v>0</v>
      </c>
      <c r="CG121" t="s">
        <v>1199</v>
      </c>
      <c r="CH121" s="30">
        <v>43952</v>
      </c>
    </row>
    <row r="122" spans="1:86" x14ac:dyDescent="0.25">
      <c r="A122">
        <v>505306</v>
      </c>
      <c r="B122" t="s">
        <v>1036</v>
      </c>
      <c r="C122" t="s">
        <v>1037</v>
      </c>
      <c r="D122" t="s">
        <v>1038</v>
      </c>
      <c r="E122" t="s">
        <v>265</v>
      </c>
      <c r="F122">
        <v>98368</v>
      </c>
      <c r="G122">
        <v>3603853555</v>
      </c>
      <c r="H122">
        <v>150</v>
      </c>
      <c r="I122" t="s">
        <v>404</v>
      </c>
      <c r="J122" t="s">
        <v>429</v>
      </c>
      <c r="K122">
        <v>94</v>
      </c>
      <c r="L122">
        <v>51.8</v>
      </c>
      <c r="M122" t="s">
        <v>430</v>
      </c>
      <c r="N122" t="b">
        <v>0</v>
      </c>
      <c r="O122" t="s">
        <v>1039</v>
      </c>
      <c r="P122" s="30">
        <v>31722</v>
      </c>
      <c r="Q122" t="b">
        <v>0</v>
      </c>
      <c r="S122" t="b">
        <v>0</v>
      </c>
      <c r="T122" t="b">
        <v>0</v>
      </c>
      <c r="U122" t="b">
        <v>0</v>
      </c>
      <c r="V122" t="s">
        <v>535</v>
      </c>
      <c r="W122" t="s">
        <v>433</v>
      </c>
      <c r="X122">
        <v>3</v>
      </c>
      <c r="Z122">
        <v>2</v>
      </c>
      <c r="AB122">
        <v>3</v>
      </c>
      <c r="AD122">
        <v>2</v>
      </c>
      <c r="AF122">
        <v>4</v>
      </c>
      <c r="AH122">
        <v>4</v>
      </c>
      <c r="AJ122">
        <v>5</v>
      </c>
      <c r="AN122">
        <v>2.0319699999999998</v>
      </c>
      <c r="AO122">
        <v>0.76812999999999998</v>
      </c>
      <c r="AP122">
        <v>0.98824000000000001</v>
      </c>
      <c r="AQ122">
        <v>1.75637</v>
      </c>
      <c r="AR122">
        <v>3.7883399999999998</v>
      </c>
      <c r="AS122">
        <v>9.5560000000000006E-2</v>
      </c>
      <c r="AT122">
        <v>2.0615899999999998</v>
      </c>
      <c r="AU122">
        <v>0.68374999999999997</v>
      </c>
      <c r="AV122">
        <v>0.31226999999999999</v>
      </c>
      <c r="AW122">
        <v>3.05762</v>
      </c>
      <c r="AX122">
        <v>2.0484800000000001</v>
      </c>
      <c r="AY122">
        <v>0.84472999999999998</v>
      </c>
      <c r="AZ122">
        <v>1.19112</v>
      </c>
      <c r="BA122">
        <v>3.9729999999999999</v>
      </c>
      <c r="BB122" s="30">
        <v>43578</v>
      </c>
      <c r="BC122">
        <v>20</v>
      </c>
      <c r="BD122">
        <v>17</v>
      </c>
      <c r="BE122">
        <v>3</v>
      </c>
      <c r="BF122">
        <v>152</v>
      </c>
      <c r="BG122">
        <v>1</v>
      </c>
      <c r="BH122">
        <v>0</v>
      </c>
      <c r="BI122">
        <v>152</v>
      </c>
      <c r="BJ122" s="30">
        <v>43278</v>
      </c>
      <c r="BK122">
        <v>11</v>
      </c>
      <c r="BL122">
        <v>10</v>
      </c>
      <c r="BM122">
        <v>2</v>
      </c>
      <c r="BN122">
        <v>80</v>
      </c>
      <c r="BO122">
        <v>1</v>
      </c>
      <c r="BP122">
        <v>0</v>
      </c>
      <c r="BQ122">
        <v>80</v>
      </c>
      <c r="BR122" s="30">
        <v>42962</v>
      </c>
      <c r="BS122">
        <v>16</v>
      </c>
      <c r="BT122">
        <v>8</v>
      </c>
      <c r="BU122">
        <v>8</v>
      </c>
      <c r="BV122">
        <v>1</v>
      </c>
      <c r="BW122">
        <v>227</v>
      </c>
      <c r="BX122">
        <v>0</v>
      </c>
      <c r="BY122">
        <v>227</v>
      </c>
      <c r="BZ122">
        <v>140.5</v>
      </c>
      <c r="CA122">
        <v>5</v>
      </c>
      <c r="CB122">
        <v>5</v>
      </c>
      <c r="CC122">
        <v>3</v>
      </c>
      <c r="CD122">
        <v>35272</v>
      </c>
      <c r="CE122">
        <v>0</v>
      </c>
      <c r="CF122">
        <v>3</v>
      </c>
      <c r="CG122" t="s">
        <v>1040</v>
      </c>
      <c r="CH122" s="30">
        <v>43952</v>
      </c>
    </row>
    <row r="123" spans="1:86" x14ac:dyDescent="0.25">
      <c r="A123">
        <v>505304</v>
      </c>
      <c r="B123" t="s">
        <v>1073</v>
      </c>
      <c r="C123" t="s">
        <v>1074</v>
      </c>
      <c r="D123" t="s">
        <v>568</v>
      </c>
      <c r="E123" t="s">
        <v>265</v>
      </c>
      <c r="F123">
        <v>98372</v>
      </c>
      <c r="G123">
        <v>2538413422</v>
      </c>
      <c r="H123">
        <v>260</v>
      </c>
      <c r="I123" t="s">
        <v>399</v>
      </c>
      <c r="J123" t="s">
        <v>429</v>
      </c>
      <c r="K123">
        <v>117</v>
      </c>
      <c r="L123">
        <v>102.7</v>
      </c>
      <c r="M123" t="s">
        <v>430</v>
      </c>
      <c r="N123" t="b">
        <v>0</v>
      </c>
      <c r="O123" t="s">
        <v>1075</v>
      </c>
      <c r="P123" s="30">
        <v>31635</v>
      </c>
      <c r="Q123" t="b">
        <v>0</v>
      </c>
      <c r="S123" t="b">
        <v>0</v>
      </c>
      <c r="T123" t="b">
        <v>0</v>
      </c>
      <c r="U123" t="b">
        <v>0</v>
      </c>
      <c r="V123" t="s">
        <v>535</v>
      </c>
      <c r="W123" t="s">
        <v>433</v>
      </c>
      <c r="X123">
        <v>4</v>
      </c>
      <c r="Z123">
        <v>3</v>
      </c>
      <c r="AB123">
        <v>5</v>
      </c>
      <c r="AD123">
        <v>5</v>
      </c>
      <c r="AF123">
        <v>4</v>
      </c>
      <c r="AH123">
        <v>2</v>
      </c>
      <c r="AJ123">
        <v>2</v>
      </c>
      <c r="AN123">
        <v>2.9488099999999999</v>
      </c>
      <c r="AO123">
        <v>0.85409000000000002</v>
      </c>
      <c r="AP123">
        <v>1.01495</v>
      </c>
      <c r="AQ123">
        <v>1.86903</v>
      </c>
      <c r="AR123">
        <v>4.8178400000000003</v>
      </c>
      <c r="AS123">
        <v>0.11577</v>
      </c>
      <c r="AT123">
        <v>2.3957299999999999</v>
      </c>
      <c r="AU123">
        <v>0.97863999999999995</v>
      </c>
      <c r="AV123">
        <v>1.0450999999999999</v>
      </c>
      <c r="AW123">
        <v>4.4194800000000001</v>
      </c>
      <c r="AX123">
        <v>2.5581399999999999</v>
      </c>
      <c r="AY123">
        <v>0.65624000000000005</v>
      </c>
      <c r="AZ123">
        <v>0.36552000000000001</v>
      </c>
      <c r="BA123">
        <v>3.4957099999999999</v>
      </c>
      <c r="BB123" s="30">
        <v>43606</v>
      </c>
      <c r="BC123">
        <v>8</v>
      </c>
      <c r="BD123">
        <v>8</v>
      </c>
      <c r="BE123">
        <v>0</v>
      </c>
      <c r="BF123">
        <v>36</v>
      </c>
      <c r="BG123">
        <v>1</v>
      </c>
      <c r="BH123">
        <v>0</v>
      </c>
      <c r="BI123">
        <v>36</v>
      </c>
      <c r="BJ123" s="30">
        <v>43178</v>
      </c>
      <c r="BK123">
        <v>10</v>
      </c>
      <c r="BL123">
        <v>10</v>
      </c>
      <c r="BM123">
        <v>1</v>
      </c>
      <c r="BN123">
        <v>64</v>
      </c>
      <c r="BO123">
        <v>1</v>
      </c>
      <c r="BP123">
        <v>0</v>
      </c>
      <c r="BQ123">
        <v>64</v>
      </c>
      <c r="BR123" s="30">
        <v>42789</v>
      </c>
      <c r="BS123">
        <v>13</v>
      </c>
      <c r="BT123">
        <v>4</v>
      </c>
      <c r="BU123">
        <v>9</v>
      </c>
      <c r="BV123">
        <v>1</v>
      </c>
      <c r="BW123">
        <v>294</v>
      </c>
      <c r="BX123">
        <v>0</v>
      </c>
      <c r="BY123">
        <v>294</v>
      </c>
      <c r="BZ123">
        <v>88.332999999999998</v>
      </c>
      <c r="CA123">
        <v>0</v>
      </c>
      <c r="CB123">
        <v>13</v>
      </c>
      <c r="CC123">
        <v>2</v>
      </c>
      <c r="CD123">
        <v>70367</v>
      </c>
      <c r="CE123">
        <v>0</v>
      </c>
      <c r="CF123">
        <v>2</v>
      </c>
      <c r="CG123" t="s">
        <v>1076</v>
      </c>
      <c r="CH123" s="30">
        <v>43952</v>
      </c>
    </row>
    <row r="124" spans="1:86" x14ac:dyDescent="0.25">
      <c r="A124">
        <v>505303</v>
      </c>
      <c r="B124" t="s">
        <v>482</v>
      </c>
      <c r="C124" t="s">
        <v>483</v>
      </c>
      <c r="D124" t="s">
        <v>484</v>
      </c>
      <c r="E124" t="s">
        <v>265</v>
      </c>
      <c r="F124">
        <v>98841</v>
      </c>
      <c r="G124">
        <v>5098467700</v>
      </c>
      <c r="H124">
        <v>230</v>
      </c>
      <c r="I124" t="s">
        <v>412</v>
      </c>
      <c r="J124" t="s">
        <v>429</v>
      </c>
      <c r="K124">
        <v>56</v>
      </c>
      <c r="L124">
        <v>46.4</v>
      </c>
      <c r="M124" t="s">
        <v>430</v>
      </c>
      <c r="N124" t="b">
        <v>0</v>
      </c>
      <c r="O124" t="s">
        <v>485</v>
      </c>
      <c r="P124" s="30">
        <v>31499</v>
      </c>
      <c r="Q124" t="b">
        <v>0</v>
      </c>
      <c r="S124" t="b">
        <v>0</v>
      </c>
      <c r="T124" t="b">
        <v>0</v>
      </c>
      <c r="U124" t="b">
        <v>0</v>
      </c>
      <c r="V124" t="s">
        <v>440</v>
      </c>
      <c r="W124" t="s">
        <v>433</v>
      </c>
      <c r="X124">
        <v>5</v>
      </c>
      <c r="Z124">
        <v>5</v>
      </c>
      <c r="AB124">
        <v>3</v>
      </c>
      <c r="AD124">
        <v>4</v>
      </c>
      <c r="AF124">
        <v>3</v>
      </c>
      <c r="AH124">
        <v>4</v>
      </c>
      <c r="AJ124">
        <v>5</v>
      </c>
      <c r="AN124">
        <v>2.7456299999999998</v>
      </c>
      <c r="AO124">
        <v>0.18682000000000001</v>
      </c>
      <c r="AP124">
        <v>0.93879000000000001</v>
      </c>
      <c r="AQ124">
        <v>1.1255999999999999</v>
      </c>
      <c r="AR124">
        <v>3.8712399999999998</v>
      </c>
      <c r="AS124">
        <v>5.3350000000000002E-2</v>
      </c>
      <c r="AT124">
        <v>2.1404999999999998</v>
      </c>
      <c r="AU124">
        <v>0.68600000000000005</v>
      </c>
      <c r="AV124">
        <v>0.31885999999999998</v>
      </c>
      <c r="AW124">
        <v>3.1453600000000002</v>
      </c>
      <c r="AX124">
        <v>2.6658900000000001</v>
      </c>
      <c r="AY124">
        <v>0.20477999999999999</v>
      </c>
      <c r="AZ124">
        <v>1.10815</v>
      </c>
      <c r="BA124">
        <v>3.9466800000000002</v>
      </c>
      <c r="BB124" s="30">
        <v>43784</v>
      </c>
      <c r="BC124">
        <v>13</v>
      </c>
      <c r="BD124">
        <v>13</v>
      </c>
      <c r="BE124">
        <v>0</v>
      </c>
      <c r="BF124">
        <v>52</v>
      </c>
      <c r="BG124">
        <v>1</v>
      </c>
      <c r="BH124">
        <v>0</v>
      </c>
      <c r="BI124">
        <v>52</v>
      </c>
      <c r="BJ124" s="30">
        <v>43475</v>
      </c>
      <c r="BK124">
        <v>3</v>
      </c>
      <c r="BL124">
        <v>2</v>
      </c>
      <c r="BM124">
        <v>1</v>
      </c>
      <c r="BN124">
        <v>28</v>
      </c>
      <c r="BO124">
        <v>1</v>
      </c>
      <c r="BP124">
        <v>0</v>
      </c>
      <c r="BQ124">
        <v>28</v>
      </c>
      <c r="BR124" s="30">
        <v>43147</v>
      </c>
      <c r="BS124">
        <v>3</v>
      </c>
      <c r="BT124">
        <v>2</v>
      </c>
      <c r="BU124">
        <v>1</v>
      </c>
      <c r="BV124">
        <v>1</v>
      </c>
      <c r="BW124">
        <v>16</v>
      </c>
      <c r="BX124">
        <v>0</v>
      </c>
      <c r="BY124">
        <v>16</v>
      </c>
      <c r="BZ124">
        <v>38</v>
      </c>
      <c r="CA124">
        <v>2</v>
      </c>
      <c r="CB124">
        <v>0</v>
      </c>
      <c r="CC124">
        <v>1</v>
      </c>
      <c r="CD124">
        <v>16023</v>
      </c>
      <c r="CE124">
        <v>0</v>
      </c>
      <c r="CF124">
        <v>1</v>
      </c>
      <c r="CG124" t="s">
        <v>486</v>
      </c>
      <c r="CH124" s="30">
        <v>43952</v>
      </c>
    </row>
    <row r="125" spans="1:86" x14ac:dyDescent="0.25">
      <c r="A125">
        <v>505296</v>
      </c>
      <c r="B125" t="s">
        <v>1176</v>
      </c>
      <c r="C125" t="s">
        <v>1177</v>
      </c>
      <c r="D125" t="s">
        <v>586</v>
      </c>
      <c r="E125" t="s">
        <v>265</v>
      </c>
      <c r="F125">
        <v>98225</v>
      </c>
      <c r="G125">
        <v>3607346760</v>
      </c>
      <c r="H125">
        <v>360</v>
      </c>
      <c r="I125" t="s">
        <v>417</v>
      </c>
      <c r="J125" t="s">
        <v>429</v>
      </c>
      <c r="K125">
        <v>120</v>
      </c>
      <c r="L125">
        <v>82.6</v>
      </c>
      <c r="M125" t="s">
        <v>430</v>
      </c>
      <c r="N125" t="b">
        <v>0</v>
      </c>
      <c r="O125" t="s">
        <v>1178</v>
      </c>
      <c r="P125" s="30">
        <v>31472</v>
      </c>
      <c r="Q125" t="b">
        <v>0</v>
      </c>
      <c r="S125" t="b">
        <v>0</v>
      </c>
      <c r="T125" t="b">
        <v>0</v>
      </c>
      <c r="U125" t="b">
        <v>0</v>
      </c>
      <c r="V125" t="s">
        <v>440</v>
      </c>
      <c r="W125" t="s">
        <v>433</v>
      </c>
      <c r="X125">
        <v>2</v>
      </c>
      <c r="Z125">
        <v>1</v>
      </c>
      <c r="AB125">
        <v>3</v>
      </c>
      <c r="AD125">
        <v>3</v>
      </c>
      <c r="AF125">
        <v>4</v>
      </c>
      <c r="AH125">
        <v>4</v>
      </c>
      <c r="AJ125">
        <v>5</v>
      </c>
      <c r="AN125">
        <v>2.0340500000000001</v>
      </c>
      <c r="AO125">
        <v>0.42484</v>
      </c>
      <c r="AP125">
        <v>1.17727</v>
      </c>
      <c r="AQ125">
        <v>1.6021099999999999</v>
      </c>
      <c r="AR125">
        <v>3.6361500000000002</v>
      </c>
      <c r="AS125">
        <v>0.10747</v>
      </c>
      <c r="AT125">
        <v>2.06507</v>
      </c>
      <c r="AU125">
        <v>0.74856999999999996</v>
      </c>
      <c r="AV125">
        <v>0.33989999999999998</v>
      </c>
      <c r="AW125">
        <v>3.15354</v>
      </c>
      <c r="AX125">
        <v>2.0471200000000001</v>
      </c>
      <c r="AY125">
        <v>0.42675000000000002</v>
      </c>
      <c r="AZ125">
        <v>1.3036300000000001</v>
      </c>
      <c r="BA125">
        <v>3.6974</v>
      </c>
      <c r="BB125" s="30">
        <v>43438</v>
      </c>
      <c r="BC125">
        <v>36</v>
      </c>
      <c r="BD125">
        <v>24</v>
      </c>
      <c r="BE125">
        <v>17</v>
      </c>
      <c r="BF125">
        <v>377</v>
      </c>
      <c r="BG125">
        <v>1</v>
      </c>
      <c r="BH125">
        <v>0</v>
      </c>
      <c r="BI125">
        <v>377</v>
      </c>
      <c r="BJ125" s="30">
        <v>42984</v>
      </c>
      <c r="BK125">
        <v>42</v>
      </c>
      <c r="BL125">
        <v>15</v>
      </c>
      <c r="BM125">
        <v>42</v>
      </c>
      <c r="BN125">
        <v>379</v>
      </c>
      <c r="BO125">
        <v>1</v>
      </c>
      <c r="BP125">
        <v>0</v>
      </c>
      <c r="BQ125">
        <v>379</v>
      </c>
      <c r="BR125" s="30">
        <v>42532</v>
      </c>
      <c r="BS125">
        <v>33</v>
      </c>
      <c r="BT125">
        <v>29</v>
      </c>
      <c r="BU125">
        <v>4</v>
      </c>
      <c r="BV125">
        <v>1</v>
      </c>
      <c r="BW125">
        <v>244</v>
      </c>
      <c r="BX125">
        <v>0</v>
      </c>
      <c r="BY125">
        <v>244</v>
      </c>
      <c r="BZ125">
        <v>355.5</v>
      </c>
      <c r="CA125">
        <v>36</v>
      </c>
      <c r="CB125">
        <v>21</v>
      </c>
      <c r="CC125">
        <v>3</v>
      </c>
      <c r="CD125">
        <v>142682</v>
      </c>
      <c r="CE125">
        <v>0</v>
      </c>
      <c r="CF125">
        <v>3</v>
      </c>
      <c r="CG125" t="s">
        <v>1179</v>
      </c>
      <c r="CH125" s="30">
        <v>43952</v>
      </c>
    </row>
    <row r="126" spans="1:86" x14ac:dyDescent="0.25">
      <c r="A126">
        <v>505299</v>
      </c>
      <c r="B126" t="s">
        <v>723</v>
      </c>
      <c r="C126" t="s">
        <v>724</v>
      </c>
      <c r="D126" t="s">
        <v>725</v>
      </c>
      <c r="E126" t="s">
        <v>265</v>
      </c>
      <c r="F126">
        <v>98502</v>
      </c>
      <c r="G126">
        <v>3607549792</v>
      </c>
      <c r="H126">
        <v>330</v>
      </c>
      <c r="I126" t="s">
        <v>389</v>
      </c>
      <c r="J126" t="s">
        <v>429</v>
      </c>
      <c r="K126">
        <v>108</v>
      </c>
      <c r="L126">
        <v>100.2</v>
      </c>
      <c r="M126" t="s">
        <v>430</v>
      </c>
      <c r="N126" t="b">
        <v>0</v>
      </c>
      <c r="O126" t="s">
        <v>726</v>
      </c>
      <c r="P126" s="30">
        <v>31317</v>
      </c>
      <c r="Q126" t="b">
        <v>0</v>
      </c>
      <c r="S126" t="b">
        <v>0</v>
      </c>
      <c r="T126" t="b">
        <v>0</v>
      </c>
      <c r="U126" t="b">
        <v>0</v>
      </c>
      <c r="V126" t="s">
        <v>440</v>
      </c>
      <c r="W126" t="s">
        <v>433</v>
      </c>
      <c r="X126">
        <v>4</v>
      </c>
      <c r="Z126">
        <v>4</v>
      </c>
      <c r="AB126">
        <v>4</v>
      </c>
      <c r="AD126">
        <v>4</v>
      </c>
      <c r="AF126">
        <v>4</v>
      </c>
      <c r="AH126">
        <v>4</v>
      </c>
      <c r="AJ126">
        <v>4</v>
      </c>
      <c r="AN126">
        <v>2.6196000000000002</v>
      </c>
      <c r="AO126">
        <v>0.65373999999999999</v>
      </c>
      <c r="AP126">
        <v>0.86087000000000002</v>
      </c>
      <c r="AQ126">
        <v>1.51461</v>
      </c>
      <c r="AR126">
        <v>4.1342100000000004</v>
      </c>
      <c r="AS126">
        <v>4.6260000000000003E-2</v>
      </c>
      <c r="AT126">
        <v>2.1425100000000001</v>
      </c>
      <c r="AU126">
        <v>0.72789999999999999</v>
      </c>
      <c r="AV126">
        <v>0.34611999999999998</v>
      </c>
      <c r="AW126">
        <v>3.21652</v>
      </c>
      <c r="AX126">
        <v>2.54114</v>
      </c>
      <c r="AY126">
        <v>0.67534000000000005</v>
      </c>
      <c r="AZ126">
        <v>0.93613999999999997</v>
      </c>
      <c r="BA126">
        <v>4.1215400000000004</v>
      </c>
      <c r="BB126" s="30">
        <v>43886</v>
      </c>
      <c r="BC126">
        <v>16</v>
      </c>
      <c r="BD126">
        <v>13</v>
      </c>
      <c r="BE126">
        <v>3</v>
      </c>
      <c r="BF126">
        <v>116</v>
      </c>
      <c r="BG126">
        <v>1</v>
      </c>
      <c r="BH126">
        <v>0</v>
      </c>
      <c r="BI126">
        <v>116</v>
      </c>
      <c r="BJ126" s="30">
        <v>43475</v>
      </c>
      <c r="BK126">
        <v>7</v>
      </c>
      <c r="BL126">
        <v>5</v>
      </c>
      <c r="BM126">
        <v>2</v>
      </c>
      <c r="BN126">
        <v>48</v>
      </c>
      <c r="BO126">
        <v>1</v>
      </c>
      <c r="BP126">
        <v>0</v>
      </c>
      <c r="BQ126">
        <v>48</v>
      </c>
      <c r="BR126" s="30">
        <v>43145</v>
      </c>
      <c r="BS126">
        <v>9</v>
      </c>
      <c r="BT126">
        <v>7</v>
      </c>
      <c r="BU126">
        <v>2</v>
      </c>
      <c r="BV126">
        <v>1</v>
      </c>
      <c r="BW126">
        <v>60</v>
      </c>
      <c r="BX126">
        <v>0</v>
      </c>
      <c r="BY126">
        <v>60</v>
      </c>
      <c r="BZ126">
        <v>84</v>
      </c>
      <c r="CA126">
        <v>1</v>
      </c>
      <c r="CB126">
        <v>4</v>
      </c>
      <c r="CC126">
        <v>0</v>
      </c>
      <c r="CD126">
        <v>0</v>
      </c>
      <c r="CE126">
        <v>0</v>
      </c>
      <c r="CF126">
        <v>0</v>
      </c>
      <c r="CG126" t="s">
        <v>727</v>
      </c>
      <c r="CH126" s="30">
        <v>43952</v>
      </c>
    </row>
    <row r="127" spans="1:86" x14ac:dyDescent="0.25">
      <c r="A127">
        <v>505294</v>
      </c>
      <c r="B127" t="s">
        <v>793</v>
      </c>
      <c r="C127" t="s">
        <v>794</v>
      </c>
      <c r="D127" t="s">
        <v>795</v>
      </c>
      <c r="E127" t="s">
        <v>265</v>
      </c>
      <c r="F127">
        <v>98632</v>
      </c>
      <c r="G127">
        <v>3604234060</v>
      </c>
      <c r="H127">
        <v>70</v>
      </c>
      <c r="I127" t="s">
        <v>416</v>
      </c>
      <c r="J127" t="s">
        <v>429</v>
      </c>
      <c r="K127">
        <v>67</v>
      </c>
      <c r="L127">
        <v>55</v>
      </c>
      <c r="M127" t="s">
        <v>430</v>
      </c>
      <c r="N127" t="b">
        <v>0</v>
      </c>
      <c r="O127" t="s">
        <v>796</v>
      </c>
      <c r="P127" s="30">
        <v>31218</v>
      </c>
      <c r="Q127" t="b">
        <v>0</v>
      </c>
      <c r="S127" t="b">
        <v>0</v>
      </c>
      <c r="T127" t="b">
        <v>0</v>
      </c>
      <c r="U127" t="b">
        <v>0</v>
      </c>
      <c r="V127" t="s">
        <v>440</v>
      </c>
      <c r="W127" t="s">
        <v>433</v>
      </c>
      <c r="X127">
        <v>4</v>
      </c>
      <c r="Z127">
        <v>4</v>
      </c>
      <c r="AB127">
        <v>4</v>
      </c>
      <c r="AD127">
        <v>4</v>
      </c>
      <c r="AF127">
        <v>4</v>
      </c>
      <c r="AH127">
        <v>4</v>
      </c>
      <c r="AJ127">
        <v>4</v>
      </c>
      <c r="AN127">
        <v>2.40015</v>
      </c>
      <c r="AO127">
        <v>0.85596000000000005</v>
      </c>
      <c r="AP127">
        <v>0.85755000000000003</v>
      </c>
      <c r="AQ127">
        <v>1.7135199999999999</v>
      </c>
      <c r="AR127">
        <v>4.1136600000000003</v>
      </c>
      <c r="AS127">
        <v>0.19084999999999999</v>
      </c>
      <c r="AT127">
        <v>1.9975400000000001</v>
      </c>
      <c r="AU127">
        <v>0.78086999999999995</v>
      </c>
      <c r="AV127">
        <v>0.39173000000000002</v>
      </c>
      <c r="AW127">
        <v>3.1701299999999999</v>
      </c>
      <c r="AX127">
        <v>2.4972300000000001</v>
      </c>
      <c r="AY127">
        <v>0.82425000000000004</v>
      </c>
      <c r="AZ127">
        <v>0.82396999999999998</v>
      </c>
      <c r="BA127">
        <v>4.16106</v>
      </c>
      <c r="BB127" s="30">
        <v>43564</v>
      </c>
      <c r="BC127">
        <v>10</v>
      </c>
      <c r="BD127">
        <v>10</v>
      </c>
      <c r="BE127">
        <v>1</v>
      </c>
      <c r="BF127">
        <v>68</v>
      </c>
      <c r="BG127">
        <v>1</v>
      </c>
      <c r="BH127">
        <v>0</v>
      </c>
      <c r="BI127">
        <v>68</v>
      </c>
      <c r="BJ127" s="30">
        <v>43275</v>
      </c>
      <c r="BK127">
        <v>11</v>
      </c>
      <c r="BL127">
        <v>11</v>
      </c>
      <c r="BM127">
        <v>1</v>
      </c>
      <c r="BN127">
        <v>44</v>
      </c>
      <c r="BO127">
        <v>1</v>
      </c>
      <c r="BP127">
        <v>0</v>
      </c>
      <c r="BQ127">
        <v>44</v>
      </c>
      <c r="BR127" s="30">
        <v>42867</v>
      </c>
      <c r="BS127">
        <v>5</v>
      </c>
      <c r="BT127">
        <v>5</v>
      </c>
      <c r="BU127">
        <v>1</v>
      </c>
      <c r="BV127">
        <v>1</v>
      </c>
      <c r="BW127">
        <v>36</v>
      </c>
      <c r="BX127">
        <v>0</v>
      </c>
      <c r="BY127">
        <v>36</v>
      </c>
      <c r="BZ127">
        <v>54.667000000000002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 t="s">
        <v>797</v>
      </c>
      <c r="CH127" s="30">
        <v>43952</v>
      </c>
    </row>
    <row r="128" spans="1:86" x14ac:dyDescent="0.25">
      <c r="A128">
        <v>505291</v>
      </c>
      <c r="B128" t="s">
        <v>541</v>
      </c>
      <c r="C128" t="s">
        <v>542</v>
      </c>
      <c r="D128" t="s">
        <v>528</v>
      </c>
      <c r="E128" t="s">
        <v>265</v>
      </c>
      <c r="F128">
        <v>99207</v>
      </c>
      <c r="G128">
        <v>5094894466</v>
      </c>
      <c r="H128">
        <v>310</v>
      </c>
      <c r="I128" t="s">
        <v>396</v>
      </c>
      <c r="J128" t="s">
        <v>475</v>
      </c>
      <c r="K128">
        <v>75</v>
      </c>
      <c r="L128">
        <v>41</v>
      </c>
      <c r="M128" t="s">
        <v>430</v>
      </c>
      <c r="N128" t="b">
        <v>0</v>
      </c>
      <c r="O128" t="s">
        <v>541</v>
      </c>
      <c r="P128" s="30">
        <v>31103</v>
      </c>
      <c r="Q128" t="b">
        <v>1</v>
      </c>
      <c r="S128" t="b">
        <v>0</v>
      </c>
      <c r="T128" t="b">
        <v>0</v>
      </c>
      <c r="U128" t="b">
        <v>0</v>
      </c>
      <c r="V128" t="s">
        <v>440</v>
      </c>
      <c r="W128" t="s">
        <v>433</v>
      </c>
      <c r="X128">
        <v>4</v>
      </c>
      <c r="Z128">
        <v>4</v>
      </c>
      <c r="AB128">
        <v>5</v>
      </c>
      <c r="AD128">
        <v>5</v>
      </c>
      <c r="AF128">
        <v>5</v>
      </c>
      <c r="AH128">
        <v>1</v>
      </c>
      <c r="AI128">
        <v>12</v>
      </c>
      <c r="AJ128">
        <v>1</v>
      </c>
      <c r="AK128">
        <v>12</v>
      </c>
      <c r="AL128">
        <v>6</v>
      </c>
      <c r="AM128">
        <v>6</v>
      </c>
      <c r="BB128" s="30">
        <v>43749</v>
      </c>
      <c r="BC128">
        <v>18</v>
      </c>
      <c r="BD128">
        <v>16</v>
      </c>
      <c r="BE128">
        <v>18</v>
      </c>
      <c r="BF128">
        <v>112</v>
      </c>
      <c r="BG128">
        <v>1</v>
      </c>
      <c r="BH128">
        <v>0</v>
      </c>
      <c r="BI128">
        <v>112</v>
      </c>
      <c r="BJ128" s="30">
        <v>43354</v>
      </c>
      <c r="BK128">
        <v>9</v>
      </c>
      <c r="BL128">
        <v>7</v>
      </c>
      <c r="BM128">
        <v>3</v>
      </c>
      <c r="BN128">
        <v>40</v>
      </c>
      <c r="BO128">
        <v>1</v>
      </c>
      <c r="BP128">
        <v>0</v>
      </c>
      <c r="BQ128">
        <v>40</v>
      </c>
      <c r="BR128" s="30">
        <v>42963</v>
      </c>
      <c r="BS128">
        <v>9</v>
      </c>
      <c r="BT128">
        <v>8</v>
      </c>
      <c r="BU128">
        <v>1</v>
      </c>
      <c r="BV128">
        <v>1</v>
      </c>
      <c r="BW128">
        <v>80</v>
      </c>
      <c r="BX128">
        <v>0</v>
      </c>
      <c r="BY128">
        <v>80</v>
      </c>
      <c r="BZ128">
        <v>82.667000000000002</v>
      </c>
      <c r="CA128">
        <v>2</v>
      </c>
      <c r="CB128">
        <v>6</v>
      </c>
      <c r="CC128">
        <v>1</v>
      </c>
      <c r="CD128">
        <v>10000</v>
      </c>
      <c r="CE128">
        <v>0</v>
      </c>
      <c r="CF128">
        <v>1</v>
      </c>
      <c r="CG128" t="s">
        <v>543</v>
      </c>
      <c r="CH128" s="30">
        <v>43952</v>
      </c>
    </row>
    <row r="129" spans="1:86" x14ac:dyDescent="0.25">
      <c r="A129">
        <v>505289</v>
      </c>
      <c r="B129" t="s">
        <v>999</v>
      </c>
      <c r="C129" t="s">
        <v>1000</v>
      </c>
      <c r="D129" t="s">
        <v>533</v>
      </c>
      <c r="E129" t="s">
        <v>265</v>
      </c>
      <c r="F129">
        <v>98409</v>
      </c>
      <c r="G129">
        <v>2534748421</v>
      </c>
      <c r="H129">
        <v>260</v>
      </c>
      <c r="I129" t="s">
        <v>399</v>
      </c>
      <c r="J129" t="s">
        <v>736</v>
      </c>
      <c r="K129">
        <v>124</v>
      </c>
      <c r="L129">
        <v>94.7</v>
      </c>
      <c r="M129" t="s">
        <v>430</v>
      </c>
      <c r="N129" t="b">
        <v>0</v>
      </c>
      <c r="O129" t="s">
        <v>1001</v>
      </c>
      <c r="P129" s="30">
        <v>30864</v>
      </c>
      <c r="Q129" t="b">
        <v>0</v>
      </c>
      <c r="S129" t="b">
        <v>0</v>
      </c>
      <c r="T129" t="b">
        <v>0</v>
      </c>
      <c r="U129" t="b">
        <v>0</v>
      </c>
      <c r="V129" t="s">
        <v>440</v>
      </c>
      <c r="W129" t="s">
        <v>433</v>
      </c>
      <c r="X129">
        <v>4</v>
      </c>
      <c r="Z129">
        <v>2</v>
      </c>
      <c r="AB129">
        <v>5</v>
      </c>
      <c r="AD129">
        <v>4</v>
      </c>
      <c r="AF129">
        <v>5</v>
      </c>
      <c r="AH129">
        <v>4</v>
      </c>
      <c r="AJ129">
        <v>5</v>
      </c>
      <c r="AN129">
        <v>2.0101300000000002</v>
      </c>
      <c r="AO129">
        <v>0.77403999999999995</v>
      </c>
      <c r="AP129">
        <v>0.9698</v>
      </c>
      <c r="AQ129">
        <v>1.7438400000000001</v>
      </c>
      <c r="AR129">
        <v>3.7539699999999998</v>
      </c>
      <c r="AS129">
        <v>0.13475999999999999</v>
      </c>
      <c r="AT129">
        <v>2.0085299999999999</v>
      </c>
      <c r="AU129">
        <v>0.73353999999999997</v>
      </c>
      <c r="AV129">
        <v>0.34181</v>
      </c>
      <c r="AW129">
        <v>3.0838800000000002</v>
      </c>
      <c r="AX129">
        <v>2.08</v>
      </c>
      <c r="AY129">
        <v>0.79346000000000005</v>
      </c>
      <c r="AZ129">
        <v>1.06789</v>
      </c>
      <c r="BA129">
        <v>3.9034399999999998</v>
      </c>
      <c r="BB129" s="30">
        <v>43539</v>
      </c>
      <c r="BC129">
        <v>29</v>
      </c>
      <c r="BD129">
        <v>16</v>
      </c>
      <c r="BE129">
        <v>13</v>
      </c>
      <c r="BF129">
        <v>168</v>
      </c>
      <c r="BG129">
        <v>1</v>
      </c>
      <c r="BH129">
        <v>0</v>
      </c>
      <c r="BI129">
        <v>168</v>
      </c>
      <c r="BJ129" s="30">
        <v>43112</v>
      </c>
      <c r="BK129">
        <v>28</v>
      </c>
      <c r="BL129">
        <v>8</v>
      </c>
      <c r="BM129">
        <v>20</v>
      </c>
      <c r="BN129">
        <v>136</v>
      </c>
      <c r="BO129">
        <v>1</v>
      </c>
      <c r="BP129">
        <v>0</v>
      </c>
      <c r="BQ129">
        <v>136</v>
      </c>
      <c r="BR129" s="30">
        <v>42759</v>
      </c>
      <c r="BS129">
        <v>13</v>
      </c>
      <c r="BT129">
        <v>7</v>
      </c>
      <c r="BU129">
        <v>6</v>
      </c>
      <c r="BV129">
        <v>1</v>
      </c>
      <c r="BW129">
        <v>68</v>
      </c>
      <c r="BX129">
        <v>0</v>
      </c>
      <c r="BY129">
        <v>68</v>
      </c>
      <c r="BZ129">
        <v>140.667</v>
      </c>
      <c r="CA129">
        <v>6</v>
      </c>
      <c r="CB129">
        <v>37</v>
      </c>
      <c r="CC129">
        <v>3</v>
      </c>
      <c r="CD129">
        <v>103090</v>
      </c>
      <c r="CE129">
        <v>0</v>
      </c>
      <c r="CF129">
        <v>3</v>
      </c>
      <c r="CG129" t="s">
        <v>1002</v>
      </c>
      <c r="CH129" s="30">
        <v>43952</v>
      </c>
    </row>
    <row r="130" spans="1:86" x14ac:dyDescent="0.25">
      <c r="A130">
        <v>505280</v>
      </c>
      <c r="B130" t="s">
        <v>487</v>
      </c>
      <c r="C130" t="s">
        <v>488</v>
      </c>
      <c r="D130" t="s">
        <v>489</v>
      </c>
      <c r="E130" t="s">
        <v>265</v>
      </c>
      <c r="F130">
        <v>98057</v>
      </c>
      <c r="G130">
        <v>4252264610</v>
      </c>
      <c r="H130">
        <v>160</v>
      </c>
      <c r="I130" t="s">
        <v>390</v>
      </c>
      <c r="J130" t="s">
        <v>429</v>
      </c>
      <c r="K130">
        <v>99</v>
      </c>
      <c r="L130">
        <v>84.8</v>
      </c>
      <c r="M130" t="s">
        <v>430</v>
      </c>
      <c r="N130" t="b">
        <v>0</v>
      </c>
      <c r="O130" t="s">
        <v>490</v>
      </c>
      <c r="P130" s="30">
        <v>30773</v>
      </c>
      <c r="Q130" t="b">
        <v>0</v>
      </c>
      <c r="S130" t="b">
        <v>1</v>
      </c>
      <c r="T130" t="b">
        <v>0</v>
      </c>
      <c r="U130" t="b">
        <v>0</v>
      </c>
      <c r="V130" t="s">
        <v>440</v>
      </c>
      <c r="W130" t="s">
        <v>433</v>
      </c>
      <c r="X130">
        <v>2</v>
      </c>
      <c r="Z130">
        <v>1</v>
      </c>
      <c r="AB130">
        <v>5</v>
      </c>
      <c r="AD130">
        <v>5</v>
      </c>
      <c r="AF130">
        <v>5</v>
      </c>
      <c r="AH130">
        <v>4</v>
      </c>
      <c r="AJ130">
        <v>4</v>
      </c>
      <c r="AN130">
        <v>2.38497</v>
      </c>
      <c r="AO130">
        <v>0.53115000000000001</v>
      </c>
      <c r="AP130">
        <v>0.99107000000000001</v>
      </c>
      <c r="AQ130">
        <v>1.5222199999999999</v>
      </c>
      <c r="AR130">
        <v>3.9071899999999999</v>
      </c>
      <c r="AS130">
        <v>0.16625999999999999</v>
      </c>
      <c r="AT130">
        <v>2.2414399999999999</v>
      </c>
      <c r="AU130">
        <v>0.79132000000000002</v>
      </c>
      <c r="AV130">
        <v>0.36782999999999999</v>
      </c>
      <c r="AW130">
        <v>3.4005899999999998</v>
      </c>
      <c r="AX130">
        <v>2.2114199999999999</v>
      </c>
      <c r="AY130">
        <v>0.50471999999999995</v>
      </c>
      <c r="AZ130">
        <v>1.01413</v>
      </c>
      <c r="BA130">
        <v>3.6843699999999999</v>
      </c>
      <c r="BB130" s="30">
        <v>43581</v>
      </c>
      <c r="BC130">
        <v>25</v>
      </c>
      <c r="BD130">
        <v>18</v>
      </c>
      <c r="BE130">
        <v>7</v>
      </c>
      <c r="BF130">
        <v>196</v>
      </c>
      <c r="BG130">
        <v>1</v>
      </c>
      <c r="BH130">
        <v>0</v>
      </c>
      <c r="BI130">
        <v>196</v>
      </c>
      <c r="BJ130" s="30">
        <v>43117</v>
      </c>
      <c r="BK130">
        <v>50</v>
      </c>
      <c r="BL130">
        <v>43</v>
      </c>
      <c r="BM130">
        <v>9</v>
      </c>
      <c r="BN130">
        <v>288</v>
      </c>
      <c r="BO130">
        <v>1</v>
      </c>
      <c r="BP130">
        <v>0</v>
      </c>
      <c r="BQ130">
        <v>288</v>
      </c>
      <c r="BR130" s="30">
        <v>42635</v>
      </c>
      <c r="BS130">
        <v>36</v>
      </c>
      <c r="BT130">
        <v>29</v>
      </c>
      <c r="BU130">
        <v>7</v>
      </c>
      <c r="BV130">
        <v>1</v>
      </c>
      <c r="BW130">
        <v>307</v>
      </c>
      <c r="BX130">
        <v>0</v>
      </c>
      <c r="BY130">
        <v>307</v>
      </c>
      <c r="BZ130">
        <v>245.167</v>
      </c>
      <c r="CA130">
        <v>24</v>
      </c>
      <c r="CB130">
        <v>10</v>
      </c>
      <c r="CC130">
        <v>0</v>
      </c>
      <c r="CD130">
        <v>0</v>
      </c>
      <c r="CE130">
        <v>0</v>
      </c>
      <c r="CF130">
        <v>0</v>
      </c>
      <c r="CG130" t="s">
        <v>491</v>
      </c>
      <c r="CH130" s="30">
        <v>43952</v>
      </c>
    </row>
    <row r="131" spans="1:86" x14ac:dyDescent="0.25">
      <c r="A131">
        <v>505283</v>
      </c>
      <c r="B131" t="s">
        <v>728</v>
      </c>
      <c r="C131" t="s">
        <v>729</v>
      </c>
      <c r="D131" t="s">
        <v>730</v>
      </c>
      <c r="E131" t="s">
        <v>265</v>
      </c>
      <c r="F131">
        <v>99403</v>
      </c>
      <c r="G131">
        <v>5097582523</v>
      </c>
      <c r="H131">
        <v>10</v>
      </c>
      <c r="I131" t="s">
        <v>421</v>
      </c>
      <c r="J131" t="s">
        <v>429</v>
      </c>
      <c r="K131">
        <v>90</v>
      </c>
      <c r="L131">
        <v>74.599999999999994</v>
      </c>
      <c r="M131" t="s">
        <v>430</v>
      </c>
      <c r="N131" t="b">
        <v>0</v>
      </c>
      <c r="O131" t="s">
        <v>731</v>
      </c>
      <c r="P131" s="30">
        <v>30682</v>
      </c>
      <c r="Q131" t="b">
        <v>0</v>
      </c>
      <c r="S131" t="b">
        <v>0</v>
      </c>
      <c r="T131" t="b">
        <v>0</v>
      </c>
      <c r="U131" t="b">
        <v>0</v>
      </c>
      <c r="V131" t="s">
        <v>440</v>
      </c>
      <c r="W131" t="s">
        <v>433</v>
      </c>
      <c r="X131">
        <v>4</v>
      </c>
      <c r="Z131">
        <v>4</v>
      </c>
      <c r="AB131">
        <v>4</v>
      </c>
      <c r="AD131">
        <v>3</v>
      </c>
      <c r="AF131">
        <v>5</v>
      </c>
      <c r="AH131">
        <v>4</v>
      </c>
      <c r="AJ131">
        <v>5</v>
      </c>
      <c r="AN131">
        <v>2.18906</v>
      </c>
      <c r="AO131">
        <v>0.63551999999999997</v>
      </c>
      <c r="AP131">
        <v>1.11253</v>
      </c>
      <c r="AQ131">
        <v>1.7480500000000001</v>
      </c>
      <c r="AR131">
        <v>3.9371100000000001</v>
      </c>
      <c r="AS131">
        <v>6.9279999999999994E-2</v>
      </c>
      <c r="AT131">
        <v>2.0978599999999998</v>
      </c>
      <c r="AU131">
        <v>0.71094000000000002</v>
      </c>
      <c r="AV131">
        <v>0.32849</v>
      </c>
      <c r="AW131">
        <v>3.1372900000000001</v>
      </c>
      <c r="AX131">
        <v>2.1686899999999998</v>
      </c>
      <c r="AY131">
        <v>0.67217000000000005</v>
      </c>
      <c r="AZ131">
        <v>1.27475</v>
      </c>
      <c r="BA131">
        <v>4.0241600000000002</v>
      </c>
      <c r="BB131" s="30">
        <v>43637</v>
      </c>
      <c r="BC131">
        <v>16</v>
      </c>
      <c r="BD131">
        <v>14</v>
      </c>
      <c r="BE131">
        <v>2</v>
      </c>
      <c r="BF131">
        <v>80</v>
      </c>
      <c r="BG131">
        <v>1</v>
      </c>
      <c r="BH131">
        <v>0</v>
      </c>
      <c r="BI131">
        <v>80</v>
      </c>
      <c r="BJ131" s="30">
        <v>43209</v>
      </c>
      <c r="BK131">
        <v>16</v>
      </c>
      <c r="BL131">
        <v>9</v>
      </c>
      <c r="BM131">
        <v>7</v>
      </c>
      <c r="BN131">
        <v>76</v>
      </c>
      <c r="BO131">
        <v>1</v>
      </c>
      <c r="BP131">
        <v>0</v>
      </c>
      <c r="BQ131">
        <v>76</v>
      </c>
      <c r="BR131" s="30">
        <v>42796</v>
      </c>
      <c r="BS131">
        <v>9</v>
      </c>
      <c r="BT131">
        <v>8</v>
      </c>
      <c r="BU131">
        <v>1</v>
      </c>
      <c r="BV131">
        <v>1</v>
      </c>
      <c r="BW131">
        <v>56</v>
      </c>
      <c r="BX131">
        <v>0</v>
      </c>
      <c r="BY131">
        <v>56</v>
      </c>
      <c r="BZ131">
        <v>74.667000000000002</v>
      </c>
      <c r="CA131">
        <v>5</v>
      </c>
      <c r="CB131">
        <v>3</v>
      </c>
      <c r="CC131">
        <v>1</v>
      </c>
      <c r="CD131">
        <v>1049</v>
      </c>
      <c r="CE131">
        <v>0</v>
      </c>
      <c r="CF131">
        <v>1</v>
      </c>
      <c r="CG131" t="s">
        <v>732</v>
      </c>
      <c r="CH131" s="30">
        <v>43952</v>
      </c>
    </row>
    <row r="132" spans="1:86" x14ac:dyDescent="0.25">
      <c r="A132">
        <v>505275</v>
      </c>
      <c r="B132" t="s">
        <v>1065</v>
      </c>
      <c r="C132" t="s">
        <v>1066</v>
      </c>
      <c r="D132" t="s">
        <v>512</v>
      </c>
      <c r="E132" t="s">
        <v>265</v>
      </c>
      <c r="F132">
        <v>99114</v>
      </c>
      <c r="G132">
        <v>5096842573</v>
      </c>
      <c r="H132">
        <v>320</v>
      </c>
      <c r="I132" t="s">
        <v>418</v>
      </c>
      <c r="J132" t="s">
        <v>429</v>
      </c>
      <c r="K132">
        <v>92</v>
      </c>
      <c r="L132">
        <v>70.3</v>
      </c>
      <c r="M132" t="s">
        <v>430</v>
      </c>
      <c r="N132" t="b">
        <v>0</v>
      </c>
      <c r="O132" t="s">
        <v>1067</v>
      </c>
      <c r="P132" s="30">
        <v>30560</v>
      </c>
      <c r="Q132" t="b">
        <v>0</v>
      </c>
      <c r="S132" t="b">
        <v>1</v>
      </c>
      <c r="T132" t="b">
        <v>0</v>
      </c>
      <c r="U132" t="b">
        <v>0</v>
      </c>
      <c r="V132" t="s">
        <v>440</v>
      </c>
      <c r="W132" t="s">
        <v>433</v>
      </c>
      <c r="X132">
        <v>3</v>
      </c>
      <c r="Z132">
        <v>2</v>
      </c>
      <c r="AB132">
        <v>2</v>
      </c>
      <c r="AD132">
        <v>2</v>
      </c>
      <c r="AF132">
        <v>2</v>
      </c>
      <c r="AH132">
        <v>4</v>
      </c>
      <c r="AJ132">
        <v>4</v>
      </c>
      <c r="AN132">
        <v>2.4129299999999998</v>
      </c>
      <c r="AO132">
        <v>0.44414999999999999</v>
      </c>
      <c r="AP132">
        <v>0.71233000000000002</v>
      </c>
      <c r="AQ132">
        <v>1.15648</v>
      </c>
      <c r="AR132">
        <v>3.56941</v>
      </c>
      <c r="AS132">
        <v>3.5659999999999997E-2</v>
      </c>
      <c r="AT132">
        <v>2.01986</v>
      </c>
      <c r="AU132">
        <v>0.64268999999999998</v>
      </c>
      <c r="AV132">
        <v>0.29966999999999999</v>
      </c>
      <c r="AW132">
        <v>2.9622199999999999</v>
      </c>
      <c r="AX132">
        <v>2.48278</v>
      </c>
      <c r="AY132">
        <v>0.51963999999999999</v>
      </c>
      <c r="AZ132">
        <v>0.89470000000000005</v>
      </c>
      <c r="BA132">
        <v>3.86395</v>
      </c>
      <c r="BB132" s="30">
        <v>43665</v>
      </c>
      <c r="BC132">
        <v>28</v>
      </c>
      <c r="BD132">
        <v>20</v>
      </c>
      <c r="BE132">
        <v>13</v>
      </c>
      <c r="BF132">
        <v>176</v>
      </c>
      <c r="BG132">
        <v>1</v>
      </c>
      <c r="BH132">
        <v>0</v>
      </c>
      <c r="BI132">
        <v>176</v>
      </c>
      <c r="BJ132" s="30">
        <v>43277</v>
      </c>
      <c r="BK132">
        <v>27</v>
      </c>
      <c r="BL132">
        <v>13</v>
      </c>
      <c r="BM132">
        <v>14</v>
      </c>
      <c r="BN132">
        <v>310</v>
      </c>
      <c r="BO132">
        <v>1</v>
      </c>
      <c r="BP132">
        <v>0</v>
      </c>
      <c r="BQ132">
        <v>310</v>
      </c>
      <c r="BR132" s="30">
        <v>42870</v>
      </c>
      <c r="BS132">
        <v>19</v>
      </c>
      <c r="BT132">
        <v>11</v>
      </c>
      <c r="BU132">
        <v>19</v>
      </c>
      <c r="BV132">
        <v>1</v>
      </c>
      <c r="BW132">
        <v>140</v>
      </c>
      <c r="BX132">
        <v>0</v>
      </c>
      <c r="BY132">
        <v>140</v>
      </c>
      <c r="BZ132">
        <v>214.667</v>
      </c>
      <c r="CA132">
        <v>19</v>
      </c>
      <c r="CB132">
        <v>10</v>
      </c>
      <c r="CC132">
        <v>4</v>
      </c>
      <c r="CD132">
        <v>60246</v>
      </c>
      <c r="CE132">
        <v>0</v>
      </c>
      <c r="CF132">
        <v>4</v>
      </c>
      <c r="CG132" t="s">
        <v>1068</v>
      </c>
      <c r="CH132" s="30">
        <v>43952</v>
      </c>
    </row>
    <row r="133" spans="1:86" x14ac:dyDescent="0.25">
      <c r="A133">
        <v>505276</v>
      </c>
      <c r="B133" t="s">
        <v>1123</v>
      </c>
      <c r="C133" t="s">
        <v>1124</v>
      </c>
      <c r="D133" t="s">
        <v>795</v>
      </c>
      <c r="E133" t="s">
        <v>265</v>
      </c>
      <c r="F133">
        <v>98632</v>
      </c>
      <c r="G133">
        <v>3604238800</v>
      </c>
      <c r="H133">
        <v>70</v>
      </c>
      <c r="I133" t="s">
        <v>416</v>
      </c>
      <c r="J133" t="s">
        <v>429</v>
      </c>
      <c r="K133">
        <v>140</v>
      </c>
      <c r="L133">
        <v>101.2</v>
      </c>
      <c r="M133" t="s">
        <v>430</v>
      </c>
      <c r="N133" t="b">
        <v>0</v>
      </c>
      <c r="O133" t="s">
        <v>1125</v>
      </c>
      <c r="P133" s="30">
        <v>30498</v>
      </c>
      <c r="Q133" t="b">
        <v>0</v>
      </c>
      <c r="S133" t="b">
        <v>0</v>
      </c>
      <c r="T133" t="b">
        <v>0</v>
      </c>
      <c r="U133" t="b">
        <v>0</v>
      </c>
      <c r="V133" t="s">
        <v>535</v>
      </c>
      <c r="W133" t="s">
        <v>433</v>
      </c>
      <c r="X133">
        <v>2</v>
      </c>
      <c r="Z133">
        <v>2</v>
      </c>
      <c r="AB133">
        <v>3</v>
      </c>
      <c r="AD133">
        <v>4</v>
      </c>
      <c r="AF133">
        <v>2</v>
      </c>
      <c r="AH133">
        <v>3</v>
      </c>
      <c r="AJ133">
        <v>3</v>
      </c>
      <c r="AN133">
        <v>2.4478800000000001</v>
      </c>
      <c r="AO133">
        <v>0.88953000000000004</v>
      </c>
      <c r="AP133">
        <v>0.64749999999999996</v>
      </c>
      <c r="AQ133">
        <v>1.5370299999999999</v>
      </c>
      <c r="AR133">
        <v>3.9849100000000002</v>
      </c>
      <c r="AS133">
        <v>7.7259999999999995E-2</v>
      </c>
      <c r="AT133">
        <v>2.0703</v>
      </c>
      <c r="AU133">
        <v>0.75200999999999996</v>
      </c>
      <c r="AV133">
        <v>0.36068</v>
      </c>
      <c r="AW133">
        <v>3.1829900000000002</v>
      </c>
      <c r="AX133">
        <v>2.4573800000000001</v>
      </c>
      <c r="AY133">
        <v>0.88944999999999996</v>
      </c>
      <c r="AZ133">
        <v>0.67569000000000001</v>
      </c>
      <c r="BA133">
        <v>4.0145400000000002</v>
      </c>
      <c r="BB133" s="30">
        <v>43732</v>
      </c>
      <c r="BC133">
        <v>23</v>
      </c>
      <c r="BD133">
        <v>21</v>
      </c>
      <c r="BE133">
        <v>2</v>
      </c>
      <c r="BF133">
        <v>172</v>
      </c>
      <c r="BG133">
        <v>1</v>
      </c>
      <c r="BH133">
        <v>0</v>
      </c>
      <c r="BI133">
        <v>172</v>
      </c>
      <c r="BJ133" s="30">
        <v>43325</v>
      </c>
      <c r="BK133">
        <v>39</v>
      </c>
      <c r="BL133">
        <v>29</v>
      </c>
      <c r="BM133">
        <v>10</v>
      </c>
      <c r="BN133">
        <v>264</v>
      </c>
      <c r="BO133">
        <v>1</v>
      </c>
      <c r="BP133">
        <v>0</v>
      </c>
      <c r="BQ133">
        <v>264</v>
      </c>
      <c r="BR133" s="30">
        <v>42934</v>
      </c>
      <c r="BS133">
        <v>14</v>
      </c>
      <c r="BT133">
        <v>13</v>
      </c>
      <c r="BU133">
        <v>1</v>
      </c>
      <c r="BV133">
        <v>1</v>
      </c>
      <c r="BW133">
        <v>112</v>
      </c>
      <c r="BX133">
        <v>0</v>
      </c>
      <c r="BY133">
        <v>112</v>
      </c>
      <c r="BZ133">
        <v>192.667</v>
      </c>
      <c r="CA133">
        <v>7</v>
      </c>
      <c r="CB133">
        <v>6</v>
      </c>
      <c r="CC133">
        <v>5</v>
      </c>
      <c r="CD133">
        <v>116035</v>
      </c>
      <c r="CE133">
        <v>0</v>
      </c>
      <c r="CF133">
        <v>5</v>
      </c>
      <c r="CG133" t="s">
        <v>1126</v>
      </c>
      <c r="CH133" s="30">
        <v>43952</v>
      </c>
    </row>
    <row r="134" spans="1:86" x14ac:dyDescent="0.25">
      <c r="A134">
        <v>505273</v>
      </c>
      <c r="B134" t="s">
        <v>811</v>
      </c>
      <c r="C134" t="s">
        <v>812</v>
      </c>
      <c r="D134" t="s">
        <v>813</v>
      </c>
      <c r="E134" t="s">
        <v>265</v>
      </c>
      <c r="F134">
        <v>98607</v>
      </c>
      <c r="G134">
        <v>3608345055</v>
      </c>
      <c r="H134">
        <v>50</v>
      </c>
      <c r="I134" t="s">
        <v>408</v>
      </c>
      <c r="J134" t="s">
        <v>429</v>
      </c>
      <c r="K134">
        <v>83</v>
      </c>
      <c r="L134">
        <v>63.3</v>
      </c>
      <c r="M134" t="s">
        <v>430</v>
      </c>
      <c r="N134" t="b">
        <v>0</v>
      </c>
      <c r="O134" t="s">
        <v>814</v>
      </c>
      <c r="P134" s="30">
        <v>30407</v>
      </c>
      <c r="Q134" t="b">
        <v>0</v>
      </c>
      <c r="S134" t="b">
        <v>0</v>
      </c>
      <c r="T134" t="b">
        <v>0</v>
      </c>
      <c r="U134" t="b">
        <v>0</v>
      </c>
      <c r="V134" t="s">
        <v>440</v>
      </c>
      <c r="W134" t="s">
        <v>433</v>
      </c>
      <c r="X134">
        <v>5</v>
      </c>
      <c r="Z134">
        <v>3</v>
      </c>
      <c r="AB134">
        <v>5</v>
      </c>
      <c r="AD134">
        <v>5</v>
      </c>
      <c r="AF134">
        <v>5</v>
      </c>
      <c r="AH134">
        <v>5</v>
      </c>
      <c r="AJ134">
        <v>5</v>
      </c>
      <c r="AN134">
        <v>2.3382999999999998</v>
      </c>
      <c r="AO134">
        <v>0.41883999999999999</v>
      </c>
      <c r="AP134">
        <v>1.4227099999999999</v>
      </c>
      <c r="AQ134">
        <v>1.84155</v>
      </c>
      <c r="AR134">
        <v>4.1798500000000001</v>
      </c>
      <c r="AS134">
        <v>0.13830999999999999</v>
      </c>
      <c r="AT134">
        <v>2.15225</v>
      </c>
      <c r="AU134">
        <v>0.77886</v>
      </c>
      <c r="AV134">
        <v>0.38758999999999999</v>
      </c>
      <c r="AW134">
        <v>3.3187000000000002</v>
      </c>
      <c r="AX134">
        <v>2.258</v>
      </c>
      <c r="AY134">
        <v>0.40436</v>
      </c>
      <c r="AZ134">
        <v>1.38157</v>
      </c>
      <c r="BA134">
        <v>4.0387399999999998</v>
      </c>
      <c r="BB134" s="30">
        <v>43868</v>
      </c>
      <c r="BC134">
        <v>11</v>
      </c>
      <c r="BD134">
        <v>11</v>
      </c>
      <c r="BE134">
        <v>0</v>
      </c>
      <c r="BF134">
        <v>120</v>
      </c>
      <c r="BG134">
        <v>0</v>
      </c>
      <c r="BH134">
        <v>0</v>
      </c>
      <c r="BI134">
        <v>120</v>
      </c>
      <c r="BJ134" s="30">
        <v>43493</v>
      </c>
      <c r="BK134">
        <v>11</v>
      </c>
      <c r="BL134">
        <v>10</v>
      </c>
      <c r="BM134">
        <v>1</v>
      </c>
      <c r="BN134">
        <v>56</v>
      </c>
      <c r="BO134">
        <v>1</v>
      </c>
      <c r="BP134">
        <v>0</v>
      </c>
      <c r="BQ134">
        <v>56</v>
      </c>
      <c r="BR134" s="30">
        <v>43159</v>
      </c>
      <c r="BS134">
        <v>13</v>
      </c>
      <c r="BT134">
        <v>12</v>
      </c>
      <c r="BU134">
        <v>1</v>
      </c>
      <c r="BV134">
        <v>1</v>
      </c>
      <c r="BW134">
        <v>68</v>
      </c>
      <c r="BX134">
        <v>0</v>
      </c>
      <c r="BY134">
        <v>68</v>
      </c>
      <c r="BZ134">
        <v>90</v>
      </c>
      <c r="CA134">
        <v>2</v>
      </c>
      <c r="CB134">
        <v>1</v>
      </c>
      <c r="CC134">
        <v>1</v>
      </c>
      <c r="CD134">
        <v>8125</v>
      </c>
      <c r="CE134">
        <v>0</v>
      </c>
      <c r="CF134">
        <v>1</v>
      </c>
      <c r="CG134" t="s">
        <v>815</v>
      </c>
      <c r="CH134" s="30">
        <v>43952</v>
      </c>
    </row>
    <row r="135" spans="1:86" x14ac:dyDescent="0.25">
      <c r="A135">
        <v>505154</v>
      </c>
      <c r="B135" t="s">
        <v>1097</v>
      </c>
      <c r="C135" t="s">
        <v>1098</v>
      </c>
      <c r="D135" t="s">
        <v>533</v>
      </c>
      <c r="E135" t="s">
        <v>265</v>
      </c>
      <c r="F135">
        <v>98444</v>
      </c>
      <c r="G135">
        <v>2535812514</v>
      </c>
      <c r="H135">
        <v>260</v>
      </c>
      <c r="I135" t="s">
        <v>399</v>
      </c>
      <c r="J135" t="s">
        <v>429</v>
      </c>
      <c r="K135">
        <v>150</v>
      </c>
      <c r="L135">
        <v>98.7</v>
      </c>
      <c r="M135" t="s">
        <v>430</v>
      </c>
      <c r="N135" t="b">
        <v>0</v>
      </c>
      <c r="O135" t="s">
        <v>1099</v>
      </c>
      <c r="P135" s="30">
        <v>30376</v>
      </c>
      <c r="Q135" t="b">
        <v>0</v>
      </c>
      <c r="S135" t="b">
        <v>0</v>
      </c>
      <c r="T135" t="b">
        <v>0</v>
      </c>
      <c r="U135" t="b">
        <v>0</v>
      </c>
      <c r="V135" t="s">
        <v>440</v>
      </c>
      <c r="W135" t="s">
        <v>433</v>
      </c>
      <c r="X135">
        <v>2</v>
      </c>
      <c r="Z135">
        <v>2</v>
      </c>
      <c r="AB135">
        <v>4</v>
      </c>
      <c r="AD135">
        <v>4</v>
      </c>
      <c r="AF135">
        <v>4</v>
      </c>
      <c r="AH135">
        <v>2</v>
      </c>
      <c r="AJ135">
        <v>2</v>
      </c>
      <c r="AN135">
        <v>1.9171899999999999</v>
      </c>
      <c r="AO135">
        <v>1.02233</v>
      </c>
      <c r="AP135">
        <v>0.28653000000000001</v>
      </c>
      <c r="AQ135">
        <v>1.3088599999999999</v>
      </c>
      <c r="AR135">
        <v>3.2260399999999998</v>
      </c>
      <c r="AS135">
        <v>2.444E-2</v>
      </c>
      <c r="AT135">
        <v>2.0250400000000002</v>
      </c>
      <c r="AU135">
        <v>0.71153</v>
      </c>
      <c r="AV135">
        <v>0.32097999999999999</v>
      </c>
      <c r="AW135">
        <v>3.05755</v>
      </c>
      <c r="AX135">
        <v>1.9676400000000001</v>
      </c>
      <c r="AY135">
        <v>1.08039</v>
      </c>
      <c r="AZ135">
        <v>0.33599000000000001</v>
      </c>
      <c r="BA135">
        <v>3.3833700000000002</v>
      </c>
      <c r="BB135" s="30">
        <v>43585</v>
      </c>
      <c r="BC135">
        <v>29</v>
      </c>
      <c r="BD135">
        <v>27</v>
      </c>
      <c r="BE135">
        <v>4</v>
      </c>
      <c r="BF135">
        <v>240</v>
      </c>
      <c r="BG135">
        <v>1</v>
      </c>
      <c r="BH135">
        <v>0</v>
      </c>
      <c r="BI135">
        <v>240</v>
      </c>
      <c r="BJ135" s="30">
        <v>43279</v>
      </c>
      <c r="BK135">
        <v>29</v>
      </c>
      <c r="BL135">
        <v>29</v>
      </c>
      <c r="BM135">
        <v>0</v>
      </c>
      <c r="BN135">
        <v>188</v>
      </c>
      <c r="BO135">
        <v>1</v>
      </c>
      <c r="BP135">
        <v>0</v>
      </c>
      <c r="BQ135">
        <v>188</v>
      </c>
      <c r="BR135" s="30">
        <v>42951</v>
      </c>
      <c r="BS135">
        <v>7</v>
      </c>
      <c r="BT135">
        <v>7</v>
      </c>
      <c r="BU135">
        <v>0</v>
      </c>
      <c r="BV135">
        <v>1</v>
      </c>
      <c r="BW135">
        <v>40</v>
      </c>
      <c r="BX135">
        <v>0</v>
      </c>
      <c r="BY135">
        <v>40</v>
      </c>
      <c r="BZ135">
        <v>189.333</v>
      </c>
      <c r="CA135">
        <v>1</v>
      </c>
      <c r="CB135">
        <v>4</v>
      </c>
      <c r="CC135">
        <v>1</v>
      </c>
      <c r="CD135">
        <v>16523</v>
      </c>
      <c r="CE135">
        <v>0</v>
      </c>
      <c r="CF135">
        <v>1</v>
      </c>
      <c r="CG135" t="s">
        <v>1100</v>
      </c>
      <c r="CH135" s="30">
        <v>43952</v>
      </c>
    </row>
    <row r="136" spans="1:86" x14ac:dyDescent="0.25">
      <c r="A136">
        <v>505252</v>
      </c>
      <c r="B136" t="s">
        <v>1289</v>
      </c>
      <c r="C136" t="s">
        <v>1290</v>
      </c>
      <c r="D136" t="s">
        <v>1291</v>
      </c>
      <c r="E136" t="s">
        <v>265</v>
      </c>
      <c r="F136">
        <v>98146</v>
      </c>
      <c r="G136">
        <v>2062423213</v>
      </c>
      <c r="H136">
        <v>160</v>
      </c>
      <c r="I136" t="s">
        <v>390</v>
      </c>
      <c r="J136" t="s">
        <v>429</v>
      </c>
      <c r="K136">
        <v>140</v>
      </c>
      <c r="L136">
        <v>98.8</v>
      </c>
      <c r="M136" t="s">
        <v>430</v>
      </c>
      <c r="N136" t="b">
        <v>0</v>
      </c>
      <c r="O136" t="s">
        <v>1292</v>
      </c>
      <c r="P136" s="30">
        <v>30348</v>
      </c>
      <c r="Q136" t="b">
        <v>0</v>
      </c>
      <c r="S136" t="b">
        <v>0</v>
      </c>
      <c r="T136" t="b">
        <v>0</v>
      </c>
      <c r="U136" t="b">
        <v>0</v>
      </c>
      <c r="V136" t="s">
        <v>440</v>
      </c>
      <c r="W136" t="s">
        <v>433</v>
      </c>
      <c r="X136">
        <v>4</v>
      </c>
      <c r="Z136">
        <v>3</v>
      </c>
      <c r="AB136">
        <v>5</v>
      </c>
      <c r="AD136">
        <v>5</v>
      </c>
      <c r="AF136">
        <v>5</v>
      </c>
      <c r="AH136">
        <v>3</v>
      </c>
      <c r="AJ136">
        <v>3</v>
      </c>
      <c r="AN136">
        <v>2.3929900000000002</v>
      </c>
      <c r="AO136">
        <v>1.02841</v>
      </c>
      <c r="AP136">
        <v>0.57138</v>
      </c>
      <c r="AQ136">
        <v>1.59979</v>
      </c>
      <c r="AR136">
        <v>3.9927800000000002</v>
      </c>
      <c r="AS136">
        <v>0</v>
      </c>
      <c r="AT136">
        <v>2.19048</v>
      </c>
      <c r="AU136">
        <v>0.79769999999999996</v>
      </c>
      <c r="AV136">
        <v>0.37386000000000003</v>
      </c>
      <c r="AW136">
        <v>3.3620299999999999</v>
      </c>
      <c r="AX136">
        <v>2.2704800000000001</v>
      </c>
      <c r="AY136">
        <v>0.96941999999999995</v>
      </c>
      <c r="AZ136">
        <v>0.57523999999999997</v>
      </c>
      <c r="BA136">
        <v>3.8082600000000002</v>
      </c>
      <c r="BB136" s="30">
        <v>43621</v>
      </c>
      <c r="BC136">
        <v>14</v>
      </c>
      <c r="BD136">
        <v>14</v>
      </c>
      <c r="BE136">
        <v>0</v>
      </c>
      <c r="BF136">
        <v>131</v>
      </c>
      <c r="BG136">
        <v>1</v>
      </c>
      <c r="BH136">
        <v>0</v>
      </c>
      <c r="BI136">
        <v>131</v>
      </c>
      <c r="BJ136" s="30">
        <v>43161</v>
      </c>
      <c r="BK136">
        <v>7</v>
      </c>
      <c r="BL136">
        <v>6</v>
      </c>
      <c r="BM136">
        <v>1</v>
      </c>
      <c r="BN136">
        <v>60</v>
      </c>
      <c r="BO136">
        <v>1</v>
      </c>
      <c r="BP136">
        <v>0</v>
      </c>
      <c r="BQ136">
        <v>60</v>
      </c>
      <c r="BR136" s="30">
        <v>42676</v>
      </c>
      <c r="BS136">
        <v>10</v>
      </c>
      <c r="BT136">
        <v>10</v>
      </c>
      <c r="BU136">
        <v>0</v>
      </c>
      <c r="BV136">
        <v>1</v>
      </c>
      <c r="BW136">
        <v>40</v>
      </c>
      <c r="BX136">
        <v>0</v>
      </c>
      <c r="BY136">
        <v>40</v>
      </c>
      <c r="BZ136">
        <v>92.167000000000002</v>
      </c>
      <c r="CA136">
        <v>2</v>
      </c>
      <c r="CB136">
        <v>0</v>
      </c>
      <c r="CC136">
        <v>3</v>
      </c>
      <c r="CD136">
        <v>46191</v>
      </c>
      <c r="CE136">
        <v>0</v>
      </c>
      <c r="CF136">
        <v>3</v>
      </c>
      <c r="CG136" t="s">
        <v>1293</v>
      </c>
      <c r="CH136" s="30">
        <v>43952</v>
      </c>
    </row>
    <row r="137" spans="1:86" x14ac:dyDescent="0.25">
      <c r="A137">
        <v>505195</v>
      </c>
      <c r="B137" t="s">
        <v>926</v>
      </c>
      <c r="C137" t="s">
        <v>927</v>
      </c>
      <c r="D137" t="s">
        <v>539</v>
      </c>
      <c r="E137" t="s">
        <v>265</v>
      </c>
      <c r="F137">
        <v>98002</v>
      </c>
      <c r="G137">
        <v>2535618100</v>
      </c>
      <c r="H137">
        <v>160</v>
      </c>
      <c r="I137" t="s">
        <v>390</v>
      </c>
      <c r="J137" t="s">
        <v>429</v>
      </c>
      <c r="K137">
        <v>118</v>
      </c>
      <c r="L137">
        <v>80.3</v>
      </c>
      <c r="M137" t="s">
        <v>430</v>
      </c>
      <c r="N137" t="b">
        <v>0</v>
      </c>
      <c r="O137" t="s">
        <v>928</v>
      </c>
      <c r="P137" s="30">
        <v>30317</v>
      </c>
      <c r="Q137" t="b">
        <v>0</v>
      </c>
      <c r="S137" t="b">
        <v>1</v>
      </c>
      <c r="T137" t="b">
        <v>0</v>
      </c>
      <c r="U137" t="b">
        <v>0</v>
      </c>
      <c r="V137" t="s">
        <v>440</v>
      </c>
      <c r="W137" t="s">
        <v>433</v>
      </c>
      <c r="X137">
        <v>1</v>
      </c>
      <c r="Z137">
        <v>1</v>
      </c>
      <c r="AB137">
        <v>4</v>
      </c>
      <c r="AD137">
        <v>3</v>
      </c>
      <c r="AF137">
        <v>5</v>
      </c>
      <c r="AH137">
        <v>3</v>
      </c>
      <c r="AJ137">
        <v>3</v>
      </c>
      <c r="AN137">
        <v>2.3371499999999998</v>
      </c>
      <c r="AO137">
        <v>0.73318000000000005</v>
      </c>
      <c r="AP137">
        <v>0.66839999999999999</v>
      </c>
      <c r="AQ137">
        <v>1.40158</v>
      </c>
      <c r="AR137">
        <v>3.7387299999999999</v>
      </c>
      <c r="AS137">
        <v>4.299E-2</v>
      </c>
      <c r="AT137">
        <v>2.0516899999999998</v>
      </c>
      <c r="AU137">
        <v>0.75158000000000003</v>
      </c>
      <c r="AV137">
        <v>0.35535</v>
      </c>
      <c r="AW137">
        <v>3.15862</v>
      </c>
      <c r="AX137">
        <v>2.3675000000000002</v>
      </c>
      <c r="AY137">
        <v>0.73353000000000002</v>
      </c>
      <c r="AZ137">
        <v>0.70798000000000005</v>
      </c>
      <c r="BA137">
        <v>3.7955999999999999</v>
      </c>
      <c r="BB137" s="30">
        <v>43846</v>
      </c>
      <c r="BC137">
        <v>38</v>
      </c>
      <c r="BD137">
        <v>35</v>
      </c>
      <c r="BE137">
        <v>3</v>
      </c>
      <c r="BF137">
        <v>252</v>
      </c>
      <c r="BG137">
        <v>1</v>
      </c>
      <c r="BH137">
        <v>0</v>
      </c>
      <c r="BI137">
        <v>252</v>
      </c>
      <c r="BJ137" s="30">
        <v>43385</v>
      </c>
      <c r="BK137">
        <v>33</v>
      </c>
      <c r="BL137">
        <v>30</v>
      </c>
      <c r="BM137">
        <v>3</v>
      </c>
      <c r="BN137">
        <v>252</v>
      </c>
      <c r="BO137">
        <v>1</v>
      </c>
      <c r="BP137">
        <v>0</v>
      </c>
      <c r="BQ137">
        <v>252</v>
      </c>
      <c r="BR137" s="30">
        <v>42899</v>
      </c>
      <c r="BS137">
        <v>21</v>
      </c>
      <c r="BT137">
        <v>17</v>
      </c>
      <c r="BU137">
        <v>5</v>
      </c>
      <c r="BV137">
        <v>1</v>
      </c>
      <c r="BW137">
        <v>116</v>
      </c>
      <c r="BX137">
        <v>0</v>
      </c>
      <c r="BY137">
        <v>116</v>
      </c>
      <c r="BZ137">
        <v>229.333</v>
      </c>
      <c r="CA137">
        <v>7</v>
      </c>
      <c r="CB137">
        <v>4</v>
      </c>
      <c r="CC137">
        <v>1</v>
      </c>
      <c r="CD137">
        <v>8957</v>
      </c>
      <c r="CE137">
        <v>0</v>
      </c>
      <c r="CF137">
        <v>1</v>
      </c>
      <c r="CG137" t="s">
        <v>929</v>
      </c>
      <c r="CH137" s="30">
        <v>43952</v>
      </c>
    </row>
    <row r="138" spans="1:86" x14ac:dyDescent="0.25">
      <c r="A138">
        <v>505272</v>
      </c>
      <c r="B138" t="s">
        <v>1014</v>
      </c>
      <c r="C138" t="s">
        <v>1015</v>
      </c>
      <c r="D138" t="s">
        <v>687</v>
      </c>
      <c r="E138" t="s">
        <v>265</v>
      </c>
      <c r="F138">
        <v>98273</v>
      </c>
      <c r="G138">
        <v>3604244258</v>
      </c>
      <c r="H138">
        <v>280</v>
      </c>
      <c r="I138" t="s">
        <v>403</v>
      </c>
      <c r="J138" t="s">
        <v>429</v>
      </c>
      <c r="K138">
        <v>121</v>
      </c>
      <c r="L138">
        <v>63.3</v>
      </c>
      <c r="M138" t="s">
        <v>430</v>
      </c>
      <c r="N138" t="b">
        <v>0</v>
      </c>
      <c r="O138" t="s">
        <v>1016</v>
      </c>
      <c r="P138" s="30">
        <v>30286</v>
      </c>
      <c r="Q138" t="b">
        <v>0</v>
      </c>
      <c r="S138" t="b">
        <v>1</v>
      </c>
      <c r="T138" t="b">
        <v>0</v>
      </c>
      <c r="U138" t="b">
        <v>0</v>
      </c>
      <c r="V138" t="s">
        <v>440</v>
      </c>
      <c r="W138" t="s">
        <v>433</v>
      </c>
      <c r="X138">
        <v>1</v>
      </c>
      <c r="Z138">
        <v>1</v>
      </c>
      <c r="AB138">
        <v>4</v>
      </c>
      <c r="AD138">
        <v>4</v>
      </c>
      <c r="AF138">
        <v>5</v>
      </c>
      <c r="AH138">
        <v>1</v>
      </c>
      <c r="AI138">
        <v>12</v>
      </c>
      <c r="AJ138">
        <v>1</v>
      </c>
      <c r="AK138">
        <v>12</v>
      </c>
      <c r="AN138">
        <v>2.0809500000000001</v>
      </c>
      <c r="AO138">
        <v>1.0212699999999999</v>
      </c>
      <c r="AP138">
        <v>0.50783</v>
      </c>
      <c r="AQ138">
        <v>1.5290999999999999</v>
      </c>
      <c r="AR138">
        <v>3.6100500000000002</v>
      </c>
      <c r="AS138">
        <v>0.15414</v>
      </c>
      <c r="AT138">
        <v>1.9329700000000001</v>
      </c>
      <c r="AU138">
        <v>0.71962000000000004</v>
      </c>
      <c r="AV138">
        <v>0.33234999999999998</v>
      </c>
      <c r="AW138">
        <v>2.9849399999999999</v>
      </c>
      <c r="AX138">
        <v>2.2374499999999999</v>
      </c>
      <c r="AY138">
        <v>1.06714</v>
      </c>
      <c r="AZ138">
        <v>0.57509999999999994</v>
      </c>
      <c r="BA138">
        <v>3.8782000000000001</v>
      </c>
      <c r="BB138" s="30">
        <v>43759</v>
      </c>
      <c r="BC138">
        <v>48</v>
      </c>
      <c r="BD138">
        <v>34</v>
      </c>
      <c r="BE138">
        <v>21</v>
      </c>
      <c r="BF138">
        <v>272</v>
      </c>
      <c r="BG138">
        <v>1</v>
      </c>
      <c r="BH138">
        <v>0</v>
      </c>
      <c r="BI138">
        <v>272</v>
      </c>
      <c r="BJ138" s="30">
        <v>43480</v>
      </c>
      <c r="BK138">
        <v>42</v>
      </c>
      <c r="BL138">
        <v>27</v>
      </c>
      <c r="BM138">
        <v>17</v>
      </c>
      <c r="BN138">
        <v>232</v>
      </c>
      <c r="BO138">
        <v>1</v>
      </c>
      <c r="BP138">
        <v>0</v>
      </c>
      <c r="BQ138">
        <v>232</v>
      </c>
      <c r="BR138" s="30">
        <v>43040</v>
      </c>
      <c r="BS138">
        <v>16</v>
      </c>
      <c r="BT138">
        <v>12</v>
      </c>
      <c r="BU138">
        <v>16</v>
      </c>
      <c r="BV138">
        <v>1</v>
      </c>
      <c r="BW138">
        <v>100</v>
      </c>
      <c r="BX138">
        <v>0</v>
      </c>
      <c r="BY138">
        <v>100</v>
      </c>
      <c r="BZ138">
        <v>230</v>
      </c>
      <c r="CA138">
        <v>22</v>
      </c>
      <c r="CB138">
        <v>20</v>
      </c>
      <c r="CC138">
        <v>2</v>
      </c>
      <c r="CD138">
        <v>52631</v>
      </c>
      <c r="CE138">
        <v>0</v>
      </c>
      <c r="CF138">
        <v>2</v>
      </c>
      <c r="CG138" t="s">
        <v>1017</v>
      </c>
      <c r="CH138" s="30">
        <v>43952</v>
      </c>
    </row>
    <row r="139" spans="1:86" x14ac:dyDescent="0.25">
      <c r="A139">
        <v>505269</v>
      </c>
      <c r="B139" t="s">
        <v>610</v>
      </c>
      <c r="C139" t="s">
        <v>611</v>
      </c>
      <c r="D139" t="s">
        <v>612</v>
      </c>
      <c r="E139" t="s">
        <v>265</v>
      </c>
      <c r="F139">
        <v>98664</v>
      </c>
      <c r="G139">
        <v>3606947501</v>
      </c>
      <c r="H139">
        <v>50</v>
      </c>
      <c r="I139" t="s">
        <v>408</v>
      </c>
      <c r="J139" t="s">
        <v>445</v>
      </c>
      <c r="K139">
        <v>104</v>
      </c>
      <c r="L139">
        <v>92.2</v>
      </c>
      <c r="M139" t="s">
        <v>430</v>
      </c>
      <c r="N139" t="b">
        <v>0</v>
      </c>
      <c r="O139" t="s">
        <v>613</v>
      </c>
      <c r="P139" s="30">
        <v>30133</v>
      </c>
      <c r="Q139" t="b">
        <v>0</v>
      </c>
      <c r="S139" t="b">
        <v>1</v>
      </c>
      <c r="T139" t="b">
        <v>0</v>
      </c>
      <c r="U139" t="b">
        <v>0</v>
      </c>
      <c r="V139" t="s">
        <v>440</v>
      </c>
      <c r="W139" t="s">
        <v>433</v>
      </c>
      <c r="X139">
        <v>2</v>
      </c>
      <c r="Z139">
        <v>2</v>
      </c>
      <c r="AB139">
        <v>3</v>
      </c>
      <c r="AD139">
        <v>3</v>
      </c>
      <c r="AF139">
        <v>3</v>
      </c>
      <c r="AH139">
        <v>2</v>
      </c>
      <c r="AJ139">
        <v>2</v>
      </c>
      <c r="AN139">
        <v>2.2722099999999998</v>
      </c>
      <c r="AO139">
        <v>1.05477</v>
      </c>
      <c r="AP139">
        <v>0.65991</v>
      </c>
      <c r="AQ139">
        <v>1.71468</v>
      </c>
      <c r="AR139">
        <v>3.9868899999999998</v>
      </c>
      <c r="AS139">
        <v>4.4760000000000001E-2</v>
      </c>
      <c r="AT139">
        <v>2.2056</v>
      </c>
      <c r="AU139">
        <v>0.89432</v>
      </c>
      <c r="AV139">
        <v>0.65844999999999998</v>
      </c>
      <c r="AW139">
        <v>3.7583700000000002</v>
      </c>
      <c r="AX139">
        <v>2.1410999999999998</v>
      </c>
      <c r="AY139">
        <v>0.88683999999999996</v>
      </c>
      <c r="AZ139">
        <v>0.37722</v>
      </c>
      <c r="BA139">
        <v>3.4016299999999999</v>
      </c>
      <c r="BB139" s="30">
        <v>43595</v>
      </c>
      <c r="BC139">
        <v>31</v>
      </c>
      <c r="BD139">
        <v>12</v>
      </c>
      <c r="BE139">
        <v>19</v>
      </c>
      <c r="BF139">
        <v>220</v>
      </c>
      <c r="BG139">
        <v>1</v>
      </c>
      <c r="BH139">
        <v>0</v>
      </c>
      <c r="BI139">
        <v>220</v>
      </c>
      <c r="BJ139" s="30">
        <v>43299</v>
      </c>
      <c r="BK139">
        <v>16</v>
      </c>
      <c r="BL139">
        <v>16</v>
      </c>
      <c r="BM139">
        <v>0</v>
      </c>
      <c r="BN139">
        <v>104</v>
      </c>
      <c r="BO139">
        <v>1</v>
      </c>
      <c r="BP139">
        <v>0</v>
      </c>
      <c r="BQ139">
        <v>104</v>
      </c>
      <c r="BR139" s="30">
        <v>42978</v>
      </c>
      <c r="BS139">
        <v>23</v>
      </c>
      <c r="BT139">
        <v>17</v>
      </c>
      <c r="BU139">
        <v>9</v>
      </c>
      <c r="BV139">
        <v>1</v>
      </c>
      <c r="BW139">
        <v>402</v>
      </c>
      <c r="BX139">
        <v>0</v>
      </c>
      <c r="BY139">
        <v>402</v>
      </c>
      <c r="BZ139">
        <v>211.667</v>
      </c>
      <c r="CA139">
        <v>4</v>
      </c>
      <c r="CB139">
        <v>23</v>
      </c>
      <c r="CC139">
        <v>4</v>
      </c>
      <c r="CD139">
        <v>129840</v>
      </c>
      <c r="CE139">
        <v>0</v>
      </c>
      <c r="CF139">
        <v>4</v>
      </c>
      <c r="CG139" t="s">
        <v>614</v>
      </c>
      <c r="CH139" s="30">
        <v>43952</v>
      </c>
    </row>
    <row r="140" spans="1:86" x14ac:dyDescent="0.25">
      <c r="A140">
        <v>505265</v>
      </c>
      <c r="B140" t="s">
        <v>733</v>
      </c>
      <c r="C140" t="s">
        <v>734</v>
      </c>
      <c r="D140" t="s">
        <v>735</v>
      </c>
      <c r="E140" t="s">
        <v>265</v>
      </c>
      <c r="F140">
        <v>98951</v>
      </c>
      <c r="G140">
        <v>5098773175</v>
      </c>
      <c r="H140">
        <v>380</v>
      </c>
      <c r="I140" t="s">
        <v>388</v>
      </c>
      <c r="J140" t="s">
        <v>736</v>
      </c>
      <c r="K140">
        <v>82</v>
      </c>
      <c r="L140">
        <v>74.5</v>
      </c>
      <c r="M140" t="s">
        <v>430</v>
      </c>
      <c r="N140" t="b">
        <v>0</v>
      </c>
      <c r="O140" t="s">
        <v>733</v>
      </c>
      <c r="P140" s="30">
        <v>30103</v>
      </c>
      <c r="Q140" t="b">
        <v>0</v>
      </c>
      <c r="S140" t="b">
        <v>0</v>
      </c>
      <c r="T140" t="b">
        <v>0</v>
      </c>
      <c r="U140" t="b">
        <v>0</v>
      </c>
      <c r="V140" t="s">
        <v>440</v>
      </c>
      <c r="W140" t="s">
        <v>433</v>
      </c>
      <c r="X140">
        <v>2</v>
      </c>
      <c r="Z140">
        <v>3</v>
      </c>
      <c r="AB140">
        <v>1</v>
      </c>
      <c r="AD140">
        <v>3</v>
      </c>
      <c r="AF140">
        <v>1</v>
      </c>
      <c r="AH140">
        <v>2</v>
      </c>
      <c r="AJ140">
        <v>2</v>
      </c>
      <c r="AN140">
        <v>2.1236000000000002</v>
      </c>
      <c r="AO140">
        <v>0.62078</v>
      </c>
      <c r="AP140">
        <v>0.45661000000000002</v>
      </c>
      <c r="AQ140">
        <v>1.0773999999999999</v>
      </c>
      <c r="AR140">
        <v>3.20099</v>
      </c>
      <c r="AS140">
        <v>6.8110000000000004E-2</v>
      </c>
      <c r="AT140">
        <v>2.0381399999999998</v>
      </c>
      <c r="AU140">
        <v>0.75831000000000004</v>
      </c>
      <c r="AV140">
        <v>0.39378999999999997</v>
      </c>
      <c r="AW140">
        <v>3.1902499999999998</v>
      </c>
      <c r="AX140">
        <v>2.16547</v>
      </c>
      <c r="AY140">
        <v>0.61556999999999995</v>
      </c>
      <c r="AZ140">
        <v>0.43642999999999998</v>
      </c>
      <c r="BA140">
        <v>3.21746</v>
      </c>
      <c r="BB140" s="30">
        <v>43503</v>
      </c>
      <c r="BC140">
        <v>20</v>
      </c>
      <c r="BD140">
        <v>13</v>
      </c>
      <c r="BE140">
        <v>10</v>
      </c>
      <c r="BF140">
        <v>132</v>
      </c>
      <c r="BG140">
        <v>1</v>
      </c>
      <c r="BH140">
        <v>0</v>
      </c>
      <c r="BI140">
        <v>132</v>
      </c>
      <c r="BJ140" s="30">
        <v>43213</v>
      </c>
      <c r="BK140">
        <v>18</v>
      </c>
      <c r="BL140">
        <v>11</v>
      </c>
      <c r="BM140">
        <v>11</v>
      </c>
      <c r="BN140">
        <v>136</v>
      </c>
      <c r="BO140">
        <v>1</v>
      </c>
      <c r="BP140">
        <v>0</v>
      </c>
      <c r="BQ140">
        <v>136</v>
      </c>
      <c r="BR140" s="30">
        <v>42915</v>
      </c>
      <c r="BS140">
        <v>12</v>
      </c>
      <c r="BT140">
        <v>10</v>
      </c>
      <c r="BU140">
        <v>3</v>
      </c>
      <c r="BV140">
        <v>1</v>
      </c>
      <c r="BW140">
        <v>84</v>
      </c>
      <c r="BX140">
        <v>0</v>
      </c>
      <c r="BY140">
        <v>84</v>
      </c>
      <c r="BZ140">
        <v>125.333</v>
      </c>
      <c r="CA140">
        <v>7</v>
      </c>
      <c r="CB140">
        <v>17</v>
      </c>
      <c r="CC140">
        <v>1</v>
      </c>
      <c r="CD140">
        <v>6500</v>
      </c>
      <c r="CE140">
        <v>0</v>
      </c>
      <c r="CF140">
        <v>1</v>
      </c>
      <c r="CG140" t="s">
        <v>737</v>
      </c>
      <c r="CH140" s="30">
        <v>43952</v>
      </c>
    </row>
    <row r="141" spans="1:86" x14ac:dyDescent="0.25">
      <c r="A141">
        <v>505262</v>
      </c>
      <c r="B141" t="s">
        <v>442</v>
      </c>
      <c r="C141" t="s">
        <v>443</v>
      </c>
      <c r="D141" t="s">
        <v>444</v>
      </c>
      <c r="E141" t="s">
        <v>265</v>
      </c>
      <c r="F141">
        <v>98155</v>
      </c>
      <c r="G141">
        <v>2064182900</v>
      </c>
      <c r="H141">
        <v>160</v>
      </c>
      <c r="I141" t="s">
        <v>390</v>
      </c>
      <c r="J141" t="s">
        <v>445</v>
      </c>
      <c r="K141">
        <v>114</v>
      </c>
      <c r="L141">
        <v>81.099999999999994</v>
      </c>
      <c r="M141" t="s">
        <v>430</v>
      </c>
      <c r="N141" t="b">
        <v>0</v>
      </c>
      <c r="O141" t="s">
        <v>446</v>
      </c>
      <c r="P141" s="30">
        <v>30042</v>
      </c>
      <c r="Q141" t="b">
        <v>0</v>
      </c>
      <c r="S141" t="b">
        <v>0</v>
      </c>
      <c r="T141" t="b">
        <v>0</v>
      </c>
      <c r="U141" t="b">
        <v>0</v>
      </c>
      <c r="V141" t="s">
        <v>440</v>
      </c>
      <c r="W141" t="s">
        <v>433</v>
      </c>
      <c r="X141">
        <v>2</v>
      </c>
      <c r="Z141">
        <v>1</v>
      </c>
      <c r="AB141">
        <v>5</v>
      </c>
      <c r="AD141">
        <v>5</v>
      </c>
      <c r="AF141">
        <v>5</v>
      </c>
      <c r="AH141">
        <v>2</v>
      </c>
      <c r="AJ141">
        <v>1</v>
      </c>
      <c r="AN141">
        <v>2.4190700000000001</v>
      </c>
      <c r="AO141">
        <v>1.1625099999999999</v>
      </c>
      <c r="AP141">
        <v>0.34499999999999997</v>
      </c>
      <c r="AQ141">
        <v>1.5075099999999999</v>
      </c>
      <c r="AR141">
        <v>3.92658</v>
      </c>
      <c r="AS141">
        <v>7.9140000000000002E-2</v>
      </c>
      <c r="AT141">
        <v>2.2282799999999998</v>
      </c>
      <c r="AU141">
        <v>0.83128000000000002</v>
      </c>
      <c r="AV141">
        <v>0.42070999999999997</v>
      </c>
      <c r="AW141">
        <v>3.48027</v>
      </c>
      <c r="AX141">
        <v>2.2562899999999999</v>
      </c>
      <c r="AY141">
        <v>1.0515600000000001</v>
      </c>
      <c r="AZ141">
        <v>0.30864999999999998</v>
      </c>
      <c r="BA141">
        <v>3.6178900000000001</v>
      </c>
      <c r="BB141" s="30">
        <v>43804</v>
      </c>
      <c r="BC141">
        <v>50</v>
      </c>
      <c r="BD141">
        <v>43</v>
      </c>
      <c r="BE141">
        <v>7</v>
      </c>
      <c r="BF141">
        <v>356</v>
      </c>
      <c r="BG141">
        <v>1</v>
      </c>
      <c r="BH141">
        <v>0</v>
      </c>
      <c r="BI141">
        <v>356</v>
      </c>
      <c r="BJ141" s="30">
        <v>43369</v>
      </c>
      <c r="BK141">
        <v>14</v>
      </c>
      <c r="BL141">
        <v>14</v>
      </c>
      <c r="BM141">
        <v>1</v>
      </c>
      <c r="BN141">
        <v>76</v>
      </c>
      <c r="BO141">
        <v>1</v>
      </c>
      <c r="BP141">
        <v>0</v>
      </c>
      <c r="BQ141">
        <v>76</v>
      </c>
      <c r="BR141" s="30">
        <v>43020</v>
      </c>
      <c r="BS141">
        <v>37</v>
      </c>
      <c r="BT141">
        <v>28</v>
      </c>
      <c r="BU141">
        <v>24</v>
      </c>
      <c r="BV141">
        <v>1</v>
      </c>
      <c r="BW141">
        <v>399</v>
      </c>
      <c r="BX141">
        <v>0</v>
      </c>
      <c r="BY141">
        <v>399</v>
      </c>
      <c r="BZ141">
        <v>269.83300000000003</v>
      </c>
      <c r="CA141">
        <v>8</v>
      </c>
      <c r="CB141">
        <v>21</v>
      </c>
      <c r="CC141">
        <v>2</v>
      </c>
      <c r="CD141">
        <v>96127</v>
      </c>
      <c r="CE141">
        <v>0</v>
      </c>
      <c r="CF141">
        <v>2</v>
      </c>
      <c r="CG141" t="s">
        <v>447</v>
      </c>
      <c r="CH141" s="30">
        <v>43952</v>
      </c>
    </row>
    <row r="142" spans="1:86" x14ac:dyDescent="0.25">
      <c r="A142">
        <v>505264</v>
      </c>
      <c r="B142" t="s">
        <v>962</v>
      </c>
      <c r="C142" t="s">
        <v>963</v>
      </c>
      <c r="D142" t="s">
        <v>533</v>
      </c>
      <c r="E142" t="s">
        <v>265</v>
      </c>
      <c r="F142">
        <v>98404</v>
      </c>
      <c r="G142">
        <v>2534752507</v>
      </c>
      <c r="H142">
        <v>260</v>
      </c>
      <c r="I142" t="s">
        <v>399</v>
      </c>
      <c r="J142" t="s">
        <v>429</v>
      </c>
      <c r="K142">
        <v>102</v>
      </c>
      <c r="L142">
        <v>94.9</v>
      </c>
      <c r="M142" t="s">
        <v>430</v>
      </c>
      <c r="N142" t="b">
        <v>0</v>
      </c>
      <c r="O142" t="s">
        <v>964</v>
      </c>
      <c r="P142" s="30">
        <v>30042</v>
      </c>
      <c r="Q142" t="b">
        <v>0</v>
      </c>
      <c r="S142" t="b">
        <v>0</v>
      </c>
      <c r="T142" t="b">
        <v>0</v>
      </c>
      <c r="U142" t="b">
        <v>0</v>
      </c>
      <c r="V142" t="s">
        <v>440</v>
      </c>
      <c r="W142" t="s">
        <v>433</v>
      </c>
      <c r="X142">
        <v>4</v>
      </c>
      <c r="Z142">
        <v>4</v>
      </c>
      <c r="AB142">
        <v>2</v>
      </c>
      <c r="AD142">
        <v>2</v>
      </c>
      <c r="AF142">
        <v>3</v>
      </c>
      <c r="AH142">
        <v>3</v>
      </c>
      <c r="AJ142">
        <v>3</v>
      </c>
      <c r="AN142">
        <v>2.2790900000000001</v>
      </c>
      <c r="AO142">
        <v>0.74541999999999997</v>
      </c>
      <c r="AP142">
        <v>0.54901</v>
      </c>
      <c r="AQ142">
        <v>1.29443</v>
      </c>
      <c r="AR142">
        <v>3.5735100000000002</v>
      </c>
      <c r="AS142">
        <v>2.2460000000000001E-2</v>
      </c>
      <c r="AT142">
        <v>2.0735299999999999</v>
      </c>
      <c r="AU142">
        <v>0.72911999999999999</v>
      </c>
      <c r="AV142">
        <v>0.31435000000000002</v>
      </c>
      <c r="AW142">
        <v>3.1170100000000001</v>
      </c>
      <c r="AX142">
        <v>2.2843599999999999</v>
      </c>
      <c r="AY142">
        <v>0.76875000000000004</v>
      </c>
      <c r="AZ142">
        <v>0.65734000000000004</v>
      </c>
      <c r="BA142">
        <v>3.6762899999999998</v>
      </c>
      <c r="BB142" s="30">
        <v>43476</v>
      </c>
      <c r="BC142">
        <v>14</v>
      </c>
      <c r="BD142">
        <v>13</v>
      </c>
      <c r="BE142">
        <v>2</v>
      </c>
      <c r="BF142">
        <v>64</v>
      </c>
      <c r="BG142">
        <v>1</v>
      </c>
      <c r="BH142">
        <v>0</v>
      </c>
      <c r="BI142">
        <v>64</v>
      </c>
      <c r="BJ142" s="30">
        <v>43117</v>
      </c>
      <c r="BK142">
        <v>16</v>
      </c>
      <c r="BL142">
        <v>14</v>
      </c>
      <c r="BM142">
        <v>2</v>
      </c>
      <c r="BN142">
        <v>96</v>
      </c>
      <c r="BO142">
        <v>1</v>
      </c>
      <c r="BP142">
        <v>0</v>
      </c>
      <c r="BQ142">
        <v>96</v>
      </c>
      <c r="BR142" s="30">
        <v>42850</v>
      </c>
      <c r="BS142">
        <v>8</v>
      </c>
      <c r="BT142">
        <v>7</v>
      </c>
      <c r="BU142">
        <v>1</v>
      </c>
      <c r="BV142">
        <v>1</v>
      </c>
      <c r="BW142">
        <v>52</v>
      </c>
      <c r="BX142">
        <v>0</v>
      </c>
      <c r="BY142">
        <v>52</v>
      </c>
      <c r="BZ142">
        <v>72.667000000000002</v>
      </c>
      <c r="CA142">
        <v>5</v>
      </c>
      <c r="CB142">
        <v>1</v>
      </c>
      <c r="CC142">
        <v>2</v>
      </c>
      <c r="CD142">
        <v>25428</v>
      </c>
      <c r="CE142">
        <v>0</v>
      </c>
      <c r="CF142">
        <v>2</v>
      </c>
      <c r="CG142" t="s">
        <v>965</v>
      </c>
      <c r="CH142" s="30">
        <v>43952</v>
      </c>
    </row>
    <row r="143" spans="1:86" x14ac:dyDescent="0.25">
      <c r="A143">
        <v>505261</v>
      </c>
      <c r="B143" t="s">
        <v>458</v>
      </c>
      <c r="C143" t="s">
        <v>459</v>
      </c>
      <c r="D143" t="s">
        <v>460</v>
      </c>
      <c r="E143" t="s">
        <v>265</v>
      </c>
      <c r="F143">
        <v>98837</v>
      </c>
      <c r="G143">
        <v>5097657835</v>
      </c>
      <c r="H143">
        <v>120</v>
      </c>
      <c r="I143" t="s">
        <v>393</v>
      </c>
      <c r="J143" t="s">
        <v>429</v>
      </c>
      <c r="K143">
        <v>74</v>
      </c>
      <c r="L143">
        <v>66.8</v>
      </c>
      <c r="M143" t="s">
        <v>430</v>
      </c>
      <c r="N143" t="b">
        <v>0</v>
      </c>
      <c r="O143" t="s">
        <v>461</v>
      </c>
      <c r="P143" s="30">
        <v>29952</v>
      </c>
      <c r="Q143" t="b">
        <v>0</v>
      </c>
      <c r="S143" t="b">
        <v>0</v>
      </c>
      <c r="T143" t="b">
        <v>0</v>
      </c>
      <c r="U143" t="b">
        <v>0</v>
      </c>
      <c r="V143" t="s">
        <v>440</v>
      </c>
      <c r="W143" t="s">
        <v>433</v>
      </c>
      <c r="X143">
        <v>5</v>
      </c>
      <c r="Z143">
        <v>5</v>
      </c>
      <c r="AB143">
        <v>4</v>
      </c>
      <c r="AD143">
        <v>5</v>
      </c>
      <c r="AF143">
        <v>3</v>
      </c>
      <c r="AH143">
        <v>4</v>
      </c>
      <c r="AJ143">
        <v>5</v>
      </c>
      <c r="AN143">
        <v>2.55593</v>
      </c>
      <c r="AO143">
        <v>0.36992000000000003</v>
      </c>
      <c r="AP143">
        <v>0.85438000000000003</v>
      </c>
      <c r="AQ143">
        <v>1.2242999999999999</v>
      </c>
      <c r="AR143">
        <v>3.78023</v>
      </c>
      <c r="AS143">
        <v>1.634E-2</v>
      </c>
      <c r="AT143">
        <v>2.21644</v>
      </c>
      <c r="AU143">
        <v>0.64107000000000003</v>
      </c>
      <c r="AV143">
        <v>0.30325000000000002</v>
      </c>
      <c r="AW143">
        <v>3.1607599999999998</v>
      </c>
      <c r="AX143">
        <v>2.3966799999999999</v>
      </c>
      <c r="AY143">
        <v>0.43390000000000001</v>
      </c>
      <c r="AZ143">
        <v>1.0604100000000001</v>
      </c>
      <c r="BA143">
        <v>3.8351299999999999</v>
      </c>
      <c r="BB143" s="30">
        <v>43608</v>
      </c>
      <c r="BC143">
        <v>3</v>
      </c>
      <c r="BD143">
        <v>2</v>
      </c>
      <c r="BE143">
        <v>1</v>
      </c>
      <c r="BF143">
        <v>16</v>
      </c>
      <c r="BG143">
        <v>1</v>
      </c>
      <c r="BH143">
        <v>0</v>
      </c>
      <c r="BI143">
        <v>16</v>
      </c>
      <c r="BJ143" s="30">
        <v>43279</v>
      </c>
      <c r="BK143">
        <v>13</v>
      </c>
      <c r="BL143">
        <v>9</v>
      </c>
      <c r="BM143">
        <v>4</v>
      </c>
      <c r="BN143">
        <v>56</v>
      </c>
      <c r="BO143">
        <v>1</v>
      </c>
      <c r="BP143">
        <v>0</v>
      </c>
      <c r="BQ143">
        <v>56</v>
      </c>
      <c r="BR143" s="30">
        <v>42941</v>
      </c>
      <c r="BS143">
        <v>9</v>
      </c>
      <c r="BT143">
        <v>8</v>
      </c>
      <c r="BU143">
        <v>1</v>
      </c>
      <c r="BV143">
        <v>1</v>
      </c>
      <c r="BW143">
        <v>72</v>
      </c>
      <c r="BX143">
        <v>0</v>
      </c>
      <c r="BY143">
        <v>72</v>
      </c>
      <c r="BZ143">
        <v>38.667000000000002</v>
      </c>
      <c r="CA143">
        <v>4</v>
      </c>
      <c r="CB143">
        <v>1</v>
      </c>
      <c r="CC143">
        <v>0</v>
      </c>
      <c r="CD143">
        <v>0</v>
      </c>
      <c r="CE143">
        <v>0</v>
      </c>
      <c r="CF143">
        <v>0</v>
      </c>
      <c r="CG143" t="s">
        <v>462</v>
      </c>
      <c r="CH143" s="30">
        <v>43952</v>
      </c>
    </row>
    <row r="144" spans="1:86" x14ac:dyDescent="0.25">
      <c r="A144">
        <v>505263</v>
      </c>
      <c r="B144" t="s">
        <v>1131</v>
      </c>
      <c r="C144" t="s">
        <v>1132</v>
      </c>
      <c r="D144" t="s">
        <v>1133</v>
      </c>
      <c r="E144" t="s">
        <v>265</v>
      </c>
      <c r="F144">
        <v>98926</v>
      </c>
      <c r="G144">
        <v>5099254171</v>
      </c>
      <c r="H144">
        <v>180</v>
      </c>
      <c r="I144" t="s">
        <v>406</v>
      </c>
      <c r="J144" t="s">
        <v>429</v>
      </c>
      <c r="K144">
        <v>74</v>
      </c>
      <c r="L144">
        <v>59.6</v>
      </c>
      <c r="M144" t="s">
        <v>430</v>
      </c>
      <c r="N144" t="b">
        <v>0</v>
      </c>
      <c r="O144" t="s">
        <v>1134</v>
      </c>
      <c r="P144" s="30">
        <v>29941</v>
      </c>
      <c r="Q144" t="b">
        <v>1</v>
      </c>
      <c r="S144" t="b">
        <v>0</v>
      </c>
      <c r="T144" t="b">
        <v>0</v>
      </c>
      <c r="U144" t="b">
        <v>0</v>
      </c>
      <c r="V144" t="s">
        <v>1122</v>
      </c>
      <c r="W144" t="s">
        <v>433</v>
      </c>
      <c r="X144">
        <v>4</v>
      </c>
      <c r="Z144">
        <v>4</v>
      </c>
      <c r="AB144">
        <v>4</v>
      </c>
      <c r="AD144">
        <v>5</v>
      </c>
      <c r="AF144">
        <v>4</v>
      </c>
      <c r="AH144">
        <v>4</v>
      </c>
      <c r="AJ144">
        <v>4</v>
      </c>
      <c r="AN144">
        <v>2.2614200000000002</v>
      </c>
      <c r="AO144">
        <v>0.66903999999999997</v>
      </c>
      <c r="AP144">
        <v>0.84258</v>
      </c>
      <c r="AQ144">
        <v>1.51163</v>
      </c>
      <c r="AR144">
        <v>3.7730399999999999</v>
      </c>
      <c r="AS144">
        <v>7.7869999999999995E-2</v>
      </c>
      <c r="AT144">
        <v>2.0931799999999998</v>
      </c>
      <c r="AU144">
        <v>0.72123999999999999</v>
      </c>
      <c r="AV144">
        <v>0.34622999999999998</v>
      </c>
      <c r="AW144">
        <v>3.16066</v>
      </c>
      <c r="AX144">
        <v>2.2453799999999999</v>
      </c>
      <c r="AY144">
        <v>0.69752000000000003</v>
      </c>
      <c r="AZ144">
        <v>0.91596</v>
      </c>
      <c r="BA144">
        <v>3.82796</v>
      </c>
      <c r="BB144" s="30">
        <v>43816</v>
      </c>
      <c r="BC144">
        <v>7</v>
      </c>
      <c r="BD144">
        <v>4</v>
      </c>
      <c r="BE144">
        <v>3</v>
      </c>
      <c r="BF144">
        <v>32</v>
      </c>
      <c r="BG144">
        <v>1</v>
      </c>
      <c r="BH144">
        <v>0</v>
      </c>
      <c r="BI144">
        <v>32</v>
      </c>
      <c r="BJ144" s="30">
        <v>43384</v>
      </c>
      <c r="BK144">
        <v>11</v>
      </c>
      <c r="BL144">
        <v>9</v>
      </c>
      <c r="BM144">
        <v>2</v>
      </c>
      <c r="BN144">
        <v>56</v>
      </c>
      <c r="BO144">
        <v>1</v>
      </c>
      <c r="BP144">
        <v>0</v>
      </c>
      <c r="BQ144">
        <v>56</v>
      </c>
      <c r="BR144" s="30">
        <v>43087</v>
      </c>
      <c r="BS144">
        <v>15</v>
      </c>
      <c r="BT144">
        <v>9</v>
      </c>
      <c r="BU144">
        <v>6</v>
      </c>
      <c r="BV144">
        <v>1</v>
      </c>
      <c r="BW144">
        <v>76</v>
      </c>
      <c r="BX144">
        <v>0</v>
      </c>
      <c r="BY144">
        <v>76</v>
      </c>
      <c r="BZ144">
        <v>47.332999999999998</v>
      </c>
      <c r="CA144">
        <v>4</v>
      </c>
      <c r="CB144">
        <v>3</v>
      </c>
      <c r="CC144">
        <v>1</v>
      </c>
      <c r="CD144">
        <v>5000</v>
      </c>
      <c r="CE144">
        <v>0</v>
      </c>
      <c r="CF144">
        <v>1</v>
      </c>
      <c r="CG144" t="s">
        <v>1135</v>
      </c>
      <c r="CH144" s="30">
        <v>43952</v>
      </c>
    </row>
    <row r="145" spans="1:86" x14ac:dyDescent="0.25">
      <c r="A145">
        <v>505260</v>
      </c>
      <c r="B145" t="s">
        <v>1105</v>
      </c>
      <c r="C145" t="s">
        <v>1106</v>
      </c>
      <c r="D145" t="s">
        <v>612</v>
      </c>
      <c r="E145" t="s">
        <v>265</v>
      </c>
      <c r="F145">
        <v>98664</v>
      </c>
      <c r="G145">
        <v>3602545335</v>
      </c>
      <c r="H145">
        <v>50</v>
      </c>
      <c r="I145" t="s">
        <v>408</v>
      </c>
      <c r="J145" t="s">
        <v>429</v>
      </c>
      <c r="K145">
        <v>92</v>
      </c>
      <c r="L145">
        <v>34.799999999999997</v>
      </c>
      <c r="M145" t="s">
        <v>430</v>
      </c>
      <c r="N145" t="b">
        <v>0</v>
      </c>
      <c r="O145" t="s">
        <v>1107</v>
      </c>
      <c r="P145" s="30">
        <v>29875</v>
      </c>
      <c r="Q145" t="b">
        <v>0</v>
      </c>
      <c r="S145" t="b">
        <v>0</v>
      </c>
      <c r="T145" t="b">
        <v>0</v>
      </c>
      <c r="U145" t="b">
        <v>0</v>
      </c>
      <c r="V145" t="s">
        <v>432</v>
      </c>
      <c r="W145" t="s">
        <v>433</v>
      </c>
      <c r="X145">
        <v>1</v>
      </c>
      <c r="Z145">
        <v>1</v>
      </c>
      <c r="AB145">
        <v>1</v>
      </c>
      <c r="AD145">
        <v>1</v>
      </c>
      <c r="AF145">
        <v>1</v>
      </c>
      <c r="AH145">
        <v>5</v>
      </c>
      <c r="AJ145">
        <v>5</v>
      </c>
      <c r="AN145">
        <v>2.6062699999999999</v>
      </c>
      <c r="AO145">
        <v>1.1299999999999999</v>
      </c>
      <c r="AP145">
        <v>1.8501399999999999</v>
      </c>
      <c r="AQ145">
        <v>2.98014</v>
      </c>
      <c r="AR145">
        <v>5.5864099999999999</v>
      </c>
      <c r="AS145">
        <v>0.35082000000000002</v>
      </c>
      <c r="AT145">
        <v>2.3592300000000002</v>
      </c>
      <c r="AU145">
        <v>0.99756999999999996</v>
      </c>
      <c r="AV145">
        <v>0.53759999999999997</v>
      </c>
      <c r="AW145">
        <v>3.8944100000000001</v>
      </c>
      <c r="AX145">
        <v>2.29596</v>
      </c>
      <c r="AY145">
        <v>0.85175999999999996</v>
      </c>
      <c r="AZ145">
        <v>1.29532</v>
      </c>
      <c r="BA145">
        <v>4.5998599999999996</v>
      </c>
      <c r="BB145" s="30">
        <v>43718</v>
      </c>
      <c r="BC145">
        <v>45</v>
      </c>
      <c r="BD145">
        <v>31</v>
      </c>
      <c r="BE145">
        <v>16</v>
      </c>
      <c r="BF145">
        <v>462</v>
      </c>
      <c r="BG145">
        <v>1</v>
      </c>
      <c r="BH145">
        <v>0</v>
      </c>
      <c r="BI145">
        <v>462</v>
      </c>
      <c r="BJ145" s="30">
        <v>43419</v>
      </c>
      <c r="BK145">
        <v>16</v>
      </c>
      <c r="BL145">
        <v>15</v>
      </c>
      <c r="BM145">
        <v>2</v>
      </c>
      <c r="BN145">
        <v>199</v>
      </c>
      <c r="BO145">
        <v>1</v>
      </c>
      <c r="BP145">
        <v>0</v>
      </c>
      <c r="BQ145">
        <v>199</v>
      </c>
      <c r="BR145" s="30">
        <v>43032</v>
      </c>
      <c r="BS145">
        <v>14</v>
      </c>
      <c r="BT145">
        <v>11</v>
      </c>
      <c r="BU145">
        <v>3</v>
      </c>
      <c r="BV145">
        <v>1</v>
      </c>
      <c r="BW145">
        <v>112</v>
      </c>
      <c r="BX145">
        <v>0</v>
      </c>
      <c r="BY145">
        <v>112</v>
      </c>
      <c r="BZ145">
        <v>316</v>
      </c>
      <c r="CA145">
        <v>9</v>
      </c>
      <c r="CB145">
        <v>16</v>
      </c>
      <c r="CC145">
        <v>4</v>
      </c>
      <c r="CD145">
        <v>51701</v>
      </c>
      <c r="CE145">
        <v>1</v>
      </c>
      <c r="CF145">
        <v>5</v>
      </c>
      <c r="CG145" t="s">
        <v>1108</v>
      </c>
      <c r="CH145" s="30">
        <v>43952</v>
      </c>
    </row>
    <row r="146" spans="1:86" x14ac:dyDescent="0.25">
      <c r="A146">
        <v>505257</v>
      </c>
      <c r="B146" t="s">
        <v>971</v>
      </c>
      <c r="C146" t="s">
        <v>972</v>
      </c>
      <c r="D146" t="s">
        <v>528</v>
      </c>
      <c r="E146" t="s">
        <v>265</v>
      </c>
      <c r="F146">
        <v>99202</v>
      </c>
      <c r="G146">
        <v>5095352071</v>
      </c>
      <c r="H146">
        <v>310</v>
      </c>
      <c r="I146" t="s">
        <v>396</v>
      </c>
      <c r="J146" t="s">
        <v>429</v>
      </c>
      <c r="K146">
        <v>85</v>
      </c>
      <c r="L146">
        <v>63.4</v>
      </c>
      <c r="M146" t="s">
        <v>430</v>
      </c>
      <c r="N146" t="b">
        <v>0</v>
      </c>
      <c r="O146" t="s">
        <v>973</v>
      </c>
      <c r="P146" s="30">
        <v>29830</v>
      </c>
      <c r="Q146" t="b">
        <v>0</v>
      </c>
      <c r="S146" t="b">
        <v>0</v>
      </c>
      <c r="T146" t="b">
        <v>0</v>
      </c>
      <c r="U146" t="b">
        <v>0</v>
      </c>
      <c r="V146" t="s">
        <v>440</v>
      </c>
      <c r="W146" t="s">
        <v>433</v>
      </c>
      <c r="X146">
        <v>4</v>
      </c>
      <c r="Z146">
        <v>2</v>
      </c>
      <c r="AB146">
        <v>5</v>
      </c>
      <c r="AD146">
        <v>5</v>
      </c>
      <c r="AF146">
        <v>4</v>
      </c>
      <c r="AH146">
        <v>4</v>
      </c>
      <c r="AJ146">
        <v>4</v>
      </c>
      <c r="AN146">
        <v>2.0938599999999998</v>
      </c>
      <c r="AO146">
        <v>0.81186999999999998</v>
      </c>
      <c r="AP146">
        <v>0.91662999999999994</v>
      </c>
      <c r="AQ146">
        <v>1.7284999999999999</v>
      </c>
      <c r="AR146">
        <v>3.8223600000000002</v>
      </c>
      <c r="AS146">
        <v>0.12291000000000001</v>
      </c>
      <c r="AT146">
        <v>2.1560199999999998</v>
      </c>
      <c r="AU146">
        <v>0.74934000000000001</v>
      </c>
      <c r="AV146">
        <v>0.36179</v>
      </c>
      <c r="AW146">
        <v>3.2671600000000001</v>
      </c>
      <c r="AX146">
        <v>2.0184199999999999</v>
      </c>
      <c r="AY146">
        <v>0.81467999999999996</v>
      </c>
      <c r="AZ146">
        <v>0.9536</v>
      </c>
      <c r="BA146">
        <v>3.7515900000000002</v>
      </c>
      <c r="BB146" s="30">
        <v>43767</v>
      </c>
      <c r="BC146">
        <v>41</v>
      </c>
      <c r="BD146">
        <v>33</v>
      </c>
      <c r="BE146">
        <v>8</v>
      </c>
      <c r="BF146">
        <v>284</v>
      </c>
      <c r="BG146">
        <v>1</v>
      </c>
      <c r="BH146">
        <v>0</v>
      </c>
      <c r="BI146">
        <v>284</v>
      </c>
      <c r="BJ146" s="30">
        <v>43322</v>
      </c>
      <c r="BK146">
        <v>30</v>
      </c>
      <c r="BL146">
        <v>23</v>
      </c>
      <c r="BM146">
        <v>10</v>
      </c>
      <c r="BN146">
        <v>168</v>
      </c>
      <c r="BO146">
        <v>1</v>
      </c>
      <c r="BP146">
        <v>0</v>
      </c>
      <c r="BQ146">
        <v>168</v>
      </c>
      <c r="BR146" s="30">
        <v>42933</v>
      </c>
      <c r="BS146">
        <v>19</v>
      </c>
      <c r="BT146">
        <v>15</v>
      </c>
      <c r="BU146">
        <v>6</v>
      </c>
      <c r="BV146">
        <v>1</v>
      </c>
      <c r="BW146">
        <v>124</v>
      </c>
      <c r="BX146">
        <v>0</v>
      </c>
      <c r="BY146">
        <v>124</v>
      </c>
      <c r="BZ146">
        <v>218.667</v>
      </c>
      <c r="CA146">
        <v>7</v>
      </c>
      <c r="CB146">
        <v>13</v>
      </c>
      <c r="CC146">
        <v>3</v>
      </c>
      <c r="CD146">
        <v>69038</v>
      </c>
      <c r="CE146">
        <v>0</v>
      </c>
      <c r="CF146">
        <v>3</v>
      </c>
      <c r="CG146" t="s">
        <v>974</v>
      </c>
      <c r="CH146" s="30">
        <v>43952</v>
      </c>
    </row>
    <row r="147" spans="1:86" x14ac:dyDescent="0.25">
      <c r="A147">
        <v>505027</v>
      </c>
      <c r="B147" t="s">
        <v>580</v>
      </c>
      <c r="C147" t="s">
        <v>581</v>
      </c>
      <c r="D147" t="s">
        <v>444</v>
      </c>
      <c r="E147" t="s">
        <v>265</v>
      </c>
      <c r="F147">
        <v>98103</v>
      </c>
      <c r="G147">
        <v>2065259666</v>
      </c>
      <c r="H147">
        <v>160</v>
      </c>
      <c r="I147" t="s">
        <v>390</v>
      </c>
      <c r="J147" t="s">
        <v>475</v>
      </c>
      <c r="K147">
        <v>44</v>
      </c>
      <c r="L147">
        <v>29.1</v>
      </c>
      <c r="M147" t="s">
        <v>430</v>
      </c>
      <c r="N147" t="b">
        <v>0</v>
      </c>
      <c r="O147" t="s">
        <v>582</v>
      </c>
      <c r="P147" s="30">
        <v>29816</v>
      </c>
      <c r="Q147" t="b">
        <v>1</v>
      </c>
      <c r="S147" t="b">
        <v>0</v>
      </c>
      <c r="T147" t="b">
        <v>0</v>
      </c>
      <c r="U147" t="b">
        <v>0</v>
      </c>
      <c r="V147" t="s">
        <v>440</v>
      </c>
      <c r="W147" t="s">
        <v>433</v>
      </c>
      <c r="X147">
        <v>5</v>
      </c>
      <c r="Z147">
        <v>3</v>
      </c>
      <c r="AB147">
        <v>5</v>
      </c>
      <c r="AD147">
        <v>5</v>
      </c>
      <c r="AF147">
        <v>5</v>
      </c>
      <c r="AH147">
        <v>5</v>
      </c>
      <c r="AJ147">
        <v>5</v>
      </c>
      <c r="AN147">
        <v>3.2471800000000002</v>
      </c>
      <c r="AO147">
        <v>0.74219000000000002</v>
      </c>
      <c r="AP147">
        <v>1.1944999999999999</v>
      </c>
      <c r="AQ147">
        <v>1.93669</v>
      </c>
      <c r="AR147">
        <v>5.1838600000000001</v>
      </c>
      <c r="AS147">
        <v>0.12213</v>
      </c>
      <c r="AT147">
        <v>2.1663700000000001</v>
      </c>
      <c r="AU147">
        <v>0.76576</v>
      </c>
      <c r="AV147">
        <v>0.36427999999999999</v>
      </c>
      <c r="AW147">
        <v>3.2964199999999999</v>
      </c>
      <c r="AX147">
        <v>3.1152199999999999</v>
      </c>
      <c r="AY147">
        <v>0.72879000000000005</v>
      </c>
      <c r="AZ147">
        <v>1.23417</v>
      </c>
      <c r="BA147">
        <v>5.0427200000000001</v>
      </c>
      <c r="BB147" s="30">
        <v>43683</v>
      </c>
      <c r="BC147">
        <v>8</v>
      </c>
      <c r="BD147">
        <v>6</v>
      </c>
      <c r="BE147">
        <v>2</v>
      </c>
      <c r="BF147">
        <v>40</v>
      </c>
      <c r="BG147">
        <v>1</v>
      </c>
      <c r="BH147">
        <v>0</v>
      </c>
      <c r="BI147">
        <v>40</v>
      </c>
      <c r="BJ147" s="30">
        <v>43294</v>
      </c>
      <c r="BK147">
        <v>20</v>
      </c>
      <c r="BL147">
        <v>18</v>
      </c>
      <c r="BM147">
        <v>7</v>
      </c>
      <c r="BN147">
        <v>227</v>
      </c>
      <c r="BO147">
        <v>1</v>
      </c>
      <c r="BP147">
        <v>0</v>
      </c>
      <c r="BQ147">
        <v>227</v>
      </c>
      <c r="BR147" s="30">
        <v>42894</v>
      </c>
      <c r="BS147">
        <v>14</v>
      </c>
      <c r="BT147">
        <v>13</v>
      </c>
      <c r="BU147">
        <v>1</v>
      </c>
      <c r="BV147">
        <v>1</v>
      </c>
      <c r="BW147">
        <v>128</v>
      </c>
      <c r="BX147">
        <v>0</v>
      </c>
      <c r="BY147">
        <v>128</v>
      </c>
      <c r="BZ147">
        <v>117</v>
      </c>
      <c r="CA147">
        <v>3</v>
      </c>
      <c r="CB147">
        <v>3</v>
      </c>
      <c r="CC147">
        <v>1</v>
      </c>
      <c r="CD147">
        <v>10000</v>
      </c>
      <c r="CE147">
        <v>0</v>
      </c>
      <c r="CF147">
        <v>1</v>
      </c>
      <c r="CG147" t="s">
        <v>583</v>
      </c>
      <c r="CH147" s="30">
        <v>43952</v>
      </c>
    </row>
    <row r="148" spans="1:86" x14ac:dyDescent="0.25">
      <c r="A148">
        <v>505255</v>
      </c>
      <c r="B148" t="s">
        <v>711</v>
      </c>
      <c r="C148" t="s">
        <v>712</v>
      </c>
      <c r="D148" t="s">
        <v>713</v>
      </c>
      <c r="E148" t="s">
        <v>265</v>
      </c>
      <c r="F148">
        <v>99344</v>
      </c>
      <c r="G148">
        <v>5094889609</v>
      </c>
      <c r="H148">
        <v>0</v>
      </c>
      <c r="I148" t="s">
        <v>395</v>
      </c>
      <c r="J148" t="s">
        <v>429</v>
      </c>
      <c r="K148">
        <v>39</v>
      </c>
      <c r="L148">
        <v>24.2</v>
      </c>
      <c r="M148" t="s">
        <v>430</v>
      </c>
      <c r="N148" t="b">
        <v>0</v>
      </c>
      <c r="O148" t="s">
        <v>714</v>
      </c>
      <c r="P148" s="30">
        <v>29556</v>
      </c>
      <c r="Q148" t="b">
        <v>0</v>
      </c>
      <c r="S148" t="b">
        <v>0</v>
      </c>
      <c r="T148" t="b">
        <v>0</v>
      </c>
      <c r="U148" t="b">
        <v>0</v>
      </c>
      <c r="V148" t="s">
        <v>440</v>
      </c>
      <c r="W148" t="s">
        <v>433</v>
      </c>
      <c r="X148">
        <v>5</v>
      </c>
      <c r="Z148">
        <v>4</v>
      </c>
      <c r="AB148">
        <v>2</v>
      </c>
      <c r="AD148">
        <v>2</v>
      </c>
      <c r="AF148">
        <v>2</v>
      </c>
      <c r="AH148">
        <v>5</v>
      </c>
      <c r="AJ148">
        <v>5</v>
      </c>
      <c r="AN148">
        <v>2.7195200000000002</v>
      </c>
      <c r="AO148">
        <v>0.38695000000000002</v>
      </c>
      <c r="AP148">
        <v>1.04664</v>
      </c>
      <c r="AQ148">
        <v>1.4335899999999999</v>
      </c>
      <c r="AR148">
        <v>4.1531099999999999</v>
      </c>
      <c r="AS148">
        <v>2.0070000000000001E-2</v>
      </c>
      <c r="AT148">
        <v>2.1817899999999999</v>
      </c>
      <c r="AU148">
        <v>0.7359</v>
      </c>
      <c r="AV148">
        <v>0.32684999999999997</v>
      </c>
      <c r="AW148">
        <v>3.2445400000000002</v>
      </c>
      <c r="AX148">
        <v>2.59057</v>
      </c>
      <c r="AY148">
        <v>0.39539000000000002</v>
      </c>
      <c r="AZ148">
        <v>1.2052700000000001</v>
      </c>
      <c r="BA148">
        <v>4.1046199999999997</v>
      </c>
      <c r="BB148" s="30">
        <v>43875</v>
      </c>
      <c r="BC148">
        <v>7</v>
      </c>
      <c r="BD148">
        <v>4</v>
      </c>
      <c r="BE148">
        <v>3</v>
      </c>
      <c r="BF148">
        <v>44</v>
      </c>
      <c r="BG148">
        <v>1</v>
      </c>
      <c r="BH148">
        <v>0</v>
      </c>
      <c r="BI148">
        <v>44</v>
      </c>
      <c r="BJ148" s="30">
        <v>43588</v>
      </c>
      <c r="BK148">
        <v>13</v>
      </c>
      <c r="BL148">
        <v>12</v>
      </c>
      <c r="BM148">
        <v>2</v>
      </c>
      <c r="BN148">
        <v>88</v>
      </c>
      <c r="BO148">
        <v>1</v>
      </c>
      <c r="BP148">
        <v>0</v>
      </c>
      <c r="BQ148">
        <v>88</v>
      </c>
      <c r="BR148" s="30">
        <v>43278</v>
      </c>
      <c r="BS148">
        <v>18</v>
      </c>
      <c r="BT148">
        <v>9</v>
      </c>
      <c r="BU148">
        <v>9</v>
      </c>
      <c r="BV148">
        <v>1</v>
      </c>
      <c r="BW148">
        <v>104</v>
      </c>
      <c r="BX148">
        <v>0</v>
      </c>
      <c r="BY148">
        <v>104</v>
      </c>
      <c r="BZ148">
        <v>68.667000000000002</v>
      </c>
      <c r="CA148">
        <v>3</v>
      </c>
      <c r="CB148">
        <v>1</v>
      </c>
      <c r="CC148">
        <v>1</v>
      </c>
      <c r="CD148">
        <v>10043</v>
      </c>
      <c r="CE148">
        <v>0</v>
      </c>
      <c r="CF148">
        <v>1</v>
      </c>
      <c r="CG148" t="s">
        <v>715</v>
      </c>
      <c r="CH148" s="30">
        <v>43952</v>
      </c>
    </row>
    <row r="149" spans="1:86" x14ac:dyDescent="0.25">
      <c r="A149">
        <v>505254</v>
      </c>
      <c r="B149" t="s">
        <v>627</v>
      </c>
      <c r="C149" t="s">
        <v>628</v>
      </c>
      <c r="D149" t="s">
        <v>629</v>
      </c>
      <c r="E149" t="s">
        <v>265</v>
      </c>
      <c r="F149">
        <v>98503</v>
      </c>
      <c r="G149">
        <v>3604911765</v>
      </c>
      <c r="H149">
        <v>330</v>
      </c>
      <c r="I149" t="s">
        <v>389</v>
      </c>
      <c r="J149" t="s">
        <v>429</v>
      </c>
      <c r="K149">
        <v>96</v>
      </c>
      <c r="L149">
        <v>78.8</v>
      </c>
      <c r="M149" t="s">
        <v>430</v>
      </c>
      <c r="N149" t="b">
        <v>0</v>
      </c>
      <c r="O149" t="s">
        <v>502</v>
      </c>
      <c r="P149" s="30">
        <v>29312</v>
      </c>
      <c r="Q149" t="b">
        <v>1</v>
      </c>
      <c r="S149" t="b">
        <v>0</v>
      </c>
      <c r="T149" t="b">
        <v>0</v>
      </c>
      <c r="U149" t="b">
        <v>0</v>
      </c>
      <c r="V149" t="s">
        <v>440</v>
      </c>
      <c r="W149" t="s">
        <v>433</v>
      </c>
      <c r="X149">
        <v>4</v>
      </c>
      <c r="Z149">
        <v>4</v>
      </c>
      <c r="AB149">
        <v>3</v>
      </c>
      <c r="AD149">
        <v>3</v>
      </c>
      <c r="AF149">
        <v>4</v>
      </c>
      <c r="AH149">
        <v>3</v>
      </c>
      <c r="AJ149">
        <v>3</v>
      </c>
      <c r="AN149">
        <v>2.1928899999999998</v>
      </c>
      <c r="AO149">
        <v>0.88232999999999995</v>
      </c>
      <c r="AP149">
        <v>0.42664000000000002</v>
      </c>
      <c r="AQ149">
        <v>1.30897</v>
      </c>
      <c r="AR149">
        <v>3.5018699999999998</v>
      </c>
      <c r="AS149">
        <v>2.0600000000000002E-3</v>
      </c>
      <c r="AT149">
        <v>2.2274799999999999</v>
      </c>
      <c r="AU149">
        <v>0.67212000000000005</v>
      </c>
      <c r="AV149">
        <v>0.28789999999999999</v>
      </c>
      <c r="AW149">
        <v>3.1875</v>
      </c>
      <c r="AX149">
        <v>2.0460600000000002</v>
      </c>
      <c r="AY149">
        <v>0.98712</v>
      </c>
      <c r="AZ149">
        <v>0.55776000000000003</v>
      </c>
      <c r="BA149">
        <v>3.5229200000000001</v>
      </c>
      <c r="BB149" s="30">
        <v>43509</v>
      </c>
      <c r="BC149">
        <v>17</v>
      </c>
      <c r="BD149">
        <v>16</v>
      </c>
      <c r="BE149">
        <v>1</v>
      </c>
      <c r="BF149">
        <v>100</v>
      </c>
      <c r="BG149">
        <v>1</v>
      </c>
      <c r="BH149">
        <v>0</v>
      </c>
      <c r="BI149">
        <v>100</v>
      </c>
      <c r="BJ149" s="30">
        <v>43182</v>
      </c>
      <c r="BK149">
        <v>6</v>
      </c>
      <c r="BL149">
        <v>6</v>
      </c>
      <c r="BM149">
        <v>1</v>
      </c>
      <c r="BN149">
        <v>36</v>
      </c>
      <c r="BO149">
        <v>1</v>
      </c>
      <c r="BP149">
        <v>0</v>
      </c>
      <c r="BQ149">
        <v>36</v>
      </c>
      <c r="BR149" s="30">
        <v>42852</v>
      </c>
      <c r="BS149">
        <v>7</v>
      </c>
      <c r="BT149">
        <v>5</v>
      </c>
      <c r="BU149">
        <v>2</v>
      </c>
      <c r="BV149">
        <v>1</v>
      </c>
      <c r="BW149">
        <v>36</v>
      </c>
      <c r="BX149">
        <v>0</v>
      </c>
      <c r="BY149">
        <v>36</v>
      </c>
      <c r="BZ149">
        <v>68</v>
      </c>
      <c r="CA149">
        <v>1</v>
      </c>
      <c r="CB149">
        <v>2</v>
      </c>
      <c r="CC149">
        <v>1</v>
      </c>
      <c r="CD149">
        <v>6633</v>
      </c>
      <c r="CE149">
        <v>0</v>
      </c>
      <c r="CF149">
        <v>1</v>
      </c>
      <c r="CG149" t="s">
        <v>630</v>
      </c>
      <c r="CH149" s="30">
        <v>43952</v>
      </c>
    </row>
    <row r="150" spans="1:86" x14ac:dyDescent="0.25">
      <c r="A150">
        <v>505230</v>
      </c>
      <c r="B150" t="s">
        <v>1156</v>
      </c>
      <c r="C150" t="s">
        <v>1157</v>
      </c>
      <c r="D150" t="s">
        <v>620</v>
      </c>
      <c r="E150" t="s">
        <v>265</v>
      </c>
      <c r="F150">
        <v>98584</v>
      </c>
      <c r="G150">
        <v>3604261651</v>
      </c>
      <c r="H150">
        <v>220</v>
      </c>
      <c r="I150" t="s">
        <v>411</v>
      </c>
      <c r="J150" t="s">
        <v>429</v>
      </c>
      <c r="K150">
        <v>135</v>
      </c>
      <c r="L150">
        <v>92.1</v>
      </c>
      <c r="M150" t="s">
        <v>430</v>
      </c>
      <c r="N150" t="b">
        <v>0</v>
      </c>
      <c r="O150" t="s">
        <v>1158</v>
      </c>
      <c r="P150" s="30">
        <v>29221</v>
      </c>
      <c r="Q150" t="b">
        <v>0</v>
      </c>
      <c r="S150" t="b">
        <v>0</v>
      </c>
      <c r="T150" t="b">
        <v>0</v>
      </c>
      <c r="U150" t="b">
        <v>0</v>
      </c>
      <c r="V150" t="s">
        <v>440</v>
      </c>
      <c r="W150" t="s">
        <v>433</v>
      </c>
      <c r="X150">
        <v>2</v>
      </c>
      <c r="Z150">
        <v>2</v>
      </c>
      <c r="AB150">
        <v>4</v>
      </c>
      <c r="AD150">
        <v>2</v>
      </c>
      <c r="AF150">
        <v>5</v>
      </c>
      <c r="AH150">
        <v>3</v>
      </c>
      <c r="AJ150">
        <v>3</v>
      </c>
      <c r="AN150">
        <v>2.13748</v>
      </c>
      <c r="AO150">
        <v>0.85523000000000005</v>
      </c>
      <c r="AP150">
        <v>0.46238000000000001</v>
      </c>
      <c r="AQ150">
        <v>1.3176099999999999</v>
      </c>
      <c r="AR150">
        <v>3.4550900000000002</v>
      </c>
      <c r="AS150">
        <v>3.918E-2</v>
      </c>
      <c r="AT150">
        <v>2.0367000000000002</v>
      </c>
      <c r="AU150">
        <v>0.68323999999999996</v>
      </c>
      <c r="AV150">
        <v>0.32872000000000001</v>
      </c>
      <c r="AW150">
        <v>3.0486599999999999</v>
      </c>
      <c r="AX150">
        <v>2.1811799999999999</v>
      </c>
      <c r="AY150">
        <v>0.94121999999999995</v>
      </c>
      <c r="AZ150">
        <v>0.52942</v>
      </c>
      <c r="BA150">
        <v>3.63415</v>
      </c>
      <c r="BB150" s="30">
        <v>43851</v>
      </c>
      <c r="BC150">
        <v>30</v>
      </c>
      <c r="BD150">
        <v>26</v>
      </c>
      <c r="BE150">
        <v>4</v>
      </c>
      <c r="BF150">
        <v>258</v>
      </c>
      <c r="BG150">
        <v>0</v>
      </c>
      <c r="BH150">
        <v>0</v>
      </c>
      <c r="BI150">
        <v>258</v>
      </c>
      <c r="BJ150" s="30">
        <v>43524</v>
      </c>
      <c r="BK150">
        <v>25</v>
      </c>
      <c r="BL150">
        <v>21</v>
      </c>
      <c r="BM150">
        <v>4</v>
      </c>
      <c r="BN150">
        <v>184</v>
      </c>
      <c r="BO150">
        <v>1</v>
      </c>
      <c r="BP150">
        <v>0</v>
      </c>
      <c r="BQ150">
        <v>184</v>
      </c>
      <c r="BR150" s="30">
        <v>43201</v>
      </c>
      <c r="BS150">
        <v>24</v>
      </c>
      <c r="BT150">
        <v>18</v>
      </c>
      <c r="BU150">
        <v>6</v>
      </c>
      <c r="BV150">
        <v>1</v>
      </c>
      <c r="BW150">
        <v>168</v>
      </c>
      <c r="BX150">
        <v>0</v>
      </c>
      <c r="BY150">
        <v>168</v>
      </c>
      <c r="BZ150">
        <v>218.333</v>
      </c>
      <c r="CA150">
        <v>5</v>
      </c>
      <c r="CB150">
        <v>15</v>
      </c>
      <c r="CC150">
        <v>3</v>
      </c>
      <c r="CD150">
        <v>86551</v>
      </c>
      <c r="CE150">
        <v>0</v>
      </c>
      <c r="CF150">
        <v>3</v>
      </c>
      <c r="CG150" t="s">
        <v>1159</v>
      </c>
      <c r="CH150" s="30">
        <v>43952</v>
      </c>
    </row>
    <row r="151" spans="1:86" x14ac:dyDescent="0.25">
      <c r="A151">
        <v>505246</v>
      </c>
      <c r="B151" t="s">
        <v>783</v>
      </c>
      <c r="C151" t="s">
        <v>784</v>
      </c>
      <c r="D151" t="s">
        <v>785</v>
      </c>
      <c r="E151" t="s">
        <v>265</v>
      </c>
      <c r="F151">
        <v>99163</v>
      </c>
      <c r="G151">
        <v>5093321566</v>
      </c>
      <c r="H151">
        <v>370</v>
      </c>
      <c r="I151" t="s">
        <v>420</v>
      </c>
      <c r="J151" t="s">
        <v>429</v>
      </c>
      <c r="K151">
        <v>48</v>
      </c>
      <c r="L151">
        <v>25.4</v>
      </c>
      <c r="M151" t="s">
        <v>430</v>
      </c>
      <c r="N151" t="b">
        <v>0</v>
      </c>
      <c r="O151" t="s">
        <v>786</v>
      </c>
      <c r="P151" s="30">
        <v>29099</v>
      </c>
      <c r="Q151" t="b">
        <v>0</v>
      </c>
      <c r="S151" t="b">
        <v>0</v>
      </c>
      <c r="T151" t="b">
        <v>0</v>
      </c>
      <c r="U151" t="b">
        <v>0</v>
      </c>
      <c r="V151" t="s">
        <v>440</v>
      </c>
      <c r="W151" t="s">
        <v>433</v>
      </c>
      <c r="X151">
        <v>5</v>
      </c>
      <c r="Z151">
        <v>3</v>
      </c>
      <c r="AB151">
        <v>5</v>
      </c>
      <c r="AD151">
        <v>5</v>
      </c>
      <c r="AF151">
        <v>5</v>
      </c>
      <c r="AH151">
        <v>4</v>
      </c>
      <c r="AJ151">
        <v>5</v>
      </c>
      <c r="AN151">
        <v>2.37276</v>
      </c>
      <c r="AO151">
        <v>0.35747000000000001</v>
      </c>
      <c r="AP151">
        <v>1.12697</v>
      </c>
      <c r="AQ151">
        <v>1.48444</v>
      </c>
      <c r="AR151">
        <v>3.8571900000000001</v>
      </c>
      <c r="AS151">
        <v>6.7879999999999996E-2</v>
      </c>
      <c r="AT151">
        <v>2.2861600000000002</v>
      </c>
      <c r="AU151">
        <v>0.80557000000000001</v>
      </c>
      <c r="AV151">
        <v>0.35903000000000002</v>
      </c>
      <c r="AW151">
        <v>3.4507599999999998</v>
      </c>
      <c r="AX151">
        <v>2.15706</v>
      </c>
      <c r="AY151">
        <v>0.33367000000000002</v>
      </c>
      <c r="AZ151">
        <v>1.18146</v>
      </c>
      <c r="BA151">
        <v>3.5843500000000001</v>
      </c>
      <c r="BB151" s="30">
        <v>43728</v>
      </c>
      <c r="BC151">
        <v>8</v>
      </c>
      <c r="BD151">
        <v>8</v>
      </c>
      <c r="BE151">
        <v>0</v>
      </c>
      <c r="BF151">
        <v>32</v>
      </c>
      <c r="BG151">
        <v>1</v>
      </c>
      <c r="BH151">
        <v>0</v>
      </c>
      <c r="BI151">
        <v>32</v>
      </c>
      <c r="BJ151" s="30">
        <v>43308</v>
      </c>
      <c r="BK151">
        <v>18</v>
      </c>
      <c r="BL151">
        <v>14</v>
      </c>
      <c r="BM151">
        <v>5</v>
      </c>
      <c r="BN151">
        <v>195</v>
      </c>
      <c r="BO151">
        <v>1</v>
      </c>
      <c r="BP151">
        <v>0</v>
      </c>
      <c r="BQ151">
        <v>195</v>
      </c>
      <c r="BR151" s="30">
        <v>43000</v>
      </c>
      <c r="BS151">
        <v>7</v>
      </c>
      <c r="BT151">
        <v>0</v>
      </c>
      <c r="BU151">
        <v>7</v>
      </c>
      <c r="BV151">
        <v>0</v>
      </c>
      <c r="BW151">
        <v>99</v>
      </c>
      <c r="BX151">
        <v>0</v>
      </c>
      <c r="BY151">
        <v>99</v>
      </c>
      <c r="BZ151">
        <v>97.5</v>
      </c>
      <c r="CA151">
        <v>5</v>
      </c>
      <c r="CB151">
        <v>1</v>
      </c>
      <c r="CC151">
        <v>2</v>
      </c>
      <c r="CD151">
        <v>56008</v>
      </c>
      <c r="CE151">
        <v>0</v>
      </c>
      <c r="CF151">
        <v>2</v>
      </c>
      <c r="CH151" s="30">
        <v>43952</v>
      </c>
    </row>
    <row r="152" spans="1:86" x14ac:dyDescent="0.25">
      <c r="A152">
        <v>505210</v>
      </c>
      <c r="B152" t="s">
        <v>851</v>
      </c>
      <c r="C152" t="s">
        <v>852</v>
      </c>
      <c r="D152" t="s">
        <v>692</v>
      </c>
      <c r="E152" t="s">
        <v>265</v>
      </c>
      <c r="F152">
        <v>98366</v>
      </c>
      <c r="G152">
        <v>3608768035</v>
      </c>
      <c r="H152">
        <v>170</v>
      </c>
      <c r="I152" t="s">
        <v>400</v>
      </c>
      <c r="J152" t="s">
        <v>429</v>
      </c>
      <c r="K152">
        <v>125</v>
      </c>
      <c r="L152">
        <v>86.8</v>
      </c>
      <c r="M152" t="s">
        <v>430</v>
      </c>
      <c r="N152" t="b">
        <v>0</v>
      </c>
      <c r="O152" t="s">
        <v>853</v>
      </c>
      <c r="P152" s="30">
        <v>29068</v>
      </c>
      <c r="Q152" t="b">
        <v>0</v>
      </c>
      <c r="S152" t="b">
        <v>0</v>
      </c>
      <c r="T152" t="b">
        <v>0</v>
      </c>
      <c r="U152" t="b">
        <v>0</v>
      </c>
      <c r="V152" t="s">
        <v>440</v>
      </c>
      <c r="W152" t="s">
        <v>433</v>
      </c>
      <c r="X152">
        <v>2</v>
      </c>
      <c r="Z152">
        <v>2</v>
      </c>
      <c r="AB152">
        <v>4</v>
      </c>
      <c r="AD152">
        <v>4</v>
      </c>
      <c r="AF152">
        <v>4</v>
      </c>
      <c r="AH152">
        <v>2</v>
      </c>
      <c r="AJ152">
        <v>2</v>
      </c>
      <c r="AN152">
        <v>2.1073</v>
      </c>
      <c r="AO152">
        <v>1.2688699999999999</v>
      </c>
      <c r="AP152">
        <v>0.39294000000000001</v>
      </c>
      <c r="AQ152">
        <v>1.66181</v>
      </c>
      <c r="AR152">
        <v>3.76911</v>
      </c>
      <c r="AS152">
        <v>0.11171</v>
      </c>
      <c r="AT152">
        <v>2.0050500000000002</v>
      </c>
      <c r="AU152">
        <v>0.69843999999999995</v>
      </c>
      <c r="AV152">
        <v>0.32017000000000001</v>
      </c>
      <c r="AW152">
        <v>3.02366</v>
      </c>
      <c r="AX152">
        <v>2.1843300000000001</v>
      </c>
      <c r="AY152">
        <v>1.36608</v>
      </c>
      <c r="AZ152">
        <v>0.46192</v>
      </c>
      <c r="BA152">
        <v>3.9972300000000001</v>
      </c>
      <c r="BB152" s="30">
        <v>43495</v>
      </c>
      <c r="BC152">
        <v>18</v>
      </c>
      <c r="BD152">
        <v>15</v>
      </c>
      <c r="BE152">
        <v>6</v>
      </c>
      <c r="BF152">
        <v>92</v>
      </c>
      <c r="BG152">
        <v>2</v>
      </c>
      <c r="BH152">
        <v>46</v>
      </c>
      <c r="BI152">
        <v>138</v>
      </c>
      <c r="BJ152" s="30">
        <v>43059</v>
      </c>
      <c r="BK152">
        <v>5</v>
      </c>
      <c r="BL152">
        <v>5</v>
      </c>
      <c r="BM152">
        <v>0</v>
      </c>
      <c r="BN152">
        <v>24</v>
      </c>
      <c r="BO152">
        <v>1</v>
      </c>
      <c r="BP152">
        <v>0</v>
      </c>
      <c r="BQ152">
        <v>24</v>
      </c>
      <c r="BR152" s="30">
        <v>42655</v>
      </c>
      <c r="BS152">
        <v>19</v>
      </c>
      <c r="BT152">
        <v>19</v>
      </c>
      <c r="BU152">
        <v>0</v>
      </c>
      <c r="BV152">
        <v>1</v>
      </c>
      <c r="BW152">
        <v>633</v>
      </c>
      <c r="BX152">
        <v>0</v>
      </c>
      <c r="BY152">
        <v>633</v>
      </c>
      <c r="BZ152">
        <v>182.5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 t="s">
        <v>854</v>
      </c>
      <c r="CH152" s="30">
        <v>43952</v>
      </c>
    </row>
    <row r="153" spans="1:86" x14ac:dyDescent="0.25">
      <c r="A153">
        <v>505070</v>
      </c>
      <c r="B153" t="s">
        <v>738</v>
      </c>
      <c r="C153" t="s">
        <v>739</v>
      </c>
      <c r="D153" t="s">
        <v>682</v>
      </c>
      <c r="E153" t="s">
        <v>265</v>
      </c>
      <c r="F153">
        <v>99352</v>
      </c>
      <c r="G153">
        <v>5099431117</v>
      </c>
      <c r="H153">
        <v>20</v>
      </c>
      <c r="I153" t="s">
        <v>405</v>
      </c>
      <c r="J153" t="s">
        <v>451</v>
      </c>
      <c r="K153">
        <v>104</v>
      </c>
      <c r="L153">
        <v>49.7</v>
      </c>
      <c r="M153" t="s">
        <v>430</v>
      </c>
      <c r="N153" t="b">
        <v>0</v>
      </c>
      <c r="O153" t="s">
        <v>740</v>
      </c>
      <c r="P153" s="30">
        <v>29046</v>
      </c>
      <c r="Q153" t="b">
        <v>0</v>
      </c>
      <c r="S153" t="b">
        <v>0</v>
      </c>
      <c r="T153" t="b">
        <v>0</v>
      </c>
      <c r="U153" t="b">
        <v>0</v>
      </c>
      <c r="V153" t="s">
        <v>440</v>
      </c>
      <c r="W153" t="s">
        <v>433</v>
      </c>
      <c r="X153">
        <v>4</v>
      </c>
      <c r="Z153">
        <v>3</v>
      </c>
      <c r="AB153">
        <v>4</v>
      </c>
      <c r="AD153">
        <v>3</v>
      </c>
      <c r="AF153">
        <v>4</v>
      </c>
      <c r="AH153">
        <v>4</v>
      </c>
      <c r="AJ153">
        <v>4</v>
      </c>
      <c r="AN153">
        <v>2.3333200000000001</v>
      </c>
      <c r="AO153">
        <v>0.74324999999999997</v>
      </c>
      <c r="AP153">
        <v>1.13618</v>
      </c>
      <c r="AQ153">
        <v>1.8794299999999999</v>
      </c>
      <c r="AR153">
        <v>4.2127400000000002</v>
      </c>
      <c r="AS153">
        <v>0.20069999999999999</v>
      </c>
      <c r="AT153">
        <v>2.20052</v>
      </c>
      <c r="AU153">
        <v>0.83445000000000003</v>
      </c>
      <c r="AV153">
        <v>0.41749999999999998</v>
      </c>
      <c r="AW153">
        <v>3.4524699999999999</v>
      </c>
      <c r="AX153">
        <v>2.2037599999999999</v>
      </c>
      <c r="AY153">
        <v>0.66976000000000002</v>
      </c>
      <c r="AZ153">
        <v>1.0243</v>
      </c>
      <c r="BA153">
        <v>3.9128099999999999</v>
      </c>
      <c r="BB153" s="30">
        <v>43706</v>
      </c>
      <c r="BC153">
        <v>17</v>
      </c>
      <c r="BD153">
        <v>13</v>
      </c>
      <c r="BE153">
        <v>4</v>
      </c>
      <c r="BF153">
        <v>112</v>
      </c>
      <c r="BG153">
        <v>1</v>
      </c>
      <c r="BH153">
        <v>0</v>
      </c>
      <c r="BI153">
        <v>112</v>
      </c>
      <c r="BJ153" s="30">
        <v>43361</v>
      </c>
      <c r="BK153">
        <v>17</v>
      </c>
      <c r="BL153">
        <v>6</v>
      </c>
      <c r="BM153">
        <v>11</v>
      </c>
      <c r="BN153">
        <v>120</v>
      </c>
      <c r="BO153">
        <v>1</v>
      </c>
      <c r="BP153">
        <v>0</v>
      </c>
      <c r="BQ153">
        <v>120</v>
      </c>
      <c r="BR153" s="30">
        <v>42977</v>
      </c>
      <c r="BS153">
        <v>11</v>
      </c>
      <c r="BT153">
        <v>7</v>
      </c>
      <c r="BU153">
        <v>4</v>
      </c>
      <c r="BV153">
        <v>1</v>
      </c>
      <c r="BW153">
        <v>120</v>
      </c>
      <c r="BX153">
        <v>0</v>
      </c>
      <c r="BY153">
        <v>120</v>
      </c>
      <c r="BZ153">
        <v>116</v>
      </c>
      <c r="CA153">
        <v>6</v>
      </c>
      <c r="CB153">
        <v>15</v>
      </c>
      <c r="CC153">
        <v>5</v>
      </c>
      <c r="CD153">
        <v>123232</v>
      </c>
      <c r="CE153">
        <v>1</v>
      </c>
      <c r="CF153">
        <v>6</v>
      </c>
      <c r="CG153" t="s">
        <v>741</v>
      </c>
      <c r="CH153" s="30">
        <v>43952</v>
      </c>
    </row>
    <row r="154" spans="1:86" x14ac:dyDescent="0.25">
      <c r="A154">
        <v>505086</v>
      </c>
      <c r="B154" t="s">
        <v>639</v>
      </c>
      <c r="C154" t="s">
        <v>640</v>
      </c>
      <c r="D154" t="s">
        <v>591</v>
      </c>
      <c r="E154" t="s">
        <v>265</v>
      </c>
      <c r="F154">
        <v>98902</v>
      </c>
      <c r="G154">
        <v>5092484102</v>
      </c>
      <c r="H154">
        <v>380</v>
      </c>
      <c r="I154" t="s">
        <v>388</v>
      </c>
      <c r="J154" t="s">
        <v>429</v>
      </c>
      <c r="K154">
        <v>93</v>
      </c>
      <c r="L154">
        <v>78.8</v>
      </c>
      <c r="M154" t="s">
        <v>430</v>
      </c>
      <c r="N154" t="b">
        <v>0</v>
      </c>
      <c r="O154" t="s">
        <v>641</v>
      </c>
      <c r="P154" s="30">
        <v>28856</v>
      </c>
      <c r="Q154" t="b">
        <v>0</v>
      </c>
      <c r="S154" t="b">
        <v>0</v>
      </c>
      <c r="T154" t="b">
        <v>0</v>
      </c>
      <c r="U154" t="b">
        <v>0</v>
      </c>
      <c r="V154" t="s">
        <v>440</v>
      </c>
      <c r="W154" t="s">
        <v>433</v>
      </c>
      <c r="X154">
        <v>3</v>
      </c>
      <c r="Z154">
        <v>3</v>
      </c>
      <c r="AB154">
        <v>5</v>
      </c>
      <c r="AD154">
        <v>5</v>
      </c>
      <c r="AF154">
        <v>5</v>
      </c>
      <c r="AH154">
        <v>1</v>
      </c>
      <c r="AJ154">
        <v>1</v>
      </c>
      <c r="AN154">
        <v>2.5486499999999999</v>
      </c>
      <c r="AO154">
        <v>0.89695999999999998</v>
      </c>
      <c r="AP154">
        <v>0.2424</v>
      </c>
      <c r="AQ154">
        <v>1.1393599999999999</v>
      </c>
      <c r="AR154">
        <v>3.6880199999999999</v>
      </c>
      <c r="AS154">
        <v>0.1192</v>
      </c>
      <c r="AT154">
        <v>2.2787700000000002</v>
      </c>
      <c r="AU154">
        <v>0.82540999999999998</v>
      </c>
      <c r="AV154">
        <v>0.37430000000000002</v>
      </c>
      <c r="AW154">
        <v>3.4784799999999998</v>
      </c>
      <c r="AX154">
        <v>2.3244799999999999</v>
      </c>
      <c r="AY154">
        <v>0.81713000000000002</v>
      </c>
      <c r="AZ154">
        <v>0.24374999999999999</v>
      </c>
      <c r="BA154">
        <v>3.3998300000000001</v>
      </c>
      <c r="BB154" s="30">
        <v>43782</v>
      </c>
      <c r="BC154">
        <v>22</v>
      </c>
      <c r="BD154">
        <v>10</v>
      </c>
      <c r="BE154">
        <v>12</v>
      </c>
      <c r="BF154">
        <v>108</v>
      </c>
      <c r="BG154">
        <v>1</v>
      </c>
      <c r="BH154">
        <v>0</v>
      </c>
      <c r="BI154">
        <v>108</v>
      </c>
      <c r="BJ154" s="30">
        <v>43481</v>
      </c>
      <c r="BK154">
        <v>13</v>
      </c>
      <c r="BL154">
        <v>7</v>
      </c>
      <c r="BM154">
        <v>6</v>
      </c>
      <c r="BN154">
        <v>124</v>
      </c>
      <c r="BO154">
        <v>1</v>
      </c>
      <c r="BP154">
        <v>0</v>
      </c>
      <c r="BQ154">
        <v>124</v>
      </c>
      <c r="BR154" s="30">
        <v>43048</v>
      </c>
      <c r="BS154">
        <v>18</v>
      </c>
      <c r="BT154">
        <v>14</v>
      </c>
      <c r="BU154">
        <v>5</v>
      </c>
      <c r="BV154">
        <v>1</v>
      </c>
      <c r="BW154">
        <v>108</v>
      </c>
      <c r="BX154">
        <v>0</v>
      </c>
      <c r="BY154">
        <v>108</v>
      </c>
      <c r="BZ154">
        <v>113.333</v>
      </c>
      <c r="CA154">
        <v>4</v>
      </c>
      <c r="CB154">
        <v>26</v>
      </c>
      <c r="CC154">
        <v>3</v>
      </c>
      <c r="CD154">
        <v>28434</v>
      </c>
      <c r="CE154">
        <v>0</v>
      </c>
      <c r="CF154">
        <v>3</v>
      </c>
      <c r="CG154" t="s">
        <v>642</v>
      </c>
      <c r="CH154" s="30">
        <v>43952</v>
      </c>
    </row>
    <row r="155" spans="1:86" x14ac:dyDescent="0.25">
      <c r="A155">
        <v>505216</v>
      </c>
      <c r="B155" t="s">
        <v>477</v>
      </c>
      <c r="C155" t="s">
        <v>478</v>
      </c>
      <c r="D155" t="s">
        <v>479</v>
      </c>
      <c r="E155" t="s">
        <v>265</v>
      </c>
      <c r="F155">
        <v>98221</v>
      </c>
      <c r="G155">
        <v>3602933174</v>
      </c>
      <c r="H155">
        <v>280</v>
      </c>
      <c r="I155" t="s">
        <v>403</v>
      </c>
      <c r="J155" t="s">
        <v>445</v>
      </c>
      <c r="K155">
        <v>44</v>
      </c>
      <c r="L155">
        <v>33.700000000000003</v>
      </c>
      <c r="M155" t="s">
        <v>430</v>
      </c>
      <c r="N155" t="b">
        <v>0</v>
      </c>
      <c r="O155" t="s">
        <v>480</v>
      </c>
      <c r="P155" s="30">
        <v>28851</v>
      </c>
      <c r="Q155" t="b">
        <v>0</v>
      </c>
      <c r="S155" t="b">
        <v>0</v>
      </c>
      <c r="T155" t="b">
        <v>0</v>
      </c>
      <c r="U155" t="b">
        <v>1</v>
      </c>
      <c r="V155" t="s">
        <v>440</v>
      </c>
      <c r="W155" t="s">
        <v>433</v>
      </c>
      <c r="X155">
        <v>1</v>
      </c>
      <c r="Z155">
        <v>1</v>
      </c>
      <c r="AB155">
        <v>3</v>
      </c>
      <c r="AD155">
        <v>4</v>
      </c>
      <c r="AF155">
        <v>3</v>
      </c>
      <c r="AH155">
        <v>1</v>
      </c>
      <c r="AI155">
        <v>12</v>
      </c>
      <c r="AJ155">
        <v>1</v>
      </c>
      <c r="AK155">
        <v>12</v>
      </c>
      <c r="AN155">
        <v>0.91391999999999995</v>
      </c>
      <c r="AO155">
        <v>0.33584000000000003</v>
      </c>
      <c r="AP155">
        <v>0.66481000000000001</v>
      </c>
      <c r="AQ155">
        <v>1.00065</v>
      </c>
      <c r="AR155">
        <v>1.9145700000000001</v>
      </c>
      <c r="AS155">
        <v>0</v>
      </c>
      <c r="AT155">
        <v>2.2817599999999998</v>
      </c>
      <c r="AU155">
        <v>0.96350000000000002</v>
      </c>
      <c r="AV155">
        <v>0.50907000000000002</v>
      </c>
      <c r="AW155">
        <v>3.7543299999999999</v>
      </c>
      <c r="AX155">
        <v>0.83243999999999996</v>
      </c>
      <c r="AY155">
        <v>0.2621</v>
      </c>
      <c r="AZ155">
        <v>0.49153000000000002</v>
      </c>
      <c r="BA155">
        <v>1.6352800000000001</v>
      </c>
      <c r="BB155" s="30">
        <v>43775</v>
      </c>
      <c r="BC155">
        <v>31</v>
      </c>
      <c r="BD155">
        <v>21</v>
      </c>
      <c r="BE155">
        <v>14</v>
      </c>
      <c r="BF155">
        <v>476</v>
      </c>
      <c r="BG155">
        <v>1</v>
      </c>
      <c r="BH155">
        <v>0</v>
      </c>
      <c r="BI155">
        <v>476</v>
      </c>
      <c r="BJ155" s="30">
        <v>43476</v>
      </c>
      <c r="BK155">
        <v>31</v>
      </c>
      <c r="BL155">
        <v>18</v>
      </c>
      <c r="BM155">
        <v>14</v>
      </c>
      <c r="BN155">
        <v>176</v>
      </c>
      <c r="BO155">
        <v>1</v>
      </c>
      <c r="BP155">
        <v>0</v>
      </c>
      <c r="BQ155">
        <v>176</v>
      </c>
      <c r="BR155" s="30">
        <v>43061</v>
      </c>
      <c r="BS155">
        <v>19</v>
      </c>
      <c r="BT155">
        <v>18</v>
      </c>
      <c r="BU155">
        <v>2</v>
      </c>
      <c r="BV155">
        <v>1</v>
      </c>
      <c r="BW155">
        <v>317</v>
      </c>
      <c r="BX155">
        <v>0</v>
      </c>
      <c r="BY155">
        <v>317</v>
      </c>
      <c r="BZ155">
        <v>349.5</v>
      </c>
      <c r="CA155">
        <v>10</v>
      </c>
      <c r="CB155">
        <v>20</v>
      </c>
      <c r="CC155">
        <v>0</v>
      </c>
      <c r="CD155">
        <v>0</v>
      </c>
      <c r="CE155">
        <v>0</v>
      </c>
      <c r="CF155">
        <v>0</v>
      </c>
      <c r="CG155" t="s">
        <v>481</v>
      </c>
      <c r="CH155" s="30">
        <v>43952</v>
      </c>
    </row>
    <row r="156" spans="1:86" x14ac:dyDescent="0.25">
      <c r="A156">
        <v>505017</v>
      </c>
      <c r="B156" t="s">
        <v>1045</v>
      </c>
      <c r="C156" t="s">
        <v>1046</v>
      </c>
      <c r="D156" t="s">
        <v>444</v>
      </c>
      <c r="E156" t="s">
        <v>265</v>
      </c>
      <c r="F156">
        <v>98144</v>
      </c>
      <c r="G156">
        <v>2067252800</v>
      </c>
      <c r="H156">
        <v>160</v>
      </c>
      <c r="I156" t="s">
        <v>390</v>
      </c>
      <c r="J156" t="s">
        <v>507</v>
      </c>
      <c r="K156">
        <v>165</v>
      </c>
      <c r="L156">
        <v>126.8</v>
      </c>
      <c r="M156" t="s">
        <v>430</v>
      </c>
      <c r="N156" t="b">
        <v>0</v>
      </c>
      <c r="O156" t="s">
        <v>1047</v>
      </c>
      <c r="P156" s="30">
        <v>28672</v>
      </c>
      <c r="Q156" t="b">
        <v>0</v>
      </c>
      <c r="S156" t="b">
        <v>0</v>
      </c>
      <c r="T156" t="b">
        <v>0</v>
      </c>
      <c r="U156" t="b">
        <v>0</v>
      </c>
      <c r="V156" t="s">
        <v>440</v>
      </c>
      <c r="W156" t="s">
        <v>433</v>
      </c>
      <c r="X156">
        <v>2</v>
      </c>
      <c r="Z156">
        <v>1</v>
      </c>
      <c r="AB156">
        <v>5</v>
      </c>
      <c r="AD156">
        <v>5</v>
      </c>
      <c r="AF156">
        <v>5</v>
      </c>
      <c r="AH156">
        <v>4</v>
      </c>
      <c r="AJ156">
        <v>4</v>
      </c>
      <c r="AN156">
        <v>2.4716100000000001</v>
      </c>
      <c r="AO156">
        <v>0.88146000000000002</v>
      </c>
      <c r="AP156">
        <v>0.64009000000000005</v>
      </c>
      <c r="AQ156">
        <v>1.52155</v>
      </c>
      <c r="AR156">
        <v>3.99316</v>
      </c>
      <c r="AS156">
        <v>6.9870000000000002E-2</v>
      </c>
      <c r="AT156">
        <v>2.10433</v>
      </c>
      <c r="AU156">
        <v>0.68267</v>
      </c>
      <c r="AV156">
        <v>0.30792999999999998</v>
      </c>
      <c r="AW156">
        <v>3.0949200000000001</v>
      </c>
      <c r="AX156">
        <v>2.4410799999999999</v>
      </c>
      <c r="AY156">
        <v>0.97091000000000005</v>
      </c>
      <c r="AZ156">
        <v>0.78237999999999996</v>
      </c>
      <c r="BA156">
        <v>4.1373199999999999</v>
      </c>
      <c r="BB156" s="30">
        <v>43871</v>
      </c>
      <c r="BC156">
        <v>38</v>
      </c>
      <c r="BD156">
        <v>36</v>
      </c>
      <c r="BE156">
        <v>3</v>
      </c>
      <c r="BF156">
        <v>338</v>
      </c>
      <c r="BG156">
        <v>0</v>
      </c>
      <c r="BH156">
        <v>0</v>
      </c>
      <c r="BI156">
        <v>338</v>
      </c>
      <c r="BJ156" s="30">
        <v>43480</v>
      </c>
      <c r="BK156">
        <v>24</v>
      </c>
      <c r="BL156">
        <v>24</v>
      </c>
      <c r="BM156">
        <v>0</v>
      </c>
      <c r="BN156">
        <v>136</v>
      </c>
      <c r="BO156">
        <v>1</v>
      </c>
      <c r="BP156">
        <v>0</v>
      </c>
      <c r="BQ156">
        <v>136</v>
      </c>
      <c r="BR156" s="30">
        <v>42992</v>
      </c>
      <c r="BS156">
        <v>22</v>
      </c>
      <c r="BT156">
        <v>20</v>
      </c>
      <c r="BU156">
        <v>2</v>
      </c>
      <c r="BV156">
        <v>1</v>
      </c>
      <c r="BW156">
        <v>168</v>
      </c>
      <c r="BX156">
        <v>0</v>
      </c>
      <c r="BY156">
        <v>168</v>
      </c>
      <c r="BZ156">
        <v>242.333</v>
      </c>
      <c r="CA156">
        <v>2</v>
      </c>
      <c r="CB156">
        <v>6</v>
      </c>
      <c r="CC156">
        <v>0</v>
      </c>
      <c r="CD156">
        <v>0</v>
      </c>
      <c r="CE156">
        <v>0</v>
      </c>
      <c r="CF156">
        <v>0</v>
      </c>
      <c r="CG156" t="s">
        <v>1048</v>
      </c>
      <c r="CH156" s="30">
        <v>43952</v>
      </c>
    </row>
    <row r="157" spans="1:86" x14ac:dyDescent="0.25">
      <c r="A157">
        <v>505251</v>
      </c>
      <c r="B157" t="s">
        <v>1026</v>
      </c>
      <c r="C157" t="s">
        <v>1027</v>
      </c>
      <c r="D157" t="s">
        <v>1028</v>
      </c>
      <c r="E157" t="s">
        <v>265</v>
      </c>
      <c r="F157">
        <v>99111</v>
      </c>
      <c r="G157">
        <v>5093974603</v>
      </c>
      <c r="H157">
        <v>370</v>
      </c>
      <c r="I157" t="s">
        <v>420</v>
      </c>
      <c r="J157" t="s">
        <v>429</v>
      </c>
      <c r="K157">
        <v>55</v>
      </c>
      <c r="L157">
        <v>35.700000000000003</v>
      </c>
      <c r="M157" t="s">
        <v>430</v>
      </c>
      <c r="N157" t="b">
        <v>0</v>
      </c>
      <c r="O157" t="s">
        <v>1029</v>
      </c>
      <c r="P157" s="30">
        <v>28474</v>
      </c>
      <c r="Q157" t="b">
        <v>0</v>
      </c>
      <c r="S157" t="b">
        <v>0</v>
      </c>
      <c r="T157" t="b">
        <v>0</v>
      </c>
      <c r="U157" t="b">
        <v>0</v>
      </c>
      <c r="V157" t="s">
        <v>440</v>
      </c>
      <c r="W157" t="s">
        <v>433</v>
      </c>
      <c r="X157">
        <v>5</v>
      </c>
      <c r="Z157">
        <v>4</v>
      </c>
      <c r="AB157">
        <v>4</v>
      </c>
      <c r="AD157">
        <v>3</v>
      </c>
      <c r="AF157">
        <v>5</v>
      </c>
      <c r="AH157">
        <v>5</v>
      </c>
      <c r="AJ157">
        <v>5</v>
      </c>
      <c r="AN157">
        <v>2.5771700000000002</v>
      </c>
      <c r="AO157">
        <v>0.42693999999999999</v>
      </c>
      <c r="AP157">
        <v>1.2957399999999999</v>
      </c>
      <c r="AQ157">
        <v>1.72268</v>
      </c>
      <c r="AR157">
        <v>4.2998500000000002</v>
      </c>
      <c r="AS157">
        <v>0.21165</v>
      </c>
      <c r="AT157">
        <v>2.0792000000000002</v>
      </c>
      <c r="AU157">
        <v>0.85579000000000005</v>
      </c>
      <c r="AV157">
        <v>0.44185999999999998</v>
      </c>
      <c r="AW157">
        <v>3.3768500000000001</v>
      </c>
      <c r="AX157">
        <v>2.5760999999999998</v>
      </c>
      <c r="AY157">
        <v>0.37513000000000002</v>
      </c>
      <c r="AZ157">
        <v>1.1037399999999999</v>
      </c>
      <c r="BA157">
        <v>4.0831400000000002</v>
      </c>
      <c r="BB157" s="30">
        <v>43682</v>
      </c>
      <c r="BC157">
        <v>18</v>
      </c>
      <c r="BD157">
        <v>15</v>
      </c>
      <c r="BE157">
        <v>3</v>
      </c>
      <c r="BF157">
        <v>96</v>
      </c>
      <c r="BG157">
        <v>1</v>
      </c>
      <c r="BH157">
        <v>0</v>
      </c>
      <c r="BI157">
        <v>96</v>
      </c>
      <c r="BJ157" s="30">
        <v>43370</v>
      </c>
      <c r="BK157">
        <v>10</v>
      </c>
      <c r="BL157">
        <v>7</v>
      </c>
      <c r="BM157">
        <v>3</v>
      </c>
      <c r="BN157">
        <v>68</v>
      </c>
      <c r="BO157">
        <v>1</v>
      </c>
      <c r="BP157">
        <v>0</v>
      </c>
      <c r="BQ157">
        <v>68</v>
      </c>
      <c r="BR157" s="30">
        <v>42962</v>
      </c>
      <c r="BS157">
        <v>6</v>
      </c>
      <c r="BT157">
        <v>4</v>
      </c>
      <c r="BU157">
        <v>2</v>
      </c>
      <c r="BV157">
        <v>1</v>
      </c>
      <c r="BW157">
        <v>44</v>
      </c>
      <c r="BX157">
        <v>0</v>
      </c>
      <c r="BY157">
        <v>44</v>
      </c>
      <c r="BZ157">
        <v>78</v>
      </c>
      <c r="CA157">
        <v>6</v>
      </c>
      <c r="CB157">
        <v>3</v>
      </c>
      <c r="CC157">
        <v>0</v>
      </c>
      <c r="CD157">
        <v>0</v>
      </c>
      <c r="CE157">
        <v>0</v>
      </c>
      <c r="CF157">
        <v>0</v>
      </c>
      <c r="CG157" t="s">
        <v>1030</v>
      </c>
      <c r="CH157" s="30">
        <v>43952</v>
      </c>
    </row>
    <row r="158" spans="1:86" x14ac:dyDescent="0.25">
      <c r="A158">
        <v>505236</v>
      </c>
      <c r="B158" t="s">
        <v>831</v>
      </c>
      <c r="C158" t="s">
        <v>832</v>
      </c>
      <c r="D158" t="s">
        <v>833</v>
      </c>
      <c r="E158" t="s">
        <v>265</v>
      </c>
      <c r="F158">
        <v>98026</v>
      </c>
      <c r="G158">
        <v>4257751961</v>
      </c>
      <c r="H158">
        <v>300</v>
      </c>
      <c r="I158" t="s">
        <v>392</v>
      </c>
      <c r="J158" t="s">
        <v>429</v>
      </c>
      <c r="K158">
        <v>128</v>
      </c>
      <c r="L158">
        <v>78.599999999999994</v>
      </c>
      <c r="M158" t="s">
        <v>430</v>
      </c>
      <c r="N158" t="b">
        <v>0</v>
      </c>
      <c r="O158" t="s">
        <v>834</v>
      </c>
      <c r="P158" s="30">
        <v>28338</v>
      </c>
      <c r="Q158" t="b">
        <v>0</v>
      </c>
      <c r="S158" t="b">
        <v>1</v>
      </c>
      <c r="T158" t="b">
        <v>0</v>
      </c>
      <c r="U158" t="b">
        <v>0</v>
      </c>
      <c r="V158" t="s">
        <v>440</v>
      </c>
      <c r="W158" t="s">
        <v>433</v>
      </c>
      <c r="X158">
        <v>1</v>
      </c>
      <c r="Z158">
        <v>1</v>
      </c>
      <c r="AB158">
        <v>3</v>
      </c>
      <c r="AD158">
        <v>4</v>
      </c>
      <c r="AF158">
        <v>2</v>
      </c>
      <c r="AH158">
        <v>3</v>
      </c>
      <c r="AJ158">
        <v>3</v>
      </c>
      <c r="AN158">
        <v>1.74969</v>
      </c>
      <c r="AO158">
        <v>1.1950099999999999</v>
      </c>
      <c r="AP158">
        <v>0.68686000000000003</v>
      </c>
      <c r="AQ158">
        <v>1.88188</v>
      </c>
      <c r="AR158">
        <v>3.63157</v>
      </c>
      <c r="AS158">
        <v>6.8680000000000005E-2</v>
      </c>
      <c r="AT158">
        <v>2.1983999999999999</v>
      </c>
      <c r="AU158">
        <v>0.75566</v>
      </c>
      <c r="AV158">
        <v>0.36009000000000002</v>
      </c>
      <c r="AW158">
        <v>3.3141500000000002</v>
      </c>
      <c r="AX158">
        <v>1.6541300000000001</v>
      </c>
      <c r="AY158">
        <v>1.18913</v>
      </c>
      <c r="AZ158">
        <v>0.71794000000000002</v>
      </c>
      <c r="BA158">
        <v>3.5137800000000001</v>
      </c>
      <c r="BB158" s="30">
        <v>43721</v>
      </c>
      <c r="BC158">
        <v>37</v>
      </c>
      <c r="BD158">
        <v>25</v>
      </c>
      <c r="BE158">
        <v>13</v>
      </c>
      <c r="BF158">
        <v>236</v>
      </c>
      <c r="BG158">
        <v>1</v>
      </c>
      <c r="BH158">
        <v>0</v>
      </c>
      <c r="BI158">
        <v>236</v>
      </c>
      <c r="BJ158" s="30">
        <v>43300</v>
      </c>
      <c r="BK158">
        <v>32</v>
      </c>
      <c r="BL158">
        <v>20</v>
      </c>
      <c r="BM158">
        <v>14</v>
      </c>
      <c r="BN158">
        <v>232</v>
      </c>
      <c r="BO158">
        <v>2</v>
      </c>
      <c r="BP158">
        <v>116</v>
      </c>
      <c r="BQ158">
        <v>348</v>
      </c>
      <c r="BR158" s="30">
        <v>42949</v>
      </c>
      <c r="BS158">
        <v>26</v>
      </c>
      <c r="BT158">
        <v>16</v>
      </c>
      <c r="BU158">
        <v>13</v>
      </c>
      <c r="BV158">
        <v>1</v>
      </c>
      <c r="BW158">
        <v>208</v>
      </c>
      <c r="BX158">
        <v>0</v>
      </c>
      <c r="BY158">
        <v>208</v>
      </c>
      <c r="BZ158">
        <v>268.66699999999997</v>
      </c>
      <c r="CA158">
        <v>14</v>
      </c>
      <c r="CB158">
        <v>40</v>
      </c>
      <c r="CC158">
        <v>5</v>
      </c>
      <c r="CD158">
        <v>130469</v>
      </c>
      <c r="CE158">
        <v>0</v>
      </c>
      <c r="CF158">
        <v>5</v>
      </c>
      <c r="CG158" t="s">
        <v>835</v>
      </c>
      <c r="CH158" s="30">
        <v>43952</v>
      </c>
    </row>
    <row r="159" spans="1:86" x14ac:dyDescent="0.25">
      <c r="A159">
        <v>505243</v>
      </c>
      <c r="B159" t="s">
        <v>989</v>
      </c>
      <c r="C159" t="s">
        <v>990</v>
      </c>
      <c r="D159" t="s">
        <v>725</v>
      </c>
      <c r="E159" t="s">
        <v>265</v>
      </c>
      <c r="F159">
        <v>98506</v>
      </c>
      <c r="G159">
        <v>3604919700</v>
      </c>
      <c r="H159">
        <v>330</v>
      </c>
      <c r="I159" t="s">
        <v>389</v>
      </c>
      <c r="J159" t="s">
        <v>429</v>
      </c>
      <c r="K159">
        <v>135</v>
      </c>
      <c r="L159">
        <v>86.8</v>
      </c>
      <c r="M159" t="s">
        <v>430</v>
      </c>
      <c r="N159" t="b">
        <v>0</v>
      </c>
      <c r="O159" t="s">
        <v>991</v>
      </c>
      <c r="P159" s="30">
        <v>27948</v>
      </c>
      <c r="Q159" t="b">
        <v>0</v>
      </c>
      <c r="S159" t="b">
        <v>0</v>
      </c>
      <c r="T159" t="b">
        <v>0</v>
      </c>
      <c r="U159" t="b">
        <v>0</v>
      </c>
      <c r="V159" t="s">
        <v>440</v>
      </c>
      <c r="W159" t="s">
        <v>433</v>
      </c>
      <c r="X159">
        <v>1</v>
      </c>
      <c r="Z159">
        <v>1</v>
      </c>
      <c r="AB159">
        <v>2</v>
      </c>
      <c r="AD159">
        <v>2</v>
      </c>
      <c r="AF159">
        <v>2</v>
      </c>
      <c r="AH159">
        <v>3</v>
      </c>
      <c r="AJ159">
        <v>3</v>
      </c>
      <c r="AN159">
        <v>2.45546</v>
      </c>
      <c r="AO159">
        <v>0.91096999999999995</v>
      </c>
      <c r="AP159">
        <v>0.58877999999999997</v>
      </c>
      <c r="AQ159">
        <v>1.4997499999999999</v>
      </c>
      <c r="AR159">
        <v>3.9552200000000002</v>
      </c>
      <c r="AS159">
        <v>7.707E-2</v>
      </c>
      <c r="AT159">
        <v>2.11565</v>
      </c>
      <c r="AU159">
        <v>0.77912999999999999</v>
      </c>
      <c r="AV159">
        <v>0.39667999999999998</v>
      </c>
      <c r="AW159">
        <v>3.2914599999999998</v>
      </c>
      <c r="AX159">
        <v>2.4121600000000001</v>
      </c>
      <c r="AY159">
        <v>0.87917999999999996</v>
      </c>
      <c r="AZ159">
        <v>0.55864999999999998</v>
      </c>
      <c r="BA159">
        <v>3.8533200000000001</v>
      </c>
      <c r="BB159" s="30">
        <v>43717</v>
      </c>
      <c r="BC159">
        <v>10</v>
      </c>
      <c r="BD159">
        <v>10</v>
      </c>
      <c r="BE159">
        <v>0</v>
      </c>
      <c r="BF159">
        <v>56</v>
      </c>
      <c r="BG159">
        <v>1</v>
      </c>
      <c r="BH159">
        <v>0</v>
      </c>
      <c r="BI159">
        <v>56</v>
      </c>
      <c r="BJ159" s="30">
        <v>43382</v>
      </c>
      <c r="BK159">
        <v>32</v>
      </c>
      <c r="BL159">
        <v>22</v>
      </c>
      <c r="BM159">
        <v>11</v>
      </c>
      <c r="BN159">
        <v>192</v>
      </c>
      <c r="BO159">
        <v>1</v>
      </c>
      <c r="BP159">
        <v>0</v>
      </c>
      <c r="BQ159">
        <v>192</v>
      </c>
      <c r="BR159" s="30">
        <v>43084</v>
      </c>
      <c r="BS159">
        <v>44</v>
      </c>
      <c r="BT159">
        <v>29</v>
      </c>
      <c r="BU159">
        <v>24</v>
      </c>
      <c r="BV159">
        <v>1</v>
      </c>
      <c r="BW159">
        <v>853</v>
      </c>
      <c r="BX159">
        <v>0</v>
      </c>
      <c r="BY159">
        <v>853</v>
      </c>
      <c r="BZ159">
        <v>234.167</v>
      </c>
      <c r="CA159">
        <v>11</v>
      </c>
      <c r="CB159">
        <v>21</v>
      </c>
      <c r="CC159">
        <v>4</v>
      </c>
      <c r="CD159">
        <v>96978</v>
      </c>
      <c r="CE159">
        <v>0</v>
      </c>
      <c r="CF159">
        <v>4</v>
      </c>
      <c r="CG159" t="s">
        <v>992</v>
      </c>
      <c r="CH159" s="30">
        <v>43952</v>
      </c>
    </row>
    <row r="160" spans="1:86" x14ac:dyDescent="0.25">
      <c r="A160">
        <v>505240</v>
      </c>
      <c r="B160" t="s">
        <v>1228</v>
      </c>
      <c r="C160" t="s">
        <v>1229</v>
      </c>
      <c r="D160" t="s">
        <v>753</v>
      </c>
      <c r="E160" t="s">
        <v>265</v>
      </c>
      <c r="F160">
        <v>98312</v>
      </c>
      <c r="G160">
        <v>3604794747</v>
      </c>
      <c r="H160">
        <v>170</v>
      </c>
      <c r="I160" t="s">
        <v>400</v>
      </c>
      <c r="J160" t="s">
        <v>451</v>
      </c>
      <c r="K160">
        <v>98</v>
      </c>
      <c r="L160">
        <v>87.8</v>
      </c>
      <c r="M160" t="s">
        <v>430</v>
      </c>
      <c r="N160" t="b">
        <v>0</v>
      </c>
      <c r="O160" t="s">
        <v>1230</v>
      </c>
      <c r="P160" s="30">
        <v>27894</v>
      </c>
      <c r="Q160" t="b">
        <v>0</v>
      </c>
      <c r="S160" t="b">
        <v>0</v>
      </c>
      <c r="T160" t="b">
        <v>0</v>
      </c>
      <c r="U160" t="b">
        <v>0</v>
      </c>
      <c r="V160" t="s">
        <v>440</v>
      </c>
      <c r="W160" t="s">
        <v>433</v>
      </c>
      <c r="X160">
        <v>2</v>
      </c>
      <c r="Z160">
        <v>2</v>
      </c>
      <c r="AB160">
        <v>2</v>
      </c>
      <c r="AD160">
        <v>4</v>
      </c>
      <c r="AF160">
        <v>1</v>
      </c>
      <c r="AH160">
        <v>2</v>
      </c>
      <c r="AJ160">
        <v>2</v>
      </c>
      <c r="AN160">
        <v>2.0080399999999998</v>
      </c>
      <c r="AO160">
        <v>0.66690000000000005</v>
      </c>
      <c r="AP160">
        <v>0.43309999999999998</v>
      </c>
      <c r="AQ160">
        <v>1.1000000000000001</v>
      </c>
      <c r="AR160">
        <v>3.10805</v>
      </c>
      <c r="AS160">
        <v>5.5509999999999997E-2</v>
      </c>
      <c r="AT160">
        <v>2.05315</v>
      </c>
      <c r="AU160">
        <v>0.76017000000000001</v>
      </c>
      <c r="AV160">
        <v>0.36231000000000002</v>
      </c>
      <c r="AW160">
        <v>3.17563</v>
      </c>
      <c r="AX160">
        <v>2.03267</v>
      </c>
      <c r="AY160">
        <v>0.65969</v>
      </c>
      <c r="AZ160">
        <v>0.44993</v>
      </c>
      <c r="BA160">
        <v>3.13842</v>
      </c>
      <c r="BB160" s="30">
        <v>43560</v>
      </c>
      <c r="BC160">
        <v>27</v>
      </c>
      <c r="BD160">
        <v>20</v>
      </c>
      <c r="BE160">
        <v>10</v>
      </c>
      <c r="BF160">
        <v>184</v>
      </c>
      <c r="BG160">
        <v>1</v>
      </c>
      <c r="BH160">
        <v>0</v>
      </c>
      <c r="BI160">
        <v>184</v>
      </c>
      <c r="BJ160" s="30">
        <v>43222</v>
      </c>
      <c r="BK160">
        <v>21</v>
      </c>
      <c r="BL160">
        <v>16</v>
      </c>
      <c r="BM160">
        <v>5</v>
      </c>
      <c r="BN160">
        <v>144</v>
      </c>
      <c r="BO160">
        <v>1</v>
      </c>
      <c r="BP160">
        <v>0</v>
      </c>
      <c r="BQ160">
        <v>144</v>
      </c>
      <c r="BR160" s="30">
        <v>42915</v>
      </c>
      <c r="BS160">
        <v>10</v>
      </c>
      <c r="BT160">
        <v>6</v>
      </c>
      <c r="BU160">
        <v>9</v>
      </c>
      <c r="BV160">
        <v>1</v>
      </c>
      <c r="BW160">
        <v>76</v>
      </c>
      <c r="BX160">
        <v>0</v>
      </c>
      <c r="BY160">
        <v>76</v>
      </c>
      <c r="BZ160">
        <v>152.667</v>
      </c>
      <c r="CA160">
        <v>4</v>
      </c>
      <c r="CB160">
        <v>19</v>
      </c>
      <c r="CC160">
        <v>1</v>
      </c>
      <c r="CD160">
        <v>39585</v>
      </c>
      <c r="CE160">
        <v>0</v>
      </c>
      <c r="CF160">
        <v>1</v>
      </c>
      <c r="CG160" t="s">
        <v>1231</v>
      </c>
      <c r="CH160" s="30">
        <v>43952</v>
      </c>
    </row>
    <row r="161" spans="1:86" x14ac:dyDescent="0.25">
      <c r="A161">
        <v>505239</v>
      </c>
      <c r="B161" t="s">
        <v>651</v>
      </c>
      <c r="C161" t="s">
        <v>652</v>
      </c>
      <c r="D161" t="s">
        <v>533</v>
      </c>
      <c r="E161" t="s">
        <v>265</v>
      </c>
      <c r="F161">
        <v>98405</v>
      </c>
      <c r="G161">
        <v>2537525677</v>
      </c>
      <c r="H161">
        <v>260</v>
      </c>
      <c r="I161" t="s">
        <v>399</v>
      </c>
      <c r="J161" t="s">
        <v>451</v>
      </c>
      <c r="K161">
        <v>139</v>
      </c>
      <c r="L161">
        <v>99.7</v>
      </c>
      <c r="M161" t="s">
        <v>430</v>
      </c>
      <c r="N161" t="b">
        <v>0</v>
      </c>
      <c r="O161" t="s">
        <v>653</v>
      </c>
      <c r="P161" s="30">
        <v>27880</v>
      </c>
      <c r="Q161" t="b">
        <v>0</v>
      </c>
      <c r="S161" t="b">
        <v>0</v>
      </c>
      <c r="T161" t="b">
        <v>0</v>
      </c>
      <c r="U161" t="b">
        <v>0</v>
      </c>
      <c r="V161" t="s">
        <v>440</v>
      </c>
      <c r="W161" t="s">
        <v>433</v>
      </c>
      <c r="X161">
        <v>4</v>
      </c>
      <c r="Z161">
        <v>4</v>
      </c>
      <c r="AB161">
        <v>5</v>
      </c>
      <c r="AD161">
        <v>5</v>
      </c>
      <c r="AF161">
        <v>5</v>
      </c>
      <c r="AH161">
        <v>1</v>
      </c>
      <c r="AJ161">
        <v>1</v>
      </c>
      <c r="AN161">
        <v>2.95329</v>
      </c>
      <c r="AO161">
        <v>0.98119000000000001</v>
      </c>
      <c r="AP161">
        <v>0.64193</v>
      </c>
      <c r="AQ161">
        <v>1.6231199999999999</v>
      </c>
      <c r="AR161">
        <v>4.5764199999999997</v>
      </c>
      <c r="AS161">
        <v>4.5990000000000003E-2</v>
      </c>
      <c r="AT161">
        <v>2.3253699999999999</v>
      </c>
      <c r="AU161">
        <v>0.97270999999999996</v>
      </c>
      <c r="AV161">
        <v>0.97528999999999999</v>
      </c>
      <c r="AW161">
        <v>4.2733800000000004</v>
      </c>
      <c r="AX161">
        <v>2.6395499999999998</v>
      </c>
      <c r="AY161">
        <v>0.75849999999999995</v>
      </c>
      <c r="AZ161">
        <v>0.24773000000000001</v>
      </c>
      <c r="BA161">
        <v>3.43405</v>
      </c>
      <c r="BB161" s="30">
        <v>43677</v>
      </c>
      <c r="BC161">
        <v>12</v>
      </c>
      <c r="BD161">
        <v>8</v>
      </c>
      <c r="BE161">
        <v>4</v>
      </c>
      <c r="BF161">
        <v>44</v>
      </c>
      <c r="BG161">
        <v>1</v>
      </c>
      <c r="BH161">
        <v>0</v>
      </c>
      <c r="BI161">
        <v>44</v>
      </c>
      <c r="BJ161" s="30">
        <v>43335</v>
      </c>
      <c r="BK161">
        <v>9</v>
      </c>
      <c r="BL161">
        <v>9</v>
      </c>
      <c r="BM161">
        <v>0</v>
      </c>
      <c r="BN161">
        <v>44</v>
      </c>
      <c r="BO161">
        <v>1</v>
      </c>
      <c r="BP161">
        <v>0</v>
      </c>
      <c r="BQ161">
        <v>44</v>
      </c>
      <c r="BR161" s="30">
        <v>42935</v>
      </c>
      <c r="BS161">
        <v>12</v>
      </c>
      <c r="BT161">
        <v>11</v>
      </c>
      <c r="BU161">
        <v>1</v>
      </c>
      <c r="BV161">
        <v>1</v>
      </c>
      <c r="BW161">
        <v>135</v>
      </c>
      <c r="BX161">
        <v>0</v>
      </c>
      <c r="BY161">
        <v>135</v>
      </c>
      <c r="BZ161">
        <v>59.167000000000002</v>
      </c>
      <c r="CA161">
        <v>1</v>
      </c>
      <c r="CB161">
        <v>7</v>
      </c>
      <c r="CC161">
        <v>1</v>
      </c>
      <c r="CD161">
        <v>8128</v>
      </c>
      <c r="CE161">
        <v>0</v>
      </c>
      <c r="CF161">
        <v>1</v>
      </c>
      <c r="CG161" t="s">
        <v>654</v>
      </c>
      <c r="CH161" s="30">
        <v>43952</v>
      </c>
    </row>
    <row r="162" spans="1:86" x14ac:dyDescent="0.25">
      <c r="A162">
        <v>505204</v>
      </c>
      <c r="B162" t="s">
        <v>1213</v>
      </c>
      <c r="C162" t="s">
        <v>1214</v>
      </c>
      <c r="D162" t="s">
        <v>444</v>
      </c>
      <c r="E162" t="s">
        <v>265</v>
      </c>
      <c r="F162">
        <v>98109</v>
      </c>
      <c r="G162">
        <v>2062847012</v>
      </c>
      <c r="H162">
        <v>160</v>
      </c>
      <c r="I162" t="s">
        <v>390</v>
      </c>
      <c r="J162" t="s">
        <v>429</v>
      </c>
      <c r="K162">
        <v>120</v>
      </c>
      <c r="L162">
        <v>111.4</v>
      </c>
      <c r="M162" t="s">
        <v>430</v>
      </c>
      <c r="N162" t="b">
        <v>0</v>
      </c>
      <c r="O162" t="s">
        <v>1215</v>
      </c>
      <c r="P162" s="30">
        <v>27820</v>
      </c>
      <c r="Q162" t="b">
        <v>0</v>
      </c>
      <c r="S162" t="b">
        <v>0</v>
      </c>
      <c r="T162" t="b">
        <v>0</v>
      </c>
      <c r="U162" t="b">
        <v>0</v>
      </c>
      <c r="V162" t="s">
        <v>440</v>
      </c>
      <c r="W162" t="s">
        <v>433</v>
      </c>
      <c r="X162">
        <v>2</v>
      </c>
      <c r="Z162">
        <v>1</v>
      </c>
      <c r="AB162">
        <v>4</v>
      </c>
      <c r="AD162">
        <v>4</v>
      </c>
      <c r="AF162">
        <v>5</v>
      </c>
      <c r="AH162">
        <v>4</v>
      </c>
      <c r="AJ162">
        <v>4</v>
      </c>
      <c r="AN162">
        <v>2.3749799999999999</v>
      </c>
      <c r="AO162">
        <v>0.59765999999999997</v>
      </c>
      <c r="AP162">
        <v>0.86614999999999998</v>
      </c>
      <c r="AQ162">
        <v>1.4638100000000001</v>
      </c>
      <c r="AR162">
        <v>3.8387899999999999</v>
      </c>
      <c r="AS162">
        <v>8.4589999999999999E-2</v>
      </c>
      <c r="AT162">
        <v>2.2209300000000001</v>
      </c>
      <c r="AU162">
        <v>0.73616999999999999</v>
      </c>
      <c r="AV162">
        <v>0.32393</v>
      </c>
      <c r="AW162">
        <v>3.28104</v>
      </c>
      <c r="AX162">
        <v>2.2224900000000001</v>
      </c>
      <c r="AY162">
        <v>0.61046999999999996</v>
      </c>
      <c r="AZ162">
        <v>1.0064</v>
      </c>
      <c r="BA162">
        <v>3.75177</v>
      </c>
      <c r="BB162" s="30">
        <v>43602</v>
      </c>
      <c r="BC162">
        <v>14</v>
      </c>
      <c r="BD162">
        <v>13</v>
      </c>
      <c r="BE162">
        <v>1</v>
      </c>
      <c r="BF162">
        <v>76</v>
      </c>
      <c r="BG162">
        <v>1</v>
      </c>
      <c r="BH162">
        <v>0</v>
      </c>
      <c r="BI162">
        <v>76</v>
      </c>
      <c r="BJ162" s="30">
        <v>43179</v>
      </c>
      <c r="BK162">
        <v>20</v>
      </c>
      <c r="BL162">
        <v>17</v>
      </c>
      <c r="BM162">
        <v>5</v>
      </c>
      <c r="BN162">
        <v>349</v>
      </c>
      <c r="BO162">
        <v>2</v>
      </c>
      <c r="BP162">
        <v>175</v>
      </c>
      <c r="BQ162">
        <v>524</v>
      </c>
      <c r="BR162" s="30">
        <v>42746</v>
      </c>
      <c r="BS162">
        <v>6</v>
      </c>
      <c r="BT162">
        <v>5</v>
      </c>
      <c r="BU162">
        <v>1</v>
      </c>
      <c r="BV162">
        <v>1</v>
      </c>
      <c r="BW162">
        <v>44</v>
      </c>
      <c r="BX162">
        <v>0</v>
      </c>
      <c r="BY162">
        <v>44</v>
      </c>
      <c r="BZ162">
        <v>220</v>
      </c>
      <c r="CA162">
        <v>3</v>
      </c>
      <c r="CB162">
        <v>1</v>
      </c>
      <c r="CC162">
        <v>2</v>
      </c>
      <c r="CD162">
        <v>24495</v>
      </c>
      <c r="CE162">
        <v>0</v>
      </c>
      <c r="CF162">
        <v>2</v>
      </c>
      <c r="CG162" t="s">
        <v>1216</v>
      </c>
      <c r="CH162" s="30">
        <v>43952</v>
      </c>
    </row>
    <row r="163" spans="1:86" x14ac:dyDescent="0.25">
      <c r="A163" t="s">
        <v>496</v>
      </c>
      <c r="B163" t="s">
        <v>497</v>
      </c>
      <c r="C163" t="s">
        <v>498</v>
      </c>
      <c r="D163" t="s">
        <v>499</v>
      </c>
      <c r="E163" t="s">
        <v>265</v>
      </c>
      <c r="F163">
        <v>98823</v>
      </c>
      <c r="G163">
        <v>5097544631</v>
      </c>
      <c r="H163">
        <v>120</v>
      </c>
      <c r="I163" t="s">
        <v>393</v>
      </c>
      <c r="J163" t="s">
        <v>500</v>
      </c>
      <c r="K163">
        <v>12</v>
      </c>
      <c r="L163">
        <v>11.2</v>
      </c>
      <c r="M163" t="s">
        <v>501</v>
      </c>
      <c r="N163" t="b">
        <v>1</v>
      </c>
      <c r="O163" t="s">
        <v>502</v>
      </c>
      <c r="P163" s="30">
        <v>27617</v>
      </c>
      <c r="Q163" t="b">
        <v>0</v>
      </c>
      <c r="S163" t="b">
        <v>0</v>
      </c>
      <c r="T163" t="b">
        <v>0</v>
      </c>
      <c r="U163" t="b">
        <v>0</v>
      </c>
      <c r="V163" t="s">
        <v>432</v>
      </c>
      <c r="W163" t="s">
        <v>433</v>
      </c>
      <c r="X163">
        <v>5</v>
      </c>
      <c r="Z163">
        <v>4</v>
      </c>
      <c r="AB163">
        <v>5</v>
      </c>
      <c r="AD163">
        <v>5</v>
      </c>
      <c r="AG163">
        <v>2</v>
      </c>
      <c r="AH163">
        <v>5</v>
      </c>
      <c r="AJ163">
        <v>5</v>
      </c>
      <c r="AN163">
        <v>3.9136799999999998</v>
      </c>
      <c r="AO163">
        <v>0.40423999999999999</v>
      </c>
      <c r="AP163">
        <v>1.61477</v>
      </c>
      <c r="AQ163">
        <v>2.0190100000000002</v>
      </c>
      <c r="AR163">
        <v>5.93269</v>
      </c>
      <c r="AS163">
        <v>0</v>
      </c>
      <c r="AT163">
        <v>2.2428900000000001</v>
      </c>
      <c r="AU163">
        <v>0.69518999999999997</v>
      </c>
      <c r="AV163">
        <v>0.25764999999999999</v>
      </c>
      <c r="AW163">
        <v>3.1957300000000002</v>
      </c>
      <c r="AX163">
        <v>3.6265499999999999</v>
      </c>
      <c r="AY163">
        <v>0.43724000000000002</v>
      </c>
      <c r="AZ163">
        <v>2.35893</v>
      </c>
      <c r="BA163">
        <v>5.9529899999999998</v>
      </c>
      <c r="BB163" s="30">
        <v>43846</v>
      </c>
      <c r="BC163">
        <v>6</v>
      </c>
      <c r="BD163">
        <v>5</v>
      </c>
      <c r="BE163">
        <v>1</v>
      </c>
      <c r="BF163">
        <v>44</v>
      </c>
      <c r="BG163">
        <v>1</v>
      </c>
      <c r="BH163">
        <v>0</v>
      </c>
      <c r="BI163">
        <v>44</v>
      </c>
      <c r="BJ163" s="30">
        <v>43530</v>
      </c>
      <c r="BK163">
        <v>3</v>
      </c>
      <c r="BL163">
        <v>3</v>
      </c>
      <c r="BM163">
        <v>0</v>
      </c>
      <c r="BN163">
        <v>36</v>
      </c>
      <c r="BO163">
        <v>1</v>
      </c>
      <c r="BP163">
        <v>0</v>
      </c>
      <c r="BQ163">
        <v>36</v>
      </c>
      <c r="BR163" s="30">
        <v>43111</v>
      </c>
      <c r="BS163">
        <v>8</v>
      </c>
      <c r="BT163">
        <v>6</v>
      </c>
      <c r="BU163">
        <v>2</v>
      </c>
      <c r="BV163">
        <v>1</v>
      </c>
      <c r="BW163">
        <v>60</v>
      </c>
      <c r="BX163">
        <v>0</v>
      </c>
      <c r="BY163">
        <v>60</v>
      </c>
      <c r="BZ163">
        <v>44</v>
      </c>
      <c r="CA163">
        <v>2</v>
      </c>
      <c r="CB163">
        <v>0</v>
      </c>
      <c r="CC163">
        <v>0</v>
      </c>
      <c r="CD163">
        <v>0</v>
      </c>
      <c r="CE163">
        <v>0</v>
      </c>
      <c r="CF163">
        <v>0</v>
      </c>
      <c r="CG163" t="s">
        <v>503</v>
      </c>
      <c r="CH163" s="30">
        <v>43952</v>
      </c>
    </row>
    <row r="164" spans="1:86" x14ac:dyDescent="0.25">
      <c r="A164">
        <v>505232</v>
      </c>
      <c r="B164" t="s">
        <v>918</v>
      </c>
      <c r="C164" t="s">
        <v>919</v>
      </c>
      <c r="D164" t="s">
        <v>920</v>
      </c>
      <c r="E164" t="s">
        <v>265</v>
      </c>
      <c r="F164">
        <v>98674</v>
      </c>
      <c r="G164">
        <v>3602259443</v>
      </c>
      <c r="H164">
        <v>70</v>
      </c>
      <c r="I164" t="s">
        <v>416</v>
      </c>
      <c r="J164" t="s">
        <v>429</v>
      </c>
      <c r="K164">
        <v>62</v>
      </c>
      <c r="L164">
        <v>55.7</v>
      </c>
      <c r="M164" t="s">
        <v>430</v>
      </c>
      <c r="N164" t="b">
        <v>0</v>
      </c>
      <c r="O164" t="s">
        <v>921</v>
      </c>
      <c r="P164" s="30">
        <v>27395</v>
      </c>
      <c r="Q164" t="b">
        <v>0</v>
      </c>
      <c r="S164" t="b">
        <v>1</v>
      </c>
      <c r="T164" t="b">
        <v>0</v>
      </c>
      <c r="U164" t="b">
        <v>0</v>
      </c>
      <c r="V164" t="s">
        <v>535</v>
      </c>
      <c r="W164" t="s">
        <v>433</v>
      </c>
      <c r="X164">
        <v>3</v>
      </c>
      <c r="Z164">
        <v>2</v>
      </c>
      <c r="AB164">
        <v>4</v>
      </c>
      <c r="AD164">
        <v>5</v>
      </c>
      <c r="AF164">
        <v>3</v>
      </c>
      <c r="AH164">
        <v>4</v>
      </c>
      <c r="AJ164">
        <v>4</v>
      </c>
      <c r="AN164">
        <v>2.8057400000000001</v>
      </c>
      <c r="AO164">
        <v>0.76104000000000005</v>
      </c>
      <c r="AP164">
        <v>0.73231999999999997</v>
      </c>
      <c r="AQ164">
        <v>1.49336</v>
      </c>
      <c r="AR164">
        <v>4.2991000000000001</v>
      </c>
      <c r="AS164">
        <v>1.9709999999999998E-2</v>
      </c>
      <c r="AT164">
        <v>2.1393200000000001</v>
      </c>
      <c r="AU164">
        <v>0.69164999999999999</v>
      </c>
      <c r="AV164">
        <v>0.31424999999999997</v>
      </c>
      <c r="AW164">
        <v>3.1452100000000001</v>
      </c>
      <c r="AX164">
        <v>2.7257600000000002</v>
      </c>
      <c r="AY164">
        <v>0.82738</v>
      </c>
      <c r="AZ164">
        <v>0.87712999999999997</v>
      </c>
      <c r="BA164">
        <v>4.3830900000000002</v>
      </c>
      <c r="BB164" s="30">
        <v>43686</v>
      </c>
      <c r="BC164">
        <v>25</v>
      </c>
      <c r="BD164">
        <v>25</v>
      </c>
      <c r="BE164">
        <v>0</v>
      </c>
      <c r="BF164">
        <v>252</v>
      </c>
      <c r="BG164">
        <v>1</v>
      </c>
      <c r="BH164">
        <v>0</v>
      </c>
      <c r="BI164">
        <v>252</v>
      </c>
      <c r="BJ164" s="30">
        <v>43368</v>
      </c>
      <c r="BK164">
        <v>8</v>
      </c>
      <c r="BL164">
        <v>8</v>
      </c>
      <c r="BM164">
        <v>0</v>
      </c>
      <c r="BN164">
        <v>48</v>
      </c>
      <c r="BO164">
        <v>1</v>
      </c>
      <c r="BP164">
        <v>0</v>
      </c>
      <c r="BQ164">
        <v>48</v>
      </c>
      <c r="BR164" s="30">
        <v>42961</v>
      </c>
      <c r="BS164">
        <v>5</v>
      </c>
      <c r="BT164">
        <v>5</v>
      </c>
      <c r="BU164">
        <v>0</v>
      </c>
      <c r="BV164">
        <v>1</v>
      </c>
      <c r="BW164">
        <v>24</v>
      </c>
      <c r="BX164">
        <v>0</v>
      </c>
      <c r="BY164">
        <v>24</v>
      </c>
      <c r="BZ164">
        <v>146</v>
      </c>
      <c r="CA164">
        <v>0</v>
      </c>
      <c r="CB164">
        <v>0</v>
      </c>
      <c r="CC164">
        <v>1</v>
      </c>
      <c r="CD164">
        <v>18564</v>
      </c>
      <c r="CE164">
        <v>0</v>
      </c>
      <c r="CF164">
        <v>1</v>
      </c>
      <c r="CG164" t="s">
        <v>922</v>
      </c>
      <c r="CH164" s="30">
        <v>43952</v>
      </c>
    </row>
    <row r="165" spans="1:86" x14ac:dyDescent="0.25">
      <c r="A165">
        <v>505075</v>
      </c>
      <c r="B165" t="s">
        <v>454</v>
      </c>
      <c r="C165" t="s">
        <v>455</v>
      </c>
      <c r="D165" t="s">
        <v>456</v>
      </c>
      <c r="E165" t="s">
        <v>265</v>
      </c>
      <c r="F165">
        <v>99324</v>
      </c>
      <c r="G165">
        <v>5095294480</v>
      </c>
      <c r="H165">
        <v>350</v>
      </c>
      <c r="I165" t="s">
        <v>419</v>
      </c>
      <c r="J165" t="s">
        <v>451</v>
      </c>
      <c r="K165">
        <v>106</v>
      </c>
      <c r="L165">
        <v>82.4</v>
      </c>
      <c r="M165" t="s">
        <v>430</v>
      </c>
      <c r="N165" t="b">
        <v>0</v>
      </c>
      <c r="O165" t="s">
        <v>457</v>
      </c>
      <c r="P165" s="30">
        <v>27242</v>
      </c>
      <c r="Q165" t="b">
        <v>0</v>
      </c>
      <c r="S165" t="b">
        <v>1</v>
      </c>
      <c r="T165" t="b">
        <v>0</v>
      </c>
      <c r="U165" t="b">
        <v>0</v>
      </c>
      <c r="V165" t="s">
        <v>440</v>
      </c>
      <c r="W165" t="s">
        <v>433</v>
      </c>
      <c r="X165">
        <v>3</v>
      </c>
      <c r="Z165">
        <v>2</v>
      </c>
      <c r="AB165">
        <v>4</v>
      </c>
      <c r="AD165">
        <v>3</v>
      </c>
      <c r="AF165">
        <v>5</v>
      </c>
      <c r="AH165">
        <v>4</v>
      </c>
      <c r="AJ165">
        <v>5</v>
      </c>
      <c r="AN165">
        <v>2.2530000000000001</v>
      </c>
      <c r="AO165">
        <v>0.16935</v>
      </c>
      <c r="AP165">
        <v>1.0558799999999999</v>
      </c>
      <c r="AQ165">
        <v>1.22523</v>
      </c>
      <c r="AR165">
        <v>3.4782199999999999</v>
      </c>
      <c r="AS165">
        <v>8.7590000000000001E-2</v>
      </c>
      <c r="AT165">
        <v>2.1884100000000002</v>
      </c>
      <c r="AU165">
        <v>0.77146999999999999</v>
      </c>
      <c r="AV165">
        <v>0.36717</v>
      </c>
      <c r="AW165">
        <v>3.3270499999999998</v>
      </c>
      <c r="AX165">
        <v>2.1396799999999998</v>
      </c>
      <c r="AY165">
        <v>0.16506000000000001</v>
      </c>
      <c r="AZ165">
        <v>1.0823700000000001</v>
      </c>
      <c r="BA165">
        <v>3.3523700000000001</v>
      </c>
      <c r="BB165" s="30">
        <v>43887</v>
      </c>
      <c r="BC165">
        <v>36</v>
      </c>
      <c r="BD165">
        <v>26</v>
      </c>
      <c r="BE165">
        <v>10</v>
      </c>
      <c r="BF165">
        <v>276</v>
      </c>
      <c r="BG165">
        <v>0</v>
      </c>
      <c r="BH165">
        <v>0</v>
      </c>
      <c r="BI165">
        <v>276</v>
      </c>
      <c r="BJ165" s="30">
        <v>43440</v>
      </c>
      <c r="BK165">
        <v>22</v>
      </c>
      <c r="BL165">
        <v>16</v>
      </c>
      <c r="BM165">
        <v>8</v>
      </c>
      <c r="BN165">
        <v>140</v>
      </c>
      <c r="BO165">
        <v>1</v>
      </c>
      <c r="BP165">
        <v>0</v>
      </c>
      <c r="BQ165">
        <v>140</v>
      </c>
      <c r="BR165" s="30">
        <v>43019</v>
      </c>
      <c r="BS165">
        <v>4</v>
      </c>
      <c r="BT165">
        <v>3</v>
      </c>
      <c r="BU165">
        <v>2</v>
      </c>
      <c r="BV165">
        <v>1</v>
      </c>
      <c r="BW165">
        <v>36</v>
      </c>
      <c r="BX165">
        <v>0</v>
      </c>
      <c r="BY165">
        <v>36</v>
      </c>
      <c r="BZ165">
        <v>190.667</v>
      </c>
      <c r="CA165">
        <v>10</v>
      </c>
      <c r="CB165">
        <v>13</v>
      </c>
      <c r="CC165">
        <v>2</v>
      </c>
      <c r="CD165">
        <v>60694</v>
      </c>
      <c r="CE165">
        <v>0</v>
      </c>
      <c r="CF165">
        <v>2</v>
      </c>
      <c r="CH165" s="30">
        <v>43952</v>
      </c>
    </row>
    <row r="166" spans="1:86" x14ac:dyDescent="0.25">
      <c r="A166">
        <v>505226</v>
      </c>
      <c r="B166" t="s">
        <v>463</v>
      </c>
      <c r="C166" t="s">
        <v>464</v>
      </c>
      <c r="D166" t="s">
        <v>465</v>
      </c>
      <c r="E166" t="s">
        <v>265</v>
      </c>
      <c r="F166">
        <v>98944</v>
      </c>
      <c r="G166">
        <v>5098372122</v>
      </c>
      <c r="H166">
        <v>380</v>
      </c>
      <c r="I166" t="s">
        <v>388</v>
      </c>
      <c r="J166" t="s">
        <v>429</v>
      </c>
      <c r="K166">
        <v>80</v>
      </c>
      <c r="L166">
        <v>68.099999999999994</v>
      </c>
      <c r="M166" t="s">
        <v>430</v>
      </c>
      <c r="N166" t="b">
        <v>0</v>
      </c>
      <c r="O166" t="s">
        <v>466</v>
      </c>
      <c r="P166" s="30">
        <v>27181</v>
      </c>
      <c r="Q166" t="b">
        <v>0</v>
      </c>
      <c r="S166" t="b">
        <v>0</v>
      </c>
      <c r="T166" t="b">
        <v>0</v>
      </c>
      <c r="U166" t="b">
        <v>0</v>
      </c>
      <c r="V166" t="s">
        <v>440</v>
      </c>
      <c r="W166" t="s">
        <v>433</v>
      </c>
      <c r="X166">
        <v>2</v>
      </c>
      <c r="Z166">
        <v>2</v>
      </c>
      <c r="AB166">
        <v>1</v>
      </c>
      <c r="AD166">
        <v>2</v>
      </c>
      <c r="AF166">
        <v>1</v>
      </c>
      <c r="AH166">
        <v>4</v>
      </c>
      <c r="AJ166">
        <v>4</v>
      </c>
      <c r="AN166">
        <v>2.3886500000000002</v>
      </c>
      <c r="AO166">
        <v>0.62787000000000004</v>
      </c>
      <c r="AP166">
        <v>0.85189000000000004</v>
      </c>
      <c r="AQ166">
        <v>1.47977</v>
      </c>
      <c r="AR166">
        <v>3.8684099999999999</v>
      </c>
      <c r="AS166">
        <v>0.12093</v>
      </c>
      <c r="AT166">
        <v>2.2261799999999998</v>
      </c>
      <c r="AU166">
        <v>0.76815999999999995</v>
      </c>
      <c r="AV166">
        <v>0.33762999999999999</v>
      </c>
      <c r="AW166">
        <v>3.3319700000000001</v>
      </c>
      <c r="AX166">
        <v>2.23001</v>
      </c>
      <c r="AY166">
        <v>0.61462000000000006</v>
      </c>
      <c r="AZ166">
        <v>0.94969000000000003</v>
      </c>
      <c r="BA166">
        <v>3.7229299999999999</v>
      </c>
      <c r="BB166" s="30">
        <v>43867</v>
      </c>
      <c r="BC166">
        <v>27</v>
      </c>
      <c r="BD166">
        <v>21</v>
      </c>
      <c r="BE166">
        <v>6</v>
      </c>
      <c r="BF166">
        <v>184</v>
      </c>
      <c r="BG166">
        <v>0</v>
      </c>
      <c r="BH166">
        <v>0</v>
      </c>
      <c r="BI166">
        <v>184</v>
      </c>
      <c r="BJ166" s="30">
        <v>43573</v>
      </c>
      <c r="BK166">
        <v>22</v>
      </c>
      <c r="BL166">
        <v>17</v>
      </c>
      <c r="BM166">
        <v>7</v>
      </c>
      <c r="BN166">
        <v>160</v>
      </c>
      <c r="BO166">
        <v>1</v>
      </c>
      <c r="BP166">
        <v>0</v>
      </c>
      <c r="BQ166">
        <v>160</v>
      </c>
      <c r="BR166" s="30">
        <v>43181</v>
      </c>
      <c r="BS166">
        <v>12</v>
      </c>
      <c r="BT166">
        <v>9</v>
      </c>
      <c r="BU166">
        <v>4</v>
      </c>
      <c r="BV166">
        <v>1</v>
      </c>
      <c r="BW166">
        <v>96</v>
      </c>
      <c r="BX166">
        <v>0</v>
      </c>
      <c r="BY166">
        <v>96</v>
      </c>
      <c r="BZ166">
        <v>161.333</v>
      </c>
      <c r="CA166">
        <v>11</v>
      </c>
      <c r="CB166">
        <v>9</v>
      </c>
      <c r="CC166">
        <v>4</v>
      </c>
      <c r="CD166">
        <v>57490</v>
      </c>
      <c r="CE166">
        <v>0</v>
      </c>
      <c r="CF166">
        <v>4</v>
      </c>
      <c r="CG166" t="s">
        <v>467</v>
      </c>
      <c r="CH166" s="30">
        <v>43952</v>
      </c>
    </row>
    <row r="167" spans="1:86" x14ac:dyDescent="0.25">
      <c r="A167">
        <v>505126</v>
      </c>
      <c r="B167" t="s">
        <v>949</v>
      </c>
      <c r="C167" t="s">
        <v>950</v>
      </c>
      <c r="D167" t="s">
        <v>951</v>
      </c>
      <c r="E167" t="s">
        <v>265</v>
      </c>
      <c r="F167">
        <v>99301</v>
      </c>
      <c r="G167">
        <v>5095478811</v>
      </c>
      <c r="H167">
        <v>100</v>
      </c>
      <c r="I167" t="s">
        <v>410</v>
      </c>
      <c r="J167" t="s">
        <v>451</v>
      </c>
      <c r="K167">
        <v>108</v>
      </c>
      <c r="L167">
        <v>58.9</v>
      </c>
      <c r="M167" t="s">
        <v>430</v>
      </c>
      <c r="N167" t="b">
        <v>0</v>
      </c>
      <c r="O167" t="s">
        <v>952</v>
      </c>
      <c r="P167" s="30">
        <v>27181</v>
      </c>
      <c r="Q167" t="b">
        <v>0</v>
      </c>
      <c r="S167" t="b">
        <v>0</v>
      </c>
      <c r="T167" t="b">
        <v>0</v>
      </c>
      <c r="U167" t="b">
        <v>0</v>
      </c>
      <c r="V167" t="s">
        <v>440</v>
      </c>
      <c r="W167" t="s">
        <v>433</v>
      </c>
      <c r="X167">
        <v>3</v>
      </c>
      <c r="Z167">
        <v>2</v>
      </c>
      <c r="AB167">
        <v>2</v>
      </c>
      <c r="AD167">
        <v>2</v>
      </c>
      <c r="AF167">
        <v>2</v>
      </c>
      <c r="AH167">
        <v>4</v>
      </c>
      <c r="AJ167">
        <v>4</v>
      </c>
      <c r="AN167">
        <v>2.4986799999999998</v>
      </c>
      <c r="AO167">
        <v>0.61619000000000002</v>
      </c>
      <c r="AP167">
        <v>0.99892000000000003</v>
      </c>
      <c r="AQ167">
        <v>1.61511</v>
      </c>
      <c r="AR167">
        <v>4.1137899999999998</v>
      </c>
      <c r="AS167">
        <v>0.13152</v>
      </c>
      <c r="AT167">
        <v>2.2997200000000002</v>
      </c>
      <c r="AU167">
        <v>0.83986000000000005</v>
      </c>
      <c r="AV167">
        <v>0.41643000000000002</v>
      </c>
      <c r="AW167">
        <v>3.5560100000000001</v>
      </c>
      <c r="AX167">
        <v>2.2581500000000001</v>
      </c>
      <c r="AY167">
        <v>0.55169000000000001</v>
      </c>
      <c r="AZ167">
        <v>0.90285000000000004</v>
      </c>
      <c r="BA167">
        <v>3.7096499999999999</v>
      </c>
      <c r="BB167" s="30">
        <v>43598</v>
      </c>
      <c r="BC167">
        <v>26</v>
      </c>
      <c r="BD167">
        <v>11</v>
      </c>
      <c r="BE167">
        <v>17</v>
      </c>
      <c r="BF167">
        <v>160</v>
      </c>
      <c r="BG167">
        <v>1</v>
      </c>
      <c r="BH167">
        <v>0</v>
      </c>
      <c r="BI167">
        <v>160</v>
      </c>
      <c r="BJ167" s="30">
        <v>43265</v>
      </c>
      <c r="BK167">
        <v>28</v>
      </c>
      <c r="BL167">
        <v>13</v>
      </c>
      <c r="BM167">
        <v>15</v>
      </c>
      <c r="BN167">
        <v>263</v>
      </c>
      <c r="BO167">
        <v>1</v>
      </c>
      <c r="BP167">
        <v>0</v>
      </c>
      <c r="BQ167">
        <v>263</v>
      </c>
      <c r="BR167" s="30">
        <v>42972</v>
      </c>
      <c r="BS167">
        <v>22</v>
      </c>
      <c r="BT167">
        <v>15</v>
      </c>
      <c r="BU167">
        <v>10</v>
      </c>
      <c r="BV167">
        <v>1</v>
      </c>
      <c r="BW167">
        <v>136</v>
      </c>
      <c r="BX167">
        <v>0</v>
      </c>
      <c r="BY167">
        <v>136</v>
      </c>
      <c r="BZ167">
        <v>190.333</v>
      </c>
      <c r="CA167">
        <v>16</v>
      </c>
      <c r="CB167">
        <v>22</v>
      </c>
      <c r="CC167">
        <v>2</v>
      </c>
      <c r="CD167">
        <v>13796</v>
      </c>
      <c r="CE167">
        <v>0</v>
      </c>
      <c r="CF167">
        <v>2</v>
      </c>
      <c r="CG167" t="s">
        <v>953</v>
      </c>
      <c r="CH167" s="30">
        <v>43952</v>
      </c>
    </row>
    <row r="168" spans="1:86" x14ac:dyDescent="0.25">
      <c r="A168">
        <v>505080</v>
      </c>
      <c r="B168" t="s">
        <v>1152</v>
      </c>
      <c r="C168" t="s">
        <v>1153</v>
      </c>
      <c r="D168" t="s">
        <v>843</v>
      </c>
      <c r="E168" t="s">
        <v>265</v>
      </c>
      <c r="F168">
        <v>99336</v>
      </c>
      <c r="G168">
        <v>5095869185</v>
      </c>
      <c r="H168">
        <v>20</v>
      </c>
      <c r="I168" t="s">
        <v>405</v>
      </c>
      <c r="J168" t="s">
        <v>429</v>
      </c>
      <c r="K168">
        <v>136</v>
      </c>
      <c r="L168">
        <v>62.9</v>
      </c>
      <c r="M168" t="s">
        <v>430</v>
      </c>
      <c r="N168" t="b">
        <v>0</v>
      </c>
      <c r="O168" t="s">
        <v>1154</v>
      </c>
      <c r="P168" s="30">
        <v>27181</v>
      </c>
      <c r="Q168" t="b">
        <v>0</v>
      </c>
      <c r="S168" t="b">
        <v>0</v>
      </c>
      <c r="T168" t="b">
        <v>0</v>
      </c>
      <c r="U168" t="b">
        <v>0</v>
      </c>
      <c r="V168" t="s">
        <v>440</v>
      </c>
      <c r="W168" t="s">
        <v>433</v>
      </c>
      <c r="X168">
        <v>3</v>
      </c>
      <c r="Z168">
        <v>2</v>
      </c>
      <c r="AB168">
        <v>2</v>
      </c>
      <c r="AD168">
        <v>1</v>
      </c>
      <c r="AF168">
        <v>3</v>
      </c>
      <c r="AH168">
        <v>4</v>
      </c>
      <c r="AJ168">
        <v>4</v>
      </c>
      <c r="AN168">
        <v>2.35866</v>
      </c>
      <c r="AO168">
        <v>0.76131000000000004</v>
      </c>
      <c r="AP168">
        <v>1.02966</v>
      </c>
      <c r="AQ168">
        <v>1.79097</v>
      </c>
      <c r="AR168">
        <v>4.1496300000000002</v>
      </c>
      <c r="AS168">
        <v>9.7299999999999998E-2</v>
      </c>
      <c r="AT168">
        <v>2.3205399999999998</v>
      </c>
      <c r="AU168">
        <v>0.77612000000000003</v>
      </c>
      <c r="AV168">
        <v>0.38046000000000002</v>
      </c>
      <c r="AW168">
        <v>3.4771200000000002</v>
      </c>
      <c r="AX168">
        <v>2.1124800000000001</v>
      </c>
      <c r="AY168">
        <v>0.73760000000000003</v>
      </c>
      <c r="AZ168">
        <v>1.0186299999999999</v>
      </c>
      <c r="BA168">
        <v>3.82687</v>
      </c>
      <c r="BB168" s="30">
        <v>43529</v>
      </c>
      <c r="BC168">
        <v>26</v>
      </c>
      <c r="BD168">
        <v>11</v>
      </c>
      <c r="BE168">
        <v>15</v>
      </c>
      <c r="BF168">
        <v>168</v>
      </c>
      <c r="BG168">
        <v>1</v>
      </c>
      <c r="BH168">
        <v>0</v>
      </c>
      <c r="BI168">
        <v>168</v>
      </c>
      <c r="BJ168" s="30">
        <v>43202</v>
      </c>
      <c r="BK168">
        <v>27</v>
      </c>
      <c r="BL168">
        <v>22</v>
      </c>
      <c r="BM168">
        <v>9</v>
      </c>
      <c r="BN168">
        <v>251</v>
      </c>
      <c r="BO168">
        <v>1</v>
      </c>
      <c r="BP168">
        <v>0</v>
      </c>
      <c r="BQ168">
        <v>251</v>
      </c>
      <c r="BR168" s="30">
        <v>42748</v>
      </c>
      <c r="BS168">
        <v>22</v>
      </c>
      <c r="BT168">
        <v>15</v>
      </c>
      <c r="BU168">
        <v>7</v>
      </c>
      <c r="BV168">
        <v>1</v>
      </c>
      <c r="BW168">
        <v>164</v>
      </c>
      <c r="BX168">
        <v>0</v>
      </c>
      <c r="BY168">
        <v>164</v>
      </c>
      <c r="BZ168">
        <v>195</v>
      </c>
      <c r="CA168">
        <v>8</v>
      </c>
      <c r="CB168">
        <v>18</v>
      </c>
      <c r="CC168">
        <v>2</v>
      </c>
      <c r="CD168">
        <v>75267</v>
      </c>
      <c r="CE168">
        <v>0</v>
      </c>
      <c r="CF168">
        <v>2</v>
      </c>
      <c r="CG168" t="s">
        <v>1155</v>
      </c>
      <c r="CH168" s="30">
        <v>43952</v>
      </c>
    </row>
    <row r="169" spans="1:86" x14ac:dyDescent="0.25">
      <c r="A169">
        <v>505223</v>
      </c>
      <c r="B169" t="s">
        <v>1266</v>
      </c>
      <c r="C169" t="s">
        <v>1267</v>
      </c>
      <c r="D169" t="s">
        <v>586</v>
      </c>
      <c r="E169" t="s">
        <v>265</v>
      </c>
      <c r="F169">
        <v>98225</v>
      </c>
      <c r="G169">
        <v>3607349295</v>
      </c>
      <c r="H169">
        <v>360</v>
      </c>
      <c r="I169" t="s">
        <v>417</v>
      </c>
      <c r="J169" t="s">
        <v>429</v>
      </c>
      <c r="K169">
        <v>84</v>
      </c>
      <c r="L169">
        <v>69.400000000000006</v>
      </c>
      <c r="M169" t="s">
        <v>430</v>
      </c>
      <c r="N169" t="b">
        <v>0</v>
      </c>
      <c r="O169" t="s">
        <v>1268</v>
      </c>
      <c r="P169" s="30">
        <v>26816</v>
      </c>
      <c r="Q169" t="b">
        <v>0</v>
      </c>
      <c r="R169" t="s">
        <v>791</v>
      </c>
      <c r="S169" t="b">
        <v>1</v>
      </c>
      <c r="T169" t="b">
        <v>0</v>
      </c>
      <c r="U169" t="b">
        <v>0</v>
      </c>
      <c r="V169" t="s">
        <v>440</v>
      </c>
      <c r="W169" t="s">
        <v>433</v>
      </c>
      <c r="X169">
        <v>2</v>
      </c>
      <c r="Z169">
        <v>1</v>
      </c>
      <c r="AB169">
        <v>2</v>
      </c>
      <c r="AD169">
        <v>2</v>
      </c>
      <c r="AF169">
        <v>3</v>
      </c>
      <c r="AH169">
        <v>4</v>
      </c>
      <c r="AJ169">
        <v>4</v>
      </c>
      <c r="AN169">
        <v>2.33161</v>
      </c>
      <c r="AO169">
        <v>0.76414000000000004</v>
      </c>
      <c r="AP169">
        <v>0.84053999999999995</v>
      </c>
      <c r="AQ169">
        <v>1.6046899999999999</v>
      </c>
      <c r="AR169">
        <v>3.9363000000000001</v>
      </c>
      <c r="AS169">
        <v>9.1869999999999993E-2</v>
      </c>
      <c r="AT169">
        <v>2.03417</v>
      </c>
      <c r="AU169">
        <v>0.67254999999999998</v>
      </c>
      <c r="AV169">
        <v>0.30702000000000002</v>
      </c>
      <c r="AW169">
        <v>3.0137399999999999</v>
      </c>
      <c r="AX169">
        <v>2.3822299999999998</v>
      </c>
      <c r="AY169">
        <v>0.85435000000000005</v>
      </c>
      <c r="AZ169">
        <v>1.0304500000000001</v>
      </c>
      <c r="BA169">
        <v>4.1882700000000002</v>
      </c>
      <c r="BB169" s="30">
        <v>43605</v>
      </c>
      <c r="BC169">
        <v>50</v>
      </c>
      <c r="BD169">
        <v>40</v>
      </c>
      <c r="BE169">
        <v>23</v>
      </c>
      <c r="BF169">
        <v>595</v>
      </c>
      <c r="BG169">
        <v>1</v>
      </c>
      <c r="BH169">
        <v>0</v>
      </c>
      <c r="BI169">
        <v>595</v>
      </c>
      <c r="BJ169" s="30">
        <v>43238</v>
      </c>
      <c r="BK169">
        <v>52</v>
      </c>
      <c r="BL169">
        <v>30</v>
      </c>
      <c r="BM169">
        <v>24</v>
      </c>
      <c r="BN169">
        <v>280</v>
      </c>
      <c r="BO169">
        <v>1</v>
      </c>
      <c r="BP169">
        <v>0</v>
      </c>
      <c r="BQ169">
        <v>280</v>
      </c>
      <c r="BR169" s="30">
        <v>42829</v>
      </c>
      <c r="BS169">
        <v>17</v>
      </c>
      <c r="BT169">
        <v>15</v>
      </c>
      <c r="BU169">
        <v>5</v>
      </c>
      <c r="BV169">
        <v>1</v>
      </c>
      <c r="BW169">
        <v>96</v>
      </c>
      <c r="BX169">
        <v>0</v>
      </c>
      <c r="BY169">
        <v>96</v>
      </c>
      <c r="BZ169">
        <v>406.83300000000003</v>
      </c>
      <c r="CA169">
        <v>26</v>
      </c>
      <c r="CB169">
        <v>8</v>
      </c>
      <c r="CC169">
        <v>3</v>
      </c>
      <c r="CD169">
        <v>54995</v>
      </c>
      <c r="CE169">
        <v>0</v>
      </c>
      <c r="CF169">
        <v>3</v>
      </c>
      <c r="CG169" t="s">
        <v>1269</v>
      </c>
      <c r="CH169" s="30">
        <v>43952</v>
      </c>
    </row>
    <row r="170" spans="1:86" x14ac:dyDescent="0.25">
      <c r="A170">
        <v>505074</v>
      </c>
      <c r="B170" t="s">
        <v>1148</v>
      </c>
      <c r="C170" t="s">
        <v>1149</v>
      </c>
      <c r="D170" t="s">
        <v>546</v>
      </c>
      <c r="E170" t="s">
        <v>265</v>
      </c>
      <c r="F170">
        <v>99362</v>
      </c>
      <c r="G170">
        <v>5095294218</v>
      </c>
      <c r="H170">
        <v>350</v>
      </c>
      <c r="I170" t="s">
        <v>419</v>
      </c>
      <c r="J170" t="s">
        <v>429</v>
      </c>
      <c r="K170">
        <v>99</v>
      </c>
      <c r="L170">
        <v>78.8</v>
      </c>
      <c r="M170" t="s">
        <v>430</v>
      </c>
      <c r="N170" t="b">
        <v>0</v>
      </c>
      <c r="O170" t="s">
        <v>1150</v>
      </c>
      <c r="P170" s="30">
        <v>26604</v>
      </c>
      <c r="Q170" t="b">
        <v>0</v>
      </c>
      <c r="S170" t="b">
        <v>0</v>
      </c>
      <c r="T170" t="b">
        <v>0</v>
      </c>
      <c r="U170" t="b">
        <v>0</v>
      </c>
      <c r="V170" t="s">
        <v>440</v>
      </c>
      <c r="W170" t="s">
        <v>433</v>
      </c>
      <c r="X170">
        <v>5</v>
      </c>
      <c r="Z170">
        <v>5</v>
      </c>
      <c r="AB170">
        <v>5</v>
      </c>
      <c r="AD170">
        <v>5</v>
      </c>
      <c r="AF170">
        <v>5</v>
      </c>
      <c r="AH170">
        <v>4</v>
      </c>
      <c r="AJ170">
        <v>5</v>
      </c>
      <c r="AN170">
        <v>1.99126</v>
      </c>
      <c r="AO170">
        <v>0.33717999999999998</v>
      </c>
      <c r="AP170">
        <v>1.1505799999999999</v>
      </c>
      <c r="AQ170">
        <v>1.48776</v>
      </c>
      <c r="AR170">
        <v>3.4790199999999998</v>
      </c>
      <c r="AS170">
        <v>0.22023000000000001</v>
      </c>
      <c r="AT170">
        <v>2.1931799999999999</v>
      </c>
      <c r="AU170">
        <v>0.78720999999999997</v>
      </c>
      <c r="AV170">
        <v>0.39328999999999997</v>
      </c>
      <c r="AW170">
        <v>3.3736799999999998</v>
      </c>
      <c r="AX170">
        <v>1.8869899999999999</v>
      </c>
      <c r="AY170">
        <v>0.32207999999999998</v>
      </c>
      <c r="AZ170">
        <v>1.10111</v>
      </c>
      <c r="BA170">
        <v>3.3067899999999999</v>
      </c>
      <c r="BB170" s="30">
        <v>43558</v>
      </c>
      <c r="BC170">
        <v>7</v>
      </c>
      <c r="BD170">
        <v>7</v>
      </c>
      <c r="BE170">
        <v>0</v>
      </c>
      <c r="BF170">
        <v>36</v>
      </c>
      <c r="BG170">
        <v>1</v>
      </c>
      <c r="BH170">
        <v>0</v>
      </c>
      <c r="BI170">
        <v>36</v>
      </c>
      <c r="BJ170" s="30">
        <v>43132</v>
      </c>
      <c r="BK170">
        <v>4</v>
      </c>
      <c r="BL170">
        <v>2</v>
      </c>
      <c r="BM170">
        <v>2</v>
      </c>
      <c r="BN170">
        <v>16</v>
      </c>
      <c r="BO170">
        <v>1</v>
      </c>
      <c r="BP170">
        <v>0</v>
      </c>
      <c r="BQ170">
        <v>16</v>
      </c>
      <c r="BR170" s="30">
        <v>42816</v>
      </c>
      <c r="BS170">
        <v>4</v>
      </c>
      <c r="BT170">
        <v>2</v>
      </c>
      <c r="BU170">
        <v>2</v>
      </c>
      <c r="BV170">
        <v>1</v>
      </c>
      <c r="BW170">
        <v>32</v>
      </c>
      <c r="BX170">
        <v>0</v>
      </c>
      <c r="BY170">
        <v>32</v>
      </c>
      <c r="BZ170">
        <v>28.667000000000002</v>
      </c>
      <c r="CA170">
        <v>3</v>
      </c>
      <c r="CB170">
        <v>2</v>
      </c>
      <c r="CC170">
        <v>1</v>
      </c>
      <c r="CD170">
        <v>7150</v>
      </c>
      <c r="CE170">
        <v>0</v>
      </c>
      <c r="CF170">
        <v>1</v>
      </c>
      <c r="CG170" t="s">
        <v>1151</v>
      </c>
      <c r="CH170" s="30">
        <v>43952</v>
      </c>
    </row>
    <row r="171" spans="1:86" x14ac:dyDescent="0.25">
      <c r="A171">
        <v>505140</v>
      </c>
      <c r="B171" t="s">
        <v>602</v>
      </c>
      <c r="C171" t="s">
        <v>603</v>
      </c>
      <c r="D171" t="s">
        <v>586</v>
      </c>
      <c r="E171" t="s">
        <v>265</v>
      </c>
      <c r="F171">
        <v>98225</v>
      </c>
      <c r="G171">
        <v>3607344800</v>
      </c>
      <c r="H171">
        <v>360</v>
      </c>
      <c r="I171" t="s">
        <v>417</v>
      </c>
      <c r="J171" t="s">
        <v>451</v>
      </c>
      <c r="K171">
        <v>44</v>
      </c>
      <c r="L171">
        <v>40.799999999999997</v>
      </c>
      <c r="M171" t="s">
        <v>430</v>
      </c>
      <c r="N171" t="b">
        <v>0</v>
      </c>
      <c r="O171" t="s">
        <v>604</v>
      </c>
      <c r="P171" s="30">
        <v>26450</v>
      </c>
      <c r="Q171" t="b">
        <v>0</v>
      </c>
      <c r="S171" t="b">
        <v>0</v>
      </c>
      <c r="T171" t="b">
        <v>0</v>
      </c>
      <c r="U171" t="b">
        <v>0</v>
      </c>
      <c r="V171" t="s">
        <v>440</v>
      </c>
      <c r="W171" t="s">
        <v>433</v>
      </c>
      <c r="X171">
        <v>2</v>
      </c>
      <c r="Z171">
        <v>1</v>
      </c>
      <c r="AB171">
        <v>4</v>
      </c>
      <c r="AD171">
        <v>3</v>
      </c>
      <c r="AF171">
        <v>4</v>
      </c>
      <c r="AH171">
        <v>4</v>
      </c>
      <c r="AJ171">
        <v>5</v>
      </c>
      <c r="AN171">
        <v>2.05681</v>
      </c>
      <c r="AO171">
        <v>0.41935</v>
      </c>
      <c r="AP171">
        <v>0.94435000000000002</v>
      </c>
      <c r="AQ171">
        <v>1.3636999999999999</v>
      </c>
      <c r="AR171">
        <v>3.4205100000000002</v>
      </c>
      <c r="AS171">
        <v>1.89E-2</v>
      </c>
      <c r="AT171">
        <v>2.0368599999999999</v>
      </c>
      <c r="AU171">
        <v>0.68135000000000001</v>
      </c>
      <c r="AV171">
        <v>0.30734</v>
      </c>
      <c r="AW171">
        <v>3.02555</v>
      </c>
      <c r="AX171">
        <v>2.0986799999999999</v>
      </c>
      <c r="AY171">
        <v>0.46279999999999999</v>
      </c>
      <c r="AZ171">
        <v>1.1565099999999999</v>
      </c>
      <c r="BA171">
        <v>3.6252599999999999</v>
      </c>
      <c r="BB171" s="30">
        <v>43724</v>
      </c>
      <c r="BC171">
        <v>29</v>
      </c>
      <c r="BD171">
        <v>22</v>
      </c>
      <c r="BE171">
        <v>9</v>
      </c>
      <c r="BF171">
        <v>176</v>
      </c>
      <c r="BG171">
        <v>1</v>
      </c>
      <c r="BH171">
        <v>0</v>
      </c>
      <c r="BI171">
        <v>176</v>
      </c>
      <c r="BJ171" s="30">
        <v>43312</v>
      </c>
      <c r="BK171">
        <v>17</v>
      </c>
      <c r="BL171">
        <v>15</v>
      </c>
      <c r="BM171">
        <v>4</v>
      </c>
      <c r="BN171">
        <v>128</v>
      </c>
      <c r="BO171">
        <v>1</v>
      </c>
      <c r="BP171">
        <v>0</v>
      </c>
      <c r="BQ171">
        <v>128</v>
      </c>
      <c r="BR171" s="30">
        <v>42880</v>
      </c>
      <c r="BS171">
        <v>39</v>
      </c>
      <c r="BT171">
        <v>25</v>
      </c>
      <c r="BU171">
        <v>35</v>
      </c>
      <c r="BV171">
        <v>1</v>
      </c>
      <c r="BW171">
        <v>787</v>
      </c>
      <c r="BX171">
        <v>0</v>
      </c>
      <c r="BY171">
        <v>787</v>
      </c>
      <c r="BZ171">
        <v>261.83300000000003</v>
      </c>
      <c r="CA171">
        <v>17</v>
      </c>
      <c r="CB171">
        <v>4</v>
      </c>
      <c r="CC171">
        <v>3</v>
      </c>
      <c r="CD171">
        <v>169260</v>
      </c>
      <c r="CE171">
        <v>0</v>
      </c>
      <c r="CF171">
        <v>3</v>
      </c>
      <c r="CG171" t="s">
        <v>605</v>
      </c>
      <c r="CH171" s="30">
        <v>43952</v>
      </c>
    </row>
    <row r="172" spans="1:86" x14ac:dyDescent="0.25">
      <c r="A172">
        <v>505081</v>
      </c>
      <c r="B172" t="s">
        <v>975</v>
      </c>
      <c r="C172" t="s">
        <v>976</v>
      </c>
      <c r="D172" t="s">
        <v>977</v>
      </c>
      <c r="E172" t="s">
        <v>265</v>
      </c>
      <c r="F172">
        <v>98550</v>
      </c>
      <c r="G172">
        <v>3605327882</v>
      </c>
      <c r="H172">
        <v>130</v>
      </c>
      <c r="I172" t="s">
        <v>402</v>
      </c>
      <c r="J172" t="s">
        <v>429</v>
      </c>
      <c r="K172">
        <v>109</v>
      </c>
      <c r="L172">
        <v>67.599999999999994</v>
      </c>
      <c r="M172" t="s">
        <v>430</v>
      </c>
      <c r="N172" t="b">
        <v>0</v>
      </c>
      <c r="O172" t="s">
        <v>978</v>
      </c>
      <c r="P172" s="30">
        <v>26427</v>
      </c>
      <c r="Q172" t="b">
        <v>0</v>
      </c>
      <c r="S172" t="b">
        <v>0</v>
      </c>
      <c r="T172" t="b">
        <v>0</v>
      </c>
      <c r="U172" t="b">
        <v>0</v>
      </c>
      <c r="V172" t="s">
        <v>440</v>
      </c>
      <c r="W172" t="s">
        <v>433</v>
      </c>
      <c r="X172">
        <v>3</v>
      </c>
      <c r="Z172">
        <v>2</v>
      </c>
      <c r="AB172">
        <v>4</v>
      </c>
      <c r="AD172">
        <v>5</v>
      </c>
      <c r="AF172">
        <v>2</v>
      </c>
      <c r="AH172">
        <v>4</v>
      </c>
      <c r="AJ172">
        <v>4</v>
      </c>
      <c r="AN172">
        <v>2.21841</v>
      </c>
      <c r="AO172">
        <v>0.76370000000000005</v>
      </c>
      <c r="AP172">
        <v>0.82887999999999995</v>
      </c>
      <c r="AQ172">
        <v>1.5925800000000001</v>
      </c>
      <c r="AR172">
        <v>3.8109899999999999</v>
      </c>
      <c r="AS172">
        <v>0.19084999999999999</v>
      </c>
      <c r="AT172">
        <v>2.1757599999999999</v>
      </c>
      <c r="AU172">
        <v>0.79061999999999999</v>
      </c>
      <c r="AV172">
        <v>0.39903</v>
      </c>
      <c r="AW172">
        <v>3.3654099999999998</v>
      </c>
      <c r="AX172">
        <v>2.1190799999999999</v>
      </c>
      <c r="AY172">
        <v>0.72633999999999999</v>
      </c>
      <c r="AZ172">
        <v>0.78183999999999998</v>
      </c>
      <c r="BA172">
        <v>3.63123</v>
      </c>
      <c r="BB172" s="30">
        <v>43690</v>
      </c>
      <c r="BC172">
        <v>28</v>
      </c>
      <c r="BD172">
        <v>25</v>
      </c>
      <c r="BE172">
        <v>3</v>
      </c>
      <c r="BF172">
        <v>196</v>
      </c>
      <c r="BG172">
        <v>1</v>
      </c>
      <c r="BH172">
        <v>0</v>
      </c>
      <c r="BI172">
        <v>196</v>
      </c>
      <c r="BJ172" s="30">
        <v>43368</v>
      </c>
      <c r="BK172">
        <v>13</v>
      </c>
      <c r="BL172">
        <v>10</v>
      </c>
      <c r="BM172">
        <v>3</v>
      </c>
      <c r="BN172">
        <v>80</v>
      </c>
      <c r="BO172">
        <v>1</v>
      </c>
      <c r="BP172">
        <v>0</v>
      </c>
      <c r="BQ172">
        <v>80</v>
      </c>
      <c r="BR172" s="30">
        <v>42948</v>
      </c>
      <c r="BS172">
        <v>12</v>
      </c>
      <c r="BT172">
        <v>8</v>
      </c>
      <c r="BU172">
        <v>4</v>
      </c>
      <c r="BV172">
        <v>1</v>
      </c>
      <c r="BW172">
        <v>171</v>
      </c>
      <c r="BX172">
        <v>0</v>
      </c>
      <c r="BY172">
        <v>171</v>
      </c>
      <c r="BZ172">
        <v>153.167</v>
      </c>
      <c r="CA172">
        <v>3</v>
      </c>
      <c r="CB172">
        <v>6</v>
      </c>
      <c r="CC172">
        <v>3</v>
      </c>
      <c r="CD172">
        <v>41811</v>
      </c>
      <c r="CE172">
        <v>0</v>
      </c>
      <c r="CF172">
        <v>3</v>
      </c>
      <c r="CG172" t="s">
        <v>979</v>
      </c>
      <c r="CH172" s="30">
        <v>43952</v>
      </c>
    </row>
    <row r="173" spans="1:86" x14ac:dyDescent="0.25">
      <c r="A173">
        <v>505217</v>
      </c>
      <c r="B173" t="s">
        <v>690</v>
      </c>
      <c r="C173" t="s">
        <v>691</v>
      </c>
      <c r="D173" t="s">
        <v>692</v>
      </c>
      <c r="E173" t="s">
        <v>265</v>
      </c>
      <c r="F173">
        <v>98366</v>
      </c>
      <c r="G173">
        <v>3608764461</v>
      </c>
      <c r="H173">
        <v>170</v>
      </c>
      <c r="I173" t="s">
        <v>400</v>
      </c>
      <c r="J173" t="s">
        <v>429</v>
      </c>
      <c r="K173">
        <v>96</v>
      </c>
      <c r="L173">
        <v>85.5</v>
      </c>
      <c r="M173" t="s">
        <v>430</v>
      </c>
      <c r="N173" t="b">
        <v>0</v>
      </c>
      <c r="O173" t="s">
        <v>693</v>
      </c>
      <c r="P173" s="30">
        <v>26396</v>
      </c>
      <c r="Q173" t="b">
        <v>0</v>
      </c>
      <c r="S173" t="b">
        <v>0</v>
      </c>
      <c r="T173" t="b">
        <v>0</v>
      </c>
      <c r="U173" t="b">
        <v>0</v>
      </c>
      <c r="V173" t="s">
        <v>440</v>
      </c>
      <c r="W173" t="s">
        <v>433</v>
      </c>
      <c r="X173">
        <v>5</v>
      </c>
      <c r="Z173">
        <v>4</v>
      </c>
      <c r="AB173">
        <v>5</v>
      </c>
      <c r="AD173">
        <v>4</v>
      </c>
      <c r="AF173">
        <v>5</v>
      </c>
      <c r="AH173">
        <v>3</v>
      </c>
      <c r="AJ173">
        <v>3</v>
      </c>
      <c r="AN173">
        <v>3.1080000000000001</v>
      </c>
      <c r="AO173">
        <v>1.19435</v>
      </c>
      <c r="AP173">
        <v>0.71340999999999999</v>
      </c>
      <c r="AQ173">
        <v>1.9077599999999999</v>
      </c>
      <c r="AR173">
        <v>5.0157600000000002</v>
      </c>
      <c r="AS173">
        <v>8.5169999999999996E-2</v>
      </c>
      <c r="AT173">
        <v>2.4183699999999999</v>
      </c>
      <c r="AU173">
        <v>0.87922</v>
      </c>
      <c r="AV173">
        <v>0.43864999999999998</v>
      </c>
      <c r="AW173">
        <v>3.73624</v>
      </c>
      <c r="AX173">
        <v>2.6709999999999998</v>
      </c>
      <c r="AY173">
        <v>1.02145</v>
      </c>
      <c r="AZ173">
        <v>0.61214000000000002</v>
      </c>
      <c r="BA173">
        <v>4.3048200000000003</v>
      </c>
      <c r="BB173" s="30">
        <v>43693</v>
      </c>
      <c r="BC173">
        <v>14</v>
      </c>
      <c r="BD173">
        <v>14</v>
      </c>
      <c r="BE173">
        <v>0</v>
      </c>
      <c r="BF173">
        <v>80</v>
      </c>
      <c r="BG173">
        <v>1</v>
      </c>
      <c r="BH173">
        <v>0</v>
      </c>
      <c r="BI173">
        <v>80</v>
      </c>
      <c r="BJ173" s="30">
        <v>43298</v>
      </c>
      <c r="BK173">
        <v>14</v>
      </c>
      <c r="BL173">
        <v>13</v>
      </c>
      <c r="BM173">
        <v>1</v>
      </c>
      <c r="BN173">
        <v>76</v>
      </c>
      <c r="BO173">
        <v>1</v>
      </c>
      <c r="BP173">
        <v>0</v>
      </c>
      <c r="BQ173">
        <v>76</v>
      </c>
      <c r="BR173" s="30">
        <v>42998</v>
      </c>
      <c r="BS173">
        <v>4</v>
      </c>
      <c r="BT173">
        <v>3</v>
      </c>
      <c r="BU173">
        <v>1</v>
      </c>
      <c r="BV173">
        <v>1</v>
      </c>
      <c r="BW173">
        <v>20</v>
      </c>
      <c r="BX173">
        <v>0</v>
      </c>
      <c r="BY173">
        <v>20</v>
      </c>
      <c r="BZ173">
        <v>68.667000000000002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 t="s">
        <v>694</v>
      </c>
      <c r="CH173" s="30">
        <v>43952</v>
      </c>
    </row>
    <row r="174" spans="1:86" x14ac:dyDescent="0.25">
      <c r="A174">
        <v>505214</v>
      </c>
      <c r="B174" t="s">
        <v>1140</v>
      </c>
      <c r="C174" t="s">
        <v>1141</v>
      </c>
      <c r="D174" t="s">
        <v>522</v>
      </c>
      <c r="E174" t="s">
        <v>265</v>
      </c>
      <c r="F174">
        <v>98133</v>
      </c>
      <c r="G174">
        <v>2065423103</v>
      </c>
      <c r="H174">
        <v>160</v>
      </c>
      <c r="I174" t="s">
        <v>390</v>
      </c>
      <c r="J174" t="s">
        <v>451</v>
      </c>
      <c r="K174">
        <v>90</v>
      </c>
      <c r="L174">
        <v>57.2</v>
      </c>
      <c r="M174" t="s">
        <v>430</v>
      </c>
      <c r="N174" t="b">
        <v>0</v>
      </c>
      <c r="O174" t="s">
        <v>1142</v>
      </c>
      <c r="P174" s="30">
        <v>26177</v>
      </c>
      <c r="Q174" t="b">
        <v>0</v>
      </c>
      <c r="R174" t="s">
        <v>791</v>
      </c>
      <c r="S174" t="b">
        <v>1</v>
      </c>
      <c r="T174" t="b">
        <v>0</v>
      </c>
      <c r="U174" t="b">
        <v>0</v>
      </c>
      <c r="V174" t="s">
        <v>440</v>
      </c>
      <c r="W174" t="s">
        <v>433</v>
      </c>
      <c r="X174">
        <v>2</v>
      </c>
      <c r="Z174">
        <v>1</v>
      </c>
      <c r="AB174">
        <v>5</v>
      </c>
      <c r="AD174">
        <v>4</v>
      </c>
      <c r="AF174">
        <v>5</v>
      </c>
      <c r="AH174">
        <v>5</v>
      </c>
      <c r="AJ174">
        <v>5</v>
      </c>
      <c r="AN174">
        <v>2.3887200000000002</v>
      </c>
      <c r="AO174">
        <v>0.71787999999999996</v>
      </c>
      <c r="AP174">
        <v>0.93444000000000005</v>
      </c>
      <c r="AQ174">
        <v>1.65232</v>
      </c>
      <c r="AR174">
        <v>4.0410500000000003</v>
      </c>
      <c r="AS174">
        <v>1.0330000000000001E-2</v>
      </c>
      <c r="AT174">
        <v>2.06115</v>
      </c>
      <c r="AU174">
        <v>0.71059000000000005</v>
      </c>
      <c r="AV174">
        <v>0.33244000000000001</v>
      </c>
      <c r="AW174">
        <v>3.1041799999999999</v>
      </c>
      <c r="AX174">
        <v>2.4086400000000001</v>
      </c>
      <c r="AY174">
        <v>0.75966</v>
      </c>
      <c r="AZ174">
        <v>1.0579799999999999</v>
      </c>
      <c r="BA174">
        <v>4.1744599999999998</v>
      </c>
      <c r="BB174" s="30">
        <v>43535</v>
      </c>
      <c r="BC174">
        <v>48</v>
      </c>
      <c r="BD174">
        <v>38</v>
      </c>
      <c r="BE174">
        <v>18</v>
      </c>
      <c r="BF174">
        <v>562</v>
      </c>
      <c r="BG174">
        <v>2</v>
      </c>
      <c r="BH174">
        <v>281</v>
      </c>
      <c r="BI174">
        <v>843</v>
      </c>
      <c r="BJ174" s="30">
        <v>43125</v>
      </c>
      <c r="BK174">
        <v>52</v>
      </c>
      <c r="BL174">
        <v>39</v>
      </c>
      <c r="BM174">
        <v>13</v>
      </c>
      <c r="BN174">
        <v>558</v>
      </c>
      <c r="BO174">
        <v>1</v>
      </c>
      <c r="BP174">
        <v>0</v>
      </c>
      <c r="BQ174">
        <v>558</v>
      </c>
      <c r="BR174" s="30">
        <v>42790</v>
      </c>
      <c r="BS174">
        <v>26</v>
      </c>
      <c r="BT174">
        <v>16</v>
      </c>
      <c r="BU174">
        <v>10</v>
      </c>
      <c r="BV174">
        <v>1</v>
      </c>
      <c r="BW174">
        <v>435</v>
      </c>
      <c r="BX174">
        <v>0</v>
      </c>
      <c r="BY174">
        <v>435</v>
      </c>
      <c r="BZ174">
        <v>680</v>
      </c>
      <c r="CA174">
        <v>18</v>
      </c>
      <c r="CB174">
        <v>27</v>
      </c>
      <c r="CC174">
        <v>3</v>
      </c>
      <c r="CD174">
        <v>50838</v>
      </c>
      <c r="CE174">
        <v>0</v>
      </c>
      <c r="CF174">
        <v>3</v>
      </c>
      <c r="CG174" t="s">
        <v>1143</v>
      </c>
      <c r="CH174" s="30">
        <v>43952</v>
      </c>
    </row>
    <row r="175" spans="1:86" x14ac:dyDescent="0.25">
      <c r="A175">
        <v>505211</v>
      </c>
      <c r="B175" t="s">
        <v>878</v>
      </c>
      <c r="C175" t="s">
        <v>879</v>
      </c>
      <c r="D175" t="s">
        <v>568</v>
      </c>
      <c r="E175" t="s">
        <v>265</v>
      </c>
      <c r="F175">
        <v>98372</v>
      </c>
      <c r="G175">
        <v>2538456631</v>
      </c>
      <c r="H175">
        <v>260</v>
      </c>
      <c r="I175" t="s">
        <v>399</v>
      </c>
      <c r="J175" t="s">
        <v>451</v>
      </c>
      <c r="K175">
        <v>96</v>
      </c>
      <c r="L175">
        <v>81.400000000000006</v>
      </c>
      <c r="M175" t="s">
        <v>430</v>
      </c>
      <c r="N175" t="b">
        <v>0</v>
      </c>
      <c r="O175" t="s">
        <v>880</v>
      </c>
      <c r="P175" s="30">
        <v>26176</v>
      </c>
      <c r="Q175" t="b">
        <v>0</v>
      </c>
      <c r="S175" t="b">
        <v>0</v>
      </c>
      <c r="T175" t="b">
        <v>0</v>
      </c>
      <c r="U175" t="b">
        <v>0</v>
      </c>
      <c r="V175" t="s">
        <v>440</v>
      </c>
      <c r="W175" t="s">
        <v>433</v>
      </c>
      <c r="X175">
        <v>5</v>
      </c>
      <c r="Z175">
        <v>3</v>
      </c>
      <c r="AB175">
        <v>5</v>
      </c>
      <c r="AD175">
        <v>5</v>
      </c>
      <c r="AF175">
        <v>4</v>
      </c>
      <c r="AH175">
        <v>4</v>
      </c>
      <c r="AJ175">
        <v>4</v>
      </c>
      <c r="AN175">
        <v>2.62907</v>
      </c>
      <c r="AO175">
        <v>1.0564100000000001</v>
      </c>
      <c r="AP175">
        <v>0.70191000000000003</v>
      </c>
      <c r="AQ175">
        <v>1.7583200000000001</v>
      </c>
      <c r="AR175">
        <v>4.3873899999999999</v>
      </c>
      <c r="AS175">
        <v>0.11821</v>
      </c>
      <c r="AT175">
        <v>2.1561900000000001</v>
      </c>
      <c r="AU175">
        <v>0.74007000000000001</v>
      </c>
      <c r="AV175">
        <v>0.34644000000000003</v>
      </c>
      <c r="AW175">
        <v>3.2426900000000001</v>
      </c>
      <c r="AX175">
        <v>2.5341499999999999</v>
      </c>
      <c r="AY175">
        <v>1.07335</v>
      </c>
      <c r="AZ175">
        <v>0.76258999999999999</v>
      </c>
      <c r="BA175">
        <v>4.3386399999999998</v>
      </c>
      <c r="BB175" s="30">
        <v>43875</v>
      </c>
      <c r="BC175">
        <v>17</v>
      </c>
      <c r="BD175">
        <v>16</v>
      </c>
      <c r="BE175">
        <v>3</v>
      </c>
      <c r="BF175">
        <v>96</v>
      </c>
      <c r="BG175">
        <v>1</v>
      </c>
      <c r="BH175">
        <v>0</v>
      </c>
      <c r="BI175">
        <v>96</v>
      </c>
      <c r="BJ175" s="30">
        <v>43496</v>
      </c>
      <c r="BK175">
        <v>16</v>
      </c>
      <c r="BL175">
        <v>16</v>
      </c>
      <c r="BM175">
        <v>1</v>
      </c>
      <c r="BN175">
        <v>76</v>
      </c>
      <c r="BO175">
        <v>1</v>
      </c>
      <c r="BP175">
        <v>0</v>
      </c>
      <c r="BQ175">
        <v>76</v>
      </c>
      <c r="BR175" s="30">
        <v>43145</v>
      </c>
      <c r="BS175">
        <v>24</v>
      </c>
      <c r="BT175">
        <v>17</v>
      </c>
      <c r="BU175">
        <v>8</v>
      </c>
      <c r="BV175">
        <v>1</v>
      </c>
      <c r="BW175">
        <v>148</v>
      </c>
      <c r="BX175">
        <v>0</v>
      </c>
      <c r="BY175">
        <v>148</v>
      </c>
      <c r="BZ175">
        <v>98</v>
      </c>
      <c r="CA175">
        <v>7</v>
      </c>
      <c r="CB175">
        <v>6</v>
      </c>
      <c r="CC175">
        <v>0</v>
      </c>
      <c r="CD175">
        <v>0</v>
      </c>
      <c r="CE175">
        <v>0</v>
      </c>
      <c r="CF175">
        <v>0</v>
      </c>
      <c r="CG175" t="s">
        <v>881</v>
      </c>
      <c r="CH175" s="30">
        <v>43952</v>
      </c>
    </row>
    <row r="176" spans="1:86" x14ac:dyDescent="0.25">
      <c r="A176">
        <v>505206</v>
      </c>
      <c r="B176" t="s">
        <v>672</v>
      </c>
      <c r="C176" t="s">
        <v>673</v>
      </c>
      <c r="D176" t="s">
        <v>612</v>
      </c>
      <c r="E176" t="s">
        <v>265</v>
      </c>
      <c r="F176">
        <v>98663</v>
      </c>
      <c r="G176">
        <v>3606962561</v>
      </c>
      <c r="H176">
        <v>50</v>
      </c>
      <c r="I176" t="s">
        <v>408</v>
      </c>
      <c r="J176" t="s">
        <v>429</v>
      </c>
      <c r="K176">
        <v>98</v>
      </c>
      <c r="L176">
        <v>89.8</v>
      </c>
      <c r="M176" t="s">
        <v>430</v>
      </c>
      <c r="N176" t="b">
        <v>0</v>
      </c>
      <c r="O176" t="s">
        <v>674</v>
      </c>
      <c r="P176" s="30">
        <v>25881</v>
      </c>
      <c r="Q176" t="b">
        <v>0</v>
      </c>
      <c r="S176" t="b">
        <v>0</v>
      </c>
      <c r="T176" t="b">
        <v>0</v>
      </c>
      <c r="U176" t="b">
        <v>0</v>
      </c>
      <c r="V176" t="s">
        <v>440</v>
      </c>
      <c r="W176" t="s">
        <v>433</v>
      </c>
      <c r="X176">
        <v>3</v>
      </c>
      <c r="Z176">
        <v>2</v>
      </c>
      <c r="AB176">
        <v>4</v>
      </c>
      <c r="AD176">
        <v>4</v>
      </c>
      <c r="AF176">
        <v>5</v>
      </c>
      <c r="AH176">
        <v>4</v>
      </c>
      <c r="AJ176">
        <v>4</v>
      </c>
      <c r="AN176">
        <v>1.77644</v>
      </c>
      <c r="AO176">
        <v>0.77637999999999996</v>
      </c>
      <c r="AP176">
        <v>0.68157999999999996</v>
      </c>
      <c r="AQ176">
        <v>1.4579599999999999</v>
      </c>
      <c r="AR176">
        <v>3.23441</v>
      </c>
      <c r="AS176">
        <v>1.9009999999999999E-2</v>
      </c>
      <c r="AT176">
        <v>1.8871</v>
      </c>
      <c r="AU176">
        <v>0.67181999999999997</v>
      </c>
      <c r="AV176">
        <v>0.29696</v>
      </c>
      <c r="AW176">
        <v>2.85588</v>
      </c>
      <c r="AX176">
        <v>1.9564699999999999</v>
      </c>
      <c r="AY176">
        <v>0.86897000000000002</v>
      </c>
      <c r="AZ176">
        <v>0.86385999999999996</v>
      </c>
      <c r="BA176">
        <v>3.6316799999999998</v>
      </c>
      <c r="BB176" s="30">
        <v>43662</v>
      </c>
      <c r="BC176">
        <v>35</v>
      </c>
      <c r="BD176">
        <v>23</v>
      </c>
      <c r="BE176">
        <v>12</v>
      </c>
      <c r="BF176">
        <v>220</v>
      </c>
      <c r="BG176">
        <v>1</v>
      </c>
      <c r="BH176">
        <v>0</v>
      </c>
      <c r="BI176">
        <v>220</v>
      </c>
      <c r="BJ176" s="30">
        <v>43355</v>
      </c>
      <c r="BK176">
        <v>27</v>
      </c>
      <c r="BL176">
        <v>20</v>
      </c>
      <c r="BM176">
        <v>7</v>
      </c>
      <c r="BN176">
        <v>188</v>
      </c>
      <c r="BO176">
        <v>1</v>
      </c>
      <c r="BP176">
        <v>0</v>
      </c>
      <c r="BQ176">
        <v>188</v>
      </c>
      <c r="BR176" s="30">
        <v>43018</v>
      </c>
      <c r="BS176">
        <v>10</v>
      </c>
      <c r="BT176">
        <v>7</v>
      </c>
      <c r="BU176">
        <v>3</v>
      </c>
      <c r="BV176">
        <v>1</v>
      </c>
      <c r="BW176">
        <v>68</v>
      </c>
      <c r="BX176">
        <v>0</v>
      </c>
      <c r="BY176">
        <v>68</v>
      </c>
      <c r="BZ176">
        <v>184</v>
      </c>
      <c r="CA176">
        <v>10</v>
      </c>
      <c r="CB176">
        <v>13</v>
      </c>
      <c r="CC176">
        <v>4</v>
      </c>
      <c r="CD176">
        <v>28590</v>
      </c>
      <c r="CE176">
        <v>0</v>
      </c>
      <c r="CF176">
        <v>4</v>
      </c>
      <c r="CG176" t="s">
        <v>675</v>
      </c>
      <c r="CH176" s="30">
        <v>43952</v>
      </c>
    </row>
    <row r="177" spans="1:86" x14ac:dyDescent="0.25">
      <c r="A177">
        <v>505093</v>
      </c>
      <c r="B177" t="s">
        <v>1022</v>
      </c>
      <c r="C177" t="s">
        <v>1023</v>
      </c>
      <c r="D177" t="s">
        <v>533</v>
      </c>
      <c r="E177" t="s">
        <v>265</v>
      </c>
      <c r="F177">
        <v>98409</v>
      </c>
      <c r="G177">
        <v>2534754611</v>
      </c>
      <c r="H177">
        <v>260</v>
      </c>
      <c r="I177" t="s">
        <v>399</v>
      </c>
      <c r="J177" t="s">
        <v>451</v>
      </c>
      <c r="K177">
        <v>147</v>
      </c>
      <c r="L177">
        <v>106.5</v>
      </c>
      <c r="M177" t="s">
        <v>430</v>
      </c>
      <c r="N177" t="b">
        <v>0</v>
      </c>
      <c r="O177" t="s">
        <v>1024</v>
      </c>
      <c r="P177" s="30">
        <v>25873</v>
      </c>
      <c r="Q177" t="b">
        <v>0</v>
      </c>
      <c r="S177" t="b">
        <v>0</v>
      </c>
      <c r="T177" t="b">
        <v>0</v>
      </c>
      <c r="U177" t="b">
        <v>0</v>
      </c>
      <c r="V177" t="s">
        <v>440</v>
      </c>
      <c r="W177" t="s">
        <v>433</v>
      </c>
      <c r="X177">
        <v>5</v>
      </c>
      <c r="Z177">
        <v>4</v>
      </c>
      <c r="AB177">
        <v>5</v>
      </c>
      <c r="AD177">
        <v>5</v>
      </c>
      <c r="AF177">
        <v>5</v>
      </c>
      <c r="AH177">
        <v>4</v>
      </c>
      <c r="AJ177">
        <v>4</v>
      </c>
      <c r="AN177">
        <v>2.23529</v>
      </c>
      <c r="AO177">
        <v>0.94238</v>
      </c>
      <c r="AP177">
        <v>0.89392000000000005</v>
      </c>
      <c r="AQ177">
        <v>1.8363</v>
      </c>
      <c r="AR177">
        <v>4.07158</v>
      </c>
      <c r="AS177">
        <v>9.5699999999999993E-2</v>
      </c>
      <c r="AT177">
        <v>2.0891199999999999</v>
      </c>
      <c r="AU177">
        <v>0.77049000000000001</v>
      </c>
      <c r="AV177">
        <v>0.37136000000000002</v>
      </c>
      <c r="AW177">
        <v>3.2309700000000001</v>
      </c>
      <c r="AX177">
        <v>2.2237499999999999</v>
      </c>
      <c r="AY177">
        <v>0.91969000000000001</v>
      </c>
      <c r="AZ177">
        <v>0.90602000000000005</v>
      </c>
      <c r="BA177">
        <v>4.0409499999999996</v>
      </c>
      <c r="BB177" s="30">
        <v>43851</v>
      </c>
      <c r="BC177">
        <v>17</v>
      </c>
      <c r="BD177">
        <v>17</v>
      </c>
      <c r="BE177">
        <v>2</v>
      </c>
      <c r="BF177">
        <v>88</v>
      </c>
      <c r="BG177">
        <v>1</v>
      </c>
      <c r="BH177">
        <v>0</v>
      </c>
      <c r="BI177">
        <v>88</v>
      </c>
      <c r="BJ177" s="30">
        <v>43439</v>
      </c>
      <c r="BK177">
        <v>14</v>
      </c>
      <c r="BL177">
        <v>12</v>
      </c>
      <c r="BM177">
        <v>2</v>
      </c>
      <c r="BN177">
        <v>76</v>
      </c>
      <c r="BO177">
        <v>1</v>
      </c>
      <c r="BP177">
        <v>0</v>
      </c>
      <c r="BQ177">
        <v>76</v>
      </c>
      <c r="BR177" s="30">
        <v>43084</v>
      </c>
      <c r="BS177">
        <v>14</v>
      </c>
      <c r="BT177">
        <v>13</v>
      </c>
      <c r="BU177">
        <v>3</v>
      </c>
      <c r="BV177">
        <v>1</v>
      </c>
      <c r="BW177">
        <v>92</v>
      </c>
      <c r="BX177">
        <v>0</v>
      </c>
      <c r="BY177">
        <v>92</v>
      </c>
      <c r="BZ177">
        <v>84.667000000000002</v>
      </c>
      <c r="CA177">
        <v>4</v>
      </c>
      <c r="CB177">
        <v>6</v>
      </c>
      <c r="CC177">
        <v>1</v>
      </c>
      <c r="CD177">
        <v>36714</v>
      </c>
      <c r="CE177">
        <v>0</v>
      </c>
      <c r="CF177">
        <v>1</v>
      </c>
      <c r="CG177" t="s">
        <v>1025</v>
      </c>
      <c r="CH177" s="30">
        <v>43952</v>
      </c>
    </row>
    <row r="178" spans="1:86" x14ac:dyDescent="0.25">
      <c r="A178">
        <v>505202</v>
      </c>
      <c r="B178" t="s">
        <v>1168</v>
      </c>
      <c r="C178" t="s">
        <v>1169</v>
      </c>
      <c r="D178" t="s">
        <v>489</v>
      </c>
      <c r="E178" t="s">
        <v>265</v>
      </c>
      <c r="F178">
        <v>98055</v>
      </c>
      <c r="G178">
        <v>4252267500</v>
      </c>
      <c r="H178">
        <v>160</v>
      </c>
      <c r="I178" t="s">
        <v>390</v>
      </c>
      <c r="J178" t="s">
        <v>451</v>
      </c>
      <c r="K178">
        <v>136</v>
      </c>
      <c r="L178">
        <v>89.9</v>
      </c>
      <c r="M178" t="s">
        <v>430</v>
      </c>
      <c r="N178" t="b">
        <v>0</v>
      </c>
      <c r="O178" t="s">
        <v>1170</v>
      </c>
      <c r="P178" s="30">
        <v>25720</v>
      </c>
      <c r="Q178" t="b">
        <v>0</v>
      </c>
      <c r="S178" t="b">
        <v>0</v>
      </c>
      <c r="T178" t="b">
        <v>0</v>
      </c>
      <c r="U178" t="b">
        <v>0</v>
      </c>
      <c r="V178" t="s">
        <v>440</v>
      </c>
      <c r="W178" t="s">
        <v>433</v>
      </c>
      <c r="X178">
        <v>1</v>
      </c>
      <c r="Z178">
        <v>1</v>
      </c>
      <c r="AB178">
        <v>4</v>
      </c>
      <c r="AD178">
        <v>4</v>
      </c>
      <c r="AF178">
        <v>5</v>
      </c>
      <c r="AH178">
        <v>3</v>
      </c>
      <c r="AJ178">
        <v>4</v>
      </c>
      <c r="AN178">
        <v>2.2630699999999999</v>
      </c>
      <c r="AO178">
        <v>0.66925000000000001</v>
      </c>
      <c r="AP178">
        <v>0.88878999999999997</v>
      </c>
      <c r="AQ178">
        <v>1.5580400000000001</v>
      </c>
      <c r="AR178">
        <v>3.82111</v>
      </c>
      <c r="AS178">
        <v>2.1229999999999999E-2</v>
      </c>
      <c r="AT178">
        <v>2.29514</v>
      </c>
      <c r="AU178">
        <v>0.76903999999999995</v>
      </c>
      <c r="AV178">
        <v>0.38656000000000001</v>
      </c>
      <c r="AW178">
        <v>3.4507400000000001</v>
      </c>
      <c r="AX178">
        <v>2.0493000000000001</v>
      </c>
      <c r="AY178">
        <v>0.65437000000000001</v>
      </c>
      <c r="AZ178">
        <v>0.86538999999999999</v>
      </c>
      <c r="BA178">
        <v>3.55084</v>
      </c>
      <c r="BB178" s="30">
        <v>43584</v>
      </c>
      <c r="BC178">
        <v>35</v>
      </c>
      <c r="BD178">
        <v>30</v>
      </c>
      <c r="BE178">
        <v>7</v>
      </c>
      <c r="BF178">
        <v>240</v>
      </c>
      <c r="BG178">
        <v>1</v>
      </c>
      <c r="BH178">
        <v>0</v>
      </c>
      <c r="BI178">
        <v>240</v>
      </c>
      <c r="BJ178" s="30">
        <v>43140</v>
      </c>
      <c r="BK178">
        <v>59</v>
      </c>
      <c r="BL178">
        <v>52</v>
      </c>
      <c r="BM178">
        <v>12</v>
      </c>
      <c r="BN178">
        <v>424</v>
      </c>
      <c r="BO178">
        <v>1</v>
      </c>
      <c r="BP178">
        <v>0</v>
      </c>
      <c r="BQ178">
        <v>424</v>
      </c>
      <c r="BR178" s="30">
        <v>42656</v>
      </c>
      <c r="BS178">
        <v>37</v>
      </c>
      <c r="BT178">
        <v>27</v>
      </c>
      <c r="BU178">
        <v>10</v>
      </c>
      <c r="BV178">
        <v>2</v>
      </c>
      <c r="BW178">
        <v>512</v>
      </c>
      <c r="BX178">
        <v>256</v>
      </c>
      <c r="BY178">
        <v>768</v>
      </c>
      <c r="BZ178">
        <v>389.33300000000003</v>
      </c>
      <c r="CA178">
        <v>12</v>
      </c>
      <c r="CB178">
        <v>20</v>
      </c>
      <c r="CC178">
        <v>3</v>
      </c>
      <c r="CD178">
        <v>23403</v>
      </c>
      <c r="CE178">
        <v>0</v>
      </c>
      <c r="CF178">
        <v>3</v>
      </c>
      <c r="CG178" t="s">
        <v>1171</v>
      </c>
      <c r="CH178" s="30">
        <v>43952</v>
      </c>
    </row>
    <row r="179" spans="1:86" x14ac:dyDescent="0.25">
      <c r="A179">
        <v>505128</v>
      </c>
      <c r="B179" t="s">
        <v>1077</v>
      </c>
      <c r="C179" t="s">
        <v>1078</v>
      </c>
      <c r="D179" t="s">
        <v>554</v>
      </c>
      <c r="E179" t="s">
        <v>265</v>
      </c>
      <c r="F179">
        <v>98382</v>
      </c>
      <c r="G179">
        <v>3605822400</v>
      </c>
      <c r="H179">
        <v>40</v>
      </c>
      <c r="I179" t="s">
        <v>398</v>
      </c>
      <c r="J179" t="s">
        <v>429</v>
      </c>
      <c r="K179">
        <v>100</v>
      </c>
      <c r="L179">
        <v>92.8</v>
      </c>
      <c r="M179" t="s">
        <v>430</v>
      </c>
      <c r="N179" t="b">
        <v>0</v>
      </c>
      <c r="O179" t="s">
        <v>1079</v>
      </c>
      <c r="P179" s="30">
        <v>25477</v>
      </c>
      <c r="Q179" t="b">
        <v>0</v>
      </c>
      <c r="S179" t="b">
        <v>1</v>
      </c>
      <c r="T179" t="b">
        <v>0</v>
      </c>
      <c r="U179" t="b">
        <v>0</v>
      </c>
      <c r="V179" t="s">
        <v>535</v>
      </c>
      <c r="W179" t="s">
        <v>433</v>
      </c>
      <c r="X179">
        <v>2</v>
      </c>
      <c r="Z179">
        <v>2</v>
      </c>
      <c r="AB179">
        <v>3</v>
      </c>
      <c r="AD179">
        <v>3</v>
      </c>
      <c r="AF179">
        <v>3</v>
      </c>
      <c r="AH179">
        <v>3</v>
      </c>
      <c r="AJ179">
        <v>4</v>
      </c>
      <c r="AN179">
        <v>1.88561</v>
      </c>
      <c r="AO179">
        <v>0.45751999999999998</v>
      </c>
      <c r="AP179">
        <v>0.82747000000000004</v>
      </c>
      <c r="AQ179">
        <v>1.2849900000000001</v>
      </c>
      <c r="AR179">
        <v>3.1705999999999999</v>
      </c>
      <c r="AS179">
        <v>0.14507</v>
      </c>
      <c r="AT179">
        <v>2.2437399999999998</v>
      </c>
      <c r="AU179">
        <v>0.84277000000000002</v>
      </c>
      <c r="AV179">
        <v>0.42236000000000001</v>
      </c>
      <c r="AW179">
        <v>3.50888</v>
      </c>
      <c r="AX179">
        <v>1.7465999999999999</v>
      </c>
      <c r="AY179">
        <v>0.40821000000000002</v>
      </c>
      <c r="AZ179">
        <v>0.73738999999999999</v>
      </c>
      <c r="BA179">
        <v>2.8975200000000001</v>
      </c>
      <c r="BB179" s="30">
        <v>43747</v>
      </c>
      <c r="BC179">
        <v>28</v>
      </c>
      <c r="BD179">
        <v>24</v>
      </c>
      <c r="BE179">
        <v>6</v>
      </c>
      <c r="BF179">
        <v>196</v>
      </c>
      <c r="BG179">
        <v>1</v>
      </c>
      <c r="BH179">
        <v>0</v>
      </c>
      <c r="BI179">
        <v>196</v>
      </c>
      <c r="BJ179" s="30">
        <v>43418</v>
      </c>
      <c r="BK179">
        <v>23</v>
      </c>
      <c r="BL179">
        <v>23</v>
      </c>
      <c r="BM179">
        <v>0</v>
      </c>
      <c r="BN179">
        <v>136</v>
      </c>
      <c r="BO179">
        <v>1</v>
      </c>
      <c r="BP179">
        <v>0</v>
      </c>
      <c r="BQ179">
        <v>136</v>
      </c>
      <c r="BR179" s="30">
        <v>43126</v>
      </c>
      <c r="BS179">
        <v>15</v>
      </c>
      <c r="BT179">
        <v>13</v>
      </c>
      <c r="BU179">
        <v>7</v>
      </c>
      <c r="BV179">
        <v>1</v>
      </c>
      <c r="BW179">
        <v>156</v>
      </c>
      <c r="BX179">
        <v>0</v>
      </c>
      <c r="BY179">
        <v>156</v>
      </c>
      <c r="BZ179">
        <v>169.333</v>
      </c>
      <c r="CA179">
        <v>6</v>
      </c>
      <c r="CB179">
        <v>7</v>
      </c>
      <c r="CC179">
        <v>3</v>
      </c>
      <c r="CD179">
        <v>104468</v>
      </c>
      <c r="CE179">
        <v>0</v>
      </c>
      <c r="CF179">
        <v>3</v>
      </c>
      <c r="CG179" t="s">
        <v>1080</v>
      </c>
      <c r="CH179" s="30">
        <v>43952</v>
      </c>
    </row>
    <row r="180" spans="1:86" x14ac:dyDescent="0.25">
      <c r="A180">
        <v>505123</v>
      </c>
      <c r="B180" t="s">
        <v>751</v>
      </c>
      <c r="C180" t="s">
        <v>752</v>
      </c>
      <c r="D180" t="s">
        <v>753</v>
      </c>
      <c r="E180" t="s">
        <v>265</v>
      </c>
      <c r="F180">
        <v>98310</v>
      </c>
      <c r="G180">
        <v>3603773951</v>
      </c>
      <c r="H180">
        <v>170</v>
      </c>
      <c r="I180" t="s">
        <v>400</v>
      </c>
      <c r="J180" t="s">
        <v>429</v>
      </c>
      <c r="K180">
        <v>125</v>
      </c>
      <c r="L180">
        <v>100.9</v>
      </c>
      <c r="M180" t="s">
        <v>430</v>
      </c>
      <c r="N180" t="b">
        <v>0</v>
      </c>
      <c r="O180" t="s">
        <v>754</v>
      </c>
      <c r="P180" s="30">
        <v>25385</v>
      </c>
      <c r="Q180" t="b">
        <v>0</v>
      </c>
      <c r="S180" t="b">
        <v>0</v>
      </c>
      <c r="T180" t="b">
        <v>0</v>
      </c>
      <c r="U180" t="b">
        <v>0</v>
      </c>
      <c r="V180" t="s">
        <v>440</v>
      </c>
      <c r="W180" t="s">
        <v>433</v>
      </c>
      <c r="X180">
        <v>1</v>
      </c>
      <c r="Z180">
        <v>1</v>
      </c>
      <c r="AB180">
        <v>3</v>
      </c>
      <c r="AD180">
        <v>4</v>
      </c>
      <c r="AF180">
        <v>2</v>
      </c>
      <c r="AH180">
        <v>2</v>
      </c>
      <c r="AJ180">
        <v>2</v>
      </c>
      <c r="AN180">
        <v>2.3564400000000001</v>
      </c>
      <c r="AO180">
        <v>0.82462999999999997</v>
      </c>
      <c r="AP180">
        <v>0.46242</v>
      </c>
      <c r="AQ180">
        <v>1.28704</v>
      </c>
      <c r="AR180">
        <v>3.6434799999999998</v>
      </c>
      <c r="AS180">
        <v>4.4880000000000003E-2</v>
      </c>
      <c r="AT180">
        <v>1.9711099999999999</v>
      </c>
      <c r="AU180">
        <v>0.72957000000000005</v>
      </c>
      <c r="AV180">
        <v>0.34808</v>
      </c>
      <c r="AW180">
        <v>3.0487700000000002</v>
      </c>
      <c r="AX180">
        <v>2.4846300000000001</v>
      </c>
      <c r="AY180">
        <v>0.84991000000000005</v>
      </c>
      <c r="AZ180">
        <v>0.50000999999999995</v>
      </c>
      <c r="BA180">
        <v>3.8321700000000001</v>
      </c>
      <c r="BB180" s="30">
        <v>43801</v>
      </c>
      <c r="BC180">
        <v>41</v>
      </c>
      <c r="BD180">
        <v>33</v>
      </c>
      <c r="BE180">
        <v>8</v>
      </c>
      <c r="BF180">
        <v>276</v>
      </c>
      <c r="BG180">
        <v>1</v>
      </c>
      <c r="BH180">
        <v>0</v>
      </c>
      <c r="BI180">
        <v>276</v>
      </c>
      <c r="BJ180" s="30">
        <v>43384</v>
      </c>
      <c r="BK180">
        <v>15</v>
      </c>
      <c r="BL180">
        <v>15</v>
      </c>
      <c r="BM180">
        <v>0</v>
      </c>
      <c r="BN180">
        <v>68</v>
      </c>
      <c r="BO180">
        <v>1</v>
      </c>
      <c r="BP180">
        <v>0</v>
      </c>
      <c r="BQ180">
        <v>68</v>
      </c>
      <c r="BR180" s="30">
        <v>43020</v>
      </c>
      <c r="BS180">
        <v>25</v>
      </c>
      <c r="BT180">
        <v>5</v>
      </c>
      <c r="BU180">
        <v>20</v>
      </c>
      <c r="BV180">
        <v>1</v>
      </c>
      <c r="BW180">
        <v>409</v>
      </c>
      <c r="BX180">
        <v>0</v>
      </c>
      <c r="BY180">
        <v>409</v>
      </c>
      <c r="BZ180">
        <v>228.833</v>
      </c>
      <c r="CA180">
        <v>7</v>
      </c>
      <c r="CB180">
        <v>11</v>
      </c>
      <c r="CC180">
        <v>2</v>
      </c>
      <c r="CD180">
        <v>56619</v>
      </c>
      <c r="CE180">
        <v>0</v>
      </c>
      <c r="CF180">
        <v>2</v>
      </c>
      <c r="CG180" t="s">
        <v>755</v>
      </c>
      <c r="CH180" s="30">
        <v>43952</v>
      </c>
    </row>
    <row r="181" spans="1:86" x14ac:dyDescent="0.25">
      <c r="A181">
        <v>505188</v>
      </c>
      <c r="B181" t="s">
        <v>996</v>
      </c>
      <c r="C181" t="s">
        <v>997</v>
      </c>
      <c r="D181" t="s">
        <v>968</v>
      </c>
      <c r="E181" t="s">
        <v>265</v>
      </c>
      <c r="F181">
        <v>98003</v>
      </c>
      <c r="G181">
        <v>2539462273</v>
      </c>
      <c r="H181">
        <v>160</v>
      </c>
      <c r="I181" t="s">
        <v>390</v>
      </c>
      <c r="J181" t="s">
        <v>451</v>
      </c>
      <c r="K181">
        <v>93</v>
      </c>
      <c r="L181">
        <v>91.2</v>
      </c>
      <c r="M181" t="s">
        <v>430</v>
      </c>
      <c r="N181" t="b">
        <v>0</v>
      </c>
      <c r="O181" t="s">
        <v>973</v>
      </c>
      <c r="P181" s="30">
        <v>25098</v>
      </c>
      <c r="Q181" t="b">
        <v>0</v>
      </c>
      <c r="S181" t="b">
        <v>0</v>
      </c>
      <c r="T181" t="b">
        <v>0</v>
      </c>
      <c r="U181" t="b">
        <v>0</v>
      </c>
      <c r="V181" t="s">
        <v>440</v>
      </c>
      <c r="W181" t="s">
        <v>433</v>
      </c>
      <c r="X181">
        <v>3</v>
      </c>
      <c r="Z181">
        <v>2</v>
      </c>
      <c r="AB181">
        <v>5</v>
      </c>
      <c r="AD181">
        <v>5</v>
      </c>
      <c r="AF181">
        <v>4</v>
      </c>
      <c r="AH181">
        <v>3</v>
      </c>
      <c r="AJ181">
        <v>3</v>
      </c>
      <c r="AN181">
        <v>2.3921600000000001</v>
      </c>
      <c r="AO181">
        <v>0.82686999999999999</v>
      </c>
      <c r="AP181">
        <v>0.61909999999999998</v>
      </c>
      <c r="AQ181">
        <v>1.44597</v>
      </c>
      <c r="AR181">
        <v>3.83813</v>
      </c>
      <c r="AS181">
        <v>0.10728</v>
      </c>
      <c r="AT181">
        <v>2.12839</v>
      </c>
      <c r="AU181">
        <v>0.72282000000000002</v>
      </c>
      <c r="AV181">
        <v>0.32657000000000003</v>
      </c>
      <c r="AW181">
        <v>3.1777700000000002</v>
      </c>
      <c r="AX181">
        <v>2.3359100000000002</v>
      </c>
      <c r="AY181">
        <v>0.86017999999999994</v>
      </c>
      <c r="AZ181">
        <v>0.71353999999999995</v>
      </c>
      <c r="BA181">
        <v>3.8730199999999999</v>
      </c>
      <c r="BB181" s="30">
        <v>43608</v>
      </c>
      <c r="BC181">
        <v>28</v>
      </c>
      <c r="BD181">
        <v>26</v>
      </c>
      <c r="BE181">
        <v>2</v>
      </c>
      <c r="BF181">
        <v>160</v>
      </c>
      <c r="BG181">
        <v>1</v>
      </c>
      <c r="BH181">
        <v>0</v>
      </c>
      <c r="BI181">
        <v>160</v>
      </c>
      <c r="BJ181" s="30">
        <v>43181</v>
      </c>
      <c r="BK181">
        <v>27</v>
      </c>
      <c r="BL181">
        <v>26</v>
      </c>
      <c r="BM181">
        <v>2</v>
      </c>
      <c r="BN181">
        <v>156</v>
      </c>
      <c r="BO181">
        <v>1</v>
      </c>
      <c r="BP181">
        <v>0</v>
      </c>
      <c r="BQ181">
        <v>156</v>
      </c>
      <c r="BR181" s="30">
        <v>42696</v>
      </c>
      <c r="BS181">
        <v>21</v>
      </c>
      <c r="BT181">
        <v>13</v>
      </c>
      <c r="BU181">
        <v>8</v>
      </c>
      <c r="BV181">
        <v>1</v>
      </c>
      <c r="BW181">
        <v>160</v>
      </c>
      <c r="BX181">
        <v>0</v>
      </c>
      <c r="BY181">
        <v>160</v>
      </c>
      <c r="BZ181">
        <v>158.667</v>
      </c>
      <c r="CA181">
        <v>5</v>
      </c>
      <c r="CB181">
        <v>8</v>
      </c>
      <c r="CC181">
        <v>1</v>
      </c>
      <c r="CD181">
        <v>16595</v>
      </c>
      <c r="CE181">
        <v>0</v>
      </c>
      <c r="CF181">
        <v>1</v>
      </c>
      <c r="CG181" t="s">
        <v>998</v>
      </c>
      <c r="CH181" s="30">
        <v>43952</v>
      </c>
    </row>
    <row r="182" spans="1:86" x14ac:dyDescent="0.25">
      <c r="A182">
        <v>505185</v>
      </c>
      <c r="B182" t="s">
        <v>1284</v>
      </c>
      <c r="C182" t="s">
        <v>1285</v>
      </c>
      <c r="D182" t="s">
        <v>1286</v>
      </c>
      <c r="E182" t="s">
        <v>265</v>
      </c>
      <c r="F182">
        <v>98362</v>
      </c>
      <c r="G182">
        <v>3604529206</v>
      </c>
      <c r="H182">
        <v>40</v>
      </c>
      <c r="I182" t="s">
        <v>398</v>
      </c>
      <c r="J182" t="s">
        <v>429</v>
      </c>
      <c r="K182">
        <v>101</v>
      </c>
      <c r="L182">
        <v>79</v>
      </c>
      <c r="M182" t="s">
        <v>430</v>
      </c>
      <c r="N182" t="b">
        <v>0</v>
      </c>
      <c r="O182" t="s">
        <v>1287</v>
      </c>
      <c r="P182" s="30">
        <v>25037</v>
      </c>
      <c r="Q182" t="b">
        <v>0</v>
      </c>
      <c r="S182" t="b">
        <v>0</v>
      </c>
      <c r="T182" t="b">
        <v>0</v>
      </c>
      <c r="U182" t="b">
        <v>0</v>
      </c>
      <c r="V182" t="s">
        <v>440</v>
      </c>
      <c r="W182" t="s">
        <v>433</v>
      </c>
      <c r="X182">
        <v>1</v>
      </c>
      <c r="Z182">
        <v>1</v>
      </c>
      <c r="AB182">
        <v>3</v>
      </c>
      <c r="AD182">
        <v>3</v>
      </c>
      <c r="AF182">
        <v>3</v>
      </c>
      <c r="AH182">
        <v>3</v>
      </c>
      <c r="AJ182">
        <v>4</v>
      </c>
      <c r="AN182">
        <v>1.6918500000000001</v>
      </c>
      <c r="AO182">
        <v>0.31674000000000002</v>
      </c>
      <c r="AP182">
        <v>1.0121500000000001</v>
      </c>
      <c r="AQ182">
        <v>1.3289</v>
      </c>
      <c r="AR182">
        <v>3.02075</v>
      </c>
      <c r="AS182">
        <v>5.416E-2</v>
      </c>
      <c r="AT182">
        <v>2.13707</v>
      </c>
      <c r="AU182">
        <v>0.76449</v>
      </c>
      <c r="AV182">
        <v>0.39305000000000001</v>
      </c>
      <c r="AW182">
        <v>3.2946200000000001</v>
      </c>
      <c r="AX182">
        <v>1.6453500000000001</v>
      </c>
      <c r="AY182">
        <v>0.31153999999999998</v>
      </c>
      <c r="AZ182">
        <v>0.96923000000000004</v>
      </c>
      <c r="BA182">
        <v>2.9401099999999998</v>
      </c>
      <c r="BB182" s="30">
        <v>43868</v>
      </c>
      <c r="BC182">
        <v>50</v>
      </c>
      <c r="BD182">
        <v>33</v>
      </c>
      <c r="BE182">
        <v>17</v>
      </c>
      <c r="BF182">
        <v>424</v>
      </c>
      <c r="BG182">
        <v>0</v>
      </c>
      <c r="BH182">
        <v>0</v>
      </c>
      <c r="BI182">
        <v>424</v>
      </c>
      <c r="BJ182" s="30">
        <v>43552</v>
      </c>
      <c r="BK182">
        <v>41</v>
      </c>
      <c r="BL182">
        <v>31</v>
      </c>
      <c r="BM182">
        <v>10</v>
      </c>
      <c r="BN182">
        <v>308</v>
      </c>
      <c r="BO182">
        <v>1</v>
      </c>
      <c r="BP182">
        <v>0</v>
      </c>
      <c r="BQ182">
        <v>308</v>
      </c>
      <c r="BR182" s="30">
        <v>43228</v>
      </c>
      <c r="BS182">
        <v>23</v>
      </c>
      <c r="BT182">
        <v>13</v>
      </c>
      <c r="BU182">
        <v>10</v>
      </c>
      <c r="BV182">
        <v>1</v>
      </c>
      <c r="BW182">
        <v>208</v>
      </c>
      <c r="BX182">
        <v>0</v>
      </c>
      <c r="BY182">
        <v>208</v>
      </c>
      <c r="BZ182">
        <v>349.33300000000003</v>
      </c>
      <c r="CA182">
        <v>16</v>
      </c>
      <c r="CB182">
        <v>36</v>
      </c>
      <c r="CC182">
        <v>5</v>
      </c>
      <c r="CD182">
        <v>124077</v>
      </c>
      <c r="CE182">
        <v>1</v>
      </c>
      <c r="CF182">
        <v>6</v>
      </c>
      <c r="CG182" t="s">
        <v>1288</v>
      </c>
      <c r="CH182" s="30">
        <v>43952</v>
      </c>
    </row>
    <row r="183" spans="1:86" x14ac:dyDescent="0.25">
      <c r="A183">
        <v>505181</v>
      </c>
      <c r="B183" t="s">
        <v>934</v>
      </c>
      <c r="C183" t="s">
        <v>935</v>
      </c>
      <c r="D183" t="s">
        <v>936</v>
      </c>
      <c r="E183" t="s">
        <v>265</v>
      </c>
      <c r="F183">
        <v>98052</v>
      </c>
      <c r="G183">
        <v>4258850808</v>
      </c>
      <c r="H183">
        <v>160</v>
      </c>
      <c r="I183" t="s">
        <v>390</v>
      </c>
      <c r="J183" t="s">
        <v>429</v>
      </c>
      <c r="K183">
        <v>139</v>
      </c>
      <c r="L183">
        <v>74.8</v>
      </c>
      <c r="M183" t="s">
        <v>430</v>
      </c>
      <c r="N183" t="b">
        <v>0</v>
      </c>
      <c r="O183" t="s">
        <v>937</v>
      </c>
      <c r="P183" s="30">
        <v>24959</v>
      </c>
      <c r="Q183" t="b">
        <v>0</v>
      </c>
      <c r="S183" t="b">
        <v>0</v>
      </c>
      <c r="T183" t="b">
        <v>0</v>
      </c>
      <c r="U183" t="b">
        <v>0</v>
      </c>
      <c r="V183" t="s">
        <v>440</v>
      </c>
      <c r="W183" t="s">
        <v>433</v>
      </c>
      <c r="X183">
        <v>3</v>
      </c>
      <c r="Z183">
        <v>3</v>
      </c>
      <c r="AB183">
        <v>4</v>
      </c>
      <c r="AD183">
        <v>5</v>
      </c>
      <c r="AF183">
        <v>4</v>
      </c>
      <c r="AH183">
        <v>3</v>
      </c>
      <c r="AJ183">
        <v>3</v>
      </c>
      <c r="AN183">
        <v>2.0064000000000002</v>
      </c>
      <c r="AO183">
        <v>0.77988999999999997</v>
      </c>
      <c r="AP183">
        <v>0.75682000000000005</v>
      </c>
      <c r="AQ183">
        <v>1.53671</v>
      </c>
      <c r="AR183">
        <v>3.54311</v>
      </c>
      <c r="AS183">
        <v>0.16692000000000001</v>
      </c>
      <c r="AT183">
        <v>2.1909399999999999</v>
      </c>
      <c r="AU183">
        <v>0.79303000000000001</v>
      </c>
      <c r="AV183">
        <v>0.39341999999999999</v>
      </c>
      <c r="AW183">
        <v>3.3773900000000001</v>
      </c>
      <c r="AX183">
        <v>1.9032800000000001</v>
      </c>
      <c r="AY183">
        <v>0.73948000000000003</v>
      </c>
      <c r="AZ183">
        <v>0.72404999999999997</v>
      </c>
      <c r="BA183">
        <v>3.3639999999999999</v>
      </c>
      <c r="BB183" s="30">
        <v>43570</v>
      </c>
      <c r="BC183">
        <v>20</v>
      </c>
      <c r="BD183">
        <v>16</v>
      </c>
      <c r="BE183">
        <v>4</v>
      </c>
      <c r="BF183">
        <v>136</v>
      </c>
      <c r="BG183">
        <v>1</v>
      </c>
      <c r="BH183">
        <v>0</v>
      </c>
      <c r="BI183">
        <v>136</v>
      </c>
      <c r="BJ183" s="30">
        <v>43175</v>
      </c>
      <c r="BK183">
        <v>17</v>
      </c>
      <c r="BL183">
        <v>12</v>
      </c>
      <c r="BM183">
        <v>5</v>
      </c>
      <c r="BN183">
        <v>92</v>
      </c>
      <c r="BO183">
        <v>1</v>
      </c>
      <c r="BP183">
        <v>0</v>
      </c>
      <c r="BQ183">
        <v>92</v>
      </c>
      <c r="BR183" s="30">
        <v>42710</v>
      </c>
      <c r="BS183">
        <v>10</v>
      </c>
      <c r="BT183">
        <v>4</v>
      </c>
      <c r="BU183">
        <v>6</v>
      </c>
      <c r="BV183">
        <v>1</v>
      </c>
      <c r="BW183">
        <v>68</v>
      </c>
      <c r="BX183">
        <v>0</v>
      </c>
      <c r="BY183">
        <v>68</v>
      </c>
      <c r="BZ183">
        <v>110</v>
      </c>
      <c r="CA183">
        <v>8</v>
      </c>
      <c r="CB183">
        <v>6</v>
      </c>
      <c r="CC183">
        <v>4</v>
      </c>
      <c r="CD183">
        <v>40458</v>
      </c>
      <c r="CE183">
        <v>0</v>
      </c>
      <c r="CF183">
        <v>4</v>
      </c>
      <c r="CG183" t="s">
        <v>938</v>
      </c>
      <c r="CH183" s="30">
        <v>43952</v>
      </c>
    </row>
    <row r="184" spans="1:86" x14ac:dyDescent="0.25">
      <c r="A184">
        <v>505182</v>
      </c>
      <c r="B184" t="s">
        <v>676</v>
      </c>
      <c r="C184" t="s">
        <v>677</v>
      </c>
      <c r="D184" t="s">
        <v>444</v>
      </c>
      <c r="E184" t="s">
        <v>265</v>
      </c>
      <c r="F184">
        <v>98126</v>
      </c>
      <c r="G184">
        <v>2069373700</v>
      </c>
      <c r="H184">
        <v>160</v>
      </c>
      <c r="I184" t="s">
        <v>390</v>
      </c>
      <c r="J184" t="s">
        <v>475</v>
      </c>
      <c r="K184">
        <v>215</v>
      </c>
      <c r="L184">
        <v>191.5</v>
      </c>
      <c r="M184" t="s">
        <v>430</v>
      </c>
      <c r="N184" t="b">
        <v>0</v>
      </c>
      <c r="O184" t="s">
        <v>678</v>
      </c>
      <c r="P184" s="30">
        <v>24929</v>
      </c>
      <c r="Q184" t="b">
        <v>0</v>
      </c>
      <c r="S184" t="b">
        <v>0</v>
      </c>
      <c r="T184" t="b">
        <v>0</v>
      </c>
      <c r="U184" t="b">
        <v>0</v>
      </c>
      <c r="V184" t="s">
        <v>535</v>
      </c>
      <c r="W184" t="s">
        <v>433</v>
      </c>
      <c r="X184">
        <v>3</v>
      </c>
      <c r="Z184">
        <v>3</v>
      </c>
      <c r="AB184">
        <v>5</v>
      </c>
      <c r="AD184">
        <v>4</v>
      </c>
      <c r="AF184">
        <v>5</v>
      </c>
      <c r="AH184">
        <v>1</v>
      </c>
      <c r="AI184">
        <v>12</v>
      </c>
      <c r="AJ184">
        <v>1</v>
      </c>
      <c r="AK184">
        <v>12</v>
      </c>
      <c r="AN184">
        <v>2.6265800000000001</v>
      </c>
      <c r="AO184">
        <v>0.34811999999999999</v>
      </c>
      <c r="AP184">
        <v>1.24072</v>
      </c>
      <c r="AQ184">
        <v>1.58884</v>
      </c>
      <c r="AR184">
        <v>4.2154199999999999</v>
      </c>
      <c r="AS184">
        <v>0.12559000000000001</v>
      </c>
      <c r="AT184">
        <v>2.2244700000000002</v>
      </c>
      <c r="AU184">
        <v>0.78644999999999998</v>
      </c>
      <c r="AV184">
        <v>0.41</v>
      </c>
      <c r="AW184">
        <v>3.4209200000000002</v>
      </c>
      <c r="AX184">
        <v>2.4540299999999999</v>
      </c>
      <c r="AY184">
        <v>0.33284000000000002</v>
      </c>
      <c r="AZ184">
        <v>1.1389899999999999</v>
      </c>
      <c r="BA184">
        <v>3.9514</v>
      </c>
      <c r="BB184" s="30">
        <v>43773</v>
      </c>
      <c r="BC184">
        <v>20</v>
      </c>
      <c r="BD184">
        <v>20</v>
      </c>
      <c r="BE184">
        <v>0</v>
      </c>
      <c r="BF184">
        <v>84</v>
      </c>
      <c r="BG184">
        <v>1</v>
      </c>
      <c r="BH184">
        <v>0</v>
      </c>
      <c r="BI184">
        <v>84</v>
      </c>
      <c r="BJ184" s="30">
        <v>43332</v>
      </c>
      <c r="BK184">
        <v>32</v>
      </c>
      <c r="BL184">
        <v>28</v>
      </c>
      <c r="BM184">
        <v>4</v>
      </c>
      <c r="BN184">
        <v>140</v>
      </c>
      <c r="BO184">
        <v>1</v>
      </c>
      <c r="BP184">
        <v>0</v>
      </c>
      <c r="BQ184">
        <v>140</v>
      </c>
      <c r="BR184" s="30">
        <v>42853</v>
      </c>
      <c r="BS184">
        <v>12</v>
      </c>
      <c r="BT184">
        <v>10</v>
      </c>
      <c r="BU184">
        <v>2</v>
      </c>
      <c r="BV184">
        <v>1</v>
      </c>
      <c r="BW184">
        <v>52</v>
      </c>
      <c r="BX184">
        <v>0</v>
      </c>
      <c r="BY184">
        <v>52</v>
      </c>
      <c r="BZ184">
        <v>97.332999999999998</v>
      </c>
      <c r="CA184">
        <v>6</v>
      </c>
      <c r="CB184">
        <v>1</v>
      </c>
      <c r="CC184">
        <v>0</v>
      </c>
      <c r="CD184">
        <v>0</v>
      </c>
      <c r="CE184">
        <v>0</v>
      </c>
      <c r="CF184">
        <v>0</v>
      </c>
      <c r="CG184" t="s">
        <v>679</v>
      </c>
      <c r="CH184" s="30">
        <v>43952</v>
      </c>
    </row>
    <row r="185" spans="1:86" x14ac:dyDescent="0.25">
      <c r="A185">
        <v>505183</v>
      </c>
      <c r="B185" t="s">
        <v>668</v>
      </c>
      <c r="C185" t="s">
        <v>669</v>
      </c>
      <c r="D185" t="s">
        <v>533</v>
      </c>
      <c r="E185" t="s">
        <v>265</v>
      </c>
      <c r="F185">
        <v>98408</v>
      </c>
      <c r="G185">
        <v>2534748456</v>
      </c>
      <c r="H185">
        <v>260</v>
      </c>
      <c r="I185" t="s">
        <v>399</v>
      </c>
      <c r="J185" t="s">
        <v>429</v>
      </c>
      <c r="K185">
        <v>89</v>
      </c>
      <c r="L185">
        <v>66.099999999999994</v>
      </c>
      <c r="M185" t="s">
        <v>430</v>
      </c>
      <c r="N185" t="b">
        <v>0</v>
      </c>
      <c r="O185" t="s">
        <v>670</v>
      </c>
      <c r="P185" s="30">
        <v>24876</v>
      </c>
      <c r="Q185" t="b">
        <v>0</v>
      </c>
      <c r="S185" t="b">
        <v>0</v>
      </c>
      <c r="T185" t="b">
        <v>0</v>
      </c>
      <c r="U185" t="b">
        <v>0</v>
      </c>
      <c r="V185" t="s">
        <v>440</v>
      </c>
      <c r="W185" t="s">
        <v>433</v>
      </c>
      <c r="X185">
        <v>2</v>
      </c>
      <c r="Z185">
        <v>2</v>
      </c>
      <c r="AB185">
        <v>3</v>
      </c>
      <c r="AD185">
        <v>4</v>
      </c>
      <c r="AF185">
        <v>3</v>
      </c>
      <c r="AH185">
        <v>2</v>
      </c>
      <c r="AJ185">
        <v>2</v>
      </c>
      <c r="AN185">
        <v>2.25325</v>
      </c>
      <c r="AO185">
        <v>0.98297000000000001</v>
      </c>
      <c r="AP185">
        <v>0.48620999999999998</v>
      </c>
      <c r="AQ185">
        <v>1.4691799999999999</v>
      </c>
      <c r="AR185">
        <v>3.7224300000000001</v>
      </c>
      <c r="AS185">
        <v>5.4629999999999998E-2</v>
      </c>
      <c r="AT185">
        <v>2.1239300000000001</v>
      </c>
      <c r="AU185">
        <v>0.83084999999999998</v>
      </c>
      <c r="AV185">
        <v>0.39889000000000002</v>
      </c>
      <c r="AW185">
        <v>3.3536700000000002</v>
      </c>
      <c r="AX185">
        <v>2.2048800000000002</v>
      </c>
      <c r="AY185">
        <v>0.88961000000000001</v>
      </c>
      <c r="AZ185">
        <v>0.45878000000000002</v>
      </c>
      <c r="BA185">
        <v>3.5592600000000001</v>
      </c>
      <c r="BB185" s="30">
        <v>43683</v>
      </c>
      <c r="BC185">
        <v>32</v>
      </c>
      <c r="BD185">
        <v>30</v>
      </c>
      <c r="BE185">
        <v>2</v>
      </c>
      <c r="BF185">
        <v>144</v>
      </c>
      <c r="BG185">
        <v>2</v>
      </c>
      <c r="BH185">
        <v>72</v>
      </c>
      <c r="BI185">
        <v>216</v>
      </c>
      <c r="BJ185" s="30">
        <v>43343</v>
      </c>
      <c r="BK185">
        <v>28</v>
      </c>
      <c r="BL185">
        <v>24</v>
      </c>
      <c r="BM185">
        <v>4</v>
      </c>
      <c r="BN185">
        <v>144</v>
      </c>
      <c r="BO185">
        <v>1</v>
      </c>
      <c r="BP185">
        <v>0</v>
      </c>
      <c r="BQ185">
        <v>144</v>
      </c>
      <c r="BR185" s="30">
        <v>42961</v>
      </c>
      <c r="BS185">
        <v>14</v>
      </c>
      <c r="BT185">
        <v>5</v>
      </c>
      <c r="BU185">
        <v>14</v>
      </c>
      <c r="BV185">
        <v>1</v>
      </c>
      <c r="BW185">
        <v>104</v>
      </c>
      <c r="BX185">
        <v>0</v>
      </c>
      <c r="BY185">
        <v>104</v>
      </c>
      <c r="BZ185">
        <v>173.333</v>
      </c>
      <c r="CA185">
        <v>10</v>
      </c>
      <c r="CB185">
        <v>3</v>
      </c>
      <c r="CC185">
        <v>1</v>
      </c>
      <c r="CD185">
        <v>7222</v>
      </c>
      <c r="CE185">
        <v>0</v>
      </c>
      <c r="CF185">
        <v>1</v>
      </c>
      <c r="CG185" t="s">
        <v>671</v>
      </c>
      <c r="CH185" s="30">
        <v>43952</v>
      </c>
    </row>
    <row r="186" spans="1:86" x14ac:dyDescent="0.25">
      <c r="A186">
        <v>505096</v>
      </c>
      <c r="B186" t="s">
        <v>836</v>
      </c>
      <c r="C186" t="s">
        <v>837</v>
      </c>
      <c r="D186" t="s">
        <v>838</v>
      </c>
      <c r="E186" t="s">
        <v>265</v>
      </c>
      <c r="F186">
        <v>98948</v>
      </c>
      <c r="G186">
        <v>5098653955</v>
      </c>
      <c r="H186">
        <v>380</v>
      </c>
      <c r="I186" t="s">
        <v>388</v>
      </c>
      <c r="J186" t="s">
        <v>429</v>
      </c>
      <c r="K186">
        <v>75</v>
      </c>
      <c r="L186">
        <v>59.7</v>
      </c>
      <c r="M186" t="s">
        <v>430</v>
      </c>
      <c r="N186" t="b">
        <v>0</v>
      </c>
      <c r="O186" t="s">
        <v>839</v>
      </c>
      <c r="P186" s="30">
        <v>24838</v>
      </c>
      <c r="Q186" t="b">
        <v>0</v>
      </c>
      <c r="S186" t="b">
        <v>0</v>
      </c>
      <c r="T186" t="b">
        <v>0</v>
      </c>
      <c r="U186" t="b">
        <v>0</v>
      </c>
      <c r="V186" t="s">
        <v>440</v>
      </c>
      <c r="W186" t="s">
        <v>433</v>
      </c>
      <c r="X186">
        <v>5</v>
      </c>
      <c r="Z186">
        <v>5</v>
      </c>
      <c r="AB186">
        <v>5</v>
      </c>
      <c r="AD186">
        <v>5</v>
      </c>
      <c r="AF186">
        <v>3</v>
      </c>
      <c r="AH186">
        <v>4</v>
      </c>
      <c r="AJ186">
        <v>4</v>
      </c>
      <c r="AN186">
        <v>2.32748</v>
      </c>
      <c r="AO186">
        <v>0.57289000000000001</v>
      </c>
      <c r="AP186">
        <v>0.76654</v>
      </c>
      <c r="AQ186">
        <v>1.33944</v>
      </c>
      <c r="AR186">
        <v>3.6669200000000002</v>
      </c>
      <c r="AS186">
        <v>2.6929999999999999E-2</v>
      </c>
      <c r="AT186">
        <v>2.1510199999999999</v>
      </c>
      <c r="AU186">
        <v>0.70538999999999996</v>
      </c>
      <c r="AV186">
        <v>0.30936999999999998</v>
      </c>
      <c r="AW186">
        <v>3.1657899999999999</v>
      </c>
      <c r="AX186">
        <v>2.2488299999999999</v>
      </c>
      <c r="AY186">
        <v>0.61070000000000002</v>
      </c>
      <c r="AZ186">
        <v>0.93257999999999996</v>
      </c>
      <c r="BA186">
        <v>3.71427</v>
      </c>
      <c r="BB186" s="30">
        <v>43664</v>
      </c>
      <c r="BC186">
        <v>5</v>
      </c>
      <c r="BD186">
        <v>5</v>
      </c>
      <c r="BE186">
        <v>0</v>
      </c>
      <c r="BF186">
        <v>20</v>
      </c>
      <c r="BG186">
        <v>1</v>
      </c>
      <c r="BH186">
        <v>0</v>
      </c>
      <c r="BI186">
        <v>20</v>
      </c>
      <c r="BJ186" s="30">
        <v>43322</v>
      </c>
      <c r="BK186">
        <v>9</v>
      </c>
      <c r="BL186">
        <v>6</v>
      </c>
      <c r="BM186">
        <v>3</v>
      </c>
      <c r="BN186">
        <v>52</v>
      </c>
      <c r="BO186">
        <v>1</v>
      </c>
      <c r="BP186">
        <v>0</v>
      </c>
      <c r="BQ186">
        <v>52</v>
      </c>
      <c r="BR186" s="30">
        <v>42914</v>
      </c>
      <c r="BS186">
        <v>4</v>
      </c>
      <c r="BT186">
        <v>2</v>
      </c>
      <c r="BU186">
        <v>2</v>
      </c>
      <c r="BV186">
        <v>1</v>
      </c>
      <c r="BW186">
        <v>24</v>
      </c>
      <c r="BX186">
        <v>0</v>
      </c>
      <c r="BY186">
        <v>24</v>
      </c>
      <c r="BZ186">
        <v>31.332999999999998</v>
      </c>
      <c r="CA186">
        <v>0</v>
      </c>
      <c r="CB186">
        <v>1</v>
      </c>
      <c r="CC186">
        <v>1</v>
      </c>
      <c r="CD186">
        <v>7803</v>
      </c>
      <c r="CE186">
        <v>0</v>
      </c>
      <c r="CF186">
        <v>1</v>
      </c>
      <c r="CG186" t="s">
        <v>840</v>
      </c>
      <c r="CH186" s="30">
        <v>43952</v>
      </c>
    </row>
    <row r="187" spans="1:86" x14ac:dyDescent="0.25">
      <c r="A187">
        <v>505151</v>
      </c>
      <c r="B187" t="s">
        <v>468</v>
      </c>
      <c r="C187" t="s">
        <v>469</v>
      </c>
      <c r="D187" t="s">
        <v>470</v>
      </c>
      <c r="E187" t="s">
        <v>265</v>
      </c>
      <c r="F187">
        <v>98815</v>
      </c>
      <c r="G187">
        <v>5097821251</v>
      </c>
      <c r="H187">
        <v>30</v>
      </c>
      <c r="I187" t="s">
        <v>391</v>
      </c>
      <c r="J187" t="s">
        <v>451</v>
      </c>
      <c r="K187">
        <v>65</v>
      </c>
      <c r="L187">
        <v>63</v>
      </c>
      <c r="M187" t="s">
        <v>430</v>
      </c>
      <c r="N187" t="b">
        <v>0</v>
      </c>
      <c r="O187" t="s">
        <v>471</v>
      </c>
      <c r="P187" s="30">
        <v>24503</v>
      </c>
      <c r="Q187" t="b">
        <v>0</v>
      </c>
      <c r="S187" t="b">
        <v>0</v>
      </c>
      <c r="T187" t="b">
        <v>0</v>
      </c>
      <c r="U187" t="b">
        <v>0</v>
      </c>
      <c r="V187" t="s">
        <v>440</v>
      </c>
      <c r="W187" t="s">
        <v>433</v>
      </c>
      <c r="X187">
        <v>3</v>
      </c>
      <c r="Z187">
        <v>3</v>
      </c>
      <c r="AB187">
        <v>2</v>
      </c>
      <c r="AD187">
        <v>3</v>
      </c>
      <c r="AF187">
        <v>2</v>
      </c>
      <c r="AH187">
        <v>3</v>
      </c>
      <c r="AJ187">
        <v>4</v>
      </c>
      <c r="AN187">
        <v>2.3462000000000001</v>
      </c>
      <c r="AO187">
        <v>0.23718</v>
      </c>
      <c r="AP187">
        <v>0.75371999999999995</v>
      </c>
      <c r="AQ187">
        <v>0.99089000000000005</v>
      </c>
      <c r="AR187">
        <v>3.3370899999999999</v>
      </c>
      <c r="AS187">
        <v>6.6839999999999997E-2</v>
      </c>
      <c r="AT187">
        <v>2.1665800000000002</v>
      </c>
      <c r="AU187">
        <v>0.65153000000000005</v>
      </c>
      <c r="AV187">
        <v>0.28310999999999997</v>
      </c>
      <c r="AW187">
        <v>3.10121</v>
      </c>
      <c r="AX187">
        <v>2.2506400000000002</v>
      </c>
      <c r="AY187">
        <v>0.27372999999999997</v>
      </c>
      <c r="AZ187">
        <v>1.00203</v>
      </c>
      <c r="BA187">
        <v>3.4505599999999998</v>
      </c>
      <c r="BB187" s="30">
        <v>43762</v>
      </c>
      <c r="BC187">
        <v>13</v>
      </c>
      <c r="BD187">
        <v>9</v>
      </c>
      <c r="BE187">
        <v>4</v>
      </c>
      <c r="BF187">
        <v>60</v>
      </c>
      <c r="BG187">
        <v>1</v>
      </c>
      <c r="BH187">
        <v>0</v>
      </c>
      <c r="BI187">
        <v>60</v>
      </c>
      <c r="BJ187" s="30">
        <v>43446</v>
      </c>
      <c r="BK187">
        <v>19</v>
      </c>
      <c r="BL187">
        <v>14</v>
      </c>
      <c r="BM187">
        <v>6</v>
      </c>
      <c r="BN187">
        <v>301</v>
      </c>
      <c r="BO187">
        <v>1</v>
      </c>
      <c r="BP187">
        <v>0</v>
      </c>
      <c r="BQ187">
        <v>301</v>
      </c>
      <c r="BR187" s="30">
        <v>43131</v>
      </c>
      <c r="BS187">
        <v>9</v>
      </c>
      <c r="BT187">
        <v>7</v>
      </c>
      <c r="BU187">
        <v>2</v>
      </c>
      <c r="BV187">
        <v>1</v>
      </c>
      <c r="BW187">
        <v>60</v>
      </c>
      <c r="BX187">
        <v>0</v>
      </c>
      <c r="BY187">
        <v>60</v>
      </c>
      <c r="BZ187">
        <v>140.333</v>
      </c>
      <c r="CA187">
        <v>3</v>
      </c>
      <c r="CB187">
        <v>11</v>
      </c>
      <c r="CC187">
        <v>2</v>
      </c>
      <c r="CD187">
        <v>63521</v>
      </c>
      <c r="CE187">
        <v>0</v>
      </c>
      <c r="CF187">
        <v>2</v>
      </c>
      <c r="CG187" t="s">
        <v>472</v>
      </c>
      <c r="CH187" s="30">
        <v>43952</v>
      </c>
    </row>
    <row r="188" spans="1:86" x14ac:dyDescent="0.25">
      <c r="A188">
        <v>505114</v>
      </c>
      <c r="B188" t="s">
        <v>548</v>
      </c>
      <c r="C188" t="s">
        <v>549</v>
      </c>
      <c r="D188" t="s">
        <v>528</v>
      </c>
      <c r="E188" t="s">
        <v>265</v>
      </c>
      <c r="F188">
        <v>99206</v>
      </c>
      <c r="G188">
        <v>5099244650</v>
      </c>
      <c r="H188">
        <v>310</v>
      </c>
      <c r="I188" t="s">
        <v>396</v>
      </c>
      <c r="J188" t="s">
        <v>429</v>
      </c>
      <c r="K188">
        <v>124</v>
      </c>
      <c r="L188">
        <v>98.4</v>
      </c>
      <c r="M188" t="s">
        <v>430</v>
      </c>
      <c r="N188" t="b">
        <v>0</v>
      </c>
      <c r="O188" t="s">
        <v>550</v>
      </c>
      <c r="P188" s="30">
        <v>24478</v>
      </c>
      <c r="Q188" t="b">
        <v>0</v>
      </c>
      <c r="S188" t="b">
        <v>1</v>
      </c>
      <c r="T188" t="b">
        <v>0</v>
      </c>
      <c r="U188" t="b">
        <v>0</v>
      </c>
      <c r="V188" t="s">
        <v>440</v>
      </c>
      <c r="W188" t="s">
        <v>433</v>
      </c>
      <c r="X188">
        <v>2</v>
      </c>
      <c r="Z188">
        <v>1</v>
      </c>
      <c r="AB188">
        <v>4</v>
      </c>
      <c r="AD188">
        <v>4</v>
      </c>
      <c r="AF188">
        <v>4</v>
      </c>
      <c r="AH188">
        <v>4</v>
      </c>
      <c r="AJ188">
        <v>4</v>
      </c>
      <c r="AN188">
        <v>2.3860000000000001</v>
      </c>
      <c r="AO188">
        <v>0.51046000000000002</v>
      </c>
      <c r="AP188">
        <v>0.96518000000000004</v>
      </c>
      <c r="AQ188">
        <v>1.4756400000000001</v>
      </c>
      <c r="AR188">
        <v>3.86164</v>
      </c>
      <c r="AS188">
        <v>6.8440000000000001E-2</v>
      </c>
      <c r="AT188">
        <v>2.0266700000000002</v>
      </c>
      <c r="AU188">
        <v>0.73829999999999996</v>
      </c>
      <c r="AV188">
        <v>0.37047999999999998</v>
      </c>
      <c r="AW188">
        <v>3.13544</v>
      </c>
      <c r="AX188">
        <v>2.4468299999999998</v>
      </c>
      <c r="AY188">
        <v>0.51990000000000003</v>
      </c>
      <c r="AZ188">
        <v>0.98055000000000003</v>
      </c>
      <c r="BA188">
        <v>3.9493499999999999</v>
      </c>
      <c r="BB188" s="30">
        <v>43735</v>
      </c>
      <c r="BC188">
        <v>43</v>
      </c>
      <c r="BD188">
        <v>32</v>
      </c>
      <c r="BE188">
        <v>15</v>
      </c>
      <c r="BF188">
        <v>328</v>
      </c>
      <c r="BG188">
        <v>1</v>
      </c>
      <c r="BH188">
        <v>0</v>
      </c>
      <c r="BI188">
        <v>328</v>
      </c>
      <c r="BJ188" s="30">
        <v>43423</v>
      </c>
      <c r="BK188">
        <v>41</v>
      </c>
      <c r="BL188">
        <v>25</v>
      </c>
      <c r="BM188">
        <v>18</v>
      </c>
      <c r="BN188">
        <v>252</v>
      </c>
      <c r="BO188">
        <v>2</v>
      </c>
      <c r="BP188">
        <v>126</v>
      </c>
      <c r="BQ188">
        <v>378</v>
      </c>
      <c r="BR188" s="30">
        <v>43117</v>
      </c>
      <c r="BS188">
        <v>42</v>
      </c>
      <c r="BT188">
        <v>33</v>
      </c>
      <c r="BU188">
        <v>11</v>
      </c>
      <c r="BV188">
        <v>1</v>
      </c>
      <c r="BW188">
        <v>434</v>
      </c>
      <c r="BX188">
        <v>0</v>
      </c>
      <c r="BY188">
        <v>434</v>
      </c>
      <c r="BZ188">
        <v>362.33300000000003</v>
      </c>
      <c r="CA188">
        <v>14</v>
      </c>
      <c r="CB188">
        <v>22</v>
      </c>
      <c r="CC188">
        <v>6</v>
      </c>
      <c r="CD188">
        <v>135115</v>
      </c>
      <c r="CE188">
        <v>1</v>
      </c>
      <c r="CF188">
        <v>7</v>
      </c>
      <c r="CG188" t="s">
        <v>551</v>
      </c>
      <c r="CH188" s="30">
        <v>43952</v>
      </c>
    </row>
    <row r="189" spans="1:86" x14ac:dyDescent="0.25">
      <c r="A189">
        <v>505069</v>
      </c>
      <c r="B189" t="s">
        <v>520</v>
      </c>
      <c r="C189" t="s">
        <v>521</v>
      </c>
      <c r="D189" t="s">
        <v>522</v>
      </c>
      <c r="E189" t="s">
        <v>265</v>
      </c>
      <c r="F189">
        <v>98133</v>
      </c>
      <c r="G189">
        <v>2065467400</v>
      </c>
      <c r="H189">
        <v>160</v>
      </c>
      <c r="I189" t="s">
        <v>390</v>
      </c>
      <c r="J189" t="s">
        <v>523</v>
      </c>
      <c r="K189">
        <v>168</v>
      </c>
      <c r="L189">
        <v>96.6</v>
      </c>
      <c r="M189" t="s">
        <v>430</v>
      </c>
      <c r="N189" t="b">
        <v>0</v>
      </c>
      <c r="O189" t="s">
        <v>524</v>
      </c>
      <c r="P189" s="30">
        <v>24473</v>
      </c>
      <c r="Q189" t="b">
        <v>1</v>
      </c>
      <c r="S189" t="b">
        <v>0</v>
      </c>
      <c r="T189" t="b">
        <v>0</v>
      </c>
      <c r="U189" t="b">
        <v>0</v>
      </c>
      <c r="V189" t="s">
        <v>440</v>
      </c>
      <c r="W189" t="s">
        <v>433</v>
      </c>
      <c r="X189">
        <v>4</v>
      </c>
      <c r="Z189">
        <v>2</v>
      </c>
      <c r="AB189">
        <v>5</v>
      </c>
      <c r="AD189">
        <v>5</v>
      </c>
      <c r="AF189">
        <v>5</v>
      </c>
      <c r="AH189">
        <v>4</v>
      </c>
      <c r="AJ189">
        <v>4</v>
      </c>
      <c r="AN189">
        <v>3.21401</v>
      </c>
      <c r="AO189">
        <v>0.84750999999999999</v>
      </c>
      <c r="AP189">
        <v>0.93078000000000005</v>
      </c>
      <c r="AQ189">
        <v>1.7782899999999999</v>
      </c>
      <c r="AR189">
        <v>4.9923000000000002</v>
      </c>
      <c r="AS189">
        <v>0.14373</v>
      </c>
      <c r="AT189">
        <v>2.32822</v>
      </c>
      <c r="AU189">
        <v>0.78127000000000002</v>
      </c>
      <c r="AV189">
        <v>0.35492000000000001</v>
      </c>
      <c r="AW189">
        <v>3.4644200000000001</v>
      </c>
      <c r="AX189">
        <v>2.8690500000000001</v>
      </c>
      <c r="AY189">
        <v>0.81569000000000003</v>
      </c>
      <c r="AZ189">
        <v>0.98707</v>
      </c>
      <c r="BA189">
        <v>4.62087</v>
      </c>
      <c r="BB189" s="30">
        <v>43749</v>
      </c>
      <c r="BC189">
        <v>22</v>
      </c>
      <c r="BD189">
        <v>18</v>
      </c>
      <c r="BE189">
        <v>4</v>
      </c>
      <c r="BF189">
        <v>100</v>
      </c>
      <c r="BG189">
        <v>1</v>
      </c>
      <c r="BH189">
        <v>0</v>
      </c>
      <c r="BI189">
        <v>100</v>
      </c>
      <c r="BJ189" s="30">
        <v>43272</v>
      </c>
      <c r="BK189">
        <v>27</v>
      </c>
      <c r="BL189">
        <v>23</v>
      </c>
      <c r="BM189">
        <v>5</v>
      </c>
      <c r="BN189">
        <v>200</v>
      </c>
      <c r="BO189">
        <v>1</v>
      </c>
      <c r="BP189">
        <v>0</v>
      </c>
      <c r="BQ189">
        <v>200</v>
      </c>
      <c r="BR189" s="30">
        <v>42916</v>
      </c>
      <c r="BS189">
        <v>41</v>
      </c>
      <c r="BT189">
        <v>19</v>
      </c>
      <c r="BU189">
        <v>25</v>
      </c>
      <c r="BV189">
        <v>1</v>
      </c>
      <c r="BW189">
        <v>506</v>
      </c>
      <c r="BX189">
        <v>0</v>
      </c>
      <c r="BY189">
        <v>506</v>
      </c>
      <c r="BZ189">
        <v>201</v>
      </c>
      <c r="CA189">
        <v>10</v>
      </c>
      <c r="CB189">
        <v>6</v>
      </c>
      <c r="CC189">
        <v>3</v>
      </c>
      <c r="CD189">
        <v>73993</v>
      </c>
      <c r="CE189">
        <v>1</v>
      </c>
      <c r="CF189">
        <v>4</v>
      </c>
      <c r="CG189" t="s">
        <v>525</v>
      </c>
      <c r="CH189" s="30">
        <v>43952</v>
      </c>
    </row>
    <row r="190" spans="1:86" x14ac:dyDescent="0.25">
      <c r="A190">
        <v>505004</v>
      </c>
      <c r="B190" t="s">
        <v>594</v>
      </c>
      <c r="C190" t="s">
        <v>595</v>
      </c>
      <c r="D190" t="s">
        <v>596</v>
      </c>
      <c r="E190" t="s">
        <v>265</v>
      </c>
      <c r="F190">
        <v>98027</v>
      </c>
      <c r="G190">
        <v>4253921271</v>
      </c>
      <c r="H190">
        <v>160</v>
      </c>
      <c r="I190" t="s">
        <v>390</v>
      </c>
      <c r="J190" t="s">
        <v>429</v>
      </c>
      <c r="K190">
        <v>140</v>
      </c>
      <c r="L190">
        <v>98.1</v>
      </c>
      <c r="M190" t="s">
        <v>430</v>
      </c>
      <c r="N190" t="b">
        <v>0</v>
      </c>
      <c r="O190" t="s">
        <v>597</v>
      </c>
      <c r="P190" s="30">
        <v>24473</v>
      </c>
      <c r="Q190" t="b">
        <v>0</v>
      </c>
      <c r="S190" t="b">
        <v>0</v>
      </c>
      <c r="T190" t="b">
        <v>0</v>
      </c>
      <c r="U190" t="b">
        <v>0</v>
      </c>
      <c r="V190" t="s">
        <v>440</v>
      </c>
      <c r="W190" t="s">
        <v>433</v>
      </c>
      <c r="X190">
        <v>5</v>
      </c>
      <c r="Z190">
        <v>5</v>
      </c>
      <c r="AB190">
        <v>4</v>
      </c>
      <c r="AD190">
        <v>5</v>
      </c>
      <c r="AF190">
        <v>4</v>
      </c>
      <c r="AH190">
        <v>3</v>
      </c>
      <c r="AJ190">
        <v>3</v>
      </c>
      <c r="AN190">
        <v>2.5932200000000001</v>
      </c>
      <c r="AO190">
        <v>1.08003</v>
      </c>
      <c r="AP190">
        <v>0.56499999999999995</v>
      </c>
      <c r="AQ190">
        <v>1.64503</v>
      </c>
      <c r="AR190">
        <v>4.2382499999999999</v>
      </c>
      <c r="AS190">
        <v>5.4550000000000001E-2</v>
      </c>
      <c r="AT190">
        <v>2.2557399999999999</v>
      </c>
      <c r="AU190">
        <v>0.78444000000000003</v>
      </c>
      <c r="AV190">
        <v>0.36669000000000002</v>
      </c>
      <c r="AW190">
        <v>3.4068800000000001</v>
      </c>
      <c r="AX190">
        <v>2.3892799999999998</v>
      </c>
      <c r="AY190">
        <v>1.03528</v>
      </c>
      <c r="AZ190">
        <v>0.57992999999999995</v>
      </c>
      <c r="BA190">
        <v>3.9891800000000002</v>
      </c>
      <c r="BB190" s="30">
        <v>43888</v>
      </c>
      <c r="BC190">
        <v>6</v>
      </c>
      <c r="BD190">
        <v>5</v>
      </c>
      <c r="BE190">
        <v>1</v>
      </c>
      <c r="BF190">
        <v>16</v>
      </c>
      <c r="BG190">
        <v>0</v>
      </c>
      <c r="BH190">
        <v>0</v>
      </c>
      <c r="BI190">
        <v>16</v>
      </c>
      <c r="BJ190" s="30">
        <v>43418</v>
      </c>
      <c r="BK190">
        <v>14</v>
      </c>
      <c r="BL190">
        <v>13</v>
      </c>
      <c r="BM190">
        <v>1</v>
      </c>
      <c r="BN190">
        <v>60</v>
      </c>
      <c r="BO190">
        <v>1</v>
      </c>
      <c r="BP190">
        <v>0</v>
      </c>
      <c r="BQ190">
        <v>60</v>
      </c>
      <c r="BR190" s="30">
        <v>42976</v>
      </c>
      <c r="BS190">
        <v>9</v>
      </c>
      <c r="BT190">
        <v>8</v>
      </c>
      <c r="BU190">
        <v>1</v>
      </c>
      <c r="BV190">
        <v>1</v>
      </c>
      <c r="BW190">
        <v>40</v>
      </c>
      <c r="BX190">
        <v>0</v>
      </c>
      <c r="BY190">
        <v>40</v>
      </c>
      <c r="BZ190">
        <v>34.667000000000002</v>
      </c>
      <c r="CA190">
        <v>0</v>
      </c>
      <c r="CB190">
        <v>2</v>
      </c>
      <c r="CC190">
        <v>0</v>
      </c>
      <c r="CD190">
        <v>0</v>
      </c>
      <c r="CE190">
        <v>0</v>
      </c>
      <c r="CF190">
        <v>0</v>
      </c>
      <c r="CG190" t="s">
        <v>598</v>
      </c>
      <c r="CH190" s="30">
        <v>43952</v>
      </c>
    </row>
    <row r="191" spans="1:86" x14ac:dyDescent="0.25">
      <c r="A191">
        <v>505033</v>
      </c>
      <c r="B191" t="s">
        <v>770</v>
      </c>
      <c r="C191" t="s">
        <v>771</v>
      </c>
      <c r="D191" t="s">
        <v>528</v>
      </c>
      <c r="E191" t="s">
        <v>265</v>
      </c>
      <c r="F191">
        <v>99223</v>
      </c>
      <c r="G191">
        <v>5095366650</v>
      </c>
      <c r="H191">
        <v>310</v>
      </c>
      <c r="I191" t="s">
        <v>396</v>
      </c>
      <c r="J191" t="s">
        <v>523</v>
      </c>
      <c r="K191">
        <v>45</v>
      </c>
      <c r="L191">
        <v>34.1</v>
      </c>
      <c r="M191" t="s">
        <v>661</v>
      </c>
      <c r="N191" t="b">
        <v>0</v>
      </c>
      <c r="O191" t="s">
        <v>772</v>
      </c>
      <c r="P191" s="30">
        <v>24473</v>
      </c>
      <c r="Q191" t="b">
        <v>1</v>
      </c>
      <c r="S191" t="b">
        <v>0</v>
      </c>
      <c r="T191" t="b">
        <v>0</v>
      </c>
      <c r="U191" t="b">
        <v>0</v>
      </c>
      <c r="V191" t="s">
        <v>440</v>
      </c>
      <c r="W191" t="s">
        <v>433</v>
      </c>
      <c r="X191">
        <v>5</v>
      </c>
      <c r="Z191">
        <v>4</v>
      </c>
      <c r="AB191">
        <v>5</v>
      </c>
      <c r="AD191">
        <v>2</v>
      </c>
      <c r="AF191">
        <v>5</v>
      </c>
      <c r="AH191">
        <v>5</v>
      </c>
      <c r="AJ191">
        <v>5</v>
      </c>
      <c r="AN191">
        <v>3.3035600000000001</v>
      </c>
      <c r="AO191">
        <v>0.65486</v>
      </c>
      <c r="AP191">
        <v>1.30233</v>
      </c>
      <c r="AQ191">
        <v>1.95719</v>
      </c>
      <c r="AR191">
        <v>5.2607499999999998</v>
      </c>
      <c r="AS191">
        <v>0.10903</v>
      </c>
      <c r="AT191">
        <v>1.97373</v>
      </c>
      <c r="AU191">
        <v>0.67013999999999996</v>
      </c>
      <c r="AV191">
        <v>0.29387999999999997</v>
      </c>
      <c r="AW191">
        <v>2.9377499999999999</v>
      </c>
      <c r="AX191">
        <v>3.47864</v>
      </c>
      <c r="AY191">
        <v>0.73480000000000001</v>
      </c>
      <c r="AZ191">
        <v>1.6679200000000001</v>
      </c>
      <c r="BA191">
        <v>5.7422899999999997</v>
      </c>
      <c r="BB191" s="30">
        <v>43858</v>
      </c>
      <c r="BC191">
        <v>18</v>
      </c>
      <c r="BD191">
        <v>18</v>
      </c>
      <c r="BE191">
        <v>0</v>
      </c>
      <c r="BF191">
        <v>72</v>
      </c>
      <c r="BG191">
        <v>1</v>
      </c>
      <c r="BH191">
        <v>0</v>
      </c>
      <c r="BI191">
        <v>72</v>
      </c>
      <c r="BJ191" s="30">
        <v>43545</v>
      </c>
      <c r="BK191">
        <v>13</v>
      </c>
      <c r="BL191">
        <v>12</v>
      </c>
      <c r="BM191">
        <v>1</v>
      </c>
      <c r="BN191">
        <v>60</v>
      </c>
      <c r="BO191">
        <v>1</v>
      </c>
      <c r="BP191">
        <v>0</v>
      </c>
      <c r="BQ191">
        <v>60</v>
      </c>
      <c r="BR191" s="30">
        <v>43249</v>
      </c>
      <c r="BS191">
        <v>5</v>
      </c>
      <c r="BT191">
        <v>5</v>
      </c>
      <c r="BU191">
        <v>2</v>
      </c>
      <c r="BV191">
        <v>1</v>
      </c>
      <c r="BW191">
        <v>28</v>
      </c>
      <c r="BX191">
        <v>0</v>
      </c>
      <c r="BY191">
        <v>28</v>
      </c>
      <c r="BZ191">
        <v>60.667000000000002</v>
      </c>
      <c r="CA191">
        <v>1</v>
      </c>
      <c r="CB191">
        <v>2</v>
      </c>
      <c r="CC191">
        <v>0</v>
      </c>
      <c r="CD191">
        <v>0</v>
      </c>
      <c r="CE191">
        <v>0</v>
      </c>
      <c r="CF191">
        <v>0</v>
      </c>
      <c r="CG191" t="s">
        <v>773</v>
      </c>
      <c r="CH191" s="30">
        <v>43952</v>
      </c>
    </row>
    <row r="192" spans="1:86" x14ac:dyDescent="0.25">
      <c r="A192">
        <v>505085</v>
      </c>
      <c r="B192" t="s">
        <v>855</v>
      </c>
      <c r="C192" t="s">
        <v>856</v>
      </c>
      <c r="D192" t="s">
        <v>591</v>
      </c>
      <c r="E192" t="s">
        <v>265</v>
      </c>
      <c r="F192">
        <v>98908</v>
      </c>
      <c r="G192">
        <v>5092484446</v>
      </c>
      <c r="H192">
        <v>380</v>
      </c>
      <c r="I192" t="s">
        <v>388</v>
      </c>
      <c r="J192" t="s">
        <v>445</v>
      </c>
      <c r="K192">
        <v>85</v>
      </c>
      <c r="L192">
        <v>68.900000000000006</v>
      </c>
      <c r="M192" t="s">
        <v>430</v>
      </c>
      <c r="N192" t="b">
        <v>0</v>
      </c>
      <c r="O192" t="s">
        <v>857</v>
      </c>
      <c r="P192" s="30">
        <v>24473</v>
      </c>
      <c r="Q192" t="b">
        <v>0</v>
      </c>
      <c r="S192" t="b">
        <v>0</v>
      </c>
      <c r="T192" t="b">
        <v>0</v>
      </c>
      <c r="U192" t="b">
        <v>0</v>
      </c>
      <c r="V192" t="s">
        <v>440</v>
      </c>
      <c r="W192" t="s">
        <v>433</v>
      </c>
      <c r="X192">
        <v>5</v>
      </c>
      <c r="Z192">
        <v>5</v>
      </c>
      <c r="AB192">
        <v>5</v>
      </c>
      <c r="AD192">
        <v>5</v>
      </c>
      <c r="AF192">
        <v>4</v>
      </c>
      <c r="AH192">
        <v>3</v>
      </c>
      <c r="AJ192">
        <v>4</v>
      </c>
      <c r="AN192">
        <v>2.0674600000000001</v>
      </c>
      <c r="AO192">
        <v>0.52976999999999996</v>
      </c>
      <c r="AP192">
        <v>0.75244</v>
      </c>
      <c r="AQ192">
        <v>1.2822100000000001</v>
      </c>
      <c r="AR192">
        <v>3.3496700000000001</v>
      </c>
      <c r="AS192">
        <v>0</v>
      </c>
      <c r="AT192">
        <v>2.2698399999999999</v>
      </c>
      <c r="AU192">
        <v>0.73719999999999997</v>
      </c>
      <c r="AV192">
        <v>0.30386000000000002</v>
      </c>
      <c r="AW192">
        <v>3.3109000000000002</v>
      </c>
      <c r="AX192">
        <v>1.89303</v>
      </c>
      <c r="AY192">
        <v>0.54035999999999995</v>
      </c>
      <c r="AZ192">
        <v>0.93203000000000003</v>
      </c>
      <c r="BA192">
        <v>3.2442099999999998</v>
      </c>
      <c r="BB192" s="30">
        <v>43720</v>
      </c>
      <c r="BC192">
        <v>4</v>
      </c>
      <c r="BD192">
        <v>4</v>
      </c>
      <c r="BE192">
        <v>0</v>
      </c>
      <c r="BF192">
        <v>24</v>
      </c>
      <c r="BG192">
        <v>1</v>
      </c>
      <c r="BH192">
        <v>0</v>
      </c>
      <c r="BI192">
        <v>24</v>
      </c>
      <c r="BJ192" s="30">
        <v>43294</v>
      </c>
      <c r="BK192">
        <v>3</v>
      </c>
      <c r="BL192">
        <v>2</v>
      </c>
      <c r="BM192">
        <v>1</v>
      </c>
      <c r="BN192">
        <v>12</v>
      </c>
      <c r="BO192">
        <v>1</v>
      </c>
      <c r="BP192">
        <v>0</v>
      </c>
      <c r="BQ192">
        <v>12</v>
      </c>
      <c r="BR192" s="30">
        <v>42993</v>
      </c>
      <c r="BS192">
        <v>11</v>
      </c>
      <c r="BT192">
        <v>5</v>
      </c>
      <c r="BU192">
        <v>7</v>
      </c>
      <c r="BV192">
        <v>1</v>
      </c>
      <c r="BW192">
        <v>84</v>
      </c>
      <c r="BX192">
        <v>0</v>
      </c>
      <c r="BY192">
        <v>84</v>
      </c>
      <c r="BZ192">
        <v>30</v>
      </c>
      <c r="CA192">
        <v>3</v>
      </c>
      <c r="CB192">
        <v>5</v>
      </c>
      <c r="CC192">
        <v>2</v>
      </c>
      <c r="CD192">
        <v>13650</v>
      </c>
      <c r="CE192">
        <v>0</v>
      </c>
      <c r="CF192">
        <v>2</v>
      </c>
      <c r="CG192" t="s">
        <v>858</v>
      </c>
      <c r="CH192" s="30">
        <v>43952</v>
      </c>
    </row>
    <row r="193" spans="1:86" x14ac:dyDescent="0.25">
      <c r="A193">
        <v>505042</v>
      </c>
      <c r="B193" t="s">
        <v>871</v>
      </c>
      <c r="C193" t="s">
        <v>872</v>
      </c>
      <c r="D193" t="s">
        <v>444</v>
      </c>
      <c r="E193" t="s">
        <v>265</v>
      </c>
      <c r="F193">
        <v>98117</v>
      </c>
      <c r="G193">
        <v>2067820100</v>
      </c>
      <c r="H193">
        <v>160</v>
      </c>
      <c r="I193" t="s">
        <v>390</v>
      </c>
      <c r="J193" t="s">
        <v>429</v>
      </c>
      <c r="K193">
        <v>142</v>
      </c>
      <c r="L193">
        <v>108.9</v>
      </c>
      <c r="M193" t="s">
        <v>430</v>
      </c>
      <c r="N193" t="b">
        <v>0</v>
      </c>
      <c r="O193" t="s">
        <v>461</v>
      </c>
      <c r="P193" s="30">
        <v>24473</v>
      </c>
      <c r="Q193" t="b">
        <v>0</v>
      </c>
      <c r="S193" t="b">
        <v>0</v>
      </c>
      <c r="T193" t="b">
        <v>0</v>
      </c>
      <c r="U193" t="b">
        <v>0</v>
      </c>
      <c r="V193" t="s">
        <v>440</v>
      </c>
      <c r="W193" t="s">
        <v>433</v>
      </c>
      <c r="X193">
        <v>2</v>
      </c>
      <c r="Z193">
        <v>1</v>
      </c>
      <c r="AB193">
        <v>3</v>
      </c>
      <c r="AD193">
        <v>2</v>
      </c>
      <c r="AF193">
        <v>4</v>
      </c>
      <c r="AH193">
        <v>4</v>
      </c>
      <c r="AJ193">
        <v>4</v>
      </c>
      <c r="AN193">
        <v>2.3408199999999999</v>
      </c>
      <c r="AO193">
        <v>0.59082000000000001</v>
      </c>
      <c r="AP193">
        <v>0.85731000000000002</v>
      </c>
      <c r="AQ193">
        <v>1.4481299999999999</v>
      </c>
      <c r="AR193">
        <v>3.7889400000000002</v>
      </c>
      <c r="AS193">
        <v>6.7360000000000003E-2</v>
      </c>
      <c r="AT193">
        <v>2.0943800000000001</v>
      </c>
      <c r="AU193">
        <v>0.71577000000000002</v>
      </c>
      <c r="AV193">
        <v>0.33344000000000001</v>
      </c>
      <c r="AW193">
        <v>3.14358</v>
      </c>
      <c r="AX193">
        <v>2.3228900000000001</v>
      </c>
      <c r="AY193">
        <v>0.62068000000000001</v>
      </c>
      <c r="AZ193">
        <v>0.96772999999999998</v>
      </c>
      <c r="BA193">
        <v>3.8649800000000001</v>
      </c>
      <c r="BB193" s="30">
        <v>43887</v>
      </c>
      <c r="BC193">
        <v>46</v>
      </c>
      <c r="BD193">
        <v>39</v>
      </c>
      <c r="BE193">
        <v>7</v>
      </c>
      <c r="BF193">
        <v>300</v>
      </c>
      <c r="BG193">
        <v>0</v>
      </c>
      <c r="BH193">
        <v>0</v>
      </c>
      <c r="BI193">
        <v>300</v>
      </c>
      <c r="BJ193" s="30">
        <v>43411</v>
      </c>
      <c r="BK193">
        <v>38</v>
      </c>
      <c r="BL193">
        <v>32</v>
      </c>
      <c r="BM193">
        <v>9</v>
      </c>
      <c r="BN193">
        <v>530</v>
      </c>
      <c r="BO193">
        <v>1</v>
      </c>
      <c r="BP193">
        <v>0</v>
      </c>
      <c r="BQ193">
        <v>530</v>
      </c>
      <c r="BR193" s="30">
        <v>43042</v>
      </c>
      <c r="BS193">
        <v>28</v>
      </c>
      <c r="BT193">
        <v>24</v>
      </c>
      <c r="BU193">
        <v>4</v>
      </c>
      <c r="BV193">
        <v>1</v>
      </c>
      <c r="BW193">
        <v>354</v>
      </c>
      <c r="BX193">
        <v>0</v>
      </c>
      <c r="BY193">
        <v>354</v>
      </c>
      <c r="BZ193">
        <v>385.66699999999997</v>
      </c>
      <c r="CA193">
        <v>10</v>
      </c>
      <c r="CB193">
        <v>15</v>
      </c>
      <c r="CC193">
        <v>3</v>
      </c>
      <c r="CD193">
        <v>126325</v>
      </c>
      <c r="CE193">
        <v>0</v>
      </c>
      <c r="CF193">
        <v>3</v>
      </c>
      <c r="CG193" t="s">
        <v>873</v>
      </c>
      <c r="CH193" s="30">
        <v>43952</v>
      </c>
    </row>
    <row r="194" spans="1:86" x14ac:dyDescent="0.25">
      <c r="A194">
        <v>505016</v>
      </c>
      <c r="B194" t="s">
        <v>899</v>
      </c>
      <c r="C194" t="s">
        <v>900</v>
      </c>
      <c r="D194" t="s">
        <v>901</v>
      </c>
      <c r="E194" t="s">
        <v>265</v>
      </c>
      <c r="F194">
        <v>98520</v>
      </c>
      <c r="G194">
        <v>3605325122</v>
      </c>
      <c r="H194">
        <v>130</v>
      </c>
      <c r="I194" t="s">
        <v>402</v>
      </c>
      <c r="J194" t="s">
        <v>429</v>
      </c>
      <c r="K194">
        <v>105</v>
      </c>
      <c r="L194">
        <v>68.8</v>
      </c>
      <c r="M194" t="s">
        <v>430</v>
      </c>
      <c r="N194" t="b">
        <v>0</v>
      </c>
      <c r="O194" t="s">
        <v>902</v>
      </c>
      <c r="P194" s="30">
        <v>24473</v>
      </c>
      <c r="Q194" t="b">
        <v>0</v>
      </c>
      <c r="S194" t="b">
        <v>0</v>
      </c>
      <c r="T194" t="b">
        <v>0</v>
      </c>
      <c r="U194" t="b">
        <v>0</v>
      </c>
      <c r="V194" t="s">
        <v>440</v>
      </c>
      <c r="W194" t="s">
        <v>433</v>
      </c>
      <c r="X194">
        <v>4</v>
      </c>
      <c r="Z194">
        <v>2</v>
      </c>
      <c r="AB194">
        <v>5</v>
      </c>
      <c r="AD194">
        <v>4</v>
      </c>
      <c r="AF194">
        <v>5</v>
      </c>
      <c r="AH194">
        <v>4</v>
      </c>
      <c r="AJ194">
        <v>4</v>
      </c>
      <c r="AN194">
        <v>2.3913799999999998</v>
      </c>
      <c r="AO194">
        <v>0.50688999999999995</v>
      </c>
      <c r="AP194">
        <v>0.69501999999999997</v>
      </c>
      <c r="AQ194">
        <v>1.2019</v>
      </c>
      <c r="AR194">
        <v>3.59328</v>
      </c>
      <c r="AS194">
        <v>7.4440000000000006E-2</v>
      </c>
      <c r="AT194">
        <v>2.0119400000000001</v>
      </c>
      <c r="AU194">
        <v>0.70796000000000003</v>
      </c>
      <c r="AV194">
        <v>0.33157999999999999</v>
      </c>
      <c r="AW194">
        <v>3.0514800000000002</v>
      </c>
      <c r="AX194">
        <v>2.4702899999999999</v>
      </c>
      <c r="AY194">
        <v>0.53837999999999997</v>
      </c>
      <c r="AZ194">
        <v>0.78893000000000002</v>
      </c>
      <c r="BA194">
        <v>3.7760099999999999</v>
      </c>
      <c r="BB194" s="30">
        <v>43661</v>
      </c>
      <c r="BC194">
        <v>20</v>
      </c>
      <c r="BD194">
        <v>13</v>
      </c>
      <c r="BE194">
        <v>8</v>
      </c>
      <c r="BF194">
        <v>148</v>
      </c>
      <c r="BG194">
        <v>1</v>
      </c>
      <c r="BH194">
        <v>0</v>
      </c>
      <c r="BI194">
        <v>148</v>
      </c>
      <c r="BJ194" s="30">
        <v>43341</v>
      </c>
      <c r="BK194">
        <v>28</v>
      </c>
      <c r="BL194">
        <v>17</v>
      </c>
      <c r="BM194">
        <v>11</v>
      </c>
      <c r="BN194">
        <v>148</v>
      </c>
      <c r="BO194">
        <v>1</v>
      </c>
      <c r="BP194">
        <v>0</v>
      </c>
      <c r="BQ194">
        <v>148</v>
      </c>
      <c r="BR194" s="30">
        <v>42996</v>
      </c>
      <c r="BS194">
        <v>18</v>
      </c>
      <c r="BT194">
        <v>13</v>
      </c>
      <c r="BU194">
        <v>8</v>
      </c>
      <c r="BV194">
        <v>1</v>
      </c>
      <c r="BW194">
        <v>136</v>
      </c>
      <c r="BX194">
        <v>0</v>
      </c>
      <c r="BY194">
        <v>136</v>
      </c>
      <c r="BZ194">
        <v>146</v>
      </c>
      <c r="CA194">
        <v>8</v>
      </c>
      <c r="CB194">
        <v>21</v>
      </c>
      <c r="CC194">
        <v>3</v>
      </c>
      <c r="CD194">
        <v>125909</v>
      </c>
      <c r="CE194">
        <v>0</v>
      </c>
      <c r="CF194">
        <v>3</v>
      </c>
      <c r="CG194" t="s">
        <v>903</v>
      </c>
      <c r="CH194" s="30">
        <v>43952</v>
      </c>
    </row>
    <row r="195" spans="1:86" x14ac:dyDescent="0.25">
      <c r="A195">
        <v>505098</v>
      </c>
      <c r="B195" t="s">
        <v>1003</v>
      </c>
      <c r="C195" t="s">
        <v>1004</v>
      </c>
      <c r="D195" t="s">
        <v>586</v>
      </c>
      <c r="E195" t="s">
        <v>265</v>
      </c>
      <c r="F195">
        <v>98225</v>
      </c>
      <c r="G195">
        <v>3607339161</v>
      </c>
      <c r="H195">
        <v>360</v>
      </c>
      <c r="I195" t="s">
        <v>417</v>
      </c>
      <c r="J195" t="s">
        <v>429</v>
      </c>
      <c r="K195">
        <v>52</v>
      </c>
      <c r="L195">
        <v>40.6</v>
      </c>
      <c r="M195" t="s">
        <v>430</v>
      </c>
      <c r="N195" t="b">
        <v>0</v>
      </c>
      <c r="O195" t="s">
        <v>480</v>
      </c>
      <c r="P195" s="30">
        <v>24473</v>
      </c>
      <c r="Q195" t="b">
        <v>0</v>
      </c>
      <c r="S195" t="b">
        <v>0</v>
      </c>
      <c r="T195" t="b">
        <v>0</v>
      </c>
      <c r="U195" t="b">
        <v>1</v>
      </c>
      <c r="V195" t="s">
        <v>440</v>
      </c>
      <c r="W195" t="s">
        <v>433</v>
      </c>
      <c r="X195">
        <v>2</v>
      </c>
      <c r="Z195">
        <v>1</v>
      </c>
      <c r="AB195">
        <v>5</v>
      </c>
      <c r="AD195">
        <v>5</v>
      </c>
      <c r="AF195">
        <v>5</v>
      </c>
      <c r="AH195">
        <v>1</v>
      </c>
      <c r="AI195">
        <v>12</v>
      </c>
      <c r="AJ195">
        <v>1</v>
      </c>
      <c r="AK195">
        <v>12</v>
      </c>
      <c r="AN195">
        <v>0.86124999999999996</v>
      </c>
      <c r="AO195">
        <v>0.24010000000000001</v>
      </c>
      <c r="AP195">
        <v>0.42648000000000003</v>
      </c>
      <c r="AQ195">
        <v>0.66657999999999995</v>
      </c>
      <c r="AR195">
        <v>1.52783</v>
      </c>
      <c r="AS195">
        <v>0</v>
      </c>
      <c r="AT195">
        <v>2.2084899999999998</v>
      </c>
      <c r="AU195">
        <v>0.83491000000000004</v>
      </c>
      <c r="AV195">
        <v>0.44183</v>
      </c>
      <c r="AW195">
        <v>3.4852300000000001</v>
      </c>
      <c r="AX195">
        <v>0.81049000000000004</v>
      </c>
      <c r="AY195">
        <v>0.21623999999999999</v>
      </c>
      <c r="AZ195">
        <v>0.36331000000000002</v>
      </c>
      <c r="BA195">
        <v>1.40571</v>
      </c>
      <c r="BB195" s="30">
        <v>43643</v>
      </c>
      <c r="BC195">
        <v>51</v>
      </c>
      <c r="BD195">
        <v>29</v>
      </c>
      <c r="BE195">
        <v>22</v>
      </c>
      <c r="BF195">
        <v>596</v>
      </c>
      <c r="BG195">
        <v>1</v>
      </c>
      <c r="BH195">
        <v>0</v>
      </c>
      <c r="BI195">
        <v>596</v>
      </c>
      <c r="BJ195" s="30">
        <v>43189</v>
      </c>
      <c r="BK195">
        <v>33</v>
      </c>
      <c r="BL195">
        <v>28</v>
      </c>
      <c r="BM195">
        <v>7</v>
      </c>
      <c r="BN195">
        <v>176</v>
      </c>
      <c r="BO195">
        <v>1</v>
      </c>
      <c r="BP195">
        <v>0</v>
      </c>
      <c r="BQ195">
        <v>176</v>
      </c>
      <c r="BR195" s="30">
        <v>42787</v>
      </c>
      <c r="BS195">
        <v>24</v>
      </c>
      <c r="BT195">
        <v>24</v>
      </c>
      <c r="BU195">
        <v>0</v>
      </c>
      <c r="BV195">
        <v>1</v>
      </c>
      <c r="BW195">
        <v>289</v>
      </c>
      <c r="BX195">
        <v>0</v>
      </c>
      <c r="BY195">
        <v>289</v>
      </c>
      <c r="BZ195">
        <v>404.83300000000003</v>
      </c>
      <c r="CA195">
        <v>5</v>
      </c>
      <c r="CB195">
        <v>19</v>
      </c>
      <c r="CC195">
        <v>0</v>
      </c>
      <c r="CD195">
        <v>0</v>
      </c>
      <c r="CE195">
        <v>0</v>
      </c>
      <c r="CF195">
        <v>0</v>
      </c>
      <c r="CG195" t="s">
        <v>1005</v>
      </c>
      <c r="CH195" s="30">
        <v>43952</v>
      </c>
    </row>
    <row r="196" spans="1:86" x14ac:dyDescent="0.25">
      <c r="A196">
        <v>505010</v>
      </c>
      <c r="B196" t="s">
        <v>1090</v>
      </c>
      <c r="C196" t="s">
        <v>1091</v>
      </c>
      <c r="D196" t="s">
        <v>591</v>
      </c>
      <c r="E196" t="s">
        <v>265</v>
      </c>
      <c r="F196">
        <v>98902</v>
      </c>
      <c r="G196">
        <v>5094534854</v>
      </c>
      <c r="H196">
        <v>380</v>
      </c>
      <c r="I196" t="s">
        <v>388</v>
      </c>
      <c r="J196" t="s">
        <v>475</v>
      </c>
      <c r="K196">
        <v>101</v>
      </c>
      <c r="L196">
        <v>97.5</v>
      </c>
      <c r="M196" t="s">
        <v>430</v>
      </c>
      <c r="N196" t="b">
        <v>0</v>
      </c>
      <c r="O196" t="s">
        <v>1090</v>
      </c>
      <c r="P196" s="30">
        <v>24473</v>
      </c>
      <c r="Q196" t="b">
        <v>0</v>
      </c>
      <c r="S196" t="b">
        <v>0</v>
      </c>
      <c r="T196" t="b">
        <v>0</v>
      </c>
      <c r="U196" t="b">
        <v>0</v>
      </c>
      <c r="V196" t="s">
        <v>440</v>
      </c>
      <c r="W196" t="s">
        <v>433</v>
      </c>
      <c r="X196">
        <v>4</v>
      </c>
      <c r="Z196">
        <v>4</v>
      </c>
      <c r="AB196">
        <v>2</v>
      </c>
      <c r="AD196">
        <v>2</v>
      </c>
      <c r="AG196">
        <v>2</v>
      </c>
      <c r="AH196">
        <v>2</v>
      </c>
      <c r="AJ196">
        <v>2</v>
      </c>
      <c r="AN196">
        <v>2.6077499999999998</v>
      </c>
      <c r="AO196">
        <v>0.54878000000000005</v>
      </c>
      <c r="AP196">
        <v>0.35104999999999997</v>
      </c>
      <c r="AQ196">
        <v>0.89983000000000002</v>
      </c>
      <c r="AR196">
        <v>3.5075799999999999</v>
      </c>
      <c r="AS196">
        <v>3.1550000000000002E-2</v>
      </c>
      <c r="AT196">
        <v>2.21218</v>
      </c>
      <c r="AU196">
        <v>0.73402000000000001</v>
      </c>
      <c r="AV196">
        <v>0.39168999999999998</v>
      </c>
      <c r="AW196">
        <v>3.3378999999999999</v>
      </c>
      <c r="AX196">
        <v>2.44997</v>
      </c>
      <c r="AY196">
        <v>0.56216999999999995</v>
      </c>
      <c r="AZ196">
        <v>0.33733000000000002</v>
      </c>
      <c r="BA196">
        <v>3.3696700000000002</v>
      </c>
      <c r="BB196" s="30">
        <v>43665</v>
      </c>
      <c r="BC196">
        <v>9</v>
      </c>
      <c r="BD196">
        <v>8</v>
      </c>
      <c r="BE196">
        <v>1</v>
      </c>
      <c r="BF196">
        <v>36</v>
      </c>
      <c r="BG196">
        <v>1</v>
      </c>
      <c r="BH196">
        <v>0</v>
      </c>
      <c r="BI196">
        <v>36</v>
      </c>
      <c r="BJ196" s="30">
        <v>43265</v>
      </c>
      <c r="BK196">
        <v>20</v>
      </c>
      <c r="BL196">
        <v>11</v>
      </c>
      <c r="BM196">
        <v>13</v>
      </c>
      <c r="BN196">
        <v>136</v>
      </c>
      <c r="BO196">
        <v>1</v>
      </c>
      <c r="BP196">
        <v>0</v>
      </c>
      <c r="BQ196">
        <v>136</v>
      </c>
      <c r="BR196" s="30">
        <v>42866</v>
      </c>
      <c r="BS196">
        <v>18</v>
      </c>
      <c r="BT196">
        <v>14</v>
      </c>
      <c r="BU196">
        <v>4</v>
      </c>
      <c r="BV196">
        <v>1</v>
      </c>
      <c r="BW196">
        <v>116</v>
      </c>
      <c r="BX196">
        <v>0</v>
      </c>
      <c r="BY196">
        <v>116</v>
      </c>
      <c r="BZ196">
        <v>82.667000000000002</v>
      </c>
      <c r="CA196">
        <v>13</v>
      </c>
      <c r="CB196">
        <v>5</v>
      </c>
      <c r="CC196">
        <v>2</v>
      </c>
      <c r="CD196">
        <v>15513</v>
      </c>
      <c r="CE196">
        <v>0</v>
      </c>
      <c r="CF196">
        <v>2</v>
      </c>
      <c r="CG196" t="s">
        <v>1092</v>
      </c>
      <c r="CH196" s="30">
        <v>43952</v>
      </c>
    </row>
    <row r="197" spans="1:86" x14ac:dyDescent="0.25">
      <c r="A197">
        <v>505059</v>
      </c>
      <c r="B197" t="s">
        <v>1136</v>
      </c>
      <c r="C197" t="s">
        <v>1137</v>
      </c>
      <c r="D197" t="s">
        <v>629</v>
      </c>
      <c r="E197" t="s">
        <v>265</v>
      </c>
      <c r="F197">
        <v>98503</v>
      </c>
      <c r="G197">
        <v>3604560111</v>
      </c>
      <c r="H197">
        <v>330</v>
      </c>
      <c r="I197" t="s">
        <v>389</v>
      </c>
      <c r="J197" t="s">
        <v>475</v>
      </c>
      <c r="K197">
        <v>155</v>
      </c>
      <c r="L197">
        <v>121.3</v>
      </c>
      <c r="M197" t="s">
        <v>430</v>
      </c>
      <c r="N197" t="b">
        <v>0</v>
      </c>
      <c r="O197" t="s">
        <v>1138</v>
      </c>
      <c r="P197" s="30">
        <v>24473</v>
      </c>
      <c r="Q197" t="b">
        <v>1</v>
      </c>
      <c r="S197" t="b">
        <v>0</v>
      </c>
      <c r="T197" t="b">
        <v>0</v>
      </c>
      <c r="U197" t="b">
        <v>0</v>
      </c>
      <c r="V197" t="s">
        <v>440</v>
      </c>
      <c r="W197" t="s">
        <v>433</v>
      </c>
      <c r="X197">
        <v>5</v>
      </c>
      <c r="Z197">
        <v>5</v>
      </c>
      <c r="AB197">
        <v>5</v>
      </c>
      <c r="AD197">
        <v>5</v>
      </c>
      <c r="AF197">
        <v>5</v>
      </c>
      <c r="AH197">
        <v>4</v>
      </c>
      <c r="AJ197">
        <v>4</v>
      </c>
      <c r="AN197">
        <v>3.10745</v>
      </c>
      <c r="AO197">
        <v>1.02481</v>
      </c>
      <c r="AP197">
        <v>0.86516000000000004</v>
      </c>
      <c r="AQ197">
        <v>1.8899699999999999</v>
      </c>
      <c r="AR197">
        <v>4.99742</v>
      </c>
      <c r="AS197">
        <v>4.2840000000000003E-2</v>
      </c>
      <c r="AT197">
        <v>2.5350199999999998</v>
      </c>
      <c r="AU197">
        <v>0.81857000000000002</v>
      </c>
      <c r="AV197">
        <v>0.38522000000000001</v>
      </c>
      <c r="AW197">
        <v>3.73881</v>
      </c>
      <c r="AX197">
        <v>2.54765</v>
      </c>
      <c r="AY197">
        <v>0.94138999999999995</v>
      </c>
      <c r="AZ197">
        <v>0.84531000000000001</v>
      </c>
      <c r="BA197">
        <v>4.28613</v>
      </c>
      <c r="BB197" s="30">
        <v>43560</v>
      </c>
      <c r="BC197">
        <v>6</v>
      </c>
      <c r="BD197">
        <v>6</v>
      </c>
      <c r="BE197">
        <v>0</v>
      </c>
      <c r="BF197">
        <v>32</v>
      </c>
      <c r="BG197">
        <v>1</v>
      </c>
      <c r="BH197">
        <v>0</v>
      </c>
      <c r="BI197">
        <v>32</v>
      </c>
      <c r="BJ197" s="30">
        <v>43262</v>
      </c>
      <c r="BK197">
        <v>6</v>
      </c>
      <c r="BL197">
        <v>6</v>
      </c>
      <c r="BM197">
        <v>0</v>
      </c>
      <c r="BN197">
        <v>36</v>
      </c>
      <c r="BO197">
        <v>1</v>
      </c>
      <c r="BP197">
        <v>0</v>
      </c>
      <c r="BQ197">
        <v>36</v>
      </c>
      <c r="BR197" s="30">
        <v>42881</v>
      </c>
      <c r="BS197">
        <v>2</v>
      </c>
      <c r="BT197">
        <v>2</v>
      </c>
      <c r="BU197">
        <v>0</v>
      </c>
      <c r="BV197">
        <v>1</v>
      </c>
      <c r="BW197">
        <v>12</v>
      </c>
      <c r="BX197">
        <v>0</v>
      </c>
      <c r="BY197">
        <v>12</v>
      </c>
      <c r="BZ197">
        <v>30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 t="s">
        <v>1139</v>
      </c>
      <c r="CH197" s="30">
        <v>43952</v>
      </c>
    </row>
    <row r="198" spans="1:86" x14ac:dyDescent="0.25">
      <c r="A198">
        <v>505092</v>
      </c>
      <c r="B198" t="s">
        <v>1209</v>
      </c>
      <c r="C198" t="s">
        <v>1210</v>
      </c>
      <c r="D198" t="s">
        <v>586</v>
      </c>
      <c r="E198" t="s">
        <v>265</v>
      </c>
      <c r="F198">
        <v>98225</v>
      </c>
      <c r="G198">
        <v>3607332322</v>
      </c>
      <c r="H198">
        <v>360</v>
      </c>
      <c r="I198" t="s">
        <v>417</v>
      </c>
      <c r="J198" t="s">
        <v>451</v>
      </c>
      <c r="K198">
        <v>102</v>
      </c>
      <c r="L198">
        <v>68.7</v>
      </c>
      <c r="M198" t="s">
        <v>430</v>
      </c>
      <c r="N198" t="b">
        <v>0</v>
      </c>
      <c r="O198" t="s">
        <v>1211</v>
      </c>
      <c r="P198" s="30">
        <v>24473</v>
      </c>
      <c r="Q198" t="b">
        <v>0</v>
      </c>
      <c r="S198" t="b">
        <v>0</v>
      </c>
      <c r="T198" t="b">
        <v>0</v>
      </c>
      <c r="U198" t="b">
        <v>0</v>
      </c>
      <c r="V198" t="s">
        <v>440</v>
      </c>
      <c r="W198" t="s">
        <v>433</v>
      </c>
      <c r="X198">
        <v>3</v>
      </c>
      <c r="Z198">
        <v>2</v>
      </c>
      <c r="AB198">
        <v>4</v>
      </c>
      <c r="AD198">
        <v>4</v>
      </c>
      <c r="AF198">
        <v>4</v>
      </c>
      <c r="AH198">
        <v>4</v>
      </c>
      <c r="AJ198">
        <v>4</v>
      </c>
      <c r="AN198">
        <v>2.1415199999999999</v>
      </c>
      <c r="AO198">
        <v>0.52849000000000002</v>
      </c>
      <c r="AP198">
        <v>0.94059999999999999</v>
      </c>
      <c r="AQ198">
        <v>1.46909</v>
      </c>
      <c r="AR198">
        <v>3.6106099999999999</v>
      </c>
      <c r="AS198">
        <v>3.9359999999999999E-2</v>
      </c>
      <c r="AT198">
        <v>2.0313300000000001</v>
      </c>
      <c r="AU198">
        <v>0.77876000000000001</v>
      </c>
      <c r="AV198">
        <v>0.38027</v>
      </c>
      <c r="AW198">
        <v>3.1903700000000002</v>
      </c>
      <c r="AX198">
        <v>2.1910799999999999</v>
      </c>
      <c r="AY198">
        <v>0.51029000000000002</v>
      </c>
      <c r="AZ198">
        <v>0.93098000000000003</v>
      </c>
      <c r="BA198">
        <v>3.62906</v>
      </c>
      <c r="BB198" s="30">
        <v>43700</v>
      </c>
      <c r="BC198">
        <v>33</v>
      </c>
      <c r="BD198">
        <v>27</v>
      </c>
      <c r="BE198">
        <v>9</v>
      </c>
      <c r="BF198">
        <v>180</v>
      </c>
      <c r="BG198">
        <v>1</v>
      </c>
      <c r="BH198">
        <v>0</v>
      </c>
      <c r="BI198">
        <v>180</v>
      </c>
      <c r="BJ198" s="30">
        <v>43265</v>
      </c>
      <c r="BK198">
        <v>24</v>
      </c>
      <c r="BL198">
        <v>24</v>
      </c>
      <c r="BM198">
        <v>2</v>
      </c>
      <c r="BN198">
        <v>144</v>
      </c>
      <c r="BO198">
        <v>1</v>
      </c>
      <c r="BP198">
        <v>0</v>
      </c>
      <c r="BQ198">
        <v>144</v>
      </c>
      <c r="BR198" s="30">
        <v>42824</v>
      </c>
      <c r="BS198">
        <v>36</v>
      </c>
      <c r="BT198">
        <v>16</v>
      </c>
      <c r="BU198">
        <v>20</v>
      </c>
      <c r="BV198">
        <v>1</v>
      </c>
      <c r="BW198">
        <v>468</v>
      </c>
      <c r="BX198">
        <v>0</v>
      </c>
      <c r="BY198">
        <v>468</v>
      </c>
      <c r="BZ198">
        <v>216</v>
      </c>
      <c r="CA198">
        <v>8</v>
      </c>
      <c r="CB198">
        <v>9</v>
      </c>
      <c r="CC198">
        <v>2</v>
      </c>
      <c r="CD198">
        <v>90439</v>
      </c>
      <c r="CE198">
        <v>0</v>
      </c>
      <c r="CF198">
        <v>2</v>
      </c>
      <c r="CG198" t="s">
        <v>1212</v>
      </c>
      <c r="CH198" s="30">
        <v>43952</v>
      </c>
    </row>
    <row r="199" spans="1:86" x14ac:dyDescent="0.25">
      <c r="A199">
        <v>505009</v>
      </c>
      <c r="B199" t="s">
        <v>1217</v>
      </c>
      <c r="C199" t="s">
        <v>1218</v>
      </c>
      <c r="D199" t="s">
        <v>444</v>
      </c>
      <c r="E199" t="s">
        <v>265</v>
      </c>
      <c r="F199">
        <v>98155</v>
      </c>
      <c r="G199">
        <v>2063635856</v>
      </c>
      <c r="H199">
        <v>160</v>
      </c>
      <c r="I199" t="s">
        <v>390</v>
      </c>
      <c r="J199" t="s">
        <v>429</v>
      </c>
      <c r="K199">
        <v>115</v>
      </c>
      <c r="L199">
        <v>95.8</v>
      </c>
      <c r="M199" t="s">
        <v>430</v>
      </c>
      <c r="N199" t="b">
        <v>0</v>
      </c>
      <c r="O199" t="s">
        <v>1219</v>
      </c>
      <c r="P199" s="30">
        <v>24473</v>
      </c>
      <c r="Q199" t="b">
        <v>0</v>
      </c>
      <c r="S199" t="b">
        <v>0</v>
      </c>
      <c r="T199" t="b">
        <v>0</v>
      </c>
      <c r="U199" t="b">
        <v>0</v>
      </c>
      <c r="V199" t="s">
        <v>440</v>
      </c>
      <c r="W199" t="s">
        <v>433</v>
      </c>
      <c r="X199">
        <v>5</v>
      </c>
      <c r="Z199">
        <v>5</v>
      </c>
      <c r="AB199">
        <v>4</v>
      </c>
      <c r="AD199">
        <v>4</v>
      </c>
      <c r="AF199">
        <v>4</v>
      </c>
      <c r="AH199">
        <v>3</v>
      </c>
      <c r="AJ199">
        <v>3</v>
      </c>
      <c r="AN199">
        <v>2.8468900000000001</v>
      </c>
      <c r="AO199">
        <v>0.79937999999999998</v>
      </c>
      <c r="AP199">
        <v>0.62131000000000003</v>
      </c>
      <c r="AQ199">
        <v>1.42069</v>
      </c>
      <c r="AR199">
        <v>4.2675900000000002</v>
      </c>
      <c r="AS199">
        <v>0.20141000000000001</v>
      </c>
      <c r="AT199">
        <v>2.2233399999999999</v>
      </c>
      <c r="AU199">
        <v>0.81315999999999999</v>
      </c>
      <c r="AV199">
        <v>0.41572999999999999</v>
      </c>
      <c r="AW199">
        <v>3.4522200000000001</v>
      </c>
      <c r="AX199">
        <v>2.6612200000000001</v>
      </c>
      <c r="AY199">
        <v>0.73919999999999997</v>
      </c>
      <c r="AZ199">
        <v>0.56250999999999995</v>
      </c>
      <c r="BA199">
        <v>3.9640300000000002</v>
      </c>
      <c r="BB199" s="30">
        <v>43777</v>
      </c>
      <c r="BC199">
        <v>10</v>
      </c>
      <c r="BD199">
        <v>9</v>
      </c>
      <c r="BE199">
        <v>1</v>
      </c>
      <c r="BF199">
        <v>52</v>
      </c>
      <c r="BG199">
        <v>1</v>
      </c>
      <c r="BH199">
        <v>0</v>
      </c>
      <c r="BI199">
        <v>52</v>
      </c>
      <c r="BJ199" s="30">
        <v>43339</v>
      </c>
      <c r="BK199">
        <v>2</v>
      </c>
      <c r="BL199">
        <v>2</v>
      </c>
      <c r="BM199">
        <v>0</v>
      </c>
      <c r="BN199">
        <v>12</v>
      </c>
      <c r="BO199">
        <v>1</v>
      </c>
      <c r="BP199">
        <v>0</v>
      </c>
      <c r="BQ199">
        <v>12</v>
      </c>
      <c r="BR199" s="30">
        <v>42934</v>
      </c>
      <c r="BS199">
        <v>5</v>
      </c>
      <c r="BT199">
        <v>3</v>
      </c>
      <c r="BU199">
        <v>5</v>
      </c>
      <c r="BV199">
        <v>1</v>
      </c>
      <c r="BW199">
        <v>16</v>
      </c>
      <c r="BX199">
        <v>0</v>
      </c>
      <c r="BY199">
        <v>16</v>
      </c>
      <c r="BZ199">
        <v>32.667000000000002</v>
      </c>
      <c r="CA199">
        <v>2</v>
      </c>
      <c r="CB199">
        <v>2</v>
      </c>
      <c r="CC199">
        <v>0</v>
      </c>
      <c r="CD199">
        <v>0</v>
      </c>
      <c r="CE199">
        <v>0</v>
      </c>
      <c r="CF199">
        <v>0</v>
      </c>
      <c r="CG199" t="s">
        <v>1220</v>
      </c>
      <c r="CH199" s="30">
        <v>43952</v>
      </c>
    </row>
    <row r="200" spans="1:86" x14ac:dyDescent="0.25">
      <c r="A200">
        <v>505099</v>
      </c>
      <c r="B200" t="s">
        <v>1270</v>
      </c>
      <c r="C200" t="s">
        <v>1271</v>
      </c>
      <c r="D200" t="s">
        <v>1272</v>
      </c>
      <c r="E200" t="s">
        <v>265</v>
      </c>
      <c r="F200">
        <v>99016</v>
      </c>
      <c r="G200">
        <v>5099246161</v>
      </c>
      <c r="H200">
        <v>310</v>
      </c>
      <c r="I200" t="s">
        <v>396</v>
      </c>
      <c r="J200" t="s">
        <v>475</v>
      </c>
      <c r="K200">
        <v>97</v>
      </c>
      <c r="L200">
        <v>89.5</v>
      </c>
      <c r="M200" t="s">
        <v>430</v>
      </c>
      <c r="N200" t="b">
        <v>0</v>
      </c>
      <c r="O200" t="s">
        <v>1207</v>
      </c>
      <c r="P200" s="30">
        <v>24473</v>
      </c>
      <c r="Q200" t="b">
        <v>1</v>
      </c>
      <c r="S200" t="b">
        <v>0</v>
      </c>
      <c r="T200" t="b">
        <v>0</v>
      </c>
      <c r="U200" t="b">
        <v>0</v>
      </c>
      <c r="V200" t="s">
        <v>440</v>
      </c>
      <c r="W200" t="s">
        <v>433</v>
      </c>
      <c r="X200">
        <v>4</v>
      </c>
      <c r="Z200">
        <v>4</v>
      </c>
      <c r="AB200">
        <v>3</v>
      </c>
      <c r="AD200">
        <v>3</v>
      </c>
      <c r="AF200">
        <v>4</v>
      </c>
      <c r="AH200">
        <v>4</v>
      </c>
      <c r="AJ200">
        <v>5</v>
      </c>
      <c r="AN200">
        <v>2.3600400000000001</v>
      </c>
      <c r="AO200">
        <v>0.49101</v>
      </c>
      <c r="AP200">
        <v>1.09606</v>
      </c>
      <c r="AQ200">
        <v>1.58707</v>
      </c>
      <c r="AR200">
        <v>3.94712</v>
      </c>
      <c r="AS200">
        <v>5.3839999999999999E-2</v>
      </c>
      <c r="AT200">
        <v>2.1623800000000002</v>
      </c>
      <c r="AU200">
        <v>0.69144000000000005</v>
      </c>
      <c r="AV200">
        <v>0.30892999999999998</v>
      </c>
      <c r="AW200">
        <v>3.16275</v>
      </c>
      <c r="AX200">
        <v>2.2683200000000001</v>
      </c>
      <c r="AY200">
        <v>0.53398000000000001</v>
      </c>
      <c r="AZ200">
        <v>1.3353900000000001</v>
      </c>
      <c r="BA200">
        <v>4.0019200000000001</v>
      </c>
      <c r="BB200" s="30">
        <v>43698</v>
      </c>
      <c r="BC200">
        <v>8</v>
      </c>
      <c r="BD200">
        <v>8</v>
      </c>
      <c r="BE200">
        <v>0</v>
      </c>
      <c r="BF200">
        <v>32</v>
      </c>
      <c r="BG200">
        <v>1</v>
      </c>
      <c r="BH200">
        <v>0</v>
      </c>
      <c r="BI200">
        <v>32</v>
      </c>
      <c r="BJ200" s="30">
        <v>43304</v>
      </c>
      <c r="BK200">
        <v>22</v>
      </c>
      <c r="BL200">
        <v>14</v>
      </c>
      <c r="BM200">
        <v>10</v>
      </c>
      <c r="BN200">
        <v>179</v>
      </c>
      <c r="BO200">
        <v>1</v>
      </c>
      <c r="BP200">
        <v>0</v>
      </c>
      <c r="BQ200">
        <v>179</v>
      </c>
      <c r="BR200" s="30">
        <v>42851</v>
      </c>
      <c r="BS200">
        <v>12</v>
      </c>
      <c r="BT200">
        <v>11</v>
      </c>
      <c r="BU200">
        <v>1</v>
      </c>
      <c r="BV200">
        <v>1</v>
      </c>
      <c r="BW200">
        <v>56</v>
      </c>
      <c r="BX200">
        <v>0</v>
      </c>
      <c r="BY200">
        <v>56</v>
      </c>
      <c r="BZ200">
        <v>85</v>
      </c>
      <c r="CA200">
        <v>6</v>
      </c>
      <c r="CB200">
        <v>3</v>
      </c>
      <c r="CC200">
        <v>2</v>
      </c>
      <c r="CD200">
        <v>37544</v>
      </c>
      <c r="CE200">
        <v>0</v>
      </c>
      <c r="CF200">
        <v>2</v>
      </c>
      <c r="CG200" t="s">
        <v>1273</v>
      </c>
      <c r="CH200" s="30">
        <v>43952</v>
      </c>
    </row>
    <row r="201" spans="1:86" x14ac:dyDescent="0.25">
      <c r="A201">
        <v>505024</v>
      </c>
      <c r="B201" t="s">
        <v>1274</v>
      </c>
      <c r="C201" t="s">
        <v>1275</v>
      </c>
      <c r="D201" t="s">
        <v>528</v>
      </c>
      <c r="E201" t="s">
        <v>265</v>
      </c>
      <c r="F201">
        <v>99207</v>
      </c>
      <c r="G201">
        <v>5094893323</v>
      </c>
      <c r="H201">
        <v>310</v>
      </c>
      <c r="I201" t="s">
        <v>396</v>
      </c>
      <c r="J201" t="s">
        <v>429</v>
      </c>
      <c r="K201">
        <v>100</v>
      </c>
      <c r="L201">
        <v>70.900000000000006</v>
      </c>
      <c r="M201" t="s">
        <v>430</v>
      </c>
      <c r="N201" t="b">
        <v>0</v>
      </c>
      <c r="O201" t="s">
        <v>1276</v>
      </c>
      <c r="P201" s="30">
        <v>24473</v>
      </c>
      <c r="Q201" t="b">
        <v>0</v>
      </c>
      <c r="S201" t="b">
        <v>0</v>
      </c>
      <c r="T201" t="b">
        <v>0</v>
      </c>
      <c r="U201" t="b">
        <v>0</v>
      </c>
      <c r="V201" t="s">
        <v>440</v>
      </c>
      <c r="W201" t="s">
        <v>433</v>
      </c>
      <c r="X201">
        <v>1</v>
      </c>
      <c r="Z201">
        <v>1</v>
      </c>
      <c r="AB201">
        <v>3</v>
      </c>
      <c r="AD201">
        <v>3</v>
      </c>
      <c r="AF201">
        <v>4</v>
      </c>
      <c r="AH201">
        <v>3</v>
      </c>
      <c r="AJ201">
        <v>4</v>
      </c>
      <c r="AN201">
        <v>2.2596500000000002</v>
      </c>
      <c r="AO201">
        <v>0.49226999999999999</v>
      </c>
      <c r="AP201">
        <v>0.82020000000000004</v>
      </c>
      <c r="AQ201">
        <v>1.31247</v>
      </c>
      <c r="AR201">
        <v>3.57213</v>
      </c>
      <c r="AS201">
        <v>9.1079999999999994E-2</v>
      </c>
      <c r="AT201">
        <v>2.0873699999999999</v>
      </c>
      <c r="AU201">
        <v>0.78381999999999996</v>
      </c>
      <c r="AV201">
        <v>0.38686999999999999</v>
      </c>
      <c r="AW201">
        <v>3.25806</v>
      </c>
      <c r="AX201">
        <v>2.24987</v>
      </c>
      <c r="AY201">
        <v>0.47225</v>
      </c>
      <c r="AZ201">
        <v>0.79798000000000002</v>
      </c>
      <c r="BA201">
        <v>3.5157799999999999</v>
      </c>
      <c r="BB201" s="30">
        <v>43889</v>
      </c>
      <c r="BC201">
        <v>38</v>
      </c>
      <c r="BD201">
        <v>19</v>
      </c>
      <c r="BE201">
        <v>19</v>
      </c>
      <c r="BF201">
        <v>243</v>
      </c>
      <c r="BG201">
        <v>0</v>
      </c>
      <c r="BH201">
        <v>0</v>
      </c>
      <c r="BI201">
        <v>243</v>
      </c>
      <c r="BJ201" s="30">
        <v>43445</v>
      </c>
      <c r="BK201">
        <v>48</v>
      </c>
      <c r="BL201">
        <v>28</v>
      </c>
      <c r="BM201">
        <v>22</v>
      </c>
      <c r="BN201">
        <v>368</v>
      </c>
      <c r="BO201">
        <v>1</v>
      </c>
      <c r="BP201">
        <v>0</v>
      </c>
      <c r="BQ201">
        <v>368</v>
      </c>
      <c r="BR201" s="30">
        <v>43025</v>
      </c>
      <c r="BS201">
        <v>30</v>
      </c>
      <c r="BT201">
        <v>12</v>
      </c>
      <c r="BU201">
        <v>18</v>
      </c>
      <c r="BV201">
        <v>1</v>
      </c>
      <c r="BW201">
        <v>287</v>
      </c>
      <c r="BX201">
        <v>0</v>
      </c>
      <c r="BY201">
        <v>287</v>
      </c>
      <c r="BZ201">
        <v>292</v>
      </c>
      <c r="CA201">
        <v>27</v>
      </c>
      <c r="CB201">
        <v>34</v>
      </c>
      <c r="CC201">
        <v>6</v>
      </c>
      <c r="CD201">
        <v>120396</v>
      </c>
      <c r="CE201">
        <v>0</v>
      </c>
      <c r="CF201">
        <v>6</v>
      </c>
      <c r="CH201" s="30">
        <v>43952</v>
      </c>
    </row>
  </sheetData>
  <sortState xmlns:xlrd2="http://schemas.microsoft.com/office/spreadsheetml/2017/richdata2" ref="A2:CH201">
    <sortCondition descending="1" ref="P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ACDEE-4A3D-4139-8E57-C26E27D17D2F}">
  <dimension ref="A1:I15429"/>
  <sheetViews>
    <sheetView workbookViewId="0">
      <selection activeCell="I3" sqref="I3"/>
    </sheetView>
  </sheetViews>
  <sheetFormatPr defaultRowHeight="15" x14ac:dyDescent="0.25"/>
  <cols>
    <col min="2" max="2" width="19.28515625" customWidth="1"/>
    <col min="3" max="3" width="13.28515625" bestFit="1" customWidth="1"/>
    <col min="8" max="8" width="20.7109375" customWidth="1"/>
    <col min="9" max="9" width="11.7109375" style="13" customWidth="1"/>
  </cols>
  <sheetData>
    <row r="1" spans="1:9" x14ac:dyDescent="0.25">
      <c r="A1" t="s">
        <v>215</v>
      </c>
      <c r="B1" t="s">
        <v>269</v>
      </c>
      <c r="C1" t="s">
        <v>270</v>
      </c>
    </row>
    <row r="2" spans="1:9" x14ac:dyDescent="0.25">
      <c r="A2" t="s">
        <v>216</v>
      </c>
      <c r="B2">
        <v>99664</v>
      </c>
      <c r="C2">
        <v>40</v>
      </c>
      <c r="D2">
        <f>SUM(C2:C20)</f>
        <v>760</v>
      </c>
      <c r="H2" s="12" t="s">
        <v>325</v>
      </c>
      <c r="I2" s="14">
        <f>SUMIF($A$2:$A$15429,"*AL*",$C$2:$C$15429)</f>
        <v>26795</v>
      </c>
    </row>
    <row r="3" spans="1:9" x14ac:dyDescent="0.25">
      <c r="A3" t="s">
        <v>216</v>
      </c>
      <c r="B3">
        <v>99574</v>
      </c>
      <c r="C3">
        <v>10</v>
      </c>
      <c r="H3" s="12" t="s">
        <v>326</v>
      </c>
      <c r="I3" s="14">
        <f t="shared" ref="I3" si="0">SUMIF($A$2:$A$15429,"*AK*",$C$2:$C$15429)</f>
        <v>760</v>
      </c>
    </row>
    <row r="4" spans="1:9" x14ac:dyDescent="0.25">
      <c r="A4" t="s">
        <v>216</v>
      </c>
      <c r="B4">
        <v>99901</v>
      </c>
      <c r="C4">
        <v>29</v>
      </c>
      <c r="H4" s="12" t="s">
        <v>327</v>
      </c>
      <c r="I4" s="14">
        <f>SUMIF($A$2:$A$15429,"*AZ*",$C$2:$C$15429)</f>
        <v>16200</v>
      </c>
    </row>
    <row r="5" spans="1:9" x14ac:dyDescent="0.25">
      <c r="A5" t="s">
        <v>216</v>
      </c>
      <c r="B5">
        <v>99752</v>
      </c>
      <c r="C5">
        <v>18</v>
      </c>
      <c r="H5" s="12" t="s">
        <v>328</v>
      </c>
      <c r="I5" s="14">
        <f>SUMIF($A$2:$A$15429,"*AR*",$C$2:$C$15429)</f>
        <v>24740</v>
      </c>
    </row>
    <row r="6" spans="1:9" x14ac:dyDescent="0.25">
      <c r="A6" t="s">
        <v>216</v>
      </c>
      <c r="B6">
        <v>99669</v>
      </c>
      <c r="C6">
        <v>60</v>
      </c>
      <c r="H6" s="12" t="s">
        <v>329</v>
      </c>
      <c r="I6" s="14">
        <f>SUMIF($A$2:$A$15429,"*CA*",$C$2:$C$15429)</f>
        <v>118803</v>
      </c>
    </row>
    <row r="7" spans="1:9" x14ac:dyDescent="0.25">
      <c r="A7" t="s">
        <v>216</v>
      </c>
      <c r="B7">
        <v>99929</v>
      </c>
      <c r="C7">
        <v>15</v>
      </c>
      <c r="H7" s="12" t="s">
        <v>330</v>
      </c>
      <c r="I7" s="14">
        <f>SUMIF($A$2:$A$15429,"*CO*",$C$2:$C$15429)</f>
        <v>20852</v>
      </c>
    </row>
    <row r="8" spans="1:9" x14ac:dyDescent="0.25">
      <c r="A8" t="s">
        <v>216</v>
      </c>
      <c r="B8">
        <v>99801</v>
      </c>
      <c r="C8">
        <v>57</v>
      </c>
      <c r="H8" s="12" t="s">
        <v>331</v>
      </c>
      <c r="I8" s="14">
        <f>SUMIF($A$2:$A$15429,"*CT*",$C$2:$C$15429)</f>
        <v>25704</v>
      </c>
    </row>
    <row r="9" spans="1:9" x14ac:dyDescent="0.25">
      <c r="A9" t="s">
        <v>216</v>
      </c>
      <c r="B9">
        <v>99504</v>
      </c>
      <c r="C9">
        <v>96</v>
      </c>
      <c r="H9" s="12" t="s">
        <v>332</v>
      </c>
      <c r="I9" s="14">
        <f>SUMIF($A$2:$A$15429,"*DE*",$C$2:$C$15429)</f>
        <v>4894</v>
      </c>
    </row>
    <row r="10" spans="1:9" x14ac:dyDescent="0.25">
      <c r="A10" t="s">
        <v>216</v>
      </c>
      <c r="B10">
        <v>99762</v>
      </c>
      <c r="C10">
        <v>18</v>
      </c>
      <c r="H10" s="12" t="s">
        <v>333</v>
      </c>
      <c r="I10" s="14">
        <f>SUMIF($A$2:$A$15429,"*FL*",$C$2:$C$15429)</f>
        <v>84486</v>
      </c>
    </row>
    <row r="11" spans="1:9" x14ac:dyDescent="0.25">
      <c r="A11" t="s">
        <v>216</v>
      </c>
      <c r="B11">
        <v>99504</v>
      </c>
      <c r="C11">
        <v>50</v>
      </c>
      <c r="H11" s="12" t="s">
        <v>334</v>
      </c>
      <c r="I11" s="14">
        <f>SUMIF($A$2:$A$15429,"*GA*",$C$2:$C$15429)</f>
        <v>39533</v>
      </c>
    </row>
    <row r="12" spans="1:9" x14ac:dyDescent="0.25">
      <c r="A12" t="s">
        <v>216</v>
      </c>
      <c r="B12">
        <v>99559</v>
      </c>
      <c r="C12">
        <v>18</v>
      </c>
      <c r="H12" s="12" t="s">
        <v>335</v>
      </c>
      <c r="I12" s="14">
        <f>SUMIF($A$2:$A$15429,"*HI*",$C$2:$C$15429)</f>
        <v>4229</v>
      </c>
    </row>
    <row r="13" spans="1:9" x14ac:dyDescent="0.25">
      <c r="A13" t="s">
        <v>216</v>
      </c>
      <c r="B13">
        <v>99603</v>
      </c>
      <c r="C13">
        <v>28</v>
      </c>
      <c r="H13" s="12" t="s">
        <v>336</v>
      </c>
      <c r="I13" s="14">
        <f>SUMIF($A$2:$A$15429,"*ID*",$C$2:$C$15429)</f>
        <v>6194</v>
      </c>
    </row>
    <row r="14" spans="1:9" x14ac:dyDescent="0.25">
      <c r="A14" t="s">
        <v>216</v>
      </c>
      <c r="B14">
        <v>99835</v>
      </c>
      <c r="C14">
        <v>15</v>
      </c>
      <c r="H14" s="12" t="s">
        <v>337</v>
      </c>
      <c r="I14" s="14">
        <f>SUMIF($A$2:$A$15429,"*IL*",$C$2:$C$15429)</f>
        <v>89887</v>
      </c>
    </row>
    <row r="15" spans="1:9" x14ac:dyDescent="0.25">
      <c r="A15" t="s">
        <v>216</v>
      </c>
      <c r="B15">
        <v>99833</v>
      </c>
      <c r="C15">
        <v>15</v>
      </c>
      <c r="H15" s="12" t="s">
        <v>338</v>
      </c>
      <c r="I15" s="14">
        <f>SUMIF($A$2:$A$15429,"*IN*",$C$2:$C$15429)</f>
        <v>51605</v>
      </c>
    </row>
    <row r="16" spans="1:9" x14ac:dyDescent="0.25">
      <c r="A16" t="s">
        <v>216</v>
      </c>
      <c r="B16">
        <v>99654</v>
      </c>
      <c r="C16">
        <v>67</v>
      </c>
      <c r="H16" s="12" t="s">
        <v>339</v>
      </c>
      <c r="I16" s="14">
        <f>SUMIF($A$2:$A$15429,"*IA*",$C$2:$C$15429)</f>
        <v>29887</v>
      </c>
    </row>
    <row r="17" spans="1:9" x14ac:dyDescent="0.25">
      <c r="A17" t="s">
        <v>216</v>
      </c>
      <c r="B17">
        <v>99504</v>
      </c>
      <c r="C17">
        <v>102</v>
      </c>
      <c r="H17" s="12" t="s">
        <v>340</v>
      </c>
      <c r="I17" s="14">
        <f>SUMIF($A$2:$A$15429,"*KS*",$C$2:$C$15429)</f>
        <v>20930</v>
      </c>
    </row>
    <row r="18" spans="1:9" x14ac:dyDescent="0.25">
      <c r="A18" t="s">
        <v>216</v>
      </c>
      <c r="B18">
        <v>99615</v>
      </c>
      <c r="C18">
        <v>22</v>
      </c>
      <c r="H18" s="12" t="s">
        <v>341</v>
      </c>
      <c r="I18" s="14">
        <f>SUMIF($A$2:$A$15429,"*KY*",$C$2:$C$15429)</f>
        <v>26744</v>
      </c>
    </row>
    <row r="19" spans="1:9" x14ac:dyDescent="0.25">
      <c r="A19" t="s">
        <v>216</v>
      </c>
      <c r="B19">
        <v>99686</v>
      </c>
      <c r="C19">
        <v>10</v>
      </c>
      <c r="H19" s="12" t="s">
        <v>342</v>
      </c>
      <c r="I19" s="14">
        <f>SUMIF($A$2:$A$15429,"*LA*",$C$2:$C$15429)</f>
        <v>33997</v>
      </c>
    </row>
    <row r="20" spans="1:9" x14ac:dyDescent="0.25">
      <c r="A20" t="s">
        <v>216</v>
      </c>
      <c r="B20">
        <v>99701</v>
      </c>
      <c r="C20">
        <v>90</v>
      </c>
      <c r="H20" s="12" t="s">
        <v>343</v>
      </c>
      <c r="I20" s="14">
        <f>SUMIF($A$2:$A$15429,"*ME*",$C$2:$C$15429)</f>
        <v>6546</v>
      </c>
    </row>
    <row r="21" spans="1:9" x14ac:dyDescent="0.25">
      <c r="A21" t="s">
        <v>217</v>
      </c>
      <c r="B21">
        <v>35740</v>
      </c>
      <c r="C21">
        <v>100</v>
      </c>
      <c r="D21">
        <f>SUM(C21:C248)</f>
        <v>26795</v>
      </c>
      <c r="H21" s="12" t="s">
        <v>344</v>
      </c>
      <c r="I21" s="14">
        <f>SUMIF($A$2:$A$15429,"*MD*",$C$2:$C$15429)</f>
        <v>27941</v>
      </c>
    </row>
    <row r="22" spans="1:9" x14ac:dyDescent="0.25">
      <c r="A22" t="s">
        <v>217</v>
      </c>
      <c r="B22">
        <v>36693</v>
      </c>
      <c r="C22">
        <v>71</v>
      </c>
      <c r="H22" s="12" t="s">
        <v>345</v>
      </c>
      <c r="I22" s="14">
        <f>SUMIF($A$2:$A$15429,"*MA*",$C$2:$C$15429)</f>
        <v>43762</v>
      </c>
    </row>
    <row r="23" spans="1:9" x14ac:dyDescent="0.25">
      <c r="A23" t="s">
        <v>217</v>
      </c>
      <c r="B23">
        <v>35481</v>
      </c>
      <c r="C23">
        <v>85</v>
      </c>
      <c r="H23" s="12" t="s">
        <v>346</v>
      </c>
      <c r="I23" s="14">
        <f>SUMIF($A$2:$A$15429,"*MI*",$C$2:$C$15429)</f>
        <v>45960</v>
      </c>
    </row>
    <row r="24" spans="1:9" x14ac:dyDescent="0.25">
      <c r="A24" t="s">
        <v>217</v>
      </c>
      <c r="B24">
        <v>35901</v>
      </c>
      <c r="C24">
        <v>115</v>
      </c>
      <c r="H24" s="12" t="s">
        <v>347</v>
      </c>
      <c r="I24" s="14">
        <f>SUMIF($A$2:$A$15429,"*MN*",$C$2:$C$15429)</f>
        <v>27936</v>
      </c>
    </row>
    <row r="25" spans="1:9" x14ac:dyDescent="0.25">
      <c r="A25" t="s">
        <v>217</v>
      </c>
      <c r="B25">
        <v>36867</v>
      </c>
      <c r="C25">
        <v>74</v>
      </c>
      <c r="H25" s="12" t="s">
        <v>348</v>
      </c>
      <c r="I25" s="14">
        <f>SUMIF($A$2:$A$15429,"*MS*",$C$2:$C$15429)</f>
        <v>18226</v>
      </c>
    </row>
    <row r="26" spans="1:9" x14ac:dyDescent="0.25">
      <c r="A26" t="s">
        <v>217</v>
      </c>
      <c r="B26">
        <v>35653</v>
      </c>
      <c r="C26">
        <v>57</v>
      </c>
      <c r="H26" s="12" t="s">
        <v>349</v>
      </c>
      <c r="I26" s="14">
        <f>SUMIF($A$2:$A$15429,"*MO*",$C$2:$C$15429)</f>
        <v>54386</v>
      </c>
    </row>
    <row r="27" spans="1:9" x14ac:dyDescent="0.25">
      <c r="A27" t="s">
        <v>217</v>
      </c>
      <c r="B27">
        <v>35160</v>
      </c>
      <c r="C27">
        <v>234</v>
      </c>
      <c r="H27" s="12" t="s">
        <v>350</v>
      </c>
      <c r="I27" s="14">
        <f>SUMIF($A$2:$A$15429,"*MT*",$C$2:$C$15429)</f>
        <v>6360</v>
      </c>
    </row>
    <row r="28" spans="1:9" x14ac:dyDescent="0.25">
      <c r="A28" t="s">
        <v>217</v>
      </c>
      <c r="B28">
        <v>36744</v>
      </c>
      <c r="C28">
        <v>97</v>
      </c>
      <c r="H28" s="12" t="s">
        <v>351</v>
      </c>
      <c r="I28" s="14">
        <f>SUMIF($A$2:$A$15429,"*NE*",$C$2:$C$15429)</f>
        <v>14994</v>
      </c>
    </row>
    <row r="29" spans="1:9" x14ac:dyDescent="0.25">
      <c r="A29" t="s">
        <v>217</v>
      </c>
      <c r="B29">
        <v>36863</v>
      </c>
      <c r="C29">
        <v>85</v>
      </c>
      <c r="H29" s="12" t="s">
        <v>352</v>
      </c>
      <c r="I29" s="14">
        <f>SUMIF($A$2:$A$15429,"*NV*",$C$2:$C$15429)</f>
        <v>7212</v>
      </c>
    </row>
    <row r="30" spans="1:9" x14ac:dyDescent="0.25">
      <c r="A30" t="s">
        <v>217</v>
      </c>
      <c r="B30">
        <v>35244</v>
      </c>
      <c r="C30">
        <v>30</v>
      </c>
      <c r="H30" s="12" t="s">
        <v>353</v>
      </c>
      <c r="I30" s="14">
        <f>SUMIF($A$2:$A$15429,"*NH*",$C$2:$C$15429)</f>
        <v>7416</v>
      </c>
    </row>
    <row r="31" spans="1:9" x14ac:dyDescent="0.25">
      <c r="A31" t="s">
        <v>217</v>
      </c>
      <c r="B31">
        <v>35611</v>
      </c>
      <c r="C31">
        <v>149</v>
      </c>
      <c r="H31" s="12" t="s">
        <v>354</v>
      </c>
      <c r="I31" s="14">
        <f>SUMIF($A$2:$A$15429,"*NJ*",$C$2:$C$15429)</f>
        <v>52605</v>
      </c>
    </row>
    <row r="32" spans="1:9" x14ac:dyDescent="0.25">
      <c r="A32" t="s">
        <v>217</v>
      </c>
      <c r="B32">
        <v>35999</v>
      </c>
      <c r="C32">
        <v>209</v>
      </c>
      <c r="H32" s="12" t="s">
        <v>355</v>
      </c>
      <c r="I32" s="14">
        <f>SUMIF($A$2:$A$15429,"*NM*",$C$2:$C$15429)</f>
        <v>6944</v>
      </c>
    </row>
    <row r="33" spans="1:9" x14ac:dyDescent="0.25">
      <c r="A33" t="s">
        <v>217</v>
      </c>
      <c r="B33">
        <v>36040</v>
      </c>
      <c r="C33">
        <v>72</v>
      </c>
      <c r="H33" s="12" t="s">
        <v>356</v>
      </c>
      <c r="I33" s="14">
        <f>SUMIF($A$2:$A$15429,"*NY*",$C$2:$C$15429)</f>
        <v>114988</v>
      </c>
    </row>
    <row r="34" spans="1:9" x14ac:dyDescent="0.25">
      <c r="A34" t="s">
        <v>217</v>
      </c>
      <c r="B34">
        <v>35674</v>
      </c>
      <c r="C34">
        <v>109</v>
      </c>
      <c r="H34" s="12" t="s">
        <v>357</v>
      </c>
      <c r="I34" s="14">
        <f>SUMIF($A$2:$A$15429,"*NC*",$C$2:$C$15429)</f>
        <v>44437</v>
      </c>
    </row>
    <row r="35" spans="1:9" x14ac:dyDescent="0.25">
      <c r="A35" t="s">
        <v>217</v>
      </c>
      <c r="B35">
        <v>36251</v>
      </c>
      <c r="C35">
        <v>83</v>
      </c>
      <c r="H35" s="12" t="s">
        <v>358</v>
      </c>
      <c r="I35" s="14">
        <f>SUMIF($A$2:$A$15429,"*ND*",$C$2:$C$15429)</f>
        <v>5908</v>
      </c>
    </row>
    <row r="36" spans="1:9" x14ac:dyDescent="0.25">
      <c r="A36" t="s">
        <v>217</v>
      </c>
      <c r="B36">
        <v>35228</v>
      </c>
      <c r="C36">
        <v>163</v>
      </c>
      <c r="H36" s="12" t="s">
        <v>359</v>
      </c>
      <c r="I36" s="14">
        <f>SUMIF($A$2:$A$15429,"*OH*",$C$2:$C$15429)</f>
        <v>87456</v>
      </c>
    </row>
    <row r="37" spans="1:9" x14ac:dyDescent="0.25">
      <c r="A37" t="s">
        <v>217</v>
      </c>
      <c r="B37">
        <v>35406</v>
      </c>
      <c r="C37">
        <v>216</v>
      </c>
      <c r="H37" s="12" t="s">
        <v>360</v>
      </c>
      <c r="I37" s="14">
        <f>SUMIF($A$2:$A$15429,"*OK*",$C$2:$C$15429)</f>
        <v>28385</v>
      </c>
    </row>
    <row r="38" spans="1:9" x14ac:dyDescent="0.25">
      <c r="A38" t="s">
        <v>217</v>
      </c>
      <c r="B38">
        <v>35634</v>
      </c>
      <c r="C38">
        <v>60</v>
      </c>
      <c r="H38" s="12" t="s">
        <v>361</v>
      </c>
      <c r="I38" s="14">
        <f>SUMIF($A$2:$A$15429,"*OR*",$C$2:$C$15429)</f>
        <v>10870</v>
      </c>
    </row>
    <row r="39" spans="1:9" x14ac:dyDescent="0.25">
      <c r="A39" t="s">
        <v>217</v>
      </c>
      <c r="B39">
        <v>36420</v>
      </c>
      <c r="C39">
        <v>154</v>
      </c>
      <c r="H39" s="12" t="s">
        <v>362</v>
      </c>
      <c r="I39" s="14">
        <f>SUMIF($A$2:$A$15429,"*PA*",$C$2:$C$15429)</f>
        <v>87870</v>
      </c>
    </row>
    <row r="40" spans="1:9" x14ac:dyDescent="0.25">
      <c r="A40" t="s">
        <v>217</v>
      </c>
      <c r="B40">
        <v>36607</v>
      </c>
      <c r="C40">
        <v>164</v>
      </c>
      <c r="H40" s="12" t="s">
        <v>363</v>
      </c>
      <c r="I40" s="14">
        <f>SUMIF($A$2:$A$15429,"*RI*",$C$2:$C$15429)</f>
        <v>8654</v>
      </c>
    </row>
    <row r="41" spans="1:9" x14ac:dyDescent="0.25">
      <c r="A41" t="s">
        <v>217</v>
      </c>
      <c r="B41">
        <v>36264</v>
      </c>
      <c r="C41">
        <v>82</v>
      </c>
      <c r="H41" s="12" t="s">
        <v>364</v>
      </c>
      <c r="I41" s="14">
        <f>SUMIF($A$2:$A$15429,"*SC*",$C$2:$C$15429)</f>
        <v>20006</v>
      </c>
    </row>
    <row r="42" spans="1:9" x14ac:dyDescent="0.25">
      <c r="A42" t="s">
        <v>217</v>
      </c>
      <c r="B42">
        <v>35217</v>
      </c>
      <c r="C42">
        <v>190</v>
      </c>
      <c r="H42" s="12" t="s">
        <v>365</v>
      </c>
      <c r="I42" s="14">
        <f>SUMIF($A$2:$A$15429,"*SD*",$C$2:$C$15429)</f>
        <v>6362</v>
      </c>
    </row>
    <row r="43" spans="1:9" x14ac:dyDescent="0.25">
      <c r="A43" t="s">
        <v>217</v>
      </c>
      <c r="B43">
        <v>35020</v>
      </c>
      <c r="C43">
        <v>69</v>
      </c>
      <c r="H43" s="12" t="s">
        <v>366</v>
      </c>
      <c r="I43" s="14">
        <f>SUMIF($A$2:$A$15429,"*TN*",$C$2:$C$15429)</f>
        <v>36261</v>
      </c>
    </row>
    <row r="44" spans="1:9" x14ac:dyDescent="0.25">
      <c r="A44" t="s">
        <v>217</v>
      </c>
      <c r="B44">
        <v>36701</v>
      </c>
      <c r="C44">
        <v>172</v>
      </c>
      <c r="H44" s="12" t="s">
        <v>367</v>
      </c>
      <c r="I44" s="14">
        <f>SUMIF($A$2:$A$15429,"*TX*",$C$2:$C$15429)</f>
        <v>133265</v>
      </c>
    </row>
    <row r="45" spans="1:9" x14ac:dyDescent="0.25">
      <c r="A45" t="s">
        <v>217</v>
      </c>
      <c r="B45">
        <v>36427</v>
      </c>
      <c r="C45">
        <v>129</v>
      </c>
      <c r="H45" s="12" t="s">
        <v>368</v>
      </c>
      <c r="I45" s="14">
        <f>SUMIF($A$2:$A$15429,"*UT*",$C$2:$C$15429)</f>
        <v>8499</v>
      </c>
    </row>
    <row r="46" spans="1:9" x14ac:dyDescent="0.25">
      <c r="A46" t="s">
        <v>217</v>
      </c>
      <c r="B46">
        <v>36608</v>
      </c>
      <c r="C46">
        <v>34</v>
      </c>
      <c r="H46" s="12" t="s">
        <v>369</v>
      </c>
      <c r="I46" s="14">
        <f>SUMIF($A$2:$A$15429,"*VT*",$C$2:$C$15429)</f>
        <v>3084</v>
      </c>
    </row>
    <row r="47" spans="1:9" x14ac:dyDescent="0.25">
      <c r="A47" t="s">
        <v>217</v>
      </c>
      <c r="B47">
        <v>35010</v>
      </c>
      <c r="C47">
        <v>68</v>
      </c>
      <c r="H47" s="12" t="s">
        <v>370</v>
      </c>
      <c r="I47" s="14">
        <f>SUMIF($A$2:$A$15429,"*VA*",$C$2:$C$15429)</f>
        <v>32574</v>
      </c>
    </row>
    <row r="48" spans="1:9" x14ac:dyDescent="0.25">
      <c r="A48" t="s">
        <v>217</v>
      </c>
      <c r="B48">
        <v>36360</v>
      </c>
      <c r="C48">
        <v>149</v>
      </c>
      <c r="H48" s="12" t="s">
        <v>371</v>
      </c>
      <c r="I48" s="14">
        <f>SUMIF($A$2:$A$15429,"*WA*",$C$2:$C$15429)</f>
        <v>19927</v>
      </c>
    </row>
    <row r="49" spans="1:9" x14ac:dyDescent="0.25">
      <c r="A49" t="s">
        <v>217</v>
      </c>
      <c r="B49">
        <v>35210</v>
      </c>
      <c r="C49">
        <v>128</v>
      </c>
      <c r="H49" s="12" t="s">
        <v>372</v>
      </c>
      <c r="I49" s="14">
        <f>SUMIF($A$2:$A$15429,"*WV*",$C$2:$C$15429)</f>
        <v>10679</v>
      </c>
    </row>
    <row r="50" spans="1:9" x14ac:dyDescent="0.25">
      <c r="A50" t="s">
        <v>217</v>
      </c>
      <c r="B50">
        <v>36207</v>
      </c>
      <c r="C50">
        <v>85</v>
      </c>
      <c r="H50" s="12" t="s">
        <v>373</v>
      </c>
      <c r="I50" s="14">
        <f>SUMIF($A$2:$A$15429,"*WI*",$C$2:$C$15429)</f>
        <v>28319</v>
      </c>
    </row>
    <row r="51" spans="1:9" x14ac:dyDescent="0.25">
      <c r="A51" t="s">
        <v>217</v>
      </c>
      <c r="B51">
        <v>35121</v>
      </c>
      <c r="C51">
        <v>103</v>
      </c>
      <c r="H51" s="12" t="s">
        <v>374</v>
      </c>
      <c r="I51" s="14">
        <f>SUMIF($A$2:$A$15429,"*WY*",$C$2:$C$15429)</f>
        <v>2946</v>
      </c>
    </row>
    <row r="52" spans="1:9" x14ac:dyDescent="0.25">
      <c r="A52" t="s">
        <v>217</v>
      </c>
      <c r="B52">
        <v>35234</v>
      </c>
      <c r="C52">
        <v>113</v>
      </c>
    </row>
    <row r="53" spans="1:9" x14ac:dyDescent="0.25">
      <c r="A53" t="s">
        <v>217</v>
      </c>
      <c r="B53">
        <v>36083</v>
      </c>
      <c r="C53">
        <v>111</v>
      </c>
    </row>
    <row r="54" spans="1:9" x14ac:dyDescent="0.25">
      <c r="A54" t="s">
        <v>217</v>
      </c>
      <c r="B54">
        <v>36604</v>
      </c>
      <c r="C54">
        <v>75</v>
      </c>
    </row>
    <row r="55" spans="1:9" x14ac:dyDescent="0.25">
      <c r="A55" t="s">
        <v>217</v>
      </c>
      <c r="B55">
        <v>35022</v>
      </c>
      <c r="C55">
        <v>130</v>
      </c>
    </row>
    <row r="56" spans="1:9" x14ac:dyDescent="0.25">
      <c r="A56" t="s">
        <v>217</v>
      </c>
      <c r="B56">
        <v>36274</v>
      </c>
      <c r="C56">
        <v>123</v>
      </c>
    </row>
    <row r="57" spans="1:9" x14ac:dyDescent="0.25">
      <c r="A57" t="s">
        <v>217</v>
      </c>
      <c r="B57">
        <v>36607</v>
      </c>
      <c r="C57">
        <v>170</v>
      </c>
    </row>
    <row r="58" spans="1:9" x14ac:dyDescent="0.25">
      <c r="A58" t="s">
        <v>217</v>
      </c>
      <c r="B58">
        <v>35674</v>
      </c>
      <c r="C58">
        <v>103</v>
      </c>
    </row>
    <row r="59" spans="1:9" x14ac:dyDescent="0.25">
      <c r="A59" t="s">
        <v>217</v>
      </c>
      <c r="B59">
        <v>35806</v>
      </c>
      <c r="C59">
        <v>91</v>
      </c>
    </row>
    <row r="60" spans="1:9" x14ac:dyDescent="0.25">
      <c r="A60" t="s">
        <v>217</v>
      </c>
      <c r="B60">
        <v>35010</v>
      </c>
      <c r="C60">
        <v>88</v>
      </c>
    </row>
    <row r="61" spans="1:9" x14ac:dyDescent="0.25">
      <c r="A61" t="s">
        <v>217</v>
      </c>
      <c r="B61">
        <v>35549</v>
      </c>
      <c r="C61">
        <v>59</v>
      </c>
    </row>
    <row r="62" spans="1:9" x14ac:dyDescent="0.25">
      <c r="A62" t="s">
        <v>217</v>
      </c>
      <c r="B62">
        <v>35051</v>
      </c>
      <c r="C62">
        <v>63</v>
      </c>
    </row>
    <row r="63" spans="1:9" x14ac:dyDescent="0.25">
      <c r="A63" t="s">
        <v>217</v>
      </c>
      <c r="B63">
        <v>35476</v>
      </c>
      <c r="C63">
        <v>200</v>
      </c>
    </row>
    <row r="64" spans="1:9" x14ac:dyDescent="0.25">
      <c r="A64" t="s">
        <v>217</v>
      </c>
      <c r="B64">
        <v>35954</v>
      </c>
      <c r="C64">
        <v>182</v>
      </c>
    </row>
    <row r="65" spans="1:3" x14ac:dyDescent="0.25">
      <c r="A65" t="s">
        <v>217</v>
      </c>
      <c r="B65">
        <v>35565</v>
      </c>
      <c r="C65">
        <v>97</v>
      </c>
    </row>
    <row r="66" spans="1:3" x14ac:dyDescent="0.25">
      <c r="A66" t="s">
        <v>217</v>
      </c>
      <c r="B66">
        <v>35476</v>
      </c>
      <c r="C66">
        <v>152</v>
      </c>
    </row>
    <row r="67" spans="1:3" x14ac:dyDescent="0.25">
      <c r="A67" t="s">
        <v>217</v>
      </c>
      <c r="B67">
        <v>36203</v>
      </c>
      <c r="C67">
        <v>173</v>
      </c>
    </row>
    <row r="68" spans="1:3" x14ac:dyDescent="0.25">
      <c r="A68" t="s">
        <v>217</v>
      </c>
      <c r="B68">
        <v>35226</v>
      </c>
      <c r="C68">
        <v>118</v>
      </c>
    </row>
    <row r="69" spans="1:3" x14ac:dyDescent="0.25">
      <c r="A69" t="s">
        <v>217</v>
      </c>
      <c r="B69">
        <v>35042</v>
      </c>
      <c r="C69">
        <v>131</v>
      </c>
    </row>
    <row r="70" spans="1:3" x14ac:dyDescent="0.25">
      <c r="A70" t="s">
        <v>217</v>
      </c>
      <c r="B70">
        <v>35950</v>
      </c>
      <c r="C70">
        <v>159</v>
      </c>
    </row>
    <row r="71" spans="1:3" x14ac:dyDescent="0.25">
      <c r="A71" t="s">
        <v>217</v>
      </c>
      <c r="B71">
        <v>36360</v>
      </c>
      <c r="C71">
        <v>138</v>
      </c>
    </row>
    <row r="72" spans="1:3" x14ac:dyDescent="0.25">
      <c r="A72" t="s">
        <v>217</v>
      </c>
      <c r="B72">
        <v>36862</v>
      </c>
      <c r="C72">
        <v>69</v>
      </c>
    </row>
    <row r="73" spans="1:3" x14ac:dyDescent="0.25">
      <c r="A73" t="s">
        <v>217</v>
      </c>
      <c r="B73">
        <v>35150</v>
      </c>
      <c r="C73">
        <v>85</v>
      </c>
    </row>
    <row r="74" spans="1:3" x14ac:dyDescent="0.25">
      <c r="A74" t="s">
        <v>217</v>
      </c>
      <c r="B74">
        <v>35630</v>
      </c>
      <c r="C74">
        <v>125</v>
      </c>
    </row>
    <row r="75" spans="1:3" x14ac:dyDescent="0.25">
      <c r="A75" t="s">
        <v>217</v>
      </c>
      <c r="B75">
        <v>36532</v>
      </c>
      <c r="C75">
        <v>83</v>
      </c>
    </row>
    <row r="76" spans="1:3" x14ac:dyDescent="0.25">
      <c r="A76" t="s">
        <v>217</v>
      </c>
      <c r="B76">
        <v>36025</v>
      </c>
      <c r="C76">
        <v>124</v>
      </c>
    </row>
    <row r="77" spans="1:3" x14ac:dyDescent="0.25">
      <c r="A77" t="s">
        <v>217</v>
      </c>
      <c r="B77">
        <v>36266</v>
      </c>
      <c r="C77">
        <v>101</v>
      </c>
    </row>
    <row r="78" spans="1:3" x14ac:dyDescent="0.25">
      <c r="A78" t="s">
        <v>217</v>
      </c>
      <c r="B78">
        <v>36502</v>
      </c>
      <c r="C78">
        <v>100</v>
      </c>
    </row>
    <row r="79" spans="1:3" x14ac:dyDescent="0.25">
      <c r="A79" t="s">
        <v>217</v>
      </c>
      <c r="B79">
        <v>36027</v>
      </c>
      <c r="C79">
        <v>180</v>
      </c>
    </row>
    <row r="80" spans="1:3" x14ac:dyDescent="0.25">
      <c r="A80" t="s">
        <v>217</v>
      </c>
      <c r="B80">
        <v>36756</v>
      </c>
      <c r="C80">
        <v>71</v>
      </c>
    </row>
    <row r="81" spans="1:3" x14ac:dyDescent="0.25">
      <c r="A81" t="s">
        <v>217</v>
      </c>
      <c r="B81">
        <v>35802</v>
      </c>
      <c r="C81">
        <v>105</v>
      </c>
    </row>
    <row r="82" spans="1:3" x14ac:dyDescent="0.25">
      <c r="A82" t="s">
        <v>217</v>
      </c>
      <c r="B82">
        <v>36116</v>
      </c>
      <c r="C82">
        <v>102</v>
      </c>
    </row>
    <row r="83" spans="1:3" x14ac:dyDescent="0.25">
      <c r="A83" t="s">
        <v>217</v>
      </c>
      <c r="B83">
        <v>35904</v>
      </c>
      <c r="C83">
        <v>168</v>
      </c>
    </row>
    <row r="84" spans="1:3" x14ac:dyDescent="0.25">
      <c r="A84" t="s">
        <v>217</v>
      </c>
      <c r="B84">
        <v>35653</v>
      </c>
      <c r="C84">
        <v>63</v>
      </c>
    </row>
    <row r="85" spans="1:3" x14ac:dyDescent="0.25">
      <c r="A85" t="s">
        <v>217</v>
      </c>
      <c r="B85">
        <v>35205</v>
      </c>
      <c r="C85">
        <v>83</v>
      </c>
    </row>
    <row r="86" spans="1:3" x14ac:dyDescent="0.25">
      <c r="A86" t="s">
        <v>217</v>
      </c>
      <c r="B86">
        <v>36695</v>
      </c>
      <c r="C86">
        <v>120</v>
      </c>
    </row>
    <row r="87" spans="1:3" x14ac:dyDescent="0.25">
      <c r="A87" t="s">
        <v>217</v>
      </c>
      <c r="B87">
        <v>36303</v>
      </c>
      <c r="C87">
        <v>165</v>
      </c>
    </row>
    <row r="88" spans="1:3" x14ac:dyDescent="0.25">
      <c r="A88" t="s">
        <v>217</v>
      </c>
      <c r="B88">
        <v>35055</v>
      </c>
      <c r="C88">
        <v>95</v>
      </c>
    </row>
    <row r="89" spans="1:3" x14ac:dyDescent="0.25">
      <c r="A89" t="s">
        <v>217</v>
      </c>
      <c r="B89">
        <v>36532</v>
      </c>
      <c r="C89">
        <v>131</v>
      </c>
    </row>
    <row r="90" spans="1:3" x14ac:dyDescent="0.25">
      <c r="A90" t="s">
        <v>217</v>
      </c>
      <c r="B90">
        <v>35235</v>
      </c>
      <c r="C90">
        <v>108</v>
      </c>
    </row>
    <row r="91" spans="1:3" x14ac:dyDescent="0.25">
      <c r="A91" t="s">
        <v>217</v>
      </c>
      <c r="B91">
        <v>35210</v>
      </c>
      <c r="C91">
        <v>259</v>
      </c>
    </row>
    <row r="92" spans="1:3" x14ac:dyDescent="0.25">
      <c r="A92" t="s">
        <v>217</v>
      </c>
      <c r="B92">
        <v>35570</v>
      </c>
      <c r="C92">
        <v>79</v>
      </c>
    </row>
    <row r="93" spans="1:3" x14ac:dyDescent="0.25">
      <c r="A93" t="s">
        <v>217</v>
      </c>
      <c r="B93">
        <v>36693</v>
      </c>
      <c r="C93">
        <v>127</v>
      </c>
    </row>
    <row r="94" spans="1:3" x14ac:dyDescent="0.25">
      <c r="A94" t="s">
        <v>217</v>
      </c>
      <c r="B94">
        <v>35622</v>
      </c>
      <c r="C94">
        <v>116</v>
      </c>
    </row>
    <row r="95" spans="1:3" x14ac:dyDescent="0.25">
      <c r="A95" t="s">
        <v>217</v>
      </c>
      <c r="B95">
        <v>36305</v>
      </c>
      <c r="C95">
        <v>166</v>
      </c>
    </row>
    <row r="96" spans="1:3" x14ac:dyDescent="0.25">
      <c r="A96" t="s">
        <v>217</v>
      </c>
      <c r="B96">
        <v>35243</v>
      </c>
      <c r="C96">
        <v>120</v>
      </c>
    </row>
    <row r="97" spans="1:3" x14ac:dyDescent="0.25">
      <c r="A97" t="s">
        <v>217</v>
      </c>
      <c r="B97">
        <v>36726</v>
      </c>
      <c r="C97">
        <v>95</v>
      </c>
    </row>
    <row r="98" spans="1:3" x14ac:dyDescent="0.25">
      <c r="A98" t="s">
        <v>217</v>
      </c>
      <c r="B98">
        <v>36092</v>
      </c>
      <c r="C98">
        <v>121</v>
      </c>
    </row>
    <row r="99" spans="1:3" x14ac:dyDescent="0.25">
      <c r="A99" t="s">
        <v>217</v>
      </c>
      <c r="B99">
        <v>36207</v>
      </c>
      <c r="C99">
        <v>151</v>
      </c>
    </row>
    <row r="100" spans="1:3" x14ac:dyDescent="0.25">
      <c r="A100" t="s">
        <v>217</v>
      </c>
      <c r="B100">
        <v>36107</v>
      </c>
      <c r="C100">
        <v>185</v>
      </c>
    </row>
    <row r="101" spans="1:3" x14ac:dyDescent="0.25">
      <c r="A101" t="s">
        <v>217</v>
      </c>
      <c r="B101">
        <v>36116</v>
      </c>
      <c r="C101">
        <v>121</v>
      </c>
    </row>
    <row r="102" spans="1:3" x14ac:dyDescent="0.25">
      <c r="A102" t="s">
        <v>217</v>
      </c>
      <c r="B102">
        <v>35125</v>
      </c>
      <c r="C102">
        <v>94</v>
      </c>
    </row>
    <row r="103" spans="1:3" x14ac:dyDescent="0.25">
      <c r="A103" t="s">
        <v>217</v>
      </c>
      <c r="B103">
        <v>35961</v>
      </c>
      <c r="C103">
        <v>200</v>
      </c>
    </row>
    <row r="104" spans="1:3" x14ac:dyDescent="0.25">
      <c r="A104" t="s">
        <v>217</v>
      </c>
      <c r="B104">
        <v>36340</v>
      </c>
      <c r="C104">
        <v>96</v>
      </c>
    </row>
    <row r="105" spans="1:3" x14ac:dyDescent="0.25">
      <c r="A105" t="s">
        <v>217</v>
      </c>
      <c r="B105">
        <v>36608</v>
      </c>
      <c r="C105">
        <v>46</v>
      </c>
    </row>
    <row r="106" spans="1:3" x14ac:dyDescent="0.25">
      <c r="A106" t="s">
        <v>217</v>
      </c>
      <c r="B106">
        <v>35803</v>
      </c>
      <c r="C106">
        <v>56</v>
      </c>
    </row>
    <row r="107" spans="1:3" x14ac:dyDescent="0.25">
      <c r="A107" t="s">
        <v>217</v>
      </c>
      <c r="B107">
        <v>35905</v>
      </c>
      <c r="C107">
        <v>124</v>
      </c>
    </row>
    <row r="108" spans="1:3" x14ac:dyDescent="0.25">
      <c r="A108" t="s">
        <v>217</v>
      </c>
      <c r="B108">
        <v>35128</v>
      </c>
      <c r="C108">
        <v>59</v>
      </c>
    </row>
    <row r="109" spans="1:3" x14ac:dyDescent="0.25">
      <c r="A109" t="s">
        <v>217</v>
      </c>
      <c r="B109">
        <v>35473</v>
      </c>
      <c r="C109">
        <v>78</v>
      </c>
    </row>
    <row r="110" spans="1:3" x14ac:dyDescent="0.25">
      <c r="A110" t="s">
        <v>217</v>
      </c>
      <c r="B110">
        <v>35023</v>
      </c>
      <c r="C110">
        <v>131</v>
      </c>
    </row>
    <row r="111" spans="1:3" x14ac:dyDescent="0.25">
      <c r="A111" t="s">
        <v>217</v>
      </c>
      <c r="B111">
        <v>35952</v>
      </c>
      <c r="C111">
        <v>50</v>
      </c>
    </row>
    <row r="112" spans="1:3" x14ac:dyDescent="0.25">
      <c r="A112" t="s">
        <v>217</v>
      </c>
      <c r="B112">
        <v>35214</v>
      </c>
      <c r="C112">
        <v>132</v>
      </c>
    </row>
    <row r="113" spans="1:3" x14ac:dyDescent="0.25">
      <c r="A113" t="s">
        <v>217</v>
      </c>
      <c r="B113">
        <v>35244</v>
      </c>
      <c r="C113">
        <v>132</v>
      </c>
    </row>
    <row r="114" spans="1:3" x14ac:dyDescent="0.25">
      <c r="A114" t="s">
        <v>217</v>
      </c>
      <c r="B114">
        <v>36617</v>
      </c>
      <c r="C114">
        <v>131</v>
      </c>
    </row>
    <row r="115" spans="1:3" x14ac:dyDescent="0.25">
      <c r="A115" t="s">
        <v>217</v>
      </c>
      <c r="B115">
        <v>35768</v>
      </c>
      <c r="C115">
        <v>141</v>
      </c>
    </row>
    <row r="116" spans="1:3" x14ac:dyDescent="0.25">
      <c r="A116" t="s">
        <v>217</v>
      </c>
      <c r="B116">
        <v>35768</v>
      </c>
      <c r="C116">
        <v>50</v>
      </c>
    </row>
    <row r="117" spans="1:3" x14ac:dyDescent="0.25">
      <c r="A117" t="s">
        <v>217</v>
      </c>
      <c r="B117">
        <v>35205</v>
      </c>
      <c r="C117">
        <v>95</v>
      </c>
    </row>
    <row r="118" spans="1:3" x14ac:dyDescent="0.25">
      <c r="A118" t="s">
        <v>217</v>
      </c>
      <c r="B118">
        <v>36104</v>
      </c>
      <c r="C118">
        <v>284</v>
      </c>
    </row>
    <row r="119" spans="1:3" x14ac:dyDescent="0.25">
      <c r="A119" t="s">
        <v>217</v>
      </c>
      <c r="B119">
        <v>35622</v>
      </c>
      <c r="C119">
        <v>216</v>
      </c>
    </row>
    <row r="120" spans="1:3" x14ac:dyDescent="0.25">
      <c r="A120" t="s">
        <v>217</v>
      </c>
      <c r="B120">
        <v>36323</v>
      </c>
      <c r="C120">
        <v>111</v>
      </c>
    </row>
    <row r="121" spans="1:3" x14ac:dyDescent="0.25">
      <c r="A121" t="s">
        <v>217</v>
      </c>
      <c r="B121">
        <v>36748</v>
      </c>
      <c r="C121">
        <v>78</v>
      </c>
    </row>
    <row r="122" spans="1:3" x14ac:dyDescent="0.25">
      <c r="A122" t="s">
        <v>217</v>
      </c>
      <c r="B122">
        <v>35801</v>
      </c>
      <c r="C122">
        <v>145</v>
      </c>
    </row>
    <row r="123" spans="1:3" x14ac:dyDescent="0.25">
      <c r="A123" t="s">
        <v>217</v>
      </c>
      <c r="B123">
        <v>36527</v>
      </c>
      <c r="C123">
        <v>60</v>
      </c>
    </row>
    <row r="124" spans="1:3" x14ac:dyDescent="0.25">
      <c r="A124" t="s">
        <v>217</v>
      </c>
      <c r="B124">
        <v>36116</v>
      </c>
      <c r="C124">
        <v>98</v>
      </c>
    </row>
    <row r="125" spans="1:3" x14ac:dyDescent="0.25">
      <c r="A125" t="s">
        <v>217</v>
      </c>
      <c r="B125">
        <v>36802</v>
      </c>
      <c r="C125">
        <v>26</v>
      </c>
    </row>
    <row r="126" spans="1:3" x14ac:dyDescent="0.25">
      <c r="A126" t="s">
        <v>217</v>
      </c>
      <c r="B126">
        <v>36925</v>
      </c>
      <c r="C126">
        <v>125</v>
      </c>
    </row>
    <row r="127" spans="1:3" x14ac:dyDescent="0.25">
      <c r="A127" t="s">
        <v>217</v>
      </c>
      <c r="B127">
        <v>36867</v>
      </c>
      <c r="C127">
        <v>86</v>
      </c>
    </row>
    <row r="128" spans="1:3" x14ac:dyDescent="0.25">
      <c r="A128" t="s">
        <v>217</v>
      </c>
      <c r="B128">
        <v>35023</v>
      </c>
      <c r="C128">
        <v>50</v>
      </c>
    </row>
    <row r="129" spans="1:3" x14ac:dyDescent="0.25">
      <c r="A129" t="s">
        <v>217</v>
      </c>
      <c r="B129">
        <v>36274</v>
      </c>
      <c r="C129">
        <v>65</v>
      </c>
    </row>
    <row r="130" spans="1:3" x14ac:dyDescent="0.25">
      <c r="A130" t="s">
        <v>217</v>
      </c>
      <c r="B130">
        <v>36526</v>
      </c>
      <c r="C130">
        <v>117</v>
      </c>
    </row>
    <row r="131" spans="1:3" x14ac:dyDescent="0.25">
      <c r="A131" t="s">
        <v>217</v>
      </c>
      <c r="B131">
        <v>35234</v>
      </c>
      <c r="C131">
        <v>95</v>
      </c>
    </row>
    <row r="132" spans="1:3" x14ac:dyDescent="0.25">
      <c r="A132" t="s">
        <v>217</v>
      </c>
      <c r="B132">
        <v>35650</v>
      </c>
      <c r="C132">
        <v>136</v>
      </c>
    </row>
    <row r="133" spans="1:3" x14ac:dyDescent="0.25">
      <c r="A133" t="s">
        <v>217</v>
      </c>
      <c r="B133">
        <v>35960</v>
      </c>
      <c r="C133">
        <v>185</v>
      </c>
    </row>
    <row r="134" spans="1:3" x14ac:dyDescent="0.25">
      <c r="A134" t="s">
        <v>217</v>
      </c>
      <c r="B134">
        <v>35214</v>
      </c>
      <c r="C134">
        <v>117</v>
      </c>
    </row>
    <row r="135" spans="1:3" x14ac:dyDescent="0.25">
      <c r="A135" t="s">
        <v>217</v>
      </c>
      <c r="B135">
        <v>36066</v>
      </c>
      <c r="C135">
        <v>162</v>
      </c>
    </row>
    <row r="136" spans="1:3" x14ac:dyDescent="0.25">
      <c r="A136" t="s">
        <v>217</v>
      </c>
      <c r="B136">
        <v>35476</v>
      </c>
      <c r="C136">
        <v>182</v>
      </c>
    </row>
    <row r="137" spans="1:3" x14ac:dyDescent="0.25">
      <c r="A137" t="s">
        <v>217</v>
      </c>
      <c r="B137">
        <v>36535</v>
      </c>
      <c r="C137">
        <v>154</v>
      </c>
    </row>
    <row r="138" spans="1:3" x14ac:dyDescent="0.25">
      <c r="A138" t="s">
        <v>217</v>
      </c>
      <c r="B138">
        <v>36522</v>
      </c>
      <c r="C138">
        <v>66</v>
      </c>
    </row>
    <row r="139" spans="1:3" x14ac:dyDescent="0.25">
      <c r="A139" t="s">
        <v>217</v>
      </c>
      <c r="B139">
        <v>36331</v>
      </c>
      <c r="C139">
        <v>257</v>
      </c>
    </row>
    <row r="140" spans="1:3" x14ac:dyDescent="0.25">
      <c r="A140" t="s">
        <v>217</v>
      </c>
      <c r="B140">
        <v>35550</v>
      </c>
      <c r="C140">
        <v>114</v>
      </c>
    </row>
    <row r="141" spans="1:3" x14ac:dyDescent="0.25">
      <c r="A141" t="s">
        <v>217</v>
      </c>
      <c r="B141">
        <v>35007</v>
      </c>
      <c r="C141">
        <v>131</v>
      </c>
    </row>
    <row r="142" spans="1:3" x14ac:dyDescent="0.25">
      <c r="A142" t="s">
        <v>217</v>
      </c>
      <c r="B142">
        <v>35121</v>
      </c>
      <c r="C142">
        <v>120</v>
      </c>
    </row>
    <row r="143" spans="1:3" x14ac:dyDescent="0.25">
      <c r="A143" t="s">
        <v>217</v>
      </c>
      <c r="B143">
        <v>35976</v>
      </c>
      <c r="C143">
        <v>91</v>
      </c>
    </row>
    <row r="144" spans="1:3" x14ac:dyDescent="0.25">
      <c r="A144" t="s">
        <v>217</v>
      </c>
      <c r="B144">
        <v>36344</v>
      </c>
      <c r="C144">
        <v>86</v>
      </c>
    </row>
    <row r="145" spans="1:3" x14ac:dyDescent="0.25">
      <c r="A145" t="s">
        <v>217</v>
      </c>
      <c r="B145">
        <v>36460</v>
      </c>
      <c r="C145">
        <v>84</v>
      </c>
    </row>
    <row r="146" spans="1:3" x14ac:dyDescent="0.25">
      <c r="A146" t="s">
        <v>217</v>
      </c>
      <c r="B146">
        <v>36272</v>
      </c>
      <c r="C146">
        <v>91</v>
      </c>
    </row>
    <row r="147" spans="1:3" x14ac:dyDescent="0.25">
      <c r="A147" t="s">
        <v>217</v>
      </c>
      <c r="B147">
        <v>35127</v>
      </c>
      <c r="C147">
        <v>198</v>
      </c>
    </row>
    <row r="148" spans="1:3" x14ac:dyDescent="0.25">
      <c r="A148" t="s">
        <v>217</v>
      </c>
      <c r="B148">
        <v>35555</v>
      </c>
      <c r="C148">
        <v>122</v>
      </c>
    </row>
    <row r="149" spans="1:3" x14ac:dyDescent="0.25">
      <c r="A149" t="s">
        <v>217</v>
      </c>
      <c r="B149">
        <v>35563</v>
      </c>
      <c r="C149">
        <v>71</v>
      </c>
    </row>
    <row r="150" spans="1:3" x14ac:dyDescent="0.25">
      <c r="A150" t="s">
        <v>217</v>
      </c>
      <c r="B150">
        <v>35045</v>
      </c>
      <c r="C150">
        <v>201</v>
      </c>
    </row>
    <row r="151" spans="1:3" x14ac:dyDescent="0.25">
      <c r="A151" t="s">
        <v>217</v>
      </c>
      <c r="B151">
        <v>36603</v>
      </c>
      <c r="C151">
        <v>119</v>
      </c>
    </row>
    <row r="152" spans="1:3" x14ac:dyDescent="0.25">
      <c r="A152" t="s">
        <v>217</v>
      </c>
      <c r="B152">
        <v>35962</v>
      </c>
      <c r="C152">
        <v>143</v>
      </c>
    </row>
    <row r="153" spans="1:3" x14ac:dyDescent="0.25">
      <c r="A153" t="s">
        <v>217</v>
      </c>
      <c r="B153">
        <v>35802</v>
      </c>
      <c r="C153">
        <v>59</v>
      </c>
    </row>
    <row r="154" spans="1:3" x14ac:dyDescent="0.25">
      <c r="A154" t="s">
        <v>217</v>
      </c>
      <c r="B154">
        <v>36033</v>
      </c>
      <c r="C154">
        <v>91</v>
      </c>
    </row>
    <row r="155" spans="1:3" x14ac:dyDescent="0.25">
      <c r="A155" t="s">
        <v>217</v>
      </c>
      <c r="B155">
        <v>35592</v>
      </c>
      <c r="C155">
        <v>158</v>
      </c>
    </row>
    <row r="156" spans="1:3" x14ac:dyDescent="0.25">
      <c r="A156" t="s">
        <v>217</v>
      </c>
      <c r="B156">
        <v>35209</v>
      </c>
      <c r="C156">
        <v>143</v>
      </c>
    </row>
    <row r="157" spans="1:3" x14ac:dyDescent="0.25">
      <c r="A157" t="s">
        <v>217</v>
      </c>
      <c r="B157">
        <v>36853</v>
      </c>
      <c r="C157">
        <v>144</v>
      </c>
    </row>
    <row r="158" spans="1:3" x14ac:dyDescent="0.25">
      <c r="A158" t="s">
        <v>217</v>
      </c>
      <c r="B158">
        <v>35442</v>
      </c>
      <c r="C158">
        <v>100</v>
      </c>
    </row>
    <row r="159" spans="1:3" x14ac:dyDescent="0.25">
      <c r="A159" t="s">
        <v>217</v>
      </c>
      <c r="B159">
        <v>36310</v>
      </c>
      <c r="C159">
        <v>142</v>
      </c>
    </row>
    <row r="160" spans="1:3" x14ac:dyDescent="0.25">
      <c r="A160" t="s">
        <v>217</v>
      </c>
      <c r="B160">
        <v>36608</v>
      </c>
      <c r="C160">
        <v>151</v>
      </c>
    </row>
    <row r="161" spans="1:3" x14ac:dyDescent="0.25">
      <c r="A161" t="s">
        <v>217</v>
      </c>
      <c r="B161">
        <v>36545</v>
      </c>
      <c r="C161">
        <v>91</v>
      </c>
    </row>
    <row r="162" spans="1:3" x14ac:dyDescent="0.25">
      <c r="A162" t="s">
        <v>217</v>
      </c>
      <c r="B162">
        <v>36079</v>
      </c>
      <c r="C162">
        <v>234</v>
      </c>
    </row>
    <row r="163" spans="1:3" x14ac:dyDescent="0.25">
      <c r="A163" t="s">
        <v>217</v>
      </c>
      <c r="B163">
        <v>35173</v>
      </c>
      <c r="C163">
        <v>125</v>
      </c>
    </row>
    <row r="164" spans="1:3" x14ac:dyDescent="0.25">
      <c r="A164" t="s">
        <v>217</v>
      </c>
      <c r="B164">
        <v>36784</v>
      </c>
      <c r="C164">
        <v>80</v>
      </c>
    </row>
    <row r="165" spans="1:3" x14ac:dyDescent="0.25">
      <c r="A165" t="s">
        <v>217</v>
      </c>
      <c r="B165">
        <v>36108</v>
      </c>
      <c r="C165">
        <v>58</v>
      </c>
    </row>
    <row r="166" spans="1:3" x14ac:dyDescent="0.25">
      <c r="A166" t="s">
        <v>217</v>
      </c>
      <c r="B166">
        <v>35206</v>
      </c>
      <c r="C166">
        <v>92</v>
      </c>
    </row>
    <row r="167" spans="1:3" x14ac:dyDescent="0.25">
      <c r="A167" t="s">
        <v>217</v>
      </c>
      <c r="B167">
        <v>35211</v>
      </c>
      <c r="C167">
        <v>117</v>
      </c>
    </row>
    <row r="168" spans="1:3" x14ac:dyDescent="0.25">
      <c r="A168" t="s">
        <v>217</v>
      </c>
      <c r="B168">
        <v>36265</v>
      </c>
      <c r="C168">
        <v>167</v>
      </c>
    </row>
    <row r="169" spans="1:3" x14ac:dyDescent="0.25">
      <c r="A169" t="s">
        <v>217</v>
      </c>
      <c r="B169">
        <v>36701</v>
      </c>
      <c r="C169">
        <v>103</v>
      </c>
    </row>
    <row r="170" spans="1:3" x14ac:dyDescent="0.25">
      <c r="A170" t="s">
        <v>217</v>
      </c>
      <c r="B170">
        <v>36869</v>
      </c>
      <c r="C170">
        <v>137</v>
      </c>
    </row>
    <row r="171" spans="1:3" x14ac:dyDescent="0.25">
      <c r="A171" t="s">
        <v>217</v>
      </c>
      <c r="B171">
        <v>36442</v>
      </c>
      <c r="C171">
        <v>85</v>
      </c>
    </row>
    <row r="172" spans="1:3" x14ac:dyDescent="0.25">
      <c r="A172" t="s">
        <v>217</v>
      </c>
      <c r="B172">
        <v>36037</v>
      </c>
      <c r="C172">
        <v>118</v>
      </c>
    </row>
    <row r="173" spans="1:3" x14ac:dyDescent="0.25">
      <c r="A173" t="s">
        <v>217</v>
      </c>
      <c r="B173">
        <v>35603</v>
      </c>
      <c r="C173">
        <v>119</v>
      </c>
    </row>
    <row r="174" spans="1:3" x14ac:dyDescent="0.25">
      <c r="A174" t="s">
        <v>217</v>
      </c>
      <c r="B174">
        <v>36603</v>
      </c>
      <c r="C174">
        <v>120</v>
      </c>
    </row>
    <row r="175" spans="1:3" x14ac:dyDescent="0.25">
      <c r="A175" t="s">
        <v>217</v>
      </c>
      <c r="B175">
        <v>35226</v>
      </c>
      <c r="C175">
        <v>101</v>
      </c>
    </row>
    <row r="176" spans="1:3" x14ac:dyDescent="0.25">
      <c r="A176" t="s">
        <v>217</v>
      </c>
      <c r="B176">
        <v>35502</v>
      </c>
      <c r="C176">
        <v>107</v>
      </c>
    </row>
    <row r="177" spans="1:3" x14ac:dyDescent="0.25">
      <c r="A177" t="s">
        <v>217</v>
      </c>
      <c r="B177">
        <v>35215</v>
      </c>
      <c r="C177">
        <v>132</v>
      </c>
    </row>
    <row r="178" spans="1:3" x14ac:dyDescent="0.25">
      <c r="A178" t="s">
        <v>217</v>
      </c>
      <c r="B178">
        <v>35127</v>
      </c>
      <c r="C178">
        <v>64</v>
      </c>
    </row>
    <row r="179" spans="1:3" x14ac:dyDescent="0.25">
      <c r="A179" t="s">
        <v>217</v>
      </c>
      <c r="B179">
        <v>36049</v>
      </c>
      <c r="C179">
        <v>151</v>
      </c>
    </row>
    <row r="180" spans="1:3" x14ac:dyDescent="0.25">
      <c r="A180" t="s">
        <v>217</v>
      </c>
      <c r="B180">
        <v>36089</v>
      </c>
      <c r="C180">
        <v>123</v>
      </c>
    </row>
    <row r="181" spans="1:3" x14ac:dyDescent="0.25">
      <c r="A181" t="s">
        <v>217</v>
      </c>
      <c r="B181">
        <v>35801</v>
      </c>
      <c r="C181">
        <v>159</v>
      </c>
    </row>
    <row r="182" spans="1:3" x14ac:dyDescent="0.25">
      <c r="A182" t="s">
        <v>217</v>
      </c>
      <c r="B182">
        <v>35553</v>
      </c>
      <c r="C182">
        <v>110</v>
      </c>
    </row>
    <row r="183" spans="1:3" x14ac:dyDescent="0.25">
      <c r="A183" t="s">
        <v>217</v>
      </c>
      <c r="B183">
        <v>36109</v>
      </c>
      <c r="C183">
        <v>143</v>
      </c>
    </row>
    <row r="184" spans="1:3" x14ac:dyDescent="0.25">
      <c r="A184" t="s">
        <v>217</v>
      </c>
      <c r="B184">
        <v>36541</v>
      </c>
      <c r="C184">
        <v>92</v>
      </c>
    </row>
    <row r="185" spans="1:3" x14ac:dyDescent="0.25">
      <c r="A185" t="s">
        <v>217</v>
      </c>
      <c r="B185">
        <v>36703</v>
      </c>
      <c r="C185">
        <v>68</v>
      </c>
    </row>
    <row r="186" spans="1:3" x14ac:dyDescent="0.25">
      <c r="A186" t="s">
        <v>217</v>
      </c>
      <c r="B186">
        <v>36106</v>
      </c>
      <c r="C186">
        <v>138</v>
      </c>
    </row>
    <row r="187" spans="1:3" x14ac:dyDescent="0.25">
      <c r="A187" t="s">
        <v>217</v>
      </c>
      <c r="B187">
        <v>36467</v>
      </c>
      <c r="C187">
        <v>197</v>
      </c>
    </row>
    <row r="188" spans="1:3" x14ac:dyDescent="0.25">
      <c r="A188" t="s">
        <v>217</v>
      </c>
      <c r="B188">
        <v>35077</v>
      </c>
      <c r="C188">
        <v>208</v>
      </c>
    </row>
    <row r="189" spans="1:3" x14ac:dyDescent="0.25">
      <c r="A189" t="s">
        <v>217</v>
      </c>
      <c r="B189">
        <v>35810</v>
      </c>
      <c r="C189">
        <v>90</v>
      </c>
    </row>
    <row r="190" spans="1:3" x14ac:dyDescent="0.25">
      <c r="A190" t="s">
        <v>217</v>
      </c>
      <c r="B190">
        <v>35631</v>
      </c>
      <c r="C190">
        <v>222</v>
      </c>
    </row>
    <row r="191" spans="1:3" x14ac:dyDescent="0.25">
      <c r="A191" t="s">
        <v>217</v>
      </c>
      <c r="B191">
        <v>35007</v>
      </c>
      <c r="C191">
        <v>198</v>
      </c>
    </row>
    <row r="192" spans="1:3" x14ac:dyDescent="0.25">
      <c r="A192" t="s">
        <v>217</v>
      </c>
      <c r="B192">
        <v>36607</v>
      </c>
      <c r="C192">
        <v>100</v>
      </c>
    </row>
    <row r="193" spans="1:3" x14ac:dyDescent="0.25">
      <c r="A193" t="s">
        <v>217</v>
      </c>
      <c r="B193">
        <v>35504</v>
      </c>
      <c r="C193">
        <v>98</v>
      </c>
    </row>
    <row r="194" spans="1:3" x14ac:dyDescent="0.25">
      <c r="A194" t="s">
        <v>217</v>
      </c>
      <c r="B194">
        <v>36756</v>
      </c>
      <c r="C194">
        <v>91</v>
      </c>
    </row>
    <row r="195" spans="1:3" x14ac:dyDescent="0.25">
      <c r="A195" t="s">
        <v>217</v>
      </c>
      <c r="B195">
        <v>36732</v>
      </c>
      <c r="C195">
        <v>75</v>
      </c>
    </row>
    <row r="196" spans="1:3" x14ac:dyDescent="0.25">
      <c r="A196" t="s">
        <v>217</v>
      </c>
      <c r="B196">
        <v>35150</v>
      </c>
      <c r="C196">
        <v>149</v>
      </c>
    </row>
    <row r="197" spans="1:3" x14ac:dyDescent="0.25">
      <c r="A197" t="s">
        <v>217</v>
      </c>
      <c r="B197">
        <v>36567</v>
      </c>
      <c r="C197">
        <v>152</v>
      </c>
    </row>
    <row r="198" spans="1:3" x14ac:dyDescent="0.25">
      <c r="A198" t="s">
        <v>217</v>
      </c>
      <c r="B198">
        <v>36022</v>
      </c>
      <c r="C198">
        <v>65</v>
      </c>
    </row>
    <row r="199" spans="1:3" x14ac:dyDescent="0.25">
      <c r="A199" t="s">
        <v>217</v>
      </c>
      <c r="B199">
        <v>36613</v>
      </c>
      <c r="C199">
        <v>172</v>
      </c>
    </row>
    <row r="200" spans="1:3" x14ac:dyDescent="0.25">
      <c r="A200" t="s">
        <v>217</v>
      </c>
      <c r="B200">
        <v>36605</v>
      </c>
      <c r="C200">
        <v>148</v>
      </c>
    </row>
    <row r="201" spans="1:3" x14ac:dyDescent="0.25">
      <c r="A201" t="s">
        <v>217</v>
      </c>
      <c r="B201">
        <v>35957</v>
      </c>
      <c r="C201">
        <v>100</v>
      </c>
    </row>
    <row r="202" spans="1:3" x14ac:dyDescent="0.25">
      <c r="A202" t="s">
        <v>217</v>
      </c>
      <c r="B202">
        <v>35594</v>
      </c>
      <c r="C202">
        <v>123</v>
      </c>
    </row>
    <row r="203" spans="1:3" x14ac:dyDescent="0.25">
      <c r="A203" t="s">
        <v>217</v>
      </c>
      <c r="B203">
        <v>36507</v>
      </c>
      <c r="C203">
        <v>75</v>
      </c>
    </row>
    <row r="204" spans="1:3" x14ac:dyDescent="0.25">
      <c r="A204" t="s">
        <v>217</v>
      </c>
      <c r="B204">
        <v>36518</v>
      </c>
      <c r="C204">
        <v>88</v>
      </c>
    </row>
    <row r="205" spans="1:3" x14ac:dyDescent="0.25">
      <c r="A205" t="s">
        <v>217</v>
      </c>
      <c r="B205">
        <v>35125</v>
      </c>
      <c r="C205">
        <v>168</v>
      </c>
    </row>
    <row r="206" spans="1:3" x14ac:dyDescent="0.25">
      <c r="A206" t="s">
        <v>217</v>
      </c>
      <c r="B206">
        <v>35805</v>
      </c>
      <c r="C206">
        <v>117</v>
      </c>
    </row>
    <row r="207" spans="1:3" x14ac:dyDescent="0.25">
      <c r="A207" t="s">
        <v>217</v>
      </c>
      <c r="B207">
        <v>35976</v>
      </c>
      <c r="C207">
        <v>113</v>
      </c>
    </row>
    <row r="208" spans="1:3" x14ac:dyDescent="0.25">
      <c r="A208" t="s">
        <v>217</v>
      </c>
      <c r="B208">
        <v>35020</v>
      </c>
      <c r="C208">
        <v>79</v>
      </c>
    </row>
    <row r="209" spans="1:3" x14ac:dyDescent="0.25">
      <c r="A209" t="s">
        <v>217</v>
      </c>
      <c r="B209">
        <v>35611</v>
      </c>
      <c r="C209">
        <v>170</v>
      </c>
    </row>
    <row r="210" spans="1:3" x14ac:dyDescent="0.25">
      <c r="A210" t="s">
        <v>217</v>
      </c>
      <c r="B210">
        <v>35016</v>
      </c>
      <c r="C210">
        <v>87</v>
      </c>
    </row>
    <row r="211" spans="1:3" x14ac:dyDescent="0.25">
      <c r="A211" t="s">
        <v>217</v>
      </c>
      <c r="B211">
        <v>35582</v>
      </c>
      <c r="C211">
        <v>90</v>
      </c>
    </row>
    <row r="212" spans="1:3" x14ac:dyDescent="0.25">
      <c r="A212" t="s">
        <v>217</v>
      </c>
      <c r="B212">
        <v>35805</v>
      </c>
      <c r="C212">
        <v>129</v>
      </c>
    </row>
    <row r="213" spans="1:3" x14ac:dyDescent="0.25">
      <c r="A213" t="s">
        <v>217</v>
      </c>
      <c r="B213">
        <v>35763</v>
      </c>
      <c r="C213">
        <v>81</v>
      </c>
    </row>
    <row r="214" spans="1:3" x14ac:dyDescent="0.25">
      <c r="A214" t="s">
        <v>217</v>
      </c>
      <c r="B214">
        <v>35504</v>
      </c>
      <c r="C214">
        <v>148</v>
      </c>
    </row>
    <row r="215" spans="1:3" x14ac:dyDescent="0.25">
      <c r="A215" t="s">
        <v>217</v>
      </c>
      <c r="B215">
        <v>36695</v>
      </c>
      <c r="C215">
        <v>100</v>
      </c>
    </row>
    <row r="216" spans="1:3" x14ac:dyDescent="0.25">
      <c r="A216" t="s">
        <v>217</v>
      </c>
      <c r="B216">
        <v>35645</v>
      </c>
      <c r="C216">
        <v>58</v>
      </c>
    </row>
    <row r="217" spans="1:3" x14ac:dyDescent="0.25">
      <c r="A217" t="s">
        <v>217</v>
      </c>
      <c r="B217">
        <v>36401</v>
      </c>
      <c r="C217">
        <v>61</v>
      </c>
    </row>
    <row r="218" spans="1:3" x14ac:dyDescent="0.25">
      <c r="A218" t="s">
        <v>217</v>
      </c>
      <c r="B218">
        <v>35661</v>
      </c>
      <c r="C218">
        <v>90</v>
      </c>
    </row>
    <row r="219" spans="1:3" x14ac:dyDescent="0.25">
      <c r="A219" t="s">
        <v>217</v>
      </c>
      <c r="B219">
        <v>36460</v>
      </c>
      <c r="C219">
        <v>87</v>
      </c>
    </row>
    <row r="220" spans="1:3" x14ac:dyDescent="0.25">
      <c r="A220" t="s">
        <v>217</v>
      </c>
      <c r="B220">
        <v>35653</v>
      </c>
      <c r="C220">
        <v>50</v>
      </c>
    </row>
    <row r="221" spans="1:3" x14ac:dyDescent="0.25">
      <c r="A221" t="s">
        <v>217</v>
      </c>
      <c r="B221">
        <v>35204</v>
      </c>
      <c r="C221">
        <v>100</v>
      </c>
    </row>
    <row r="222" spans="1:3" x14ac:dyDescent="0.25">
      <c r="A222" t="s">
        <v>217</v>
      </c>
      <c r="B222">
        <v>35209</v>
      </c>
      <c r="C222">
        <v>66</v>
      </c>
    </row>
    <row r="223" spans="1:3" x14ac:dyDescent="0.25">
      <c r="A223" t="s">
        <v>217</v>
      </c>
      <c r="B223">
        <v>36862</v>
      </c>
      <c r="C223">
        <v>63</v>
      </c>
    </row>
    <row r="224" spans="1:3" x14ac:dyDescent="0.25">
      <c r="A224" t="s">
        <v>217</v>
      </c>
      <c r="B224">
        <v>36854</v>
      </c>
      <c r="C224">
        <v>103</v>
      </c>
    </row>
    <row r="225" spans="1:3" x14ac:dyDescent="0.25">
      <c r="A225" t="s">
        <v>217</v>
      </c>
      <c r="B225">
        <v>36830</v>
      </c>
      <c r="C225">
        <v>87</v>
      </c>
    </row>
    <row r="226" spans="1:3" x14ac:dyDescent="0.25">
      <c r="A226" t="s">
        <v>217</v>
      </c>
      <c r="B226">
        <v>35474</v>
      </c>
      <c r="C226">
        <v>68</v>
      </c>
    </row>
    <row r="227" spans="1:3" x14ac:dyDescent="0.25">
      <c r="A227" t="s">
        <v>217</v>
      </c>
      <c r="B227">
        <v>35111</v>
      </c>
      <c r="C227">
        <v>103</v>
      </c>
    </row>
    <row r="228" spans="1:3" x14ac:dyDescent="0.25">
      <c r="A228" t="s">
        <v>217</v>
      </c>
      <c r="B228">
        <v>35020</v>
      </c>
      <c r="C228">
        <v>180</v>
      </c>
    </row>
    <row r="229" spans="1:3" x14ac:dyDescent="0.25">
      <c r="A229" t="s">
        <v>217</v>
      </c>
      <c r="B229">
        <v>35010</v>
      </c>
      <c r="C229">
        <v>188</v>
      </c>
    </row>
    <row r="230" spans="1:3" x14ac:dyDescent="0.25">
      <c r="A230" t="s">
        <v>217</v>
      </c>
      <c r="B230">
        <v>36302</v>
      </c>
      <c r="C230">
        <v>170</v>
      </c>
    </row>
    <row r="231" spans="1:3" x14ac:dyDescent="0.25">
      <c r="A231" t="s">
        <v>217</v>
      </c>
      <c r="B231">
        <v>35757</v>
      </c>
      <c r="C231">
        <v>155</v>
      </c>
    </row>
    <row r="232" spans="1:3" x14ac:dyDescent="0.25">
      <c r="A232" t="s">
        <v>217</v>
      </c>
      <c r="B232">
        <v>35630</v>
      </c>
      <c r="C232">
        <v>147</v>
      </c>
    </row>
    <row r="233" spans="1:3" x14ac:dyDescent="0.25">
      <c r="A233" t="s">
        <v>217</v>
      </c>
      <c r="B233">
        <v>35758</v>
      </c>
      <c r="C233">
        <v>80</v>
      </c>
    </row>
    <row r="234" spans="1:3" x14ac:dyDescent="0.25">
      <c r="A234" t="s">
        <v>217</v>
      </c>
      <c r="B234">
        <v>35601</v>
      </c>
      <c r="C234">
        <v>183</v>
      </c>
    </row>
    <row r="235" spans="1:3" x14ac:dyDescent="0.25">
      <c r="A235" t="s">
        <v>217</v>
      </c>
      <c r="B235">
        <v>36116</v>
      </c>
      <c r="C235">
        <v>105</v>
      </c>
    </row>
    <row r="236" spans="1:3" x14ac:dyDescent="0.25">
      <c r="A236" t="s">
        <v>217</v>
      </c>
      <c r="B236">
        <v>35055</v>
      </c>
      <c r="C236">
        <v>149</v>
      </c>
    </row>
    <row r="237" spans="1:3" x14ac:dyDescent="0.25">
      <c r="A237" t="s">
        <v>217</v>
      </c>
      <c r="B237">
        <v>35055</v>
      </c>
      <c r="C237">
        <v>102</v>
      </c>
    </row>
    <row r="238" spans="1:3" x14ac:dyDescent="0.25">
      <c r="A238" t="s">
        <v>217</v>
      </c>
      <c r="B238">
        <v>36078</v>
      </c>
      <c r="C238">
        <v>111</v>
      </c>
    </row>
    <row r="239" spans="1:3" x14ac:dyDescent="0.25">
      <c r="A239" t="s">
        <v>217</v>
      </c>
      <c r="B239">
        <v>35071</v>
      </c>
      <c r="C239">
        <v>148</v>
      </c>
    </row>
    <row r="240" spans="1:3" x14ac:dyDescent="0.25">
      <c r="A240" t="s">
        <v>217</v>
      </c>
      <c r="B240">
        <v>35953</v>
      </c>
      <c r="C240">
        <v>53</v>
      </c>
    </row>
    <row r="241" spans="1:4" x14ac:dyDescent="0.25">
      <c r="A241" t="s">
        <v>217</v>
      </c>
      <c r="B241">
        <v>36904</v>
      </c>
      <c r="C241">
        <v>120</v>
      </c>
    </row>
    <row r="242" spans="1:4" x14ac:dyDescent="0.25">
      <c r="A242" t="s">
        <v>217</v>
      </c>
      <c r="B242">
        <v>36801</v>
      </c>
      <c r="C242">
        <v>225</v>
      </c>
    </row>
    <row r="243" spans="1:4" x14ac:dyDescent="0.25">
      <c r="A243" t="s">
        <v>217</v>
      </c>
      <c r="B243">
        <v>36110</v>
      </c>
      <c r="C243">
        <v>54</v>
      </c>
    </row>
    <row r="244" spans="1:4" x14ac:dyDescent="0.25">
      <c r="A244" t="s">
        <v>217</v>
      </c>
      <c r="B244">
        <v>35072</v>
      </c>
      <c r="C244">
        <v>72</v>
      </c>
    </row>
    <row r="245" spans="1:4" x14ac:dyDescent="0.25">
      <c r="A245" t="s">
        <v>217</v>
      </c>
      <c r="B245">
        <v>35967</v>
      </c>
      <c r="C245">
        <v>123</v>
      </c>
    </row>
    <row r="246" spans="1:4" x14ac:dyDescent="0.25">
      <c r="A246" t="s">
        <v>217</v>
      </c>
      <c r="B246">
        <v>35210</v>
      </c>
      <c r="C246">
        <v>61</v>
      </c>
    </row>
    <row r="247" spans="1:4" x14ac:dyDescent="0.25">
      <c r="A247" t="s">
        <v>217</v>
      </c>
      <c r="B247">
        <v>35476</v>
      </c>
      <c r="C247">
        <v>75</v>
      </c>
    </row>
    <row r="248" spans="1:4" x14ac:dyDescent="0.25">
      <c r="A248" t="s">
        <v>217</v>
      </c>
      <c r="B248">
        <v>35462</v>
      </c>
      <c r="C248">
        <v>72</v>
      </c>
    </row>
    <row r="249" spans="1:4" x14ac:dyDescent="0.25">
      <c r="A249" t="s">
        <v>218</v>
      </c>
      <c r="B249">
        <v>71857</v>
      </c>
      <c r="C249">
        <v>111</v>
      </c>
      <c r="D249">
        <f>SUM(C249:C475)</f>
        <v>24740</v>
      </c>
    </row>
    <row r="250" spans="1:4" x14ac:dyDescent="0.25">
      <c r="A250" t="s">
        <v>218</v>
      </c>
      <c r="B250">
        <v>72455</v>
      </c>
      <c r="C250">
        <v>97</v>
      </c>
    </row>
    <row r="251" spans="1:4" x14ac:dyDescent="0.25">
      <c r="A251" t="s">
        <v>218</v>
      </c>
      <c r="B251">
        <v>72653</v>
      </c>
      <c r="C251">
        <v>104</v>
      </c>
    </row>
    <row r="252" spans="1:4" x14ac:dyDescent="0.25">
      <c r="A252" t="s">
        <v>218</v>
      </c>
      <c r="B252">
        <v>72150</v>
      </c>
      <c r="C252">
        <v>121</v>
      </c>
    </row>
    <row r="253" spans="1:4" x14ac:dyDescent="0.25">
      <c r="A253" t="s">
        <v>218</v>
      </c>
      <c r="B253">
        <v>72703</v>
      </c>
      <c r="C253">
        <v>92</v>
      </c>
    </row>
    <row r="254" spans="1:4" x14ac:dyDescent="0.25">
      <c r="A254" t="s">
        <v>218</v>
      </c>
      <c r="B254">
        <v>72211</v>
      </c>
      <c r="C254">
        <v>70</v>
      </c>
    </row>
    <row r="255" spans="1:4" x14ac:dyDescent="0.25">
      <c r="A255" t="s">
        <v>218</v>
      </c>
      <c r="B255">
        <v>72088</v>
      </c>
      <c r="C255">
        <v>55</v>
      </c>
    </row>
    <row r="256" spans="1:4" x14ac:dyDescent="0.25">
      <c r="A256" t="s">
        <v>218</v>
      </c>
      <c r="B256">
        <v>72117</v>
      </c>
      <c r="C256">
        <v>132</v>
      </c>
    </row>
    <row r="257" spans="1:3" x14ac:dyDescent="0.25">
      <c r="A257" t="s">
        <v>218</v>
      </c>
      <c r="B257">
        <v>72704</v>
      </c>
      <c r="C257">
        <v>119</v>
      </c>
    </row>
    <row r="258" spans="1:3" x14ac:dyDescent="0.25">
      <c r="A258" t="s">
        <v>218</v>
      </c>
      <c r="B258">
        <v>72335</v>
      </c>
      <c r="C258">
        <v>100</v>
      </c>
    </row>
    <row r="259" spans="1:3" x14ac:dyDescent="0.25">
      <c r="A259" t="s">
        <v>218</v>
      </c>
      <c r="B259">
        <v>71701</v>
      </c>
      <c r="C259">
        <v>142</v>
      </c>
    </row>
    <row r="260" spans="1:3" x14ac:dyDescent="0.25">
      <c r="A260" t="s">
        <v>218</v>
      </c>
      <c r="B260">
        <v>72740</v>
      </c>
      <c r="C260">
        <v>105</v>
      </c>
    </row>
    <row r="261" spans="1:3" x14ac:dyDescent="0.25">
      <c r="A261" t="s">
        <v>218</v>
      </c>
      <c r="B261">
        <v>71667</v>
      </c>
      <c r="C261">
        <v>87</v>
      </c>
    </row>
    <row r="262" spans="1:3" x14ac:dyDescent="0.25">
      <c r="A262" t="s">
        <v>218</v>
      </c>
      <c r="B262">
        <v>72687</v>
      </c>
      <c r="C262">
        <v>96</v>
      </c>
    </row>
    <row r="263" spans="1:3" x14ac:dyDescent="0.25">
      <c r="A263" t="s">
        <v>218</v>
      </c>
      <c r="B263">
        <v>72921</v>
      </c>
      <c r="C263">
        <v>80</v>
      </c>
    </row>
    <row r="264" spans="1:3" x14ac:dyDescent="0.25">
      <c r="A264" t="s">
        <v>218</v>
      </c>
      <c r="B264">
        <v>72365</v>
      </c>
      <c r="C264">
        <v>110</v>
      </c>
    </row>
    <row r="265" spans="1:3" x14ac:dyDescent="0.25">
      <c r="A265" t="s">
        <v>218</v>
      </c>
      <c r="B265">
        <v>72024</v>
      </c>
      <c r="C265">
        <v>90</v>
      </c>
    </row>
    <row r="266" spans="1:3" x14ac:dyDescent="0.25">
      <c r="A266" t="s">
        <v>218</v>
      </c>
      <c r="B266">
        <v>72956</v>
      </c>
      <c r="C266">
        <v>140</v>
      </c>
    </row>
    <row r="267" spans="1:3" x14ac:dyDescent="0.25">
      <c r="A267" t="s">
        <v>218</v>
      </c>
      <c r="B267">
        <v>72120</v>
      </c>
      <c r="C267">
        <v>98</v>
      </c>
    </row>
    <row r="268" spans="1:3" x14ac:dyDescent="0.25">
      <c r="A268" t="s">
        <v>218</v>
      </c>
      <c r="B268">
        <v>72110</v>
      </c>
      <c r="C268">
        <v>118</v>
      </c>
    </row>
    <row r="269" spans="1:3" x14ac:dyDescent="0.25">
      <c r="A269" t="s">
        <v>218</v>
      </c>
      <c r="B269">
        <v>71638</v>
      </c>
      <c r="C269">
        <v>70</v>
      </c>
    </row>
    <row r="270" spans="1:3" x14ac:dyDescent="0.25">
      <c r="A270" t="s">
        <v>218</v>
      </c>
      <c r="B270">
        <v>72364</v>
      </c>
      <c r="C270">
        <v>118</v>
      </c>
    </row>
    <row r="271" spans="1:3" x14ac:dyDescent="0.25">
      <c r="A271" t="s">
        <v>218</v>
      </c>
      <c r="B271">
        <v>72015</v>
      </c>
      <c r="C271">
        <v>119</v>
      </c>
    </row>
    <row r="272" spans="1:3" x14ac:dyDescent="0.25">
      <c r="A272" t="s">
        <v>218</v>
      </c>
      <c r="B272">
        <v>72703</v>
      </c>
      <c r="C272">
        <v>90</v>
      </c>
    </row>
    <row r="273" spans="1:3" x14ac:dyDescent="0.25">
      <c r="A273" t="s">
        <v>218</v>
      </c>
      <c r="B273">
        <v>72401</v>
      </c>
      <c r="C273">
        <v>135</v>
      </c>
    </row>
    <row r="274" spans="1:3" x14ac:dyDescent="0.25">
      <c r="A274" t="s">
        <v>218</v>
      </c>
      <c r="B274">
        <v>72315</v>
      </c>
      <c r="C274">
        <v>70</v>
      </c>
    </row>
    <row r="275" spans="1:3" x14ac:dyDescent="0.25">
      <c r="A275" t="s">
        <v>218</v>
      </c>
      <c r="B275">
        <v>72641</v>
      </c>
      <c r="C275">
        <v>70</v>
      </c>
    </row>
    <row r="276" spans="1:3" x14ac:dyDescent="0.25">
      <c r="A276" t="s">
        <v>218</v>
      </c>
      <c r="B276">
        <v>72401</v>
      </c>
      <c r="C276">
        <v>110</v>
      </c>
    </row>
    <row r="277" spans="1:3" x14ac:dyDescent="0.25">
      <c r="A277" t="s">
        <v>218</v>
      </c>
      <c r="B277">
        <v>71901</v>
      </c>
      <c r="C277">
        <v>125</v>
      </c>
    </row>
    <row r="278" spans="1:3" x14ac:dyDescent="0.25">
      <c r="A278" t="s">
        <v>218</v>
      </c>
      <c r="B278">
        <v>71901</v>
      </c>
      <c r="C278">
        <v>80</v>
      </c>
    </row>
    <row r="279" spans="1:3" x14ac:dyDescent="0.25">
      <c r="A279" t="s">
        <v>218</v>
      </c>
      <c r="B279">
        <v>72454</v>
      </c>
      <c r="C279">
        <v>105</v>
      </c>
    </row>
    <row r="280" spans="1:3" x14ac:dyDescent="0.25">
      <c r="A280" t="s">
        <v>218</v>
      </c>
      <c r="B280">
        <v>72210</v>
      </c>
      <c r="C280">
        <v>120</v>
      </c>
    </row>
    <row r="281" spans="1:3" x14ac:dyDescent="0.25">
      <c r="A281" t="s">
        <v>218</v>
      </c>
      <c r="B281">
        <v>72450</v>
      </c>
      <c r="C281">
        <v>167</v>
      </c>
    </row>
    <row r="282" spans="1:3" x14ac:dyDescent="0.25">
      <c r="A282" t="s">
        <v>218</v>
      </c>
      <c r="B282">
        <v>72635</v>
      </c>
      <c r="C282">
        <v>105</v>
      </c>
    </row>
    <row r="283" spans="1:3" x14ac:dyDescent="0.25">
      <c r="A283" t="s">
        <v>218</v>
      </c>
      <c r="B283">
        <v>71730</v>
      </c>
      <c r="C283">
        <v>180</v>
      </c>
    </row>
    <row r="284" spans="1:3" x14ac:dyDescent="0.25">
      <c r="A284" t="s">
        <v>218</v>
      </c>
      <c r="B284">
        <v>71857</v>
      </c>
      <c r="C284">
        <v>90</v>
      </c>
    </row>
    <row r="285" spans="1:3" x14ac:dyDescent="0.25">
      <c r="A285" t="s">
        <v>218</v>
      </c>
      <c r="B285">
        <v>72455</v>
      </c>
      <c r="C285">
        <v>140</v>
      </c>
    </row>
    <row r="286" spans="1:3" x14ac:dyDescent="0.25">
      <c r="A286" t="s">
        <v>218</v>
      </c>
      <c r="B286">
        <v>71854</v>
      </c>
      <c r="C286">
        <v>173</v>
      </c>
    </row>
    <row r="287" spans="1:3" x14ac:dyDescent="0.25">
      <c r="A287" t="s">
        <v>218</v>
      </c>
      <c r="B287">
        <v>72442</v>
      </c>
      <c r="C287">
        <v>70</v>
      </c>
    </row>
    <row r="288" spans="1:3" x14ac:dyDescent="0.25">
      <c r="A288" t="s">
        <v>218</v>
      </c>
      <c r="B288">
        <v>72901</v>
      </c>
      <c r="C288">
        <v>117</v>
      </c>
    </row>
    <row r="289" spans="1:3" x14ac:dyDescent="0.25">
      <c r="A289" t="s">
        <v>218</v>
      </c>
      <c r="B289">
        <v>72113</v>
      </c>
      <c r="C289">
        <v>70</v>
      </c>
    </row>
    <row r="290" spans="1:3" x14ac:dyDescent="0.25">
      <c r="A290" t="s">
        <v>218</v>
      </c>
      <c r="B290">
        <v>71832</v>
      </c>
      <c r="C290">
        <v>131</v>
      </c>
    </row>
    <row r="291" spans="1:3" x14ac:dyDescent="0.25">
      <c r="A291" t="s">
        <v>218</v>
      </c>
      <c r="B291">
        <v>72936</v>
      </c>
      <c r="C291">
        <v>110</v>
      </c>
    </row>
    <row r="292" spans="1:3" x14ac:dyDescent="0.25">
      <c r="A292" t="s">
        <v>218</v>
      </c>
      <c r="B292">
        <v>71753</v>
      </c>
      <c r="C292">
        <v>140</v>
      </c>
    </row>
    <row r="293" spans="1:3" x14ac:dyDescent="0.25">
      <c r="A293" t="s">
        <v>218</v>
      </c>
      <c r="B293">
        <v>71822</v>
      </c>
      <c r="C293">
        <v>88</v>
      </c>
    </row>
    <row r="294" spans="1:3" x14ac:dyDescent="0.25">
      <c r="A294" t="s">
        <v>218</v>
      </c>
      <c r="B294">
        <v>72404</v>
      </c>
      <c r="C294">
        <v>136</v>
      </c>
    </row>
    <row r="295" spans="1:3" x14ac:dyDescent="0.25">
      <c r="A295" t="s">
        <v>218</v>
      </c>
      <c r="B295">
        <v>72543</v>
      </c>
      <c r="C295">
        <v>140</v>
      </c>
    </row>
    <row r="296" spans="1:3" x14ac:dyDescent="0.25">
      <c r="A296" t="s">
        <v>218</v>
      </c>
      <c r="B296">
        <v>71701</v>
      </c>
      <c r="C296">
        <v>106</v>
      </c>
    </row>
    <row r="297" spans="1:3" x14ac:dyDescent="0.25">
      <c r="A297" t="s">
        <v>218</v>
      </c>
      <c r="B297">
        <v>71801</v>
      </c>
      <c r="C297">
        <v>128</v>
      </c>
    </row>
    <row r="298" spans="1:3" x14ac:dyDescent="0.25">
      <c r="A298" t="s">
        <v>218</v>
      </c>
      <c r="B298">
        <v>72903</v>
      </c>
      <c r="C298">
        <v>140</v>
      </c>
    </row>
    <row r="299" spans="1:3" x14ac:dyDescent="0.25">
      <c r="A299" t="s">
        <v>218</v>
      </c>
      <c r="B299">
        <v>72101</v>
      </c>
      <c r="C299">
        <v>120</v>
      </c>
    </row>
    <row r="300" spans="1:3" x14ac:dyDescent="0.25">
      <c r="A300" t="s">
        <v>218</v>
      </c>
      <c r="B300">
        <v>71852</v>
      </c>
      <c r="C300">
        <v>70</v>
      </c>
    </row>
    <row r="301" spans="1:3" x14ac:dyDescent="0.25">
      <c r="A301" t="s">
        <v>218</v>
      </c>
      <c r="B301">
        <v>72501</v>
      </c>
      <c r="C301">
        <v>150</v>
      </c>
    </row>
    <row r="302" spans="1:3" x14ac:dyDescent="0.25">
      <c r="A302" t="s">
        <v>218</v>
      </c>
      <c r="B302">
        <v>72042</v>
      </c>
      <c r="C302">
        <v>60</v>
      </c>
    </row>
    <row r="303" spans="1:3" x14ac:dyDescent="0.25">
      <c r="A303" t="s">
        <v>218</v>
      </c>
      <c r="B303">
        <v>72114</v>
      </c>
      <c r="C303">
        <v>140</v>
      </c>
    </row>
    <row r="304" spans="1:3" x14ac:dyDescent="0.25">
      <c r="A304" t="s">
        <v>218</v>
      </c>
      <c r="B304">
        <v>72764</v>
      </c>
      <c r="C304">
        <v>85</v>
      </c>
    </row>
    <row r="305" spans="1:3" x14ac:dyDescent="0.25">
      <c r="A305" t="s">
        <v>218</v>
      </c>
      <c r="B305">
        <v>72476</v>
      </c>
      <c r="C305">
        <v>150</v>
      </c>
    </row>
    <row r="306" spans="1:3" x14ac:dyDescent="0.25">
      <c r="A306" t="s">
        <v>218</v>
      </c>
      <c r="B306">
        <v>72015</v>
      </c>
      <c r="C306">
        <v>120</v>
      </c>
    </row>
    <row r="307" spans="1:3" x14ac:dyDescent="0.25">
      <c r="A307" t="s">
        <v>218</v>
      </c>
      <c r="B307">
        <v>71730</v>
      </c>
      <c r="C307">
        <v>101</v>
      </c>
    </row>
    <row r="308" spans="1:3" x14ac:dyDescent="0.25">
      <c r="A308" t="s">
        <v>218</v>
      </c>
      <c r="B308">
        <v>72476</v>
      </c>
      <c r="C308">
        <v>119</v>
      </c>
    </row>
    <row r="309" spans="1:3" x14ac:dyDescent="0.25">
      <c r="A309" t="s">
        <v>218</v>
      </c>
      <c r="B309">
        <v>71635</v>
      </c>
      <c r="C309">
        <v>83</v>
      </c>
    </row>
    <row r="310" spans="1:3" x14ac:dyDescent="0.25">
      <c r="A310" t="s">
        <v>218</v>
      </c>
      <c r="B310">
        <v>71909</v>
      </c>
      <c r="C310">
        <v>120</v>
      </c>
    </row>
    <row r="311" spans="1:3" x14ac:dyDescent="0.25">
      <c r="A311" t="s">
        <v>218</v>
      </c>
      <c r="B311">
        <v>72903</v>
      </c>
      <c r="C311">
        <v>145</v>
      </c>
    </row>
    <row r="312" spans="1:3" x14ac:dyDescent="0.25">
      <c r="A312" t="s">
        <v>218</v>
      </c>
      <c r="B312">
        <v>72616</v>
      </c>
      <c r="C312">
        <v>114</v>
      </c>
    </row>
    <row r="313" spans="1:3" x14ac:dyDescent="0.25">
      <c r="A313" t="s">
        <v>218</v>
      </c>
      <c r="B313">
        <v>72601</v>
      </c>
      <c r="C313">
        <v>90</v>
      </c>
    </row>
    <row r="314" spans="1:3" x14ac:dyDescent="0.25">
      <c r="A314" t="s">
        <v>218</v>
      </c>
      <c r="B314">
        <v>72758</v>
      </c>
      <c r="C314">
        <v>140</v>
      </c>
    </row>
    <row r="315" spans="1:3" x14ac:dyDescent="0.25">
      <c r="A315" t="s">
        <v>218</v>
      </c>
      <c r="B315">
        <v>72761</v>
      </c>
      <c r="C315">
        <v>125</v>
      </c>
    </row>
    <row r="316" spans="1:3" x14ac:dyDescent="0.25">
      <c r="A316" t="s">
        <v>218</v>
      </c>
      <c r="B316">
        <v>71822</v>
      </c>
      <c r="C316">
        <v>85</v>
      </c>
    </row>
    <row r="317" spans="1:3" x14ac:dyDescent="0.25">
      <c r="A317" t="s">
        <v>218</v>
      </c>
      <c r="B317">
        <v>72034</v>
      </c>
      <c r="C317">
        <v>140</v>
      </c>
    </row>
    <row r="318" spans="1:3" x14ac:dyDescent="0.25">
      <c r="A318" t="s">
        <v>218</v>
      </c>
      <c r="B318">
        <v>72023</v>
      </c>
      <c r="C318">
        <v>109</v>
      </c>
    </row>
    <row r="319" spans="1:3" x14ac:dyDescent="0.25">
      <c r="A319" t="s">
        <v>218</v>
      </c>
      <c r="B319">
        <v>72040</v>
      </c>
      <c r="C319">
        <v>98</v>
      </c>
    </row>
    <row r="320" spans="1:3" x14ac:dyDescent="0.25">
      <c r="A320" t="s">
        <v>218</v>
      </c>
      <c r="B320">
        <v>72513</v>
      </c>
      <c r="C320">
        <v>100</v>
      </c>
    </row>
    <row r="321" spans="1:3" x14ac:dyDescent="0.25">
      <c r="A321" t="s">
        <v>218</v>
      </c>
      <c r="B321">
        <v>72021</v>
      </c>
      <c r="C321">
        <v>116</v>
      </c>
    </row>
    <row r="322" spans="1:3" x14ac:dyDescent="0.25">
      <c r="A322" t="s">
        <v>218</v>
      </c>
      <c r="B322">
        <v>72404</v>
      </c>
      <c r="C322">
        <v>121</v>
      </c>
    </row>
    <row r="323" spans="1:3" x14ac:dyDescent="0.25">
      <c r="A323" t="s">
        <v>218</v>
      </c>
      <c r="B323">
        <v>72560</v>
      </c>
      <c r="C323">
        <v>97</v>
      </c>
    </row>
    <row r="324" spans="1:3" x14ac:dyDescent="0.25">
      <c r="A324" t="s">
        <v>218</v>
      </c>
      <c r="B324">
        <v>72206</v>
      </c>
      <c r="C324">
        <v>140</v>
      </c>
    </row>
    <row r="325" spans="1:3" x14ac:dyDescent="0.25">
      <c r="A325" t="s">
        <v>218</v>
      </c>
      <c r="B325">
        <v>72719</v>
      </c>
      <c r="C325">
        <v>114</v>
      </c>
    </row>
    <row r="326" spans="1:3" x14ac:dyDescent="0.25">
      <c r="A326" t="s">
        <v>218</v>
      </c>
      <c r="B326">
        <v>72042</v>
      </c>
      <c r="C326">
        <v>70</v>
      </c>
    </row>
    <row r="327" spans="1:3" x14ac:dyDescent="0.25">
      <c r="A327" t="s">
        <v>218</v>
      </c>
      <c r="B327">
        <v>72501</v>
      </c>
      <c r="C327">
        <v>140</v>
      </c>
    </row>
    <row r="328" spans="1:3" x14ac:dyDescent="0.25">
      <c r="A328" t="s">
        <v>218</v>
      </c>
      <c r="B328">
        <v>72904</v>
      </c>
      <c r="C328">
        <v>115</v>
      </c>
    </row>
    <row r="329" spans="1:3" x14ac:dyDescent="0.25">
      <c r="A329" t="s">
        <v>218</v>
      </c>
      <c r="B329">
        <v>72758</v>
      </c>
      <c r="C329">
        <v>80</v>
      </c>
    </row>
    <row r="330" spans="1:3" x14ac:dyDescent="0.25">
      <c r="A330" t="s">
        <v>218</v>
      </c>
      <c r="B330">
        <v>71742</v>
      </c>
      <c r="C330">
        <v>126</v>
      </c>
    </row>
    <row r="331" spans="1:3" x14ac:dyDescent="0.25">
      <c r="A331" t="s">
        <v>218</v>
      </c>
      <c r="B331">
        <v>72118</v>
      </c>
      <c r="C331">
        <v>110</v>
      </c>
    </row>
    <row r="332" spans="1:3" x14ac:dyDescent="0.25">
      <c r="A332" t="s">
        <v>218</v>
      </c>
      <c r="B332">
        <v>71730</v>
      </c>
      <c r="C332">
        <v>122</v>
      </c>
    </row>
    <row r="333" spans="1:3" x14ac:dyDescent="0.25">
      <c r="A333" t="s">
        <v>218</v>
      </c>
      <c r="B333">
        <v>72758</v>
      </c>
      <c r="C333">
        <v>114</v>
      </c>
    </row>
    <row r="334" spans="1:3" x14ac:dyDescent="0.25">
      <c r="A334" t="s">
        <v>218</v>
      </c>
      <c r="B334">
        <v>72160</v>
      </c>
      <c r="C334">
        <v>100</v>
      </c>
    </row>
    <row r="335" spans="1:3" x14ac:dyDescent="0.25">
      <c r="A335" t="s">
        <v>218</v>
      </c>
      <c r="B335">
        <v>72046</v>
      </c>
      <c r="C335">
        <v>70</v>
      </c>
    </row>
    <row r="336" spans="1:3" x14ac:dyDescent="0.25">
      <c r="A336" t="s">
        <v>218</v>
      </c>
      <c r="B336">
        <v>72949</v>
      </c>
      <c r="C336">
        <v>135</v>
      </c>
    </row>
    <row r="337" spans="1:3" x14ac:dyDescent="0.25">
      <c r="A337" t="s">
        <v>218</v>
      </c>
      <c r="B337">
        <v>72758</v>
      </c>
      <c r="C337">
        <v>140</v>
      </c>
    </row>
    <row r="338" spans="1:3" x14ac:dyDescent="0.25">
      <c r="A338" t="s">
        <v>218</v>
      </c>
      <c r="B338">
        <v>71833</v>
      </c>
      <c r="C338">
        <v>70</v>
      </c>
    </row>
    <row r="339" spans="1:3" x14ac:dyDescent="0.25">
      <c r="A339" t="s">
        <v>218</v>
      </c>
      <c r="B339">
        <v>71655</v>
      </c>
      <c r="C339">
        <v>80</v>
      </c>
    </row>
    <row r="340" spans="1:3" x14ac:dyDescent="0.25">
      <c r="A340" t="s">
        <v>218</v>
      </c>
      <c r="B340">
        <v>71730</v>
      </c>
      <c r="C340">
        <v>106</v>
      </c>
    </row>
    <row r="341" spans="1:3" x14ac:dyDescent="0.25">
      <c r="A341" t="s">
        <v>218</v>
      </c>
      <c r="B341">
        <v>72956</v>
      </c>
      <c r="C341">
        <v>129</v>
      </c>
    </row>
    <row r="342" spans="1:3" x14ac:dyDescent="0.25">
      <c r="A342" t="s">
        <v>218</v>
      </c>
      <c r="B342">
        <v>72104</v>
      </c>
      <c r="C342">
        <v>83</v>
      </c>
    </row>
    <row r="343" spans="1:3" x14ac:dyDescent="0.25">
      <c r="A343" t="s">
        <v>218</v>
      </c>
      <c r="B343">
        <v>71913</v>
      </c>
      <c r="C343">
        <v>126</v>
      </c>
    </row>
    <row r="344" spans="1:3" x14ac:dyDescent="0.25">
      <c r="A344" t="s">
        <v>218</v>
      </c>
      <c r="B344">
        <v>71603</v>
      </c>
      <c r="C344">
        <v>177</v>
      </c>
    </row>
    <row r="345" spans="1:3" x14ac:dyDescent="0.25">
      <c r="A345" t="s">
        <v>218</v>
      </c>
      <c r="B345">
        <v>72956</v>
      </c>
      <c r="C345">
        <v>105</v>
      </c>
    </row>
    <row r="346" spans="1:3" x14ac:dyDescent="0.25">
      <c r="A346" t="s">
        <v>218</v>
      </c>
      <c r="B346">
        <v>71943</v>
      </c>
      <c r="C346">
        <v>80</v>
      </c>
    </row>
    <row r="347" spans="1:3" x14ac:dyDescent="0.25">
      <c r="A347" t="s">
        <v>218</v>
      </c>
      <c r="B347">
        <v>72316</v>
      </c>
      <c r="C347">
        <v>86</v>
      </c>
    </row>
    <row r="348" spans="1:3" x14ac:dyDescent="0.25">
      <c r="A348" t="s">
        <v>218</v>
      </c>
      <c r="B348">
        <v>71603</v>
      </c>
      <c r="C348">
        <v>94</v>
      </c>
    </row>
    <row r="349" spans="1:3" x14ac:dyDescent="0.25">
      <c r="A349" t="s">
        <v>218</v>
      </c>
      <c r="B349">
        <v>71667</v>
      </c>
      <c r="C349">
        <v>87</v>
      </c>
    </row>
    <row r="350" spans="1:3" x14ac:dyDescent="0.25">
      <c r="A350" t="s">
        <v>218</v>
      </c>
      <c r="B350">
        <v>72034</v>
      </c>
      <c r="C350">
        <v>115</v>
      </c>
    </row>
    <row r="351" spans="1:3" x14ac:dyDescent="0.25">
      <c r="A351" t="s">
        <v>218</v>
      </c>
      <c r="B351">
        <v>72205</v>
      </c>
      <c r="C351">
        <v>120</v>
      </c>
    </row>
    <row r="352" spans="1:3" x14ac:dyDescent="0.25">
      <c r="A352" t="s">
        <v>218</v>
      </c>
      <c r="B352">
        <v>71909</v>
      </c>
      <c r="C352">
        <v>50</v>
      </c>
    </row>
    <row r="353" spans="1:3" x14ac:dyDescent="0.25">
      <c r="A353" t="s">
        <v>218</v>
      </c>
      <c r="B353">
        <v>72756</v>
      </c>
      <c r="C353">
        <v>100</v>
      </c>
    </row>
    <row r="354" spans="1:3" x14ac:dyDescent="0.25">
      <c r="A354" t="s">
        <v>218</v>
      </c>
      <c r="B354">
        <v>72758</v>
      </c>
      <c r="C354">
        <v>110</v>
      </c>
    </row>
    <row r="355" spans="1:3" x14ac:dyDescent="0.25">
      <c r="A355" t="s">
        <v>218</v>
      </c>
      <c r="B355">
        <v>72223</v>
      </c>
      <c r="C355">
        <v>120</v>
      </c>
    </row>
    <row r="356" spans="1:3" x14ac:dyDescent="0.25">
      <c r="A356" t="s">
        <v>218</v>
      </c>
      <c r="B356">
        <v>72205</v>
      </c>
      <c r="C356">
        <v>70</v>
      </c>
    </row>
    <row r="357" spans="1:3" x14ac:dyDescent="0.25">
      <c r="A357" t="s">
        <v>218</v>
      </c>
      <c r="B357">
        <v>72753</v>
      </c>
      <c r="C357">
        <v>70</v>
      </c>
    </row>
    <row r="358" spans="1:3" x14ac:dyDescent="0.25">
      <c r="A358" t="s">
        <v>218</v>
      </c>
      <c r="B358">
        <v>71857</v>
      </c>
      <c r="C358">
        <v>111</v>
      </c>
    </row>
    <row r="359" spans="1:3" x14ac:dyDescent="0.25">
      <c r="A359" t="s">
        <v>218</v>
      </c>
      <c r="B359">
        <v>72714</v>
      </c>
      <c r="C359">
        <v>102</v>
      </c>
    </row>
    <row r="360" spans="1:3" x14ac:dyDescent="0.25">
      <c r="A360" t="s">
        <v>218</v>
      </c>
      <c r="B360">
        <v>72764</v>
      </c>
      <c r="C360">
        <v>102</v>
      </c>
    </row>
    <row r="361" spans="1:3" x14ac:dyDescent="0.25">
      <c r="A361" t="s">
        <v>218</v>
      </c>
      <c r="B361">
        <v>72223</v>
      </c>
      <c r="C361">
        <v>110</v>
      </c>
    </row>
    <row r="362" spans="1:3" x14ac:dyDescent="0.25">
      <c r="A362" t="s">
        <v>218</v>
      </c>
      <c r="B362">
        <v>72432</v>
      </c>
      <c r="C362">
        <v>80</v>
      </c>
    </row>
    <row r="363" spans="1:3" x14ac:dyDescent="0.25">
      <c r="A363" t="s">
        <v>218</v>
      </c>
      <c r="B363">
        <v>72396</v>
      </c>
      <c r="C363">
        <v>100</v>
      </c>
    </row>
    <row r="364" spans="1:3" x14ac:dyDescent="0.25">
      <c r="A364" t="s">
        <v>218</v>
      </c>
      <c r="B364">
        <v>71730</v>
      </c>
      <c r="C364">
        <v>108</v>
      </c>
    </row>
    <row r="365" spans="1:3" x14ac:dyDescent="0.25">
      <c r="A365" t="s">
        <v>218</v>
      </c>
      <c r="B365">
        <v>72923</v>
      </c>
      <c r="C365">
        <v>122</v>
      </c>
    </row>
    <row r="366" spans="1:3" x14ac:dyDescent="0.25">
      <c r="A366" t="s">
        <v>218</v>
      </c>
      <c r="B366">
        <v>72204</v>
      </c>
      <c r="C366">
        <v>118</v>
      </c>
    </row>
    <row r="367" spans="1:3" x14ac:dyDescent="0.25">
      <c r="A367" t="s">
        <v>218</v>
      </c>
      <c r="B367">
        <v>72437</v>
      </c>
      <c r="C367">
        <v>75</v>
      </c>
    </row>
    <row r="368" spans="1:3" x14ac:dyDescent="0.25">
      <c r="A368" t="s">
        <v>218</v>
      </c>
      <c r="B368">
        <v>72653</v>
      </c>
      <c r="C368">
        <v>70</v>
      </c>
    </row>
    <row r="369" spans="1:3" x14ac:dyDescent="0.25">
      <c r="A369" t="s">
        <v>218</v>
      </c>
      <c r="B369">
        <v>72076</v>
      </c>
      <c r="C369">
        <v>120</v>
      </c>
    </row>
    <row r="370" spans="1:3" x14ac:dyDescent="0.25">
      <c r="A370" t="s">
        <v>218</v>
      </c>
      <c r="B370">
        <v>72205</v>
      </c>
      <c r="C370">
        <v>143</v>
      </c>
    </row>
    <row r="371" spans="1:3" x14ac:dyDescent="0.25">
      <c r="A371" t="s">
        <v>218</v>
      </c>
      <c r="B371">
        <v>72110</v>
      </c>
      <c r="C371">
        <v>88</v>
      </c>
    </row>
    <row r="372" spans="1:3" x14ac:dyDescent="0.25">
      <c r="A372" t="s">
        <v>218</v>
      </c>
      <c r="B372">
        <v>71655</v>
      </c>
      <c r="C372">
        <v>122</v>
      </c>
    </row>
    <row r="373" spans="1:3" x14ac:dyDescent="0.25">
      <c r="A373" t="s">
        <v>218</v>
      </c>
      <c r="B373">
        <v>72342</v>
      </c>
      <c r="C373">
        <v>100</v>
      </c>
    </row>
    <row r="374" spans="1:3" x14ac:dyDescent="0.25">
      <c r="A374" t="s">
        <v>218</v>
      </c>
      <c r="B374">
        <v>72031</v>
      </c>
      <c r="C374">
        <v>118</v>
      </c>
    </row>
    <row r="375" spans="1:3" x14ac:dyDescent="0.25">
      <c r="A375" t="s">
        <v>218</v>
      </c>
      <c r="B375">
        <v>72823</v>
      </c>
      <c r="C375">
        <v>90</v>
      </c>
    </row>
    <row r="376" spans="1:3" x14ac:dyDescent="0.25">
      <c r="A376" t="s">
        <v>218</v>
      </c>
      <c r="B376">
        <v>72543</v>
      </c>
      <c r="C376">
        <v>122</v>
      </c>
    </row>
    <row r="377" spans="1:3" x14ac:dyDescent="0.25">
      <c r="A377" t="s">
        <v>218</v>
      </c>
      <c r="B377">
        <v>72015</v>
      </c>
      <c r="C377">
        <v>290</v>
      </c>
    </row>
    <row r="378" spans="1:3" x14ac:dyDescent="0.25">
      <c r="A378" t="s">
        <v>218</v>
      </c>
      <c r="B378">
        <v>72023</v>
      </c>
      <c r="C378">
        <v>80</v>
      </c>
    </row>
    <row r="379" spans="1:3" x14ac:dyDescent="0.25">
      <c r="A379" t="s">
        <v>218</v>
      </c>
      <c r="B379">
        <v>71603</v>
      </c>
      <c r="C379">
        <v>103</v>
      </c>
    </row>
    <row r="380" spans="1:3" x14ac:dyDescent="0.25">
      <c r="A380" t="s">
        <v>218</v>
      </c>
      <c r="B380">
        <v>71603</v>
      </c>
      <c r="C380">
        <v>126</v>
      </c>
    </row>
    <row r="381" spans="1:3" x14ac:dyDescent="0.25">
      <c r="A381" t="s">
        <v>218</v>
      </c>
      <c r="B381">
        <v>72104</v>
      </c>
      <c r="C381">
        <v>95</v>
      </c>
    </row>
    <row r="382" spans="1:3" x14ac:dyDescent="0.25">
      <c r="A382" t="s">
        <v>218</v>
      </c>
      <c r="B382">
        <v>71602</v>
      </c>
      <c r="C382">
        <v>120</v>
      </c>
    </row>
    <row r="383" spans="1:3" x14ac:dyDescent="0.25">
      <c r="A383" t="s">
        <v>218</v>
      </c>
      <c r="B383">
        <v>72015</v>
      </c>
      <c r="C383">
        <v>101</v>
      </c>
    </row>
    <row r="384" spans="1:3" x14ac:dyDescent="0.25">
      <c r="A384" t="s">
        <v>218</v>
      </c>
      <c r="B384">
        <v>72933</v>
      </c>
      <c r="C384">
        <v>102</v>
      </c>
    </row>
    <row r="385" spans="1:3" x14ac:dyDescent="0.25">
      <c r="A385" t="s">
        <v>218</v>
      </c>
      <c r="B385">
        <v>72834</v>
      </c>
      <c r="C385">
        <v>110</v>
      </c>
    </row>
    <row r="386" spans="1:3" x14ac:dyDescent="0.25">
      <c r="A386" t="s">
        <v>218</v>
      </c>
      <c r="B386">
        <v>72650</v>
      </c>
      <c r="C386">
        <v>78</v>
      </c>
    </row>
    <row r="387" spans="1:3" x14ac:dyDescent="0.25">
      <c r="A387" t="s">
        <v>218</v>
      </c>
      <c r="B387">
        <v>72034</v>
      </c>
      <c r="C387">
        <v>105</v>
      </c>
    </row>
    <row r="388" spans="1:3" x14ac:dyDescent="0.25">
      <c r="A388" t="s">
        <v>218</v>
      </c>
      <c r="B388">
        <v>72908</v>
      </c>
      <c r="C388">
        <v>102</v>
      </c>
    </row>
    <row r="389" spans="1:3" x14ac:dyDescent="0.25">
      <c r="A389" t="s">
        <v>218</v>
      </c>
      <c r="B389">
        <v>71654</v>
      </c>
      <c r="C389">
        <v>119</v>
      </c>
    </row>
    <row r="390" spans="1:3" x14ac:dyDescent="0.25">
      <c r="A390" t="s">
        <v>218</v>
      </c>
      <c r="B390">
        <v>71860</v>
      </c>
      <c r="C390">
        <v>94</v>
      </c>
    </row>
    <row r="391" spans="1:3" x14ac:dyDescent="0.25">
      <c r="A391" t="s">
        <v>218</v>
      </c>
      <c r="B391">
        <v>71901</v>
      </c>
      <c r="C391">
        <v>110</v>
      </c>
    </row>
    <row r="392" spans="1:3" x14ac:dyDescent="0.25">
      <c r="A392" t="s">
        <v>218</v>
      </c>
      <c r="B392">
        <v>71901</v>
      </c>
      <c r="C392">
        <v>152</v>
      </c>
    </row>
    <row r="393" spans="1:3" x14ac:dyDescent="0.25">
      <c r="A393" t="s">
        <v>218</v>
      </c>
      <c r="B393">
        <v>72801</v>
      </c>
      <c r="C393">
        <v>122</v>
      </c>
    </row>
    <row r="394" spans="1:3" x14ac:dyDescent="0.25">
      <c r="A394" t="s">
        <v>218</v>
      </c>
      <c r="B394">
        <v>72472</v>
      </c>
      <c r="C394">
        <v>77</v>
      </c>
    </row>
    <row r="395" spans="1:3" x14ac:dyDescent="0.25">
      <c r="A395" t="s">
        <v>218</v>
      </c>
      <c r="B395">
        <v>72116</v>
      </c>
      <c r="C395">
        <v>85</v>
      </c>
    </row>
    <row r="396" spans="1:3" x14ac:dyDescent="0.25">
      <c r="A396" t="s">
        <v>218</v>
      </c>
      <c r="B396">
        <v>72601</v>
      </c>
      <c r="C396">
        <v>154</v>
      </c>
    </row>
    <row r="397" spans="1:3" x14ac:dyDescent="0.25">
      <c r="A397" t="s">
        <v>218</v>
      </c>
      <c r="B397">
        <v>71667</v>
      </c>
      <c r="C397">
        <v>95</v>
      </c>
    </row>
    <row r="398" spans="1:3" x14ac:dyDescent="0.25">
      <c r="A398" t="s">
        <v>218</v>
      </c>
      <c r="B398">
        <v>72012</v>
      </c>
      <c r="C398">
        <v>105</v>
      </c>
    </row>
    <row r="399" spans="1:3" x14ac:dyDescent="0.25">
      <c r="A399" t="s">
        <v>218</v>
      </c>
      <c r="B399">
        <v>71653</v>
      </c>
      <c r="C399">
        <v>102</v>
      </c>
    </row>
    <row r="400" spans="1:3" x14ac:dyDescent="0.25">
      <c r="A400" t="s">
        <v>218</v>
      </c>
      <c r="B400">
        <v>72601</v>
      </c>
      <c r="C400">
        <v>103</v>
      </c>
    </row>
    <row r="401" spans="1:3" x14ac:dyDescent="0.25">
      <c r="A401" t="s">
        <v>218</v>
      </c>
      <c r="B401">
        <v>72764</v>
      </c>
      <c r="C401">
        <v>70</v>
      </c>
    </row>
    <row r="402" spans="1:3" x14ac:dyDescent="0.25">
      <c r="A402" t="s">
        <v>218</v>
      </c>
      <c r="B402">
        <v>72205</v>
      </c>
      <c r="C402">
        <v>120</v>
      </c>
    </row>
    <row r="403" spans="1:3" x14ac:dyDescent="0.25">
      <c r="A403" t="s">
        <v>218</v>
      </c>
      <c r="B403">
        <v>72927</v>
      </c>
      <c r="C403">
        <v>120</v>
      </c>
    </row>
    <row r="404" spans="1:3" x14ac:dyDescent="0.25">
      <c r="A404" t="s">
        <v>218</v>
      </c>
      <c r="B404">
        <v>72653</v>
      </c>
      <c r="C404">
        <v>140</v>
      </c>
    </row>
    <row r="405" spans="1:3" x14ac:dyDescent="0.25">
      <c r="A405" t="s">
        <v>218</v>
      </c>
      <c r="B405">
        <v>71701</v>
      </c>
      <c r="C405">
        <v>69</v>
      </c>
    </row>
    <row r="406" spans="1:3" x14ac:dyDescent="0.25">
      <c r="A406" t="s">
        <v>218</v>
      </c>
      <c r="B406">
        <v>72461</v>
      </c>
      <c r="C406">
        <v>70</v>
      </c>
    </row>
    <row r="407" spans="1:3" x14ac:dyDescent="0.25">
      <c r="A407" t="s">
        <v>218</v>
      </c>
      <c r="B407">
        <v>71854</v>
      </c>
      <c r="C407">
        <v>115</v>
      </c>
    </row>
    <row r="408" spans="1:3" x14ac:dyDescent="0.25">
      <c r="A408" t="s">
        <v>218</v>
      </c>
      <c r="B408">
        <v>72202</v>
      </c>
      <c r="C408">
        <v>120</v>
      </c>
    </row>
    <row r="409" spans="1:3" x14ac:dyDescent="0.25">
      <c r="A409" t="s">
        <v>218</v>
      </c>
      <c r="B409">
        <v>72715</v>
      </c>
      <c r="C409">
        <v>90</v>
      </c>
    </row>
    <row r="410" spans="1:3" x14ac:dyDescent="0.25">
      <c r="A410" t="s">
        <v>218</v>
      </c>
      <c r="B410">
        <v>72204</v>
      </c>
      <c r="C410">
        <v>139</v>
      </c>
    </row>
    <row r="411" spans="1:3" x14ac:dyDescent="0.25">
      <c r="A411" t="s">
        <v>218</v>
      </c>
      <c r="B411">
        <v>72762</v>
      </c>
      <c r="C411">
        <v>140</v>
      </c>
    </row>
    <row r="412" spans="1:3" x14ac:dyDescent="0.25">
      <c r="A412" t="s">
        <v>218</v>
      </c>
      <c r="B412">
        <v>72513</v>
      </c>
      <c r="C412">
        <v>105</v>
      </c>
    </row>
    <row r="413" spans="1:3" x14ac:dyDescent="0.25">
      <c r="A413" t="s">
        <v>218</v>
      </c>
      <c r="B413">
        <v>72023</v>
      </c>
      <c r="C413">
        <v>89</v>
      </c>
    </row>
    <row r="414" spans="1:3" x14ac:dyDescent="0.25">
      <c r="A414" t="s">
        <v>218</v>
      </c>
      <c r="B414">
        <v>71635</v>
      </c>
      <c r="C414">
        <v>76</v>
      </c>
    </row>
    <row r="415" spans="1:3" x14ac:dyDescent="0.25">
      <c r="A415" t="s">
        <v>218</v>
      </c>
      <c r="B415">
        <v>72112</v>
      </c>
      <c r="C415">
        <v>130</v>
      </c>
    </row>
    <row r="416" spans="1:3" x14ac:dyDescent="0.25">
      <c r="A416" t="s">
        <v>218</v>
      </c>
      <c r="B416">
        <v>72126</v>
      </c>
      <c r="C416">
        <v>95</v>
      </c>
    </row>
    <row r="417" spans="1:3" x14ac:dyDescent="0.25">
      <c r="A417" t="s">
        <v>218</v>
      </c>
      <c r="B417">
        <v>71957</v>
      </c>
      <c r="C417">
        <v>112</v>
      </c>
    </row>
    <row r="418" spans="1:3" x14ac:dyDescent="0.25">
      <c r="A418" t="s">
        <v>218</v>
      </c>
      <c r="B418">
        <v>72764</v>
      </c>
      <c r="C418">
        <v>80</v>
      </c>
    </row>
    <row r="419" spans="1:3" x14ac:dyDescent="0.25">
      <c r="A419" t="s">
        <v>218</v>
      </c>
      <c r="B419">
        <v>72958</v>
      </c>
      <c r="C419">
        <v>105</v>
      </c>
    </row>
    <row r="420" spans="1:3" x14ac:dyDescent="0.25">
      <c r="A420" t="s">
        <v>218</v>
      </c>
      <c r="B420">
        <v>72472</v>
      </c>
      <c r="C420">
        <v>77</v>
      </c>
    </row>
    <row r="421" spans="1:3" x14ac:dyDescent="0.25">
      <c r="A421" t="s">
        <v>218</v>
      </c>
      <c r="B421">
        <v>72833</v>
      </c>
      <c r="C421">
        <v>105</v>
      </c>
    </row>
    <row r="422" spans="1:3" x14ac:dyDescent="0.25">
      <c r="A422" t="s">
        <v>218</v>
      </c>
      <c r="B422">
        <v>71923</v>
      </c>
      <c r="C422">
        <v>112</v>
      </c>
    </row>
    <row r="423" spans="1:3" x14ac:dyDescent="0.25">
      <c r="A423" t="s">
        <v>218</v>
      </c>
      <c r="B423">
        <v>72081</v>
      </c>
      <c r="C423">
        <v>154</v>
      </c>
    </row>
    <row r="424" spans="1:3" x14ac:dyDescent="0.25">
      <c r="A424" t="s">
        <v>218</v>
      </c>
      <c r="B424">
        <v>72360</v>
      </c>
      <c r="C424">
        <v>80</v>
      </c>
    </row>
    <row r="425" spans="1:3" x14ac:dyDescent="0.25">
      <c r="A425" t="s">
        <v>218</v>
      </c>
      <c r="B425">
        <v>72033</v>
      </c>
      <c r="C425">
        <v>112</v>
      </c>
    </row>
    <row r="426" spans="1:3" x14ac:dyDescent="0.25">
      <c r="A426" t="s">
        <v>218</v>
      </c>
      <c r="B426">
        <v>72086</v>
      </c>
      <c r="C426">
        <v>141</v>
      </c>
    </row>
    <row r="427" spans="1:3" x14ac:dyDescent="0.25">
      <c r="A427" t="s">
        <v>218</v>
      </c>
      <c r="B427">
        <v>72576</v>
      </c>
      <c r="C427">
        <v>84</v>
      </c>
    </row>
    <row r="428" spans="1:3" x14ac:dyDescent="0.25">
      <c r="A428" t="s">
        <v>218</v>
      </c>
      <c r="B428">
        <v>72703</v>
      </c>
      <c r="C428">
        <v>140</v>
      </c>
    </row>
    <row r="429" spans="1:3" x14ac:dyDescent="0.25">
      <c r="A429" t="s">
        <v>218</v>
      </c>
      <c r="B429">
        <v>72519</v>
      </c>
      <c r="C429">
        <v>70</v>
      </c>
    </row>
    <row r="430" spans="1:3" x14ac:dyDescent="0.25">
      <c r="A430" t="s">
        <v>218</v>
      </c>
      <c r="B430">
        <v>71665</v>
      </c>
      <c r="C430">
        <v>75</v>
      </c>
    </row>
    <row r="431" spans="1:3" x14ac:dyDescent="0.25">
      <c r="A431" t="s">
        <v>218</v>
      </c>
      <c r="B431">
        <v>72086</v>
      </c>
      <c r="C431">
        <v>80</v>
      </c>
    </row>
    <row r="432" spans="1:3" x14ac:dyDescent="0.25">
      <c r="A432" t="s">
        <v>218</v>
      </c>
      <c r="B432">
        <v>71953</v>
      </c>
      <c r="C432">
        <v>115</v>
      </c>
    </row>
    <row r="433" spans="1:3" x14ac:dyDescent="0.25">
      <c r="A433" t="s">
        <v>218</v>
      </c>
      <c r="B433">
        <v>72422</v>
      </c>
      <c r="C433">
        <v>84</v>
      </c>
    </row>
    <row r="434" spans="1:3" x14ac:dyDescent="0.25">
      <c r="A434" t="s">
        <v>218</v>
      </c>
      <c r="B434">
        <v>72447</v>
      </c>
      <c r="C434">
        <v>86</v>
      </c>
    </row>
    <row r="435" spans="1:3" x14ac:dyDescent="0.25">
      <c r="A435" t="s">
        <v>218</v>
      </c>
      <c r="B435">
        <v>72370</v>
      </c>
      <c r="C435">
        <v>115</v>
      </c>
    </row>
    <row r="436" spans="1:3" x14ac:dyDescent="0.25">
      <c r="A436" t="s">
        <v>218</v>
      </c>
      <c r="B436">
        <v>71923</v>
      </c>
      <c r="C436">
        <v>100</v>
      </c>
    </row>
    <row r="437" spans="1:3" x14ac:dyDescent="0.25">
      <c r="A437" t="s">
        <v>218</v>
      </c>
      <c r="B437">
        <v>71901</v>
      </c>
      <c r="C437">
        <v>95</v>
      </c>
    </row>
    <row r="438" spans="1:3" x14ac:dyDescent="0.25">
      <c r="A438" t="s">
        <v>218</v>
      </c>
      <c r="B438">
        <v>71701</v>
      </c>
      <c r="C438">
        <v>104</v>
      </c>
    </row>
    <row r="439" spans="1:3" x14ac:dyDescent="0.25">
      <c r="A439" t="s">
        <v>218</v>
      </c>
      <c r="B439">
        <v>71958</v>
      </c>
      <c r="C439">
        <v>66</v>
      </c>
    </row>
    <row r="440" spans="1:3" x14ac:dyDescent="0.25">
      <c r="A440" t="s">
        <v>218</v>
      </c>
      <c r="B440">
        <v>72301</v>
      </c>
      <c r="C440">
        <v>119</v>
      </c>
    </row>
    <row r="441" spans="1:3" x14ac:dyDescent="0.25">
      <c r="A441" t="s">
        <v>218</v>
      </c>
      <c r="B441">
        <v>72801</v>
      </c>
      <c r="C441">
        <v>100</v>
      </c>
    </row>
    <row r="442" spans="1:3" x14ac:dyDescent="0.25">
      <c r="A442" t="s">
        <v>218</v>
      </c>
      <c r="B442">
        <v>72634</v>
      </c>
      <c r="C442">
        <v>80</v>
      </c>
    </row>
    <row r="443" spans="1:3" x14ac:dyDescent="0.25">
      <c r="A443" t="s">
        <v>218</v>
      </c>
      <c r="B443">
        <v>72212</v>
      </c>
      <c r="C443">
        <v>97</v>
      </c>
    </row>
    <row r="444" spans="1:3" x14ac:dyDescent="0.25">
      <c r="A444" t="s">
        <v>218</v>
      </c>
      <c r="B444">
        <v>72712</v>
      </c>
      <c r="C444">
        <v>98</v>
      </c>
    </row>
    <row r="445" spans="1:3" x14ac:dyDescent="0.25">
      <c r="A445" t="s">
        <v>218</v>
      </c>
      <c r="B445">
        <v>72301</v>
      </c>
      <c r="C445">
        <v>155</v>
      </c>
    </row>
    <row r="446" spans="1:3" x14ac:dyDescent="0.25">
      <c r="A446" t="s">
        <v>218</v>
      </c>
      <c r="B446">
        <v>71854</v>
      </c>
      <c r="C446">
        <v>111</v>
      </c>
    </row>
    <row r="447" spans="1:3" x14ac:dyDescent="0.25">
      <c r="A447" t="s">
        <v>218</v>
      </c>
      <c r="B447">
        <v>72396</v>
      </c>
      <c r="C447">
        <v>100</v>
      </c>
    </row>
    <row r="448" spans="1:3" x14ac:dyDescent="0.25">
      <c r="A448" t="s">
        <v>218</v>
      </c>
      <c r="B448">
        <v>72521</v>
      </c>
      <c r="C448">
        <v>90</v>
      </c>
    </row>
    <row r="449" spans="1:3" x14ac:dyDescent="0.25">
      <c r="A449" t="s">
        <v>218</v>
      </c>
      <c r="B449">
        <v>71852</v>
      </c>
      <c r="C449">
        <v>78</v>
      </c>
    </row>
    <row r="450" spans="1:3" x14ac:dyDescent="0.25">
      <c r="A450" t="s">
        <v>218</v>
      </c>
      <c r="B450">
        <v>72022</v>
      </c>
      <c r="C450">
        <v>116</v>
      </c>
    </row>
    <row r="451" spans="1:3" x14ac:dyDescent="0.25">
      <c r="A451" t="s">
        <v>218</v>
      </c>
      <c r="B451">
        <v>71861</v>
      </c>
      <c r="C451">
        <v>70</v>
      </c>
    </row>
    <row r="452" spans="1:3" x14ac:dyDescent="0.25">
      <c r="A452" t="s">
        <v>218</v>
      </c>
      <c r="B452">
        <v>72112</v>
      </c>
      <c r="C452">
        <v>120</v>
      </c>
    </row>
    <row r="453" spans="1:3" x14ac:dyDescent="0.25">
      <c r="A453" t="s">
        <v>218</v>
      </c>
      <c r="B453">
        <v>71671</v>
      </c>
      <c r="C453">
        <v>140</v>
      </c>
    </row>
    <row r="454" spans="1:3" x14ac:dyDescent="0.25">
      <c r="A454" t="s">
        <v>218</v>
      </c>
      <c r="B454">
        <v>72104</v>
      </c>
      <c r="C454">
        <v>100</v>
      </c>
    </row>
    <row r="455" spans="1:3" x14ac:dyDescent="0.25">
      <c r="A455" t="s">
        <v>218</v>
      </c>
      <c r="B455">
        <v>72143</v>
      </c>
      <c r="C455">
        <v>245</v>
      </c>
    </row>
    <row r="456" spans="1:3" x14ac:dyDescent="0.25">
      <c r="A456" t="s">
        <v>218</v>
      </c>
      <c r="B456">
        <v>72501</v>
      </c>
      <c r="C456">
        <v>110</v>
      </c>
    </row>
    <row r="457" spans="1:3" x14ac:dyDescent="0.25">
      <c r="A457" t="s">
        <v>218</v>
      </c>
      <c r="B457">
        <v>72830</v>
      </c>
      <c r="C457">
        <v>140</v>
      </c>
    </row>
    <row r="458" spans="1:3" x14ac:dyDescent="0.25">
      <c r="A458" t="s">
        <v>218</v>
      </c>
      <c r="B458">
        <v>72703</v>
      </c>
      <c r="C458">
        <v>87</v>
      </c>
    </row>
    <row r="459" spans="1:3" x14ac:dyDescent="0.25">
      <c r="A459" t="s">
        <v>218</v>
      </c>
      <c r="B459">
        <v>72801</v>
      </c>
      <c r="C459">
        <v>124</v>
      </c>
    </row>
    <row r="460" spans="1:3" x14ac:dyDescent="0.25">
      <c r="A460" t="s">
        <v>218</v>
      </c>
      <c r="B460">
        <v>72450</v>
      </c>
      <c r="C460">
        <v>143</v>
      </c>
    </row>
    <row r="461" spans="1:3" x14ac:dyDescent="0.25">
      <c r="A461" t="s">
        <v>218</v>
      </c>
      <c r="B461">
        <v>71753</v>
      </c>
      <c r="C461">
        <v>135</v>
      </c>
    </row>
    <row r="462" spans="1:3" x14ac:dyDescent="0.25">
      <c r="A462" t="s">
        <v>218</v>
      </c>
      <c r="B462">
        <v>72205</v>
      </c>
      <c r="C462">
        <v>154</v>
      </c>
    </row>
    <row r="463" spans="1:3" x14ac:dyDescent="0.25">
      <c r="A463" t="s">
        <v>218</v>
      </c>
      <c r="B463">
        <v>72903</v>
      </c>
      <c r="C463">
        <v>157</v>
      </c>
    </row>
    <row r="464" spans="1:3" x14ac:dyDescent="0.25">
      <c r="A464" t="s">
        <v>218</v>
      </c>
      <c r="B464">
        <v>72632</v>
      </c>
      <c r="C464">
        <v>100</v>
      </c>
    </row>
    <row r="465" spans="1:3" x14ac:dyDescent="0.25">
      <c r="A465" t="s">
        <v>218</v>
      </c>
      <c r="B465">
        <v>72143</v>
      </c>
      <c r="C465">
        <v>138</v>
      </c>
    </row>
    <row r="466" spans="1:3" x14ac:dyDescent="0.25">
      <c r="A466" t="s">
        <v>218</v>
      </c>
      <c r="B466">
        <v>72556</v>
      </c>
      <c r="C466">
        <v>86</v>
      </c>
    </row>
    <row r="467" spans="1:3" x14ac:dyDescent="0.25">
      <c r="A467" t="s">
        <v>218</v>
      </c>
      <c r="B467">
        <v>72114</v>
      </c>
      <c r="C467">
        <v>96</v>
      </c>
    </row>
    <row r="468" spans="1:3" x14ac:dyDescent="0.25">
      <c r="A468" t="s">
        <v>218</v>
      </c>
      <c r="B468">
        <v>72855</v>
      </c>
      <c r="C468">
        <v>140</v>
      </c>
    </row>
    <row r="469" spans="1:3" x14ac:dyDescent="0.25">
      <c r="A469" t="s">
        <v>218</v>
      </c>
      <c r="B469">
        <v>72205</v>
      </c>
      <c r="C469">
        <v>140</v>
      </c>
    </row>
    <row r="470" spans="1:3" x14ac:dyDescent="0.25">
      <c r="A470" t="s">
        <v>218</v>
      </c>
      <c r="B470">
        <v>72058</v>
      </c>
      <c r="C470">
        <v>84</v>
      </c>
    </row>
    <row r="471" spans="1:3" x14ac:dyDescent="0.25">
      <c r="A471" t="s">
        <v>218</v>
      </c>
      <c r="B471">
        <v>72762</v>
      </c>
      <c r="C471">
        <v>140</v>
      </c>
    </row>
    <row r="472" spans="1:3" x14ac:dyDescent="0.25">
      <c r="A472" t="s">
        <v>218</v>
      </c>
      <c r="B472">
        <v>72022</v>
      </c>
      <c r="C472">
        <v>116</v>
      </c>
    </row>
    <row r="473" spans="1:3" x14ac:dyDescent="0.25">
      <c r="A473" t="s">
        <v>218</v>
      </c>
      <c r="B473">
        <v>71913</v>
      </c>
      <c r="C473">
        <v>84</v>
      </c>
    </row>
    <row r="474" spans="1:3" x14ac:dyDescent="0.25">
      <c r="A474" t="s">
        <v>218</v>
      </c>
      <c r="B474">
        <v>72034</v>
      </c>
      <c r="C474">
        <v>104</v>
      </c>
    </row>
    <row r="475" spans="1:3" x14ac:dyDescent="0.25">
      <c r="A475" t="s">
        <v>218</v>
      </c>
      <c r="B475">
        <v>72064</v>
      </c>
      <c r="C475">
        <v>70</v>
      </c>
    </row>
    <row r="476" spans="1:3" x14ac:dyDescent="0.25">
      <c r="A476" t="s">
        <v>219</v>
      </c>
      <c r="B476">
        <v>85029</v>
      </c>
      <c r="C476">
        <v>68</v>
      </c>
    </row>
    <row r="477" spans="1:3" x14ac:dyDescent="0.25">
      <c r="A477" t="s">
        <v>219</v>
      </c>
      <c r="B477">
        <v>85205</v>
      </c>
      <c r="C477">
        <v>38</v>
      </c>
    </row>
    <row r="478" spans="1:3" x14ac:dyDescent="0.25">
      <c r="A478" t="s">
        <v>219</v>
      </c>
      <c r="B478">
        <v>85378</v>
      </c>
      <c r="C478">
        <v>58</v>
      </c>
    </row>
    <row r="479" spans="1:3" x14ac:dyDescent="0.25">
      <c r="A479" t="s">
        <v>219</v>
      </c>
      <c r="B479">
        <v>85381</v>
      </c>
      <c r="C479">
        <v>57</v>
      </c>
    </row>
    <row r="480" spans="1:3" x14ac:dyDescent="0.25">
      <c r="A480" t="s">
        <v>219</v>
      </c>
      <c r="B480">
        <v>85008</v>
      </c>
      <c r="C480">
        <v>108</v>
      </c>
    </row>
    <row r="481" spans="1:3" x14ac:dyDescent="0.25">
      <c r="A481" t="s">
        <v>219</v>
      </c>
      <c r="B481">
        <v>85345</v>
      </c>
      <c r="C481">
        <v>228</v>
      </c>
    </row>
    <row r="482" spans="1:3" x14ac:dyDescent="0.25">
      <c r="A482" t="s">
        <v>219</v>
      </c>
      <c r="B482">
        <v>86406</v>
      </c>
      <c r="C482">
        <v>118</v>
      </c>
    </row>
    <row r="483" spans="1:3" x14ac:dyDescent="0.25">
      <c r="A483" t="s">
        <v>219</v>
      </c>
      <c r="B483">
        <v>85032</v>
      </c>
      <c r="C483">
        <v>210</v>
      </c>
    </row>
    <row r="484" spans="1:3" x14ac:dyDescent="0.25">
      <c r="A484" t="s">
        <v>219</v>
      </c>
      <c r="B484">
        <v>85020</v>
      </c>
      <c r="C484">
        <v>64</v>
      </c>
    </row>
    <row r="485" spans="1:3" x14ac:dyDescent="0.25">
      <c r="A485" t="s">
        <v>219</v>
      </c>
      <c r="B485">
        <v>85713</v>
      </c>
      <c r="C485">
        <v>120</v>
      </c>
    </row>
    <row r="486" spans="1:3" x14ac:dyDescent="0.25">
      <c r="A486" t="s">
        <v>219</v>
      </c>
      <c r="B486">
        <v>85301</v>
      </c>
      <c r="C486">
        <v>170</v>
      </c>
    </row>
    <row r="487" spans="1:3" x14ac:dyDescent="0.25">
      <c r="A487" t="s">
        <v>219</v>
      </c>
      <c r="B487">
        <v>85006</v>
      </c>
      <c r="C487">
        <v>120</v>
      </c>
    </row>
    <row r="488" spans="1:3" x14ac:dyDescent="0.25">
      <c r="A488" t="s">
        <v>219</v>
      </c>
      <c r="B488">
        <v>85308</v>
      </c>
      <c r="C488">
        <v>96</v>
      </c>
    </row>
    <row r="489" spans="1:3" x14ac:dyDescent="0.25">
      <c r="A489" t="s">
        <v>219</v>
      </c>
      <c r="B489">
        <v>85382</v>
      </c>
      <c r="C489">
        <v>70</v>
      </c>
    </row>
    <row r="490" spans="1:3" x14ac:dyDescent="0.25">
      <c r="A490" t="s">
        <v>219</v>
      </c>
      <c r="B490">
        <v>86322</v>
      </c>
      <c r="C490">
        <v>58</v>
      </c>
    </row>
    <row r="491" spans="1:3" x14ac:dyDescent="0.25">
      <c r="A491" t="s">
        <v>219</v>
      </c>
      <c r="B491">
        <v>85363</v>
      </c>
      <c r="C491">
        <v>128</v>
      </c>
    </row>
    <row r="492" spans="1:3" x14ac:dyDescent="0.25">
      <c r="A492" t="s">
        <v>219</v>
      </c>
      <c r="B492">
        <v>85546</v>
      </c>
      <c r="C492">
        <v>106</v>
      </c>
    </row>
    <row r="493" spans="1:3" x14ac:dyDescent="0.25">
      <c r="A493" t="s">
        <v>219</v>
      </c>
      <c r="B493">
        <v>85032</v>
      </c>
      <c r="C493">
        <v>130</v>
      </c>
    </row>
    <row r="494" spans="1:3" x14ac:dyDescent="0.25">
      <c r="A494" t="s">
        <v>219</v>
      </c>
      <c r="B494">
        <v>85718</v>
      </c>
      <c r="C494">
        <v>66</v>
      </c>
    </row>
    <row r="495" spans="1:3" x14ac:dyDescent="0.25">
      <c r="A495" t="s">
        <v>219</v>
      </c>
      <c r="B495">
        <v>85122</v>
      </c>
      <c r="C495">
        <v>134</v>
      </c>
    </row>
    <row r="496" spans="1:3" x14ac:dyDescent="0.25">
      <c r="A496" t="s">
        <v>219</v>
      </c>
      <c r="B496">
        <v>86406</v>
      </c>
      <c r="C496">
        <v>104</v>
      </c>
    </row>
    <row r="497" spans="1:3" x14ac:dyDescent="0.25">
      <c r="A497" t="s">
        <v>219</v>
      </c>
      <c r="B497">
        <v>85381</v>
      </c>
      <c r="C497">
        <v>111</v>
      </c>
    </row>
    <row r="498" spans="1:3" x14ac:dyDescent="0.25">
      <c r="A498" t="s">
        <v>219</v>
      </c>
      <c r="B498">
        <v>85120</v>
      </c>
      <c r="C498">
        <v>190</v>
      </c>
    </row>
    <row r="499" spans="1:3" x14ac:dyDescent="0.25">
      <c r="A499" t="s">
        <v>219</v>
      </c>
      <c r="B499">
        <v>85607</v>
      </c>
      <c r="C499">
        <v>60</v>
      </c>
    </row>
    <row r="500" spans="1:3" x14ac:dyDescent="0.25">
      <c r="A500" t="s">
        <v>219</v>
      </c>
      <c r="B500">
        <v>85206</v>
      </c>
      <c r="C500">
        <v>180</v>
      </c>
    </row>
    <row r="501" spans="1:3" x14ac:dyDescent="0.25">
      <c r="A501" t="s">
        <v>219</v>
      </c>
      <c r="B501">
        <v>85718</v>
      </c>
      <c r="C501">
        <v>118</v>
      </c>
    </row>
    <row r="502" spans="1:3" x14ac:dyDescent="0.25">
      <c r="A502" t="s">
        <v>219</v>
      </c>
      <c r="B502">
        <v>85251</v>
      </c>
      <c r="C502">
        <v>108</v>
      </c>
    </row>
    <row r="503" spans="1:3" x14ac:dyDescent="0.25">
      <c r="A503" t="s">
        <v>219</v>
      </c>
      <c r="B503">
        <v>85255</v>
      </c>
      <c r="C503">
        <v>24</v>
      </c>
    </row>
    <row r="504" spans="1:3" x14ac:dyDescent="0.25">
      <c r="A504" t="s">
        <v>219</v>
      </c>
      <c r="B504">
        <v>85712</v>
      </c>
      <c r="C504">
        <v>149</v>
      </c>
    </row>
    <row r="505" spans="1:3" x14ac:dyDescent="0.25">
      <c r="A505" t="s">
        <v>219</v>
      </c>
      <c r="B505">
        <v>86314</v>
      </c>
      <c r="C505">
        <v>58</v>
      </c>
    </row>
    <row r="506" spans="1:3" x14ac:dyDescent="0.25">
      <c r="A506" t="s">
        <v>219</v>
      </c>
      <c r="B506">
        <v>85224</v>
      </c>
      <c r="C506">
        <v>66</v>
      </c>
    </row>
    <row r="507" spans="1:3" x14ac:dyDescent="0.25">
      <c r="A507" t="s">
        <v>219</v>
      </c>
      <c r="B507">
        <v>85283</v>
      </c>
      <c r="C507">
        <v>56</v>
      </c>
    </row>
    <row r="508" spans="1:3" x14ac:dyDescent="0.25">
      <c r="A508" t="s">
        <v>219</v>
      </c>
      <c r="B508">
        <v>86305</v>
      </c>
      <c r="C508">
        <v>64</v>
      </c>
    </row>
    <row r="509" spans="1:3" x14ac:dyDescent="0.25">
      <c r="A509" t="s">
        <v>219</v>
      </c>
      <c r="B509">
        <v>85020</v>
      </c>
      <c r="C509">
        <v>155</v>
      </c>
    </row>
    <row r="510" spans="1:3" x14ac:dyDescent="0.25">
      <c r="A510" t="s">
        <v>219</v>
      </c>
      <c r="B510">
        <v>85302</v>
      </c>
      <c r="C510">
        <v>225</v>
      </c>
    </row>
    <row r="511" spans="1:3" x14ac:dyDescent="0.25">
      <c r="A511" t="s">
        <v>219</v>
      </c>
      <c r="B511">
        <v>85712</v>
      </c>
      <c r="C511">
        <v>312</v>
      </c>
    </row>
    <row r="512" spans="1:3" x14ac:dyDescent="0.25">
      <c r="A512" t="s">
        <v>219</v>
      </c>
      <c r="B512">
        <v>85304</v>
      </c>
      <c r="C512">
        <v>223</v>
      </c>
    </row>
    <row r="513" spans="1:3" x14ac:dyDescent="0.25">
      <c r="A513" t="s">
        <v>219</v>
      </c>
      <c r="B513">
        <v>85712</v>
      </c>
      <c r="C513">
        <v>144</v>
      </c>
    </row>
    <row r="514" spans="1:3" x14ac:dyDescent="0.25">
      <c r="A514" t="s">
        <v>219</v>
      </c>
      <c r="B514">
        <v>85297</v>
      </c>
      <c r="C514">
        <v>32</v>
      </c>
    </row>
    <row r="515" spans="1:3" x14ac:dyDescent="0.25">
      <c r="A515" t="s">
        <v>219</v>
      </c>
      <c r="B515">
        <v>86326</v>
      </c>
      <c r="C515">
        <v>70</v>
      </c>
    </row>
    <row r="516" spans="1:3" x14ac:dyDescent="0.25">
      <c r="A516" t="s">
        <v>219</v>
      </c>
      <c r="B516">
        <v>85255</v>
      </c>
      <c r="C516">
        <v>72</v>
      </c>
    </row>
    <row r="517" spans="1:3" x14ac:dyDescent="0.25">
      <c r="A517" t="s">
        <v>219</v>
      </c>
      <c r="B517">
        <v>85258</v>
      </c>
      <c r="C517">
        <v>38</v>
      </c>
    </row>
    <row r="518" spans="1:3" x14ac:dyDescent="0.25">
      <c r="A518" t="s">
        <v>219</v>
      </c>
      <c r="B518">
        <v>85040</v>
      </c>
      <c r="C518">
        <v>115</v>
      </c>
    </row>
    <row r="519" spans="1:3" x14ac:dyDescent="0.25">
      <c r="A519" t="s">
        <v>219</v>
      </c>
      <c r="B519">
        <v>85901</v>
      </c>
      <c r="C519">
        <v>58</v>
      </c>
    </row>
    <row r="520" spans="1:3" x14ac:dyDescent="0.25">
      <c r="A520" t="s">
        <v>219</v>
      </c>
      <c r="B520">
        <v>85251</v>
      </c>
      <c r="C520">
        <v>130</v>
      </c>
    </row>
    <row r="521" spans="1:3" x14ac:dyDescent="0.25">
      <c r="A521" t="s">
        <v>219</v>
      </c>
      <c r="B521">
        <v>85363</v>
      </c>
      <c r="C521">
        <v>127</v>
      </c>
    </row>
    <row r="522" spans="1:3" x14ac:dyDescent="0.25">
      <c r="A522" t="s">
        <v>219</v>
      </c>
      <c r="B522">
        <v>85374</v>
      </c>
      <c r="C522">
        <v>100</v>
      </c>
    </row>
    <row r="523" spans="1:3" x14ac:dyDescent="0.25">
      <c r="A523" t="s">
        <v>219</v>
      </c>
      <c r="B523">
        <v>85364</v>
      </c>
      <c r="C523">
        <v>128</v>
      </c>
    </row>
    <row r="524" spans="1:3" x14ac:dyDescent="0.25">
      <c r="A524" t="s">
        <v>219</v>
      </c>
      <c r="B524">
        <v>85714</v>
      </c>
      <c r="C524">
        <v>240</v>
      </c>
    </row>
    <row r="525" spans="1:3" x14ac:dyDescent="0.25">
      <c r="A525" t="s">
        <v>219</v>
      </c>
      <c r="B525">
        <v>85016</v>
      </c>
      <c r="C525">
        <v>115</v>
      </c>
    </row>
    <row r="526" spans="1:3" x14ac:dyDescent="0.25">
      <c r="A526" t="s">
        <v>219</v>
      </c>
      <c r="B526">
        <v>86401</v>
      </c>
      <c r="C526">
        <v>88</v>
      </c>
    </row>
    <row r="527" spans="1:3" x14ac:dyDescent="0.25">
      <c r="A527" t="s">
        <v>219</v>
      </c>
      <c r="B527">
        <v>85260</v>
      </c>
      <c r="C527">
        <v>60</v>
      </c>
    </row>
    <row r="528" spans="1:3" x14ac:dyDescent="0.25">
      <c r="A528" t="s">
        <v>219</v>
      </c>
      <c r="B528">
        <v>85021</v>
      </c>
      <c r="C528">
        <v>72</v>
      </c>
    </row>
    <row r="529" spans="1:3" x14ac:dyDescent="0.25">
      <c r="A529" t="s">
        <v>219</v>
      </c>
      <c r="B529">
        <v>86305</v>
      </c>
      <c r="C529">
        <v>116</v>
      </c>
    </row>
    <row r="530" spans="1:3" x14ac:dyDescent="0.25">
      <c r="A530" t="s">
        <v>219</v>
      </c>
      <c r="B530">
        <v>85323</v>
      </c>
      <c r="C530">
        <v>161</v>
      </c>
    </row>
    <row r="531" spans="1:3" x14ac:dyDescent="0.25">
      <c r="A531" t="s">
        <v>219</v>
      </c>
      <c r="B531">
        <v>85012</v>
      </c>
      <c r="C531">
        <v>46</v>
      </c>
    </row>
    <row r="532" spans="1:3" x14ac:dyDescent="0.25">
      <c r="A532" t="s">
        <v>219</v>
      </c>
      <c r="B532">
        <v>85338</v>
      </c>
      <c r="C532">
        <v>180</v>
      </c>
    </row>
    <row r="533" spans="1:3" x14ac:dyDescent="0.25">
      <c r="A533" t="s">
        <v>219</v>
      </c>
      <c r="B533">
        <v>85719</v>
      </c>
      <c r="C533">
        <v>102</v>
      </c>
    </row>
    <row r="534" spans="1:3" x14ac:dyDescent="0.25">
      <c r="A534" t="s">
        <v>219</v>
      </c>
      <c r="B534">
        <v>85206</v>
      </c>
      <c r="C534">
        <v>100</v>
      </c>
    </row>
    <row r="535" spans="1:3" x14ac:dyDescent="0.25">
      <c r="A535" t="s">
        <v>219</v>
      </c>
      <c r="B535">
        <v>85373</v>
      </c>
      <c r="C535">
        <v>118</v>
      </c>
    </row>
    <row r="536" spans="1:3" x14ac:dyDescent="0.25">
      <c r="A536" t="s">
        <v>219</v>
      </c>
      <c r="B536">
        <v>85306</v>
      </c>
      <c r="C536">
        <v>54</v>
      </c>
    </row>
    <row r="537" spans="1:3" x14ac:dyDescent="0.25">
      <c r="A537" t="s">
        <v>219</v>
      </c>
      <c r="B537">
        <v>85012</v>
      </c>
      <c r="C537">
        <v>200</v>
      </c>
    </row>
    <row r="538" spans="1:3" x14ac:dyDescent="0.25">
      <c r="A538" t="s">
        <v>219</v>
      </c>
      <c r="B538">
        <v>85014</v>
      </c>
      <c r="C538">
        <v>107</v>
      </c>
    </row>
    <row r="539" spans="1:3" x14ac:dyDescent="0.25">
      <c r="A539" t="s">
        <v>219</v>
      </c>
      <c r="B539">
        <v>85268</v>
      </c>
      <c r="C539">
        <v>48</v>
      </c>
    </row>
    <row r="540" spans="1:3" x14ac:dyDescent="0.25">
      <c r="A540" t="s">
        <v>219</v>
      </c>
      <c r="B540">
        <v>85364</v>
      </c>
      <c r="C540">
        <v>120</v>
      </c>
    </row>
    <row r="541" spans="1:3" x14ac:dyDescent="0.25">
      <c r="A541" t="s">
        <v>219</v>
      </c>
      <c r="B541">
        <v>85541</v>
      </c>
      <c r="C541">
        <v>109</v>
      </c>
    </row>
    <row r="542" spans="1:3" x14ac:dyDescent="0.25">
      <c r="A542" t="s">
        <v>219</v>
      </c>
      <c r="B542">
        <v>85635</v>
      </c>
      <c r="C542">
        <v>100</v>
      </c>
    </row>
    <row r="543" spans="1:3" x14ac:dyDescent="0.25">
      <c r="A543" t="s">
        <v>219</v>
      </c>
      <c r="B543">
        <v>85260</v>
      </c>
      <c r="C543">
        <v>120</v>
      </c>
    </row>
    <row r="544" spans="1:3" x14ac:dyDescent="0.25">
      <c r="A544" t="s">
        <v>219</v>
      </c>
      <c r="B544">
        <v>85029</v>
      </c>
      <c r="C544">
        <v>191</v>
      </c>
    </row>
    <row r="545" spans="1:3" x14ac:dyDescent="0.25">
      <c r="A545" t="s">
        <v>219</v>
      </c>
      <c r="B545">
        <v>85206</v>
      </c>
      <c r="C545">
        <v>70</v>
      </c>
    </row>
    <row r="546" spans="1:3" x14ac:dyDescent="0.25">
      <c r="A546" t="s">
        <v>219</v>
      </c>
      <c r="B546">
        <v>85015</v>
      </c>
      <c r="C546">
        <v>60</v>
      </c>
    </row>
    <row r="547" spans="1:3" x14ac:dyDescent="0.25">
      <c r="A547" t="s">
        <v>219</v>
      </c>
      <c r="B547">
        <v>85032</v>
      </c>
      <c r="C547">
        <v>200</v>
      </c>
    </row>
    <row r="548" spans="1:3" x14ac:dyDescent="0.25">
      <c r="A548" t="s">
        <v>219</v>
      </c>
      <c r="B548">
        <v>85015</v>
      </c>
      <c r="C548">
        <v>100</v>
      </c>
    </row>
    <row r="549" spans="1:3" x14ac:dyDescent="0.25">
      <c r="A549" t="s">
        <v>219</v>
      </c>
      <c r="B549">
        <v>85282</v>
      </c>
      <c r="C549">
        <v>32</v>
      </c>
    </row>
    <row r="550" spans="1:3" x14ac:dyDescent="0.25">
      <c r="A550" t="s">
        <v>219</v>
      </c>
      <c r="B550">
        <v>86001</v>
      </c>
      <c r="C550">
        <v>50</v>
      </c>
    </row>
    <row r="551" spans="1:3" x14ac:dyDescent="0.25">
      <c r="A551" t="s">
        <v>219</v>
      </c>
      <c r="B551">
        <v>86403</v>
      </c>
      <c r="C551">
        <v>19</v>
      </c>
    </row>
    <row r="552" spans="1:3" x14ac:dyDescent="0.25">
      <c r="A552" t="s">
        <v>219</v>
      </c>
      <c r="B552">
        <v>86301</v>
      </c>
      <c r="C552">
        <v>58</v>
      </c>
    </row>
    <row r="553" spans="1:3" x14ac:dyDescent="0.25">
      <c r="A553" t="s">
        <v>219</v>
      </c>
      <c r="B553">
        <v>85208</v>
      </c>
      <c r="C553">
        <v>122</v>
      </c>
    </row>
    <row r="554" spans="1:3" x14ac:dyDescent="0.25">
      <c r="A554" t="s">
        <v>219</v>
      </c>
      <c r="B554">
        <v>85013</v>
      </c>
      <c r="C554">
        <v>8</v>
      </c>
    </row>
    <row r="555" spans="1:3" x14ac:dyDescent="0.25">
      <c r="A555" t="s">
        <v>219</v>
      </c>
      <c r="B555">
        <v>86442</v>
      </c>
      <c r="C555">
        <v>120</v>
      </c>
    </row>
    <row r="556" spans="1:3" x14ac:dyDescent="0.25">
      <c r="A556" t="s">
        <v>219</v>
      </c>
      <c r="B556">
        <v>85374</v>
      </c>
      <c r="C556">
        <v>70</v>
      </c>
    </row>
    <row r="557" spans="1:3" x14ac:dyDescent="0.25">
      <c r="A557" t="s">
        <v>219</v>
      </c>
      <c r="B557">
        <v>85634</v>
      </c>
      <c r="C557">
        <v>60</v>
      </c>
    </row>
    <row r="558" spans="1:3" x14ac:dyDescent="0.25">
      <c r="A558" t="s">
        <v>219</v>
      </c>
      <c r="B558">
        <v>86401</v>
      </c>
      <c r="C558">
        <v>120</v>
      </c>
    </row>
    <row r="559" spans="1:3" x14ac:dyDescent="0.25">
      <c r="A559" t="s">
        <v>219</v>
      </c>
      <c r="B559">
        <v>85741</v>
      </c>
      <c r="C559">
        <v>162</v>
      </c>
    </row>
    <row r="560" spans="1:3" x14ac:dyDescent="0.25">
      <c r="A560" t="s">
        <v>219</v>
      </c>
      <c r="B560">
        <v>86351</v>
      </c>
      <c r="C560">
        <v>112</v>
      </c>
    </row>
    <row r="561" spans="1:3" x14ac:dyDescent="0.25">
      <c r="A561" t="s">
        <v>219</v>
      </c>
      <c r="B561">
        <v>85712</v>
      </c>
      <c r="C561">
        <v>103</v>
      </c>
    </row>
    <row r="562" spans="1:3" x14ac:dyDescent="0.25">
      <c r="A562" t="s">
        <v>219</v>
      </c>
      <c r="B562">
        <v>85042</v>
      </c>
      <c r="C562">
        <v>124</v>
      </c>
    </row>
    <row r="563" spans="1:3" x14ac:dyDescent="0.25">
      <c r="A563" t="s">
        <v>219</v>
      </c>
      <c r="B563">
        <v>85048</v>
      </c>
      <c r="C563">
        <v>192</v>
      </c>
    </row>
    <row r="564" spans="1:3" x14ac:dyDescent="0.25">
      <c r="A564" t="s">
        <v>219</v>
      </c>
      <c r="B564">
        <v>85042</v>
      </c>
      <c r="C564">
        <v>194</v>
      </c>
    </row>
    <row r="565" spans="1:3" x14ac:dyDescent="0.25">
      <c r="A565" t="s">
        <v>219</v>
      </c>
      <c r="B565">
        <v>85251</v>
      </c>
      <c r="C565">
        <v>90</v>
      </c>
    </row>
    <row r="566" spans="1:3" x14ac:dyDescent="0.25">
      <c r="A566" t="s">
        <v>219</v>
      </c>
      <c r="B566">
        <v>85204</v>
      </c>
      <c r="C566">
        <v>201</v>
      </c>
    </row>
    <row r="567" spans="1:3" x14ac:dyDescent="0.25">
      <c r="A567" t="s">
        <v>219</v>
      </c>
      <c r="B567">
        <v>85206</v>
      </c>
      <c r="C567">
        <v>128</v>
      </c>
    </row>
    <row r="568" spans="1:3" x14ac:dyDescent="0.25">
      <c r="A568" t="s">
        <v>219</v>
      </c>
      <c r="B568">
        <v>85381</v>
      </c>
      <c r="C568">
        <v>128</v>
      </c>
    </row>
    <row r="569" spans="1:3" x14ac:dyDescent="0.25">
      <c r="A569" t="s">
        <v>219</v>
      </c>
      <c r="B569">
        <v>85206</v>
      </c>
      <c r="C569">
        <v>222</v>
      </c>
    </row>
    <row r="570" spans="1:3" x14ac:dyDescent="0.25">
      <c r="A570" t="s">
        <v>219</v>
      </c>
      <c r="B570">
        <v>85254</v>
      </c>
      <c r="C570">
        <v>92</v>
      </c>
    </row>
    <row r="571" spans="1:3" x14ac:dyDescent="0.25">
      <c r="A571" t="s">
        <v>219</v>
      </c>
      <c r="B571">
        <v>85050</v>
      </c>
      <c r="C571">
        <v>78</v>
      </c>
    </row>
    <row r="572" spans="1:3" x14ac:dyDescent="0.25">
      <c r="A572" t="s">
        <v>219</v>
      </c>
      <c r="B572">
        <v>85704</v>
      </c>
      <c r="C572">
        <v>230</v>
      </c>
    </row>
    <row r="573" spans="1:3" x14ac:dyDescent="0.25">
      <c r="A573" t="s">
        <v>219</v>
      </c>
      <c r="B573">
        <v>85501</v>
      </c>
      <c r="C573">
        <v>104</v>
      </c>
    </row>
    <row r="574" spans="1:3" x14ac:dyDescent="0.25">
      <c r="A574" t="s">
        <v>219</v>
      </c>
      <c r="B574">
        <v>86047</v>
      </c>
      <c r="C574">
        <v>119</v>
      </c>
    </row>
    <row r="575" spans="1:3" x14ac:dyDescent="0.25">
      <c r="A575" t="s">
        <v>219</v>
      </c>
      <c r="B575">
        <v>86301</v>
      </c>
      <c r="C575">
        <v>128</v>
      </c>
    </row>
    <row r="576" spans="1:3" x14ac:dyDescent="0.25">
      <c r="A576" t="s">
        <v>219</v>
      </c>
      <c r="B576">
        <v>85375</v>
      </c>
      <c r="C576">
        <v>140</v>
      </c>
    </row>
    <row r="577" spans="1:3" x14ac:dyDescent="0.25">
      <c r="A577" t="s">
        <v>219</v>
      </c>
      <c r="B577">
        <v>85704</v>
      </c>
      <c r="C577">
        <v>128</v>
      </c>
    </row>
    <row r="578" spans="1:3" x14ac:dyDescent="0.25">
      <c r="A578" t="s">
        <v>219</v>
      </c>
      <c r="B578">
        <v>85710</v>
      </c>
      <c r="C578">
        <v>120</v>
      </c>
    </row>
    <row r="579" spans="1:3" x14ac:dyDescent="0.25">
      <c r="A579" t="s">
        <v>219</v>
      </c>
      <c r="B579">
        <v>85712</v>
      </c>
      <c r="C579">
        <v>112</v>
      </c>
    </row>
    <row r="580" spans="1:3" x14ac:dyDescent="0.25">
      <c r="A580" t="s">
        <v>219</v>
      </c>
      <c r="B580">
        <v>85201</v>
      </c>
      <c r="C580">
        <v>191</v>
      </c>
    </row>
    <row r="581" spans="1:3" x14ac:dyDescent="0.25">
      <c r="A581" t="s">
        <v>219</v>
      </c>
      <c r="B581">
        <v>85018</v>
      </c>
      <c r="C581">
        <v>31</v>
      </c>
    </row>
    <row r="582" spans="1:3" x14ac:dyDescent="0.25">
      <c r="A582" t="s">
        <v>219</v>
      </c>
      <c r="B582">
        <v>85257</v>
      </c>
      <c r="C582">
        <v>141</v>
      </c>
    </row>
    <row r="583" spans="1:3" x14ac:dyDescent="0.25">
      <c r="A583" t="s">
        <v>219</v>
      </c>
      <c r="B583">
        <v>85251</v>
      </c>
      <c r="C583">
        <v>48</v>
      </c>
    </row>
    <row r="584" spans="1:3" x14ac:dyDescent="0.25">
      <c r="A584" t="s">
        <v>219</v>
      </c>
      <c r="B584">
        <v>85602</v>
      </c>
      <c r="C584">
        <v>58</v>
      </c>
    </row>
    <row r="585" spans="1:3" x14ac:dyDescent="0.25">
      <c r="A585" t="s">
        <v>219</v>
      </c>
      <c r="B585">
        <v>85297</v>
      </c>
      <c r="C585">
        <v>96</v>
      </c>
    </row>
    <row r="586" spans="1:3" x14ac:dyDescent="0.25">
      <c r="A586" t="s">
        <v>219</v>
      </c>
      <c r="B586">
        <v>85302</v>
      </c>
      <c r="C586">
        <v>196</v>
      </c>
    </row>
    <row r="587" spans="1:3" x14ac:dyDescent="0.25">
      <c r="A587" t="s">
        <v>219</v>
      </c>
      <c r="B587">
        <v>85712</v>
      </c>
      <c r="C587">
        <v>94</v>
      </c>
    </row>
    <row r="588" spans="1:3" x14ac:dyDescent="0.25">
      <c r="A588" t="s">
        <v>219</v>
      </c>
      <c r="B588">
        <v>85340</v>
      </c>
      <c r="C588">
        <v>43</v>
      </c>
    </row>
    <row r="589" spans="1:3" x14ac:dyDescent="0.25">
      <c r="A589" t="s">
        <v>219</v>
      </c>
      <c r="B589">
        <v>85255</v>
      </c>
      <c r="C589">
        <v>36</v>
      </c>
    </row>
    <row r="590" spans="1:3" x14ac:dyDescent="0.25">
      <c r="A590" t="s">
        <v>219</v>
      </c>
      <c r="B590">
        <v>85205</v>
      </c>
      <c r="C590">
        <v>58</v>
      </c>
    </row>
    <row r="591" spans="1:3" x14ac:dyDescent="0.25">
      <c r="A591" t="s">
        <v>219</v>
      </c>
      <c r="B591">
        <v>85501</v>
      </c>
      <c r="C591">
        <v>96</v>
      </c>
    </row>
    <row r="592" spans="1:3" x14ac:dyDescent="0.25">
      <c r="A592" t="s">
        <v>219</v>
      </c>
      <c r="B592">
        <v>85614</v>
      </c>
      <c r="C592">
        <v>111</v>
      </c>
    </row>
    <row r="593" spans="1:3" x14ac:dyDescent="0.25">
      <c r="A593" t="s">
        <v>219</v>
      </c>
      <c r="B593">
        <v>86401</v>
      </c>
      <c r="C593">
        <v>128</v>
      </c>
    </row>
    <row r="594" spans="1:3" x14ac:dyDescent="0.25">
      <c r="A594" t="s">
        <v>219</v>
      </c>
      <c r="B594">
        <v>85712</v>
      </c>
      <c r="C594">
        <v>96</v>
      </c>
    </row>
    <row r="595" spans="1:3" x14ac:dyDescent="0.25">
      <c r="A595" t="s">
        <v>219</v>
      </c>
      <c r="B595">
        <v>85351</v>
      </c>
      <c r="C595">
        <v>91</v>
      </c>
    </row>
    <row r="596" spans="1:3" x14ac:dyDescent="0.25">
      <c r="A596" t="s">
        <v>219</v>
      </c>
      <c r="B596">
        <v>85224</v>
      </c>
      <c r="C596">
        <v>70</v>
      </c>
    </row>
    <row r="597" spans="1:3" x14ac:dyDescent="0.25">
      <c r="A597" t="s">
        <v>219</v>
      </c>
      <c r="B597">
        <v>85224</v>
      </c>
      <c r="C597">
        <v>120</v>
      </c>
    </row>
    <row r="598" spans="1:3" x14ac:dyDescent="0.25">
      <c r="A598" t="s">
        <v>219</v>
      </c>
      <c r="B598">
        <v>85755</v>
      </c>
      <c r="C598">
        <v>36</v>
      </c>
    </row>
    <row r="599" spans="1:3" x14ac:dyDescent="0.25">
      <c r="A599" t="s">
        <v>219</v>
      </c>
      <c r="B599">
        <v>86503</v>
      </c>
      <c r="C599">
        <v>79</v>
      </c>
    </row>
    <row r="600" spans="1:3" x14ac:dyDescent="0.25">
      <c r="A600" t="s">
        <v>219</v>
      </c>
      <c r="B600">
        <v>85541</v>
      </c>
      <c r="C600">
        <v>163</v>
      </c>
    </row>
    <row r="601" spans="1:3" x14ac:dyDescent="0.25">
      <c r="A601" t="s">
        <v>219</v>
      </c>
      <c r="B601">
        <v>85635</v>
      </c>
      <c r="C601">
        <v>152</v>
      </c>
    </row>
    <row r="602" spans="1:3" x14ac:dyDescent="0.25">
      <c r="A602" t="s">
        <v>219</v>
      </c>
      <c r="B602">
        <v>85206</v>
      </c>
      <c r="C602">
        <v>106</v>
      </c>
    </row>
    <row r="603" spans="1:3" x14ac:dyDescent="0.25">
      <c r="A603" t="s">
        <v>219</v>
      </c>
      <c r="B603">
        <v>85257</v>
      </c>
      <c r="C603">
        <v>179</v>
      </c>
    </row>
    <row r="604" spans="1:3" x14ac:dyDescent="0.25">
      <c r="A604" t="s">
        <v>219</v>
      </c>
      <c r="B604">
        <v>85364</v>
      </c>
      <c r="C604">
        <v>143</v>
      </c>
    </row>
    <row r="605" spans="1:3" x14ac:dyDescent="0.25">
      <c r="A605" t="s">
        <v>219</v>
      </c>
      <c r="B605">
        <v>85929</v>
      </c>
      <c r="C605">
        <v>112</v>
      </c>
    </row>
    <row r="606" spans="1:3" x14ac:dyDescent="0.25">
      <c r="A606" t="s">
        <v>219</v>
      </c>
      <c r="B606">
        <v>85260</v>
      </c>
      <c r="C606">
        <v>132</v>
      </c>
    </row>
    <row r="607" spans="1:3" x14ac:dyDescent="0.25">
      <c r="A607" t="s">
        <v>219</v>
      </c>
      <c r="B607">
        <v>85345</v>
      </c>
      <c r="C607">
        <v>150</v>
      </c>
    </row>
    <row r="608" spans="1:3" x14ac:dyDescent="0.25">
      <c r="A608" t="s">
        <v>219</v>
      </c>
      <c r="B608">
        <v>85224</v>
      </c>
      <c r="C608">
        <v>120</v>
      </c>
    </row>
    <row r="609" spans="1:3" x14ac:dyDescent="0.25">
      <c r="A609" t="s">
        <v>219</v>
      </c>
      <c r="B609">
        <v>85704</v>
      </c>
      <c r="C609">
        <v>120</v>
      </c>
    </row>
    <row r="610" spans="1:3" x14ac:dyDescent="0.25">
      <c r="A610" t="s">
        <v>219</v>
      </c>
      <c r="B610">
        <v>86001</v>
      </c>
      <c r="C610">
        <v>83</v>
      </c>
    </row>
    <row r="611" spans="1:3" x14ac:dyDescent="0.25">
      <c r="A611" t="s">
        <v>219</v>
      </c>
      <c r="B611">
        <v>86001</v>
      </c>
      <c r="C611">
        <v>58</v>
      </c>
    </row>
    <row r="612" spans="1:3" x14ac:dyDescent="0.25">
      <c r="A612" t="s">
        <v>219</v>
      </c>
      <c r="B612">
        <v>85382</v>
      </c>
      <c r="C612">
        <v>128</v>
      </c>
    </row>
    <row r="613" spans="1:3" x14ac:dyDescent="0.25">
      <c r="A613" t="s">
        <v>219</v>
      </c>
      <c r="B613">
        <v>85364</v>
      </c>
      <c r="C613">
        <v>120</v>
      </c>
    </row>
    <row r="614" spans="1:3" x14ac:dyDescent="0.25">
      <c r="A614" t="s">
        <v>219</v>
      </c>
      <c r="B614">
        <v>85224</v>
      </c>
      <c r="C614">
        <v>120</v>
      </c>
    </row>
    <row r="615" spans="1:3" x14ac:dyDescent="0.25">
      <c r="A615" t="s">
        <v>219</v>
      </c>
      <c r="B615">
        <v>85755</v>
      </c>
      <c r="C615">
        <v>48</v>
      </c>
    </row>
    <row r="616" spans="1:3" x14ac:dyDescent="0.25">
      <c r="A616" t="s">
        <v>219</v>
      </c>
      <c r="B616">
        <v>85712</v>
      </c>
      <c r="C616">
        <v>143</v>
      </c>
    </row>
    <row r="617" spans="1:3" x14ac:dyDescent="0.25">
      <c r="A617" t="s">
        <v>219</v>
      </c>
      <c r="B617">
        <v>85719</v>
      </c>
      <c r="C617">
        <v>200</v>
      </c>
    </row>
    <row r="618" spans="1:3" x14ac:dyDescent="0.25">
      <c r="A618" t="s">
        <v>219</v>
      </c>
      <c r="B618">
        <v>85247</v>
      </c>
      <c r="C618">
        <v>100</v>
      </c>
    </row>
    <row r="619" spans="1:3" x14ac:dyDescent="0.25">
      <c r="A619" t="s">
        <v>219</v>
      </c>
      <c r="B619">
        <v>85718</v>
      </c>
      <c r="C619">
        <v>42</v>
      </c>
    </row>
    <row r="620" spans="1:3" x14ac:dyDescent="0.25">
      <c r="A620" t="s">
        <v>219</v>
      </c>
      <c r="B620">
        <v>85712</v>
      </c>
      <c r="C620">
        <v>83</v>
      </c>
    </row>
    <row r="621" spans="1:3" x14ac:dyDescent="0.25">
      <c r="A621" t="s">
        <v>219</v>
      </c>
      <c r="B621">
        <v>85375</v>
      </c>
      <c r="C621">
        <v>72</v>
      </c>
    </row>
    <row r="622" spans="1:3" x14ac:dyDescent="0.25">
      <c r="A622" t="s">
        <v>220</v>
      </c>
      <c r="B622">
        <v>95667</v>
      </c>
      <c r="C622">
        <v>14</v>
      </c>
    </row>
    <row r="623" spans="1:3" x14ac:dyDescent="0.25">
      <c r="A623" t="s">
        <v>220</v>
      </c>
      <c r="B623">
        <v>90732</v>
      </c>
      <c r="C623">
        <v>80</v>
      </c>
    </row>
    <row r="624" spans="1:3" x14ac:dyDescent="0.25">
      <c r="A624" t="s">
        <v>220</v>
      </c>
      <c r="B624">
        <v>94704</v>
      </c>
      <c r="C624">
        <v>60</v>
      </c>
    </row>
    <row r="625" spans="1:3" x14ac:dyDescent="0.25">
      <c r="A625" t="s">
        <v>220</v>
      </c>
      <c r="B625">
        <v>94611</v>
      </c>
      <c r="C625">
        <v>94</v>
      </c>
    </row>
    <row r="626" spans="1:3" x14ac:dyDescent="0.25">
      <c r="A626" t="s">
        <v>220</v>
      </c>
      <c r="B626">
        <v>91105</v>
      </c>
      <c r="C626">
        <v>82</v>
      </c>
    </row>
    <row r="627" spans="1:3" x14ac:dyDescent="0.25">
      <c r="A627" t="s">
        <v>220</v>
      </c>
      <c r="B627">
        <v>91320</v>
      </c>
      <c r="C627">
        <v>61</v>
      </c>
    </row>
    <row r="628" spans="1:3" x14ac:dyDescent="0.25">
      <c r="A628" t="s">
        <v>220</v>
      </c>
      <c r="B628">
        <v>92804</v>
      </c>
      <c r="C628">
        <v>99</v>
      </c>
    </row>
    <row r="629" spans="1:3" x14ac:dyDescent="0.25">
      <c r="A629" t="s">
        <v>220</v>
      </c>
      <c r="B629">
        <v>90039</v>
      </c>
      <c r="C629">
        <v>131</v>
      </c>
    </row>
    <row r="630" spans="1:3" x14ac:dyDescent="0.25">
      <c r="A630" t="s">
        <v>220</v>
      </c>
      <c r="B630">
        <v>91402</v>
      </c>
      <c r="C630">
        <v>151</v>
      </c>
    </row>
    <row r="631" spans="1:3" x14ac:dyDescent="0.25">
      <c r="A631" t="s">
        <v>220</v>
      </c>
      <c r="B631">
        <v>92705</v>
      </c>
      <c r="C631">
        <v>99</v>
      </c>
    </row>
    <row r="632" spans="1:3" x14ac:dyDescent="0.25">
      <c r="A632" t="s">
        <v>220</v>
      </c>
      <c r="B632">
        <v>90011</v>
      </c>
      <c r="C632">
        <v>88</v>
      </c>
    </row>
    <row r="633" spans="1:3" x14ac:dyDescent="0.25">
      <c r="A633" t="s">
        <v>220</v>
      </c>
      <c r="B633">
        <v>90059</v>
      </c>
      <c r="C633">
        <v>149</v>
      </c>
    </row>
    <row r="634" spans="1:3" x14ac:dyDescent="0.25">
      <c r="A634" t="s">
        <v>220</v>
      </c>
      <c r="B634">
        <v>93003</v>
      </c>
      <c r="C634">
        <v>96</v>
      </c>
    </row>
    <row r="635" spans="1:3" x14ac:dyDescent="0.25">
      <c r="A635" t="s">
        <v>220</v>
      </c>
      <c r="B635">
        <v>91801</v>
      </c>
      <c r="C635">
        <v>97</v>
      </c>
    </row>
    <row r="636" spans="1:3" x14ac:dyDescent="0.25">
      <c r="A636" t="s">
        <v>220</v>
      </c>
      <c r="B636">
        <v>95062</v>
      </c>
      <c r="C636">
        <v>144</v>
      </c>
    </row>
    <row r="637" spans="1:3" x14ac:dyDescent="0.25">
      <c r="A637" t="s">
        <v>220</v>
      </c>
      <c r="B637">
        <v>91342</v>
      </c>
      <c r="C637">
        <v>218</v>
      </c>
    </row>
    <row r="638" spans="1:3" x14ac:dyDescent="0.25">
      <c r="A638" t="s">
        <v>220</v>
      </c>
      <c r="B638">
        <v>91763</v>
      </c>
      <c r="C638">
        <v>59</v>
      </c>
    </row>
    <row r="639" spans="1:3" x14ac:dyDescent="0.25">
      <c r="A639" t="s">
        <v>220</v>
      </c>
      <c r="B639">
        <v>90720</v>
      </c>
      <c r="C639">
        <v>194</v>
      </c>
    </row>
    <row r="640" spans="1:3" x14ac:dyDescent="0.25">
      <c r="A640" t="s">
        <v>220</v>
      </c>
      <c r="B640">
        <v>95336</v>
      </c>
      <c r="C640">
        <v>99</v>
      </c>
    </row>
    <row r="641" spans="1:3" x14ac:dyDescent="0.25">
      <c r="A641" t="s">
        <v>220</v>
      </c>
      <c r="B641">
        <v>95124</v>
      </c>
      <c r="C641">
        <v>76</v>
      </c>
    </row>
    <row r="642" spans="1:3" x14ac:dyDescent="0.25">
      <c r="A642" t="s">
        <v>220</v>
      </c>
      <c r="B642">
        <v>92627</v>
      </c>
      <c r="C642">
        <v>80</v>
      </c>
    </row>
    <row r="643" spans="1:3" x14ac:dyDescent="0.25">
      <c r="A643" t="s">
        <v>220</v>
      </c>
      <c r="B643">
        <v>91007</v>
      </c>
      <c r="C643">
        <v>99</v>
      </c>
    </row>
    <row r="644" spans="1:3" x14ac:dyDescent="0.25">
      <c r="A644" t="s">
        <v>220</v>
      </c>
      <c r="B644">
        <v>92663</v>
      </c>
      <c r="C644">
        <v>167</v>
      </c>
    </row>
    <row r="645" spans="1:3" x14ac:dyDescent="0.25">
      <c r="A645" t="s">
        <v>220</v>
      </c>
      <c r="B645">
        <v>95490</v>
      </c>
      <c r="C645">
        <v>70</v>
      </c>
    </row>
    <row r="646" spans="1:3" x14ac:dyDescent="0.25">
      <c r="A646" t="s">
        <v>220</v>
      </c>
      <c r="B646">
        <v>90706</v>
      </c>
      <c r="C646">
        <v>140</v>
      </c>
    </row>
    <row r="647" spans="1:3" x14ac:dyDescent="0.25">
      <c r="A647" t="s">
        <v>220</v>
      </c>
      <c r="B647">
        <v>94116</v>
      </c>
      <c r="C647">
        <v>140</v>
      </c>
    </row>
    <row r="648" spans="1:3" x14ac:dyDescent="0.25">
      <c r="A648" t="s">
        <v>220</v>
      </c>
      <c r="B648">
        <v>90650</v>
      </c>
      <c r="C648">
        <v>99</v>
      </c>
    </row>
    <row r="649" spans="1:3" x14ac:dyDescent="0.25">
      <c r="A649" t="s">
        <v>220</v>
      </c>
      <c r="B649">
        <v>91020</v>
      </c>
      <c r="C649">
        <v>138</v>
      </c>
    </row>
    <row r="650" spans="1:3" x14ac:dyDescent="0.25">
      <c r="A650" t="s">
        <v>220</v>
      </c>
      <c r="B650">
        <v>92056</v>
      </c>
      <c r="C650">
        <v>93</v>
      </c>
    </row>
    <row r="651" spans="1:3" x14ac:dyDescent="0.25">
      <c r="A651" t="s">
        <v>220</v>
      </c>
      <c r="B651">
        <v>93534</v>
      </c>
      <c r="C651">
        <v>299</v>
      </c>
    </row>
    <row r="652" spans="1:3" x14ac:dyDescent="0.25">
      <c r="A652" t="s">
        <v>220</v>
      </c>
      <c r="B652">
        <v>90026</v>
      </c>
      <c r="C652">
        <v>72</v>
      </c>
    </row>
    <row r="653" spans="1:3" x14ac:dyDescent="0.25">
      <c r="A653" t="s">
        <v>220</v>
      </c>
      <c r="B653">
        <v>90717</v>
      </c>
      <c r="C653">
        <v>71</v>
      </c>
    </row>
    <row r="654" spans="1:3" x14ac:dyDescent="0.25">
      <c r="A654" t="s">
        <v>220</v>
      </c>
      <c r="B654">
        <v>92841</v>
      </c>
      <c r="C654">
        <v>99</v>
      </c>
    </row>
    <row r="655" spans="1:3" x14ac:dyDescent="0.25">
      <c r="A655" t="s">
        <v>220</v>
      </c>
      <c r="B655">
        <v>90740</v>
      </c>
      <c r="C655">
        <v>198</v>
      </c>
    </row>
    <row r="656" spans="1:3" x14ac:dyDescent="0.25">
      <c r="A656" t="s">
        <v>220</v>
      </c>
      <c r="B656">
        <v>94804</v>
      </c>
      <c r="C656">
        <v>84</v>
      </c>
    </row>
    <row r="657" spans="1:3" x14ac:dyDescent="0.25">
      <c r="A657" t="s">
        <v>220</v>
      </c>
      <c r="B657">
        <v>94558</v>
      </c>
      <c r="C657">
        <v>120</v>
      </c>
    </row>
    <row r="658" spans="1:3" x14ac:dyDescent="0.25">
      <c r="A658" t="s">
        <v>220</v>
      </c>
      <c r="B658">
        <v>93727</v>
      </c>
      <c r="C658">
        <v>50</v>
      </c>
    </row>
    <row r="659" spans="1:3" x14ac:dyDescent="0.25">
      <c r="A659" t="s">
        <v>220</v>
      </c>
      <c r="B659">
        <v>91780</v>
      </c>
      <c r="C659">
        <v>59</v>
      </c>
    </row>
    <row r="660" spans="1:3" x14ac:dyDescent="0.25">
      <c r="A660" t="s">
        <v>220</v>
      </c>
      <c r="B660">
        <v>93230</v>
      </c>
      <c r="C660">
        <v>124</v>
      </c>
    </row>
    <row r="661" spans="1:3" x14ac:dyDescent="0.25">
      <c r="A661" t="s">
        <v>220</v>
      </c>
      <c r="B661">
        <v>94117</v>
      </c>
      <c r="C661">
        <v>34</v>
      </c>
    </row>
    <row r="662" spans="1:3" x14ac:dyDescent="0.25">
      <c r="A662" t="s">
        <v>220</v>
      </c>
      <c r="B662">
        <v>90620</v>
      </c>
      <c r="C662">
        <v>99</v>
      </c>
    </row>
    <row r="663" spans="1:3" x14ac:dyDescent="0.25">
      <c r="A663" t="s">
        <v>220</v>
      </c>
      <c r="B663">
        <v>94904</v>
      </c>
      <c r="C663">
        <v>72</v>
      </c>
    </row>
    <row r="664" spans="1:3" x14ac:dyDescent="0.25">
      <c r="A664" t="s">
        <v>220</v>
      </c>
      <c r="B664">
        <v>94521</v>
      </c>
      <c r="C664">
        <v>190</v>
      </c>
    </row>
    <row r="665" spans="1:3" x14ac:dyDescent="0.25">
      <c r="A665" t="s">
        <v>220</v>
      </c>
      <c r="B665">
        <v>90706</v>
      </c>
      <c r="C665">
        <v>53</v>
      </c>
    </row>
    <row r="666" spans="1:3" x14ac:dyDescent="0.25">
      <c r="A666" t="s">
        <v>220</v>
      </c>
      <c r="B666">
        <v>91764</v>
      </c>
      <c r="C666">
        <v>216</v>
      </c>
    </row>
    <row r="667" spans="1:3" x14ac:dyDescent="0.25">
      <c r="A667" t="s">
        <v>220</v>
      </c>
      <c r="B667">
        <v>94610</v>
      </c>
      <c r="C667">
        <v>53</v>
      </c>
    </row>
    <row r="668" spans="1:3" x14ac:dyDescent="0.25">
      <c r="A668" t="s">
        <v>220</v>
      </c>
      <c r="B668">
        <v>92504</v>
      </c>
      <c r="C668">
        <v>99</v>
      </c>
    </row>
    <row r="669" spans="1:3" x14ac:dyDescent="0.25">
      <c r="A669" t="s">
        <v>220</v>
      </c>
      <c r="B669">
        <v>93654</v>
      </c>
      <c r="C669">
        <v>59</v>
      </c>
    </row>
    <row r="670" spans="1:3" x14ac:dyDescent="0.25">
      <c r="A670" t="s">
        <v>220</v>
      </c>
      <c r="B670">
        <v>92139</v>
      </c>
      <c r="C670">
        <v>162</v>
      </c>
    </row>
    <row r="671" spans="1:3" x14ac:dyDescent="0.25">
      <c r="A671" t="s">
        <v>220</v>
      </c>
      <c r="B671">
        <v>93618</v>
      </c>
      <c r="C671">
        <v>97</v>
      </c>
    </row>
    <row r="672" spans="1:3" x14ac:dyDescent="0.25">
      <c r="A672" t="s">
        <v>220</v>
      </c>
      <c r="B672">
        <v>92543</v>
      </c>
      <c r="C672">
        <v>99</v>
      </c>
    </row>
    <row r="673" spans="1:3" x14ac:dyDescent="0.25">
      <c r="A673" t="s">
        <v>220</v>
      </c>
      <c r="B673">
        <v>94040</v>
      </c>
      <c r="C673">
        <v>30</v>
      </c>
    </row>
    <row r="674" spans="1:3" x14ac:dyDescent="0.25">
      <c r="A674" t="s">
        <v>220</v>
      </c>
      <c r="B674">
        <v>94541</v>
      </c>
      <c r="C674">
        <v>99</v>
      </c>
    </row>
    <row r="675" spans="1:3" x14ac:dyDescent="0.25">
      <c r="A675" t="s">
        <v>220</v>
      </c>
      <c r="B675">
        <v>95816</v>
      </c>
      <c r="C675">
        <v>87</v>
      </c>
    </row>
    <row r="676" spans="1:3" x14ac:dyDescent="0.25">
      <c r="A676" t="s">
        <v>220</v>
      </c>
      <c r="B676">
        <v>92407</v>
      </c>
      <c r="C676">
        <v>78</v>
      </c>
    </row>
    <row r="677" spans="1:3" x14ac:dyDescent="0.25">
      <c r="A677" t="s">
        <v>220</v>
      </c>
      <c r="B677">
        <v>94533</v>
      </c>
      <c r="C677">
        <v>90</v>
      </c>
    </row>
    <row r="678" spans="1:3" x14ac:dyDescent="0.25">
      <c r="A678" t="s">
        <v>220</v>
      </c>
      <c r="B678">
        <v>93950</v>
      </c>
      <c r="C678">
        <v>24</v>
      </c>
    </row>
    <row r="679" spans="1:3" x14ac:dyDescent="0.25">
      <c r="A679" t="s">
        <v>220</v>
      </c>
      <c r="B679">
        <v>95602</v>
      </c>
      <c r="C679">
        <v>205</v>
      </c>
    </row>
    <row r="680" spans="1:3" x14ac:dyDescent="0.25">
      <c r="A680" t="s">
        <v>220</v>
      </c>
      <c r="B680">
        <v>92335</v>
      </c>
      <c r="C680">
        <v>99</v>
      </c>
    </row>
    <row r="681" spans="1:3" x14ac:dyDescent="0.25">
      <c r="A681" t="s">
        <v>220</v>
      </c>
      <c r="B681">
        <v>91402</v>
      </c>
      <c r="C681">
        <v>98</v>
      </c>
    </row>
    <row r="682" spans="1:3" x14ac:dyDescent="0.25">
      <c r="A682" t="s">
        <v>220</v>
      </c>
      <c r="B682">
        <v>93930</v>
      </c>
      <c r="C682">
        <v>48</v>
      </c>
    </row>
    <row r="683" spans="1:3" x14ac:dyDescent="0.25">
      <c r="A683" t="s">
        <v>220</v>
      </c>
      <c r="B683">
        <v>93710</v>
      </c>
      <c r="C683">
        <v>79</v>
      </c>
    </row>
    <row r="684" spans="1:3" x14ac:dyDescent="0.25">
      <c r="A684" t="s">
        <v>220</v>
      </c>
      <c r="B684">
        <v>91020</v>
      </c>
      <c r="C684">
        <v>59</v>
      </c>
    </row>
    <row r="685" spans="1:3" x14ac:dyDescent="0.25">
      <c r="A685" t="s">
        <v>220</v>
      </c>
      <c r="B685">
        <v>90301</v>
      </c>
      <c r="C685">
        <v>99</v>
      </c>
    </row>
    <row r="686" spans="1:3" x14ac:dyDescent="0.25">
      <c r="A686" t="s">
        <v>220</v>
      </c>
      <c r="B686">
        <v>93401</v>
      </c>
      <c r="C686">
        <v>162</v>
      </c>
    </row>
    <row r="687" spans="1:3" x14ac:dyDescent="0.25">
      <c r="A687" t="s">
        <v>220</v>
      </c>
      <c r="B687">
        <v>94566</v>
      </c>
      <c r="C687">
        <v>139</v>
      </c>
    </row>
    <row r="688" spans="1:3" x14ac:dyDescent="0.25">
      <c r="A688" t="s">
        <v>220</v>
      </c>
      <c r="B688">
        <v>95207</v>
      </c>
      <c r="C688">
        <v>128</v>
      </c>
    </row>
    <row r="689" spans="1:3" x14ac:dyDescent="0.25">
      <c r="A689" t="s">
        <v>220</v>
      </c>
      <c r="B689">
        <v>95128</v>
      </c>
      <c r="C689">
        <v>67</v>
      </c>
    </row>
    <row r="690" spans="1:3" x14ac:dyDescent="0.25">
      <c r="A690" t="s">
        <v>220</v>
      </c>
      <c r="B690">
        <v>90029</v>
      </c>
      <c r="C690">
        <v>99</v>
      </c>
    </row>
    <row r="691" spans="1:3" x14ac:dyDescent="0.25">
      <c r="A691" t="s">
        <v>220</v>
      </c>
      <c r="B691">
        <v>91401</v>
      </c>
      <c r="C691">
        <v>125</v>
      </c>
    </row>
    <row r="692" spans="1:3" x14ac:dyDescent="0.25">
      <c r="A692" t="s">
        <v>220</v>
      </c>
      <c r="B692">
        <v>95608</v>
      </c>
      <c r="C692">
        <v>178</v>
      </c>
    </row>
    <row r="693" spans="1:3" x14ac:dyDescent="0.25">
      <c r="A693" t="s">
        <v>220</v>
      </c>
      <c r="B693">
        <v>94022</v>
      </c>
      <c r="C693">
        <v>30</v>
      </c>
    </row>
    <row r="694" spans="1:3" x14ac:dyDescent="0.25">
      <c r="A694" t="s">
        <v>220</v>
      </c>
      <c r="B694">
        <v>92399</v>
      </c>
      <c r="C694">
        <v>59</v>
      </c>
    </row>
    <row r="695" spans="1:3" x14ac:dyDescent="0.25">
      <c r="A695" t="s">
        <v>220</v>
      </c>
      <c r="B695">
        <v>93060</v>
      </c>
      <c r="C695">
        <v>99</v>
      </c>
    </row>
    <row r="696" spans="1:3" x14ac:dyDescent="0.25">
      <c r="A696" t="s">
        <v>220</v>
      </c>
      <c r="B696">
        <v>92123</v>
      </c>
      <c r="C696">
        <v>99</v>
      </c>
    </row>
    <row r="697" spans="1:3" x14ac:dyDescent="0.25">
      <c r="A697" t="s">
        <v>220</v>
      </c>
      <c r="B697">
        <v>91201</v>
      </c>
      <c r="C697">
        <v>94</v>
      </c>
    </row>
    <row r="698" spans="1:3" x14ac:dyDescent="0.25">
      <c r="A698" t="s">
        <v>220</v>
      </c>
      <c r="B698">
        <v>95127</v>
      </c>
      <c r="C698">
        <v>116</v>
      </c>
    </row>
    <row r="699" spans="1:3" x14ac:dyDescent="0.25">
      <c r="A699" t="s">
        <v>220</v>
      </c>
      <c r="B699">
        <v>90029</v>
      </c>
      <c r="C699">
        <v>99</v>
      </c>
    </row>
    <row r="700" spans="1:3" x14ac:dyDescent="0.25">
      <c r="A700" t="s">
        <v>220</v>
      </c>
      <c r="B700">
        <v>91767</v>
      </c>
      <c r="C700">
        <v>43</v>
      </c>
    </row>
    <row r="701" spans="1:3" x14ac:dyDescent="0.25">
      <c r="A701" t="s">
        <v>220</v>
      </c>
      <c r="B701">
        <v>93401</v>
      </c>
      <c r="C701">
        <v>162</v>
      </c>
    </row>
    <row r="702" spans="1:3" x14ac:dyDescent="0.25">
      <c r="A702" t="s">
        <v>220</v>
      </c>
      <c r="B702">
        <v>94030</v>
      </c>
      <c r="C702">
        <v>140</v>
      </c>
    </row>
    <row r="703" spans="1:3" x14ac:dyDescent="0.25">
      <c r="A703" t="s">
        <v>220</v>
      </c>
      <c r="B703">
        <v>90018</v>
      </c>
      <c r="C703">
        <v>156</v>
      </c>
    </row>
    <row r="704" spans="1:3" x14ac:dyDescent="0.25">
      <c r="A704" t="s">
        <v>220</v>
      </c>
      <c r="B704">
        <v>94519</v>
      </c>
      <c r="C704">
        <v>81</v>
      </c>
    </row>
    <row r="705" spans="1:3" x14ac:dyDescent="0.25">
      <c r="A705" t="s">
        <v>220</v>
      </c>
      <c r="B705">
        <v>92506</v>
      </c>
      <c r="C705">
        <v>162</v>
      </c>
    </row>
    <row r="706" spans="1:3" x14ac:dyDescent="0.25">
      <c r="A706" t="s">
        <v>220</v>
      </c>
      <c r="B706">
        <v>90066</v>
      </c>
      <c r="C706">
        <v>77</v>
      </c>
    </row>
    <row r="707" spans="1:3" x14ac:dyDescent="0.25">
      <c r="A707" t="s">
        <v>220</v>
      </c>
      <c r="B707">
        <v>91722</v>
      </c>
      <c r="C707">
        <v>59</v>
      </c>
    </row>
    <row r="708" spans="1:3" x14ac:dyDescent="0.25">
      <c r="A708" t="s">
        <v>220</v>
      </c>
      <c r="B708">
        <v>93654</v>
      </c>
      <c r="C708">
        <v>56</v>
      </c>
    </row>
    <row r="709" spans="1:3" x14ac:dyDescent="0.25">
      <c r="A709" t="s">
        <v>220</v>
      </c>
      <c r="B709">
        <v>93720</v>
      </c>
      <c r="C709">
        <v>180</v>
      </c>
    </row>
    <row r="710" spans="1:3" x14ac:dyDescent="0.25">
      <c r="A710" t="s">
        <v>220</v>
      </c>
      <c r="B710">
        <v>95624</v>
      </c>
      <c r="C710">
        <v>136</v>
      </c>
    </row>
    <row r="711" spans="1:3" x14ac:dyDescent="0.25">
      <c r="A711" t="s">
        <v>220</v>
      </c>
      <c r="B711">
        <v>90006</v>
      </c>
      <c r="C711">
        <v>66</v>
      </c>
    </row>
    <row r="712" spans="1:3" x14ac:dyDescent="0.25">
      <c r="A712" t="s">
        <v>220</v>
      </c>
      <c r="B712">
        <v>94538</v>
      </c>
      <c r="C712">
        <v>88</v>
      </c>
    </row>
    <row r="713" spans="1:3" x14ac:dyDescent="0.25">
      <c r="A713" t="s">
        <v>220</v>
      </c>
      <c r="B713">
        <v>95482</v>
      </c>
      <c r="C713">
        <v>68</v>
      </c>
    </row>
    <row r="714" spans="1:3" x14ac:dyDescent="0.25">
      <c r="A714" t="s">
        <v>220</v>
      </c>
      <c r="B714">
        <v>94509</v>
      </c>
      <c r="C714">
        <v>99</v>
      </c>
    </row>
    <row r="715" spans="1:3" x14ac:dyDescent="0.25">
      <c r="A715" t="s">
        <v>220</v>
      </c>
      <c r="B715">
        <v>91506</v>
      </c>
      <c r="C715">
        <v>188</v>
      </c>
    </row>
    <row r="716" spans="1:3" x14ac:dyDescent="0.25">
      <c r="A716" t="s">
        <v>220</v>
      </c>
      <c r="B716">
        <v>93726</v>
      </c>
      <c r="C716">
        <v>65</v>
      </c>
    </row>
    <row r="717" spans="1:3" x14ac:dyDescent="0.25">
      <c r="A717" t="s">
        <v>220</v>
      </c>
      <c r="B717">
        <v>95117</v>
      </c>
      <c r="C717">
        <v>130</v>
      </c>
    </row>
    <row r="718" spans="1:3" x14ac:dyDescent="0.25">
      <c r="A718" t="s">
        <v>220</v>
      </c>
      <c r="B718">
        <v>92025</v>
      </c>
      <c r="C718">
        <v>59</v>
      </c>
    </row>
    <row r="719" spans="1:3" x14ac:dyDescent="0.25">
      <c r="A719" t="s">
        <v>220</v>
      </c>
      <c r="B719">
        <v>90806</v>
      </c>
      <c r="C719">
        <v>104</v>
      </c>
    </row>
    <row r="720" spans="1:3" x14ac:dyDescent="0.25">
      <c r="A720" t="s">
        <v>220</v>
      </c>
      <c r="B720">
        <v>93610</v>
      </c>
      <c r="C720">
        <v>65</v>
      </c>
    </row>
    <row r="721" spans="1:3" x14ac:dyDescent="0.25">
      <c r="A721" t="s">
        <v>220</v>
      </c>
      <c r="B721">
        <v>92624</v>
      </c>
      <c r="C721">
        <v>93</v>
      </c>
    </row>
    <row r="722" spans="1:3" x14ac:dyDescent="0.25">
      <c r="A722" t="s">
        <v>220</v>
      </c>
      <c r="B722">
        <v>95822</v>
      </c>
      <c r="C722">
        <v>122</v>
      </c>
    </row>
    <row r="723" spans="1:3" x14ac:dyDescent="0.25">
      <c r="A723" t="s">
        <v>220</v>
      </c>
      <c r="B723">
        <v>94536</v>
      </c>
      <c r="C723">
        <v>99</v>
      </c>
    </row>
    <row r="724" spans="1:3" x14ac:dyDescent="0.25">
      <c r="A724" t="s">
        <v>220</v>
      </c>
      <c r="B724">
        <v>93662</v>
      </c>
      <c r="C724">
        <v>59</v>
      </c>
    </row>
    <row r="725" spans="1:3" x14ac:dyDescent="0.25">
      <c r="A725" t="s">
        <v>220</v>
      </c>
      <c r="B725">
        <v>92374</v>
      </c>
      <c r="C725">
        <v>80</v>
      </c>
    </row>
    <row r="726" spans="1:3" x14ac:dyDescent="0.25">
      <c r="A726" t="s">
        <v>220</v>
      </c>
      <c r="B726">
        <v>90503</v>
      </c>
      <c r="C726">
        <v>195</v>
      </c>
    </row>
    <row r="727" spans="1:3" x14ac:dyDescent="0.25">
      <c r="A727" t="s">
        <v>220</v>
      </c>
      <c r="B727">
        <v>90027</v>
      </c>
      <c r="C727">
        <v>159</v>
      </c>
    </row>
    <row r="728" spans="1:3" x14ac:dyDescent="0.25">
      <c r="A728" t="s">
        <v>220</v>
      </c>
      <c r="B728">
        <v>93950</v>
      </c>
      <c r="C728">
        <v>51</v>
      </c>
    </row>
    <row r="729" spans="1:3" x14ac:dyDescent="0.25">
      <c r="A729" t="s">
        <v>220</v>
      </c>
      <c r="B729">
        <v>91977</v>
      </c>
      <c r="C729">
        <v>75</v>
      </c>
    </row>
    <row r="730" spans="1:3" x14ac:dyDescent="0.25">
      <c r="A730" t="s">
        <v>220</v>
      </c>
      <c r="B730">
        <v>93727</v>
      </c>
      <c r="C730">
        <v>99</v>
      </c>
    </row>
    <row r="731" spans="1:3" x14ac:dyDescent="0.25">
      <c r="A731" t="s">
        <v>220</v>
      </c>
      <c r="B731">
        <v>95642</v>
      </c>
      <c r="C731">
        <v>199</v>
      </c>
    </row>
    <row r="732" spans="1:3" x14ac:dyDescent="0.25">
      <c r="A732" t="s">
        <v>220</v>
      </c>
      <c r="B732">
        <v>91706</v>
      </c>
      <c r="C732">
        <v>98</v>
      </c>
    </row>
    <row r="733" spans="1:3" x14ac:dyDescent="0.25">
      <c r="A733" t="s">
        <v>220</v>
      </c>
      <c r="B733">
        <v>91803</v>
      </c>
      <c r="C733">
        <v>43</v>
      </c>
    </row>
    <row r="734" spans="1:3" x14ac:dyDescent="0.25">
      <c r="A734" t="s">
        <v>220</v>
      </c>
      <c r="B734">
        <v>95128</v>
      </c>
      <c r="C734">
        <v>253</v>
      </c>
    </row>
    <row r="735" spans="1:3" x14ac:dyDescent="0.25">
      <c r="A735" t="s">
        <v>220</v>
      </c>
      <c r="B735">
        <v>93725</v>
      </c>
      <c r="C735">
        <v>59</v>
      </c>
    </row>
    <row r="736" spans="1:3" x14ac:dyDescent="0.25">
      <c r="A736" t="s">
        <v>220</v>
      </c>
      <c r="B736">
        <v>94501</v>
      </c>
      <c r="C736">
        <v>151</v>
      </c>
    </row>
    <row r="737" spans="1:3" x14ac:dyDescent="0.25">
      <c r="A737" t="s">
        <v>220</v>
      </c>
      <c r="B737">
        <v>92543</v>
      </c>
      <c r="C737">
        <v>104</v>
      </c>
    </row>
    <row r="738" spans="1:3" x14ac:dyDescent="0.25">
      <c r="A738" t="s">
        <v>220</v>
      </c>
      <c r="B738">
        <v>92071</v>
      </c>
      <c r="C738">
        <v>192</v>
      </c>
    </row>
    <row r="739" spans="1:3" x14ac:dyDescent="0.25">
      <c r="A739" t="s">
        <v>220</v>
      </c>
      <c r="B739">
        <v>90247</v>
      </c>
      <c r="C739">
        <v>106</v>
      </c>
    </row>
    <row r="740" spans="1:3" x14ac:dyDescent="0.25">
      <c r="A740" t="s">
        <v>220</v>
      </c>
      <c r="B740">
        <v>96080</v>
      </c>
      <c r="C740">
        <v>58</v>
      </c>
    </row>
    <row r="741" spans="1:3" x14ac:dyDescent="0.25">
      <c r="A741" t="s">
        <v>220</v>
      </c>
      <c r="B741">
        <v>90701</v>
      </c>
      <c r="C741">
        <v>66</v>
      </c>
    </row>
    <row r="742" spans="1:3" x14ac:dyDescent="0.25">
      <c r="A742" t="s">
        <v>220</v>
      </c>
      <c r="B742">
        <v>90502</v>
      </c>
      <c r="C742">
        <v>161</v>
      </c>
    </row>
    <row r="743" spans="1:3" x14ac:dyDescent="0.25">
      <c r="A743" t="s">
        <v>220</v>
      </c>
      <c r="B743">
        <v>91040</v>
      </c>
      <c r="C743">
        <v>50</v>
      </c>
    </row>
    <row r="744" spans="1:3" x14ac:dyDescent="0.25">
      <c r="A744" t="s">
        <v>220</v>
      </c>
      <c r="B744">
        <v>94109</v>
      </c>
      <c r="C744">
        <v>50</v>
      </c>
    </row>
    <row r="745" spans="1:3" x14ac:dyDescent="0.25">
      <c r="A745" t="s">
        <v>220</v>
      </c>
      <c r="B745">
        <v>90025</v>
      </c>
      <c r="C745">
        <v>116</v>
      </c>
    </row>
    <row r="746" spans="1:3" x14ac:dyDescent="0.25">
      <c r="A746" t="s">
        <v>220</v>
      </c>
      <c r="B746">
        <v>92663</v>
      </c>
      <c r="C746">
        <v>96</v>
      </c>
    </row>
    <row r="747" spans="1:3" x14ac:dyDescent="0.25">
      <c r="A747" t="s">
        <v>220</v>
      </c>
      <c r="B747">
        <v>91343</v>
      </c>
      <c r="C747">
        <v>138</v>
      </c>
    </row>
    <row r="748" spans="1:3" x14ac:dyDescent="0.25">
      <c r="A748" t="s">
        <v>220</v>
      </c>
      <c r="B748">
        <v>90731</v>
      </c>
      <c r="C748">
        <v>83</v>
      </c>
    </row>
    <row r="749" spans="1:3" x14ac:dyDescent="0.25">
      <c r="A749" t="s">
        <v>220</v>
      </c>
      <c r="B749">
        <v>91723</v>
      </c>
      <c r="C749">
        <v>126</v>
      </c>
    </row>
    <row r="750" spans="1:3" x14ac:dyDescent="0.25">
      <c r="A750" t="s">
        <v>220</v>
      </c>
      <c r="B750">
        <v>96001</v>
      </c>
      <c r="C750">
        <v>89</v>
      </c>
    </row>
    <row r="751" spans="1:3" x14ac:dyDescent="0.25">
      <c r="A751" t="s">
        <v>220</v>
      </c>
      <c r="B751">
        <v>90016</v>
      </c>
      <c r="C751">
        <v>198</v>
      </c>
    </row>
    <row r="752" spans="1:3" x14ac:dyDescent="0.25">
      <c r="A752" t="s">
        <v>220</v>
      </c>
      <c r="B752">
        <v>90036</v>
      </c>
      <c r="C752">
        <v>97</v>
      </c>
    </row>
    <row r="753" spans="1:3" x14ac:dyDescent="0.25">
      <c r="A753" t="s">
        <v>220</v>
      </c>
      <c r="B753">
        <v>91711</v>
      </c>
      <c r="C753">
        <v>99</v>
      </c>
    </row>
    <row r="754" spans="1:3" x14ac:dyDescent="0.25">
      <c r="A754" t="s">
        <v>220</v>
      </c>
      <c r="B754">
        <v>93612</v>
      </c>
      <c r="C754">
        <v>57</v>
      </c>
    </row>
    <row r="755" spans="1:3" x14ac:dyDescent="0.25">
      <c r="A755" t="s">
        <v>220</v>
      </c>
      <c r="B755">
        <v>90606</v>
      </c>
      <c r="C755">
        <v>59</v>
      </c>
    </row>
    <row r="756" spans="1:3" x14ac:dyDescent="0.25">
      <c r="A756" t="s">
        <v>220</v>
      </c>
      <c r="B756">
        <v>94903</v>
      </c>
      <c r="C756">
        <v>52</v>
      </c>
    </row>
    <row r="757" spans="1:3" x14ac:dyDescent="0.25">
      <c r="A757" t="s">
        <v>220</v>
      </c>
      <c r="B757">
        <v>95204</v>
      </c>
      <c r="C757">
        <v>98</v>
      </c>
    </row>
    <row r="758" spans="1:3" x14ac:dyDescent="0.25">
      <c r="A758" t="s">
        <v>220</v>
      </c>
      <c r="B758">
        <v>92805</v>
      </c>
      <c r="C758">
        <v>41</v>
      </c>
    </row>
    <row r="759" spans="1:3" x14ac:dyDescent="0.25">
      <c r="A759" t="s">
        <v>220</v>
      </c>
      <c r="B759">
        <v>91770</v>
      </c>
      <c r="C759">
        <v>151</v>
      </c>
    </row>
    <row r="760" spans="1:3" x14ac:dyDescent="0.25">
      <c r="A760" t="s">
        <v>220</v>
      </c>
      <c r="B760">
        <v>94115</v>
      </c>
      <c r="C760">
        <v>92</v>
      </c>
    </row>
    <row r="761" spans="1:3" x14ac:dyDescent="0.25">
      <c r="A761" t="s">
        <v>220</v>
      </c>
      <c r="B761">
        <v>90803</v>
      </c>
      <c r="C761">
        <v>98</v>
      </c>
    </row>
    <row r="762" spans="1:3" x14ac:dyDescent="0.25">
      <c r="A762" t="s">
        <v>220</v>
      </c>
      <c r="B762">
        <v>95945</v>
      </c>
      <c r="C762">
        <v>86</v>
      </c>
    </row>
    <row r="763" spans="1:3" x14ac:dyDescent="0.25">
      <c r="A763" t="s">
        <v>220</v>
      </c>
      <c r="B763">
        <v>92835</v>
      </c>
      <c r="C763">
        <v>99</v>
      </c>
    </row>
    <row r="764" spans="1:3" x14ac:dyDescent="0.25">
      <c r="A764" t="s">
        <v>220</v>
      </c>
      <c r="B764">
        <v>90804</v>
      </c>
      <c r="C764">
        <v>99</v>
      </c>
    </row>
    <row r="765" spans="1:3" x14ac:dyDescent="0.25">
      <c r="A765" t="s">
        <v>220</v>
      </c>
      <c r="B765">
        <v>91016</v>
      </c>
      <c r="C765">
        <v>95</v>
      </c>
    </row>
    <row r="766" spans="1:3" x14ac:dyDescent="0.25">
      <c r="A766" t="s">
        <v>220</v>
      </c>
      <c r="B766">
        <v>95062</v>
      </c>
      <c r="C766">
        <v>92</v>
      </c>
    </row>
    <row r="767" spans="1:3" x14ac:dyDescent="0.25">
      <c r="A767" t="s">
        <v>220</v>
      </c>
      <c r="B767">
        <v>94509</v>
      </c>
      <c r="C767">
        <v>99</v>
      </c>
    </row>
    <row r="768" spans="1:3" x14ac:dyDescent="0.25">
      <c r="A768" t="s">
        <v>220</v>
      </c>
      <c r="B768">
        <v>93105</v>
      </c>
      <c r="C768">
        <v>138</v>
      </c>
    </row>
    <row r="769" spans="1:3" x14ac:dyDescent="0.25">
      <c r="A769" t="s">
        <v>220</v>
      </c>
      <c r="B769">
        <v>91605</v>
      </c>
      <c r="C769">
        <v>128</v>
      </c>
    </row>
    <row r="770" spans="1:3" x14ac:dyDescent="0.25">
      <c r="A770" t="s">
        <v>220</v>
      </c>
      <c r="B770">
        <v>94044</v>
      </c>
      <c r="C770">
        <v>68</v>
      </c>
    </row>
    <row r="771" spans="1:3" x14ac:dyDescent="0.25">
      <c r="A771" t="s">
        <v>220</v>
      </c>
      <c r="B771">
        <v>90502</v>
      </c>
      <c r="C771">
        <v>299</v>
      </c>
    </row>
    <row r="772" spans="1:3" x14ac:dyDescent="0.25">
      <c r="A772" t="s">
        <v>220</v>
      </c>
      <c r="B772">
        <v>90620</v>
      </c>
      <c r="C772">
        <v>143</v>
      </c>
    </row>
    <row r="773" spans="1:3" x14ac:dyDescent="0.25">
      <c r="A773" t="s">
        <v>220</v>
      </c>
      <c r="B773">
        <v>95361</v>
      </c>
      <c r="C773">
        <v>115</v>
      </c>
    </row>
    <row r="774" spans="1:3" x14ac:dyDescent="0.25">
      <c r="A774" t="s">
        <v>220</v>
      </c>
      <c r="B774">
        <v>90262</v>
      </c>
      <c r="C774">
        <v>99</v>
      </c>
    </row>
    <row r="775" spans="1:3" x14ac:dyDescent="0.25">
      <c r="A775" t="s">
        <v>220</v>
      </c>
      <c r="B775">
        <v>96094</v>
      </c>
      <c r="C775">
        <v>59</v>
      </c>
    </row>
    <row r="776" spans="1:3" x14ac:dyDescent="0.25">
      <c r="A776" t="s">
        <v>220</v>
      </c>
      <c r="B776">
        <v>95350</v>
      </c>
      <c r="C776">
        <v>70</v>
      </c>
    </row>
    <row r="777" spans="1:3" x14ac:dyDescent="0.25">
      <c r="A777" t="s">
        <v>220</v>
      </c>
      <c r="B777">
        <v>90640</v>
      </c>
      <c r="C777">
        <v>99</v>
      </c>
    </row>
    <row r="778" spans="1:3" x14ac:dyDescent="0.25">
      <c r="A778" t="s">
        <v>220</v>
      </c>
      <c r="B778">
        <v>90029</v>
      </c>
      <c r="C778">
        <v>99</v>
      </c>
    </row>
    <row r="779" spans="1:3" x14ac:dyDescent="0.25">
      <c r="A779" t="s">
        <v>220</v>
      </c>
      <c r="B779">
        <v>95695</v>
      </c>
      <c r="C779">
        <v>140</v>
      </c>
    </row>
    <row r="780" spans="1:3" x14ac:dyDescent="0.25">
      <c r="A780" t="s">
        <v>220</v>
      </c>
      <c r="B780">
        <v>93454</v>
      </c>
      <c r="C780">
        <v>59</v>
      </c>
    </row>
    <row r="781" spans="1:3" x14ac:dyDescent="0.25">
      <c r="A781" t="s">
        <v>220</v>
      </c>
      <c r="B781">
        <v>92103</v>
      </c>
      <c r="C781">
        <v>75</v>
      </c>
    </row>
    <row r="782" spans="1:3" x14ac:dyDescent="0.25">
      <c r="A782" t="s">
        <v>220</v>
      </c>
      <c r="B782">
        <v>90807</v>
      </c>
      <c r="C782">
        <v>99</v>
      </c>
    </row>
    <row r="783" spans="1:3" x14ac:dyDescent="0.25">
      <c r="A783" t="s">
        <v>220</v>
      </c>
      <c r="B783">
        <v>94901</v>
      </c>
      <c r="C783">
        <v>54</v>
      </c>
    </row>
    <row r="784" spans="1:3" x14ac:dyDescent="0.25">
      <c r="A784" t="s">
        <v>220</v>
      </c>
      <c r="B784">
        <v>95242</v>
      </c>
      <c r="C784">
        <v>150</v>
      </c>
    </row>
    <row r="785" spans="1:3" x14ac:dyDescent="0.25">
      <c r="A785" t="s">
        <v>220</v>
      </c>
      <c r="B785">
        <v>90255</v>
      </c>
      <c r="C785">
        <v>99</v>
      </c>
    </row>
    <row r="786" spans="1:3" x14ac:dyDescent="0.25">
      <c r="A786" t="s">
        <v>220</v>
      </c>
      <c r="B786">
        <v>94591</v>
      </c>
      <c r="C786">
        <v>65</v>
      </c>
    </row>
    <row r="787" spans="1:3" x14ac:dyDescent="0.25">
      <c r="A787" t="s">
        <v>220</v>
      </c>
      <c r="B787">
        <v>90027</v>
      </c>
      <c r="C787">
        <v>177</v>
      </c>
    </row>
    <row r="788" spans="1:3" x14ac:dyDescent="0.25">
      <c r="A788" t="s">
        <v>220</v>
      </c>
      <c r="B788">
        <v>91723</v>
      </c>
      <c r="C788">
        <v>99</v>
      </c>
    </row>
    <row r="789" spans="1:3" x14ac:dyDescent="0.25">
      <c r="A789" t="s">
        <v>220</v>
      </c>
      <c r="B789">
        <v>90814</v>
      </c>
      <c r="C789">
        <v>94</v>
      </c>
    </row>
    <row r="790" spans="1:3" x14ac:dyDescent="0.25">
      <c r="A790" t="s">
        <v>220</v>
      </c>
      <c r="B790">
        <v>92264</v>
      </c>
      <c r="C790">
        <v>99</v>
      </c>
    </row>
    <row r="791" spans="1:3" x14ac:dyDescent="0.25">
      <c r="A791" t="s">
        <v>220</v>
      </c>
      <c r="B791">
        <v>91732</v>
      </c>
      <c r="C791">
        <v>45</v>
      </c>
    </row>
    <row r="792" spans="1:3" x14ac:dyDescent="0.25">
      <c r="A792" t="s">
        <v>220</v>
      </c>
      <c r="B792">
        <v>92024</v>
      </c>
      <c r="C792">
        <v>99</v>
      </c>
    </row>
    <row r="793" spans="1:3" x14ac:dyDescent="0.25">
      <c r="A793" t="s">
        <v>220</v>
      </c>
      <c r="B793">
        <v>91204</v>
      </c>
      <c r="C793">
        <v>140</v>
      </c>
    </row>
    <row r="794" spans="1:3" x14ac:dyDescent="0.25">
      <c r="A794" t="s">
        <v>220</v>
      </c>
      <c r="B794">
        <v>91763</v>
      </c>
      <c r="C794">
        <v>140</v>
      </c>
    </row>
    <row r="795" spans="1:3" x14ac:dyDescent="0.25">
      <c r="A795" t="s">
        <v>220</v>
      </c>
      <c r="B795">
        <v>93003</v>
      </c>
      <c r="C795">
        <v>71</v>
      </c>
    </row>
    <row r="796" spans="1:3" x14ac:dyDescent="0.25">
      <c r="A796" t="s">
        <v>220</v>
      </c>
      <c r="B796">
        <v>92354</v>
      </c>
      <c r="C796">
        <v>83</v>
      </c>
    </row>
    <row r="797" spans="1:3" x14ac:dyDescent="0.25">
      <c r="A797" t="s">
        <v>220</v>
      </c>
      <c r="B797">
        <v>92404</v>
      </c>
      <c r="C797">
        <v>109</v>
      </c>
    </row>
    <row r="798" spans="1:3" x14ac:dyDescent="0.25">
      <c r="A798" t="s">
        <v>220</v>
      </c>
      <c r="B798">
        <v>92663</v>
      </c>
      <c r="C798">
        <v>59</v>
      </c>
    </row>
    <row r="799" spans="1:3" x14ac:dyDescent="0.25">
      <c r="A799" t="s">
        <v>220</v>
      </c>
      <c r="B799">
        <v>94952</v>
      </c>
      <c r="C799">
        <v>90</v>
      </c>
    </row>
    <row r="800" spans="1:3" x14ac:dyDescent="0.25">
      <c r="A800" t="s">
        <v>220</v>
      </c>
      <c r="B800">
        <v>90814</v>
      </c>
      <c r="C800">
        <v>81</v>
      </c>
    </row>
    <row r="801" spans="1:3" x14ac:dyDescent="0.25">
      <c r="A801" t="s">
        <v>220</v>
      </c>
      <c r="B801">
        <v>92103</v>
      </c>
      <c r="C801">
        <v>194</v>
      </c>
    </row>
    <row r="802" spans="1:3" x14ac:dyDescent="0.25">
      <c r="A802" t="s">
        <v>220</v>
      </c>
      <c r="B802">
        <v>95691</v>
      </c>
      <c r="C802">
        <v>99</v>
      </c>
    </row>
    <row r="803" spans="1:3" x14ac:dyDescent="0.25">
      <c r="A803" t="s">
        <v>220</v>
      </c>
      <c r="B803">
        <v>95340</v>
      </c>
      <c r="C803">
        <v>96</v>
      </c>
    </row>
    <row r="804" spans="1:3" x14ac:dyDescent="0.25">
      <c r="A804" t="s">
        <v>220</v>
      </c>
      <c r="B804">
        <v>95667</v>
      </c>
      <c r="C804">
        <v>99</v>
      </c>
    </row>
    <row r="805" spans="1:3" x14ac:dyDescent="0.25">
      <c r="A805" t="s">
        <v>220</v>
      </c>
      <c r="B805">
        <v>90631</v>
      </c>
      <c r="C805">
        <v>86</v>
      </c>
    </row>
    <row r="806" spans="1:3" x14ac:dyDescent="0.25">
      <c r="A806" t="s">
        <v>220</v>
      </c>
      <c r="B806">
        <v>91311</v>
      </c>
      <c r="C806">
        <v>128</v>
      </c>
    </row>
    <row r="807" spans="1:3" x14ac:dyDescent="0.25">
      <c r="A807" t="s">
        <v>220</v>
      </c>
      <c r="B807">
        <v>90502</v>
      </c>
      <c r="C807">
        <v>200</v>
      </c>
    </row>
    <row r="808" spans="1:3" x14ac:dyDescent="0.25">
      <c r="A808" t="s">
        <v>220</v>
      </c>
      <c r="B808">
        <v>92105</v>
      </c>
      <c r="C808">
        <v>128</v>
      </c>
    </row>
    <row r="809" spans="1:3" x14ac:dyDescent="0.25">
      <c r="A809" t="s">
        <v>220</v>
      </c>
      <c r="B809">
        <v>91945</v>
      </c>
      <c r="C809">
        <v>158</v>
      </c>
    </row>
    <row r="810" spans="1:3" x14ac:dyDescent="0.25">
      <c r="A810" t="s">
        <v>220</v>
      </c>
      <c r="B810">
        <v>93635</v>
      </c>
      <c r="C810">
        <v>59</v>
      </c>
    </row>
    <row r="811" spans="1:3" x14ac:dyDescent="0.25">
      <c r="A811" t="s">
        <v>220</v>
      </c>
      <c r="B811">
        <v>95816</v>
      </c>
      <c r="C811">
        <v>42</v>
      </c>
    </row>
    <row r="812" spans="1:3" x14ac:dyDescent="0.25">
      <c r="A812" t="s">
        <v>220</v>
      </c>
      <c r="B812">
        <v>95667</v>
      </c>
      <c r="C812">
        <v>99</v>
      </c>
    </row>
    <row r="813" spans="1:3" x14ac:dyDescent="0.25">
      <c r="A813" t="s">
        <v>220</v>
      </c>
      <c r="B813">
        <v>91711</v>
      </c>
      <c r="C813">
        <v>62</v>
      </c>
    </row>
    <row r="814" spans="1:3" x14ac:dyDescent="0.25">
      <c r="A814" t="s">
        <v>220</v>
      </c>
      <c r="B814">
        <v>94578</v>
      </c>
      <c r="C814">
        <v>109</v>
      </c>
    </row>
    <row r="815" spans="1:3" x14ac:dyDescent="0.25">
      <c r="A815" t="s">
        <v>220</v>
      </c>
      <c r="B815">
        <v>95032</v>
      </c>
      <c r="C815">
        <v>148</v>
      </c>
    </row>
    <row r="816" spans="1:3" x14ac:dyDescent="0.25">
      <c r="A816" t="s">
        <v>220</v>
      </c>
      <c r="B816">
        <v>93257</v>
      </c>
      <c r="C816">
        <v>139</v>
      </c>
    </row>
    <row r="817" spans="1:3" x14ac:dyDescent="0.25">
      <c r="A817" t="s">
        <v>220</v>
      </c>
      <c r="B817">
        <v>94533</v>
      </c>
      <c r="C817">
        <v>99</v>
      </c>
    </row>
    <row r="818" spans="1:3" x14ac:dyDescent="0.25">
      <c r="A818" t="s">
        <v>220</v>
      </c>
      <c r="B818">
        <v>91335</v>
      </c>
      <c r="C818">
        <v>166</v>
      </c>
    </row>
    <row r="819" spans="1:3" x14ac:dyDescent="0.25">
      <c r="A819" t="s">
        <v>220</v>
      </c>
      <c r="B819">
        <v>94565</v>
      </c>
      <c r="C819">
        <v>49</v>
      </c>
    </row>
    <row r="820" spans="1:3" x14ac:dyDescent="0.25">
      <c r="A820" t="s">
        <v>220</v>
      </c>
      <c r="B820">
        <v>92509</v>
      </c>
      <c r="C820">
        <v>143</v>
      </c>
    </row>
    <row r="821" spans="1:3" x14ac:dyDescent="0.25">
      <c r="A821" t="s">
        <v>220</v>
      </c>
      <c r="B821">
        <v>95540</v>
      </c>
      <c r="C821">
        <v>104</v>
      </c>
    </row>
    <row r="822" spans="1:3" x14ac:dyDescent="0.25">
      <c r="A822" t="s">
        <v>220</v>
      </c>
      <c r="B822">
        <v>90035</v>
      </c>
      <c r="C822">
        <v>49</v>
      </c>
    </row>
    <row r="823" spans="1:3" x14ac:dyDescent="0.25">
      <c r="A823" t="s">
        <v>220</v>
      </c>
      <c r="B823">
        <v>90732</v>
      </c>
      <c r="C823">
        <v>99</v>
      </c>
    </row>
    <row r="824" spans="1:3" x14ac:dyDescent="0.25">
      <c r="A824" t="s">
        <v>220</v>
      </c>
      <c r="B824">
        <v>92404</v>
      </c>
      <c r="C824">
        <v>119</v>
      </c>
    </row>
    <row r="825" spans="1:3" x14ac:dyDescent="0.25">
      <c r="A825" t="s">
        <v>220</v>
      </c>
      <c r="B825">
        <v>95204</v>
      </c>
      <c r="C825">
        <v>120</v>
      </c>
    </row>
    <row r="826" spans="1:3" x14ac:dyDescent="0.25">
      <c r="A826" t="s">
        <v>220</v>
      </c>
      <c r="B826">
        <v>93257</v>
      </c>
      <c r="C826">
        <v>62</v>
      </c>
    </row>
    <row r="827" spans="1:3" x14ac:dyDescent="0.25">
      <c r="A827" t="s">
        <v>220</v>
      </c>
      <c r="B827">
        <v>90804</v>
      </c>
      <c r="C827">
        <v>133</v>
      </c>
    </row>
    <row r="828" spans="1:3" x14ac:dyDescent="0.25">
      <c r="A828" t="s">
        <v>220</v>
      </c>
      <c r="B828">
        <v>91740</v>
      </c>
      <c r="C828">
        <v>342</v>
      </c>
    </row>
    <row r="829" spans="1:3" x14ac:dyDescent="0.25">
      <c r="A829" t="s">
        <v>220</v>
      </c>
      <c r="B829">
        <v>92110</v>
      </c>
      <c r="C829">
        <v>133</v>
      </c>
    </row>
    <row r="830" spans="1:3" x14ac:dyDescent="0.25">
      <c r="A830" t="s">
        <v>220</v>
      </c>
      <c r="B830">
        <v>90035</v>
      </c>
      <c r="C830">
        <v>59</v>
      </c>
    </row>
    <row r="831" spans="1:3" x14ac:dyDescent="0.25">
      <c r="A831" t="s">
        <v>220</v>
      </c>
      <c r="B831">
        <v>95945</v>
      </c>
      <c r="C831">
        <v>148</v>
      </c>
    </row>
    <row r="832" spans="1:3" x14ac:dyDescent="0.25">
      <c r="A832" t="s">
        <v>220</v>
      </c>
      <c r="B832">
        <v>96001</v>
      </c>
      <c r="C832">
        <v>113</v>
      </c>
    </row>
    <row r="833" spans="1:3" x14ac:dyDescent="0.25">
      <c r="A833" t="s">
        <v>220</v>
      </c>
      <c r="B833">
        <v>94538</v>
      </c>
      <c r="C833">
        <v>126</v>
      </c>
    </row>
    <row r="834" spans="1:3" x14ac:dyDescent="0.25">
      <c r="A834" t="s">
        <v>220</v>
      </c>
      <c r="B834">
        <v>94087</v>
      </c>
      <c r="C834">
        <v>185</v>
      </c>
    </row>
    <row r="835" spans="1:3" x14ac:dyDescent="0.25">
      <c r="A835" t="s">
        <v>220</v>
      </c>
      <c r="B835">
        <v>90503</v>
      </c>
      <c r="C835">
        <v>80</v>
      </c>
    </row>
    <row r="836" spans="1:3" x14ac:dyDescent="0.25">
      <c r="A836" t="s">
        <v>220</v>
      </c>
      <c r="B836">
        <v>95076</v>
      </c>
      <c r="C836">
        <v>95</v>
      </c>
    </row>
    <row r="837" spans="1:3" x14ac:dyDescent="0.25">
      <c r="A837" t="s">
        <v>220</v>
      </c>
      <c r="B837">
        <v>93940</v>
      </c>
      <c r="C837">
        <v>99</v>
      </c>
    </row>
    <row r="838" spans="1:3" x14ac:dyDescent="0.25">
      <c r="A838" t="s">
        <v>220</v>
      </c>
      <c r="B838">
        <v>93727</v>
      </c>
      <c r="C838">
        <v>180</v>
      </c>
    </row>
    <row r="839" spans="1:3" x14ac:dyDescent="0.25">
      <c r="A839" t="s">
        <v>220</v>
      </c>
      <c r="B839">
        <v>91780</v>
      </c>
      <c r="C839">
        <v>391</v>
      </c>
    </row>
    <row r="840" spans="1:3" x14ac:dyDescent="0.25">
      <c r="A840" t="s">
        <v>220</v>
      </c>
      <c r="B840">
        <v>94403</v>
      </c>
      <c r="C840">
        <v>99</v>
      </c>
    </row>
    <row r="841" spans="1:3" x14ac:dyDescent="0.25">
      <c r="A841" t="s">
        <v>220</v>
      </c>
      <c r="B841">
        <v>91406</v>
      </c>
      <c r="C841">
        <v>50</v>
      </c>
    </row>
    <row r="842" spans="1:3" x14ac:dyDescent="0.25">
      <c r="A842" t="s">
        <v>220</v>
      </c>
      <c r="B842">
        <v>94541</v>
      </c>
      <c r="C842">
        <v>71</v>
      </c>
    </row>
    <row r="843" spans="1:3" x14ac:dyDescent="0.25">
      <c r="A843" t="s">
        <v>220</v>
      </c>
      <c r="B843">
        <v>95366</v>
      </c>
      <c r="C843">
        <v>92</v>
      </c>
    </row>
    <row r="844" spans="1:3" x14ac:dyDescent="0.25">
      <c r="A844" t="s">
        <v>220</v>
      </c>
      <c r="B844">
        <v>91773</v>
      </c>
      <c r="C844">
        <v>106</v>
      </c>
    </row>
    <row r="845" spans="1:3" x14ac:dyDescent="0.25">
      <c r="A845" t="s">
        <v>220</v>
      </c>
      <c r="B845">
        <v>90732</v>
      </c>
      <c r="C845">
        <v>27</v>
      </c>
    </row>
    <row r="846" spans="1:3" x14ac:dyDescent="0.25">
      <c r="A846" t="s">
        <v>220</v>
      </c>
      <c r="B846">
        <v>93257</v>
      </c>
      <c r="C846">
        <v>201</v>
      </c>
    </row>
    <row r="847" spans="1:3" x14ac:dyDescent="0.25">
      <c r="A847" t="s">
        <v>220</v>
      </c>
      <c r="B847">
        <v>91942</v>
      </c>
      <c r="C847">
        <v>60</v>
      </c>
    </row>
    <row r="848" spans="1:3" x14ac:dyDescent="0.25">
      <c r="A848" t="s">
        <v>220</v>
      </c>
      <c r="B848">
        <v>94621</v>
      </c>
      <c r="C848">
        <v>82</v>
      </c>
    </row>
    <row r="849" spans="1:3" x14ac:dyDescent="0.25">
      <c r="A849" t="s">
        <v>220</v>
      </c>
      <c r="B849">
        <v>95062</v>
      </c>
      <c r="C849">
        <v>149</v>
      </c>
    </row>
    <row r="850" spans="1:3" x14ac:dyDescent="0.25">
      <c r="A850" t="s">
        <v>220</v>
      </c>
      <c r="B850">
        <v>94589</v>
      </c>
      <c r="C850">
        <v>166</v>
      </c>
    </row>
    <row r="851" spans="1:3" x14ac:dyDescent="0.25">
      <c r="A851" t="s">
        <v>220</v>
      </c>
      <c r="B851">
        <v>95695</v>
      </c>
      <c r="C851">
        <v>48</v>
      </c>
    </row>
    <row r="852" spans="1:3" x14ac:dyDescent="0.25">
      <c r="A852" t="s">
        <v>220</v>
      </c>
      <c r="B852">
        <v>95336</v>
      </c>
      <c r="C852">
        <v>176</v>
      </c>
    </row>
    <row r="853" spans="1:3" x14ac:dyDescent="0.25">
      <c r="A853" t="s">
        <v>220</v>
      </c>
      <c r="B853">
        <v>90034</v>
      </c>
      <c r="C853">
        <v>99</v>
      </c>
    </row>
    <row r="854" spans="1:3" x14ac:dyDescent="0.25">
      <c r="A854" t="s">
        <v>220</v>
      </c>
      <c r="B854">
        <v>92879</v>
      </c>
      <c r="C854">
        <v>99</v>
      </c>
    </row>
    <row r="855" spans="1:3" x14ac:dyDescent="0.25">
      <c r="A855" t="s">
        <v>220</v>
      </c>
      <c r="B855">
        <v>91950</v>
      </c>
      <c r="C855">
        <v>60</v>
      </c>
    </row>
    <row r="856" spans="1:3" x14ac:dyDescent="0.25">
      <c r="A856" t="s">
        <v>220</v>
      </c>
      <c r="B856">
        <v>91204</v>
      </c>
      <c r="C856">
        <v>106</v>
      </c>
    </row>
    <row r="857" spans="1:3" x14ac:dyDescent="0.25">
      <c r="A857" t="s">
        <v>220</v>
      </c>
      <c r="B857">
        <v>92025</v>
      </c>
      <c r="C857">
        <v>180</v>
      </c>
    </row>
    <row r="858" spans="1:3" x14ac:dyDescent="0.25">
      <c r="A858" t="s">
        <v>220</v>
      </c>
      <c r="B858">
        <v>94602</v>
      </c>
      <c r="C858">
        <v>94</v>
      </c>
    </row>
    <row r="859" spans="1:3" x14ac:dyDescent="0.25">
      <c r="A859" t="s">
        <v>220</v>
      </c>
      <c r="B859">
        <v>93274</v>
      </c>
      <c r="C859">
        <v>93</v>
      </c>
    </row>
    <row r="860" spans="1:3" x14ac:dyDescent="0.25">
      <c r="A860" t="s">
        <v>220</v>
      </c>
      <c r="B860">
        <v>95014</v>
      </c>
      <c r="C860">
        <v>170</v>
      </c>
    </row>
    <row r="861" spans="1:3" x14ac:dyDescent="0.25">
      <c r="A861" t="s">
        <v>220</v>
      </c>
      <c r="B861">
        <v>96130</v>
      </c>
      <c r="C861">
        <v>96</v>
      </c>
    </row>
    <row r="862" spans="1:3" x14ac:dyDescent="0.25">
      <c r="A862" t="s">
        <v>220</v>
      </c>
      <c r="B862">
        <v>91790</v>
      </c>
      <c r="C862">
        <v>97</v>
      </c>
    </row>
    <row r="863" spans="1:3" x14ac:dyDescent="0.25">
      <c r="A863" t="s">
        <v>220</v>
      </c>
      <c r="B863">
        <v>93292</v>
      </c>
      <c r="C863">
        <v>176</v>
      </c>
    </row>
    <row r="864" spans="1:3" x14ac:dyDescent="0.25">
      <c r="A864" t="s">
        <v>220</v>
      </c>
      <c r="B864">
        <v>90023</v>
      </c>
      <c r="C864">
        <v>99</v>
      </c>
    </row>
    <row r="865" spans="1:3" x14ac:dyDescent="0.25">
      <c r="A865" t="s">
        <v>220</v>
      </c>
      <c r="B865">
        <v>93721</v>
      </c>
      <c r="C865">
        <v>232</v>
      </c>
    </row>
    <row r="866" spans="1:3" x14ac:dyDescent="0.25">
      <c r="A866" t="s">
        <v>220</v>
      </c>
      <c r="B866">
        <v>91105</v>
      </c>
      <c r="C866">
        <v>130</v>
      </c>
    </row>
    <row r="867" spans="1:3" x14ac:dyDescent="0.25">
      <c r="A867" t="s">
        <v>220</v>
      </c>
      <c r="B867">
        <v>91344</v>
      </c>
      <c r="C867">
        <v>48</v>
      </c>
    </row>
    <row r="868" spans="1:3" x14ac:dyDescent="0.25">
      <c r="A868" t="s">
        <v>220</v>
      </c>
      <c r="B868">
        <v>94903</v>
      </c>
      <c r="C868">
        <v>101</v>
      </c>
    </row>
    <row r="869" spans="1:3" x14ac:dyDescent="0.25">
      <c r="A869" t="s">
        <v>220</v>
      </c>
      <c r="B869">
        <v>93901</v>
      </c>
      <c r="C869">
        <v>51</v>
      </c>
    </row>
    <row r="870" spans="1:3" x14ac:dyDescent="0.25">
      <c r="A870" t="s">
        <v>220</v>
      </c>
      <c r="B870">
        <v>92399</v>
      </c>
      <c r="C870">
        <v>82</v>
      </c>
    </row>
    <row r="871" spans="1:3" x14ac:dyDescent="0.25">
      <c r="A871" t="s">
        <v>220</v>
      </c>
      <c r="B871">
        <v>92313</v>
      </c>
      <c r="C871">
        <v>59</v>
      </c>
    </row>
    <row r="872" spans="1:3" x14ac:dyDescent="0.25">
      <c r="A872" t="s">
        <v>220</v>
      </c>
      <c r="B872">
        <v>92805</v>
      </c>
      <c r="C872">
        <v>99</v>
      </c>
    </row>
    <row r="873" spans="1:3" x14ac:dyDescent="0.25">
      <c r="A873" t="s">
        <v>220</v>
      </c>
      <c r="B873">
        <v>90037</v>
      </c>
      <c r="C873">
        <v>99</v>
      </c>
    </row>
    <row r="874" spans="1:3" x14ac:dyDescent="0.25">
      <c r="A874" t="s">
        <v>220</v>
      </c>
      <c r="B874">
        <v>90006</v>
      </c>
      <c r="C874">
        <v>72</v>
      </c>
    </row>
    <row r="875" spans="1:3" x14ac:dyDescent="0.25">
      <c r="A875" t="s">
        <v>220</v>
      </c>
      <c r="B875">
        <v>90025</v>
      </c>
      <c r="C875">
        <v>93</v>
      </c>
    </row>
    <row r="876" spans="1:3" x14ac:dyDescent="0.25">
      <c r="A876" t="s">
        <v>220</v>
      </c>
      <c r="B876">
        <v>90660</v>
      </c>
      <c r="C876">
        <v>154</v>
      </c>
    </row>
    <row r="877" spans="1:3" x14ac:dyDescent="0.25">
      <c r="A877" t="s">
        <v>220</v>
      </c>
      <c r="B877">
        <v>92336</v>
      </c>
      <c r="C877">
        <v>99</v>
      </c>
    </row>
    <row r="878" spans="1:3" x14ac:dyDescent="0.25">
      <c r="A878" t="s">
        <v>220</v>
      </c>
      <c r="B878">
        <v>90033</v>
      </c>
      <c r="C878">
        <v>99</v>
      </c>
    </row>
    <row r="879" spans="1:3" x14ac:dyDescent="0.25">
      <c r="A879" t="s">
        <v>220</v>
      </c>
      <c r="B879">
        <v>96028</v>
      </c>
      <c r="C879">
        <v>99</v>
      </c>
    </row>
    <row r="880" spans="1:3" x14ac:dyDescent="0.25">
      <c r="A880" t="s">
        <v>220</v>
      </c>
      <c r="B880">
        <v>90404</v>
      </c>
      <c r="C880">
        <v>72</v>
      </c>
    </row>
    <row r="881" spans="1:3" x14ac:dyDescent="0.25">
      <c r="A881" t="s">
        <v>220</v>
      </c>
      <c r="B881">
        <v>95608</v>
      </c>
      <c r="C881">
        <v>112</v>
      </c>
    </row>
    <row r="882" spans="1:3" x14ac:dyDescent="0.25">
      <c r="A882" t="s">
        <v>220</v>
      </c>
      <c r="B882">
        <v>91950</v>
      </c>
      <c r="C882">
        <v>98</v>
      </c>
    </row>
    <row r="883" spans="1:3" x14ac:dyDescent="0.25">
      <c r="A883" t="s">
        <v>220</v>
      </c>
      <c r="B883">
        <v>91103</v>
      </c>
      <c r="C883">
        <v>80</v>
      </c>
    </row>
    <row r="884" spans="1:3" x14ac:dyDescent="0.25">
      <c r="A884" t="s">
        <v>220</v>
      </c>
      <c r="B884">
        <v>93726</v>
      </c>
      <c r="C884">
        <v>104</v>
      </c>
    </row>
    <row r="885" spans="1:3" x14ac:dyDescent="0.25">
      <c r="A885" t="s">
        <v>220</v>
      </c>
      <c r="B885">
        <v>95501</v>
      </c>
      <c r="C885">
        <v>99</v>
      </c>
    </row>
    <row r="886" spans="1:3" x14ac:dyDescent="0.25">
      <c r="A886" t="s">
        <v>220</v>
      </c>
      <c r="B886">
        <v>92504</v>
      </c>
      <c r="C886">
        <v>40</v>
      </c>
    </row>
    <row r="887" spans="1:3" x14ac:dyDescent="0.25">
      <c r="A887" t="s">
        <v>220</v>
      </c>
      <c r="B887">
        <v>96002</v>
      </c>
      <c r="C887">
        <v>180</v>
      </c>
    </row>
    <row r="888" spans="1:3" x14ac:dyDescent="0.25">
      <c r="A888" t="s">
        <v>220</v>
      </c>
      <c r="B888">
        <v>92118</v>
      </c>
      <c r="C888">
        <v>122</v>
      </c>
    </row>
    <row r="889" spans="1:3" x14ac:dyDescent="0.25">
      <c r="A889" t="s">
        <v>220</v>
      </c>
      <c r="B889">
        <v>92509</v>
      </c>
      <c r="C889">
        <v>108</v>
      </c>
    </row>
    <row r="890" spans="1:3" x14ac:dyDescent="0.25">
      <c r="A890" t="s">
        <v>220</v>
      </c>
      <c r="B890">
        <v>90247</v>
      </c>
      <c r="C890">
        <v>74</v>
      </c>
    </row>
    <row r="891" spans="1:3" x14ac:dyDescent="0.25">
      <c r="A891" t="s">
        <v>220</v>
      </c>
      <c r="B891">
        <v>90036</v>
      </c>
      <c r="C891">
        <v>141</v>
      </c>
    </row>
    <row r="892" spans="1:3" x14ac:dyDescent="0.25">
      <c r="A892" t="s">
        <v>220</v>
      </c>
      <c r="B892">
        <v>95476</v>
      </c>
      <c r="C892">
        <v>144</v>
      </c>
    </row>
    <row r="893" spans="1:3" x14ac:dyDescent="0.25">
      <c r="A893" t="s">
        <v>220</v>
      </c>
      <c r="B893">
        <v>90230</v>
      </c>
      <c r="C893">
        <v>57</v>
      </c>
    </row>
    <row r="894" spans="1:3" x14ac:dyDescent="0.25">
      <c r="A894" t="s">
        <v>220</v>
      </c>
      <c r="B894">
        <v>95608</v>
      </c>
      <c r="C894">
        <v>135</v>
      </c>
    </row>
    <row r="895" spans="1:3" x14ac:dyDescent="0.25">
      <c r="A895" t="s">
        <v>220</v>
      </c>
      <c r="B895">
        <v>92346</v>
      </c>
      <c r="C895">
        <v>116</v>
      </c>
    </row>
    <row r="896" spans="1:3" x14ac:dyDescent="0.25">
      <c r="A896" t="s">
        <v>220</v>
      </c>
      <c r="B896">
        <v>91605</v>
      </c>
      <c r="C896">
        <v>99</v>
      </c>
    </row>
    <row r="897" spans="1:3" x14ac:dyDescent="0.25">
      <c r="A897" t="s">
        <v>220</v>
      </c>
      <c r="B897">
        <v>94118</v>
      </c>
      <c r="C897">
        <v>46</v>
      </c>
    </row>
    <row r="898" spans="1:3" x14ac:dyDescent="0.25">
      <c r="A898" t="s">
        <v>220</v>
      </c>
      <c r="B898">
        <v>94544</v>
      </c>
      <c r="C898">
        <v>99</v>
      </c>
    </row>
    <row r="899" spans="1:3" x14ac:dyDescent="0.25">
      <c r="A899" t="s">
        <v>220</v>
      </c>
      <c r="B899">
        <v>93274</v>
      </c>
      <c r="C899">
        <v>99</v>
      </c>
    </row>
    <row r="900" spans="1:3" x14ac:dyDescent="0.25">
      <c r="A900" t="s">
        <v>220</v>
      </c>
      <c r="B900">
        <v>95991</v>
      </c>
      <c r="C900">
        <v>59</v>
      </c>
    </row>
    <row r="901" spans="1:3" x14ac:dyDescent="0.25">
      <c r="A901" t="s">
        <v>220</v>
      </c>
      <c r="B901">
        <v>91342</v>
      </c>
      <c r="C901">
        <v>75</v>
      </c>
    </row>
    <row r="902" spans="1:3" x14ac:dyDescent="0.25">
      <c r="A902" t="s">
        <v>220</v>
      </c>
      <c r="B902">
        <v>95249</v>
      </c>
      <c r="C902">
        <v>99</v>
      </c>
    </row>
    <row r="903" spans="1:3" x14ac:dyDescent="0.25">
      <c r="A903" t="s">
        <v>220</v>
      </c>
      <c r="B903">
        <v>94024</v>
      </c>
      <c r="C903">
        <v>152</v>
      </c>
    </row>
    <row r="904" spans="1:3" x14ac:dyDescent="0.25">
      <c r="A904" t="s">
        <v>220</v>
      </c>
      <c r="B904">
        <v>92804</v>
      </c>
      <c r="C904">
        <v>250</v>
      </c>
    </row>
    <row r="905" spans="1:3" x14ac:dyDescent="0.25">
      <c r="A905" t="s">
        <v>220</v>
      </c>
      <c r="B905">
        <v>90602</v>
      </c>
      <c r="C905">
        <v>105</v>
      </c>
    </row>
    <row r="906" spans="1:3" x14ac:dyDescent="0.25">
      <c r="A906" t="s">
        <v>220</v>
      </c>
      <c r="B906">
        <v>91768</v>
      </c>
      <c r="C906">
        <v>81</v>
      </c>
    </row>
    <row r="907" spans="1:3" x14ac:dyDescent="0.25">
      <c r="A907" t="s">
        <v>220</v>
      </c>
      <c r="B907">
        <v>91040</v>
      </c>
      <c r="C907">
        <v>121</v>
      </c>
    </row>
    <row r="908" spans="1:3" x14ac:dyDescent="0.25">
      <c r="A908" t="s">
        <v>220</v>
      </c>
      <c r="B908">
        <v>90503</v>
      </c>
      <c r="C908">
        <v>115</v>
      </c>
    </row>
    <row r="909" spans="1:3" x14ac:dyDescent="0.25">
      <c r="A909" t="s">
        <v>220</v>
      </c>
      <c r="B909">
        <v>95112</v>
      </c>
      <c r="C909">
        <v>58</v>
      </c>
    </row>
    <row r="910" spans="1:3" x14ac:dyDescent="0.25">
      <c r="A910" t="s">
        <v>220</v>
      </c>
      <c r="B910">
        <v>95608</v>
      </c>
      <c r="C910">
        <v>126</v>
      </c>
    </row>
    <row r="911" spans="1:3" x14ac:dyDescent="0.25">
      <c r="A911" t="s">
        <v>220</v>
      </c>
      <c r="B911">
        <v>95070</v>
      </c>
      <c r="C911">
        <v>85</v>
      </c>
    </row>
    <row r="912" spans="1:3" x14ac:dyDescent="0.25">
      <c r="A912" t="s">
        <v>220</v>
      </c>
      <c r="B912">
        <v>94115</v>
      </c>
      <c r="C912">
        <v>120</v>
      </c>
    </row>
    <row r="913" spans="1:3" x14ac:dyDescent="0.25">
      <c r="A913" t="s">
        <v>220</v>
      </c>
      <c r="B913">
        <v>95632</v>
      </c>
      <c r="C913">
        <v>99</v>
      </c>
    </row>
    <row r="914" spans="1:3" x14ac:dyDescent="0.25">
      <c r="A914" t="s">
        <v>220</v>
      </c>
      <c r="B914">
        <v>90640</v>
      </c>
      <c r="C914">
        <v>200</v>
      </c>
    </row>
    <row r="915" spans="1:3" x14ac:dyDescent="0.25">
      <c r="A915" t="s">
        <v>220</v>
      </c>
      <c r="B915">
        <v>90011</v>
      </c>
      <c r="C915">
        <v>59</v>
      </c>
    </row>
    <row r="916" spans="1:3" x14ac:dyDescent="0.25">
      <c r="A916" t="s">
        <v>220</v>
      </c>
      <c r="B916">
        <v>94028</v>
      </c>
      <c r="C916">
        <v>43</v>
      </c>
    </row>
    <row r="917" spans="1:3" x14ac:dyDescent="0.25">
      <c r="A917" t="s">
        <v>220</v>
      </c>
      <c r="B917">
        <v>94541</v>
      </c>
      <c r="C917">
        <v>30</v>
      </c>
    </row>
    <row r="918" spans="1:3" x14ac:dyDescent="0.25">
      <c r="A918" t="s">
        <v>220</v>
      </c>
      <c r="B918">
        <v>91733</v>
      </c>
      <c r="C918">
        <v>81</v>
      </c>
    </row>
    <row r="919" spans="1:3" x14ac:dyDescent="0.25">
      <c r="A919" t="s">
        <v>220</v>
      </c>
      <c r="B919">
        <v>91360</v>
      </c>
      <c r="C919">
        <v>123</v>
      </c>
    </row>
    <row r="920" spans="1:3" x14ac:dyDescent="0.25">
      <c r="A920" t="s">
        <v>220</v>
      </c>
      <c r="B920">
        <v>94578</v>
      </c>
      <c r="C920">
        <v>99</v>
      </c>
    </row>
    <row r="921" spans="1:3" x14ac:dyDescent="0.25">
      <c r="A921" t="s">
        <v>220</v>
      </c>
      <c r="B921">
        <v>94577</v>
      </c>
      <c r="C921">
        <v>62</v>
      </c>
    </row>
    <row r="922" spans="1:3" x14ac:dyDescent="0.25">
      <c r="A922" t="s">
        <v>220</v>
      </c>
      <c r="B922">
        <v>92544</v>
      </c>
      <c r="C922">
        <v>99</v>
      </c>
    </row>
    <row r="923" spans="1:3" x14ac:dyDescent="0.25">
      <c r="A923" t="s">
        <v>220</v>
      </c>
      <c r="B923">
        <v>90807</v>
      </c>
      <c r="C923">
        <v>83</v>
      </c>
    </row>
    <row r="924" spans="1:3" x14ac:dyDescent="0.25">
      <c r="A924" t="s">
        <v>220</v>
      </c>
      <c r="B924">
        <v>90019</v>
      </c>
      <c r="C924">
        <v>99</v>
      </c>
    </row>
    <row r="925" spans="1:3" x14ac:dyDescent="0.25">
      <c r="A925" t="s">
        <v>220</v>
      </c>
      <c r="B925">
        <v>91344</v>
      </c>
      <c r="C925">
        <v>99</v>
      </c>
    </row>
    <row r="926" spans="1:3" x14ac:dyDescent="0.25">
      <c r="A926" t="s">
        <v>220</v>
      </c>
      <c r="B926">
        <v>90057</v>
      </c>
      <c r="C926">
        <v>99</v>
      </c>
    </row>
    <row r="927" spans="1:3" x14ac:dyDescent="0.25">
      <c r="A927" t="s">
        <v>220</v>
      </c>
      <c r="B927">
        <v>90404</v>
      </c>
      <c r="C927">
        <v>227</v>
      </c>
    </row>
    <row r="928" spans="1:3" x14ac:dyDescent="0.25">
      <c r="A928" t="s">
        <v>220</v>
      </c>
      <c r="B928">
        <v>92647</v>
      </c>
      <c r="C928">
        <v>144</v>
      </c>
    </row>
    <row r="929" spans="1:3" x14ac:dyDescent="0.25">
      <c r="A929" t="s">
        <v>220</v>
      </c>
      <c r="B929">
        <v>92373</v>
      </c>
      <c r="C929">
        <v>97</v>
      </c>
    </row>
    <row r="930" spans="1:3" x14ac:dyDescent="0.25">
      <c r="A930" t="s">
        <v>220</v>
      </c>
      <c r="B930">
        <v>90807</v>
      </c>
      <c r="C930">
        <v>154</v>
      </c>
    </row>
    <row r="931" spans="1:3" x14ac:dyDescent="0.25">
      <c r="A931" t="s">
        <v>220</v>
      </c>
      <c r="B931">
        <v>91775</v>
      </c>
      <c r="C931">
        <v>98</v>
      </c>
    </row>
    <row r="932" spans="1:3" x14ac:dyDescent="0.25">
      <c r="A932" t="s">
        <v>220</v>
      </c>
      <c r="B932">
        <v>91942</v>
      </c>
      <c r="C932">
        <v>100</v>
      </c>
    </row>
    <row r="933" spans="1:3" x14ac:dyDescent="0.25">
      <c r="A933" t="s">
        <v>220</v>
      </c>
      <c r="B933">
        <v>95076</v>
      </c>
      <c r="C933">
        <v>87</v>
      </c>
    </row>
    <row r="934" spans="1:3" x14ac:dyDescent="0.25">
      <c r="A934" t="s">
        <v>220</v>
      </c>
      <c r="B934">
        <v>91762</v>
      </c>
      <c r="C934">
        <v>59</v>
      </c>
    </row>
    <row r="935" spans="1:3" x14ac:dyDescent="0.25">
      <c r="A935" t="s">
        <v>220</v>
      </c>
      <c r="B935">
        <v>93454</v>
      </c>
      <c r="C935">
        <v>81</v>
      </c>
    </row>
    <row r="936" spans="1:3" x14ac:dyDescent="0.25">
      <c r="A936" t="s">
        <v>220</v>
      </c>
      <c r="B936">
        <v>90048</v>
      </c>
      <c r="C936">
        <v>86</v>
      </c>
    </row>
    <row r="937" spans="1:3" x14ac:dyDescent="0.25">
      <c r="A937" t="s">
        <v>220</v>
      </c>
      <c r="B937">
        <v>91342</v>
      </c>
      <c r="C937">
        <v>208</v>
      </c>
    </row>
    <row r="938" spans="1:3" x14ac:dyDescent="0.25">
      <c r="A938" t="s">
        <v>220</v>
      </c>
      <c r="B938">
        <v>94117</v>
      </c>
      <c r="C938">
        <v>168</v>
      </c>
    </row>
    <row r="939" spans="1:3" x14ac:dyDescent="0.25">
      <c r="A939" t="s">
        <v>220</v>
      </c>
      <c r="B939">
        <v>95616</v>
      </c>
      <c r="C939">
        <v>112</v>
      </c>
    </row>
    <row r="940" spans="1:3" x14ac:dyDescent="0.25">
      <c r="A940" t="s">
        <v>220</v>
      </c>
      <c r="B940">
        <v>93534</v>
      </c>
      <c r="C940">
        <v>99</v>
      </c>
    </row>
    <row r="941" spans="1:3" x14ac:dyDescent="0.25">
      <c r="A941" t="s">
        <v>220</v>
      </c>
      <c r="B941">
        <v>95334</v>
      </c>
      <c r="C941">
        <v>33</v>
      </c>
    </row>
    <row r="942" spans="1:3" x14ac:dyDescent="0.25">
      <c r="A942" t="s">
        <v>220</v>
      </c>
      <c r="B942">
        <v>95531</v>
      </c>
      <c r="C942">
        <v>99</v>
      </c>
    </row>
    <row r="943" spans="1:3" x14ac:dyDescent="0.25">
      <c r="A943" t="s">
        <v>220</v>
      </c>
      <c r="B943">
        <v>94109</v>
      </c>
      <c r="C943">
        <v>180</v>
      </c>
    </row>
    <row r="944" spans="1:3" x14ac:dyDescent="0.25">
      <c r="A944" t="s">
        <v>220</v>
      </c>
      <c r="B944">
        <v>92404</v>
      </c>
      <c r="C944">
        <v>99</v>
      </c>
    </row>
    <row r="945" spans="1:3" x14ac:dyDescent="0.25">
      <c r="A945" t="s">
        <v>220</v>
      </c>
      <c r="B945">
        <v>95030</v>
      </c>
      <c r="C945">
        <v>65</v>
      </c>
    </row>
    <row r="946" spans="1:3" x14ac:dyDescent="0.25">
      <c r="A946" t="s">
        <v>220</v>
      </c>
      <c r="B946">
        <v>94558</v>
      </c>
      <c r="C946">
        <v>36</v>
      </c>
    </row>
    <row r="947" spans="1:3" x14ac:dyDescent="0.25">
      <c r="A947" t="s">
        <v>220</v>
      </c>
      <c r="B947">
        <v>93304</v>
      </c>
      <c r="C947">
        <v>99</v>
      </c>
    </row>
    <row r="948" spans="1:3" x14ac:dyDescent="0.25">
      <c r="A948" t="s">
        <v>220</v>
      </c>
      <c r="B948">
        <v>92028</v>
      </c>
      <c r="C948">
        <v>93</v>
      </c>
    </row>
    <row r="949" spans="1:3" x14ac:dyDescent="0.25">
      <c r="A949" t="s">
        <v>220</v>
      </c>
      <c r="B949">
        <v>90660</v>
      </c>
      <c r="C949">
        <v>99</v>
      </c>
    </row>
    <row r="950" spans="1:3" x14ac:dyDescent="0.25">
      <c r="A950" t="s">
        <v>220</v>
      </c>
      <c r="B950">
        <v>94536</v>
      </c>
      <c r="C950">
        <v>85</v>
      </c>
    </row>
    <row r="951" spans="1:3" x14ac:dyDescent="0.25">
      <c r="A951" t="s">
        <v>220</v>
      </c>
      <c r="B951">
        <v>92503</v>
      </c>
      <c r="C951">
        <v>120</v>
      </c>
    </row>
    <row r="952" spans="1:3" x14ac:dyDescent="0.25">
      <c r="A952" t="s">
        <v>220</v>
      </c>
      <c r="B952">
        <v>92105</v>
      </c>
      <c r="C952">
        <v>53</v>
      </c>
    </row>
    <row r="953" spans="1:3" x14ac:dyDescent="0.25">
      <c r="A953" t="s">
        <v>220</v>
      </c>
      <c r="B953">
        <v>95129</v>
      </c>
      <c r="C953">
        <v>258</v>
      </c>
    </row>
    <row r="954" spans="1:3" x14ac:dyDescent="0.25">
      <c r="A954" t="s">
        <v>220</v>
      </c>
      <c r="B954">
        <v>91214</v>
      </c>
      <c r="C954">
        <v>92</v>
      </c>
    </row>
    <row r="955" spans="1:3" x14ac:dyDescent="0.25">
      <c r="A955" t="s">
        <v>220</v>
      </c>
      <c r="B955">
        <v>90805</v>
      </c>
      <c r="C955">
        <v>70</v>
      </c>
    </row>
    <row r="956" spans="1:3" x14ac:dyDescent="0.25">
      <c r="A956" t="s">
        <v>220</v>
      </c>
      <c r="B956">
        <v>92354</v>
      </c>
      <c r="C956">
        <v>110</v>
      </c>
    </row>
    <row r="957" spans="1:3" x14ac:dyDescent="0.25">
      <c r="A957" t="s">
        <v>220</v>
      </c>
      <c r="B957">
        <v>95340</v>
      </c>
      <c r="C957">
        <v>68</v>
      </c>
    </row>
    <row r="958" spans="1:3" x14ac:dyDescent="0.25">
      <c r="A958" t="s">
        <v>220</v>
      </c>
      <c r="B958">
        <v>94536</v>
      </c>
      <c r="C958">
        <v>73</v>
      </c>
    </row>
    <row r="959" spans="1:3" x14ac:dyDescent="0.25">
      <c r="A959" t="s">
        <v>220</v>
      </c>
      <c r="B959">
        <v>94117</v>
      </c>
      <c r="C959">
        <v>38</v>
      </c>
    </row>
    <row r="960" spans="1:3" x14ac:dyDescent="0.25">
      <c r="A960" t="s">
        <v>220</v>
      </c>
      <c r="B960">
        <v>92509</v>
      </c>
      <c r="C960">
        <v>49</v>
      </c>
    </row>
    <row r="961" spans="1:3" x14ac:dyDescent="0.25">
      <c r="A961" t="s">
        <v>220</v>
      </c>
      <c r="B961">
        <v>95822</v>
      </c>
      <c r="C961">
        <v>51</v>
      </c>
    </row>
    <row r="962" spans="1:3" x14ac:dyDescent="0.25">
      <c r="A962" t="s">
        <v>220</v>
      </c>
      <c r="B962">
        <v>90042</v>
      </c>
      <c r="C962">
        <v>107</v>
      </c>
    </row>
    <row r="963" spans="1:3" x14ac:dyDescent="0.25">
      <c r="A963" t="s">
        <v>220</v>
      </c>
      <c r="B963">
        <v>90242</v>
      </c>
      <c r="C963">
        <v>99</v>
      </c>
    </row>
    <row r="964" spans="1:3" x14ac:dyDescent="0.25">
      <c r="A964" t="s">
        <v>220</v>
      </c>
      <c r="B964">
        <v>94550</v>
      </c>
      <c r="C964">
        <v>83</v>
      </c>
    </row>
    <row r="965" spans="1:3" x14ac:dyDescent="0.25">
      <c r="A965" t="s">
        <v>220</v>
      </c>
      <c r="B965">
        <v>91344</v>
      </c>
      <c r="C965">
        <v>99</v>
      </c>
    </row>
    <row r="966" spans="1:3" x14ac:dyDescent="0.25">
      <c r="A966" t="s">
        <v>220</v>
      </c>
      <c r="B966">
        <v>90057</v>
      </c>
      <c r="C966">
        <v>151</v>
      </c>
    </row>
    <row r="967" spans="1:3" x14ac:dyDescent="0.25">
      <c r="A967" t="s">
        <v>220</v>
      </c>
      <c r="B967">
        <v>91766</v>
      </c>
      <c r="C967">
        <v>120</v>
      </c>
    </row>
    <row r="968" spans="1:3" x14ac:dyDescent="0.25">
      <c r="A968" t="s">
        <v>220</v>
      </c>
      <c r="B968">
        <v>94112</v>
      </c>
      <c r="C968">
        <v>53</v>
      </c>
    </row>
    <row r="969" spans="1:3" x14ac:dyDescent="0.25">
      <c r="A969" t="s">
        <v>220</v>
      </c>
      <c r="B969">
        <v>91775</v>
      </c>
      <c r="C969">
        <v>75</v>
      </c>
    </row>
    <row r="970" spans="1:3" x14ac:dyDescent="0.25">
      <c r="A970" t="s">
        <v>220</v>
      </c>
      <c r="B970">
        <v>93706</v>
      </c>
      <c r="C970">
        <v>59</v>
      </c>
    </row>
    <row r="971" spans="1:3" x14ac:dyDescent="0.25">
      <c r="A971" t="s">
        <v>220</v>
      </c>
      <c r="B971">
        <v>95825</v>
      </c>
      <c r="C971">
        <v>177</v>
      </c>
    </row>
    <row r="972" spans="1:3" x14ac:dyDescent="0.25">
      <c r="A972" t="s">
        <v>220</v>
      </c>
      <c r="B972">
        <v>95207</v>
      </c>
      <c r="C972">
        <v>190</v>
      </c>
    </row>
    <row r="973" spans="1:3" x14ac:dyDescent="0.25">
      <c r="A973" t="s">
        <v>220</v>
      </c>
      <c r="B973">
        <v>95688</v>
      </c>
      <c r="C973">
        <v>87</v>
      </c>
    </row>
    <row r="974" spans="1:3" x14ac:dyDescent="0.25">
      <c r="A974" t="s">
        <v>220</v>
      </c>
      <c r="B974">
        <v>94609</v>
      </c>
      <c r="C974">
        <v>98</v>
      </c>
    </row>
    <row r="975" spans="1:3" x14ac:dyDescent="0.25">
      <c r="A975" t="s">
        <v>220</v>
      </c>
      <c r="B975">
        <v>91776</v>
      </c>
      <c r="C975">
        <v>99</v>
      </c>
    </row>
    <row r="976" spans="1:3" x14ac:dyDescent="0.25">
      <c r="A976" t="s">
        <v>220</v>
      </c>
      <c r="B976">
        <v>95125</v>
      </c>
      <c r="C976">
        <v>152</v>
      </c>
    </row>
    <row r="977" spans="1:3" x14ac:dyDescent="0.25">
      <c r="A977" t="s">
        <v>220</v>
      </c>
      <c r="B977">
        <v>95437</v>
      </c>
      <c r="C977">
        <v>79</v>
      </c>
    </row>
    <row r="978" spans="1:3" x14ac:dyDescent="0.25">
      <c r="A978" t="s">
        <v>220</v>
      </c>
      <c r="B978">
        <v>92586</v>
      </c>
      <c r="C978">
        <v>99</v>
      </c>
    </row>
    <row r="979" spans="1:3" x14ac:dyDescent="0.25">
      <c r="A979" t="s">
        <v>220</v>
      </c>
      <c r="B979">
        <v>92102</v>
      </c>
      <c r="C979">
        <v>99</v>
      </c>
    </row>
    <row r="980" spans="1:3" x14ac:dyDescent="0.25">
      <c r="A980" t="s">
        <v>220</v>
      </c>
      <c r="B980">
        <v>92020</v>
      </c>
      <c r="C980">
        <v>151</v>
      </c>
    </row>
    <row r="981" spans="1:3" x14ac:dyDescent="0.25">
      <c r="A981" t="s">
        <v>220</v>
      </c>
      <c r="B981">
        <v>91107</v>
      </c>
      <c r="C981">
        <v>50</v>
      </c>
    </row>
    <row r="982" spans="1:3" x14ac:dyDescent="0.25">
      <c r="A982" t="s">
        <v>220</v>
      </c>
      <c r="B982">
        <v>92021</v>
      </c>
      <c r="C982">
        <v>19</v>
      </c>
    </row>
    <row r="983" spans="1:3" x14ac:dyDescent="0.25">
      <c r="A983" t="s">
        <v>220</v>
      </c>
      <c r="B983">
        <v>91731</v>
      </c>
      <c r="C983">
        <v>99</v>
      </c>
    </row>
    <row r="984" spans="1:3" x14ac:dyDescent="0.25">
      <c r="A984" t="s">
        <v>220</v>
      </c>
      <c r="B984">
        <v>94545</v>
      </c>
      <c r="C984">
        <v>99</v>
      </c>
    </row>
    <row r="985" spans="1:3" x14ac:dyDescent="0.25">
      <c r="A985" t="s">
        <v>220</v>
      </c>
      <c r="B985">
        <v>90723</v>
      </c>
      <c r="C985">
        <v>59</v>
      </c>
    </row>
    <row r="986" spans="1:3" x14ac:dyDescent="0.25">
      <c r="A986" t="s">
        <v>220</v>
      </c>
      <c r="B986">
        <v>91010</v>
      </c>
      <c r="C986">
        <v>99</v>
      </c>
    </row>
    <row r="987" spans="1:3" x14ac:dyDescent="0.25">
      <c r="A987" t="s">
        <v>220</v>
      </c>
      <c r="B987">
        <v>91105</v>
      </c>
      <c r="C987">
        <v>75</v>
      </c>
    </row>
    <row r="988" spans="1:3" x14ac:dyDescent="0.25">
      <c r="A988" t="s">
        <v>220</v>
      </c>
      <c r="B988">
        <v>94015</v>
      </c>
      <c r="C988">
        <v>102</v>
      </c>
    </row>
    <row r="989" spans="1:3" x14ac:dyDescent="0.25">
      <c r="A989" t="s">
        <v>220</v>
      </c>
      <c r="B989">
        <v>94806</v>
      </c>
      <c r="C989">
        <v>202</v>
      </c>
    </row>
    <row r="990" spans="1:3" x14ac:dyDescent="0.25">
      <c r="A990" t="s">
        <v>220</v>
      </c>
      <c r="B990">
        <v>94538</v>
      </c>
      <c r="C990">
        <v>115</v>
      </c>
    </row>
    <row r="991" spans="1:3" x14ac:dyDescent="0.25">
      <c r="A991" t="s">
        <v>220</v>
      </c>
      <c r="B991">
        <v>93901</v>
      </c>
      <c r="C991">
        <v>99</v>
      </c>
    </row>
    <row r="992" spans="1:3" x14ac:dyDescent="0.25">
      <c r="A992" t="s">
        <v>220</v>
      </c>
      <c r="B992">
        <v>90505</v>
      </c>
      <c r="C992">
        <v>110</v>
      </c>
    </row>
    <row r="993" spans="1:3" x14ac:dyDescent="0.25">
      <c r="A993" t="s">
        <v>220</v>
      </c>
      <c r="B993">
        <v>90029</v>
      </c>
      <c r="C993">
        <v>124</v>
      </c>
    </row>
    <row r="994" spans="1:3" x14ac:dyDescent="0.25">
      <c r="A994" t="s">
        <v>220</v>
      </c>
      <c r="B994">
        <v>94606</v>
      </c>
      <c r="C994">
        <v>24</v>
      </c>
    </row>
    <row r="995" spans="1:3" x14ac:dyDescent="0.25">
      <c r="A995" t="s">
        <v>220</v>
      </c>
      <c r="B995">
        <v>90706</v>
      </c>
      <c r="C995">
        <v>59</v>
      </c>
    </row>
    <row r="996" spans="1:3" x14ac:dyDescent="0.25">
      <c r="A996" t="s">
        <v>220</v>
      </c>
      <c r="B996">
        <v>92262</v>
      </c>
      <c r="C996">
        <v>99</v>
      </c>
    </row>
    <row r="997" spans="1:3" x14ac:dyDescent="0.25">
      <c r="A997" t="s">
        <v>220</v>
      </c>
      <c r="B997">
        <v>92404</v>
      </c>
      <c r="C997">
        <v>99</v>
      </c>
    </row>
    <row r="998" spans="1:3" x14ac:dyDescent="0.25">
      <c r="A998" t="s">
        <v>220</v>
      </c>
      <c r="B998">
        <v>90018</v>
      </c>
      <c r="C998">
        <v>99</v>
      </c>
    </row>
    <row r="999" spans="1:3" x14ac:dyDescent="0.25">
      <c r="A999" t="s">
        <v>220</v>
      </c>
      <c r="B999">
        <v>95338</v>
      </c>
      <c r="C999">
        <v>16</v>
      </c>
    </row>
    <row r="1000" spans="1:3" x14ac:dyDescent="0.25">
      <c r="A1000" t="s">
        <v>220</v>
      </c>
      <c r="B1000">
        <v>90805</v>
      </c>
      <c r="C1000">
        <v>120</v>
      </c>
    </row>
    <row r="1001" spans="1:3" x14ac:dyDescent="0.25">
      <c r="A1001" t="s">
        <v>220</v>
      </c>
      <c r="B1001">
        <v>92037</v>
      </c>
      <c r="C1001">
        <v>161</v>
      </c>
    </row>
    <row r="1002" spans="1:3" x14ac:dyDescent="0.25">
      <c r="A1002" t="s">
        <v>220</v>
      </c>
      <c r="B1002">
        <v>90019</v>
      </c>
      <c r="C1002">
        <v>121</v>
      </c>
    </row>
    <row r="1003" spans="1:3" x14ac:dyDescent="0.25">
      <c r="A1003" t="s">
        <v>220</v>
      </c>
      <c r="B1003">
        <v>92111</v>
      </c>
      <c r="C1003">
        <v>98</v>
      </c>
    </row>
    <row r="1004" spans="1:3" x14ac:dyDescent="0.25">
      <c r="A1004" t="s">
        <v>220</v>
      </c>
      <c r="B1004">
        <v>93105</v>
      </c>
      <c r="C1004">
        <v>68</v>
      </c>
    </row>
    <row r="1005" spans="1:3" x14ac:dyDescent="0.25">
      <c r="A1005" t="s">
        <v>220</v>
      </c>
      <c r="B1005">
        <v>90804</v>
      </c>
      <c r="C1005">
        <v>117</v>
      </c>
    </row>
    <row r="1006" spans="1:3" x14ac:dyDescent="0.25">
      <c r="A1006" t="s">
        <v>220</v>
      </c>
      <c r="B1006">
        <v>92411</v>
      </c>
      <c r="C1006">
        <v>84</v>
      </c>
    </row>
    <row r="1007" spans="1:3" x14ac:dyDescent="0.25">
      <c r="A1007" t="s">
        <v>220</v>
      </c>
      <c r="B1007">
        <v>90057</v>
      </c>
      <c r="C1007">
        <v>114</v>
      </c>
    </row>
    <row r="1008" spans="1:3" x14ac:dyDescent="0.25">
      <c r="A1008" t="s">
        <v>220</v>
      </c>
      <c r="B1008">
        <v>93721</v>
      </c>
      <c r="C1008">
        <v>155</v>
      </c>
    </row>
    <row r="1009" spans="1:3" x14ac:dyDescent="0.25">
      <c r="A1009" t="s">
        <v>220</v>
      </c>
      <c r="B1009">
        <v>93463</v>
      </c>
      <c r="C1009">
        <v>50</v>
      </c>
    </row>
    <row r="1010" spans="1:3" x14ac:dyDescent="0.25">
      <c r="A1010" t="s">
        <v>220</v>
      </c>
      <c r="B1010">
        <v>90046</v>
      </c>
      <c r="C1010">
        <v>81</v>
      </c>
    </row>
    <row r="1011" spans="1:3" x14ac:dyDescent="0.25">
      <c r="A1011" t="s">
        <v>220</v>
      </c>
      <c r="B1011">
        <v>91941</v>
      </c>
      <c r="C1011">
        <v>94</v>
      </c>
    </row>
    <row r="1012" spans="1:3" x14ac:dyDescent="0.25">
      <c r="A1012" t="s">
        <v>220</v>
      </c>
      <c r="B1012">
        <v>90723</v>
      </c>
      <c r="C1012">
        <v>104</v>
      </c>
    </row>
    <row r="1013" spans="1:3" x14ac:dyDescent="0.25">
      <c r="A1013" t="s">
        <v>220</v>
      </c>
      <c r="B1013">
        <v>90503</v>
      </c>
      <c r="C1013">
        <v>87</v>
      </c>
    </row>
    <row r="1014" spans="1:3" x14ac:dyDescent="0.25">
      <c r="A1014" t="s">
        <v>220</v>
      </c>
      <c r="B1014">
        <v>92105</v>
      </c>
      <c r="C1014">
        <v>87</v>
      </c>
    </row>
    <row r="1015" spans="1:3" x14ac:dyDescent="0.25">
      <c r="A1015" t="s">
        <v>220</v>
      </c>
      <c r="B1015">
        <v>90302</v>
      </c>
      <c r="C1015">
        <v>69</v>
      </c>
    </row>
    <row r="1016" spans="1:3" x14ac:dyDescent="0.25">
      <c r="A1016" t="s">
        <v>220</v>
      </c>
      <c r="B1016">
        <v>95453</v>
      </c>
      <c r="C1016">
        <v>90</v>
      </c>
    </row>
    <row r="1017" spans="1:3" x14ac:dyDescent="0.25">
      <c r="A1017" t="s">
        <v>220</v>
      </c>
      <c r="B1017">
        <v>93625</v>
      </c>
      <c r="C1017">
        <v>49</v>
      </c>
    </row>
    <row r="1018" spans="1:3" x14ac:dyDescent="0.25">
      <c r="A1018" t="s">
        <v>220</v>
      </c>
      <c r="B1018">
        <v>94595</v>
      </c>
      <c r="C1018">
        <v>180</v>
      </c>
    </row>
    <row r="1019" spans="1:3" x14ac:dyDescent="0.25">
      <c r="A1019" t="s">
        <v>220</v>
      </c>
      <c r="B1019">
        <v>93436</v>
      </c>
      <c r="C1019">
        <v>110</v>
      </c>
    </row>
    <row r="1020" spans="1:3" x14ac:dyDescent="0.25">
      <c r="A1020" t="s">
        <v>220</v>
      </c>
      <c r="B1020">
        <v>91342</v>
      </c>
      <c r="C1020">
        <v>99</v>
      </c>
    </row>
    <row r="1021" spans="1:3" x14ac:dyDescent="0.25">
      <c r="A1021" t="s">
        <v>220</v>
      </c>
      <c r="B1021">
        <v>92835</v>
      </c>
      <c r="C1021">
        <v>59</v>
      </c>
    </row>
    <row r="1022" spans="1:3" x14ac:dyDescent="0.25">
      <c r="A1022" t="s">
        <v>220</v>
      </c>
      <c r="B1022">
        <v>91601</v>
      </c>
      <c r="C1022">
        <v>52</v>
      </c>
    </row>
    <row r="1023" spans="1:3" x14ac:dyDescent="0.25">
      <c r="A1023" t="s">
        <v>220</v>
      </c>
      <c r="B1023">
        <v>95116</v>
      </c>
      <c r="C1023">
        <v>199</v>
      </c>
    </row>
    <row r="1024" spans="1:3" x14ac:dyDescent="0.25">
      <c r="A1024" t="s">
        <v>220</v>
      </c>
      <c r="B1024">
        <v>91321</v>
      </c>
      <c r="C1024">
        <v>99</v>
      </c>
    </row>
    <row r="1025" spans="1:3" x14ac:dyDescent="0.25">
      <c r="A1025" t="s">
        <v>220</v>
      </c>
      <c r="B1025">
        <v>95355</v>
      </c>
      <c r="C1025">
        <v>120</v>
      </c>
    </row>
    <row r="1026" spans="1:3" x14ac:dyDescent="0.25">
      <c r="A1026" t="s">
        <v>220</v>
      </c>
      <c r="B1026">
        <v>95472</v>
      </c>
      <c r="C1026">
        <v>95</v>
      </c>
    </row>
    <row r="1027" spans="1:3" x14ac:dyDescent="0.25">
      <c r="A1027" t="s">
        <v>220</v>
      </c>
      <c r="B1027">
        <v>94533</v>
      </c>
      <c r="C1027">
        <v>99</v>
      </c>
    </row>
    <row r="1028" spans="1:3" x14ac:dyDescent="0.25">
      <c r="A1028" t="s">
        <v>220</v>
      </c>
      <c r="B1028">
        <v>95020</v>
      </c>
      <c r="C1028">
        <v>134</v>
      </c>
    </row>
    <row r="1029" spans="1:3" x14ac:dyDescent="0.25">
      <c r="A1029" t="s">
        <v>220</v>
      </c>
      <c r="B1029">
        <v>91910</v>
      </c>
      <c r="C1029">
        <v>174</v>
      </c>
    </row>
    <row r="1030" spans="1:3" x14ac:dyDescent="0.25">
      <c r="A1030" t="s">
        <v>220</v>
      </c>
      <c r="B1030">
        <v>90019</v>
      </c>
      <c r="C1030">
        <v>99</v>
      </c>
    </row>
    <row r="1031" spans="1:3" x14ac:dyDescent="0.25">
      <c r="A1031" t="s">
        <v>220</v>
      </c>
      <c r="B1031">
        <v>95841</v>
      </c>
      <c r="C1031">
        <v>99</v>
      </c>
    </row>
    <row r="1032" spans="1:3" x14ac:dyDescent="0.25">
      <c r="A1032" t="s">
        <v>220</v>
      </c>
      <c r="B1032">
        <v>91766</v>
      </c>
      <c r="C1032">
        <v>102</v>
      </c>
    </row>
    <row r="1033" spans="1:3" x14ac:dyDescent="0.25">
      <c r="A1033" t="s">
        <v>220</v>
      </c>
      <c r="B1033">
        <v>91740</v>
      </c>
      <c r="C1033">
        <v>98</v>
      </c>
    </row>
    <row r="1034" spans="1:3" x14ac:dyDescent="0.25">
      <c r="A1034" t="s">
        <v>220</v>
      </c>
      <c r="B1034">
        <v>95350</v>
      </c>
      <c r="C1034">
        <v>99</v>
      </c>
    </row>
    <row r="1035" spans="1:3" x14ac:dyDescent="0.25">
      <c r="A1035" t="s">
        <v>220</v>
      </c>
      <c r="B1035">
        <v>91304</v>
      </c>
      <c r="C1035">
        <v>145</v>
      </c>
    </row>
    <row r="1036" spans="1:3" x14ac:dyDescent="0.25">
      <c r="A1036" t="s">
        <v>220</v>
      </c>
      <c r="B1036">
        <v>90201</v>
      </c>
      <c r="C1036">
        <v>99</v>
      </c>
    </row>
    <row r="1037" spans="1:3" x14ac:dyDescent="0.25">
      <c r="A1037" t="s">
        <v>220</v>
      </c>
      <c r="B1037">
        <v>94563</v>
      </c>
      <c r="C1037">
        <v>47</v>
      </c>
    </row>
    <row r="1038" spans="1:3" x14ac:dyDescent="0.25">
      <c r="A1038" t="s">
        <v>220</v>
      </c>
      <c r="B1038">
        <v>90065</v>
      </c>
      <c r="C1038">
        <v>90</v>
      </c>
    </row>
    <row r="1039" spans="1:3" x14ac:dyDescent="0.25">
      <c r="A1039" t="s">
        <v>220</v>
      </c>
      <c r="B1039">
        <v>95991</v>
      </c>
      <c r="C1039">
        <v>130</v>
      </c>
    </row>
    <row r="1040" spans="1:3" x14ac:dyDescent="0.25">
      <c r="A1040" t="s">
        <v>220</v>
      </c>
      <c r="B1040">
        <v>92802</v>
      </c>
      <c r="C1040">
        <v>97</v>
      </c>
    </row>
    <row r="1041" spans="1:3" x14ac:dyDescent="0.25">
      <c r="A1041" t="s">
        <v>220</v>
      </c>
      <c r="B1041">
        <v>94598</v>
      </c>
      <c r="C1041">
        <v>99</v>
      </c>
    </row>
    <row r="1042" spans="1:3" x14ac:dyDescent="0.25">
      <c r="A1042" t="s">
        <v>220</v>
      </c>
      <c r="B1042">
        <v>91942</v>
      </c>
      <c r="C1042">
        <v>99</v>
      </c>
    </row>
    <row r="1043" spans="1:3" x14ac:dyDescent="0.25">
      <c r="A1043" t="s">
        <v>220</v>
      </c>
      <c r="B1043">
        <v>92262</v>
      </c>
      <c r="C1043">
        <v>80</v>
      </c>
    </row>
    <row r="1044" spans="1:3" x14ac:dyDescent="0.25">
      <c r="A1044" t="s">
        <v>220</v>
      </c>
      <c r="B1044">
        <v>90804</v>
      </c>
      <c r="C1044">
        <v>75</v>
      </c>
    </row>
    <row r="1045" spans="1:3" x14ac:dyDescent="0.25">
      <c r="A1045" t="s">
        <v>220</v>
      </c>
      <c r="B1045">
        <v>91206</v>
      </c>
      <c r="C1045">
        <v>136</v>
      </c>
    </row>
    <row r="1046" spans="1:3" x14ac:dyDescent="0.25">
      <c r="A1046" t="s">
        <v>220</v>
      </c>
      <c r="B1046">
        <v>92503</v>
      </c>
      <c r="C1046">
        <v>99</v>
      </c>
    </row>
    <row r="1047" spans="1:3" x14ac:dyDescent="0.25">
      <c r="A1047" t="s">
        <v>220</v>
      </c>
      <c r="B1047">
        <v>95695</v>
      </c>
      <c r="C1047">
        <v>91</v>
      </c>
    </row>
    <row r="1048" spans="1:3" x14ac:dyDescent="0.25">
      <c r="A1048" t="s">
        <v>220</v>
      </c>
      <c r="B1048">
        <v>95350</v>
      </c>
      <c r="C1048">
        <v>104</v>
      </c>
    </row>
    <row r="1049" spans="1:3" x14ac:dyDescent="0.25">
      <c r="A1049" t="s">
        <v>220</v>
      </c>
      <c r="B1049">
        <v>92008</v>
      </c>
      <c r="C1049">
        <v>33</v>
      </c>
    </row>
    <row r="1050" spans="1:3" x14ac:dyDescent="0.25">
      <c r="A1050" t="s">
        <v>220</v>
      </c>
      <c r="B1050">
        <v>90301</v>
      </c>
      <c r="C1050">
        <v>53</v>
      </c>
    </row>
    <row r="1051" spans="1:3" x14ac:dyDescent="0.25">
      <c r="A1051" t="s">
        <v>220</v>
      </c>
      <c r="B1051">
        <v>94301</v>
      </c>
      <c r="C1051">
        <v>66</v>
      </c>
    </row>
    <row r="1052" spans="1:3" x14ac:dyDescent="0.25">
      <c r="A1052" t="s">
        <v>220</v>
      </c>
      <c r="B1052">
        <v>91768</v>
      </c>
      <c r="C1052">
        <v>99</v>
      </c>
    </row>
    <row r="1053" spans="1:3" x14ac:dyDescent="0.25">
      <c r="A1053" t="s">
        <v>220</v>
      </c>
      <c r="B1053">
        <v>91764</v>
      </c>
      <c r="C1053">
        <v>59</v>
      </c>
    </row>
    <row r="1054" spans="1:3" x14ac:dyDescent="0.25">
      <c r="A1054" t="s">
        <v>220</v>
      </c>
      <c r="B1054">
        <v>91977</v>
      </c>
      <c r="C1054">
        <v>50</v>
      </c>
    </row>
    <row r="1055" spans="1:3" x14ac:dyDescent="0.25">
      <c r="A1055" t="s">
        <v>220</v>
      </c>
      <c r="B1055">
        <v>94806</v>
      </c>
      <c r="C1055">
        <v>108</v>
      </c>
    </row>
    <row r="1056" spans="1:3" x14ac:dyDescent="0.25">
      <c r="A1056" t="s">
        <v>220</v>
      </c>
      <c r="B1056">
        <v>95340</v>
      </c>
      <c r="C1056">
        <v>121</v>
      </c>
    </row>
    <row r="1057" spans="1:3" x14ac:dyDescent="0.25">
      <c r="A1057" t="s">
        <v>220</v>
      </c>
      <c r="B1057">
        <v>90201</v>
      </c>
      <c r="C1057">
        <v>135</v>
      </c>
    </row>
    <row r="1058" spans="1:3" x14ac:dyDescent="0.25">
      <c r="A1058" t="s">
        <v>220</v>
      </c>
      <c r="B1058">
        <v>92346</v>
      </c>
      <c r="C1058">
        <v>99</v>
      </c>
    </row>
    <row r="1059" spans="1:3" x14ac:dyDescent="0.25">
      <c r="A1059" t="s">
        <v>220</v>
      </c>
      <c r="B1059">
        <v>91010</v>
      </c>
      <c r="C1059">
        <v>167</v>
      </c>
    </row>
    <row r="1060" spans="1:3" x14ac:dyDescent="0.25">
      <c r="A1060" t="s">
        <v>220</v>
      </c>
      <c r="B1060">
        <v>92843</v>
      </c>
      <c r="C1060">
        <v>99</v>
      </c>
    </row>
    <row r="1061" spans="1:3" x14ac:dyDescent="0.25">
      <c r="A1061" t="s">
        <v>220</v>
      </c>
      <c r="B1061">
        <v>91776</v>
      </c>
      <c r="C1061">
        <v>59</v>
      </c>
    </row>
    <row r="1062" spans="1:3" x14ac:dyDescent="0.25">
      <c r="A1062" t="s">
        <v>220</v>
      </c>
      <c r="B1062">
        <v>94556</v>
      </c>
      <c r="C1062">
        <v>49</v>
      </c>
    </row>
    <row r="1063" spans="1:3" x14ac:dyDescent="0.25">
      <c r="A1063" t="s">
        <v>220</v>
      </c>
      <c r="B1063">
        <v>92840</v>
      </c>
      <c r="C1063">
        <v>99</v>
      </c>
    </row>
    <row r="1064" spans="1:3" x14ac:dyDescent="0.25">
      <c r="A1064" t="s">
        <v>220</v>
      </c>
      <c r="B1064">
        <v>91776</v>
      </c>
      <c r="C1064">
        <v>99</v>
      </c>
    </row>
    <row r="1065" spans="1:3" x14ac:dyDescent="0.25">
      <c r="A1065" t="s">
        <v>220</v>
      </c>
      <c r="B1065">
        <v>95841</v>
      </c>
      <c r="C1065">
        <v>120</v>
      </c>
    </row>
    <row r="1066" spans="1:3" x14ac:dyDescent="0.25">
      <c r="A1066" t="s">
        <v>220</v>
      </c>
      <c r="B1066">
        <v>95340</v>
      </c>
      <c r="C1066">
        <v>79</v>
      </c>
    </row>
    <row r="1067" spans="1:3" x14ac:dyDescent="0.25">
      <c r="A1067" t="s">
        <v>220</v>
      </c>
      <c r="B1067">
        <v>91304</v>
      </c>
      <c r="C1067">
        <v>112</v>
      </c>
    </row>
    <row r="1068" spans="1:3" x14ac:dyDescent="0.25">
      <c r="A1068" t="s">
        <v>220</v>
      </c>
      <c r="B1068">
        <v>91042</v>
      </c>
      <c r="C1068">
        <v>92</v>
      </c>
    </row>
    <row r="1069" spans="1:3" x14ac:dyDescent="0.25">
      <c r="A1069" t="s">
        <v>220</v>
      </c>
      <c r="B1069">
        <v>91342</v>
      </c>
      <c r="C1069">
        <v>114</v>
      </c>
    </row>
    <row r="1070" spans="1:3" x14ac:dyDescent="0.25">
      <c r="A1070" t="s">
        <v>220</v>
      </c>
      <c r="B1070">
        <v>95405</v>
      </c>
      <c r="C1070">
        <v>116</v>
      </c>
    </row>
    <row r="1071" spans="1:3" x14ac:dyDescent="0.25">
      <c r="A1071" t="s">
        <v>220</v>
      </c>
      <c r="B1071">
        <v>90061</v>
      </c>
      <c r="C1071">
        <v>163</v>
      </c>
    </row>
    <row r="1072" spans="1:3" x14ac:dyDescent="0.25">
      <c r="A1072" t="s">
        <v>220</v>
      </c>
      <c r="B1072">
        <v>93906</v>
      </c>
      <c r="C1072">
        <v>80</v>
      </c>
    </row>
    <row r="1073" spans="1:3" x14ac:dyDescent="0.25">
      <c r="A1073" t="s">
        <v>220</v>
      </c>
      <c r="B1073">
        <v>91307</v>
      </c>
      <c r="C1073">
        <v>128</v>
      </c>
    </row>
    <row r="1074" spans="1:3" x14ac:dyDescent="0.25">
      <c r="A1074" t="s">
        <v>220</v>
      </c>
      <c r="B1074">
        <v>94610</v>
      </c>
      <c r="C1074">
        <v>43</v>
      </c>
    </row>
    <row r="1075" spans="1:3" x14ac:dyDescent="0.25">
      <c r="A1075" t="s">
        <v>220</v>
      </c>
      <c r="B1075">
        <v>90033</v>
      </c>
      <c r="C1075">
        <v>106</v>
      </c>
    </row>
    <row r="1076" spans="1:3" x14ac:dyDescent="0.25">
      <c r="A1076" t="s">
        <v>220</v>
      </c>
      <c r="B1076">
        <v>95204</v>
      </c>
      <c r="C1076">
        <v>116</v>
      </c>
    </row>
    <row r="1077" spans="1:3" x14ac:dyDescent="0.25">
      <c r="A1077" t="s">
        <v>220</v>
      </c>
      <c r="B1077">
        <v>94601</v>
      </c>
      <c r="C1077">
        <v>96</v>
      </c>
    </row>
    <row r="1078" spans="1:3" x14ac:dyDescent="0.25">
      <c r="A1078" t="s">
        <v>220</v>
      </c>
      <c r="B1078">
        <v>92683</v>
      </c>
      <c r="C1078">
        <v>99</v>
      </c>
    </row>
    <row r="1079" spans="1:3" x14ac:dyDescent="0.25">
      <c r="A1079" t="s">
        <v>220</v>
      </c>
      <c r="B1079">
        <v>92392</v>
      </c>
      <c r="C1079">
        <v>126</v>
      </c>
    </row>
    <row r="1080" spans="1:3" x14ac:dyDescent="0.25">
      <c r="A1080" t="s">
        <v>220</v>
      </c>
      <c r="B1080">
        <v>96080</v>
      </c>
      <c r="C1080">
        <v>55</v>
      </c>
    </row>
    <row r="1081" spans="1:3" x14ac:dyDescent="0.25">
      <c r="A1081" t="s">
        <v>220</v>
      </c>
      <c r="B1081">
        <v>90301</v>
      </c>
      <c r="C1081">
        <v>59</v>
      </c>
    </row>
    <row r="1082" spans="1:3" x14ac:dyDescent="0.25">
      <c r="A1082" t="s">
        <v>220</v>
      </c>
      <c r="B1082">
        <v>95819</v>
      </c>
      <c r="C1082">
        <v>62</v>
      </c>
    </row>
    <row r="1083" spans="1:3" x14ac:dyDescent="0.25">
      <c r="A1083" t="s">
        <v>220</v>
      </c>
      <c r="B1083">
        <v>92582</v>
      </c>
      <c r="C1083">
        <v>44</v>
      </c>
    </row>
    <row r="1084" spans="1:3" x14ac:dyDescent="0.25">
      <c r="A1084" t="s">
        <v>220</v>
      </c>
      <c r="B1084">
        <v>93023</v>
      </c>
      <c r="C1084">
        <v>74</v>
      </c>
    </row>
    <row r="1085" spans="1:3" x14ac:dyDescent="0.25">
      <c r="A1085" t="s">
        <v>220</v>
      </c>
      <c r="B1085">
        <v>93301</v>
      </c>
      <c r="C1085">
        <v>99</v>
      </c>
    </row>
    <row r="1086" spans="1:3" x14ac:dyDescent="0.25">
      <c r="A1086" t="s">
        <v>220</v>
      </c>
      <c r="B1086">
        <v>91335</v>
      </c>
      <c r="C1086">
        <v>157</v>
      </c>
    </row>
    <row r="1087" spans="1:3" x14ac:dyDescent="0.25">
      <c r="A1087" t="s">
        <v>220</v>
      </c>
      <c r="B1087">
        <v>94040</v>
      </c>
      <c r="C1087">
        <v>102</v>
      </c>
    </row>
    <row r="1088" spans="1:3" x14ac:dyDescent="0.25">
      <c r="A1088" t="s">
        <v>220</v>
      </c>
      <c r="B1088">
        <v>95307</v>
      </c>
      <c r="C1088">
        <v>46</v>
      </c>
    </row>
    <row r="1089" spans="1:3" x14ac:dyDescent="0.25">
      <c r="A1089" t="s">
        <v>220</v>
      </c>
      <c r="B1089">
        <v>95405</v>
      </c>
      <c r="C1089">
        <v>70</v>
      </c>
    </row>
    <row r="1090" spans="1:3" x14ac:dyDescent="0.25">
      <c r="A1090" t="s">
        <v>220</v>
      </c>
      <c r="B1090">
        <v>95926</v>
      </c>
      <c r="C1090">
        <v>76</v>
      </c>
    </row>
    <row r="1091" spans="1:3" x14ac:dyDescent="0.25">
      <c r="A1091" t="s">
        <v>220</v>
      </c>
      <c r="B1091">
        <v>91010</v>
      </c>
      <c r="C1091">
        <v>58</v>
      </c>
    </row>
    <row r="1092" spans="1:3" x14ac:dyDescent="0.25">
      <c r="A1092" t="s">
        <v>220</v>
      </c>
      <c r="B1092">
        <v>90638</v>
      </c>
      <c r="C1092">
        <v>99</v>
      </c>
    </row>
    <row r="1093" spans="1:3" x14ac:dyDescent="0.25">
      <c r="A1093" t="s">
        <v>220</v>
      </c>
      <c r="B1093">
        <v>91786</v>
      </c>
      <c r="C1093">
        <v>206</v>
      </c>
    </row>
    <row r="1094" spans="1:3" x14ac:dyDescent="0.25">
      <c r="A1094" t="s">
        <v>220</v>
      </c>
      <c r="B1094">
        <v>92376</v>
      </c>
      <c r="C1094">
        <v>177</v>
      </c>
    </row>
    <row r="1095" spans="1:3" x14ac:dyDescent="0.25">
      <c r="A1095" t="s">
        <v>220</v>
      </c>
      <c r="B1095">
        <v>93263</v>
      </c>
      <c r="C1095">
        <v>99</v>
      </c>
    </row>
    <row r="1096" spans="1:3" x14ac:dyDescent="0.25">
      <c r="A1096" t="s">
        <v>220</v>
      </c>
      <c r="B1096">
        <v>95630</v>
      </c>
      <c r="C1096">
        <v>99</v>
      </c>
    </row>
    <row r="1097" spans="1:3" x14ac:dyDescent="0.25">
      <c r="A1097" t="s">
        <v>220</v>
      </c>
      <c r="B1097">
        <v>90262</v>
      </c>
      <c r="C1097">
        <v>130</v>
      </c>
    </row>
    <row r="1098" spans="1:3" x14ac:dyDescent="0.25">
      <c r="A1098" t="s">
        <v>220</v>
      </c>
      <c r="B1098">
        <v>94904</v>
      </c>
      <c r="C1098">
        <v>52</v>
      </c>
    </row>
    <row r="1099" spans="1:3" x14ac:dyDescent="0.25">
      <c r="A1099" t="s">
        <v>220</v>
      </c>
      <c r="B1099">
        <v>91411</v>
      </c>
      <c r="C1099">
        <v>201</v>
      </c>
    </row>
    <row r="1100" spans="1:3" x14ac:dyDescent="0.25">
      <c r="A1100" t="s">
        <v>220</v>
      </c>
      <c r="B1100">
        <v>95926</v>
      </c>
      <c r="C1100">
        <v>99</v>
      </c>
    </row>
    <row r="1101" spans="1:3" x14ac:dyDescent="0.25">
      <c r="A1101" t="s">
        <v>220</v>
      </c>
      <c r="B1101">
        <v>91803</v>
      </c>
      <c r="C1101">
        <v>99</v>
      </c>
    </row>
    <row r="1102" spans="1:3" x14ac:dyDescent="0.25">
      <c r="A1102" t="s">
        <v>220</v>
      </c>
      <c r="B1102">
        <v>91202</v>
      </c>
      <c r="C1102">
        <v>99</v>
      </c>
    </row>
    <row r="1103" spans="1:3" x14ac:dyDescent="0.25">
      <c r="A1103" t="s">
        <v>220</v>
      </c>
      <c r="B1103">
        <v>94541</v>
      </c>
      <c r="C1103">
        <v>74</v>
      </c>
    </row>
    <row r="1104" spans="1:3" x14ac:dyDescent="0.25">
      <c r="A1104" t="s">
        <v>220</v>
      </c>
      <c r="B1104">
        <v>92707</v>
      </c>
      <c r="C1104">
        <v>145</v>
      </c>
    </row>
    <row r="1105" spans="1:3" x14ac:dyDescent="0.25">
      <c r="A1105" t="s">
        <v>220</v>
      </c>
      <c r="B1105">
        <v>90606</v>
      </c>
      <c r="C1105">
        <v>162</v>
      </c>
    </row>
    <row r="1106" spans="1:3" x14ac:dyDescent="0.25">
      <c r="A1106" t="s">
        <v>220</v>
      </c>
      <c r="B1106">
        <v>93727</v>
      </c>
      <c r="C1106">
        <v>120</v>
      </c>
    </row>
    <row r="1107" spans="1:3" x14ac:dyDescent="0.25">
      <c r="A1107" t="s">
        <v>220</v>
      </c>
      <c r="B1107">
        <v>92020</v>
      </c>
      <c r="C1107">
        <v>99</v>
      </c>
    </row>
    <row r="1108" spans="1:3" x14ac:dyDescent="0.25">
      <c r="A1108" t="s">
        <v>220</v>
      </c>
      <c r="B1108">
        <v>93625</v>
      </c>
      <c r="C1108">
        <v>46</v>
      </c>
    </row>
    <row r="1109" spans="1:3" x14ac:dyDescent="0.25">
      <c r="A1109" t="s">
        <v>220</v>
      </c>
      <c r="B1109">
        <v>91206</v>
      </c>
      <c r="C1109">
        <v>99</v>
      </c>
    </row>
    <row r="1110" spans="1:3" x14ac:dyDescent="0.25">
      <c r="A1110" t="s">
        <v>220</v>
      </c>
      <c r="B1110">
        <v>92123</v>
      </c>
      <c r="C1110">
        <v>43</v>
      </c>
    </row>
    <row r="1111" spans="1:3" x14ac:dyDescent="0.25">
      <c r="A1111" t="s">
        <v>220</v>
      </c>
      <c r="B1111">
        <v>90280</v>
      </c>
      <c r="C1111">
        <v>99</v>
      </c>
    </row>
    <row r="1112" spans="1:3" x14ac:dyDescent="0.25">
      <c r="A1112" t="s">
        <v>220</v>
      </c>
      <c r="B1112">
        <v>90019</v>
      </c>
      <c r="C1112">
        <v>98</v>
      </c>
    </row>
    <row r="1113" spans="1:3" x14ac:dyDescent="0.25">
      <c r="A1113" t="s">
        <v>220</v>
      </c>
      <c r="B1113">
        <v>90036</v>
      </c>
      <c r="C1113">
        <v>93</v>
      </c>
    </row>
    <row r="1114" spans="1:3" x14ac:dyDescent="0.25">
      <c r="A1114" t="s">
        <v>220</v>
      </c>
      <c r="B1114">
        <v>94952</v>
      </c>
      <c r="C1114">
        <v>98</v>
      </c>
    </row>
    <row r="1115" spans="1:3" x14ac:dyDescent="0.25">
      <c r="A1115" t="s">
        <v>220</v>
      </c>
      <c r="B1115">
        <v>91732</v>
      </c>
      <c r="C1115">
        <v>148</v>
      </c>
    </row>
    <row r="1116" spans="1:3" x14ac:dyDescent="0.25">
      <c r="A1116" t="s">
        <v>220</v>
      </c>
      <c r="B1116">
        <v>94541</v>
      </c>
      <c r="C1116">
        <v>75</v>
      </c>
    </row>
    <row r="1117" spans="1:3" x14ac:dyDescent="0.25">
      <c r="A1117" t="s">
        <v>220</v>
      </c>
      <c r="B1117">
        <v>90804</v>
      </c>
      <c r="C1117">
        <v>99</v>
      </c>
    </row>
    <row r="1118" spans="1:3" x14ac:dyDescent="0.25">
      <c r="A1118" t="s">
        <v>220</v>
      </c>
      <c r="B1118">
        <v>95128</v>
      </c>
      <c r="C1118">
        <v>166</v>
      </c>
    </row>
    <row r="1119" spans="1:3" x14ac:dyDescent="0.25">
      <c r="A1119" t="s">
        <v>220</v>
      </c>
      <c r="B1119">
        <v>93657</v>
      </c>
      <c r="C1119">
        <v>99</v>
      </c>
    </row>
    <row r="1120" spans="1:3" x14ac:dyDescent="0.25">
      <c r="A1120" t="s">
        <v>220</v>
      </c>
      <c r="B1120">
        <v>94546</v>
      </c>
      <c r="C1120">
        <v>91</v>
      </c>
    </row>
    <row r="1121" spans="1:3" x14ac:dyDescent="0.25">
      <c r="A1121" t="s">
        <v>220</v>
      </c>
      <c r="B1121">
        <v>93257</v>
      </c>
      <c r="C1121">
        <v>99</v>
      </c>
    </row>
    <row r="1122" spans="1:3" x14ac:dyDescent="0.25">
      <c r="A1122" t="s">
        <v>220</v>
      </c>
      <c r="B1122">
        <v>92501</v>
      </c>
      <c r="C1122">
        <v>120</v>
      </c>
    </row>
    <row r="1123" spans="1:3" x14ac:dyDescent="0.25">
      <c r="A1123" t="s">
        <v>220</v>
      </c>
      <c r="B1123">
        <v>94523</v>
      </c>
      <c r="C1123">
        <v>113</v>
      </c>
    </row>
    <row r="1124" spans="1:3" x14ac:dyDescent="0.25">
      <c r="A1124" t="s">
        <v>220</v>
      </c>
      <c r="B1124">
        <v>90057</v>
      </c>
      <c r="C1124">
        <v>80</v>
      </c>
    </row>
    <row r="1125" spans="1:3" x14ac:dyDescent="0.25">
      <c r="A1125" t="s">
        <v>220</v>
      </c>
      <c r="B1125">
        <v>95661</v>
      </c>
      <c r="C1125">
        <v>210</v>
      </c>
    </row>
    <row r="1126" spans="1:3" x14ac:dyDescent="0.25">
      <c r="A1126" t="s">
        <v>220</v>
      </c>
      <c r="B1126">
        <v>95380</v>
      </c>
      <c r="C1126">
        <v>99</v>
      </c>
    </row>
    <row r="1127" spans="1:3" x14ac:dyDescent="0.25">
      <c r="A1127" t="s">
        <v>220</v>
      </c>
      <c r="B1127">
        <v>94520</v>
      </c>
      <c r="C1127">
        <v>99</v>
      </c>
    </row>
    <row r="1128" spans="1:3" x14ac:dyDescent="0.25">
      <c r="A1128" t="s">
        <v>220</v>
      </c>
      <c r="B1128">
        <v>90043</v>
      </c>
      <c r="C1128">
        <v>72</v>
      </c>
    </row>
    <row r="1129" spans="1:3" x14ac:dyDescent="0.25">
      <c r="A1129" t="s">
        <v>220</v>
      </c>
      <c r="B1129">
        <v>92021</v>
      </c>
      <c r="C1129">
        <v>96</v>
      </c>
    </row>
    <row r="1130" spans="1:3" x14ac:dyDescent="0.25">
      <c r="A1130" t="s">
        <v>220</v>
      </c>
      <c r="B1130">
        <v>93940</v>
      </c>
      <c r="C1130">
        <v>99</v>
      </c>
    </row>
    <row r="1131" spans="1:3" x14ac:dyDescent="0.25">
      <c r="A1131" t="s">
        <v>220</v>
      </c>
      <c r="B1131">
        <v>95425</v>
      </c>
      <c r="C1131">
        <v>72</v>
      </c>
    </row>
    <row r="1132" spans="1:3" x14ac:dyDescent="0.25">
      <c r="A1132" t="s">
        <v>220</v>
      </c>
      <c r="B1132">
        <v>90650</v>
      </c>
      <c r="C1132">
        <v>99</v>
      </c>
    </row>
    <row r="1133" spans="1:3" x14ac:dyDescent="0.25">
      <c r="A1133" t="s">
        <v>220</v>
      </c>
      <c r="B1133">
        <v>93727</v>
      </c>
      <c r="C1133">
        <v>49</v>
      </c>
    </row>
    <row r="1134" spans="1:3" x14ac:dyDescent="0.25">
      <c r="A1134" t="s">
        <v>220</v>
      </c>
      <c r="B1134">
        <v>95207</v>
      </c>
      <c r="C1134">
        <v>119</v>
      </c>
    </row>
    <row r="1135" spans="1:3" x14ac:dyDescent="0.25">
      <c r="A1135" t="s">
        <v>220</v>
      </c>
      <c r="B1135">
        <v>93536</v>
      </c>
      <c r="C1135">
        <v>48</v>
      </c>
    </row>
    <row r="1136" spans="1:3" x14ac:dyDescent="0.25">
      <c r="A1136" t="s">
        <v>220</v>
      </c>
      <c r="B1136">
        <v>94806</v>
      </c>
      <c r="C1136">
        <v>80</v>
      </c>
    </row>
    <row r="1137" spans="1:3" x14ac:dyDescent="0.25">
      <c r="A1137" t="s">
        <v>220</v>
      </c>
      <c r="B1137">
        <v>95926</v>
      </c>
      <c r="C1137">
        <v>184</v>
      </c>
    </row>
    <row r="1138" spans="1:3" x14ac:dyDescent="0.25">
      <c r="A1138" t="s">
        <v>220</v>
      </c>
      <c r="B1138">
        <v>90035</v>
      </c>
      <c r="C1138">
        <v>41</v>
      </c>
    </row>
    <row r="1139" spans="1:3" x14ac:dyDescent="0.25">
      <c r="A1139" t="s">
        <v>220</v>
      </c>
      <c r="B1139">
        <v>92780</v>
      </c>
      <c r="C1139">
        <v>99</v>
      </c>
    </row>
    <row r="1140" spans="1:3" x14ac:dyDescent="0.25">
      <c r="A1140" t="s">
        <v>220</v>
      </c>
      <c r="B1140">
        <v>91740</v>
      </c>
      <c r="C1140">
        <v>118</v>
      </c>
    </row>
    <row r="1141" spans="1:3" x14ac:dyDescent="0.25">
      <c r="A1141" t="s">
        <v>220</v>
      </c>
      <c r="B1141">
        <v>91942</v>
      </c>
      <c r="C1141">
        <v>90</v>
      </c>
    </row>
    <row r="1142" spans="1:3" x14ac:dyDescent="0.25">
      <c r="A1142" t="s">
        <v>220</v>
      </c>
      <c r="B1142">
        <v>93703</v>
      </c>
      <c r="C1142">
        <v>106</v>
      </c>
    </row>
    <row r="1143" spans="1:3" x14ac:dyDescent="0.25">
      <c r="A1143" t="s">
        <v>220</v>
      </c>
      <c r="B1143">
        <v>90815</v>
      </c>
      <c r="C1143">
        <v>163</v>
      </c>
    </row>
    <row r="1144" spans="1:3" x14ac:dyDescent="0.25">
      <c r="A1144" t="s">
        <v>220</v>
      </c>
      <c r="B1144">
        <v>91950</v>
      </c>
      <c r="C1144">
        <v>104</v>
      </c>
    </row>
    <row r="1145" spans="1:3" x14ac:dyDescent="0.25">
      <c r="A1145" t="s">
        <v>220</v>
      </c>
      <c r="B1145">
        <v>90807</v>
      </c>
      <c r="C1145">
        <v>99</v>
      </c>
    </row>
    <row r="1146" spans="1:3" x14ac:dyDescent="0.25">
      <c r="A1146" t="s">
        <v>220</v>
      </c>
      <c r="B1146">
        <v>90802</v>
      </c>
      <c r="C1146">
        <v>196</v>
      </c>
    </row>
    <row r="1147" spans="1:3" x14ac:dyDescent="0.25">
      <c r="A1147" t="s">
        <v>220</v>
      </c>
      <c r="B1147">
        <v>90723</v>
      </c>
      <c r="C1147">
        <v>173</v>
      </c>
    </row>
    <row r="1148" spans="1:3" x14ac:dyDescent="0.25">
      <c r="A1148" t="s">
        <v>220</v>
      </c>
      <c r="B1148">
        <v>91204</v>
      </c>
      <c r="C1148">
        <v>78</v>
      </c>
    </row>
    <row r="1149" spans="1:3" x14ac:dyDescent="0.25">
      <c r="A1149" t="s">
        <v>220</v>
      </c>
      <c r="B1149">
        <v>95966</v>
      </c>
      <c r="C1149">
        <v>50</v>
      </c>
    </row>
    <row r="1150" spans="1:3" x14ac:dyDescent="0.25">
      <c r="A1150" t="s">
        <v>220</v>
      </c>
      <c r="B1150">
        <v>92505</v>
      </c>
      <c r="C1150">
        <v>99</v>
      </c>
    </row>
    <row r="1151" spans="1:3" x14ac:dyDescent="0.25">
      <c r="A1151" t="s">
        <v>220</v>
      </c>
      <c r="B1151">
        <v>93726</v>
      </c>
      <c r="C1151">
        <v>121</v>
      </c>
    </row>
    <row r="1152" spans="1:3" x14ac:dyDescent="0.25">
      <c r="A1152" t="s">
        <v>220</v>
      </c>
      <c r="B1152">
        <v>92404</v>
      </c>
      <c r="C1152">
        <v>166</v>
      </c>
    </row>
    <row r="1153" spans="1:3" x14ac:dyDescent="0.25">
      <c r="A1153" t="s">
        <v>220</v>
      </c>
      <c r="B1153">
        <v>91767</v>
      </c>
      <c r="C1153">
        <v>84</v>
      </c>
    </row>
    <row r="1154" spans="1:3" x14ac:dyDescent="0.25">
      <c r="A1154" t="s">
        <v>220</v>
      </c>
      <c r="B1154">
        <v>94619</v>
      </c>
      <c r="C1154">
        <v>99</v>
      </c>
    </row>
    <row r="1155" spans="1:3" x14ac:dyDescent="0.25">
      <c r="A1155" t="s">
        <v>220</v>
      </c>
      <c r="B1155">
        <v>91405</v>
      </c>
      <c r="C1155">
        <v>99</v>
      </c>
    </row>
    <row r="1156" spans="1:3" x14ac:dyDescent="0.25">
      <c r="A1156" t="s">
        <v>220</v>
      </c>
      <c r="B1156">
        <v>94115</v>
      </c>
      <c r="C1156">
        <v>90</v>
      </c>
    </row>
    <row r="1157" spans="1:3" x14ac:dyDescent="0.25">
      <c r="A1157" t="s">
        <v>220</v>
      </c>
      <c r="B1157">
        <v>90404</v>
      </c>
      <c r="C1157">
        <v>54</v>
      </c>
    </row>
    <row r="1158" spans="1:3" x14ac:dyDescent="0.25">
      <c r="A1158" t="s">
        <v>220</v>
      </c>
      <c r="B1158">
        <v>90006</v>
      </c>
      <c r="C1158">
        <v>135</v>
      </c>
    </row>
    <row r="1159" spans="1:3" x14ac:dyDescent="0.25">
      <c r="A1159" t="s">
        <v>220</v>
      </c>
      <c r="B1159">
        <v>93940</v>
      </c>
      <c r="C1159">
        <v>78</v>
      </c>
    </row>
    <row r="1160" spans="1:3" x14ac:dyDescent="0.25">
      <c r="A1160" t="s">
        <v>220</v>
      </c>
      <c r="B1160">
        <v>94112</v>
      </c>
      <c r="C1160">
        <v>378</v>
      </c>
    </row>
    <row r="1161" spans="1:3" x14ac:dyDescent="0.25">
      <c r="A1161" t="s">
        <v>220</v>
      </c>
      <c r="B1161">
        <v>90405</v>
      </c>
      <c r="C1161">
        <v>44</v>
      </c>
    </row>
    <row r="1162" spans="1:3" x14ac:dyDescent="0.25">
      <c r="A1162" t="s">
        <v>220</v>
      </c>
      <c r="B1162">
        <v>90813</v>
      </c>
      <c r="C1162">
        <v>52</v>
      </c>
    </row>
    <row r="1163" spans="1:3" x14ac:dyDescent="0.25">
      <c r="A1163" t="s">
        <v>220</v>
      </c>
      <c r="B1163">
        <v>91768</v>
      </c>
      <c r="C1163">
        <v>241</v>
      </c>
    </row>
    <row r="1164" spans="1:3" x14ac:dyDescent="0.25">
      <c r="A1164" t="s">
        <v>220</v>
      </c>
      <c r="B1164">
        <v>90404</v>
      </c>
      <c r="C1164">
        <v>59</v>
      </c>
    </row>
    <row r="1165" spans="1:3" x14ac:dyDescent="0.25">
      <c r="A1165" t="s">
        <v>220</v>
      </c>
      <c r="B1165">
        <v>91423</v>
      </c>
      <c r="C1165">
        <v>120</v>
      </c>
    </row>
    <row r="1166" spans="1:3" x14ac:dyDescent="0.25">
      <c r="A1166" t="s">
        <v>220</v>
      </c>
      <c r="B1166">
        <v>93030</v>
      </c>
      <c r="C1166">
        <v>82</v>
      </c>
    </row>
    <row r="1167" spans="1:3" x14ac:dyDescent="0.25">
      <c r="A1167" t="s">
        <v>220</v>
      </c>
      <c r="B1167">
        <v>94544</v>
      </c>
      <c r="C1167">
        <v>121</v>
      </c>
    </row>
    <row r="1168" spans="1:3" x14ac:dyDescent="0.25">
      <c r="A1168" t="s">
        <v>220</v>
      </c>
      <c r="B1168">
        <v>93458</v>
      </c>
      <c r="C1168">
        <v>55</v>
      </c>
    </row>
    <row r="1169" spans="1:3" x14ac:dyDescent="0.25">
      <c r="A1169" t="s">
        <v>220</v>
      </c>
      <c r="B1169">
        <v>91042</v>
      </c>
      <c r="C1169">
        <v>49</v>
      </c>
    </row>
    <row r="1170" spans="1:3" x14ac:dyDescent="0.25">
      <c r="A1170" t="s">
        <v>220</v>
      </c>
      <c r="B1170">
        <v>94598</v>
      </c>
      <c r="C1170">
        <v>128</v>
      </c>
    </row>
    <row r="1171" spans="1:3" x14ac:dyDescent="0.25">
      <c r="A1171" t="s">
        <v>220</v>
      </c>
      <c r="B1171">
        <v>96002</v>
      </c>
      <c r="C1171">
        <v>99</v>
      </c>
    </row>
    <row r="1172" spans="1:3" x14ac:dyDescent="0.25">
      <c r="A1172" t="s">
        <v>220</v>
      </c>
      <c r="B1172">
        <v>91767</v>
      </c>
      <c r="C1172">
        <v>95</v>
      </c>
    </row>
    <row r="1173" spans="1:3" x14ac:dyDescent="0.25">
      <c r="A1173" t="s">
        <v>220</v>
      </c>
      <c r="B1173">
        <v>93637</v>
      </c>
      <c r="C1173">
        <v>64</v>
      </c>
    </row>
    <row r="1174" spans="1:3" x14ac:dyDescent="0.25">
      <c r="A1174" t="s">
        <v>220</v>
      </c>
      <c r="B1174">
        <v>93277</v>
      </c>
      <c r="C1174">
        <v>99</v>
      </c>
    </row>
    <row r="1175" spans="1:3" x14ac:dyDescent="0.25">
      <c r="A1175" t="s">
        <v>220</v>
      </c>
      <c r="B1175">
        <v>95661</v>
      </c>
      <c r="C1175">
        <v>67</v>
      </c>
    </row>
    <row r="1176" spans="1:3" x14ac:dyDescent="0.25">
      <c r="A1176" t="s">
        <v>220</v>
      </c>
      <c r="B1176">
        <v>90706</v>
      </c>
      <c r="C1176">
        <v>99</v>
      </c>
    </row>
    <row r="1177" spans="1:3" x14ac:dyDescent="0.25">
      <c r="A1177" t="s">
        <v>220</v>
      </c>
      <c r="B1177">
        <v>93105</v>
      </c>
      <c r="C1177">
        <v>80</v>
      </c>
    </row>
    <row r="1178" spans="1:3" x14ac:dyDescent="0.25">
      <c r="A1178" t="s">
        <v>220</v>
      </c>
      <c r="B1178">
        <v>95207</v>
      </c>
      <c r="C1178">
        <v>99</v>
      </c>
    </row>
    <row r="1179" spans="1:3" x14ac:dyDescent="0.25">
      <c r="A1179" t="s">
        <v>220</v>
      </c>
      <c r="B1179">
        <v>91786</v>
      </c>
      <c r="C1179">
        <v>99</v>
      </c>
    </row>
    <row r="1180" spans="1:3" x14ac:dyDescent="0.25">
      <c r="A1180" t="s">
        <v>220</v>
      </c>
      <c r="B1180">
        <v>91942</v>
      </c>
      <c r="C1180">
        <v>119</v>
      </c>
    </row>
    <row r="1181" spans="1:3" x14ac:dyDescent="0.25">
      <c r="A1181" t="s">
        <v>220</v>
      </c>
      <c r="B1181">
        <v>93023</v>
      </c>
      <c r="C1181">
        <v>66</v>
      </c>
    </row>
    <row r="1182" spans="1:3" x14ac:dyDescent="0.25">
      <c r="A1182" t="s">
        <v>220</v>
      </c>
      <c r="B1182">
        <v>95367</v>
      </c>
      <c r="C1182">
        <v>99</v>
      </c>
    </row>
    <row r="1183" spans="1:3" x14ac:dyDescent="0.25">
      <c r="A1183" t="s">
        <v>220</v>
      </c>
      <c r="B1183">
        <v>91364</v>
      </c>
      <c r="C1183">
        <v>195</v>
      </c>
    </row>
    <row r="1184" spans="1:3" x14ac:dyDescent="0.25">
      <c r="A1184" t="s">
        <v>220</v>
      </c>
      <c r="B1184">
        <v>95670</v>
      </c>
      <c r="C1184">
        <v>138</v>
      </c>
    </row>
    <row r="1185" spans="1:3" x14ac:dyDescent="0.25">
      <c r="A1185" t="s">
        <v>220</v>
      </c>
      <c r="B1185">
        <v>95476</v>
      </c>
      <c r="C1185">
        <v>83</v>
      </c>
    </row>
    <row r="1186" spans="1:3" x14ac:dyDescent="0.25">
      <c r="A1186" t="s">
        <v>220</v>
      </c>
      <c r="B1186">
        <v>93230</v>
      </c>
      <c r="C1186">
        <v>133</v>
      </c>
    </row>
    <row r="1187" spans="1:3" x14ac:dyDescent="0.25">
      <c r="A1187" t="s">
        <v>220</v>
      </c>
      <c r="B1187">
        <v>92543</v>
      </c>
      <c r="C1187">
        <v>64</v>
      </c>
    </row>
    <row r="1188" spans="1:3" x14ac:dyDescent="0.25">
      <c r="A1188" t="s">
        <v>220</v>
      </c>
      <c r="B1188">
        <v>90240</v>
      </c>
      <c r="C1188">
        <v>70</v>
      </c>
    </row>
    <row r="1189" spans="1:3" x14ac:dyDescent="0.25">
      <c r="A1189" t="s">
        <v>220</v>
      </c>
      <c r="B1189">
        <v>91750</v>
      </c>
      <c r="C1189">
        <v>74</v>
      </c>
    </row>
    <row r="1190" spans="1:3" x14ac:dyDescent="0.25">
      <c r="A1190" t="s">
        <v>220</v>
      </c>
      <c r="B1190">
        <v>92105</v>
      </c>
      <c r="C1190">
        <v>99</v>
      </c>
    </row>
    <row r="1191" spans="1:3" x14ac:dyDescent="0.25">
      <c r="A1191" t="s">
        <v>220</v>
      </c>
      <c r="B1191">
        <v>90810</v>
      </c>
      <c r="C1191">
        <v>90</v>
      </c>
    </row>
    <row r="1192" spans="1:3" x14ac:dyDescent="0.25">
      <c r="A1192" t="s">
        <v>220</v>
      </c>
      <c r="B1192">
        <v>91205</v>
      </c>
      <c r="C1192">
        <v>125</v>
      </c>
    </row>
    <row r="1193" spans="1:3" x14ac:dyDescent="0.25">
      <c r="A1193" t="s">
        <v>220</v>
      </c>
      <c r="B1193">
        <v>91950</v>
      </c>
      <c r="C1193">
        <v>86</v>
      </c>
    </row>
    <row r="1194" spans="1:3" x14ac:dyDescent="0.25">
      <c r="A1194" t="s">
        <v>220</v>
      </c>
      <c r="B1194">
        <v>91607</v>
      </c>
      <c r="C1194">
        <v>108</v>
      </c>
    </row>
    <row r="1195" spans="1:3" x14ac:dyDescent="0.25">
      <c r="A1195" t="s">
        <v>220</v>
      </c>
      <c r="B1195">
        <v>93215</v>
      </c>
      <c r="C1195">
        <v>51</v>
      </c>
    </row>
    <row r="1196" spans="1:3" x14ac:dyDescent="0.25">
      <c r="A1196" t="s">
        <v>220</v>
      </c>
      <c r="B1196">
        <v>94541</v>
      </c>
      <c r="C1196">
        <v>99</v>
      </c>
    </row>
    <row r="1197" spans="1:3" x14ac:dyDescent="0.25">
      <c r="A1197" t="s">
        <v>220</v>
      </c>
      <c r="B1197">
        <v>90638</v>
      </c>
      <c r="C1197">
        <v>142</v>
      </c>
    </row>
    <row r="1198" spans="1:3" x14ac:dyDescent="0.25">
      <c r="A1198" t="s">
        <v>220</v>
      </c>
      <c r="B1198">
        <v>94506</v>
      </c>
      <c r="C1198">
        <v>60</v>
      </c>
    </row>
    <row r="1199" spans="1:3" x14ac:dyDescent="0.25">
      <c r="A1199" t="s">
        <v>220</v>
      </c>
      <c r="B1199">
        <v>91754</v>
      </c>
      <c r="C1199">
        <v>89</v>
      </c>
    </row>
    <row r="1200" spans="1:3" x14ac:dyDescent="0.25">
      <c r="A1200" t="s">
        <v>220</v>
      </c>
      <c r="B1200">
        <v>92653</v>
      </c>
      <c r="C1200">
        <v>208</v>
      </c>
    </row>
    <row r="1201" spans="1:3" x14ac:dyDescent="0.25">
      <c r="A1201" t="s">
        <v>220</v>
      </c>
      <c r="B1201">
        <v>92627</v>
      </c>
      <c r="C1201">
        <v>79</v>
      </c>
    </row>
    <row r="1202" spans="1:3" x14ac:dyDescent="0.25">
      <c r="A1202" t="s">
        <v>220</v>
      </c>
      <c r="B1202">
        <v>90057</v>
      </c>
      <c r="C1202">
        <v>124</v>
      </c>
    </row>
    <row r="1203" spans="1:3" x14ac:dyDescent="0.25">
      <c r="A1203" t="s">
        <v>220</v>
      </c>
      <c r="B1203">
        <v>90650</v>
      </c>
      <c r="C1203">
        <v>86</v>
      </c>
    </row>
    <row r="1204" spans="1:3" x14ac:dyDescent="0.25">
      <c r="A1204" t="s">
        <v>220</v>
      </c>
      <c r="B1204">
        <v>91790</v>
      </c>
      <c r="C1204">
        <v>99</v>
      </c>
    </row>
    <row r="1205" spans="1:3" x14ac:dyDescent="0.25">
      <c r="A1205" t="s">
        <v>220</v>
      </c>
      <c r="B1205">
        <v>90250</v>
      </c>
      <c r="C1205">
        <v>99</v>
      </c>
    </row>
    <row r="1206" spans="1:3" x14ac:dyDescent="0.25">
      <c r="A1206" t="s">
        <v>220</v>
      </c>
      <c r="B1206">
        <v>90061</v>
      </c>
      <c r="C1206">
        <v>131</v>
      </c>
    </row>
    <row r="1207" spans="1:3" x14ac:dyDescent="0.25">
      <c r="A1207" t="s">
        <v>220</v>
      </c>
      <c r="B1207">
        <v>92373</v>
      </c>
      <c r="C1207">
        <v>78</v>
      </c>
    </row>
    <row r="1208" spans="1:3" x14ac:dyDescent="0.25">
      <c r="A1208" t="s">
        <v>220</v>
      </c>
      <c r="B1208">
        <v>94903</v>
      </c>
      <c r="C1208">
        <v>168</v>
      </c>
    </row>
    <row r="1209" spans="1:3" x14ac:dyDescent="0.25">
      <c r="A1209" t="s">
        <v>220</v>
      </c>
      <c r="B1209">
        <v>90033</v>
      </c>
      <c r="C1209">
        <v>90</v>
      </c>
    </row>
    <row r="1210" spans="1:3" x14ac:dyDescent="0.25">
      <c r="A1210" t="s">
        <v>220</v>
      </c>
      <c r="B1210">
        <v>90057</v>
      </c>
      <c r="C1210">
        <v>59</v>
      </c>
    </row>
    <row r="1211" spans="1:3" x14ac:dyDescent="0.25">
      <c r="A1211" t="s">
        <v>220</v>
      </c>
      <c r="B1211">
        <v>91607</v>
      </c>
      <c r="C1211">
        <v>201</v>
      </c>
    </row>
    <row r="1212" spans="1:3" x14ac:dyDescent="0.25">
      <c r="A1212" t="s">
        <v>220</v>
      </c>
      <c r="B1212">
        <v>94536</v>
      </c>
      <c r="C1212">
        <v>126</v>
      </c>
    </row>
    <row r="1213" spans="1:3" x14ac:dyDescent="0.25">
      <c r="A1213" t="s">
        <v>220</v>
      </c>
      <c r="B1213">
        <v>90502</v>
      </c>
      <c r="C1213">
        <v>127</v>
      </c>
    </row>
    <row r="1214" spans="1:3" x14ac:dyDescent="0.25">
      <c r="A1214" t="s">
        <v>220</v>
      </c>
      <c r="B1214">
        <v>90404</v>
      </c>
      <c r="C1214">
        <v>59</v>
      </c>
    </row>
    <row r="1215" spans="1:3" x14ac:dyDescent="0.25">
      <c r="A1215" t="s">
        <v>220</v>
      </c>
      <c r="B1215">
        <v>94803</v>
      </c>
      <c r="C1215">
        <v>60</v>
      </c>
    </row>
    <row r="1216" spans="1:3" x14ac:dyDescent="0.25">
      <c r="A1216" t="s">
        <v>220</v>
      </c>
      <c r="B1216">
        <v>90034</v>
      </c>
      <c r="C1216">
        <v>87</v>
      </c>
    </row>
    <row r="1217" spans="1:3" x14ac:dyDescent="0.25">
      <c r="A1217" t="s">
        <v>220</v>
      </c>
      <c r="B1217">
        <v>93033</v>
      </c>
      <c r="C1217">
        <v>98</v>
      </c>
    </row>
    <row r="1218" spans="1:3" x14ac:dyDescent="0.25">
      <c r="A1218" t="s">
        <v>220</v>
      </c>
      <c r="B1218">
        <v>95503</v>
      </c>
      <c r="C1218">
        <v>87</v>
      </c>
    </row>
    <row r="1219" spans="1:3" x14ac:dyDescent="0.25">
      <c r="A1219" t="s">
        <v>220</v>
      </c>
      <c r="B1219">
        <v>95355</v>
      </c>
      <c r="C1219">
        <v>194</v>
      </c>
    </row>
    <row r="1220" spans="1:3" x14ac:dyDescent="0.25">
      <c r="A1220" t="s">
        <v>220</v>
      </c>
      <c r="B1220">
        <v>90603</v>
      </c>
      <c r="C1220">
        <v>160</v>
      </c>
    </row>
    <row r="1221" spans="1:3" x14ac:dyDescent="0.25">
      <c r="A1221" t="s">
        <v>220</v>
      </c>
      <c r="B1221">
        <v>95050</v>
      </c>
      <c r="C1221">
        <v>133</v>
      </c>
    </row>
    <row r="1222" spans="1:3" x14ac:dyDescent="0.25">
      <c r="A1222" t="s">
        <v>220</v>
      </c>
      <c r="B1222">
        <v>95382</v>
      </c>
      <c r="C1222">
        <v>145</v>
      </c>
    </row>
    <row r="1223" spans="1:3" x14ac:dyDescent="0.25">
      <c r="A1223" t="s">
        <v>220</v>
      </c>
      <c r="B1223">
        <v>91768</v>
      </c>
      <c r="C1223">
        <v>59</v>
      </c>
    </row>
    <row r="1224" spans="1:3" x14ac:dyDescent="0.25">
      <c r="A1224" t="s">
        <v>220</v>
      </c>
      <c r="B1224">
        <v>95030</v>
      </c>
      <c r="C1224">
        <v>73</v>
      </c>
    </row>
    <row r="1225" spans="1:3" x14ac:dyDescent="0.25">
      <c r="A1225" t="s">
        <v>220</v>
      </c>
      <c r="B1225">
        <v>92802</v>
      </c>
      <c r="C1225">
        <v>99</v>
      </c>
    </row>
    <row r="1226" spans="1:3" x14ac:dyDescent="0.25">
      <c r="A1226" t="s">
        <v>220</v>
      </c>
      <c r="B1226">
        <v>92504</v>
      </c>
      <c r="C1226">
        <v>120</v>
      </c>
    </row>
    <row r="1227" spans="1:3" x14ac:dyDescent="0.25">
      <c r="A1227" t="s">
        <v>220</v>
      </c>
      <c r="B1227">
        <v>94501</v>
      </c>
      <c r="C1227">
        <v>180</v>
      </c>
    </row>
    <row r="1228" spans="1:3" x14ac:dyDescent="0.25">
      <c r="A1228" t="s">
        <v>220</v>
      </c>
      <c r="B1228">
        <v>95482</v>
      </c>
      <c r="C1228">
        <v>57</v>
      </c>
    </row>
    <row r="1229" spans="1:3" x14ac:dyDescent="0.25">
      <c r="A1229" t="s">
        <v>220</v>
      </c>
      <c r="B1229">
        <v>90066</v>
      </c>
      <c r="C1229">
        <v>91</v>
      </c>
    </row>
    <row r="1230" spans="1:3" x14ac:dyDescent="0.25">
      <c r="A1230" t="s">
        <v>220</v>
      </c>
      <c r="B1230">
        <v>91356</v>
      </c>
      <c r="C1230">
        <v>180</v>
      </c>
    </row>
    <row r="1231" spans="1:3" x14ac:dyDescent="0.25">
      <c r="A1231" t="s">
        <v>220</v>
      </c>
      <c r="B1231">
        <v>94044</v>
      </c>
      <c r="C1231">
        <v>59</v>
      </c>
    </row>
    <row r="1232" spans="1:3" x14ac:dyDescent="0.25">
      <c r="A1232" t="s">
        <v>220</v>
      </c>
      <c r="B1232">
        <v>95404</v>
      </c>
      <c r="C1232">
        <v>181</v>
      </c>
    </row>
    <row r="1233" spans="1:3" x14ac:dyDescent="0.25">
      <c r="A1233" t="s">
        <v>220</v>
      </c>
      <c r="B1233">
        <v>94015</v>
      </c>
      <c r="C1233">
        <v>239</v>
      </c>
    </row>
    <row r="1234" spans="1:3" x14ac:dyDescent="0.25">
      <c r="A1234" t="s">
        <v>220</v>
      </c>
      <c r="B1234">
        <v>90016</v>
      </c>
      <c r="C1234">
        <v>55</v>
      </c>
    </row>
    <row r="1235" spans="1:3" x14ac:dyDescent="0.25">
      <c r="A1235" t="s">
        <v>220</v>
      </c>
      <c r="B1235">
        <v>92373</v>
      </c>
      <c r="C1235">
        <v>48</v>
      </c>
    </row>
    <row r="1236" spans="1:3" x14ac:dyDescent="0.25">
      <c r="A1236" t="s">
        <v>220</v>
      </c>
      <c r="B1236">
        <v>90806</v>
      </c>
      <c r="C1236">
        <v>98</v>
      </c>
    </row>
    <row r="1237" spans="1:3" x14ac:dyDescent="0.25">
      <c r="A1237" t="s">
        <v>220</v>
      </c>
      <c r="B1237">
        <v>95661</v>
      </c>
      <c r="C1237">
        <v>98</v>
      </c>
    </row>
    <row r="1238" spans="1:3" x14ac:dyDescent="0.25">
      <c r="A1238" t="s">
        <v>220</v>
      </c>
      <c r="B1238">
        <v>91706</v>
      </c>
      <c r="C1238">
        <v>97</v>
      </c>
    </row>
    <row r="1239" spans="1:3" x14ac:dyDescent="0.25">
      <c r="A1239" t="s">
        <v>220</v>
      </c>
      <c r="B1239">
        <v>95240</v>
      </c>
      <c r="C1239">
        <v>59</v>
      </c>
    </row>
    <row r="1240" spans="1:3" x14ac:dyDescent="0.25">
      <c r="A1240" t="s">
        <v>220</v>
      </c>
      <c r="B1240">
        <v>91790</v>
      </c>
      <c r="C1240">
        <v>54</v>
      </c>
    </row>
    <row r="1241" spans="1:3" x14ac:dyDescent="0.25">
      <c r="A1241" t="s">
        <v>220</v>
      </c>
      <c r="B1241">
        <v>94705</v>
      </c>
      <c r="C1241">
        <v>36</v>
      </c>
    </row>
    <row r="1242" spans="1:3" x14ac:dyDescent="0.25">
      <c r="A1242" t="s">
        <v>220</v>
      </c>
      <c r="B1242">
        <v>95603</v>
      </c>
      <c r="C1242">
        <v>84</v>
      </c>
    </row>
    <row r="1243" spans="1:3" x14ac:dyDescent="0.25">
      <c r="A1243" t="s">
        <v>220</v>
      </c>
      <c r="B1243">
        <v>90017</v>
      </c>
      <c r="C1243">
        <v>49</v>
      </c>
    </row>
    <row r="1244" spans="1:3" x14ac:dyDescent="0.25">
      <c r="A1244" t="s">
        <v>220</v>
      </c>
      <c r="B1244">
        <v>95360</v>
      </c>
      <c r="C1244">
        <v>71</v>
      </c>
    </row>
    <row r="1245" spans="1:3" x14ac:dyDescent="0.25">
      <c r="A1245" t="s">
        <v>220</v>
      </c>
      <c r="B1245">
        <v>92571</v>
      </c>
      <c r="C1245">
        <v>109</v>
      </c>
    </row>
    <row r="1246" spans="1:3" x14ac:dyDescent="0.25">
      <c r="A1246" t="s">
        <v>220</v>
      </c>
      <c r="B1246">
        <v>95355</v>
      </c>
      <c r="C1246">
        <v>99</v>
      </c>
    </row>
    <row r="1247" spans="1:3" x14ac:dyDescent="0.25">
      <c r="A1247" t="s">
        <v>220</v>
      </c>
      <c r="B1247">
        <v>91107</v>
      </c>
      <c r="C1247">
        <v>99</v>
      </c>
    </row>
    <row r="1248" spans="1:3" x14ac:dyDescent="0.25">
      <c r="A1248" t="s">
        <v>220</v>
      </c>
      <c r="B1248">
        <v>91010</v>
      </c>
      <c r="C1248">
        <v>82</v>
      </c>
    </row>
    <row r="1249" spans="1:3" x14ac:dyDescent="0.25">
      <c r="A1249" t="s">
        <v>220</v>
      </c>
      <c r="B1249">
        <v>95240</v>
      </c>
      <c r="C1249">
        <v>86</v>
      </c>
    </row>
    <row r="1250" spans="1:3" x14ac:dyDescent="0.25">
      <c r="A1250" t="s">
        <v>220</v>
      </c>
      <c r="B1250">
        <v>91732</v>
      </c>
      <c r="C1250">
        <v>139</v>
      </c>
    </row>
    <row r="1251" spans="1:3" x14ac:dyDescent="0.25">
      <c r="A1251" t="s">
        <v>220</v>
      </c>
      <c r="B1251">
        <v>91754</v>
      </c>
      <c r="C1251">
        <v>99</v>
      </c>
    </row>
    <row r="1252" spans="1:3" x14ac:dyDescent="0.25">
      <c r="A1252" t="s">
        <v>220</v>
      </c>
      <c r="B1252">
        <v>95407</v>
      </c>
      <c r="C1252">
        <v>62</v>
      </c>
    </row>
    <row r="1253" spans="1:3" x14ac:dyDescent="0.25">
      <c r="A1253" t="s">
        <v>220</v>
      </c>
      <c r="B1253">
        <v>95431</v>
      </c>
      <c r="C1253">
        <v>427</v>
      </c>
    </row>
    <row r="1254" spans="1:3" x14ac:dyDescent="0.25">
      <c r="A1254" t="s">
        <v>220</v>
      </c>
      <c r="B1254">
        <v>92626</v>
      </c>
      <c r="C1254">
        <v>396</v>
      </c>
    </row>
    <row r="1255" spans="1:3" x14ac:dyDescent="0.25">
      <c r="A1255" t="s">
        <v>220</v>
      </c>
      <c r="B1255">
        <v>90029</v>
      </c>
      <c r="C1255">
        <v>89</v>
      </c>
    </row>
    <row r="1256" spans="1:3" x14ac:dyDescent="0.25">
      <c r="A1256" t="s">
        <v>220</v>
      </c>
      <c r="B1256">
        <v>91103</v>
      </c>
      <c r="C1256">
        <v>71</v>
      </c>
    </row>
    <row r="1257" spans="1:3" x14ac:dyDescent="0.25">
      <c r="A1257" t="s">
        <v>220</v>
      </c>
      <c r="B1257">
        <v>95054</v>
      </c>
      <c r="C1257">
        <v>201</v>
      </c>
    </row>
    <row r="1258" spans="1:3" x14ac:dyDescent="0.25">
      <c r="A1258" t="s">
        <v>220</v>
      </c>
      <c r="B1258">
        <v>92025</v>
      </c>
      <c r="C1258">
        <v>74</v>
      </c>
    </row>
    <row r="1259" spans="1:3" x14ac:dyDescent="0.25">
      <c r="A1259" t="s">
        <v>220</v>
      </c>
      <c r="B1259">
        <v>90650</v>
      </c>
      <c r="C1259">
        <v>59</v>
      </c>
    </row>
    <row r="1260" spans="1:3" x14ac:dyDescent="0.25">
      <c r="A1260" t="s">
        <v>220</v>
      </c>
      <c r="B1260">
        <v>90806</v>
      </c>
      <c r="C1260">
        <v>99</v>
      </c>
    </row>
    <row r="1261" spans="1:3" x14ac:dyDescent="0.25">
      <c r="A1261" t="s">
        <v>220</v>
      </c>
      <c r="B1261">
        <v>92868</v>
      </c>
      <c r="C1261">
        <v>112</v>
      </c>
    </row>
    <row r="1262" spans="1:3" x14ac:dyDescent="0.25">
      <c r="A1262" t="s">
        <v>220</v>
      </c>
      <c r="B1262">
        <v>95945</v>
      </c>
      <c r="C1262">
        <v>59</v>
      </c>
    </row>
    <row r="1263" spans="1:3" x14ac:dyDescent="0.25">
      <c r="A1263" t="s">
        <v>220</v>
      </c>
      <c r="B1263">
        <v>93631</v>
      </c>
      <c r="C1263">
        <v>86</v>
      </c>
    </row>
    <row r="1264" spans="1:3" x14ac:dyDescent="0.25">
      <c r="A1264" t="s">
        <v>220</v>
      </c>
      <c r="B1264">
        <v>95348</v>
      </c>
      <c r="C1264">
        <v>71</v>
      </c>
    </row>
    <row r="1265" spans="1:3" x14ac:dyDescent="0.25">
      <c r="A1265" t="s">
        <v>220</v>
      </c>
      <c r="B1265">
        <v>95037</v>
      </c>
      <c r="C1265">
        <v>99</v>
      </c>
    </row>
    <row r="1266" spans="1:3" x14ac:dyDescent="0.25">
      <c r="A1266" t="s">
        <v>220</v>
      </c>
      <c r="B1266">
        <v>94122</v>
      </c>
      <c r="C1266">
        <v>68</v>
      </c>
    </row>
    <row r="1267" spans="1:3" x14ac:dyDescent="0.25">
      <c r="A1267" t="s">
        <v>220</v>
      </c>
      <c r="B1267">
        <v>92707</v>
      </c>
      <c r="C1267">
        <v>255</v>
      </c>
    </row>
    <row r="1268" spans="1:3" x14ac:dyDescent="0.25">
      <c r="A1268" t="s">
        <v>220</v>
      </c>
      <c r="B1268">
        <v>90006</v>
      </c>
      <c r="C1268">
        <v>210</v>
      </c>
    </row>
    <row r="1269" spans="1:3" x14ac:dyDescent="0.25">
      <c r="A1269" t="s">
        <v>220</v>
      </c>
      <c r="B1269">
        <v>95023</v>
      </c>
      <c r="C1269">
        <v>119</v>
      </c>
    </row>
    <row r="1270" spans="1:3" x14ac:dyDescent="0.25">
      <c r="A1270" t="s">
        <v>220</v>
      </c>
      <c r="B1270">
        <v>91103</v>
      </c>
      <c r="C1270">
        <v>99</v>
      </c>
    </row>
    <row r="1271" spans="1:3" x14ac:dyDescent="0.25">
      <c r="A1271" t="s">
        <v>220</v>
      </c>
      <c r="B1271">
        <v>95405</v>
      </c>
      <c r="C1271">
        <v>99</v>
      </c>
    </row>
    <row r="1272" spans="1:3" x14ac:dyDescent="0.25">
      <c r="A1272" t="s">
        <v>220</v>
      </c>
      <c r="B1272">
        <v>95010</v>
      </c>
      <c r="C1272">
        <v>99</v>
      </c>
    </row>
    <row r="1273" spans="1:3" x14ac:dyDescent="0.25">
      <c r="A1273" t="s">
        <v>220</v>
      </c>
      <c r="B1273">
        <v>91010</v>
      </c>
      <c r="C1273">
        <v>69</v>
      </c>
    </row>
    <row r="1274" spans="1:3" x14ac:dyDescent="0.25">
      <c r="A1274" t="s">
        <v>220</v>
      </c>
      <c r="B1274">
        <v>94541</v>
      </c>
      <c r="C1274">
        <v>40</v>
      </c>
    </row>
    <row r="1275" spans="1:3" x14ac:dyDescent="0.25">
      <c r="A1275" t="s">
        <v>220</v>
      </c>
      <c r="B1275">
        <v>94577</v>
      </c>
      <c r="C1275">
        <v>36</v>
      </c>
    </row>
    <row r="1276" spans="1:3" x14ac:dyDescent="0.25">
      <c r="A1276" t="s">
        <v>220</v>
      </c>
      <c r="B1276">
        <v>95695</v>
      </c>
      <c r="C1276">
        <v>98</v>
      </c>
    </row>
    <row r="1277" spans="1:3" x14ac:dyDescent="0.25">
      <c r="A1277" t="s">
        <v>220</v>
      </c>
      <c r="B1277">
        <v>91733</v>
      </c>
      <c r="C1277">
        <v>96</v>
      </c>
    </row>
    <row r="1278" spans="1:3" x14ac:dyDescent="0.25">
      <c r="A1278" t="s">
        <v>220</v>
      </c>
      <c r="B1278">
        <v>94523</v>
      </c>
      <c r="C1278">
        <v>51</v>
      </c>
    </row>
    <row r="1279" spans="1:3" x14ac:dyDescent="0.25">
      <c r="A1279" t="s">
        <v>220</v>
      </c>
      <c r="B1279">
        <v>94040</v>
      </c>
      <c r="C1279">
        <v>138</v>
      </c>
    </row>
    <row r="1280" spans="1:3" x14ac:dyDescent="0.25">
      <c r="A1280" t="s">
        <v>220</v>
      </c>
      <c r="B1280">
        <v>93638</v>
      </c>
      <c r="C1280">
        <v>176</v>
      </c>
    </row>
    <row r="1281" spans="1:3" x14ac:dyDescent="0.25">
      <c r="A1281" t="s">
        <v>220</v>
      </c>
      <c r="B1281">
        <v>95076</v>
      </c>
      <c r="C1281">
        <v>59</v>
      </c>
    </row>
    <row r="1282" spans="1:3" x14ac:dyDescent="0.25">
      <c r="A1282" t="s">
        <v>220</v>
      </c>
      <c r="B1282">
        <v>91335</v>
      </c>
      <c r="C1282">
        <v>97</v>
      </c>
    </row>
    <row r="1283" spans="1:3" x14ac:dyDescent="0.25">
      <c r="A1283" t="s">
        <v>220</v>
      </c>
      <c r="B1283">
        <v>91344</v>
      </c>
      <c r="C1283">
        <v>99</v>
      </c>
    </row>
    <row r="1284" spans="1:3" x14ac:dyDescent="0.25">
      <c r="A1284" t="s">
        <v>220</v>
      </c>
      <c r="B1284">
        <v>95503</v>
      </c>
      <c r="C1284">
        <v>99</v>
      </c>
    </row>
    <row r="1285" spans="1:3" x14ac:dyDescent="0.25">
      <c r="A1285" t="s">
        <v>220</v>
      </c>
      <c r="B1285">
        <v>92832</v>
      </c>
      <c r="C1285">
        <v>99</v>
      </c>
    </row>
    <row r="1286" spans="1:3" x14ac:dyDescent="0.25">
      <c r="A1286" t="s">
        <v>220</v>
      </c>
      <c r="B1286">
        <v>95124</v>
      </c>
      <c r="C1286">
        <v>77</v>
      </c>
    </row>
    <row r="1287" spans="1:3" x14ac:dyDescent="0.25">
      <c r="A1287" t="s">
        <v>220</v>
      </c>
      <c r="B1287">
        <v>95824</v>
      </c>
      <c r="C1287">
        <v>49</v>
      </c>
    </row>
    <row r="1288" spans="1:3" x14ac:dyDescent="0.25">
      <c r="A1288" t="s">
        <v>220</v>
      </c>
      <c r="B1288">
        <v>90602</v>
      </c>
      <c r="C1288">
        <v>36</v>
      </c>
    </row>
    <row r="1289" spans="1:3" x14ac:dyDescent="0.25">
      <c r="A1289" t="s">
        <v>220</v>
      </c>
      <c r="B1289">
        <v>95121</v>
      </c>
      <c r="C1289">
        <v>163</v>
      </c>
    </row>
    <row r="1290" spans="1:3" x14ac:dyDescent="0.25">
      <c r="A1290" t="s">
        <v>220</v>
      </c>
      <c r="B1290">
        <v>91103</v>
      </c>
      <c r="C1290">
        <v>96</v>
      </c>
    </row>
    <row r="1291" spans="1:3" x14ac:dyDescent="0.25">
      <c r="A1291" t="s">
        <v>220</v>
      </c>
      <c r="B1291">
        <v>95453</v>
      </c>
      <c r="C1291">
        <v>99</v>
      </c>
    </row>
    <row r="1292" spans="1:3" x14ac:dyDescent="0.25">
      <c r="A1292" t="s">
        <v>220</v>
      </c>
      <c r="B1292">
        <v>95608</v>
      </c>
      <c r="C1292">
        <v>35</v>
      </c>
    </row>
    <row r="1293" spans="1:3" x14ac:dyDescent="0.25">
      <c r="A1293" t="s">
        <v>220</v>
      </c>
      <c r="B1293">
        <v>90018</v>
      </c>
      <c r="C1293">
        <v>93</v>
      </c>
    </row>
    <row r="1294" spans="1:3" x14ac:dyDescent="0.25">
      <c r="A1294" t="s">
        <v>220</v>
      </c>
      <c r="B1294">
        <v>93940</v>
      </c>
      <c r="C1294">
        <v>28</v>
      </c>
    </row>
    <row r="1295" spans="1:3" x14ac:dyDescent="0.25">
      <c r="A1295" t="s">
        <v>220</v>
      </c>
      <c r="B1295">
        <v>92024</v>
      </c>
      <c r="C1295">
        <v>120</v>
      </c>
    </row>
    <row r="1296" spans="1:3" x14ac:dyDescent="0.25">
      <c r="A1296" t="s">
        <v>220</v>
      </c>
      <c r="B1296">
        <v>94606</v>
      </c>
      <c r="C1296">
        <v>99</v>
      </c>
    </row>
    <row r="1297" spans="1:3" x14ac:dyDescent="0.25">
      <c r="A1297" t="s">
        <v>220</v>
      </c>
      <c r="B1297">
        <v>93442</v>
      </c>
      <c r="C1297">
        <v>145</v>
      </c>
    </row>
    <row r="1298" spans="1:3" x14ac:dyDescent="0.25">
      <c r="A1298" t="s">
        <v>220</v>
      </c>
      <c r="B1298">
        <v>91770</v>
      </c>
      <c r="C1298">
        <v>96</v>
      </c>
    </row>
    <row r="1299" spans="1:3" x14ac:dyDescent="0.25">
      <c r="A1299" t="s">
        <v>220</v>
      </c>
      <c r="B1299">
        <v>90813</v>
      </c>
      <c r="C1299">
        <v>78</v>
      </c>
    </row>
    <row r="1300" spans="1:3" x14ac:dyDescent="0.25">
      <c r="A1300" t="s">
        <v>220</v>
      </c>
      <c r="B1300">
        <v>93545</v>
      </c>
      <c r="C1300">
        <v>33</v>
      </c>
    </row>
    <row r="1301" spans="1:3" x14ac:dyDescent="0.25">
      <c r="A1301" t="s">
        <v>220</v>
      </c>
      <c r="B1301">
        <v>95603</v>
      </c>
      <c r="C1301">
        <v>107</v>
      </c>
    </row>
    <row r="1302" spans="1:3" x14ac:dyDescent="0.25">
      <c r="A1302" t="s">
        <v>220</v>
      </c>
      <c r="B1302">
        <v>90650</v>
      </c>
      <c r="C1302">
        <v>99</v>
      </c>
    </row>
    <row r="1303" spans="1:3" x14ac:dyDescent="0.25">
      <c r="A1303" t="s">
        <v>220</v>
      </c>
      <c r="B1303">
        <v>93725</v>
      </c>
      <c r="C1303">
        <v>99</v>
      </c>
    </row>
    <row r="1304" spans="1:3" x14ac:dyDescent="0.25">
      <c r="A1304" t="s">
        <v>220</v>
      </c>
      <c r="B1304">
        <v>91706</v>
      </c>
      <c r="C1304">
        <v>49</v>
      </c>
    </row>
    <row r="1305" spans="1:3" x14ac:dyDescent="0.25">
      <c r="A1305" t="s">
        <v>220</v>
      </c>
      <c r="B1305">
        <v>94954</v>
      </c>
      <c r="C1305">
        <v>99</v>
      </c>
    </row>
    <row r="1306" spans="1:3" x14ac:dyDescent="0.25">
      <c r="A1306" t="s">
        <v>220</v>
      </c>
      <c r="B1306">
        <v>94550</v>
      </c>
      <c r="C1306">
        <v>27</v>
      </c>
    </row>
    <row r="1307" spans="1:3" x14ac:dyDescent="0.25">
      <c r="A1307" t="s">
        <v>220</v>
      </c>
      <c r="B1307">
        <v>95127</v>
      </c>
      <c r="C1307">
        <v>54</v>
      </c>
    </row>
    <row r="1308" spans="1:3" x14ac:dyDescent="0.25">
      <c r="A1308" t="s">
        <v>220</v>
      </c>
      <c r="B1308">
        <v>90023</v>
      </c>
      <c r="C1308">
        <v>39</v>
      </c>
    </row>
    <row r="1309" spans="1:3" x14ac:dyDescent="0.25">
      <c r="A1309" t="s">
        <v>220</v>
      </c>
      <c r="B1309">
        <v>91342</v>
      </c>
      <c r="C1309">
        <v>141</v>
      </c>
    </row>
    <row r="1310" spans="1:3" x14ac:dyDescent="0.25">
      <c r="A1310" t="s">
        <v>220</v>
      </c>
      <c r="B1310">
        <v>92545</v>
      </c>
      <c r="C1310">
        <v>54</v>
      </c>
    </row>
    <row r="1311" spans="1:3" x14ac:dyDescent="0.25">
      <c r="A1311" t="s">
        <v>220</v>
      </c>
      <c r="B1311">
        <v>95125</v>
      </c>
      <c r="C1311">
        <v>99</v>
      </c>
    </row>
    <row r="1312" spans="1:3" x14ac:dyDescent="0.25">
      <c r="A1312" t="s">
        <v>220</v>
      </c>
      <c r="B1312">
        <v>93555</v>
      </c>
      <c r="C1312">
        <v>124</v>
      </c>
    </row>
    <row r="1313" spans="1:3" x14ac:dyDescent="0.25">
      <c r="A1313" t="s">
        <v>220</v>
      </c>
      <c r="B1313">
        <v>95991</v>
      </c>
      <c r="C1313">
        <v>145</v>
      </c>
    </row>
    <row r="1314" spans="1:3" x14ac:dyDescent="0.25">
      <c r="A1314" t="s">
        <v>220</v>
      </c>
      <c r="B1314">
        <v>92705</v>
      </c>
      <c r="C1314">
        <v>174</v>
      </c>
    </row>
    <row r="1315" spans="1:3" x14ac:dyDescent="0.25">
      <c r="A1315" t="s">
        <v>220</v>
      </c>
      <c r="B1315">
        <v>95542</v>
      </c>
      <c r="C1315">
        <v>17</v>
      </c>
    </row>
    <row r="1316" spans="1:3" x14ac:dyDescent="0.25">
      <c r="A1316" t="s">
        <v>220</v>
      </c>
      <c r="B1316">
        <v>92804</v>
      </c>
      <c r="C1316">
        <v>115</v>
      </c>
    </row>
    <row r="1317" spans="1:3" x14ac:dyDescent="0.25">
      <c r="A1317" t="s">
        <v>220</v>
      </c>
      <c r="B1317">
        <v>94606</v>
      </c>
      <c r="C1317">
        <v>48</v>
      </c>
    </row>
    <row r="1318" spans="1:3" x14ac:dyDescent="0.25">
      <c r="A1318" t="s">
        <v>220</v>
      </c>
      <c r="B1318">
        <v>92653</v>
      </c>
      <c r="C1318">
        <v>99</v>
      </c>
    </row>
    <row r="1319" spans="1:3" x14ac:dyDescent="0.25">
      <c r="A1319" t="s">
        <v>220</v>
      </c>
      <c r="B1319">
        <v>90248</v>
      </c>
      <c r="C1319">
        <v>50</v>
      </c>
    </row>
    <row r="1320" spans="1:3" x14ac:dyDescent="0.25">
      <c r="A1320" t="s">
        <v>220</v>
      </c>
      <c r="B1320">
        <v>91103</v>
      </c>
      <c r="C1320">
        <v>99</v>
      </c>
    </row>
    <row r="1321" spans="1:3" x14ac:dyDescent="0.25">
      <c r="A1321" t="s">
        <v>220</v>
      </c>
      <c r="B1321">
        <v>95376</v>
      </c>
      <c r="C1321">
        <v>62</v>
      </c>
    </row>
    <row r="1322" spans="1:3" x14ac:dyDescent="0.25">
      <c r="A1322" t="s">
        <v>220</v>
      </c>
      <c r="B1322">
        <v>92064</v>
      </c>
      <c r="C1322">
        <v>129</v>
      </c>
    </row>
    <row r="1323" spans="1:3" x14ac:dyDescent="0.25">
      <c r="A1323" t="s">
        <v>220</v>
      </c>
      <c r="B1323">
        <v>92122</v>
      </c>
      <c r="C1323">
        <v>60</v>
      </c>
    </row>
    <row r="1324" spans="1:3" x14ac:dyDescent="0.25">
      <c r="A1324" t="s">
        <v>220</v>
      </c>
      <c r="B1324">
        <v>92509</v>
      </c>
      <c r="C1324">
        <v>188</v>
      </c>
    </row>
    <row r="1325" spans="1:3" x14ac:dyDescent="0.25">
      <c r="A1325" t="s">
        <v>220</v>
      </c>
      <c r="B1325">
        <v>95125</v>
      </c>
      <c r="C1325">
        <v>59</v>
      </c>
    </row>
    <row r="1326" spans="1:3" x14ac:dyDescent="0.25">
      <c r="A1326" t="s">
        <v>220</v>
      </c>
      <c r="B1326">
        <v>96093</v>
      </c>
      <c r="C1326">
        <v>23</v>
      </c>
    </row>
    <row r="1327" spans="1:3" x14ac:dyDescent="0.25">
      <c r="A1327" t="s">
        <v>220</v>
      </c>
      <c r="B1327">
        <v>95209</v>
      </c>
      <c r="C1327">
        <v>100</v>
      </c>
    </row>
    <row r="1328" spans="1:3" x14ac:dyDescent="0.25">
      <c r="A1328" t="s">
        <v>220</v>
      </c>
      <c r="B1328">
        <v>95448</v>
      </c>
      <c r="C1328">
        <v>17</v>
      </c>
    </row>
    <row r="1329" spans="1:3" x14ac:dyDescent="0.25">
      <c r="A1329" t="s">
        <v>220</v>
      </c>
      <c r="B1329">
        <v>92543</v>
      </c>
      <c r="C1329">
        <v>113</v>
      </c>
    </row>
    <row r="1330" spans="1:3" x14ac:dyDescent="0.25">
      <c r="A1330" t="s">
        <v>220</v>
      </c>
      <c r="B1330">
        <v>92411</v>
      </c>
      <c r="C1330">
        <v>88</v>
      </c>
    </row>
    <row r="1331" spans="1:3" x14ac:dyDescent="0.25">
      <c r="A1331" t="s">
        <v>220</v>
      </c>
      <c r="B1331">
        <v>90404</v>
      </c>
      <c r="C1331">
        <v>207</v>
      </c>
    </row>
    <row r="1332" spans="1:3" x14ac:dyDescent="0.25">
      <c r="A1332" t="s">
        <v>220</v>
      </c>
      <c r="B1332">
        <v>91723</v>
      </c>
      <c r="C1332">
        <v>25</v>
      </c>
    </row>
    <row r="1333" spans="1:3" x14ac:dyDescent="0.25">
      <c r="A1333" t="s">
        <v>220</v>
      </c>
      <c r="B1333">
        <v>92804</v>
      </c>
      <c r="C1333">
        <v>83</v>
      </c>
    </row>
    <row r="1334" spans="1:3" x14ac:dyDescent="0.25">
      <c r="A1334" t="s">
        <v>220</v>
      </c>
      <c r="B1334">
        <v>91780</v>
      </c>
      <c r="C1334">
        <v>59</v>
      </c>
    </row>
    <row r="1335" spans="1:3" x14ac:dyDescent="0.25">
      <c r="A1335" t="s">
        <v>220</v>
      </c>
      <c r="B1335">
        <v>92009</v>
      </c>
      <c r="C1335">
        <v>94</v>
      </c>
    </row>
    <row r="1336" spans="1:3" x14ac:dyDescent="0.25">
      <c r="A1336" t="s">
        <v>220</v>
      </c>
      <c r="B1336">
        <v>92804</v>
      </c>
      <c r="C1336">
        <v>154</v>
      </c>
    </row>
    <row r="1337" spans="1:3" x14ac:dyDescent="0.25">
      <c r="A1337" t="s">
        <v>220</v>
      </c>
      <c r="B1337">
        <v>94546</v>
      </c>
      <c r="C1337">
        <v>49</v>
      </c>
    </row>
    <row r="1338" spans="1:3" x14ac:dyDescent="0.25">
      <c r="A1338" t="s">
        <v>220</v>
      </c>
      <c r="B1338">
        <v>95667</v>
      </c>
      <c r="C1338">
        <v>68</v>
      </c>
    </row>
    <row r="1339" spans="1:3" x14ac:dyDescent="0.25">
      <c r="A1339" t="s">
        <v>220</v>
      </c>
      <c r="B1339">
        <v>90262</v>
      </c>
      <c r="C1339">
        <v>30</v>
      </c>
    </row>
    <row r="1340" spans="1:3" x14ac:dyDescent="0.25">
      <c r="A1340" t="s">
        <v>220</v>
      </c>
      <c r="B1340">
        <v>90048</v>
      </c>
      <c r="C1340">
        <v>150</v>
      </c>
    </row>
    <row r="1341" spans="1:3" x14ac:dyDescent="0.25">
      <c r="A1341" t="s">
        <v>220</v>
      </c>
      <c r="B1341">
        <v>92243</v>
      </c>
      <c r="C1341">
        <v>123</v>
      </c>
    </row>
    <row r="1342" spans="1:3" x14ac:dyDescent="0.25">
      <c r="A1342" t="s">
        <v>220</v>
      </c>
      <c r="B1342">
        <v>91107</v>
      </c>
      <c r="C1342">
        <v>40</v>
      </c>
    </row>
    <row r="1343" spans="1:3" x14ac:dyDescent="0.25">
      <c r="A1343" t="s">
        <v>220</v>
      </c>
      <c r="B1343">
        <v>95008</v>
      </c>
      <c r="C1343">
        <v>27</v>
      </c>
    </row>
    <row r="1344" spans="1:3" x14ac:dyDescent="0.25">
      <c r="A1344" t="s">
        <v>220</v>
      </c>
      <c r="B1344">
        <v>93534</v>
      </c>
      <c r="C1344">
        <v>170</v>
      </c>
    </row>
    <row r="1345" spans="1:3" x14ac:dyDescent="0.25">
      <c r="A1345" t="s">
        <v>220</v>
      </c>
      <c r="B1345">
        <v>91910</v>
      </c>
      <c r="C1345">
        <v>99</v>
      </c>
    </row>
    <row r="1346" spans="1:3" x14ac:dyDescent="0.25">
      <c r="A1346" t="s">
        <v>220</v>
      </c>
      <c r="B1346">
        <v>91604</v>
      </c>
      <c r="C1346">
        <v>130</v>
      </c>
    </row>
    <row r="1347" spans="1:3" x14ac:dyDescent="0.25">
      <c r="A1347" t="s">
        <v>220</v>
      </c>
      <c r="B1347">
        <v>92083</v>
      </c>
      <c r="C1347">
        <v>119</v>
      </c>
    </row>
    <row r="1348" spans="1:3" x14ac:dyDescent="0.25">
      <c r="A1348" t="s">
        <v>220</v>
      </c>
      <c r="B1348">
        <v>95616</v>
      </c>
      <c r="C1348">
        <v>37</v>
      </c>
    </row>
    <row r="1349" spans="1:3" x14ac:dyDescent="0.25">
      <c r="A1349" t="s">
        <v>220</v>
      </c>
      <c r="B1349">
        <v>95831</v>
      </c>
      <c r="C1349">
        <v>99</v>
      </c>
    </row>
    <row r="1350" spans="1:3" x14ac:dyDescent="0.25">
      <c r="A1350" t="s">
        <v>220</v>
      </c>
      <c r="B1350">
        <v>95210</v>
      </c>
      <c r="C1350">
        <v>120</v>
      </c>
    </row>
    <row r="1351" spans="1:3" x14ac:dyDescent="0.25">
      <c r="A1351" t="s">
        <v>220</v>
      </c>
      <c r="B1351">
        <v>91006</v>
      </c>
      <c r="C1351">
        <v>117</v>
      </c>
    </row>
    <row r="1352" spans="1:3" x14ac:dyDescent="0.25">
      <c r="A1352" t="s">
        <v>220</v>
      </c>
      <c r="B1352">
        <v>92201</v>
      </c>
      <c r="C1352">
        <v>68</v>
      </c>
    </row>
    <row r="1353" spans="1:3" x14ac:dyDescent="0.25">
      <c r="A1353" t="s">
        <v>220</v>
      </c>
      <c r="B1353">
        <v>95356</v>
      </c>
      <c r="C1353">
        <v>99</v>
      </c>
    </row>
    <row r="1354" spans="1:3" x14ac:dyDescent="0.25">
      <c r="A1354" t="s">
        <v>220</v>
      </c>
      <c r="B1354">
        <v>92804</v>
      </c>
      <c r="C1354">
        <v>22</v>
      </c>
    </row>
    <row r="1355" spans="1:3" x14ac:dyDescent="0.25">
      <c r="A1355" t="s">
        <v>220</v>
      </c>
      <c r="B1355">
        <v>90680</v>
      </c>
      <c r="C1355">
        <v>58</v>
      </c>
    </row>
    <row r="1356" spans="1:3" x14ac:dyDescent="0.25">
      <c r="A1356" t="s">
        <v>220</v>
      </c>
      <c r="B1356">
        <v>91206</v>
      </c>
      <c r="C1356">
        <v>40</v>
      </c>
    </row>
    <row r="1357" spans="1:3" x14ac:dyDescent="0.25">
      <c r="A1357" t="s">
        <v>220</v>
      </c>
      <c r="B1357">
        <v>93030</v>
      </c>
      <c r="C1357">
        <v>99</v>
      </c>
    </row>
    <row r="1358" spans="1:3" x14ac:dyDescent="0.25">
      <c r="A1358" t="s">
        <v>220</v>
      </c>
      <c r="B1358">
        <v>93420</v>
      </c>
      <c r="C1358">
        <v>99</v>
      </c>
    </row>
    <row r="1359" spans="1:3" x14ac:dyDescent="0.25">
      <c r="A1359" t="s">
        <v>220</v>
      </c>
      <c r="B1359">
        <v>91204</v>
      </c>
      <c r="C1359">
        <v>52</v>
      </c>
    </row>
    <row r="1360" spans="1:3" x14ac:dyDescent="0.25">
      <c r="A1360" t="s">
        <v>220</v>
      </c>
      <c r="B1360">
        <v>91303</v>
      </c>
      <c r="C1360">
        <v>185</v>
      </c>
    </row>
    <row r="1361" spans="1:3" x14ac:dyDescent="0.25">
      <c r="A1361" t="s">
        <v>220</v>
      </c>
      <c r="B1361">
        <v>91606</v>
      </c>
      <c r="C1361">
        <v>72</v>
      </c>
    </row>
    <row r="1362" spans="1:3" x14ac:dyDescent="0.25">
      <c r="A1362" t="s">
        <v>220</v>
      </c>
      <c r="B1362">
        <v>96150</v>
      </c>
      <c r="C1362">
        <v>48</v>
      </c>
    </row>
    <row r="1363" spans="1:3" x14ac:dyDescent="0.25">
      <c r="A1363" t="s">
        <v>220</v>
      </c>
      <c r="B1363">
        <v>93702</v>
      </c>
      <c r="C1363">
        <v>99</v>
      </c>
    </row>
    <row r="1364" spans="1:3" x14ac:dyDescent="0.25">
      <c r="A1364" t="s">
        <v>220</v>
      </c>
      <c r="B1364">
        <v>91352</v>
      </c>
      <c r="C1364">
        <v>58</v>
      </c>
    </row>
    <row r="1365" spans="1:3" x14ac:dyDescent="0.25">
      <c r="A1365" t="s">
        <v>220</v>
      </c>
      <c r="B1365">
        <v>93111</v>
      </c>
      <c r="C1365">
        <v>150</v>
      </c>
    </row>
    <row r="1366" spans="1:3" x14ac:dyDescent="0.25">
      <c r="A1366" t="s">
        <v>220</v>
      </c>
      <c r="B1366">
        <v>95376</v>
      </c>
      <c r="C1366">
        <v>99</v>
      </c>
    </row>
    <row r="1367" spans="1:3" x14ac:dyDescent="0.25">
      <c r="A1367" t="s">
        <v>220</v>
      </c>
      <c r="B1367">
        <v>92270</v>
      </c>
      <c r="C1367">
        <v>45</v>
      </c>
    </row>
    <row r="1368" spans="1:3" x14ac:dyDescent="0.25">
      <c r="A1368" t="s">
        <v>220</v>
      </c>
      <c r="B1368">
        <v>92630</v>
      </c>
      <c r="C1368">
        <v>52</v>
      </c>
    </row>
    <row r="1369" spans="1:3" x14ac:dyDescent="0.25">
      <c r="A1369" t="s">
        <v>220</v>
      </c>
      <c r="B1369">
        <v>92843</v>
      </c>
      <c r="C1369">
        <v>97</v>
      </c>
    </row>
    <row r="1370" spans="1:3" x14ac:dyDescent="0.25">
      <c r="A1370" t="s">
        <v>220</v>
      </c>
      <c r="B1370">
        <v>93706</v>
      </c>
      <c r="C1370">
        <v>80</v>
      </c>
    </row>
    <row r="1371" spans="1:3" x14ac:dyDescent="0.25">
      <c r="A1371" t="s">
        <v>220</v>
      </c>
      <c r="B1371">
        <v>93033</v>
      </c>
      <c r="C1371">
        <v>193</v>
      </c>
    </row>
    <row r="1372" spans="1:3" x14ac:dyDescent="0.25">
      <c r="A1372" t="s">
        <v>220</v>
      </c>
      <c r="B1372">
        <v>94587</v>
      </c>
      <c r="C1372">
        <v>125</v>
      </c>
    </row>
    <row r="1373" spans="1:3" x14ac:dyDescent="0.25">
      <c r="A1373" t="s">
        <v>220</v>
      </c>
      <c r="B1373">
        <v>94062</v>
      </c>
      <c r="C1373">
        <v>38</v>
      </c>
    </row>
    <row r="1374" spans="1:3" x14ac:dyDescent="0.25">
      <c r="A1374" t="s">
        <v>220</v>
      </c>
      <c r="B1374">
        <v>93063</v>
      </c>
      <c r="C1374">
        <v>99</v>
      </c>
    </row>
    <row r="1375" spans="1:3" x14ac:dyDescent="0.25">
      <c r="A1375" t="s">
        <v>220</v>
      </c>
      <c r="B1375">
        <v>94002</v>
      </c>
      <c r="C1375">
        <v>74</v>
      </c>
    </row>
    <row r="1376" spans="1:3" x14ac:dyDescent="0.25">
      <c r="A1376" t="s">
        <v>220</v>
      </c>
      <c r="B1376">
        <v>91706</v>
      </c>
      <c r="C1376">
        <v>48</v>
      </c>
    </row>
    <row r="1377" spans="1:3" x14ac:dyDescent="0.25">
      <c r="A1377" t="s">
        <v>220</v>
      </c>
      <c r="B1377">
        <v>94541</v>
      </c>
      <c r="C1377">
        <v>62</v>
      </c>
    </row>
    <row r="1378" spans="1:3" x14ac:dyDescent="0.25">
      <c r="A1378" t="s">
        <v>220</v>
      </c>
      <c r="B1378">
        <v>92027</v>
      </c>
      <c r="C1378">
        <v>98</v>
      </c>
    </row>
    <row r="1379" spans="1:3" x14ac:dyDescent="0.25">
      <c r="A1379" t="s">
        <v>220</v>
      </c>
      <c r="B1379">
        <v>95814</v>
      </c>
      <c r="C1379">
        <v>49</v>
      </c>
    </row>
    <row r="1380" spans="1:3" x14ac:dyDescent="0.25">
      <c r="A1380" t="s">
        <v>220</v>
      </c>
      <c r="B1380">
        <v>91770</v>
      </c>
      <c r="C1380">
        <v>85</v>
      </c>
    </row>
    <row r="1381" spans="1:3" x14ac:dyDescent="0.25">
      <c r="A1381" t="s">
        <v>220</v>
      </c>
      <c r="B1381">
        <v>92324</v>
      </c>
      <c r="C1381">
        <v>99</v>
      </c>
    </row>
    <row r="1382" spans="1:3" x14ac:dyDescent="0.25">
      <c r="A1382" t="s">
        <v>220</v>
      </c>
      <c r="B1382">
        <v>95210</v>
      </c>
      <c r="C1382">
        <v>99</v>
      </c>
    </row>
    <row r="1383" spans="1:3" x14ac:dyDescent="0.25">
      <c r="A1383" t="s">
        <v>220</v>
      </c>
      <c r="B1383">
        <v>91103</v>
      </c>
      <c r="C1383">
        <v>52</v>
      </c>
    </row>
    <row r="1384" spans="1:3" x14ac:dyDescent="0.25">
      <c r="A1384" t="s">
        <v>220</v>
      </c>
      <c r="B1384">
        <v>95608</v>
      </c>
      <c r="C1384">
        <v>47</v>
      </c>
    </row>
    <row r="1385" spans="1:3" x14ac:dyDescent="0.25">
      <c r="A1385" t="s">
        <v>220</v>
      </c>
      <c r="B1385">
        <v>94609</v>
      </c>
      <c r="C1385">
        <v>124</v>
      </c>
    </row>
    <row r="1386" spans="1:3" x14ac:dyDescent="0.25">
      <c r="A1386" t="s">
        <v>220</v>
      </c>
      <c r="B1386">
        <v>92373</v>
      </c>
      <c r="C1386">
        <v>99</v>
      </c>
    </row>
    <row r="1387" spans="1:3" x14ac:dyDescent="0.25">
      <c r="A1387" t="s">
        <v>220</v>
      </c>
      <c r="B1387">
        <v>94546</v>
      </c>
      <c r="C1387">
        <v>56</v>
      </c>
    </row>
    <row r="1388" spans="1:3" x14ac:dyDescent="0.25">
      <c r="A1388" t="s">
        <v>220</v>
      </c>
      <c r="B1388">
        <v>91801</v>
      </c>
      <c r="C1388">
        <v>26</v>
      </c>
    </row>
    <row r="1389" spans="1:3" x14ac:dyDescent="0.25">
      <c r="A1389" t="s">
        <v>220</v>
      </c>
      <c r="B1389">
        <v>90631</v>
      </c>
      <c r="C1389">
        <v>99</v>
      </c>
    </row>
    <row r="1390" spans="1:3" x14ac:dyDescent="0.25">
      <c r="A1390" t="s">
        <v>220</v>
      </c>
      <c r="B1390">
        <v>96002</v>
      </c>
      <c r="C1390">
        <v>125</v>
      </c>
    </row>
    <row r="1391" spans="1:3" x14ac:dyDescent="0.25">
      <c r="A1391" t="s">
        <v>220</v>
      </c>
      <c r="B1391">
        <v>93514</v>
      </c>
      <c r="C1391">
        <v>99</v>
      </c>
    </row>
    <row r="1392" spans="1:3" x14ac:dyDescent="0.25">
      <c r="A1392" t="s">
        <v>220</v>
      </c>
      <c r="B1392">
        <v>95966</v>
      </c>
      <c r="C1392">
        <v>126</v>
      </c>
    </row>
    <row r="1393" spans="1:3" x14ac:dyDescent="0.25">
      <c r="A1393" t="s">
        <v>220</v>
      </c>
      <c r="B1393">
        <v>92563</v>
      </c>
      <c r="C1393">
        <v>154</v>
      </c>
    </row>
    <row r="1394" spans="1:3" x14ac:dyDescent="0.25">
      <c r="A1394" t="s">
        <v>220</v>
      </c>
      <c r="B1394">
        <v>92843</v>
      </c>
      <c r="C1394">
        <v>129</v>
      </c>
    </row>
    <row r="1395" spans="1:3" x14ac:dyDescent="0.25">
      <c r="A1395" t="s">
        <v>220</v>
      </c>
      <c r="B1395">
        <v>94578</v>
      </c>
      <c r="C1395">
        <v>176</v>
      </c>
    </row>
    <row r="1396" spans="1:3" x14ac:dyDescent="0.25">
      <c r="A1396" t="s">
        <v>220</v>
      </c>
      <c r="B1396">
        <v>92084</v>
      </c>
      <c r="C1396">
        <v>187</v>
      </c>
    </row>
    <row r="1397" spans="1:3" x14ac:dyDescent="0.25">
      <c r="A1397" t="s">
        <v>220</v>
      </c>
      <c r="B1397">
        <v>90041</v>
      </c>
      <c r="C1397">
        <v>42</v>
      </c>
    </row>
    <row r="1398" spans="1:3" x14ac:dyDescent="0.25">
      <c r="A1398" t="s">
        <v>220</v>
      </c>
      <c r="B1398">
        <v>95448</v>
      </c>
      <c r="C1398">
        <v>38</v>
      </c>
    </row>
    <row r="1399" spans="1:3" x14ac:dyDescent="0.25">
      <c r="A1399" t="s">
        <v>220</v>
      </c>
      <c r="B1399">
        <v>92260</v>
      </c>
      <c r="C1399">
        <v>178</v>
      </c>
    </row>
    <row r="1400" spans="1:3" x14ac:dyDescent="0.25">
      <c r="A1400" t="s">
        <v>220</v>
      </c>
      <c r="B1400">
        <v>94553</v>
      </c>
      <c r="C1400">
        <v>96</v>
      </c>
    </row>
    <row r="1401" spans="1:3" x14ac:dyDescent="0.25">
      <c r="A1401" t="s">
        <v>220</v>
      </c>
      <c r="B1401">
        <v>91773</v>
      </c>
      <c r="C1401">
        <v>45</v>
      </c>
    </row>
    <row r="1402" spans="1:3" x14ac:dyDescent="0.25">
      <c r="A1402" t="s">
        <v>220</v>
      </c>
      <c r="B1402">
        <v>90503</v>
      </c>
      <c r="C1402">
        <v>99</v>
      </c>
    </row>
    <row r="1403" spans="1:3" x14ac:dyDescent="0.25">
      <c r="A1403" t="s">
        <v>220</v>
      </c>
      <c r="B1403">
        <v>92648</v>
      </c>
      <c r="C1403">
        <v>59</v>
      </c>
    </row>
    <row r="1404" spans="1:3" x14ac:dyDescent="0.25">
      <c r="A1404" t="s">
        <v>220</v>
      </c>
      <c r="B1404">
        <v>92653</v>
      </c>
      <c r="C1404">
        <v>59</v>
      </c>
    </row>
    <row r="1405" spans="1:3" x14ac:dyDescent="0.25">
      <c r="A1405" t="s">
        <v>220</v>
      </c>
      <c r="B1405">
        <v>95209</v>
      </c>
      <c r="C1405">
        <v>152</v>
      </c>
    </row>
    <row r="1406" spans="1:3" x14ac:dyDescent="0.25">
      <c r="A1406" t="s">
        <v>220</v>
      </c>
      <c r="B1406">
        <v>95370</v>
      </c>
      <c r="C1406">
        <v>210</v>
      </c>
    </row>
    <row r="1407" spans="1:3" x14ac:dyDescent="0.25">
      <c r="A1407" t="s">
        <v>220</v>
      </c>
      <c r="B1407">
        <v>95403</v>
      </c>
      <c r="C1407">
        <v>45</v>
      </c>
    </row>
    <row r="1408" spans="1:3" x14ac:dyDescent="0.25">
      <c r="A1408" t="s">
        <v>220</v>
      </c>
      <c r="B1408">
        <v>95350</v>
      </c>
      <c r="C1408">
        <v>59</v>
      </c>
    </row>
    <row r="1409" spans="1:3" x14ac:dyDescent="0.25">
      <c r="A1409" t="s">
        <v>220</v>
      </c>
      <c r="B1409">
        <v>90704</v>
      </c>
      <c r="C1409">
        <v>8</v>
      </c>
    </row>
    <row r="1410" spans="1:3" x14ac:dyDescent="0.25">
      <c r="A1410" t="s">
        <v>220</v>
      </c>
      <c r="B1410">
        <v>91010</v>
      </c>
      <c r="C1410">
        <v>48</v>
      </c>
    </row>
    <row r="1411" spans="1:3" x14ac:dyDescent="0.25">
      <c r="A1411" t="s">
        <v>220</v>
      </c>
      <c r="B1411">
        <v>92324</v>
      </c>
      <c r="C1411">
        <v>160</v>
      </c>
    </row>
    <row r="1412" spans="1:3" x14ac:dyDescent="0.25">
      <c r="A1412" t="s">
        <v>220</v>
      </c>
      <c r="B1412">
        <v>95825</v>
      </c>
      <c r="C1412">
        <v>58</v>
      </c>
    </row>
    <row r="1413" spans="1:3" x14ac:dyDescent="0.25">
      <c r="A1413" t="s">
        <v>220</v>
      </c>
      <c r="B1413">
        <v>90804</v>
      </c>
      <c r="C1413">
        <v>41</v>
      </c>
    </row>
    <row r="1414" spans="1:3" x14ac:dyDescent="0.25">
      <c r="A1414" t="s">
        <v>220</v>
      </c>
      <c r="B1414">
        <v>91345</v>
      </c>
      <c r="C1414">
        <v>254</v>
      </c>
    </row>
    <row r="1415" spans="1:3" x14ac:dyDescent="0.25">
      <c r="A1415" t="s">
        <v>220</v>
      </c>
      <c r="B1415">
        <v>90403</v>
      </c>
      <c r="C1415">
        <v>66</v>
      </c>
    </row>
    <row r="1416" spans="1:3" x14ac:dyDescent="0.25">
      <c r="A1416" t="s">
        <v>220</v>
      </c>
      <c r="B1416">
        <v>90230</v>
      </c>
      <c r="C1416">
        <v>21</v>
      </c>
    </row>
    <row r="1417" spans="1:3" x14ac:dyDescent="0.25">
      <c r="A1417" t="s">
        <v>220</v>
      </c>
      <c r="B1417">
        <v>95382</v>
      </c>
      <c r="C1417">
        <v>50</v>
      </c>
    </row>
    <row r="1418" spans="1:3" x14ac:dyDescent="0.25">
      <c r="A1418" t="s">
        <v>220</v>
      </c>
      <c r="B1418">
        <v>95476</v>
      </c>
      <c r="C1418">
        <v>27</v>
      </c>
    </row>
    <row r="1419" spans="1:3" x14ac:dyDescent="0.25">
      <c r="A1419" t="s">
        <v>220</v>
      </c>
      <c r="B1419">
        <v>92869</v>
      </c>
      <c r="C1419">
        <v>27</v>
      </c>
    </row>
    <row r="1420" spans="1:3" x14ac:dyDescent="0.25">
      <c r="A1420" t="s">
        <v>220</v>
      </c>
      <c r="B1420">
        <v>94941</v>
      </c>
      <c r="C1420">
        <v>58</v>
      </c>
    </row>
    <row r="1421" spans="1:3" x14ac:dyDescent="0.25">
      <c r="A1421" t="s">
        <v>220</v>
      </c>
      <c r="B1421">
        <v>90404</v>
      </c>
      <c r="C1421">
        <v>49</v>
      </c>
    </row>
    <row r="1422" spans="1:3" x14ac:dyDescent="0.25">
      <c r="A1422" t="s">
        <v>220</v>
      </c>
      <c r="B1422">
        <v>91732</v>
      </c>
      <c r="C1422">
        <v>46</v>
      </c>
    </row>
    <row r="1423" spans="1:3" x14ac:dyDescent="0.25">
      <c r="A1423" t="s">
        <v>220</v>
      </c>
      <c r="B1423">
        <v>95831</v>
      </c>
      <c r="C1423">
        <v>148</v>
      </c>
    </row>
    <row r="1424" spans="1:3" x14ac:dyDescent="0.25">
      <c r="A1424" t="s">
        <v>220</v>
      </c>
      <c r="B1424">
        <v>92123</v>
      </c>
      <c r="C1424">
        <v>305</v>
      </c>
    </row>
    <row r="1425" spans="1:3" x14ac:dyDescent="0.25">
      <c r="A1425" t="s">
        <v>220</v>
      </c>
      <c r="B1425">
        <v>92071</v>
      </c>
      <c r="C1425">
        <v>105</v>
      </c>
    </row>
    <row r="1426" spans="1:3" x14ac:dyDescent="0.25">
      <c r="A1426" t="s">
        <v>220</v>
      </c>
      <c r="B1426">
        <v>92128</v>
      </c>
      <c r="C1426">
        <v>120</v>
      </c>
    </row>
    <row r="1427" spans="1:3" x14ac:dyDescent="0.25">
      <c r="A1427" t="s">
        <v>220</v>
      </c>
      <c r="B1427">
        <v>94590</v>
      </c>
      <c r="C1427">
        <v>60</v>
      </c>
    </row>
    <row r="1428" spans="1:3" x14ac:dyDescent="0.25">
      <c r="A1428" t="s">
        <v>220</v>
      </c>
      <c r="B1428">
        <v>90008</v>
      </c>
      <c r="C1428">
        <v>99</v>
      </c>
    </row>
    <row r="1429" spans="1:3" x14ac:dyDescent="0.25">
      <c r="A1429" t="s">
        <v>220</v>
      </c>
      <c r="B1429">
        <v>94010</v>
      </c>
      <c r="C1429">
        <v>62</v>
      </c>
    </row>
    <row r="1430" spans="1:3" x14ac:dyDescent="0.25">
      <c r="A1430" t="s">
        <v>220</v>
      </c>
      <c r="B1430">
        <v>95380</v>
      </c>
      <c r="C1430">
        <v>144</v>
      </c>
    </row>
    <row r="1431" spans="1:3" x14ac:dyDescent="0.25">
      <c r="A1431" t="s">
        <v>220</v>
      </c>
      <c r="B1431">
        <v>94066</v>
      </c>
      <c r="C1431">
        <v>45</v>
      </c>
    </row>
    <row r="1432" spans="1:3" x14ac:dyDescent="0.25">
      <c r="A1432" t="s">
        <v>220</v>
      </c>
      <c r="B1432">
        <v>95838</v>
      </c>
      <c r="C1432">
        <v>161</v>
      </c>
    </row>
    <row r="1433" spans="1:3" x14ac:dyDescent="0.25">
      <c r="A1433" t="s">
        <v>220</v>
      </c>
      <c r="B1433">
        <v>92835</v>
      </c>
      <c r="C1433">
        <v>59</v>
      </c>
    </row>
    <row r="1434" spans="1:3" x14ac:dyDescent="0.25">
      <c r="A1434" t="s">
        <v>220</v>
      </c>
      <c r="B1434">
        <v>90057</v>
      </c>
      <c r="C1434">
        <v>27</v>
      </c>
    </row>
    <row r="1435" spans="1:3" x14ac:dyDescent="0.25">
      <c r="A1435" t="s">
        <v>220</v>
      </c>
      <c r="B1435">
        <v>93240</v>
      </c>
      <c r="C1435">
        <v>74</v>
      </c>
    </row>
    <row r="1436" spans="1:3" x14ac:dyDescent="0.25">
      <c r="A1436" t="s">
        <v>220</v>
      </c>
      <c r="B1436">
        <v>93257</v>
      </c>
      <c r="C1436">
        <v>35</v>
      </c>
    </row>
    <row r="1437" spans="1:3" x14ac:dyDescent="0.25">
      <c r="A1437" t="s">
        <v>220</v>
      </c>
      <c r="B1437">
        <v>90262</v>
      </c>
      <c r="C1437">
        <v>98</v>
      </c>
    </row>
    <row r="1438" spans="1:3" x14ac:dyDescent="0.25">
      <c r="A1438" t="s">
        <v>220</v>
      </c>
      <c r="B1438">
        <v>94903</v>
      </c>
      <c r="C1438">
        <v>31</v>
      </c>
    </row>
    <row r="1439" spans="1:3" x14ac:dyDescent="0.25">
      <c r="A1439" t="s">
        <v>220</v>
      </c>
      <c r="B1439">
        <v>95816</v>
      </c>
      <c r="C1439">
        <v>86</v>
      </c>
    </row>
    <row r="1440" spans="1:3" x14ac:dyDescent="0.25">
      <c r="A1440" t="s">
        <v>220</v>
      </c>
      <c r="B1440">
        <v>91361</v>
      </c>
      <c r="C1440">
        <v>99</v>
      </c>
    </row>
    <row r="1441" spans="1:3" x14ac:dyDescent="0.25">
      <c r="A1441" t="s">
        <v>220</v>
      </c>
      <c r="B1441">
        <v>94559</v>
      </c>
      <c r="C1441">
        <v>69</v>
      </c>
    </row>
    <row r="1442" spans="1:3" x14ac:dyDescent="0.25">
      <c r="A1442" t="s">
        <v>220</v>
      </c>
      <c r="B1442">
        <v>92103</v>
      </c>
      <c r="C1442">
        <v>59</v>
      </c>
    </row>
    <row r="1443" spans="1:3" x14ac:dyDescent="0.25">
      <c r="A1443" t="s">
        <v>220</v>
      </c>
      <c r="B1443">
        <v>95037</v>
      </c>
      <c r="C1443">
        <v>52</v>
      </c>
    </row>
    <row r="1444" spans="1:3" x14ac:dyDescent="0.25">
      <c r="A1444" t="s">
        <v>220</v>
      </c>
      <c r="B1444">
        <v>91103</v>
      </c>
      <c r="C1444">
        <v>49</v>
      </c>
    </row>
    <row r="1445" spans="1:3" x14ac:dyDescent="0.25">
      <c r="A1445" t="s">
        <v>220</v>
      </c>
      <c r="B1445">
        <v>93465</v>
      </c>
      <c r="C1445">
        <v>99</v>
      </c>
    </row>
    <row r="1446" spans="1:3" x14ac:dyDescent="0.25">
      <c r="A1446" t="s">
        <v>220</v>
      </c>
      <c r="B1446">
        <v>94116</v>
      </c>
      <c r="C1446">
        <v>769</v>
      </c>
    </row>
    <row r="1447" spans="1:3" x14ac:dyDescent="0.25">
      <c r="A1447" t="s">
        <v>220</v>
      </c>
      <c r="B1447">
        <v>91732</v>
      </c>
      <c r="C1447">
        <v>59</v>
      </c>
    </row>
    <row r="1448" spans="1:3" x14ac:dyDescent="0.25">
      <c r="A1448" t="s">
        <v>220</v>
      </c>
      <c r="B1448">
        <v>91790</v>
      </c>
      <c r="C1448">
        <v>48</v>
      </c>
    </row>
    <row r="1449" spans="1:3" x14ac:dyDescent="0.25">
      <c r="A1449" t="s">
        <v>220</v>
      </c>
      <c r="B1449">
        <v>92835</v>
      </c>
      <c r="C1449">
        <v>300</v>
      </c>
    </row>
    <row r="1450" spans="1:3" x14ac:dyDescent="0.25">
      <c r="A1450" t="s">
        <v>220</v>
      </c>
      <c r="B1450">
        <v>90404</v>
      </c>
      <c r="C1450">
        <v>144</v>
      </c>
    </row>
    <row r="1451" spans="1:3" x14ac:dyDescent="0.25">
      <c r="A1451" t="s">
        <v>220</v>
      </c>
      <c r="B1451">
        <v>91606</v>
      </c>
      <c r="C1451">
        <v>49</v>
      </c>
    </row>
    <row r="1452" spans="1:3" x14ac:dyDescent="0.25">
      <c r="A1452" t="s">
        <v>220</v>
      </c>
      <c r="B1452">
        <v>92021</v>
      </c>
      <c r="C1452">
        <v>99</v>
      </c>
    </row>
    <row r="1453" spans="1:3" x14ac:dyDescent="0.25">
      <c r="A1453" t="s">
        <v>220</v>
      </c>
      <c r="B1453">
        <v>93401</v>
      </c>
      <c r="C1453">
        <v>23</v>
      </c>
    </row>
    <row r="1454" spans="1:3" x14ac:dyDescent="0.25">
      <c r="A1454" t="s">
        <v>220</v>
      </c>
      <c r="B1454">
        <v>92404</v>
      </c>
      <c r="C1454">
        <v>104</v>
      </c>
    </row>
    <row r="1455" spans="1:3" x14ac:dyDescent="0.25">
      <c r="A1455" t="s">
        <v>220</v>
      </c>
      <c r="B1455">
        <v>95116</v>
      </c>
      <c r="C1455">
        <v>99</v>
      </c>
    </row>
    <row r="1456" spans="1:3" x14ac:dyDescent="0.25">
      <c r="A1456" t="s">
        <v>220</v>
      </c>
      <c r="B1456">
        <v>91335</v>
      </c>
      <c r="C1456">
        <v>105</v>
      </c>
    </row>
    <row r="1457" spans="1:3" x14ac:dyDescent="0.25">
      <c r="A1457" t="s">
        <v>220</v>
      </c>
      <c r="B1457">
        <v>92704</v>
      </c>
      <c r="C1457">
        <v>46</v>
      </c>
    </row>
    <row r="1458" spans="1:3" x14ac:dyDescent="0.25">
      <c r="A1458" t="s">
        <v>220</v>
      </c>
      <c r="B1458">
        <v>90270</v>
      </c>
      <c r="C1458">
        <v>133</v>
      </c>
    </row>
    <row r="1459" spans="1:3" x14ac:dyDescent="0.25">
      <c r="A1459" t="s">
        <v>220</v>
      </c>
      <c r="B1459">
        <v>91950</v>
      </c>
      <c r="C1459">
        <v>99</v>
      </c>
    </row>
    <row r="1460" spans="1:3" x14ac:dyDescent="0.25">
      <c r="A1460" t="s">
        <v>220</v>
      </c>
      <c r="B1460">
        <v>92008</v>
      </c>
      <c r="C1460">
        <v>45</v>
      </c>
    </row>
    <row r="1461" spans="1:3" x14ac:dyDescent="0.25">
      <c r="A1461" t="s">
        <v>220</v>
      </c>
      <c r="B1461">
        <v>95928</v>
      </c>
      <c r="C1461">
        <v>144</v>
      </c>
    </row>
    <row r="1462" spans="1:3" x14ac:dyDescent="0.25">
      <c r="A1462" t="s">
        <v>220</v>
      </c>
      <c r="B1462">
        <v>92506</v>
      </c>
      <c r="C1462">
        <v>59</v>
      </c>
    </row>
    <row r="1463" spans="1:3" x14ac:dyDescent="0.25">
      <c r="A1463" t="s">
        <v>220</v>
      </c>
      <c r="B1463">
        <v>94501</v>
      </c>
      <c r="C1463">
        <v>166</v>
      </c>
    </row>
    <row r="1464" spans="1:3" x14ac:dyDescent="0.25">
      <c r="A1464" t="s">
        <v>220</v>
      </c>
      <c r="B1464">
        <v>91768</v>
      </c>
      <c r="C1464">
        <v>231</v>
      </c>
    </row>
    <row r="1465" spans="1:3" x14ac:dyDescent="0.25">
      <c r="A1465" t="s">
        <v>220</v>
      </c>
      <c r="B1465">
        <v>92020</v>
      </c>
      <c r="C1465">
        <v>240</v>
      </c>
    </row>
    <row r="1466" spans="1:3" x14ac:dyDescent="0.25">
      <c r="A1466" t="s">
        <v>220</v>
      </c>
      <c r="B1466">
        <v>94015</v>
      </c>
      <c r="C1466">
        <v>199</v>
      </c>
    </row>
    <row r="1467" spans="1:3" x14ac:dyDescent="0.25">
      <c r="A1467" t="s">
        <v>220</v>
      </c>
      <c r="B1467">
        <v>90732</v>
      </c>
      <c r="C1467">
        <v>125</v>
      </c>
    </row>
    <row r="1468" spans="1:3" x14ac:dyDescent="0.25">
      <c r="A1468" t="s">
        <v>220</v>
      </c>
      <c r="B1468">
        <v>92021</v>
      </c>
      <c r="C1468">
        <v>305</v>
      </c>
    </row>
    <row r="1469" spans="1:3" x14ac:dyDescent="0.25">
      <c r="A1469" t="s">
        <v>220</v>
      </c>
      <c r="B1469">
        <v>94541</v>
      </c>
      <c r="C1469">
        <v>36</v>
      </c>
    </row>
    <row r="1470" spans="1:3" x14ac:dyDescent="0.25">
      <c r="A1470" t="s">
        <v>220</v>
      </c>
      <c r="B1470">
        <v>95928</v>
      </c>
      <c r="C1470">
        <v>90</v>
      </c>
    </row>
    <row r="1471" spans="1:3" x14ac:dyDescent="0.25">
      <c r="A1471" t="s">
        <v>220</v>
      </c>
      <c r="B1471">
        <v>94544</v>
      </c>
      <c r="C1471">
        <v>99</v>
      </c>
    </row>
    <row r="1472" spans="1:3" x14ac:dyDescent="0.25">
      <c r="A1472" t="s">
        <v>220</v>
      </c>
      <c r="B1472">
        <v>91701</v>
      </c>
      <c r="C1472">
        <v>59</v>
      </c>
    </row>
    <row r="1473" spans="1:3" x14ac:dyDescent="0.25">
      <c r="A1473" t="s">
        <v>220</v>
      </c>
      <c r="B1473">
        <v>91345</v>
      </c>
      <c r="C1473">
        <v>48</v>
      </c>
    </row>
    <row r="1474" spans="1:3" x14ac:dyDescent="0.25">
      <c r="A1474" t="s">
        <v>220</v>
      </c>
      <c r="B1474">
        <v>91741</v>
      </c>
      <c r="C1474">
        <v>120</v>
      </c>
    </row>
    <row r="1475" spans="1:3" x14ac:dyDescent="0.25">
      <c r="A1475" t="s">
        <v>220</v>
      </c>
      <c r="B1475">
        <v>94087</v>
      </c>
      <c r="C1475">
        <v>140</v>
      </c>
    </row>
    <row r="1476" spans="1:3" x14ac:dyDescent="0.25">
      <c r="A1476" t="s">
        <v>220</v>
      </c>
      <c r="B1476">
        <v>95823</v>
      </c>
      <c r="C1476">
        <v>171</v>
      </c>
    </row>
    <row r="1477" spans="1:3" x14ac:dyDescent="0.25">
      <c r="A1477" t="s">
        <v>220</v>
      </c>
      <c r="B1477">
        <v>94903</v>
      </c>
      <c r="C1477">
        <v>99</v>
      </c>
    </row>
    <row r="1478" spans="1:3" x14ac:dyDescent="0.25">
      <c r="A1478" t="s">
        <v>220</v>
      </c>
      <c r="B1478">
        <v>93010</v>
      </c>
      <c r="C1478">
        <v>114</v>
      </c>
    </row>
    <row r="1479" spans="1:3" x14ac:dyDescent="0.25">
      <c r="A1479" t="s">
        <v>220</v>
      </c>
      <c r="B1479">
        <v>95608</v>
      </c>
      <c r="C1479">
        <v>99</v>
      </c>
    </row>
    <row r="1480" spans="1:3" x14ac:dyDescent="0.25">
      <c r="A1480" t="s">
        <v>220</v>
      </c>
      <c r="B1480">
        <v>92503</v>
      </c>
      <c r="C1480">
        <v>59</v>
      </c>
    </row>
    <row r="1481" spans="1:3" x14ac:dyDescent="0.25">
      <c r="A1481" t="s">
        <v>220</v>
      </c>
      <c r="B1481">
        <v>92407</v>
      </c>
      <c r="C1481">
        <v>59</v>
      </c>
    </row>
    <row r="1482" spans="1:3" x14ac:dyDescent="0.25">
      <c r="A1482" t="s">
        <v>220</v>
      </c>
      <c r="B1482">
        <v>94087</v>
      </c>
      <c r="C1482">
        <v>99</v>
      </c>
    </row>
    <row r="1483" spans="1:3" x14ac:dyDescent="0.25">
      <c r="A1483" t="s">
        <v>220</v>
      </c>
      <c r="B1483">
        <v>95008</v>
      </c>
      <c r="C1483">
        <v>60</v>
      </c>
    </row>
    <row r="1484" spans="1:3" x14ac:dyDescent="0.25">
      <c r="A1484" t="s">
        <v>220</v>
      </c>
      <c r="B1484">
        <v>92227</v>
      </c>
      <c r="C1484">
        <v>99</v>
      </c>
    </row>
    <row r="1485" spans="1:3" x14ac:dyDescent="0.25">
      <c r="A1485" t="s">
        <v>220</v>
      </c>
      <c r="B1485">
        <v>94558</v>
      </c>
      <c r="C1485">
        <v>49</v>
      </c>
    </row>
    <row r="1486" spans="1:3" x14ac:dyDescent="0.25">
      <c r="A1486" t="s">
        <v>220</v>
      </c>
      <c r="B1486">
        <v>94301</v>
      </c>
      <c r="C1486">
        <v>145</v>
      </c>
    </row>
    <row r="1487" spans="1:3" x14ac:dyDescent="0.25">
      <c r="A1487" t="s">
        <v>220</v>
      </c>
      <c r="B1487">
        <v>91342</v>
      </c>
      <c r="C1487">
        <v>204</v>
      </c>
    </row>
    <row r="1488" spans="1:3" x14ac:dyDescent="0.25">
      <c r="A1488" t="s">
        <v>220</v>
      </c>
      <c r="B1488">
        <v>92831</v>
      </c>
      <c r="C1488">
        <v>99</v>
      </c>
    </row>
    <row r="1489" spans="1:3" x14ac:dyDescent="0.25">
      <c r="A1489" t="s">
        <v>220</v>
      </c>
      <c r="B1489">
        <v>91306</v>
      </c>
      <c r="C1489">
        <v>94</v>
      </c>
    </row>
    <row r="1490" spans="1:3" x14ac:dyDescent="0.25">
      <c r="A1490" t="s">
        <v>220</v>
      </c>
      <c r="B1490">
        <v>95128</v>
      </c>
      <c r="C1490">
        <v>24</v>
      </c>
    </row>
    <row r="1491" spans="1:3" x14ac:dyDescent="0.25">
      <c r="A1491" t="s">
        <v>220</v>
      </c>
      <c r="B1491">
        <v>92064</v>
      </c>
      <c r="C1491">
        <v>149</v>
      </c>
    </row>
    <row r="1492" spans="1:3" x14ac:dyDescent="0.25">
      <c r="A1492" t="s">
        <v>220</v>
      </c>
      <c r="B1492">
        <v>94901</v>
      </c>
      <c r="C1492">
        <v>20</v>
      </c>
    </row>
    <row r="1493" spans="1:3" x14ac:dyDescent="0.25">
      <c r="A1493" t="s">
        <v>220</v>
      </c>
      <c r="B1493">
        <v>90505</v>
      </c>
      <c r="C1493">
        <v>40</v>
      </c>
    </row>
    <row r="1494" spans="1:3" x14ac:dyDescent="0.25">
      <c r="A1494" t="s">
        <v>220</v>
      </c>
      <c r="B1494">
        <v>92308</v>
      </c>
      <c r="C1494">
        <v>99</v>
      </c>
    </row>
    <row r="1495" spans="1:3" x14ac:dyDescent="0.25">
      <c r="A1495" t="s">
        <v>220</v>
      </c>
      <c r="B1495">
        <v>92675</v>
      </c>
      <c r="C1495">
        <v>45</v>
      </c>
    </row>
    <row r="1496" spans="1:3" x14ac:dyDescent="0.25">
      <c r="A1496" t="s">
        <v>220</v>
      </c>
      <c r="B1496">
        <v>92024</v>
      </c>
      <c r="C1496">
        <v>58</v>
      </c>
    </row>
    <row r="1497" spans="1:3" x14ac:dyDescent="0.25">
      <c r="A1497" t="s">
        <v>220</v>
      </c>
      <c r="B1497">
        <v>92064</v>
      </c>
      <c r="C1497">
        <v>99</v>
      </c>
    </row>
    <row r="1498" spans="1:3" x14ac:dyDescent="0.25">
      <c r="A1498" t="s">
        <v>220</v>
      </c>
      <c r="B1498">
        <v>92078</v>
      </c>
      <c r="C1498">
        <v>118</v>
      </c>
    </row>
    <row r="1499" spans="1:3" x14ac:dyDescent="0.25">
      <c r="A1499" t="s">
        <v>220</v>
      </c>
      <c r="B1499">
        <v>92127</v>
      </c>
      <c r="C1499">
        <v>99</v>
      </c>
    </row>
    <row r="1500" spans="1:3" x14ac:dyDescent="0.25">
      <c r="A1500" t="s">
        <v>220</v>
      </c>
      <c r="B1500">
        <v>92612</v>
      </c>
      <c r="C1500">
        <v>59</v>
      </c>
    </row>
    <row r="1501" spans="1:3" x14ac:dyDescent="0.25">
      <c r="A1501" t="s">
        <v>220</v>
      </c>
      <c r="B1501">
        <v>93274</v>
      </c>
      <c r="C1501">
        <v>99</v>
      </c>
    </row>
    <row r="1502" spans="1:3" x14ac:dyDescent="0.25">
      <c r="A1502" t="s">
        <v>220</v>
      </c>
      <c r="B1502">
        <v>92399</v>
      </c>
      <c r="C1502">
        <v>95</v>
      </c>
    </row>
    <row r="1503" spans="1:3" x14ac:dyDescent="0.25">
      <c r="A1503" t="s">
        <v>220</v>
      </c>
      <c r="B1503">
        <v>92026</v>
      </c>
      <c r="C1503">
        <v>19</v>
      </c>
    </row>
    <row r="1504" spans="1:3" x14ac:dyDescent="0.25">
      <c r="A1504" t="s">
        <v>220</v>
      </c>
      <c r="B1504">
        <v>95070</v>
      </c>
      <c r="C1504">
        <v>94</v>
      </c>
    </row>
    <row r="1505" spans="1:3" x14ac:dyDescent="0.25">
      <c r="A1505" t="s">
        <v>220</v>
      </c>
      <c r="B1505">
        <v>94577</v>
      </c>
      <c r="C1505">
        <v>25</v>
      </c>
    </row>
    <row r="1506" spans="1:3" x14ac:dyDescent="0.25">
      <c r="A1506" t="s">
        <v>220</v>
      </c>
      <c r="B1506">
        <v>90602</v>
      </c>
      <c r="C1506">
        <v>35</v>
      </c>
    </row>
    <row r="1507" spans="1:3" x14ac:dyDescent="0.25">
      <c r="A1507" t="s">
        <v>220</v>
      </c>
      <c r="B1507">
        <v>95240</v>
      </c>
      <c r="C1507">
        <v>149</v>
      </c>
    </row>
    <row r="1508" spans="1:3" x14ac:dyDescent="0.25">
      <c r="A1508" t="s">
        <v>220</v>
      </c>
      <c r="B1508">
        <v>93534</v>
      </c>
      <c r="C1508">
        <v>199</v>
      </c>
    </row>
    <row r="1509" spans="1:3" x14ac:dyDescent="0.25">
      <c r="A1509" t="s">
        <v>220</v>
      </c>
      <c r="B1509">
        <v>95341</v>
      </c>
      <c r="C1509">
        <v>120</v>
      </c>
    </row>
    <row r="1510" spans="1:3" x14ac:dyDescent="0.25">
      <c r="A1510" t="s">
        <v>220</v>
      </c>
      <c r="B1510">
        <v>93277</v>
      </c>
      <c r="C1510">
        <v>140</v>
      </c>
    </row>
    <row r="1511" spans="1:3" x14ac:dyDescent="0.25">
      <c r="A1511" t="s">
        <v>220</v>
      </c>
      <c r="B1511">
        <v>92780</v>
      </c>
      <c r="C1511">
        <v>42</v>
      </c>
    </row>
    <row r="1512" spans="1:3" x14ac:dyDescent="0.25">
      <c r="A1512" t="s">
        <v>220</v>
      </c>
      <c r="B1512">
        <v>92223</v>
      </c>
      <c r="C1512">
        <v>57</v>
      </c>
    </row>
    <row r="1513" spans="1:3" x14ac:dyDescent="0.25">
      <c r="A1513" t="s">
        <v>220</v>
      </c>
      <c r="B1513">
        <v>92037</v>
      </c>
      <c r="C1513">
        <v>59</v>
      </c>
    </row>
    <row r="1514" spans="1:3" x14ac:dyDescent="0.25">
      <c r="A1514" t="s">
        <v>220</v>
      </c>
      <c r="B1514">
        <v>92020</v>
      </c>
      <c r="C1514">
        <v>120</v>
      </c>
    </row>
    <row r="1515" spans="1:3" x14ac:dyDescent="0.25">
      <c r="A1515" t="s">
        <v>220</v>
      </c>
      <c r="B1515">
        <v>92284</v>
      </c>
      <c r="C1515">
        <v>99</v>
      </c>
    </row>
    <row r="1516" spans="1:3" x14ac:dyDescent="0.25">
      <c r="A1516" t="s">
        <v>220</v>
      </c>
      <c r="B1516">
        <v>92879</v>
      </c>
      <c r="C1516">
        <v>40</v>
      </c>
    </row>
    <row r="1517" spans="1:3" x14ac:dyDescent="0.25">
      <c r="A1517" t="s">
        <v>220</v>
      </c>
      <c r="B1517">
        <v>92311</v>
      </c>
      <c r="C1517">
        <v>59</v>
      </c>
    </row>
    <row r="1518" spans="1:3" x14ac:dyDescent="0.25">
      <c r="A1518" t="s">
        <v>220</v>
      </c>
      <c r="B1518">
        <v>94611</v>
      </c>
      <c r="C1518">
        <v>70</v>
      </c>
    </row>
    <row r="1519" spans="1:3" x14ac:dyDescent="0.25">
      <c r="A1519" t="s">
        <v>220</v>
      </c>
      <c r="B1519">
        <v>93301</v>
      </c>
      <c r="C1519">
        <v>150</v>
      </c>
    </row>
    <row r="1520" spans="1:3" x14ac:dyDescent="0.25">
      <c r="A1520" t="s">
        <v>220</v>
      </c>
      <c r="B1520">
        <v>94565</v>
      </c>
      <c r="C1520">
        <v>120</v>
      </c>
    </row>
    <row r="1521" spans="1:3" x14ac:dyDescent="0.25">
      <c r="A1521" t="s">
        <v>220</v>
      </c>
      <c r="B1521">
        <v>91205</v>
      </c>
      <c r="C1521">
        <v>28</v>
      </c>
    </row>
    <row r="1522" spans="1:3" x14ac:dyDescent="0.25">
      <c r="A1522" t="s">
        <v>220</v>
      </c>
      <c r="B1522">
        <v>90717</v>
      </c>
      <c r="C1522">
        <v>48</v>
      </c>
    </row>
    <row r="1523" spans="1:3" x14ac:dyDescent="0.25">
      <c r="A1523" t="s">
        <v>220</v>
      </c>
      <c r="B1523">
        <v>94705</v>
      </c>
      <c r="C1523">
        <v>74</v>
      </c>
    </row>
    <row r="1524" spans="1:3" x14ac:dyDescent="0.25">
      <c r="A1524" t="s">
        <v>220</v>
      </c>
      <c r="B1524">
        <v>90401</v>
      </c>
      <c r="C1524">
        <v>48</v>
      </c>
    </row>
    <row r="1525" spans="1:3" x14ac:dyDescent="0.25">
      <c r="A1525" t="s">
        <v>220</v>
      </c>
      <c r="B1525">
        <v>91103</v>
      </c>
      <c r="C1525">
        <v>99</v>
      </c>
    </row>
    <row r="1526" spans="1:3" x14ac:dyDescent="0.25">
      <c r="A1526" t="s">
        <v>220</v>
      </c>
      <c r="B1526">
        <v>93901</v>
      </c>
      <c r="C1526">
        <v>148</v>
      </c>
    </row>
    <row r="1527" spans="1:3" x14ac:dyDescent="0.25">
      <c r="A1527" t="s">
        <v>220</v>
      </c>
      <c r="B1527">
        <v>94612</v>
      </c>
      <c r="C1527">
        <v>35</v>
      </c>
    </row>
    <row r="1528" spans="1:3" x14ac:dyDescent="0.25">
      <c r="A1528" t="s">
        <v>220</v>
      </c>
      <c r="B1528">
        <v>95901</v>
      </c>
      <c r="C1528">
        <v>86</v>
      </c>
    </row>
    <row r="1529" spans="1:3" x14ac:dyDescent="0.25">
      <c r="A1529" t="s">
        <v>220</v>
      </c>
      <c r="B1529">
        <v>95128</v>
      </c>
      <c r="C1529">
        <v>153</v>
      </c>
    </row>
    <row r="1530" spans="1:3" x14ac:dyDescent="0.25">
      <c r="A1530" t="s">
        <v>220</v>
      </c>
      <c r="B1530">
        <v>93015</v>
      </c>
      <c r="C1530">
        <v>99</v>
      </c>
    </row>
    <row r="1531" spans="1:3" x14ac:dyDescent="0.25">
      <c r="A1531" t="s">
        <v>220</v>
      </c>
      <c r="B1531">
        <v>94123</v>
      </c>
      <c r="C1531">
        <v>32</v>
      </c>
    </row>
    <row r="1532" spans="1:3" x14ac:dyDescent="0.25">
      <c r="A1532" t="s">
        <v>220</v>
      </c>
      <c r="B1532">
        <v>93304</v>
      </c>
      <c r="C1532">
        <v>87</v>
      </c>
    </row>
    <row r="1533" spans="1:3" x14ac:dyDescent="0.25">
      <c r="A1533" t="s">
        <v>220</v>
      </c>
      <c r="B1533">
        <v>91710</v>
      </c>
      <c r="C1533">
        <v>59</v>
      </c>
    </row>
    <row r="1534" spans="1:3" x14ac:dyDescent="0.25">
      <c r="A1534" t="s">
        <v>220</v>
      </c>
      <c r="B1534">
        <v>94025</v>
      </c>
      <c r="C1534">
        <v>160</v>
      </c>
    </row>
    <row r="1535" spans="1:3" x14ac:dyDescent="0.25">
      <c r="A1535" t="s">
        <v>220</v>
      </c>
      <c r="B1535">
        <v>92020</v>
      </c>
      <c r="C1535">
        <v>65</v>
      </c>
    </row>
    <row r="1536" spans="1:3" x14ac:dyDescent="0.25">
      <c r="A1536" t="s">
        <v>220</v>
      </c>
      <c r="B1536">
        <v>95953</v>
      </c>
      <c r="C1536">
        <v>99</v>
      </c>
    </row>
    <row r="1537" spans="1:3" x14ac:dyDescent="0.25">
      <c r="A1537" t="s">
        <v>220</v>
      </c>
      <c r="B1537">
        <v>93654</v>
      </c>
      <c r="C1537">
        <v>120</v>
      </c>
    </row>
    <row r="1538" spans="1:3" x14ac:dyDescent="0.25">
      <c r="A1538" t="s">
        <v>220</v>
      </c>
      <c r="B1538">
        <v>95409</v>
      </c>
      <c r="C1538">
        <v>34</v>
      </c>
    </row>
    <row r="1539" spans="1:3" x14ac:dyDescent="0.25">
      <c r="A1539" t="s">
        <v>220</v>
      </c>
      <c r="B1539">
        <v>91790</v>
      </c>
      <c r="C1539">
        <v>33</v>
      </c>
    </row>
    <row r="1540" spans="1:3" x14ac:dyDescent="0.25">
      <c r="A1540" t="s">
        <v>220</v>
      </c>
      <c r="B1540">
        <v>92648</v>
      </c>
      <c r="C1540">
        <v>182</v>
      </c>
    </row>
    <row r="1541" spans="1:3" x14ac:dyDescent="0.25">
      <c r="A1541" t="s">
        <v>220</v>
      </c>
      <c r="B1541">
        <v>90806</v>
      </c>
      <c r="C1541">
        <v>59</v>
      </c>
    </row>
    <row r="1542" spans="1:3" x14ac:dyDescent="0.25">
      <c r="A1542" t="s">
        <v>220</v>
      </c>
      <c r="B1542">
        <v>90066</v>
      </c>
      <c r="C1542">
        <v>68</v>
      </c>
    </row>
    <row r="1543" spans="1:3" x14ac:dyDescent="0.25">
      <c r="A1543" t="s">
        <v>220</v>
      </c>
      <c r="B1543">
        <v>90039</v>
      </c>
      <c r="C1543">
        <v>99</v>
      </c>
    </row>
    <row r="1544" spans="1:3" x14ac:dyDescent="0.25">
      <c r="A1544" t="s">
        <v>220</v>
      </c>
      <c r="B1544">
        <v>96104</v>
      </c>
      <c r="C1544">
        <v>22</v>
      </c>
    </row>
    <row r="1545" spans="1:3" x14ac:dyDescent="0.25">
      <c r="A1545" t="s">
        <v>220</v>
      </c>
      <c r="B1545">
        <v>90066</v>
      </c>
      <c r="C1545">
        <v>50</v>
      </c>
    </row>
    <row r="1546" spans="1:3" x14ac:dyDescent="0.25">
      <c r="A1546" t="s">
        <v>220</v>
      </c>
      <c r="B1546">
        <v>90057</v>
      </c>
      <c r="C1546">
        <v>180</v>
      </c>
    </row>
    <row r="1547" spans="1:3" x14ac:dyDescent="0.25">
      <c r="A1547" t="s">
        <v>220</v>
      </c>
      <c r="B1547">
        <v>90247</v>
      </c>
      <c r="C1547">
        <v>73</v>
      </c>
    </row>
    <row r="1548" spans="1:3" x14ac:dyDescent="0.25">
      <c r="A1548" t="s">
        <v>220</v>
      </c>
      <c r="B1548">
        <v>92395</v>
      </c>
      <c r="C1548">
        <v>118</v>
      </c>
    </row>
    <row r="1549" spans="1:3" x14ac:dyDescent="0.25">
      <c r="A1549" t="s">
        <v>220</v>
      </c>
      <c r="B1549">
        <v>92315</v>
      </c>
      <c r="C1549">
        <v>21</v>
      </c>
    </row>
    <row r="1550" spans="1:3" x14ac:dyDescent="0.25">
      <c r="A1550" t="s">
        <v>220</v>
      </c>
      <c r="B1550">
        <v>92103</v>
      </c>
      <c r="C1550">
        <v>96</v>
      </c>
    </row>
    <row r="1551" spans="1:3" x14ac:dyDescent="0.25">
      <c r="A1551" t="s">
        <v>220</v>
      </c>
      <c r="B1551">
        <v>95838</v>
      </c>
      <c r="C1551">
        <v>128</v>
      </c>
    </row>
    <row r="1552" spans="1:3" x14ac:dyDescent="0.25">
      <c r="A1552" t="s">
        <v>220</v>
      </c>
      <c r="B1552">
        <v>92359</v>
      </c>
      <c r="C1552">
        <v>50</v>
      </c>
    </row>
    <row r="1553" spans="1:3" x14ac:dyDescent="0.25">
      <c r="A1553" t="s">
        <v>220</v>
      </c>
      <c r="B1553">
        <v>91436</v>
      </c>
      <c r="C1553">
        <v>28</v>
      </c>
    </row>
    <row r="1554" spans="1:3" x14ac:dyDescent="0.25">
      <c r="A1554" t="s">
        <v>220</v>
      </c>
      <c r="B1554">
        <v>92354</v>
      </c>
      <c r="C1554">
        <v>56</v>
      </c>
    </row>
    <row r="1555" spans="1:3" x14ac:dyDescent="0.25">
      <c r="A1555" t="s">
        <v>220</v>
      </c>
      <c r="B1555">
        <v>92373</v>
      </c>
      <c r="C1555">
        <v>16</v>
      </c>
    </row>
    <row r="1556" spans="1:3" x14ac:dyDescent="0.25">
      <c r="A1556" t="s">
        <v>220</v>
      </c>
      <c r="B1556">
        <v>93277</v>
      </c>
      <c r="C1556">
        <v>98</v>
      </c>
    </row>
    <row r="1557" spans="1:3" x14ac:dyDescent="0.25">
      <c r="A1557" t="s">
        <v>220</v>
      </c>
      <c r="B1557">
        <v>95628</v>
      </c>
      <c r="C1557">
        <v>149</v>
      </c>
    </row>
    <row r="1558" spans="1:3" x14ac:dyDescent="0.25">
      <c r="A1558" t="s">
        <v>220</v>
      </c>
      <c r="B1558">
        <v>95203</v>
      </c>
      <c r="C1558">
        <v>68</v>
      </c>
    </row>
    <row r="1559" spans="1:3" x14ac:dyDescent="0.25">
      <c r="A1559" t="s">
        <v>220</v>
      </c>
      <c r="B1559">
        <v>90026</v>
      </c>
      <c r="C1559">
        <v>99</v>
      </c>
    </row>
    <row r="1560" spans="1:3" x14ac:dyDescent="0.25">
      <c r="A1560" t="s">
        <v>220</v>
      </c>
      <c r="B1560">
        <v>94110</v>
      </c>
      <c r="C1560">
        <v>34</v>
      </c>
    </row>
    <row r="1561" spans="1:3" x14ac:dyDescent="0.25">
      <c r="A1561" t="s">
        <v>220</v>
      </c>
      <c r="B1561">
        <v>90041</v>
      </c>
      <c r="C1561">
        <v>76</v>
      </c>
    </row>
    <row r="1562" spans="1:3" x14ac:dyDescent="0.25">
      <c r="A1562" t="s">
        <v>220</v>
      </c>
      <c r="B1562">
        <v>91352</v>
      </c>
      <c r="C1562">
        <v>45</v>
      </c>
    </row>
    <row r="1563" spans="1:3" x14ac:dyDescent="0.25">
      <c r="A1563" t="s">
        <v>220</v>
      </c>
      <c r="B1563">
        <v>92260</v>
      </c>
      <c r="C1563">
        <v>99</v>
      </c>
    </row>
    <row r="1564" spans="1:3" x14ac:dyDescent="0.25">
      <c r="A1564" t="s">
        <v>220</v>
      </c>
      <c r="B1564">
        <v>93110</v>
      </c>
      <c r="C1564">
        <v>156</v>
      </c>
    </row>
    <row r="1565" spans="1:3" x14ac:dyDescent="0.25">
      <c r="A1565" t="s">
        <v>220</v>
      </c>
      <c r="B1565">
        <v>94595</v>
      </c>
      <c r="C1565">
        <v>120</v>
      </c>
    </row>
    <row r="1566" spans="1:3" x14ac:dyDescent="0.25">
      <c r="A1566" t="s">
        <v>220</v>
      </c>
      <c r="B1566">
        <v>93312</v>
      </c>
      <c r="C1566">
        <v>120</v>
      </c>
    </row>
    <row r="1567" spans="1:3" x14ac:dyDescent="0.25">
      <c r="A1567" t="s">
        <v>220</v>
      </c>
      <c r="B1567">
        <v>91911</v>
      </c>
      <c r="C1567">
        <v>100</v>
      </c>
    </row>
    <row r="1568" spans="1:3" x14ac:dyDescent="0.25">
      <c r="A1568" t="s">
        <v>220</v>
      </c>
      <c r="B1568">
        <v>95817</v>
      </c>
      <c r="C1568">
        <v>56</v>
      </c>
    </row>
    <row r="1569" spans="1:3" x14ac:dyDescent="0.25">
      <c r="A1569" t="s">
        <v>220</v>
      </c>
      <c r="B1569">
        <v>94553</v>
      </c>
      <c r="C1569">
        <v>44</v>
      </c>
    </row>
    <row r="1570" spans="1:3" x14ac:dyDescent="0.25">
      <c r="A1570" t="s">
        <v>220</v>
      </c>
      <c r="B1570">
        <v>94546</v>
      </c>
      <c r="C1570">
        <v>50</v>
      </c>
    </row>
    <row r="1571" spans="1:3" x14ac:dyDescent="0.25">
      <c r="A1571" t="s">
        <v>220</v>
      </c>
      <c r="B1571">
        <v>95648</v>
      </c>
      <c r="C1571">
        <v>97</v>
      </c>
    </row>
    <row r="1572" spans="1:3" x14ac:dyDescent="0.25">
      <c r="A1572" t="s">
        <v>220</v>
      </c>
      <c r="B1572">
        <v>92025</v>
      </c>
      <c r="C1572">
        <v>59</v>
      </c>
    </row>
    <row r="1573" spans="1:3" x14ac:dyDescent="0.25">
      <c r="A1573" t="s">
        <v>220</v>
      </c>
      <c r="B1573">
        <v>95932</v>
      </c>
      <c r="C1573">
        <v>6</v>
      </c>
    </row>
    <row r="1574" spans="1:3" x14ac:dyDescent="0.25">
      <c r="A1574" t="s">
        <v>220</v>
      </c>
      <c r="B1574">
        <v>90805</v>
      </c>
      <c r="C1574">
        <v>199</v>
      </c>
    </row>
    <row r="1575" spans="1:3" x14ac:dyDescent="0.25">
      <c r="A1575" t="s">
        <v>220</v>
      </c>
      <c r="B1575">
        <v>92311</v>
      </c>
      <c r="C1575">
        <v>120</v>
      </c>
    </row>
    <row r="1576" spans="1:3" x14ac:dyDescent="0.25">
      <c r="A1576" t="s">
        <v>220</v>
      </c>
      <c r="B1576">
        <v>94903</v>
      </c>
      <c r="C1576">
        <v>80</v>
      </c>
    </row>
    <row r="1577" spans="1:3" x14ac:dyDescent="0.25">
      <c r="A1577" t="s">
        <v>220</v>
      </c>
      <c r="B1577">
        <v>93644</v>
      </c>
      <c r="C1577">
        <v>66</v>
      </c>
    </row>
    <row r="1578" spans="1:3" x14ac:dyDescent="0.25">
      <c r="A1578" t="s">
        <v>220</v>
      </c>
      <c r="B1578">
        <v>90044</v>
      </c>
      <c r="C1578">
        <v>49</v>
      </c>
    </row>
    <row r="1579" spans="1:3" x14ac:dyDescent="0.25">
      <c r="A1579" t="s">
        <v>220</v>
      </c>
      <c r="B1579">
        <v>95825</v>
      </c>
      <c r="C1579">
        <v>139</v>
      </c>
    </row>
    <row r="1580" spans="1:3" x14ac:dyDescent="0.25">
      <c r="A1580" t="s">
        <v>220</v>
      </c>
      <c r="B1580">
        <v>92627</v>
      </c>
      <c r="C1580">
        <v>139</v>
      </c>
    </row>
    <row r="1581" spans="1:3" x14ac:dyDescent="0.25">
      <c r="A1581" t="s">
        <v>220</v>
      </c>
      <c r="B1581">
        <v>91731</v>
      </c>
      <c r="C1581">
        <v>90</v>
      </c>
    </row>
    <row r="1582" spans="1:3" x14ac:dyDescent="0.25">
      <c r="A1582" t="s">
        <v>220</v>
      </c>
      <c r="B1582">
        <v>95380</v>
      </c>
      <c r="C1582">
        <v>31</v>
      </c>
    </row>
    <row r="1583" spans="1:3" x14ac:dyDescent="0.25">
      <c r="A1583" t="s">
        <v>220</v>
      </c>
      <c r="B1583">
        <v>92252</v>
      </c>
      <c r="C1583">
        <v>120</v>
      </c>
    </row>
    <row r="1584" spans="1:3" x14ac:dyDescent="0.25">
      <c r="A1584" t="s">
        <v>220</v>
      </c>
      <c r="B1584">
        <v>90033</v>
      </c>
      <c r="C1584">
        <v>27</v>
      </c>
    </row>
    <row r="1585" spans="1:3" x14ac:dyDescent="0.25">
      <c r="A1585" t="s">
        <v>220</v>
      </c>
      <c r="B1585">
        <v>95687</v>
      </c>
      <c r="C1585">
        <v>120</v>
      </c>
    </row>
    <row r="1586" spans="1:3" x14ac:dyDescent="0.25">
      <c r="A1586" t="s">
        <v>220</v>
      </c>
      <c r="B1586">
        <v>94115</v>
      </c>
      <c r="C1586">
        <v>32</v>
      </c>
    </row>
    <row r="1587" spans="1:3" x14ac:dyDescent="0.25">
      <c r="A1587" t="s">
        <v>220</v>
      </c>
      <c r="B1587">
        <v>91405</v>
      </c>
      <c r="C1587">
        <v>58</v>
      </c>
    </row>
    <row r="1588" spans="1:3" x14ac:dyDescent="0.25">
      <c r="A1588" t="s">
        <v>220</v>
      </c>
      <c r="B1588">
        <v>95603</v>
      </c>
      <c r="C1588">
        <v>99</v>
      </c>
    </row>
    <row r="1589" spans="1:3" x14ac:dyDescent="0.25">
      <c r="A1589" t="s">
        <v>220</v>
      </c>
      <c r="B1589">
        <v>95301</v>
      </c>
      <c r="C1589">
        <v>99</v>
      </c>
    </row>
    <row r="1590" spans="1:3" x14ac:dyDescent="0.25">
      <c r="A1590" t="s">
        <v>220</v>
      </c>
      <c r="B1590">
        <v>91201</v>
      </c>
      <c r="C1590">
        <v>53</v>
      </c>
    </row>
    <row r="1591" spans="1:3" x14ac:dyDescent="0.25">
      <c r="A1591" t="s">
        <v>220</v>
      </c>
      <c r="B1591">
        <v>90031</v>
      </c>
      <c r="C1591">
        <v>300</v>
      </c>
    </row>
    <row r="1592" spans="1:3" x14ac:dyDescent="0.25">
      <c r="A1592" t="s">
        <v>220</v>
      </c>
      <c r="B1592">
        <v>94578</v>
      </c>
      <c r="C1592">
        <v>86</v>
      </c>
    </row>
    <row r="1593" spans="1:3" x14ac:dyDescent="0.25">
      <c r="A1593" t="s">
        <v>220</v>
      </c>
      <c r="B1593">
        <v>91335</v>
      </c>
      <c r="C1593">
        <v>239</v>
      </c>
    </row>
    <row r="1594" spans="1:3" x14ac:dyDescent="0.25">
      <c r="A1594" t="s">
        <v>220</v>
      </c>
      <c r="B1594">
        <v>95350</v>
      </c>
      <c r="C1594">
        <v>180</v>
      </c>
    </row>
    <row r="1595" spans="1:3" x14ac:dyDescent="0.25">
      <c r="A1595" t="s">
        <v>220</v>
      </c>
      <c r="B1595">
        <v>93305</v>
      </c>
      <c r="C1595">
        <v>99</v>
      </c>
    </row>
    <row r="1596" spans="1:3" x14ac:dyDescent="0.25">
      <c r="A1596" t="s">
        <v>220</v>
      </c>
      <c r="B1596">
        <v>94578</v>
      </c>
      <c r="C1596">
        <v>14</v>
      </c>
    </row>
    <row r="1597" spans="1:3" x14ac:dyDescent="0.25">
      <c r="A1597" t="s">
        <v>220</v>
      </c>
      <c r="B1597">
        <v>94550</v>
      </c>
      <c r="C1597">
        <v>37</v>
      </c>
    </row>
    <row r="1598" spans="1:3" x14ac:dyDescent="0.25">
      <c r="A1598" t="s">
        <v>220</v>
      </c>
      <c r="B1598">
        <v>90043</v>
      </c>
      <c r="C1598">
        <v>40</v>
      </c>
    </row>
    <row r="1599" spans="1:3" x14ac:dyDescent="0.25">
      <c r="A1599" t="s">
        <v>220</v>
      </c>
      <c r="B1599">
        <v>92868</v>
      </c>
      <c r="C1599">
        <v>169</v>
      </c>
    </row>
    <row r="1600" spans="1:3" x14ac:dyDescent="0.25">
      <c r="A1600" t="s">
        <v>220</v>
      </c>
      <c r="B1600">
        <v>92882</v>
      </c>
      <c r="C1600">
        <v>176</v>
      </c>
    </row>
    <row r="1601" spans="1:3" x14ac:dyDescent="0.25">
      <c r="A1601" t="s">
        <v>220</v>
      </c>
      <c r="B1601">
        <v>94601</v>
      </c>
      <c r="C1601">
        <v>61</v>
      </c>
    </row>
    <row r="1602" spans="1:3" x14ac:dyDescent="0.25">
      <c r="A1602" t="s">
        <v>220</v>
      </c>
      <c r="B1602">
        <v>92262</v>
      </c>
      <c r="C1602">
        <v>34</v>
      </c>
    </row>
    <row r="1603" spans="1:3" x14ac:dyDescent="0.25">
      <c r="A1603" t="s">
        <v>220</v>
      </c>
      <c r="B1603">
        <v>90247</v>
      </c>
      <c r="C1603">
        <v>98</v>
      </c>
    </row>
    <row r="1604" spans="1:3" x14ac:dyDescent="0.25">
      <c r="A1604" t="s">
        <v>220</v>
      </c>
      <c r="B1604">
        <v>92708</v>
      </c>
      <c r="C1604">
        <v>151</v>
      </c>
    </row>
    <row r="1605" spans="1:3" x14ac:dyDescent="0.25">
      <c r="A1605" t="s">
        <v>220</v>
      </c>
      <c r="B1605">
        <v>92211</v>
      </c>
      <c r="C1605">
        <v>59</v>
      </c>
    </row>
    <row r="1606" spans="1:3" x14ac:dyDescent="0.25">
      <c r="A1606" t="s">
        <v>220</v>
      </c>
      <c r="B1606">
        <v>91911</v>
      </c>
      <c r="C1606">
        <v>180</v>
      </c>
    </row>
    <row r="1607" spans="1:3" x14ac:dyDescent="0.25">
      <c r="A1607" t="s">
        <v>220</v>
      </c>
      <c r="B1607">
        <v>93291</v>
      </c>
      <c r="C1607">
        <v>44</v>
      </c>
    </row>
    <row r="1608" spans="1:3" x14ac:dyDescent="0.25">
      <c r="A1608" t="s">
        <v>220</v>
      </c>
      <c r="B1608">
        <v>93230</v>
      </c>
      <c r="C1608">
        <v>70</v>
      </c>
    </row>
    <row r="1609" spans="1:3" x14ac:dyDescent="0.25">
      <c r="A1609" t="s">
        <v>220</v>
      </c>
      <c r="B1609">
        <v>94110</v>
      </c>
      <c r="C1609">
        <v>30</v>
      </c>
    </row>
    <row r="1610" spans="1:3" x14ac:dyDescent="0.25">
      <c r="A1610" t="s">
        <v>220</v>
      </c>
      <c r="B1610">
        <v>94588</v>
      </c>
      <c r="C1610">
        <v>73</v>
      </c>
    </row>
    <row r="1611" spans="1:3" x14ac:dyDescent="0.25">
      <c r="A1611" t="s">
        <v>220</v>
      </c>
      <c r="B1611">
        <v>91360</v>
      </c>
      <c r="C1611">
        <v>48</v>
      </c>
    </row>
    <row r="1612" spans="1:3" x14ac:dyDescent="0.25">
      <c r="A1612" t="s">
        <v>220</v>
      </c>
      <c r="B1612">
        <v>90242</v>
      </c>
      <c r="C1612">
        <v>290</v>
      </c>
    </row>
    <row r="1613" spans="1:3" x14ac:dyDescent="0.25">
      <c r="A1613" t="s">
        <v>220</v>
      </c>
      <c r="B1613">
        <v>94501</v>
      </c>
      <c r="C1613">
        <v>181</v>
      </c>
    </row>
    <row r="1614" spans="1:3" x14ac:dyDescent="0.25">
      <c r="A1614" t="s">
        <v>220</v>
      </c>
      <c r="B1614">
        <v>91606</v>
      </c>
      <c r="C1614">
        <v>99</v>
      </c>
    </row>
    <row r="1615" spans="1:3" x14ac:dyDescent="0.25">
      <c r="A1615" t="s">
        <v>220</v>
      </c>
      <c r="B1615">
        <v>91208</v>
      </c>
      <c r="C1615">
        <v>18</v>
      </c>
    </row>
    <row r="1616" spans="1:3" x14ac:dyDescent="0.25">
      <c r="A1616" t="s">
        <v>220</v>
      </c>
      <c r="B1616">
        <v>90019</v>
      </c>
      <c r="C1616">
        <v>120</v>
      </c>
    </row>
    <row r="1617" spans="1:3" x14ac:dyDescent="0.25">
      <c r="A1617" t="s">
        <v>220</v>
      </c>
      <c r="B1617">
        <v>91403</v>
      </c>
      <c r="C1617">
        <v>22</v>
      </c>
    </row>
    <row r="1618" spans="1:3" x14ac:dyDescent="0.25">
      <c r="A1618" t="s">
        <v>220</v>
      </c>
      <c r="B1618">
        <v>93215</v>
      </c>
      <c r="C1618">
        <v>53</v>
      </c>
    </row>
    <row r="1619" spans="1:3" x14ac:dyDescent="0.25">
      <c r="A1619" t="s">
        <v>220</v>
      </c>
      <c r="B1619">
        <v>90241</v>
      </c>
      <c r="C1619">
        <v>198</v>
      </c>
    </row>
    <row r="1620" spans="1:3" x14ac:dyDescent="0.25">
      <c r="A1620" t="s">
        <v>220</v>
      </c>
      <c r="B1620">
        <v>91775</v>
      </c>
      <c r="C1620">
        <v>59</v>
      </c>
    </row>
    <row r="1621" spans="1:3" x14ac:dyDescent="0.25">
      <c r="A1621" t="s">
        <v>220</v>
      </c>
      <c r="B1621">
        <v>92130</v>
      </c>
      <c r="C1621">
        <v>45</v>
      </c>
    </row>
    <row r="1622" spans="1:3" x14ac:dyDescent="0.25">
      <c r="A1622" t="s">
        <v>220</v>
      </c>
      <c r="B1622">
        <v>95202</v>
      </c>
      <c r="C1622">
        <v>38</v>
      </c>
    </row>
    <row r="1623" spans="1:3" x14ac:dyDescent="0.25">
      <c r="A1623" t="s">
        <v>220</v>
      </c>
      <c r="B1623">
        <v>92122</v>
      </c>
      <c r="C1623">
        <v>59</v>
      </c>
    </row>
    <row r="1624" spans="1:3" x14ac:dyDescent="0.25">
      <c r="A1624" t="s">
        <v>220</v>
      </c>
      <c r="B1624">
        <v>95204</v>
      </c>
      <c r="C1624">
        <v>99</v>
      </c>
    </row>
    <row r="1625" spans="1:3" x14ac:dyDescent="0.25">
      <c r="A1625" t="s">
        <v>220</v>
      </c>
      <c r="B1625">
        <v>95825</v>
      </c>
      <c r="C1625">
        <v>120</v>
      </c>
    </row>
    <row r="1626" spans="1:3" x14ac:dyDescent="0.25">
      <c r="A1626" t="s">
        <v>220</v>
      </c>
      <c r="B1626">
        <v>90042</v>
      </c>
      <c r="C1626">
        <v>59</v>
      </c>
    </row>
    <row r="1627" spans="1:3" x14ac:dyDescent="0.25">
      <c r="A1627" t="s">
        <v>220</v>
      </c>
      <c r="B1627">
        <v>92352</v>
      </c>
      <c r="C1627">
        <v>20</v>
      </c>
    </row>
    <row r="1628" spans="1:3" x14ac:dyDescent="0.25">
      <c r="A1628" t="s">
        <v>220</v>
      </c>
      <c r="B1628">
        <v>93454</v>
      </c>
      <c r="C1628">
        <v>95</v>
      </c>
    </row>
    <row r="1629" spans="1:3" x14ac:dyDescent="0.25">
      <c r="A1629" t="s">
        <v>220</v>
      </c>
      <c r="B1629">
        <v>95014</v>
      </c>
      <c r="C1629">
        <v>48</v>
      </c>
    </row>
    <row r="1630" spans="1:3" x14ac:dyDescent="0.25">
      <c r="A1630" t="s">
        <v>220</v>
      </c>
      <c r="B1630">
        <v>95008</v>
      </c>
      <c r="C1630">
        <v>45</v>
      </c>
    </row>
    <row r="1631" spans="1:3" x14ac:dyDescent="0.25">
      <c r="A1631" t="s">
        <v>220</v>
      </c>
      <c r="B1631">
        <v>93611</v>
      </c>
      <c r="C1631">
        <v>159</v>
      </c>
    </row>
    <row r="1632" spans="1:3" x14ac:dyDescent="0.25">
      <c r="A1632" t="s">
        <v>220</v>
      </c>
      <c r="B1632">
        <v>91770</v>
      </c>
      <c r="C1632">
        <v>59</v>
      </c>
    </row>
    <row r="1633" spans="1:3" x14ac:dyDescent="0.25">
      <c r="A1633" t="s">
        <v>220</v>
      </c>
      <c r="B1633">
        <v>91786</v>
      </c>
      <c r="C1633">
        <v>70</v>
      </c>
    </row>
    <row r="1634" spans="1:3" x14ac:dyDescent="0.25">
      <c r="A1634" t="s">
        <v>220</v>
      </c>
      <c r="B1634">
        <v>90041</v>
      </c>
      <c r="C1634">
        <v>49</v>
      </c>
    </row>
    <row r="1635" spans="1:3" x14ac:dyDescent="0.25">
      <c r="A1635" t="s">
        <v>220</v>
      </c>
      <c r="B1635">
        <v>91311</v>
      </c>
      <c r="C1635">
        <v>132</v>
      </c>
    </row>
    <row r="1636" spans="1:3" x14ac:dyDescent="0.25">
      <c r="A1636" t="s">
        <v>220</v>
      </c>
      <c r="B1636">
        <v>95070</v>
      </c>
      <c r="C1636">
        <v>37</v>
      </c>
    </row>
    <row r="1637" spans="1:3" x14ac:dyDescent="0.25">
      <c r="A1637" t="s">
        <v>220</v>
      </c>
      <c r="B1637">
        <v>94521</v>
      </c>
      <c r="C1637">
        <v>120</v>
      </c>
    </row>
    <row r="1638" spans="1:3" x14ac:dyDescent="0.25">
      <c r="A1638" t="s">
        <v>220</v>
      </c>
      <c r="B1638">
        <v>91325</v>
      </c>
      <c r="C1638">
        <v>45</v>
      </c>
    </row>
    <row r="1639" spans="1:3" x14ac:dyDescent="0.25">
      <c r="A1639" t="s">
        <v>220</v>
      </c>
      <c r="B1639">
        <v>92223</v>
      </c>
      <c r="C1639">
        <v>59</v>
      </c>
    </row>
    <row r="1640" spans="1:3" x14ac:dyDescent="0.25">
      <c r="A1640" t="s">
        <v>220</v>
      </c>
      <c r="B1640">
        <v>92706</v>
      </c>
      <c r="C1640">
        <v>144</v>
      </c>
    </row>
    <row r="1641" spans="1:3" x14ac:dyDescent="0.25">
      <c r="A1641" t="s">
        <v>220</v>
      </c>
      <c r="B1641">
        <v>92223</v>
      </c>
      <c r="C1641">
        <v>87</v>
      </c>
    </row>
    <row r="1642" spans="1:3" x14ac:dyDescent="0.25">
      <c r="A1642" t="s">
        <v>220</v>
      </c>
      <c r="B1642">
        <v>92128</v>
      </c>
      <c r="C1642">
        <v>59</v>
      </c>
    </row>
    <row r="1643" spans="1:3" x14ac:dyDescent="0.25">
      <c r="A1643" t="s">
        <v>220</v>
      </c>
      <c r="B1643">
        <v>90701</v>
      </c>
      <c r="C1643">
        <v>296</v>
      </c>
    </row>
    <row r="1644" spans="1:3" x14ac:dyDescent="0.25">
      <c r="A1644" t="s">
        <v>220</v>
      </c>
      <c r="B1644">
        <v>91801</v>
      </c>
      <c r="C1644">
        <v>113</v>
      </c>
    </row>
    <row r="1645" spans="1:3" x14ac:dyDescent="0.25">
      <c r="A1645" t="s">
        <v>220</v>
      </c>
      <c r="B1645">
        <v>94601</v>
      </c>
      <c r="C1645">
        <v>140</v>
      </c>
    </row>
    <row r="1646" spans="1:3" x14ac:dyDescent="0.25">
      <c r="A1646" t="s">
        <v>220</v>
      </c>
      <c r="B1646">
        <v>92020</v>
      </c>
      <c r="C1646">
        <v>256</v>
      </c>
    </row>
    <row r="1647" spans="1:3" x14ac:dyDescent="0.25">
      <c r="A1647" t="s">
        <v>220</v>
      </c>
      <c r="B1647">
        <v>96002</v>
      </c>
      <c r="C1647">
        <v>60</v>
      </c>
    </row>
    <row r="1648" spans="1:3" x14ac:dyDescent="0.25">
      <c r="A1648" t="s">
        <v>220</v>
      </c>
      <c r="B1648">
        <v>92040</v>
      </c>
      <c r="C1648">
        <v>94</v>
      </c>
    </row>
    <row r="1649" spans="1:3" x14ac:dyDescent="0.25">
      <c r="A1649" t="s">
        <v>220</v>
      </c>
      <c r="B1649">
        <v>93306</v>
      </c>
      <c r="C1649">
        <v>160</v>
      </c>
    </row>
    <row r="1650" spans="1:3" x14ac:dyDescent="0.25">
      <c r="A1650" t="s">
        <v>220</v>
      </c>
      <c r="B1650">
        <v>90247</v>
      </c>
      <c r="C1650">
        <v>99</v>
      </c>
    </row>
    <row r="1651" spans="1:3" x14ac:dyDescent="0.25">
      <c r="A1651" t="s">
        <v>220</v>
      </c>
      <c r="B1651">
        <v>92866</v>
      </c>
      <c r="C1651">
        <v>21</v>
      </c>
    </row>
    <row r="1652" spans="1:3" x14ac:dyDescent="0.25">
      <c r="A1652" t="s">
        <v>220</v>
      </c>
      <c r="B1652">
        <v>91335</v>
      </c>
      <c r="C1652">
        <v>99</v>
      </c>
    </row>
    <row r="1653" spans="1:3" x14ac:dyDescent="0.25">
      <c r="A1653" t="s">
        <v>220</v>
      </c>
      <c r="B1653">
        <v>94541</v>
      </c>
      <c r="C1653">
        <v>88</v>
      </c>
    </row>
    <row r="1654" spans="1:3" x14ac:dyDescent="0.25">
      <c r="A1654" t="s">
        <v>220</v>
      </c>
      <c r="B1654">
        <v>90049</v>
      </c>
      <c r="C1654">
        <v>312</v>
      </c>
    </row>
    <row r="1655" spans="1:3" x14ac:dyDescent="0.25">
      <c r="A1655" t="s">
        <v>220</v>
      </c>
      <c r="B1655">
        <v>92501</v>
      </c>
      <c r="C1655">
        <v>38</v>
      </c>
    </row>
    <row r="1656" spans="1:3" x14ac:dyDescent="0.25">
      <c r="A1656" t="s">
        <v>220</v>
      </c>
      <c r="B1656">
        <v>93003</v>
      </c>
      <c r="C1656">
        <v>188</v>
      </c>
    </row>
    <row r="1657" spans="1:3" x14ac:dyDescent="0.25">
      <c r="A1657" t="s">
        <v>220</v>
      </c>
      <c r="B1657">
        <v>94533</v>
      </c>
      <c r="C1657">
        <v>60</v>
      </c>
    </row>
    <row r="1658" spans="1:3" x14ac:dyDescent="0.25">
      <c r="A1658" t="s">
        <v>220</v>
      </c>
      <c r="B1658">
        <v>90201</v>
      </c>
      <c r="C1658">
        <v>99</v>
      </c>
    </row>
    <row r="1659" spans="1:3" x14ac:dyDescent="0.25">
      <c r="A1659" t="s">
        <v>220</v>
      </c>
      <c r="B1659">
        <v>93906</v>
      </c>
      <c r="C1659">
        <v>103</v>
      </c>
    </row>
    <row r="1660" spans="1:3" x14ac:dyDescent="0.25">
      <c r="A1660" t="s">
        <v>220</v>
      </c>
      <c r="B1660">
        <v>90660</v>
      </c>
      <c r="C1660">
        <v>86</v>
      </c>
    </row>
    <row r="1661" spans="1:3" x14ac:dyDescent="0.25">
      <c r="A1661" t="s">
        <v>220</v>
      </c>
      <c r="B1661">
        <v>95610</v>
      </c>
      <c r="C1661">
        <v>162</v>
      </c>
    </row>
    <row r="1662" spans="1:3" x14ac:dyDescent="0.25">
      <c r="A1662" t="s">
        <v>220</v>
      </c>
      <c r="B1662">
        <v>95350</v>
      </c>
      <c r="C1662">
        <v>175</v>
      </c>
    </row>
    <row r="1663" spans="1:3" x14ac:dyDescent="0.25">
      <c r="A1663" t="s">
        <v>220</v>
      </c>
      <c r="B1663">
        <v>91101</v>
      </c>
      <c r="C1663">
        <v>54</v>
      </c>
    </row>
    <row r="1664" spans="1:3" x14ac:dyDescent="0.25">
      <c r="A1664" t="s">
        <v>220</v>
      </c>
      <c r="B1664">
        <v>91733</v>
      </c>
      <c r="C1664">
        <v>13</v>
      </c>
    </row>
    <row r="1665" spans="1:3" x14ac:dyDescent="0.25">
      <c r="A1665" t="s">
        <v>220</v>
      </c>
      <c r="B1665">
        <v>95966</v>
      </c>
      <c r="C1665">
        <v>59</v>
      </c>
    </row>
    <row r="1666" spans="1:3" x14ac:dyDescent="0.25">
      <c r="A1666" t="s">
        <v>220</v>
      </c>
      <c r="B1666">
        <v>93277</v>
      </c>
      <c r="C1666">
        <v>70</v>
      </c>
    </row>
    <row r="1667" spans="1:3" x14ac:dyDescent="0.25">
      <c r="A1667" t="s">
        <v>220</v>
      </c>
      <c r="B1667">
        <v>96160</v>
      </c>
      <c r="C1667">
        <v>37</v>
      </c>
    </row>
    <row r="1668" spans="1:3" x14ac:dyDescent="0.25">
      <c r="A1668" t="s">
        <v>220</v>
      </c>
      <c r="B1668">
        <v>92804</v>
      </c>
      <c r="C1668">
        <v>138</v>
      </c>
    </row>
    <row r="1669" spans="1:3" x14ac:dyDescent="0.25">
      <c r="A1669" t="s">
        <v>220</v>
      </c>
      <c r="B1669">
        <v>91945</v>
      </c>
      <c r="C1669">
        <v>99</v>
      </c>
    </row>
    <row r="1670" spans="1:3" x14ac:dyDescent="0.25">
      <c r="A1670" t="s">
        <v>220</v>
      </c>
      <c r="B1670">
        <v>94558</v>
      </c>
      <c r="C1670">
        <v>130</v>
      </c>
    </row>
    <row r="1671" spans="1:3" x14ac:dyDescent="0.25">
      <c r="A1671" t="s">
        <v>220</v>
      </c>
      <c r="B1671">
        <v>93108</v>
      </c>
      <c r="C1671">
        <v>52</v>
      </c>
    </row>
    <row r="1672" spans="1:3" x14ac:dyDescent="0.25">
      <c r="A1672" t="s">
        <v>220</v>
      </c>
      <c r="B1672">
        <v>95370</v>
      </c>
      <c r="C1672">
        <v>68</v>
      </c>
    </row>
    <row r="1673" spans="1:3" x14ac:dyDescent="0.25">
      <c r="A1673" t="s">
        <v>220</v>
      </c>
      <c r="B1673">
        <v>94952</v>
      </c>
      <c r="C1673">
        <v>79</v>
      </c>
    </row>
    <row r="1674" spans="1:3" x14ac:dyDescent="0.25">
      <c r="A1674" t="s">
        <v>220</v>
      </c>
      <c r="B1674">
        <v>93203</v>
      </c>
      <c r="C1674">
        <v>81</v>
      </c>
    </row>
    <row r="1675" spans="1:3" x14ac:dyDescent="0.25">
      <c r="A1675" t="s">
        <v>220</v>
      </c>
      <c r="B1675">
        <v>90302</v>
      </c>
      <c r="C1675">
        <v>99</v>
      </c>
    </row>
    <row r="1676" spans="1:3" x14ac:dyDescent="0.25">
      <c r="A1676" t="s">
        <v>220</v>
      </c>
      <c r="B1676">
        <v>92270</v>
      </c>
      <c r="C1676">
        <v>99</v>
      </c>
    </row>
    <row r="1677" spans="1:3" x14ac:dyDescent="0.25">
      <c r="A1677" t="s">
        <v>220</v>
      </c>
      <c r="B1677">
        <v>95603</v>
      </c>
      <c r="C1677">
        <v>59</v>
      </c>
    </row>
    <row r="1678" spans="1:3" x14ac:dyDescent="0.25">
      <c r="A1678" t="s">
        <v>220</v>
      </c>
      <c r="B1678">
        <v>93105</v>
      </c>
      <c r="C1678">
        <v>63</v>
      </c>
    </row>
    <row r="1679" spans="1:3" x14ac:dyDescent="0.25">
      <c r="A1679" t="s">
        <v>220</v>
      </c>
      <c r="B1679">
        <v>95032</v>
      </c>
      <c r="C1679">
        <v>59</v>
      </c>
    </row>
    <row r="1680" spans="1:3" x14ac:dyDescent="0.25">
      <c r="A1680" t="s">
        <v>220</v>
      </c>
      <c r="B1680">
        <v>90650</v>
      </c>
      <c r="C1680">
        <v>102</v>
      </c>
    </row>
    <row r="1681" spans="1:3" x14ac:dyDescent="0.25">
      <c r="A1681" t="s">
        <v>220</v>
      </c>
      <c r="B1681">
        <v>90029</v>
      </c>
      <c r="C1681">
        <v>51</v>
      </c>
    </row>
    <row r="1682" spans="1:3" x14ac:dyDescent="0.25">
      <c r="A1682" t="s">
        <v>220</v>
      </c>
      <c r="B1682">
        <v>90018</v>
      </c>
      <c r="C1682">
        <v>129</v>
      </c>
    </row>
    <row r="1683" spans="1:3" x14ac:dyDescent="0.25">
      <c r="A1683" t="s">
        <v>220</v>
      </c>
      <c r="B1683">
        <v>94609</v>
      </c>
      <c r="C1683">
        <v>60</v>
      </c>
    </row>
    <row r="1684" spans="1:3" x14ac:dyDescent="0.25">
      <c r="A1684" t="s">
        <v>220</v>
      </c>
      <c r="B1684">
        <v>92021</v>
      </c>
      <c r="C1684">
        <v>56</v>
      </c>
    </row>
    <row r="1685" spans="1:3" x14ac:dyDescent="0.25">
      <c r="A1685" t="s">
        <v>220</v>
      </c>
      <c r="B1685">
        <v>93247</v>
      </c>
      <c r="C1685">
        <v>99</v>
      </c>
    </row>
    <row r="1686" spans="1:3" x14ac:dyDescent="0.25">
      <c r="A1686" t="s">
        <v>220</v>
      </c>
      <c r="B1686">
        <v>95815</v>
      </c>
      <c r="C1686">
        <v>40</v>
      </c>
    </row>
    <row r="1687" spans="1:3" x14ac:dyDescent="0.25">
      <c r="A1687" t="s">
        <v>220</v>
      </c>
      <c r="B1687">
        <v>92501</v>
      </c>
      <c r="C1687">
        <v>51</v>
      </c>
    </row>
    <row r="1688" spans="1:3" x14ac:dyDescent="0.25">
      <c r="A1688" t="s">
        <v>220</v>
      </c>
      <c r="B1688">
        <v>92220</v>
      </c>
      <c r="C1688">
        <v>132</v>
      </c>
    </row>
    <row r="1689" spans="1:3" x14ac:dyDescent="0.25">
      <c r="A1689" t="s">
        <v>220</v>
      </c>
      <c r="B1689">
        <v>92220</v>
      </c>
      <c r="C1689">
        <v>64</v>
      </c>
    </row>
    <row r="1690" spans="1:3" x14ac:dyDescent="0.25">
      <c r="A1690" t="s">
        <v>220</v>
      </c>
      <c r="B1690">
        <v>92869</v>
      </c>
      <c r="C1690">
        <v>145</v>
      </c>
    </row>
    <row r="1691" spans="1:3" x14ac:dyDescent="0.25">
      <c r="A1691" t="s">
        <v>220</v>
      </c>
      <c r="B1691">
        <v>95608</v>
      </c>
      <c r="C1691">
        <v>99</v>
      </c>
    </row>
    <row r="1692" spans="1:3" x14ac:dyDescent="0.25">
      <c r="A1692" t="s">
        <v>220</v>
      </c>
      <c r="B1692">
        <v>93309</v>
      </c>
      <c r="C1692">
        <v>79</v>
      </c>
    </row>
    <row r="1693" spans="1:3" x14ac:dyDescent="0.25">
      <c r="A1693" t="s">
        <v>220</v>
      </c>
      <c r="B1693">
        <v>91732</v>
      </c>
      <c r="C1693">
        <v>53</v>
      </c>
    </row>
    <row r="1694" spans="1:3" x14ac:dyDescent="0.25">
      <c r="A1694" t="s">
        <v>220</v>
      </c>
      <c r="B1694">
        <v>95014</v>
      </c>
      <c r="C1694">
        <v>48</v>
      </c>
    </row>
    <row r="1695" spans="1:3" x14ac:dyDescent="0.25">
      <c r="A1695" t="s">
        <v>220</v>
      </c>
      <c r="B1695">
        <v>96122</v>
      </c>
      <c r="C1695">
        <v>66</v>
      </c>
    </row>
    <row r="1696" spans="1:3" x14ac:dyDescent="0.25">
      <c r="A1696" t="s">
        <v>220</v>
      </c>
      <c r="B1696">
        <v>90250</v>
      </c>
      <c r="C1696">
        <v>88</v>
      </c>
    </row>
    <row r="1697" spans="1:3" x14ac:dyDescent="0.25">
      <c r="A1697" t="s">
        <v>220</v>
      </c>
      <c r="B1697">
        <v>92518</v>
      </c>
      <c r="C1697">
        <v>59</v>
      </c>
    </row>
    <row r="1698" spans="1:3" x14ac:dyDescent="0.25">
      <c r="A1698" t="s">
        <v>220</v>
      </c>
      <c r="B1698">
        <v>91352</v>
      </c>
      <c r="C1698">
        <v>98</v>
      </c>
    </row>
    <row r="1699" spans="1:3" x14ac:dyDescent="0.25">
      <c r="A1699" t="s">
        <v>220</v>
      </c>
      <c r="B1699">
        <v>95822</v>
      </c>
      <c r="C1699">
        <v>121</v>
      </c>
    </row>
    <row r="1700" spans="1:3" x14ac:dyDescent="0.25">
      <c r="A1700" t="s">
        <v>220</v>
      </c>
      <c r="B1700">
        <v>91103</v>
      </c>
      <c r="C1700">
        <v>78</v>
      </c>
    </row>
    <row r="1701" spans="1:3" x14ac:dyDescent="0.25">
      <c r="A1701" t="s">
        <v>220</v>
      </c>
      <c r="B1701">
        <v>90405</v>
      </c>
      <c r="C1701">
        <v>41</v>
      </c>
    </row>
    <row r="1702" spans="1:3" x14ac:dyDescent="0.25">
      <c r="A1702" t="s">
        <v>220</v>
      </c>
      <c r="B1702">
        <v>93422</v>
      </c>
      <c r="C1702">
        <v>65</v>
      </c>
    </row>
    <row r="1703" spans="1:3" x14ac:dyDescent="0.25">
      <c r="A1703" t="s">
        <v>220</v>
      </c>
      <c r="B1703">
        <v>95117</v>
      </c>
      <c r="C1703">
        <v>76</v>
      </c>
    </row>
    <row r="1704" spans="1:3" x14ac:dyDescent="0.25">
      <c r="A1704" t="s">
        <v>220</v>
      </c>
      <c r="B1704">
        <v>96007</v>
      </c>
      <c r="C1704">
        <v>143</v>
      </c>
    </row>
    <row r="1705" spans="1:3" x14ac:dyDescent="0.25">
      <c r="A1705" t="s">
        <v>220</v>
      </c>
      <c r="B1705">
        <v>94526</v>
      </c>
      <c r="C1705">
        <v>54</v>
      </c>
    </row>
    <row r="1706" spans="1:3" x14ac:dyDescent="0.25">
      <c r="A1706" t="s">
        <v>220</v>
      </c>
      <c r="B1706">
        <v>92407</v>
      </c>
      <c r="C1706">
        <v>58</v>
      </c>
    </row>
    <row r="1707" spans="1:3" x14ac:dyDescent="0.25">
      <c r="A1707" t="s">
        <v>220</v>
      </c>
      <c r="B1707">
        <v>93436</v>
      </c>
      <c r="C1707">
        <v>120</v>
      </c>
    </row>
    <row r="1708" spans="1:3" x14ac:dyDescent="0.25">
      <c r="A1708" t="s">
        <v>220</v>
      </c>
      <c r="B1708">
        <v>90260</v>
      </c>
      <c r="C1708">
        <v>59</v>
      </c>
    </row>
    <row r="1709" spans="1:3" x14ac:dyDescent="0.25">
      <c r="A1709" t="s">
        <v>220</v>
      </c>
      <c r="B1709">
        <v>94804</v>
      </c>
      <c r="C1709">
        <v>35</v>
      </c>
    </row>
    <row r="1710" spans="1:3" x14ac:dyDescent="0.25">
      <c r="A1710" t="s">
        <v>220</v>
      </c>
      <c r="B1710">
        <v>94702</v>
      </c>
      <c r="C1710">
        <v>49</v>
      </c>
    </row>
    <row r="1711" spans="1:3" x14ac:dyDescent="0.25">
      <c r="A1711" t="s">
        <v>220</v>
      </c>
      <c r="B1711">
        <v>94601</v>
      </c>
      <c r="C1711">
        <v>59</v>
      </c>
    </row>
    <row r="1712" spans="1:3" x14ac:dyDescent="0.25">
      <c r="A1712" t="s">
        <v>220</v>
      </c>
      <c r="B1712">
        <v>92251</v>
      </c>
      <c r="C1712">
        <v>31</v>
      </c>
    </row>
    <row r="1713" spans="1:3" x14ac:dyDescent="0.25">
      <c r="A1713" t="s">
        <v>220</v>
      </c>
      <c r="B1713">
        <v>90505</v>
      </c>
      <c r="C1713">
        <v>94</v>
      </c>
    </row>
    <row r="1714" spans="1:3" x14ac:dyDescent="0.25">
      <c r="A1714" t="s">
        <v>220</v>
      </c>
      <c r="B1714">
        <v>93215</v>
      </c>
      <c r="C1714">
        <v>141</v>
      </c>
    </row>
    <row r="1715" spans="1:3" x14ac:dyDescent="0.25">
      <c r="A1715" t="s">
        <v>220</v>
      </c>
      <c r="B1715">
        <v>92804</v>
      </c>
      <c r="C1715">
        <v>69</v>
      </c>
    </row>
    <row r="1716" spans="1:3" x14ac:dyDescent="0.25">
      <c r="A1716" t="s">
        <v>220</v>
      </c>
      <c r="B1716">
        <v>92201</v>
      </c>
      <c r="C1716">
        <v>99</v>
      </c>
    </row>
    <row r="1717" spans="1:3" x14ac:dyDescent="0.25">
      <c r="A1717" t="s">
        <v>220</v>
      </c>
      <c r="B1717">
        <v>95422</v>
      </c>
      <c r="C1717">
        <v>99</v>
      </c>
    </row>
    <row r="1718" spans="1:3" x14ac:dyDescent="0.25">
      <c r="A1718" t="s">
        <v>220</v>
      </c>
      <c r="B1718">
        <v>90230</v>
      </c>
      <c r="C1718">
        <v>116</v>
      </c>
    </row>
    <row r="1719" spans="1:3" x14ac:dyDescent="0.25">
      <c r="A1719" t="s">
        <v>220</v>
      </c>
      <c r="B1719">
        <v>93010</v>
      </c>
      <c r="C1719">
        <v>99</v>
      </c>
    </row>
    <row r="1720" spans="1:3" x14ac:dyDescent="0.25">
      <c r="A1720" t="s">
        <v>220</v>
      </c>
      <c r="B1720">
        <v>90650</v>
      </c>
      <c r="C1720">
        <v>120</v>
      </c>
    </row>
    <row r="1721" spans="1:3" x14ac:dyDescent="0.25">
      <c r="A1721" t="s">
        <v>220</v>
      </c>
      <c r="B1721">
        <v>91030</v>
      </c>
      <c r="C1721">
        <v>156</v>
      </c>
    </row>
    <row r="1722" spans="1:3" x14ac:dyDescent="0.25">
      <c r="A1722" t="s">
        <v>220</v>
      </c>
      <c r="B1722">
        <v>93710</v>
      </c>
      <c r="C1722">
        <v>99</v>
      </c>
    </row>
    <row r="1723" spans="1:3" x14ac:dyDescent="0.25">
      <c r="A1723" t="s">
        <v>220</v>
      </c>
      <c r="B1723">
        <v>91740</v>
      </c>
      <c r="C1723">
        <v>96</v>
      </c>
    </row>
    <row r="1724" spans="1:3" x14ac:dyDescent="0.25">
      <c r="A1724" t="s">
        <v>220</v>
      </c>
      <c r="B1724">
        <v>90293</v>
      </c>
      <c r="C1724">
        <v>99</v>
      </c>
    </row>
    <row r="1725" spans="1:3" x14ac:dyDescent="0.25">
      <c r="A1725" t="s">
        <v>220</v>
      </c>
      <c r="B1725">
        <v>90247</v>
      </c>
      <c r="C1725">
        <v>69</v>
      </c>
    </row>
    <row r="1726" spans="1:3" x14ac:dyDescent="0.25">
      <c r="A1726" t="s">
        <v>220</v>
      </c>
      <c r="B1726">
        <v>92683</v>
      </c>
      <c r="C1726">
        <v>30</v>
      </c>
    </row>
    <row r="1727" spans="1:3" x14ac:dyDescent="0.25">
      <c r="A1727" t="s">
        <v>220</v>
      </c>
      <c r="B1727">
        <v>92284</v>
      </c>
      <c r="C1727">
        <v>58</v>
      </c>
    </row>
    <row r="1728" spans="1:3" x14ac:dyDescent="0.25">
      <c r="A1728" t="s">
        <v>220</v>
      </c>
      <c r="B1728">
        <v>93706</v>
      </c>
      <c r="C1728">
        <v>120</v>
      </c>
    </row>
    <row r="1729" spans="1:3" x14ac:dyDescent="0.25">
      <c r="A1729" t="s">
        <v>220</v>
      </c>
      <c r="B1729">
        <v>91770</v>
      </c>
      <c r="C1729">
        <v>59</v>
      </c>
    </row>
    <row r="1730" spans="1:3" x14ac:dyDescent="0.25">
      <c r="A1730" t="s">
        <v>220</v>
      </c>
      <c r="B1730">
        <v>94087</v>
      </c>
      <c r="C1730">
        <v>99</v>
      </c>
    </row>
    <row r="1731" spans="1:3" x14ac:dyDescent="0.25">
      <c r="A1731" t="s">
        <v>220</v>
      </c>
      <c r="B1731">
        <v>92503</v>
      </c>
      <c r="C1731">
        <v>146</v>
      </c>
    </row>
    <row r="1732" spans="1:3" x14ac:dyDescent="0.25">
      <c r="A1732" t="s">
        <v>220</v>
      </c>
      <c r="B1732">
        <v>90660</v>
      </c>
      <c r="C1732">
        <v>99</v>
      </c>
    </row>
    <row r="1733" spans="1:3" x14ac:dyDescent="0.25">
      <c r="A1733" t="s">
        <v>220</v>
      </c>
      <c r="B1733">
        <v>90018</v>
      </c>
      <c r="C1733">
        <v>59</v>
      </c>
    </row>
    <row r="1734" spans="1:3" x14ac:dyDescent="0.25">
      <c r="A1734" t="s">
        <v>220</v>
      </c>
      <c r="B1734">
        <v>92225</v>
      </c>
      <c r="C1734">
        <v>48</v>
      </c>
    </row>
    <row r="1735" spans="1:3" x14ac:dyDescent="0.25">
      <c r="A1735" t="s">
        <v>220</v>
      </c>
      <c r="B1735">
        <v>92656</v>
      </c>
      <c r="C1735">
        <v>24</v>
      </c>
    </row>
    <row r="1736" spans="1:3" x14ac:dyDescent="0.25">
      <c r="A1736" t="s">
        <v>220</v>
      </c>
      <c r="B1736">
        <v>91040</v>
      </c>
      <c r="C1736">
        <v>67</v>
      </c>
    </row>
    <row r="1737" spans="1:3" x14ac:dyDescent="0.25">
      <c r="A1737" t="s">
        <v>220</v>
      </c>
      <c r="B1737">
        <v>93306</v>
      </c>
      <c r="C1737">
        <v>99</v>
      </c>
    </row>
    <row r="1738" spans="1:3" x14ac:dyDescent="0.25">
      <c r="A1738" t="s">
        <v>220</v>
      </c>
      <c r="B1738">
        <v>91941</v>
      </c>
      <c r="C1738">
        <v>30</v>
      </c>
    </row>
    <row r="1739" spans="1:3" x14ac:dyDescent="0.25">
      <c r="A1739" t="s">
        <v>220</v>
      </c>
      <c r="B1739">
        <v>92562</v>
      </c>
      <c r="C1739">
        <v>145</v>
      </c>
    </row>
    <row r="1740" spans="1:3" x14ac:dyDescent="0.25">
      <c r="A1740" t="s">
        <v>220</v>
      </c>
      <c r="B1740">
        <v>90815</v>
      </c>
      <c r="C1740">
        <v>147</v>
      </c>
    </row>
    <row r="1741" spans="1:3" x14ac:dyDescent="0.25">
      <c r="A1741" t="s">
        <v>220</v>
      </c>
      <c r="B1741">
        <v>95242</v>
      </c>
      <c r="C1741">
        <v>74</v>
      </c>
    </row>
    <row r="1742" spans="1:3" x14ac:dyDescent="0.25">
      <c r="A1742" t="s">
        <v>220</v>
      </c>
      <c r="B1742">
        <v>96001</v>
      </c>
      <c r="C1742">
        <v>32</v>
      </c>
    </row>
    <row r="1743" spans="1:3" x14ac:dyDescent="0.25">
      <c r="A1743" t="s">
        <v>220</v>
      </c>
      <c r="B1743">
        <v>92545</v>
      </c>
      <c r="C1743">
        <v>178</v>
      </c>
    </row>
    <row r="1744" spans="1:3" x14ac:dyDescent="0.25">
      <c r="A1744" t="s">
        <v>220</v>
      </c>
      <c r="B1744">
        <v>94550</v>
      </c>
      <c r="C1744">
        <v>26</v>
      </c>
    </row>
    <row r="1745" spans="1:3" x14ac:dyDescent="0.25">
      <c r="A1745" t="s">
        <v>220</v>
      </c>
      <c r="B1745">
        <v>93950</v>
      </c>
      <c r="C1745">
        <v>26</v>
      </c>
    </row>
    <row r="1746" spans="1:3" x14ac:dyDescent="0.25">
      <c r="A1746" t="s">
        <v>220</v>
      </c>
      <c r="B1746">
        <v>91604</v>
      </c>
      <c r="C1746">
        <v>181</v>
      </c>
    </row>
    <row r="1747" spans="1:3" x14ac:dyDescent="0.25">
      <c r="A1747" t="s">
        <v>220</v>
      </c>
      <c r="B1747">
        <v>94530</v>
      </c>
      <c r="C1747">
        <v>45</v>
      </c>
    </row>
    <row r="1748" spans="1:3" x14ac:dyDescent="0.25">
      <c r="A1748" t="s">
        <v>220</v>
      </c>
      <c r="B1748">
        <v>91776</v>
      </c>
      <c r="C1748">
        <v>44</v>
      </c>
    </row>
    <row r="1749" spans="1:3" x14ac:dyDescent="0.25">
      <c r="A1749" t="s">
        <v>220</v>
      </c>
      <c r="B1749">
        <v>92801</v>
      </c>
      <c r="C1749">
        <v>115</v>
      </c>
    </row>
    <row r="1750" spans="1:3" x14ac:dyDescent="0.25">
      <c r="A1750" t="s">
        <v>220</v>
      </c>
      <c r="B1750">
        <v>92020</v>
      </c>
      <c r="C1750">
        <v>52</v>
      </c>
    </row>
    <row r="1751" spans="1:3" x14ac:dyDescent="0.25">
      <c r="A1751" t="s">
        <v>220</v>
      </c>
      <c r="B1751">
        <v>92821</v>
      </c>
      <c r="C1751">
        <v>38</v>
      </c>
    </row>
    <row r="1752" spans="1:3" x14ac:dyDescent="0.25">
      <c r="A1752" t="s">
        <v>220</v>
      </c>
      <c r="B1752">
        <v>94947</v>
      </c>
      <c r="C1752">
        <v>181</v>
      </c>
    </row>
    <row r="1753" spans="1:3" x14ac:dyDescent="0.25">
      <c r="A1753" t="s">
        <v>220</v>
      </c>
      <c r="B1753">
        <v>93610</v>
      </c>
      <c r="C1753">
        <v>29</v>
      </c>
    </row>
    <row r="1754" spans="1:3" x14ac:dyDescent="0.25">
      <c r="A1754" t="s">
        <v>220</v>
      </c>
      <c r="B1754">
        <v>93257</v>
      </c>
      <c r="C1754">
        <v>99</v>
      </c>
    </row>
    <row r="1755" spans="1:3" x14ac:dyDescent="0.25">
      <c r="A1755" t="s">
        <v>220</v>
      </c>
      <c r="B1755">
        <v>91745</v>
      </c>
      <c r="C1755">
        <v>185</v>
      </c>
    </row>
    <row r="1756" spans="1:3" x14ac:dyDescent="0.25">
      <c r="A1756" t="s">
        <v>220</v>
      </c>
      <c r="B1756">
        <v>92886</v>
      </c>
      <c r="C1756">
        <v>45</v>
      </c>
    </row>
    <row r="1757" spans="1:3" x14ac:dyDescent="0.25">
      <c r="A1757" t="s">
        <v>220</v>
      </c>
      <c r="B1757">
        <v>92630</v>
      </c>
      <c r="C1757">
        <v>175</v>
      </c>
    </row>
    <row r="1758" spans="1:3" x14ac:dyDescent="0.25">
      <c r="A1758" t="s">
        <v>220</v>
      </c>
      <c r="B1758">
        <v>95409</v>
      </c>
      <c r="C1758">
        <v>70</v>
      </c>
    </row>
    <row r="1759" spans="1:3" x14ac:dyDescent="0.25">
      <c r="A1759" t="s">
        <v>220</v>
      </c>
      <c r="B1759">
        <v>91711</v>
      </c>
      <c r="C1759">
        <v>59</v>
      </c>
    </row>
    <row r="1760" spans="1:3" x14ac:dyDescent="0.25">
      <c r="A1760" t="s">
        <v>220</v>
      </c>
      <c r="B1760">
        <v>94109</v>
      </c>
      <c r="C1760">
        <v>27</v>
      </c>
    </row>
    <row r="1761" spans="1:3" x14ac:dyDescent="0.25">
      <c r="A1761" t="s">
        <v>220</v>
      </c>
      <c r="B1761">
        <v>92083</v>
      </c>
      <c r="C1761">
        <v>176</v>
      </c>
    </row>
    <row r="1762" spans="1:3" x14ac:dyDescent="0.25">
      <c r="A1762" t="s">
        <v>220</v>
      </c>
      <c r="B1762">
        <v>92509</v>
      </c>
      <c r="C1762">
        <v>70</v>
      </c>
    </row>
    <row r="1763" spans="1:3" x14ac:dyDescent="0.25">
      <c r="A1763" t="s">
        <v>220</v>
      </c>
      <c r="B1763">
        <v>95823</v>
      </c>
      <c r="C1763">
        <v>99</v>
      </c>
    </row>
    <row r="1764" spans="1:3" x14ac:dyDescent="0.25">
      <c r="A1764" t="s">
        <v>220</v>
      </c>
      <c r="B1764">
        <v>90023</v>
      </c>
      <c r="C1764">
        <v>25</v>
      </c>
    </row>
    <row r="1765" spans="1:3" x14ac:dyDescent="0.25">
      <c r="A1765" t="s">
        <v>220</v>
      </c>
      <c r="B1765">
        <v>95209</v>
      </c>
      <c r="C1765">
        <v>75</v>
      </c>
    </row>
    <row r="1766" spans="1:3" x14ac:dyDescent="0.25">
      <c r="A1766" t="s">
        <v>220</v>
      </c>
      <c r="B1766">
        <v>96020</v>
      </c>
      <c r="C1766">
        <v>16</v>
      </c>
    </row>
    <row r="1767" spans="1:3" x14ac:dyDescent="0.25">
      <c r="A1767" t="s">
        <v>220</v>
      </c>
      <c r="B1767">
        <v>90250</v>
      </c>
      <c r="C1767">
        <v>105</v>
      </c>
    </row>
    <row r="1768" spans="1:3" x14ac:dyDescent="0.25">
      <c r="A1768" t="s">
        <v>220</v>
      </c>
      <c r="B1768">
        <v>92127</v>
      </c>
      <c r="C1768">
        <v>299</v>
      </c>
    </row>
    <row r="1769" spans="1:3" x14ac:dyDescent="0.25">
      <c r="A1769" t="s">
        <v>220</v>
      </c>
      <c r="B1769">
        <v>90605</v>
      </c>
      <c r="C1769">
        <v>22</v>
      </c>
    </row>
    <row r="1770" spans="1:3" x14ac:dyDescent="0.25">
      <c r="A1770" t="s">
        <v>220</v>
      </c>
      <c r="B1770">
        <v>94403</v>
      </c>
      <c r="C1770">
        <v>345</v>
      </c>
    </row>
    <row r="1771" spans="1:3" x14ac:dyDescent="0.25">
      <c r="A1771" t="s">
        <v>220</v>
      </c>
      <c r="B1771">
        <v>94541</v>
      </c>
      <c r="C1771">
        <v>97</v>
      </c>
    </row>
    <row r="1772" spans="1:3" x14ac:dyDescent="0.25">
      <c r="A1772" t="s">
        <v>220</v>
      </c>
      <c r="B1772">
        <v>94553</v>
      </c>
      <c r="C1772">
        <v>36</v>
      </c>
    </row>
    <row r="1773" spans="1:3" x14ac:dyDescent="0.25">
      <c r="A1773" t="s">
        <v>220</v>
      </c>
      <c r="B1773">
        <v>90249</v>
      </c>
      <c r="C1773">
        <v>144</v>
      </c>
    </row>
    <row r="1774" spans="1:3" x14ac:dyDescent="0.25">
      <c r="A1774" t="s">
        <v>220</v>
      </c>
      <c r="B1774">
        <v>91977</v>
      </c>
      <c r="C1774">
        <v>90</v>
      </c>
    </row>
    <row r="1775" spans="1:3" x14ac:dyDescent="0.25">
      <c r="A1775" t="s">
        <v>220</v>
      </c>
      <c r="B1775">
        <v>92801</v>
      </c>
      <c r="C1775">
        <v>72</v>
      </c>
    </row>
    <row r="1776" spans="1:3" x14ac:dyDescent="0.25">
      <c r="A1776" t="s">
        <v>220</v>
      </c>
      <c r="B1776">
        <v>91506</v>
      </c>
      <c r="C1776">
        <v>89</v>
      </c>
    </row>
    <row r="1777" spans="1:3" x14ac:dyDescent="0.25">
      <c r="A1777" t="s">
        <v>220</v>
      </c>
      <c r="B1777">
        <v>94518</v>
      </c>
      <c r="C1777">
        <v>190</v>
      </c>
    </row>
    <row r="1778" spans="1:3" x14ac:dyDescent="0.25">
      <c r="A1778" t="s">
        <v>220</v>
      </c>
      <c r="B1778">
        <v>96003</v>
      </c>
      <c r="C1778">
        <v>115</v>
      </c>
    </row>
    <row r="1779" spans="1:3" x14ac:dyDescent="0.25">
      <c r="A1779" t="s">
        <v>220</v>
      </c>
      <c r="B1779">
        <v>90032</v>
      </c>
      <c r="C1779">
        <v>99</v>
      </c>
    </row>
    <row r="1780" spans="1:3" x14ac:dyDescent="0.25">
      <c r="A1780" t="s">
        <v>220</v>
      </c>
      <c r="B1780">
        <v>94501</v>
      </c>
      <c r="C1780">
        <v>32</v>
      </c>
    </row>
    <row r="1781" spans="1:3" x14ac:dyDescent="0.25">
      <c r="A1781" t="s">
        <v>220</v>
      </c>
      <c r="B1781">
        <v>92701</v>
      </c>
      <c r="C1781">
        <v>202</v>
      </c>
    </row>
    <row r="1782" spans="1:3" x14ac:dyDescent="0.25">
      <c r="A1782" t="s">
        <v>220</v>
      </c>
      <c r="B1782">
        <v>92683</v>
      </c>
      <c r="C1782">
        <v>99</v>
      </c>
    </row>
    <row r="1783" spans="1:3" x14ac:dyDescent="0.25">
      <c r="A1783" t="s">
        <v>220</v>
      </c>
      <c r="B1783">
        <v>95948</v>
      </c>
      <c r="C1783">
        <v>82</v>
      </c>
    </row>
    <row r="1784" spans="1:3" x14ac:dyDescent="0.25">
      <c r="A1784" t="s">
        <v>220</v>
      </c>
      <c r="B1784">
        <v>92835</v>
      </c>
      <c r="C1784">
        <v>99</v>
      </c>
    </row>
    <row r="1785" spans="1:3" x14ac:dyDescent="0.25">
      <c r="A1785" t="s">
        <v>220</v>
      </c>
      <c r="B1785">
        <v>90201</v>
      </c>
      <c r="C1785">
        <v>84</v>
      </c>
    </row>
    <row r="1786" spans="1:3" x14ac:dyDescent="0.25">
      <c r="A1786" t="s">
        <v>220</v>
      </c>
      <c r="B1786">
        <v>94595</v>
      </c>
      <c r="C1786">
        <v>155</v>
      </c>
    </row>
    <row r="1787" spans="1:3" x14ac:dyDescent="0.25">
      <c r="A1787" t="s">
        <v>220</v>
      </c>
      <c r="B1787">
        <v>92373</v>
      </c>
      <c r="C1787">
        <v>243</v>
      </c>
    </row>
    <row r="1788" spans="1:3" x14ac:dyDescent="0.25">
      <c r="A1788" t="s">
        <v>220</v>
      </c>
      <c r="B1788">
        <v>93960</v>
      </c>
      <c r="C1788">
        <v>59</v>
      </c>
    </row>
    <row r="1789" spans="1:3" x14ac:dyDescent="0.25">
      <c r="A1789" t="s">
        <v>220</v>
      </c>
      <c r="B1789">
        <v>90222</v>
      </c>
      <c r="C1789">
        <v>99</v>
      </c>
    </row>
    <row r="1790" spans="1:3" x14ac:dyDescent="0.25">
      <c r="A1790" t="s">
        <v>220</v>
      </c>
      <c r="B1790">
        <v>92025</v>
      </c>
      <c r="C1790">
        <v>120</v>
      </c>
    </row>
    <row r="1791" spans="1:3" x14ac:dyDescent="0.25">
      <c r="A1791" t="s">
        <v>220</v>
      </c>
      <c r="B1791">
        <v>91405</v>
      </c>
      <c r="C1791">
        <v>133</v>
      </c>
    </row>
    <row r="1792" spans="1:3" x14ac:dyDescent="0.25">
      <c r="A1792" t="s">
        <v>220</v>
      </c>
      <c r="B1792">
        <v>95661</v>
      </c>
      <c r="C1792">
        <v>99</v>
      </c>
    </row>
    <row r="1793" spans="1:3" x14ac:dyDescent="0.25">
      <c r="A1793" t="s">
        <v>220</v>
      </c>
      <c r="B1793">
        <v>92706</v>
      </c>
      <c r="C1793">
        <v>96</v>
      </c>
    </row>
    <row r="1794" spans="1:3" x14ac:dyDescent="0.25">
      <c r="A1794" t="s">
        <v>220</v>
      </c>
      <c r="B1794">
        <v>93662</v>
      </c>
      <c r="C1794">
        <v>34</v>
      </c>
    </row>
    <row r="1795" spans="1:3" x14ac:dyDescent="0.25">
      <c r="A1795" t="s">
        <v>220</v>
      </c>
      <c r="B1795">
        <v>94705</v>
      </c>
      <c r="C1795">
        <v>31</v>
      </c>
    </row>
    <row r="1796" spans="1:3" x14ac:dyDescent="0.25">
      <c r="A1796" t="s">
        <v>220</v>
      </c>
      <c r="B1796">
        <v>95988</v>
      </c>
      <c r="C1796">
        <v>76</v>
      </c>
    </row>
    <row r="1797" spans="1:3" x14ac:dyDescent="0.25">
      <c r="A1797" t="s">
        <v>220</v>
      </c>
      <c r="B1797">
        <v>94304</v>
      </c>
      <c r="C1797">
        <v>44</v>
      </c>
    </row>
    <row r="1798" spans="1:3" x14ac:dyDescent="0.25">
      <c r="A1798" t="s">
        <v>220</v>
      </c>
      <c r="B1798">
        <v>93012</v>
      </c>
      <c r="C1798">
        <v>45</v>
      </c>
    </row>
    <row r="1799" spans="1:3" x14ac:dyDescent="0.25">
      <c r="A1799" t="s">
        <v>220</v>
      </c>
      <c r="B1799">
        <v>92505</v>
      </c>
      <c r="C1799">
        <v>75</v>
      </c>
    </row>
    <row r="1800" spans="1:3" x14ac:dyDescent="0.25">
      <c r="A1800" t="s">
        <v>220</v>
      </c>
      <c r="B1800">
        <v>94541</v>
      </c>
      <c r="C1800">
        <v>21</v>
      </c>
    </row>
    <row r="1801" spans="1:3" x14ac:dyDescent="0.25">
      <c r="A1801" t="s">
        <v>220</v>
      </c>
      <c r="B1801">
        <v>95945</v>
      </c>
      <c r="C1801">
        <v>99</v>
      </c>
    </row>
    <row r="1802" spans="1:3" x14ac:dyDescent="0.25">
      <c r="A1802" t="s">
        <v>220</v>
      </c>
      <c r="B1802">
        <v>95987</v>
      </c>
      <c r="C1802">
        <v>99</v>
      </c>
    </row>
    <row r="1803" spans="1:3" x14ac:dyDescent="0.25">
      <c r="A1803" t="s">
        <v>220</v>
      </c>
      <c r="B1803">
        <v>91204</v>
      </c>
      <c r="C1803">
        <v>48</v>
      </c>
    </row>
    <row r="1804" spans="1:3" x14ac:dyDescent="0.25">
      <c r="A1804" t="s">
        <v>220</v>
      </c>
      <c r="B1804">
        <v>92802</v>
      </c>
      <c r="C1804">
        <v>99</v>
      </c>
    </row>
    <row r="1805" spans="1:3" x14ac:dyDescent="0.25">
      <c r="A1805" t="s">
        <v>220</v>
      </c>
      <c r="B1805">
        <v>94952</v>
      </c>
      <c r="C1805">
        <v>59</v>
      </c>
    </row>
    <row r="1806" spans="1:3" x14ac:dyDescent="0.25">
      <c r="A1806" t="s">
        <v>220</v>
      </c>
      <c r="B1806">
        <v>93635</v>
      </c>
      <c r="C1806">
        <v>35</v>
      </c>
    </row>
    <row r="1807" spans="1:3" x14ac:dyDescent="0.25">
      <c r="A1807" t="s">
        <v>220</v>
      </c>
      <c r="B1807">
        <v>96101</v>
      </c>
      <c r="C1807">
        <v>71</v>
      </c>
    </row>
    <row r="1808" spans="1:3" x14ac:dyDescent="0.25">
      <c r="A1808" t="s">
        <v>220</v>
      </c>
      <c r="B1808">
        <v>95035</v>
      </c>
      <c r="C1808">
        <v>35</v>
      </c>
    </row>
    <row r="1809" spans="1:3" x14ac:dyDescent="0.25">
      <c r="A1809" t="s">
        <v>220</v>
      </c>
      <c r="B1809">
        <v>94599</v>
      </c>
      <c r="C1809">
        <v>301</v>
      </c>
    </row>
    <row r="1810" spans="1:3" x14ac:dyDescent="0.25">
      <c r="A1810" t="s">
        <v>220</v>
      </c>
      <c r="B1810">
        <v>93309</v>
      </c>
      <c r="C1810">
        <v>184</v>
      </c>
    </row>
    <row r="1811" spans="1:3" x14ac:dyDescent="0.25">
      <c r="A1811" t="s">
        <v>220</v>
      </c>
      <c r="B1811">
        <v>91762</v>
      </c>
      <c r="C1811">
        <v>59</v>
      </c>
    </row>
    <row r="1812" spans="1:3" x14ac:dyDescent="0.25">
      <c r="A1812" t="s">
        <v>220</v>
      </c>
      <c r="B1812">
        <v>94619</v>
      </c>
      <c r="C1812">
        <v>44</v>
      </c>
    </row>
    <row r="1813" spans="1:3" x14ac:dyDescent="0.25">
      <c r="A1813" t="s">
        <v>220</v>
      </c>
      <c r="B1813">
        <v>92840</v>
      </c>
      <c r="C1813">
        <v>124</v>
      </c>
    </row>
    <row r="1814" spans="1:3" x14ac:dyDescent="0.25">
      <c r="A1814" t="s">
        <v>220</v>
      </c>
      <c r="B1814">
        <v>94546</v>
      </c>
      <c r="C1814">
        <v>70</v>
      </c>
    </row>
    <row r="1815" spans="1:3" x14ac:dyDescent="0.25">
      <c r="A1815" t="s">
        <v>220</v>
      </c>
      <c r="B1815">
        <v>93308</v>
      </c>
      <c r="C1815">
        <v>140</v>
      </c>
    </row>
    <row r="1816" spans="1:3" x14ac:dyDescent="0.25">
      <c r="A1816" t="s">
        <v>221</v>
      </c>
      <c r="B1816">
        <v>81004</v>
      </c>
      <c r="C1816">
        <v>60</v>
      </c>
    </row>
    <row r="1817" spans="1:3" x14ac:dyDescent="0.25">
      <c r="A1817" t="s">
        <v>221</v>
      </c>
      <c r="B1817">
        <v>81328</v>
      </c>
      <c r="C1817">
        <v>60</v>
      </c>
    </row>
    <row r="1818" spans="1:3" x14ac:dyDescent="0.25">
      <c r="A1818" t="s">
        <v>221</v>
      </c>
      <c r="B1818">
        <v>80211</v>
      </c>
      <c r="C1818">
        <v>135</v>
      </c>
    </row>
    <row r="1819" spans="1:3" x14ac:dyDescent="0.25">
      <c r="A1819" t="s">
        <v>221</v>
      </c>
      <c r="B1819">
        <v>80010</v>
      </c>
      <c r="C1819">
        <v>110</v>
      </c>
    </row>
    <row r="1820" spans="1:3" x14ac:dyDescent="0.25">
      <c r="A1820" t="s">
        <v>221</v>
      </c>
      <c r="B1820">
        <v>80634</v>
      </c>
      <c r="C1820">
        <v>54</v>
      </c>
    </row>
    <row r="1821" spans="1:3" x14ac:dyDescent="0.25">
      <c r="A1821" t="s">
        <v>221</v>
      </c>
      <c r="B1821">
        <v>80120</v>
      </c>
      <c r="C1821">
        <v>190</v>
      </c>
    </row>
    <row r="1822" spans="1:3" x14ac:dyDescent="0.25">
      <c r="A1822" t="s">
        <v>221</v>
      </c>
      <c r="B1822">
        <v>80921</v>
      </c>
      <c r="C1822">
        <v>42</v>
      </c>
    </row>
    <row r="1823" spans="1:3" x14ac:dyDescent="0.25">
      <c r="A1823" t="s">
        <v>221</v>
      </c>
      <c r="B1823">
        <v>80634</v>
      </c>
      <c r="C1823">
        <v>53</v>
      </c>
    </row>
    <row r="1824" spans="1:3" x14ac:dyDescent="0.25">
      <c r="A1824" t="s">
        <v>221</v>
      </c>
      <c r="B1824">
        <v>81601</v>
      </c>
      <c r="C1824">
        <v>54</v>
      </c>
    </row>
    <row r="1825" spans="1:3" x14ac:dyDescent="0.25">
      <c r="A1825" t="s">
        <v>221</v>
      </c>
      <c r="B1825">
        <v>80020</v>
      </c>
      <c r="C1825">
        <v>210</v>
      </c>
    </row>
    <row r="1826" spans="1:3" x14ac:dyDescent="0.25">
      <c r="A1826" t="s">
        <v>221</v>
      </c>
      <c r="B1826">
        <v>80910</v>
      </c>
      <c r="C1826">
        <v>112</v>
      </c>
    </row>
    <row r="1827" spans="1:3" x14ac:dyDescent="0.25">
      <c r="A1827" t="s">
        <v>221</v>
      </c>
      <c r="B1827">
        <v>81004</v>
      </c>
      <c r="C1827">
        <v>141</v>
      </c>
    </row>
    <row r="1828" spans="1:3" x14ac:dyDescent="0.25">
      <c r="A1828" t="s">
        <v>221</v>
      </c>
      <c r="B1828">
        <v>80214</v>
      </c>
      <c r="C1828">
        <v>93</v>
      </c>
    </row>
    <row r="1829" spans="1:3" x14ac:dyDescent="0.25">
      <c r="A1829" t="s">
        <v>221</v>
      </c>
      <c r="B1829">
        <v>80113</v>
      </c>
      <c r="C1829">
        <v>82</v>
      </c>
    </row>
    <row r="1830" spans="1:3" x14ac:dyDescent="0.25">
      <c r="A1830" t="s">
        <v>221</v>
      </c>
      <c r="B1830">
        <v>80104</v>
      </c>
      <c r="C1830">
        <v>120</v>
      </c>
    </row>
    <row r="1831" spans="1:3" x14ac:dyDescent="0.25">
      <c r="A1831" t="s">
        <v>221</v>
      </c>
      <c r="B1831">
        <v>80224</v>
      </c>
      <c r="C1831">
        <v>108</v>
      </c>
    </row>
    <row r="1832" spans="1:3" x14ac:dyDescent="0.25">
      <c r="A1832" t="s">
        <v>221</v>
      </c>
      <c r="B1832">
        <v>80113</v>
      </c>
      <c r="C1832">
        <v>128</v>
      </c>
    </row>
    <row r="1833" spans="1:3" x14ac:dyDescent="0.25">
      <c r="A1833" t="s">
        <v>221</v>
      </c>
      <c r="B1833">
        <v>80525</v>
      </c>
      <c r="C1833">
        <v>130</v>
      </c>
    </row>
    <row r="1834" spans="1:3" x14ac:dyDescent="0.25">
      <c r="A1834" t="s">
        <v>221</v>
      </c>
      <c r="B1834">
        <v>81425</v>
      </c>
      <c r="C1834">
        <v>82</v>
      </c>
    </row>
    <row r="1835" spans="1:3" x14ac:dyDescent="0.25">
      <c r="A1835" t="s">
        <v>221</v>
      </c>
      <c r="B1835">
        <v>80026</v>
      </c>
      <c r="C1835">
        <v>70</v>
      </c>
    </row>
    <row r="1836" spans="1:3" x14ac:dyDescent="0.25">
      <c r="A1836" t="s">
        <v>221</v>
      </c>
      <c r="B1836">
        <v>81505</v>
      </c>
      <c r="C1836">
        <v>54</v>
      </c>
    </row>
    <row r="1837" spans="1:3" x14ac:dyDescent="0.25">
      <c r="A1837" t="s">
        <v>221</v>
      </c>
      <c r="B1837">
        <v>80904</v>
      </c>
      <c r="C1837">
        <v>68</v>
      </c>
    </row>
    <row r="1838" spans="1:3" x14ac:dyDescent="0.25">
      <c r="A1838" t="s">
        <v>221</v>
      </c>
      <c r="B1838">
        <v>80821</v>
      </c>
      <c r="C1838">
        <v>35</v>
      </c>
    </row>
    <row r="1839" spans="1:3" x14ac:dyDescent="0.25">
      <c r="A1839" t="s">
        <v>221</v>
      </c>
      <c r="B1839">
        <v>80634</v>
      </c>
      <c r="C1839">
        <v>107</v>
      </c>
    </row>
    <row r="1840" spans="1:3" x14ac:dyDescent="0.25">
      <c r="A1840" t="s">
        <v>221</v>
      </c>
      <c r="B1840">
        <v>81004</v>
      </c>
      <c r="C1840">
        <v>106</v>
      </c>
    </row>
    <row r="1841" spans="1:3" x14ac:dyDescent="0.25">
      <c r="A1841" t="s">
        <v>221</v>
      </c>
      <c r="B1841">
        <v>81090</v>
      </c>
      <c r="C1841">
        <v>30</v>
      </c>
    </row>
    <row r="1842" spans="1:3" x14ac:dyDescent="0.25">
      <c r="A1842" t="s">
        <v>221</v>
      </c>
      <c r="B1842">
        <v>80229</v>
      </c>
      <c r="C1842">
        <v>25</v>
      </c>
    </row>
    <row r="1843" spans="1:3" x14ac:dyDescent="0.25">
      <c r="A1843" t="s">
        <v>221</v>
      </c>
      <c r="B1843">
        <v>80214</v>
      </c>
      <c r="C1843">
        <v>103</v>
      </c>
    </row>
    <row r="1844" spans="1:3" x14ac:dyDescent="0.25">
      <c r="A1844" t="s">
        <v>221</v>
      </c>
      <c r="B1844">
        <v>81054</v>
      </c>
      <c r="C1844">
        <v>56</v>
      </c>
    </row>
    <row r="1845" spans="1:3" x14ac:dyDescent="0.25">
      <c r="A1845" t="s">
        <v>221</v>
      </c>
      <c r="B1845">
        <v>81101</v>
      </c>
      <c r="C1845">
        <v>60</v>
      </c>
    </row>
    <row r="1846" spans="1:3" x14ac:dyDescent="0.25">
      <c r="A1846" t="s">
        <v>221</v>
      </c>
      <c r="B1846">
        <v>81641</v>
      </c>
      <c r="C1846">
        <v>30</v>
      </c>
    </row>
    <row r="1847" spans="1:3" x14ac:dyDescent="0.25">
      <c r="A1847" t="s">
        <v>221</v>
      </c>
      <c r="B1847">
        <v>80134</v>
      </c>
      <c r="C1847">
        <v>96</v>
      </c>
    </row>
    <row r="1848" spans="1:3" x14ac:dyDescent="0.25">
      <c r="A1848" t="s">
        <v>221</v>
      </c>
      <c r="B1848">
        <v>80224</v>
      </c>
      <c r="C1848">
        <v>160</v>
      </c>
    </row>
    <row r="1849" spans="1:3" x14ac:dyDescent="0.25">
      <c r="A1849" t="s">
        <v>221</v>
      </c>
      <c r="B1849">
        <v>80550</v>
      </c>
      <c r="C1849">
        <v>30</v>
      </c>
    </row>
    <row r="1850" spans="1:3" x14ac:dyDescent="0.25">
      <c r="A1850" t="s">
        <v>221</v>
      </c>
      <c r="B1850">
        <v>80734</v>
      </c>
      <c r="C1850">
        <v>51</v>
      </c>
    </row>
    <row r="1851" spans="1:3" x14ac:dyDescent="0.25">
      <c r="A1851" t="s">
        <v>221</v>
      </c>
      <c r="B1851">
        <v>80033</v>
      </c>
      <c r="C1851">
        <v>168</v>
      </c>
    </row>
    <row r="1852" spans="1:3" x14ac:dyDescent="0.25">
      <c r="A1852" t="s">
        <v>221</v>
      </c>
      <c r="B1852">
        <v>80813</v>
      </c>
      <c r="C1852">
        <v>59</v>
      </c>
    </row>
    <row r="1853" spans="1:3" x14ac:dyDescent="0.25">
      <c r="A1853" t="s">
        <v>221</v>
      </c>
      <c r="B1853">
        <v>80909</v>
      </c>
      <c r="C1853">
        <v>60</v>
      </c>
    </row>
    <row r="1854" spans="1:3" x14ac:dyDescent="0.25">
      <c r="A1854" t="s">
        <v>221</v>
      </c>
      <c r="B1854">
        <v>80236</v>
      </c>
      <c r="C1854">
        <v>125</v>
      </c>
    </row>
    <row r="1855" spans="1:3" x14ac:dyDescent="0.25">
      <c r="A1855" t="s">
        <v>221</v>
      </c>
      <c r="B1855">
        <v>81212</v>
      </c>
      <c r="C1855">
        <v>80</v>
      </c>
    </row>
    <row r="1856" spans="1:3" x14ac:dyDescent="0.25">
      <c r="A1856" t="s">
        <v>221</v>
      </c>
      <c r="B1856">
        <v>80906</v>
      </c>
      <c r="C1856">
        <v>64</v>
      </c>
    </row>
    <row r="1857" spans="1:3" x14ac:dyDescent="0.25">
      <c r="A1857" t="s">
        <v>221</v>
      </c>
      <c r="B1857">
        <v>80537</v>
      </c>
      <c r="C1857">
        <v>100</v>
      </c>
    </row>
    <row r="1858" spans="1:3" x14ac:dyDescent="0.25">
      <c r="A1858" t="s">
        <v>221</v>
      </c>
      <c r="B1858">
        <v>80045</v>
      </c>
      <c r="C1858">
        <v>180</v>
      </c>
    </row>
    <row r="1859" spans="1:3" x14ac:dyDescent="0.25">
      <c r="A1859" t="s">
        <v>221</v>
      </c>
      <c r="B1859">
        <v>80014</v>
      </c>
      <c r="C1859">
        <v>58</v>
      </c>
    </row>
    <row r="1860" spans="1:3" x14ac:dyDescent="0.25">
      <c r="A1860" t="s">
        <v>221</v>
      </c>
      <c r="B1860">
        <v>80909</v>
      </c>
      <c r="C1860">
        <v>116</v>
      </c>
    </row>
    <row r="1861" spans="1:3" x14ac:dyDescent="0.25">
      <c r="A1861" t="s">
        <v>221</v>
      </c>
      <c r="B1861">
        <v>80910</v>
      </c>
      <c r="C1861">
        <v>90</v>
      </c>
    </row>
    <row r="1862" spans="1:3" x14ac:dyDescent="0.25">
      <c r="A1862" t="s">
        <v>221</v>
      </c>
      <c r="B1862">
        <v>80910</v>
      </c>
      <c r="C1862">
        <v>34</v>
      </c>
    </row>
    <row r="1863" spans="1:3" x14ac:dyDescent="0.25">
      <c r="A1863" t="s">
        <v>221</v>
      </c>
      <c r="B1863">
        <v>80525</v>
      </c>
      <c r="C1863">
        <v>138</v>
      </c>
    </row>
    <row r="1864" spans="1:3" x14ac:dyDescent="0.25">
      <c r="A1864" t="s">
        <v>221</v>
      </c>
      <c r="B1864">
        <v>80807</v>
      </c>
      <c r="C1864">
        <v>44</v>
      </c>
    </row>
    <row r="1865" spans="1:3" x14ac:dyDescent="0.25">
      <c r="A1865" t="s">
        <v>221</v>
      </c>
      <c r="B1865">
        <v>80401</v>
      </c>
      <c r="C1865">
        <v>120</v>
      </c>
    </row>
    <row r="1866" spans="1:3" x14ac:dyDescent="0.25">
      <c r="A1866" t="s">
        <v>221</v>
      </c>
      <c r="B1866">
        <v>81623</v>
      </c>
      <c r="C1866">
        <v>90</v>
      </c>
    </row>
    <row r="1867" spans="1:3" x14ac:dyDescent="0.25">
      <c r="A1867" t="s">
        <v>221</v>
      </c>
      <c r="B1867">
        <v>80904</v>
      </c>
      <c r="C1867">
        <v>97</v>
      </c>
    </row>
    <row r="1868" spans="1:3" x14ac:dyDescent="0.25">
      <c r="A1868" t="s">
        <v>221</v>
      </c>
      <c r="B1868">
        <v>80720</v>
      </c>
      <c r="C1868">
        <v>40</v>
      </c>
    </row>
    <row r="1869" spans="1:3" x14ac:dyDescent="0.25">
      <c r="A1869" t="s">
        <v>221</v>
      </c>
      <c r="B1869">
        <v>80012</v>
      </c>
      <c r="C1869">
        <v>54</v>
      </c>
    </row>
    <row r="1870" spans="1:3" x14ac:dyDescent="0.25">
      <c r="A1870" t="s">
        <v>221</v>
      </c>
      <c r="B1870">
        <v>80222</v>
      </c>
      <c r="C1870">
        <v>133</v>
      </c>
    </row>
    <row r="1871" spans="1:3" x14ac:dyDescent="0.25">
      <c r="A1871" t="s">
        <v>221</v>
      </c>
      <c r="B1871">
        <v>80228</v>
      </c>
      <c r="C1871">
        <v>45</v>
      </c>
    </row>
    <row r="1872" spans="1:3" x14ac:dyDescent="0.25">
      <c r="A1872" t="s">
        <v>221</v>
      </c>
      <c r="B1872">
        <v>80226</v>
      </c>
      <c r="C1872">
        <v>170</v>
      </c>
    </row>
    <row r="1873" spans="1:3" x14ac:dyDescent="0.25">
      <c r="A1873" t="s">
        <v>221</v>
      </c>
      <c r="B1873">
        <v>80758</v>
      </c>
      <c r="C1873">
        <v>58</v>
      </c>
    </row>
    <row r="1874" spans="1:3" x14ac:dyDescent="0.25">
      <c r="A1874" t="s">
        <v>221</v>
      </c>
      <c r="B1874">
        <v>80233</v>
      </c>
      <c r="C1874">
        <v>162</v>
      </c>
    </row>
    <row r="1875" spans="1:3" x14ac:dyDescent="0.25">
      <c r="A1875" t="s">
        <v>221</v>
      </c>
      <c r="B1875">
        <v>81418</v>
      </c>
      <c r="C1875">
        <v>79</v>
      </c>
    </row>
    <row r="1876" spans="1:3" x14ac:dyDescent="0.25">
      <c r="A1876" t="s">
        <v>221</v>
      </c>
      <c r="B1876">
        <v>80917</v>
      </c>
      <c r="C1876">
        <v>125</v>
      </c>
    </row>
    <row r="1877" spans="1:3" x14ac:dyDescent="0.25">
      <c r="A1877" t="s">
        <v>221</v>
      </c>
      <c r="B1877">
        <v>80634</v>
      </c>
      <c r="C1877">
        <v>124</v>
      </c>
    </row>
    <row r="1878" spans="1:3" x14ac:dyDescent="0.25">
      <c r="A1878" t="s">
        <v>221</v>
      </c>
      <c r="B1878">
        <v>80439</v>
      </c>
      <c r="C1878">
        <v>120</v>
      </c>
    </row>
    <row r="1879" spans="1:3" x14ac:dyDescent="0.25">
      <c r="A1879" t="s">
        <v>221</v>
      </c>
      <c r="B1879">
        <v>80501</v>
      </c>
      <c r="C1879">
        <v>110</v>
      </c>
    </row>
    <row r="1880" spans="1:3" x14ac:dyDescent="0.25">
      <c r="A1880" t="s">
        <v>221</v>
      </c>
      <c r="B1880">
        <v>80634</v>
      </c>
      <c r="C1880">
        <v>100</v>
      </c>
    </row>
    <row r="1881" spans="1:3" x14ac:dyDescent="0.25">
      <c r="A1881" t="s">
        <v>221</v>
      </c>
      <c r="B1881">
        <v>80222</v>
      </c>
      <c r="C1881">
        <v>63</v>
      </c>
    </row>
    <row r="1882" spans="1:3" x14ac:dyDescent="0.25">
      <c r="A1882" t="s">
        <v>221</v>
      </c>
      <c r="B1882">
        <v>80214</v>
      </c>
      <c r="C1882">
        <v>100</v>
      </c>
    </row>
    <row r="1883" spans="1:3" x14ac:dyDescent="0.25">
      <c r="A1883" t="s">
        <v>221</v>
      </c>
      <c r="B1883">
        <v>81004</v>
      </c>
      <c r="C1883">
        <v>64</v>
      </c>
    </row>
    <row r="1884" spans="1:3" x14ac:dyDescent="0.25">
      <c r="A1884" t="s">
        <v>221</v>
      </c>
      <c r="B1884">
        <v>81230</v>
      </c>
      <c r="C1884">
        <v>59</v>
      </c>
    </row>
    <row r="1885" spans="1:3" x14ac:dyDescent="0.25">
      <c r="A1885" t="s">
        <v>221</v>
      </c>
      <c r="B1885">
        <v>80222</v>
      </c>
      <c r="C1885">
        <v>72</v>
      </c>
    </row>
    <row r="1886" spans="1:3" x14ac:dyDescent="0.25">
      <c r="A1886" t="s">
        <v>221</v>
      </c>
      <c r="B1886">
        <v>80126</v>
      </c>
      <c r="C1886">
        <v>24</v>
      </c>
    </row>
    <row r="1887" spans="1:3" x14ac:dyDescent="0.25">
      <c r="A1887" t="s">
        <v>221</v>
      </c>
      <c r="B1887">
        <v>81321</v>
      </c>
      <c r="C1887">
        <v>101</v>
      </c>
    </row>
    <row r="1888" spans="1:3" x14ac:dyDescent="0.25">
      <c r="A1888" t="s">
        <v>221</v>
      </c>
      <c r="B1888">
        <v>80513</v>
      </c>
      <c r="C1888">
        <v>73</v>
      </c>
    </row>
    <row r="1889" spans="1:3" x14ac:dyDescent="0.25">
      <c r="A1889" t="s">
        <v>221</v>
      </c>
      <c r="B1889">
        <v>80218</v>
      </c>
      <c r="C1889">
        <v>86</v>
      </c>
    </row>
    <row r="1890" spans="1:3" x14ac:dyDescent="0.25">
      <c r="A1890" t="s">
        <v>221</v>
      </c>
      <c r="B1890">
        <v>80222</v>
      </c>
      <c r="C1890">
        <v>102</v>
      </c>
    </row>
    <row r="1891" spans="1:3" x14ac:dyDescent="0.25">
      <c r="A1891" t="s">
        <v>221</v>
      </c>
      <c r="B1891">
        <v>80503</v>
      </c>
      <c r="C1891">
        <v>48</v>
      </c>
    </row>
    <row r="1892" spans="1:3" x14ac:dyDescent="0.25">
      <c r="A1892" t="s">
        <v>221</v>
      </c>
      <c r="B1892">
        <v>80909</v>
      </c>
      <c r="C1892">
        <v>201</v>
      </c>
    </row>
    <row r="1893" spans="1:3" x14ac:dyDescent="0.25">
      <c r="A1893" t="s">
        <v>221</v>
      </c>
      <c r="B1893">
        <v>80526</v>
      </c>
      <c r="C1893">
        <v>100</v>
      </c>
    </row>
    <row r="1894" spans="1:3" x14ac:dyDescent="0.25">
      <c r="A1894" t="s">
        <v>221</v>
      </c>
      <c r="B1894">
        <v>80205</v>
      </c>
      <c r="C1894">
        <v>84</v>
      </c>
    </row>
    <row r="1895" spans="1:3" x14ac:dyDescent="0.25">
      <c r="A1895" t="s">
        <v>221</v>
      </c>
      <c r="B1895">
        <v>80601</v>
      </c>
      <c r="C1895">
        <v>108</v>
      </c>
    </row>
    <row r="1896" spans="1:3" x14ac:dyDescent="0.25">
      <c r="A1896" t="s">
        <v>221</v>
      </c>
      <c r="B1896">
        <v>80233</v>
      </c>
      <c r="C1896">
        <v>160</v>
      </c>
    </row>
    <row r="1897" spans="1:3" x14ac:dyDescent="0.25">
      <c r="A1897" t="s">
        <v>221</v>
      </c>
      <c r="B1897">
        <v>80904</v>
      </c>
      <c r="C1897">
        <v>57</v>
      </c>
    </row>
    <row r="1898" spans="1:3" x14ac:dyDescent="0.25">
      <c r="A1898" t="s">
        <v>221</v>
      </c>
      <c r="B1898">
        <v>80214</v>
      </c>
      <c r="C1898">
        <v>110</v>
      </c>
    </row>
    <row r="1899" spans="1:3" x14ac:dyDescent="0.25">
      <c r="A1899" t="s">
        <v>221</v>
      </c>
      <c r="B1899">
        <v>80033</v>
      </c>
      <c r="C1899">
        <v>76</v>
      </c>
    </row>
    <row r="1900" spans="1:3" x14ac:dyDescent="0.25">
      <c r="A1900" t="s">
        <v>221</v>
      </c>
      <c r="B1900">
        <v>80910</v>
      </c>
      <c r="C1900">
        <v>120</v>
      </c>
    </row>
    <row r="1901" spans="1:3" x14ac:dyDescent="0.25">
      <c r="A1901" t="s">
        <v>221</v>
      </c>
      <c r="B1901">
        <v>81144</v>
      </c>
      <c r="C1901">
        <v>60</v>
      </c>
    </row>
    <row r="1902" spans="1:3" x14ac:dyDescent="0.25">
      <c r="A1902" t="s">
        <v>221</v>
      </c>
      <c r="B1902">
        <v>81067</v>
      </c>
      <c r="C1902">
        <v>101</v>
      </c>
    </row>
    <row r="1903" spans="1:3" x14ac:dyDescent="0.25">
      <c r="A1903" t="s">
        <v>221</v>
      </c>
      <c r="B1903">
        <v>80907</v>
      </c>
      <c r="C1903">
        <v>80</v>
      </c>
    </row>
    <row r="1904" spans="1:3" x14ac:dyDescent="0.25">
      <c r="A1904" t="s">
        <v>221</v>
      </c>
      <c r="B1904">
        <v>80465</v>
      </c>
      <c r="C1904">
        <v>120</v>
      </c>
    </row>
    <row r="1905" spans="1:3" x14ac:dyDescent="0.25">
      <c r="A1905" t="s">
        <v>221</v>
      </c>
      <c r="B1905">
        <v>81212</v>
      </c>
      <c r="C1905">
        <v>85</v>
      </c>
    </row>
    <row r="1906" spans="1:3" x14ac:dyDescent="0.25">
      <c r="A1906" t="s">
        <v>221</v>
      </c>
      <c r="B1906">
        <v>81008</v>
      </c>
      <c r="C1906">
        <v>80</v>
      </c>
    </row>
    <row r="1907" spans="1:3" x14ac:dyDescent="0.25">
      <c r="A1907" t="s">
        <v>221</v>
      </c>
      <c r="B1907">
        <v>80919</v>
      </c>
      <c r="C1907">
        <v>110</v>
      </c>
    </row>
    <row r="1908" spans="1:3" x14ac:dyDescent="0.25">
      <c r="A1908" t="s">
        <v>221</v>
      </c>
      <c r="B1908">
        <v>80022</v>
      </c>
      <c r="C1908">
        <v>105</v>
      </c>
    </row>
    <row r="1909" spans="1:3" x14ac:dyDescent="0.25">
      <c r="A1909" t="s">
        <v>221</v>
      </c>
      <c r="B1909">
        <v>80027</v>
      </c>
      <c r="C1909">
        <v>45</v>
      </c>
    </row>
    <row r="1910" spans="1:3" x14ac:dyDescent="0.25">
      <c r="A1910" t="s">
        <v>221</v>
      </c>
      <c r="B1910">
        <v>80501</v>
      </c>
      <c r="C1910">
        <v>88</v>
      </c>
    </row>
    <row r="1911" spans="1:3" x14ac:dyDescent="0.25">
      <c r="A1911" t="s">
        <v>221</v>
      </c>
      <c r="B1911">
        <v>80226</v>
      </c>
      <c r="C1911">
        <v>110</v>
      </c>
    </row>
    <row r="1912" spans="1:3" x14ac:dyDescent="0.25">
      <c r="A1912" t="s">
        <v>221</v>
      </c>
      <c r="B1912">
        <v>80207</v>
      </c>
      <c r="C1912">
        <v>60</v>
      </c>
    </row>
    <row r="1913" spans="1:3" x14ac:dyDescent="0.25">
      <c r="A1913" t="s">
        <v>221</v>
      </c>
      <c r="B1913">
        <v>80303</v>
      </c>
      <c r="C1913">
        <v>54</v>
      </c>
    </row>
    <row r="1914" spans="1:3" x14ac:dyDescent="0.25">
      <c r="A1914" t="s">
        <v>221</v>
      </c>
      <c r="B1914">
        <v>80214</v>
      </c>
      <c r="C1914">
        <v>72</v>
      </c>
    </row>
    <row r="1915" spans="1:3" x14ac:dyDescent="0.25">
      <c r="A1915" t="s">
        <v>221</v>
      </c>
      <c r="B1915">
        <v>80021</v>
      </c>
      <c r="C1915">
        <v>60</v>
      </c>
    </row>
    <row r="1916" spans="1:3" x14ac:dyDescent="0.25">
      <c r="A1916" t="s">
        <v>221</v>
      </c>
      <c r="B1916">
        <v>80022</v>
      </c>
      <c r="C1916">
        <v>95</v>
      </c>
    </row>
    <row r="1917" spans="1:3" x14ac:dyDescent="0.25">
      <c r="A1917" t="s">
        <v>221</v>
      </c>
      <c r="B1917">
        <v>80701</v>
      </c>
      <c r="C1917">
        <v>120</v>
      </c>
    </row>
    <row r="1918" spans="1:3" x14ac:dyDescent="0.25">
      <c r="A1918" t="s">
        <v>221</v>
      </c>
      <c r="B1918">
        <v>80004</v>
      </c>
      <c r="C1918">
        <v>60</v>
      </c>
    </row>
    <row r="1919" spans="1:3" x14ac:dyDescent="0.25">
      <c r="A1919" t="s">
        <v>221</v>
      </c>
      <c r="B1919">
        <v>81506</v>
      </c>
      <c r="C1919">
        <v>89</v>
      </c>
    </row>
    <row r="1920" spans="1:3" x14ac:dyDescent="0.25">
      <c r="A1920" t="s">
        <v>221</v>
      </c>
      <c r="B1920">
        <v>80111</v>
      </c>
      <c r="C1920">
        <v>90</v>
      </c>
    </row>
    <row r="1921" spans="1:3" x14ac:dyDescent="0.25">
      <c r="A1921" t="s">
        <v>221</v>
      </c>
      <c r="B1921">
        <v>81650</v>
      </c>
      <c r="C1921">
        <v>57</v>
      </c>
    </row>
    <row r="1922" spans="1:3" x14ac:dyDescent="0.25">
      <c r="A1922" t="s">
        <v>221</v>
      </c>
      <c r="B1922">
        <v>80524</v>
      </c>
      <c r="C1922">
        <v>60</v>
      </c>
    </row>
    <row r="1923" spans="1:3" x14ac:dyDescent="0.25">
      <c r="A1923" t="s">
        <v>221</v>
      </c>
      <c r="B1923">
        <v>80014</v>
      </c>
      <c r="C1923">
        <v>166</v>
      </c>
    </row>
    <row r="1924" spans="1:3" x14ac:dyDescent="0.25">
      <c r="A1924" t="s">
        <v>221</v>
      </c>
      <c r="B1924">
        <v>80219</v>
      </c>
      <c r="C1924">
        <v>85</v>
      </c>
    </row>
    <row r="1925" spans="1:3" x14ac:dyDescent="0.25">
      <c r="A1925" t="s">
        <v>221</v>
      </c>
      <c r="B1925">
        <v>81401</v>
      </c>
      <c r="C1925">
        <v>64</v>
      </c>
    </row>
    <row r="1926" spans="1:3" x14ac:dyDescent="0.25">
      <c r="A1926" t="s">
        <v>221</v>
      </c>
      <c r="B1926">
        <v>80122</v>
      </c>
      <c r="C1926">
        <v>109</v>
      </c>
    </row>
    <row r="1927" spans="1:3" x14ac:dyDescent="0.25">
      <c r="A1927" t="s">
        <v>221</v>
      </c>
      <c r="B1927">
        <v>80214</v>
      </c>
      <c r="C1927">
        <v>70</v>
      </c>
    </row>
    <row r="1928" spans="1:3" x14ac:dyDescent="0.25">
      <c r="A1928" t="s">
        <v>221</v>
      </c>
      <c r="B1928">
        <v>80206</v>
      </c>
      <c r="C1928">
        <v>150</v>
      </c>
    </row>
    <row r="1929" spans="1:3" x14ac:dyDescent="0.25">
      <c r="A1929" t="s">
        <v>221</v>
      </c>
      <c r="B1929">
        <v>81226</v>
      </c>
      <c r="C1929">
        <v>105</v>
      </c>
    </row>
    <row r="1930" spans="1:3" x14ac:dyDescent="0.25">
      <c r="A1930" t="s">
        <v>221</v>
      </c>
      <c r="B1930">
        <v>80810</v>
      </c>
      <c r="C1930">
        <v>38</v>
      </c>
    </row>
    <row r="1931" spans="1:3" x14ac:dyDescent="0.25">
      <c r="A1931" t="s">
        <v>221</v>
      </c>
      <c r="B1931">
        <v>81301</v>
      </c>
      <c r="C1931">
        <v>40</v>
      </c>
    </row>
    <row r="1932" spans="1:3" x14ac:dyDescent="0.25">
      <c r="A1932" t="s">
        <v>221</v>
      </c>
      <c r="B1932">
        <v>81001</v>
      </c>
      <c r="C1932">
        <v>90</v>
      </c>
    </row>
    <row r="1933" spans="1:3" x14ac:dyDescent="0.25">
      <c r="A1933" t="s">
        <v>221</v>
      </c>
      <c r="B1933">
        <v>81416</v>
      </c>
      <c r="C1933">
        <v>80</v>
      </c>
    </row>
    <row r="1934" spans="1:3" x14ac:dyDescent="0.25">
      <c r="A1934" t="s">
        <v>221</v>
      </c>
      <c r="B1934">
        <v>80301</v>
      </c>
      <c r="C1934">
        <v>150</v>
      </c>
    </row>
    <row r="1935" spans="1:3" x14ac:dyDescent="0.25">
      <c r="A1935" t="s">
        <v>221</v>
      </c>
      <c r="B1935">
        <v>80012</v>
      </c>
      <c r="C1935">
        <v>120</v>
      </c>
    </row>
    <row r="1936" spans="1:3" x14ac:dyDescent="0.25">
      <c r="A1936" t="s">
        <v>221</v>
      </c>
      <c r="B1936">
        <v>80033</v>
      </c>
      <c r="C1936">
        <v>105</v>
      </c>
    </row>
    <row r="1937" spans="1:3" x14ac:dyDescent="0.25">
      <c r="A1937" t="s">
        <v>221</v>
      </c>
      <c r="B1937">
        <v>80234</v>
      </c>
      <c r="C1937">
        <v>96</v>
      </c>
    </row>
    <row r="1938" spans="1:3" x14ac:dyDescent="0.25">
      <c r="A1938" t="s">
        <v>221</v>
      </c>
      <c r="B1938">
        <v>81506</v>
      </c>
      <c r="C1938">
        <v>130</v>
      </c>
    </row>
    <row r="1939" spans="1:3" x14ac:dyDescent="0.25">
      <c r="A1939" t="s">
        <v>221</v>
      </c>
      <c r="B1939">
        <v>80211</v>
      </c>
      <c r="C1939">
        <v>42</v>
      </c>
    </row>
    <row r="1940" spans="1:3" x14ac:dyDescent="0.25">
      <c r="A1940" t="s">
        <v>221</v>
      </c>
      <c r="B1940">
        <v>80910</v>
      </c>
      <c r="C1940">
        <v>81</v>
      </c>
    </row>
    <row r="1941" spans="1:3" x14ac:dyDescent="0.25">
      <c r="A1941" t="s">
        <v>221</v>
      </c>
      <c r="B1941">
        <v>80723</v>
      </c>
      <c r="C1941">
        <v>125</v>
      </c>
    </row>
    <row r="1942" spans="1:3" x14ac:dyDescent="0.25">
      <c r="A1942" t="s">
        <v>221</v>
      </c>
      <c r="B1942">
        <v>80229</v>
      </c>
      <c r="C1942">
        <v>101</v>
      </c>
    </row>
    <row r="1943" spans="1:3" x14ac:dyDescent="0.25">
      <c r="A1943" t="s">
        <v>221</v>
      </c>
      <c r="B1943">
        <v>81144</v>
      </c>
      <c r="C1943">
        <v>60</v>
      </c>
    </row>
    <row r="1944" spans="1:3" x14ac:dyDescent="0.25">
      <c r="A1944" t="s">
        <v>221</v>
      </c>
      <c r="B1944">
        <v>81001</v>
      </c>
      <c r="C1944">
        <v>180</v>
      </c>
    </row>
    <row r="1945" spans="1:3" x14ac:dyDescent="0.25">
      <c r="A1945" t="s">
        <v>221</v>
      </c>
      <c r="B1945">
        <v>80219</v>
      </c>
      <c r="C1945">
        <v>73</v>
      </c>
    </row>
    <row r="1946" spans="1:3" x14ac:dyDescent="0.25">
      <c r="A1946" t="s">
        <v>221</v>
      </c>
      <c r="B1946">
        <v>80224</v>
      </c>
      <c r="C1946">
        <v>118</v>
      </c>
    </row>
    <row r="1947" spans="1:3" x14ac:dyDescent="0.25">
      <c r="A1947" t="s">
        <v>221</v>
      </c>
      <c r="B1947">
        <v>81631</v>
      </c>
      <c r="C1947">
        <v>44</v>
      </c>
    </row>
    <row r="1948" spans="1:3" x14ac:dyDescent="0.25">
      <c r="A1948" t="s">
        <v>221</v>
      </c>
      <c r="B1948">
        <v>81428</v>
      </c>
      <c r="C1948">
        <v>60</v>
      </c>
    </row>
    <row r="1949" spans="1:3" x14ac:dyDescent="0.25">
      <c r="A1949" t="s">
        <v>221</v>
      </c>
      <c r="B1949">
        <v>80910</v>
      </c>
      <c r="C1949">
        <v>121</v>
      </c>
    </row>
    <row r="1950" spans="1:3" x14ac:dyDescent="0.25">
      <c r="A1950" t="s">
        <v>221</v>
      </c>
      <c r="B1950">
        <v>80014</v>
      </c>
      <c r="C1950">
        <v>218</v>
      </c>
    </row>
    <row r="1951" spans="1:3" x14ac:dyDescent="0.25">
      <c r="A1951" t="s">
        <v>221</v>
      </c>
      <c r="B1951">
        <v>81140</v>
      </c>
      <c r="C1951">
        <v>60</v>
      </c>
    </row>
    <row r="1952" spans="1:3" x14ac:dyDescent="0.25">
      <c r="A1952" t="s">
        <v>221</v>
      </c>
      <c r="B1952">
        <v>80113</v>
      </c>
      <c r="C1952">
        <v>81</v>
      </c>
    </row>
    <row r="1953" spans="1:3" x14ac:dyDescent="0.25">
      <c r="A1953" t="s">
        <v>221</v>
      </c>
      <c r="B1953">
        <v>81212</v>
      </c>
      <c r="C1953">
        <v>68</v>
      </c>
    </row>
    <row r="1954" spans="1:3" x14ac:dyDescent="0.25">
      <c r="A1954" t="s">
        <v>221</v>
      </c>
      <c r="B1954">
        <v>81212</v>
      </c>
      <c r="C1954">
        <v>60</v>
      </c>
    </row>
    <row r="1955" spans="1:3" x14ac:dyDescent="0.25">
      <c r="A1955" t="s">
        <v>221</v>
      </c>
      <c r="B1955">
        <v>81650</v>
      </c>
      <c r="C1955">
        <v>89</v>
      </c>
    </row>
    <row r="1956" spans="1:3" x14ac:dyDescent="0.25">
      <c r="A1956" t="s">
        <v>221</v>
      </c>
      <c r="B1956">
        <v>80631</v>
      </c>
      <c r="C1956">
        <v>170</v>
      </c>
    </row>
    <row r="1957" spans="1:3" x14ac:dyDescent="0.25">
      <c r="A1957" t="s">
        <v>221</v>
      </c>
      <c r="B1957">
        <v>80222</v>
      </c>
      <c r="C1957">
        <v>135</v>
      </c>
    </row>
    <row r="1958" spans="1:3" x14ac:dyDescent="0.25">
      <c r="A1958" t="s">
        <v>221</v>
      </c>
      <c r="B1958">
        <v>80501</v>
      </c>
      <c r="C1958">
        <v>187</v>
      </c>
    </row>
    <row r="1959" spans="1:3" x14ac:dyDescent="0.25">
      <c r="A1959" t="s">
        <v>221</v>
      </c>
      <c r="B1959">
        <v>80127</v>
      </c>
      <c r="C1959">
        <v>36</v>
      </c>
    </row>
    <row r="1960" spans="1:3" x14ac:dyDescent="0.25">
      <c r="A1960" t="s">
        <v>221</v>
      </c>
      <c r="B1960">
        <v>81147</v>
      </c>
      <c r="C1960">
        <v>60</v>
      </c>
    </row>
    <row r="1961" spans="1:3" x14ac:dyDescent="0.25">
      <c r="A1961" t="s">
        <v>221</v>
      </c>
      <c r="B1961">
        <v>81212</v>
      </c>
      <c r="C1961">
        <v>60</v>
      </c>
    </row>
    <row r="1962" spans="1:3" x14ac:dyDescent="0.25">
      <c r="A1962" t="s">
        <v>221</v>
      </c>
      <c r="B1962">
        <v>80138</v>
      </c>
      <c r="C1962">
        <v>154</v>
      </c>
    </row>
    <row r="1963" spans="1:3" x14ac:dyDescent="0.25">
      <c r="A1963" t="s">
        <v>221</v>
      </c>
      <c r="B1963">
        <v>81101</v>
      </c>
      <c r="C1963">
        <v>70</v>
      </c>
    </row>
    <row r="1964" spans="1:3" x14ac:dyDescent="0.25">
      <c r="A1964" t="s">
        <v>221</v>
      </c>
      <c r="B1964">
        <v>81132</v>
      </c>
      <c r="C1964">
        <v>60</v>
      </c>
    </row>
    <row r="1965" spans="1:3" x14ac:dyDescent="0.25">
      <c r="A1965" t="s">
        <v>221</v>
      </c>
      <c r="B1965">
        <v>81506</v>
      </c>
      <c r="C1965">
        <v>88</v>
      </c>
    </row>
    <row r="1966" spans="1:3" x14ac:dyDescent="0.25">
      <c r="A1966" t="s">
        <v>221</v>
      </c>
      <c r="B1966">
        <v>80537</v>
      </c>
      <c r="C1966">
        <v>104</v>
      </c>
    </row>
    <row r="1967" spans="1:3" x14ac:dyDescent="0.25">
      <c r="A1967" t="s">
        <v>221</v>
      </c>
      <c r="B1967">
        <v>80121</v>
      </c>
      <c r="C1967">
        <v>25</v>
      </c>
    </row>
    <row r="1968" spans="1:3" x14ac:dyDescent="0.25">
      <c r="A1968" t="s">
        <v>221</v>
      </c>
      <c r="B1968">
        <v>80123</v>
      </c>
      <c r="C1968">
        <v>35</v>
      </c>
    </row>
    <row r="1969" spans="1:3" x14ac:dyDescent="0.25">
      <c r="A1969" t="s">
        <v>221</v>
      </c>
      <c r="B1969">
        <v>81089</v>
      </c>
      <c r="C1969">
        <v>120</v>
      </c>
    </row>
    <row r="1970" spans="1:3" x14ac:dyDescent="0.25">
      <c r="A1970" t="s">
        <v>221</v>
      </c>
      <c r="B1970">
        <v>80214</v>
      </c>
      <c r="C1970">
        <v>140</v>
      </c>
    </row>
    <row r="1971" spans="1:3" x14ac:dyDescent="0.25">
      <c r="A1971" t="s">
        <v>221</v>
      </c>
      <c r="B1971">
        <v>80227</v>
      </c>
      <c r="C1971">
        <v>108</v>
      </c>
    </row>
    <row r="1972" spans="1:3" x14ac:dyDescent="0.25">
      <c r="A1972" t="s">
        <v>221</v>
      </c>
      <c r="B1972">
        <v>81501</v>
      </c>
      <c r="C1972">
        <v>70</v>
      </c>
    </row>
    <row r="1973" spans="1:3" x14ac:dyDescent="0.25">
      <c r="A1973" t="s">
        <v>221</v>
      </c>
      <c r="B1973">
        <v>81301</v>
      </c>
      <c r="C1973">
        <v>133</v>
      </c>
    </row>
    <row r="1974" spans="1:3" x14ac:dyDescent="0.25">
      <c r="A1974" t="s">
        <v>221</v>
      </c>
      <c r="B1974">
        <v>80537</v>
      </c>
      <c r="C1974">
        <v>60</v>
      </c>
    </row>
    <row r="1975" spans="1:3" x14ac:dyDescent="0.25">
      <c r="A1975" t="s">
        <v>221</v>
      </c>
      <c r="B1975">
        <v>80503</v>
      </c>
      <c r="C1975">
        <v>76</v>
      </c>
    </row>
    <row r="1976" spans="1:3" x14ac:dyDescent="0.25">
      <c r="A1976" t="s">
        <v>221</v>
      </c>
      <c r="B1976">
        <v>80487</v>
      </c>
      <c r="C1976">
        <v>66</v>
      </c>
    </row>
    <row r="1977" spans="1:3" x14ac:dyDescent="0.25">
      <c r="A1977" t="s">
        <v>221</v>
      </c>
      <c r="B1977">
        <v>80030</v>
      </c>
      <c r="C1977">
        <v>100</v>
      </c>
    </row>
    <row r="1978" spans="1:3" x14ac:dyDescent="0.25">
      <c r="A1978" t="s">
        <v>221</v>
      </c>
      <c r="B1978">
        <v>80526</v>
      </c>
      <c r="C1978">
        <v>90</v>
      </c>
    </row>
    <row r="1979" spans="1:3" x14ac:dyDescent="0.25">
      <c r="A1979" t="s">
        <v>221</v>
      </c>
      <c r="B1979">
        <v>80723</v>
      </c>
      <c r="C1979">
        <v>78</v>
      </c>
    </row>
    <row r="1980" spans="1:3" x14ac:dyDescent="0.25">
      <c r="A1980" t="s">
        <v>221</v>
      </c>
      <c r="B1980">
        <v>80010</v>
      </c>
      <c r="C1980">
        <v>108</v>
      </c>
    </row>
    <row r="1981" spans="1:3" x14ac:dyDescent="0.25">
      <c r="A1981" t="s">
        <v>221</v>
      </c>
      <c r="B1981">
        <v>80214</v>
      </c>
      <c r="C1981">
        <v>130</v>
      </c>
    </row>
    <row r="1982" spans="1:3" x14ac:dyDescent="0.25">
      <c r="A1982" t="s">
        <v>221</v>
      </c>
      <c r="B1982">
        <v>81052</v>
      </c>
      <c r="C1982">
        <v>60</v>
      </c>
    </row>
    <row r="1983" spans="1:3" x14ac:dyDescent="0.25">
      <c r="A1983" t="s">
        <v>221</v>
      </c>
      <c r="B1983">
        <v>80236</v>
      </c>
      <c r="C1983">
        <v>143</v>
      </c>
    </row>
    <row r="1984" spans="1:3" x14ac:dyDescent="0.25">
      <c r="A1984" t="s">
        <v>221</v>
      </c>
      <c r="B1984">
        <v>81526</v>
      </c>
      <c r="C1984">
        <v>88</v>
      </c>
    </row>
    <row r="1985" spans="1:3" x14ac:dyDescent="0.25">
      <c r="A1985" t="s">
        <v>221</v>
      </c>
      <c r="B1985">
        <v>80924</v>
      </c>
      <c r="C1985">
        <v>80</v>
      </c>
    </row>
    <row r="1986" spans="1:3" x14ac:dyDescent="0.25">
      <c r="A1986" t="s">
        <v>221</v>
      </c>
      <c r="B1986">
        <v>80737</v>
      </c>
      <c r="C1986">
        <v>32</v>
      </c>
    </row>
    <row r="1987" spans="1:3" x14ac:dyDescent="0.25">
      <c r="A1987" t="s">
        <v>221</v>
      </c>
      <c r="B1987">
        <v>80004</v>
      </c>
      <c r="C1987">
        <v>120</v>
      </c>
    </row>
    <row r="1988" spans="1:3" x14ac:dyDescent="0.25">
      <c r="A1988" t="s">
        <v>221</v>
      </c>
      <c r="B1988">
        <v>80835</v>
      </c>
      <c r="C1988">
        <v>30</v>
      </c>
    </row>
    <row r="1989" spans="1:3" x14ac:dyDescent="0.25">
      <c r="A1989" t="s">
        <v>221</v>
      </c>
      <c r="B1989">
        <v>80907</v>
      </c>
      <c r="C1989">
        <v>91</v>
      </c>
    </row>
    <row r="1990" spans="1:3" x14ac:dyDescent="0.25">
      <c r="A1990" t="s">
        <v>221</v>
      </c>
      <c r="B1990">
        <v>80003</v>
      </c>
      <c r="C1990">
        <v>54</v>
      </c>
    </row>
    <row r="1991" spans="1:3" x14ac:dyDescent="0.25">
      <c r="A1991" t="s">
        <v>221</v>
      </c>
      <c r="B1991">
        <v>81001</v>
      </c>
      <c r="C1991">
        <v>120</v>
      </c>
    </row>
    <row r="1992" spans="1:3" x14ac:dyDescent="0.25">
      <c r="A1992" t="s">
        <v>221</v>
      </c>
      <c r="B1992">
        <v>81625</v>
      </c>
      <c r="C1992">
        <v>58</v>
      </c>
    </row>
    <row r="1993" spans="1:3" x14ac:dyDescent="0.25">
      <c r="A1993" t="s">
        <v>221</v>
      </c>
      <c r="B1993">
        <v>80905</v>
      </c>
      <c r="C1993">
        <v>83</v>
      </c>
    </row>
    <row r="1994" spans="1:3" x14ac:dyDescent="0.25">
      <c r="A1994" t="s">
        <v>221</v>
      </c>
      <c r="B1994">
        <v>80120</v>
      </c>
      <c r="C1994">
        <v>120</v>
      </c>
    </row>
    <row r="1995" spans="1:3" x14ac:dyDescent="0.25">
      <c r="A1995" t="s">
        <v>221</v>
      </c>
      <c r="B1995">
        <v>80517</v>
      </c>
      <c r="C1995">
        <v>52</v>
      </c>
    </row>
    <row r="1996" spans="1:3" x14ac:dyDescent="0.25">
      <c r="A1996" t="s">
        <v>221</v>
      </c>
      <c r="B1996">
        <v>81005</v>
      </c>
      <c r="C1996">
        <v>187</v>
      </c>
    </row>
    <row r="1997" spans="1:3" x14ac:dyDescent="0.25">
      <c r="A1997" t="s">
        <v>221</v>
      </c>
      <c r="B1997">
        <v>80304</v>
      </c>
      <c r="C1997">
        <v>162</v>
      </c>
    </row>
    <row r="1998" spans="1:3" x14ac:dyDescent="0.25">
      <c r="A1998" t="s">
        <v>221</v>
      </c>
      <c r="B1998">
        <v>80601</v>
      </c>
      <c r="C1998">
        <v>109</v>
      </c>
    </row>
    <row r="1999" spans="1:3" x14ac:dyDescent="0.25">
      <c r="A1999" t="s">
        <v>221</v>
      </c>
      <c r="B1999">
        <v>80759</v>
      </c>
      <c r="C1999">
        <v>32</v>
      </c>
    </row>
    <row r="2000" spans="1:3" x14ac:dyDescent="0.25">
      <c r="A2000" t="s">
        <v>221</v>
      </c>
      <c r="B2000">
        <v>80204</v>
      </c>
      <c r="C2000">
        <v>42</v>
      </c>
    </row>
    <row r="2001" spans="1:3" x14ac:dyDescent="0.25">
      <c r="A2001" t="s">
        <v>221</v>
      </c>
      <c r="B2001">
        <v>80631</v>
      </c>
      <c r="C2001">
        <v>116</v>
      </c>
    </row>
    <row r="2002" spans="1:3" x14ac:dyDescent="0.25">
      <c r="A2002" t="s">
        <v>221</v>
      </c>
      <c r="B2002">
        <v>81073</v>
      </c>
      <c r="C2002">
        <v>56</v>
      </c>
    </row>
    <row r="2003" spans="1:3" x14ac:dyDescent="0.25">
      <c r="A2003" t="s">
        <v>221</v>
      </c>
      <c r="B2003">
        <v>80129</v>
      </c>
      <c r="C2003">
        <v>44</v>
      </c>
    </row>
    <row r="2004" spans="1:3" x14ac:dyDescent="0.25">
      <c r="A2004" t="s">
        <v>221</v>
      </c>
      <c r="B2004">
        <v>80230</v>
      </c>
      <c r="C2004">
        <v>96</v>
      </c>
    </row>
    <row r="2005" spans="1:3" x14ac:dyDescent="0.25">
      <c r="A2005" t="s">
        <v>221</v>
      </c>
      <c r="B2005">
        <v>80226</v>
      </c>
      <c r="C2005">
        <v>90</v>
      </c>
    </row>
    <row r="2006" spans="1:3" x14ac:dyDescent="0.25">
      <c r="A2006" t="s">
        <v>221</v>
      </c>
      <c r="B2006">
        <v>80030</v>
      </c>
      <c r="C2006">
        <v>120</v>
      </c>
    </row>
    <row r="2007" spans="1:3" x14ac:dyDescent="0.25">
      <c r="A2007" t="s">
        <v>221</v>
      </c>
      <c r="B2007">
        <v>80906</v>
      </c>
      <c r="C2007">
        <v>159</v>
      </c>
    </row>
    <row r="2008" spans="1:3" x14ac:dyDescent="0.25">
      <c r="A2008" t="s">
        <v>221</v>
      </c>
      <c r="B2008">
        <v>80751</v>
      </c>
      <c r="C2008">
        <v>84</v>
      </c>
    </row>
    <row r="2009" spans="1:3" x14ac:dyDescent="0.25">
      <c r="A2009" t="s">
        <v>221</v>
      </c>
      <c r="B2009">
        <v>80231</v>
      </c>
      <c r="C2009">
        <v>45</v>
      </c>
    </row>
    <row r="2010" spans="1:3" x14ac:dyDescent="0.25">
      <c r="A2010" t="s">
        <v>221</v>
      </c>
      <c r="B2010">
        <v>81039</v>
      </c>
      <c r="C2010">
        <v>45</v>
      </c>
    </row>
    <row r="2011" spans="1:3" x14ac:dyDescent="0.25">
      <c r="A2011" t="s">
        <v>221</v>
      </c>
      <c r="B2011">
        <v>80303</v>
      </c>
      <c r="C2011">
        <v>140</v>
      </c>
    </row>
    <row r="2012" spans="1:3" x14ac:dyDescent="0.25">
      <c r="A2012" t="s">
        <v>221</v>
      </c>
      <c r="B2012">
        <v>80550</v>
      </c>
      <c r="C2012">
        <v>104</v>
      </c>
    </row>
    <row r="2013" spans="1:3" x14ac:dyDescent="0.25">
      <c r="A2013" t="s">
        <v>221</v>
      </c>
      <c r="B2013">
        <v>80206</v>
      </c>
      <c r="C2013">
        <v>201</v>
      </c>
    </row>
    <row r="2014" spans="1:3" x14ac:dyDescent="0.25">
      <c r="A2014" t="s">
        <v>221</v>
      </c>
      <c r="B2014">
        <v>80538</v>
      </c>
      <c r="C2014">
        <v>134</v>
      </c>
    </row>
    <row r="2015" spans="1:3" x14ac:dyDescent="0.25">
      <c r="A2015" t="s">
        <v>221</v>
      </c>
      <c r="B2015">
        <v>80215</v>
      </c>
      <c r="C2015">
        <v>57</v>
      </c>
    </row>
    <row r="2016" spans="1:3" x14ac:dyDescent="0.25">
      <c r="A2016" t="s">
        <v>221</v>
      </c>
      <c r="B2016">
        <v>81047</v>
      </c>
      <c r="C2016">
        <v>45</v>
      </c>
    </row>
    <row r="2017" spans="1:3" x14ac:dyDescent="0.25">
      <c r="A2017" t="s">
        <v>221</v>
      </c>
      <c r="B2017">
        <v>80241</v>
      </c>
      <c r="C2017">
        <v>242</v>
      </c>
    </row>
    <row r="2018" spans="1:3" x14ac:dyDescent="0.25">
      <c r="A2018" t="s">
        <v>221</v>
      </c>
      <c r="B2018">
        <v>80524</v>
      </c>
      <c r="C2018">
        <v>83</v>
      </c>
    </row>
    <row r="2019" spans="1:3" x14ac:dyDescent="0.25">
      <c r="A2019" t="s">
        <v>221</v>
      </c>
      <c r="B2019">
        <v>80528</v>
      </c>
      <c r="C2019">
        <v>70</v>
      </c>
    </row>
    <row r="2020" spans="1:3" x14ac:dyDescent="0.25">
      <c r="A2020" t="s">
        <v>221</v>
      </c>
      <c r="B2020">
        <v>80904</v>
      </c>
      <c r="C2020">
        <v>45</v>
      </c>
    </row>
    <row r="2021" spans="1:3" x14ac:dyDescent="0.25">
      <c r="A2021" t="s">
        <v>221</v>
      </c>
      <c r="B2021">
        <v>80015</v>
      </c>
      <c r="C2021">
        <v>135</v>
      </c>
    </row>
    <row r="2022" spans="1:3" x14ac:dyDescent="0.25">
      <c r="A2022" t="s">
        <v>221</v>
      </c>
      <c r="B2022">
        <v>80222</v>
      </c>
      <c r="C2022">
        <v>33</v>
      </c>
    </row>
    <row r="2023" spans="1:3" x14ac:dyDescent="0.25">
      <c r="A2023" t="s">
        <v>221</v>
      </c>
      <c r="B2023">
        <v>80134</v>
      </c>
      <c r="C2023">
        <v>120</v>
      </c>
    </row>
    <row r="2024" spans="1:3" x14ac:dyDescent="0.25">
      <c r="A2024" t="s">
        <v>221</v>
      </c>
      <c r="B2024">
        <v>81201</v>
      </c>
      <c r="C2024">
        <v>112</v>
      </c>
    </row>
    <row r="2025" spans="1:3" x14ac:dyDescent="0.25">
      <c r="A2025" t="s">
        <v>221</v>
      </c>
      <c r="B2025">
        <v>80525</v>
      </c>
      <c r="C2025">
        <v>64</v>
      </c>
    </row>
    <row r="2026" spans="1:3" x14ac:dyDescent="0.25">
      <c r="A2026" t="s">
        <v>221</v>
      </c>
      <c r="B2026">
        <v>80121</v>
      </c>
      <c r="C2026">
        <v>133</v>
      </c>
    </row>
    <row r="2027" spans="1:3" x14ac:dyDescent="0.25">
      <c r="A2027" t="s">
        <v>221</v>
      </c>
      <c r="B2027">
        <v>81501</v>
      </c>
      <c r="C2027">
        <v>96</v>
      </c>
    </row>
    <row r="2028" spans="1:3" x14ac:dyDescent="0.25">
      <c r="A2028" t="s">
        <v>221</v>
      </c>
      <c r="B2028">
        <v>81004</v>
      </c>
      <c r="C2028">
        <v>146</v>
      </c>
    </row>
    <row r="2029" spans="1:3" x14ac:dyDescent="0.25">
      <c r="A2029" t="s">
        <v>221</v>
      </c>
      <c r="B2029">
        <v>80045</v>
      </c>
      <c r="C2029">
        <v>92</v>
      </c>
    </row>
    <row r="2030" spans="1:3" x14ac:dyDescent="0.25">
      <c r="A2030" t="s">
        <v>221</v>
      </c>
      <c r="B2030">
        <v>80011</v>
      </c>
      <c r="C2030">
        <v>88</v>
      </c>
    </row>
    <row r="2031" spans="1:3" x14ac:dyDescent="0.25">
      <c r="A2031" t="s">
        <v>221</v>
      </c>
      <c r="B2031">
        <v>81401</v>
      </c>
      <c r="C2031">
        <v>101</v>
      </c>
    </row>
    <row r="2032" spans="1:3" x14ac:dyDescent="0.25">
      <c r="A2032" t="s">
        <v>221</v>
      </c>
      <c r="B2032">
        <v>80030</v>
      </c>
      <c r="C2032">
        <v>103</v>
      </c>
    </row>
    <row r="2033" spans="1:3" x14ac:dyDescent="0.25">
      <c r="A2033" t="s">
        <v>221</v>
      </c>
      <c r="B2033">
        <v>80108</v>
      </c>
      <c r="C2033">
        <v>91</v>
      </c>
    </row>
    <row r="2034" spans="1:3" x14ac:dyDescent="0.25">
      <c r="A2034" t="s">
        <v>221</v>
      </c>
      <c r="B2034">
        <v>80524</v>
      </c>
      <c r="C2034">
        <v>96</v>
      </c>
    </row>
    <row r="2035" spans="1:3" x14ac:dyDescent="0.25">
      <c r="A2035" t="s">
        <v>221</v>
      </c>
      <c r="B2035">
        <v>80751</v>
      </c>
      <c r="C2035">
        <v>63</v>
      </c>
    </row>
    <row r="2036" spans="1:3" x14ac:dyDescent="0.25">
      <c r="A2036" t="s">
        <v>221</v>
      </c>
      <c r="B2036">
        <v>80222</v>
      </c>
      <c r="C2036">
        <v>61</v>
      </c>
    </row>
    <row r="2037" spans="1:3" x14ac:dyDescent="0.25">
      <c r="A2037" t="s">
        <v>221</v>
      </c>
      <c r="B2037">
        <v>80907</v>
      </c>
      <c r="C2037">
        <v>80</v>
      </c>
    </row>
    <row r="2038" spans="1:3" x14ac:dyDescent="0.25">
      <c r="A2038" t="s">
        <v>221</v>
      </c>
      <c r="B2038">
        <v>80863</v>
      </c>
      <c r="C2038">
        <v>80</v>
      </c>
    </row>
    <row r="2039" spans="1:3" x14ac:dyDescent="0.25">
      <c r="A2039" t="s">
        <v>221</v>
      </c>
      <c r="B2039">
        <v>80203</v>
      </c>
      <c r="C2039">
        <v>79</v>
      </c>
    </row>
    <row r="2040" spans="1:3" x14ac:dyDescent="0.25">
      <c r="A2040" t="s">
        <v>221</v>
      </c>
      <c r="B2040">
        <v>80904</v>
      </c>
      <c r="C2040">
        <v>45</v>
      </c>
    </row>
    <row r="2041" spans="1:3" x14ac:dyDescent="0.25">
      <c r="A2041" t="s">
        <v>221</v>
      </c>
      <c r="B2041">
        <v>81082</v>
      </c>
      <c r="C2041">
        <v>119</v>
      </c>
    </row>
    <row r="2042" spans="1:3" x14ac:dyDescent="0.25">
      <c r="A2042" t="s">
        <v>221</v>
      </c>
      <c r="B2042">
        <v>81063</v>
      </c>
      <c r="C2042">
        <v>37</v>
      </c>
    </row>
    <row r="2043" spans="1:3" x14ac:dyDescent="0.25">
      <c r="A2043" t="s">
        <v>222</v>
      </c>
      <c r="B2043">
        <v>6795</v>
      </c>
      <c r="C2043">
        <v>46</v>
      </c>
    </row>
    <row r="2044" spans="1:3" x14ac:dyDescent="0.25">
      <c r="A2044" t="s">
        <v>222</v>
      </c>
      <c r="B2044">
        <v>6514</v>
      </c>
      <c r="C2044">
        <v>153</v>
      </c>
    </row>
    <row r="2045" spans="1:3" x14ac:dyDescent="0.25">
      <c r="A2045" t="s">
        <v>222</v>
      </c>
      <c r="B2045">
        <v>6840</v>
      </c>
      <c r="C2045">
        <v>76</v>
      </c>
    </row>
    <row r="2046" spans="1:3" x14ac:dyDescent="0.25">
      <c r="A2046" t="s">
        <v>222</v>
      </c>
      <c r="B2046">
        <v>6106</v>
      </c>
      <c r="C2046">
        <v>150</v>
      </c>
    </row>
    <row r="2047" spans="1:3" x14ac:dyDescent="0.25">
      <c r="A2047" t="s">
        <v>222</v>
      </c>
      <c r="B2047">
        <v>6710</v>
      </c>
      <c r="C2047">
        <v>43</v>
      </c>
    </row>
    <row r="2048" spans="1:3" x14ac:dyDescent="0.25">
      <c r="A2048" t="s">
        <v>222</v>
      </c>
      <c r="B2048">
        <v>6513</v>
      </c>
      <c r="C2048">
        <v>93</v>
      </c>
    </row>
    <row r="2049" spans="1:3" x14ac:dyDescent="0.25">
      <c r="A2049" t="s">
        <v>222</v>
      </c>
      <c r="B2049">
        <v>6890</v>
      </c>
      <c r="C2049">
        <v>120</v>
      </c>
    </row>
    <row r="2050" spans="1:3" x14ac:dyDescent="0.25">
      <c r="A2050" t="s">
        <v>222</v>
      </c>
      <c r="B2050">
        <v>6850</v>
      </c>
      <c r="C2050">
        <v>150</v>
      </c>
    </row>
    <row r="2051" spans="1:3" x14ac:dyDescent="0.25">
      <c r="A2051" t="s">
        <v>222</v>
      </c>
      <c r="B2051">
        <v>6051</v>
      </c>
      <c r="C2051">
        <v>90</v>
      </c>
    </row>
    <row r="2052" spans="1:3" x14ac:dyDescent="0.25">
      <c r="A2052" t="s">
        <v>222</v>
      </c>
      <c r="B2052">
        <v>6001</v>
      </c>
      <c r="C2052">
        <v>60</v>
      </c>
    </row>
    <row r="2053" spans="1:3" x14ac:dyDescent="0.25">
      <c r="A2053" t="s">
        <v>222</v>
      </c>
      <c r="B2053">
        <v>6106</v>
      </c>
      <c r="C2053">
        <v>144</v>
      </c>
    </row>
    <row r="2054" spans="1:3" x14ac:dyDescent="0.25">
      <c r="A2054" t="s">
        <v>222</v>
      </c>
      <c r="B2054">
        <v>6033</v>
      </c>
      <c r="C2054">
        <v>130</v>
      </c>
    </row>
    <row r="2055" spans="1:3" x14ac:dyDescent="0.25">
      <c r="A2055" t="s">
        <v>222</v>
      </c>
      <c r="B2055">
        <v>6469</v>
      </c>
      <c r="C2055">
        <v>76</v>
      </c>
    </row>
    <row r="2056" spans="1:3" x14ac:dyDescent="0.25">
      <c r="A2056" t="s">
        <v>222</v>
      </c>
      <c r="B2056">
        <v>6708</v>
      </c>
      <c r="C2056">
        <v>120</v>
      </c>
    </row>
    <row r="2057" spans="1:3" x14ac:dyDescent="0.25">
      <c r="A2057" t="s">
        <v>222</v>
      </c>
      <c r="B2057">
        <v>6002</v>
      </c>
      <c r="C2057">
        <v>120</v>
      </c>
    </row>
    <row r="2058" spans="1:3" x14ac:dyDescent="0.25">
      <c r="A2058" t="s">
        <v>222</v>
      </c>
      <c r="B2058">
        <v>6280</v>
      </c>
      <c r="C2058">
        <v>90</v>
      </c>
    </row>
    <row r="2059" spans="1:3" x14ac:dyDescent="0.25">
      <c r="A2059" t="s">
        <v>222</v>
      </c>
      <c r="B2059">
        <v>6117</v>
      </c>
      <c r="C2059">
        <v>256</v>
      </c>
    </row>
    <row r="2060" spans="1:3" x14ac:dyDescent="0.25">
      <c r="A2060" t="s">
        <v>222</v>
      </c>
      <c r="B2060">
        <v>6022</v>
      </c>
      <c r="C2060">
        <v>100</v>
      </c>
    </row>
    <row r="2061" spans="1:3" x14ac:dyDescent="0.25">
      <c r="A2061" t="s">
        <v>222</v>
      </c>
      <c r="B2061">
        <v>6810</v>
      </c>
      <c r="C2061">
        <v>96</v>
      </c>
    </row>
    <row r="2062" spans="1:3" x14ac:dyDescent="0.25">
      <c r="A2062" t="s">
        <v>222</v>
      </c>
      <c r="B2062">
        <v>6610</v>
      </c>
      <c r="C2062">
        <v>240</v>
      </c>
    </row>
    <row r="2063" spans="1:3" x14ac:dyDescent="0.25">
      <c r="A2063" t="s">
        <v>222</v>
      </c>
      <c r="B2063">
        <v>6517</v>
      </c>
      <c r="C2063">
        <v>59</v>
      </c>
    </row>
    <row r="2064" spans="1:3" x14ac:dyDescent="0.25">
      <c r="A2064" t="s">
        <v>222</v>
      </c>
      <c r="B2064">
        <v>6782</v>
      </c>
      <c r="C2064">
        <v>60</v>
      </c>
    </row>
    <row r="2065" spans="1:3" x14ac:dyDescent="0.25">
      <c r="A2065" t="s">
        <v>222</v>
      </c>
      <c r="B2065">
        <v>6790</v>
      </c>
      <c r="C2065">
        <v>151</v>
      </c>
    </row>
    <row r="2066" spans="1:3" x14ac:dyDescent="0.25">
      <c r="A2066" t="s">
        <v>222</v>
      </c>
      <c r="B2066">
        <v>6492</v>
      </c>
      <c r="C2066">
        <v>180</v>
      </c>
    </row>
    <row r="2067" spans="1:3" x14ac:dyDescent="0.25">
      <c r="A2067" t="s">
        <v>222</v>
      </c>
      <c r="B2067">
        <v>6405</v>
      </c>
      <c r="C2067">
        <v>190</v>
      </c>
    </row>
    <row r="2068" spans="1:3" x14ac:dyDescent="0.25">
      <c r="A2068" t="s">
        <v>222</v>
      </c>
      <c r="B2068">
        <v>6052</v>
      </c>
      <c r="C2068">
        <v>94</v>
      </c>
    </row>
    <row r="2069" spans="1:3" x14ac:dyDescent="0.25">
      <c r="A2069" t="s">
        <v>222</v>
      </c>
      <c r="B2069">
        <v>6450</v>
      </c>
      <c r="C2069">
        <v>159</v>
      </c>
    </row>
    <row r="2070" spans="1:3" x14ac:dyDescent="0.25">
      <c r="A2070" t="s">
        <v>222</v>
      </c>
      <c r="B2070">
        <v>6511</v>
      </c>
      <c r="C2070">
        <v>114</v>
      </c>
    </row>
    <row r="2071" spans="1:3" x14ac:dyDescent="0.25">
      <c r="A2071" t="s">
        <v>222</v>
      </c>
      <c r="B2071">
        <v>6604</v>
      </c>
      <c r="C2071">
        <v>23</v>
      </c>
    </row>
    <row r="2072" spans="1:3" x14ac:dyDescent="0.25">
      <c r="A2072" t="s">
        <v>222</v>
      </c>
      <c r="B2072">
        <v>6241</v>
      </c>
      <c r="C2072">
        <v>103</v>
      </c>
    </row>
    <row r="2073" spans="1:3" x14ac:dyDescent="0.25">
      <c r="A2073" t="s">
        <v>222</v>
      </c>
      <c r="B2073">
        <v>6430</v>
      </c>
      <c r="C2073">
        <v>229</v>
      </c>
    </row>
    <row r="2074" spans="1:3" x14ac:dyDescent="0.25">
      <c r="A2074" t="s">
        <v>222</v>
      </c>
      <c r="B2074">
        <v>6614</v>
      </c>
      <c r="C2074">
        <v>60</v>
      </c>
    </row>
    <row r="2075" spans="1:3" x14ac:dyDescent="0.25">
      <c r="A2075" t="s">
        <v>222</v>
      </c>
      <c r="B2075">
        <v>6040</v>
      </c>
      <c r="C2075">
        <v>131</v>
      </c>
    </row>
    <row r="2076" spans="1:3" x14ac:dyDescent="0.25">
      <c r="A2076" t="s">
        <v>222</v>
      </c>
      <c r="B2076">
        <v>6902</v>
      </c>
      <c r="C2076">
        <v>124</v>
      </c>
    </row>
    <row r="2077" spans="1:3" x14ac:dyDescent="0.25">
      <c r="A2077" t="s">
        <v>222</v>
      </c>
      <c r="B2077">
        <v>6704</v>
      </c>
      <c r="C2077">
        <v>90</v>
      </c>
    </row>
    <row r="2078" spans="1:3" x14ac:dyDescent="0.25">
      <c r="A2078" t="s">
        <v>222</v>
      </c>
      <c r="B2078">
        <v>6810</v>
      </c>
      <c r="C2078">
        <v>141</v>
      </c>
    </row>
    <row r="2079" spans="1:3" x14ac:dyDescent="0.25">
      <c r="A2079" t="s">
        <v>222</v>
      </c>
      <c r="B2079">
        <v>6437</v>
      </c>
      <c r="C2079">
        <v>75</v>
      </c>
    </row>
    <row r="2080" spans="1:3" x14ac:dyDescent="0.25">
      <c r="A2080" t="s">
        <v>222</v>
      </c>
      <c r="B2080">
        <v>6437</v>
      </c>
      <c r="C2080">
        <v>90</v>
      </c>
    </row>
    <row r="2081" spans="1:3" x14ac:dyDescent="0.25">
      <c r="A2081" t="s">
        <v>222</v>
      </c>
      <c r="B2081">
        <v>6040</v>
      </c>
      <c r="C2081">
        <v>155</v>
      </c>
    </row>
    <row r="2082" spans="1:3" x14ac:dyDescent="0.25">
      <c r="A2082" t="s">
        <v>222</v>
      </c>
      <c r="B2082">
        <v>6606</v>
      </c>
      <c r="C2082">
        <v>145</v>
      </c>
    </row>
    <row r="2083" spans="1:3" x14ac:dyDescent="0.25">
      <c r="A2083" t="s">
        <v>222</v>
      </c>
      <c r="B2083">
        <v>6053</v>
      </c>
      <c r="C2083">
        <v>282</v>
      </c>
    </row>
    <row r="2084" spans="1:3" x14ac:dyDescent="0.25">
      <c r="A2084" t="s">
        <v>222</v>
      </c>
      <c r="B2084">
        <v>6514</v>
      </c>
      <c r="C2084">
        <v>360</v>
      </c>
    </row>
    <row r="2085" spans="1:3" x14ac:dyDescent="0.25">
      <c r="A2085" t="s">
        <v>222</v>
      </c>
      <c r="B2085">
        <v>6070</v>
      </c>
      <c r="C2085">
        <v>89</v>
      </c>
    </row>
    <row r="2086" spans="1:3" x14ac:dyDescent="0.25">
      <c r="A2086" t="s">
        <v>222</v>
      </c>
      <c r="B2086">
        <v>6040</v>
      </c>
      <c r="C2086">
        <v>126</v>
      </c>
    </row>
    <row r="2087" spans="1:3" x14ac:dyDescent="0.25">
      <c r="A2087" t="s">
        <v>222</v>
      </c>
      <c r="B2087">
        <v>6088</v>
      </c>
      <c r="C2087">
        <v>140</v>
      </c>
    </row>
    <row r="2088" spans="1:3" x14ac:dyDescent="0.25">
      <c r="A2088" t="s">
        <v>222</v>
      </c>
      <c r="B2088">
        <v>6226</v>
      </c>
      <c r="C2088">
        <v>124</v>
      </c>
    </row>
    <row r="2089" spans="1:3" x14ac:dyDescent="0.25">
      <c r="A2089" t="s">
        <v>222</v>
      </c>
      <c r="B2089">
        <v>6385</v>
      </c>
      <c r="C2089">
        <v>127</v>
      </c>
    </row>
    <row r="2090" spans="1:3" x14ac:dyDescent="0.25">
      <c r="A2090" t="s">
        <v>222</v>
      </c>
      <c r="B2090">
        <v>6002</v>
      </c>
      <c r="C2090">
        <v>72</v>
      </c>
    </row>
    <row r="2091" spans="1:3" x14ac:dyDescent="0.25">
      <c r="A2091" t="s">
        <v>222</v>
      </c>
      <c r="B2091">
        <v>6479</v>
      </c>
      <c r="C2091">
        <v>120</v>
      </c>
    </row>
    <row r="2092" spans="1:3" x14ac:dyDescent="0.25">
      <c r="A2092" t="s">
        <v>222</v>
      </c>
      <c r="B2092">
        <v>6770</v>
      </c>
      <c r="C2092">
        <v>120</v>
      </c>
    </row>
    <row r="2093" spans="1:3" x14ac:dyDescent="0.25">
      <c r="A2093" t="s">
        <v>222</v>
      </c>
      <c r="B2093">
        <v>6475</v>
      </c>
      <c r="C2093">
        <v>132</v>
      </c>
    </row>
    <row r="2094" spans="1:3" x14ac:dyDescent="0.25">
      <c r="A2094" t="s">
        <v>222</v>
      </c>
      <c r="B2094">
        <v>6831</v>
      </c>
      <c r="C2094">
        <v>75</v>
      </c>
    </row>
    <row r="2095" spans="1:3" x14ac:dyDescent="0.25">
      <c r="A2095" t="s">
        <v>222</v>
      </c>
      <c r="B2095">
        <v>6810</v>
      </c>
      <c r="C2095">
        <v>180</v>
      </c>
    </row>
    <row r="2096" spans="1:3" x14ac:dyDescent="0.25">
      <c r="A2096" t="s">
        <v>222</v>
      </c>
      <c r="B2096">
        <v>6611</v>
      </c>
      <c r="C2096">
        <v>134</v>
      </c>
    </row>
    <row r="2097" spans="1:3" x14ac:dyDescent="0.25">
      <c r="A2097" t="s">
        <v>222</v>
      </c>
      <c r="B2097">
        <v>6492</v>
      </c>
      <c r="C2097">
        <v>97</v>
      </c>
    </row>
    <row r="2098" spans="1:3" x14ac:dyDescent="0.25">
      <c r="A2098" t="s">
        <v>222</v>
      </c>
      <c r="B2098">
        <v>6516</v>
      </c>
      <c r="C2098">
        <v>90</v>
      </c>
    </row>
    <row r="2099" spans="1:3" x14ac:dyDescent="0.25">
      <c r="A2099" t="s">
        <v>222</v>
      </c>
      <c r="B2099">
        <v>6705</v>
      </c>
      <c r="C2099">
        <v>150</v>
      </c>
    </row>
    <row r="2100" spans="1:3" x14ac:dyDescent="0.25">
      <c r="A2100" t="s">
        <v>222</v>
      </c>
      <c r="B2100">
        <v>6450</v>
      </c>
      <c r="C2100">
        <v>100</v>
      </c>
    </row>
    <row r="2101" spans="1:3" x14ac:dyDescent="0.25">
      <c r="A2101" t="s">
        <v>222</v>
      </c>
      <c r="B2101">
        <v>6880</v>
      </c>
      <c r="C2101">
        <v>120</v>
      </c>
    </row>
    <row r="2102" spans="1:3" x14ac:dyDescent="0.25">
      <c r="A2102" t="s">
        <v>222</v>
      </c>
      <c r="B2102">
        <v>6877</v>
      </c>
      <c r="C2102">
        <v>126</v>
      </c>
    </row>
    <row r="2103" spans="1:3" x14ac:dyDescent="0.25">
      <c r="A2103" t="s">
        <v>222</v>
      </c>
      <c r="B2103">
        <v>6360</v>
      </c>
      <c r="C2103">
        <v>102</v>
      </c>
    </row>
    <row r="2104" spans="1:3" x14ac:dyDescent="0.25">
      <c r="A2104" t="s">
        <v>222</v>
      </c>
      <c r="B2104">
        <v>6443</v>
      </c>
      <c r="C2104">
        <v>45</v>
      </c>
    </row>
    <row r="2105" spans="1:3" x14ac:dyDescent="0.25">
      <c r="A2105" t="s">
        <v>222</v>
      </c>
      <c r="B2105">
        <v>6450</v>
      </c>
      <c r="C2105">
        <v>30</v>
      </c>
    </row>
    <row r="2106" spans="1:3" x14ac:dyDescent="0.25">
      <c r="A2106" t="s">
        <v>222</v>
      </c>
      <c r="B2106">
        <v>6062</v>
      </c>
      <c r="C2106">
        <v>160</v>
      </c>
    </row>
    <row r="2107" spans="1:3" x14ac:dyDescent="0.25">
      <c r="A2107" t="s">
        <v>222</v>
      </c>
      <c r="B2107">
        <v>6067</v>
      </c>
      <c r="C2107">
        <v>120</v>
      </c>
    </row>
    <row r="2108" spans="1:3" x14ac:dyDescent="0.25">
      <c r="A2108" t="s">
        <v>222</v>
      </c>
      <c r="B2108">
        <v>6010</v>
      </c>
      <c r="C2108">
        <v>132</v>
      </c>
    </row>
    <row r="2109" spans="1:3" x14ac:dyDescent="0.25">
      <c r="A2109" t="s">
        <v>222</v>
      </c>
      <c r="B2109">
        <v>6460</v>
      </c>
      <c r="C2109">
        <v>120</v>
      </c>
    </row>
    <row r="2110" spans="1:3" x14ac:dyDescent="0.25">
      <c r="A2110" t="s">
        <v>222</v>
      </c>
      <c r="B2110">
        <v>6471</v>
      </c>
      <c r="C2110">
        <v>50</v>
      </c>
    </row>
    <row r="2111" spans="1:3" x14ac:dyDescent="0.25">
      <c r="A2111" t="s">
        <v>222</v>
      </c>
      <c r="B2111">
        <v>6831</v>
      </c>
      <c r="C2111">
        <v>217</v>
      </c>
    </row>
    <row r="2112" spans="1:3" x14ac:dyDescent="0.25">
      <c r="A2112" t="s">
        <v>222</v>
      </c>
      <c r="B2112">
        <v>6516</v>
      </c>
      <c r="C2112">
        <v>98</v>
      </c>
    </row>
    <row r="2113" spans="1:3" x14ac:dyDescent="0.25">
      <c r="A2113" t="s">
        <v>222</v>
      </c>
      <c r="B2113">
        <v>6107</v>
      </c>
      <c r="C2113">
        <v>160</v>
      </c>
    </row>
    <row r="2114" spans="1:3" x14ac:dyDescent="0.25">
      <c r="A2114" t="s">
        <v>222</v>
      </c>
      <c r="B2114">
        <v>6450</v>
      </c>
      <c r="C2114">
        <v>130</v>
      </c>
    </row>
    <row r="2115" spans="1:3" x14ac:dyDescent="0.25">
      <c r="A2115" t="s">
        <v>222</v>
      </c>
      <c r="B2115">
        <v>6512</v>
      </c>
      <c r="C2115">
        <v>120</v>
      </c>
    </row>
    <row r="2116" spans="1:3" x14ac:dyDescent="0.25">
      <c r="A2116" t="s">
        <v>222</v>
      </c>
      <c r="B2116">
        <v>6033</v>
      </c>
      <c r="C2116">
        <v>105</v>
      </c>
    </row>
    <row r="2117" spans="1:3" x14ac:dyDescent="0.25">
      <c r="A2117" t="s">
        <v>222</v>
      </c>
      <c r="B2117">
        <v>6010</v>
      </c>
      <c r="C2117">
        <v>146</v>
      </c>
    </row>
    <row r="2118" spans="1:3" x14ac:dyDescent="0.25">
      <c r="A2118" t="s">
        <v>222</v>
      </c>
      <c r="B2118">
        <v>6076</v>
      </c>
      <c r="C2118">
        <v>180</v>
      </c>
    </row>
    <row r="2119" spans="1:3" x14ac:dyDescent="0.25">
      <c r="A2119" t="s">
        <v>222</v>
      </c>
      <c r="B2119">
        <v>6037</v>
      </c>
      <c r="C2119">
        <v>60</v>
      </c>
    </row>
    <row r="2120" spans="1:3" x14ac:dyDescent="0.25">
      <c r="A2120" t="s">
        <v>222</v>
      </c>
      <c r="B2120">
        <v>6492</v>
      </c>
      <c r="C2120">
        <v>130</v>
      </c>
    </row>
    <row r="2121" spans="1:3" x14ac:dyDescent="0.25">
      <c r="A2121" t="s">
        <v>222</v>
      </c>
      <c r="B2121">
        <v>6385</v>
      </c>
      <c r="C2121">
        <v>90</v>
      </c>
    </row>
    <row r="2122" spans="1:3" x14ac:dyDescent="0.25">
      <c r="A2122" t="s">
        <v>222</v>
      </c>
      <c r="B2122">
        <v>6457</v>
      </c>
      <c r="C2122">
        <v>70</v>
      </c>
    </row>
    <row r="2123" spans="1:3" x14ac:dyDescent="0.25">
      <c r="A2123" t="s">
        <v>222</v>
      </c>
      <c r="B2123">
        <v>6032</v>
      </c>
      <c r="C2123">
        <v>105</v>
      </c>
    </row>
    <row r="2124" spans="1:3" x14ac:dyDescent="0.25">
      <c r="A2124" t="s">
        <v>222</v>
      </c>
      <c r="B2124">
        <v>6488</v>
      </c>
      <c r="C2124">
        <v>120</v>
      </c>
    </row>
    <row r="2125" spans="1:3" x14ac:dyDescent="0.25">
      <c r="A2125" t="s">
        <v>222</v>
      </c>
      <c r="B2125">
        <v>6790</v>
      </c>
      <c r="C2125">
        <v>87</v>
      </c>
    </row>
    <row r="2126" spans="1:3" x14ac:dyDescent="0.25">
      <c r="A2126" t="s">
        <v>222</v>
      </c>
      <c r="B2126">
        <v>6477</v>
      </c>
      <c r="C2126">
        <v>60</v>
      </c>
    </row>
    <row r="2127" spans="1:3" x14ac:dyDescent="0.25">
      <c r="A2127" t="s">
        <v>222</v>
      </c>
      <c r="B2127">
        <v>6480</v>
      </c>
      <c r="C2127">
        <v>65</v>
      </c>
    </row>
    <row r="2128" spans="1:3" x14ac:dyDescent="0.25">
      <c r="A2128" t="s">
        <v>222</v>
      </c>
      <c r="B2128">
        <v>6447</v>
      </c>
      <c r="C2128">
        <v>120</v>
      </c>
    </row>
    <row r="2129" spans="1:3" x14ac:dyDescent="0.25">
      <c r="A2129" t="s">
        <v>222</v>
      </c>
      <c r="B2129">
        <v>6604</v>
      </c>
      <c r="C2129">
        <v>360</v>
      </c>
    </row>
    <row r="2130" spans="1:3" x14ac:dyDescent="0.25">
      <c r="A2130" t="s">
        <v>222</v>
      </c>
      <c r="B2130">
        <v>6001</v>
      </c>
      <c r="C2130">
        <v>120</v>
      </c>
    </row>
    <row r="2131" spans="1:3" x14ac:dyDescent="0.25">
      <c r="A2131" t="s">
        <v>222</v>
      </c>
      <c r="B2131">
        <v>6511</v>
      </c>
      <c r="C2131">
        <v>30</v>
      </c>
    </row>
    <row r="2132" spans="1:3" x14ac:dyDescent="0.25">
      <c r="A2132" t="s">
        <v>222</v>
      </c>
      <c r="B2132">
        <v>6489</v>
      </c>
      <c r="C2132">
        <v>130</v>
      </c>
    </row>
    <row r="2133" spans="1:3" x14ac:dyDescent="0.25">
      <c r="A2133" t="s">
        <v>222</v>
      </c>
      <c r="B2133">
        <v>6450</v>
      </c>
      <c r="C2133">
        <v>90</v>
      </c>
    </row>
    <row r="2134" spans="1:3" x14ac:dyDescent="0.25">
      <c r="A2134" t="s">
        <v>222</v>
      </c>
      <c r="B2134">
        <v>6040</v>
      </c>
      <c r="C2134">
        <v>162</v>
      </c>
    </row>
    <row r="2135" spans="1:3" x14ac:dyDescent="0.25">
      <c r="A2135" t="s">
        <v>222</v>
      </c>
      <c r="B2135">
        <v>6360</v>
      </c>
      <c r="C2135">
        <v>120</v>
      </c>
    </row>
    <row r="2136" spans="1:3" x14ac:dyDescent="0.25">
      <c r="A2136" t="s">
        <v>222</v>
      </c>
      <c r="B2136">
        <v>6117</v>
      </c>
      <c r="C2136">
        <v>257</v>
      </c>
    </row>
    <row r="2137" spans="1:3" x14ac:dyDescent="0.25">
      <c r="A2137" t="s">
        <v>222</v>
      </c>
      <c r="B2137">
        <v>6052</v>
      </c>
      <c r="C2137">
        <v>180</v>
      </c>
    </row>
    <row r="2138" spans="1:3" x14ac:dyDescent="0.25">
      <c r="A2138" t="s">
        <v>222</v>
      </c>
      <c r="B2138">
        <v>6082</v>
      </c>
      <c r="C2138">
        <v>25</v>
      </c>
    </row>
    <row r="2139" spans="1:3" x14ac:dyDescent="0.25">
      <c r="A2139" t="s">
        <v>222</v>
      </c>
      <c r="B2139">
        <v>6897</v>
      </c>
      <c r="C2139">
        <v>40</v>
      </c>
    </row>
    <row r="2140" spans="1:3" x14ac:dyDescent="0.25">
      <c r="A2140" t="s">
        <v>222</v>
      </c>
      <c r="B2140">
        <v>6088</v>
      </c>
      <c r="C2140">
        <v>60</v>
      </c>
    </row>
    <row r="2141" spans="1:3" x14ac:dyDescent="0.25">
      <c r="A2141" t="s">
        <v>222</v>
      </c>
      <c r="B2141">
        <v>6790</v>
      </c>
      <c r="C2141">
        <v>160</v>
      </c>
    </row>
    <row r="2142" spans="1:3" x14ac:dyDescent="0.25">
      <c r="A2142" t="s">
        <v>222</v>
      </c>
      <c r="B2142">
        <v>6460</v>
      </c>
      <c r="C2142">
        <v>120</v>
      </c>
    </row>
    <row r="2143" spans="1:3" x14ac:dyDescent="0.25">
      <c r="A2143" t="s">
        <v>222</v>
      </c>
      <c r="B2143">
        <v>6268</v>
      </c>
      <c r="C2143">
        <v>98</v>
      </c>
    </row>
    <row r="2144" spans="1:3" x14ac:dyDescent="0.25">
      <c r="A2144" t="s">
        <v>222</v>
      </c>
      <c r="B2144">
        <v>6776</v>
      </c>
      <c r="C2144">
        <v>95</v>
      </c>
    </row>
    <row r="2145" spans="1:3" x14ac:dyDescent="0.25">
      <c r="A2145" t="s">
        <v>222</v>
      </c>
      <c r="B2145">
        <v>6902</v>
      </c>
      <c r="C2145">
        <v>46</v>
      </c>
    </row>
    <row r="2146" spans="1:3" x14ac:dyDescent="0.25">
      <c r="A2146" t="s">
        <v>222</v>
      </c>
      <c r="B2146">
        <v>6096</v>
      </c>
      <c r="C2146">
        <v>48</v>
      </c>
    </row>
    <row r="2147" spans="1:3" x14ac:dyDescent="0.25">
      <c r="A2147" t="s">
        <v>222</v>
      </c>
      <c r="B2147">
        <v>6473</v>
      </c>
      <c r="C2147">
        <v>120</v>
      </c>
    </row>
    <row r="2148" spans="1:3" x14ac:dyDescent="0.25">
      <c r="A2148" t="s">
        <v>222</v>
      </c>
      <c r="B2148">
        <v>6002</v>
      </c>
      <c r="C2148">
        <v>60</v>
      </c>
    </row>
    <row r="2149" spans="1:3" x14ac:dyDescent="0.25">
      <c r="A2149" t="s">
        <v>222</v>
      </c>
      <c r="B2149">
        <v>6457</v>
      </c>
      <c r="C2149">
        <v>150</v>
      </c>
    </row>
    <row r="2150" spans="1:3" x14ac:dyDescent="0.25">
      <c r="A2150" t="s">
        <v>222</v>
      </c>
      <c r="B2150">
        <v>6443</v>
      </c>
      <c r="C2150">
        <v>90</v>
      </c>
    </row>
    <row r="2151" spans="1:3" x14ac:dyDescent="0.25">
      <c r="A2151" t="s">
        <v>222</v>
      </c>
      <c r="B2151">
        <v>6385</v>
      </c>
      <c r="C2151">
        <v>120</v>
      </c>
    </row>
    <row r="2152" spans="1:3" x14ac:dyDescent="0.25">
      <c r="A2152" t="s">
        <v>222</v>
      </c>
      <c r="B2152">
        <v>6410</v>
      </c>
      <c r="C2152">
        <v>90</v>
      </c>
    </row>
    <row r="2153" spans="1:3" x14ac:dyDescent="0.25">
      <c r="A2153" t="s">
        <v>222</v>
      </c>
      <c r="B2153">
        <v>6825</v>
      </c>
      <c r="C2153">
        <v>160</v>
      </c>
    </row>
    <row r="2154" spans="1:3" x14ac:dyDescent="0.25">
      <c r="A2154" t="s">
        <v>222</v>
      </c>
      <c r="B2154">
        <v>6484</v>
      </c>
      <c r="C2154">
        <v>106</v>
      </c>
    </row>
    <row r="2155" spans="1:3" x14ac:dyDescent="0.25">
      <c r="A2155" t="s">
        <v>222</v>
      </c>
      <c r="B2155">
        <v>6374</v>
      </c>
      <c r="C2155">
        <v>90</v>
      </c>
    </row>
    <row r="2156" spans="1:3" x14ac:dyDescent="0.25">
      <c r="A2156" t="s">
        <v>222</v>
      </c>
      <c r="B2156">
        <v>6759</v>
      </c>
      <c r="C2156">
        <v>25</v>
      </c>
    </row>
    <row r="2157" spans="1:3" x14ac:dyDescent="0.25">
      <c r="A2157" t="s">
        <v>222</v>
      </c>
      <c r="B2157">
        <v>6710</v>
      </c>
      <c r="C2157">
        <v>60</v>
      </c>
    </row>
    <row r="2158" spans="1:3" x14ac:dyDescent="0.25">
      <c r="A2158" t="s">
        <v>222</v>
      </c>
      <c r="B2158">
        <v>6412</v>
      </c>
      <c r="C2158">
        <v>60</v>
      </c>
    </row>
    <row r="2159" spans="1:3" x14ac:dyDescent="0.25">
      <c r="A2159" t="s">
        <v>222</v>
      </c>
      <c r="B2159">
        <v>6484</v>
      </c>
      <c r="C2159">
        <v>206</v>
      </c>
    </row>
    <row r="2160" spans="1:3" x14ac:dyDescent="0.25">
      <c r="A2160" t="s">
        <v>222</v>
      </c>
      <c r="B2160">
        <v>6035</v>
      </c>
      <c r="C2160">
        <v>90</v>
      </c>
    </row>
    <row r="2161" spans="1:3" x14ac:dyDescent="0.25">
      <c r="A2161" t="s">
        <v>222</v>
      </c>
      <c r="B2161">
        <v>6776</v>
      </c>
      <c r="C2161">
        <v>148</v>
      </c>
    </row>
    <row r="2162" spans="1:3" x14ac:dyDescent="0.25">
      <c r="A2162" t="s">
        <v>222</v>
      </c>
      <c r="B2162">
        <v>6355</v>
      </c>
      <c r="C2162">
        <v>60</v>
      </c>
    </row>
    <row r="2163" spans="1:3" x14ac:dyDescent="0.25">
      <c r="A2163" t="s">
        <v>222</v>
      </c>
      <c r="B2163">
        <v>6432</v>
      </c>
      <c r="C2163">
        <v>144</v>
      </c>
    </row>
    <row r="2164" spans="1:3" x14ac:dyDescent="0.25">
      <c r="A2164" t="s">
        <v>222</v>
      </c>
      <c r="B2164">
        <v>6357</v>
      </c>
      <c r="C2164">
        <v>130</v>
      </c>
    </row>
    <row r="2165" spans="1:3" x14ac:dyDescent="0.25">
      <c r="A2165" t="s">
        <v>222</v>
      </c>
      <c r="B2165">
        <v>6415</v>
      </c>
      <c r="C2165">
        <v>60</v>
      </c>
    </row>
    <row r="2166" spans="1:3" x14ac:dyDescent="0.25">
      <c r="A2166" t="s">
        <v>222</v>
      </c>
      <c r="B2166">
        <v>6106</v>
      </c>
      <c r="C2166">
        <v>199</v>
      </c>
    </row>
    <row r="2167" spans="1:3" x14ac:dyDescent="0.25">
      <c r="A2167" t="s">
        <v>222</v>
      </c>
      <c r="B2167">
        <v>6415</v>
      </c>
      <c r="C2167">
        <v>130</v>
      </c>
    </row>
    <row r="2168" spans="1:3" x14ac:dyDescent="0.25">
      <c r="A2168" t="s">
        <v>222</v>
      </c>
      <c r="B2168">
        <v>6095</v>
      </c>
      <c r="C2168">
        <v>150</v>
      </c>
    </row>
    <row r="2169" spans="1:3" x14ac:dyDescent="0.25">
      <c r="A2169" t="s">
        <v>222</v>
      </c>
      <c r="B2169">
        <v>6830</v>
      </c>
      <c r="C2169">
        <v>202</v>
      </c>
    </row>
    <row r="2170" spans="1:3" x14ac:dyDescent="0.25">
      <c r="A2170" t="s">
        <v>222</v>
      </c>
      <c r="B2170">
        <v>6382</v>
      </c>
      <c r="C2170">
        <v>130</v>
      </c>
    </row>
    <row r="2171" spans="1:3" x14ac:dyDescent="0.25">
      <c r="A2171" t="s">
        <v>222</v>
      </c>
      <c r="B2171">
        <v>6902</v>
      </c>
      <c r="C2171">
        <v>120</v>
      </c>
    </row>
    <row r="2172" spans="1:3" x14ac:dyDescent="0.25">
      <c r="A2172" t="s">
        <v>222</v>
      </c>
      <c r="B2172">
        <v>6410</v>
      </c>
      <c r="C2172">
        <v>120</v>
      </c>
    </row>
    <row r="2173" spans="1:3" x14ac:dyDescent="0.25">
      <c r="A2173" t="s">
        <v>222</v>
      </c>
      <c r="B2173">
        <v>6450</v>
      </c>
      <c r="C2173">
        <v>60</v>
      </c>
    </row>
    <row r="2174" spans="1:3" x14ac:dyDescent="0.25">
      <c r="A2174" t="s">
        <v>222</v>
      </c>
      <c r="B2174">
        <v>6320</v>
      </c>
      <c r="C2174">
        <v>128</v>
      </c>
    </row>
    <row r="2175" spans="1:3" x14ac:dyDescent="0.25">
      <c r="A2175" t="s">
        <v>222</v>
      </c>
      <c r="B2175">
        <v>6426</v>
      </c>
      <c r="C2175">
        <v>45</v>
      </c>
    </row>
    <row r="2176" spans="1:3" x14ac:dyDescent="0.25">
      <c r="A2176" t="s">
        <v>222</v>
      </c>
      <c r="B2176">
        <v>6082</v>
      </c>
      <c r="C2176">
        <v>130</v>
      </c>
    </row>
    <row r="2177" spans="1:3" x14ac:dyDescent="0.25">
      <c r="A2177" t="s">
        <v>222</v>
      </c>
      <c r="B2177">
        <v>6770</v>
      </c>
      <c r="C2177">
        <v>126</v>
      </c>
    </row>
    <row r="2178" spans="1:3" x14ac:dyDescent="0.25">
      <c r="A2178" t="s">
        <v>222</v>
      </c>
      <c r="B2178">
        <v>6002</v>
      </c>
      <c r="C2178">
        <v>150</v>
      </c>
    </row>
    <row r="2179" spans="1:3" x14ac:dyDescent="0.25">
      <c r="A2179" t="s">
        <v>222</v>
      </c>
      <c r="B2179">
        <v>6117</v>
      </c>
      <c r="C2179">
        <v>75</v>
      </c>
    </row>
    <row r="2180" spans="1:3" x14ac:dyDescent="0.25">
      <c r="A2180" t="s">
        <v>222</v>
      </c>
      <c r="B2180">
        <v>6810</v>
      </c>
      <c r="C2180">
        <v>64</v>
      </c>
    </row>
    <row r="2181" spans="1:3" x14ac:dyDescent="0.25">
      <c r="A2181" t="s">
        <v>222</v>
      </c>
      <c r="B2181">
        <v>6320</v>
      </c>
      <c r="C2181">
        <v>60</v>
      </c>
    </row>
    <row r="2182" spans="1:3" x14ac:dyDescent="0.25">
      <c r="A2182" t="s">
        <v>222</v>
      </c>
      <c r="B2182">
        <v>6067</v>
      </c>
      <c r="C2182">
        <v>95</v>
      </c>
    </row>
    <row r="2183" spans="1:3" x14ac:dyDescent="0.25">
      <c r="A2183" t="s">
        <v>222</v>
      </c>
      <c r="B2183">
        <v>6801</v>
      </c>
      <c r="C2183">
        <v>161</v>
      </c>
    </row>
    <row r="2184" spans="1:3" x14ac:dyDescent="0.25">
      <c r="A2184" t="s">
        <v>222</v>
      </c>
      <c r="B2184">
        <v>6450</v>
      </c>
      <c r="C2184">
        <v>100</v>
      </c>
    </row>
    <row r="2185" spans="1:3" x14ac:dyDescent="0.25">
      <c r="A2185" t="s">
        <v>222</v>
      </c>
      <c r="B2185">
        <v>6488</v>
      </c>
      <c r="C2185">
        <v>37</v>
      </c>
    </row>
    <row r="2186" spans="1:3" x14ac:dyDescent="0.25">
      <c r="A2186" t="s">
        <v>222</v>
      </c>
      <c r="B2186">
        <v>6234</v>
      </c>
      <c r="C2186">
        <v>72</v>
      </c>
    </row>
    <row r="2187" spans="1:3" x14ac:dyDescent="0.25">
      <c r="A2187" t="s">
        <v>222</v>
      </c>
      <c r="B2187">
        <v>6851</v>
      </c>
      <c r="C2187">
        <v>60</v>
      </c>
    </row>
    <row r="2188" spans="1:3" x14ac:dyDescent="0.25">
      <c r="A2188" t="s">
        <v>222</v>
      </c>
      <c r="B2188">
        <v>6483</v>
      </c>
      <c r="C2188">
        <v>128</v>
      </c>
    </row>
    <row r="2189" spans="1:3" x14ac:dyDescent="0.25">
      <c r="A2189" t="s">
        <v>222</v>
      </c>
      <c r="B2189">
        <v>6795</v>
      </c>
      <c r="C2189">
        <v>110</v>
      </c>
    </row>
    <row r="2190" spans="1:3" x14ac:dyDescent="0.25">
      <c r="A2190" t="s">
        <v>222</v>
      </c>
      <c r="B2190">
        <v>6903</v>
      </c>
      <c r="C2190">
        <v>128</v>
      </c>
    </row>
    <row r="2191" spans="1:3" x14ac:dyDescent="0.25">
      <c r="A2191" t="s">
        <v>222</v>
      </c>
      <c r="B2191">
        <v>6412</v>
      </c>
      <c r="C2191">
        <v>60</v>
      </c>
    </row>
    <row r="2192" spans="1:3" x14ac:dyDescent="0.25">
      <c r="A2192" t="s">
        <v>222</v>
      </c>
      <c r="B2192">
        <v>6355</v>
      </c>
      <c r="C2192">
        <v>100</v>
      </c>
    </row>
    <row r="2193" spans="1:3" x14ac:dyDescent="0.25">
      <c r="A2193" t="s">
        <v>222</v>
      </c>
      <c r="B2193">
        <v>6512</v>
      </c>
      <c r="C2193">
        <v>90</v>
      </c>
    </row>
    <row r="2194" spans="1:3" x14ac:dyDescent="0.25">
      <c r="A2194" t="s">
        <v>222</v>
      </c>
      <c r="B2194">
        <v>6460</v>
      </c>
      <c r="C2194">
        <v>120</v>
      </c>
    </row>
    <row r="2195" spans="1:3" x14ac:dyDescent="0.25">
      <c r="A2195" t="s">
        <v>222</v>
      </c>
      <c r="B2195">
        <v>6716</v>
      </c>
      <c r="C2195">
        <v>129</v>
      </c>
    </row>
    <row r="2196" spans="1:3" x14ac:dyDescent="0.25">
      <c r="A2196" t="s">
        <v>222</v>
      </c>
      <c r="B2196">
        <v>6614</v>
      </c>
      <c r="C2196">
        <v>190</v>
      </c>
    </row>
    <row r="2197" spans="1:3" x14ac:dyDescent="0.25">
      <c r="A2197" t="s">
        <v>222</v>
      </c>
      <c r="B2197">
        <v>6119</v>
      </c>
      <c r="C2197">
        <v>170</v>
      </c>
    </row>
    <row r="2198" spans="1:3" x14ac:dyDescent="0.25">
      <c r="A2198" t="s">
        <v>222</v>
      </c>
      <c r="B2198">
        <v>6479</v>
      </c>
      <c r="C2198">
        <v>150</v>
      </c>
    </row>
    <row r="2199" spans="1:3" x14ac:dyDescent="0.25">
      <c r="A2199" t="s">
        <v>222</v>
      </c>
      <c r="B2199">
        <v>6896</v>
      </c>
      <c r="C2199">
        <v>59</v>
      </c>
    </row>
    <row r="2200" spans="1:3" x14ac:dyDescent="0.25">
      <c r="A2200" t="s">
        <v>222</v>
      </c>
      <c r="B2200">
        <v>6010</v>
      </c>
      <c r="C2200">
        <v>128</v>
      </c>
    </row>
    <row r="2201" spans="1:3" x14ac:dyDescent="0.25">
      <c r="A2201" t="s">
        <v>222</v>
      </c>
      <c r="B2201">
        <v>6450</v>
      </c>
      <c r="C2201">
        <v>60</v>
      </c>
    </row>
    <row r="2202" spans="1:3" x14ac:dyDescent="0.25">
      <c r="A2202" t="s">
        <v>222</v>
      </c>
      <c r="B2202">
        <v>6457</v>
      </c>
      <c r="C2202">
        <v>150</v>
      </c>
    </row>
    <row r="2203" spans="1:3" x14ac:dyDescent="0.25">
      <c r="A2203" t="s">
        <v>222</v>
      </c>
      <c r="B2203">
        <v>6416</v>
      </c>
      <c r="C2203">
        <v>85</v>
      </c>
    </row>
    <row r="2204" spans="1:3" x14ac:dyDescent="0.25">
      <c r="A2204" t="s">
        <v>222</v>
      </c>
      <c r="B2204">
        <v>6095</v>
      </c>
      <c r="C2204">
        <v>180</v>
      </c>
    </row>
    <row r="2205" spans="1:3" x14ac:dyDescent="0.25">
      <c r="A2205" t="s">
        <v>222</v>
      </c>
      <c r="B2205">
        <v>6492</v>
      </c>
      <c r="C2205">
        <v>366</v>
      </c>
    </row>
    <row r="2206" spans="1:3" x14ac:dyDescent="0.25">
      <c r="A2206" t="s">
        <v>222</v>
      </c>
      <c r="B2206">
        <v>6705</v>
      </c>
      <c r="C2206">
        <v>94</v>
      </c>
    </row>
    <row r="2207" spans="1:3" x14ac:dyDescent="0.25">
      <c r="A2207" t="s">
        <v>222</v>
      </c>
      <c r="B2207">
        <v>6260</v>
      </c>
      <c r="C2207">
        <v>119</v>
      </c>
    </row>
    <row r="2208" spans="1:3" x14ac:dyDescent="0.25">
      <c r="A2208" t="s">
        <v>222</v>
      </c>
      <c r="B2208">
        <v>6518</v>
      </c>
      <c r="C2208">
        <v>150</v>
      </c>
    </row>
    <row r="2209" spans="1:3" x14ac:dyDescent="0.25">
      <c r="A2209" t="s">
        <v>222</v>
      </c>
      <c r="B2209">
        <v>6484</v>
      </c>
      <c r="C2209">
        <v>130</v>
      </c>
    </row>
    <row r="2210" spans="1:3" x14ac:dyDescent="0.25">
      <c r="A2210" t="s">
        <v>222</v>
      </c>
      <c r="B2210">
        <v>6422</v>
      </c>
      <c r="C2210">
        <v>44</v>
      </c>
    </row>
    <row r="2211" spans="1:3" x14ac:dyDescent="0.25">
      <c r="A2211" t="s">
        <v>222</v>
      </c>
      <c r="B2211">
        <v>6416</v>
      </c>
      <c r="C2211">
        <v>60</v>
      </c>
    </row>
    <row r="2212" spans="1:3" x14ac:dyDescent="0.25">
      <c r="A2212" t="s">
        <v>222</v>
      </c>
      <c r="B2212">
        <v>6355</v>
      </c>
      <c r="C2212">
        <v>120</v>
      </c>
    </row>
    <row r="2213" spans="1:3" x14ac:dyDescent="0.25">
      <c r="A2213" t="s">
        <v>222</v>
      </c>
      <c r="B2213">
        <v>6851</v>
      </c>
      <c r="C2213">
        <v>150</v>
      </c>
    </row>
    <row r="2214" spans="1:3" x14ac:dyDescent="0.25">
      <c r="A2214" t="s">
        <v>222</v>
      </c>
      <c r="B2214">
        <v>6066</v>
      </c>
      <c r="C2214">
        <v>150</v>
      </c>
    </row>
    <row r="2215" spans="1:3" x14ac:dyDescent="0.25">
      <c r="A2215" t="s">
        <v>222</v>
      </c>
      <c r="B2215">
        <v>6519</v>
      </c>
      <c r="C2215">
        <v>226</v>
      </c>
    </row>
    <row r="2216" spans="1:3" x14ac:dyDescent="0.25">
      <c r="A2216" t="s">
        <v>222</v>
      </c>
      <c r="B2216">
        <v>6811</v>
      </c>
      <c r="C2216">
        <v>100</v>
      </c>
    </row>
    <row r="2217" spans="1:3" x14ac:dyDescent="0.25">
      <c r="A2217" t="s">
        <v>222</v>
      </c>
      <c r="B2217">
        <v>6414</v>
      </c>
      <c r="C2217">
        <v>60</v>
      </c>
    </row>
    <row r="2218" spans="1:3" x14ac:dyDescent="0.25">
      <c r="A2218" t="s">
        <v>222</v>
      </c>
      <c r="B2218">
        <v>6108</v>
      </c>
      <c r="C2218">
        <v>345</v>
      </c>
    </row>
    <row r="2219" spans="1:3" x14ac:dyDescent="0.25">
      <c r="A2219" t="s">
        <v>222</v>
      </c>
      <c r="B2219">
        <v>6070</v>
      </c>
      <c r="C2219">
        <v>73</v>
      </c>
    </row>
    <row r="2220" spans="1:3" x14ac:dyDescent="0.25">
      <c r="A2220" t="s">
        <v>222</v>
      </c>
      <c r="B2220">
        <v>6355</v>
      </c>
      <c r="C2220">
        <v>40</v>
      </c>
    </row>
    <row r="2221" spans="1:3" x14ac:dyDescent="0.25">
      <c r="A2221" t="s">
        <v>222</v>
      </c>
      <c r="B2221">
        <v>6053</v>
      </c>
      <c r="C2221">
        <v>60</v>
      </c>
    </row>
    <row r="2222" spans="1:3" x14ac:dyDescent="0.25">
      <c r="A2222" t="s">
        <v>222</v>
      </c>
      <c r="B2222">
        <v>6525</v>
      </c>
      <c r="C2222">
        <v>90</v>
      </c>
    </row>
    <row r="2223" spans="1:3" x14ac:dyDescent="0.25">
      <c r="A2223" t="s">
        <v>222</v>
      </c>
      <c r="B2223">
        <v>6280</v>
      </c>
      <c r="C2223">
        <v>120</v>
      </c>
    </row>
    <row r="2224" spans="1:3" x14ac:dyDescent="0.25">
      <c r="A2224" t="s">
        <v>222</v>
      </c>
      <c r="B2224">
        <v>6902</v>
      </c>
      <c r="C2224">
        <v>156</v>
      </c>
    </row>
    <row r="2225" spans="1:3" x14ac:dyDescent="0.25">
      <c r="A2225" t="s">
        <v>222</v>
      </c>
      <c r="B2225">
        <v>6010</v>
      </c>
      <c r="C2225">
        <v>120</v>
      </c>
    </row>
    <row r="2226" spans="1:3" x14ac:dyDescent="0.25">
      <c r="A2226" t="s">
        <v>222</v>
      </c>
      <c r="B2226">
        <v>6111</v>
      </c>
      <c r="C2226">
        <v>71</v>
      </c>
    </row>
    <row r="2227" spans="1:3" x14ac:dyDescent="0.25">
      <c r="A2227" t="s">
        <v>222</v>
      </c>
      <c r="B2227">
        <v>6010</v>
      </c>
      <c r="C2227">
        <v>90</v>
      </c>
    </row>
    <row r="2228" spans="1:3" x14ac:dyDescent="0.25">
      <c r="A2228" t="s">
        <v>222</v>
      </c>
      <c r="B2228">
        <v>6340</v>
      </c>
      <c r="C2228">
        <v>120</v>
      </c>
    </row>
    <row r="2229" spans="1:3" x14ac:dyDescent="0.25">
      <c r="A2229" t="s">
        <v>222</v>
      </c>
      <c r="B2229">
        <v>6095</v>
      </c>
      <c r="C2229">
        <v>108</v>
      </c>
    </row>
    <row r="2230" spans="1:3" x14ac:dyDescent="0.25">
      <c r="A2230" t="s">
        <v>222</v>
      </c>
      <c r="B2230">
        <v>6470</v>
      </c>
      <c r="C2230">
        <v>154</v>
      </c>
    </row>
    <row r="2231" spans="1:3" x14ac:dyDescent="0.25">
      <c r="A2231" t="s">
        <v>222</v>
      </c>
      <c r="B2231">
        <v>6105</v>
      </c>
      <c r="C2231">
        <v>234</v>
      </c>
    </row>
    <row r="2232" spans="1:3" x14ac:dyDescent="0.25">
      <c r="A2232" t="s">
        <v>222</v>
      </c>
      <c r="B2232">
        <v>6066</v>
      </c>
      <c r="C2232">
        <v>120</v>
      </c>
    </row>
    <row r="2233" spans="1:3" x14ac:dyDescent="0.25">
      <c r="A2233" t="s">
        <v>222</v>
      </c>
      <c r="B2233">
        <v>6611</v>
      </c>
      <c r="C2233">
        <v>274</v>
      </c>
    </row>
    <row r="2234" spans="1:3" x14ac:dyDescent="0.25">
      <c r="A2234" t="s">
        <v>222</v>
      </c>
      <c r="B2234">
        <v>6488</v>
      </c>
      <c r="C2234">
        <v>36</v>
      </c>
    </row>
    <row r="2235" spans="1:3" x14ac:dyDescent="0.25">
      <c r="A2235" t="s">
        <v>222</v>
      </c>
      <c r="B2235">
        <v>6068</v>
      </c>
      <c r="C2235">
        <v>91</v>
      </c>
    </row>
    <row r="2236" spans="1:3" x14ac:dyDescent="0.25">
      <c r="A2236" t="s">
        <v>222</v>
      </c>
      <c r="B2236">
        <v>6069</v>
      </c>
      <c r="C2236">
        <v>88</v>
      </c>
    </row>
    <row r="2237" spans="1:3" x14ac:dyDescent="0.25">
      <c r="A2237" t="s">
        <v>222</v>
      </c>
      <c r="B2237">
        <v>6762</v>
      </c>
      <c r="C2237">
        <v>58</v>
      </c>
    </row>
    <row r="2238" spans="1:3" x14ac:dyDescent="0.25">
      <c r="A2238" t="s">
        <v>222</v>
      </c>
      <c r="B2238">
        <v>6897</v>
      </c>
      <c r="C2238">
        <v>148</v>
      </c>
    </row>
    <row r="2239" spans="1:3" x14ac:dyDescent="0.25">
      <c r="A2239" t="s">
        <v>222</v>
      </c>
      <c r="B2239">
        <v>6416</v>
      </c>
      <c r="C2239">
        <v>175</v>
      </c>
    </row>
    <row r="2240" spans="1:3" x14ac:dyDescent="0.25">
      <c r="A2240" t="s">
        <v>222</v>
      </c>
      <c r="B2240">
        <v>6475</v>
      </c>
      <c r="C2240">
        <v>120</v>
      </c>
    </row>
    <row r="2241" spans="1:3" x14ac:dyDescent="0.25">
      <c r="A2241" t="s">
        <v>222</v>
      </c>
      <c r="B2241">
        <v>6705</v>
      </c>
      <c r="C2241">
        <v>73</v>
      </c>
    </row>
    <row r="2242" spans="1:3" x14ac:dyDescent="0.25">
      <c r="A2242" t="s">
        <v>222</v>
      </c>
      <c r="B2242">
        <v>6702</v>
      </c>
      <c r="C2242">
        <v>205</v>
      </c>
    </row>
    <row r="2243" spans="1:3" x14ac:dyDescent="0.25">
      <c r="A2243" t="s">
        <v>222</v>
      </c>
      <c r="B2243">
        <v>6513</v>
      </c>
      <c r="C2243">
        <v>150</v>
      </c>
    </row>
    <row r="2244" spans="1:3" x14ac:dyDescent="0.25">
      <c r="A2244" t="s">
        <v>222</v>
      </c>
      <c r="B2244">
        <v>6018</v>
      </c>
      <c r="C2244">
        <v>120</v>
      </c>
    </row>
    <row r="2245" spans="1:3" x14ac:dyDescent="0.25">
      <c r="A2245" t="s">
        <v>222</v>
      </c>
      <c r="B2245">
        <v>6032</v>
      </c>
      <c r="C2245">
        <v>130</v>
      </c>
    </row>
    <row r="2246" spans="1:3" x14ac:dyDescent="0.25">
      <c r="A2246" t="s">
        <v>222</v>
      </c>
      <c r="B2246">
        <v>6111</v>
      </c>
      <c r="C2246">
        <v>104</v>
      </c>
    </row>
    <row r="2247" spans="1:3" x14ac:dyDescent="0.25">
      <c r="A2247" t="s">
        <v>222</v>
      </c>
      <c r="B2247">
        <v>6374</v>
      </c>
      <c r="C2247">
        <v>62</v>
      </c>
    </row>
    <row r="2248" spans="1:3" x14ac:dyDescent="0.25">
      <c r="A2248" t="s">
        <v>222</v>
      </c>
      <c r="B2248">
        <v>6790</v>
      </c>
      <c r="C2248">
        <v>75</v>
      </c>
    </row>
    <row r="2249" spans="1:3" x14ac:dyDescent="0.25">
      <c r="A2249" t="s">
        <v>222</v>
      </c>
      <c r="B2249">
        <v>6488</v>
      </c>
      <c r="C2249">
        <v>120</v>
      </c>
    </row>
    <row r="2250" spans="1:3" x14ac:dyDescent="0.25">
      <c r="A2250" t="s">
        <v>222</v>
      </c>
      <c r="B2250">
        <v>6484</v>
      </c>
      <c r="C2250">
        <v>120</v>
      </c>
    </row>
    <row r="2251" spans="1:3" x14ac:dyDescent="0.25">
      <c r="A2251" t="s">
        <v>222</v>
      </c>
      <c r="B2251">
        <v>6239</v>
      </c>
      <c r="C2251">
        <v>190</v>
      </c>
    </row>
    <row r="2252" spans="1:3" x14ac:dyDescent="0.25">
      <c r="A2252" t="s">
        <v>222</v>
      </c>
      <c r="B2252">
        <v>6340</v>
      </c>
      <c r="C2252">
        <v>162</v>
      </c>
    </row>
    <row r="2253" spans="1:3" x14ac:dyDescent="0.25">
      <c r="A2253" t="s">
        <v>222</v>
      </c>
      <c r="B2253">
        <v>6457</v>
      </c>
      <c r="C2253">
        <v>102</v>
      </c>
    </row>
    <row r="2254" spans="1:3" x14ac:dyDescent="0.25">
      <c r="A2254" t="s">
        <v>222</v>
      </c>
      <c r="B2254">
        <v>6111</v>
      </c>
      <c r="C2254">
        <v>180</v>
      </c>
    </row>
    <row r="2255" spans="1:3" x14ac:dyDescent="0.25">
      <c r="A2255" t="s">
        <v>222</v>
      </c>
      <c r="B2255">
        <v>6078</v>
      </c>
      <c r="C2255">
        <v>128</v>
      </c>
    </row>
    <row r="2256" spans="1:3" x14ac:dyDescent="0.25">
      <c r="A2256" t="s">
        <v>222</v>
      </c>
      <c r="B2256">
        <v>6084</v>
      </c>
      <c r="C2256">
        <v>130</v>
      </c>
    </row>
    <row r="2257" spans="1:3" x14ac:dyDescent="0.25">
      <c r="A2257" t="s">
        <v>222</v>
      </c>
      <c r="B2257">
        <v>6067</v>
      </c>
      <c r="C2257">
        <v>120</v>
      </c>
    </row>
    <row r="2258" spans="1:3" x14ac:dyDescent="0.25">
      <c r="A2258" t="s">
        <v>223</v>
      </c>
      <c r="B2258">
        <v>20008</v>
      </c>
      <c r="C2258">
        <v>50</v>
      </c>
    </row>
    <row r="2259" spans="1:3" x14ac:dyDescent="0.25">
      <c r="A2259" t="s">
        <v>223</v>
      </c>
      <c r="B2259">
        <v>20002</v>
      </c>
      <c r="C2259">
        <v>117</v>
      </c>
    </row>
    <row r="2260" spans="1:3" x14ac:dyDescent="0.25">
      <c r="A2260" t="s">
        <v>223</v>
      </c>
      <c r="B2260">
        <v>20018</v>
      </c>
      <c r="C2260">
        <v>259</v>
      </c>
    </row>
    <row r="2261" spans="1:3" x14ac:dyDescent="0.25">
      <c r="A2261" t="s">
        <v>223</v>
      </c>
      <c r="B2261">
        <v>20020</v>
      </c>
      <c r="C2261">
        <v>360</v>
      </c>
    </row>
    <row r="2262" spans="1:3" x14ac:dyDescent="0.25">
      <c r="A2262" t="s">
        <v>223</v>
      </c>
      <c r="B2262">
        <v>20015</v>
      </c>
      <c r="C2262">
        <v>60</v>
      </c>
    </row>
    <row r="2263" spans="1:3" x14ac:dyDescent="0.25">
      <c r="A2263" t="s">
        <v>223</v>
      </c>
      <c r="B2263">
        <v>20001</v>
      </c>
      <c r="C2263">
        <v>230</v>
      </c>
    </row>
    <row r="2264" spans="1:3" x14ac:dyDescent="0.25">
      <c r="A2264" t="s">
        <v>223</v>
      </c>
      <c r="B2264">
        <v>20010</v>
      </c>
      <c r="C2264">
        <v>164</v>
      </c>
    </row>
    <row r="2265" spans="1:3" x14ac:dyDescent="0.25">
      <c r="A2265" t="s">
        <v>223</v>
      </c>
      <c r="B2265">
        <v>20032</v>
      </c>
      <c r="C2265">
        <v>62</v>
      </c>
    </row>
    <row r="2266" spans="1:3" x14ac:dyDescent="0.25">
      <c r="A2266" t="s">
        <v>223</v>
      </c>
      <c r="B2266">
        <v>20016</v>
      </c>
      <c r="C2266">
        <v>45</v>
      </c>
    </row>
    <row r="2267" spans="1:3" x14ac:dyDescent="0.25">
      <c r="A2267" t="s">
        <v>223</v>
      </c>
      <c r="B2267">
        <v>20017</v>
      </c>
      <c r="C2267">
        <v>252</v>
      </c>
    </row>
    <row r="2268" spans="1:3" x14ac:dyDescent="0.25">
      <c r="A2268" t="s">
        <v>223</v>
      </c>
      <c r="B2268">
        <v>20019</v>
      </c>
      <c r="C2268">
        <v>296</v>
      </c>
    </row>
    <row r="2269" spans="1:3" x14ac:dyDescent="0.25">
      <c r="A2269" t="s">
        <v>223</v>
      </c>
      <c r="B2269">
        <v>20015</v>
      </c>
      <c r="C2269">
        <v>60</v>
      </c>
    </row>
    <row r="2270" spans="1:3" x14ac:dyDescent="0.25">
      <c r="A2270" t="s">
        <v>223</v>
      </c>
      <c r="B2270">
        <v>20017</v>
      </c>
      <c r="C2270">
        <v>40</v>
      </c>
    </row>
    <row r="2271" spans="1:3" x14ac:dyDescent="0.25">
      <c r="A2271" t="s">
        <v>223</v>
      </c>
      <c r="B2271">
        <v>20037</v>
      </c>
      <c r="C2271">
        <v>180</v>
      </c>
    </row>
    <row r="2272" spans="1:3" x14ac:dyDescent="0.25">
      <c r="A2272" t="s">
        <v>223</v>
      </c>
      <c r="B2272">
        <v>20015</v>
      </c>
      <c r="C2272">
        <v>69</v>
      </c>
    </row>
    <row r="2273" spans="1:3" x14ac:dyDescent="0.25">
      <c r="A2273" t="s">
        <v>223</v>
      </c>
      <c r="B2273">
        <v>20005</v>
      </c>
      <c r="C2273">
        <v>27</v>
      </c>
    </row>
    <row r="2274" spans="1:3" x14ac:dyDescent="0.25">
      <c r="A2274" t="s">
        <v>223</v>
      </c>
      <c r="B2274">
        <v>20032</v>
      </c>
      <c r="C2274">
        <v>183</v>
      </c>
    </row>
    <row r="2275" spans="1:3" x14ac:dyDescent="0.25">
      <c r="A2275" t="s">
        <v>223</v>
      </c>
      <c r="B2275">
        <v>20032</v>
      </c>
      <c r="C2275">
        <v>120</v>
      </c>
    </row>
    <row r="2276" spans="1:3" x14ac:dyDescent="0.25">
      <c r="A2276" t="s">
        <v>224</v>
      </c>
      <c r="B2276">
        <v>19706</v>
      </c>
      <c r="C2276">
        <v>78</v>
      </c>
    </row>
    <row r="2277" spans="1:3" x14ac:dyDescent="0.25">
      <c r="A2277" t="s">
        <v>224</v>
      </c>
      <c r="B2277">
        <v>19904</v>
      </c>
      <c r="C2277">
        <v>80</v>
      </c>
    </row>
    <row r="2278" spans="1:3" x14ac:dyDescent="0.25">
      <c r="A2278" t="s">
        <v>224</v>
      </c>
      <c r="B2278">
        <v>19807</v>
      </c>
      <c r="C2278">
        <v>60</v>
      </c>
    </row>
    <row r="2279" spans="1:3" x14ac:dyDescent="0.25">
      <c r="A2279" t="s">
        <v>224</v>
      </c>
      <c r="B2279">
        <v>19977</v>
      </c>
      <c r="C2279">
        <v>205</v>
      </c>
    </row>
    <row r="2280" spans="1:3" x14ac:dyDescent="0.25">
      <c r="A2280" t="s">
        <v>224</v>
      </c>
      <c r="B2280">
        <v>19805</v>
      </c>
      <c r="C2280">
        <v>150</v>
      </c>
    </row>
    <row r="2281" spans="1:3" x14ac:dyDescent="0.25">
      <c r="A2281" t="s">
        <v>224</v>
      </c>
      <c r="B2281">
        <v>19707</v>
      </c>
      <c r="C2281">
        <v>104</v>
      </c>
    </row>
    <row r="2282" spans="1:3" x14ac:dyDescent="0.25">
      <c r="A2282" t="s">
        <v>224</v>
      </c>
      <c r="B2282">
        <v>19805</v>
      </c>
      <c r="C2282">
        <v>106</v>
      </c>
    </row>
    <row r="2283" spans="1:3" x14ac:dyDescent="0.25">
      <c r="A2283" t="s">
        <v>224</v>
      </c>
      <c r="B2283">
        <v>19963</v>
      </c>
      <c r="C2283">
        <v>150</v>
      </c>
    </row>
    <row r="2284" spans="1:3" x14ac:dyDescent="0.25">
      <c r="A2284" t="s">
        <v>224</v>
      </c>
      <c r="B2284">
        <v>19810</v>
      </c>
      <c r="C2284">
        <v>82</v>
      </c>
    </row>
    <row r="2285" spans="1:3" x14ac:dyDescent="0.25">
      <c r="A2285" t="s">
        <v>224</v>
      </c>
      <c r="B2285">
        <v>19709</v>
      </c>
      <c r="C2285">
        <v>120</v>
      </c>
    </row>
    <row r="2286" spans="1:3" x14ac:dyDescent="0.25">
      <c r="A2286" t="s">
        <v>224</v>
      </c>
      <c r="B2286">
        <v>19713</v>
      </c>
      <c r="C2286">
        <v>101</v>
      </c>
    </row>
    <row r="2287" spans="1:3" x14ac:dyDescent="0.25">
      <c r="A2287" t="s">
        <v>224</v>
      </c>
      <c r="B2287">
        <v>19973</v>
      </c>
      <c r="C2287">
        <v>124</v>
      </c>
    </row>
    <row r="2288" spans="1:3" x14ac:dyDescent="0.25">
      <c r="A2288" t="s">
        <v>224</v>
      </c>
      <c r="B2288">
        <v>19713</v>
      </c>
      <c r="C2288">
        <v>40</v>
      </c>
    </row>
    <row r="2289" spans="1:3" x14ac:dyDescent="0.25">
      <c r="A2289" t="s">
        <v>224</v>
      </c>
      <c r="B2289">
        <v>19808</v>
      </c>
      <c r="C2289">
        <v>169</v>
      </c>
    </row>
    <row r="2290" spans="1:3" x14ac:dyDescent="0.25">
      <c r="A2290" t="s">
        <v>224</v>
      </c>
      <c r="B2290">
        <v>19810</v>
      </c>
      <c r="C2290">
        <v>72</v>
      </c>
    </row>
    <row r="2291" spans="1:3" x14ac:dyDescent="0.25">
      <c r="A2291" t="s">
        <v>224</v>
      </c>
      <c r="B2291">
        <v>19711</v>
      </c>
      <c r="C2291">
        <v>110</v>
      </c>
    </row>
    <row r="2292" spans="1:3" x14ac:dyDescent="0.25">
      <c r="A2292" t="s">
        <v>224</v>
      </c>
      <c r="B2292">
        <v>19966</v>
      </c>
      <c r="C2292">
        <v>130</v>
      </c>
    </row>
    <row r="2293" spans="1:3" x14ac:dyDescent="0.25">
      <c r="A2293" t="s">
        <v>224</v>
      </c>
      <c r="B2293">
        <v>19940</v>
      </c>
      <c r="C2293">
        <v>109</v>
      </c>
    </row>
    <row r="2294" spans="1:3" x14ac:dyDescent="0.25">
      <c r="A2294" t="s">
        <v>224</v>
      </c>
      <c r="B2294">
        <v>19977</v>
      </c>
      <c r="C2294">
        <v>151</v>
      </c>
    </row>
    <row r="2295" spans="1:3" x14ac:dyDescent="0.25">
      <c r="A2295" t="s">
        <v>224</v>
      </c>
      <c r="B2295">
        <v>19803</v>
      </c>
      <c r="C2295">
        <v>138</v>
      </c>
    </row>
    <row r="2296" spans="1:3" x14ac:dyDescent="0.25">
      <c r="A2296" t="s">
        <v>224</v>
      </c>
      <c r="B2296">
        <v>19904</v>
      </c>
      <c r="C2296">
        <v>120</v>
      </c>
    </row>
    <row r="2297" spans="1:3" x14ac:dyDescent="0.25">
      <c r="A2297" t="s">
        <v>224</v>
      </c>
      <c r="B2297">
        <v>19973</v>
      </c>
      <c r="C2297">
        <v>60</v>
      </c>
    </row>
    <row r="2298" spans="1:3" x14ac:dyDescent="0.25">
      <c r="A2298" t="s">
        <v>224</v>
      </c>
      <c r="B2298">
        <v>19806</v>
      </c>
      <c r="C2298">
        <v>106</v>
      </c>
    </row>
    <row r="2299" spans="1:3" x14ac:dyDescent="0.25">
      <c r="A2299" t="s">
        <v>224</v>
      </c>
      <c r="B2299">
        <v>19808</v>
      </c>
      <c r="C2299">
        <v>130</v>
      </c>
    </row>
    <row r="2300" spans="1:3" x14ac:dyDescent="0.25">
      <c r="A2300" t="s">
        <v>224</v>
      </c>
      <c r="B2300">
        <v>19973</v>
      </c>
      <c r="C2300">
        <v>110</v>
      </c>
    </row>
    <row r="2301" spans="1:3" x14ac:dyDescent="0.25">
      <c r="A2301" t="s">
        <v>224</v>
      </c>
      <c r="B2301">
        <v>19904</v>
      </c>
      <c r="C2301">
        <v>73</v>
      </c>
    </row>
    <row r="2302" spans="1:3" x14ac:dyDescent="0.25">
      <c r="A2302" t="s">
        <v>224</v>
      </c>
      <c r="B2302">
        <v>19966</v>
      </c>
      <c r="C2302">
        <v>181</v>
      </c>
    </row>
    <row r="2303" spans="1:3" x14ac:dyDescent="0.25">
      <c r="A2303" t="s">
        <v>224</v>
      </c>
      <c r="B2303">
        <v>19963</v>
      </c>
      <c r="C2303">
        <v>136</v>
      </c>
    </row>
    <row r="2304" spans="1:3" x14ac:dyDescent="0.25">
      <c r="A2304" t="s">
        <v>224</v>
      </c>
      <c r="B2304">
        <v>19807</v>
      </c>
      <c r="C2304">
        <v>19</v>
      </c>
    </row>
    <row r="2305" spans="1:3" x14ac:dyDescent="0.25">
      <c r="A2305" t="s">
        <v>224</v>
      </c>
      <c r="B2305">
        <v>19711</v>
      </c>
      <c r="C2305">
        <v>67</v>
      </c>
    </row>
    <row r="2306" spans="1:3" x14ac:dyDescent="0.25">
      <c r="A2306" t="s">
        <v>224</v>
      </c>
      <c r="B2306">
        <v>19707</v>
      </c>
      <c r="C2306">
        <v>172</v>
      </c>
    </row>
    <row r="2307" spans="1:3" x14ac:dyDescent="0.25">
      <c r="A2307" t="s">
        <v>224</v>
      </c>
      <c r="B2307">
        <v>19806</v>
      </c>
      <c r="C2307">
        <v>96</v>
      </c>
    </row>
    <row r="2308" spans="1:3" x14ac:dyDescent="0.25">
      <c r="A2308" t="s">
        <v>224</v>
      </c>
      <c r="B2308">
        <v>19808</v>
      </c>
      <c r="C2308">
        <v>177</v>
      </c>
    </row>
    <row r="2309" spans="1:3" x14ac:dyDescent="0.25">
      <c r="A2309" t="s">
        <v>224</v>
      </c>
      <c r="B2309">
        <v>19713</v>
      </c>
      <c r="C2309">
        <v>42</v>
      </c>
    </row>
    <row r="2310" spans="1:3" x14ac:dyDescent="0.25">
      <c r="A2310" t="s">
        <v>224</v>
      </c>
      <c r="B2310">
        <v>19904</v>
      </c>
      <c r="C2310">
        <v>120</v>
      </c>
    </row>
    <row r="2311" spans="1:3" x14ac:dyDescent="0.25">
      <c r="A2311" t="s">
        <v>224</v>
      </c>
      <c r="B2311">
        <v>19720</v>
      </c>
      <c r="C2311">
        <v>120</v>
      </c>
    </row>
    <row r="2312" spans="1:3" x14ac:dyDescent="0.25">
      <c r="A2312" t="s">
        <v>224</v>
      </c>
      <c r="B2312">
        <v>19958</v>
      </c>
      <c r="C2312">
        <v>40</v>
      </c>
    </row>
    <row r="2313" spans="1:3" x14ac:dyDescent="0.25">
      <c r="A2313" t="s">
        <v>224</v>
      </c>
      <c r="B2313">
        <v>19901</v>
      </c>
      <c r="C2313">
        <v>70</v>
      </c>
    </row>
    <row r="2314" spans="1:3" x14ac:dyDescent="0.25">
      <c r="A2314" t="s">
        <v>224</v>
      </c>
      <c r="B2314">
        <v>19810</v>
      </c>
      <c r="C2314">
        <v>128</v>
      </c>
    </row>
    <row r="2315" spans="1:3" x14ac:dyDescent="0.25">
      <c r="A2315" t="s">
        <v>224</v>
      </c>
      <c r="B2315">
        <v>19958</v>
      </c>
      <c r="C2315">
        <v>179</v>
      </c>
    </row>
    <row r="2316" spans="1:3" x14ac:dyDescent="0.25">
      <c r="A2316" t="s">
        <v>224</v>
      </c>
      <c r="B2316">
        <v>19806</v>
      </c>
      <c r="C2316">
        <v>100</v>
      </c>
    </row>
    <row r="2317" spans="1:3" x14ac:dyDescent="0.25">
      <c r="A2317" t="s">
        <v>224</v>
      </c>
      <c r="B2317">
        <v>19947</v>
      </c>
      <c r="C2317">
        <v>139</v>
      </c>
    </row>
    <row r="2318" spans="1:3" x14ac:dyDescent="0.25">
      <c r="A2318" t="s">
        <v>224</v>
      </c>
      <c r="B2318">
        <v>19809</v>
      </c>
      <c r="C2318">
        <v>90</v>
      </c>
    </row>
    <row r="2319" spans="1:3" x14ac:dyDescent="0.25">
      <c r="A2319" t="s">
        <v>224</v>
      </c>
      <c r="B2319">
        <v>19807</v>
      </c>
      <c r="C2319">
        <v>49</v>
      </c>
    </row>
    <row r="2320" spans="1:3" x14ac:dyDescent="0.25">
      <c r="A2320" t="s">
        <v>224</v>
      </c>
      <c r="B2320">
        <v>19707</v>
      </c>
      <c r="C2320">
        <v>45</v>
      </c>
    </row>
    <row r="2321" spans="1:3" x14ac:dyDescent="0.25">
      <c r="A2321" t="s">
        <v>224</v>
      </c>
      <c r="B2321">
        <v>19803</v>
      </c>
      <c r="C2321">
        <v>46</v>
      </c>
    </row>
    <row r="2322" spans="1:3" x14ac:dyDescent="0.25">
      <c r="A2322" t="s">
        <v>225</v>
      </c>
      <c r="B2322">
        <v>33629</v>
      </c>
      <c r="C2322">
        <v>60</v>
      </c>
    </row>
    <row r="2323" spans="1:3" x14ac:dyDescent="0.25">
      <c r="A2323" t="s">
        <v>225</v>
      </c>
      <c r="B2323">
        <v>33525</v>
      </c>
      <c r="C2323">
        <v>120</v>
      </c>
    </row>
    <row r="2324" spans="1:3" x14ac:dyDescent="0.25">
      <c r="A2324" t="s">
        <v>225</v>
      </c>
      <c r="B2324">
        <v>33612</v>
      </c>
      <c r="C2324">
        <v>120</v>
      </c>
    </row>
    <row r="2325" spans="1:3" x14ac:dyDescent="0.25">
      <c r="A2325" t="s">
        <v>225</v>
      </c>
      <c r="B2325">
        <v>33873</v>
      </c>
      <c r="C2325">
        <v>25</v>
      </c>
    </row>
    <row r="2326" spans="1:3" x14ac:dyDescent="0.25">
      <c r="A2326" t="s">
        <v>225</v>
      </c>
      <c r="B2326">
        <v>32043</v>
      </c>
      <c r="C2326">
        <v>120</v>
      </c>
    </row>
    <row r="2327" spans="1:3" x14ac:dyDescent="0.25">
      <c r="A2327" t="s">
        <v>225</v>
      </c>
      <c r="B2327">
        <v>33161</v>
      </c>
      <c r="C2327">
        <v>150</v>
      </c>
    </row>
    <row r="2328" spans="1:3" x14ac:dyDescent="0.25">
      <c r="A2328" t="s">
        <v>225</v>
      </c>
      <c r="B2328">
        <v>32079</v>
      </c>
      <c r="C2328">
        <v>40</v>
      </c>
    </row>
    <row r="2329" spans="1:3" x14ac:dyDescent="0.25">
      <c r="A2329" t="s">
        <v>225</v>
      </c>
      <c r="B2329">
        <v>33707</v>
      </c>
      <c r="C2329">
        <v>120</v>
      </c>
    </row>
    <row r="2330" spans="1:3" x14ac:dyDescent="0.25">
      <c r="A2330" t="s">
        <v>225</v>
      </c>
      <c r="B2330">
        <v>33064</v>
      </c>
      <c r="C2330">
        <v>127</v>
      </c>
    </row>
    <row r="2331" spans="1:3" x14ac:dyDescent="0.25">
      <c r="A2331" t="s">
        <v>225</v>
      </c>
      <c r="B2331">
        <v>33437</v>
      </c>
      <c r="C2331">
        <v>99</v>
      </c>
    </row>
    <row r="2332" spans="1:3" x14ac:dyDescent="0.25">
      <c r="A2332" t="s">
        <v>225</v>
      </c>
      <c r="B2332">
        <v>33433</v>
      </c>
      <c r="C2332">
        <v>60</v>
      </c>
    </row>
    <row r="2333" spans="1:3" x14ac:dyDescent="0.25">
      <c r="A2333" t="s">
        <v>225</v>
      </c>
      <c r="B2333">
        <v>33573</v>
      </c>
      <c r="C2333">
        <v>113</v>
      </c>
    </row>
    <row r="2334" spans="1:3" x14ac:dyDescent="0.25">
      <c r="A2334" t="s">
        <v>225</v>
      </c>
      <c r="B2334">
        <v>33803</v>
      </c>
      <c r="C2334">
        <v>68</v>
      </c>
    </row>
    <row r="2335" spans="1:3" x14ac:dyDescent="0.25">
      <c r="A2335" t="s">
        <v>225</v>
      </c>
      <c r="B2335">
        <v>32073</v>
      </c>
      <c r="C2335">
        <v>180</v>
      </c>
    </row>
    <row r="2336" spans="1:3" x14ac:dyDescent="0.25">
      <c r="A2336" t="s">
        <v>225</v>
      </c>
      <c r="B2336">
        <v>32966</v>
      </c>
      <c r="C2336">
        <v>120</v>
      </c>
    </row>
    <row r="2337" spans="1:3" x14ac:dyDescent="0.25">
      <c r="A2337" t="s">
        <v>225</v>
      </c>
      <c r="B2337">
        <v>33064</v>
      </c>
      <c r="C2337">
        <v>194</v>
      </c>
    </row>
    <row r="2338" spans="1:3" x14ac:dyDescent="0.25">
      <c r="A2338" t="s">
        <v>225</v>
      </c>
      <c r="B2338">
        <v>33426</v>
      </c>
      <c r="C2338">
        <v>180</v>
      </c>
    </row>
    <row r="2339" spans="1:3" x14ac:dyDescent="0.25">
      <c r="A2339" t="s">
        <v>225</v>
      </c>
      <c r="B2339">
        <v>32086</v>
      </c>
      <c r="C2339">
        <v>120</v>
      </c>
    </row>
    <row r="2340" spans="1:3" x14ac:dyDescent="0.25">
      <c r="A2340" t="s">
        <v>225</v>
      </c>
      <c r="B2340">
        <v>34231</v>
      </c>
      <c r="C2340">
        <v>178</v>
      </c>
    </row>
    <row r="2341" spans="1:3" x14ac:dyDescent="0.25">
      <c r="A2341" t="s">
        <v>225</v>
      </c>
      <c r="B2341">
        <v>32177</v>
      </c>
      <c r="C2341">
        <v>65</v>
      </c>
    </row>
    <row r="2342" spans="1:3" x14ac:dyDescent="0.25">
      <c r="A2342" t="s">
        <v>225</v>
      </c>
      <c r="B2342">
        <v>32503</v>
      </c>
      <c r="C2342">
        <v>120</v>
      </c>
    </row>
    <row r="2343" spans="1:3" x14ac:dyDescent="0.25">
      <c r="A2343" t="s">
        <v>225</v>
      </c>
      <c r="B2343">
        <v>34113</v>
      </c>
      <c r="C2343">
        <v>44</v>
      </c>
    </row>
    <row r="2344" spans="1:3" x14ac:dyDescent="0.25">
      <c r="A2344" t="s">
        <v>225</v>
      </c>
      <c r="B2344">
        <v>33756</v>
      </c>
      <c r="C2344">
        <v>60</v>
      </c>
    </row>
    <row r="2345" spans="1:3" x14ac:dyDescent="0.25">
      <c r="A2345" t="s">
        <v>225</v>
      </c>
      <c r="B2345">
        <v>33713</v>
      </c>
      <c r="C2345">
        <v>99</v>
      </c>
    </row>
    <row r="2346" spans="1:3" x14ac:dyDescent="0.25">
      <c r="A2346" t="s">
        <v>225</v>
      </c>
      <c r="B2346">
        <v>33324</v>
      </c>
      <c r="C2346">
        <v>120</v>
      </c>
    </row>
    <row r="2347" spans="1:3" x14ac:dyDescent="0.25">
      <c r="A2347" t="s">
        <v>225</v>
      </c>
      <c r="B2347">
        <v>33410</v>
      </c>
      <c r="C2347">
        <v>40</v>
      </c>
    </row>
    <row r="2348" spans="1:3" x14ac:dyDescent="0.25">
      <c r="A2348" t="s">
        <v>225</v>
      </c>
      <c r="B2348">
        <v>33525</v>
      </c>
      <c r="C2348">
        <v>45</v>
      </c>
    </row>
    <row r="2349" spans="1:3" x14ac:dyDescent="0.25">
      <c r="A2349" t="s">
        <v>225</v>
      </c>
      <c r="B2349">
        <v>34103</v>
      </c>
      <c r="C2349">
        <v>120</v>
      </c>
    </row>
    <row r="2350" spans="1:3" x14ac:dyDescent="0.25">
      <c r="A2350" t="s">
        <v>225</v>
      </c>
      <c r="B2350">
        <v>34205</v>
      </c>
      <c r="C2350">
        <v>59</v>
      </c>
    </row>
    <row r="2351" spans="1:3" x14ac:dyDescent="0.25">
      <c r="A2351" t="s">
        <v>225</v>
      </c>
      <c r="B2351">
        <v>34698</v>
      </c>
      <c r="C2351">
        <v>93</v>
      </c>
    </row>
    <row r="2352" spans="1:3" x14ac:dyDescent="0.25">
      <c r="A2352" t="s">
        <v>225</v>
      </c>
      <c r="B2352">
        <v>33141</v>
      </c>
      <c r="C2352">
        <v>176</v>
      </c>
    </row>
    <row r="2353" spans="1:3" x14ac:dyDescent="0.25">
      <c r="A2353" t="s">
        <v>225</v>
      </c>
      <c r="B2353">
        <v>33771</v>
      </c>
      <c r="C2353">
        <v>120</v>
      </c>
    </row>
    <row r="2354" spans="1:3" x14ac:dyDescent="0.25">
      <c r="A2354" t="s">
        <v>225</v>
      </c>
      <c r="B2354">
        <v>33461</v>
      </c>
      <c r="C2354">
        <v>45</v>
      </c>
    </row>
    <row r="2355" spans="1:3" x14ac:dyDescent="0.25">
      <c r="A2355" t="s">
        <v>225</v>
      </c>
      <c r="B2355">
        <v>32789</v>
      </c>
      <c r="C2355">
        <v>40</v>
      </c>
    </row>
    <row r="2356" spans="1:3" x14ac:dyDescent="0.25">
      <c r="A2356" t="s">
        <v>225</v>
      </c>
      <c r="B2356">
        <v>32905</v>
      </c>
      <c r="C2356">
        <v>120</v>
      </c>
    </row>
    <row r="2357" spans="1:3" x14ac:dyDescent="0.25">
      <c r="A2357" t="s">
        <v>225</v>
      </c>
      <c r="B2357">
        <v>33157</v>
      </c>
      <c r="C2357">
        <v>163</v>
      </c>
    </row>
    <row r="2358" spans="1:3" x14ac:dyDescent="0.25">
      <c r="A2358" t="s">
        <v>225</v>
      </c>
      <c r="B2358">
        <v>33625</v>
      </c>
      <c r="C2358">
        <v>120</v>
      </c>
    </row>
    <row r="2359" spans="1:3" x14ac:dyDescent="0.25">
      <c r="A2359" t="s">
        <v>225</v>
      </c>
      <c r="B2359">
        <v>32708</v>
      </c>
      <c r="C2359">
        <v>98</v>
      </c>
    </row>
    <row r="2360" spans="1:3" x14ac:dyDescent="0.25">
      <c r="A2360" t="s">
        <v>225</v>
      </c>
      <c r="B2360">
        <v>32308</v>
      </c>
      <c r="C2360">
        <v>156</v>
      </c>
    </row>
    <row r="2361" spans="1:3" x14ac:dyDescent="0.25">
      <c r="A2361" t="s">
        <v>225</v>
      </c>
      <c r="B2361">
        <v>34470</v>
      </c>
      <c r="C2361">
        <v>120</v>
      </c>
    </row>
    <row r="2362" spans="1:3" x14ac:dyDescent="0.25">
      <c r="A2362" t="s">
        <v>225</v>
      </c>
      <c r="B2362">
        <v>34221</v>
      </c>
      <c r="C2362">
        <v>120</v>
      </c>
    </row>
    <row r="2363" spans="1:3" x14ac:dyDescent="0.25">
      <c r="A2363" t="s">
        <v>225</v>
      </c>
      <c r="B2363">
        <v>34684</v>
      </c>
      <c r="C2363">
        <v>120</v>
      </c>
    </row>
    <row r="2364" spans="1:3" x14ac:dyDescent="0.25">
      <c r="A2364" t="s">
        <v>225</v>
      </c>
      <c r="B2364">
        <v>34601</v>
      </c>
      <c r="C2364">
        <v>180</v>
      </c>
    </row>
    <row r="2365" spans="1:3" x14ac:dyDescent="0.25">
      <c r="A2365" t="s">
        <v>225</v>
      </c>
      <c r="B2365">
        <v>33436</v>
      </c>
      <c r="C2365">
        <v>120</v>
      </c>
    </row>
    <row r="2366" spans="1:3" x14ac:dyDescent="0.25">
      <c r="A2366" t="s">
        <v>225</v>
      </c>
      <c r="B2366">
        <v>33618</v>
      </c>
      <c r="C2366">
        <v>45</v>
      </c>
    </row>
    <row r="2367" spans="1:3" x14ac:dyDescent="0.25">
      <c r="A2367" t="s">
        <v>225</v>
      </c>
      <c r="B2367">
        <v>34239</v>
      </c>
      <c r="C2367">
        <v>120</v>
      </c>
    </row>
    <row r="2368" spans="1:3" x14ac:dyDescent="0.25">
      <c r="A2368" t="s">
        <v>225</v>
      </c>
      <c r="B2368">
        <v>32514</v>
      </c>
      <c r="C2368">
        <v>150</v>
      </c>
    </row>
    <row r="2369" spans="1:3" x14ac:dyDescent="0.25">
      <c r="A2369" t="s">
        <v>225</v>
      </c>
      <c r="B2369">
        <v>33435</v>
      </c>
      <c r="C2369">
        <v>167</v>
      </c>
    </row>
    <row r="2370" spans="1:3" x14ac:dyDescent="0.25">
      <c r="A2370" t="s">
        <v>225</v>
      </c>
      <c r="B2370">
        <v>32825</v>
      </c>
      <c r="C2370">
        <v>120</v>
      </c>
    </row>
    <row r="2371" spans="1:3" x14ac:dyDescent="0.25">
      <c r="A2371" t="s">
        <v>225</v>
      </c>
      <c r="B2371">
        <v>33433</v>
      </c>
      <c r="C2371">
        <v>180</v>
      </c>
    </row>
    <row r="2372" spans="1:3" x14ac:dyDescent="0.25">
      <c r="A2372" t="s">
        <v>225</v>
      </c>
      <c r="B2372">
        <v>34952</v>
      </c>
      <c r="C2372">
        <v>120</v>
      </c>
    </row>
    <row r="2373" spans="1:3" x14ac:dyDescent="0.25">
      <c r="A2373" t="s">
        <v>225</v>
      </c>
      <c r="B2373">
        <v>34990</v>
      </c>
      <c r="C2373">
        <v>120</v>
      </c>
    </row>
    <row r="2374" spans="1:3" x14ac:dyDescent="0.25">
      <c r="A2374" t="s">
        <v>225</v>
      </c>
      <c r="B2374">
        <v>34952</v>
      </c>
      <c r="C2374">
        <v>120</v>
      </c>
    </row>
    <row r="2375" spans="1:3" x14ac:dyDescent="0.25">
      <c r="A2375" t="s">
        <v>225</v>
      </c>
      <c r="B2375">
        <v>33418</v>
      </c>
      <c r="C2375">
        <v>76</v>
      </c>
    </row>
    <row r="2376" spans="1:3" x14ac:dyDescent="0.25">
      <c r="A2376" t="s">
        <v>225</v>
      </c>
      <c r="B2376">
        <v>33884</v>
      </c>
      <c r="C2376">
        <v>120</v>
      </c>
    </row>
    <row r="2377" spans="1:3" x14ac:dyDescent="0.25">
      <c r="A2377" t="s">
        <v>225</v>
      </c>
      <c r="B2377">
        <v>33144</v>
      </c>
      <c r="C2377">
        <v>87</v>
      </c>
    </row>
    <row r="2378" spans="1:3" x14ac:dyDescent="0.25">
      <c r="A2378" t="s">
        <v>225</v>
      </c>
      <c r="B2378">
        <v>32221</v>
      </c>
      <c r="C2378">
        <v>120</v>
      </c>
    </row>
    <row r="2379" spans="1:3" x14ac:dyDescent="0.25">
      <c r="A2379" t="s">
        <v>225</v>
      </c>
      <c r="B2379">
        <v>33065</v>
      </c>
      <c r="C2379">
        <v>35</v>
      </c>
    </row>
    <row r="2380" spans="1:3" x14ac:dyDescent="0.25">
      <c r="A2380" t="s">
        <v>225</v>
      </c>
      <c r="B2380">
        <v>33756</v>
      </c>
      <c r="C2380">
        <v>109</v>
      </c>
    </row>
    <row r="2381" spans="1:3" x14ac:dyDescent="0.25">
      <c r="A2381" t="s">
        <v>225</v>
      </c>
      <c r="B2381">
        <v>32073</v>
      </c>
      <c r="C2381">
        <v>120</v>
      </c>
    </row>
    <row r="2382" spans="1:3" x14ac:dyDescent="0.25">
      <c r="A2382" t="s">
        <v>225</v>
      </c>
      <c r="B2382">
        <v>32605</v>
      </c>
      <c r="C2382">
        <v>120</v>
      </c>
    </row>
    <row r="2383" spans="1:3" x14ac:dyDescent="0.25">
      <c r="A2383" t="s">
        <v>225</v>
      </c>
      <c r="B2383">
        <v>32940</v>
      </c>
      <c r="C2383">
        <v>114</v>
      </c>
    </row>
    <row r="2384" spans="1:3" x14ac:dyDescent="0.25">
      <c r="A2384" t="s">
        <v>225</v>
      </c>
      <c r="B2384">
        <v>33070</v>
      </c>
      <c r="C2384">
        <v>120</v>
      </c>
    </row>
    <row r="2385" spans="1:3" x14ac:dyDescent="0.25">
      <c r="A2385" t="s">
        <v>225</v>
      </c>
      <c r="B2385">
        <v>33756</v>
      </c>
      <c r="C2385">
        <v>76</v>
      </c>
    </row>
    <row r="2386" spans="1:3" x14ac:dyDescent="0.25">
      <c r="A2386" t="s">
        <v>225</v>
      </c>
      <c r="B2386">
        <v>32960</v>
      </c>
      <c r="C2386">
        <v>72</v>
      </c>
    </row>
    <row r="2387" spans="1:3" x14ac:dyDescent="0.25">
      <c r="A2387" t="s">
        <v>225</v>
      </c>
      <c r="B2387">
        <v>33805</v>
      </c>
      <c r="C2387">
        <v>120</v>
      </c>
    </row>
    <row r="2388" spans="1:3" x14ac:dyDescent="0.25">
      <c r="A2388" t="s">
        <v>225</v>
      </c>
      <c r="B2388">
        <v>32405</v>
      </c>
      <c r="C2388">
        <v>77</v>
      </c>
    </row>
    <row r="2389" spans="1:3" x14ac:dyDescent="0.25">
      <c r="A2389" t="s">
        <v>225</v>
      </c>
      <c r="B2389">
        <v>34769</v>
      </c>
      <c r="C2389">
        <v>117</v>
      </c>
    </row>
    <row r="2390" spans="1:3" x14ac:dyDescent="0.25">
      <c r="A2390" t="s">
        <v>225</v>
      </c>
      <c r="B2390">
        <v>33433</v>
      </c>
      <c r="C2390">
        <v>89</v>
      </c>
    </row>
    <row r="2391" spans="1:3" x14ac:dyDescent="0.25">
      <c r="A2391" t="s">
        <v>225</v>
      </c>
      <c r="B2391">
        <v>32514</v>
      </c>
      <c r="C2391">
        <v>120</v>
      </c>
    </row>
    <row r="2392" spans="1:3" x14ac:dyDescent="0.25">
      <c r="A2392" t="s">
        <v>225</v>
      </c>
      <c r="B2392">
        <v>33707</v>
      </c>
      <c r="C2392">
        <v>126</v>
      </c>
    </row>
    <row r="2393" spans="1:3" x14ac:dyDescent="0.25">
      <c r="A2393" t="s">
        <v>225</v>
      </c>
      <c r="B2393">
        <v>33408</v>
      </c>
      <c r="C2393">
        <v>60</v>
      </c>
    </row>
    <row r="2394" spans="1:3" x14ac:dyDescent="0.25">
      <c r="A2394" t="s">
        <v>225</v>
      </c>
      <c r="B2394">
        <v>33142</v>
      </c>
      <c r="C2394">
        <v>294</v>
      </c>
    </row>
    <row r="2395" spans="1:3" x14ac:dyDescent="0.25">
      <c r="A2395" t="s">
        <v>225</v>
      </c>
      <c r="B2395">
        <v>33403</v>
      </c>
      <c r="C2395">
        <v>85</v>
      </c>
    </row>
    <row r="2396" spans="1:3" x14ac:dyDescent="0.25">
      <c r="A2396" t="s">
        <v>225</v>
      </c>
      <c r="B2396">
        <v>32218</v>
      </c>
      <c r="C2396">
        <v>122</v>
      </c>
    </row>
    <row r="2397" spans="1:3" x14ac:dyDescent="0.25">
      <c r="A2397" t="s">
        <v>225</v>
      </c>
      <c r="B2397">
        <v>33880</v>
      </c>
      <c r="C2397">
        <v>140</v>
      </c>
    </row>
    <row r="2398" spans="1:3" x14ac:dyDescent="0.25">
      <c r="A2398" t="s">
        <v>225</v>
      </c>
      <c r="B2398">
        <v>32801</v>
      </c>
      <c r="C2398">
        <v>168</v>
      </c>
    </row>
    <row r="2399" spans="1:3" x14ac:dyDescent="0.25">
      <c r="A2399" t="s">
        <v>225</v>
      </c>
      <c r="B2399">
        <v>32073</v>
      </c>
      <c r="C2399">
        <v>120</v>
      </c>
    </row>
    <row r="2400" spans="1:3" x14ac:dyDescent="0.25">
      <c r="A2400" t="s">
        <v>225</v>
      </c>
      <c r="B2400">
        <v>32713</v>
      </c>
      <c r="C2400">
        <v>120</v>
      </c>
    </row>
    <row r="2401" spans="1:3" x14ac:dyDescent="0.25">
      <c r="A2401" t="s">
        <v>225</v>
      </c>
      <c r="B2401">
        <v>32514</v>
      </c>
      <c r="C2401">
        <v>120</v>
      </c>
    </row>
    <row r="2402" spans="1:3" x14ac:dyDescent="0.25">
      <c r="A2402" t="s">
        <v>225</v>
      </c>
      <c r="B2402">
        <v>34698</v>
      </c>
      <c r="C2402">
        <v>104</v>
      </c>
    </row>
    <row r="2403" spans="1:3" x14ac:dyDescent="0.25">
      <c r="A2403" t="s">
        <v>225</v>
      </c>
      <c r="B2403">
        <v>32401</v>
      </c>
      <c r="C2403">
        <v>22</v>
      </c>
    </row>
    <row r="2404" spans="1:3" x14ac:dyDescent="0.25">
      <c r="A2404" t="s">
        <v>225</v>
      </c>
      <c r="B2404">
        <v>32501</v>
      </c>
      <c r="C2404">
        <v>155</v>
      </c>
    </row>
    <row r="2405" spans="1:3" x14ac:dyDescent="0.25">
      <c r="A2405" t="s">
        <v>225</v>
      </c>
      <c r="B2405">
        <v>33809</v>
      </c>
      <c r="C2405">
        <v>120</v>
      </c>
    </row>
    <row r="2406" spans="1:3" x14ac:dyDescent="0.25">
      <c r="A2406" t="s">
        <v>225</v>
      </c>
      <c r="B2406">
        <v>34285</v>
      </c>
      <c r="C2406">
        <v>64</v>
      </c>
    </row>
    <row r="2407" spans="1:3" x14ac:dyDescent="0.25">
      <c r="A2407" t="s">
        <v>225</v>
      </c>
      <c r="B2407">
        <v>34741</v>
      </c>
      <c r="C2407">
        <v>59</v>
      </c>
    </row>
    <row r="2408" spans="1:3" x14ac:dyDescent="0.25">
      <c r="A2408" t="s">
        <v>225</v>
      </c>
      <c r="B2408">
        <v>33321</v>
      </c>
      <c r="C2408">
        <v>120</v>
      </c>
    </row>
    <row r="2409" spans="1:3" x14ac:dyDescent="0.25">
      <c r="A2409" t="s">
        <v>225</v>
      </c>
      <c r="B2409">
        <v>34746</v>
      </c>
      <c r="C2409">
        <v>161</v>
      </c>
    </row>
    <row r="2410" spans="1:3" x14ac:dyDescent="0.25">
      <c r="A2410" t="s">
        <v>225</v>
      </c>
      <c r="B2410">
        <v>33351</v>
      </c>
      <c r="C2410">
        <v>120</v>
      </c>
    </row>
    <row r="2411" spans="1:3" x14ac:dyDescent="0.25">
      <c r="A2411" t="s">
        <v>225</v>
      </c>
      <c r="B2411">
        <v>33025</v>
      </c>
      <c r="C2411">
        <v>120</v>
      </c>
    </row>
    <row r="2412" spans="1:3" x14ac:dyDescent="0.25">
      <c r="A2412" t="s">
        <v>225</v>
      </c>
      <c r="B2412">
        <v>33030</v>
      </c>
      <c r="C2412">
        <v>88</v>
      </c>
    </row>
    <row r="2413" spans="1:3" x14ac:dyDescent="0.25">
      <c r="A2413" t="s">
        <v>225</v>
      </c>
      <c r="B2413">
        <v>33782</v>
      </c>
      <c r="C2413">
        <v>120</v>
      </c>
    </row>
    <row r="2414" spans="1:3" x14ac:dyDescent="0.25">
      <c r="A2414" t="s">
        <v>225</v>
      </c>
      <c r="B2414">
        <v>34208</v>
      </c>
      <c r="C2414">
        <v>208</v>
      </c>
    </row>
    <row r="2415" spans="1:3" x14ac:dyDescent="0.25">
      <c r="A2415" t="s">
        <v>225</v>
      </c>
      <c r="B2415">
        <v>32501</v>
      </c>
      <c r="C2415">
        <v>118</v>
      </c>
    </row>
    <row r="2416" spans="1:3" x14ac:dyDescent="0.25">
      <c r="A2416" t="s">
        <v>225</v>
      </c>
      <c r="B2416">
        <v>32570</v>
      </c>
      <c r="C2416">
        <v>110</v>
      </c>
    </row>
    <row r="2417" spans="1:3" x14ac:dyDescent="0.25">
      <c r="A2417" t="s">
        <v>225</v>
      </c>
      <c r="B2417">
        <v>32344</v>
      </c>
      <c r="C2417">
        <v>97</v>
      </c>
    </row>
    <row r="2418" spans="1:3" x14ac:dyDescent="0.25">
      <c r="A2418" t="s">
        <v>225</v>
      </c>
      <c r="B2418">
        <v>33823</v>
      </c>
      <c r="C2418">
        <v>120</v>
      </c>
    </row>
    <row r="2419" spans="1:3" x14ac:dyDescent="0.25">
      <c r="A2419" t="s">
        <v>225</v>
      </c>
      <c r="B2419">
        <v>34689</v>
      </c>
      <c r="C2419">
        <v>32</v>
      </c>
    </row>
    <row r="2420" spans="1:3" x14ac:dyDescent="0.25">
      <c r="A2420" t="s">
        <v>225</v>
      </c>
      <c r="B2420">
        <v>32114</v>
      </c>
      <c r="C2420">
        <v>99</v>
      </c>
    </row>
    <row r="2421" spans="1:3" x14ac:dyDescent="0.25">
      <c r="A2421" t="s">
        <v>225</v>
      </c>
      <c r="B2421">
        <v>33844</v>
      </c>
      <c r="C2421">
        <v>120</v>
      </c>
    </row>
    <row r="2422" spans="1:3" x14ac:dyDescent="0.25">
      <c r="A2422" t="s">
        <v>225</v>
      </c>
      <c r="B2422">
        <v>33903</v>
      </c>
      <c r="C2422">
        <v>120</v>
      </c>
    </row>
    <row r="2423" spans="1:3" x14ac:dyDescent="0.25">
      <c r="A2423" t="s">
        <v>225</v>
      </c>
      <c r="B2423">
        <v>32724</v>
      </c>
      <c r="C2423">
        <v>60</v>
      </c>
    </row>
    <row r="2424" spans="1:3" x14ac:dyDescent="0.25">
      <c r="A2424" t="s">
        <v>225</v>
      </c>
      <c r="B2424">
        <v>32204</v>
      </c>
      <c r="C2424">
        <v>104</v>
      </c>
    </row>
    <row r="2425" spans="1:3" x14ac:dyDescent="0.25">
      <c r="A2425" t="s">
        <v>225</v>
      </c>
      <c r="B2425">
        <v>32326</v>
      </c>
      <c r="C2425">
        <v>120</v>
      </c>
    </row>
    <row r="2426" spans="1:3" x14ac:dyDescent="0.25">
      <c r="A2426" t="s">
        <v>225</v>
      </c>
      <c r="B2426">
        <v>32757</v>
      </c>
      <c r="C2426">
        <v>116</v>
      </c>
    </row>
    <row r="2427" spans="1:3" x14ac:dyDescent="0.25">
      <c r="A2427" t="s">
        <v>225</v>
      </c>
      <c r="B2427">
        <v>32092</v>
      </c>
      <c r="C2427">
        <v>120</v>
      </c>
    </row>
    <row r="2428" spans="1:3" x14ac:dyDescent="0.25">
      <c r="A2428" t="s">
        <v>225</v>
      </c>
      <c r="B2428">
        <v>32720</v>
      </c>
      <c r="C2428">
        <v>55</v>
      </c>
    </row>
    <row r="2429" spans="1:3" x14ac:dyDescent="0.25">
      <c r="A2429" t="s">
        <v>225</v>
      </c>
      <c r="B2429">
        <v>34698</v>
      </c>
      <c r="C2429">
        <v>100</v>
      </c>
    </row>
    <row r="2430" spans="1:3" x14ac:dyDescent="0.25">
      <c r="A2430" t="s">
        <v>225</v>
      </c>
      <c r="B2430">
        <v>32217</v>
      </c>
      <c r="C2430">
        <v>120</v>
      </c>
    </row>
    <row r="2431" spans="1:3" x14ac:dyDescent="0.25">
      <c r="A2431" t="s">
        <v>225</v>
      </c>
      <c r="B2431">
        <v>33705</v>
      </c>
      <c r="C2431">
        <v>45</v>
      </c>
    </row>
    <row r="2432" spans="1:3" x14ac:dyDescent="0.25">
      <c r="A2432" t="s">
        <v>225</v>
      </c>
      <c r="B2432">
        <v>33805</v>
      </c>
      <c r="C2432">
        <v>120</v>
      </c>
    </row>
    <row r="2433" spans="1:3" x14ac:dyDescent="0.25">
      <c r="A2433" t="s">
        <v>225</v>
      </c>
      <c r="B2433">
        <v>33161</v>
      </c>
      <c r="C2433">
        <v>245</v>
      </c>
    </row>
    <row r="2434" spans="1:3" x14ac:dyDescent="0.25">
      <c r="A2434" t="s">
        <v>225</v>
      </c>
      <c r="B2434">
        <v>34653</v>
      </c>
      <c r="C2434">
        <v>119</v>
      </c>
    </row>
    <row r="2435" spans="1:3" x14ac:dyDescent="0.25">
      <c r="A2435" t="s">
        <v>225</v>
      </c>
      <c r="B2435">
        <v>34689</v>
      </c>
      <c r="C2435">
        <v>120</v>
      </c>
    </row>
    <row r="2436" spans="1:3" x14ac:dyDescent="0.25">
      <c r="A2436" t="s">
        <v>225</v>
      </c>
      <c r="B2436">
        <v>33428</v>
      </c>
      <c r="C2436">
        <v>60</v>
      </c>
    </row>
    <row r="2437" spans="1:3" x14ac:dyDescent="0.25">
      <c r="A2437" t="s">
        <v>225</v>
      </c>
      <c r="B2437">
        <v>33716</v>
      </c>
      <c r="C2437">
        <v>120</v>
      </c>
    </row>
    <row r="2438" spans="1:3" x14ac:dyDescent="0.25">
      <c r="A2438" t="s">
        <v>225</v>
      </c>
      <c r="B2438">
        <v>32817</v>
      </c>
      <c r="C2438">
        <v>120</v>
      </c>
    </row>
    <row r="2439" spans="1:3" x14ac:dyDescent="0.25">
      <c r="A2439" t="s">
        <v>225</v>
      </c>
      <c r="B2439">
        <v>32907</v>
      </c>
      <c r="C2439">
        <v>141</v>
      </c>
    </row>
    <row r="2440" spans="1:3" x14ac:dyDescent="0.25">
      <c r="A2440" t="s">
        <v>225</v>
      </c>
      <c r="B2440">
        <v>33873</v>
      </c>
      <c r="C2440">
        <v>79</v>
      </c>
    </row>
    <row r="2441" spans="1:3" x14ac:dyDescent="0.25">
      <c r="A2441" t="s">
        <v>225</v>
      </c>
      <c r="B2441">
        <v>33870</v>
      </c>
      <c r="C2441">
        <v>120</v>
      </c>
    </row>
    <row r="2442" spans="1:3" x14ac:dyDescent="0.25">
      <c r="A2442" t="s">
        <v>225</v>
      </c>
      <c r="B2442">
        <v>32174</v>
      </c>
      <c r="C2442">
        <v>133</v>
      </c>
    </row>
    <row r="2443" spans="1:3" x14ac:dyDescent="0.25">
      <c r="A2443" t="s">
        <v>225</v>
      </c>
      <c r="B2443">
        <v>32901</v>
      </c>
      <c r="C2443">
        <v>110</v>
      </c>
    </row>
    <row r="2444" spans="1:3" x14ac:dyDescent="0.25">
      <c r="A2444" t="s">
        <v>225</v>
      </c>
      <c r="B2444">
        <v>33772</v>
      </c>
      <c r="C2444">
        <v>116</v>
      </c>
    </row>
    <row r="2445" spans="1:3" x14ac:dyDescent="0.25">
      <c r="A2445" t="s">
        <v>225</v>
      </c>
      <c r="B2445">
        <v>34787</v>
      </c>
      <c r="C2445">
        <v>100</v>
      </c>
    </row>
    <row r="2446" spans="1:3" x14ac:dyDescent="0.25">
      <c r="A2446" t="s">
        <v>225</v>
      </c>
      <c r="B2446">
        <v>32792</v>
      </c>
      <c r="C2446">
        <v>138</v>
      </c>
    </row>
    <row r="2447" spans="1:3" x14ac:dyDescent="0.25">
      <c r="A2447" t="s">
        <v>225</v>
      </c>
      <c r="B2447">
        <v>33446</v>
      </c>
      <c r="C2447">
        <v>120</v>
      </c>
    </row>
    <row r="2448" spans="1:3" x14ac:dyDescent="0.25">
      <c r="A2448" t="s">
        <v>225</v>
      </c>
      <c r="B2448">
        <v>34748</v>
      </c>
      <c r="C2448">
        <v>120</v>
      </c>
    </row>
    <row r="2449" spans="1:3" x14ac:dyDescent="0.25">
      <c r="A2449" t="s">
        <v>225</v>
      </c>
      <c r="B2449">
        <v>34461</v>
      </c>
      <c r="C2449">
        <v>142</v>
      </c>
    </row>
    <row r="2450" spans="1:3" x14ac:dyDescent="0.25">
      <c r="A2450" t="s">
        <v>225</v>
      </c>
      <c r="B2450">
        <v>32561</v>
      </c>
      <c r="C2450">
        <v>120</v>
      </c>
    </row>
    <row r="2451" spans="1:3" x14ac:dyDescent="0.25">
      <c r="A2451" t="s">
        <v>225</v>
      </c>
      <c r="B2451">
        <v>33980</v>
      </c>
      <c r="C2451">
        <v>180</v>
      </c>
    </row>
    <row r="2452" spans="1:3" x14ac:dyDescent="0.25">
      <c r="A2452" t="s">
        <v>225</v>
      </c>
      <c r="B2452">
        <v>33160</v>
      </c>
      <c r="C2452">
        <v>143</v>
      </c>
    </row>
    <row r="2453" spans="1:3" x14ac:dyDescent="0.25">
      <c r="A2453" t="s">
        <v>225</v>
      </c>
      <c r="B2453">
        <v>33614</v>
      </c>
      <c r="C2453">
        <v>150</v>
      </c>
    </row>
    <row r="2454" spans="1:3" x14ac:dyDescent="0.25">
      <c r="A2454" t="s">
        <v>225</v>
      </c>
      <c r="B2454">
        <v>32210</v>
      </c>
      <c r="C2454">
        <v>180</v>
      </c>
    </row>
    <row r="2455" spans="1:3" x14ac:dyDescent="0.25">
      <c r="A2455" t="s">
        <v>225</v>
      </c>
      <c r="B2455">
        <v>32804</v>
      </c>
      <c r="C2455">
        <v>120</v>
      </c>
    </row>
    <row r="2456" spans="1:3" x14ac:dyDescent="0.25">
      <c r="A2456" t="s">
        <v>225</v>
      </c>
      <c r="B2456">
        <v>33139</v>
      </c>
      <c r="C2456">
        <v>230</v>
      </c>
    </row>
    <row r="2457" spans="1:3" x14ac:dyDescent="0.25">
      <c r="A2457" t="s">
        <v>225</v>
      </c>
      <c r="B2457">
        <v>33136</v>
      </c>
      <c r="C2457">
        <v>148</v>
      </c>
    </row>
    <row r="2458" spans="1:3" x14ac:dyDescent="0.25">
      <c r="A2458" t="s">
        <v>225</v>
      </c>
      <c r="B2458">
        <v>32086</v>
      </c>
      <c r="C2458">
        <v>120</v>
      </c>
    </row>
    <row r="2459" spans="1:3" x14ac:dyDescent="0.25">
      <c r="A2459" t="s">
        <v>225</v>
      </c>
      <c r="B2459">
        <v>33428</v>
      </c>
      <c r="C2459">
        <v>120</v>
      </c>
    </row>
    <row r="2460" spans="1:3" x14ac:dyDescent="0.25">
      <c r="A2460" t="s">
        <v>225</v>
      </c>
      <c r="B2460">
        <v>32063</v>
      </c>
      <c r="C2460">
        <v>120</v>
      </c>
    </row>
    <row r="2461" spans="1:3" x14ac:dyDescent="0.25">
      <c r="A2461" t="s">
        <v>225</v>
      </c>
      <c r="B2461">
        <v>32308</v>
      </c>
      <c r="C2461">
        <v>120</v>
      </c>
    </row>
    <row r="2462" spans="1:3" x14ac:dyDescent="0.25">
      <c r="A2462" t="s">
        <v>225</v>
      </c>
      <c r="B2462">
        <v>34684</v>
      </c>
      <c r="C2462">
        <v>120</v>
      </c>
    </row>
    <row r="2463" spans="1:3" x14ac:dyDescent="0.25">
      <c r="A2463" t="s">
        <v>225</v>
      </c>
      <c r="B2463">
        <v>33150</v>
      </c>
      <c r="C2463">
        <v>120</v>
      </c>
    </row>
    <row r="2464" spans="1:3" x14ac:dyDescent="0.25">
      <c r="A2464" t="s">
        <v>225</v>
      </c>
      <c r="B2464">
        <v>33611</v>
      </c>
      <c r="C2464">
        <v>160</v>
      </c>
    </row>
    <row r="2465" spans="1:3" x14ac:dyDescent="0.25">
      <c r="A2465" t="s">
        <v>225</v>
      </c>
      <c r="B2465">
        <v>33991</v>
      </c>
      <c r="C2465">
        <v>120</v>
      </c>
    </row>
    <row r="2466" spans="1:3" x14ac:dyDescent="0.25">
      <c r="A2466" t="s">
        <v>225</v>
      </c>
      <c r="B2466">
        <v>33316</v>
      </c>
      <c r="C2466">
        <v>198</v>
      </c>
    </row>
    <row r="2467" spans="1:3" x14ac:dyDescent="0.25">
      <c r="A2467" t="s">
        <v>225</v>
      </c>
      <c r="B2467">
        <v>34231</v>
      </c>
      <c r="C2467">
        <v>119</v>
      </c>
    </row>
    <row r="2468" spans="1:3" x14ac:dyDescent="0.25">
      <c r="A2468" t="s">
        <v>225</v>
      </c>
      <c r="B2468">
        <v>34653</v>
      </c>
      <c r="C2468">
        <v>105</v>
      </c>
    </row>
    <row r="2469" spans="1:3" x14ac:dyDescent="0.25">
      <c r="A2469" t="s">
        <v>225</v>
      </c>
      <c r="B2469">
        <v>32162</v>
      </c>
      <c r="C2469">
        <v>120</v>
      </c>
    </row>
    <row r="2470" spans="1:3" x14ac:dyDescent="0.25">
      <c r="A2470" t="s">
        <v>225</v>
      </c>
      <c r="B2470">
        <v>33417</v>
      </c>
      <c r="C2470">
        <v>310</v>
      </c>
    </row>
    <row r="2471" spans="1:3" x14ac:dyDescent="0.25">
      <c r="A2471" t="s">
        <v>225</v>
      </c>
      <c r="B2471">
        <v>32162</v>
      </c>
      <c r="C2471">
        <v>68</v>
      </c>
    </row>
    <row r="2472" spans="1:3" x14ac:dyDescent="0.25">
      <c r="A2472" t="s">
        <v>225</v>
      </c>
      <c r="B2472">
        <v>33410</v>
      </c>
      <c r="C2472">
        <v>120</v>
      </c>
    </row>
    <row r="2473" spans="1:3" x14ac:dyDescent="0.25">
      <c r="A2473" t="s">
        <v>225</v>
      </c>
      <c r="B2473">
        <v>33062</v>
      </c>
      <c r="C2473">
        <v>83</v>
      </c>
    </row>
    <row r="2474" spans="1:3" x14ac:dyDescent="0.25">
      <c r="A2474" t="s">
        <v>225</v>
      </c>
      <c r="B2474">
        <v>33407</v>
      </c>
      <c r="C2474">
        <v>107</v>
      </c>
    </row>
    <row r="2475" spans="1:3" x14ac:dyDescent="0.25">
      <c r="A2475" t="s">
        <v>225</v>
      </c>
      <c r="B2475">
        <v>33180</v>
      </c>
      <c r="C2475">
        <v>120</v>
      </c>
    </row>
    <row r="2476" spans="1:3" x14ac:dyDescent="0.25">
      <c r="A2476" t="s">
        <v>225</v>
      </c>
      <c r="B2476">
        <v>33161</v>
      </c>
      <c r="C2476">
        <v>100</v>
      </c>
    </row>
    <row r="2477" spans="1:3" x14ac:dyDescent="0.25">
      <c r="A2477" t="s">
        <v>225</v>
      </c>
      <c r="B2477">
        <v>32456</v>
      </c>
      <c r="C2477">
        <v>120</v>
      </c>
    </row>
    <row r="2478" spans="1:3" x14ac:dyDescent="0.25">
      <c r="A2478" t="s">
        <v>225</v>
      </c>
      <c r="B2478">
        <v>32714</v>
      </c>
      <c r="C2478">
        <v>116</v>
      </c>
    </row>
    <row r="2479" spans="1:3" x14ac:dyDescent="0.25">
      <c r="A2479" t="s">
        <v>225</v>
      </c>
      <c r="B2479">
        <v>33884</v>
      </c>
      <c r="C2479">
        <v>177</v>
      </c>
    </row>
    <row r="2480" spans="1:3" x14ac:dyDescent="0.25">
      <c r="A2480" t="s">
        <v>225</v>
      </c>
      <c r="B2480">
        <v>34113</v>
      </c>
      <c r="C2480">
        <v>117</v>
      </c>
    </row>
    <row r="2481" spans="1:3" x14ac:dyDescent="0.25">
      <c r="A2481" t="s">
        <v>225</v>
      </c>
      <c r="B2481">
        <v>33772</v>
      </c>
      <c r="C2481">
        <v>120</v>
      </c>
    </row>
    <row r="2482" spans="1:3" x14ac:dyDescent="0.25">
      <c r="A2482" t="s">
        <v>225</v>
      </c>
      <c r="B2482">
        <v>32225</v>
      </c>
      <c r="C2482">
        <v>84</v>
      </c>
    </row>
    <row r="2483" spans="1:3" x14ac:dyDescent="0.25">
      <c r="A2483" t="s">
        <v>225</v>
      </c>
      <c r="B2483">
        <v>34695</v>
      </c>
      <c r="C2483">
        <v>120</v>
      </c>
    </row>
    <row r="2484" spans="1:3" x14ac:dyDescent="0.25">
      <c r="A2484" t="s">
        <v>225</v>
      </c>
      <c r="B2484">
        <v>34787</v>
      </c>
      <c r="C2484">
        <v>118</v>
      </c>
    </row>
    <row r="2485" spans="1:3" x14ac:dyDescent="0.25">
      <c r="A2485" t="s">
        <v>225</v>
      </c>
      <c r="B2485">
        <v>32063</v>
      </c>
      <c r="C2485">
        <v>69</v>
      </c>
    </row>
    <row r="2486" spans="1:3" x14ac:dyDescent="0.25">
      <c r="A2486" t="s">
        <v>225</v>
      </c>
      <c r="B2486">
        <v>34769</v>
      </c>
      <c r="C2486">
        <v>120</v>
      </c>
    </row>
    <row r="2487" spans="1:3" x14ac:dyDescent="0.25">
      <c r="A2487" t="s">
        <v>225</v>
      </c>
      <c r="B2487">
        <v>34613</v>
      </c>
      <c r="C2487">
        <v>120</v>
      </c>
    </row>
    <row r="2488" spans="1:3" x14ac:dyDescent="0.25">
      <c r="A2488" t="s">
        <v>225</v>
      </c>
      <c r="B2488">
        <v>34655</v>
      </c>
      <c r="C2488">
        <v>120</v>
      </c>
    </row>
    <row r="2489" spans="1:3" x14ac:dyDescent="0.25">
      <c r="A2489" t="s">
        <v>225</v>
      </c>
      <c r="B2489">
        <v>33460</v>
      </c>
      <c r="C2489">
        <v>138</v>
      </c>
    </row>
    <row r="2490" spans="1:3" x14ac:dyDescent="0.25">
      <c r="A2490" t="s">
        <v>225</v>
      </c>
      <c r="B2490">
        <v>34990</v>
      </c>
      <c r="C2490">
        <v>36</v>
      </c>
    </row>
    <row r="2491" spans="1:3" x14ac:dyDescent="0.25">
      <c r="A2491" t="s">
        <v>225</v>
      </c>
      <c r="B2491">
        <v>33573</v>
      </c>
      <c r="C2491">
        <v>130</v>
      </c>
    </row>
    <row r="2492" spans="1:3" x14ac:dyDescent="0.25">
      <c r="A2492" t="s">
        <v>225</v>
      </c>
      <c r="B2492">
        <v>32954</v>
      </c>
      <c r="C2492">
        <v>180</v>
      </c>
    </row>
    <row r="2493" spans="1:3" x14ac:dyDescent="0.25">
      <c r="A2493" t="s">
        <v>225</v>
      </c>
      <c r="B2493">
        <v>33166</v>
      </c>
      <c r="C2493">
        <v>269</v>
      </c>
    </row>
    <row r="2494" spans="1:3" x14ac:dyDescent="0.25">
      <c r="A2494" t="s">
        <v>225</v>
      </c>
      <c r="B2494">
        <v>33810</v>
      </c>
      <c r="C2494">
        <v>249</v>
      </c>
    </row>
    <row r="2495" spans="1:3" x14ac:dyDescent="0.25">
      <c r="A2495" t="s">
        <v>225</v>
      </c>
      <c r="B2495">
        <v>33707</v>
      </c>
      <c r="C2495">
        <v>58</v>
      </c>
    </row>
    <row r="2496" spans="1:3" x14ac:dyDescent="0.25">
      <c r="A2496" t="s">
        <v>225</v>
      </c>
      <c r="B2496">
        <v>32216</v>
      </c>
      <c r="C2496">
        <v>120</v>
      </c>
    </row>
    <row r="2497" spans="1:3" x14ac:dyDescent="0.25">
      <c r="A2497" t="s">
        <v>225</v>
      </c>
      <c r="B2497">
        <v>33809</v>
      </c>
      <c r="C2497">
        <v>120</v>
      </c>
    </row>
    <row r="2498" spans="1:3" x14ac:dyDescent="0.25">
      <c r="A2498" t="s">
        <v>225</v>
      </c>
      <c r="B2498">
        <v>34209</v>
      </c>
      <c r="C2498">
        <v>74</v>
      </c>
    </row>
    <row r="2499" spans="1:3" x14ac:dyDescent="0.25">
      <c r="A2499" t="s">
        <v>225</v>
      </c>
      <c r="B2499">
        <v>32952</v>
      </c>
      <c r="C2499">
        <v>80</v>
      </c>
    </row>
    <row r="2500" spans="1:3" x14ac:dyDescent="0.25">
      <c r="A2500" t="s">
        <v>225</v>
      </c>
      <c r="B2500">
        <v>32401</v>
      </c>
      <c r="C2500">
        <v>115</v>
      </c>
    </row>
    <row r="2501" spans="1:3" x14ac:dyDescent="0.25">
      <c r="A2501" t="s">
        <v>225</v>
      </c>
      <c r="B2501">
        <v>33436</v>
      </c>
      <c r="C2501">
        <v>168</v>
      </c>
    </row>
    <row r="2502" spans="1:3" x14ac:dyDescent="0.25">
      <c r="A2502" t="s">
        <v>225</v>
      </c>
      <c r="B2502">
        <v>32073</v>
      </c>
      <c r="C2502">
        <v>120</v>
      </c>
    </row>
    <row r="2503" spans="1:3" x14ac:dyDescent="0.25">
      <c r="A2503" t="s">
        <v>225</v>
      </c>
      <c r="B2503">
        <v>32401</v>
      </c>
      <c r="C2503">
        <v>120</v>
      </c>
    </row>
    <row r="2504" spans="1:3" x14ac:dyDescent="0.25">
      <c r="A2504" t="s">
        <v>225</v>
      </c>
      <c r="B2504">
        <v>32746</v>
      </c>
      <c r="C2504">
        <v>120</v>
      </c>
    </row>
    <row r="2505" spans="1:3" x14ac:dyDescent="0.25">
      <c r="A2505" t="s">
        <v>225</v>
      </c>
      <c r="B2505">
        <v>32177</v>
      </c>
      <c r="C2505">
        <v>180</v>
      </c>
    </row>
    <row r="2506" spans="1:3" x14ac:dyDescent="0.25">
      <c r="A2506" t="s">
        <v>225</v>
      </c>
      <c r="B2506">
        <v>33511</v>
      </c>
      <c r="C2506">
        <v>120</v>
      </c>
    </row>
    <row r="2507" spans="1:3" x14ac:dyDescent="0.25">
      <c r="A2507" t="s">
        <v>225</v>
      </c>
      <c r="B2507">
        <v>33128</v>
      </c>
      <c r="C2507">
        <v>120</v>
      </c>
    </row>
    <row r="2508" spans="1:3" x14ac:dyDescent="0.25">
      <c r="A2508" t="s">
        <v>225</v>
      </c>
      <c r="B2508">
        <v>32504</v>
      </c>
      <c r="C2508">
        <v>120</v>
      </c>
    </row>
    <row r="2509" spans="1:3" x14ac:dyDescent="0.25">
      <c r="A2509" t="s">
        <v>225</v>
      </c>
      <c r="B2509">
        <v>32424</v>
      </c>
      <c r="C2509">
        <v>150</v>
      </c>
    </row>
    <row r="2510" spans="1:3" x14ac:dyDescent="0.25">
      <c r="A2510" t="s">
        <v>225</v>
      </c>
      <c r="B2510">
        <v>34481</v>
      </c>
      <c r="C2510">
        <v>180</v>
      </c>
    </row>
    <row r="2511" spans="1:3" x14ac:dyDescent="0.25">
      <c r="A2511" t="s">
        <v>225</v>
      </c>
      <c r="B2511">
        <v>32814</v>
      </c>
      <c r="C2511">
        <v>40</v>
      </c>
    </row>
    <row r="2512" spans="1:3" x14ac:dyDescent="0.25">
      <c r="A2512" t="s">
        <v>225</v>
      </c>
      <c r="B2512">
        <v>33540</v>
      </c>
      <c r="C2512">
        <v>103</v>
      </c>
    </row>
    <row r="2513" spans="1:3" x14ac:dyDescent="0.25">
      <c r="A2513" t="s">
        <v>225</v>
      </c>
      <c r="B2513">
        <v>32607</v>
      </c>
      <c r="C2513">
        <v>120</v>
      </c>
    </row>
    <row r="2514" spans="1:3" x14ac:dyDescent="0.25">
      <c r="A2514" t="s">
        <v>225</v>
      </c>
      <c r="B2514">
        <v>33324</v>
      </c>
      <c r="C2514">
        <v>60</v>
      </c>
    </row>
    <row r="2515" spans="1:3" x14ac:dyDescent="0.25">
      <c r="A2515" t="s">
        <v>225</v>
      </c>
      <c r="B2515">
        <v>33566</v>
      </c>
      <c r="C2515">
        <v>180</v>
      </c>
    </row>
    <row r="2516" spans="1:3" x14ac:dyDescent="0.25">
      <c r="A2516" t="s">
        <v>225</v>
      </c>
      <c r="B2516">
        <v>33613</v>
      </c>
      <c r="C2516">
        <v>163</v>
      </c>
    </row>
    <row r="2517" spans="1:3" x14ac:dyDescent="0.25">
      <c r="A2517" t="s">
        <v>225</v>
      </c>
      <c r="B2517">
        <v>32607</v>
      </c>
      <c r="C2517">
        <v>150</v>
      </c>
    </row>
    <row r="2518" spans="1:3" x14ac:dyDescent="0.25">
      <c r="A2518" t="s">
        <v>225</v>
      </c>
      <c r="B2518">
        <v>32046</v>
      </c>
      <c r="C2518">
        <v>120</v>
      </c>
    </row>
    <row r="2519" spans="1:3" x14ac:dyDescent="0.25">
      <c r="A2519" t="s">
        <v>225</v>
      </c>
      <c r="B2519">
        <v>33433</v>
      </c>
      <c r="C2519">
        <v>120</v>
      </c>
    </row>
    <row r="2520" spans="1:3" x14ac:dyDescent="0.25">
      <c r="A2520" t="s">
        <v>225</v>
      </c>
      <c r="B2520">
        <v>32825</v>
      </c>
      <c r="C2520">
        <v>120</v>
      </c>
    </row>
    <row r="2521" spans="1:3" x14ac:dyDescent="0.25">
      <c r="A2521" t="s">
        <v>225</v>
      </c>
      <c r="B2521">
        <v>33177</v>
      </c>
      <c r="C2521">
        <v>213</v>
      </c>
    </row>
    <row r="2522" spans="1:3" x14ac:dyDescent="0.25">
      <c r="A2522" t="s">
        <v>225</v>
      </c>
      <c r="B2522">
        <v>34653</v>
      </c>
      <c r="C2522">
        <v>120</v>
      </c>
    </row>
    <row r="2523" spans="1:3" x14ac:dyDescent="0.25">
      <c r="A2523" t="s">
        <v>225</v>
      </c>
      <c r="B2523">
        <v>34210</v>
      </c>
      <c r="C2523">
        <v>105</v>
      </c>
    </row>
    <row r="2524" spans="1:3" x14ac:dyDescent="0.25">
      <c r="A2524" t="s">
        <v>225</v>
      </c>
      <c r="B2524">
        <v>32257</v>
      </c>
      <c r="C2524">
        <v>120</v>
      </c>
    </row>
    <row r="2525" spans="1:3" x14ac:dyDescent="0.25">
      <c r="A2525" t="s">
        <v>225</v>
      </c>
      <c r="B2525">
        <v>34461</v>
      </c>
      <c r="C2525">
        <v>120</v>
      </c>
    </row>
    <row r="2526" spans="1:3" x14ac:dyDescent="0.25">
      <c r="A2526" t="s">
        <v>225</v>
      </c>
      <c r="B2526">
        <v>34474</v>
      </c>
      <c r="C2526">
        <v>133</v>
      </c>
    </row>
    <row r="2527" spans="1:3" x14ac:dyDescent="0.25">
      <c r="A2527" t="s">
        <v>225</v>
      </c>
      <c r="B2527">
        <v>32340</v>
      </c>
      <c r="C2527">
        <v>60</v>
      </c>
    </row>
    <row r="2528" spans="1:3" x14ac:dyDescent="0.25">
      <c r="A2528" t="s">
        <v>225</v>
      </c>
      <c r="B2528">
        <v>34653</v>
      </c>
      <c r="C2528">
        <v>113</v>
      </c>
    </row>
    <row r="2529" spans="1:3" x14ac:dyDescent="0.25">
      <c r="A2529" t="s">
        <v>225</v>
      </c>
      <c r="B2529">
        <v>32726</v>
      </c>
      <c r="C2529">
        <v>120</v>
      </c>
    </row>
    <row r="2530" spans="1:3" x14ac:dyDescent="0.25">
      <c r="A2530" t="s">
        <v>225</v>
      </c>
      <c r="B2530">
        <v>32702</v>
      </c>
      <c r="C2530">
        <v>40</v>
      </c>
    </row>
    <row r="2531" spans="1:3" x14ac:dyDescent="0.25">
      <c r="A2531" t="s">
        <v>225</v>
      </c>
      <c r="B2531">
        <v>32578</v>
      </c>
      <c r="C2531">
        <v>120</v>
      </c>
    </row>
    <row r="2532" spans="1:3" x14ac:dyDescent="0.25">
      <c r="A2532" t="s">
        <v>225</v>
      </c>
      <c r="B2532">
        <v>32331</v>
      </c>
      <c r="C2532">
        <v>58</v>
      </c>
    </row>
    <row r="2533" spans="1:3" x14ac:dyDescent="0.25">
      <c r="A2533" t="s">
        <v>225</v>
      </c>
      <c r="B2533">
        <v>32425</v>
      </c>
      <c r="C2533">
        <v>180</v>
      </c>
    </row>
    <row r="2534" spans="1:3" x14ac:dyDescent="0.25">
      <c r="A2534" t="s">
        <v>225</v>
      </c>
      <c r="B2534">
        <v>33186</v>
      </c>
      <c r="C2534">
        <v>120</v>
      </c>
    </row>
    <row r="2535" spans="1:3" x14ac:dyDescent="0.25">
      <c r="A2535" t="s">
        <v>225</v>
      </c>
      <c r="B2535">
        <v>33157</v>
      </c>
      <c r="C2535">
        <v>180</v>
      </c>
    </row>
    <row r="2536" spans="1:3" x14ac:dyDescent="0.25">
      <c r="A2536" t="s">
        <v>225</v>
      </c>
      <c r="B2536">
        <v>34236</v>
      </c>
      <c r="C2536">
        <v>204</v>
      </c>
    </row>
    <row r="2537" spans="1:3" x14ac:dyDescent="0.25">
      <c r="A2537" t="s">
        <v>225</v>
      </c>
      <c r="B2537">
        <v>32258</v>
      </c>
      <c r="C2537">
        <v>100</v>
      </c>
    </row>
    <row r="2538" spans="1:3" x14ac:dyDescent="0.25">
      <c r="A2538" t="s">
        <v>225</v>
      </c>
      <c r="B2538">
        <v>34292</v>
      </c>
      <c r="C2538">
        <v>120</v>
      </c>
    </row>
    <row r="2539" spans="1:3" x14ac:dyDescent="0.25">
      <c r="A2539" t="s">
        <v>225</v>
      </c>
      <c r="B2539">
        <v>33155</v>
      </c>
      <c r="C2539">
        <v>120</v>
      </c>
    </row>
    <row r="2540" spans="1:3" x14ac:dyDescent="0.25">
      <c r="A2540" t="s">
        <v>225</v>
      </c>
      <c r="B2540">
        <v>33702</v>
      </c>
      <c r="C2540">
        <v>96</v>
      </c>
    </row>
    <row r="2541" spans="1:3" x14ac:dyDescent="0.25">
      <c r="A2541" t="s">
        <v>225</v>
      </c>
      <c r="B2541">
        <v>33712</v>
      </c>
      <c r="C2541">
        <v>102</v>
      </c>
    </row>
    <row r="2542" spans="1:3" x14ac:dyDescent="0.25">
      <c r="A2542" t="s">
        <v>225</v>
      </c>
      <c r="B2542">
        <v>33308</v>
      </c>
      <c r="C2542">
        <v>155</v>
      </c>
    </row>
    <row r="2543" spans="1:3" x14ac:dyDescent="0.25">
      <c r="A2543" t="s">
        <v>225</v>
      </c>
      <c r="B2543">
        <v>33040</v>
      </c>
      <c r="C2543">
        <v>120</v>
      </c>
    </row>
    <row r="2544" spans="1:3" x14ac:dyDescent="0.25">
      <c r="A2544" t="s">
        <v>225</v>
      </c>
      <c r="B2544">
        <v>33020</v>
      </c>
      <c r="C2544">
        <v>30</v>
      </c>
    </row>
    <row r="2545" spans="1:3" x14ac:dyDescent="0.25">
      <c r="A2545" t="s">
        <v>225</v>
      </c>
      <c r="B2545">
        <v>33901</v>
      </c>
      <c r="C2545">
        <v>60</v>
      </c>
    </row>
    <row r="2546" spans="1:3" x14ac:dyDescent="0.25">
      <c r="A2546" t="s">
        <v>225</v>
      </c>
      <c r="B2546">
        <v>32539</v>
      </c>
      <c r="C2546">
        <v>180</v>
      </c>
    </row>
    <row r="2547" spans="1:3" x14ac:dyDescent="0.25">
      <c r="A2547" t="s">
        <v>225</v>
      </c>
      <c r="B2547">
        <v>32204</v>
      </c>
      <c r="C2547">
        <v>240</v>
      </c>
    </row>
    <row r="2548" spans="1:3" x14ac:dyDescent="0.25">
      <c r="A2548" t="s">
        <v>225</v>
      </c>
      <c r="B2548">
        <v>34741</v>
      </c>
      <c r="C2548">
        <v>120</v>
      </c>
    </row>
    <row r="2549" spans="1:3" x14ac:dyDescent="0.25">
      <c r="A2549" t="s">
        <v>225</v>
      </c>
      <c r="B2549">
        <v>33912</v>
      </c>
      <c r="C2549">
        <v>75</v>
      </c>
    </row>
    <row r="2550" spans="1:3" x14ac:dyDescent="0.25">
      <c r="A2550" t="s">
        <v>225</v>
      </c>
      <c r="B2550">
        <v>32257</v>
      </c>
      <c r="C2550">
        <v>180</v>
      </c>
    </row>
    <row r="2551" spans="1:3" x14ac:dyDescent="0.25">
      <c r="A2551" t="s">
        <v>225</v>
      </c>
      <c r="B2551">
        <v>33410</v>
      </c>
      <c r="C2551">
        <v>120</v>
      </c>
    </row>
    <row r="2552" spans="1:3" x14ac:dyDescent="0.25">
      <c r="A2552" t="s">
        <v>225</v>
      </c>
      <c r="B2552">
        <v>32960</v>
      </c>
      <c r="C2552">
        <v>110</v>
      </c>
    </row>
    <row r="2553" spans="1:3" x14ac:dyDescent="0.25">
      <c r="A2553" t="s">
        <v>225</v>
      </c>
      <c r="B2553">
        <v>34748</v>
      </c>
      <c r="C2553">
        <v>116</v>
      </c>
    </row>
    <row r="2554" spans="1:3" x14ac:dyDescent="0.25">
      <c r="A2554" t="s">
        <v>225</v>
      </c>
      <c r="B2554">
        <v>32405</v>
      </c>
      <c r="C2554">
        <v>115</v>
      </c>
    </row>
    <row r="2555" spans="1:3" x14ac:dyDescent="0.25">
      <c r="A2555" t="s">
        <v>225</v>
      </c>
      <c r="B2555">
        <v>32216</v>
      </c>
      <c r="C2555">
        <v>240</v>
      </c>
    </row>
    <row r="2556" spans="1:3" x14ac:dyDescent="0.25">
      <c r="A2556" t="s">
        <v>225</v>
      </c>
      <c r="B2556">
        <v>33710</v>
      </c>
      <c r="C2556">
        <v>60</v>
      </c>
    </row>
    <row r="2557" spans="1:3" x14ac:dyDescent="0.25">
      <c r="A2557" t="s">
        <v>225</v>
      </c>
      <c r="B2557">
        <v>33351</v>
      </c>
      <c r="C2557">
        <v>110</v>
      </c>
    </row>
    <row r="2558" spans="1:3" x14ac:dyDescent="0.25">
      <c r="A2558" t="s">
        <v>225</v>
      </c>
      <c r="B2558">
        <v>33940</v>
      </c>
      <c r="C2558">
        <v>97</v>
      </c>
    </row>
    <row r="2559" spans="1:3" x14ac:dyDescent="0.25">
      <c r="A2559" t="s">
        <v>225</v>
      </c>
      <c r="B2559">
        <v>33716</v>
      </c>
      <c r="C2559">
        <v>274</v>
      </c>
    </row>
    <row r="2560" spans="1:3" x14ac:dyDescent="0.25">
      <c r="A2560" t="s">
        <v>225</v>
      </c>
      <c r="B2560">
        <v>33409</v>
      </c>
      <c r="C2560">
        <v>120</v>
      </c>
    </row>
    <row r="2561" spans="1:3" x14ac:dyDescent="0.25">
      <c r="A2561" t="s">
        <v>225</v>
      </c>
      <c r="B2561">
        <v>32805</v>
      </c>
      <c r="C2561">
        <v>391</v>
      </c>
    </row>
    <row r="2562" spans="1:3" x14ac:dyDescent="0.25">
      <c r="A2562" t="s">
        <v>225</v>
      </c>
      <c r="B2562">
        <v>33711</v>
      </c>
      <c r="C2562">
        <v>52</v>
      </c>
    </row>
    <row r="2563" spans="1:3" x14ac:dyDescent="0.25">
      <c r="A2563" t="s">
        <v>225</v>
      </c>
      <c r="B2563">
        <v>33605</v>
      </c>
      <c r="C2563">
        <v>96</v>
      </c>
    </row>
    <row r="2564" spans="1:3" x14ac:dyDescent="0.25">
      <c r="A2564" t="s">
        <v>225</v>
      </c>
      <c r="B2564">
        <v>34285</v>
      </c>
      <c r="C2564">
        <v>10</v>
      </c>
    </row>
    <row r="2565" spans="1:3" x14ac:dyDescent="0.25">
      <c r="A2565" t="s">
        <v>225</v>
      </c>
      <c r="B2565">
        <v>33511</v>
      </c>
      <c r="C2565">
        <v>132</v>
      </c>
    </row>
    <row r="2566" spans="1:3" x14ac:dyDescent="0.25">
      <c r="A2566" t="s">
        <v>225</v>
      </c>
      <c r="B2566">
        <v>33702</v>
      </c>
      <c r="C2566">
        <v>132</v>
      </c>
    </row>
    <row r="2567" spans="1:3" x14ac:dyDescent="0.25">
      <c r="A2567" t="s">
        <v>225</v>
      </c>
      <c r="B2567">
        <v>33483</v>
      </c>
      <c r="C2567">
        <v>54</v>
      </c>
    </row>
    <row r="2568" spans="1:3" x14ac:dyDescent="0.25">
      <c r="A2568" t="s">
        <v>225</v>
      </c>
      <c r="B2568">
        <v>33904</v>
      </c>
      <c r="C2568">
        <v>120</v>
      </c>
    </row>
    <row r="2569" spans="1:3" x14ac:dyDescent="0.25">
      <c r="A2569" t="s">
        <v>225</v>
      </c>
      <c r="B2569">
        <v>33908</v>
      </c>
      <c r="C2569">
        <v>112</v>
      </c>
    </row>
    <row r="2570" spans="1:3" x14ac:dyDescent="0.25">
      <c r="A2570" t="s">
        <v>225</v>
      </c>
      <c r="B2570">
        <v>32073</v>
      </c>
      <c r="C2570">
        <v>105</v>
      </c>
    </row>
    <row r="2571" spans="1:3" x14ac:dyDescent="0.25">
      <c r="A2571" t="s">
        <v>225</v>
      </c>
      <c r="B2571">
        <v>34452</v>
      </c>
      <c r="C2571">
        <v>111</v>
      </c>
    </row>
    <row r="2572" spans="1:3" x14ac:dyDescent="0.25">
      <c r="A2572" t="s">
        <v>225</v>
      </c>
      <c r="B2572">
        <v>34787</v>
      </c>
      <c r="C2572">
        <v>180</v>
      </c>
    </row>
    <row r="2573" spans="1:3" x14ac:dyDescent="0.25">
      <c r="A2573" t="s">
        <v>225</v>
      </c>
      <c r="B2573">
        <v>34209</v>
      </c>
      <c r="C2573">
        <v>120</v>
      </c>
    </row>
    <row r="2574" spans="1:3" x14ac:dyDescent="0.25">
      <c r="A2574" t="s">
        <v>225</v>
      </c>
      <c r="B2574">
        <v>32550</v>
      </c>
      <c r="C2574">
        <v>97</v>
      </c>
    </row>
    <row r="2575" spans="1:3" x14ac:dyDescent="0.25">
      <c r="A2575" t="s">
        <v>225</v>
      </c>
      <c r="B2575">
        <v>32114</v>
      </c>
      <c r="C2575">
        <v>118</v>
      </c>
    </row>
    <row r="2576" spans="1:3" x14ac:dyDescent="0.25">
      <c r="A2576" t="s">
        <v>225</v>
      </c>
      <c r="B2576">
        <v>33901</v>
      </c>
      <c r="C2576">
        <v>120</v>
      </c>
    </row>
    <row r="2577" spans="1:3" x14ac:dyDescent="0.25">
      <c r="A2577" t="s">
        <v>225</v>
      </c>
      <c r="B2577">
        <v>32628</v>
      </c>
      <c r="C2577">
        <v>60</v>
      </c>
    </row>
    <row r="2578" spans="1:3" x14ac:dyDescent="0.25">
      <c r="A2578" t="s">
        <v>225</v>
      </c>
      <c r="B2578">
        <v>33161</v>
      </c>
      <c r="C2578">
        <v>98</v>
      </c>
    </row>
    <row r="2579" spans="1:3" x14ac:dyDescent="0.25">
      <c r="A2579" t="s">
        <v>225</v>
      </c>
      <c r="B2579">
        <v>32174</v>
      </c>
      <c r="C2579">
        <v>139</v>
      </c>
    </row>
    <row r="2580" spans="1:3" x14ac:dyDescent="0.25">
      <c r="A2580" t="s">
        <v>225</v>
      </c>
      <c r="B2580">
        <v>33458</v>
      </c>
      <c r="C2580">
        <v>90</v>
      </c>
    </row>
    <row r="2581" spans="1:3" x14ac:dyDescent="0.25">
      <c r="A2581" t="s">
        <v>225</v>
      </c>
      <c r="B2581">
        <v>33073</v>
      </c>
      <c r="C2581">
        <v>120</v>
      </c>
    </row>
    <row r="2582" spans="1:3" x14ac:dyDescent="0.25">
      <c r="A2582" t="s">
        <v>225</v>
      </c>
      <c r="B2582">
        <v>33907</v>
      </c>
      <c r="C2582">
        <v>120</v>
      </c>
    </row>
    <row r="2583" spans="1:3" x14ac:dyDescent="0.25">
      <c r="A2583" t="s">
        <v>225</v>
      </c>
      <c r="B2583">
        <v>33060</v>
      </c>
      <c r="C2583">
        <v>194</v>
      </c>
    </row>
    <row r="2584" spans="1:3" x14ac:dyDescent="0.25">
      <c r="A2584" t="s">
        <v>225</v>
      </c>
      <c r="B2584">
        <v>33710</v>
      </c>
      <c r="C2584">
        <v>59</v>
      </c>
    </row>
    <row r="2585" spans="1:3" x14ac:dyDescent="0.25">
      <c r="A2585" t="s">
        <v>225</v>
      </c>
      <c r="B2585">
        <v>33825</v>
      </c>
      <c r="C2585">
        <v>90</v>
      </c>
    </row>
    <row r="2586" spans="1:3" x14ac:dyDescent="0.25">
      <c r="A2586" t="s">
        <v>225</v>
      </c>
      <c r="B2586">
        <v>34135</v>
      </c>
      <c r="C2586">
        <v>40</v>
      </c>
    </row>
    <row r="2587" spans="1:3" x14ac:dyDescent="0.25">
      <c r="A2587" t="s">
        <v>225</v>
      </c>
      <c r="B2587">
        <v>33782</v>
      </c>
      <c r="C2587">
        <v>120</v>
      </c>
    </row>
    <row r="2588" spans="1:3" x14ac:dyDescent="0.25">
      <c r="A2588" t="s">
        <v>225</v>
      </c>
      <c r="B2588">
        <v>34677</v>
      </c>
      <c r="C2588">
        <v>120</v>
      </c>
    </row>
    <row r="2589" spans="1:3" x14ac:dyDescent="0.25">
      <c r="A2589" t="s">
        <v>225</v>
      </c>
      <c r="B2589">
        <v>33709</v>
      </c>
      <c r="C2589">
        <v>299</v>
      </c>
    </row>
    <row r="2590" spans="1:3" x14ac:dyDescent="0.25">
      <c r="A2590" t="s">
        <v>225</v>
      </c>
      <c r="B2590">
        <v>32259</v>
      </c>
      <c r="C2590">
        <v>60</v>
      </c>
    </row>
    <row r="2591" spans="1:3" x14ac:dyDescent="0.25">
      <c r="A2591" t="s">
        <v>225</v>
      </c>
      <c r="B2591">
        <v>33954</v>
      </c>
      <c r="C2591">
        <v>120</v>
      </c>
    </row>
    <row r="2592" spans="1:3" x14ac:dyDescent="0.25">
      <c r="A2592" t="s">
        <v>225</v>
      </c>
      <c r="B2592">
        <v>32792</v>
      </c>
      <c r="C2592">
        <v>80</v>
      </c>
    </row>
    <row r="2593" spans="1:3" x14ac:dyDescent="0.25">
      <c r="A2593" t="s">
        <v>225</v>
      </c>
      <c r="B2593">
        <v>32159</v>
      </c>
      <c r="C2593">
        <v>120</v>
      </c>
    </row>
    <row r="2594" spans="1:3" x14ac:dyDescent="0.25">
      <c r="A2594" t="s">
        <v>225</v>
      </c>
      <c r="B2594">
        <v>32779</v>
      </c>
      <c r="C2594">
        <v>30</v>
      </c>
    </row>
    <row r="2595" spans="1:3" x14ac:dyDescent="0.25">
      <c r="A2595" t="s">
        <v>225</v>
      </c>
      <c r="B2595">
        <v>33936</v>
      </c>
      <c r="C2595">
        <v>128</v>
      </c>
    </row>
    <row r="2596" spans="1:3" x14ac:dyDescent="0.25">
      <c r="A2596" t="s">
        <v>225</v>
      </c>
      <c r="B2596">
        <v>34684</v>
      </c>
      <c r="C2596">
        <v>180</v>
      </c>
    </row>
    <row r="2597" spans="1:3" x14ac:dyDescent="0.25">
      <c r="A2597" t="s">
        <v>225</v>
      </c>
      <c r="B2597">
        <v>32693</v>
      </c>
      <c r="C2597">
        <v>81</v>
      </c>
    </row>
    <row r="2598" spans="1:3" x14ac:dyDescent="0.25">
      <c r="A2598" t="s">
        <v>225</v>
      </c>
      <c r="B2598">
        <v>32901</v>
      </c>
      <c r="C2598">
        <v>138</v>
      </c>
    </row>
    <row r="2599" spans="1:3" x14ac:dyDescent="0.25">
      <c r="A2599" t="s">
        <v>225</v>
      </c>
      <c r="B2599">
        <v>34947</v>
      </c>
      <c r="C2599">
        <v>107</v>
      </c>
    </row>
    <row r="2600" spans="1:3" x14ac:dyDescent="0.25">
      <c r="A2600" t="s">
        <v>225</v>
      </c>
      <c r="B2600">
        <v>33709</v>
      </c>
      <c r="C2600">
        <v>159</v>
      </c>
    </row>
    <row r="2601" spans="1:3" x14ac:dyDescent="0.25">
      <c r="A2601" t="s">
        <v>225</v>
      </c>
      <c r="B2601">
        <v>32726</v>
      </c>
      <c r="C2601">
        <v>90</v>
      </c>
    </row>
    <row r="2602" spans="1:3" x14ac:dyDescent="0.25">
      <c r="A2602" t="s">
        <v>225</v>
      </c>
      <c r="B2602">
        <v>32066</v>
      </c>
      <c r="C2602">
        <v>60</v>
      </c>
    </row>
    <row r="2603" spans="1:3" x14ac:dyDescent="0.25">
      <c r="A2603" t="s">
        <v>225</v>
      </c>
      <c r="B2603">
        <v>32960</v>
      </c>
      <c r="C2603">
        <v>189</v>
      </c>
    </row>
    <row r="2604" spans="1:3" x14ac:dyDescent="0.25">
      <c r="A2604" t="s">
        <v>225</v>
      </c>
      <c r="B2604">
        <v>33433</v>
      </c>
      <c r="C2604">
        <v>154</v>
      </c>
    </row>
    <row r="2605" spans="1:3" x14ac:dyDescent="0.25">
      <c r="A2605" t="s">
        <v>225</v>
      </c>
      <c r="B2605">
        <v>34474</v>
      </c>
      <c r="C2605">
        <v>180</v>
      </c>
    </row>
    <row r="2606" spans="1:3" x14ac:dyDescent="0.25">
      <c r="A2606" t="s">
        <v>225</v>
      </c>
      <c r="B2606">
        <v>33613</v>
      </c>
      <c r="C2606">
        <v>120</v>
      </c>
    </row>
    <row r="2607" spans="1:3" x14ac:dyDescent="0.25">
      <c r="A2607" t="s">
        <v>225</v>
      </c>
      <c r="B2607">
        <v>32514</v>
      </c>
      <c r="C2607">
        <v>90</v>
      </c>
    </row>
    <row r="2608" spans="1:3" x14ac:dyDescent="0.25">
      <c r="A2608" t="s">
        <v>225</v>
      </c>
      <c r="B2608">
        <v>32751</v>
      </c>
      <c r="C2608">
        <v>39</v>
      </c>
    </row>
    <row r="2609" spans="1:3" x14ac:dyDescent="0.25">
      <c r="A2609" t="s">
        <v>225</v>
      </c>
      <c r="B2609">
        <v>32404</v>
      </c>
      <c r="C2609">
        <v>77</v>
      </c>
    </row>
    <row r="2610" spans="1:3" x14ac:dyDescent="0.25">
      <c r="A2610" t="s">
        <v>225</v>
      </c>
      <c r="B2610">
        <v>33463</v>
      </c>
      <c r="C2610">
        <v>60</v>
      </c>
    </row>
    <row r="2611" spans="1:3" x14ac:dyDescent="0.25">
      <c r="A2611" t="s">
        <v>225</v>
      </c>
      <c r="B2611">
        <v>33156</v>
      </c>
      <c r="C2611">
        <v>223</v>
      </c>
    </row>
    <row r="2612" spans="1:3" x14ac:dyDescent="0.25">
      <c r="A2612" t="s">
        <v>225</v>
      </c>
      <c r="B2612">
        <v>32064</v>
      </c>
      <c r="C2612">
        <v>180</v>
      </c>
    </row>
    <row r="2613" spans="1:3" x14ac:dyDescent="0.25">
      <c r="A2613" t="s">
        <v>225</v>
      </c>
      <c r="B2613">
        <v>32550</v>
      </c>
      <c r="C2613">
        <v>119</v>
      </c>
    </row>
    <row r="2614" spans="1:3" x14ac:dyDescent="0.25">
      <c r="A2614" t="s">
        <v>225</v>
      </c>
      <c r="B2614">
        <v>32114</v>
      </c>
      <c r="C2614">
        <v>100</v>
      </c>
    </row>
    <row r="2615" spans="1:3" x14ac:dyDescent="0.25">
      <c r="A2615" t="s">
        <v>225</v>
      </c>
      <c r="B2615">
        <v>34238</v>
      </c>
      <c r="C2615">
        <v>60</v>
      </c>
    </row>
    <row r="2616" spans="1:3" x14ac:dyDescent="0.25">
      <c r="A2616" t="s">
        <v>225</v>
      </c>
      <c r="B2616">
        <v>34205</v>
      </c>
      <c r="C2616">
        <v>79</v>
      </c>
    </row>
    <row r="2617" spans="1:3" x14ac:dyDescent="0.25">
      <c r="A2617" t="s">
        <v>225</v>
      </c>
      <c r="B2617">
        <v>32808</v>
      </c>
      <c r="C2617">
        <v>120</v>
      </c>
    </row>
    <row r="2618" spans="1:3" x14ac:dyDescent="0.25">
      <c r="A2618" t="s">
        <v>225</v>
      </c>
      <c r="B2618">
        <v>32127</v>
      </c>
      <c r="C2618">
        <v>120</v>
      </c>
    </row>
    <row r="2619" spans="1:3" x14ac:dyDescent="0.25">
      <c r="A2619" t="s">
        <v>225</v>
      </c>
      <c r="B2619">
        <v>34997</v>
      </c>
      <c r="C2619">
        <v>120</v>
      </c>
    </row>
    <row r="2620" spans="1:3" x14ac:dyDescent="0.25">
      <c r="A2620" t="s">
        <v>225</v>
      </c>
      <c r="B2620">
        <v>32904</v>
      </c>
      <c r="C2620">
        <v>180</v>
      </c>
    </row>
    <row r="2621" spans="1:3" x14ac:dyDescent="0.25">
      <c r="A2621" t="s">
        <v>225</v>
      </c>
      <c r="B2621">
        <v>33060</v>
      </c>
      <c r="C2621">
        <v>36</v>
      </c>
    </row>
    <row r="2622" spans="1:3" x14ac:dyDescent="0.25">
      <c r="A2622" t="s">
        <v>225</v>
      </c>
      <c r="B2622">
        <v>32696</v>
      </c>
      <c r="C2622">
        <v>120</v>
      </c>
    </row>
    <row r="2623" spans="1:3" x14ac:dyDescent="0.25">
      <c r="A2623" t="s">
        <v>225</v>
      </c>
      <c r="B2623">
        <v>33137</v>
      </c>
      <c r="C2623">
        <v>438</v>
      </c>
    </row>
    <row r="2624" spans="1:3" x14ac:dyDescent="0.25">
      <c r="A2624" t="s">
        <v>225</v>
      </c>
      <c r="B2624">
        <v>32547</v>
      </c>
      <c r="C2624">
        <v>60</v>
      </c>
    </row>
    <row r="2625" spans="1:3" x14ac:dyDescent="0.25">
      <c r="A2625" t="s">
        <v>225</v>
      </c>
      <c r="B2625">
        <v>33351</v>
      </c>
      <c r="C2625">
        <v>237</v>
      </c>
    </row>
    <row r="2626" spans="1:3" x14ac:dyDescent="0.25">
      <c r="A2626" t="s">
        <v>225</v>
      </c>
      <c r="B2626">
        <v>33774</v>
      </c>
      <c r="C2626">
        <v>180</v>
      </c>
    </row>
    <row r="2627" spans="1:3" x14ac:dyDescent="0.25">
      <c r="A2627" t="s">
        <v>225</v>
      </c>
      <c r="B2627">
        <v>33830</v>
      </c>
      <c r="C2627">
        <v>120</v>
      </c>
    </row>
    <row r="2628" spans="1:3" x14ac:dyDescent="0.25">
      <c r="A2628" t="s">
        <v>225</v>
      </c>
      <c r="B2628">
        <v>33486</v>
      </c>
      <c r="C2628">
        <v>144</v>
      </c>
    </row>
    <row r="2629" spans="1:3" x14ac:dyDescent="0.25">
      <c r="A2629" t="s">
        <v>225</v>
      </c>
      <c r="B2629">
        <v>34747</v>
      </c>
      <c r="C2629">
        <v>120</v>
      </c>
    </row>
    <row r="2630" spans="1:3" x14ac:dyDescent="0.25">
      <c r="A2630" t="s">
        <v>225</v>
      </c>
      <c r="B2630">
        <v>34698</v>
      </c>
      <c r="C2630">
        <v>120</v>
      </c>
    </row>
    <row r="2631" spans="1:3" x14ac:dyDescent="0.25">
      <c r="A2631" t="s">
        <v>225</v>
      </c>
      <c r="B2631">
        <v>34952</v>
      </c>
      <c r="C2631">
        <v>120</v>
      </c>
    </row>
    <row r="2632" spans="1:3" x14ac:dyDescent="0.25">
      <c r="A2632" t="s">
        <v>225</v>
      </c>
      <c r="B2632">
        <v>32218</v>
      </c>
      <c r="C2632">
        <v>180</v>
      </c>
    </row>
    <row r="2633" spans="1:3" x14ac:dyDescent="0.25">
      <c r="A2633" t="s">
        <v>225</v>
      </c>
      <c r="B2633">
        <v>33901</v>
      </c>
      <c r="C2633">
        <v>120</v>
      </c>
    </row>
    <row r="2634" spans="1:3" x14ac:dyDescent="0.25">
      <c r="A2634" t="s">
        <v>225</v>
      </c>
      <c r="B2634">
        <v>34950</v>
      </c>
      <c r="C2634">
        <v>171</v>
      </c>
    </row>
    <row r="2635" spans="1:3" x14ac:dyDescent="0.25">
      <c r="A2635" t="s">
        <v>225</v>
      </c>
      <c r="B2635">
        <v>33150</v>
      </c>
      <c r="C2635">
        <v>99</v>
      </c>
    </row>
    <row r="2636" spans="1:3" x14ac:dyDescent="0.25">
      <c r="A2636" t="s">
        <v>225</v>
      </c>
      <c r="B2636">
        <v>33169</v>
      </c>
      <c r="C2636">
        <v>120</v>
      </c>
    </row>
    <row r="2637" spans="1:3" x14ac:dyDescent="0.25">
      <c r="A2637" t="s">
        <v>225</v>
      </c>
      <c r="B2637">
        <v>33311</v>
      </c>
      <c r="C2637">
        <v>147</v>
      </c>
    </row>
    <row r="2638" spans="1:3" x14ac:dyDescent="0.25">
      <c r="A2638" t="s">
        <v>225</v>
      </c>
      <c r="B2638">
        <v>32244</v>
      </c>
      <c r="C2638">
        <v>120</v>
      </c>
    </row>
    <row r="2639" spans="1:3" x14ac:dyDescent="0.25">
      <c r="A2639" t="s">
        <v>225</v>
      </c>
      <c r="B2639">
        <v>33147</v>
      </c>
      <c r="C2639">
        <v>106</v>
      </c>
    </row>
    <row r="2640" spans="1:3" x14ac:dyDescent="0.25">
      <c r="A2640" t="s">
        <v>225</v>
      </c>
      <c r="B2640">
        <v>32117</v>
      </c>
      <c r="C2640">
        <v>60</v>
      </c>
    </row>
    <row r="2641" spans="1:3" x14ac:dyDescent="0.25">
      <c r="A2641" t="s">
        <v>225</v>
      </c>
      <c r="B2641">
        <v>33714</v>
      </c>
      <c r="C2641">
        <v>60</v>
      </c>
    </row>
    <row r="2642" spans="1:3" x14ac:dyDescent="0.25">
      <c r="A2642" t="s">
        <v>225</v>
      </c>
      <c r="B2642">
        <v>32570</v>
      </c>
      <c r="C2642">
        <v>60</v>
      </c>
    </row>
    <row r="2643" spans="1:3" x14ac:dyDescent="0.25">
      <c r="A2643" t="s">
        <v>225</v>
      </c>
      <c r="B2643">
        <v>33881</v>
      </c>
      <c r="C2643">
        <v>120</v>
      </c>
    </row>
    <row r="2644" spans="1:3" x14ac:dyDescent="0.25">
      <c r="A2644" t="s">
        <v>225</v>
      </c>
      <c r="B2644">
        <v>33759</v>
      </c>
      <c r="C2644">
        <v>120</v>
      </c>
    </row>
    <row r="2645" spans="1:3" x14ac:dyDescent="0.25">
      <c r="A2645" t="s">
        <v>225</v>
      </c>
      <c r="B2645">
        <v>32159</v>
      </c>
      <c r="C2645">
        <v>72</v>
      </c>
    </row>
    <row r="2646" spans="1:3" x14ac:dyDescent="0.25">
      <c r="A2646" t="s">
        <v>225</v>
      </c>
      <c r="B2646">
        <v>32570</v>
      </c>
      <c r="C2646">
        <v>120</v>
      </c>
    </row>
    <row r="2647" spans="1:3" x14ac:dyDescent="0.25">
      <c r="A2647" t="s">
        <v>225</v>
      </c>
      <c r="B2647">
        <v>33884</v>
      </c>
      <c r="C2647">
        <v>120</v>
      </c>
    </row>
    <row r="2648" spans="1:3" x14ac:dyDescent="0.25">
      <c r="A2648" t="s">
        <v>225</v>
      </c>
      <c r="B2648">
        <v>33573</v>
      </c>
      <c r="C2648">
        <v>120</v>
      </c>
    </row>
    <row r="2649" spans="1:3" x14ac:dyDescent="0.25">
      <c r="A2649" t="s">
        <v>225</v>
      </c>
      <c r="B2649">
        <v>34429</v>
      </c>
      <c r="C2649">
        <v>150</v>
      </c>
    </row>
    <row r="2650" spans="1:3" x14ac:dyDescent="0.25">
      <c r="A2650" t="s">
        <v>225</v>
      </c>
      <c r="B2650">
        <v>33618</v>
      </c>
      <c r="C2650">
        <v>120</v>
      </c>
    </row>
    <row r="2651" spans="1:3" x14ac:dyDescent="0.25">
      <c r="A2651" t="s">
        <v>225</v>
      </c>
      <c r="B2651">
        <v>32505</v>
      </c>
      <c r="C2651">
        <v>120</v>
      </c>
    </row>
    <row r="2652" spans="1:3" x14ac:dyDescent="0.25">
      <c r="A2652" t="s">
        <v>225</v>
      </c>
      <c r="B2652">
        <v>33852</v>
      </c>
      <c r="C2652">
        <v>180</v>
      </c>
    </row>
    <row r="2653" spans="1:3" x14ac:dyDescent="0.25">
      <c r="A2653" t="s">
        <v>225</v>
      </c>
      <c r="B2653">
        <v>34238</v>
      </c>
      <c r="C2653">
        <v>61</v>
      </c>
    </row>
    <row r="2654" spans="1:3" x14ac:dyDescent="0.25">
      <c r="A2654" t="s">
        <v>225</v>
      </c>
      <c r="B2654">
        <v>33321</v>
      </c>
      <c r="C2654">
        <v>151</v>
      </c>
    </row>
    <row r="2655" spans="1:3" x14ac:dyDescent="0.25">
      <c r="A2655" t="s">
        <v>225</v>
      </c>
      <c r="B2655">
        <v>34292</v>
      </c>
      <c r="C2655">
        <v>120</v>
      </c>
    </row>
    <row r="2656" spans="1:3" x14ac:dyDescent="0.25">
      <c r="A2656" t="s">
        <v>225</v>
      </c>
      <c r="B2656">
        <v>32446</v>
      </c>
      <c r="C2656">
        <v>180</v>
      </c>
    </row>
    <row r="2657" spans="1:3" x14ac:dyDescent="0.25">
      <c r="A2657" t="s">
        <v>225</v>
      </c>
      <c r="B2657">
        <v>32792</v>
      </c>
      <c r="C2657">
        <v>103</v>
      </c>
    </row>
    <row r="2658" spans="1:3" x14ac:dyDescent="0.25">
      <c r="A2658" t="s">
        <v>225</v>
      </c>
      <c r="B2658">
        <v>33440</v>
      </c>
      <c r="C2658">
        <v>155</v>
      </c>
    </row>
    <row r="2659" spans="1:3" x14ac:dyDescent="0.25">
      <c r="A2659" t="s">
        <v>225</v>
      </c>
      <c r="B2659">
        <v>34232</v>
      </c>
      <c r="C2659">
        <v>60</v>
      </c>
    </row>
    <row r="2660" spans="1:3" x14ac:dyDescent="0.25">
      <c r="A2660" t="s">
        <v>225</v>
      </c>
      <c r="B2660">
        <v>33935</v>
      </c>
      <c r="C2660">
        <v>93</v>
      </c>
    </row>
    <row r="2661" spans="1:3" x14ac:dyDescent="0.25">
      <c r="A2661" t="s">
        <v>225</v>
      </c>
      <c r="B2661">
        <v>32025</v>
      </c>
      <c r="C2661">
        <v>90</v>
      </c>
    </row>
    <row r="2662" spans="1:3" x14ac:dyDescent="0.25">
      <c r="A2662" t="s">
        <v>225</v>
      </c>
      <c r="B2662">
        <v>32539</v>
      </c>
      <c r="C2662">
        <v>120</v>
      </c>
    </row>
    <row r="2663" spans="1:3" x14ac:dyDescent="0.25">
      <c r="A2663" t="s">
        <v>225</v>
      </c>
      <c r="B2663">
        <v>33445</v>
      </c>
      <c r="C2663">
        <v>90</v>
      </c>
    </row>
    <row r="2664" spans="1:3" x14ac:dyDescent="0.25">
      <c r="A2664" t="s">
        <v>225</v>
      </c>
      <c r="B2664">
        <v>32806</v>
      </c>
      <c r="C2664">
        <v>89</v>
      </c>
    </row>
    <row r="2665" spans="1:3" x14ac:dyDescent="0.25">
      <c r="A2665" t="s">
        <v>225</v>
      </c>
      <c r="B2665">
        <v>32114</v>
      </c>
      <c r="C2665">
        <v>108</v>
      </c>
    </row>
    <row r="2666" spans="1:3" x14ac:dyDescent="0.25">
      <c r="A2666" t="s">
        <v>225</v>
      </c>
      <c r="B2666">
        <v>33012</v>
      </c>
      <c r="C2666">
        <v>120</v>
      </c>
    </row>
    <row r="2667" spans="1:3" x14ac:dyDescent="0.25">
      <c r="A2667" t="s">
        <v>225</v>
      </c>
      <c r="B2667">
        <v>33612</v>
      </c>
      <c r="C2667">
        <v>120</v>
      </c>
    </row>
    <row r="2668" spans="1:3" x14ac:dyDescent="0.25">
      <c r="A2668" t="s">
        <v>225</v>
      </c>
      <c r="B2668">
        <v>33311</v>
      </c>
      <c r="C2668">
        <v>181</v>
      </c>
    </row>
    <row r="2669" spans="1:3" x14ac:dyDescent="0.25">
      <c r="A2669" t="s">
        <v>225</v>
      </c>
      <c r="B2669">
        <v>33406</v>
      </c>
      <c r="C2669">
        <v>120</v>
      </c>
    </row>
    <row r="2670" spans="1:3" x14ac:dyDescent="0.25">
      <c r="A2670" t="s">
        <v>225</v>
      </c>
      <c r="B2670">
        <v>33513</v>
      </c>
      <c r="C2670">
        <v>60</v>
      </c>
    </row>
    <row r="2671" spans="1:3" x14ac:dyDescent="0.25">
      <c r="A2671" t="s">
        <v>225</v>
      </c>
      <c r="B2671">
        <v>32344</v>
      </c>
      <c r="C2671">
        <v>60</v>
      </c>
    </row>
    <row r="2672" spans="1:3" x14ac:dyDescent="0.25">
      <c r="A2672" t="s">
        <v>225</v>
      </c>
      <c r="B2672">
        <v>33161</v>
      </c>
      <c r="C2672">
        <v>139</v>
      </c>
    </row>
    <row r="2673" spans="1:3" x14ac:dyDescent="0.25">
      <c r="A2673" t="s">
        <v>225</v>
      </c>
      <c r="B2673">
        <v>33870</v>
      </c>
      <c r="C2673">
        <v>104</v>
      </c>
    </row>
    <row r="2674" spans="1:3" x14ac:dyDescent="0.25">
      <c r="A2674" t="s">
        <v>225</v>
      </c>
      <c r="B2674">
        <v>33409</v>
      </c>
      <c r="C2674">
        <v>220</v>
      </c>
    </row>
    <row r="2675" spans="1:3" x14ac:dyDescent="0.25">
      <c r="A2675" t="s">
        <v>225</v>
      </c>
      <c r="B2675">
        <v>33759</v>
      </c>
      <c r="C2675">
        <v>60</v>
      </c>
    </row>
    <row r="2676" spans="1:3" x14ac:dyDescent="0.25">
      <c r="A2676" t="s">
        <v>225</v>
      </c>
      <c r="B2676">
        <v>33610</v>
      </c>
      <c r="C2676">
        <v>236</v>
      </c>
    </row>
    <row r="2677" spans="1:3" x14ac:dyDescent="0.25">
      <c r="A2677" t="s">
        <v>225</v>
      </c>
      <c r="B2677">
        <v>33764</v>
      </c>
      <c r="C2677">
        <v>120</v>
      </c>
    </row>
    <row r="2678" spans="1:3" x14ac:dyDescent="0.25">
      <c r="A2678" t="s">
        <v>225</v>
      </c>
      <c r="B2678">
        <v>34711</v>
      </c>
      <c r="C2678">
        <v>80</v>
      </c>
    </row>
    <row r="2679" spans="1:3" x14ac:dyDescent="0.25">
      <c r="A2679" t="s">
        <v>225</v>
      </c>
      <c r="B2679">
        <v>34205</v>
      </c>
      <c r="C2679">
        <v>120</v>
      </c>
    </row>
    <row r="2680" spans="1:3" x14ac:dyDescent="0.25">
      <c r="A2680" t="s">
        <v>225</v>
      </c>
      <c r="B2680">
        <v>33765</v>
      </c>
      <c r="C2680">
        <v>120</v>
      </c>
    </row>
    <row r="2681" spans="1:3" x14ac:dyDescent="0.25">
      <c r="A2681" t="s">
        <v>225</v>
      </c>
      <c r="B2681">
        <v>33759</v>
      </c>
      <c r="C2681">
        <v>120</v>
      </c>
    </row>
    <row r="2682" spans="1:3" x14ac:dyDescent="0.25">
      <c r="A2682" t="s">
        <v>225</v>
      </c>
      <c r="B2682">
        <v>33020</v>
      </c>
      <c r="C2682">
        <v>67</v>
      </c>
    </row>
    <row r="2683" spans="1:3" x14ac:dyDescent="0.25">
      <c r="A2683" t="s">
        <v>225</v>
      </c>
      <c r="B2683">
        <v>34236</v>
      </c>
      <c r="C2683">
        <v>44</v>
      </c>
    </row>
    <row r="2684" spans="1:3" x14ac:dyDescent="0.25">
      <c r="A2684" t="s">
        <v>225</v>
      </c>
      <c r="B2684">
        <v>33401</v>
      </c>
      <c r="C2684">
        <v>132</v>
      </c>
    </row>
    <row r="2685" spans="1:3" x14ac:dyDescent="0.25">
      <c r="A2685" t="s">
        <v>225</v>
      </c>
      <c r="B2685">
        <v>32435</v>
      </c>
      <c r="C2685">
        <v>180</v>
      </c>
    </row>
    <row r="2686" spans="1:3" x14ac:dyDescent="0.25">
      <c r="A2686" t="s">
        <v>225</v>
      </c>
      <c r="B2686">
        <v>33809</v>
      </c>
      <c r="C2686">
        <v>72</v>
      </c>
    </row>
    <row r="2687" spans="1:3" x14ac:dyDescent="0.25">
      <c r="A2687" t="s">
        <v>225</v>
      </c>
      <c r="B2687">
        <v>34748</v>
      </c>
      <c r="C2687">
        <v>120</v>
      </c>
    </row>
    <row r="2688" spans="1:3" x14ac:dyDescent="0.25">
      <c r="A2688" t="s">
        <v>225</v>
      </c>
      <c r="B2688">
        <v>32713</v>
      </c>
      <c r="C2688">
        <v>120</v>
      </c>
    </row>
    <row r="2689" spans="1:3" x14ac:dyDescent="0.25">
      <c r="A2689" t="s">
        <v>225</v>
      </c>
      <c r="B2689">
        <v>33411</v>
      </c>
      <c r="C2689">
        <v>120</v>
      </c>
    </row>
    <row r="2690" spans="1:3" x14ac:dyDescent="0.25">
      <c r="A2690" t="s">
        <v>225</v>
      </c>
      <c r="B2690">
        <v>33157</v>
      </c>
      <c r="C2690">
        <v>180</v>
      </c>
    </row>
    <row r="2691" spans="1:3" x14ac:dyDescent="0.25">
      <c r="A2691" t="s">
        <v>225</v>
      </c>
      <c r="B2691">
        <v>33778</v>
      </c>
      <c r="C2691">
        <v>60</v>
      </c>
    </row>
    <row r="2692" spans="1:3" x14ac:dyDescent="0.25">
      <c r="A2692" t="s">
        <v>225</v>
      </c>
      <c r="B2692">
        <v>34461</v>
      </c>
      <c r="C2692">
        <v>120</v>
      </c>
    </row>
    <row r="2693" spans="1:3" x14ac:dyDescent="0.25">
      <c r="A2693" t="s">
        <v>225</v>
      </c>
      <c r="B2693">
        <v>33853</v>
      </c>
      <c r="C2693">
        <v>120</v>
      </c>
    </row>
    <row r="2694" spans="1:3" x14ac:dyDescent="0.25">
      <c r="A2694" t="s">
        <v>225</v>
      </c>
      <c r="B2694">
        <v>32174</v>
      </c>
      <c r="C2694">
        <v>60</v>
      </c>
    </row>
    <row r="2695" spans="1:3" x14ac:dyDescent="0.25">
      <c r="A2695" t="s">
        <v>225</v>
      </c>
      <c r="B2695">
        <v>34231</v>
      </c>
      <c r="C2695">
        <v>95</v>
      </c>
    </row>
    <row r="2696" spans="1:3" x14ac:dyDescent="0.25">
      <c r="A2696" t="s">
        <v>225</v>
      </c>
      <c r="B2696">
        <v>33948</v>
      </c>
      <c r="C2696">
        <v>152</v>
      </c>
    </row>
    <row r="2697" spans="1:3" x14ac:dyDescent="0.25">
      <c r="A2697" t="s">
        <v>225</v>
      </c>
      <c r="B2697">
        <v>32226</v>
      </c>
      <c r="C2697">
        <v>120</v>
      </c>
    </row>
    <row r="2698" spans="1:3" x14ac:dyDescent="0.25">
      <c r="A2698" t="s">
        <v>225</v>
      </c>
      <c r="B2698">
        <v>32958</v>
      </c>
      <c r="C2698">
        <v>33</v>
      </c>
    </row>
    <row r="2699" spans="1:3" x14ac:dyDescent="0.25">
      <c r="A2699" t="s">
        <v>225</v>
      </c>
      <c r="B2699">
        <v>33525</v>
      </c>
      <c r="C2699">
        <v>120</v>
      </c>
    </row>
    <row r="2700" spans="1:3" x14ac:dyDescent="0.25">
      <c r="A2700" t="s">
        <v>225</v>
      </c>
      <c r="B2700">
        <v>32003</v>
      </c>
      <c r="C2700">
        <v>108</v>
      </c>
    </row>
    <row r="2701" spans="1:3" x14ac:dyDescent="0.25">
      <c r="A2701" t="s">
        <v>225</v>
      </c>
      <c r="B2701">
        <v>32778</v>
      </c>
      <c r="C2701">
        <v>120</v>
      </c>
    </row>
    <row r="2702" spans="1:3" x14ac:dyDescent="0.25">
      <c r="A2702" t="s">
        <v>225</v>
      </c>
      <c r="B2702">
        <v>32750</v>
      </c>
      <c r="C2702">
        <v>120</v>
      </c>
    </row>
    <row r="2703" spans="1:3" x14ac:dyDescent="0.25">
      <c r="A2703" t="s">
        <v>225</v>
      </c>
      <c r="B2703">
        <v>33782</v>
      </c>
      <c r="C2703">
        <v>120</v>
      </c>
    </row>
    <row r="2704" spans="1:3" x14ac:dyDescent="0.25">
      <c r="A2704" t="s">
        <v>225</v>
      </c>
      <c r="B2704">
        <v>33712</v>
      </c>
      <c r="C2704">
        <v>59</v>
      </c>
    </row>
    <row r="2705" spans="1:3" x14ac:dyDescent="0.25">
      <c r="A2705" t="s">
        <v>225</v>
      </c>
      <c r="B2705">
        <v>32940</v>
      </c>
      <c r="C2705">
        <v>131</v>
      </c>
    </row>
    <row r="2706" spans="1:3" x14ac:dyDescent="0.25">
      <c r="A2706" t="s">
        <v>225</v>
      </c>
      <c r="B2706">
        <v>32811</v>
      </c>
      <c r="C2706">
        <v>120</v>
      </c>
    </row>
    <row r="2707" spans="1:3" x14ac:dyDescent="0.25">
      <c r="A2707" t="s">
        <v>225</v>
      </c>
      <c r="B2707">
        <v>33458</v>
      </c>
      <c r="C2707">
        <v>120</v>
      </c>
    </row>
    <row r="2708" spans="1:3" x14ac:dyDescent="0.25">
      <c r="A2708" t="s">
        <v>225</v>
      </c>
      <c r="B2708">
        <v>33948</v>
      </c>
      <c r="C2708">
        <v>120</v>
      </c>
    </row>
    <row r="2709" spans="1:3" x14ac:dyDescent="0.25">
      <c r="A2709" t="s">
        <v>225</v>
      </c>
      <c r="B2709">
        <v>33712</v>
      </c>
      <c r="C2709">
        <v>60</v>
      </c>
    </row>
    <row r="2710" spans="1:3" x14ac:dyDescent="0.25">
      <c r="A2710" t="s">
        <v>225</v>
      </c>
      <c r="B2710">
        <v>34601</v>
      </c>
      <c r="C2710">
        <v>120</v>
      </c>
    </row>
    <row r="2711" spans="1:3" x14ac:dyDescent="0.25">
      <c r="A2711" t="s">
        <v>225</v>
      </c>
      <c r="B2711">
        <v>32955</v>
      </c>
      <c r="C2711">
        <v>100</v>
      </c>
    </row>
    <row r="2712" spans="1:3" x14ac:dyDescent="0.25">
      <c r="A2712" t="s">
        <v>225</v>
      </c>
      <c r="B2712">
        <v>34785</v>
      </c>
      <c r="C2712">
        <v>180</v>
      </c>
    </row>
    <row r="2713" spans="1:3" x14ac:dyDescent="0.25">
      <c r="A2713" t="s">
        <v>225</v>
      </c>
      <c r="B2713">
        <v>32526</v>
      </c>
      <c r="C2713">
        <v>120</v>
      </c>
    </row>
    <row r="2714" spans="1:3" x14ac:dyDescent="0.25">
      <c r="A2714" t="s">
        <v>225</v>
      </c>
      <c r="B2714">
        <v>32514</v>
      </c>
      <c r="C2714">
        <v>180</v>
      </c>
    </row>
    <row r="2715" spans="1:3" x14ac:dyDescent="0.25">
      <c r="A2715" t="s">
        <v>225</v>
      </c>
      <c r="B2715">
        <v>32446</v>
      </c>
      <c r="C2715">
        <v>60</v>
      </c>
    </row>
    <row r="2716" spans="1:3" x14ac:dyDescent="0.25">
      <c r="A2716" t="s">
        <v>225</v>
      </c>
      <c r="B2716">
        <v>33476</v>
      </c>
      <c r="C2716">
        <v>120</v>
      </c>
    </row>
    <row r="2717" spans="1:3" x14ac:dyDescent="0.25">
      <c r="A2717" t="s">
        <v>225</v>
      </c>
      <c r="B2717">
        <v>32428</v>
      </c>
      <c r="C2717">
        <v>34</v>
      </c>
    </row>
    <row r="2718" spans="1:3" x14ac:dyDescent="0.25">
      <c r="A2718" t="s">
        <v>225</v>
      </c>
      <c r="B2718">
        <v>32084</v>
      </c>
      <c r="C2718">
        <v>120</v>
      </c>
    </row>
    <row r="2719" spans="1:3" x14ac:dyDescent="0.25">
      <c r="A2719" t="s">
        <v>225</v>
      </c>
      <c r="B2719">
        <v>34110</v>
      </c>
      <c r="C2719">
        <v>100</v>
      </c>
    </row>
    <row r="2720" spans="1:3" x14ac:dyDescent="0.25">
      <c r="A2720" t="s">
        <v>225</v>
      </c>
      <c r="B2720">
        <v>32114</v>
      </c>
      <c r="C2720">
        <v>192</v>
      </c>
    </row>
    <row r="2721" spans="1:3" x14ac:dyDescent="0.25">
      <c r="A2721" t="s">
        <v>225</v>
      </c>
      <c r="B2721">
        <v>32825</v>
      </c>
      <c r="C2721">
        <v>116</v>
      </c>
    </row>
    <row r="2722" spans="1:3" x14ac:dyDescent="0.25">
      <c r="A2722" t="s">
        <v>225</v>
      </c>
      <c r="B2722">
        <v>32757</v>
      </c>
      <c r="C2722">
        <v>120</v>
      </c>
    </row>
    <row r="2723" spans="1:3" x14ac:dyDescent="0.25">
      <c r="A2723" t="s">
        <v>225</v>
      </c>
      <c r="B2723">
        <v>32202</v>
      </c>
      <c r="C2723">
        <v>120</v>
      </c>
    </row>
    <row r="2724" spans="1:3" x14ac:dyDescent="0.25">
      <c r="A2724" t="s">
        <v>225</v>
      </c>
      <c r="B2724">
        <v>32750</v>
      </c>
      <c r="C2724">
        <v>120</v>
      </c>
    </row>
    <row r="2725" spans="1:3" x14ac:dyDescent="0.25">
      <c r="A2725" t="s">
        <v>225</v>
      </c>
      <c r="B2725">
        <v>33825</v>
      </c>
      <c r="C2725">
        <v>104</v>
      </c>
    </row>
    <row r="2726" spans="1:3" x14ac:dyDescent="0.25">
      <c r="A2726" t="s">
        <v>225</v>
      </c>
      <c r="B2726">
        <v>34108</v>
      </c>
      <c r="C2726">
        <v>42</v>
      </c>
    </row>
    <row r="2727" spans="1:3" x14ac:dyDescent="0.25">
      <c r="A2727" t="s">
        <v>225</v>
      </c>
      <c r="B2727">
        <v>34474</v>
      </c>
      <c r="C2727">
        <v>120</v>
      </c>
    </row>
    <row r="2728" spans="1:3" x14ac:dyDescent="0.25">
      <c r="A2728" t="s">
        <v>225</v>
      </c>
      <c r="B2728">
        <v>32169</v>
      </c>
      <c r="C2728">
        <v>219</v>
      </c>
    </row>
    <row r="2729" spans="1:3" x14ac:dyDescent="0.25">
      <c r="A2729" t="s">
        <v>225</v>
      </c>
      <c r="B2729">
        <v>34741</v>
      </c>
      <c r="C2729">
        <v>120</v>
      </c>
    </row>
    <row r="2730" spans="1:3" x14ac:dyDescent="0.25">
      <c r="A2730" t="s">
        <v>225</v>
      </c>
      <c r="B2730">
        <v>33015</v>
      </c>
      <c r="C2730">
        <v>120</v>
      </c>
    </row>
    <row r="2731" spans="1:3" x14ac:dyDescent="0.25">
      <c r="A2731" t="s">
        <v>225</v>
      </c>
      <c r="B2731">
        <v>33615</v>
      </c>
      <c r="C2731">
        <v>120</v>
      </c>
    </row>
    <row r="2732" spans="1:3" x14ac:dyDescent="0.25">
      <c r="A2732" t="s">
        <v>225</v>
      </c>
      <c r="B2732">
        <v>33980</v>
      </c>
      <c r="C2732">
        <v>120</v>
      </c>
    </row>
    <row r="2733" spans="1:3" x14ac:dyDescent="0.25">
      <c r="A2733" t="s">
        <v>225</v>
      </c>
      <c r="B2733">
        <v>34994</v>
      </c>
      <c r="C2733">
        <v>177</v>
      </c>
    </row>
    <row r="2734" spans="1:3" x14ac:dyDescent="0.25">
      <c r="A2734" t="s">
        <v>225</v>
      </c>
      <c r="B2734">
        <v>33756</v>
      </c>
      <c r="C2734">
        <v>120</v>
      </c>
    </row>
    <row r="2735" spans="1:3" x14ac:dyDescent="0.25">
      <c r="A2735" t="s">
        <v>225</v>
      </c>
      <c r="B2735">
        <v>32901</v>
      </c>
      <c r="C2735">
        <v>120</v>
      </c>
    </row>
    <row r="2736" spans="1:3" x14ac:dyDescent="0.25">
      <c r="A2736" t="s">
        <v>225</v>
      </c>
      <c r="B2736">
        <v>32091</v>
      </c>
      <c r="C2736">
        <v>120</v>
      </c>
    </row>
    <row r="2737" spans="1:3" x14ac:dyDescent="0.25">
      <c r="A2737" t="s">
        <v>225</v>
      </c>
      <c r="B2737">
        <v>33916</v>
      </c>
      <c r="C2737">
        <v>120</v>
      </c>
    </row>
    <row r="2738" spans="1:3" x14ac:dyDescent="0.25">
      <c r="A2738" t="s">
        <v>225</v>
      </c>
      <c r="B2738">
        <v>33813</v>
      </c>
      <c r="C2738">
        <v>179</v>
      </c>
    </row>
    <row r="2739" spans="1:3" x14ac:dyDescent="0.25">
      <c r="A2739" t="s">
        <v>225</v>
      </c>
      <c r="B2739">
        <v>32137</v>
      </c>
      <c r="C2739">
        <v>120</v>
      </c>
    </row>
    <row r="2740" spans="1:3" x14ac:dyDescent="0.25">
      <c r="A2740" t="s">
        <v>225</v>
      </c>
      <c r="B2740">
        <v>32064</v>
      </c>
      <c r="C2740">
        <v>60</v>
      </c>
    </row>
    <row r="2741" spans="1:3" x14ac:dyDescent="0.25">
      <c r="A2741" t="s">
        <v>225</v>
      </c>
      <c r="B2741">
        <v>34224</v>
      </c>
      <c r="C2741">
        <v>120</v>
      </c>
    </row>
    <row r="2742" spans="1:3" x14ac:dyDescent="0.25">
      <c r="A2742" t="s">
        <v>225</v>
      </c>
      <c r="B2742">
        <v>32304</v>
      </c>
      <c r="C2742">
        <v>120</v>
      </c>
    </row>
    <row r="2743" spans="1:3" x14ac:dyDescent="0.25">
      <c r="A2743" t="s">
        <v>225</v>
      </c>
      <c r="B2743">
        <v>33010</v>
      </c>
      <c r="C2743">
        <v>276</v>
      </c>
    </row>
    <row r="2744" spans="1:3" x14ac:dyDescent="0.25">
      <c r="A2744" t="s">
        <v>225</v>
      </c>
      <c r="B2744">
        <v>33612</v>
      </c>
      <c r="C2744">
        <v>266</v>
      </c>
    </row>
    <row r="2745" spans="1:3" x14ac:dyDescent="0.25">
      <c r="A2745" t="s">
        <v>225</v>
      </c>
      <c r="B2745">
        <v>32024</v>
      </c>
      <c r="C2745">
        <v>113</v>
      </c>
    </row>
    <row r="2746" spans="1:3" x14ac:dyDescent="0.25">
      <c r="A2746" t="s">
        <v>225</v>
      </c>
      <c r="B2746">
        <v>33319</v>
      </c>
      <c r="C2746">
        <v>120</v>
      </c>
    </row>
    <row r="2747" spans="1:3" x14ac:dyDescent="0.25">
      <c r="A2747" t="s">
        <v>225</v>
      </c>
      <c r="B2747">
        <v>34235</v>
      </c>
      <c r="C2747">
        <v>45</v>
      </c>
    </row>
    <row r="2748" spans="1:3" x14ac:dyDescent="0.25">
      <c r="A2748" t="s">
        <v>225</v>
      </c>
      <c r="B2748">
        <v>32548</v>
      </c>
      <c r="C2748">
        <v>120</v>
      </c>
    </row>
    <row r="2749" spans="1:3" x14ac:dyDescent="0.25">
      <c r="A2749" t="s">
        <v>225</v>
      </c>
      <c r="B2749">
        <v>32765</v>
      </c>
      <c r="C2749">
        <v>56</v>
      </c>
    </row>
    <row r="2750" spans="1:3" x14ac:dyDescent="0.25">
      <c r="A2750" t="s">
        <v>225</v>
      </c>
      <c r="B2750">
        <v>32608</v>
      </c>
      <c r="C2750">
        <v>148</v>
      </c>
    </row>
    <row r="2751" spans="1:3" x14ac:dyDescent="0.25">
      <c r="A2751" t="s">
        <v>225</v>
      </c>
      <c r="B2751">
        <v>32117</v>
      </c>
      <c r="C2751">
        <v>120</v>
      </c>
    </row>
    <row r="2752" spans="1:3" x14ac:dyDescent="0.25">
      <c r="A2752" t="s">
        <v>225</v>
      </c>
      <c r="B2752">
        <v>34109</v>
      </c>
      <c r="C2752">
        <v>60</v>
      </c>
    </row>
    <row r="2753" spans="1:3" x14ac:dyDescent="0.25">
      <c r="A2753" t="s">
        <v>225</v>
      </c>
      <c r="B2753">
        <v>32052</v>
      </c>
      <c r="C2753">
        <v>60</v>
      </c>
    </row>
    <row r="2754" spans="1:3" x14ac:dyDescent="0.25">
      <c r="A2754" t="s">
        <v>225</v>
      </c>
      <c r="B2754">
        <v>34711</v>
      </c>
      <c r="C2754">
        <v>15</v>
      </c>
    </row>
    <row r="2755" spans="1:3" x14ac:dyDescent="0.25">
      <c r="A2755" t="s">
        <v>225</v>
      </c>
      <c r="B2755">
        <v>32114</v>
      </c>
      <c r="C2755">
        <v>73</v>
      </c>
    </row>
    <row r="2756" spans="1:3" x14ac:dyDescent="0.25">
      <c r="A2756" t="s">
        <v>225</v>
      </c>
      <c r="B2756">
        <v>32693</v>
      </c>
      <c r="C2756">
        <v>120</v>
      </c>
    </row>
    <row r="2757" spans="1:3" x14ac:dyDescent="0.25">
      <c r="A2757" t="s">
        <v>225</v>
      </c>
      <c r="B2757">
        <v>32209</v>
      </c>
      <c r="C2757">
        <v>120</v>
      </c>
    </row>
    <row r="2758" spans="1:3" x14ac:dyDescent="0.25">
      <c r="A2758" t="s">
        <v>225</v>
      </c>
      <c r="B2758">
        <v>34208</v>
      </c>
      <c r="C2758">
        <v>110</v>
      </c>
    </row>
    <row r="2759" spans="1:3" x14ac:dyDescent="0.25">
      <c r="A2759" t="s">
        <v>225</v>
      </c>
      <c r="B2759">
        <v>32216</v>
      </c>
      <c r="C2759">
        <v>120</v>
      </c>
    </row>
    <row r="2760" spans="1:3" x14ac:dyDescent="0.25">
      <c r="A2760" t="s">
        <v>225</v>
      </c>
      <c r="B2760">
        <v>33308</v>
      </c>
      <c r="C2760">
        <v>116</v>
      </c>
    </row>
    <row r="2761" spans="1:3" x14ac:dyDescent="0.25">
      <c r="A2761" t="s">
        <v>225</v>
      </c>
      <c r="B2761">
        <v>32322</v>
      </c>
      <c r="C2761">
        <v>90</v>
      </c>
    </row>
    <row r="2762" spans="1:3" x14ac:dyDescent="0.25">
      <c r="A2762" t="s">
        <v>225</v>
      </c>
      <c r="B2762">
        <v>32216</v>
      </c>
      <c r="C2762">
        <v>117</v>
      </c>
    </row>
    <row r="2763" spans="1:3" x14ac:dyDescent="0.25">
      <c r="A2763" t="s">
        <v>225</v>
      </c>
      <c r="B2763">
        <v>32837</v>
      </c>
      <c r="C2763">
        <v>116</v>
      </c>
    </row>
    <row r="2764" spans="1:3" x14ac:dyDescent="0.25">
      <c r="A2764" t="s">
        <v>225</v>
      </c>
      <c r="B2764">
        <v>34292</v>
      </c>
      <c r="C2764">
        <v>129</v>
      </c>
    </row>
    <row r="2765" spans="1:3" x14ac:dyDescent="0.25">
      <c r="A2765" t="s">
        <v>225</v>
      </c>
      <c r="B2765">
        <v>32092</v>
      </c>
      <c r="C2765">
        <v>30</v>
      </c>
    </row>
    <row r="2766" spans="1:3" x14ac:dyDescent="0.25">
      <c r="A2766" t="s">
        <v>225</v>
      </c>
      <c r="B2766">
        <v>32428</v>
      </c>
      <c r="C2766">
        <v>180</v>
      </c>
    </row>
    <row r="2767" spans="1:3" x14ac:dyDescent="0.25">
      <c r="A2767" t="s">
        <v>225</v>
      </c>
      <c r="B2767">
        <v>32904</v>
      </c>
      <c r="C2767">
        <v>179</v>
      </c>
    </row>
    <row r="2768" spans="1:3" x14ac:dyDescent="0.25">
      <c r="A2768" t="s">
        <v>225</v>
      </c>
      <c r="B2768">
        <v>33510</v>
      </c>
      <c r="C2768">
        <v>120</v>
      </c>
    </row>
    <row r="2769" spans="1:3" x14ac:dyDescent="0.25">
      <c r="A2769" t="s">
        <v>225</v>
      </c>
      <c r="B2769">
        <v>32308</v>
      </c>
      <c r="C2769">
        <v>140</v>
      </c>
    </row>
    <row r="2770" spans="1:3" x14ac:dyDescent="0.25">
      <c r="A2770" t="s">
        <v>225</v>
      </c>
      <c r="B2770">
        <v>32347</v>
      </c>
      <c r="C2770">
        <v>120</v>
      </c>
    </row>
    <row r="2771" spans="1:3" x14ac:dyDescent="0.25">
      <c r="A2771" t="s">
        <v>225</v>
      </c>
      <c r="B2771">
        <v>33707</v>
      </c>
      <c r="C2771">
        <v>109</v>
      </c>
    </row>
    <row r="2772" spans="1:3" x14ac:dyDescent="0.25">
      <c r="A2772" t="s">
        <v>225</v>
      </c>
      <c r="B2772">
        <v>34474</v>
      </c>
      <c r="C2772">
        <v>120</v>
      </c>
    </row>
    <row r="2773" spans="1:3" x14ac:dyDescent="0.25">
      <c r="A2773" t="s">
        <v>225</v>
      </c>
      <c r="B2773">
        <v>34741</v>
      </c>
      <c r="C2773">
        <v>120</v>
      </c>
    </row>
    <row r="2774" spans="1:3" x14ac:dyDescent="0.25">
      <c r="A2774" t="s">
        <v>225</v>
      </c>
      <c r="B2774">
        <v>33837</v>
      </c>
      <c r="C2774">
        <v>60</v>
      </c>
    </row>
    <row r="2775" spans="1:3" x14ac:dyDescent="0.25">
      <c r="A2775" t="s">
        <v>225</v>
      </c>
      <c r="B2775">
        <v>33462</v>
      </c>
      <c r="C2775">
        <v>120</v>
      </c>
    </row>
    <row r="2776" spans="1:3" x14ac:dyDescent="0.25">
      <c r="A2776" t="s">
        <v>225</v>
      </c>
      <c r="B2776">
        <v>33761</v>
      </c>
      <c r="C2776">
        <v>165</v>
      </c>
    </row>
    <row r="2777" spans="1:3" x14ac:dyDescent="0.25">
      <c r="A2777" t="s">
        <v>225</v>
      </c>
      <c r="B2777">
        <v>32807</v>
      </c>
      <c r="C2777">
        <v>118</v>
      </c>
    </row>
    <row r="2778" spans="1:3" x14ac:dyDescent="0.25">
      <c r="A2778" t="s">
        <v>225</v>
      </c>
      <c r="B2778">
        <v>32934</v>
      </c>
      <c r="C2778">
        <v>167</v>
      </c>
    </row>
    <row r="2779" spans="1:3" x14ac:dyDescent="0.25">
      <c r="A2779" t="s">
        <v>225</v>
      </c>
      <c r="B2779">
        <v>33761</v>
      </c>
      <c r="C2779">
        <v>120</v>
      </c>
    </row>
    <row r="2780" spans="1:3" x14ac:dyDescent="0.25">
      <c r="A2780" t="s">
        <v>225</v>
      </c>
      <c r="B2780">
        <v>32792</v>
      </c>
      <c r="C2780">
        <v>60</v>
      </c>
    </row>
    <row r="2781" spans="1:3" x14ac:dyDescent="0.25">
      <c r="A2781" t="s">
        <v>225</v>
      </c>
      <c r="B2781">
        <v>32751</v>
      </c>
      <c r="C2781">
        <v>180</v>
      </c>
    </row>
    <row r="2782" spans="1:3" x14ac:dyDescent="0.25">
      <c r="A2782" t="s">
        <v>225</v>
      </c>
      <c r="B2782">
        <v>33703</v>
      </c>
      <c r="C2782">
        <v>109</v>
      </c>
    </row>
    <row r="2783" spans="1:3" x14ac:dyDescent="0.25">
      <c r="A2783" t="s">
        <v>225</v>
      </c>
      <c r="B2783">
        <v>34667</v>
      </c>
      <c r="C2783">
        <v>180</v>
      </c>
    </row>
    <row r="2784" spans="1:3" x14ac:dyDescent="0.25">
      <c r="A2784" t="s">
        <v>225</v>
      </c>
      <c r="B2784">
        <v>33461</v>
      </c>
      <c r="C2784">
        <v>120</v>
      </c>
    </row>
    <row r="2785" spans="1:3" x14ac:dyDescent="0.25">
      <c r="A2785" t="s">
        <v>225</v>
      </c>
      <c r="B2785">
        <v>34287</v>
      </c>
      <c r="C2785">
        <v>120</v>
      </c>
    </row>
    <row r="2786" spans="1:3" x14ac:dyDescent="0.25">
      <c r="A2786" t="s">
        <v>225</v>
      </c>
      <c r="B2786">
        <v>34105</v>
      </c>
      <c r="C2786">
        <v>106</v>
      </c>
    </row>
    <row r="2787" spans="1:3" x14ac:dyDescent="0.25">
      <c r="A2787" t="s">
        <v>225</v>
      </c>
      <c r="B2787">
        <v>32055</v>
      </c>
      <c r="C2787">
        <v>120</v>
      </c>
    </row>
    <row r="2788" spans="1:3" x14ac:dyDescent="0.25">
      <c r="A2788" t="s">
        <v>225</v>
      </c>
      <c r="B2788">
        <v>33705</v>
      </c>
      <c r="C2788">
        <v>92</v>
      </c>
    </row>
    <row r="2789" spans="1:3" x14ac:dyDescent="0.25">
      <c r="A2789" t="s">
        <v>225</v>
      </c>
      <c r="B2789">
        <v>33016</v>
      </c>
      <c r="C2789">
        <v>90</v>
      </c>
    </row>
    <row r="2790" spans="1:3" x14ac:dyDescent="0.25">
      <c r="A2790" t="s">
        <v>225</v>
      </c>
      <c r="B2790">
        <v>32405</v>
      </c>
      <c r="C2790">
        <v>160</v>
      </c>
    </row>
    <row r="2791" spans="1:3" x14ac:dyDescent="0.25">
      <c r="A2791" t="s">
        <v>225</v>
      </c>
      <c r="B2791">
        <v>33613</v>
      </c>
      <c r="C2791">
        <v>120</v>
      </c>
    </row>
    <row r="2792" spans="1:3" x14ac:dyDescent="0.25">
      <c r="A2792" t="s">
        <v>225</v>
      </c>
      <c r="B2792">
        <v>34769</v>
      </c>
      <c r="C2792">
        <v>120</v>
      </c>
    </row>
    <row r="2793" spans="1:3" x14ac:dyDescent="0.25">
      <c r="A2793" t="s">
        <v>225</v>
      </c>
      <c r="B2793">
        <v>34236</v>
      </c>
      <c r="C2793">
        <v>56</v>
      </c>
    </row>
    <row r="2794" spans="1:3" x14ac:dyDescent="0.25">
      <c r="A2794" t="s">
        <v>225</v>
      </c>
      <c r="B2794">
        <v>33777</v>
      </c>
      <c r="C2794">
        <v>158</v>
      </c>
    </row>
    <row r="2795" spans="1:3" x14ac:dyDescent="0.25">
      <c r="A2795" t="s">
        <v>225</v>
      </c>
      <c r="B2795">
        <v>33162</v>
      </c>
      <c r="C2795">
        <v>86</v>
      </c>
    </row>
    <row r="2796" spans="1:3" x14ac:dyDescent="0.25">
      <c r="A2796" t="s">
        <v>225</v>
      </c>
      <c r="B2796">
        <v>33063</v>
      </c>
      <c r="C2796">
        <v>170</v>
      </c>
    </row>
    <row r="2797" spans="1:3" x14ac:dyDescent="0.25">
      <c r="A2797" t="s">
        <v>225</v>
      </c>
      <c r="B2797">
        <v>32539</v>
      </c>
      <c r="C2797">
        <v>54</v>
      </c>
    </row>
    <row r="2798" spans="1:3" x14ac:dyDescent="0.25">
      <c r="A2798" t="s">
        <v>225</v>
      </c>
      <c r="B2798">
        <v>34684</v>
      </c>
      <c r="C2798">
        <v>60</v>
      </c>
    </row>
    <row r="2799" spans="1:3" x14ac:dyDescent="0.25">
      <c r="A2799" t="s">
        <v>225</v>
      </c>
      <c r="B2799">
        <v>33548</v>
      </c>
      <c r="C2799">
        <v>120</v>
      </c>
    </row>
    <row r="2800" spans="1:3" x14ac:dyDescent="0.25">
      <c r="A2800" t="s">
        <v>225</v>
      </c>
      <c r="B2800">
        <v>32796</v>
      </c>
      <c r="C2800">
        <v>157</v>
      </c>
    </row>
    <row r="2801" spans="1:3" x14ac:dyDescent="0.25">
      <c r="A2801" t="s">
        <v>225</v>
      </c>
      <c r="B2801">
        <v>33701</v>
      </c>
      <c r="C2801">
        <v>39</v>
      </c>
    </row>
    <row r="2802" spans="1:3" x14ac:dyDescent="0.25">
      <c r="A2802" t="s">
        <v>225</v>
      </c>
      <c r="B2802">
        <v>32424</v>
      </c>
      <c r="C2802">
        <v>96</v>
      </c>
    </row>
    <row r="2803" spans="1:3" x14ac:dyDescent="0.25">
      <c r="A2803" t="s">
        <v>225</v>
      </c>
      <c r="B2803">
        <v>33415</v>
      </c>
      <c r="C2803">
        <v>120</v>
      </c>
    </row>
    <row r="2804" spans="1:3" x14ac:dyDescent="0.25">
      <c r="A2804" t="s">
        <v>225</v>
      </c>
      <c r="B2804">
        <v>34952</v>
      </c>
      <c r="C2804">
        <v>180</v>
      </c>
    </row>
    <row r="2805" spans="1:3" x14ac:dyDescent="0.25">
      <c r="A2805" t="s">
        <v>225</v>
      </c>
      <c r="B2805">
        <v>33486</v>
      </c>
      <c r="C2805">
        <v>120</v>
      </c>
    </row>
    <row r="2806" spans="1:3" x14ac:dyDescent="0.25">
      <c r="A2806" t="s">
        <v>225</v>
      </c>
      <c r="B2806">
        <v>33563</v>
      </c>
      <c r="C2806">
        <v>120</v>
      </c>
    </row>
    <row r="2807" spans="1:3" x14ac:dyDescent="0.25">
      <c r="A2807" t="s">
        <v>225</v>
      </c>
      <c r="B2807">
        <v>32726</v>
      </c>
      <c r="C2807">
        <v>138</v>
      </c>
    </row>
    <row r="2808" spans="1:3" x14ac:dyDescent="0.25">
      <c r="A2808" t="s">
        <v>225</v>
      </c>
      <c r="B2808">
        <v>34601</v>
      </c>
      <c r="C2808">
        <v>120</v>
      </c>
    </row>
    <row r="2809" spans="1:3" x14ac:dyDescent="0.25">
      <c r="A2809" t="s">
        <v>225</v>
      </c>
      <c r="B2809">
        <v>33136</v>
      </c>
      <c r="C2809">
        <v>120</v>
      </c>
    </row>
    <row r="2810" spans="1:3" x14ac:dyDescent="0.25">
      <c r="A2810" t="s">
        <v>225</v>
      </c>
      <c r="B2810">
        <v>33125</v>
      </c>
      <c r="C2810">
        <v>90</v>
      </c>
    </row>
    <row r="2811" spans="1:3" x14ac:dyDescent="0.25">
      <c r="A2811" t="s">
        <v>225</v>
      </c>
      <c r="B2811">
        <v>32796</v>
      </c>
      <c r="C2811">
        <v>120</v>
      </c>
    </row>
    <row r="2812" spans="1:3" x14ac:dyDescent="0.25">
      <c r="A2812" t="s">
        <v>225</v>
      </c>
      <c r="B2812">
        <v>34453</v>
      </c>
      <c r="C2812">
        <v>116</v>
      </c>
    </row>
    <row r="2813" spans="1:3" x14ac:dyDescent="0.25">
      <c r="A2813" t="s">
        <v>225</v>
      </c>
      <c r="B2813">
        <v>33179</v>
      </c>
      <c r="C2813">
        <v>177</v>
      </c>
    </row>
    <row r="2814" spans="1:3" x14ac:dyDescent="0.25">
      <c r="A2814" t="s">
        <v>225</v>
      </c>
      <c r="B2814">
        <v>33756</v>
      </c>
      <c r="C2814">
        <v>120</v>
      </c>
    </row>
    <row r="2815" spans="1:3" x14ac:dyDescent="0.25">
      <c r="A2815" t="s">
        <v>225</v>
      </c>
      <c r="B2815">
        <v>32960</v>
      </c>
      <c r="C2815">
        <v>159</v>
      </c>
    </row>
    <row r="2816" spans="1:3" x14ac:dyDescent="0.25">
      <c r="A2816" t="s">
        <v>225</v>
      </c>
      <c r="B2816">
        <v>34237</v>
      </c>
      <c r="C2816">
        <v>87</v>
      </c>
    </row>
    <row r="2817" spans="1:3" x14ac:dyDescent="0.25">
      <c r="A2817" t="s">
        <v>225</v>
      </c>
      <c r="B2817">
        <v>32216</v>
      </c>
      <c r="C2817">
        <v>120</v>
      </c>
    </row>
    <row r="2818" spans="1:3" x14ac:dyDescent="0.25">
      <c r="A2818" t="s">
        <v>225</v>
      </c>
      <c r="B2818">
        <v>33319</v>
      </c>
      <c r="C2818">
        <v>120</v>
      </c>
    </row>
    <row r="2819" spans="1:3" x14ac:dyDescent="0.25">
      <c r="A2819" t="s">
        <v>225</v>
      </c>
      <c r="B2819">
        <v>33130</v>
      </c>
      <c r="C2819">
        <v>147</v>
      </c>
    </row>
    <row r="2820" spans="1:3" x14ac:dyDescent="0.25">
      <c r="A2820" t="s">
        <v>225</v>
      </c>
      <c r="B2820">
        <v>33460</v>
      </c>
      <c r="C2820">
        <v>120</v>
      </c>
    </row>
    <row r="2821" spans="1:3" x14ac:dyDescent="0.25">
      <c r="A2821" t="s">
        <v>225</v>
      </c>
      <c r="B2821">
        <v>32114</v>
      </c>
      <c r="C2821">
        <v>173</v>
      </c>
    </row>
    <row r="2822" spans="1:3" x14ac:dyDescent="0.25">
      <c r="A2822" t="s">
        <v>225</v>
      </c>
      <c r="B2822">
        <v>32514</v>
      </c>
      <c r="C2822">
        <v>82</v>
      </c>
    </row>
    <row r="2823" spans="1:3" x14ac:dyDescent="0.25">
      <c r="A2823" t="s">
        <v>225</v>
      </c>
      <c r="B2823">
        <v>32233</v>
      </c>
      <c r="C2823">
        <v>70</v>
      </c>
    </row>
    <row r="2824" spans="1:3" x14ac:dyDescent="0.25">
      <c r="A2824" t="s">
        <v>225</v>
      </c>
      <c r="B2824">
        <v>34235</v>
      </c>
      <c r="C2824">
        <v>120</v>
      </c>
    </row>
    <row r="2825" spans="1:3" x14ac:dyDescent="0.25">
      <c r="A2825" t="s">
        <v>225</v>
      </c>
      <c r="B2825">
        <v>32119</v>
      </c>
      <c r="C2825">
        <v>65</v>
      </c>
    </row>
    <row r="2826" spans="1:3" x14ac:dyDescent="0.25">
      <c r="A2826" t="s">
        <v>225</v>
      </c>
      <c r="B2826">
        <v>33705</v>
      </c>
      <c r="C2826">
        <v>69</v>
      </c>
    </row>
    <row r="2827" spans="1:3" x14ac:dyDescent="0.25">
      <c r="A2827" t="s">
        <v>225</v>
      </c>
      <c r="B2827">
        <v>34994</v>
      </c>
      <c r="C2827">
        <v>120</v>
      </c>
    </row>
    <row r="2828" spans="1:3" x14ac:dyDescent="0.25">
      <c r="A2828" t="s">
        <v>225</v>
      </c>
      <c r="B2828">
        <v>33853</v>
      </c>
      <c r="C2828">
        <v>100</v>
      </c>
    </row>
    <row r="2829" spans="1:3" x14ac:dyDescent="0.25">
      <c r="A2829" t="s">
        <v>225</v>
      </c>
      <c r="B2829">
        <v>32720</v>
      </c>
      <c r="C2829">
        <v>120</v>
      </c>
    </row>
    <row r="2830" spans="1:3" x14ac:dyDescent="0.25">
      <c r="A2830" t="s">
        <v>225</v>
      </c>
      <c r="B2830">
        <v>33830</v>
      </c>
      <c r="C2830">
        <v>60</v>
      </c>
    </row>
    <row r="2831" spans="1:3" x14ac:dyDescent="0.25">
      <c r="A2831" t="s">
        <v>225</v>
      </c>
      <c r="B2831">
        <v>34772</v>
      </c>
      <c r="C2831">
        <v>120</v>
      </c>
    </row>
    <row r="2832" spans="1:3" x14ac:dyDescent="0.25">
      <c r="A2832" t="s">
        <v>225</v>
      </c>
      <c r="B2832">
        <v>34429</v>
      </c>
      <c r="C2832">
        <v>120</v>
      </c>
    </row>
    <row r="2833" spans="1:3" x14ac:dyDescent="0.25">
      <c r="A2833" t="s">
        <v>225</v>
      </c>
      <c r="B2833">
        <v>32792</v>
      </c>
      <c r="C2833">
        <v>120</v>
      </c>
    </row>
    <row r="2834" spans="1:3" x14ac:dyDescent="0.25">
      <c r="A2834" t="s">
        <v>225</v>
      </c>
      <c r="B2834">
        <v>32308</v>
      </c>
      <c r="C2834">
        <v>113</v>
      </c>
    </row>
    <row r="2835" spans="1:3" x14ac:dyDescent="0.25">
      <c r="A2835" t="s">
        <v>225</v>
      </c>
      <c r="B2835">
        <v>32953</v>
      </c>
      <c r="C2835">
        <v>120</v>
      </c>
    </row>
    <row r="2836" spans="1:3" x14ac:dyDescent="0.25">
      <c r="A2836" t="s">
        <v>225</v>
      </c>
      <c r="B2836">
        <v>33777</v>
      </c>
      <c r="C2836">
        <v>120</v>
      </c>
    </row>
    <row r="2837" spans="1:3" x14ac:dyDescent="0.25">
      <c r="A2837" t="s">
        <v>225</v>
      </c>
      <c r="B2837">
        <v>34711</v>
      </c>
      <c r="C2837">
        <v>182</v>
      </c>
    </row>
    <row r="2838" spans="1:3" x14ac:dyDescent="0.25">
      <c r="A2838" t="s">
        <v>225</v>
      </c>
      <c r="B2838">
        <v>33901</v>
      </c>
      <c r="C2838">
        <v>18</v>
      </c>
    </row>
    <row r="2839" spans="1:3" x14ac:dyDescent="0.25">
      <c r="A2839" t="s">
        <v>225</v>
      </c>
      <c r="B2839">
        <v>32446</v>
      </c>
      <c r="C2839">
        <v>120</v>
      </c>
    </row>
    <row r="2840" spans="1:3" x14ac:dyDescent="0.25">
      <c r="A2840" t="s">
        <v>225</v>
      </c>
      <c r="B2840">
        <v>34203</v>
      </c>
      <c r="C2840">
        <v>120</v>
      </c>
    </row>
    <row r="2841" spans="1:3" x14ac:dyDescent="0.25">
      <c r="A2841" t="s">
        <v>225</v>
      </c>
      <c r="B2841">
        <v>32703</v>
      </c>
      <c r="C2841">
        <v>120</v>
      </c>
    </row>
    <row r="2842" spans="1:3" x14ac:dyDescent="0.25">
      <c r="A2842" t="s">
        <v>225</v>
      </c>
      <c r="B2842">
        <v>34684</v>
      </c>
      <c r="C2842">
        <v>80</v>
      </c>
    </row>
    <row r="2843" spans="1:3" x14ac:dyDescent="0.25">
      <c r="A2843" t="s">
        <v>225</v>
      </c>
      <c r="B2843">
        <v>32502</v>
      </c>
      <c r="C2843">
        <v>210</v>
      </c>
    </row>
    <row r="2844" spans="1:3" x14ac:dyDescent="0.25">
      <c r="A2844" t="s">
        <v>225</v>
      </c>
      <c r="B2844">
        <v>34471</v>
      </c>
      <c r="C2844">
        <v>180</v>
      </c>
    </row>
    <row r="2845" spans="1:3" x14ac:dyDescent="0.25">
      <c r="A2845" t="s">
        <v>225</v>
      </c>
      <c r="B2845">
        <v>33614</v>
      </c>
      <c r="C2845">
        <v>174</v>
      </c>
    </row>
    <row r="2846" spans="1:3" x14ac:dyDescent="0.25">
      <c r="A2846" t="s">
        <v>225</v>
      </c>
      <c r="B2846">
        <v>33540</v>
      </c>
      <c r="C2846">
        <v>120</v>
      </c>
    </row>
    <row r="2847" spans="1:3" x14ac:dyDescent="0.25">
      <c r="A2847" t="s">
        <v>225</v>
      </c>
      <c r="B2847">
        <v>32608</v>
      </c>
      <c r="C2847">
        <v>73</v>
      </c>
    </row>
    <row r="2848" spans="1:3" x14ac:dyDescent="0.25">
      <c r="A2848" t="s">
        <v>225</v>
      </c>
      <c r="B2848">
        <v>34653</v>
      </c>
      <c r="C2848">
        <v>120</v>
      </c>
    </row>
    <row r="2849" spans="1:3" x14ac:dyDescent="0.25">
      <c r="A2849" t="s">
        <v>225</v>
      </c>
      <c r="B2849">
        <v>33407</v>
      </c>
      <c r="C2849">
        <v>109</v>
      </c>
    </row>
    <row r="2850" spans="1:3" x14ac:dyDescent="0.25">
      <c r="A2850" t="s">
        <v>225</v>
      </c>
      <c r="B2850">
        <v>34952</v>
      </c>
      <c r="C2850">
        <v>123</v>
      </c>
    </row>
    <row r="2851" spans="1:3" x14ac:dyDescent="0.25">
      <c r="A2851" t="s">
        <v>225</v>
      </c>
      <c r="B2851">
        <v>32218</v>
      </c>
      <c r="C2851">
        <v>60</v>
      </c>
    </row>
    <row r="2852" spans="1:3" x14ac:dyDescent="0.25">
      <c r="A2852" t="s">
        <v>225</v>
      </c>
      <c r="B2852">
        <v>32404</v>
      </c>
      <c r="C2852">
        <v>120</v>
      </c>
    </row>
    <row r="2853" spans="1:3" x14ac:dyDescent="0.25">
      <c r="A2853" t="s">
        <v>225</v>
      </c>
      <c r="B2853">
        <v>34234</v>
      </c>
      <c r="C2853">
        <v>120</v>
      </c>
    </row>
    <row r="2854" spans="1:3" x14ac:dyDescent="0.25">
      <c r="A2854" t="s">
        <v>225</v>
      </c>
      <c r="B2854">
        <v>32601</v>
      </c>
      <c r="C2854">
        <v>120</v>
      </c>
    </row>
    <row r="2855" spans="1:3" x14ac:dyDescent="0.25">
      <c r="A2855" t="s">
        <v>225</v>
      </c>
      <c r="B2855">
        <v>32211</v>
      </c>
      <c r="C2855">
        <v>100</v>
      </c>
    </row>
    <row r="2856" spans="1:3" x14ac:dyDescent="0.25">
      <c r="A2856" t="s">
        <v>225</v>
      </c>
      <c r="B2856">
        <v>33602</v>
      </c>
      <c r="C2856">
        <v>80</v>
      </c>
    </row>
    <row r="2857" spans="1:3" x14ac:dyDescent="0.25">
      <c r="A2857" t="s">
        <v>225</v>
      </c>
      <c r="B2857">
        <v>32258</v>
      </c>
      <c r="C2857">
        <v>180</v>
      </c>
    </row>
    <row r="2858" spans="1:3" x14ac:dyDescent="0.25">
      <c r="A2858" t="s">
        <v>225</v>
      </c>
      <c r="B2858">
        <v>33021</v>
      </c>
      <c r="C2858">
        <v>240</v>
      </c>
    </row>
    <row r="2859" spans="1:3" x14ac:dyDescent="0.25">
      <c r="A2859" t="s">
        <v>225</v>
      </c>
      <c r="B2859">
        <v>33004</v>
      </c>
      <c r="C2859">
        <v>88</v>
      </c>
    </row>
    <row r="2860" spans="1:3" x14ac:dyDescent="0.25">
      <c r="A2860" t="s">
        <v>225</v>
      </c>
      <c r="B2860">
        <v>32060</v>
      </c>
      <c r="C2860">
        <v>161</v>
      </c>
    </row>
    <row r="2861" spans="1:3" x14ac:dyDescent="0.25">
      <c r="A2861" t="s">
        <v>225</v>
      </c>
      <c r="B2861">
        <v>33919</v>
      </c>
      <c r="C2861">
        <v>107</v>
      </c>
    </row>
    <row r="2862" spans="1:3" x14ac:dyDescent="0.25">
      <c r="A2862" t="s">
        <v>225</v>
      </c>
      <c r="B2862">
        <v>33180</v>
      </c>
      <c r="C2862">
        <v>40</v>
      </c>
    </row>
    <row r="2863" spans="1:3" x14ac:dyDescent="0.25">
      <c r="A2863" t="s">
        <v>225</v>
      </c>
      <c r="B2863">
        <v>33484</v>
      </c>
      <c r="C2863">
        <v>120</v>
      </c>
    </row>
    <row r="2864" spans="1:3" x14ac:dyDescent="0.25">
      <c r="A2864" t="s">
        <v>225</v>
      </c>
      <c r="B2864">
        <v>34471</v>
      </c>
      <c r="C2864">
        <v>99</v>
      </c>
    </row>
    <row r="2865" spans="1:3" x14ac:dyDescent="0.25">
      <c r="A2865" t="s">
        <v>225</v>
      </c>
      <c r="B2865">
        <v>34237</v>
      </c>
      <c r="C2865">
        <v>120</v>
      </c>
    </row>
    <row r="2866" spans="1:3" x14ac:dyDescent="0.25">
      <c r="A2866" t="s">
        <v>225</v>
      </c>
      <c r="B2866">
        <v>33805</v>
      </c>
      <c r="C2866">
        <v>185</v>
      </c>
    </row>
    <row r="2867" spans="1:3" x14ac:dyDescent="0.25">
      <c r="A2867" t="s">
        <v>225</v>
      </c>
      <c r="B2867">
        <v>34761</v>
      </c>
      <c r="C2867">
        <v>120</v>
      </c>
    </row>
    <row r="2868" spans="1:3" x14ac:dyDescent="0.25">
      <c r="A2868" t="s">
        <v>225</v>
      </c>
      <c r="B2868">
        <v>32003</v>
      </c>
      <c r="C2868">
        <v>97</v>
      </c>
    </row>
    <row r="2869" spans="1:3" x14ac:dyDescent="0.25">
      <c r="A2869" t="s">
        <v>225</v>
      </c>
      <c r="B2869">
        <v>32117</v>
      </c>
      <c r="C2869">
        <v>120</v>
      </c>
    </row>
    <row r="2870" spans="1:3" x14ac:dyDescent="0.25">
      <c r="A2870" t="s">
        <v>225</v>
      </c>
      <c r="B2870">
        <v>33161</v>
      </c>
      <c r="C2870">
        <v>240</v>
      </c>
    </row>
    <row r="2871" spans="1:3" x14ac:dyDescent="0.25">
      <c r="A2871" t="s">
        <v>225</v>
      </c>
      <c r="B2871">
        <v>34112</v>
      </c>
      <c r="C2871">
        <v>120</v>
      </c>
    </row>
    <row r="2872" spans="1:3" x14ac:dyDescent="0.25">
      <c r="A2872" t="s">
        <v>225</v>
      </c>
      <c r="B2872">
        <v>34608</v>
      </c>
      <c r="C2872">
        <v>120</v>
      </c>
    </row>
    <row r="2873" spans="1:3" x14ac:dyDescent="0.25">
      <c r="A2873" t="s">
        <v>225</v>
      </c>
      <c r="B2873">
        <v>33756</v>
      </c>
      <c r="C2873">
        <v>120</v>
      </c>
    </row>
    <row r="2874" spans="1:3" x14ac:dyDescent="0.25">
      <c r="A2874" t="s">
        <v>225</v>
      </c>
      <c r="B2874">
        <v>33016</v>
      </c>
      <c r="C2874">
        <v>214</v>
      </c>
    </row>
    <row r="2875" spans="1:3" x14ac:dyDescent="0.25">
      <c r="A2875" t="s">
        <v>225</v>
      </c>
      <c r="B2875">
        <v>33317</v>
      </c>
      <c r="C2875">
        <v>152</v>
      </c>
    </row>
    <row r="2876" spans="1:3" x14ac:dyDescent="0.25">
      <c r="A2876" t="s">
        <v>225</v>
      </c>
      <c r="B2876">
        <v>32720</v>
      </c>
      <c r="C2876">
        <v>130</v>
      </c>
    </row>
    <row r="2877" spans="1:3" x14ac:dyDescent="0.25">
      <c r="A2877" t="s">
        <v>225</v>
      </c>
      <c r="B2877">
        <v>33401</v>
      </c>
      <c r="C2877">
        <v>30</v>
      </c>
    </row>
    <row r="2878" spans="1:3" x14ac:dyDescent="0.25">
      <c r="A2878" t="s">
        <v>225</v>
      </c>
      <c r="B2878">
        <v>33160</v>
      </c>
      <c r="C2878">
        <v>99</v>
      </c>
    </row>
    <row r="2879" spans="1:3" x14ac:dyDescent="0.25">
      <c r="A2879" t="s">
        <v>225</v>
      </c>
      <c r="B2879">
        <v>34761</v>
      </c>
      <c r="C2879">
        <v>120</v>
      </c>
    </row>
    <row r="2880" spans="1:3" x14ac:dyDescent="0.25">
      <c r="A2880" t="s">
        <v>225</v>
      </c>
      <c r="B2880">
        <v>32209</v>
      </c>
      <c r="C2880">
        <v>56</v>
      </c>
    </row>
    <row r="2881" spans="1:3" x14ac:dyDescent="0.25">
      <c r="A2881" t="s">
        <v>225</v>
      </c>
      <c r="B2881">
        <v>33881</v>
      </c>
      <c r="C2881">
        <v>132</v>
      </c>
    </row>
    <row r="2882" spans="1:3" x14ac:dyDescent="0.25">
      <c r="A2882" t="s">
        <v>225</v>
      </c>
      <c r="B2882">
        <v>32901</v>
      </c>
      <c r="C2882">
        <v>120</v>
      </c>
    </row>
    <row r="2883" spans="1:3" x14ac:dyDescent="0.25">
      <c r="A2883" t="s">
        <v>225</v>
      </c>
      <c r="B2883">
        <v>33907</v>
      </c>
      <c r="C2883">
        <v>120</v>
      </c>
    </row>
    <row r="2884" spans="1:3" x14ac:dyDescent="0.25">
      <c r="A2884" t="s">
        <v>225</v>
      </c>
      <c r="B2884">
        <v>33912</v>
      </c>
      <c r="C2884">
        <v>75</v>
      </c>
    </row>
    <row r="2885" spans="1:3" x14ac:dyDescent="0.25">
      <c r="A2885" t="s">
        <v>225</v>
      </c>
      <c r="B2885">
        <v>32091</v>
      </c>
      <c r="C2885">
        <v>120</v>
      </c>
    </row>
    <row r="2886" spans="1:3" x14ac:dyDescent="0.25">
      <c r="A2886" t="s">
        <v>225</v>
      </c>
      <c r="B2886">
        <v>33180</v>
      </c>
      <c r="C2886">
        <v>180</v>
      </c>
    </row>
    <row r="2887" spans="1:3" x14ac:dyDescent="0.25">
      <c r="A2887" t="s">
        <v>225</v>
      </c>
      <c r="B2887">
        <v>33907</v>
      </c>
      <c r="C2887">
        <v>180</v>
      </c>
    </row>
    <row r="2888" spans="1:3" x14ac:dyDescent="0.25">
      <c r="A2888" t="s">
        <v>225</v>
      </c>
      <c r="B2888">
        <v>33511</v>
      </c>
      <c r="C2888">
        <v>120</v>
      </c>
    </row>
    <row r="2889" spans="1:3" x14ac:dyDescent="0.25">
      <c r="A2889" t="s">
        <v>225</v>
      </c>
      <c r="B2889">
        <v>32224</v>
      </c>
      <c r="C2889">
        <v>120</v>
      </c>
    </row>
    <row r="2890" spans="1:3" x14ac:dyDescent="0.25">
      <c r="A2890" t="s">
        <v>225</v>
      </c>
      <c r="B2890">
        <v>33707</v>
      </c>
      <c r="C2890">
        <v>120</v>
      </c>
    </row>
    <row r="2891" spans="1:3" x14ac:dyDescent="0.25">
      <c r="A2891" t="s">
        <v>225</v>
      </c>
      <c r="B2891">
        <v>32110</v>
      </c>
      <c r="C2891">
        <v>120</v>
      </c>
    </row>
    <row r="2892" spans="1:3" x14ac:dyDescent="0.25">
      <c r="A2892" t="s">
        <v>225</v>
      </c>
      <c r="B2892">
        <v>33161</v>
      </c>
      <c r="C2892">
        <v>46</v>
      </c>
    </row>
    <row r="2893" spans="1:3" x14ac:dyDescent="0.25">
      <c r="A2893" t="s">
        <v>225</v>
      </c>
      <c r="B2893">
        <v>34653</v>
      </c>
      <c r="C2893">
        <v>120</v>
      </c>
    </row>
    <row r="2894" spans="1:3" x14ac:dyDescent="0.25">
      <c r="A2894" t="s">
        <v>225</v>
      </c>
      <c r="B2894">
        <v>33884</v>
      </c>
      <c r="C2894">
        <v>120</v>
      </c>
    </row>
    <row r="2895" spans="1:3" x14ac:dyDescent="0.25">
      <c r="A2895" t="s">
        <v>225</v>
      </c>
      <c r="B2895">
        <v>33025</v>
      </c>
      <c r="C2895">
        <v>120</v>
      </c>
    </row>
    <row r="2896" spans="1:3" x14ac:dyDescent="0.25">
      <c r="A2896" t="s">
        <v>225</v>
      </c>
      <c r="B2896">
        <v>32216</v>
      </c>
      <c r="C2896">
        <v>111</v>
      </c>
    </row>
    <row r="2897" spans="1:3" x14ac:dyDescent="0.25">
      <c r="A2897" t="s">
        <v>225</v>
      </c>
      <c r="B2897">
        <v>33313</v>
      </c>
      <c r="C2897">
        <v>109</v>
      </c>
    </row>
    <row r="2898" spans="1:3" x14ac:dyDescent="0.25">
      <c r="A2898" t="s">
        <v>225</v>
      </c>
      <c r="B2898">
        <v>34952</v>
      </c>
      <c r="C2898">
        <v>30</v>
      </c>
    </row>
    <row r="2899" spans="1:3" x14ac:dyDescent="0.25">
      <c r="A2899" t="s">
        <v>225</v>
      </c>
      <c r="B2899">
        <v>34243</v>
      </c>
      <c r="C2899">
        <v>120</v>
      </c>
    </row>
    <row r="2900" spans="1:3" x14ac:dyDescent="0.25">
      <c r="A2900" t="s">
        <v>225</v>
      </c>
      <c r="B2900">
        <v>33316</v>
      </c>
      <c r="C2900">
        <v>59</v>
      </c>
    </row>
    <row r="2901" spans="1:3" x14ac:dyDescent="0.25">
      <c r="A2901" t="s">
        <v>225</v>
      </c>
      <c r="B2901">
        <v>34233</v>
      </c>
      <c r="C2901">
        <v>140</v>
      </c>
    </row>
    <row r="2902" spans="1:3" x14ac:dyDescent="0.25">
      <c r="A2902" t="s">
        <v>225</v>
      </c>
      <c r="B2902">
        <v>34667</v>
      </c>
      <c r="C2902">
        <v>120</v>
      </c>
    </row>
    <row r="2903" spans="1:3" x14ac:dyDescent="0.25">
      <c r="A2903" t="s">
        <v>225</v>
      </c>
      <c r="B2903">
        <v>34209</v>
      </c>
      <c r="C2903">
        <v>240</v>
      </c>
    </row>
    <row r="2904" spans="1:3" x14ac:dyDescent="0.25">
      <c r="A2904" t="s">
        <v>225</v>
      </c>
      <c r="B2904">
        <v>33069</v>
      </c>
      <c r="C2904">
        <v>60</v>
      </c>
    </row>
    <row r="2905" spans="1:3" x14ac:dyDescent="0.25">
      <c r="A2905" t="s">
        <v>225</v>
      </c>
      <c r="B2905">
        <v>32608</v>
      </c>
      <c r="C2905">
        <v>138</v>
      </c>
    </row>
    <row r="2906" spans="1:3" x14ac:dyDescent="0.25">
      <c r="A2906" t="s">
        <v>225</v>
      </c>
      <c r="B2906">
        <v>34471</v>
      </c>
      <c r="C2906">
        <v>180</v>
      </c>
    </row>
    <row r="2907" spans="1:3" x14ac:dyDescent="0.25">
      <c r="A2907" t="s">
        <v>225</v>
      </c>
      <c r="B2907">
        <v>33433</v>
      </c>
      <c r="C2907">
        <v>101</v>
      </c>
    </row>
    <row r="2908" spans="1:3" x14ac:dyDescent="0.25">
      <c r="A2908" t="s">
        <v>225</v>
      </c>
      <c r="B2908">
        <v>32955</v>
      </c>
      <c r="C2908">
        <v>107</v>
      </c>
    </row>
    <row r="2909" spans="1:3" x14ac:dyDescent="0.25">
      <c r="A2909" t="s">
        <v>225</v>
      </c>
      <c r="B2909">
        <v>33952</v>
      </c>
      <c r="C2909">
        <v>104</v>
      </c>
    </row>
    <row r="2910" spans="1:3" x14ac:dyDescent="0.25">
      <c r="A2910" t="s">
        <v>225</v>
      </c>
      <c r="B2910">
        <v>32720</v>
      </c>
      <c r="C2910">
        <v>122</v>
      </c>
    </row>
    <row r="2911" spans="1:3" x14ac:dyDescent="0.25">
      <c r="A2911" t="s">
        <v>225</v>
      </c>
      <c r="B2911">
        <v>34748</v>
      </c>
      <c r="C2911">
        <v>90</v>
      </c>
    </row>
    <row r="2912" spans="1:3" x14ac:dyDescent="0.25">
      <c r="A2912" t="s">
        <v>225</v>
      </c>
      <c r="B2912">
        <v>32404</v>
      </c>
      <c r="C2912">
        <v>120</v>
      </c>
    </row>
    <row r="2913" spans="1:3" x14ac:dyDescent="0.25">
      <c r="A2913" t="s">
        <v>225</v>
      </c>
      <c r="B2913">
        <v>33611</v>
      </c>
      <c r="C2913">
        <v>117</v>
      </c>
    </row>
    <row r="2914" spans="1:3" x14ac:dyDescent="0.25">
      <c r="A2914" t="s">
        <v>225</v>
      </c>
      <c r="B2914">
        <v>34947</v>
      </c>
      <c r="C2914">
        <v>79</v>
      </c>
    </row>
    <row r="2915" spans="1:3" x14ac:dyDescent="0.25">
      <c r="A2915" t="s">
        <v>225</v>
      </c>
      <c r="B2915">
        <v>33128</v>
      </c>
      <c r="C2915">
        <v>264</v>
      </c>
    </row>
    <row r="2916" spans="1:3" x14ac:dyDescent="0.25">
      <c r="A2916" t="s">
        <v>225</v>
      </c>
      <c r="B2916">
        <v>33414</v>
      </c>
      <c r="C2916">
        <v>120</v>
      </c>
    </row>
    <row r="2917" spans="1:3" x14ac:dyDescent="0.25">
      <c r="A2917" t="s">
        <v>225</v>
      </c>
      <c r="B2917">
        <v>32837</v>
      </c>
      <c r="C2917">
        <v>120</v>
      </c>
    </row>
    <row r="2918" spans="1:3" x14ac:dyDescent="0.25">
      <c r="A2918" t="s">
        <v>225</v>
      </c>
      <c r="B2918">
        <v>32724</v>
      </c>
      <c r="C2918">
        <v>56</v>
      </c>
    </row>
    <row r="2919" spans="1:3" x14ac:dyDescent="0.25">
      <c r="A2919" t="s">
        <v>225</v>
      </c>
      <c r="B2919">
        <v>33415</v>
      </c>
      <c r="C2919">
        <v>120</v>
      </c>
    </row>
    <row r="2920" spans="1:3" x14ac:dyDescent="0.25">
      <c r="A2920" t="s">
        <v>225</v>
      </c>
      <c r="B2920">
        <v>33908</v>
      </c>
      <c r="C2920">
        <v>64</v>
      </c>
    </row>
    <row r="2921" spans="1:3" x14ac:dyDescent="0.25">
      <c r="A2921" t="s">
        <v>225</v>
      </c>
      <c r="B2921">
        <v>33813</v>
      </c>
      <c r="C2921">
        <v>120</v>
      </c>
    </row>
    <row r="2922" spans="1:3" x14ac:dyDescent="0.25">
      <c r="A2922" t="s">
        <v>225</v>
      </c>
      <c r="B2922">
        <v>34442</v>
      </c>
      <c r="C2922">
        <v>120</v>
      </c>
    </row>
    <row r="2923" spans="1:3" x14ac:dyDescent="0.25">
      <c r="A2923" t="s">
        <v>225</v>
      </c>
      <c r="B2923">
        <v>34997</v>
      </c>
      <c r="C2923">
        <v>120</v>
      </c>
    </row>
    <row r="2924" spans="1:3" x14ac:dyDescent="0.25">
      <c r="A2924" t="s">
        <v>225</v>
      </c>
      <c r="B2924">
        <v>33027</v>
      </c>
      <c r="C2924">
        <v>90</v>
      </c>
    </row>
    <row r="2925" spans="1:3" x14ac:dyDescent="0.25">
      <c r="A2925" t="s">
        <v>225</v>
      </c>
      <c r="B2925">
        <v>32216</v>
      </c>
      <c r="C2925">
        <v>116</v>
      </c>
    </row>
    <row r="2926" spans="1:3" x14ac:dyDescent="0.25">
      <c r="A2926" t="s">
        <v>225</v>
      </c>
      <c r="B2926">
        <v>32218</v>
      </c>
      <c r="C2926">
        <v>163</v>
      </c>
    </row>
    <row r="2927" spans="1:3" x14ac:dyDescent="0.25">
      <c r="A2927" t="s">
        <v>225</v>
      </c>
      <c r="B2927">
        <v>32771</v>
      </c>
      <c r="C2927">
        <v>114</v>
      </c>
    </row>
    <row r="2928" spans="1:3" x14ac:dyDescent="0.25">
      <c r="A2928" t="s">
        <v>225</v>
      </c>
      <c r="B2928">
        <v>34232</v>
      </c>
      <c r="C2928">
        <v>81</v>
      </c>
    </row>
    <row r="2929" spans="1:3" x14ac:dyDescent="0.25">
      <c r="A2929" t="s">
        <v>225</v>
      </c>
      <c r="B2929">
        <v>32440</v>
      </c>
      <c r="C2929">
        <v>180</v>
      </c>
    </row>
    <row r="2930" spans="1:3" x14ac:dyDescent="0.25">
      <c r="A2930" t="s">
        <v>225</v>
      </c>
      <c r="B2930">
        <v>33442</v>
      </c>
      <c r="C2930">
        <v>60</v>
      </c>
    </row>
    <row r="2931" spans="1:3" x14ac:dyDescent="0.25">
      <c r="A2931" t="s">
        <v>225</v>
      </c>
      <c r="B2931">
        <v>33401</v>
      </c>
      <c r="C2931">
        <v>176</v>
      </c>
    </row>
    <row r="2932" spans="1:3" x14ac:dyDescent="0.25">
      <c r="A2932" t="s">
        <v>225</v>
      </c>
      <c r="B2932">
        <v>33777</v>
      </c>
      <c r="C2932">
        <v>140</v>
      </c>
    </row>
    <row r="2933" spans="1:3" x14ac:dyDescent="0.25">
      <c r="A2933" t="s">
        <v>225</v>
      </c>
      <c r="B2933">
        <v>32812</v>
      </c>
      <c r="C2933">
        <v>120</v>
      </c>
    </row>
    <row r="2934" spans="1:3" x14ac:dyDescent="0.25">
      <c r="A2934" t="s">
        <v>225</v>
      </c>
      <c r="B2934">
        <v>32117</v>
      </c>
      <c r="C2934">
        <v>180</v>
      </c>
    </row>
    <row r="2935" spans="1:3" x14ac:dyDescent="0.25">
      <c r="A2935" t="s">
        <v>225</v>
      </c>
      <c r="B2935">
        <v>33426</v>
      </c>
      <c r="C2935">
        <v>29</v>
      </c>
    </row>
    <row r="2936" spans="1:3" x14ac:dyDescent="0.25">
      <c r="A2936" t="s">
        <v>225</v>
      </c>
      <c r="B2936">
        <v>33710</v>
      </c>
      <c r="C2936">
        <v>180</v>
      </c>
    </row>
    <row r="2937" spans="1:3" x14ac:dyDescent="0.25">
      <c r="A2937" t="s">
        <v>225</v>
      </c>
      <c r="B2937">
        <v>33612</v>
      </c>
      <c r="C2937">
        <v>120</v>
      </c>
    </row>
    <row r="2938" spans="1:3" x14ac:dyDescent="0.25">
      <c r="A2938" t="s">
        <v>225</v>
      </c>
      <c r="B2938">
        <v>33758</v>
      </c>
      <c r="C2938">
        <v>150</v>
      </c>
    </row>
    <row r="2939" spans="1:3" x14ac:dyDescent="0.25">
      <c r="A2939" t="s">
        <v>225</v>
      </c>
      <c r="B2939">
        <v>33431</v>
      </c>
      <c r="C2939">
        <v>180</v>
      </c>
    </row>
    <row r="2940" spans="1:3" x14ac:dyDescent="0.25">
      <c r="A2940" t="s">
        <v>225</v>
      </c>
      <c r="B2940">
        <v>32720</v>
      </c>
      <c r="C2940">
        <v>150</v>
      </c>
    </row>
    <row r="2941" spans="1:3" x14ac:dyDescent="0.25">
      <c r="A2941" t="s">
        <v>225</v>
      </c>
      <c r="B2941">
        <v>33445</v>
      </c>
      <c r="C2941">
        <v>100</v>
      </c>
    </row>
    <row r="2942" spans="1:3" x14ac:dyDescent="0.25">
      <c r="A2942" t="s">
        <v>225</v>
      </c>
      <c r="B2942">
        <v>32905</v>
      </c>
      <c r="C2942">
        <v>120</v>
      </c>
    </row>
    <row r="2943" spans="1:3" x14ac:dyDescent="0.25">
      <c r="A2943" t="s">
        <v>225</v>
      </c>
      <c r="B2943">
        <v>32901</v>
      </c>
      <c r="C2943">
        <v>170</v>
      </c>
    </row>
    <row r="2944" spans="1:3" x14ac:dyDescent="0.25">
      <c r="A2944" t="s">
        <v>225</v>
      </c>
      <c r="B2944">
        <v>33415</v>
      </c>
      <c r="C2944">
        <v>120</v>
      </c>
    </row>
    <row r="2945" spans="1:3" x14ac:dyDescent="0.25">
      <c r="A2945" t="s">
        <v>225</v>
      </c>
      <c r="B2945">
        <v>34641</v>
      </c>
      <c r="C2945">
        <v>120</v>
      </c>
    </row>
    <row r="2946" spans="1:3" x14ac:dyDescent="0.25">
      <c r="A2946" t="s">
        <v>225</v>
      </c>
      <c r="B2946">
        <v>32805</v>
      </c>
      <c r="C2946">
        <v>120</v>
      </c>
    </row>
    <row r="2947" spans="1:3" x14ac:dyDescent="0.25">
      <c r="A2947" t="s">
        <v>225</v>
      </c>
      <c r="B2947">
        <v>34639</v>
      </c>
      <c r="C2947">
        <v>120</v>
      </c>
    </row>
    <row r="2948" spans="1:3" x14ac:dyDescent="0.25">
      <c r="A2948" t="s">
        <v>225</v>
      </c>
      <c r="B2948">
        <v>33418</v>
      </c>
      <c r="C2948">
        <v>120</v>
      </c>
    </row>
    <row r="2949" spans="1:3" x14ac:dyDescent="0.25">
      <c r="A2949" t="s">
        <v>225</v>
      </c>
      <c r="B2949">
        <v>34238</v>
      </c>
      <c r="C2949">
        <v>120</v>
      </c>
    </row>
    <row r="2950" spans="1:3" x14ac:dyDescent="0.25">
      <c r="A2950" t="s">
        <v>225</v>
      </c>
      <c r="B2950">
        <v>32535</v>
      </c>
      <c r="C2950">
        <v>88</v>
      </c>
    </row>
    <row r="2951" spans="1:3" x14ac:dyDescent="0.25">
      <c r="A2951" t="s">
        <v>225</v>
      </c>
      <c r="B2951">
        <v>33713</v>
      </c>
      <c r="C2951">
        <v>56</v>
      </c>
    </row>
    <row r="2952" spans="1:3" x14ac:dyDescent="0.25">
      <c r="A2952" t="s">
        <v>225</v>
      </c>
      <c r="B2952">
        <v>33912</v>
      </c>
      <c r="C2952">
        <v>120</v>
      </c>
    </row>
    <row r="2953" spans="1:3" x14ac:dyDescent="0.25">
      <c r="A2953" t="s">
        <v>225</v>
      </c>
      <c r="B2953">
        <v>32073</v>
      </c>
      <c r="C2953">
        <v>120</v>
      </c>
    </row>
    <row r="2954" spans="1:3" x14ac:dyDescent="0.25">
      <c r="A2954" t="s">
        <v>225</v>
      </c>
      <c r="B2954">
        <v>32780</v>
      </c>
      <c r="C2954">
        <v>120</v>
      </c>
    </row>
    <row r="2955" spans="1:3" x14ac:dyDescent="0.25">
      <c r="A2955" t="s">
        <v>225</v>
      </c>
      <c r="B2955">
        <v>32801</v>
      </c>
      <c r="C2955">
        <v>120</v>
      </c>
    </row>
    <row r="2956" spans="1:3" x14ac:dyDescent="0.25">
      <c r="A2956" t="s">
        <v>225</v>
      </c>
      <c r="B2956">
        <v>33950</v>
      </c>
      <c r="C2956">
        <v>180</v>
      </c>
    </row>
    <row r="2957" spans="1:3" x14ac:dyDescent="0.25">
      <c r="A2957" t="s">
        <v>225</v>
      </c>
      <c r="B2957">
        <v>32034</v>
      </c>
      <c r="C2957">
        <v>120</v>
      </c>
    </row>
    <row r="2958" spans="1:3" x14ac:dyDescent="0.25">
      <c r="A2958" t="s">
        <v>225</v>
      </c>
      <c r="B2958">
        <v>34292</v>
      </c>
      <c r="C2958">
        <v>120</v>
      </c>
    </row>
    <row r="2959" spans="1:3" x14ac:dyDescent="0.25">
      <c r="A2959" t="s">
        <v>225</v>
      </c>
      <c r="B2959">
        <v>33313</v>
      </c>
      <c r="C2959">
        <v>120</v>
      </c>
    </row>
    <row r="2960" spans="1:3" x14ac:dyDescent="0.25">
      <c r="A2960" t="s">
        <v>225</v>
      </c>
      <c r="B2960">
        <v>33460</v>
      </c>
      <c r="C2960">
        <v>116</v>
      </c>
    </row>
    <row r="2961" spans="1:3" x14ac:dyDescent="0.25">
      <c r="A2961" t="s">
        <v>225</v>
      </c>
      <c r="B2961">
        <v>33711</v>
      </c>
      <c r="C2961">
        <v>57</v>
      </c>
    </row>
    <row r="2962" spans="1:3" x14ac:dyDescent="0.25">
      <c r="A2962" t="s">
        <v>225</v>
      </c>
      <c r="B2962">
        <v>32725</v>
      </c>
      <c r="C2962">
        <v>120</v>
      </c>
    </row>
    <row r="2963" spans="1:3" x14ac:dyDescent="0.25">
      <c r="A2963" t="s">
        <v>225</v>
      </c>
      <c r="B2963">
        <v>33460</v>
      </c>
      <c r="C2963">
        <v>99</v>
      </c>
    </row>
    <row r="2964" spans="1:3" x14ac:dyDescent="0.25">
      <c r="A2964" t="s">
        <v>225</v>
      </c>
      <c r="B2964">
        <v>33705</v>
      </c>
      <c r="C2964">
        <v>120</v>
      </c>
    </row>
    <row r="2965" spans="1:3" x14ac:dyDescent="0.25">
      <c r="A2965" t="s">
        <v>225</v>
      </c>
      <c r="B2965">
        <v>33771</v>
      </c>
      <c r="C2965">
        <v>244</v>
      </c>
    </row>
    <row r="2966" spans="1:3" x14ac:dyDescent="0.25">
      <c r="A2966" t="s">
        <v>225</v>
      </c>
      <c r="B2966">
        <v>32806</v>
      </c>
      <c r="C2966">
        <v>115</v>
      </c>
    </row>
    <row r="2967" spans="1:3" x14ac:dyDescent="0.25">
      <c r="A2967" t="s">
        <v>225</v>
      </c>
      <c r="B2967">
        <v>33928</v>
      </c>
      <c r="C2967">
        <v>155</v>
      </c>
    </row>
    <row r="2968" spans="1:3" x14ac:dyDescent="0.25">
      <c r="A2968" t="s">
        <v>225</v>
      </c>
      <c r="B2968">
        <v>34109</v>
      </c>
      <c r="C2968">
        <v>40</v>
      </c>
    </row>
    <row r="2969" spans="1:3" x14ac:dyDescent="0.25">
      <c r="A2969" t="s">
        <v>225</v>
      </c>
      <c r="B2969">
        <v>34667</v>
      </c>
      <c r="C2969">
        <v>103</v>
      </c>
    </row>
    <row r="2970" spans="1:3" x14ac:dyDescent="0.25">
      <c r="A2970" t="s">
        <v>225</v>
      </c>
      <c r="B2970">
        <v>32351</v>
      </c>
      <c r="C2970">
        <v>120</v>
      </c>
    </row>
    <row r="2971" spans="1:3" x14ac:dyDescent="0.25">
      <c r="A2971" t="s">
        <v>225</v>
      </c>
      <c r="B2971">
        <v>34452</v>
      </c>
      <c r="C2971">
        <v>104</v>
      </c>
    </row>
    <row r="2972" spans="1:3" x14ac:dyDescent="0.25">
      <c r="A2972" t="s">
        <v>225</v>
      </c>
      <c r="B2972">
        <v>34110</v>
      </c>
      <c r="C2972">
        <v>113</v>
      </c>
    </row>
    <row r="2973" spans="1:3" x14ac:dyDescent="0.25">
      <c r="A2973" t="s">
        <v>225</v>
      </c>
      <c r="B2973">
        <v>33157</v>
      </c>
      <c r="C2973">
        <v>74</v>
      </c>
    </row>
    <row r="2974" spans="1:3" x14ac:dyDescent="0.25">
      <c r="A2974" t="s">
        <v>225</v>
      </c>
      <c r="B2974">
        <v>33144</v>
      </c>
      <c r="C2974">
        <v>95</v>
      </c>
    </row>
    <row r="2975" spans="1:3" x14ac:dyDescent="0.25">
      <c r="A2975" t="s">
        <v>225</v>
      </c>
      <c r="B2975">
        <v>34972</v>
      </c>
      <c r="C2975">
        <v>160</v>
      </c>
    </row>
    <row r="2976" spans="1:3" x14ac:dyDescent="0.25">
      <c r="A2976" t="s">
        <v>225</v>
      </c>
      <c r="B2976">
        <v>32256</v>
      </c>
      <c r="C2976">
        <v>120</v>
      </c>
    </row>
    <row r="2977" spans="1:3" x14ac:dyDescent="0.25">
      <c r="A2977" t="s">
        <v>225</v>
      </c>
      <c r="B2977">
        <v>32763</v>
      </c>
      <c r="C2977">
        <v>150</v>
      </c>
    </row>
    <row r="2978" spans="1:3" x14ac:dyDescent="0.25">
      <c r="A2978" t="s">
        <v>225</v>
      </c>
      <c r="B2978">
        <v>33462</v>
      </c>
      <c r="C2978">
        <v>60</v>
      </c>
    </row>
    <row r="2979" spans="1:3" x14ac:dyDescent="0.25">
      <c r="A2979" t="s">
        <v>225</v>
      </c>
      <c r="B2979">
        <v>34230</v>
      </c>
      <c r="C2979">
        <v>101</v>
      </c>
    </row>
    <row r="2980" spans="1:3" x14ac:dyDescent="0.25">
      <c r="A2980" t="s">
        <v>225</v>
      </c>
      <c r="B2980">
        <v>32250</v>
      </c>
      <c r="C2980">
        <v>165</v>
      </c>
    </row>
    <row r="2981" spans="1:3" x14ac:dyDescent="0.25">
      <c r="A2981" t="s">
        <v>225</v>
      </c>
      <c r="B2981">
        <v>33542</v>
      </c>
      <c r="C2981">
        <v>120</v>
      </c>
    </row>
    <row r="2982" spans="1:3" x14ac:dyDescent="0.25">
      <c r="A2982" t="s">
        <v>225</v>
      </c>
      <c r="B2982">
        <v>34239</v>
      </c>
      <c r="C2982">
        <v>144</v>
      </c>
    </row>
    <row r="2983" spans="1:3" x14ac:dyDescent="0.25">
      <c r="A2983" t="s">
        <v>225</v>
      </c>
      <c r="B2983">
        <v>32608</v>
      </c>
      <c r="C2983">
        <v>180</v>
      </c>
    </row>
    <row r="2984" spans="1:3" x14ac:dyDescent="0.25">
      <c r="A2984" t="s">
        <v>225</v>
      </c>
      <c r="B2984">
        <v>32401</v>
      </c>
      <c r="C2984">
        <v>120</v>
      </c>
    </row>
    <row r="2985" spans="1:3" x14ac:dyDescent="0.25">
      <c r="A2985" t="s">
        <v>225</v>
      </c>
      <c r="B2985">
        <v>34266</v>
      </c>
      <c r="C2985">
        <v>78</v>
      </c>
    </row>
    <row r="2986" spans="1:3" x14ac:dyDescent="0.25">
      <c r="A2986" t="s">
        <v>225</v>
      </c>
      <c r="B2986">
        <v>34761</v>
      </c>
      <c r="C2986">
        <v>110</v>
      </c>
    </row>
    <row r="2987" spans="1:3" x14ac:dyDescent="0.25">
      <c r="A2987" t="s">
        <v>225</v>
      </c>
      <c r="B2987">
        <v>32112</v>
      </c>
      <c r="C2987">
        <v>92</v>
      </c>
    </row>
    <row r="2988" spans="1:3" x14ac:dyDescent="0.25">
      <c r="A2988" t="s">
        <v>225</v>
      </c>
      <c r="B2988">
        <v>33549</v>
      </c>
      <c r="C2988">
        <v>179</v>
      </c>
    </row>
    <row r="2989" spans="1:3" x14ac:dyDescent="0.25">
      <c r="A2989" t="s">
        <v>225</v>
      </c>
      <c r="B2989">
        <v>32308</v>
      </c>
      <c r="C2989">
        <v>180</v>
      </c>
    </row>
    <row r="2990" spans="1:3" x14ac:dyDescent="0.25">
      <c r="A2990" t="s">
        <v>225</v>
      </c>
      <c r="B2990">
        <v>33952</v>
      </c>
      <c r="C2990">
        <v>164</v>
      </c>
    </row>
    <row r="2991" spans="1:3" x14ac:dyDescent="0.25">
      <c r="A2991" t="s">
        <v>225</v>
      </c>
      <c r="B2991">
        <v>32701</v>
      </c>
      <c r="C2991">
        <v>228</v>
      </c>
    </row>
    <row r="2992" spans="1:3" x14ac:dyDescent="0.25">
      <c r="A2992" t="s">
        <v>225</v>
      </c>
      <c r="B2992">
        <v>32547</v>
      </c>
      <c r="C2992">
        <v>120</v>
      </c>
    </row>
    <row r="2993" spans="1:3" x14ac:dyDescent="0.25">
      <c r="A2993" t="s">
        <v>225</v>
      </c>
      <c r="B2993">
        <v>34104</v>
      </c>
      <c r="C2993">
        <v>30</v>
      </c>
    </row>
    <row r="2994" spans="1:3" x14ac:dyDescent="0.25">
      <c r="A2994" t="s">
        <v>225</v>
      </c>
      <c r="B2994">
        <v>33455</v>
      </c>
      <c r="C2994">
        <v>120</v>
      </c>
    </row>
    <row r="2995" spans="1:3" x14ac:dyDescent="0.25">
      <c r="A2995" t="s">
        <v>225</v>
      </c>
      <c r="B2995">
        <v>32084</v>
      </c>
      <c r="C2995">
        <v>120</v>
      </c>
    </row>
    <row r="2996" spans="1:3" x14ac:dyDescent="0.25">
      <c r="A2996" t="s">
        <v>225</v>
      </c>
      <c r="B2996">
        <v>32159</v>
      </c>
      <c r="C2996">
        <v>145</v>
      </c>
    </row>
    <row r="2997" spans="1:3" x14ac:dyDescent="0.25">
      <c r="A2997" t="s">
        <v>225</v>
      </c>
      <c r="B2997">
        <v>32082</v>
      </c>
      <c r="C2997">
        <v>30</v>
      </c>
    </row>
    <row r="2998" spans="1:3" x14ac:dyDescent="0.25">
      <c r="A2998" t="s">
        <v>225</v>
      </c>
      <c r="B2998">
        <v>32340</v>
      </c>
      <c r="C2998">
        <v>120</v>
      </c>
    </row>
    <row r="2999" spans="1:3" x14ac:dyDescent="0.25">
      <c r="A2999" t="s">
        <v>225</v>
      </c>
      <c r="B2999">
        <v>33142</v>
      </c>
      <c r="C2999">
        <v>180</v>
      </c>
    </row>
    <row r="3000" spans="1:3" x14ac:dyDescent="0.25">
      <c r="A3000" t="s">
        <v>225</v>
      </c>
      <c r="B3000">
        <v>34232</v>
      </c>
      <c r="C3000">
        <v>120</v>
      </c>
    </row>
    <row r="3001" spans="1:3" x14ac:dyDescent="0.25">
      <c r="A3001" t="s">
        <v>225</v>
      </c>
      <c r="B3001">
        <v>34667</v>
      </c>
      <c r="C3001">
        <v>120</v>
      </c>
    </row>
    <row r="3002" spans="1:3" x14ac:dyDescent="0.25">
      <c r="A3002" t="s">
        <v>225</v>
      </c>
      <c r="B3002">
        <v>33173</v>
      </c>
      <c r="C3002">
        <v>180</v>
      </c>
    </row>
    <row r="3003" spans="1:3" x14ac:dyDescent="0.25">
      <c r="A3003" t="s">
        <v>225</v>
      </c>
      <c r="B3003">
        <v>33035</v>
      </c>
      <c r="C3003">
        <v>180</v>
      </c>
    </row>
    <row r="3004" spans="1:3" x14ac:dyDescent="0.25">
      <c r="A3004" t="s">
        <v>225</v>
      </c>
      <c r="B3004">
        <v>32808</v>
      </c>
      <c r="C3004">
        <v>120</v>
      </c>
    </row>
    <row r="3005" spans="1:3" x14ac:dyDescent="0.25">
      <c r="A3005" t="s">
        <v>225</v>
      </c>
      <c r="B3005">
        <v>32073</v>
      </c>
      <c r="C3005">
        <v>72</v>
      </c>
    </row>
    <row r="3006" spans="1:3" x14ac:dyDescent="0.25">
      <c r="A3006" t="s">
        <v>225</v>
      </c>
      <c r="B3006">
        <v>33161</v>
      </c>
      <c r="C3006">
        <v>212</v>
      </c>
    </row>
    <row r="3007" spans="1:3" x14ac:dyDescent="0.25">
      <c r="A3007" t="s">
        <v>225</v>
      </c>
      <c r="B3007">
        <v>34209</v>
      </c>
      <c r="C3007">
        <v>120</v>
      </c>
    </row>
    <row r="3008" spans="1:3" x14ac:dyDescent="0.25">
      <c r="A3008" t="s">
        <v>225</v>
      </c>
      <c r="B3008">
        <v>33018</v>
      </c>
      <c r="C3008">
        <v>27</v>
      </c>
    </row>
    <row r="3009" spans="1:3" x14ac:dyDescent="0.25">
      <c r="A3009" t="s">
        <v>225</v>
      </c>
      <c r="B3009">
        <v>33161</v>
      </c>
      <c r="C3009">
        <v>120</v>
      </c>
    </row>
    <row r="3010" spans="1:3" x14ac:dyDescent="0.25">
      <c r="A3010" t="s">
        <v>225</v>
      </c>
      <c r="B3010">
        <v>32308</v>
      </c>
      <c r="C3010">
        <v>120</v>
      </c>
    </row>
    <row r="3011" spans="1:3" x14ac:dyDescent="0.25">
      <c r="A3011" t="s">
        <v>225</v>
      </c>
      <c r="B3011">
        <v>32703</v>
      </c>
      <c r="C3011">
        <v>222</v>
      </c>
    </row>
    <row r="3012" spans="1:3" x14ac:dyDescent="0.25">
      <c r="A3012" t="s">
        <v>225</v>
      </c>
      <c r="B3012">
        <v>32960</v>
      </c>
      <c r="C3012">
        <v>24</v>
      </c>
    </row>
    <row r="3013" spans="1:3" x14ac:dyDescent="0.25">
      <c r="A3013" t="s">
        <v>225</v>
      </c>
      <c r="B3013">
        <v>33991</v>
      </c>
      <c r="C3013">
        <v>105</v>
      </c>
    </row>
    <row r="3014" spans="1:3" x14ac:dyDescent="0.25">
      <c r="A3014" t="s">
        <v>225</v>
      </c>
      <c r="B3014">
        <v>33908</v>
      </c>
      <c r="C3014">
        <v>219</v>
      </c>
    </row>
    <row r="3015" spans="1:3" x14ac:dyDescent="0.25">
      <c r="A3015" t="s">
        <v>225</v>
      </c>
      <c r="B3015">
        <v>34235</v>
      </c>
      <c r="C3015">
        <v>120</v>
      </c>
    </row>
    <row r="3016" spans="1:3" x14ac:dyDescent="0.25">
      <c r="A3016" t="s">
        <v>225</v>
      </c>
      <c r="B3016">
        <v>33305</v>
      </c>
      <c r="C3016">
        <v>206</v>
      </c>
    </row>
    <row r="3017" spans="1:3" x14ac:dyDescent="0.25">
      <c r="A3017" t="s">
        <v>225</v>
      </c>
      <c r="B3017">
        <v>32174</v>
      </c>
      <c r="C3017">
        <v>120</v>
      </c>
    </row>
    <row r="3018" spans="1:3" x14ac:dyDescent="0.25">
      <c r="A3018" t="s">
        <v>225</v>
      </c>
      <c r="B3018">
        <v>32822</v>
      </c>
      <c r="C3018">
        <v>180</v>
      </c>
    </row>
    <row r="3019" spans="1:3" x14ac:dyDescent="0.25">
      <c r="A3019" t="s">
        <v>225</v>
      </c>
      <c r="B3019">
        <v>34481</v>
      </c>
      <c r="C3019">
        <v>120</v>
      </c>
    </row>
    <row r="3020" spans="1:3" x14ac:dyDescent="0.25">
      <c r="A3020" t="s">
        <v>225</v>
      </c>
      <c r="B3020">
        <v>32055</v>
      </c>
      <c r="C3020">
        <v>95</v>
      </c>
    </row>
    <row r="3021" spans="1:3" x14ac:dyDescent="0.25">
      <c r="A3021" t="s">
        <v>225</v>
      </c>
      <c r="B3021">
        <v>32221</v>
      </c>
      <c r="C3021">
        <v>120</v>
      </c>
    </row>
    <row r="3022" spans="1:3" x14ac:dyDescent="0.25">
      <c r="A3022" t="s">
        <v>225</v>
      </c>
      <c r="B3022">
        <v>34689</v>
      </c>
      <c r="C3022">
        <v>114</v>
      </c>
    </row>
    <row r="3023" spans="1:3" x14ac:dyDescent="0.25">
      <c r="A3023" t="s">
        <v>225</v>
      </c>
      <c r="B3023">
        <v>33176</v>
      </c>
      <c r="C3023">
        <v>203</v>
      </c>
    </row>
    <row r="3024" spans="1:3" x14ac:dyDescent="0.25">
      <c r="A3024" t="s">
        <v>225</v>
      </c>
      <c r="B3024">
        <v>33185</v>
      </c>
      <c r="C3024">
        <v>150</v>
      </c>
    </row>
    <row r="3025" spans="1:3" x14ac:dyDescent="0.25">
      <c r="A3025" t="s">
        <v>226</v>
      </c>
      <c r="B3025">
        <v>30319</v>
      </c>
      <c r="C3025">
        <v>60</v>
      </c>
    </row>
    <row r="3026" spans="1:3" x14ac:dyDescent="0.25">
      <c r="A3026" t="s">
        <v>226</v>
      </c>
      <c r="B3026">
        <v>30165</v>
      </c>
      <c r="C3026">
        <v>100</v>
      </c>
    </row>
    <row r="3027" spans="1:3" x14ac:dyDescent="0.25">
      <c r="A3027" t="s">
        <v>226</v>
      </c>
      <c r="B3027">
        <v>31549</v>
      </c>
      <c r="C3027">
        <v>86</v>
      </c>
    </row>
    <row r="3028" spans="1:3" x14ac:dyDescent="0.25">
      <c r="A3028" t="s">
        <v>226</v>
      </c>
      <c r="B3028">
        <v>30752</v>
      </c>
      <c r="C3028">
        <v>71</v>
      </c>
    </row>
    <row r="3029" spans="1:3" x14ac:dyDescent="0.25">
      <c r="A3029" t="s">
        <v>226</v>
      </c>
      <c r="B3029">
        <v>30434</v>
      </c>
      <c r="C3029">
        <v>143</v>
      </c>
    </row>
    <row r="3030" spans="1:3" x14ac:dyDescent="0.25">
      <c r="A3030" t="s">
        <v>226</v>
      </c>
      <c r="B3030">
        <v>31030</v>
      </c>
      <c r="C3030">
        <v>75</v>
      </c>
    </row>
    <row r="3031" spans="1:3" x14ac:dyDescent="0.25">
      <c r="A3031" t="s">
        <v>226</v>
      </c>
      <c r="B3031">
        <v>30269</v>
      </c>
      <c r="C3031">
        <v>155</v>
      </c>
    </row>
    <row r="3032" spans="1:3" x14ac:dyDescent="0.25">
      <c r="A3032" t="s">
        <v>226</v>
      </c>
      <c r="B3032">
        <v>30607</v>
      </c>
      <c r="C3032">
        <v>148</v>
      </c>
    </row>
    <row r="3033" spans="1:3" x14ac:dyDescent="0.25">
      <c r="A3033" t="s">
        <v>226</v>
      </c>
      <c r="B3033">
        <v>31533</v>
      </c>
      <c r="C3033">
        <v>168</v>
      </c>
    </row>
    <row r="3034" spans="1:3" x14ac:dyDescent="0.25">
      <c r="A3034" t="s">
        <v>226</v>
      </c>
      <c r="B3034">
        <v>31620</v>
      </c>
      <c r="C3034">
        <v>95</v>
      </c>
    </row>
    <row r="3035" spans="1:3" x14ac:dyDescent="0.25">
      <c r="A3035" t="s">
        <v>226</v>
      </c>
      <c r="B3035">
        <v>31768</v>
      </c>
      <c r="C3035">
        <v>60</v>
      </c>
    </row>
    <row r="3036" spans="1:3" x14ac:dyDescent="0.25">
      <c r="A3036" t="s">
        <v>226</v>
      </c>
      <c r="B3036">
        <v>30436</v>
      </c>
      <c r="C3036">
        <v>104</v>
      </c>
    </row>
    <row r="3037" spans="1:3" x14ac:dyDescent="0.25">
      <c r="A3037" t="s">
        <v>226</v>
      </c>
      <c r="B3037">
        <v>39837</v>
      </c>
      <c r="C3037">
        <v>127</v>
      </c>
    </row>
    <row r="3038" spans="1:3" x14ac:dyDescent="0.25">
      <c r="A3038" t="s">
        <v>226</v>
      </c>
      <c r="B3038">
        <v>30904</v>
      </c>
      <c r="C3038">
        <v>100</v>
      </c>
    </row>
    <row r="3039" spans="1:3" x14ac:dyDescent="0.25">
      <c r="A3039" t="s">
        <v>226</v>
      </c>
      <c r="B3039">
        <v>31419</v>
      </c>
      <c r="C3039">
        <v>100</v>
      </c>
    </row>
    <row r="3040" spans="1:3" x14ac:dyDescent="0.25">
      <c r="A3040" t="s">
        <v>226</v>
      </c>
      <c r="B3040">
        <v>30643</v>
      </c>
      <c r="C3040">
        <v>92</v>
      </c>
    </row>
    <row r="3041" spans="1:3" x14ac:dyDescent="0.25">
      <c r="A3041" t="s">
        <v>226</v>
      </c>
      <c r="B3041">
        <v>31082</v>
      </c>
      <c r="C3041">
        <v>56</v>
      </c>
    </row>
    <row r="3042" spans="1:3" x14ac:dyDescent="0.25">
      <c r="A3042" t="s">
        <v>226</v>
      </c>
      <c r="B3042">
        <v>31825</v>
      </c>
      <c r="C3042">
        <v>85</v>
      </c>
    </row>
    <row r="3043" spans="1:3" x14ac:dyDescent="0.25">
      <c r="A3043" t="s">
        <v>226</v>
      </c>
      <c r="B3043">
        <v>30033</v>
      </c>
      <c r="C3043">
        <v>73</v>
      </c>
    </row>
    <row r="3044" spans="1:3" x14ac:dyDescent="0.25">
      <c r="A3044" t="s">
        <v>226</v>
      </c>
      <c r="B3044">
        <v>31206</v>
      </c>
      <c r="C3044">
        <v>82</v>
      </c>
    </row>
    <row r="3045" spans="1:3" x14ac:dyDescent="0.25">
      <c r="A3045" t="s">
        <v>226</v>
      </c>
      <c r="B3045">
        <v>31545</v>
      </c>
      <c r="C3045">
        <v>72</v>
      </c>
    </row>
    <row r="3046" spans="1:3" x14ac:dyDescent="0.25">
      <c r="A3046" t="s">
        <v>226</v>
      </c>
      <c r="B3046">
        <v>39823</v>
      </c>
      <c r="C3046">
        <v>117</v>
      </c>
    </row>
    <row r="3047" spans="1:3" x14ac:dyDescent="0.25">
      <c r="A3047" t="s">
        <v>226</v>
      </c>
      <c r="B3047">
        <v>31029</v>
      </c>
      <c r="C3047">
        <v>83</v>
      </c>
    </row>
    <row r="3048" spans="1:3" x14ac:dyDescent="0.25">
      <c r="A3048" t="s">
        <v>226</v>
      </c>
      <c r="B3048">
        <v>30067</v>
      </c>
      <c r="C3048">
        <v>130</v>
      </c>
    </row>
    <row r="3049" spans="1:3" x14ac:dyDescent="0.25">
      <c r="A3049" t="s">
        <v>226</v>
      </c>
      <c r="B3049">
        <v>30263</v>
      </c>
      <c r="C3049">
        <v>90</v>
      </c>
    </row>
    <row r="3050" spans="1:3" x14ac:dyDescent="0.25">
      <c r="A3050" t="s">
        <v>226</v>
      </c>
      <c r="B3050">
        <v>30024</v>
      </c>
      <c r="C3050">
        <v>64</v>
      </c>
    </row>
    <row r="3051" spans="1:3" x14ac:dyDescent="0.25">
      <c r="A3051" t="s">
        <v>226</v>
      </c>
      <c r="B3051">
        <v>30501</v>
      </c>
      <c r="C3051">
        <v>104</v>
      </c>
    </row>
    <row r="3052" spans="1:3" x14ac:dyDescent="0.25">
      <c r="A3052" t="s">
        <v>226</v>
      </c>
      <c r="B3052">
        <v>30236</v>
      </c>
      <c r="C3052">
        <v>115</v>
      </c>
    </row>
    <row r="3053" spans="1:3" x14ac:dyDescent="0.25">
      <c r="A3053" t="s">
        <v>226</v>
      </c>
      <c r="B3053">
        <v>30114</v>
      </c>
      <c r="C3053">
        <v>100</v>
      </c>
    </row>
    <row r="3054" spans="1:3" x14ac:dyDescent="0.25">
      <c r="A3054" t="s">
        <v>226</v>
      </c>
      <c r="B3054">
        <v>30315</v>
      </c>
      <c r="C3054">
        <v>109</v>
      </c>
    </row>
    <row r="3055" spans="1:3" x14ac:dyDescent="0.25">
      <c r="A3055" t="s">
        <v>226</v>
      </c>
      <c r="B3055">
        <v>30728</v>
      </c>
      <c r="C3055">
        <v>112</v>
      </c>
    </row>
    <row r="3056" spans="1:3" x14ac:dyDescent="0.25">
      <c r="A3056" t="s">
        <v>226</v>
      </c>
      <c r="B3056">
        <v>31328</v>
      </c>
      <c r="C3056">
        <v>85</v>
      </c>
    </row>
    <row r="3057" spans="1:3" x14ac:dyDescent="0.25">
      <c r="A3057" t="s">
        <v>226</v>
      </c>
      <c r="B3057">
        <v>31067</v>
      </c>
      <c r="C3057">
        <v>50</v>
      </c>
    </row>
    <row r="3058" spans="1:3" x14ac:dyDescent="0.25">
      <c r="A3058" t="s">
        <v>226</v>
      </c>
      <c r="B3058">
        <v>30703</v>
      </c>
      <c r="C3058">
        <v>117</v>
      </c>
    </row>
    <row r="3059" spans="1:3" x14ac:dyDescent="0.25">
      <c r="A3059" t="s">
        <v>226</v>
      </c>
      <c r="B3059">
        <v>31328</v>
      </c>
      <c r="C3059">
        <v>50</v>
      </c>
    </row>
    <row r="3060" spans="1:3" x14ac:dyDescent="0.25">
      <c r="A3060" t="s">
        <v>226</v>
      </c>
      <c r="B3060">
        <v>30319</v>
      </c>
      <c r="C3060">
        <v>157</v>
      </c>
    </row>
    <row r="3061" spans="1:3" x14ac:dyDescent="0.25">
      <c r="A3061" t="s">
        <v>226</v>
      </c>
      <c r="B3061">
        <v>31907</v>
      </c>
      <c r="C3061">
        <v>200</v>
      </c>
    </row>
    <row r="3062" spans="1:3" x14ac:dyDescent="0.25">
      <c r="A3062" t="s">
        <v>226</v>
      </c>
      <c r="B3062">
        <v>39819</v>
      </c>
      <c r="C3062">
        <v>107</v>
      </c>
    </row>
    <row r="3063" spans="1:3" x14ac:dyDescent="0.25">
      <c r="A3063" t="s">
        <v>226</v>
      </c>
      <c r="B3063">
        <v>30475</v>
      </c>
      <c r="C3063">
        <v>168</v>
      </c>
    </row>
    <row r="3064" spans="1:3" x14ac:dyDescent="0.25">
      <c r="A3064" t="s">
        <v>226</v>
      </c>
      <c r="B3064">
        <v>30008</v>
      </c>
      <c r="C3064">
        <v>119</v>
      </c>
    </row>
    <row r="3065" spans="1:3" x14ac:dyDescent="0.25">
      <c r="A3065" t="s">
        <v>226</v>
      </c>
      <c r="B3065">
        <v>31021</v>
      </c>
      <c r="C3065">
        <v>105</v>
      </c>
    </row>
    <row r="3066" spans="1:3" x14ac:dyDescent="0.25">
      <c r="A3066" t="s">
        <v>226</v>
      </c>
      <c r="B3066">
        <v>30720</v>
      </c>
      <c r="C3066">
        <v>120</v>
      </c>
    </row>
    <row r="3067" spans="1:3" x14ac:dyDescent="0.25">
      <c r="A3067" t="s">
        <v>226</v>
      </c>
      <c r="B3067">
        <v>30518</v>
      </c>
      <c r="C3067">
        <v>117</v>
      </c>
    </row>
    <row r="3068" spans="1:3" x14ac:dyDescent="0.25">
      <c r="A3068" t="s">
        <v>226</v>
      </c>
      <c r="B3068">
        <v>30442</v>
      </c>
      <c r="C3068">
        <v>100</v>
      </c>
    </row>
    <row r="3069" spans="1:3" x14ac:dyDescent="0.25">
      <c r="A3069" t="s">
        <v>226</v>
      </c>
      <c r="B3069">
        <v>31320</v>
      </c>
      <c r="C3069">
        <v>169</v>
      </c>
    </row>
    <row r="3070" spans="1:3" x14ac:dyDescent="0.25">
      <c r="A3070" t="s">
        <v>226</v>
      </c>
      <c r="B3070">
        <v>31510</v>
      </c>
      <c r="C3070">
        <v>88</v>
      </c>
    </row>
    <row r="3071" spans="1:3" x14ac:dyDescent="0.25">
      <c r="A3071" t="s">
        <v>226</v>
      </c>
      <c r="B3071">
        <v>31404</v>
      </c>
      <c r="C3071">
        <v>134</v>
      </c>
    </row>
    <row r="3072" spans="1:3" x14ac:dyDescent="0.25">
      <c r="A3072" t="s">
        <v>226</v>
      </c>
      <c r="B3072">
        <v>31007</v>
      </c>
      <c r="C3072">
        <v>102</v>
      </c>
    </row>
    <row r="3073" spans="1:3" x14ac:dyDescent="0.25">
      <c r="A3073" t="s">
        <v>226</v>
      </c>
      <c r="B3073">
        <v>30907</v>
      </c>
      <c r="C3073">
        <v>99</v>
      </c>
    </row>
    <row r="3074" spans="1:3" x14ac:dyDescent="0.25">
      <c r="A3074" t="s">
        <v>226</v>
      </c>
      <c r="B3074">
        <v>30260</v>
      </c>
      <c r="C3074">
        <v>242</v>
      </c>
    </row>
    <row r="3075" spans="1:3" x14ac:dyDescent="0.25">
      <c r="A3075" t="s">
        <v>226</v>
      </c>
      <c r="B3075">
        <v>31419</v>
      </c>
      <c r="C3075">
        <v>120</v>
      </c>
    </row>
    <row r="3076" spans="1:3" x14ac:dyDescent="0.25">
      <c r="A3076" t="s">
        <v>226</v>
      </c>
      <c r="B3076">
        <v>31088</v>
      </c>
      <c r="C3076">
        <v>126</v>
      </c>
    </row>
    <row r="3077" spans="1:3" x14ac:dyDescent="0.25">
      <c r="A3077" t="s">
        <v>226</v>
      </c>
      <c r="B3077">
        <v>31906</v>
      </c>
      <c r="C3077">
        <v>170</v>
      </c>
    </row>
    <row r="3078" spans="1:3" x14ac:dyDescent="0.25">
      <c r="A3078" t="s">
        <v>226</v>
      </c>
      <c r="B3078">
        <v>30528</v>
      </c>
      <c r="C3078">
        <v>89</v>
      </c>
    </row>
    <row r="3079" spans="1:3" x14ac:dyDescent="0.25">
      <c r="A3079" t="s">
        <v>226</v>
      </c>
      <c r="B3079">
        <v>30467</v>
      </c>
      <c r="C3079">
        <v>128</v>
      </c>
    </row>
    <row r="3080" spans="1:3" x14ac:dyDescent="0.25">
      <c r="A3080" t="s">
        <v>226</v>
      </c>
      <c r="B3080">
        <v>31792</v>
      </c>
      <c r="C3080">
        <v>83</v>
      </c>
    </row>
    <row r="3081" spans="1:3" x14ac:dyDescent="0.25">
      <c r="A3081" t="s">
        <v>226</v>
      </c>
      <c r="B3081">
        <v>30084</v>
      </c>
      <c r="C3081">
        <v>100</v>
      </c>
    </row>
    <row r="3082" spans="1:3" x14ac:dyDescent="0.25">
      <c r="A3082" t="s">
        <v>226</v>
      </c>
      <c r="B3082">
        <v>31419</v>
      </c>
      <c r="C3082">
        <v>11</v>
      </c>
    </row>
    <row r="3083" spans="1:3" x14ac:dyDescent="0.25">
      <c r="A3083" t="s">
        <v>226</v>
      </c>
      <c r="B3083">
        <v>30513</v>
      </c>
      <c r="C3083">
        <v>101</v>
      </c>
    </row>
    <row r="3084" spans="1:3" x14ac:dyDescent="0.25">
      <c r="A3084" t="s">
        <v>226</v>
      </c>
      <c r="B3084">
        <v>30033</v>
      </c>
      <c r="C3084">
        <v>140</v>
      </c>
    </row>
    <row r="3085" spans="1:3" x14ac:dyDescent="0.25">
      <c r="A3085" t="s">
        <v>226</v>
      </c>
      <c r="B3085">
        <v>31024</v>
      </c>
      <c r="C3085">
        <v>104</v>
      </c>
    </row>
    <row r="3086" spans="1:3" x14ac:dyDescent="0.25">
      <c r="A3086" t="s">
        <v>226</v>
      </c>
      <c r="B3086">
        <v>30621</v>
      </c>
      <c r="C3086">
        <v>100</v>
      </c>
    </row>
    <row r="3087" spans="1:3" x14ac:dyDescent="0.25">
      <c r="A3087" t="s">
        <v>226</v>
      </c>
      <c r="B3087">
        <v>31411</v>
      </c>
      <c r="C3087">
        <v>23</v>
      </c>
    </row>
    <row r="3088" spans="1:3" x14ac:dyDescent="0.25">
      <c r="A3088" t="s">
        <v>226</v>
      </c>
      <c r="B3088">
        <v>30802</v>
      </c>
      <c r="C3088">
        <v>100</v>
      </c>
    </row>
    <row r="3089" spans="1:3" x14ac:dyDescent="0.25">
      <c r="A3089" t="s">
        <v>226</v>
      </c>
      <c r="B3089">
        <v>31794</v>
      </c>
      <c r="C3089">
        <v>178</v>
      </c>
    </row>
    <row r="3090" spans="1:3" x14ac:dyDescent="0.25">
      <c r="A3090" t="s">
        <v>226</v>
      </c>
      <c r="B3090">
        <v>30045</v>
      </c>
      <c r="C3090">
        <v>125</v>
      </c>
    </row>
    <row r="3091" spans="1:3" x14ac:dyDescent="0.25">
      <c r="A3091" t="s">
        <v>226</v>
      </c>
      <c r="B3091">
        <v>30106</v>
      </c>
      <c r="C3091">
        <v>107</v>
      </c>
    </row>
    <row r="3092" spans="1:3" x14ac:dyDescent="0.25">
      <c r="A3092" t="s">
        <v>226</v>
      </c>
      <c r="B3092">
        <v>30909</v>
      </c>
      <c r="C3092">
        <v>120</v>
      </c>
    </row>
    <row r="3093" spans="1:3" x14ac:dyDescent="0.25">
      <c r="A3093" t="s">
        <v>226</v>
      </c>
      <c r="B3093">
        <v>31788</v>
      </c>
      <c r="C3093">
        <v>100</v>
      </c>
    </row>
    <row r="3094" spans="1:3" x14ac:dyDescent="0.25">
      <c r="A3094" t="s">
        <v>226</v>
      </c>
      <c r="B3094">
        <v>31750</v>
      </c>
      <c r="C3094">
        <v>167</v>
      </c>
    </row>
    <row r="3095" spans="1:3" x14ac:dyDescent="0.25">
      <c r="A3095" t="s">
        <v>226</v>
      </c>
      <c r="B3095">
        <v>30060</v>
      </c>
      <c r="C3095">
        <v>100</v>
      </c>
    </row>
    <row r="3096" spans="1:3" x14ac:dyDescent="0.25">
      <c r="A3096" t="s">
        <v>226</v>
      </c>
      <c r="B3096">
        <v>30747</v>
      </c>
      <c r="C3096">
        <v>151</v>
      </c>
    </row>
    <row r="3097" spans="1:3" x14ac:dyDescent="0.25">
      <c r="A3097" t="s">
        <v>226</v>
      </c>
      <c r="B3097">
        <v>30165</v>
      </c>
      <c r="C3097">
        <v>100</v>
      </c>
    </row>
    <row r="3098" spans="1:3" x14ac:dyDescent="0.25">
      <c r="A3098" t="s">
        <v>226</v>
      </c>
      <c r="B3098">
        <v>39846</v>
      </c>
      <c r="C3098">
        <v>60</v>
      </c>
    </row>
    <row r="3099" spans="1:3" x14ac:dyDescent="0.25">
      <c r="A3099" t="s">
        <v>226</v>
      </c>
      <c r="B3099">
        <v>30312</v>
      </c>
      <c r="C3099">
        <v>138</v>
      </c>
    </row>
    <row r="3100" spans="1:3" x14ac:dyDescent="0.25">
      <c r="A3100" t="s">
        <v>226</v>
      </c>
      <c r="B3100">
        <v>30046</v>
      </c>
      <c r="C3100">
        <v>89</v>
      </c>
    </row>
    <row r="3101" spans="1:3" x14ac:dyDescent="0.25">
      <c r="A3101" t="s">
        <v>226</v>
      </c>
      <c r="B3101">
        <v>31204</v>
      </c>
      <c r="C3101">
        <v>100</v>
      </c>
    </row>
    <row r="3102" spans="1:3" x14ac:dyDescent="0.25">
      <c r="A3102" t="s">
        <v>226</v>
      </c>
      <c r="B3102">
        <v>30329</v>
      </c>
      <c r="C3102">
        <v>250</v>
      </c>
    </row>
    <row r="3103" spans="1:3" x14ac:dyDescent="0.25">
      <c r="A3103" t="s">
        <v>226</v>
      </c>
      <c r="B3103">
        <v>31032</v>
      </c>
      <c r="C3103">
        <v>104</v>
      </c>
    </row>
    <row r="3104" spans="1:3" x14ac:dyDescent="0.25">
      <c r="A3104" t="s">
        <v>226</v>
      </c>
      <c r="B3104">
        <v>31750</v>
      </c>
      <c r="C3104">
        <v>78</v>
      </c>
    </row>
    <row r="3105" spans="1:3" x14ac:dyDescent="0.25">
      <c r="A3105" t="s">
        <v>226</v>
      </c>
      <c r="B3105">
        <v>30506</v>
      </c>
      <c r="C3105">
        <v>64</v>
      </c>
    </row>
    <row r="3106" spans="1:3" x14ac:dyDescent="0.25">
      <c r="A3106" t="s">
        <v>226</v>
      </c>
      <c r="B3106">
        <v>31545</v>
      </c>
      <c r="C3106">
        <v>62</v>
      </c>
    </row>
    <row r="3107" spans="1:3" x14ac:dyDescent="0.25">
      <c r="A3107" t="s">
        <v>226</v>
      </c>
      <c r="B3107">
        <v>30720</v>
      </c>
      <c r="C3107">
        <v>82</v>
      </c>
    </row>
    <row r="3108" spans="1:3" x14ac:dyDescent="0.25">
      <c r="A3108" t="s">
        <v>226</v>
      </c>
      <c r="B3108">
        <v>30607</v>
      </c>
      <c r="C3108">
        <v>72</v>
      </c>
    </row>
    <row r="3109" spans="1:3" x14ac:dyDescent="0.25">
      <c r="A3109" t="s">
        <v>226</v>
      </c>
      <c r="B3109">
        <v>31021</v>
      </c>
      <c r="C3109">
        <v>149</v>
      </c>
    </row>
    <row r="3110" spans="1:3" x14ac:dyDescent="0.25">
      <c r="A3110" t="s">
        <v>226</v>
      </c>
      <c r="B3110">
        <v>31904</v>
      </c>
      <c r="C3110">
        <v>110</v>
      </c>
    </row>
    <row r="3111" spans="1:3" x14ac:dyDescent="0.25">
      <c r="A3111" t="s">
        <v>226</v>
      </c>
      <c r="B3111">
        <v>39842</v>
      </c>
      <c r="C3111">
        <v>74</v>
      </c>
    </row>
    <row r="3112" spans="1:3" x14ac:dyDescent="0.25">
      <c r="A3112" t="s">
        <v>226</v>
      </c>
      <c r="B3112">
        <v>31830</v>
      </c>
      <c r="C3112">
        <v>79</v>
      </c>
    </row>
    <row r="3113" spans="1:3" x14ac:dyDescent="0.25">
      <c r="A3113" t="s">
        <v>226</v>
      </c>
      <c r="B3113">
        <v>30507</v>
      </c>
      <c r="C3113">
        <v>104</v>
      </c>
    </row>
    <row r="3114" spans="1:3" x14ac:dyDescent="0.25">
      <c r="A3114" t="s">
        <v>226</v>
      </c>
      <c r="B3114">
        <v>30110</v>
      </c>
      <c r="C3114">
        <v>120</v>
      </c>
    </row>
    <row r="3115" spans="1:3" x14ac:dyDescent="0.25">
      <c r="A3115" t="s">
        <v>226</v>
      </c>
      <c r="B3115">
        <v>30904</v>
      </c>
      <c r="C3115">
        <v>126</v>
      </c>
    </row>
    <row r="3116" spans="1:3" x14ac:dyDescent="0.25">
      <c r="A3116" t="s">
        <v>226</v>
      </c>
      <c r="B3116">
        <v>30319</v>
      </c>
      <c r="C3116">
        <v>165</v>
      </c>
    </row>
    <row r="3117" spans="1:3" x14ac:dyDescent="0.25">
      <c r="A3117" t="s">
        <v>226</v>
      </c>
      <c r="B3117">
        <v>30034</v>
      </c>
      <c r="C3117">
        <v>146</v>
      </c>
    </row>
    <row r="3118" spans="1:3" x14ac:dyDescent="0.25">
      <c r="A3118" t="s">
        <v>226</v>
      </c>
      <c r="B3118">
        <v>31078</v>
      </c>
      <c r="C3118">
        <v>100</v>
      </c>
    </row>
    <row r="3119" spans="1:3" x14ac:dyDescent="0.25">
      <c r="A3119" t="s">
        <v>226</v>
      </c>
      <c r="B3119">
        <v>31602</v>
      </c>
      <c r="C3119">
        <v>98</v>
      </c>
    </row>
    <row r="3120" spans="1:3" x14ac:dyDescent="0.25">
      <c r="A3120" t="s">
        <v>226</v>
      </c>
      <c r="B3120">
        <v>30084</v>
      </c>
      <c r="C3120">
        <v>144</v>
      </c>
    </row>
    <row r="3121" spans="1:3" x14ac:dyDescent="0.25">
      <c r="A3121" t="s">
        <v>226</v>
      </c>
      <c r="B3121">
        <v>31087</v>
      </c>
      <c r="C3121">
        <v>71</v>
      </c>
    </row>
    <row r="3122" spans="1:3" x14ac:dyDescent="0.25">
      <c r="A3122" t="s">
        <v>226</v>
      </c>
      <c r="B3122">
        <v>30417</v>
      </c>
      <c r="C3122">
        <v>87</v>
      </c>
    </row>
    <row r="3123" spans="1:3" x14ac:dyDescent="0.25">
      <c r="A3123" t="s">
        <v>226</v>
      </c>
      <c r="B3123">
        <v>30809</v>
      </c>
      <c r="C3123">
        <v>149</v>
      </c>
    </row>
    <row r="3124" spans="1:3" x14ac:dyDescent="0.25">
      <c r="A3124" t="s">
        <v>226</v>
      </c>
      <c r="B3124">
        <v>30525</v>
      </c>
      <c r="C3124">
        <v>117</v>
      </c>
    </row>
    <row r="3125" spans="1:3" x14ac:dyDescent="0.25">
      <c r="A3125" t="s">
        <v>226</v>
      </c>
      <c r="B3125">
        <v>31322</v>
      </c>
      <c r="C3125">
        <v>122</v>
      </c>
    </row>
    <row r="3126" spans="1:3" x14ac:dyDescent="0.25">
      <c r="A3126" t="s">
        <v>226</v>
      </c>
      <c r="B3126">
        <v>31217</v>
      </c>
      <c r="C3126">
        <v>90</v>
      </c>
    </row>
    <row r="3127" spans="1:3" x14ac:dyDescent="0.25">
      <c r="A3127" t="s">
        <v>226</v>
      </c>
      <c r="B3127">
        <v>30742</v>
      </c>
      <c r="C3127">
        <v>120</v>
      </c>
    </row>
    <row r="3128" spans="1:3" x14ac:dyDescent="0.25">
      <c r="A3128" t="s">
        <v>226</v>
      </c>
      <c r="B3128">
        <v>39840</v>
      </c>
      <c r="C3128">
        <v>80</v>
      </c>
    </row>
    <row r="3129" spans="1:3" x14ac:dyDescent="0.25">
      <c r="A3129" t="s">
        <v>226</v>
      </c>
      <c r="B3129">
        <v>31057</v>
      </c>
      <c r="C3129">
        <v>60</v>
      </c>
    </row>
    <row r="3130" spans="1:3" x14ac:dyDescent="0.25">
      <c r="A3130" t="s">
        <v>226</v>
      </c>
      <c r="B3130">
        <v>31090</v>
      </c>
      <c r="C3130">
        <v>62</v>
      </c>
    </row>
    <row r="3131" spans="1:3" x14ac:dyDescent="0.25">
      <c r="A3131" t="s">
        <v>226</v>
      </c>
      <c r="B3131">
        <v>31521</v>
      </c>
      <c r="C3131">
        <v>100</v>
      </c>
    </row>
    <row r="3132" spans="1:3" x14ac:dyDescent="0.25">
      <c r="A3132" t="s">
        <v>226</v>
      </c>
      <c r="B3132">
        <v>31639</v>
      </c>
      <c r="C3132">
        <v>108</v>
      </c>
    </row>
    <row r="3133" spans="1:3" x14ac:dyDescent="0.25">
      <c r="A3133" t="s">
        <v>226</v>
      </c>
      <c r="B3133">
        <v>31006</v>
      </c>
      <c r="C3133">
        <v>78</v>
      </c>
    </row>
    <row r="3134" spans="1:3" x14ac:dyDescent="0.25">
      <c r="A3134" t="s">
        <v>226</v>
      </c>
      <c r="B3134">
        <v>39845</v>
      </c>
      <c r="C3134">
        <v>75</v>
      </c>
    </row>
    <row r="3135" spans="1:3" x14ac:dyDescent="0.25">
      <c r="A3135" t="s">
        <v>226</v>
      </c>
      <c r="B3135">
        <v>30175</v>
      </c>
      <c r="C3135">
        <v>44</v>
      </c>
    </row>
    <row r="3136" spans="1:3" x14ac:dyDescent="0.25">
      <c r="A3136" t="s">
        <v>226</v>
      </c>
      <c r="B3136">
        <v>31794</v>
      </c>
      <c r="C3136">
        <v>100</v>
      </c>
    </row>
    <row r="3137" spans="1:3" x14ac:dyDescent="0.25">
      <c r="A3137" t="s">
        <v>226</v>
      </c>
      <c r="B3137">
        <v>30907</v>
      </c>
      <c r="C3137">
        <v>100</v>
      </c>
    </row>
    <row r="3138" spans="1:3" x14ac:dyDescent="0.25">
      <c r="A3138" t="s">
        <v>226</v>
      </c>
      <c r="B3138">
        <v>30329</v>
      </c>
      <c r="C3138">
        <v>150</v>
      </c>
    </row>
    <row r="3139" spans="1:3" x14ac:dyDescent="0.25">
      <c r="A3139" t="s">
        <v>226</v>
      </c>
      <c r="B3139">
        <v>39897</v>
      </c>
      <c r="C3139">
        <v>142</v>
      </c>
    </row>
    <row r="3140" spans="1:3" x14ac:dyDescent="0.25">
      <c r="A3140" t="s">
        <v>226</v>
      </c>
      <c r="B3140">
        <v>30439</v>
      </c>
      <c r="C3140">
        <v>89</v>
      </c>
    </row>
    <row r="3141" spans="1:3" x14ac:dyDescent="0.25">
      <c r="A3141" t="s">
        <v>226</v>
      </c>
      <c r="B3141">
        <v>31055</v>
      </c>
      <c r="C3141">
        <v>133</v>
      </c>
    </row>
    <row r="3142" spans="1:3" x14ac:dyDescent="0.25">
      <c r="A3142" t="s">
        <v>226</v>
      </c>
      <c r="B3142">
        <v>30032</v>
      </c>
      <c r="C3142">
        <v>225</v>
      </c>
    </row>
    <row r="3143" spans="1:3" x14ac:dyDescent="0.25">
      <c r="A3143" t="s">
        <v>226</v>
      </c>
      <c r="B3143">
        <v>30474</v>
      </c>
      <c r="C3143">
        <v>75</v>
      </c>
    </row>
    <row r="3144" spans="1:3" x14ac:dyDescent="0.25">
      <c r="A3144" t="s">
        <v>226</v>
      </c>
      <c r="B3144">
        <v>30106</v>
      </c>
      <c r="C3144">
        <v>170</v>
      </c>
    </row>
    <row r="3145" spans="1:3" x14ac:dyDescent="0.25">
      <c r="A3145" t="s">
        <v>226</v>
      </c>
      <c r="B3145">
        <v>31558</v>
      </c>
      <c r="C3145">
        <v>78</v>
      </c>
    </row>
    <row r="3146" spans="1:3" x14ac:dyDescent="0.25">
      <c r="A3146" t="s">
        <v>226</v>
      </c>
      <c r="B3146">
        <v>30127</v>
      </c>
      <c r="C3146">
        <v>208</v>
      </c>
    </row>
    <row r="3147" spans="1:3" x14ac:dyDescent="0.25">
      <c r="A3147" t="s">
        <v>226</v>
      </c>
      <c r="B3147">
        <v>31044</v>
      </c>
      <c r="C3147">
        <v>131</v>
      </c>
    </row>
    <row r="3148" spans="1:3" x14ac:dyDescent="0.25">
      <c r="A3148" t="s">
        <v>226</v>
      </c>
      <c r="B3148">
        <v>30214</v>
      </c>
      <c r="C3148">
        <v>162</v>
      </c>
    </row>
    <row r="3149" spans="1:3" x14ac:dyDescent="0.25">
      <c r="A3149" t="s">
        <v>226</v>
      </c>
      <c r="B3149">
        <v>30083</v>
      </c>
      <c r="C3149">
        <v>149</v>
      </c>
    </row>
    <row r="3150" spans="1:3" x14ac:dyDescent="0.25">
      <c r="A3150" t="s">
        <v>226</v>
      </c>
      <c r="B3150">
        <v>30236</v>
      </c>
      <c r="C3150">
        <v>129</v>
      </c>
    </row>
    <row r="3151" spans="1:3" x14ac:dyDescent="0.25">
      <c r="A3151" t="s">
        <v>226</v>
      </c>
      <c r="B3151">
        <v>31407</v>
      </c>
      <c r="C3151">
        <v>101</v>
      </c>
    </row>
    <row r="3152" spans="1:3" x14ac:dyDescent="0.25">
      <c r="A3152" t="s">
        <v>226</v>
      </c>
      <c r="B3152">
        <v>31405</v>
      </c>
      <c r="C3152">
        <v>120</v>
      </c>
    </row>
    <row r="3153" spans="1:3" x14ac:dyDescent="0.25">
      <c r="A3153" t="s">
        <v>226</v>
      </c>
      <c r="B3153">
        <v>30113</v>
      </c>
      <c r="C3153">
        <v>60</v>
      </c>
    </row>
    <row r="3154" spans="1:3" x14ac:dyDescent="0.25">
      <c r="A3154" t="s">
        <v>226</v>
      </c>
      <c r="B3154">
        <v>30120</v>
      </c>
      <c r="C3154">
        <v>124</v>
      </c>
    </row>
    <row r="3155" spans="1:3" x14ac:dyDescent="0.25">
      <c r="A3155" t="s">
        <v>226</v>
      </c>
      <c r="B3155">
        <v>30312</v>
      </c>
      <c r="C3155">
        <v>186</v>
      </c>
    </row>
    <row r="3156" spans="1:3" x14ac:dyDescent="0.25">
      <c r="A3156" t="s">
        <v>226</v>
      </c>
      <c r="B3156">
        <v>31204</v>
      </c>
      <c r="C3156">
        <v>228</v>
      </c>
    </row>
    <row r="3157" spans="1:3" x14ac:dyDescent="0.25">
      <c r="A3157" t="s">
        <v>226</v>
      </c>
      <c r="B3157">
        <v>30058</v>
      </c>
      <c r="C3157">
        <v>182</v>
      </c>
    </row>
    <row r="3158" spans="1:3" x14ac:dyDescent="0.25">
      <c r="A3158" t="s">
        <v>226</v>
      </c>
      <c r="B3158">
        <v>31041</v>
      </c>
      <c r="C3158">
        <v>88</v>
      </c>
    </row>
    <row r="3159" spans="1:3" x14ac:dyDescent="0.25">
      <c r="A3159" t="s">
        <v>226</v>
      </c>
      <c r="B3159">
        <v>31904</v>
      </c>
      <c r="C3159">
        <v>40</v>
      </c>
    </row>
    <row r="3160" spans="1:3" x14ac:dyDescent="0.25">
      <c r="A3160" t="s">
        <v>226</v>
      </c>
      <c r="B3160">
        <v>30188</v>
      </c>
      <c r="C3160">
        <v>171</v>
      </c>
    </row>
    <row r="3161" spans="1:3" x14ac:dyDescent="0.25">
      <c r="A3161" t="s">
        <v>226</v>
      </c>
      <c r="B3161">
        <v>30828</v>
      </c>
      <c r="C3161">
        <v>110</v>
      </c>
    </row>
    <row r="3162" spans="1:3" x14ac:dyDescent="0.25">
      <c r="A3162" t="s">
        <v>226</v>
      </c>
      <c r="B3162">
        <v>30318</v>
      </c>
      <c r="C3162">
        <v>120</v>
      </c>
    </row>
    <row r="3163" spans="1:3" x14ac:dyDescent="0.25">
      <c r="A3163" t="s">
        <v>226</v>
      </c>
      <c r="B3163">
        <v>30669</v>
      </c>
      <c r="C3163">
        <v>71</v>
      </c>
    </row>
    <row r="3164" spans="1:3" x14ac:dyDescent="0.25">
      <c r="A3164" t="s">
        <v>226</v>
      </c>
      <c r="B3164">
        <v>30222</v>
      </c>
      <c r="C3164">
        <v>113</v>
      </c>
    </row>
    <row r="3165" spans="1:3" x14ac:dyDescent="0.25">
      <c r="A3165" t="s">
        <v>226</v>
      </c>
      <c r="B3165">
        <v>30535</v>
      </c>
      <c r="C3165">
        <v>84</v>
      </c>
    </row>
    <row r="3166" spans="1:3" x14ac:dyDescent="0.25">
      <c r="A3166" t="s">
        <v>226</v>
      </c>
      <c r="B3166">
        <v>30060</v>
      </c>
      <c r="C3166">
        <v>154</v>
      </c>
    </row>
    <row r="3167" spans="1:3" x14ac:dyDescent="0.25">
      <c r="A3167" t="s">
        <v>226</v>
      </c>
      <c r="B3167">
        <v>30161</v>
      </c>
      <c r="C3167">
        <v>100</v>
      </c>
    </row>
    <row r="3168" spans="1:3" x14ac:dyDescent="0.25">
      <c r="A3168" t="s">
        <v>226</v>
      </c>
      <c r="B3168">
        <v>31406</v>
      </c>
      <c r="C3168">
        <v>107</v>
      </c>
    </row>
    <row r="3169" spans="1:3" x14ac:dyDescent="0.25">
      <c r="A3169" t="s">
        <v>226</v>
      </c>
      <c r="B3169">
        <v>30263</v>
      </c>
      <c r="C3169">
        <v>66</v>
      </c>
    </row>
    <row r="3170" spans="1:3" x14ac:dyDescent="0.25">
      <c r="A3170" t="s">
        <v>226</v>
      </c>
      <c r="B3170">
        <v>31061</v>
      </c>
      <c r="C3170">
        <v>280</v>
      </c>
    </row>
    <row r="3171" spans="1:3" x14ac:dyDescent="0.25">
      <c r="A3171" t="s">
        <v>226</v>
      </c>
      <c r="B3171">
        <v>31220</v>
      </c>
      <c r="C3171">
        <v>122</v>
      </c>
    </row>
    <row r="3172" spans="1:3" x14ac:dyDescent="0.25">
      <c r="A3172" t="s">
        <v>226</v>
      </c>
      <c r="B3172">
        <v>31063</v>
      </c>
      <c r="C3172">
        <v>100</v>
      </c>
    </row>
    <row r="3173" spans="1:3" x14ac:dyDescent="0.25">
      <c r="A3173" t="s">
        <v>226</v>
      </c>
      <c r="B3173">
        <v>30741</v>
      </c>
      <c r="C3173">
        <v>112</v>
      </c>
    </row>
    <row r="3174" spans="1:3" x14ac:dyDescent="0.25">
      <c r="A3174" t="s">
        <v>226</v>
      </c>
      <c r="B3174">
        <v>30327</v>
      </c>
      <c r="C3174">
        <v>96</v>
      </c>
    </row>
    <row r="3175" spans="1:3" x14ac:dyDescent="0.25">
      <c r="A3175" t="s">
        <v>226</v>
      </c>
      <c r="B3175">
        <v>30577</v>
      </c>
      <c r="C3175">
        <v>181</v>
      </c>
    </row>
    <row r="3176" spans="1:3" x14ac:dyDescent="0.25">
      <c r="A3176" t="s">
        <v>226</v>
      </c>
      <c r="B3176">
        <v>30329</v>
      </c>
      <c r="C3176">
        <v>120</v>
      </c>
    </row>
    <row r="3177" spans="1:3" x14ac:dyDescent="0.25">
      <c r="A3177" t="s">
        <v>226</v>
      </c>
      <c r="B3177">
        <v>30117</v>
      </c>
      <c r="C3177">
        <v>100</v>
      </c>
    </row>
    <row r="3178" spans="1:3" x14ac:dyDescent="0.25">
      <c r="A3178" t="s">
        <v>226</v>
      </c>
      <c r="B3178">
        <v>31088</v>
      </c>
      <c r="C3178">
        <v>106</v>
      </c>
    </row>
    <row r="3179" spans="1:3" x14ac:dyDescent="0.25">
      <c r="A3179" t="s">
        <v>226</v>
      </c>
      <c r="B3179">
        <v>31701</v>
      </c>
      <c r="C3179">
        <v>186</v>
      </c>
    </row>
    <row r="3180" spans="1:3" x14ac:dyDescent="0.25">
      <c r="A3180" t="s">
        <v>226</v>
      </c>
      <c r="B3180">
        <v>30606</v>
      </c>
      <c r="C3180">
        <v>122</v>
      </c>
    </row>
    <row r="3181" spans="1:3" x14ac:dyDescent="0.25">
      <c r="A3181" t="s">
        <v>226</v>
      </c>
      <c r="B3181">
        <v>30217</v>
      </c>
      <c r="C3181">
        <v>78</v>
      </c>
    </row>
    <row r="3182" spans="1:3" x14ac:dyDescent="0.25">
      <c r="A3182" t="s">
        <v>226</v>
      </c>
      <c r="B3182">
        <v>30012</v>
      </c>
      <c r="C3182">
        <v>102</v>
      </c>
    </row>
    <row r="3183" spans="1:3" x14ac:dyDescent="0.25">
      <c r="A3183" t="s">
        <v>226</v>
      </c>
      <c r="B3183">
        <v>30728</v>
      </c>
      <c r="C3183">
        <v>100</v>
      </c>
    </row>
    <row r="3184" spans="1:3" x14ac:dyDescent="0.25">
      <c r="A3184" t="s">
        <v>226</v>
      </c>
      <c r="B3184">
        <v>31537</v>
      </c>
      <c r="C3184">
        <v>92</v>
      </c>
    </row>
    <row r="3185" spans="1:3" x14ac:dyDescent="0.25">
      <c r="A3185" t="s">
        <v>226</v>
      </c>
      <c r="B3185">
        <v>31502</v>
      </c>
      <c r="C3185">
        <v>254</v>
      </c>
    </row>
    <row r="3186" spans="1:3" x14ac:dyDescent="0.25">
      <c r="A3186" t="s">
        <v>226</v>
      </c>
      <c r="B3186">
        <v>31064</v>
      </c>
      <c r="C3186">
        <v>55</v>
      </c>
    </row>
    <row r="3187" spans="1:3" x14ac:dyDescent="0.25">
      <c r="A3187" t="s">
        <v>226</v>
      </c>
      <c r="B3187">
        <v>30030</v>
      </c>
      <c r="C3187">
        <v>103</v>
      </c>
    </row>
    <row r="3188" spans="1:3" x14ac:dyDescent="0.25">
      <c r="A3188" t="s">
        <v>226</v>
      </c>
      <c r="B3188">
        <v>31757</v>
      </c>
      <c r="C3188">
        <v>52</v>
      </c>
    </row>
    <row r="3189" spans="1:3" x14ac:dyDescent="0.25">
      <c r="A3189" t="s">
        <v>226</v>
      </c>
      <c r="B3189">
        <v>30213</v>
      </c>
      <c r="C3189">
        <v>82</v>
      </c>
    </row>
    <row r="3190" spans="1:3" x14ac:dyDescent="0.25">
      <c r="A3190" t="s">
        <v>226</v>
      </c>
      <c r="B3190">
        <v>30135</v>
      </c>
      <c r="C3190">
        <v>246</v>
      </c>
    </row>
    <row r="3191" spans="1:3" x14ac:dyDescent="0.25">
      <c r="A3191" t="s">
        <v>226</v>
      </c>
      <c r="B3191">
        <v>31553</v>
      </c>
      <c r="C3191">
        <v>63</v>
      </c>
    </row>
    <row r="3192" spans="1:3" x14ac:dyDescent="0.25">
      <c r="A3192" t="s">
        <v>226</v>
      </c>
      <c r="B3192">
        <v>30223</v>
      </c>
      <c r="C3192">
        <v>69</v>
      </c>
    </row>
    <row r="3193" spans="1:3" x14ac:dyDescent="0.25">
      <c r="A3193" t="s">
        <v>226</v>
      </c>
      <c r="B3193">
        <v>30542</v>
      </c>
      <c r="C3193">
        <v>100</v>
      </c>
    </row>
    <row r="3194" spans="1:3" x14ac:dyDescent="0.25">
      <c r="A3194" t="s">
        <v>226</v>
      </c>
      <c r="B3194">
        <v>31602</v>
      </c>
      <c r="C3194">
        <v>90</v>
      </c>
    </row>
    <row r="3195" spans="1:3" x14ac:dyDescent="0.25">
      <c r="A3195" t="s">
        <v>226</v>
      </c>
      <c r="B3195">
        <v>31831</v>
      </c>
      <c r="C3195">
        <v>100</v>
      </c>
    </row>
    <row r="3196" spans="1:3" x14ac:dyDescent="0.25">
      <c r="A3196" t="s">
        <v>226</v>
      </c>
      <c r="B3196">
        <v>30044</v>
      </c>
      <c r="C3196">
        <v>67</v>
      </c>
    </row>
    <row r="3197" spans="1:3" x14ac:dyDescent="0.25">
      <c r="A3197" t="s">
        <v>226</v>
      </c>
      <c r="B3197">
        <v>30635</v>
      </c>
      <c r="C3197">
        <v>60</v>
      </c>
    </row>
    <row r="3198" spans="1:3" x14ac:dyDescent="0.25">
      <c r="A3198" t="s">
        <v>226</v>
      </c>
      <c r="B3198">
        <v>31803</v>
      </c>
      <c r="C3198">
        <v>70</v>
      </c>
    </row>
    <row r="3199" spans="1:3" x14ac:dyDescent="0.25">
      <c r="A3199" t="s">
        <v>226</v>
      </c>
      <c r="B3199">
        <v>31501</v>
      </c>
      <c r="C3199">
        <v>96</v>
      </c>
    </row>
    <row r="3200" spans="1:3" x14ac:dyDescent="0.25">
      <c r="A3200" t="s">
        <v>226</v>
      </c>
      <c r="B3200">
        <v>30015</v>
      </c>
      <c r="C3200">
        <v>71</v>
      </c>
    </row>
    <row r="3201" spans="1:3" x14ac:dyDescent="0.25">
      <c r="A3201" t="s">
        <v>226</v>
      </c>
      <c r="B3201">
        <v>30281</v>
      </c>
      <c r="C3201">
        <v>89</v>
      </c>
    </row>
    <row r="3202" spans="1:3" x14ac:dyDescent="0.25">
      <c r="A3202" t="s">
        <v>226</v>
      </c>
      <c r="B3202">
        <v>31002</v>
      </c>
      <c r="C3202">
        <v>59</v>
      </c>
    </row>
    <row r="3203" spans="1:3" x14ac:dyDescent="0.25">
      <c r="A3203" t="s">
        <v>226</v>
      </c>
      <c r="B3203">
        <v>31730</v>
      </c>
      <c r="C3203">
        <v>156</v>
      </c>
    </row>
    <row r="3204" spans="1:3" x14ac:dyDescent="0.25">
      <c r="A3204" t="s">
        <v>226</v>
      </c>
      <c r="B3204">
        <v>31792</v>
      </c>
      <c r="C3204">
        <v>68</v>
      </c>
    </row>
    <row r="3205" spans="1:3" x14ac:dyDescent="0.25">
      <c r="A3205" t="s">
        <v>226</v>
      </c>
      <c r="B3205">
        <v>30812</v>
      </c>
      <c r="C3205">
        <v>56</v>
      </c>
    </row>
    <row r="3206" spans="1:3" x14ac:dyDescent="0.25">
      <c r="A3206" t="s">
        <v>226</v>
      </c>
      <c r="B3206">
        <v>30809</v>
      </c>
      <c r="C3206">
        <v>65</v>
      </c>
    </row>
    <row r="3207" spans="1:3" x14ac:dyDescent="0.25">
      <c r="A3207" t="s">
        <v>226</v>
      </c>
      <c r="B3207">
        <v>30274</v>
      </c>
      <c r="C3207">
        <v>152</v>
      </c>
    </row>
    <row r="3208" spans="1:3" x14ac:dyDescent="0.25">
      <c r="A3208" t="s">
        <v>226</v>
      </c>
      <c r="B3208">
        <v>30044</v>
      </c>
      <c r="C3208">
        <v>163</v>
      </c>
    </row>
    <row r="3209" spans="1:3" x14ac:dyDescent="0.25">
      <c r="A3209" t="s">
        <v>226</v>
      </c>
      <c r="B3209">
        <v>30533</v>
      </c>
      <c r="C3209">
        <v>102</v>
      </c>
    </row>
    <row r="3210" spans="1:3" x14ac:dyDescent="0.25">
      <c r="A3210" t="s">
        <v>226</v>
      </c>
      <c r="B3210">
        <v>30453</v>
      </c>
      <c r="C3210">
        <v>92</v>
      </c>
    </row>
    <row r="3211" spans="1:3" x14ac:dyDescent="0.25">
      <c r="A3211" t="s">
        <v>226</v>
      </c>
      <c r="B3211">
        <v>30428</v>
      </c>
      <c r="C3211">
        <v>62</v>
      </c>
    </row>
    <row r="3212" spans="1:3" x14ac:dyDescent="0.25">
      <c r="A3212" t="s">
        <v>226</v>
      </c>
      <c r="B3212">
        <v>31780</v>
      </c>
      <c r="C3212">
        <v>100</v>
      </c>
    </row>
    <row r="3213" spans="1:3" x14ac:dyDescent="0.25">
      <c r="A3213" t="s">
        <v>226</v>
      </c>
      <c r="B3213">
        <v>31774</v>
      </c>
      <c r="C3213">
        <v>30</v>
      </c>
    </row>
    <row r="3214" spans="1:3" x14ac:dyDescent="0.25">
      <c r="A3214" t="s">
        <v>226</v>
      </c>
      <c r="B3214">
        <v>30458</v>
      </c>
      <c r="C3214">
        <v>63</v>
      </c>
    </row>
    <row r="3215" spans="1:3" x14ac:dyDescent="0.25">
      <c r="A3215" t="s">
        <v>226</v>
      </c>
      <c r="B3215">
        <v>31702</v>
      </c>
      <c r="C3215">
        <v>250</v>
      </c>
    </row>
    <row r="3216" spans="1:3" x14ac:dyDescent="0.25">
      <c r="A3216" t="s">
        <v>226</v>
      </c>
      <c r="B3216">
        <v>31324</v>
      </c>
      <c r="C3216">
        <v>100</v>
      </c>
    </row>
    <row r="3217" spans="1:3" x14ac:dyDescent="0.25">
      <c r="A3217" t="s">
        <v>226</v>
      </c>
      <c r="B3217">
        <v>31602</v>
      </c>
      <c r="C3217">
        <v>100</v>
      </c>
    </row>
    <row r="3218" spans="1:3" x14ac:dyDescent="0.25">
      <c r="A3218" t="s">
        <v>226</v>
      </c>
      <c r="B3218">
        <v>30286</v>
      </c>
      <c r="C3218">
        <v>119</v>
      </c>
    </row>
    <row r="3219" spans="1:3" x14ac:dyDescent="0.25">
      <c r="A3219" t="s">
        <v>226</v>
      </c>
      <c r="B3219">
        <v>30240</v>
      </c>
      <c r="C3219">
        <v>138</v>
      </c>
    </row>
    <row r="3220" spans="1:3" x14ac:dyDescent="0.25">
      <c r="A3220" t="s">
        <v>226</v>
      </c>
      <c r="B3220">
        <v>31904</v>
      </c>
      <c r="C3220">
        <v>210</v>
      </c>
    </row>
    <row r="3221" spans="1:3" x14ac:dyDescent="0.25">
      <c r="A3221" t="s">
        <v>226</v>
      </c>
      <c r="B3221">
        <v>30132</v>
      </c>
      <c r="C3221">
        <v>182</v>
      </c>
    </row>
    <row r="3222" spans="1:3" x14ac:dyDescent="0.25">
      <c r="A3222" t="s">
        <v>226</v>
      </c>
      <c r="B3222">
        <v>30008</v>
      </c>
      <c r="C3222">
        <v>109</v>
      </c>
    </row>
    <row r="3223" spans="1:3" x14ac:dyDescent="0.25">
      <c r="A3223" t="s">
        <v>226</v>
      </c>
      <c r="B3223">
        <v>30025</v>
      </c>
      <c r="C3223">
        <v>65</v>
      </c>
    </row>
    <row r="3224" spans="1:3" x14ac:dyDescent="0.25">
      <c r="A3224" t="s">
        <v>226</v>
      </c>
      <c r="B3224">
        <v>30629</v>
      </c>
      <c r="C3224">
        <v>116</v>
      </c>
    </row>
    <row r="3225" spans="1:3" x14ac:dyDescent="0.25">
      <c r="A3225" t="s">
        <v>226</v>
      </c>
      <c r="B3225">
        <v>31014</v>
      </c>
      <c r="C3225">
        <v>75</v>
      </c>
    </row>
    <row r="3226" spans="1:3" x14ac:dyDescent="0.25">
      <c r="A3226" t="s">
        <v>226</v>
      </c>
      <c r="B3226">
        <v>30117</v>
      </c>
      <c r="C3226">
        <v>122</v>
      </c>
    </row>
    <row r="3227" spans="1:3" x14ac:dyDescent="0.25">
      <c r="A3227" t="s">
        <v>226</v>
      </c>
      <c r="B3227">
        <v>31709</v>
      </c>
      <c r="C3227">
        <v>238</v>
      </c>
    </row>
    <row r="3228" spans="1:3" x14ac:dyDescent="0.25">
      <c r="A3228" t="s">
        <v>226</v>
      </c>
      <c r="B3228">
        <v>31023</v>
      </c>
      <c r="C3228">
        <v>100</v>
      </c>
    </row>
    <row r="3229" spans="1:3" x14ac:dyDescent="0.25">
      <c r="A3229" t="s">
        <v>226</v>
      </c>
      <c r="B3229">
        <v>31061</v>
      </c>
      <c r="C3229">
        <v>15</v>
      </c>
    </row>
    <row r="3230" spans="1:3" x14ac:dyDescent="0.25">
      <c r="A3230" t="s">
        <v>226</v>
      </c>
      <c r="B3230">
        <v>30047</v>
      </c>
      <c r="C3230">
        <v>152</v>
      </c>
    </row>
    <row r="3231" spans="1:3" x14ac:dyDescent="0.25">
      <c r="A3231" t="s">
        <v>226</v>
      </c>
      <c r="B3231">
        <v>30907</v>
      </c>
      <c r="C3231">
        <v>58</v>
      </c>
    </row>
    <row r="3232" spans="1:3" x14ac:dyDescent="0.25">
      <c r="A3232" t="s">
        <v>226</v>
      </c>
      <c r="B3232">
        <v>30635</v>
      </c>
      <c r="C3232">
        <v>60</v>
      </c>
    </row>
    <row r="3233" spans="1:3" x14ac:dyDescent="0.25">
      <c r="A3233" t="s">
        <v>226</v>
      </c>
      <c r="B3233">
        <v>30529</v>
      </c>
      <c r="C3233">
        <v>70</v>
      </c>
    </row>
    <row r="3234" spans="1:3" x14ac:dyDescent="0.25">
      <c r="A3234" t="s">
        <v>226</v>
      </c>
      <c r="B3234">
        <v>39851</v>
      </c>
      <c r="C3234">
        <v>60</v>
      </c>
    </row>
    <row r="3235" spans="1:3" x14ac:dyDescent="0.25">
      <c r="A3235" t="s">
        <v>226</v>
      </c>
      <c r="B3235">
        <v>30253</v>
      </c>
      <c r="C3235">
        <v>210</v>
      </c>
    </row>
    <row r="3236" spans="1:3" x14ac:dyDescent="0.25">
      <c r="A3236" t="s">
        <v>226</v>
      </c>
      <c r="B3236">
        <v>31774</v>
      </c>
      <c r="C3236">
        <v>83</v>
      </c>
    </row>
    <row r="3237" spans="1:3" x14ac:dyDescent="0.25">
      <c r="A3237" t="s">
        <v>226</v>
      </c>
      <c r="B3237">
        <v>31096</v>
      </c>
      <c r="C3237">
        <v>94</v>
      </c>
    </row>
    <row r="3238" spans="1:3" x14ac:dyDescent="0.25">
      <c r="A3238" t="s">
        <v>226</v>
      </c>
      <c r="B3238">
        <v>31545</v>
      </c>
      <c r="C3238">
        <v>90</v>
      </c>
    </row>
    <row r="3239" spans="1:3" x14ac:dyDescent="0.25">
      <c r="A3239" t="s">
        <v>226</v>
      </c>
      <c r="B3239">
        <v>30204</v>
      </c>
      <c r="C3239">
        <v>117</v>
      </c>
    </row>
    <row r="3240" spans="1:3" x14ac:dyDescent="0.25">
      <c r="A3240" t="s">
        <v>226</v>
      </c>
      <c r="B3240">
        <v>31093</v>
      </c>
      <c r="C3240">
        <v>66</v>
      </c>
    </row>
    <row r="3241" spans="1:3" x14ac:dyDescent="0.25">
      <c r="A3241" t="s">
        <v>226</v>
      </c>
      <c r="B3241">
        <v>31539</v>
      </c>
      <c r="C3241">
        <v>73</v>
      </c>
    </row>
    <row r="3242" spans="1:3" x14ac:dyDescent="0.25">
      <c r="A3242" t="s">
        <v>226</v>
      </c>
      <c r="B3242">
        <v>31316</v>
      </c>
      <c r="C3242">
        <v>108</v>
      </c>
    </row>
    <row r="3243" spans="1:3" x14ac:dyDescent="0.25">
      <c r="A3243" t="s">
        <v>226</v>
      </c>
      <c r="B3243">
        <v>30117</v>
      </c>
      <c r="C3243">
        <v>42</v>
      </c>
    </row>
    <row r="3244" spans="1:3" x14ac:dyDescent="0.25">
      <c r="A3244" t="s">
        <v>226</v>
      </c>
      <c r="B3244">
        <v>30907</v>
      </c>
      <c r="C3244">
        <v>42</v>
      </c>
    </row>
    <row r="3245" spans="1:3" x14ac:dyDescent="0.25">
      <c r="A3245" t="s">
        <v>226</v>
      </c>
      <c r="B3245">
        <v>30286</v>
      </c>
      <c r="C3245">
        <v>110</v>
      </c>
    </row>
    <row r="3246" spans="1:3" x14ac:dyDescent="0.25">
      <c r="A3246" t="s">
        <v>226</v>
      </c>
      <c r="B3246">
        <v>30114</v>
      </c>
      <c r="C3246">
        <v>100</v>
      </c>
    </row>
    <row r="3247" spans="1:3" x14ac:dyDescent="0.25">
      <c r="A3247" t="s">
        <v>226</v>
      </c>
      <c r="B3247">
        <v>39819</v>
      </c>
      <c r="C3247">
        <v>100</v>
      </c>
    </row>
    <row r="3248" spans="1:3" x14ac:dyDescent="0.25">
      <c r="A3248" t="s">
        <v>226</v>
      </c>
      <c r="B3248">
        <v>31206</v>
      </c>
      <c r="C3248">
        <v>100</v>
      </c>
    </row>
    <row r="3249" spans="1:3" x14ac:dyDescent="0.25">
      <c r="A3249" t="s">
        <v>226</v>
      </c>
      <c r="B3249">
        <v>31909</v>
      </c>
      <c r="C3249">
        <v>210</v>
      </c>
    </row>
    <row r="3250" spans="1:3" x14ac:dyDescent="0.25">
      <c r="A3250" t="s">
        <v>226</v>
      </c>
      <c r="B3250">
        <v>30830</v>
      </c>
      <c r="C3250">
        <v>103</v>
      </c>
    </row>
    <row r="3251" spans="1:3" x14ac:dyDescent="0.25">
      <c r="A3251" t="s">
        <v>226</v>
      </c>
      <c r="B3251">
        <v>30078</v>
      </c>
      <c r="C3251">
        <v>167</v>
      </c>
    </row>
    <row r="3252" spans="1:3" x14ac:dyDescent="0.25">
      <c r="A3252" t="s">
        <v>226</v>
      </c>
      <c r="B3252">
        <v>31036</v>
      </c>
      <c r="C3252">
        <v>102</v>
      </c>
    </row>
    <row r="3253" spans="1:3" x14ac:dyDescent="0.25">
      <c r="A3253" t="s">
        <v>226</v>
      </c>
      <c r="B3253">
        <v>31520</v>
      </c>
      <c r="C3253">
        <v>200</v>
      </c>
    </row>
    <row r="3254" spans="1:3" x14ac:dyDescent="0.25">
      <c r="A3254" t="s">
        <v>226</v>
      </c>
      <c r="B3254">
        <v>31216</v>
      </c>
      <c r="C3254">
        <v>143</v>
      </c>
    </row>
    <row r="3255" spans="1:3" x14ac:dyDescent="0.25">
      <c r="A3255" t="s">
        <v>226</v>
      </c>
      <c r="B3255">
        <v>30165</v>
      </c>
      <c r="C3255">
        <v>100</v>
      </c>
    </row>
    <row r="3256" spans="1:3" x14ac:dyDescent="0.25">
      <c r="A3256" t="s">
        <v>226</v>
      </c>
      <c r="B3256">
        <v>31069</v>
      </c>
      <c r="C3256">
        <v>160</v>
      </c>
    </row>
    <row r="3257" spans="1:3" x14ac:dyDescent="0.25">
      <c r="A3257" t="s">
        <v>226</v>
      </c>
      <c r="B3257">
        <v>31210</v>
      </c>
      <c r="C3257">
        <v>40</v>
      </c>
    </row>
    <row r="3258" spans="1:3" x14ac:dyDescent="0.25">
      <c r="A3258" t="s">
        <v>226</v>
      </c>
      <c r="B3258">
        <v>31087</v>
      </c>
      <c r="C3258">
        <v>81</v>
      </c>
    </row>
    <row r="3259" spans="1:3" x14ac:dyDescent="0.25">
      <c r="A3259" t="s">
        <v>226</v>
      </c>
      <c r="B3259">
        <v>30427</v>
      </c>
      <c r="C3259">
        <v>160</v>
      </c>
    </row>
    <row r="3260" spans="1:3" x14ac:dyDescent="0.25">
      <c r="A3260" t="s">
        <v>226</v>
      </c>
      <c r="B3260">
        <v>31032</v>
      </c>
      <c r="C3260">
        <v>85</v>
      </c>
    </row>
    <row r="3261" spans="1:3" x14ac:dyDescent="0.25">
      <c r="A3261" t="s">
        <v>226</v>
      </c>
      <c r="B3261">
        <v>30068</v>
      </c>
      <c r="C3261">
        <v>117</v>
      </c>
    </row>
    <row r="3262" spans="1:3" x14ac:dyDescent="0.25">
      <c r="A3262" t="s">
        <v>226</v>
      </c>
      <c r="B3262">
        <v>31406</v>
      </c>
      <c r="C3262">
        <v>40</v>
      </c>
    </row>
    <row r="3263" spans="1:3" x14ac:dyDescent="0.25">
      <c r="A3263" t="s">
        <v>226</v>
      </c>
      <c r="B3263">
        <v>31329</v>
      </c>
      <c r="C3263">
        <v>105</v>
      </c>
    </row>
    <row r="3264" spans="1:3" x14ac:dyDescent="0.25">
      <c r="A3264" t="s">
        <v>226</v>
      </c>
      <c r="B3264">
        <v>31082</v>
      </c>
      <c r="C3264">
        <v>60</v>
      </c>
    </row>
    <row r="3265" spans="1:3" x14ac:dyDescent="0.25">
      <c r="A3265" t="s">
        <v>226</v>
      </c>
      <c r="B3265">
        <v>30075</v>
      </c>
      <c r="C3265">
        <v>268</v>
      </c>
    </row>
    <row r="3266" spans="1:3" x14ac:dyDescent="0.25">
      <c r="A3266" t="s">
        <v>226</v>
      </c>
      <c r="B3266">
        <v>30606</v>
      </c>
      <c r="C3266">
        <v>104</v>
      </c>
    </row>
    <row r="3267" spans="1:3" x14ac:dyDescent="0.25">
      <c r="A3267" t="s">
        <v>226</v>
      </c>
      <c r="B3267">
        <v>30720</v>
      </c>
      <c r="C3267">
        <v>100</v>
      </c>
    </row>
    <row r="3268" spans="1:3" x14ac:dyDescent="0.25">
      <c r="A3268" t="s">
        <v>226</v>
      </c>
      <c r="B3268">
        <v>30742</v>
      </c>
      <c r="C3268">
        <v>135</v>
      </c>
    </row>
    <row r="3269" spans="1:3" x14ac:dyDescent="0.25">
      <c r="A3269" t="s">
        <v>226</v>
      </c>
      <c r="B3269">
        <v>30662</v>
      </c>
      <c r="C3269">
        <v>144</v>
      </c>
    </row>
    <row r="3270" spans="1:3" x14ac:dyDescent="0.25">
      <c r="A3270" t="s">
        <v>226</v>
      </c>
      <c r="B3270">
        <v>30650</v>
      </c>
      <c r="C3270">
        <v>70</v>
      </c>
    </row>
    <row r="3271" spans="1:3" x14ac:dyDescent="0.25">
      <c r="A3271" t="s">
        <v>226</v>
      </c>
      <c r="B3271">
        <v>30223</v>
      </c>
      <c r="C3271">
        <v>148</v>
      </c>
    </row>
    <row r="3272" spans="1:3" x14ac:dyDescent="0.25">
      <c r="A3272" t="s">
        <v>226</v>
      </c>
      <c r="B3272">
        <v>31001</v>
      </c>
      <c r="C3272">
        <v>101</v>
      </c>
    </row>
    <row r="3273" spans="1:3" x14ac:dyDescent="0.25">
      <c r="A3273" t="s">
        <v>226</v>
      </c>
      <c r="B3273">
        <v>30720</v>
      </c>
      <c r="C3273">
        <v>102</v>
      </c>
    </row>
    <row r="3274" spans="1:3" x14ac:dyDescent="0.25">
      <c r="A3274" t="s">
        <v>226</v>
      </c>
      <c r="B3274">
        <v>30511</v>
      </c>
      <c r="C3274">
        <v>148</v>
      </c>
    </row>
    <row r="3275" spans="1:3" x14ac:dyDescent="0.25">
      <c r="A3275" t="s">
        <v>226</v>
      </c>
      <c r="B3275">
        <v>30824</v>
      </c>
      <c r="C3275">
        <v>150</v>
      </c>
    </row>
    <row r="3276" spans="1:3" x14ac:dyDescent="0.25">
      <c r="A3276" t="s">
        <v>226</v>
      </c>
      <c r="B3276">
        <v>30263</v>
      </c>
      <c r="C3276">
        <v>104</v>
      </c>
    </row>
    <row r="3277" spans="1:3" x14ac:dyDescent="0.25">
      <c r="A3277" t="s">
        <v>226</v>
      </c>
      <c r="B3277">
        <v>31210</v>
      </c>
      <c r="C3277">
        <v>121</v>
      </c>
    </row>
    <row r="3278" spans="1:3" x14ac:dyDescent="0.25">
      <c r="A3278" t="s">
        <v>226</v>
      </c>
      <c r="B3278">
        <v>30291</v>
      </c>
      <c r="C3278">
        <v>200</v>
      </c>
    </row>
    <row r="3279" spans="1:3" x14ac:dyDescent="0.25">
      <c r="A3279" t="s">
        <v>226</v>
      </c>
      <c r="B3279">
        <v>31768</v>
      </c>
      <c r="C3279">
        <v>68</v>
      </c>
    </row>
    <row r="3280" spans="1:3" x14ac:dyDescent="0.25">
      <c r="A3280" t="s">
        <v>226</v>
      </c>
      <c r="B3280">
        <v>31040</v>
      </c>
      <c r="C3280">
        <v>126</v>
      </c>
    </row>
    <row r="3281" spans="1:3" x14ac:dyDescent="0.25">
      <c r="A3281" t="s">
        <v>226</v>
      </c>
      <c r="B3281">
        <v>30458</v>
      </c>
      <c r="C3281">
        <v>92</v>
      </c>
    </row>
    <row r="3282" spans="1:3" x14ac:dyDescent="0.25">
      <c r="A3282" t="s">
        <v>226</v>
      </c>
      <c r="B3282">
        <v>30306</v>
      </c>
      <c r="C3282">
        <v>128</v>
      </c>
    </row>
    <row r="3283" spans="1:3" x14ac:dyDescent="0.25">
      <c r="A3283" t="s">
        <v>226</v>
      </c>
      <c r="B3283">
        <v>30906</v>
      </c>
      <c r="C3283">
        <v>193</v>
      </c>
    </row>
    <row r="3284" spans="1:3" x14ac:dyDescent="0.25">
      <c r="A3284" t="s">
        <v>226</v>
      </c>
      <c r="B3284">
        <v>31635</v>
      </c>
      <c r="C3284">
        <v>62</v>
      </c>
    </row>
    <row r="3285" spans="1:3" x14ac:dyDescent="0.25">
      <c r="A3285" t="s">
        <v>226</v>
      </c>
      <c r="B3285">
        <v>30337</v>
      </c>
      <c r="C3285">
        <v>100</v>
      </c>
    </row>
    <row r="3286" spans="1:3" x14ac:dyDescent="0.25">
      <c r="A3286" t="s">
        <v>226</v>
      </c>
      <c r="B3286">
        <v>30310</v>
      </c>
      <c r="C3286">
        <v>100</v>
      </c>
    </row>
    <row r="3287" spans="1:3" x14ac:dyDescent="0.25">
      <c r="A3287" t="s">
        <v>226</v>
      </c>
      <c r="B3287">
        <v>30314</v>
      </c>
      <c r="C3287">
        <v>206</v>
      </c>
    </row>
    <row r="3288" spans="1:3" x14ac:dyDescent="0.25">
      <c r="A3288" t="s">
        <v>226</v>
      </c>
      <c r="B3288">
        <v>31643</v>
      </c>
      <c r="C3288">
        <v>188</v>
      </c>
    </row>
    <row r="3289" spans="1:3" x14ac:dyDescent="0.25">
      <c r="A3289" t="s">
        <v>226</v>
      </c>
      <c r="B3289">
        <v>31763</v>
      </c>
      <c r="C3289">
        <v>60</v>
      </c>
    </row>
    <row r="3290" spans="1:3" x14ac:dyDescent="0.25">
      <c r="A3290" t="s">
        <v>226</v>
      </c>
      <c r="B3290">
        <v>30161</v>
      </c>
      <c r="C3290">
        <v>100</v>
      </c>
    </row>
    <row r="3291" spans="1:3" x14ac:dyDescent="0.25">
      <c r="A3291" t="s">
        <v>226</v>
      </c>
      <c r="B3291">
        <v>31071</v>
      </c>
      <c r="C3291">
        <v>102</v>
      </c>
    </row>
    <row r="3292" spans="1:3" x14ac:dyDescent="0.25">
      <c r="A3292" t="s">
        <v>226</v>
      </c>
      <c r="B3292">
        <v>30344</v>
      </c>
      <c r="C3292">
        <v>118</v>
      </c>
    </row>
    <row r="3293" spans="1:3" x14ac:dyDescent="0.25">
      <c r="A3293" t="s">
        <v>226</v>
      </c>
      <c r="B3293">
        <v>30223</v>
      </c>
      <c r="C3293">
        <v>133</v>
      </c>
    </row>
    <row r="3294" spans="1:3" x14ac:dyDescent="0.25">
      <c r="A3294" t="s">
        <v>226</v>
      </c>
      <c r="B3294">
        <v>30213</v>
      </c>
      <c r="C3294">
        <v>120</v>
      </c>
    </row>
    <row r="3295" spans="1:3" x14ac:dyDescent="0.25">
      <c r="A3295" t="s">
        <v>226</v>
      </c>
      <c r="B3295">
        <v>30161</v>
      </c>
      <c r="C3295">
        <v>100</v>
      </c>
    </row>
    <row r="3296" spans="1:3" x14ac:dyDescent="0.25">
      <c r="A3296" t="s">
        <v>226</v>
      </c>
      <c r="B3296">
        <v>30315</v>
      </c>
      <c r="C3296">
        <v>388</v>
      </c>
    </row>
    <row r="3297" spans="1:3" x14ac:dyDescent="0.25">
      <c r="A3297" t="s">
        <v>226</v>
      </c>
      <c r="B3297">
        <v>30741</v>
      </c>
      <c r="C3297">
        <v>125</v>
      </c>
    </row>
    <row r="3298" spans="1:3" x14ac:dyDescent="0.25">
      <c r="A3298" t="s">
        <v>226</v>
      </c>
      <c r="B3298">
        <v>30533</v>
      </c>
      <c r="C3298">
        <v>60</v>
      </c>
    </row>
    <row r="3299" spans="1:3" x14ac:dyDescent="0.25">
      <c r="A3299" t="s">
        <v>226</v>
      </c>
      <c r="B3299">
        <v>30082</v>
      </c>
      <c r="C3299">
        <v>120</v>
      </c>
    </row>
    <row r="3300" spans="1:3" x14ac:dyDescent="0.25">
      <c r="A3300" t="s">
        <v>226</v>
      </c>
      <c r="B3300">
        <v>31210</v>
      </c>
      <c r="C3300">
        <v>66</v>
      </c>
    </row>
    <row r="3301" spans="1:3" x14ac:dyDescent="0.25">
      <c r="A3301" t="s">
        <v>226</v>
      </c>
      <c r="B3301">
        <v>30153</v>
      </c>
      <c r="C3301">
        <v>73</v>
      </c>
    </row>
    <row r="3302" spans="1:3" x14ac:dyDescent="0.25">
      <c r="A3302" t="s">
        <v>226</v>
      </c>
      <c r="B3302">
        <v>31015</v>
      </c>
      <c r="C3302">
        <v>143</v>
      </c>
    </row>
    <row r="3303" spans="1:3" x14ac:dyDescent="0.25">
      <c r="A3303" t="s">
        <v>226</v>
      </c>
      <c r="B3303">
        <v>31217</v>
      </c>
      <c r="C3303">
        <v>100</v>
      </c>
    </row>
    <row r="3304" spans="1:3" x14ac:dyDescent="0.25">
      <c r="A3304" t="s">
        <v>226</v>
      </c>
      <c r="B3304">
        <v>30305</v>
      </c>
      <c r="C3304">
        <v>220</v>
      </c>
    </row>
    <row r="3305" spans="1:3" x14ac:dyDescent="0.25">
      <c r="A3305" t="s">
        <v>226</v>
      </c>
      <c r="B3305">
        <v>31522</v>
      </c>
      <c r="C3305">
        <v>125</v>
      </c>
    </row>
    <row r="3306" spans="1:3" x14ac:dyDescent="0.25">
      <c r="A3306" t="s">
        <v>226</v>
      </c>
      <c r="B3306">
        <v>30113</v>
      </c>
      <c r="C3306">
        <v>62</v>
      </c>
    </row>
    <row r="3307" spans="1:3" x14ac:dyDescent="0.25">
      <c r="A3307" t="s">
        <v>226</v>
      </c>
      <c r="B3307">
        <v>30024</v>
      </c>
      <c r="C3307">
        <v>32</v>
      </c>
    </row>
    <row r="3308" spans="1:3" x14ac:dyDescent="0.25">
      <c r="A3308" t="s">
        <v>226</v>
      </c>
      <c r="B3308">
        <v>30034</v>
      </c>
      <c r="C3308">
        <v>66</v>
      </c>
    </row>
    <row r="3309" spans="1:3" x14ac:dyDescent="0.25">
      <c r="A3309" t="s">
        <v>226</v>
      </c>
      <c r="B3309">
        <v>31082</v>
      </c>
      <c r="C3309">
        <v>60</v>
      </c>
    </row>
    <row r="3310" spans="1:3" x14ac:dyDescent="0.25">
      <c r="A3310" t="s">
        <v>226</v>
      </c>
      <c r="B3310">
        <v>31791</v>
      </c>
      <c r="C3310">
        <v>117</v>
      </c>
    </row>
    <row r="3311" spans="1:3" x14ac:dyDescent="0.25">
      <c r="A3311" t="s">
        <v>226</v>
      </c>
      <c r="B3311">
        <v>30643</v>
      </c>
      <c r="C3311">
        <v>117</v>
      </c>
    </row>
    <row r="3312" spans="1:3" x14ac:dyDescent="0.25">
      <c r="A3312" t="s">
        <v>226</v>
      </c>
      <c r="B3312">
        <v>30401</v>
      </c>
      <c r="C3312">
        <v>49</v>
      </c>
    </row>
    <row r="3313" spans="1:3" x14ac:dyDescent="0.25">
      <c r="A3313" t="s">
        <v>226</v>
      </c>
      <c r="B3313">
        <v>30041</v>
      </c>
      <c r="C3313">
        <v>87</v>
      </c>
    </row>
    <row r="3314" spans="1:3" x14ac:dyDescent="0.25">
      <c r="A3314" t="s">
        <v>226</v>
      </c>
      <c r="B3314">
        <v>30529</v>
      </c>
      <c r="C3314">
        <v>167</v>
      </c>
    </row>
    <row r="3315" spans="1:3" x14ac:dyDescent="0.25">
      <c r="A3315" t="s">
        <v>226</v>
      </c>
      <c r="B3315">
        <v>31029</v>
      </c>
      <c r="C3315">
        <v>72</v>
      </c>
    </row>
    <row r="3316" spans="1:3" x14ac:dyDescent="0.25">
      <c r="A3316" t="s">
        <v>226</v>
      </c>
      <c r="B3316">
        <v>31405</v>
      </c>
      <c r="C3316">
        <v>11</v>
      </c>
    </row>
    <row r="3317" spans="1:3" x14ac:dyDescent="0.25">
      <c r="A3317" t="s">
        <v>226</v>
      </c>
      <c r="B3317">
        <v>31792</v>
      </c>
      <c r="C3317">
        <v>64</v>
      </c>
    </row>
    <row r="3318" spans="1:3" x14ac:dyDescent="0.25">
      <c r="A3318" t="s">
        <v>226</v>
      </c>
      <c r="B3318">
        <v>30143</v>
      </c>
      <c r="C3318">
        <v>60</v>
      </c>
    </row>
    <row r="3319" spans="1:3" x14ac:dyDescent="0.25">
      <c r="A3319" t="s">
        <v>226</v>
      </c>
      <c r="B3319">
        <v>31030</v>
      </c>
      <c r="C3319">
        <v>75</v>
      </c>
    </row>
    <row r="3320" spans="1:3" x14ac:dyDescent="0.25">
      <c r="A3320" t="s">
        <v>226</v>
      </c>
      <c r="B3320">
        <v>30308</v>
      </c>
      <c r="C3320">
        <v>90</v>
      </c>
    </row>
    <row r="3321" spans="1:3" x14ac:dyDescent="0.25">
      <c r="A3321" t="s">
        <v>226</v>
      </c>
      <c r="B3321">
        <v>30125</v>
      </c>
      <c r="C3321">
        <v>116</v>
      </c>
    </row>
    <row r="3322" spans="1:3" x14ac:dyDescent="0.25">
      <c r="A3322" t="s">
        <v>226</v>
      </c>
      <c r="B3322">
        <v>30233</v>
      </c>
      <c r="C3322">
        <v>196</v>
      </c>
    </row>
    <row r="3323" spans="1:3" x14ac:dyDescent="0.25">
      <c r="A3323" t="s">
        <v>226</v>
      </c>
      <c r="B3323">
        <v>31602</v>
      </c>
      <c r="C3323">
        <v>79</v>
      </c>
    </row>
    <row r="3324" spans="1:3" x14ac:dyDescent="0.25">
      <c r="A3324" t="s">
        <v>226</v>
      </c>
      <c r="B3324">
        <v>30673</v>
      </c>
      <c r="C3324">
        <v>47</v>
      </c>
    </row>
    <row r="3325" spans="1:3" x14ac:dyDescent="0.25">
      <c r="A3325" t="s">
        <v>226</v>
      </c>
      <c r="B3325">
        <v>30240</v>
      </c>
      <c r="C3325">
        <v>150</v>
      </c>
    </row>
    <row r="3326" spans="1:3" x14ac:dyDescent="0.25">
      <c r="A3326" t="s">
        <v>226</v>
      </c>
      <c r="B3326">
        <v>30240</v>
      </c>
      <c r="C3326">
        <v>116</v>
      </c>
    </row>
    <row r="3327" spans="1:3" x14ac:dyDescent="0.25">
      <c r="A3327" t="s">
        <v>226</v>
      </c>
      <c r="B3327">
        <v>30512</v>
      </c>
      <c r="C3327">
        <v>150</v>
      </c>
    </row>
    <row r="3328" spans="1:3" x14ac:dyDescent="0.25">
      <c r="A3328" t="s">
        <v>226</v>
      </c>
      <c r="B3328">
        <v>30439</v>
      </c>
      <c r="C3328">
        <v>120</v>
      </c>
    </row>
    <row r="3329" spans="1:3" x14ac:dyDescent="0.25">
      <c r="A3329" t="s">
        <v>226</v>
      </c>
      <c r="B3329">
        <v>31634</v>
      </c>
      <c r="C3329">
        <v>92</v>
      </c>
    </row>
    <row r="3330" spans="1:3" x14ac:dyDescent="0.25">
      <c r="A3330" t="s">
        <v>226</v>
      </c>
      <c r="B3330">
        <v>30342</v>
      </c>
      <c r="C3330">
        <v>240</v>
      </c>
    </row>
    <row r="3331" spans="1:3" x14ac:dyDescent="0.25">
      <c r="A3331" t="s">
        <v>226</v>
      </c>
      <c r="B3331">
        <v>31768</v>
      </c>
      <c r="C3331">
        <v>59</v>
      </c>
    </row>
    <row r="3332" spans="1:3" x14ac:dyDescent="0.25">
      <c r="A3332" t="s">
        <v>226</v>
      </c>
      <c r="B3332">
        <v>30477</v>
      </c>
      <c r="C3332">
        <v>98</v>
      </c>
    </row>
    <row r="3333" spans="1:3" x14ac:dyDescent="0.25">
      <c r="A3333" t="s">
        <v>226</v>
      </c>
      <c r="B3333">
        <v>30501</v>
      </c>
      <c r="C3333">
        <v>142</v>
      </c>
    </row>
    <row r="3334" spans="1:3" x14ac:dyDescent="0.25">
      <c r="A3334" t="s">
        <v>226</v>
      </c>
      <c r="B3334">
        <v>30457</v>
      </c>
      <c r="C3334">
        <v>50</v>
      </c>
    </row>
    <row r="3335" spans="1:3" x14ac:dyDescent="0.25">
      <c r="A3335" t="s">
        <v>226</v>
      </c>
      <c r="B3335">
        <v>30401</v>
      </c>
      <c r="C3335">
        <v>103</v>
      </c>
    </row>
    <row r="3336" spans="1:3" x14ac:dyDescent="0.25">
      <c r="A3336" t="s">
        <v>226</v>
      </c>
      <c r="B3336">
        <v>31501</v>
      </c>
      <c r="C3336">
        <v>92</v>
      </c>
    </row>
    <row r="3337" spans="1:3" x14ac:dyDescent="0.25">
      <c r="A3337" t="s">
        <v>226</v>
      </c>
      <c r="B3337">
        <v>30655</v>
      </c>
      <c r="C3337">
        <v>165</v>
      </c>
    </row>
    <row r="3338" spans="1:3" x14ac:dyDescent="0.25">
      <c r="A3338" t="s">
        <v>226</v>
      </c>
      <c r="B3338">
        <v>30125</v>
      </c>
      <c r="C3338">
        <v>100</v>
      </c>
    </row>
    <row r="3339" spans="1:3" x14ac:dyDescent="0.25">
      <c r="A3339" t="s">
        <v>226</v>
      </c>
      <c r="B3339">
        <v>31217</v>
      </c>
      <c r="C3339">
        <v>92</v>
      </c>
    </row>
    <row r="3340" spans="1:3" x14ac:dyDescent="0.25">
      <c r="A3340" t="s">
        <v>226</v>
      </c>
      <c r="B3340">
        <v>30909</v>
      </c>
      <c r="C3340">
        <v>100</v>
      </c>
    </row>
    <row r="3341" spans="1:3" x14ac:dyDescent="0.25">
      <c r="A3341" t="s">
        <v>226</v>
      </c>
      <c r="B3341">
        <v>30680</v>
      </c>
      <c r="C3341">
        <v>163</v>
      </c>
    </row>
    <row r="3342" spans="1:3" x14ac:dyDescent="0.25">
      <c r="A3342" t="s">
        <v>226</v>
      </c>
      <c r="B3342">
        <v>30705</v>
      </c>
      <c r="C3342">
        <v>120</v>
      </c>
    </row>
    <row r="3343" spans="1:3" x14ac:dyDescent="0.25">
      <c r="A3343" t="s">
        <v>226</v>
      </c>
      <c r="B3343">
        <v>31061</v>
      </c>
      <c r="C3343">
        <v>98</v>
      </c>
    </row>
    <row r="3344" spans="1:3" x14ac:dyDescent="0.25">
      <c r="A3344" t="s">
        <v>226</v>
      </c>
      <c r="B3344">
        <v>30014</v>
      </c>
      <c r="C3344">
        <v>159</v>
      </c>
    </row>
    <row r="3345" spans="1:3" x14ac:dyDescent="0.25">
      <c r="A3345" t="s">
        <v>226</v>
      </c>
      <c r="B3345">
        <v>31513</v>
      </c>
      <c r="C3345">
        <v>101</v>
      </c>
    </row>
    <row r="3346" spans="1:3" x14ac:dyDescent="0.25">
      <c r="A3346" t="s">
        <v>226</v>
      </c>
      <c r="B3346">
        <v>30546</v>
      </c>
      <c r="C3346">
        <v>112</v>
      </c>
    </row>
    <row r="3347" spans="1:3" x14ac:dyDescent="0.25">
      <c r="A3347" t="s">
        <v>226</v>
      </c>
      <c r="B3347">
        <v>30458</v>
      </c>
      <c r="C3347">
        <v>60</v>
      </c>
    </row>
    <row r="3348" spans="1:3" x14ac:dyDescent="0.25">
      <c r="A3348" t="s">
        <v>226</v>
      </c>
      <c r="B3348">
        <v>31406</v>
      </c>
      <c r="C3348">
        <v>190</v>
      </c>
    </row>
    <row r="3349" spans="1:3" x14ac:dyDescent="0.25">
      <c r="A3349" t="s">
        <v>226</v>
      </c>
      <c r="B3349">
        <v>30012</v>
      </c>
      <c r="C3349">
        <v>173</v>
      </c>
    </row>
    <row r="3350" spans="1:3" x14ac:dyDescent="0.25">
      <c r="A3350" t="s">
        <v>226</v>
      </c>
      <c r="B3350">
        <v>30458</v>
      </c>
      <c r="C3350">
        <v>99</v>
      </c>
    </row>
    <row r="3351" spans="1:3" x14ac:dyDescent="0.25">
      <c r="A3351" t="s">
        <v>226</v>
      </c>
      <c r="B3351">
        <v>30540</v>
      </c>
      <c r="C3351">
        <v>100</v>
      </c>
    </row>
    <row r="3352" spans="1:3" x14ac:dyDescent="0.25">
      <c r="A3352" t="s">
        <v>226</v>
      </c>
      <c r="B3352">
        <v>30810</v>
      </c>
      <c r="C3352">
        <v>104</v>
      </c>
    </row>
    <row r="3353" spans="1:3" x14ac:dyDescent="0.25">
      <c r="A3353" t="s">
        <v>226</v>
      </c>
      <c r="B3353">
        <v>30286</v>
      </c>
      <c r="C3353">
        <v>73</v>
      </c>
    </row>
    <row r="3354" spans="1:3" x14ac:dyDescent="0.25">
      <c r="A3354" t="s">
        <v>226</v>
      </c>
      <c r="B3354">
        <v>30528</v>
      </c>
      <c r="C3354">
        <v>60</v>
      </c>
    </row>
    <row r="3355" spans="1:3" x14ac:dyDescent="0.25">
      <c r="A3355" t="s">
        <v>226</v>
      </c>
      <c r="B3355">
        <v>30120</v>
      </c>
      <c r="C3355">
        <v>118</v>
      </c>
    </row>
    <row r="3356" spans="1:3" x14ac:dyDescent="0.25">
      <c r="A3356" t="s">
        <v>226</v>
      </c>
      <c r="B3356">
        <v>30143</v>
      </c>
      <c r="C3356">
        <v>60</v>
      </c>
    </row>
    <row r="3357" spans="1:3" x14ac:dyDescent="0.25">
      <c r="A3357" t="s">
        <v>226</v>
      </c>
      <c r="B3357">
        <v>31015</v>
      </c>
      <c r="C3357">
        <v>100</v>
      </c>
    </row>
    <row r="3358" spans="1:3" x14ac:dyDescent="0.25">
      <c r="A3358" t="s">
        <v>226</v>
      </c>
      <c r="B3358">
        <v>30152</v>
      </c>
      <c r="C3358">
        <v>100</v>
      </c>
    </row>
    <row r="3359" spans="1:3" x14ac:dyDescent="0.25">
      <c r="A3359" t="s">
        <v>226</v>
      </c>
      <c r="B3359">
        <v>31714</v>
      </c>
      <c r="C3359">
        <v>76</v>
      </c>
    </row>
    <row r="3360" spans="1:3" x14ac:dyDescent="0.25">
      <c r="A3360" t="s">
        <v>226</v>
      </c>
      <c r="B3360">
        <v>30064</v>
      </c>
      <c r="C3360">
        <v>137</v>
      </c>
    </row>
    <row r="3361" spans="1:3" x14ac:dyDescent="0.25">
      <c r="A3361" t="s">
        <v>226</v>
      </c>
      <c r="B3361">
        <v>30106</v>
      </c>
      <c r="C3361">
        <v>124</v>
      </c>
    </row>
    <row r="3362" spans="1:3" x14ac:dyDescent="0.25">
      <c r="A3362" t="s">
        <v>226</v>
      </c>
      <c r="B3362">
        <v>31904</v>
      </c>
      <c r="C3362">
        <v>166</v>
      </c>
    </row>
    <row r="3363" spans="1:3" x14ac:dyDescent="0.25">
      <c r="A3363" t="s">
        <v>226</v>
      </c>
      <c r="B3363">
        <v>30087</v>
      </c>
      <c r="C3363">
        <v>60</v>
      </c>
    </row>
    <row r="3364" spans="1:3" x14ac:dyDescent="0.25">
      <c r="A3364" t="s">
        <v>226</v>
      </c>
      <c r="B3364">
        <v>30084</v>
      </c>
      <c r="C3364">
        <v>136</v>
      </c>
    </row>
    <row r="3365" spans="1:3" x14ac:dyDescent="0.25">
      <c r="A3365" t="s">
        <v>226</v>
      </c>
      <c r="B3365">
        <v>30635</v>
      </c>
      <c r="C3365">
        <v>67</v>
      </c>
    </row>
    <row r="3366" spans="1:3" x14ac:dyDescent="0.25">
      <c r="A3366" t="s">
        <v>226</v>
      </c>
      <c r="B3366">
        <v>30078</v>
      </c>
      <c r="C3366">
        <v>144</v>
      </c>
    </row>
    <row r="3367" spans="1:3" x14ac:dyDescent="0.25">
      <c r="A3367" t="s">
        <v>226</v>
      </c>
      <c r="B3367">
        <v>30630</v>
      </c>
      <c r="C3367">
        <v>61</v>
      </c>
    </row>
    <row r="3368" spans="1:3" x14ac:dyDescent="0.25">
      <c r="A3368" t="s">
        <v>226</v>
      </c>
      <c r="B3368">
        <v>30117</v>
      </c>
      <c r="C3368">
        <v>159</v>
      </c>
    </row>
    <row r="3369" spans="1:3" x14ac:dyDescent="0.25">
      <c r="A3369" t="s">
        <v>226</v>
      </c>
      <c r="B3369">
        <v>30309</v>
      </c>
      <c r="C3369">
        <v>179</v>
      </c>
    </row>
    <row r="3370" spans="1:3" x14ac:dyDescent="0.25">
      <c r="A3370" t="s">
        <v>226</v>
      </c>
      <c r="B3370">
        <v>30906</v>
      </c>
      <c r="C3370">
        <v>100</v>
      </c>
    </row>
    <row r="3371" spans="1:3" x14ac:dyDescent="0.25">
      <c r="A3371" t="s">
        <v>226</v>
      </c>
      <c r="B3371">
        <v>30471</v>
      </c>
      <c r="C3371">
        <v>110</v>
      </c>
    </row>
    <row r="3372" spans="1:3" x14ac:dyDescent="0.25">
      <c r="A3372" t="s">
        <v>226</v>
      </c>
      <c r="B3372">
        <v>31520</v>
      </c>
      <c r="C3372">
        <v>60</v>
      </c>
    </row>
    <row r="3373" spans="1:3" x14ac:dyDescent="0.25">
      <c r="A3373" t="s">
        <v>226</v>
      </c>
      <c r="B3373">
        <v>31023</v>
      </c>
      <c r="C3373">
        <v>100</v>
      </c>
    </row>
    <row r="3374" spans="1:3" x14ac:dyDescent="0.25">
      <c r="A3374" t="s">
        <v>226</v>
      </c>
      <c r="B3374">
        <v>30451</v>
      </c>
      <c r="C3374">
        <v>89</v>
      </c>
    </row>
    <row r="3375" spans="1:3" x14ac:dyDescent="0.25">
      <c r="A3375" t="s">
        <v>226</v>
      </c>
      <c r="B3375">
        <v>31061</v>
      </c>
      <c r="C3375">
        <v>100</v>
      </c>
    </row>
    <row r="3376" spans="1:3" x14ac:dyDescent="0.25">
      <c r="A3376" t="s">
        <v>226</v>
      </c>
      <c r="B3376">
        <v>30701</v>
      </c>
      <c r="C3376">
        <v>100</v>
      </c>
    </row>
    <row r="3377" spans="1:3" x14ac:dyDescent="0.25">
      <c r="A3377" t="s">
        <v>226</v>
      </c>
      <c r="B3377">
        <v>30120</v>
      </c>
      <c r="C3377">
        <v>74</v>
      </c>
    </row>
    <row r="3378" spans="1:3" x14ac:dyDescent="0.25">
      <c r="A3378" t="s">
        <v>226</v>
      </c>
      <c r="B3378">
        <v>31522</v>
      </c>
      <c r="C3378">
        <v>20</v>
      </c>
    </row>
    <row r="3379" spans="1:3" x14ac:dyDescent="0.25">
      <c r="A3379" t="s">
        <v>226</v>
      </c>
      <c r="B3379">
        <v>30040</v>
      </c>
      <c r="C3379">
        <v>150</v>
      </c>
    </row>
    <row r="3380" spans="1:3" x14ac:dyDescent="0.25">
      <c r="A3380" t="s">
        <v>226</v>
      </c>
      <c r="B3380">
        <v>30161</v>
      </c>
      <c r="C3380">
        <v>100</v>
      </c>
    </row>
    <row r="3381" spans="1:3" x14ac:dyDescent="0.25">
      <c r="A3381" t="s">
        <v>226</v>
      </c>
      <c r="B3381">
        <v>30642</v>
      </c>
      <c r="C3381">
        <v>50</v>
      </c>
    </row>
    <row r="3382" spans="1:3" x14ac:dyDescent="0.25">
      <c r="A3382" t="s">
        <v>226</v>
      </c>
      <c r="B3382">
        <v>30805</v>
      </c>
      <c r="C3382">
        <v>64</v>
      </c>
    </row>
    <row r="3383" spans="1:3" x14ac:dyDescent="0.25">
      <c r="A3383" t="s">
        <v>227</v>
      </c>
      <c r="B3383">
        <v>96913</v>
      </c>
      <c r="C3383">
        <v>42</v>
      </c>
    </row>
    <row r="3384" spans="1:3" x14ac:dyDescent="0.25">
      <c r="A3384" t="s">
        <v>228</v>
      </c>
      <c r="B3384">
        <v>96707</v>
      </c>
      <c r="C3384">
        <v>120</v>
      </c>
    </row>
    <row r="3385" spans="1:3" x14ac:dyDescent="0.25">
      <c r="A3385" t="s">
        <v>228</v>
      </c>
      <c r="B3385">
        <v>96756</v>
      </c>
      <c r="C3385">
        <v>84</v>
      </c>
    </row>
    <row r="3386" spans="1:3" x14ac:dyDescent="0.25">
      <c r="A3386" t="s">
        <v>228</v>
      </c>
      <c r="B3386">
        <v>96720</v>
      </c>
      <c r="C3386">
        <v>120</v>
      </c>
    </row>
    <row r="3387" spans="1:3" x14ac:dyDescent="0.25">
      <c r="A3387" t="s">
        <v>228</v>
      </c>
      <c r="B3387">
        <v>96817</v>
      </c>
      <c r="C3387">
        <v>158</v>
      </c>
    </row>
    <row r="3388" spans="1:3" x14ac:dyDescent="0.25">
      <c r="A3388" t="s">
        <v>228</v>
      </c>
      <c r="B3388">
        <v>96720</v>
      </c>
      <c r="C3388">
        <v>95</v>
      </c>
    </row>
    <row r="3389" spans="1:3" x14ac:dyDescent="0.25">
      <c r="A3389" t="s">
        <v>228</v>
      </c>
      <c r="B3389">
        <v>96727</v>
      </c>
      <c r="C3389">
        <v>66</v>
      </c>
    </row>
    <row r="3390" spans="1:3" x14ac:dyDescent="0.25">
      <c r="A3390" t="s">
        <v>228</v>
      </c>
      <c r="B3390">
        <v>96816</v>
      </c>
      <c r="C3390">
        <v>100</v>
      </c>
    </row>
    <row r="3391" spans="1:3" x14ac:dyDescent="0.25">
      <c r="A3391" t="s">
        <v>228</v>
      </c>
      <c r="B3391">
        <v>96766</v>
      </c>
      <c r="C3391">
        <v>110</v>
      </c>
    </row>
    <row r="3392" spans="1:3" x14ac:dyDescent="0.25">
      <c r="A3392" t="s">
        <v>228</v>
      </c>
      <c r="B3392">
        <v>96826</v>
      </c>
      <c r="C3392">
        <v>49</v>
      </c>
    </row>
    <row r="3393" spans="1:3" x14ac:dyDescent="0.25">
      <c r="A3393" t="s">
        <v>228</v>
      </c>
      <c r="B3393">
        <v>96821</v>
      </c>
      <c r="C3393">
        <v>40</v>
      </c>
    </row>
    <row r="3394" spans="1:3" x14ac:dyDescent="0.25">
      <c r="A3394" t="s">
        <v>228</v>
      </c>
      <c r="B3394">
        <v>96819</v>
      </c>
      <c r="C3394">
        <v>108</v>
      </c>
    </row>
    <row r="3395" spans="1:3" x14ac:dyDescent="0.25">
      <c r="A3395" t="s">
        <v>228</v>
      </c>
      <c r="B3395">
        <v>96793</v>
      </c>
      <c r="C3395">
        <v>90</v>
      </c>
    </row>
    <row r="3396" spans="1:3" x14ac:dyDescent="0.25">
      <c r="A3396" t="s">
        <v>228</v>
      </c>
      <c r="B3396">
        <v>96817</v>
      </c>
      <c r="C3396">
        <v>41</v>
      </c>
    </row>
    <row r="3397" spans="1:3" x14ac:dyDescent="0.25">
      <c r="A3397" t="s">
        <v>228</v>
      </c>
      <c r="B3397">
        <v>96817</v>
      </c>
      <c r="C3397">
        <v>92</v>
      </c>
    </row>
    <row r="3398" spans="1:3" x14ac:dyDescent="0.25">
      <c r="A3398" t="s">
        <v>228</v>
      </c>
      <c r="B3398">
        <v>96720</v>
      </c>
      <c r="C3398">
        <v>252</v>
      </c>
    </row>
    <row r="3399" spans="1:3" x14ac:dyDescent="0.25">
      <c r="A3399" t="s">
        <v>228</v>
      </c>
      <c r="B3399">
        <v>96822</v>
      </c>
      <c r="C3399">
        <v>91</v>
      </c>
    </row>
    <row r="3400" spans="1:3" x14ac:dyDescent="0.25">
      <c r="A3400" t="s">
        <v>228</v>
      </c>
      <c r="B3400">
        <v>96792</v>
      </c>
      <c r="C3400">
        <v>93</v>
      </c>
    </row>
    <row r="3401" spans="1:3" x14ac:dyDescent="0.25">
      <c r="A3401" t="s">
        <v>228</v>
      </c>
      <c r="B3401">
        <v>96755</v>
      </c>
      <c r="C3401">
        <v>22</v>
      </c>
    </row>
    <row r="3402" spans="1:3" x14ac:dyDescent="0.25">
      <c r="A3402" t="s">
        <v>228</v>
      </c>
      <c r="B3402">
        <v>96790</v>
      </c>
      <c r="C3402">
        <v>105</v>
      </c>
    </row>
    <row r="3403" spans="1:3" x14ac:dyDescent="0.25">
      <c r="A3403" t="s">
        <v>228</v>
      </c>
      <c r="B3403">
        <v>96796</v>
      </c>
      <c r="C3403">
        <v>20</v>
      </c>
    </row>
    <row r="3404" spans="1:3" x14ac:dyDescent="0.25">
      <c r="A3404" t="s">
        <v>228</v>
      </c>
      <c r="B3404">
        <v>96821</v>
      </c>
      <c r="C3404">
        <v>20</v>
      </c>
    </row>
    <row r="3405" spans="1:3" x14ac:dyDescent="0.25">
      <c r="A3405" t="s">
        <v>228</v>
      </c>
      <c r="B3405">
        <v>96786</v>
      </c>
      <c r="C3405">
        <v>107</v>
      </c>
    </row>
    <row r="3406" spans="1:3" x14ac:dyDescent="0.25">
      <c r="A3406" t="s">
        <v>228</v>
      </c>
      <c r="B3406">
        <v>96817</v>
      </c>
      <c r="C3406">
        <v>119</v>
      </c>
    </row>
    <row r="3407" spans="1:3" x14ac:dyDescent="0.25">
      <c r="A3407" t="s">
        <v>228</v>
      </c>
      <c r="B3407">
        <v>96822</v>
      </c>
      <c r="C3407">
        <v>288</v>
      </c>
    </row>
    <row r="3408" spans="1:3" x14ac:dyDescent="0.25">
      <c r="A3408" t="s">
        <v>228</v>
      </c>
      <c r="B3408">
        <v>96744</v>
      </c>
      <c r="C3408">
        <v>141</v>
      </c>
    </row>
    <row r="3409" spans="1:3" x14ac:dyDescent="0.25">
      <c r="A3409" t="s">
        <v>228</v>
      </c>
      <c r="B3409">
        <v>96826</v>
      </c>
      <c r="C3409">
        <v>82</v>
      </c>
    </row>
    <row r="3410" spans="1:3" x14ac:dyDescent="0.25">
      <c r="A3410" t="s">
        <v>228</v>
      </c>
      <c r="B3410">
        <v>96731</v>
      </c>
      <c r="C3410">
        <v>6</v>
      </c>
    </row>
    <row r="3411" spans="1:3" x14ac:dyDescent="0.25">
      <c r="A3411" t="s">
        <v>228</v>
      </c>
      <c r="B3411">
        <v>96826</v>
      </c>
      <c r="C3411">
        <v>32</v>
      </c>
    </row>
    <row r="3412" spans="1:3" x14ac:dyDescent="0.25">
      <c r="A3412" t="s">
        <v>228</v>
      </c>
      <c r="B3412">
        <v>96763</v>
      </c>
      <c r="C3412">
        <v>10</v>
      </c>
    </row>
    <row r="3413" spans="1:3" x14ac:dyDescent="0.25">
      <c r="A3413" t="s">
        <v>228</v>
      </c>
      <c r="B3413">
        <v>96720</v>
      </c>
      <c r="C3413">
        <v>35</v>
      </c>
    </row>
    <row r="3414" spans="1:3" x14ac:dyDescent="0.25">
      <c r="A3414" t="s">
        <v>228</v>
      </c>
      <c r="B3414">
        <v>96796</v>
      </c>
      <c r="C3414">
        <v>53</v>
      </c>
    </row>
    <row r="3415" spans="1:3" x14ac:dyDescent="0.25">
      <c r="A3415" t="s">
        <v>228</v>
      </c>
      <c r="B3415">
        <v>96740</v>
      </c>
      <c r="C3415">
        <v>94</v>
      </c>
    </row>
    <row r="3416" spans="1:3" x14ac:dyDescent="0.25">
      <c r="A3416" t="s">
        <v>228</v>
      </c>
      <c r="B3416">
        <v>96817</v>
      </c>
      <c r="C3416">
        <v>182</v>
      </c>
    </row>
    <row r="3417" spans="1:3" x14ac:dyDescent="0.25">
      <c r="A3417" t="s">
        <v>228</v>
      </c>
      <c r="B3417">
        <v>96720</v>
      </c>
      <c r="C3417">
        <v>100</v>
      </c>
    </row>
    <row r="3418" spans="1:3" x14ac:dyDescent="0.25">
      <c r="A3418" t="s">
        <v>228</v>
      </c>
      <c r="B3418">
        <v>96817</v>
      </c>
      <c r="C3418">
        <v>187</v>
      </c>
    </row>
    <row r="3419" spans="1:3" x14ac:dyDescent="0.25">
      <c r="A3419" t="s">
        <v>228</v>
      </c>
      <c r="B3419">
        <v>96782</v>
      </c>
      <c r="C3419">
        <v>122</v>
      </c>
    </row>
    <row r="3420" spans="1:3" x14ac:dyDescent="0.25">
      <c r="A3420" t="s">
        <v>228</v>
      </c>
      <c r="B3420">
        <v>96706</v>
      </c>
      <c r="C3420">
        <v>30</v>
      </c>
    </row>
    <row r="3421" spans="1:3" x14ac:dyDescent="0.25">
      <c r="A3421" t="s">
        <v>228</v>
      </c>
      <c r="B3421">
        <v>96744</v>
      </c>
      <c r="C3421">
        <v>44</v>
      </c>
    </row>
    <row r="3422" spans="1:3" x14ac:dyDescent="0.25">
      <c r="A3422" t="s">
        <v>228</v>
      </c>
      <c r="B3422">
        <v>96816</v>
      </c>
      <c r="C3422">
        <v>109</v>
      </c>
    </row>
    <row r="3423" spans="1:3" x14ac:dyDescent="0.25">
      <c r="A3423" t="s">
        <v>228</v>
      </c>
      <c r="B3423">
        <v>96732</v>
      </c>
      <c r="C3423">
        <v>254</v>
      </c>
    </row>
    <row r="3424" spans="1:3" x14ac:dyDescent="0.25">
      <c r="A3424" t="s">
        <v>228</v>
      </c>
      <c r="B3424">
        <v>96817</v>
      </c>
      <c r="C3424">
        <v>75</v>
      </c>
    </row>
    <row r="3425" spans="1:3" x14ac:dyDescent="0.25">
      <c r="A3425" t="s">
        <v>228</v>
      </c>
      <c r="B3425">
        <v>96744</v>
      </c>
      <c r="C3425">
        <v>104</v>
      </c>
    </row>
    <row r="3426" spans="1:3" x14ac:dyDescent="0.25">
      <c r="A3426" t="s">
        <v>228</v>
      </c>
      <c r="B3426">
        <v>96816</v>
      </c>
      <c r="C3426">
        <v>113</v>
      </c>
    </row>
    <row r="3427" spans="1:3" x14ac:dyDescent="0.25">
      <c r="A3427" t="s">
        <v>228</v>
      </c>
      <c r="B3427">
        <v>96746</v>
      </c>
      <c r="C3427">
        <v>66</v>
      </c>
    </row>
    <row r="3428" spans="1:3" x14ac:dyDescent="0.25">
      <c r="A3428" t="s">
        <v>229</v>
      </c>
      <c r="B3428">
        <v>52001</v>
      </c>
      <c r="C3428">
        <v>29</v>
      </c>
    </row>
    <row r="3429" spans="1:3" x14ac:dyDescent="0.25">
      <c r="A3429" t="s">
        <v>229</v>
      </c>
      <c r="B3429">
        <v>52101</v>
      </c>
      <c r="C3429">
        <v>56</v>
      </c>
    </row>
    <row r="3430" spans="1:3" x14ac:dyDescent="0.25">
      <c r="A3430" t="s">
        <v>229</v>
      </c>
      <c r="B3430">
        <v>52501</v>
      </c>
      <c r="C3430">
        <v>60</v>
      </c>
    </row>
    <row r="3431" spans="1:3" x14ac:dyDescent="0.25">
      <c r="A3431" t="s">
        <v>229</v>
      </c>
      <c r="B3431">
        <v>52361</v>
      </c>
      <c r="C3431">
        <v>59</v>
      </c>
    </row>
    <row r="3432" spans="1:3" x14ac:dyDescent="0.25">
      <c r="A3432" t="s">
        <v>229</v>
      </c>
      <c r="B3432">
        <v>51503</v>
      </c>
      <c r="C3432">
        <v>121</v>
      </c>
    </row>
    <row r="3433" spans="1:3" x14ac:dyDescent="0.25">
      <c r="A3433" t="s">
        <v>229</v>
      </c>
      <c r="B3433">
        <v>52591</v>
      </c>
      <c r="C3433">
        <v>41</v>
      </c>
    </row>
    <row r="3434" spans="1:3" x14ac:dyDescent="0.25">
      <c r="A3434" t="s">
        <v>229</v>
      </c>
      <c r="B3434">
        <v>50401</v>
      </c>
      <c r="C3434">
        <v>88</v>
      </c>
    </row>
    <row r="3435" spans="1:3" x14ac:dyDescent="0.25">
      <c r="A3435" t="s">
        <v>229</v>
      </c>
      <c r="B3435">
        <v>50475</v>
      </c>
      <c r="C3435">
        <v>45</v>
      </c>
    </row>
    <row r="3436" spans="1:3" x14ac:dyDescent="0.25">
      <c r="A3436" t="s">
        <v>229</v>
      </c>
      <c r="B3436">
        <v>51351</v>
      </c>
      <c r="C3436">
        <v>50</v>
      </c>
    </row>
    <row r="3437" spans="1:3" x14ac:dyDescent="0.25">
      <c r="A3437" t="s">
        <v>229</v>
      </c>
      <c r="B3437">
        <v>52804</v>
      </c>
      <c r="C3437">
        <v>190</v>
      </c>
    </row>
    <row r="3438" spans="1:3" x14ac:dyDescent="0.25">
      <c r="A3438" t="s">
        <v>229</v>
      </c>
      <c r="B3438">
        <v>51546</v>
      </c>
      <c r="C3438">
        <v>46</v>
      </c>
    </row>
    <row r="3439" spans="1:3" x14ac:dyDescent="0.25">
      <c r="A3439" t="s">
        <v>229</v>
      </c>
      <c r="B3439">
        <v>52157</v>
      </c>
      <c r="C3439">
        <v>50</v>
      </c>
    </row>
    <row r="3440" spans="1:3" x14ac:dyDescent="0.25">
      <c r="A3440" t="s">
        <v>229</v>
      </c>
      <c r="B3440">
        <v>51301</v>
      </c>
      <c r="C3440">
        <v>110</v>
      </c>
    </row>
    <row r="3441" spans="1:3" x14ac:dyDescent="0.25">
      <c r="A3441" t="s">
        <v>229</v>
      </c>
      <c r="B3441">
        <v>50021</v>
      </c>
      <c r="C3441">
        <v>60</v>
      </c>
    </row>
    <row r="3442" spans="1:3" x14ac:dyDescent="0.25">
      <c r="A3442" t="s">
        <v>229</v>
      </c>
      <c r="B3442">
        <v>52627</v>
      </c>
      <c r="C3442">
        <v>90</v>
      </c>
    </row>
    <row r="3443" spans="1:3" x14ac:dyDescent="0.25">
      <c r="A3443" t="s">
        <v>229</v>
      </c>
      <c r="B3443">
        <v>50036</v>
      </c>
      <c r="C3443">
        <v>76</v>
      </c>
    </row>
    <row r="3444" spans="1:3" x14ac:dyDescent="0.25">
      <c r="A3444" t="s">
        <v>229</v>
      </c>
      <c r="B3444">
        <v>52203</v>
      </c>
      <c r="C3444">
        <v>60</v>
      </c>
    </row>
    <row r="3445" spans="1:3" x14ac:dyDescent="0.25">
      <c r="A3445" t="s">
        <v>229</v>
      </c>
      <c r="B3445">
        <v>52161</v>
      </c>
      <c r="C3445">
        <v>46</v>
      </c>
    </row>
    <row r="3446" spans="1:3" x14ac:dyDescent="0.25">
      <c r="A3446" t="s">
        <v>229</v>
      </c>
      <c r="B3446">
        <v>51023</v>
      </c>
      <c r="C3446">
        <v>64</v>
      </c>
    </row>
    <row r="3447" spans="1:3" x14ac:dyDescent="0.25">
      <c r="A3447" t="s">
        <v>229</v>
      </c>
      <c r="B3447">
        <v>52216</v>
      </c>
      <c r="C3447">
        <v>46</v>
      </c>
    </row>
    <row r="3448" spans="1:3" x14ac:dyDescent="0.25">
      <c r="A3448" t="s">
        <v>229</v>
      </c>
      <c r="B3448">
        <v>50265</v>
      </c>
      <c r="C3448">
        <v>120</v>
      </c>
    </row>
    <row r="3449" spans="1:3" x14ac:dyDescent="0.25">
      <c r="A3449" t="s">
        <v>229</v>
      </c>
      <c r="B3449">
        <v>52172</v>
      </c>
      <c r="C3449">
        <v>50</v>
      </c>
    </row>
    <row r="3450" spans="1:3" x14ac:dyDescent="0.25">
      <c r="A3450" t="s">
        <v>229</v>
      </c>
      <c r="B3450">
        <v>52803</v>
      </c>
      <c r="C3450">
        <v>90</v>
      </c>
    </row>
    <row r="3451" spans="1:3" x14ac:dyDescent="0.25">
      <c r="A3451" t="s">
        <v>229</v>
      </c>
      <c r="B3451">
        <v>50022</v>
      </c>
      <c r="C3451">
        <v>61</v>
      </c>
    </row>
    <row r="3452" spans="1:3" x14ac:dyDescent="0.25">
      <c r="A3452" t="s">
        <v>229</v>
      </c>
      <c r="B3452">
        <v>50220</v>
      </c>
      <c r="C3452">
        <v>46</v>
      </c>
    </row>
    <row r="3453" spans="1:3" x14ac:dyDescent="0.25">
      <c r="A3453" t="s">
        <v>229</v>
      </c>
      <c r="B3453">
        <v>50312</v>
      </c>
      <c r="C3453">
        <v>80</v>
      </c>
    </row>
    <row r="3454" spans="1:3" x14ac:dyDescent="0.25">
      <c r="A3454" t="s">
        <v>229</v>
      </c>
      <c r="B3454">
        <v>50533</v>
      </c>
      <c r="C3454">
        <v>46</v>
      </c>
    </row>
    <row r="3455" spans="1:3" x14ac:dyDescent="0.25">
      <c r="A3455" t="s">
        <v>229</v>
      </c>
      <c r="B3455">
        <v>50616</v>
      </c>
      <c r="C3455">
        <v>53</v>
      </c>
    </row>
    <row r="3456" spans="1:3" x14ac:dyDescent="0.25">
      <c r="A3456" t="s">
        <v>229</v>
      </c>
      <c r="B3456">
        <v>50316</v>
      </c>
      <c r="C3456">
        <v>120</v>
      </c>
    </row>
    <row r="3457" spans="1:3" x14ac:dyDescent="0.25">
      <c r="A3457" t="s">
        <v>229</v>
      </c>
      <c r="B3457">
        <v>52314</v>
      </c>
      <c r="C3457">
        <v>55</v>
      </c>
    </row>
    <row r="3458" spans="1:3" x14ac:dyDescent="0.25">
      <c r="A3458" t="s">
        <v>229</v>
      </c>
      <c r="B3458">
        <v>52208</v>
      </c>
      <c r="C3458">
        <v>66</v>
      </c>
    </row>
    <row r="3459" spans="1:3" x14ac:dyDescent="0.25">
      <c r="A3459" t="s">
        <v>229</v>
      </c>
      <c r="B3459">
        <v>51106</v>
      </c>
      <c r="C3459">
        <v>69</v>
      </c>
    </row>
    <row r="3460" spans="1:3" x14ac:dyDescent="0.25">
      <c r="A3460" t="s">
        <v>229</v>
      </c>
      <c r="B3460">
        <v>52302</v>
      </c>
      <c r="C3460">
        <v>40</v>
      </c>
    </row>
    <row r="3461" spans="1:3" x14ac:dyDescent="0.25">
      <c r="A3461" t="s">
        <v>229</v>
      </c>
      <c r="B3461">
        <v>52353</v>
      </c>
      <c r="C3461">
        <v>54</v>
      </c>
    </row>
    <row r="3462" spans="1:3" x14ac:dyDescent="0.25">
      <c r="A3462" t="s">
        <v>229</v>
      </c>
      <c r="B3462">
        <v>52253</v>
      </c>
      <c r="C3462">
        <v>64</v>
      </c>
    </row>
    <row r="3463" spans="1:3" x14ac:dyDescent="0.25">
      <c r="A3463" t="s">
        <v>229</v>
      </c>
      <c r="B3463">
        <v>50273</v>
      </c>
      <c r="C3463">
        <v>70</v>
      </c>
    </row>
    <row r="3464" spans="1:3" x14ac:dyDescent="0.25">
      <c r="A3464" t="s">
        <v>229</v>
      </c>
      <c r="B3464">
        <v>51555</v>
      </c>
      <c r="C3464">
        <v>112</v>
      </c>
    </row>
    <row r="3465" spans="1:3" x14ac:dyDescent="0.25">
      <c r="A3465" t="s">
        <v>229</v>
      </c>
      <c r="B3465">
        <v>51601</v>
      </c>
      <c r="C3465">
        <v>50</v>
      </c>
    </row>
    <row r="3466" spans="1:3" x14ac:dyDescent="0.25">
      <c r="A3466" t="s">
        <v>229</v>
      </c>
      <c r="B3466">
        <v>50158</v>
      </c>
      <c r="C3466">
        <v>702</v>
      </c>
    </row>
    <row r="3467" spans="1:3" x14ac:dyDescent="0.25">
      <c r="A3467" t="s">
        <v>229</v>
      </c>
      <c r="B3467">
        <v>51025</v>
      </c>
      <c r="C3467">
        <v>60</v>
      </c>
    </row>
    <row r="3468" spans="1:3" x14ac:dyDescent="0.25">
      <c r="A3468" t="s">
        <v>229</v>
      </c>
      <c r="B3468">
        <v>51054</v>
      </c>
      <c r="C3468">
        <v>60</v>
      </c>
    </row>
    <row r="3469" spans="1:3" x14ac:dyDescent="0.25">
      <c r="A3469" t="s">
        <v>229</v>
      </c>
      <c r="B3469">
        <v>50401</v>
      </c>
      <c r="C3469">
        <v>87</v>
      </c>
    </row>
    <row r="3470" spans="1:3" x14ac:dyDescent="0.25">
      <c r="A3470" t="s">
        <v>229</v>
      </c>
      <c r="B3470">
        <v>50501</v>
      </c>
      <c r="C3470">
        <v>107</v>
      </c>
    </row>
    <row r="3471" spans="1:3" x14ac:dyDescent="0.25">
      <c r="A3471" t="s">
        <v>229</v>
      </c>
      <c r="B3471">
        <v>51347</v>
      </c>
      <c r="C3471">
        <v>46</v>
      </c>
    </row>
    <row r="3472" spans="1:3" x14ac:dyDescent="0.25">
      <c r="A3472" t="s">
        <v>229</v>
      </c>
      <c r="B3472">
        <v>51063</v>
      </c>
      <c r="C3472">
        <v>90</v>
      </c>
    </row>
    <row r="3473" spans="1:3" x14ac:dyDescent="0.25">
      <c r="A3473" t="s">
        <v>229</v>
      </c>
      <c r="B3473">
        <v>50461</v>
      </c>
      <c r="C3473">
        <v>46</v>
      </c>
    </row>
    <row r="3474" spans="1:3" x14ac:dyDescent="0.25">
      <c r="A3474" t="s">
        <v>229</v>
      </c>
      <c r="B3474">
        <v>52211</v>
      </c>
      <c r="C3474">
        <v>60</v>
      </c>
    </row>
    <row r="3475" spans="1:3" x14ac:dyDescent="0.25">
      <c r="A3475" t="s">
        <v>229</v>
      </c>
      <c r="B3475">
        <v>50322</v>
      </c>
      <c r="C3475">
        <v>114</v>
      </c>
    </row>
    <row r="3476" spans="1:3" x14ac:dyDescent="0.25">
      <c r="A3476" t="s">
        <v>229</v>
      </c>
      <c r="B3476">
        <v>52641</v>
      </c>
      <c r="C3476">
        <v>49</v>
      </c>
    </row>
    <row r="3477" spans="1:3" x14ac:dyDescent="0.25">
      <c r="A3477" t="s">
        <v>229</v>
      </c>
      <c r="B3477">
        <v>52632</v>
      </c>
      <c r="C3477">
        <v>57</v>
      </c>
    </row>
    <row r="3478" spans="1:3" x14ac:dyDescent="0.25">
      <c r="A3478" t="s">
        <v>229</v>
      </c>
      <c r="B3478">
        <v>52162</v>
      </c>
      <c r="C3478">
        <v>55</v>
      </c>
    </row>
    <row r="3479" spans="1:3" x14ac:dyDescent="0.25">
      <c r="A3479" t="s">
        <v>229</v>
      </c>
      <c r="B3479">
        <v>52761</v>
      </c>
      <c r="C3479">
        <v>100</v>
      </c>
    </row>
    <row r="3480" spans="1:3" x14ac:dyDescent="0.25">
      <c r="A3480" t="s">
        <v>229</v>
      </c>
      <c r="B3480">
        <v>50469</v>
      </c>
      <c r="C3480">
        <v>46</v>
      </c>
    </row>
    <row r="3481" spans="1:3" x14ac:dyDescent="0.25">
      <c r="A3481" t="s">
        <v>229</v>
      </c>
      <c r="B3481">
        <v>50595</v>
      </c>
      <c r="C3481">
        <v>70</v>
      </c>
    </row>
    <row r="3482" spans="1:3" x14ac:dyDescent="0.25">
      <c r="A3482" t="s">
        <v>229</v>
      </c>
      <c r="B3482">
        <v>51031</v>
      </c>
      <c r="C3482">
        <v>65</v>
      </c>
    </row>
    <row r="3483" spans="1:3" x14ac:dyDescent="0.25">
      <c r="A3483" t="s">
        <v>229</v>
      </c>
      <c r="B3483">
        <v>50023</v>
      </c>
      <c r="C3483">
        <v>70</v>
      </c>
    </row>
    <row r="3484" spans="1:3" x14ac:dyDescent="0.25">
      <c r="A3484" t="s">
        <v>229</v>
      </c>
      <c r="B3484">
        <v>52806</v>
      </c>
      <c r="C3484">
        <v>137</v>
      </c>
    </row>
    <row r="3485" spans="1:3" x14ac:dyDescent="0.25">
      <c r="A3485" t="s">
        <v>229</v>
      </c>
      <c r="B3485">
        <v>50619</v>
      </c>
      <c r="C3485">
        <v>42</v>
      </c>
    </row>
    <row r="3486" spans="1:3" x14ac:dyDescent="0.25">
      <c r="A3486" t="s">
        <v>229</v>
      </c>
      <c r="B3486">
        <v>51537</v>
      </c>
      <c r="C3486">
        <v>71</v>
      </c>
    </row>
    <row r="3487" spans="1:3" x14ac:dyDescent="0.25">
      <c r="A3487" t="s">
        <v>229</v>
      </c>
      <c r="B3487">
        <v>52057</v>
      </c>
      <c r="C3487">
        <v>133</v>
      </c>
    </row>
    <row r="3488" spans="1:3" x14ac:dyDescent="0.25">
      <c r="A3488" t="s">
        <v>229</v>
      </c>
      <c r="B3488">
        <v>50310</v>
      </c>
      <c r="C3488">
        <v>59</v>
      </c>
    </row>
    <row r="3489" spans="1:3" x14ac:dyDescent="0.25">
      <c r="A3489" t="s">
        <v>229</v>
      </c>
      <c r="B3489">
        <v>50249</v>
      </c>
      <c r="C3489">
        <v>53</v>
      </c>
    </row>
    <row r="3490" spans="1:3" x14ac:dyDescent="0.25">
      <c r="A3490" t="s">
        <v>229</v>
      </c>
      <c r="B3490">
        <v>51360</v>
      </c>
      <c r="C3490">
        <v>98</v>
      </c>
    </row>
    <row r="3491" spans="1:3" x14ac:dyDescent="0.25">
      <c r="A3491" t="s">
        <v>229</v>
      </c>
      <c r="B3491">
        <v>50514</v>
      </c>
      <c r="C3491">
        <v>50</v>
      </c>
    </row>
    <row r="3492" spans="1:3" x14ac:dyDescent="0.25">
      <c r="A3492" t="s">
        <v>229</v>
      </c>
      <c r="B3492">
        <v>50327</v>
      </c>
      <c r="C3492">
        <v>90</v>
      </c>
    </row>
    <row r="3493" spans="1:3" x14ac:dyDescent="0.25">
      <c r="A3493" t="s">
        <v>229</v>
      </c>
      <c r="B3493">
        <v>50441</v>
      </c>
      <c r="C3493">
        <v>52</v>
      </c>
    </row>
    <row r="3494" spans="1:3" x14ac:dyDescent="0.25">
      <c r="A3494" t="s">
        <v>229</v>
      </c>
      <c r="B3494">
        <v>50047</v>
      </c>
      <c r="C3494">
        <v>101</v>
      </c>
    </row>
    <row r="3495" spans="1:3" x14ac:dyDescent="0.25">
      <c r="A3495" t="s">
        <v>229</v>
      </c>
      <c r="B3495">
        <v>50401</v>
      </c>
      <c r="C3495">
        <v>22</v>
      </c>
    </row>
    <row r="3496" spans="1:3" x14ac:dyDescent="0.25">
      <c r="A3496" t="s">
        <v>229</v>
      </c>
      <c r="B3496">
        <v>51104</v>
      </c>
      <c r="C3496">
        <v>85</v>
      </c>
    </row>
    <row r="3497" spans="1:3" x14ac:dyDescent="0.25">
      <c r="A3497" t="s">
        <v>229</v>
      </c>
      <c r="B3497">
        <v>50548</v>
      </c>
      <c r="C3497">
        <v>90</v>
      </c>
    </row>
    <row r="3498" spans="1:3" x14ac:dyDescent="0.25">
      <c r="A3498" t="s">
        <v>229</v>
      </c>
      <c r="B3498">
        <v>50588</v>
      </c>
      <c r="C3498">
        <v>93</v>
      </c>
    </row>
    <row r="3499" spans="1:3" x14ac:dyDescent="0.25">
      <c r="A3499" t="s">
        <v>229</v>
      </c>
      <c r="B3499">
        <v>52655</v>
      </c>
      <c r="C3499">
        <v>160</v>
      </c>
    </row>
    <row r="3500" spans="1:3" x14ac:dyDescent="0.25">
      <c r="A3500" t="s">
        <v>229</v>
      </c>
      <c r="B3500">
        <v>50801</v>
      </c>
      <c r="C3500">
        <v>40</v>
      </c>
    </row>
    <row r="3501" spans="1:3" x14ac:dyDescent="0.25">
      <c r="A3501" t="s">
        <v>229</v>
      </c>
      <c r="B3501">
        <v>50312</v>
      </c>
      <c r="C3501">
        <v>51</v>
      </c>
    </row>
    <row r="3502" spans="1:3" x14ac:dyDescent="0.25">
      <c r="A3502" t="s">
        <v>229</v>
      </c>
      <c r="B3502">
        <v>50627</v>
      </c>
      <c r="C3502">
        <v>72</v>
      </c>
    </row>
    <row r="3503" spans="1:3" x14ac:dyDescent="0.25">
      <c r="A3503" t="s">
        <v>229</v>
      </c>
      <c r="B3503">
        <v>52537</v>
      </c>
      <c r="C3503">
        <v>32</v>
      </c>
    </row>
    <row r="3504" spans="1:3" x14ac:dyDescent="0.25">
      <c r="A3504" t="s">
        <v>229</v>
      </c>
      <c r="B3504">
        <v>50023</v>
      </c>
      <c r="C3504">
        <v>94</v>
      </c>
    </row>
    <row r="3505" spans="1:3" x14ac:dyDescent="0.25">
      <c r="A3505" t="s">
        <v>229</v>
      </c>
      <c r="B3505">
        <v>52772</v>
      </c>
      <c r="C3505">
        <v>60</v>
      </c>
    </row>
    <row r="3506" spans="1:3" x14ac:dyDescent="0.25">
      <c r="A3506" t="s">
        <v>229</v>
      </c>
      <c r="B3506">
        <v>51346</v>
      </c>
      <c r="C3506">
        <v>68</v>
      </c>
    </row>
    <row r="3507" spans="1:3" x14ac:dyDescent="0.25">
      <c r="A3507" t="s">
        <v>229</v>
      </c>
      <c r="B3507">
        <v>52356</v>
      </c>
      <c r="C3507">
        <v>62</v>
      </c>
    </row>
    <row r="3508" spans="1:3" x14ac:dyDescent="0.25">
      <c r="A3508" t="s">
        <v>229</v>
      </c>
      <c r="B3508">
        <v>52806</v>
      </c>
      <c r="C3508">
        <v>98</v>
      </c>
    </row>
    <row r="3509" spans="1:3" x14ac:dyDescent="0.25">
      <c r="A3509" t="s">
        <v>229</v>
      </c>
      <c r="B3509">
        <v>50213</v>
      </c>
      <c r="C3509">
        <v>90</v>
      </c>
    </row>
    <row r="3510" spans="1:3" x14ac:dyDescent="0.25">
      <c r="A3510" t="s">
        <v>229</v>
      </c>
      <c r="B3510">
        <v>52778</v>
      </c>
      <c r="C3510">
        <v>34</v>
      </c>
    </row>
    <row r="3511" spans="1:3" x14ac:dyDescent="0.25">
      <c r="A3511" t="s">
        <v>229</v>
      </c>
      <c r="B3511">
        <v>52246</v>
      </c>
      <c r="C3511">
        <v>62</v>
      </c>
    </row>
    <row r="3512" spans="1:3" x14ac:dyDescent="0.25">
      <c r="A3512" t="s">
        <v>229</v>
      </c>
      <c r="B3512">
        <v>50138</v>
      </c>
      <c r="C3512">
        <v>78</v>
      </c>
    </row>
    <row r="3513" spans="1:3" x14ac:dyDescent="0.25">
      <c r="A3513" t="s">
        <v>229</v>
      </c>
      <c r="B3513">
        <v>52632</v>
      </c>
      <c r="C3513">
        <v>83</v>
      </c>
    </row>
    <row r="3514" spans="1:3" x14ac:dyDescent="0.25">
      <c r="A3514" t="s">
        <v>229</v>
      </c>
      <c r="B3514">
        <v>50627</v>
      </c>
      <c r="C3514">
        <v>40</v>
      </c>
    </row>
    <row r="3515" spans="1:3" x14ac:dyDescent="0.25">
      <c r="A3515" t="s">
        <v>229</v>
      </c>
      <c r="B3515">
        <v>50020</v>
      </c>
      <c r="C3515">
        <v>46</v>
      </c>
    </row>
    <row r="3516" spans="1:3" x14ac:dyDescent="0.25">
      <c r="A3516" t="s">
        <v>229</v>
      </c>
      <c r="B3516">
        <v>50510</v>
      </c>
      <c r="C3516">
        <v>41</v>
      </c>
    </row>
    <row r="3517" spans="1:3" x14ac:dyDescent="0.25">
      <c r="A3517" t="s">
        <v>229</v>
      </c>
      <c r="B3517">
        <v>51058</v>
      </c>
      <c r="C3517">
        <v>35</v>
      </c>
    </row>
    <row r="3518" spans="1:3" x14ac:dyDescent="0.25">
      <c r="A3518" t="s">
        <v>229</v>
      </c>
      <c r="B3518">
        <v>51012</v>
      </c>
      <c r="C3518">
        <v>62</v>
      </c>
    </row>
    <row r="3519" spans="1:3" x14ac:dyDescent="0.25">
      <c r="A3519" t="s">
        <v>229</v>
      </c>
      <c r="B3519">
        <v>50447</v>
      </c>
      <c r="C3519">
        <v>38</v>
      </c>
    </row>
    <row r="3520" spans="1:3" x14ac:dyDescent="0.25">
      <c r="A3520" t="s">
        <v>229</v>
      </c>
      <c r="B3520">
        <v>51531</v>
      </c>
      <c r="C3520">
        <v>74</v>
      </c>
    </row>
    <row r="3521" spans="1:3" x14ac:dyDescent="0.25">
      <c r="A3521" t="s">
        <v>229</v>
      </c>
      <c r="B3521">
        <v>50438</v>
      </c>
      <c r="C3521">
        <v>66</v>
      </c>
    </row>
    <row r="3522" spans="1:3" x14ac:dyDescent="0.25">
      <c r="A3522" t="s">
        <v>229</v>
      </c>
      <c r="B3522">
        <v>50662</v>
      </c>
      <c r="C3522">
        <v>61</v>
      </c>
    </row>
    <row r="3523" spans="1:3" x14ac:dyDescent="0.25">
      <c r="A3523" t="s">
        <v>229</v>
      </c>
      <c r="B3523">
        <v>52591</v>
      </c>
      <c r="C3523">
        <v>72</v>
      </c>
    </row>
    <row r="3524" spans="1:3" x14ac:dyDescent="0.25">
      <c r="A3524" t="s">
        <v>229</v>
      </c>
      <c r="B3524">
        <v>50568</v>
      </c>
      <c r="C3524">
        <v>45</v>
      </c>
    </row>
    <row r="3525" spans="1:3" x14ac:dyDescent="0.25">
      <c r="A3525" t="s">
        <v>229</v>
      </c>
      <c r="B3525">
        <v>52767</v>
      </c>
      <c r="C3525">
        <v>50</v>
      </c>
    </row>
    <row r="3526" spans="1:3" x14ac:dyDescent="0.25">
      <c r="A3526" t="s">
        <v>229</v>
      </c>
      <c r="B3526">
        <v>50208</v>
      </c>
      <c r="C3526">
        <v>66</v>
      </c>
    </row>
    <row r="3527" spans="1:3" x14ac:dyDescent="0.25">
      <c r="A3527" t="s">
        <v>229</v>
      </c>
      <c r="B3527">
        <v>50009</v>
      </c>
      <c r="C3527">
        <v>106</v>
      </c>
    </row>
    <row r="3528" spans="1:3" x14ac:dyDescent="0.25">
      <c r="A3528" t="s">
        <v>229</v>
      </c>
      <c r="B3528">
        <v>52755</v>
      </c>
      <c r="C3528">
        <v>44</v>
      </c>
    </row>
    <row r="3529" spans="1:3" x14ac:dyDescent="0.25">
      <c r="A3529" t="s">
        <v>229</v>
      </c>
      <c r="B3529">
        <v>52601</v>
      </c>
      <c r="C3529">
        <v>54</v>
      </c>
    </row>
    <row r="3530" spans="1:3" x14ac:dyDescent="0.25">
      <c r="A3530" t="s">
        <v>229</v>
      </c>
      <c r="B3530">
        <v>50472</v>
      </c>
      <c r="C3530">
        <v>42</v>
      </c>
    </row>
    <row r="3531" spans="1:3" x14ac:dyDescent="0.25">
      <c r="A3531" t="s">
        <v>229</v>
      </c>
      <c r="B3531">
        <v>52060</v>
      </c>
      <c r="C3531">
        <v>75</v>
      </c>
    </row>
    <row r="3532" spans="1:3" x14ac:dyDescent="0.25">
      <c r="A3532" t="s">
        <v>229</v>
      </c>
      <c r="B3532">
        <v>50536</v>
      </c>
      <c r="C3532">
        <v>22</v>
      </c>
    </row>
    <row r="3533" spans="1:3" x14ac:dyDescent="0.25">
      <c r="A3533" t="s">
        <v>229</v>
      </c>
      <c r="B3533">
        <v>52353</v>
      </c>
      <c r="C3533">
        <v>90</v>
      </c>
    </row>
    <row r="3534" spans="1:3" x14ac:dyDescent="0.25">
      <c r="A3534" t="s">
        <v>229</v>
      </c>
      <c r="B3534">
        <v>50022</v>
      </c>
      <c r="C3534">
        <v>90</v>
      </c>
    </row>
    <row r="3535" spans="1:3" x14ac:dyDescent="0.25">
      <c r="A3535" t="s">
        <v>229</v>
      </c>
      <c r="B3535">
        <v>52501</v>
      </c>
      <c r="C3535">
        <v>60</v>
      </c>
    </row>
    <row r="3536" spans="1:3" x14ac:dyDescent="0.25">
      <c r="A3536" t="s">
        <v>229</v>
      </c>
      <c r="B3536">
        <v>52136</v>
      </c>
      <c r="C3536">
        <v>46</v>
      </c>
    </row>
    <row r="3537" spans="1:3" x14ac:dyDescent="0.25">
      <c r="A3537" t="s">
        <v>229</v>
      </c>
      <c r="B3537">
        <v>50613</v>
      </c>
      <c r="C3537">
        <v>92</v>
      </c>
    </row>
    <row r="3538" spans="1:3" x14ac:dyDescent="0.25">
      <c r="A3538" t="s">
        <v>229</v>
      </c>
      <c r="B3538">
        <v>51106</v>
      </c>
      <c r="C3538">
        <v>74</v>
      </c>
    </row>
    <row r="3539" spans="1:3" x14ac:dyDescent="0.25">
      <c r="A3539" t="s">
        <v>229</v>
      </c>
      <c r="B3539">
        <v>52639</v>
      </c>
      <c r="C3539">
        <v>46</v>
      </c>
    </row>
    <row r="3540" spans="1:3" x14ac:dyDescent="0.25">
      <c r="A3540" t="s">
        <v>229</v>
      </c>
      <c r="B3540">
        <v>50530</v>
      </c>
      <c r="C3540">
        <v>46</v>
      </c>
    </row>
    <row r="3541" spans="1:3" x14ac:dyDescent="0.25">
      <c r="A3541" t="s">
        <v>229</v>
      </c>
      <c r="B3541">
        <v>50003</v>
      </c>
      <c r="C3541">
        <v>50</v>
      </c>
    </row>
    <row r="3542" spans="1:3" x14ac:dyDescent="0.25">
      <c r="A3542" t="s">
        <v>229</v>
      </c>
      <c r="B3542">
        <v>50220</v>
      </c>
      <c r="C3542">
        <v>70</v>
      </c>
    </row>
    <row r="3543" spans="1:3" x14ac:dyDescent="0.25">
      <c r="A3543" t="s">
        <v>229</v>
      </c>
      <c r="B3543">
        <v>50208</v>
      </c>
      <c r="C3543">
        <v>54</v>
      </c>
    </row>
    <row r="3544" spans="1:3" x14ac:dyDescent="0.25">
      <c r="A3544" t="s">
        <v>229</v>
      </c>
      <c r="B3544">
        <v>52761</v>
      </c>
      <c r="C3544">
        <v>150</v>
      </c>
    </row>
    <row r="3545" spans="1:3" x14ac:dyDescent="0.25">
      <c r="A3545" t="s">
        <v>229</v>
      </c>
      <c r="B3545">
        <v>50014</v>
      </c>
      <c r="C3545">
        <v>56</v>
      </c>
    </row>
    <row r="3546" spans="1:3" x14ac:dyDescent="0.25">
      <c r="A3546" t="s">
        <v>229</v>
      </c>
      <c r="B3546">
        <v>52172</v>
      </c>
      <c r="C3546">
        <v>76</v>
      </c>
    </row>
    <row r="3547" spans="1:3" x14ac:dyDescent="0.25">
      <c r="A3547" t="s">
        <v>229</v>
      </c>
      <c r="B3547">
        <v>52001</v>
      </c>
      <c r="C3547">
        <v>77</v>
      </c>
    </row>
    <row r="3548" spans="1:3" x14ac:dyDescent="0.25">
      <c r="A3548" t="s">
        <v>229</v>
      </c>
      <c r="B3548">
        <v>50644</v>
      </c>
      <c r="C3548">
        <v>50</v>
      </c>
    </row>
    <row r="3549" spans="1:3" x14ac:dyDescent="0.25">
      <c r="A3549" t="s">
        <v>229</v>
      </c>
      <c r="B3549">
        <v>50219</v>
      </c>
      <c r="C3549">
        <v>64</v>
      </c>
    </row>
    <row r="3550" spans="1:3" x14ac:dyDescent="0.25">
      <c r="A3550" t="s">
        <v>229</v>
      </c>
      <c r="B3550">
        <v>50208</v>
      </c>
      <c r="C3550">
        <v>70</v>
      </c>
    </row>
    <row r="3551" spans="1:3" x14ac:dyDescent="0.25">
      <c r="A3551" t="s">
        <v>229</v>
      </c>
      <c r="B3551">
        <v>51358</v>
      </c>
      <c r="C3551">
        <v>46</v>
      </c>
    </row>
    <row r="3552" spans="1:3" x14ac:dyDescent="0.25">
      <c r="A3552" t="s">
        <v>229</v>
      </c>
      <c r="B3552">
        <v>50208</v>
      </c>
      <c r="C3552">
        <v>36</v>
      </c>
    </row>
    <row r="3553" spans="1:3" x14ac:dyDescent="0.25">
      <c r="A3553" t="s">
        <v>229</v>
      </c>
      <c r="B3553">
        <v>50171</v>
      </c>
      <c r="C3553">
        <v>41</v>
      </c>
    </row>
    <row r="3554" spans="1:3" x14ac:dyDescent="0.25">
      <c r="A3554" t="s">
        <v>229</v>
      </c>
      <c r="B3554">
        <v>50466</v>
      </c>
      <c r="C3554">
        <v>37</v>
      </c>
    </row>
    <row r="3555" spans="1:3" x14ac:dyDescent="0.25">
      <c r="A3555" t="s">
        <v>229</v>
      </c>
      <c r="B3555">
        <v>52001</v>
      </c>
      <c r="C3555">
        <v>98</v>
      </c>
    </row>
    <row r="3556" spans="1:3" x14ac:dyDescent="0.25">
      <c r="A3556" t="s">
        <v>229</v>
      </c>
      <c r="B3556">
        <v>51050</v>
      </c>
      <c r="C3556">
        <v>62</v>
      </c>
    </row>
    <row r="3557" spans="1:3" x14ac:dyDescent="0.25">
      <c r="A3557" t="s">
        <v>229</v>
      </c>
      <c r="B3557">
        <v>52537</v>
      </c>
      <c r="C3557">
        <v>91</v>
      </c>
    </row>
    <row r="3558" spans="1:3" x14ac:dyDescent="0.25">
      <c r="A3558" t="s">
        <v>229</v>
      </c>
      <c r="B3558">
        <v>50651</v>
      </c>
      <c r="C3558">
        <v>46</v>
      </c>
    </row>
    <row r="3559" spans="1:3" x14ac:dyDescent="0.25">
      <c r="A3559" t="s">
        <v>229</v>
      </c>
      <c r="B3559">
        <v>50450</v>
      </c>
      <c r="C3559">
        <v>78</v>
      </c>
    </row>
    <row r="3560" spans="1:3" x14ac:dyDescent="0.25">
      <c r="A3560" t="s">
        <v>229</v>
      </c>
      <c r="B3560">
        <v>52001</v>
      </c>
      <c r="C3560">
        <v>66</v>
      </c>
    </row>
    <row r="3561" spans="1:3" x14ac:dyDescent="0.25">
      <c r="A3561" t="s">
        <v>229</v>
      </c>
      <c r="B3561">
        <v>50701</v>
      </c>
      <c r="C3561">
        <v>70</v>
      </c>
    </row>
    <row r="3562" spans="1:3" x14ac:dyDescent="0.25">
      <c r="A3562" t="s">
        <v>229</v>
      </c>
      <c r="B3562">
        <v>51103</v>
      </c>
      <c r="C3562">
        <v>94</v>
      </c>
    </row>
    <row r="3563" spans="1:3" x14ac:dyDescent="0.25">
      <c r="A3563" t="s">
        <v>229</v>
      </c>
      <c r="B3563">
        <v>50131</v>
      </c>
      <c r="C3563">
        <v>150</v>
      </c>
    </row>
    <row r="3564" spans="1:3" x14ac:dyDescent="0.25">
      <c r="A3564" t="s">
        <v>229</v>
      </c>
      <c r="B3564">
        <v>50849</v>
      </c>
      <c r="C3564">
        <v>46</v>
      </c>
    </row>
    <row r="3565" spans="1:3" x14ac:dyDescent="0.25">
      <c r="A3565" t="s">
        <v>229</v>
      </c>
      <c r="B3565">
        <v>50677</v>
      </c>
      <c r="C3565">
        <v>120</v>
      </c>
    </row>
    <row r="3566" spans="1:3" x14ac:dyDescent="0.25">
      <c r="A3566" t="s">
        <v>229</v>
      </c>
      <c r="B3566">
        <v>51529</v>
      </c>
      <c r="C3566">
        <v>57</v>
      </c>
    </row>
    <row r="3567" spans="1:3" x14ac:dyDescent="0.25">
      <c r="A3567" t="s">
        <v>229</v>
      </c>
      <c r="B3567">
        <v>52353</v>
      </c>
      <c r="C3567">
        <v>43</v>
      </c>
    </row>
    <row r="3568" spans="1:3" x14ac:dyDescent="0.25">
      <c r="A3568" t="s">
        <v>229</v>
      </c>
      <c r="B3568">
        <v>50109</v>
      </c>
      <c r="C3568">
        <v>67</v>
      </c>
    </row>
    <row r="3569" spans="1:3" x14ac:dyDescent="0.25">
      <c r="A3569" t="s">
        <v>229</v>
      </c>
      <c r="B3569">
        <v>50864</v>
      </c>
      <c r="C3569">
        <v>46</v>
      </c>
    </row>
    <row r="3570" spans="1:3" x14ac:dyDescent="0.25">
      <c r="A3570" t="s">
        <v>229</v>
      </c>
      <c r="B3570">
        <v>50263</v>
      </c>
      <c r="C3570">
        <v>48</v>
      </c>
    </row>
    <row r="3571" spans="1:3" x14ac:dyDescent="0.25">
      <c r="A3571" t="s">
        <v>229</v>
      </c>
      <c r="B3571">
        <v>52349</v>
      </c>
      <c r="C3571">
        <v>61</v>
      </c>
    </row>
    <row r="3572" spans="1:3" x14ac:dyDescent="0.25">
      <c r="A3572" t="s">
        <v>229</v>
      </c>
      <c r="B3572">
        <v>52404</v>
      </c>
      <c r="C3572">
        <v>201</v>
      </c>
    </row>
    <row r="3573" spans="1:3" x14ac:dyDescent="0.25">
      <c r="A3573" t="s">
        <v>229</v>
      </c>
      <c r="B3573">
        <v>52001</v>
      </c>
      <c r="C3573">
        <v>103</v>
      </c>
    </row>
    <row r="3574" spans="1:3" x14ac:dyDescent="0.25">
      <c r="A3574" t="s">
        <v>229</v>
      </c>
      <c r="B3574">
        <v>51237</v>
      </c>
      <c r="C3574">
        <v>42</v>
      </c>
    </row>
    <row r="3575" spans="1:3" x14ac:dyDescent="0.25">
      <c r="A3575" t="s">
        <v>229</v>
      </c>
      <c r="B3575">
        <v>51573</v>
      </c>
      <c r="C3575">
        <v>46</v>
      </c>
    </row>
    <row r="3576" spans="1:3" x14ac:dyDescent="0.25">
      <c r="A3576" t="s">
        <v>229</v>
      </c>
      <c r="B3576">
        <v>50458</v>
      </c>
      <c r="C3576">
        <v>50</v>
      </c>
    </row>
    <row r="3577" spans="1:3" x14ac:dyDescent="0.25">
      <c r="A3577" t="s">
        <v>229</v>
      </c>
      <c r="B3577">
        <v>51035</v>
      </c>
      <c r="C3577">
        <v>30</v>
      </c>
    </row>
    <row r="3578" spans="1:3" x14ac:dyDescent="0.25">
      <c r="A3578" t="s">
        <v>229</v>
      </c>
      <c r="B3578">
        <v>50129</v>
      </c>
      <c r="C3578">
        <v>68</v>
      </c>
    </row>
    <row r="3579" spans="1:3" x14ac:dyDescent="0.25">
      <c r="A3579" t="s">
        <v>229</v>
      </c>
      <c r="B3579">
        <v>50613</v>
      </c>
      <c r="C3579">
        <v>135</v>
      </c>
    </row>
    <row r="3580" spans="1:3" x14ac:dyDescent="0.25">
      <c r="A3580" t="s">
        <v>229</v>
      </c>
      <c r="B3580">
        <v>52807</v>
      </c>
      <c r="C3580">
        <v>135</v>
      </c>
    </row>
    <row r="3581" spans="1:3" x14ac:dyDescent="0.25">
      <c r="A3581" t="s">
        <v>229</v>
      </c>
      <c r="B3581">
        <v>51104</v>
      </c>
      <c r="C3581">
        <v>48</v>
      </c>
    </row>
    <row r="3582" spans="1:3" x14ac:dyDescent="0.25">
      <c r="A3582" t="s">
        <v>229</v>
      </c>
      <c r="B3582">
        <v>50250</v>
      </c>
      <c r="C3582">
        <v>69</v>
      </c>
    </row>
    <row r="3583" spans="1:3" x14ac:dyDescent="0.25">
      <c r="A3583" t="s">
        <v>229</v>
      </c>
      <c r="B3583">
        <v>50201</v>
      </c>
      <c r="C3583">
        <v>69</v>
      </c>
    </row>
    <row r="3584" spans="1:3" x14ac:dyDescent="0.25">
      <c r="A3584" t="s">
        <v>229</v>
      </c>
      <c r="B3584">
        <v>51054</v>
      </c>
      <c r="C3584">
        <v>78</v>
      </c>
    </row>
    <row r="3585" spans="1:3" x14ac:dyDescent="0.25">
      <c r="A3585" t="s">
        <v>229</v>
      </c>
      <c r="B3585">
        <v>50112</v>
      </c>
      <c r="C3585">
        <v>78</v>
      </c>
    </row>
    <row r="3586" spans="1:3" x14ac:dyDescent="0.25">
      <c r="A3586" t="s">
        <v>229</v>
      </c>
      <c r="B3586">
        <v>52402</v>
      </c>
      <c r="C3586">
        <v>105</v>
      </c>
    </row>
    <row r="3587" spans="1:3" x14ac:dyDescent="0.25">
      <c r="A3587" t="s">
        <v>229</v>
      </c>
      <c r="B3587">
        <v>50226</v>
      </c>
      <c r="C3587">
        <v>68</v>
      </c>
    </row>
    <row r="3588" spans="1:3" x14ac:dyDescent="0.25">
      <c r="A3588" t="s">
        <v>229</v>
      </c>
      <c r="B3588">
        <v>52565</v>
      </c>
      <c r="C3588">
        <v>66</v>
      </c>
    </row>
    <row r="3589" spans="1:3" x14ac:dyDescent="0.25">
      <c r="A3589" t="s">
        <v>229</v>
      </c>
      <c r="B3589">
        <v>50846</v>
      </c>
      <c r="C3589">
        <v>46</v>
      </c>
    </row>
    <row r="3590" spans="1:3" x14ac:dyDescent="0.25">
      <c r="A3590" t="s">
        <v>229</v>
      </c>
      <c r="B3590">
        <v>50621</v>
      </c>
      <c r="C3590">
        <v>46</v>
      </c>
    </row>
    <row r="3591" spans="1:3" x14ac:dyDescent="0.25">
      <c r="A3591" t="s">
        <v>229</v>
      </c>
      <c r="B3591">
        <v>51401</v>
      </c>
      <c r="C3591">
        <v>79</v>
      </c>
    </row>
    <row r="3592" spans="1:3" x14ac:dyDescent="0.25">
      <c r="A3592" t="s">
        <v>229</v>
      </c>
      <c r="B3592">
        <v>50126</v>
      </c>
      <c r="C3592">
        <v>82</v>
      </c>
    </row>
    <row r="3593" spans="1:3" x14ac:dyDescent="0.25">
      <c r="A3593" t="s">
        <v>229</v>
      </c>
      <c r="B3593">
        <v>51246</v>
      </c>
      <c r="C3593">
        <v>45</v>
      </c>
    </row>
    <row r="3594" spans="1:3" x14ac:dyDescent="0.25">
      <c r="A3594" t="s">
        <v>229</v>
      </c>
      <c r="B3594">
        <v>51566</v>
      </c>
      <c r="C3594">
        <v>58</v>
      </c>
    </row>
    <row r="3595" spans="1:3" x14ac:dyDescent="0.25">
      <c r="A3595" t="s">
        <v>229</v>
      </c>
      <c r="B3595">
        <v>50266</v>
      </c>
      <c r="C3595">
        <v>56</v>
      </c>
    </row>
    <row r="3596" spans="1:3" x14ac:dyDescent="0.25">
      <c r="A3596" t="s">
        <v>229</v>
      </c>
      <c r="B3596">
        <v>50636</v>
      </c>
      <c r="C3596">
        <v>31</v>
      </c>
    </row>
    <row r="3597" spans="1:3" x14ac:dyDescent="0.25">
      <c r="A3597" t="s">
        <v>229</v>
      </c>
      <c r="B3597">
        <v>50140</v>
      </c>
      <c r="C3597">
        <v>43</v>
      </c>
    </row>
    <row r="3598" spans="1:3" x14ac:dyDescent="0.25">
      <c r="A3598" t="s">
        <v>229</v>
      </c>
      <c r="B3598">
        <v>50536</v>
      </c>
      <c r="C3598">
        <v>50</v>
      </c>
    </row>
    <row r="3599" spans="1:3" x14ac:dyDescent="0.25">
      <c r="A3599" t="s">
        <v>229</v>
      </c>
      <c r="B3599">
        <v>50025</v>
      </c>
      <c r="C3599">
        <v>64</v>
      </c>
    </row>
    <row r="3600" spans="1:3" x14ac:dyDescent="0.25">
      <c r="A3600" t="s">
        <v>229</v>
      </c>
      <c r="B3600">
        <v>50674</v>
      </c>
      <c r="C3600">
        <v>61</v>
      </c>
    </row>
    <row r="3601" spans="1:3" x14ac:dyDescent="0.25">
      <c r="A3601" t="s">
        <v>229</v>
      </c>
      <c r="B3601">
        <v>50602</v>
      </c>
      <c r="C3601">
        <v>60</v>
      </c>
    </row>
    <row r="3602" spans="1:3" x14ac:dyDescent="0.25">
      <c r="A3602" t="s">
        <v>229</v>
      </c>
      <c r="B3602">
        <v>51503</v>
      </c>
      <c r="C3602">
        <v>102</v>
      </c>
    </row>
    <row r="3603" spans="1:3" x14ac:dyDescent="0.25">
      <c r="A3603" t="s">
        <v>229</v>
      </c>
      <c r="B3603">
        <v>51455</v>
      </c>
      <c r="C3603">
        <v>56</v>
      </c>
    </row>
    <row r="3604" spans="1:3" x14ac:dyDescent="0.25">
      <c r="A3604" t="s">
        <v>229</v>
      </c>
      <c r="B3604">
        <v>52777</v>
      </c>
      <c r="C3604">
        <v>44</v>
      </c>
    </row>
    <row r="3605" spans="1:3" x14ac:dyDescent="0.25">
      <c r="A3605" t="s">
        <v>229</v>
      </c>
      <c r="B3605">
        <v>52043</v>
      </c>
      <c r="C3605">
        <v>44</v>
      </c>
    </row>
    <row r="3606" spans="1:3" x14ac:dyDescent="0.25">
      <c r="A3606" t="s">
        <v>229</v>
      </c>
      <c r="B3606">
        <v>50219</v>
      </c>
      <c r="C3606">
        <v>36</v>
      </c>
    </row>
    <row r="3607" spans="1:3" x14ac:dyDescent="0.25">
      <c r="A3607" t="s">
        <v>229</v>
      </c>
      <c r="B3607">
        <v>50459</v>
      </c>
      <c r="C3607">
        <v>46</v>
      </c>
    </row>
    <row r="3608" spans="1:3" x14ac:dyDescent="0.25">
      <c r="A3608" t="s">
        <v>229</v>
      </c>
      <c r="B3608">
        <v>50670</v>
      </c>
      <c r="C3608">
        <v>44</v>
      </c>
    </row>
    <row r="3609" spans="1:3" x14ac:dyDescent="0.25">
      <c r="A3609" t="s">
        <v>229</v>
      </c>
      <c r="B3609">
        <v>50322</v>
      </c>
      <c r="C3609">
        <v>38</v>
      </c>
    </row>
    <row r="3610" spans="1:3" x14ac:dyDescent="0.25">
      <c r="A3610" t="s">
        <v>229</v>
      </c>
      <c r="B3610">
        <v>50480</v>
      </c>
      <c r="C3610">
        <v>37</v>
      </c>
    </row>
    <row r="3611" spans="1:3" x14ac:dyDescent="0.25">
      <c r="A3611" t="s">
        <v>229</v>
      </c>
      <c r="B3611">
        <v>50701</v>
      </c>
      <c r="C3611">
        <v>97</v>
      </c>
    </row>
    <row r="3612" spans="1:3" x14ac:dyDescent="0.25">
      <c r="A3612" t="s">
        <v>229</v>
      </c>
      <c r="B3612">
        <v>50273</v>
      </c>
      <c r="C3612">
        <v>75</v>
      </c>
    </row>
    <row r="3613" spans="1:3" x14ac:dyDescent="0.25">
      <c r="A3613" t="s">
        <v>229</v>
      </c>
      <c r="B3613">
        <v>50854</v>
      </c>
      <c r="C3613">
        <v>82</v>
      </c>
    </row>
    <row r="3614" spans="1:3" x14ac:dyDescent="0.25">
      <c r="A3614" t="s">
        <v>229</v>
      </c>
      <c r="B3614">
        <v>50023</v>
      </c>
      <c r="C3614">
        <v>28</v>
      </c>
    </row>
    <row r="3615" spans="1:3" x14ac:dyDescent="0.25">
      <c r="A3615" t="s">
        <v>229</v>
      </c>
      <c r="B3615">
        <v>50604</v>
      </c>
      <c r="C3615">
        <v>50</v>
      </c>
    </row>
    <row r="3616" spans="1:3" x14ac:dyDescent="0.25">
      <c r="A3616" t="s">
        <v>229</v>
      </c>
      <c r="B3616">
        <v>50841</v>
      </c>
      <c r="C3616">
        <v>40</v>
      </c>
    </row>
    <row r="3617" spans="1:3" x14ac:dyDescent="0.25">
      <c r="A3617" t="s">
        <v>229</v>
      </c>
      <c r="B3617">
        <v>52136</v>
      </c>
      <c r="C3617">
        <v>63</v>
      </c>
    </row>
    <row r="3618" spans="1:3" x14ac:dyDescent="0.25">
      <c r="A3618" t="s">
        <v>229</v>
      </c>
      <c r="B3618">
        <v>52577</v>
      </c>
      <c r="C3618">
        <v>79</v>
      </c>
    </row>
    <row r="3619" spans="1:3" x14ac:dyDescent="0.25">
      <c r="A3619" t="s">
        <v>229</v>
      </c>
      <c r="B3619">
        <v>50638</v>
      </c>
      <c r="C3619">
        <v>55</v>
      </c>
    </row>
    <row r="3620" spans="1:3" x14ac:dyDescent="0.25">
      <c r="A3620" t="s">
        <v>229</v>
      </c>
      <c r="B3620">
        <v>50801</v>
      </c>
      <c r="C3620">
        <v>74</v>
      </c>
    </row>
    <row r="3621" spans="1:3" x14ac:dyDescent="0.25">
      <c r="A3621" t="s">
        <v>229</v>
      </c>
      <c r="B3621">
        <v>50622</v>
      </c>
      <c r="C3621">
        <v>31</v>
      </c>
    </row>
    <row r="3622" spans="1:3" x14ac:dyDescent="0.25">
      <c r="A3622" t="s">
        <v>229</v>
      </c>
      <c r="B3622">
        <v>51442</v>
      </c>
      <c r="C3622">
        <v>100</v>
      </c>
    </row>
    <row r="3623" spans="1:3" x14ac:dyDescent="0.25">
      <c r="A3623" t="s">
        <v>229</v>
      </c>
      <c r="B3623">
        <v>50010</v>
      </c>
      <c r="C3623">
        <v>110</v>
      </c>
    </row>
    <row r="3624" spans="1:3" x14ac:dyDescent="0.25">
      <c r="A3624" t="s">
        <v>229</v>
      </c>
      <c r="B3624">
        <v>50138</v>
      </c>
      <c r="C3624">
        <v>70</v>
      </c>
    </row>
    <row r="3625" spans="1:3" x14ac:dyDescent="0.25">
      <c r="A3625" t="s">
        <v>229</v>
      </c>
      <c r="B3625">
        <v>50854</v>
      </c>
      <c r="C3625">
        <v>46</v>
      </c>
    </row>
    <row r="3626" spans="1:3" x14ac:dyDescent="0.25">
      <c r="A3626" t="s">
        <v>229</v>
      </c>
      <c r="B3626">
        <v>52233</v>
      </c>
      <c r="C3626">
        <v>109</v>
      </c>
    </row>
    <row r="3627" spans="1:3" x14ac:dyDescent="0.25">
      <c r="A3627" t="s">
        <v>229</v>
      </c>
      <c r="B3627">
        <v>52732</v>
      </c>
      <c r="C3627">
        <v>84</v>
      </c>
    </row>
    <row r="3628" spans="1:3" x14ac:dyDescent="0.25">
      <c r="A3628" t="s">
        <v>229</v>
      </c>
      <c r="B3628">
        <v>50076</v>
      </c>
      <c r="C3628">
        <v>60</v>
      </c>
    </row>
    <row r="3629" spans="1:3" x14ac:dyDescent="0.25">
      <c r="A3629" t="s">
        <v>229</v>
      </c>
      <c r="B3629">
        <v>50049</v>
      </c>
      <c r="C3629">
        <v>60</v>
      </c>
    </row>
    <row r="3630" spans="1:3" x14ac:dyDescent="0.25">
      <c r="A3630" t="s">
        <v>229</v>
      </c>
      <c r="B3630">
        <v>52403</v>
      </c>
      <c r="C3630">
        <v>100</v>
      </c>
    </row>
    <row r="3631" spans="1:3" x14ac:dyDescent="0.25">
      <c r="A3631" t="s">
        <v>229</v>
      </c>
      <c r="B3631">
        <v>52577</v>
      </c>
      <c r="C3631">
        <v>83</v>
      </c>
    </row>
    <row r="3632" spans="1:3" x14ac:dyDescent="0.25">
      <c r="A3632" t="s">
        <v>229</v>
      </c>
      <c r="B3632">
        <v>52002</v>
      </c>
      <c r="C3632">
        <v>80</v>
      </c>
    </row>
    <row r="3633" spans="1:3" x14ac:dyDescent="0.25">
      <c r="A3633" t="s">
        <v>229</v>
      </c>
      <c r="B3633">
        <v>51006</v>
      </c>
      <c r="C3633">
        <v>50</v>
      </c>
    </row>
    <row r="3634" spans="1:3" x14ac:dyDescent="0.25">
      <c r="A3634" t="s">
        <v>229</v>
      </c>
      <c r="B3634">
        <v>51632</v>
      </c>
      <c r="C3634">
        <v>70</v>
      </c>
    </row>
    <row r="3635" spans="1:3" x14ac:dyDescent="0.25">
      <c r="A3635" t="s">
        <v>229</v>
      </c>
      <c r="B3635">
        <v>51454</v>
      </c>
      <c r="C3635">
        <v>40</v>
      </c>
    </row>
    <row r="3636" spans="1:3" x14ac:dyDescent="0.25">
      <c r="A3636" t="s">
        <v>229</v>
      </c>
      <c r="B3636">
        <v>50201</v>
      </c>
      <c r="C3636">
        <v>80</v>
      </c>
    </row>
    <row r="3637" spans="1:3" x14ac:dyDescent="0.25">
      <c r="A3637" t="s">
        <v>229</v>
      </c>
      <c r="B3637">
        <v>52136</v>
      </c>
      <c r="C3637">
        <v>24</v>
      </c>
    </row>
    <row r="3638" spans="1:3" x14ac:dyDescent="0.25">
      <c r="A3638" t="s">
        <v>229</v>
      </c>
      <c r="B3638">
        <v>52402</v>
      </c>
      <c r="C3638">
        <v>52</v>
      </c>
    </row>
    <row r="3639" spans="1:3" x14ac:dyDescent="0.25">
      <c r="A3639" t="s">
        <v>229</v>
      </c>
      <c r="B3639">
        <v>50112</v>
      </c>
      <c r="C3639">
        <v>60</v>
      </c>
    </row>
    <row r="3640" spans="1:3" x14ac:dyDescent="0.25">
      <c r="A3640" t="s">
        <v>229</v>
      </c>
      <c r="B3640">
        <v>52653</v>
      </c>
      <c r="C3640">
        <v>49</v>
      </c>
    </row>
    <row r="3641" spans="1:3" x14ac:dyDescent="0.25">
      <c r="A3641" t="s">
        <v>229</v>
      </c>
      <c r="B3641">
        <v>52405</v>
      </c>
      <c r="C3641">
        <v>65</v>
      </c>
    </row>
    <row r="3642" spans="1:3" x14ac:dyDescent="0.25">
      <c r="A3642" t="s">
        <v>229</v>
      </c>
      <c r="B3642">
        <v>51240</v>
      </c>
      <c r="C3642">
        <v>40</v>
      </c>
    </row>
    <row r="3643" spans="1:3" x14ac:dyDescent="0.25">
      <c r="A3643" t="s">
        <v>229</v>
      </c>
      <c r="B3643">
        <v>50662</v>
      </c>
      <c r="C3643">
        <v>39</v>
      </c>
    </row>
    <row r="3644" spans="1:3" x14ac:dyDescent="0.25">
      <c r="A3644" t="s">
        <v>229</v>
      </c>
      <c r="B3644">
        <v>50476</v>
      </c>
      <c r="C3644">
        <v>34</v>
      </c>
    </row>
    <row r="3645" spans="1:3" x14ac:dyDescent="0.25">
      <c r="A3645" t="s">
        <v>229</v>
      </c>
      <c r="B3645">
        <v>52577</v>
      </c>
      <c r="C3645">
        <v>92</v>
      </c>
    </row>
    <row r="3646" spans="1:3" x14ac:dyDescent="0.25">
      <c r="A3646" t="s">
        <v>229</v>
      </c>
      <c r="B3646">
        <v>51503</v>
      </c>
      <c r="C3646">
        <v>62</v>
      </c>
    </row>
    <row r="3647" spans="1:3" x14ac:dyDescent="0.25">
      <c r="A3647" t="s">
        <v>229</v>
      </c>
      <c r="B3647">
        <v>51245</v>
      </c>
      <c r="C3647">
        <v>40</v>
      </c>
    </row>
    <row r="3648" spans="1:3" x14ac:dyDescent="0.25">
      <c r="A3648" t="s">
        <v>229</v>
      </c>
      <c r="B3648">
        <v>50548</v>
      </c>
      <c r="C3648">
        <v>28</v>
      </c>
    </row>
    <row r="3649" spans="1:3" x14ac:dyDescent="0.25">
      <c r="A3649" t="s">
        <v>229</v>
      </c>
      <c r="B3649">
        <v>52306</v>
      </c>
      <c r="C3649">
        <v>39</v>
      </c>
    </row>
    <row r="3650" spans="1:3" x14ac:dyDescent="0.25">
      <c r="A3650" t="s">
        <v>229</v>
      </c>
      <c r="B3650">
        <v>50315</v>
      </c>
      <c r="C3650">
        <v>77</v>
      </c>
    </row>
    <row r="3651" spans="1:3" x14ac:dyDescent="0.25">
      <c r="A3651" t="s">
        <v>229</v>
      </c>
      <c r="B3651">
        <v>51334</v>
      </c>
      <c r="C3651">
        <v>90</v>
      </c>
    </row>
    <row r="3652" spans="1:3" x14ac:dyDescent="0.25">
      <c r="A3652" t="s">
        <v>229</v>
      </c>
      <c r="B3652">
        <v>50601</v>
      </c>
      <c r="C3652">
        <v>64</v>
      </c>
    </row>
    <row r="3653" spans="1:3" x14ac:dyDescent="0.25">
      <c r="A3653" t="s">
        <v>229</v>
      </c>
      <c r="B3653">
        <v>52544</v>
      </c>
      <c r="C3653">
        <v>67</v>
      </c>
    </row>
    <row r="3654" spans="1:3" x14ac:dyDescent="0.25">
      <c r="A3654" t="s">
        <v>229</v>
      </c>
      <c r="B3654">
        <v>52645</v>
      </c>
      <c r="C3654">
        <v>49</v>
      </c>
    </row>
    <row r="3655" spans="1:3" x14ac:dyDescent="0.25">
      <c r="A3655" t="s">
        <v>229</v>
      </c>
      <c r="B3655">
        <v>52761</v>
      </c>
      <c r="C3655">
        <v>100</v>
      </c>
    </row>
    <row r="3656" spans="1:3" x14ac:dyDescent="0.25">
      <c r="A3656" t="s">
        <v>229</v>
      </c>
      <c r="B3656">
        <v>51239</v>
      </c>
      <c r="C3656">
        <v>60</v>
      </c>
    </row>
    <row r="3657" spans="1:3" x14ac:dyDescent="0.25">
      <c r="A3657" t="s">
        <v>229</v>
      </c>
      <c r="B3657">
        <v>52556</v>
      </c>
      <c r="C3657">
        <v>70</v>
      </c>
    </row>
    <row r="3658" spans="1:3" x14ac:dyDescent="0.25">
      <c r="A3658" t="s">
        <v>229</v>
      </c>
      <c r="B3658">
        <v>50323</v>
      </c>
      <c r="C3658">
        <v>30</v>
      </c>
    </row>
    <row r="3659" spans="1:3" x14ac:dyDescent="0.25">
      <c r="A3659" t="s">
        <v>229</v>
      </c>
      <c r="B3659">
        <v>52402</v>
      </c>
      <c r="C3659">
        <v>130</v>
      </c>
    </row>
    <row r="3660" spans="1:3" x14ac:dyDescent="0.25">
      <c r="A3660" t="s">
        <v>229</v>
      </c>
      <c r="B3660">
        <v>51401</v>
      </c>
      <c r="C3660">
        <v>96</v>
      </c>
    </row>
    <row r="3661" spans="1:3" x14ac:dyDescent="0.25">
      <c r="A3661" t="s">
        <v>229</v>
      </c>
      <c r="B3661">
        <v>52632</v>
      </c>
      <c r="C3661">
        <v>126</v>
      </c>
    </row>
    <row r="3662" spans="1:3" x14ac:dyDescent="0.25">
      <c r="A3662" t="s">
        <v>229</v>
      </c>
      <c r="B3662">
        <v>50112</v>
      </c>
      <c r="C3662">
        <v>60</v>
      </c>
    </row>
    <row r="3663" spans="1:3" x14ac:dyDescent="0.25">
      <c r="A3663" t="s">
        <v>229</v>
      </c>
      <c r="B3663">
        <v>50536</v>
      </c>
      <c r="C3663">
        <v>55</v>
      </c>
    </row>
    <row r="3664" spans="1:3" x14ac:dyDescent="0.25">
      <c r="A3664" t="s">
        <v>229</v>
      </c>
      <c r="B3664">
        <v>50212</v>
      </c>
      <c r="C3664">
        <v>46</v>
      </c>
    </row>
    <row r="3665" spans="1:3" x14ac:dyDescent="0.25">
      <c r="A3665" t="s">
        <v>229</v>
      </c>
      <c r="B3665">
        <v>50669</v>
      </c>
      <c r="C3665">
        <v>40</v>
      </c>
    </row>
    <row r="3666" spans="1:3" x14ac:dyDescent="0.25">
      <c r="A3666" t="s">
        <v>229</v>
      </c>
      <c r="B3666">
        <v>50131</v>
      </c>
      <c r="C3666">
        <v>36</v>
      </c>
    </row>
    <row r="3667" spans="1:3" x14ac:dyDescent="0.25">
      <c r="A3667" t="s">
        <v>229</v>
      </c>
      <c r="B3667">
        <v>52803</v>
      </c>
      <c r="C3667">
        <v>105</v>
      </c>
    </row>
    <row r="3668" spans="1:3" x14ac:dyDescent="0.25">
      <c r="A3668" t="s">
        <v>229</v>
      </c>
      <c r="B3668">
        <v>50583</v>
      </c>
      <c r="C3668">
        <v>77</v>
      </c>
    </row>
    <row r="3669" spans="1:3" x14ac:dyDescent="0.25">
      <c r="A3669" t="s">
        <v>229</v>
      </c>
      <c r="B3669">
        <v>51041</v>
      </c>
      <c r="C3669">
        <v>95</v>
      </c>
    </row>
    <row r="3670" spans="1:3" x14ac:dyDescent="0.25">
      <c r="A3670" t="s">
        <v>229</v>
      </c>
      <c r="B3670">
        <v>52742</v>
      </c>
      <c r="C3670">
        <v>77</v>
      </c>
    </row>
    <row r="3671" spans="1:3" x14ac:dyDescent="0.25">
      <c r="A3671" t="s">
        <v>229</v>
      </c>
      <c r="B3671">
        <v>51458</v>
      </c>
      <c r="C3671">
        <v>46</v>
      </c>
    </row>
    <row r="3672" spans="1:3" x14ac:dyDescent="0.25">
      <c r="A3672" t="s">
        <v>229</v>
      </c>
      <c r="B3672">
        <v>50156</v>
      </c>
      <c r="C3672">
        <v>88</v>
      </c>
    </row>
    <row r="3673" spans="1:3" x14ac:dyDescent="0.25">
      <c r="A3673" t="s">
        <v>229</v>
      </c>
      <c r="B3673">
        <v>50428</v>
      </c>
      <c r="C3673">
        <v>90</v>
      </c>
    </row>
    <row r="3674" spans="1:3" x14ac:dyDescent="0.25">
      <c r="A3674" t="s">
        <v>229</v>
      </c>
      <c r="B3674">
        <v>52151</v>
      </c>
      <c r="C3674">
        <v>60</v>
      </c>
    </row>
    <row r="3675" spans="1:3" x14ac:dyDescent="0.25">
      <c r="A3675" t="s">
        <v>229</v>
      </c>
      <c r="B3675">
        <v>51503</v>
      </c>
      <c r="C3675">
        <v>100</v>
      </c>
    </row>
    <row r="3676" spans="1:3" x14ac:dyDescent="0.25">
      <c r="A3676" t="s">
        <v>229</v>
      </c>
      <c r="B3676">
        <v>51521</v>
      </c>
      <c r="C3676">
        <v>46</v>
      </c>
    </row>
    <row r="3677" spans="1:3" x14ac:dyDescent="0.25">
      <c r="A3677" t="s">
        <v>229</v>
      </c>
      <c r="B3677">
        <v>52637</v>
      </c>
      <c r="C3677">
        <v>62</v>
      </c>
    </row>
    <row r="3678" spans="1:3" x14ac:dyDescent="0.25">
      <c r="A3678" t="s">
        <v>229</v>
      </c>
      <c r="B3678">
        <v>50266</v>
      </c>
      <c r="C3678">
        <v>40</v>
      </c>
    </row>
    <row r="3679" spans="1:3" x14ac:dyDescent="0.25">
      <c r="A3679" t="s">
        <v>229</v>
      </c>
      <c r="B3679">
        <v>51248</v>
      </c>
      <c r="C3679">
        <v>73</v>
      </c>
    </row>
    <row r="3680" spans="1:3" x14ac:dyDescent="0.25">
      <c r="A3680" t="s">
        <v>229</v>
      </c>
      <c r="B3680">
        <v>52722</v>
      </c>
      <c r="C3680">
        <v>79</v>
      </c>
    </row>
    <row r="3681" spans="1:3" x14ac:dyDescent="0.25">
      <c r="A3681" t="s">
        <v>229</v>
      </c>
      <c r="B3681">
        <v>52641</v>
      </c>
      <c r="C3681">
        <v>50</v>
      </c>
    </row>
    <row r="3682" spans="1:3" x14ac:dyDescent="0.25">
      <c r="A3682" t="s">
        <v>229</v>
      </c>
      <c r="B3682">
        <v>52241</v>
      </c>
      <c r="C3682">
        <v>90</v>
      </c>
    </row>
    <row r="3683" spans="1:3" x14ac:dyDescent="0.25">
      <c r="A3683" t="s">
        <v>229</v>
      </c>
      <c r="B3683">
        <v>52302</v>
      </c>
      <c r="C3683">
        <v>100</v>
      </c>
    </row>
    <row r="3684" spans="1:3" x14ac:dyDescent="0.25">
      <c r="A3684" t="s">
        <v>229</v>
      </c>
      <c r="B3684">
        <v>50574</v>
      </c>
      <c r="C3684">
        <v>60</v>
      </c>
    </row>
    <row r="3685" spans="1:3" x14ac:dyDescent="0.25">
      <c r="A3685" t="s">
        <v>229</v>
      </c>
      <c r="B3685">
        <v>50248</v>
      </c>
      <c r="C3685">
        <v>159</v>
      </c>
    </row>
    <row r="3686" spans="1:3" x14ac:dyDescent="0.25">
      <c r="A3686" t="s">
        <v>229</v>
      </c>
      <c r="B3686">
        <v>52531</v>
      </c>
      <c r="C3686">
        <v>71</v>
      </c>
    </row>
    <row r="3687" spans="1:3" x14ac:dyDescent="0.25">
      <c r="A3687" t="s">
        <v>229</v>
      </c>
      <c r="B3687">
        <v>52301</v>
      </c>
      <c r="C3687">
        <v>58</v>
      </c>
    </row>
    <row r="3688" spans="1:3" x14ac:dyDescent="0.25">
      <c r="A3688" t="s">
        <v>229</v>
      </c>
      <c r="B3688">
        <v>52640</v>
      </c>
      <c r="C3688">
        <v>50</v>
      </c>
    </row>
    <row r="3689" spans="1:3" x14ac:dyDescent="0.25">
      <c r="A3689" t="s">
        <v>229</v>
      </c>
      <c r="B3689">
        <v>50525</v>
      </c>
      <c r="C3689">
        <v>76</v>
      </c>
    </row>
    <row r="3690" spans="1:3" x14ac:dyDescent="0.25">
      <c r="A3690" t="s">
        <v>229</v>
      </c>
      <c r="B3690">
        <v>50036</v>
      </c>
      <c r="C3690">
        <v>100</v>
      </c>
    </row>
    <row r="3691" spans="1:3" x14ac:dyDescent="0.25">
      <c r="A3691" t="s">
        <v>229</v>
      </c>
      <c r="B3691">
        <v>51535</v>
      </c>
      <c r="C3691">
        <v>42</v>
      </c>
    </row>
    <row r="3692" spans="1:3" x14ac:dyDescent="0.25">
      <c r="A3692" t="s">
        <v>229</v>
      </c>
      <c r="B3692">
        <v>52042</v>
      </c>
      <c r="C3692">
        <v>58</v>
      </c>
    </row>
    <row r="3693" spans="1:3" x14ac:dyDescent="0.25">
      <c r="A3693" t="s">
        <v>229</v>
      </c>
      <c r="B3693">
        <v>50548</v>
      </c>
      <c r="C3693">
        <v>40</v>
      </c>
    </row>
    <row r="3694" spans="1:3" x14ac:dyDescent="0.25">
      <c r="A3694" t="s">
        <v>229</v>
      </c>
      <c r="B3694">
        <v>50211</v>
      </c>
      <c r="C3694">
        <v>101</v>
      </c>
    </row>
    <row r="3695" spans="1:3" x14ac:dyDescent="0.25">
      <c r="A3695" t="s">
        <v>229</v>
      </c>
      <c r="B3695">
        <v>52302</v>
      </c>
      <c r="C3695">
        <v>91</v>
      </c>
    </row>
    <row r="3696" spans="1:3" x14ac:dyDescent="0.25">
      <c r="A3696" t="s">
        <v>229</v>
      </c>
      <c r="B3696">
        <v>50628</v>
      </c>
      <c r="C3696">
        <v>57</v>
      </c>
    </row>
    <row r="3697" spans="1:3" x14ac:dyDescent="0.25">
      <c r="A3697" t="s">
        <v>229</v>
      </c>
      <c r="B3697">
        <v>50125</v>
      </c>
      <c r="C3697">
        <v>131</v>
      </c>
    </row>
    <row r="3698" spans="1:3" x14ac:dyDescent="0.25">
      <c r="A3698" t="s">
        <v>229</v>
      </c>
      <c r="B3698">
        <v>50216</v>
      </c>
      <c r="C3698">
        <v>46</v>
      </c>
    </row>
    <row r="3699" spans="1:3" x14ac:dyDescent="0.25">
      <c r="A3699" t="s">
        <v>229</v>
      </c>
      <c r="B3699">
        <v>50644</v>
      </c>
      <c r="C3699">
        <v>39</v>
      </c>
    </row>
    <row r="3700" spans="1:3" x14ac:dyDescent="0.25">
      <c r="A3700" t="s">
        <v>229</v>
      </c>
      <c r="B3700">
        <v>50158</v>
      </c>
      <c r="C3700">
        <v>82</v>
      </c>
    </row>
    <row r="3701" spans="1:3" x14ac:dyDescent="0.25">
      <c r="A3701" t="s">
        <v>229</v>
      </c>
      <c r="B3701">
        <v>50310</v>
      </c>
      <c r="C3701">
        <v>78</v>
      </c>
    </row>
    <row r="3702" spans="1:3" x14ac:dyDescent="0.25">
      <c r="A3702" t="s">
        <v>229</v>
      </c>
      <c r="B3702">
        <v>50312</v>
      </c>
      <c r="C3702">
        <v>72</v>
      </c>
    </row>
    <row r="3703" spans="1:3" x14ac:dyDescent="0.25">
      <c r="A3703" t="s">
        <v>229</v>
      </c>
      <c r="B3703">
        <v>50158</v>
      </c>
      <c r="C3703">
        <v>86</v>
      </c>
    </row>
    <row r="3704" spans="1:3" x14ac:dyDescent="0.25">
      <c r="A3704" t="s">
        <v>229</v>
      </c>
      <c r="B3704">
        <v>50613</v>
      </c>
      <c r="C3704">
        <v>100</v>
      </c>
    </row>
    <row r="3705" spans="1:3" x14ac:dyDescent="0.25">
      <c r="A3705" t="s">
        <v>229</v>
      </c>
      <c r="B3705">
        <v>50675</v>
      </c>
      <c r="C3705">
        <v>76</v>
      </c>
    </row>
    <row r="3706" spans="1:3" x14ac:dyDescent="0.25">
      <c r="A3706" t="s">
        <v>229</v>
      </c>
      <c r="B3706">
        <v>50554</v>
      </c>
      <c r="C3706">
        <v>38</v>
      </c>
    </row>
    <row r="3707" spans="1:3" x14ac:dyDescent="0.25">
      <c r="A3707" t="s">
        <v>229</v>
      </c>
      <c r="B3707">
        <v>50635</v>
      </c>
      <c r="C3707">
        <v>54</v>
      </c>
    </row>
    <row r="3708" spans="1:3" x14ac:dyDescent="0.25">
      <c r="A3708" t="s">
        <v>229</v>
      </c>
      <c r="B3708">
        <v>51566</v>
      </c>
      <c r="C3708">
        <v>72</v>
      </c>
    </row>
    <row r="3709" spans="1:3" x14ac:dyDescent="0.25">
      <c r="A3709" t="s">
        <v>229</v>
      </c>
      <c r="B3709">
        <v>52249</v>
      </c>
      <c r="C3709">
        <v>55</v>
      </c>
    </row>
    <row r="3710" spans="1:3" x14ac:dyDescent="0.25">
      <c r="A3710" t="s">
        <v>229</v>
      </c>
      <c r="B3710">
        <v>51012</v>
      </c>
      <c r="C3710">
        <v>44</v>
      </c>
    </row>
    <row r="3711" spans="1:3" x14ac:dyDescent="0.25">
      <c r="A3711" t="s">
        <v>229</v>
      </c>
      <c r="B3711">
        <v>52776</v>
      </c>
      <c r="C3711">
        <v>65</v>
      </c>
    </row>
    <row r="3712" spans="1:3" x14ac:dyDescent="0.25">
      <c r="A3712" t="s">
        <v>229</v>
      </c>
      <c r="B3712">
        <v>50144</v>
      </c>
      <c r="C3712">
        <v>58</v>
      </c>
    </row>
    <row r="3713" spans="1:3" x14ac:dyDescent="0.25">
      <c r="A3713" t="s">
        <v>229</v>
      </c>
      <c r="B3713">
        <v>51579</v>
      </c>
      <c r="C3713">
        <v>76</v>
      </c>
    </row>
    <row r="3714" spans="1:3" x14ac:dyDescent="0.25">
      <c r="A3714" t="s">
        <v>229</v>
      </c>
      <c r="B3714">
        <v>50122</v>
      </c>
      <c r="C3714">
        <v>60</v>
      </c>
    </row>
    <row r="3715" spans="1:3" x14ac:dyDescent="0.25">
      <c r="A3715" t="s">
        <v>229</v>
      </c>
      <c r="B3715">
        <v>51016</v>
      </c>
      <c r="C3715">
        <v>39</v>
      </c>
    </row>
    <row r="3716" spans="1:3" x14ac:dyDescent="0.25">
      <c r="A3716" t="s">
        <v>229</v>
      </c>
      <c r="B3716">
        <v>52031</v>
      </c>
      <c r="C3716">
        <v>68</v>
      </c>
    </row>
    <row r="3717" spans="1:3" x14ac:dyDescent="0.25">
      <c r="A3717" t="s">
        <v>229</v>
      </c>
      <c r="B3717">
        <v>50126</v>
      </c>
      <c r="C3717">
        <v>66</v>
      </c>
    </row>
    <row r="3718" spans="1:3" x14ac:dyDescent="0.25">
      <c r="A3718" t="s">
        <v>229</v>
      </c>
      <c r="B3718">
        <v>50703</v>
      </c>
      <c r="C3718">
        <v>94</v>
      </c>
    </row>
    <row r="3719" spans="1:3" x14ac:dyDescent="0.25">
      <c r="A3719" t="s">
        <v>229</v>
      </c>
      <c r="B3719">
        <v>51653</v>
      </c>
      <c r="C3719">
        <v>67</v>
      </c>
    </row>
    <row r="3720" spans="1:3" x14ac:dyDescent="0.25">
      <c r="A3720" t="s">
        <v>229</v>
      </c>
      <c r="B3720">
        <v>50247</v>
      </c>
      <c r="C3720">
        <v>45</v>
      </c>
    </row>
    <row r="3721" spans="1:3" x14ac:dyDescent="0.25">
      <c r="A3721" t="s">
        <v>229</v>
      </c>
      <c r="B3721">
        <v>52656</v>
      </c>
      <c r="C3721">
        <v>46</v>
      </c>
    </row>
    <row r="3722" spans="1:3" x14ac:dyDescent="0.25">
      <c r="A3722" t="s">
        <v>229</v>
      </c>
      <c r="B3722">
        <v>51301</v>
      </c>
      <c r="C3722">
        <v>99</v>
      </c>
    </row>
    <row r="3723" spans="1:3" x14ac:dyDescent="0.25">
      <c r="A3723" t="s">
        <v>229</v>
      </c>
      <c r="B3723">
        <v>50563</v>
      </c>
      <c r="C3723">
        <v>42</v>
      </c>
    </row>
    <row r="3724" spans="1:3" x14ac:dyDescent="0.25">
      <c r="A3724" t="s">
        <v>229</v>
      </c>
      <c r="B3724">
        <v>51031</v>
      </c>
      <c r="C3724">
        <v>70</v>
      </c>
    </row>
    <row r="3725" spans="1:3" x14ac:dyDescent="0.25">
      <c r="A3725" t="s">
        <v>229</v>
      </c>
      <c r="B3725">
        <v>51601</v>
      </c>
      <c r="C3725">
        <v>90</v>
      </c>
    </row>
    <row r="3726" spans="1:3" x14ac:dyDescent="0.25">
      <c r="A3726" t="s">
        <v>229</v>
      </c>
      <c r="B3726">
        <v>52654</v>
      </c>
      <c r="C3726">
        <v>34</v>
      </c>
    </row>
    <row r="3727" spans="1:3" x14ac:dyDescent="0.25">
      <c r="A3727" t="s">
        <v>229</v>
      </c>
      <c r="B3727">
        <v>52310</v>
      </c>
      <c r="C3727">
        <v>100</v>
      </c>
    </row>
    <row r="3728" spans="1:3" x14ac:dyDescent="0.25">
      <c r="A3728" t="s">
        <v>229</v>
      </c>
      <c r="B3728">
        <v>52544</v>
      </c>
      <c r="C3728">
        <v>64</v>
      </c>
    </row>
    <row r="3729" spans="1:3" x14ac:dyDescent="0.25">
      <c r="A3729" t="s">
        <v>229</v>
      </c>
      <c r="B3729">
        <v>51247</v>
      </c>
      <c r="C3729">
        <v>60</v>
      </c>
    </row>
    <row r="3730" spans="1:3" x14ac:dyDescent="0.25">
      <c r="A3730" t="s">
        <v>229</v>
      </c>
      <c r="B3730">
        <v>51250</v>
      </c>
      <c r="C3730">
        <v>69</v>
      </c>
    </row>
    <row r="3731" spans="1:3" x14ac:dyDescent="0.25">
      <c r="A3731" t="s">
        <v>229</v>
      </c>
      <c r="B3731">
        <v>50579</v>
      </c>
      <c r="C3731">
        <v>38</v>
      </c>
    </row>
    <row r="3732" spans="1:3" x14ac:dyDescent="0.25">
      <c r="A3732" t="s">
        <v>229</v>
      </c>
      <c r="B3732">
        <v>52601</v>
      </c>
      <c r="C3732">
        <v>60</v>
      </c>
    </row>
    <row r="3733" spans="1:3" x14ac:dyDescent="0.25">
      <c r="A3733" t="s">
        <v>229</v>
      </c>
      <c r="B3733">
        <v>50211</v>
      </c>
      <c r="C3733">
        <v>51</v>
      </c>
    </row>
    <row r="3734" spans="1:3" x14ac:dyDescent="0.25">
      <c r="A3734" t="s">
        <v>229</v>
      </c>
      <c r="B3734">
        <v>50501</v>
      </c>
      <c r="C3734">
        <v>155</v>
      </c>
    </row>
    <row r="3735" spans="1:3" x14ac:dyDescent="0.25">
      <c r="A3735" t="s">
        <v>229</v>
      </c>
      <c r="B3735">
        <v>51632</v>
      </c>
      <c r="C3735">
        <v>45</v>
      </c>
    </row>
    <row r="3736" spans="1:3" x14ac:dyDescent="0.25">
      <c r="A3736" t="s">
        <v>229</v>
      </c>
      <c r="B3736">
        <v>52001</v>
      </c>
      <c r="C3736">
        <v>214</v>
      </c>
    </row>
    <row r="3737" spans="1:3" x14ac:dyDescent="0.25">
      <c r="A3737" t="s">
        <v>229</v>
      </c>
      <c r="B3737">
        <v>51102</v>
      </c>
      <c r="C3737">
        <v>20</v>
      </c>
    </row>
    <row r="3738" spans="1:3" x14ac:dyDescent="0.25">
      <c r="A3738" t="s">
        <v>229</v>
      </c>
      <c r="B3738">
        <v>52245</v>
      </c>
      <c r="C3738">
        <v>89</v>
      </c>
    </row>
    <row r="3739" spans="1:3" x14ac:dyDescent="0.25">
      <c r="A3739" t="s">
        <v>229</v>
      </c>
      <c r="B3739">
        <v>50595</v>
      </c>
      <c r="C3739">
        <v>67</v>
      </c>
    </row>
    <row r="3740" spans="1:3" x14ac:dyDescent="0.25">
      <c r="A3740" t="s">
        <v>229</v>
      </c>
      <c r="B3740">
        <v>50659</v>
      </c>
      <c r="C3740">
        <v>70</v>
      </c>
    </row>
    <row r="3741" spans="1:3" x14ac:dyDescent="0.25">
      <c r="A3741" t="s">
        <v>229</v>
      </c>
      <c r="B3741">
        <v>50638</v>
      </c>
      <c r="C3741">
        <v>40</v>
      </c>
    </row>
    <row r="3742" spans="1:3" x14ac:dyDescent="0.25">
      <c r="A3742" t="s">
        <v>229</v>
      </c>
      <c r="B3742">
        <v>50208</v>
      </c>
      <c r="C3742">
        <v>24</v>
      </c>
    </row>
    <row r="3743" spans="1:3" x14ac:dyDescent="0.25">
      <c r="A3743" t="s">
        <v>229</v>
      </c>
      <c r="B3743">
        <v>52531</v>
      </c>
      <c r="C3743">
        <v>60</v>
      </c>
    </row>
    <row r="3744" spans="1:3" x14ac:dyDescent="0.25">
      <c r="A3744" t="s">
        <v>229</v>
      </c>
      <c r="B3744">
        <v>50625</v>
      </c>
      <c r="C3744">
        <v>38</v>
      </c>
    </row>
    <row r="3745" spans="1:3" x14ac:dyDescent="0.25">
      <c r="A3745" t="s">
        <v>229</v>
      </c>
      <c r="B3745">
        <v>50125</v>
      </c>
      <c r="C3745">
        <v>83</v>
      </c>
    </row>
    <row r="3746" spans="1:3" x14ac:dyDescent="0.25">
      <c r="A3746" t="s">
        <v>229</v>
      </c>
      <c r="B3746">
        <v>52738</v>
      </c>
      <c r="C3746">
        <v>42</v>
      </c>
    </row>
    <row r="3747" spans="1:3" x14ac:dyDescent="0.25">
      <c r="A3747" t="s">
        <v>229</v>
      </c>
      <c r="B3747">
        <v>51401</v>
      </c>
      <c r="C3747">
        <v>51</v>
      </c>
    </row>
    <row r="3748" spans="1:3" x14ac:dyDescent="0.25">
      <c r="A3748" t="s">
        <v>229</v>
      </c>
      <c r="B3748">
        <v>50115</v>
      </c>
      <c r="C3748">
        <v>58</v>
      </c>
    </row>
    <row r="3749" spans="1:3" x14ac:dyDescent="0.25">
      <c r="A3749" t="s">
        <v>229</v>
      </c>
      <c r="B3749">
        <v>50316</v>
      </c>
      <c r="C3749">
        <v>74</v>
      </c>
    </row>
    <row r="3750" spans="1:3" x14ac:dyDescent="0.25">
      <c r="A3750" t="s">
        <v>229</v>
      </c>
      <c r="B3750">
        <v>52659</v>
      </c>
      <c r="C3750">
        <v>50</v>
      </c>
    </row>
    <row r="3751" spans="1:3" x14ac:dyDescent="0.25">
      <c r="A3751" t="s">
        <v>229</v>
      </c>
      <c r="B3751">
        <v>50702</v>
      </c>
      <c r="C3751">
        <v>72</v>
      </c>
    </row>
    <row r="3752" spans="1:3" x14ac:dyDescent="0.25">
      <c r="A3752" t="s">
        <v>229</v>
      </c>
      <c r="B3752">
        <v>52544</v>
      </c>
      <c r="C3752">
        <v>19</v>
      </c>
    </row>
    <row r="3753" spans="1:3" x14ac:dyDescent="0.25">
      <c r="A3753" t="s">
        <v>229</v>
      </c>
      <c r="B3753">
        <v>50613</v>
      </c>
      <c r="C3753">
        <v>50</v>
      </c>
    </row>
    <row r="3754" spans="1:3" x14ac:dyDescent="0.25">
      <c r="A3754" t="s">
        <v>229</v>
      </c>
      <c r="B3754">
        <v>50315</v>
      </c>
      <c r="C3754">
        <v>120</v>
      </c>
    </row>
    <row r="3755" spans="1:3" x14ac:dyDescent="0.25">
      <c r="A3755" t="s">
        <v>229</v>
      </c>
      <c r="B3755">
        <v>51449</v>
      </c>
      <c r="C3755">
        <v>80</v>
      </c>
    </row>
    <row r="3756" spans="1:3" x14ac:dyDescent="0.25">
      <c r="A3756" t="s">
        <v>229</v>
      </c>
      <c r="B3756">
        <v>52556</v>
      </c>
      <c r="C3756">
        <v>73</v>
      </c>
    </row>
    <row r="3757" spans="1:3" x14ac:dyDescent="0.25">
      <c r="A3757" t="s">
        <v>229</v>
      </c>
      <c r="B3757">
        <v>50424</v>
      </c>
      <c r="C3757">
        <v>46</v>
      </c>
    </row>
    <row r="3758" spans="1:3" x14ac:dyDescent="0.25">
      <c r="A3758" t="s">
        <v>229</v>
      </c>
      <c r="B3758">
        <v>51530</v>
      </c>
      <c r="C3758">
        <v>53</v>
      </c>
    </row>
    <row r="3759" spans="1:3" x14ac:dyDescent="0.25">
      <c r="A3759" t="s">
        <v>229</v>
      </c>
      <c r="B3759">
        <v>52076</v>
      </c>
      <c r="C3759">
        <v>16</v>
      </c>
    </row>
    <row r="3760" spans="1:3" x14ac:dyDescent="0.25">
      <c r="A3760" t="s">
        <v>229</v>
      </c>
      <c r="B3760">
        <v>52142</v>
      </c>
      <c r="C3760">
        <v>55</v>
      </c>
    </row>
    <row r="3761" spans="1:3" x14ac:dyDescent="0.25">
      <c r="A3761" t="s">
        <v>229</v>
      </c>
      <c r="B3761">
        <v>52339</v>
      </c>
      <c r="C3761">
        <v>57</v>
      </c>
    </row>
    <row r="3762" spans="1:3" x14ac:dyDescent="0.25">
      <c r="A3762" t="s">
        <v>229</v>
      </c>
      <c r="B3762">
        <v>50676</v>
      </c>
      <c r="C3762">
        <v>28</v>
      </c>
    </row>
    <row r="3763" spans="1:3" x14ac:dyDescent="0.25">
      <c r="A3763" t="s">
        <v>229</v>
      </c>
      <c r="B3763">
        <v>50423</v>
      </c>
      <c r="C3763">
        <v>71</v>
      </c>
    </row>
    <row r="3764" spans="1:3" x14ac:dyDescent="0.25">
      <c r="A3764" t="s">
        <v>229</v>
      </c>
      <c r="B3764">
        <v>52240</v>
      </c>
      <c r="C3764">
        <v>58</v>
      </c>
    </row>
    <row r="3765" spans="1:3" x14ac:dyDescent="0.25">
      <c r="A3765" t="s">
        <v>229</v>
      </c>
      <c r="B3765">
        <v>50010</v>
      </c>
      <c r="C3765">
        <v>38</v>
      </c>
    </row>
    <row r="3766" spans="1:3" x14ac:dyDescent="0.25">
      <c r="A3766" t="s">
        <v>229</v>
      </c>
      <c r="B3766">
        <v>51103</v>
      </c>
      <c r="C3766">
        <v>71</v>
      </c>
    </row>
    <row r="3767" spans="1:3" x14ac:dyDescent="0.25">
      <c r="A3767" t="s">
        <v>229</v>
      </c>
      <c r="B3767">
        <v>50169</v>
      </c>
      <c r="C3767">
        <v>65</v>
      </c>
    </row>
    <row r="3768" spans="1:3" x14ac:dyDescent="0.25">
      <c r="A3768" t="s">
        <v>229</v>
      </c>
      <c r="B3768">
        <v>52247</v>
      </c>
      <c r="C3768">
        <v>80</v>
      </c>
    </row>
    <row r="3769" spans="1:3" x14ac:dyDescent="0.25">
      <c r="A3769" t="s">
        <v>229</v>
      </c>
      <c r="B3769">
        <v>51104</v>
      </c>
      <c r="C3769">
        <v>125</v>
      </c>
    </row>
    <row r="3770" spans="1:3" x14ac:dyDescent="0.25">
      <c r="A3770" t="s">
        <v>229</v>
      </c>
      <c r="B3770">
        <v>50543</v>
      </c>
      <c r="C3770">
        <v>46</v>
      </c>
    </row>
    <row r="3771" spans="1:3" x14ac:dyDescent="0.25">
      <c r="A3771" t="s">
        <v>229</v>
      </c>
      <c r="B3771">
        <v>50278</v>
      </c>
      <c r="C3771">
        <v>40</v>
      </c>
    </row>
    <row r="3772" spans="1:3" x14ac:dyDescent="0.25">
      <c r="A3772" t="s">
        <v>229</v>
      </c>
      <c r="B3772">
        <v>52002</v>
      </c>
      <c r="C3772">
        <v>32</v>
      </c>
    </row>
    <row r="3773" spans="1:3" x14ac:dyDescent="0.25">
      <c r="A3773" t="s">
        <v>229</v>
      </c>
      <c r="B3773">
        <v>50317</v>
      </c>
      <c r="C3773">
        <v>79</v>
      </c>
    </row>
    <row r="3774" spans="1:3" x14ac:dyDescent="0.25">
      <c r="A3774" t="s">
        <v>229</v>
      </c>
      <c r="B3774">
        <v>50316</v>
      </c>
      <c r="C3774">
        <v>81</v>
      </c>
    </row>
    <row r="3775" spans="1:3" x14ac:dyDescent="0.25">
      <c r="A3775" t="s">
        <v>229</v>
      </c>
      <c r="B3775">
        <v>52175</v>
      </c>
      <c r="C3775">
        <v>71</v>
      </c>
    </row>
    <row r="3776" spans="1:3" x14ac:dyDescent="0.25">
      <c r="A3776" t="s">
        <v>229</v>
      </c>
      <c r="B3776">
        <v>52349</v>
      </c>
      <c r="C3776">
        <v>40</v>
      </c>
    </row>
    <row r="3777" spans="1:3" x14ac:dyDescent="0.25">
      <c r="A3777" t="s">
        <v>229</v>
      </c>
      <c r="B3777">
        <v>52248</v>
      </c>
      <c r="C3777">
        <v>35</v>
      </c>
    </row>
    <row r="3778" spans="1:3" x14ac:dyDescent="0.25">
      <c r="A3778" t="s">
        <v>229</v>
      </c>
      <c r="B3778">
        <v>52060</v>
      </c>
      <c r="C3778">
        <v>52</v>
      </c>
    </row>
    <row r="3779" spans="1:3" x14ac:dyDescent="0.25">
      <c r="A3779" t="s">
        <v>229</v>
      </c>
      <c r="B3779">
        <v>50616</v>
      </c>
      <c r="C3779">
        <v>65</v>
      </c>
    </row>
    <row r="3780" spans="1:3" x14ac:dyDescent="0.25">
      <c r="A3780" t="s">
        <v>229</v>
      </c>
      <c r="B3780">
        <v>51249</v>
      </c>
      <c r="C3780">
        <v>59</v>
      </c>
    </row>
    <row r="3781" spans="1:3" x14ac:dyDescent="0.25">
      <c r="A3781" t="s">
        <v>229</v>
      </c>
      <c r="B3781">
        <v>50265</v>
      </c>
      <c r="C3781">
        <v>140</v>
      </c>
    </row>
    <row r="3782" spans="1:3" x14ac:dyDescent="0.25">
      <c r="A3782" t="s">
        <v>229</v>
      </c>
      <c r="B3782">
        <v>51201</v>
      </c>
      <c r="C3782">
        <v>70</v>
      </c>
    </row>
    <row r="3783" spans="1:3" x14ac:dyDescent="0.25">
      <c r="A3783" t="s">
        <v>229</v>
      </c>
      <c r="B3783">
        <v>51334</v>
      </c>
      <c r="C3783">
        <v>60</v>
      </c>
    </row>
    <row r="3784" spans="1:3" x14ac:dyDescent="0.25">
      <c r="A3784" t="s">
        <v>229</v>
      </c>
      <c r="B3784">
        <v>52302</v>
      </c>
      <c r="C3784">
        <v>40</v>
      </c>
    </row>
    <row r="3785" spans="1:3" x14ac:dyDescent="0.25">
      <c r="A3785" t="s">
        <v>229</v>
      </c>
      <c r="B3785">
        <v>51249</v>
      </c>
      <c r="C3785">
        <v>51</v>
      </c>
    </row>
    <row r="3786" spans="1:3" x14ac:dyDescent="0.25">
      <c r="A3786" t="s">
        <v>229</v>
      </c>
      <c r="B3786">
        <v>50456</v>
      </c>
      <c r="C3786">
        <v>43</v>
      </c>
    </row>
    <row r="3787" spans="1:3" x14ac:dyDescent="0.25">
      <c r="A3787" t="s">
        <v>229</v>
      </c>
      <c r="B3787">
        <v>50501</v>
      </c>
      <c r="C3787">
        <v>90</v>
      </c>
    </row>
    <row r="3788" spans="1:3" x14ac:dyDescent="0.25">
      <c r="A3788" t="s">
        <v>229</v>
      </c>
      <c r="B3788">
        <v>50063</v>
      </c>
      <c r="C3788">
        <v>55</v>
      </c>
    </row>
    <row r="3789" spans="1:3" x14ac:dyDescent="0.25">
      <c r="A3789" t="s">
        <v>229</v>
      </c>
      <c r="B3789">
        <v>50517</v>
      </c>
      <c r="C3789">
        <v>32</v>
      </c>
    </row>
    <row r="3790" spans="1:3" x14ac:dyDescent="0.25">
      <c r="A3790" t="s">
        <v>229</v>
      </c>
      <c r="B3790">
        <v>50220</v>
      </c>
      <c r="C3790">
        <v>57</v>
      </c>
    </row>
    <row r="3791" spans="1:3" x14ac:dyDescent="0.25">
      <c r="A3791" t="s">
        <v>229</v>
      </c>
      <c r="B3791">
        <v>51450</v>
      </c>
      <c r="C3791">
        <v>45</v>
      </c>
    </row>
    <row r="3792" spans="1:3" x14ac:dyDescent="0.25">
      <c r="A3792" t="s">
        <v>229</v>
      </c>
      <c r="B3792">
        <v>52625</v>
      </c>
      <c r="C3792">
        <v>55</v>
      </c>
    </row>
    <row r="3793" spans="1:3" x14ac:dyDescent="0.25">
      <c r="A3793" t="s">
        <v>229</v>
      </c>
      <c r="B3793">
        <v>50597</v>
      </c>
      <c r="C3793">
        <v>45</v>
      </c>
    </row>
    <row r="3794" spans="1:3" x14ac:dyDescent="0.25">
      <c r="A3794" t="s">
        <v>229</v>
      </c>
      <c r="B3794">
        <v>52353</v>
      </c>
      <c r="C3794">
        <v>53</v>
      </c>
    </row>
    <row r="3795" spans="1:3" x14ac:dyDescent="0.25">
      <c r="A3795" t="s">
        <v>229</v>
      </c>
      <c r="B3795">
        <v>50158</v>
      </c>
      <c r="C3795">
        <v>109</v>
      </c>
    </row>
    <row r="3796" spans="1:3" x14ac:dyDescent="0.25">
      <c r="A3796" t="s">
        <v>229</v>
      </c>
      <c r="B3796">
        <v>50125</v>
      </c>
      <c r="C3796">
        <v>54</v>
      </c>
    </row>
    <row r="3797" spans="1:3" x14ac:dyDescent="0.25">
      <c r="A3797" t="s">
        <v>229</v>
      </c>
      <c r="B3797">
        <v>52807</v>
      </c>
      <c r="C3797">
        <v>120</v>
      </c>
    </row>
    <row r="3798" spans="1:3" x14ac:dyDescent="0.25">
      <c r="A3798" t="s">
        <v>229</v>
      </c>
      <c r="B3798">
        <v>50131</v>
      </c>
      <c r="C3798">
        <v>64</v>
      </c>
    </row>
    <row r="3799" spans="1:3" x14ac:dyDescent="0.25">
      <c r="A3799" t="s">
        <v>229</v>
      </c>
      <c r="B3799">
        <v>51445</v>
      </c>
      <c r="C3799">
        <v>64</v>
      </c>
    </row>
    <row r="3800" spans="1:3" x14ac:dyDescent="0.25">
      <c r="A3800" t="s">
        <v>229</v>
      </c>
      <c r="B3800">
        <v>51442</v>
      </c>
      <c r="C3800">
        <v>46</v>
      </c>
    </row>
    <row r="3801" spans="1:3" x14ac:dyDescent="0.25">
      <c r="A3801" t="s">
        <v>229</v>
      </c>
      <c r="B3801">
        <v>52001</v>
      </c>
      <c r="C3801">
        <v>102</v>
      </c>
    </row>
    <row r="3802" spans="1:3" x14ac:dyDescent="0.25">
      <c r="A3802" t="s">
        <v>229</v>
      </c>
      <c r="B3802">
        <v>50436</v>
      </c>
      <c r="C3802">
        <v>56</v>
      </c>
    </row>
    <row r="3803" spans="1:3" x14ac:dyDescent="0.25">
      <c r="A3803" t="s">
        <v>229</v>
      </c>
      <c r="B3803">
        <v>50540</v>
      </c>
      <c r="C3803">
        <v>46</v>
      </c>
    </row>
    <row r="3804" spans="1:3" x14ac:dyDescent="0.25">
      <c r="A3804" t="s">
        <v>229</v>
      </c>
      <c r="B3804">
        <v>51012</v>
      </c>
      <c r="C3804">
        <v>48</v>
      </c>
    </row>
    <row r="3805" spans="1:3" x14ac:dyDescent="0.25">
      <c r="A3805" t="s">
        <v>229</v>
      </c>
      <c r="B3805">
        <v>52052</v>
      </c>
      <c r="C3805">
        <v>93</v>
      </c>
    </row>
    <row r="3806" spans="1:3" x14ac:dyDescent="0.25">
      <c r="A3806" t="s">
        <v>229</v>
      </c>
      <c r="B3806">
        <v>50421</v>
      </c>
      <c r="C3806">
        <v>86</v>
      </c>
    </row>
    <row r="3807" spans="1:3" x14ac:dyDescent="0.25">
      <c r="A3807" t="s">
        <v>229</v>
      </c>
      <c r="B3807">
        <v>51005</v>
      </c>
      <c r="C3807">
        <v>44</v>
      </c>
    </row>
    <row r="3808" spans="1:3" x14ac:dyDescent="0.25">
      <c r="A3808" t="s">
        <v>229</v>
      </c>
      <c r="B3808">
        <v>50659</v>
      </c>
      <c r="C3808">
        <v>74</v>
      </c>
    </row>
    <row r="3809" spans="1:3" x14ac:dyDescent="0.25">
      <c r="A3809" t="s">
        <v>229</v>
      </c>
      <c r="B3809">
        <v>50060</v>
      </c>
      <c r="C3809">
        <v>71</v>
      </c>
    </row>
    <row r="3810" spans="1:3" x14ac:dyDescent="0.25">
      <c r="A3810" t="s">
        <v>229</v>
      </c>
      <c r="B3810">
        <v>51001</v>
      </c>
      <c r="C3810">
        <v>45</v>
      </c>
    </row>
    <row r="3811" spans="1:3" x14ac:dyDescent="0.25">
      <c r="A3811" t="s">
        <v>229</v>
      </c>
      <c r="B3811">
        <v>50575</v>
      </c>
      <c r="C3811">
        <v>40</v>
      </c>
    </row>
    <row r="3812" spans="1:3" x14ac:dyDescent="0.25">
      <c r="A3812" t="s">
        <v>229</v>
      </c>
      <c r="B3812">
        <v>51028</v>
      </c>
      <c r="C3812">
        <v>43</v>
      </c>
    </row>
    <row r="3813" spans="1:3" x14ac:dyDescent="0.25">
      <c r="A3813" t="s">
        <v>229</v>
      </c>
      <c r="B3813">
        <v>50644</v>
      </c>
      <c r="C3813">
        <v>37</v>
      </c>
    </row>
    <row r="3814" spans="1:3" x14ac:dyDescent="0.25">
      <c r="A3814" t="s">
        <v>229</v>
      </c>
      <c r="B3814">
        <v>52722</v>
      </c>
      <c r="C3814">
        <v>86</v>
      </c>
    </row>
    <row r="3815" spans="1:3" x14ac:dyDescent="0.25">
      <c r="A3815" t="s">
        <v>229</v>
      </c>
      <c r="B3815">
        <v>50501</v>
      </c>
      <c r="C3815">
        <v>65</v>
      </c>
    </row>
    <row r="3816" spans="1:3" x14ac:dyDescent="0.25">
      <c r="A3816" t="s">
        <v>229</v>
      </c>
      <c r="B3816">
        <v>52405</v>
      </c>
      <c r="C3816">
        <v>60</v>
      </c>
    </row>
    <row r="3817" spans="1:3" x14ac:dyDescent="0.25">
      <c r="A3817" t="s">
        <v>229</v>
      </c>
      <c r="B3817">
        <v>52641</v>
      </c>
      <c r="C3817">
        <v>62</v>
      </c>
    </row>
    <row r="3818" spans="1:3" x14ac:dyDescent="0.25">
      <c r="A3818" t="s">
        <v>229</v>
      </c>
      <c r="B3818">
        <v>52302</v>
      </c>
      <c r="C3818">
        <v>50</v>
      </c>
    </row>
    <row r="3819" spans="1:3" x14ac:dyDescent="0.25">
      <c r="A3819" t="s">
        <v>229</v>
      </c>
      <c r="B3819">
        <v>51534</v>
      </c>
      <c r="C3819">
        <v>32</v>
      </c>
    </row>
    <row r="3820" spans="1:3" x14ac:dyDescent="0.25">
      <c r="A3820" t="s">
        <v>229</v>
      </c>
      <c r="B3820">
        <v>52241</v>
      </c>
      <c r="C3820">
        <v>120</v>
      </c>
    </row>
    <row r="3821" spans="1:3" x14ac:dyDescent="0.25">
      <c r="A3821" t="s">
        <v>229</v>
      </c>
      <c r="B3821">
        <v>52033</v>
      </c>
      <c r="C3821">
        <v>46</v>
      </c>
    </row>
    <row r="3822" spans="1:3" x14ac:dyDescent="0.25">
      <c r="A3822" t="s">
        <v>229</v>
      </c>
      <c r="B3822">
        <v>50833</v>
      </c>
      <c r="C3822">
        <v>39</v>
      </c>
    </row>
    <row r="3823" spans="1:3" x14ac:dyDescent="0.25">
      <c r="A3823" t="s">
        <v>229</v>
      </c>
      <c r="B3823">
        <v>52402</v>
      </c>
      <c r="C3823">
        <v>67</v>
      </c>
    </row>
    <row r="3824" spans="1:3" x14ac:dyDescent="0.25">
      <c r="A3824" t="s">
        <v>229</v>
      </c>
      <c r="B3824">
        <v>52732</v>
      </c>
      <c r="C3824">
        <v>90</v>
      </c>
    </row>
    <row r="3825" spans="1:3" x14ac:dyDescent="0.25">
      <c r="A3825" t="s">
        <v>229</v>
      </c>
      <c r="B3825">
        <v>51534</v>
      </c>
      <c r="C3825">
        <v>75</v>
      </c>
    </row>
    <row r="3826" spans="1:3" x14ac:dyDescent="0.25">
      <c r="A3826" t="s">
        <v>229</v>
      </c>
      <c r="B3826">
        <v>50314</v>
      </c>
      <c r="C3826">
        <v>108</v>
      </c>
    </row>
    <row r="3827" spans="1:3" x14ac:dyDescent="0.25">
      <c r="A3827" t="s">
        <v>229</v>
      </c>
      <c r="B3827">
        <v>50511</v>
      </c>
      <c r="C3827">
        <v>90</v>
      </c>
    </row>
    <row r="3828" spans="1:3" x14ac:dyDescent="0.25">
      <c r="A3828" t="s">
        <v>229</v>
      </c>
      <c r="B3828">
        <v>50613</v>
      </c>
      <c r="C3828">
        <v>82</v>
      </c>
    </row>
    <row r="3829" spans="1:3" x14ac:dyDescent="0.25">
      <c r="A3829" t="s">
        <v>229</v>
      </c>
      <c r="B3829">
        <v>50009</v>
      </c>
      <c r="C3829">
        <v>38</v>
      </c>
    </row>
    <row r="3830" spans="1:3" x14ac:dyDescent="0.25">
      <c r="A3830" t="s">
        <v>229</v>
      </c>
      <c r="B3830">
        <v>50058</v>
      </c>
      <c r="C3830">
        <v>57</v>
      </c>
    </row>
    <row r="3831" spans="1:3" x14ac:dyDescent="0.25">
      <c r="A3831" t="s">
        <v>229</v>
      </c>
      <c r="B3831">
        <v>50208</v>
      </c>
      <c r="C3831">
        <v>53</v>
      </c>
    </row>
    <row r="3832" spans="1:3" x14ac:dyDescent="0.25">
      <c r="A3832" t="s">
        <v>229</v>
      </c>
      <c r="B3832">
        <v>52205</v>
      </c>
      <c r="C3832">
        <v>64</v>
      </c>
    </row>
    <row r="3833" spans="1:3" x14ac:dyDescent="0.25">
      <c r="A3833" t="s">
        <v>229</v>
      </c>
      <c r="B3833">
        <v>50851</v>
      </c>
      <c r="C3833">
        <v>46</v>
      </c>
    </row>
    <row r="3834" spans="1:3" x14ac:dyDescent="0.25">
      <c r="A3834" t="s">
        <v>229</v>
      </c>
      <c r="B3834">
        <v>52001</v>
      </c>
      <c r="C3834">
        <v>99</v>
      </c>
    </row>
    <row r="3835" spans="1:3" x14ac:dyDescent="0.25">
      <c r="A3835" t="s">
        <v>229</v>
      </c>
      <c r="B3835">
        <v>50703</v>
      </c>
      <c r="C3835">
        <v>114</v>
      </c>
    </row>
    <row r="3836" spans="1:3" x14ac:dyDescent="0.25">
      <c r="A3836" t="s">
        <v>229</v>
      </c>
      <c r="B3836">
        <v>52316</v>
      </c>
      <c r="C3836">
        <v>60</v>
      </c>
    </row>
    <row r="3837" spans="1:3" x14ac:dyDescent="0.25">
      <c r="A3837" t="s">
        <v>229</v>
      </c>
      <c r="B3837">
        <v>50461</v>
      </c>
      <c r="C3837">
        <v>60</v>
      </c>
    </row>
    <row r="3838" spans="1:3" x14ac:dyDescent="0.25">
      <c r="A3838" t="s">
        <v>229</v>
      </c>
      <c r="B3838">
        <v>50662</v>
      </c>
      <c r="C3838">
        <v>93</v>
      </c>
    </row>
    <row r="3839" spans="1:3" x14ac:dyDescent="0.25">
      <c r="A3839" t="s">
        <v>229</v>
      </c>
      <c r="B3839">
        <v>50401</v>
      </c>
      <c r="C3839">
        <v>210</v>
      </c>
    </row>
    <row r="3840" spans="1:3" x14ac:dyDescent="0.25">
      <c r="A3840" t="s">
        <v>229</v>
      </c>
      <c r="B3840">
        <v>52040</v>
      </c>
      <c r="C3840">
        <v>40</v>
      </c>
    </row>
    <row r="3841" spans="1:3" x14ac:dyDescent="0.25">
      <c r="A3841" t="s">
        <v>229</v>
      </c>
      <c r="B3841">
        <v>50225</v>
      </c>
      <c r="C3841">
        <v>53</v>
      </c>
    </row>
    <row r="3842" spans="1:3" x14ac:dyDescent="0.25">
      <c r="A3842" t="s">
        <v>229</v>
      </c>
      <c r="B3842">
        <v>50702</v>
      </c>
      <c r="C3842">
        <v>176</v>
      </c>
    </row>
    <row r="3843" spans="1:3" x14ac:dyDescent="0.25">
      <c r="A3843" t="s">
        <v>229</v>
      </c>
      <c r="B3843">
        <v>51034</v>
      </c>
      <c r="C3843">
        <v>72</v>
      </c>
    </row>
    <row r="3844" spans="1:3" x14ac:dyDescent="0.25">
      <c r="A3844" t="s">
        <v>229</v>
      </c>
      <c r="B3844">
        <v>52342</v>
      </c>
      <c r="C3844">
        <v>75</v>
      </c>
    </row>
    <row r="3845" spans="1:3" x14ac:dyDescent="0.25">
      <c r="A3845" t="s">
        <v>229</v>
      </c>
      <c r="B3845">
        <v>52101</v>
      </c>
      <c r="C3845">
        <v>104</v>
      </c>
    </row>
    <row r="3846" spans="1:3" x14ac:dyDescent="0.25">
      <c r="A3846" t="s">
        <v>229</v>
      </c>
      <c r="B3846">
        <v>52358</v>
      </c>
      <c r="C3846">
        <v>65</v>
      </c>
    </row>
    <row r="3847" spans="1:3" x14ac:dyDescent="0.25">
      <c r="A3847" t="s">
        <v>229</v>
      </c>
      <c r="B3847">
        <v>51466</v>
      </c>
      <c r="C3847">
        <v>46</v>
      </c>
    </row>
    <row r="3848" spans="1:3" x14ac:dyDescent="0.25">
      <c r="A3848" t="s">
        <v>229</v>
      </c>
      <c r="B3848">
        <v>51040</v>
      </c>
      <c r="C3848">
        <v>54</v>
      </c>
    </row>
    <row r="3849" spans="1:3" x14ac:dyDescent="0.25">
      <c r="A3849" t="s">
        <v>229</v>
      </c>
      <c r="B3849">
        <v>50129</v>
      </c>
      <c r="C3849">
        <v>85</v>
      </c>
    </row>
    <row r="3850" spans="1:3" x14ac:dyDescent="0.25">
      <c r="A3850" t="s">
        <v>229</v>
      </c>
      <c r="B3850">
        <v>51652</v>
      </c>
      <c r="C3850">
        <v>46</v>
      </c>
    </row>
    <row r="3851" spans="1:3" x14ac:dyDescent="0.25">
      <c r="A3851" t="s">
        <v>229</v>
      </c>
      <c r="B3851">
        <v>51246</v>
      </c>
      <c r="C3851">
        <v>44</v>
      </c>
    </row>
    <row r="3852" spans="1:3" x14ac:dyDescent="0.25">
      <c r="A3852" t="s">
        <v>229</v>
      </c>
      <c r="B3852">
        <v>52404</v>
      </c>
      <c r="C3852">
        <v>40</v>
      </c>
    </row>
    <row r="3853" spans="1:3" x14ac:dyDescent="0.25">
      <c r="A3853" t="s">
        <v>229</v>
      </c>
      <c r="B3853">
        <v>50111</v>
      </c>
      <c r="C3853">
        <v>40</v>
      </c>
    </row>
    <row r="3854" spans="1:3" x14ac:dyDescent="0.25">
      <c r="A3854" t="s">
        <v>229</v>
      </c>
      <c r="B3854">
        <v>52333</v>
      </c>
      <c r="C3854">
        <v>96</v>
      </c>
    </row>
    <row r="3855" spans="1:3" x14ac:dyDescent="0.25">
      <c r="A3855" t="s">
        <v>229</v>
      </c>
      <c r="B3855">
        <v>52224</v>
      </c>
      <c r="C3855">
        <v>50</v>
      </c>
    </row>
    <row r="3856" spans="1:3" x14ac:dyDescent="0.25">
      <c r="A3856" t="s">
        <v>229</v>
      </c>
      <c r="B3856">
        <v>50511</v>
      </c>
      <c r="C3856">
        <v>60</v>
      </c>
    </row>
    <row r="3857" spans="1:3" x14ac:dyDescent="0.25">
      <c r="A3857" t="s">
        <v>229</v>
      </c>
      <c r="B3857">
        <v>51560</v>
      </c>
      <c r="C3857">
        <v>61</v>
      </c>
    </row>
    <row r="3858" spans="1:3" x14ac:dyDescent="0.25">
      <c r="A3858" t="s">
        <v>229</v>
      </c>
      <c r="B3858">
        <v>50441</v>
      </c>
      <c r="C3858">
        <v>105</v>
      </c>
    </row>
    <row r="3859" spans="1:3" x14ac:dyDescent="0.25">
      <c r="A3859" t="s">
        <v>229</v>
      </c>
      <c r="B3859">
        <v>52623</v>
      </c>
      <c r="C3859">
        <v>40</v>
      </c>
    </row>
    <row r="3860" spans="1:3" x14ac:dyDescent="0.25">
      <c r="A3860" t="s">
        <v>229</v>
      </c>
      <c r="B3860">
        <v>52302</v>
      </c>
      <c r="C3860">
        <v>38</v>
      </c>
    </row>
    <row r="3861" spans="1:3" x14ac:dyDescent="0.25">
      <c r="A3861" t="s">
        <v>229</v>
      </c>
      <c r="B3861">
        <v>52501</v>
      </c>
      <c r="C3861">
        <v>146</v>
      </c>
    </row>
    <row r="3862" spans="1:3" x14ac:dyDescent="0.25">
      <c r="A3862" t="s">
        <v>230</v>
      </c>
      <c r="B3862">
        <v>83318</v>
      </c>
      <c r="C3862">
        <v>86</v>
      </c>
    </row>
    <row r="3863" spans="1:3" x14ac:dyDescent="0.25">
      <c r="A3863" t="s">
        <v>230</v>
      </c>
      <c r="B3863">
        <v>83617</v>
      </c>
      <c r="C3863">
        <v>40</v>
      </c>
    </row>
    <row r="3864" spans="1:3" x14ac:dyDescent="0.25">
      <c r="A3864" t="s">
        <v>230</v>
      </c>
      <c r="B3864">
        <v>83605</v>
      </c>
      <c r="C3864">
        <v>103</v>
      </c>
    </row>
    <row r="3865" spans="1:3" x14ac:dyDescent="0.25">
      <c r="A3865" t="s">
        <v>230</v>
      </c>
      <c r="B3865">
        <v>83704</v>
      </c>
      <c r="C3865">
        <v>120</v>
      </c>
    </row>
    <row r="3866" spans="1:3" x14ac:dyDescent="0.25">
      <c r="A3866" t="s">
        <v>230</v>
      </c>
      <c r="B3866">
        <v>83651</v>
      </c>
      <c r="C3866">
        <v>66</v>
      </c>
    </row>
    <row r="3867" spans="1:3" x14ac:dyDescent="0.25">
      <c r="A3867" t="s">
        <v>230</v>
      </c>
      <c r="B3867">
        <v>83837</v>
      </c>
      <c r="C3867">
        <v>68</v>
      </c>
    </row>
    <row r="3868" spans="1:3" x14ac:dyDescent="0.25">
      <c r="A3868" t="s">
        <v>230</v>
      </c>
      <c r="B3868">
        <v>83628</v>
      </c>
      <c r="C3868">
        <v>49</v>
      </c>
    </row>
    <row r="3869" spans="1:3" x14ac:dyDescent="0.25">
      <c r="A3869" t="s">
        <v>230</v>
      </c>
      <c r="B3869">
        <v>83201</v>
      </c>
      <c r="C3869">
        <v>113</v>
      </c>
    </row>
    <row r="3870" spans="1:3" x14ac:dyDescent="0.25">
      <c r="A3870" t="s">
        <v>230</v>
      </c>
      <c r="B3870">
        <v>83687</v>
      </c>
      <c r="C3870">
        <v>99</v>
      </c>
    </row>
    <row r="3871" spans="1:3" x14ac:dyDescent="0.25">
      <c r="A3871" t="s">
        <v>230</v>
      </c>
      <c r="B3871">
        <v>83467</v>
      </c>
      <c r="C3871">
        <v>45</v>
      </c>
    </row>
    <row r="3872" spans="1:3" x14ac:dyDescent="0.25">
      <c r="A3872" t="s">
        <v>230</v>
      </c>
      <c r="B3872">
        <v>83252</v>
      </c>
      <c r="C3872">
        <v>33</v>
      </c>
    </row>
    <row r="3873" spans="1:3" x14ac:dyDescent="0.25">
      <c r="A3873" t="s">
        <v>230</v>
      </c>
      <c r="B3873">
        <v>83672</v>
      </c>
      <c r="C3873">
        <v>76</v>
      </c>
    </row>
    <row r="3874" spans="1:3" x14ac:dyDescent="0.25">
      <c r="A3874" t="s">
        <v>230</v>
      </c>
      <c r="B3874">
        <v>83318</v>
      </c>
      <c r="C3874">
        <v>68</v>
      </c>
    </row>
    <row r="3875" spans="1:3" x14ac:dyDescent="0.25">
      <c r="A3875" t="s">
        <v>230</v>
      </c>
      <c r="B3875">
        <v>83702</v>
      </c>
      <c r="C3875">
        <v>20</v>
      </c>
    </row>
    <row r="3876" spans="1:3" x14ac:dyDescent="0.25">
      <c r="A3876" t="s">
        <v>230</v>
      </c>
      <c r="B3876">
        <v>83651</v>
      </c>
      <c r="C3876">
        <v>112</v>
      </c>
    </row>
    <row r="3877" spans="1:3" x14ac:dyDescent="0.25">
      <c r="A3877" t="s">
        <v>230</v>
      </c>
      <c r="B3877">
        <v>83202</v>
      </c>
      <c r="C3877">
        <v>41</v>
      </c>
    </row>
    <row r="3878" spans="1:3" x14ac:dyDescent="0.25">
      <c r="A3878" t="s">
        <v>230</v>
      </c>
      <c r="B3878">
        <v>83406</v>
      </c>
      <c r="C3878">
        <v>30</v>
      </c>
    </row>
    <row r="3879" spans="1:3" x14ac:dyDescent="0.25">
      <c r="A3879" t="s">
        <v>230</v>
      </c>
      <c r="B3879">
        <v>83642</v>
      </c>
      <c r="C3879">
        <v>139</v>
      </c>
    </row>
    <row r="3880" spans="1:3" x14ac:dyDescent="0.25">
      <c r="A3880" t="s">
        <v>230</v>
      </c>
      <c r="B3880">
        <v>83313</v>
      </c>
      <c r="C3880">
        <v>32</v>
      </c>
    </row>
    <row r="3881" spans="1:3" x14ac:dyDescent="0.25">
      <c r="A3881" t="s">
        <v>230</v>
      </c>
      <c r="B3881">
        <v>83814</v>
      </c>
      <c r="C3881">
        <v>80</v>
      </c>
    </row>
    <row r="3882" spans="1:3" x14ac:dyDescent="0.25">
      <c r="A3882" t="s">
        <v>230</v>
      </c>
      <c r="B3882">
        <v>83706</v>
      </c>
      <c r="C3882">
        <v>153</v>
      </c>
    </row>
    <row r="3883" spans="1:3" x14ac:dyDescent="0.25">
      <c r="A3883" t="s">
        <v>230</v>
      </c>
      <c r="B3883">
        <v>83716</v>
      </c>
      <c r="C3883">
        <v>48</v>
      </c>
    </row>
    <row r="3884" spans="1:3" x14ac:dyDescent="0.25">
      <c r="A3884" t="s">
        <v>230</v>
      </c>
      <c r="B3884">
        <v>83401</v>
      </c>
      <c r="C3884">
        <v>113</v>
      </c>
    </row>
    <row r="3885" spans="1:3" x14ac:dyDescent="0.25">
      <c r="A3885" t="s">
        <v>230</v>
      </c>
      <c r="B3885">
        <v>83642</v>
      </c>
      <c r="C3885">
        <v>30</v>
      </c>
    </row>
    <row r="3886" spans="1:3" x14ac:dyDescent="0.25">
      <c r="A3886" t="s">
        <v>230</v>
      </c>
      <c r="B3886">
        <v>83440</v>
      </c>
      <c r="C3886">
        <v>119</v>
      </c>
    </row>
    <row r="3887" spans="1:3" x14ac:dyDescent="0.25">
      <c r="A3887" t="s">
        <v>230</v>
      </c>
      <c r="B3887">
        <v>83647</v>
      </c>
      <c r="C3887">
        <v>38</v>
      </c>
    </row>
    <row r="3888" spans="1:3" x14ac:dyDescent="0.25">
      <c r="A3888" t="s">
        <v>230</v>
      </c>
      <c r="B3888">
        <v>83501</v>
      </c>
      <c r="C3888">
        <v>34</v>
      </c>
    </row>
    <row r="3889" spans="1:3" x14ac:dyDescent="0.25">
      <c r="A3889" t="s">
        <v>230</v>
      </c>
      <c r="B3889">
        <v>83440</v>
      </c>
      <c r="C3889">
        <v>35</v>
      </c>
    </row>
    <row r="3890" spans="1:3" x14ac:dyDescent="0.25">
      <c r="A3890" t="s">
        <v>230</v>
      </c>
      <c r="B3890">
        <v>83703</v>
      </c>
      <c r="C3890">
        <v>127</v>
      </c>
    </row>
    <row r="3891" spans="1:3" x14ac:dyDescent="0.25">
      <c r="A3891" t="s">
        <v>230</v>
      </c>
      <c r="B3891">
        <v>83661</v>
      </c>
      <c r="C3891">
        <v>80</v>
      </c>
    </row>
    <row r="3892" spans="1:3" x14ac:dyDescent="0.25">
      <c r="A3892" t="s">
        <v>230</v>
      </c>
      <c r="B3892">
        <v>83705</v>
      </c>
      <c r="C3892">
        <v>111</v>
      </c>
    </row>
    <row r="3893" spans="1:3" x14ac:dyDescent="0.25">
      <c r="A3893" t="s">
        <v>230</v>
      </c>
      <c r="B3893">
        <v>83854</v>
      </c>
      <c r="C3893">
        <v>120</v>
      </c>
    </row>
    <row r="3894" spans="1:3" x14ac:dyDescent="0.25">
      <c r="A3894" t="s">
        <v>230</v>
      </c>
      <c r="B3894">
        <v>83276</v>
      </c>
      <c r="C3894">
        <v>30</v>
      </c>
    </row>
    <row r="3895" spans="1:3" x14ac:dyDescent="0.25">
      <c r="A3895" t="s">
        <v>230</v>
      </c>
      <c r="B3895">
        <v>83814</v>
      </c>
      <c r="C3895">
        <v>117</v>
      </c>
    </row>
    <row r="3896" spans="1:3" x14ac:dyDescent="0.25">
      <c r="A3896" t="s">
        <v>230</v>
      </c>
      <c r="B3896">
        <v>83406</v>
      </c>
      <c r="C3896">
        <v>109</v>
      </c>
    </row>
    <row r="3897" spans="1:3" x14ac:dyDescent="0.25">
      <c r="A3897" t="s">
        <v>230</v>
      </c>
      <c r="B3897">
        <v>83501</v>
      </c>
      <c r="C3897">
        <v>96</v>
      </c>
    </row>
    <row r="3898" spans="1:3" x14ac:dyDescent="0.25">
      <c r="A3898" t="s">
        <v>230</v>
      </c>
      <c r="B3898">
        <v>83420</v>
      </c>
      <c r="C3898">
        <v>38</v>
      </c>
    </row>
    <row r="3899" spans="1:3" x14ac:dyDescent="0.25">
      <c r="A3899" t="s">
        <v>230</v>
      </c>
      <c r="B3899">
        <v>83805</v>
      </c>
      <c r="C3899">
        <v>28</v>
      </c>
    </row>
    <row r="3900" spans="1:3" x14ac:dyDescent="0.25">
      <c r="A3900" t="s">
        <v>230</v>
      </c>
      <c r="B3900">
        <v>83814</v>
      </c>
      <c r="C3900">
        <v>34</v>
      </c>
    </row>
    <row r="3901" spans="1:3" x14ac:dyDescent="0.25">
      <c r="A3901" t="s">
        <v>230</v>
      </c>
      <c r="B3901">
        <v>83843</v>
      </c>
      <c r="C3901">
        <v>70</v>
      </c>
    </row>
    <row r="3902" spans="1:3" x14ac:dyDescent="0.25">
      <c r="A3902" t="s">
        <v>230</v>
      </c>
      <c r="B3902">
        <v>83702</v>
      </c>
      <c r="C3902">
        <v>122</v>
      </c>
    </row>
    <row r="3903" spans="1:3" x14ac:dyDescent="0.25">
      <c r="A3903" t="s">
        <v>230</v>
      </c>
      <c r="B3903">
        <v>83712</v>
      </c>
      <c r="C3903">
        <v>98</v>
      </c>
    </row>
    <row r="3904" spans="1:3" x14ac:dyDescent="0.25">
      <c r="A3904" t="s">
        <v>230</v>
      </c>
      <c r="B3904">
        <v>83814</v>
      </c>
      <c r="C3904">
        <v>100</v>
      </c>
    </row>
    <row r="3905" spans="1:3" x14ac:dyDescent="0.25">
      <c r="A3905" t="s">
        <v>230</v>
      </c>
      <c r="B3905">
        <v>83864</v>
      </c>
      <c r="C3905">
        <v>124</v>
      </c>
    </row>
    <row r="3906" spans="1:3" x14ac:dyDescent="0.25">
      <c r="A3906" t="s">
        <v>230</v>
      </c>
      <c r="B3906">
        <v>83686</v>
      </c>
      <c r="C3906">
        <v>43</v>
      </c>
    </row>
    <row r="3907" spans="1:3" x14ac:dyDescent="0.25">
      <c r="A3907" t="s">
        <v>230</v>
      </c>
      <c r="B3907">
        <v>83301</v>
      </c>
      <c r="C3907">
        <v>116</v>
      </c>
    </row>
    <row r="3908" spans="1:3" x14ac:dyDescent="0.25">
      <c r="A3908" t="s">
        <v>230</v>
      </c>
      <c r="B3908">
        <v>83221</v>
      </c>
      <c r="C3908">
        <v>70</v>
      </c>
    </row>
    <row r="3909" spans="1:3" x14ac:dyDescent="0.25">
      <c r="A3909" t="s">
        <v>230</v>
      </c>
      <c r="B3909">
        <v>83254</v>
      </c>
      <c r="C3909">
        <v>36</v>
      </c>
    </row>
    <row r="3910" spans="1:3" x14ac:dyDescent="0.25">
      <c r="A3910" t="s">
        <v>230</v>
      </c>
      <c r="B3910">
        <v>83530</v>
      </c>
      <c r="C3910">
        <v>60</v>
      </c>
    </row>
    <row r="3911" spans="1:3" x14ac:dyDescent="0.25">
      <c r="A3911" t="s">
        <v>230</v>
      </c>
      <c r="B3911">
        <v>83704</v>
      </c>
      <c r="C3911">
        <v>99</v>
      </c>
    </row>
    <row r="3912" spans="1:3" x14ac:dyDescent="0.25">
      <c r="A3912" t="s">
        <v>230</v>
      </c>
      <c r="B3912">
        <v>83864</v>
      </c>
      <c r="C3912">
        <v>73</v>
      </c>
    </row>
    <row r="3913" spans="1:3" x14ac:dyDescent="0.25">
      <c r="A3913" t="s">
        <v>230</v>
      </c>
      <c r="B3913">
        <v>83330</v>
      </c>
      <c r="C3913">
        <v>80</v>
      </c>
    </row>
    <row r="3914" spans="1:3" x14ac:dyDescent="0.25">
      <c r="A3914" t="s">
        <v>230</v>
      </c>
      <c r="B3914">
        <v>83341</v>
      </c>
      <c r="C3914">
        <v>57</v>
      </c>
    </row>
    <row r="3915" spans="1:3" x14ac:dyDescent="0.25">
      <c r="A3915" t="s">
        <v>230</v>
      </c>
      <c r="B3915">
        <v>83706</v>
      </c>
      <c r="C3915">
        <v>30</v>
      </c>
    </row>
    <row r="3916" spans="1:3" x14ac:dyDescent="0.25">
      <c r="A3916" t="s">
        <v>230</v>
      </c>
      <c r="B3916">
        <v>83263</v>
      </c>
      <c r="C3916">
        <v>35</v>
      </c>
    </row>
    <row r="3917" spans="1:3" x14ac:dyDescent="0.25">
      <c r="A3917" t="s">
        <v>230</v>
      </c>
      <c r="B3917">
        <v>83815</v>
      </c>
      <c r="C3917">
        <v>120</v>
      </c>
    </row>
    <row r="3918" spans="1:3" x14ac:dyDescent="0.25">
      <c r="A3918" t="s">
        <v>230</v>
      </c>
      <c r="B3918">
        <v>83704</v>
      </c>
      <c r="C3918">
        <v>148</v>
      </c>
    </row>
    <row r="3919" spans="1:3" x14ac:dyDescent="0.25">
      <c r="A3919" t="s">
        <v>230</v>
      </c>
      <c r="B3919">
        <v>83605</v>
      </c>
      <c r="C3919">
        <v>71</v>
      </c>
    </row>
    <row r="3920" spans="1:3" x14ac:dyDescent="0.25">
      <c r="A3920" t="s">
        <v>230</v>
      </c>
      <c r="B3920">
        <v>83704</v>
      </c>
      <c r="C3920">
        <v>120</v>
      </c>
    </row>
    <row r="3921" spans="1:3" x14ac:dyDescent="0.25">
      <c r="A3921" t="s">
        <v>230</v>
      </c>
      <c r="B3921">
        <v>83843</v>
      </c>
      <c r="C3921">
        <v>64</v>
      </c>
    </row>
    <row r="3922" spans="1:3" x14ac:dyDescent="0.25">
      <c r="A3922" t="s">
        <v>230</v>
      </c>
      <c r="B3922">
        <v>83617</v>
      </c>
      <c r="C3922">
        <v>74</v>
      </c>
    </row>
    <row r="3923" spans="1:3" x14ac:dyDescent="0.25">
      <c r="A3923" t="s">
        <v>230</v>
      </c>
      <c r="B3923">
        <v>83221</v>
      </c>
      <c r="C3923">
        <v>29</v>
      </c>
    </row>
    <row r="3924" spans="1:3" x14ac:dyDescent="0.25">
      <c r="A3924" t="s">
        <v>230</v>
      </c>
      <c r="B3924">
        <v>83642</v>
      </c>
      <c r="C3924">
        <v>52</v>
      </c>
    </row>
    <row r="3925" spans="1:3" x14ac:dyDescent="0.25">
      <c r="A3925" t="s">
        <v>230</v>
      </c>
      <c r="B3925">
        <v>83301</v>
      </c>
      <c r="C3925">
        <v>116</v>
      </c>
    </row>
    <row r="3926" spans="1:3" x14ac:dyDescent="0.25">
      <c r="A3926" t="s">
        <v>230</v>
      </c>
      <c r="B3926">
        <v>83686</v>
      </c>
      <c r="C3926">
        <v>120</v>
      </c>
    </row>
    <row r="3927" spans="1:3" x14ac:dyDescent="0.25">
      <c r="A3927" t="s">
        <v>230</v>
      </c>
      <c r="B3927">
        <v>83861</v>
      </c>
      <c r="C3927">
        <v>74</v>
      </c>
    </row>
    <row r="3928" spans="1:3" x14ac:dyDescent="0.25">
      <c r="A3928" t="s">
        <v>230</v>
      </c>
      <c r="B3928">
        <v>83201</v>
      </c>
      <c r="C3928">
        <v>66</v>
      </c>
    </row>
    <row r="3929" spans="1:3" x14ac:dyDescent="0.25">
      <c r="A3929" t="s">
        <v>230</v>
      </c>
      <c r="B3929">
        <v>83211</v>
      </c>
      <c r="C3929">
        <v>20</v>
      </c>
    </row>
    <row r="3930" spans="1:3" x14ac:dyDescent="0.25">
      <c r="A3930" t="s">
        <v>230</v>
      </c>
      <c r="B3930">
        <v>83544</v>
      </c>
      <c r="C3930">
        <v>60</v>
      </c>
    </row>
    <row r="3931" spans="1:3" x14ac:dyDescent="0.25">
      <c r="A3931" t="s">
        <v>230</v>
      </c>
      <c r="B3931">
        <v>83301</v>
      </c>
      <c r="C3931">
        <v>60</v>
      </c>
    </row>
    <row r="3932" spans="1:3" x14ac:dyDescent="0.25">
      <c r="A3932" t="s">
        <v>230</v>
      </c>
      <c r="B3932">
        <v>83316</v>
      </c>
      <c r="C3932">
        <v>57</v>
      </c>
    </row>
    <row r="3933" spans="1:3" x14ac:dyDescent="0.25">
      <c r="A3933" t="s">
        <v>230</v>
      </c>
      <c r="B3933">
        <v>83501</v>
      </c>
      <c r="C3933">
        <v>127</v>
      </c>
    </row>
    <row r="3934" spans="1:3" x14ac:dyDescent="0.25">
      <c r="A3934" t="s">
        <v>230</v>
      </c>
      <c r="B3934">
        <v>83501</v>
      </c>
      <c r="C3934">
        <v>121</v>
      </c>
    </row>
    <row r="3935" spans="1:3" x14ac:dyDescent="0.25">
      <c r="A3935" t="s">
        <v>230</v>
      </c>
      <c r="B3935">
        <v>83352</v>
      </c>
      <c r="C3935">
        <v>36</v>
      </c>
    </row>
    <row r="3936" spans="1:3" x14ac:dyDescent="0.25">
      <c r="A3936" t="s">
        <v>230</v>
      </c>
      <c r="B3936">
        <v>83651</v>
      </c>
      <c r="C3936">
        <v>100</v>
      </c>
    </row>
    <row r="3937" spans="1:3" x14ac:dyDescent="0.25">
      <c r="A3937" t="s">
        <v>230</v>
      </c>
      <c r="B3937">
        <v>83350</v>
      </c>
      <c r="C3937">
        <v>46</v>
      </c>
    </row>
    <row r="3938" spans="1:3" x14ac:dyDescent="0.25">
      <c r="A3938" t="s">
        <v>230</v>
      </c>
      <c r="B3938">
        <v>83638</v>
      </c>
      <c r="C3938">
        <v>65</v>
      </c>
    </row>
    <row r="3939" spans="1:3" x14ac:dyDescent="0.25">
      <c r="A3939" t="s">
        <v>230</v>
      </c>
      <c r="B3939">
        <v>83501</v>
      </c>
      <c r="C3939">
        <v>63</v>
      </c>
    </row>
    <row r="3940" spans="1:3" x14ac:dyDescent="0.25">
      <c r="A3940" t="s">
        <v>230</v>
      </c>
      <c r="B3940">
        <v>83501</v>
      </c>
      <c r="C3940">
        <v>66</v>
      </c>
    </row>
    <row r="3941" spans="1:3" x14ac:dyDescent="0.25">
      <c r="A3941" t="s">
        <v>230</v>
      </c>
      <c r="B3941">
        <v>83867</v>
      </c>
      <c r="C3941">
        <v>50</v>
      </c>
    </row>
    <row r="3942" spans="1:3" x14ac:dyDescent="0.25">
      <c r="A3942" t="s">
        <v>230</v>
      </c>
      <c r="B3942">
        <v>83404</v>
      </c>
      <c r="C3942">
        <v>88</v>
      </c>
    </row>
    <row r="3943" spans="1:3" x14ac:dyDescent="0.25">
      <c r="A3943" t="s">
        <v>230</v>
      </c>
      <c r="B3943">
        <v>83201</v>
      </c>
      <c r="C3943">
        <v>88</v>
      </c>
    </row>
    <row r="3944" spans="1:3" x14ac:dyDescent="0.25">
      <c r="A3944" t="s">
        <v>231</v>
      </c>
      <c r="B3944">
        <v>60185</v>
      </c>
      <c r="C3944">
        <v>213</v>
      </c>
    </row>
    <row r="3945" spans="1:3" x14ac:dyDescent="0.25">
      <c r="A3945" t="s">
        <v>231</v>
      </c>
      <c r="B3945">
        <v>62351</v>
      </c>
      <c r="C3945">
        <v>92</v>
      </c>
    </row>
    <row r="3946" spans="1:3" x14ac:dyDescent="0.25">
      <c r="A3946" t="s">
        <v>231</v>
      </c>
      <c r="B3946">
        <v>62249</v>
      </c>
      <c r="C3946">
        <v>76</v>
      </c>
    </row>
    <row r="3947" spans="1:3" x14ac:dyDescent="0.25">
      <c r="A3947" t="s">
        <v>231</v>
      </c>
      <c r="B3947">
        <v>60526</v>
      </c>
      <c r="C3947">
        <v>86</v>
      </c>
    </row>
    <row r="3948" spans="1:3" x14ac:dyDescent="0.25">
      <c r="A3948" t="s">
        <v>231</v>
      </c>
      <c r="B3948">
        <v>60429</v>
      </c>
      <c r="C3948">
        <v>199</v>
      </c>
    </row>
    <row r="3949" spans="1:3" x14ac:dyDescent="0.25">
      <c r="A3949" t="s">
        <v>231</v>
      </c>
      <c r="B3949">
        <v>60015</v>
      </c>
      <c r="C3949">
        <v>240</v>
      </c>
    </row>
    <row r="3950" spans="1:3" x14ac:dyDescent="0.25">
      <c r="A3950" t="s">
        <v>231</v>
      </c>
      <c r="B3950">
        <v>60647</v>
      </c>
      <c r="C3950">
        <v>222</v>
      </c>
    </row>
    <row r="3951" spans="1:3" x14ac:dyDescent="0.25">
      <c r="A3951" t="s">
        <v>231</v>
      </c>
      <c r="B3951">
        <v>62702</v>
      </c>
      <c r="C3951">
        <v>251</v>
      </c>
    </row>
    <row r="3952" spans="1:3" x14ac:dyDescent="0.25">
      <c r="A3952" t="s">
        <v>231</v>
      </c>
      <c r="B3952">
        <v>60016</v>
      </c>
      <c r="C3952">
        <v>68</v>
      </c>
    </row>
    <row r="3953" spans="1:3" x14ac:dyDescent="0.25">
      <c r="A3953" t="s">
        <v>231</v>
      </c>
      <c r="B3953">
        <v>60047</v>
      </c>
      <c r="C3953">
        <v>246</v>
      </c>
    </row>
    <row r="3954" spans="1:3" x14ac:dyDescent="0.25">
      <c r="A3954" t="s">
        <v>231</v>
      </c>
      <c r="B3954">
        <v>60614</v>
      </c>
      <c r="C3954">
        <v>76</v>
      </c>
    </row>
    <row r="3955" spans="1:3" x14ac:dyDescent="0.25">
      <c r="A3955" t="s">
        <v>231</v>
      </c>
      <c r="B3955">
        <v>61277</v>
      </c>
      <c r="C3955">
        <v>70</v>
      </c>
    </row>
    <row r="3956" spans="1:3" x14ac:dyDescent="0.25">
      <c r="A3956" t="s">
        <v>231</v>
      </c>
      <c r="B3956">
        <v>62092</v>
      </c>
      <c r="C3956">
        <v>119</v>
      </c>
    </row>
    <row r="3957" spans="1:3" x14ac:dyDescent="0.25">
      <c r="A3957" t="s">
        <v>231</v>
      </c>
      <c r="B3957">
        <v>61068</v>
      </c>
      <c r="C3957">
        <v>50</v>
      </c>
    </row>
    <row r="3958" spans="1:3" x14ac:dyDescent="0.25">
      <c r="A3958" t="s">
        <v>231</v>
      </c>
      <c r="B3958">
        <v>60047</v>
      </c>
      <c r="C3958">
        <v>195</v>
      </c>
    </row>
    <row r="3959" spans="1:3" x14ac:dyDescent="0.25">
      <c r="A3959" t="s">
        <v>231</v>
      </c>
      <c r="B3959">
        <v>61738</v>
      </c>
      <c r="C3959">
        <v>123</v>
      </c>
    </row>
    <row r="3960" spans="1:3" x14ac:dyDescent="0.25">
      <c r="A3960" t="s">
        <v>231</v>
      </c>
      <c r="B3960">
        <v>60637</v>
      </c>
      <c r="C3960">
        <v>318</v>
      </c>
    </row>
    <row r="3961" spans="1:3" x14ac:dyDescent="0.25">
      <c r="A3961" t="s">
        <v>231</v>
      </c>
      <c r="B3961">
        <v>60402</v>
      </c>
      <c r="C3961">
        <v>51</v>
      </c>
    </row>
    <row r="3962" spans="1:3" x14ac:dyDescent="0.25">
      <c r="A3962" t="s">
        <v>231</v>
      </c>
      <c r="B3962">
        <v>60626</v>
      </c>
      <c r="C3962">
        <v>200</v>
      </c>
    </row>
    <row r="3963" spans="1:3" x14ac:dyDescent="0.25">
      <c r="A3963" t="s">
        <v>231</v>
      </c>
      <c r="B3963">
        <v>60445</v>
      </c>
      <c r="C3963">
        <v>126</v>
      </c>
    </row>
    <row r="3964" spans="1:3" x14ac:dyDescent="0.25">
      <c r="A3964" t="s">
        <v>231</v>
      </c>
      <c r="B3964">
        <v>62548</v>
      </c>
      <c r="C3964">
        <v>90</v>
      </c>
    </row>
    <row r="3965" spans="1:3" x14ac:dyDescent="0.25">
      <c r="A3965" t="s">
        <v>231</v>
      </c>
      <c r="B3965">
        <v>60657</v>
      </c>
      <c r="C3965">
        <v>26</v>
      </c>
    </row>
    <row r="3966" spans="1:3" x14ac:dyDescent="0.25">
      <c r="A3966" t="s">
        <v>231</v>
      </c>
      <c r="B3966">
        <v>61028</v>
      </c>
      <c r="C3966">
        <v>36</v>
      </c>
    </row>
    <row r="3967" spans="1:3" x14ac:dyDescent="0.25">
      <c r="A3967" t="s">
        <v>231</v>
      </c>
      <c r="B3967">
        <v>61571</v>
      </c>
      <c r="C3967">
        <v>122</v>
      </c>
    </row>
    <row r="3968" spans="1:3" x14ac:dyDescent="0.25">
      <c r="A3968" t="s">
        <v>231</v>
      </c>
      <c r="B3968">
        <v>60938</v>
      </c>
      <c r="C3968">
        <v>99</v>
      </c>
    </row>
    <row r="3969" spans="1:3" x14ac:dyDescent="0.25">
      <c r="A3969" t="s">
        <v>231</v>
      </c>
      <c r="B3969">
        <v>60143</v>
      </c>
      <c r="C3969">
        <v>144</v>
      </c>
    </row>
    <row r="3970" spans="1:3" x14ac:dyDescent="0.25">
      <c r="A3970" t="s">
        <v>231</v>
      </c>
      <c r="B3970">
        <v>60659</v>
      </c>
      <c r="C3970">
        <v>164</v>
      </c>
    </row>
    <row r="3971" spans="1:3" x14ac:dyDescent="0.25">
      <c r="A3971" t="s">
        <v>231</v>
      </c>
      <c r="B3971">
        <v>62650</v>
      </c>
      <c r="C3971">
        <v>175</v>
      </c>
    </row>
    <row r="3972" spans="1:3" x14ac:dyDescent="0.25">
      <c r="A3972" t="s">
        <v>231</v>
      </c>
      <c r="B3972">
        <v>62254</v>
      </c>
      <c r="C3972">
        <v>90</v>
      </c>
    </row>
    <row r="3973" spans="1:3" x14ac:dyDescent="0.25">
      <c r="A3973" t="s">
        <v>231</v>
      </c>
      <c r="B3973">
        <v>60033</v>
      </c>
      <c r="C3973">
        <v>34</v>
      </c>
    </row>
    <row r="3974" spans="1:3" x14ac:dyDescent="0.25">
      <c r="A3974" t="s">
        <v>231</v>
      </c>
      <c r="B3974">
        <v>60440</v>
      </c>
      <c r="C3974">
        <v>298</v>
      </c>
    </row>
    <row r="3975" spans="1:3" x14ac:dyDescent="0.25">
      <c r="A3975" t="s">
        <v>231</v>
      </c>
      <c r="B3975">
        <v>60563</v>
      </c>
      <c r="C3975">
        <v>87</v>
      </c>
    </row>
    <row r="3976" spans="1:3" x14ac:dyDescent="0.25">
      <c r="A3976" t="s">
        <v>231</v>
      </c>
      <c r="B3976">
        <v>62557</v>
      </c>
      <c r="C3976">
        <v>128</v>
      </c>
    </row>
    <row r="3977" spans="1:3" x14ac:dyDescent="0.25">
      <c r="A3977" t="s">
        <v>231</v>
      </c>
      <c r="B3977">
        <v>61761</v>
      </c>
      <c r="C3977">
        <v>150</v>
      </c>
    </row>
    <row r="3978" spans="1:3" x14ac:dyDescent="0.25">
      <c r="A3978" t="s">
        <v>231</v>
      </c>
      <c r="B3978">
        <v>62618</v>
      </c>
      <c r="C3978">
        <v>79</v>
      </c>
    </row>
    <row r="3979" spans="1:3" x14ac:dyDescent="0.25">
      <c r="A3979" t="s">
        <v>231</v>
      </c>
      <c r="B3979">
        <v>62557</v>
      </c>
      <c r="C3979">
        <v>105</v>
      </c>
    </row>
    <row r="3980" spans="1:3" x14ac:dyDescent="0.25">
      <c r="A3980" t="s">
        <v>231</v>
      </c>
      <c r="B3980">
        <v>61350</v>
      </c>
      <c r="C3980">
        <v>135</v>
      </c>
    </row>
    <row r="3981" spans="1:3" x14ac:dyDescent="0.25">
      <c r="A3981" t="s">
        <v>231</v>
      </c>
      <c r="B3981">
        <v>61832</v>
      </c>
      <c r="C3981">
        <v>90</v>
      </c>
    </row>
    <row r="3982" spans="1:3" x14ac:dyDescent="0.25">
      <c r="A3982" t="s">
        <v>231</v>
      </c>
      <c r="B3982">
        <v>62837</v>
      </c>
      <c r="C3982">
        <v>104</v>
      </c>
    </row>
    <row r="3983" spans="1:3" x14ac:dyDescent="0.25">
      <c r="A3983" t="s">
        <v>231</v>
      </c>
      <c r="B3983">
        <v>60419</v>
      </c>
      <c r="C3983">
        <v>88</v>
      </c>
    </row>
    <row r="3984" spans="1:3" x14ac:dyDescent="0.25">
      <c r="A3984" t="s">
        <v>231</v>
      </c>
      <c r="B3984">
        <v>62025</v>
      </c>
      <c r="C3984">
        <v>116</v>
      </c>
    </row>
    <row r="3985" spans="1:3" x14ac:dyDescent="0.25">
      <c r="A3985" t="s">
        <v>231</v>
      </c>
      <c r="B3985">
        <v>60455</v>
      </c>
      <c r="C3985">
        <v>146</v>
      </c>
    </row>
    <row r="3986" spans="1:3" x14ac:dyDescent="0.25">
      <c r="A3986" t="s">
        <v>231</v>
      </c>
      <c r="B3986">
        <v>60433</v>
      </c>
      <c r="C3986">
        <v>266</v>
      </c>
    </row>
    <row r="3987" spans="1:3" x14ac:dyDescent="0.25">
      <c r="A3987" t="s">
        <v>231</v>
      </c>
      <c r="B3987">
        <v>61470</v>
      </c>
      <c r="C3987">
        <v>47</v>
      </c>
    </row>
    <row r="3988" spans="1:3" x14ac:dyDescent="0.25">
      <c r="A3988" t="s">
        <v>231</v>
      </c>
      <c r="B3988">
        <v>61834</v>
      </c>
      <c r="C3988">
        <v>213</v>
      </c>
    </row>
    <row r="3989" spans="1:3" x14ac:dyDescent="0.25">
      <c r="A3989" t="s">
        <v>231</v>
      </c>
      <c r="B3989">
        <v>62565</v>
      </c>
      <c r="C3989">
        <v>109</v>
      </c>
    </row>
    <row r="3990" spans="1:3" x14ac:dyDescent="0.25">
      <c r="A3990" t="s">
        <v>231</v>
      </c>
      <c r="B3990">
        <v>60936</v>
      </c>
      <c r="C3990">
        <v>60</v>
      </c>
    </row>
    <row r="3991" spans="1:3" x14ac:dyDescent="0.25">
      <c r="A3991" t="s">
        <v>231</v>
      </c>
      <c r="B3991">
        <v>62223</v>
      </c>
      <c r="C3991">
        <v>120</v>
      </c>
    </row>
    <row r="3992" spans="1:3" x14ac:dyDescent="0.25">
      <c r="A3992" t="s">
        <v>231</v>
      </c>
      <c r="B3992">
        <v>62450</v>
      </c>
      <c r="C3992">
        <v>157</v>
      </c>
    </row>
    <row r="3993" spans="1:3" x14ac:dyDescent="0.25">
      <c r="A3993" t="s">
        <v>231</v>
      </c>
      <c r="B3993">
        <v>62301</v>
      </c>
      <c r="C3993">
        <v>203</v>
      </c>
    </row>
    <row r="3994" spans="1:3" x14ac:dyDescent="0.25">
      <c r="A3994" t="s">
        <v>231</v>
      </c>
      <c r="B3994">
        <v>60653</v>
      </c>
      <c r="C3994">
        <v>155</v>
      </c>
    </row>
    <row r="3995" spans="1:3" x14ac:dyDescent="0.25">
      <c r="A3995" t="s">
        <v>231</v>
      </c>
      <c r="B3995">
        <v>60625</v>
      </c>
      <c r="C3995">
        <v>46</v>
      </c>
    </row>
    <row r="3996" spans="1:3" x14ac:dyDescent="0.25">
      <c r="A3996" t="s">
        <v>231</v>
      </c>
      <c r="B3996">
        <v>61254</v>
      </c>
      <c r="C3996">
        <v>38</v>
      </c>
    </row>
    <row r="3997" spans="1:3" x14ac:dyDescent="0.25">
      <c r="A3997" t="s">
        <v>231</v>
      </c>
      <c r="B3997">
        <v>60190</v>
      </c>
      <c r="C3997">
        <v>138</v>
      </c>
    </row>
    <row r="3998" spans="1:3" x14ac:dyDescent="0.25">
      <c r="A3998" t="s">
        <v>231</v>
      </c>
      <c r="B3998">
        <v>60177</v>
      </c>
      <c r="C3998">
        <v>90</v>
      </c>
    </row>
    <row r="3999" spans="1:3" x14ac:dyDescent="0.25">
      <c r="A3999" t="s">
        <v>231</v>
      </c>
      <c r="B3999">
        <v>62650</v>
      </c>
      <c r="C3999">
        <v>88</v>
      </c>
    </row>
    <row r="4000" spans="1:3" x14ac:dyDescent="0.25">
      <c r="A4000" t="s">
        <v>231</v>
      </c>
      <c r="B4000">
        <v>60622</v>
      </c>
      <c r="C4000">
        <v>28</v>
      </c>
    </row>
    <row r="4001" spans="1:3" x14ac:dyDescent="0.25">
      <c r="A4001" t="s">
        <v>231</v>
      </c>
      <c r="B4001">
        <v>61032</v>
      </c>
      <c r="C4001">
        <v>124</v>
      </c>
    </row>
    <row r="4002" spans="1:3" x14ac:dyDescent="0.25">
      <c r="A4002" t="s">
        <v>231</v>
      </c>
      <c r="B4002">
        <v>60443</v>
      </c>
      <c r="C4002">
        <v>154</v>
      </c>
    </row>
    <row r="4003" spans="1:3" x14ac:dyDescent="0.25">
      <c r="A4003" t="s">
        <v>231</v>
      </c>
      <c r="B4003">
        <v>60430</v>
      </c>
      <c r="C4003">
        <v>259</v>
      </c>
    </row>
    <row r="4004" spans="1:3" x14ac:dyDescent="0.25">
      <c r="A4004" t="s">
        <v>231</v>
      </c>
      <c r="B4004">
        <v>62010</v>
      </c>
      <c r="C4004">
        <v>98</v>
      </c>
    </row>
    <row r="4005" spans="1:3" x14ac:dyDescent="0.25">
      <c r="A4005" t="s">
        <v>231</v>
      </c>
      <c r="B4005">
        <v>60506</v>
      </c>
      <c r="C4005">
        <v>68</v>
      </c>
    </row>
    <row r="4006" spans="1:3" x14ac:dyDescent="0.25">
      <c r="A4006" t="s">
        <v>231</v>
      </c>
      <c r="B4006">
        <v>60433</v>
      </c>
      <c r="C4006">
        <v>157</v>
      </c>
    </row>
    <row r="4007" spans="1:3" x14ac:dyDescent="0.25">
      <c r="A4007" t="s">
        <v>231</v>
      </c>
      <c r="B4007">
        <v>61483</v>
      </c>
      <c r="C4007">
        <v>136</v>
      </c>
    </row>
    <row r="4008" spans="1:3" x14ac:dyDescent="0.25">
      <c r="A4008" t="s">
        <v>231</v>
      </c>
      <c r="B4008">
        <v>60174</v>
      </c>
      <c r="C4008">
        <v>109</v>
      </c>
    </row>
    <row r="4009" spans="1:3" x14ac:dyDescent="0.25">
      <c r="A4009" t="s">
        <v>231</v>
      </c>
      <c r="B4009">
        <v>61951</v>
      </c>
      <c r="C4009">
        <v>122</v>
      </c>
    </row>
    <row r="4010" spans="1:3" x14ac:dyDescent="0.25">
      <c r="A4010" t="s">
        <v>231</v>
      </c>
      <c r="B4010">
        <v>60302</v>
      </c>
      <c r="C4010">
        <v>50</v>
      </c>
    </row>
    <row r="4011" spans="1:3" x14ac:dyDescent="0.25">
      <c r="A4011" t="s">
        <v>231</v>
      </c>
      <c r="B4011">
        <v>60525</v>
      </c>
      <c r="C4011">
        <v>197</v>
      </c>
    </row>
    <row r="4012" spans="1:3" x14ac:dyDescent="0.25">
      <c r="A4012" t="s">
        <v>231</v>
      </c>
      <c r="B4012">
        <v>61448</v>
      </c>
      <c r="C4012">
        <v>169</v>
      </c>
    </row>
    <row r="4013" spans="1:3" x14ac:dyDescent="0.25">
      <c r="A4013" t="s">
        <v>231</v>
      </c>
      <c r="B4013">
        <v>60626</v>
      </c>
      <c r="C4013">
        <v>136</v>
      </c>
    </row>
    <row r="4014" spans="1:3" x14ac:dyDescent="0.25">
      <c r="A4014" t="s">
        <v>231</v>
      </c>
      <c r="B4014">
        <v>60640</v>
      </c>
      <c r="C4014">
        <v>143</v>
      </c>
    </row>
    <row r="4015" spans="1:3" x14ac:dyDescent="0.25">
      <c r="A4015" t="s">
        <v>231</v>
      </c>
      <c r="B4015">
        <v>61443</v>
      </c>
      <c r="C4015">
        <v>200</v>
      </c>
    </row>
    <row r="4016" spans="1:3" x14ac:dyDescent="0.25">
      <c r="A4016" t="s">
        <v>231</v>
      </c>
      <c r="B4016">
        <v>62301</v>
      </c>
      <c r="C4016">
        <v>20</v>
      </c>
    </row>
    <row r="4017" spans="1:3" x14ac:dyDescent="0.25">
      <c r="A4017" t="s">
        <v>231</v>
      </c>
      <c r="B4017">
        <v>61085</v>
      </c>
      <c r="C4017">
        <v>49</v>
      </c>
    </row>
    <row r="4018" spans="1:3" x14ac:dyDescent="0.25">
      <c r="A4018" t="s">
        <v>231</v>
      </c>
      <c r="B4018">
        <v>60419</v>
      </c>
      <c r="C4018">
        <v>197</v>
      </c>
    </row>
    <row r="4019" spans="1:3" x14ac:dyDescent="0.25">
      <c r="A4019" t="s">
        <v>231</v>
      </c>
      <c r="B4019">
        <v>62979</v>
      </c>
      <c r="C4019">
        <v>71</v>
      </c>
    </row>
    <row r="4020" spans="1:3" x14ac:dyDescent="0.25">
      <c r="A4020" t="s">
        <v>231</v>
      </c>
      <c r="B4020">
        <v>61068</v>
      </c>
      <c r="C4020">
        <v>74</v>
      </c>
    </row>
    <row r="4021" spans="1:3" x14ac:dyDescent="0.25">
      <c r="A4021" t="s">
        <v>231</v>
      </c>
      <c r="B4021">
        <v>62906</v>
      </c>
      <c r="C4021">
        <v>70</v>
      </c>
    </row>
    <row r="4022" spans="1:3" x14ac:dyDescent="0.25">
      <c r="A4022" t="s">
        <v>231</v>
      </c>
      <c r="B4022">
        <v>60201</v>
      </c>
      <c r="C4022">
        <v>105</v>
      </c>
    </row>
    <row r="4023" spans="1:3" x14ac:dyDescent="0.25">
      <c r="A4023" t="s">
        <v>231</v>
      </c>
      <c r="B4023">
        <v>60626</v>
      </c>
      <c r="C4023">
        <v>141</v>
      </c>
    </row>
    <row r="4024" spans="1:3" x14ac:dyDescent="0.25">
      <c r="A4024" t="s">
        <v>231</v>
      </c>
      <c r="B4024">
        <v>60623</v>
      </c>
      <c r="C4024">
        <v>106</v>
      </c>
    </row>
    <row r="4025" spans="1:3" x14ac:dyDescent="0.25">
      <c r="A4025" t="s">
        <v>231</v>
      </c>
      <c r="B4025">
        <v>61201</v>
      </c>
      <c r="C4025">
        <v>130</v>
      </c>
    </row>
    <row r="4026" spans="1:3" x14ac:dyDescent="0.25">
      <c r="A4026" t="s">
        <v>231</v>
      </c>
      <c r="B4026">
        <v>60804</v>
      </c>
      <c r="C4026">
        <v>249</v>
      </c>
    </row>
    <row r="4027" spans="1:3" x14ac:dyDescent="0.25">
      <c r="A4027" t="s">
        <v>231</v>
      </c>
      <c r="B4027">
        <v>61282</v>
      </c>
      <c r="C4027">
        <v>92</v>
      </c>
    </row>
    <row r="4028" spans="1:3" x14ac:dyDescent="0.25">
      <c r="A4028" t="s">
        <v>231</v>
      </c>
      <c r="B4028">
        <v>60462</v>
      </c>
      <c r="C4028">
        <v>200</v>
      </c>
    </row>
    <row r="4029" spans="1:3" x14ac:dyDescent="0.25">
      <c r="A4029" t="s">
        <v>231</v>
      </c>
      <c r="B4029">
        <v>60942</v>
      </c>
      <c r="C4029">
        <v>75</v>
      </c>
    </row>
    <row r="4030" spans="1:3" x14ac:dyDescent="0.25">
      <c r="A4030" t="s">
        <v>231</v>
      </c>
      <c r="B4030">
        <v>62428</v>
      </c>
      <c r="C4030">
        <v>54</v>
      </c>
    </row>
    <row r="4031" spans="1:3" x14ac:dyDescent="0.25">
      <c r="A4031" t="s">
        <v>231</v>
      </c>
      <c r="B4031">
        <v>60966</v>
      </c>
      <c r="C4031">
        <v>31</v>
      </c>
    </row>
    <row r="4032" spans="1:3" x14ac:dyDescent="0.25">
      <c r="A4032" t="s">
        <v>231</v>
      </c>
      <c r="B4032">
        <v>60067</v>
      </c>
      <c r="C4032">
        <v>69</v>
      </c>
    </row>
    <row r="4033" spans="1:3" x14ac:dyDescent="0.25">
      <c r="A4033" t="s">
        <v>231</v>
      </c>
      <c r="B4033">
        <v>60957</v>
      </c>
      <c r="C4033">
        <v>106</v>
      </c>
    </row>
    <row r="4034" spans="1:3" x14ac:dyDescent="0.25">
      <c r="A4034" t="s">
        <v>231</v>
      </c>
      <c r="B4034">
        <v>61764</v>
      </c>
      <c r="C4034">
        <v>90</v>
      </c>
    </row>
    <row r="4035" spans="1:3" x14ac:dyDescent="0.25">
      <c r="A4035" t="s">
        <v>231</v>
      </c>
      <c r="B4035">
        <v>60193</v>
      </c>
      <c r="C4035">
        <v>214</v>
      </c>
    </row>
    <row r="4036" spans="1:3" x14ac:dyDescent="0.25">
      <c r="A4036" t="s">
        <v>231</v>
      </c>
      <c r="B4036">
        <v>60450</v>
      </c>
      <c r="C4036">
        <v>123</v>
      </c>
    </row>
    <row r="4037" spans="1:3" x14ac:dyDescent="0.25">
      <c r="A4037" t="s">
        <v>231</v>
      </c>
      <c r="B4037">
        <v>61701</v>
      </c>
      <c r="C4037">
        <v>12</v>
      </c>
    </row>
    <row r="4038" spans="1:3" x14ac:dyDescent="0.25">
      <c r="A4038" t="s">
        <v>231</v>
      </c>
      <c r="B4038">
        <v>62220</v>
      </c>
      <c r="C4038">
        <v>156</v>
      </c>
    </row>
    <row r="4039" spans="1:3" x14ac:dyDescent="0.25">
      <c r="A4039" t="s">
        <v>231</v>
      </c>
      <c r="B4039">
        <v>60201</v>
      </c>
      <c r="C4039">
        <v>99</v>
      </c>
    </row>
    <row r="4040" spans="1:3" x14ac:dyDescent="0.25">
      <c r="A4040" t="s">
        <v>231</v>
      </c>
      <c r="B4040">
        <v>62550</v>
      </c>
      <c r="C4040">
        <v>70</v>
      </c>
    </row>
    <row r="4041" spans="1:3" x14ac:dyDescent="0.25">
      <c r="A4041" t="s">
        <v>231</v>
      </c>
      <c r="B4041">
        <v>60714</v>
      </c>
      <c r="C4041">
        <v>304</v>
      </c>
    </row>
    <row r="4042" spans="1:3" x14ac:dyDescent="0.25">
      <c r="A4042" t="s">
        <v>231</v>
      </c>
      <c r="B4042">
        <v>62626</v>
      </c>
      <c r="C4042">
        <v>95</v>
      </c>
    </row>
    <row r="4043" spans="1:3" x14ac:dyDescent="0.25">
      <c r="A4043" t="s">
        <v>231</v>
      </c>
      <c r="B4043">
        <v>61356</v>
      </c>
      <c r="C4043">
        <v>92</v>
      </c>
    </row>
    <row r="4044" spans="1:3" x14ac:dyDescent="0.25">
      <c r="A4044" t="s">
        <v>231</v>
      </c>
      <c r="B4044">
        <v>61081</v>
      </c>
      <c r="C4044">
        <v>121</v>
      </c>
    </row>
    <row r="4045" spans="1:3" x14ac:dyDescent="0.25">
      <c r="A4045" t="s">
        <v>231</v>
      </c>
      <c r="B4045">
        <v>61282</v>
      </c>
      <c r="C4045">
        <v>63</v>
      </c>
    </row>
    <row r="4046" spans="1:3" x14ac:dyDescent="0.25">
      <c r="A4046" t="s">
        <v>231</v>
      </c>
      <c r="B4046">
        <v>60645</v>
      </c>
      <c r="C4046">
        <v>40</v>
      </c>
    </row>
    <row r="4047" spans="1:3" x14ac:dyDescent="0.25">
      <c r="A4047" t="s">
        <v>231</v>
      </c>
      <c r="B4047">
        <v>60162</v>
      </c>
      <c r="C4047">
        <v>73</v>
      </c>
    </row>
    <row r="4048" spans="1:3" x14ac:dyDescent="0.25">
      <c r="A4048" t="s">
        <v>231</v>
      </c>
      <c r="B4048">
        <v>61832</v>
      </c>
      <c r="C4048">
        <v>80</v>
      </c>
    </row>
    <row r="4049" spans="1:3" x14ac:dyDescent="0.25">
      <c r="A4049" t="s">
        <v>231</v>
      </c>
      <c r="B4049">
        <v>60068</v>
      </c>
      <c r="C4049">
        <v>296</v>
      </c>
    </row>
    <row r="4050" spans="1:3" x14ac:dyDescent="0.25">
      <c r="A4050" t="s">
        <v>231</v>
      </c>
      <c r="B4050">
        <v>60548</v>
      </c>
      <c r="C4050">
        <v>63</v>
      </c>
    </row>
    <row r="4051" spans="1:3" x14ac:dyDescent="0.25">
      <c r="A4051" t="s">
        <v>231</v>
      </c>
      <c r="B4051">
        <v>62049</v>
      </c>
      <c r="C4051">
        <v>110</v>
      </c>
    </row>
    <row r="4052" spans="1:3" x14ac:dyDescent="0.25">
      <c r="A4052" t="s">
        <v>231</v>
      </c>
      <c r="B4052">
        <v>60432</v>
      </c>
      <c r="C4052">
        <v>168</v>
      </c>
    </row>
    <row r="4053" spans="1:3" x14ac:dyDescent="0.25">
      <c r="A4053" t="s">
        <v>231</v>
      </c>
      <c r="B4053">
        <v>60077</v>
      </c>
      <c r="C4053">
        <v>93</v>
      </c>
    </row>
    <row r="4054" spans="1:3" x14ac:dyDescent="0.25">
      <c r="A4054" t="s">
        <v>231</v>
      </c>
      <c r="B4054">
        <v>60120</v>
      </c>
      <c r="C4054">
        <v>94</v>
      </c>
    </row>
    <row r="4055" spans="1:3" x14ac:dyDescent="0.25">
      <c r="A4055" t="s">
        <v>231</v>
      </c>
      <c r="B4055">
        <v>62312</v>
      </c>
      <c r="C4055">
        <v>76</v>
      </c>
    </row>
    <row r="4056" spans="1:3" x14ac:dyDescent="0.25">
      <c r="A4056" t="s">
        <v>231</v>
      </c>
      <c r="B4056">
        <v>60084</v>
      </c>
      <c r="C4056">
        <v>135</v>
      </c>
    </row>
    <row r="4057" spans="1:3" x14ac:dyDescent="0.25">
      <c r="A4057" t="s">
        <v>231</v>
      </c>
      <c r="B4057">
        <v>61080</v>
      </c>
      <c r="C4057">
        <v>78</v>
      </c>
    </row>
    <row r="4058" spans="1:3" x14ac:dyDescent="0.25">
      <c r="A4058" t="s">
        <v>231</v>
      </c>
      <c r="B4058">
        <v>62450</v>
      </c>
      <c r="C4058">
        <v>118</v>
      </c>
    </row>
    <row r="4059" spans="1:3" x14ac:dyDescent="0.25">
      <c r="A4059" t="s">
        <v>231</v>
      </c>
      <c r="B4059">
        <v>60201</v>
      </c>
      <c r="C4059">
        <v>158</v>
      </c>
    </row>
    <row r="4060" spans="1:3" x14ac:dyDescent="0.25">
      <c r="A4060" t="s">
        <v>231</v>
      </c>
      <c r="B4060">
        <v>62056</v>
      </c>
      <c r="C4060">
        <v>92</v>
      </c>
    </row>
    <row r="4061" spans="1:3" x14ac:dyDescent="0.25">
      <c r="A4061" t="s">
        <v>231</v>
      </c>
      <c r="B4061">
        <v>61369</v>
      </c>
      <c r="C4061">
        <v>101</v>
      </c>
    </row>
    <row r="4062" spans="1:3" x14ac:dyDescent="0.25">
      <c r="A4062" t="s">
        <v>231</v>
      </c>
      <c r="B4062">
        <v>61911</v>
      </c>
      <c r="C4062">
        <v>53</v>
      </c>
    </row>
    <row r="4063" spans="1:3" x14ac:dyDescent="0.25">
      <c r="A4063" t="s">
        <v>231</v>
      </c>
      <c r="B4063">
        <v>60115</v>
      </c>
      <c r="C4063">
        <v>90</v>
      </c>
    </row>
    <row r="4064" spans="1:3" x14ac:dyDescent="0.25">
      <c r="A4064" t="s">
        <v>231</v>
      </c>
      <c r="B4064">
        <v>62363</v>
      </c>
      <c r="C4064">
        <v>89</v>
      </c>
    </row>
    <row r="4065" spans="1:3" x14ac:dyDescent="0.25">
      <c r="A4065" t="s">
        <v>231</v>
      </c>
      <c r="B4065">
        <v>60804</v>
      </c>
      <c r="C4065">
        <v>485</v>
      </c>
    </row>
    <row r="4066" spans="1:3" x14ac:dyDescent="0.25">
      <c r="A4066" t="s">
        <v>231</v>
      </c>
      <c r="B4066">
        <v>62835</v>
      </c>
      <c r="C4066">
        <v>47</v>
      </c>
    </row>
    <row r="4067" spans="1:3" x14ac:dyDescent="0.25">
      <c r="A4067" t="s">
        <v>231</v>
      </c>
      <c r="B4067">
        <v>62664</v>
      </c>
      <c r="C4067">
        <v>66</v>
      </c>
    </row>
    <row r="4068" spans="1:3" x14ac:dyDescent="0.25">
      <c r="A4068" t="s">
        <v>231</v>
      </c>
      <c r="B4068">
        <v>61801</v>
      </c>
      <c r="C4068">
        <v>38</v>
      </c>
    </row>
    <row r="4069" spans="1:3" x14ac:dyDescent="0.25">
      <c r="A4069" t="s">
        <v>231</v>
      </c>
      <c r="B4069">
        <v>60478</v>
      </c>
      <c r="C4069">
        <v>200</v>
      </c>
    </row>
    <row r="4070" spans="1:3" x14ac:dyDescent="0.25">
      <c r="A4070" t="s">
        <v>231</v>
      </c>
      <c r="B4070">
        <v>60025</v>
      </c>
      <c r="C4070">
        <v>135</v>
      </c>
    </row>
    <row r="4071" spans="1:3" x14ac:dyDescent="0.25">
      <c r="A4071" t="s">
        <v>231</v>
      </c>
      <c r="B4071">
        <v>60714</v>
      </c>
      <c r="C4071">
        <v>55</v>
      </c>
    </row>
    <row r="4072" spans="1:3" x14ac:dyDescent="0.25">
      <c r="A4072" t="s">
        <v>231</v>
      </c>
      <c r="B4072">
        <v>60053</v>
      </c>
      <c r="C4072">
        <v>211</v>
      </c>
    </row>
    <row r="4073" spans="1:3" x14ac:dyDescent="0.25">
      <c r="A4073" t="s">
        <v>231</v>
      </c>
      <c r="B4073">
        <v>62526</v>
      </c>
      <c r="C4073">
        <v>117</v>
      </c>
    </row>
    <row r="4074" spans="1:3" x14ac:dyDescent="0.25">
      <c r="A4074" t="s">
        <v>231</v>
      </c>
      <c r="B4074">
        <v>62837</v>
      </c>
      <c r="C4074">
        <v>30</v>
      </c>
    </row>
    <row r="4075" spans="1:3" x14ac:dyDescent="0.25">
      <c r="A4075" t="s">
        <v>231</v>
      </c>
      <c r="B4075">
        <v>60010</v>
      </c>
      <c r="C4075">
        <v>20</v>
      </c>
    </row>
    <row r="4076" spans="1:3" x14ac:dyDescent="0.25">
      <c r="A4076" t="s">
        <v>231</v>
      </c>
      <c r="B4076">
        <v>62675</v>
      </c>
      <c r="C4076">
        <v>106</v>
      </c>
    </row>
    <row r="4077" spans="1:3" x14ac:dyDescent="0.25">
      <c r="A4077" t="s">
        <v>231</v>
      </c>
      <c r="B4077">
        <v>61920</v>
      </c>
      <c r="C4077">
        <v>139</v>
      </c>
    </row>
    <row r="4078" spans="1:3" x14ac:dyDescent="0.25">
      <c r="A4078" t="s">
        <v>231</v>
      </c>
      <c r="B4078">
        <v>60430</v>
      </c>
      <c r="C4078">
        <v>132</v>
      </c>
    </row>
    <row r="4079" spans="1:3" x14ac:dyDescent="0.25">
      <c r="A4079" t="s">
        <v>231</v>
      </c>
      <c r="B4079">
        <v>62226</v>
      </c>
      <c r="C4079">
        <v>140</v>
      </c>
    </row>
    <row r="4080" spans="1:3" x14ac:dyDescent="0.25">
      <c r="A4080" t="s">
        <v>231</v>
      </c>
      <c r="B4080">
        <v>62454</v>
      </c>
      <c r="C4080">
        <v>67</v>
      </c>
    </row>
    <row r="4081" spans="1:3" x14ac:dyDescent="0.25">
      <c r="A4081" t="s">
        <v>231</v>
      </c>
      <c r="B4081">
        <v>62832</v>
      </c>
      <c r="C4081">
        <v>76</v>
      </c>
    </row>
    <row r="4082" spans="1:3" x14ac:dyDescent="0.25">
      <c r="A4082" t="s">
        <v>231</v>
      </c>
      <c r="B4082">
        <v>60643</v>
      </c>
      <c r="C4082">
        <v>228</v>
      </c>
    </row>
    <row r="4083" spans="1:3" x14ac:dyDescent="0.25">
      <c r="A4083" t="s">
        <v>231</v>
      </c>
      <c r="B4083">
        <v>61554</v>
      </c>
      <c r="C4083">
        <v>130</v>
      </c>
    </row>
    <row r="4084" spans="1:3" x14ac:dyDescent="0.25">
      <c r="A4084" t="s">
        <v>231</v>
      </c>
      <c r="B4084">
        <v>60453</v>
      </c>
      <c r="C4084">
        <v>122</v>
      </c>
    </row>
    <row r="4085" spans="1:3" x14ac:dyDescent="0.25">
      <c r="A4085" t="s">
        <v>231</v>
      </c>
      <c r="B4085">
        <v>62959</v>
      </c>
      <c r="C4085">
        <v>125</v>
      </c>
    </row>
    <row r="4086" spans="1:3" x14ac:dyDescent="0.25">
      <c r="A4086" t="s">
        <v>231</v>
      </c>
      <c r="B4086">
        <v>61364</v>
      </c>
      <c r="C4086">
        <v>130</v>
      </c>
    </row>
    <row r="4087" spans="1:3" x14ac:dyDescent="0.25">
      <c r="A4087" t="s">
        <v>231</v>
      </c>
      <c r="B4087">
        <v>62684</v>
      </c>
      <c r="C4087">
        <v>99</v>
      </c>
    </row>
    <row r="4088" spans="1:3" x14ac:dyDescent="0.25">
      <c r="A4088" t="s">
        <v>231</v>
      </c>
      <c r="B4088">
        <v>60067</v>
      </c>
      <c r="C4088">
        <v>59</v>
      </c>
    </row>
    <row r="4089" spans="1:3" x14ac:dyDescent="0.25">
      <c r="A4089" t="s">
        <v>231</v>
      </c>
      <c r="B4089">
        <v>62401</v>
      </c>
      <c r="C4089">
        <v>62</v>
      </c>
    </row>
    <row r="4090" spans="1:3" x14ac:dyDescent="0.25">
      <c r="A4090" t="s">
        <v>231</v>
      </c>
      <c r="B4090">
        <v>62521</v>
      </c>
      <c r="C4090">
        <v>95</v>
      </c>
    </row>
    <row r="4091" spans="1:3" x14ac:dyDescent="0.25">
      <c r="A4091" t="s">
        <v>231</v>
      </c>
      <c r="B4091">
        <v>60649</v>
      </c>
      <c r="C4091">
        <v>240</v>
      </c>
    </row>
    <row r="4092" spans="1:3" x14ac:dyDescent="0.25">
      <c r="A4092" t="s">
        <v>231</v>
      </c>
      <c r="B4092">
        <v>61821</v>
      </c>
      <c r="C4092">
        <v>118</v>
      </c>
    </row>
    <row r="4093" spans="1:3" x14ac:dyDescent="0.25">
      <c r="A4093" t="s">
        <v>231</v>
      </c>
      <c r="B4093">
        <v>61455</v>
      </c>
      <c r="C4093">
        <v>98</v>
      </c>
    </row>
    <row r="4094" spans="1:3" x14ac:dyDescent="0.25">
      <c r="A4094" t="s">
        <v>231</v>
      </c>
      <c r="B4094">
        <v>62702</v>
      </c>
      <c r="C4094">
        <v>99</v>
      </c>
    </row>
    <row r="4095" spans="1:3" x14ac:dyDescent="0.25">
      <c r="A4095" t="s">
        <v>231</v>
      </c>
      <c r="B4095">
        <v>60062</v>
      </c>
      <c r="C4095">
        <v>134</v>
      </c>
    </row>
    <row r="4096" spans="1:3" x14ac:dyDescent="0.25">
      <c r="A4096" t="s">
        <v>231</v>
      </c>
      <c r="B4096">
        <v>61356</v>
      </c>
      <c r="C4096">
        <v>125</v>
      </c>
    </row>
    <row r="4097" spans="1:3" x14ac:dyDescent="0.25">
      <c r="A4097" t="s">
        <v>231</v>
      </c>
      <c r="B4097">
        <v>60187</v>
      </c>
      <c r="C4097">
        <v>123</v>
      </c>
    </row>
    <row r="4098" spans="1:3" x14ac:dyDescent="0.25">
      <c r="A4098" t="s">
        <v>231</v>
      </c>
      <c r="B4098">
        <v>62062</v>
      </c>
      <c r="C4098">
        <v>132</v>
      </c>
    </row>
    <row r="4099" spans="1:3" x14ac:dyDescent="0.25">
      <c r="A4099" t="s">
        <v>231</v>
      </c>
      <c r="B4099">
        <v>61531</v>
      </c>
      <c r="C4099">
        <v>92</v>
      </c>
    </row>
    <row r="4100" spans="1:3" x14ac:dyDescent="0.25">
      <c r="A4100" t="s">
        <v>231</v>
      </c>
      <c r="B4100">
        <v>60959</v>
      </c>
      <c r="C4100">
        <v>60</v>
      </c>
    </row>
    <row r="4101" spans="1:3" x14ac:dyDescent="0.25">
      <c r="A4101" t="s">
        <v>231</v>
      </c>
      <c r="B4101">
        <v>62458</v>
      </c>
      <c r="C4101">
        <v>60</v>
      </c>
    </row>
    <row r="4102" spans="1:3" x14ac:dyDescent="0.25">
      <c r="A4102" t="s">
        <v>231</v>
      </c>
      <c r="B4102">
        <v>62441</v>
      </c>
      <c r="C4102">
        <v>75</v>
      </c>
    </row>
    <row r="4103" spans="1:3" x14ac:dyDescent="0.25">
      <c r="A4103" t="s">
        <v>231</v>
      </c>
      <c r="B4103">
        <v>60126</v>
      </c>
      <c r="C4103">
        <v>180</v>
      </c>
    </row>
    <row r="4104" spans="1:3" x14ac:dyDescent="0.25">
      <c r="A4104" t="s">
        <v>231</v>
      </c>
      <c r="B4104">
        <v>61614</v>
      </c>
      <c r="C4104">
        <v>36</v>
      </c>
    </row>
    <row r="4105" spans="1:3" x14ac:dyDescent="0.25">
      <c r="A4105" t="s">
        <v>231</v>
      </c>
      <c r="B4105">
        <v>62471</v>
      </c>
      <c r="C4105">
        <v>116</v>
      </c>
    </row>
    <row r="4106" spans="1:3" x14ac:dyDescent="0.25">
      <c r="A4106" t="s">
        <v>231</v>
      </c>
      <c r="B4106">
        <v>60640</v>
      </c>
      <c r="C4106">
        <v>72</v>
      </c>
    </row>
    <row r="4107" spans="1:3" x14ac:dyDescent="0.25">
      <c r="A4107" t="s">
        <v>231</v>
      </c>
      <c r="B4107">
        <v>60542</v>
      </c>
      <c r="C4107">
        <v>129</v>
      </c>
    </row>
    <row r="4108" spans="1:3" x14ac:dyDescent="0.25">
      <c r="A4108" t="s">
        <v>231</v>
      </c>
      <c r="B4108">
        <v>60014</v>
      </c>
      <c r="C4108">
        <v>112</v>
      </c>
    </row>
    <row r="4109" spans="1:3" x14ac:dyDescent="0.25">
      <c r="A4109" t="s">
        <v>231</v>
      </c>
      <c r="B4109">
        <v>62832</v>
      </c>
      <c r="C4109">
        <v>72</v>
      </c>
    </row>
    <row r="4110" spans="1:3" x14ac:dyDescent="0.25">
      <c r="A4110" t="s">
        <v>231</v>
      </c>
      <c r="B4110">
        <v>62049</v>
      </c>
      <c r="C4110">
        <v>121</v>
      </c>
    </row>
    <row r="4111" spans="1:3" x14ac:dyDescent="0.25">
      <c r="A4111" t="s">
        <v>231</v>
      </c>
      <c r="B4111">
        <v>62906</v>
      </c>
      <c r="C4111">
        <v>10</v>
      </c>
    </row>
    <row r="4112" spans="1:3" x14ac:dyDescent="0.25">
      <c r="A4112" t="s">
        <v>231</v>
      </c>
      <c r="B4112">
        <v>61103</v>
      </c>
      <c r="C4112">
        <v>130</v>
      </c>
    </row>
    <row r="4113" spans="1:3" x14ac:dyDescent="0.25">
      <c r="A4113" t="s">
        <v>231</v>
      </c>
      <c r="B4113">
        <v>60098</v>
      </c>
      <c r="C4113">
        <v>128</v>
      </c>
    </row>
    <row r="4114" spans="1:3" x14ac:dyDescent="0.25">
      <c r="A4114" t="s">
        <v>231</v>
      </c>
      <c r="B4114">
        <v>61614</v>
      </c>
      <c r="C4114">
        <v>105</v>
      </c>
    </row>
    <row r="4115" spans="1:3" x14ac:dyDescent="0.25">
      <c r="A4115" t="s">
        <v>231</v>
      </c>
      <c r="B4115">
        <v>60411</v>
      </c>
      <c r="C4115">
        <v>148</v>
      </c>
    </row>
    <row r="4116" spans="1:3" x14ac:dyDescent="0.25">
      <c r="A4116" t="s">
        <v>231</v>
      </c>
      <c r="B4116">
        <v>61842</v>
      </c>
      <c r="C4116">
        <v>56</v>
      </c>
    </row>
    <row r="4117" spans="1:3" x14ac:dyDescent="0.25">
      <c r="A4117" t="s">
        <v>231</v>
      </c>
      <c r="B4117">
        <v>62881</v>
      </c>
      <c r="C4117">
        <v>72</v>
      </c>
    </row>
    <row r="4118" spans="1:3" x14ac:dyDescent="0.25">
      <c r="A4118" t="s">
        <v>231</v>
      </c>
      <c r="B4118">
        <v>62220</v>
      </c>
      <c r="C4118">
        <v>108</v>
      </c>
    </row>
    <row r="4119" spans="1:3" x14ac:dyDescent="0.25">
      <c r="A4119" t="s">
        <v>231</v>
      </c>
      <c r="B4119">
        <v>60417</v>
      </c>
      <c r="C4119">
        <v>110</v>
      </c>
    </row>
    <row r="4120" spans="1:3" x14ac:dyDescent="0.25">
      <c r="A4120" t="s">
        <v>231</v>
      </c>
      <c r="B4120">
        <v>62237</v>
      </c>
      <c r="C4120">
        <v>75</v>
      </c>
    </row>
    <row r="4121" spans="1:3" x14ac:dyDescent="0.25">
      <c r="A4121" t="s">
        <v>231</v>
      </c>
      <c r="B4121">
        <v>60640</v>
      </c>
      <c r="C4121">
        <v>310</v>
      </c>
    </row>
    <row r="4122" spans="1:3" x14ac:dyDescent="0.25">
      <c r="A4122" t="s">
        <v>231</v>
      </c>
      <c r="B4122">
        <v>61107</v>
      </c>
      <c r="C4122">
        <v>179</v>
      </c>
    </row>
    <row r="4123" spans="1:3" x14ac:dyDescent="0.25">
      <c r="A4123" t="s">
        <v>231</v>
      </c>
      <c r="B4123">
        <v>61701</v>
      </c>
      <c r="C4123">
        <v>88</v>
      </c>
    </row>
    <row r="4124" spans="1:3" x14ac:dyDescent="0.25">
      <c r="A4124" t="s">
        <v>231</v>
      </c>
      <c r="B4124">
        <v>60098</v>
      </c>
      <c r="C4124">
        <v>73</v>
      </c>
    </row>
    <row r="4125" spans="1:3" x14ac:dyDescent="0.25">
      <c r="A4125" t="s">
        <v>231</v>
      </c>
      <c r="B4125">
        <v>62959</v>
      </c>
      <c r="C4125">
        <v>131</v>
      </c>
    </row>
    <row r="4126" spans="1:3" x14ac:dyDescent="0.25">
      <c r="A4126" t="s">
        <v>231</v>
      </c>
      <c r="B4126">
        <v>62001</v>
      </c>
      <c r="C4126">
        <v>59</v>
      </c>
    </row>
    <row r="4127" spans="1:3" x14ac:dyDescent="0.25">
      <c r="A4127" t="s">
        <v>231</v>
      </c>
      <c r="B4127">
        <v>62681</v>
      </c>
      <c r="C4127">
        <v>96</v>
      </c>
    </row>
    <row r="4128" spans="1:3" x14ac:dyDescent="0.25">
      <c r="A4128" t="s">
        <v>231</v>
      </c>
      <c r="B4128">
        <v>62230</v>
      </c>
      <c r="C4128">
        <v>112</v>
      </c>
    </row>
    <row r="4129" spans="1:3" x14ac:dyDescent="0.25">
      <c r="A4129" t="s">
        <v>231</v>
      </c>
      <c r="B4129">
        <v>61604</v>
      </c>
      <c r="C4129">
        <v>98</v>
      </c>
    </row>
    <row r="4130" spans="1:3" x14ac:dyDescent="0.25">
      <c r="A4130" t="s">
        <v>231</v>
      </c>
      <c r="B4130">
        <v>60616</v>
      </c>
      <c r="C4130">
        <v>210</v>
      </c>
    </row>
    <row r="4131" spans="1:3" x14ac:dyDescent="0.25">
      <c r="A4131" t="s">
        <v>231</v>
      </c>
      <c r="B4131">
        <v>60411</v>
      </c>
      <c r="C4131">
        <v>200</v>
      </c>
    </row>
    <row r="4132" spans="1:3" x14ac:dyDescent="0.25">
      <c r="A4132" t="s">
        <v>231</v>
      </c>
      <c r="B4132">
        <v>60649</v>
      </c>
      <c r="C4132">
        <v>118</v>
      </c>
    </row>
    <row r="4133" spans="1:3" x14ac:dyDescent="0.25">
      <c r="A4133" t="s">
        <v>231</v>
      </c>
      <c r="B4133">
        <v>60005</v>
      </c>
      <c r="C4133">
        <v>84</v>
      </c>
    </row>
    <row r="4134" spans="1:3" x14ac:dyDescent="0.25">
      <c r="A4134" t="s">
        <v>231</v>
      </c>
      <c r="B4134">
        <v>62650</v>
      </c>
      <c r="C4134">
        <v>15</v>
      </c>
    </row>
    <row r="4135" spans="1:3" x14ac:dyDescent="0.25">
      <c r="A4135" t="s">
        <v>231</v>
      </c>
      <c r="B4135">
        <v>60026</v>
      </c>
      <c r="C4135">
        <v>47</v>
      </c>
    </row>
    <row r="4136" spans="1:3" x14ac:dyDescent="0.25">
      <c r="A4136" t="s">
        <v>231</v>
      </c>
      <c r="B4136">
        <v>62231</v>
      </c>
      <c r="C4136">
        <v>109</v>
      </c>
    </row>
    <row r="4137" spans="1:3" x14ac:dyDescent="0.25">
      <c r="A4137" t="s">
        <v>231</v>
      </c>
      <c r="B4137">
        <v>60714</v>
      </c>
      <c r="C4137">
        <v>99</v>
      </c>
    </row>
    <row r="4138" spans="1:3" x14ac:dyDescent="0.25">
      <c r="A4138" t="s">
        <v>231</v>
      </c>
      <c r="B4138">
        <v>61455</v>
      </c>
      <c r="C4138">
        <v>62</v>
      </c>
    </row>
    <row r="4139" spans="1:3" x14ac:dyDescent="0.25">
      <c r="A4139" t="s">
        <v>231</v>
      </c>
      <c r="B4139">
        <v>61611</v>
      </c>
      <c r="C4139">
        <v>71</v>
      </c>
    </row>
    <row r="4140" spans="1:3" x14ac:dyDescent="0.25">
      <c r="A4140" t="s">
        <v>231</v>
      </c>
      <c r="B4140">
        <v>61265</v>
      </c>
      <c r="C4140">
        <v>120</v>
      </c>
    </row>
    <row r="4141" spans="1:3" x14ac:dyDescent="0.25">
      <c r="A4141" t="s">
        <v>231</v>
      </c>
      <c r="B4141">
        <v>61951</v>
      </c>
      <c r="C4141">
        <v>63</v>
      </c>
    </row>
    <row r="4142" spans="1:3" x14ac:dyDescent="0.25">
      <c r="A4142" t="s">
        <v>231</v>
      </c>
      <c r="B4142">
        <v>60404</v>
      </c>
      <c r="C4142">
        <v>100</v>
      </c>
    </row>
    <row r="4143" spans="1:3" x14ac:dyDescent="0.25">
      <c r="A4143" t="s">
        <v>231</v>
      </c>
      <c r="B4143">
        <v>62254</v>
      </c>
      <c r="C4143">
        <v>116</v>
      </c>
    </row>
    <row r="4144" spans="1:3" x14ac:dyDescent="0.25">
      <c r="A4144" t="s">
        <v>231</v>
      </c>
      <c r="B4144">
        <v>61832</v>
      </c>
      <c r="C4144">
        <v>200</v>
      </c>
    </row>
    <row r="4145" spans="1:3" x14ac:dyDescent="0.25">
      <c r="A4145" t="s">
        <v>231</v>
      </c>
      <c r="B4145">
        <v>60526</v>
      </c>
      <c r="C4145">
        <v>131</v>
      </c>
    </row>
    <row r="4146" spans="1:3" x14ac:dyDescent="0.25">
      <c r="A4146" t="s">
        <v>231</v>
      </c>
      <c r="B4146">
        <v>60411</v>
      </c>
      <c r="C4146">
        <v>112</v>
      </c>
    </row>
    <row r="4147" spans="1:3" x14ac:dyDescent="0.25">
      <c r="A4147" t="s">
        <v>231</v>
      </c>
      <c r="B4147">
        <v>61107</v>
      </c>
      <c r="C4147">
        <v>189</v>
      </c>
    </row>
    <row r="4148" spans="1:3" x14ac:dyDescent="0.25">
      <c r="A4148" t="s">
        <v>231</v>
      </c>
      <c r="B4148">
        <v>60622</v>
      </c>
      <c r="C4148">
        <v>180</v>
      </c>
    </row>
    <row r="4149" spans="1:3" x14ac:dyDescent="0.25">
      <c r="A4149" t="s">
        <v>231</v>
      </c>
      <c r="B4149">
        <v>60473</v>
      </c>
      <c r="C4149">
        <v>171</v>
      </c>
    </row>
    <row r="4150" spans="1:3" x14ac:dyDescent="0.25">
      <c r="A4150" t="s">
        <v>231</v>
      </c>
      <c r="B4150">
        <v>62844</v>
      </c>
      <c r="C4150">
        <v>60</v>
      </c>
    </row>
    <row r="4151" spans="1:3" x14ac:dyDescent="0.25">
      <c r="A4151" t="s">
        <v>231</v>
      </c>
      <c r="B4151">
        <v>60435</v>
      </c>
      <c r="C4151">
        <v>203</v>
      </c>
    </row>
    <row r="4152" spans="1:3" x14ac:dyDescent="0.25">
      <c r="A4152" t="s">
        <v>231</v>
      </c>
      <c r="B4152">
        <v>60435</v>
      </c>
      <c r="C4152">
        <v>58</v>
      </c>
    </row>
    <row r="4153" spans="1:3" x14ac:dyDescent="0.25">
      <c r="A4153" t="s">
        <v>231</v>
      </c>
      <c r="B4153">
        <v>60639</v>
      </c>
      <c r="C4153">
        <v>245</v>
      </c>
    </row>
    <row r="4154" spans="1:3" x14ac:dyDescent="0.25">
      <c r="A4154" t="s">
        <v>231</v>
      </c>
      <c r="B4154">
        <v>60194</v>
      </c>
      <c r="C4154">
        <v>250</v>
      </c>
    </row>
    <row r="4155" spans="1:3" x14ac:dyDescent="0.25">
      <c r="A4155" t="s">
        <v>231</v>
      </c>
      <c r="B4155">
        <v>60108</v>
      </c>
      <c r="C4155">
        <v>166</v>
      </c>
    </row>
    <row r="4156" spans="1:3" x14ac:dyDescent="0.25">
      <c r="A4156" t="s">
        <v>231</v>
      </c>
      <c r="B4156">
        <v>60644</v>
      </c>
      <c r="C4156">
        <v>216</v>
      </c>
    </row>
    <row r="4157" spans="1:3" x14ac:dyDescent="0.25">
      <c r="A4157" t="s">
        <v>231</v>
      </c>
      <c r="B4157">
        <v>61024</v>
      </c>
      <c r="C4157">
        <v>89</v>
      </c>
    </row>
    <row r="4158" spans="1:3" x14ac:dyDescent="0.25">
      <c r="A4158" t="s">
        <v>231</v>
      </c>
      <c r="B4158">
        <v>60048</v>
      </c>
      <c r="C4158">
        <v>224</v>
      </c>
    </row>
    <row r="4159" spans="1:3" x14ac:dyDescent="0.25">
      <c r="A4159" t="s">
        <v>231</v>
      </c>
      <c r="B4159">
        <v>61265</v>
      </c>
      <c r="C4159">
        <v>149</v>
      </c>
    </row>
    <row r="4160" spans="1:3" x14ac:dyDescent="0.25">
      <c r="A4160" t="s">
        <v>231</v>
      </c>
      <c r="B4160">
        <v>60154</v>
      </c>
      <c r="C4160">
        <v>120</v>
      </c>
    </row>
    <row r="4161" spans="1:3" x14ac:dyDescent="0.25">
      <c r="A4161" t="s">
        <v>231</v>
      </c>
      <c r="B4161">
        <v>60404</v>
      </c>
      <c r="C4161">
        <v>50</v>
      </c>
    </row>
    <row r="4162" spans="1:3" x14ac:dyDescent="0.25">
      <c r="A4162" t="s">
        <v>231</v>
      </c>
      <c r="B4162">
        <v>60463</v>
      </c>
      <c r="C4162">
        <v>184</v>
      </c>
    </row>
    <row r="4163" spans="1:3" x14ac:dyDescent="0.25">
      <c r="A4163" t="s">
        <v>231</v>
      </c>
      <c r="B4163">
        <v>62821</v>
      </c>
      <c r="C4163">
        <v>156</v>
      </c>
    </row>
    <row r="4164" spans="1:3" x14ac:dyDescent="0.25">
      <c r="A4164" t="s">
        <v>231</v>
      </c>
      <c r="B4164">
        <v>60423</v>
      </c>
      <c r="C4164">
        <v>120</v>
      </c>
    </row>
    <row r="4165" spans="1:3" x14ac:dyDescent="0.25">
      <c r="A4165" t="s">
        <v>231</v>
      </c>
      <c r="B4165">
        <v>62690</v>
      </c>
      <c r="C4165">
        <v>99</v>
      </c>
    </row>
    <row r="4166" spans="1:3" x14ac:dyDescent="0.25">
      <c r="A4166" t="s">
        <v>231</v>
      </c>
      <c r="B4166">
        <v>61443</v>
      </c>
      <c r="C4166">
        <v>84</v>
      </c>
    </row>
    <row r="4167" spans="1:3" x14ac:dyDescent="0.25">
      <c r="A4167" t="s">
        <v>231</v>
      </c>
      <c r="B4167">
        <v>60126</v>
      </c>
      <c r="C4167">
        <v>142</v>
      </c>
    </row>
    <row r="4168" spans="1:3" x14ac:dyDescent="0.25">
      <c r="A4168" t="s">
        <v>231</v>
      </c>
      <c r="B4168">
        <v>61561</v>
      </c>
      <c r="C4168">
        <v>60</v>
      </c>
    </row>
    <row r="4169" spans="1:3" x14ac:dyDescent="0.25">
      <c r="A4169" t="s">
        <v>231</v>
      </c>
      <c r="B4169">
        <v>60633</v>
      </c>
      <c r="C4169">
        <v>309</v>
      </c>
    </row>
    <row r="4170" spans="1:3" x14ac:dyDescent="0.25">
      <c r="A4170" t="s">
        <v>231</v>
      </c>
      <c r="B4170">
        <v>60007</v>
      </c>
      <c r="C4170">
        <v>190</v>
      </c>
    </row>
    <row r="4171" spans="1:3" x14ac:dyDescent="0.25">
      <c r="A4171" t="s">
        <v>231</v>
      </c>
      <c r="B4171">
        <v>62258</v>
      </c>
      <c r="C4171">
        <v>76</v>
      </c>
    </row>
    <row r="4172" spans="1:3" x14ac:dyDescent="0.25">
      <c r="A4172" t="s">
        <v>231</v>
      </c>
      <c r="B4172">
        <v>60565</v>
      </c>
      <c r="C4172">
        <v>203</v>
      </c>
    </row>
    <row r="4173" spans="1:3" x14ac:dyDescent="0.25">
      <c r="A4173" t="s">
        <v>231</v>
      </c>
      <c r="B4173">
        <v>62864</v>
      </c>
      <c r="C4173">
        <v>91</v>
      </c>
    </row>
    <row r="4174" spans="1:3" x14ac:dyDescent="0.25">
      <c r="A4174" t="s">
        <v>231</v>
      </c>
      <c r="B4174">
        <v>62946</v>
      </c>
      <c r="C4174">
        <v>142</v>
      </c>
    </row>
    <row r="4175" spans="1:3" x14ac:dyDescent="0.25">
      <c r="A4175" t="s">
        <v>231</v>
      </c>
      <c r="B4175">
        <v>60563</v>
      </c>
      <c r="C4175">
        <v>209</v>
      </c>
    </row>
    <row r="4176" spans="1:3" x14ac:dyDescent="0.25">
      <c r="A4176" t="s">
        <v>231</v>
      </c>
      <c r="B4176">
        <v>60970</v>
      </c>
      <c r="C4176">
        <v>123</v>
      </c>
    </row>
    <row r="4177" spans="1:3" x14ac:dyDescent="0.25">
      <c r="A4177" t="s">
        <v>231</v>
      </c>
      <c r="B4177">
        <v>61548</v>
      </c>
      <c r="C4177">
        <v>106</v>
      </c>
    </row>
    <row r="4178" spans="1:3" x14ac:dyDescent="0.25">
      <c r="A4178" t="s">
        <v>231</v>
      </c>
      <c r="B4178">
        <v>61760</v>
      </c>
      <c r="C4178">
        <v>49</v>
      </c>
    </row>
    <row r="4179" spans="1:3" x14ac:dyDescent="0.25">
      <c r="A4179" t="s">
        <v>231</v>
      </c>
      <c r="B4179">
        <v>60090</v>
      </c>
      <c r="C4179">
        <v>90</v>
      </c>
    </row>
    <row r="4180" spans="1:3" x14ac:dyDescent="0.25">
      <c r="A4180" t="s">
        <v>231</v>
      </c>
      <c r="B4180">
        <v>61944</v>
      </c>
      <c r="C4180">
        <v>56</v>
      </c>
    </row>
    <row r="4181" spans="1:3" x14ac:dyDescent="0.25">
      <c r="A4181" t="s">
        <v>231</v>
      </c>
      <c r="B4181">
        <v>60609</v>
      </c>
      <c r="C4181">
        <v>218</v>
      </c>
    </row>
    <row r="4182" spans="1:3" x14ac:dyDescent="0.25">
      <c r="A4182" t="s">
        <v>231</v>
      </c>
      <c r="B4182">
        <v>60610</v>
      </c>
      <c r="C4182">
        <v>271</v>
      </c>
    </row>
    <row r="4183" spans="1:3" x14ac:dyDescent="0.25">
      <c r="A4183" t="s">
        <v>231</v>
      </c>
      <c r="B4183">
        <v>60625</v>
      </c>
      <c r="C4183">
        <v>213</v>
      </c>
    </row>
    <row r="4184" spans="1:3" x14ac:dyDescent="0.25">
      <c r="A4184" t="s">
        <v>231</v>
      </c>
      <c r="B4184">
        <v>60134</v>
      </c>
      <c r="C4184">
        <v>107</v>
      </c>
    </row>
    <row r="4185" spans="1:3" x14ac:dyDescent="0.25">
      <c r="A4185" t="s">
        <v>231</v>
      </c>
      <c r="B4185">
        <v>60521</v>
      </c>
      <c r="C4185">
        <v>29</v>
      </c>
    </row>
    <row r="4186" spans="1:3" x14ac:dyDescent="0.25">
      <c r="A4186" t="s">
        <v>231</v>
      </c>
      <c r="B4186">
        <v>61350</v>
      </c>
      <c r="C4186">
        <v>83</v>
      </c>
    </row>
    <row r="4187" spans="1:3" x14ac:dyDescent="0.25">
      <c r="A4187" t="s">
        <v>231</v>
      </c>
      <c r="B4187">
        <v>60901</v>
      </c>
      <c r="C4187">
        <v>51</v>
      </c>
    </row>
    <row r="4188" spans="1:3" x14ac:dyDescent="0.25">
      <c r="A4188" t="s">
        <v>231</v>
      </c>
      <c r="B4188">
        <v>62075</v>
      </c>
      <c r="C4188">
        <v>92</v>
      </c>
    </row>
    <row r="4189" spans="1:3" x14ac:dyDescent="0.25">
      <c r="A4189" t="s">
        <v>231</v>
      </c>
      <c r="B4189">
        <v>62263</v>
      </c>
      <c r="C4189">
        <v>120</v>
      </c>
    </row>
    <row r="4190" spans="1:3" x14ac:dyDescent="0.25">
      <c r="A4190" t="s">
        <v>231</v>
      </c>
      <c r="B4190">
        <v>61614</v>
      </c>
      <c r="C4190">
        <v>94</v>
      </c>
    </row>
    <row r="4191" spans="1:3" x14ac:dyDescent="0.25">
      <c r="A4191" t="s">
        <v>231</v>
      </c>
      <c r="B4191">
        <v>62226</v>
      </c>
      <c r="C4191">
        <v>180</v>
      </c>
    </row>
    <row r="4192" spans="1:3" x14ac:dyDescent="0.25">
      <c r="A4192" t="s">
        <v>231</v>
      </c>
      <c r="B4192">
        <v>60142</v>
      </c>
      <c r="C4192">
        <v>170</v>
      </c>
    </row>
    <row r="4193" spans="1:3" x14ac:dyDescent="0.25">
      <c r="A4193" t="s">
        <v>231</v>
      </c>
      <c r="B4193">
        <v>60134</v>
      </c>
      <c r="C4193">
        <v>43</v>
      </c>
    </row>
    <row r="4194" spans="1:3" x14ac:dyDescent="0.25">
      <c r="A4194" t="s">
        <v>231</v>
      </c>
      <c r="B4194">
        <v>62881</v>
      </c>
      <c r="C4194">
        <v>120</v>
      </c>
    </row>
    <row r="4195" spans="1:3" x14ac:dyDescent="0.25">
      <c r="A4195" t="s">
        <v>231</v>
      </c>
      <c r="B4195">
        <v>60644</v>
      </c>
      <c r="C4195">
        <v>156</v>
      </c>
    </row>
    <row r="4196" spans="1:3" x14ac:dyDescent="0.25">
      <c r="A4196" t="s">
        <v>231</v>
      </c>
      <c r="B4196">
        <v>62339</v>
      </c>
      <c r="C4196">
        <v>46</v>
      </c>
    </row>
    <row r="4197" spans="1:3" x14ac:dyDescent="0.25">
      <c r="A4197" t="s">
        <v>231</v>
      </c>
      <c r="B4197">
        <v>61614</v>
      </c>
      <c r="C4197">
        <v>57</v>
      </c>
    </row>
    <row r="4198" spans="1:3" x14ac:dyDescent="0.25">
      <c r="A4198" t="s">
        <v>231</v>
      </c>
      <c r="B4198">
        <v>60106</v>
      </c>
      <c r="C4198">
        <v>226</v>
      </c>
    </row>
    <row r="4199" spans="1:3" x14ac:dyDescent="0.25">
      <c r="A4199" t="s">
        <v>231</v>
      </c>
      <c r="B4199">
        <v>62859</v>
      </c>
      <c r="C4199">
        <v>43</v>
      </c>
    </row>
    <row r="4200" spans="1:3" x14ac:dyDescent="0.25">
      <c r="A4200" t="s">
        <v>231</v>
      </c>
      <c r="B4200">
        <v>62823</v>
      </c>
      <c r="C4200">
        <v>35</v>
      </c>
    </row>
    <row r="4201" spans="1:3" x14ac:dyDescent="0.25">
      <c r="A4201" t="s">
        <v>231</v>
      </c>
      <c r="B4201">
        <v>62226</v>
      </c>
      <c r="C4201">
        <v>94</v>
      </c>
    </row>
    <row r="4202" spans="1:3" x14ac:dyDescent="0.25">
      <c r="A4202" t="s">
        <v>231</v>
      </c>
      <c r="B4202">
        <v>62896</v>
      </c>
      <c r="C4202">
        <v>96</v>
      </c>
    </row>
    <row r="4203" spans="1:3" x14ac:dyDescent="0.25">
      <c r="A4203" t="s">
        <v>231</v>
      </c>
      <c r="B4203">
        <v>61108</v>
      </c>
      <c r="C4203">
        <v>112</v>
      </c>
    </row>
    <row r="4204" spans="1:3" x14ac:dyDescent="0.25">
      <c r="A4204" t="s">
        <v>231</v>
      </c>
      <c r="B4204">
        <v>60099</v>
      </c>
      <c r="C4204">
        <v>115</v>
      </c>
    </row>
    <row r="4205" spans="1:3" x14ac:dyDescent="0.25">
      <c r="A4205" t="s">
        <v>231</v>
      </c>
      <c r="B4205">
        <v>61614</v>
      </c>
      <c r="C4205">
        <v>144</v>
      </c>
    </row>
    <row r="4206" spans="1:3" x14ac:dyDescent="0.25">
      <c r="A4206" t="s">
        <v>231</v>
      </c>
      <c r="B4206">
        <v>60634</v>
      </c>
      <c r="C4206">
        <v>96</v>
      </c>
    </row>
    <row r="4207" spans="1:3" x14ac:dyDescent="0.25">
      <c r="A4207" t="s">
        <v>231</v>
      </c>
      <c r="B4207">
        <v>61401</v>
      </c>
      <c r="C4207">
        <v>180</v>
      </c>
    </row>
    <row r="4208" spans="1:3" x14ac:dyDescent="0.25">
      <c r="A4208" t="s">
        <v>231</v>
      </c>
      <c r="B4208">
        <v>62420</v>
      </c>
      <c r="C4208">
        <v>81</v>
      </c>
    </row>
    <row r="4209" spans="1:3" x14ac:dyDescent="0.25">
      <c r="A4209" t="s">
        <v>231</v>
      </c>
      <c r="B4209">
        <v>62265</v>
      </c>
      <c r="C4209">
        <v>37</v>
      </c>
    </row>
    <row r="4210" spans="1:3" x14ac:dyDescent="0.25">
      <c r="A4210" t="s">
        <v>231</v>
      </c>
      <c r="B4210">
        <v>62363</v>
      </c>
      <c r="C4210">
        <v>92</v>
      </c>
    </row>
    <row r="4211" spans="1:3" x14ac:dyDescent="0.25">
      <c r="A4211" t="s">
        <v>231</v>
      </c>
      <c r="B4211">
        <v>62454</v>
      </c>
      <c r="C4211">
        <v>35</v>
      </c>
    </row>
    <row r="4212" spans="1:3" x14ac:dyDescent="0.25">
      <c r="A4212" t="s">
        <v>231</v>
      </c>
      <c r="B4212">
        <v>61010</v>
      </c>
      <c r="C4212">
        <v>131</v>
      </c>
    </row>
    <row r="4213" spans="1:3" x14ac:dyDescent="0.25">
      <c r="A4213" t="s">
        <v>231</v>
      </c>
      <c r="B4213">
        <v>61951</v>
      </c>
      <c r="C4213">
        <v>123</v>
      </c>
    </row>
    <row r="4214" spans="1:3" x14ac:dyDescent="0.25">
      <c r="A4214" t="s">
        <v>231</v>
      </c>
      <c r="B4214">
        <v>60626</v>
      </c>
      <c r="C4214">
        <v>99</v>
      </c>
    </row>
    <row r="4215" spans="1:3" x14ac:dyDescent="0.25">
      <c r="A4215" t="s">
        <v>231</v>
      </c>
      <c r="B4215">
        <v>61611</v>
      </c>
      <c r="C4215">
        <v>86</v>
      </c>
    </row>
    <row r="4216" spans="1:3" x14ac:dyDescent="0.25">
      <c r="A4216" t="s">
        <v>231</v>
      </c>
      <c r="B4216">
        <v>60473</v>
      </c>
      <c r="C4216">
        <v>135</v>
      </c>
    </row>
    <row r="4217" spans="1:3" x14ac:dyDescent="0.25">
      <c r="A4217" t="s">
        <v>231</v>
      </c>
      <c r="B4217">
        <v>61537</v>
      </c>
      <c r="C4217">
        <v>68</v>
      </c>
    </row>
    <row r="4218" spans="1:3" x14ac:dyDescent="0.25">
      <c r="A4218" t="s">
        <v>231</v>
      </c>
      <c r="B4218">
        <v>62002</v>
      </c>
      <c r="C4218">
        <v>64</v>
      </c>
    </row>
    <row r="4219" spans="1:3" x14ac:dyDescent="0.25">
      <c r="A4219" t="s">
        <v>231</v>
      </c>
      <c r="B4219">
        <v>62917</v>
      </c>
      <c r="C4219">
        <v>99</v>
      </c>
    </row>
    <row r="4220" spans="1:3" x14ac:dyDescent="0.25">
      <c r="A4220" t="s">
        <v>231</v>
      </c>
      <c r="B4220">
        <v>62549</v>
      </c>
      <c r="C4220">
        <v>75</v>
      </c>
    </row>
    <row r="4221" spans="1:3" x14ac:dyDescent="0.25">
      <c r="A4221" t="s">
        <v>231</v>
      </c>
      <c r="B4221">
        <v>62960</v>
      </c>
      <c r="C4221">
        <v>140</v>
      </c>
    </row>
    <row r="4222" spans="1:3" x14ac:dyDescent="0.25">
      <c r="A4222" t="s">
        <v>231</v>
      </c>
      <c r="B4222">
        <v>60459</v>
      </c>
      <c r="C4222">
        <v>163</v>
      </c>
    </row>
    <row r="4223" spans="1:3" x14ac:dyDescent="0.25">
      <c r="A4223" t="s">
        <v>231</v>
      </c>
      <c r="B4223">
        <v>62341</v>
      </c>
      <c r="C4223">
        <v>139</v>
      </c>
    </row>
    <row r="4224" spans="1:3" x14ac:dyDescent="0.25">
      <c r="A4224" t="s">
        <v>231</v>
      </c>
      <c r="B4224">
        <v>60121</v>
      </c>
      <c r="C4224">
        <v>102</v>
      </c>
    </row>
    <row r="4225" spans="1:3" x14ac:dyDescent="0.25">
      <c r="A4225" t="s">
        <v>231</v>
      </c>
      <c r="B4225">
        <v>60618</v>
      </c>
      <c r="C4225">
        <v>110</v>
      </c>
    </row>
    <row r="4226" spans="1:3" x14ac:dyDescent="0.25">
      <c r="A4226" t="s">
        <v>231</v>
      </c>
      <c r="B4226">
        <v>61061</v>
      </c>
      <c r="C4226">
        <v>104</v>
      </c>
    </row>
    <row r="4227" spans="1:3" x14ac:dyDescent="0.25">
      <c r="A4227" t="s">
        <v>231</v>
      </c>
      <c r="B4227">
        <v>60126</v>
      </c>
      <c r="C4227">
        <v>108</v>
      </c>
    </row>
    <row r="4228" spans="1:3" x14ac:dyDescent="0.25">
      <c r="A4228" t="s">
        <v>231</v>
      </c>
      <c r="B4228">
        <v>60643</v>
      </c>
      <c r="C4228">
        <v>221</v>
      </c>
    </row>
    <row r="4229" spans="1:3" x14ac:dyDescent="0.25">
      <c r="A4229" t="s">
        <v>231</v>
      </c>
      <c r="B4229">
        <v>61036</v>
      </c>
      <c r="C4229">
        <v>57</v>
      </c>
    </row>
    <row r="4230" spans="1:3" x14ac:dyDescent="0.25">
      <c r="A4230" t="s">
        <v>231</v>
      </c>
      <c r="B4230">
        <v>61856</v>
      </c>
      <c r="C4230">
        <v>100</v>
      </c>
    </row>
    <row r="4231" spans="1:3" x14ac:dyDescent="0.25">
      <c r="A4231" t="s">
        <v>231</v>
      </c>
      <c r="B4231">
        <v>61701</v>
      </c>
      <c r="C4231">
        <v>78</v>
      </c>
    </row>
    <row r="4232" spans="1:3" x14ac:dyDescent="0.25">
      <c r="A4232" t="s">
        <v>231</v>
      </c>
      <c r="B4232">
        <v>60559</v>
      </c>
      <c r="C4232">
        <v>215</v>
      </c>
    </row>
    <row r="4233" spans="1:3" x14ac:dyDescent="0.25">
      <c r="A4233" t="s">
        <v>231</v>
      </c>
      <c r="B4233">
        <v>60915</v>
      </c>
      <c r="C4233">
        <v>120</v>
      </c>
    </row>
    <row r="4234" spans="1:3" x14ac:dyDescent="0.25">
      <c r="A4234" t="s">
        <v>231</v>
      </c>
      <c r="B4234">
        <v>62650</v>
      </c>
      <c r="C4234">
        <v>113</v>
      </c>
    </row>
    <row r="4235" spans="1:3" x14ac:dyDescent="0.25">
      <c r="A4235" t="s">
        <v>231</v>
      </c>
      <c r="B4235">
        <v>60426</v>
      </c>
      <c r="C4235">
        <v>173</v>
      </c>
    </row>
    <row r="4236" spans="1:3" x14ac:dyDescent="0.25">
      <c r="A4236" t="s">
        <v>231</v>
      </c>
      <c r="B4236">
        <v>60521</v>
      </c>
      <c r="C4236">
        <v>202</v>
      </c>
    </row>
    <row r="4237" spans="1:3" x14ac:dyDescent="0.25">
      <c r="A4237" t="s">
        <v>231</v>
      </c>
      <c r="B4237">
        <v>62047</v>
      </c>
      <c r="C4237">
        <v>80</v>
      </c>
    </row>
    <row r="4238" spans="1:3" x14ac:dyDescent="0.25">
      <c r="A4238" t="s">
        <v>231</v>
      </c>
      <c r="B4238">
        <v>62232</v>
      </c>
      <c r="C4238">
        <v>150</v>
      </c>
    </row>
    <row r="4239" spans="1:3" x14ac:dyDescent="0.25">
      <c r="A4239" t="s">
        <v>231</v>
      </c>
      <c r="B4239">
        <v>62806</v>
      </c>
      <c r="C4239">
        <v>39</v>
      </c>
    </row>
    <row r="4240" spans="1:3" x14ac:dyDescent="0.25">
      <c r="A4240" t="s">
        <v>231</v>
      </c>
      <c r="B4240">
        <v>60616</v>
      </c>
      <c r="C4240">
        <v>200</v>
      </c>
    </row>
    <row r="4241" spans="1:3" x14ac:dyDescent="0.25">
      <c r="A4241" t="s">
        <v>231</v>
      </c>
      <c r="B4241">
        <v>61114</v>
      </c>
      <c r="C4241">
        <v>66</v>
      </c>
    </row>
    <row r="4242" spans="1:3" x14ac:dyDescent="0.25">
      <c r="A4242" t="s">
        <v>231</v>
      </c>
      <c r="B4242">
        <v>60505</v>
      </c>
      <c r="C4242">
        <v>158</v>
      </c>
    </row>
    <row r="4243" spans="1:3" x14ac:dyDescent="0.25">
      <c r="A4243" t="s">
        <v>231</v>
      </c>
      <c r="B4243">
        <v>62656</v>
      </c>
      <c r="C4243">
        <v>106</v>
      </c>
    </row>
    <row r="4244" spans="1:3" x14ac:dyDescent="0.25">
      <c r="A4244" t="s">
        <v>231</v>
      </c>
      <c r="B4244">
        <v>62812</v>
      </c>
      <c r="C4244">
        <v>83</v>
      </c>
    </row>
    <row r="4245" spans="1:3" x14ac:dyDescent="0.25">
      <c r="A4245" t="s">
        <v>231</v>
      </c>
      <c r="B4245">
        <v>62002</v>
      </c>
      <c r="C4245">
        <v>137</v>
      </c>
    </row>
    <row r="4246" spans="1:3" x14ac:dyDescent="0.25">
      <c r="A4246" t="s">
        <v>231</v>
      </c>
      <c r="B4246">
        <v>60152</v>
      </c>
      <c r="C4246">
        <v>56</v>
      </c>
    </row>
    <row r="4247" spans="1:3" x14ac:dyDescent="0.25">
      <c r="A4247" t="s">
        <v>231</v>
      </c>
      <c r="B4247">
        <v>62274</v>
      </c>
      <c r="C4247">
        <v>60</v>
      </c>
    </row>
    <row r="4248" spans="1:3" x14ac:dyDescent="0.25">
      <c r="A4248" t="s">
        <v>231</v>
      </c>
      <c r="B4248">
        <v>62025</v>
      </c>
      <c r="C4248">
        <v>118</v>
      </c>
    </row>
    <row r="4249" spans="1:3" x14ac:dyDescent="0.25">
      <c r="A4249" t="s">
        <v>231</v>
      </c>
      <c r="B4249">
        <v>60563</v>
      </c>
      <c r="C4249">
        <v>96</v>
      </c>
    </row>
    <row r="4250" spans="1:3" x14ac:dyDescent="0.25">
      <c r="A4250" t="s">
        <v>231</v>
      </c>
      <c r="B4250">
        <v>60957</v>
      </c>
      <c r="C4250">
        <v>75</v>
      </c>
    </row>
    <row r="4251" spans="1:3" x14ac:dyDescent="0.25">
      <c r="A4251" t="s">
        <v>231</v>
      </c>
      <c r="B4251">
        <v>61910</v>
      </c>
      <c r="C4251">
        <v>100</v>
      </c>
    </row>
    <row r="4252" spans="1:3" x14ac:dyDescent="0.25">
      <c r="A4252" t="s">
        <v>231</v>
      </c>
      <c r="B4252">
        <v>61738</v>
      </c>
      <c r="C4252">
        <v>65</v>
      </c>
    </row>
    <row r="4253" spans="1:3" x14ac:dyDescent="0.25">
      <c r="A4253" t="s">
        <v>231</v>
      </c>
      <c r="B4253">
        <v>60516</v>
      </c>
      <c r="C4253">
        <v>32</v>
      </c>
    </row>
    <row r="4254" spans="1:3" x14ac:dyDescent="0.25">
      <c r="A4254" t="s">
        <v>231</v>
      </c>
      <c r="B4254">
        <v>62062</v>
      </c>
      <c r="C4254">
        <v>104</v>
      </c>
    </row>
    <row r="4255" spans="1:3" x14ac:dyDescent="0.25">
      <c r="A4255" t="s">
        <v>231</v>
      </c>
      <c r="B4255">
        <v>62839</v>
      </c>
      <c r="C4255">
        <v>97</v>
      </c>
    </row>
    <row r="4256" spans="1:3" x14ac:dyDescent="0.25">
      <c r="A4256" t="s">
        <v>231</v>
      </c>
      <c r="B4256">
        <v>60970</v>
      </c>
      <c r="C4256">
        <v>35</v>
      </c>
    </row>
    <row r="4257" spans="1:3" x14ac:dyDescent="0.25">
      <c r="A4257" t="s">
        <v>231</v>
      </c>
      <c r="B4257">
        <v>62859</v>
      </c>
      <c r="C4257">
        <v>60</v>
      </c>
    </row>
    <row r="4258" spans="1:3" x14ac:dyDescent="0.25">
      <c r="A4258" t="s">
        <v>231</v>
      </c>
      <c r="B4258">
        <v>61550</v>
      </c>
      <c r="C4258">
        <v>62</v>
      </c>
    </row>
    <row r="4259" spans="1:3" x14ac:dyDescent="0.25">
      <c r="A4259" t="s">
        <v>231</v>
      </c>
      <c r="B4259">
        <v>60515</v>
      </c>
      <c r="C4259">
        <v>145</v>
      </c>
    </row>
    <row r="4260" spans="1:3" x14ac:dyDescent="0.25">
      <c r="A4260" t="s">
        <v>231</v>
      </c>
      <c r="B4260">
        <v>61231</v>
      </c>
      <c r="C4260">
        <v>80</v>
      </c>
    </row>
    <row r="4261" spans="1:3" x14ac:dyDescent="0.25">
      <c r="A4261" t="s">
        <v>231</v>
      </c>
      <c r="B4261">
        <v>61074</v>
      </c>
      <c r="C4261">
        <v>83</v>
      </c>
    </row>
    <row r="4262" spans="1:3" x14ac:dyDescent="0.25">
      <c r="A4262" t="s">
        <v>231</v>
      </c>
      <c r="B4262">
        <v>62644</v>
      </c>
      <c r="C4262">
        <v>98</v>
      </c>
    </row>
    <row r="4263" spans="1:3" x14ac:dyDescent="0.25">
      <c r="A4263" t="s">
        <v>231</v>
      </c>
      <c r="B4263">
        <v>60016</v>
      </c>
      <c r="C4263">
        <v>231</v>
      </c>
    </row>
    <row r="4264" spans="1:3" x14ac:dyDescent="0.25">
      <c r="A4264" t="s">
        <v>231</v>
      </c>
      <c r="B4264">
        <v>62002</v>
      </c>
      <c r="C4264">
        <v>181</v>
      </c>
    </row>
    <row r="4265" spans="1:3" x14ac:dyDescent="0.25">
      <c r="A4265" t="s">
        <v>231</v>
      </c>
      <c r="B4265">
        <v>60563</v>
      </c>
      <c r="C4265">
        <v>153</v>
      </c>
    </row>
    <row r="4266" spans="1:3" x14ac:dyDescent="0.25">
      <c r="A4266" t="s">
        <v>231</v>
      </c>
      <c r="B4266">
        <v>62615</v>
      </c>
      <c r="C4266">
        <v>70</v>
      </c>
    </row>
    <row r="4267" spans="1:3" x14ac:dyDescent="0.25">
      <c r="A4267" t="s">
        <v>231</v>
      </c>
      <c r="B4267">
        <v>60123</v>
      </c>
      <c r="C4267">
        <v>139</v>
      </c>
    </row>
    <row r="4268" spans="1:3" x14ac:dyDescent="0.25">
      <c r="A4268" t="s">
        <v>231</v>
      </c>
      <c r="B4268">
        <v>62411</v>
      </c>
      <c r="C4268">
        <v>96</v>
      </c>
    </row>
    <row r="4269" spans="1:3" x14ac:dyDescent="0.25">
      <c r="A4269" t="s">
        <v>231</v>
      </c>
      <c r="B4269">
        <v>60148</v>
      </c>
      <c r="C4269">
        <v>215</v>
      </c>
    </row>
    <row r="4270" spans="1:3" x14ac:dyDescent="0.25">
      <c r="A4270" t="s">
        <v>231</v>
      </c>
      <c r="B4270">
        <v>61520</v>
      </c>
      <c r="C4270">
        <v>90</v>
      </c>
    </row>
    <row r="4271" spans="1:3" x14ac:dyDescent="0.25">
      <c r="A4271" t="s">
        <v>231</v>
      </c>
      <c r="B4271">
        <v>61081</v>
      </c>
      <c r="C4271">
        <v>130</v>
      </c>
    </row>
    <row r="4272" spans="1:3" x14ac:dyDescent="0.25">
      <c r="A4272" t="s">
        <v>231</v>
      </c>
      <c r="B4272">
        <v>60660</v>
      </c>
      <c r="C4272">
        <v>191</v>
      </c>
    </row>
    <row r="4273" spans="1:3" x14ac:dyDescent="0.25">
      <c r="A4273" t="s">
        <v>231</v>
      </c>
      <c r="B4273">
        <v>60162</v>
      </c>
      <c r="C4273">
        <v>198</v>
      </c>
    </row>
    <row r="4274" spans="1:3" x14ac:dyDescent="0.25">
      <c r="A4274" t="s">
        <v>231</v>
      </c>
      <c r="B4274">
        <v>60631</v>
      </c>
      <c r="C4274">
        <v>131</v>
      </c>
    </row>
    <row r="4275" spans="1:3" x14ac:dyDescent="0.25">
      <c r="A4275" t="s">
        <v>231</v>
      </c>
      <c r="B4275">
        <v>62401</v>
      </c>
      <c r="C4275">
        <v>120</v>
      </c>
    </row>
    <row r="4276" spans="1:3" x14ac:dyDescent="0.25">
      <c r="A4276" t="s">
        <v>231</v>
      </c>
      <c r="B4276">
        <v>62040</v>
      </c>
      <c r="C4276">
        <v>86</v>
      </c>
    </row>
    <row r="4277" spans="1:3" x14ac:dyDescent="0.25">
      <c r="A4277" t="s">
        <v>231</v>
      </c>
      <c r="B4277">
        <v>62034</v>
      </c>
      <c r="C4277">
        <v>70</v>
      </c>
    </row>
    <row r="4278" spans="1:3" x14ac:dyDescent="0.25">
      <c r="A4278" t="s">
        <v>231</v>
      </c>
      <c r="B4278">
        <v>60107</v>
      </c>
      <c r="C4278">
        <v>214</v>
      </c>
    </row>
    <row r="4279" spans="1:3" x14ac:dyDescent="0.25">
      <c r="A4279" t="s">
        <v>231</v>
      </c>
      <c r="B4279">
        <v>61480</v>
      </c>
      <c r="C4279">
        <v>58</v>
      </c>
    </row>
    <row r="4280" spans="1:3" x14ac:dyDescent="0.25">
      <c r="A4280" t="s">
        <v>231</v>
      </c>
      <c r="B4280">
        <v>60010</v>
      </c>
      <c r="C4280">
        <v>150</v>
      </c>
    </row>
    <row r="4281" spans="1:3" x14ac:dyDescent="0.25">
      <c r="A4281" t="s">
        <v>231</v>
      </c>
      <c r="B4281">
        <v>60914</v>
      </c>
      <c r="C4281">
        <v>107</v>
      </c>
    </row>
    <row r="4282" spans="1:3" x14ac:dyDescent="0.25">
      <c r="A4282" t="s">
        <v>231</v>
      </c>
      <c r="B4282">
        <v>60805</v>
      </c>
      <c r="C4282">
        <v>242</v>
      </c>
    </row>
    <row r="4283" spans="1:3" x14ac:dyDescent="0.25">
      <c r="A4283" t="s">
        <v>231</v>
      </c>
      <c r="B4283">
        <v>61615</v>
      </c>
      <c r="C4283">
        <v>50</v>
      </c>
    </row>
    <row r="4284" spans="1:3" x14ac:dyDescent="0.25">
      <c r="A4284" t="s">
        <v>231</v>
      </c>
      <c r="B4284">
        <v>62982</v>
      </c>
      <c r="C4284">
        <v>62</v>
      </c>
    </row>
    <row r="4285" spans="1:3" x14ac:dyDescent="0.25">
      <c r="A4285" t="s">
        <v>231</v>
      </c>
      <c r="B4285">
        <v>61071</v>
      </c>
      <c r="C4285">
        <v>55</v>
      </c>
    </row>
    <row r="4286" spans="1:3" x14ac:dyDescent="0.25">
      <c r="A4286" t="s">
        <v>231</v>
      </c>
      <c r="B4286">
        <v>62206</v>
      </c>
      <c r="C4286">
        <v>150</v>
      </c>
    </row>
    <row r="4287" spans="1:3" x14ac:dyDescent="0.25">
      <c r="A4287" t="s">
        <v>231</v>
      </c>
      <c r="B4287">
        <v>60302</v>
      </c>
      <c r="C4287">
        <v>72</v>
      </c>
    </row>
    <row r="4288" spans="1:3" x14ac:dyDescent="0.25">
      <c r="A4288" t="s">
        <v>231</v>
      </c>
      <c r="B4288">
        <v>60643</v>
      </c>
      <c r="C4288">
        <v>100</v>
      </c>
    </row>
    <row r="4289" spans="1:3" x14ac:dyDescent="0.25">
      <c r="A4289" t="s">
        <v>231</v>
      </c>
      <c r="B4289">
        <v>61523</v>
      </c>
      <c r="C4289">
        <v>106</v>
      </c>
    </row>
    <row r="4290" spans="1:3" x14ac:dyDescent="0.25">
      <c r="A4290" t="s">
        <v>231</v>
      </c>
      <c r="B4290">
        <v>60123</v>
      </c>
      <c r="C4290">
        <v>50</v>
      </c>
    </row>
    <row r="4291" spans="1:3" x14ac:dyDescent="0.25">
      <c r="A4291" t="s">
        <v>231</v>
      </c>
      <c r="B4291">
        <v>60004</v>
      </c>
      <c r="C4291">
        <v>120</v>
      </c>
    </row>
    <row r="4292" spans="1:3" x14ac:dyDescent="0.25">
      <c r="A4292" t="s">
        <v>231</v>
      </c>
      <c r="B4292">
        <v>62626</v>
      </c>
      <c r="C4292">
        <v>98</v>
      </c>
    </row>
    <row r="4293" spans="1:3" x14ac:dyDescent="0.25">
      <c r="A4293" t="s">
        <v>231</v>
      </c>
      <c r="B4293">
        <v>61616</v>
      </c>
      <c r="C4293">
        <v>110</v>
      </c>
    </row>
    <row r="4294" spans="1:3" x14ac:dyDescent="0.25">
      <c r="A4294" t="s">
        <v>231</v>
      </c>
      <c r="B4294">
        <v>61244</v>
      </c>
      <c r="C4294">
        <v>245</v>
      </c>
    </row>
    <row r="4295" spans="1:3" x14ac:dyDescent="0.25">
      <c r="A4295" t="s">
        <v>231</v>
      </c>
      <c r="B4295">
        <v>60068</v>
      </c>
      <c r="C4295">
        <v>154</v>
      </c>
    </row>
    <row r="4296" spans="1:3" x14ac:dyDescent="0.25">
      <c r="A4296" t="s">
        <v>231</v>
      </c>
      <c r="B4296">
        <v>61540</v>
      </c>
      <c r="C4296">
        <v>93</v>
      </c>
    </row>
    <row r="4297" spans="1:3" x14ac:dyDescent="0.25">
      <c r="A4297" t="s">
        <v>231</v>
      </c>
      <c r="B4297">
        <v>61008</v>
      </c>
      <c r="C4297">
        <v>86</v>
      </c>
    </row>
    <row r="4298" spans="1:3" x14ac:dyDescent="0.25">
      <c r="A4298" t="s">
        <v>231</v>
      </c>
      <c r="B4298">
        <v>61701</v>
      </c>
      <c r="C4298">
        <v>115</v>
      </c>
    </row>
    <row r="4299" spans="1:3" x14ac:dyDescent="0.25">
      <c r="A4299" t="s">
        <v>231</v>
      </c>
      <c r="B4299">
        <v>61530</v>
      </c>
      <c r="C4299">
        <v>100</v>
      </c>
    </row>
    <row r="4300" spans="1:3" x14ac:dyDescent="0.25">
      <c r="A4300" t="s">
        <v>231</v>
      </c>
      <c r="B4300">
        <v>60302</v>
      </c>
      <c r="C4300">
        <v>204</v>
      </c>
    </row>
    <row r="4301" spans="1:3" x14ac:dyDescent="0.25">
      <c r="A4301" t="s">
        <v>231</v>
      </c>
      <c r="B4301">
        <v>60646</v>
      </c>
      <c r="C4301">
        <v>196</v>
      </c>
    </row>
    <row r="4302" spans="1:3" x14ac:dyDescent="0.25">
      <c r="A4302" t="s">
        <v>231</v>
      </c>
      <c r="B4302">
        <v>60090</v>
      </c>
      <c r="C4302">
        <v>188</v>
      </c>
    </row>
    <row r="4303" spans="1:3" x14ac:dyDescent="0.25">
      <c r="A4303" t="s">
        <v>231</v>
      </c>
      <c r="B4303">
        <v>62656</v>
      </c>
      <c r="C4303">
        <v>124</v>
      </c>
    </row>
    <row r="4304" spans="1:3" x14ac:dyDescent="0.25">
      <c r="A4304" t="s">
        <v>231</v>
      </c>
      <c r="B4304">
        <v>60435</v>
      </c>
      <c r="C4304">
        <v>120</v>
      </c>
    </row>
    <row r="4305" spans="1:3" x14ac:dyDescent="0.25">
      <c r="A4305" t="s">
        <v>231</v>
      </c>
      <c r="B4305">
        <v>61604</v>
      </c>
      <c r="C4305">
        <v>116</v>
      </c>
    </row>
    <row r="4306" spans="1:3" x14ac:dyDescent="0.25">
      <c r="A4306" t="s">
        <v>231</v>
      </c>
      <c r="B4306">
        <v>62522</v>
      </c>
      <c r="C4306">
        <v>58</v>
      </c>
    </row>
    <row r="4307" spans="1:3" x14ac:dyDescent="0.25">
      <c r="A4307" t="s">
        <v>231</v>
      </c>
      <c r="B4307">
        <v>60630</v>
      </c>
      <c r="C4307">
        <v>186</v>
      </c>
    </row>
    <row r="4308" spans="1:3" x14ac:dyDescent="0.25">
      <c r="A4308" t="s">
        <v>231</v>
      </c>
      <c r="B4308">
        <v>61254</v>
      </c>
      <c r="C4308">
        <v>72</v>
      </c>
    </row>
    <row r="4309" spans="1:3" x14ac:dyDescent="0.25">
      <c r="A4309" t="s">
        <v>231</v>
      </c>
      <c r="B4309">
        <v>62568</v>
      </c>
      <c r="C4309">
        <v>98</v>
      </c>
    </row>
    <row r="4310" spans="1:3" x14ac:dyDescent="0.25">
      <c r="A4310" t="s">
        <v>231</v>
      </c>
      <c r="B4310">
        <v>62933</v>
      </c>
      <c r="C4310">
        <v>91</v>
      </c>
    </row>
    <row r="4311" spans="1:3" x14ac:dyDescent="0.25">
      <c r="A4311" t="s">
        <v>231</v>
      </c>
      <c r="B4311">
        <v>60090</v>
      </c>
      <c r="C4311">
        <v>215</v>
      </c>
    </row>
    <row r="4312" spans="1:3" x14ac:dyDescent="0.25">
      <c r="A4312" t="s">
        <v>231</v>
      </c>
      <c r="B4312">
        <v>60070</v>
      </c>
      <c r="C4312">
        <v>30</v>
      </c>
    </row>
    <row r="4313" spans="1:3" x14ac:dyDescent="0.25">
      <c r="A4313" t="s">
        <v>231</v>
      </c>
      <c r="B4313">
        <v>61520</v>
      </c>
      <c r="C4313">
        <v>47</v>
      </c>
    </row>
    <row r="4314" spans="1:3" x14ac:dyDescent="0.25">
      <c r="A4314" t="s">
        <v>231</v>
      </c>
      <c r="B4314">
        <v>61462</v>
      </c>
      <c r="C4314">
        <v>59</v>
      </c>
    </row>
    <row r="4315" spans="1:3" x14ac:dyDescent="0.25">
      <c r="A4315" t="s">
        <v>231</v>
      </c>
      <c r="B4315">
        <v>60625</v>
      </c>
      <c r="C4315">
        <v>190</v>
      </c>
    </row>
    <row r="4316" spans="1:3" x14ac:dyDescent="0.25">
      <c r="A4316" t="s">
        <v>231</v>
      </c>
      <c r="B4316">
        <v>62901</v>
      </c>
      <c r="C4316">
        <v>131</v>
      </c>
    </row>
    <row r="4317" spans="1:3" x14ac:dyDescent="0.25">
      <c r="A4317" t="s">
        <v>231</v>
      </c>
      <c r="B4317">
        <v>62711</v>
      </c>
      <c r="C4317">
        <v>64</v>
      </c>
    </row>
    <row r="4318" spans="1:3" x14ac:dyDescent="0.25">
      <c r="A4318" t="s">
        <v>231</v>
      </c>
      <c r="B4318">
        <v>60415</v>
      </c>
      <c r="C4318">
        <v>231</v>
      </c>
    </row>
    <row r="4319" spans="1:3" x14ac:dyDescent="0.25">
      <c r="A4319" t="s">
        <v>231</v>
      </c>
      <c r="B4319">
        <v>60505</v>
      </c>
      <c r="C4319">
        <v>99</v>
      </c>
    </row>
    <row r="4320" spans="1:3" x14ac:dyDescent="0.25">
      <c r="A4320" t="s">
        <v>231</v>
      </c>
      <c r="B4320">
        <v>60099</v>
      </c>
      <c r="C4320">
        <v>244</v>
      </c>
    </row>
    <row r="4321" spans="1:3" x14ac:dyDescent="0.25">
      <c r="A4321" t="s">
        <v>231</v>
      </c>
      <c r="B4321">
        <v>62870</v>
      </c>
      <c r="C4321">
        <v>99</v>
      </c>
    </row>
    <row r="4322" spans="1:3" x14ac:dyDescent="0.25">
      <c r="A4322" t="s">
        <v>231</v>
      </c>
      <c r="B4322">
        <v>62702</v>
      </c>
      <c r="C4322">
        <v>171</v>
      </c>
    </row>
    <row r="4323" spans="1:3" x14ac:dyDescent="0.25">
      <c r="A4323" t="s">
        <v>231</v>
      </c>
      <c r="B4323">
        <v>60103</v>
      </c>
      <c r="C4323">
        <v>120</v>
      </c>
    </row>
    <row r="4324" spans="1:3" x14ac:dyDescent="0.25">
      <c r="A4324" t="s">
        <v>231</v>
      </c>
      <c r="B4324">
        <v>61401</v>
      </c>
      <c r="C4324">
        <v>84</v>
      </c>
    </row>
    <row r="4325" spans="1:3" x14ac:dyDescent="0.25">
      <c r="A4325" t="s">
        <v>231</v>
      </c>
      <c r="B4325">
        <v>60130</v>
      </c>
      <c r="C4325">
        <v>232</v>
      </c>
    </row>
    <row r="4326" spans="1:3" x14ac:dyDescent="0.25">
      <c r="A4326" t="s">
        <v>231</v>
      </c>
      <c r="B4326">
        <v>62034</v>
      </c>
      <c r="C4326">
        <v>128</v>
      </c>
    </row>
    <row r="4327" spans="1:3" x14ac:dyDescent="0.25">
      <c r="A4327" t="s">
        <v>231</v>
      </c>
      <c r="B4327">
        <v>62863</v>
      </c>
      <c r="C4327">
        <v>90</v>
      </c>
    </row>
    <row r="4328" spans="1:3" x14ac:dyDescent="0.25">
      <c r="A4328" t="s">
        <v>231</v>
      </c>
      <c r="B4328">
        <v>60015</v>
      </c>
      <c r="C4328">
        <v>190</v>
      </c>
    </row>
    <row r="4329" spans="1:3" x14ac:dyDescent="0.25">
      <c r="A4329" t="s">
        <v>231</v>
      </c>
      <c r="B4329">
        <v>60418</v>
      </c>
      <c r="C4329">
        <v>193</v>
      </c>
    </row>
    <row r="4330" spans="1:3" x14ac:dyDescent="0.25">
      <c r="A4330" t="s">
        <v>231</v>
      </c>
      <c r="B4330">
        <v>61554</v>
      </c>
      <c r="C4330">
        <v>71</v>
      </c>
    </row>
    <row r="4331" spans="1:3" x14ac:dyDescent="0.25">
      <c r="A4331" t="s">
        <v>231</v>
      </c>
      <c r="B4331">
        <v>60901</v>
      </c>
      <c r="C4331">
        <v>107</v>
      </c>
    </row>
    <row r="4332" spans="1:3" x14ac:dyDescent="0.25">
      <c r="A4332" t="s">
        <v>231</v>
      </c>
      <c r="B4332">
        <v>61201</v>
      </c>
      <c r="C4332">
        <v>177</v>
      </c>
    </row>
    <row r="4333" spans="1:3" x14ac:dyDescent="0.25">
      <c r="A4333" t="s">
        <v>231</v>
      </c>
      <c r="B4333">
        <v>62694</v>
      </c>
      <c r="C4333">
        <v>49</v>
      </c>
    </row>
    <row r="4334" spans="1:3" x14ac:dyDescent="0.25">
      <c r="A4334" t="s">
        <v>231</v>
      </c>
      <c r="B4334">
        <v>61450</v>
      </c>
      <c r="C4334">
        <v>45</v>
      </c>
    </row>
    <row r="4335" spans="1:3" x14ac:dyDescent="0.25">
      <c r="A4335" t="s">
        <v>231</v>
      </c>
      <c r="B4335">
        <v>60438</v>
      </c>
      <c r="C4335">
        <v>84</v>
      </c>
    </row>
    <row r="4336" spans="1:3" x14ac:dyDescent="0.25">
      <c r="A4336" t="s">
        <v>231</v>
      </c>
      <c r="B4336">
        <v>62264</v>
      </c>
      <c r="C4336">
        <v>53</v>
      </c>
    </row>
    <row r="4337" spans="1:3" x14ac:dyDescent="0.25">
      <c r="A4337" t="s">
        <v>231</v>
      </c>
      <c r="B4337">
        <v>62206</v>
      </c>
      <c r="C4337">
        <v>133</v>
      </c>
    </row>
    <row r="4338" spans="1:3" x14ac:dyDescent="0.25">
      <c r="A4338" t="s">
        <v>231</v>
      </c>
      <c r="B4338">
        <v>60608</v>
      </c>
      <c r="C4338">
        <v>297</v>
      </c>
    </row>
    <row r="4339" spans="1:3" x14ac:dyDescent="0.25">
      <c r="A4339" t="s">
        <v>231</v>
      </c>
      <c r="B4339">
        <v>60098</v>
      </c>
      <c r="C4339">
        <v>115</v>
      </c>
    </row>
    <row r="4340" spans="1:3" x14ac:dyDescent="0.25">
      <c r="A4340" t="s">
        <v>231</v>
      </c>
      <c r="B4340">
        <v>61874</v>
      </c>
      <c r="C4340">
        <v>213</v>
      </c>
    </row>
    <row r="4341" spans="1:3" x14ac:dyDescent="0.25">
      <c r="A4341" t="s">
        <v>231</v>
      </c>
      <c r="B4341">
        <v>62650</v>
      </c>
      <c r="C4341">
        <v>126</v>
      </c>
    </row>
    <row r="4342" spans="1:3" x14ac:dyDescent="0.25">
      <c r="A4342" t="s">
        <v>231</v>
      </c>
      <c r="B4342">
        <v>62033</v>
      </c>
      <c r="C4342">
        <v>100</v>
      </c>
    </row>
    <row r="4343" spans="1:3" x14ac:dyDescent="0.25">
      <c r="A4343" t="s">
        <v>231</v>
      </c>
      <c r="B4343">
        <v>60640</v>
      </c>
      <c r="C4343">
        <v>36</v>
      </c>
    </row>
    <row r="4344" spans="1:3" x14ac:dyDescent="0.25">
      <c r="A4344" t="s">
        <v>231</v>
      </c>
      <c r="B4344">
        <v>60542</v>
      </c>
      <c r="C4344">
        <v>75</v>
      </c>
    </row>
    <row r="4345" spans="1:3" x14ac:dyDescent="0.25">
      <c r="A4345" t="s">
        <v>231</v>
      </c>
      <c r="B4345">
        <v>62703</v>
      </c>
      <c r="C4345">
        <v>65</v>
      </c>
    </row>
    <row r="4346" spans="1:3" x14ac:dyDescent="0.25">
      <c r="A4346" t="s">
        <v>231</v>
      </c>
      <c r="B4346">
        <v>61103</v>
      </c>
      <c r="C4346">
        <v>304</v>
      </c>
    </row>
    <row r="4347" spans="1:3" x14ac:dyDescent="0.25">
      <c r="A4347" t="s">
        <v>231</v>
      </c>
      <c r="B4347">
        <v>60473</v>
      </c>
      <c r="C4347">
        <v>216</v>
      </c>
    </row>
    <row r="4348" spans="1:3" x14ac:dyDescent="0.25">
      <c r="A4348" t="s">
        <v>231</v>
      </c>
      <c r="B4348">
        <v>60504</v>
      </c>
      <c r="C4348">
        <v>20</v>
      </c>
    </row>
    <row r="4349" spans="1:3" x14ac:dyDescent="0.25">
      <c r="A4349" t="s">
        <v>231</v>
      </c>
      <c r="B4349">
        <v>60202</v>
      </c>
      <c r="C4349">
        <v>97</v>
      </c>
    </row>
    <row r="4350" spans="1:3" x14ac:dyDescent="0.25">
      <c r="A4350" t="s">
        <v>231</v>
      </c>
      <c r="B4350">
        <v>60525</v>
      </c>
      <c r="C4350">
        <v>232</v>
      </c>
    </row>
    <row r="4351" spans="1:3" x14ac:dyDescent="0.25">
      <c r="A4351" t="s">
        <v>231</v>
      </c>
      <c r="B4351">
        <v>60467</v>
      </c>
      <c r="C4351">
        <v>46</v>
      </c>
    </row>
    <row r="4352" spans="1:3" x14ac:dyDescent="0.25">
      <c r="A4352" t="s">
        <v>231</v>
      </c>
      <c r="B4352">
        <v>62298</v>
      </c>
      <c r="C4352">
        <v>144</v>
      </c>
    </row>
    <row r="4353" spans="1:3" x14ac:dyDescent="0.25">
      <c r="A4353" t="s">
        <v>231</v>
      </c>
      <c r="B4353">
        <v>62920</v>
      </c>
      <c r="C4353">
        <v>74</v>
      </c>
    </row>
    <row r="4354" spans="1:3" x14ac:dyDescent="0.25">
      <c r="A4354" t="s">
        <v>231</v>
      </c>
      <c r="B4354">
        <v>60045</v>
      </c>
      <c r="C4354">
        <v>50</v>
      </c>
    </row>
    <row r="4355" spans="1:3" x14ac:dyDescent="0.25">
      <c r="A4355" t="s">
        <v>231</v>
      </c>
      <c r="B4355">
        <v>60069</v>
      </c>
      <c r="C4355">
        <v>84</v>
      </c>
    </row>
    <row r="4356" spans="1:3" x14ac:dyDescent="0.25">
      <c r="A4356" t="s">
        <v>231</v>
      </c>
      <c r="B4356">
        <v>61764</v>
      </c>
      <c r="C4356">
        <v>73</v>
      </c>
    </row>
    <row r="4357" spans="1:3" x14ac:dyDescent="0.25">
      <c r="A4357" t="s">
        <v>231</v>
      </c>
      <c r="B4357">
        <v>60087</v>
      </c>
      <c r="C4357">
        <v>115</v>
      </c>
    </row>
    <row r="4358" spans="1:3" x14ac:dyDescent="0.25">
      <c r="A4358" t="s">
        <v>231</v>
      </c>
      <c r="B4358">
        <v>61032</v>
      </c>
      <c r="C4358">
        <v>148</v>
      </c>
    </row>
    <row r="4359" spans="1:3" x14ac:dyDescent="0.25">
      <c r="A4359" t="s">
        <v>231</v>
      </c>
      <c r="B4359">
        <v>61761</v>
      </c>
      <c r="C4359">
        <v>141</v>
      </c>
    </row>
    <row r="4360" spans="1:3" x14ac:dyDescent="0.25">
      <c r="A4360" t="s">
        <v>231</v>
      </c>
      <c r="B4360">
        <v>61701</v>
      </c>
      <c r="C4360">
        <v>39</v>
      </c>
    </row>
    <row r="4361" spans="1:3" x14ac:dyDescent="0.25">
      <c r="A4361" t="s">
        <v>231</v>
      </c>
      <c r="B4361">
        <v>60625</v>
      </c>
      <c r="C4361">
        <v>208</v>
      </c>
    </row>
    <row r="4362" spans="1:3" x14ac:dyDescent="0.25">
      <c r="A4362" t="s">
        <v>231</v>
      </c>
      <c r="B4362">
        <v>62896</v>
      </c>
      <c r="C4362">
        <v>57</v>
      </c>
    </row>
    <row r="4363" spans="1:3" x14ac:dyDescent="0.25">
      <c r="A4363" t="s">
        <v>231</v>
      </c>
      <c r="B4363">
        <v>60645</v>
      </c>
      <c r="C4363">
        <v>127</v>
      </c>
    </row>
    <row r="4364" spans="1:3" x14ac:dyDescent="0.25">
      <c r="A4364" t="s">
        <v>231</v>
      </c>
      <c r="B4364">
        <v>60160</v>
      </c>
      <c r="C4364">
        <v>32</v>
      </c>
    </row>
    <row r="4365" spans="1:3" x14ac:dyDescent="0.25">
      <c r="A4365" t="s">
        <v>231</v>
      </c>
      <c r="B4365">
        <v>62052</v>
      </c>
      <c r="C4365">
        <v>98</v>
      </c>
    </row>
    <row r="4366" spans="1:3" x14ac:dyDescent="0.25">
      <c r="A4366" t="s">
        <v>231</v>
      </c>
      <c r="B4366">
        <v>60510</v>
      </c>
      <c r="C4366">
        <v>63</v>
      </c>
    </row>
    <row r="4367" spans="1:3" x14ac:dyDescent="0.25">
      <c r="A4367" t="s">
        <v>231</v>
      </c>
      <c r="B4367">
        <v>60641</v>
      </c>
      <c r="C4367">
        <v>117</v>
      </c>
    </row>
    <row r="4368" spans="1:3" x14ac:dyDescent="0.25">
      <c r="A4368" t="s">
        <v>231</v>
      </c>
      <c r="B4368">
        <v>61350</v>
      </c>
      <c r="C4368">
        <v>90</v>
      </c>
    </row>
    <row r="4369" spans="1:3" x14ac:dyDescent="0.25">
      <c r="A4369" t="s">
        <v>231</v>
      </c>
      <c r="B4369">
        <v>60645</v>
      </c>
      <c r="C4369">
        <v>115</v>
      </c>
    </row>
    <row r="4370" spans="1:3" x14ac:dyDescent="0.25">
      <c r="A4370" t="s">
        <v>231</v>
      </c>
      <c r="B4370">
        <v>60644</v>
      </c>
      <c r="C4370">
        <v>234</v>
      </c>
    </row>
    <row r="4371" spans="1:3" x14ac:dyDescent="0.25">
      <c r="A4371" t="s">
        <v>231</v>
      </c>
      <c r="B4371">
        <v>62233</v>
      </c>
      <c r="C4371">
        <v>83</v>
      </c>
    </row>
    <row r="4372" spans="1:3" x14ac:dyDescent="0.25">
      <c r="A4372" t="s">
        <v>231</v>
      </c>
      <c r="B4372">
        <v>61614</v>
      </c>
      <c r="C4372">
        <v>120</v>
      </c>
    </row>
    <row r="4373" spans="1:3" x14ac:dyDescent="0.25">
      <c r="A4373" t="s">
        <v>231</v>
      </c>
      <c r="B4373">
        <v>60435</v>
      </c>
      <c r="C4373">
        <v>154</v>
      </c>
    </row>
    <row r="4374" spans="1:3" x14ac:dyDescent="0.25">
      <c r="A4374" t="s">
        <v>231</v>
      </c>
      <c r="B4374">
        <v>60115</v>
      </c>
      <c r="C4374">
        <v>119</v>
      </c>
    </row>
    <row r="4375" spans="1:3" x14ac:dyDescent="0.25">
      <c r="A4375" t="s">
        <v>231</v>
      </c>
      <c r="B4375">
        <v>60532</v>
      </c>
      <c r="C4375">
        <v>55</v>
      </c>
    </row>
    <row r="4376" spans="1:3" x14ac:dyDescent="0.25">
      <c r="A4376" t="s">
        <v>231</v>
      </c>
      <c r="B4376">
        <v>60548</v>
      </c>
      <c r="C4376">
        <v>113</v>
      </c>
    </row>
    <row r="4377" spans="1:3" x14ac:dyDescent="0.25">
      <c r="A4377" t="s">
        <v>231</v>
      </c>
      <c r="B4377">
        <v>60436</v>
      </c>
      <c r="C4377">
        <v>120</v>
      </c>
    </row>
    <row r="4378" spans="1:3" x14ac:dyDescent="0.25">
      <c r="A4378" t="s">
        <v>231</v>
      </c>
      <c r="B4378">
        <v>61473</v>
      </c>
      <c r="C4378">
        <v>99</v>
      </c>
    </row>
    <row r="4379" spans="1:3" x14ac:dyDescent="0.25">
      <c r="A4379" t="s">
        <v>231</v>
      </c>
      <c r="B4379">
        <v>60462</v>
      </c>
      <c r="C4379">
        <v>259</v>
      </c>
    </row>
    <row r="4380" spans="1:3" x14ac:dyDescent="0.25">
      <c r="A4380" t="s">
        <v>231</v>
      </c>
      <c r="B4380">
        <v>60621</v>
      </c>
      <c r="C4380">
        <v>225</v>
      </c>
    </row>
    <row r="4381" spans="1:3" x14ac:dyDescent="0.25">
      <c r="A4381" t="s">
        <v>231</v>
      </c>
      <c r="B4381">
        <v>62521</v>
      </c>
      <c r="C4381">
        <v>154</v>
      </c>
    </row>
    <row r="4382" spans="1:3" x14ac:dyDescent="0.25">
      <c r="A4382" t="s">
        <v>231</v>
      </c>
      <c r="B4382">
        <v>62526</v>
      </c>
      <c r="C4382">
        <v>150</v>
      </c>
    </row>
    <row r="4383" spans="1:3" x14ac:dyDescent="0.25">
      <c r="A4383" t="s">
        <v>231</v>
      </c>
      <c r="B4383">
        <v>60048</v>
      </c>
      <c r="C4383">
        <v>150</v>
      </c>
    </row>
    <row r="4384" spans="1:3" x14ac:dyDescent="0.25">
      <c r="A4384" t="s">
        <v>231</v>
      </c>
      <c r="B4384">
        <v>62914</v>
      </c>
      <c r="C4384">
        <v>83</v>
      </c>
    </row>
    <row r="4385" spans="1:3" x14ac:dyDescent="0.25">
      <c r="A4385" t="s">
        <v>231</v>
      </c>
      <c r="B4385">
        <v>60076</v>
      </c>
      <c r="C4385">
        <v>113</v>
      </c>
    </row>
    <row r="4386" spans="1:3" x14ac:dyDescent="0.25">
      <c r="A4386" t="s">
        <v>231</v>
      </c>
      <c r="B4386">
        <v>61277</v>
      </c>
      <c r="C4386">
        <v>88</v>
      </c>
    </row>
    <row r="4387" spans="1:3" x14ac:dyDescent="0.25">
      <c r="A4387" t="s">
        <v>231</v>
      </c>
      <c r="B4387">
        <v>60616</v>
      </c>
      <c r="C4387">
        <v>302</v>
      </c>
    </row>
    <row r="4388" spans="1:3" x14ac:dyDescent="0.25">
      <c r="A4388" t="s">
        <v>231</v>
      </c>
      <c r="B4388">
        <v>61032</v>
      </c>
      <c r="C4388">
        <v>117</v>
      </c>
    </row>
    <row r="4389" spans="1:3" x14ac:dyDescent="0.25">
      <c r="A4389" t="s">
        <v>231</v>
      </c>
      <c r="B4389">
        <v>60402</v>
      </c>
      <c r="C4389">
        <v>25</v>
      </c>
    </row>
    <row r="4390" spans="1:3" x14ac:dyDescent="0.25">
      <c r="A4390" t="s">
        <v>231</v>
      </c>
      <c r="B4390">
        <v>62249</v>
      </c>
      <c r="C4390">
        <v>128</v>
      </c>
    </row>
    <row r="4391" spans="1:3" x14ac:dyDescent="0.25">
      <c r="A4391" t="s">
        <v>231</v>
      </c>
      <c r="B4391">
        <v>61813</v>
      </c>
      <c r="C4391">
        <v>60</v>
      </c>
    </row>
    <row r="4392" spans="1:3" x14ac:dyDescent="0.25">
      <c r="A4392" t="s">
        <v>231</v>
      </c>
      <c r="B4392">
        <v>62220</v>
      </c>
      <c r="C4392">
        <v>120</v>
      </c>
    </row>
    <row r="4393" spans="1:3" x14ac:dyDescent="0.25">
      <c r="A4393" t="s">
        <v>231</v>
      </c>
      <c r="B4393">
        <v>60714</v>
      </c>
      <c r="C4393">
        <v>300</v>
      </c>
    </row>
    <row r="4394" spans="1:3" x14ac:dyDescent="0.25">
      <c r="A4394" t="s">
        <v>231</v>
      </c>
      <c r="B4394">
        <v>60521</v>
      </c>
      <c r="C4394">
        <v>156</v>
      </c>
    </row>
    <row r="4395" spans="1:3" x14ac:dyDescent="0.25">
      <c r="A4395" t="s">
        <v>231</v>
      </c>
      <c r="B4395">
        <v>60123</v>
      </c>
      <c r="C4395">
        <v>203</v>
      </c>
    </row>
    <row r="4396" spans="1:3" x14ac:dyDescent="0.25">
      <c r="A4396" t="s">
        <v>231</v>
      </c>
      <c r="B4396">
        <v>60018</v>
      </c>
      <c r="C4396">
        <v>71</v>
      </c>
    </row>
    <row r="4397" spans="1:3" x14ac:dyDescent="0.25">
      <c r="A4397" t="s">
        <v>231</v>
      </c>
      <c r="B4397">
        <v>60008</v>
      </c>
      <c r="C4397">
        <v>155</v>
      </c>
    </row>
    <row r="4398" spans="1:3" x14ac:dyDescent="0.25">
      <c r="A4398" t="s">
        <v>231</v>
      </c>
      <c r="B4398">
        <v>61953</v>
      </c>
      <c r="C4398">
        <v>71</v>
      </c>
    </row>
    <row r="4399" spans="1:3" x14ac:dyDescent="0.25">
      <c r="A4399" t="s">
        <v>231</v>
      </c>
      <c r="B4399">
        <v>62864</v>
      </c>
      <c r="C4399">
        <v>65</v>
      </c>
    </row>
    <row r="4400" spans="1:3" x14ac:dyDescent="0.25">
      <c r="A4400" t="s">
        <v>231</v>
      </c>
      <c r="B4400">
        <v>60304</v>
      </c>
      <c r="C4400">
        <v>36</v>
      </c>
    </row>
    <row r="4401" spans="1:3" x14ac:dyDescent="0.25">
      <c r="A4401" t="s">
        <v>231</v>
      </c>
      <c r="B4401">
        <v>61550</v>
      </c>
      <c r="C4401">
        <v>106</v>
      </c>
    </row>
    <row r="4402" spans="1:3" x14ac:dyDescent="0.25">
      <c r="A4402" t="s">
        <v>231</v>
      </c>
      <c r="B4402">
        <v>60073</v>
      </c>
      <c r="C4402">
        <v>144</v>
      </c>
    </row>
    <row r="4403" spans="1:3" x14ac:dyDescent="0.25">
      <c r="A4403" t="s">
        <v>231</v>
      </c>
      <c r="B4403">
        <v>61108</v>
      </c>
      <c r="C4403">
        <v>268</v>
      </c>
    </row>
    <row r="4404" spans="1:3" x14ac:dyDescent="0.25">
      <c r="A4404" t="s">
        <v>231</v>
      </c>
      <c r="B4404">
        <v>60453</v>
      </c>
      <c r="C4404">
        <v>143</v>
      </c>
    </row>
    <row r="4405" spans="1:3" x14ac:dyDescent="0.25">
      <c r="A4405" t="s">
        <v>231</v>
      </c>
      <c r="B4405">
        <v>62320</v>
      </c>
      <c r="C4405">
        <v>110</v>
      </c>
    </row>
    <row r="4406" spans="1:3" x14ac:dyDescent="0.25">
      <c r="A4406" t="s">
        <v>231</v>
      </c>
      <c r="B4406">
        <v>60062</v>
      </c>
      <c r="C4406">
        <v>158</v>
      </c>
    </row>
    <row r="4407" spans="1:3" x14ac:dyDescent="0.25">
      <c r="A4407" t="s">
        <v>231</v>
      </c>
      <c r="B4407">
        <v>61201</v>
      </c>
      <c r="C4407">
        <v>94</v>
      </c>
    </row>
    <row r="4408" spans="1:3" x14ac:dyDescent="0.25">
      <c r="A4408" t="s">
        <v>231</v>
      </c>
      <c r="B4408">
        <v>61362</v>
      </c>
      <c r="C4408">
        <v>98</v>
      </c>
    </row>
    <row r="4409" spans="1:3" x14ac:dyDescent="0.25">
      <c r="A4409" t="s">
        <v>231</v>
      </c>
      <c r="B4409">
        <v>60936</v>
      </c>
      <c r="C4409">
        <v>16</v>
      </c>
    </row>
    <row r="4410" spans="1:3" x14ac:dyDescent="0.25">
      <c r="A4410" t="s">
        <v>231</v>
      </c>
      <c r="B4410">
        <v>62568</v>
      </c>
      <c r="C4410">
        <v>96</v>
      </c>
    </row>
    <row r="4411" spans="1:3" x14ac:dyDescent="0.25">
      <c r="A4411" t="s">
        <v>231</v>
      </c>
      <c r="B4411">
        <v>60201</v>
      </c>
      <c r="C4411">
        <v>37</v>
      </c>
    </row>
    <row r="4412" spans="1:3" x14ac:dyDescent="0.25">
      <c r="A4412" t="s">
        <v>231</v>
      </c>
      <c r="B4412">
        <v>62952</v>
      </c>
      <c r="C4412">
        <v>77</v>
      </c>
    </row>
    <row r="4413" spans="1:3" x14ac:dyDescent="0.25">
      <c r="A4413" t="s">
        <v>231</v>
      </c>
      <c r="B4413">
        <v>60621</v>
      </c>
      <c r="C4413">
        <v>300</v>
      </c>
    </row>
    <row r="4414" spans="1:3" x14ac:dyDescent="0.25">
      <c r="A4414" t="s">
        <v>231</v>
      </c>
      <c r="B4414">
        <v>61114</v>
      </c>
      <c r="C4414">
        <v>96</v>
      </c>
    </row>
    <row r="4415" spans="1:3" x14ac:dyDescent="0.25">
      <c r="A4415" t="s">
        <v>231</v>
      </c>
      <c r="B4415">
        <v>60626</v>
      </c>
      <c r="C4415">
        <v>267</v>
      </c>
    </row>
    <row r="4416" spans="1:3" x14ac:dyDescent="0.25">
      <c r="A4416" t="s">
        <v>231</v>
      </c>
      <c r="B4416">
        <v>61021</v>
      </c>
      <c r="C4416">
        <v>27</v>
      </c>
    </row>
    <row r="4417" spans="1:3" x14ac:dyDescent="0.25">
      <c r="A4417" t="s">
        <v>231</v>
      </c>
      <c r="B4417">
        <v>60465</v>
      </c>
      <c r="C4417">
        <v>223</v>
      </c>
    </row>
    <row r="4418" spans="1:3" x14ac:dyDescent="0.25">
      <c r="A4418" t="s">
        <v>231</v>
      </c>
      <c r="B4418">
        <v>61031</v>
      </c>
      <c r="C4418">
        <v>132</v>
      </c>
    </row>
    <row r="4419" spans="1:3" x14ac:dyDescent="0.25">
      <c r="A4419" t="s">
        <v>231</v>
      </c>
      <c r="B4419">
        <v>62353</v>
      </c>
      <c r="C4419">
        <v>80</v>
      </c>
    </row>
    <row r="4420" spans="1:3" x14ac:dyDescent="0.25">
      <c r="A4420" t="s">
        <v>231</v>
      </c>
      <c r="B4420">
        <v>60004</v>
      </c>
      <c r="C4420">
        <v>354</v>
      </c>
    </row>
    <row r="4421" spans="1:3" x14ac:dyDescent="0.25">
      <c r="A4421" t="s">
        <v>231</v>
      </c>
      <c r="B4421">
        <v>60660</v>
      </c>
      <c r="C4421">
        <v>128</v>
      </c>
    </row>
    <row r="4422" spans="1:3" x14ac:dyDescent="0.25">
      <c r="A4422" t="s">
        <v>231</v>
      </c>
      <c r="B4422">
        <v>60506</v>
      </c>
      <c r="C4422">
        <v>203</v>
      </c>
    </row>
    <row r="4423" spans="1:3" x14ac:dyDescent="0.25">
      <c r="A4423" t="s">
        <v>231</v>
      </c>
      <c r="B4423">
        <v>61820</v>
      </c>
      <c r="C4423">
        <v>60</v>
      </c>
    </row>
    <row r="4424" spans="1:3" x14ac:dyDescent="0.25">
      <c r="A4424" t="s">
        <v>231</v>
      </c>
      <c r="B4424">
        <v>60634</v>
      </c>
      <c r="C4424">
        <v>66</v>
      </c>
    </row>
    <row r="4425" spans="1:3" x14ac:dyDescent="0.25">
      <c r="A4425" t="s">
        <v>231</v>
      </c>
      <c r="B4425">
        <v>62226</v>
      </c>
      <c r="C4425">
        <v>82</v>
      </c>
    </row>
    <row r="4426" spans="1:3" x14ac:dyDescent="0.25">
      <c r="A4426" t="s">
        <v>231</v>
      </c>
      <c r="B4426">
        <v>60177</v>
      </c>
      <c r="C4426">
        <v>206</v>
      </c>
    </row>
    <row r="4427" spans="1:3" x14ac:dyDescent="0.25">
      <c r="A4427" t="s">
        <v>231</v>
      </c>
      <c r="B4427">
        <v>61054</v>
      </c>
      <c r="C4427">
        <v>125</v>
      </c>
    </row>
    <row r="4428" spans="1:3" x14ac:dyDescent="0.25">
      <c r="A4428" t="s">
        <v>231</v>
      </c>
      <c r="B4428">
        <v>61364</v>
      </c>
      <c r="C4428">
        <v>102</v>
      </c>
    </row>
    <row r="4429" spans="1:3" x14ac:dyDescent="0.25">
      <c r="A4429" t="s">
        <v>231</v>
      </c>
      <c r="B4429">
        <v>60901</v>
      </c>
      <c r="C4429">
        <v>120</v>
      </c>
    </row>
    <row r="4430" spans="1:3" x14ac:dyDescent="0.25">
      <c r="A4430" t="s">
        <v>231</v>
      </c>
      <c r="B4430">
        <v>62447</v>
      </c>
      <c r="C4430">
        <v>71</v>
      </c>
    </row>
    <row r="4431" spans="1:3" x14ac:dyDescent="0.25">
      <c r="A4431" t="s">
        <v>231</v>
      </c>
      <c r="B4431">
        <v>60062</v>
      </c>
      <c r="C4431">
        <v>298</v>
      </c>
    </row>
    <row r="4432" spans="1:3" x14ac:dyDescent="0.25">
      <c r="A4432" t="s">
        <v>231</v>
      </c>
      <c r="B4432">
        <v>60091</v>
      </c>
      <c r="C4432">
        <v>80</v>
      </c>
    </row>
    <row r="4433" spans="1:3" x14ac:dyDescent="0.25">
      <c r="A4433" t="s">
        <v>231</v>
      </c>
      <c r="B4433">
        <v>60626</v>
      </c>
      <c r="C4433">
        <v>313</v>
      </c>
    </row>
    <row r="4434" spans="1:3" x14ac:dyDescent="0.25">
      <c r="A4434" t="s">
        <v>231</v>
      </c>
      <c r="B4434">
        <v>61938</v>
      </c>
      <c r="C4434">
        <v>178</v>
      </c>
    </row>
    <row r="4435" spans="1:3" x14ac:dyDescent="0.25">
      <c r="A4435" t="s">
        <v>231</v>
      </c>
      <c r="B4435">
        <v>62246</v>
      </c>
      <c r="C4435">
        <v>90</v>
      </c>
    </row>
    <row r="4436" spans="1:3" x14ac:dyDescent="0.25">
      <c r="A4436" t="s">
        <v>231</v>
      </c>
      <c r="B4436">
        <v>62948</v>
      </c>
      <c r="C4436">
        <v>49</v>
      </c>
    </row>
    <row r="4437" spans="1:3" x14ac:dyDescent="0.25">
      <c r="A4437" t="s">
        <v>231</v>
      </c>
      <c r="B4437">
        <v>60187</v>
      </c>
      <c r="C4437">
        <v>368</v>
      </c>
    </row>
    <row r="4438" spans="1:3" x14ac:dyDescent="0.25">
      <c r="A4438" t="s">
        <v>231</v>
      </c>
      <c r="B4438">
        <v>60457</v>
      </c>
      <c r="C4438">
        <v>74</v>
      </c>
    </row>
    <row r="4439" spans="1:3" x14ac:dyDescent="0.25">
      <c r="A4439" t="s">
        <v>231</v>
      </c>
      <c r="B4439">
        <v>60188</v>
      </c>
      <c r="C4439">
        <v>80</v>
      </c>
    </row>
    <row r="4440" spans="1:3" x14ac:dyDescent="0.25">
      <c r="A4440" t="s">
        <v>231</v>
      </c>
      <c r="B4440">
        <v>62656</v>
      </c>
      <c r="C4440">
        <v>126</v>
      </c>
    </row>
    <row r="4441" spans="1:3" x14ac:dyDescent="0.25">
      <c r="A4441" t="s">
        <v>231</v>
      </c>
      <c r="B4441">
        <v>60614</v>
      </c>
      <c r="C4441">
        <v>248</v>
      </c>
    </row>
    <row r="4442" spans="1:3" x14ac:dyDescent="0.25">
      <c r="A4442" t="s">
        <v>231</v>
      </c>
      <c r="B4442">
        <v>60640</v>
      </c>
      <c r="C4442">
        <v>132</v>
      </c>
    </row>
    <row r="4443" spans="1:3" x14ac:dyDescent="0.25">
      <c r="A4443" t="s">
        <v>231</v>
      </c>
      <c r="B4443">
        <v>61938</v>
      </c>
      <c r="C4443">
        <v>148</v>
      </c>
    </row>
    <row r="4444" spans="1:3" x14ac:dyDescent="0.25">
      <c r="A4444" t="s">
        <v>231</v>
      </c>
      <c r="B4444">
        <v>62088</v>
      </c>
      <c r="C4444">
        <v>90</v>
      </c>
    </row>
    <row r="4445" spans="1:3" x14ac:dyDescent="0.25">
      <c r="A4445" t="s">
        <v>231</v>
      </c>
      <c r="B4445">
        <v>60445</v>
      </c>
      <c r="C4445">
        <v>91</v>
      </c>
    </row>
    <row r="4446" spans="1:3" x14ac:dyDescent="0.25">
      <c r="A4446" t="s">
        <v>231</v>
      </c>
      <c r="B4446">
        <v>60415</v>
      </c>
      <c r="C4446">
        <v>203</v>
      </c>
    </row>
    <row r="4447" spans="1:3" x14ac:dyDescent="0.25">
      <c r="A4447" t="s">
        <v>231</v>
      </c>
      <c r="B4447">
        <v>60445</v>
      </c>
      <c r="C4447">
        <v>297</v>
      </c>
    </row>
    <row r="4448" spans="1:3" x14ac:dyDescent="0.25">
      <c r="A4448" t="s">
        <v>231</v>
      </c>
      <c r="B4448">
        <v>60927</v>
      </c>
      <c r="C4448">
        <v>99</v>
      </c>
    </row>
    <row r="4449" spans="1:3" x14ac:dyDescent="0.25">
      <c r="A4449" t="s">
        <v>231</v>
      </c>
      <c r="B4449">
        <v>60077</v>
      </c>
      <c r="C4449">
        <v>149</v>
      </c>
    </row>
    <row r="4450" spans="1:3" x14ac:dyDescent="0.25">
      <c r="A4450" t="s">
        <v>231</v>
      </c>
      <c r="B4450">
        <v>60068</v>
      </c>
      <c r="C4450">
        <v>46</v>
      </c>
    </row>
    <row r="4451" spans="1:3" x14ac:dyDescent="0.25">
      <c r="A4451" t="s">
        <v>231</v>
      </c>
      <c r="B4451">
        <v>61252</v>
      </c>
      <c r="C4451">
        <v>84</v>
      </c>
    </row>
    <row r="4452" spans="1:3" x14ac:dyDescent="0.25">
      <c r="A4452" t="s">
        <v>231</v>
      </c>
      <c r="B4452">
        <v>60637</v>
      </c>
      <c r="C4452">
        <v>40</v>
      </c>
    </row>
    <row r="4453" spans="1:3" x14ac:dyDescent="0.25">
      <c r="A4453" t="s">
        <v>231</v>
      </c>
      <c r="B4453">
        <v>62012</v>
      </c>
      <c r="C4453">
        <v>75</v>
      </c>
    </row>
    <row r="4454" spans="1:3" x14ac:dyDescent="0.25">
      <c r="A4454" t="s">
        <v>231</v>
      </c>
      <c r="B4454">
        <v>61530</v>
      </c>
      <c r="C4454">
        <v>92</v>
      </c>
    </row>
    <row r="4455" spans="1:3" x14ac:dyDescent="0.25">
      <c r="A4455" t="s">
        <v>231</v>
      </c>
      <c r="B4455">
        <v>60123</v>
      </c>
      <c r="C4455">
        <v>88</v>
      </c>
    </row>
    <row r="4456" spans="1:3" x14ac:dyDescent="0.25">
      <c r="A4456" t="s">
        <v>231</v>
      </c>
      <c r="B4456">
        <v>60108</v>
      </c>
      <c r="C4456">
        <v>207</v>
      </c>
    </row>
    <row r="4457" spans="1:3" x14ac:dyDescent="0.25">
      <c r="A4457" t="s">
        <v>231</v>
      </c>
      <c r="B4457">
        <v>60521</v>
      </c>
      <c r="C4457">
        <v>150</v>
      </c>
    </row>
    <row r="4458" spans="1:3" x14ac:dyDescent="0.25">
      <c r="A4458" t="s">
        <v>231</v>
      </c>
      <c r="B4458">
        <v>60626</v>
      </c>
      <c r="C4458">
        <v>219</v>
      </c>
    </row>
    <row r="4459" spans="1:3" x14ac:dyDescent="0.25">
      <c r="A4459" t="s">
        <v>231</v>
      </c>
      <c r="B4459">
        <v>60491</v>
      </c>
      <c r="C4459">
        <v>50</v>
      </c>
    </row>
    <row r="4460" spans="1:3" x14ac:dyDescent="0.25">
      <c r="A4460" t="s">
        <v>231</v>
      </c>
      <c r="B4460">
        <v>60164</v>
      </c>
      <c r="C4460">
        <v>229</v>
      </c>
    </row>
    <row r="4461" spans="1:3" x14ac:dyDescent="0.25">
      <c r="A4461" t="s">
        <v>231</v>
      </c>
      <c r="B4461">
        <v>60050</v>
      </c>
      <c r="C4461">
        <v>316</v>
      </c>
    </row>
    <row r="4462" spans="1:3" x14ac:dyDescent="0.25">
      <c r="A4462" t="s">
        <v>231</v>
      </c>
      <c r="B4462">
        <v>61942</v>
      </c>
      <c r="C4462">
        <v>60</v>
      </c>
    </row>
    <row r="4463" spans="1:3" x14ac:dyDescent="0.25">
      <c r="A4463" t="s">
        <v>231</v>
      </c>
      <c r="B4463">
        <v>60560</v>
      </c>
      <c r="C4463">
        <v>79</v>
      </c>
    </row>
    <row r="4464" spans="1:3" x14ac:dyDescent="0.25">
      <c r="A4464" t="s">
        <v>231</v>
      </c>
      <c r="B4464">
        <v>60481</v>
      </c>
      <c r="C4464">
        <v>171</v>
      </c>
    </row>
    <row r="4465" spans="1:3" x14ac:dyDescent="0.25">
      <c r="A4465" t="s">
        <v>231</v>
      </c>
      <c r="B4465">
        <v>62821</v>
      </c>
      <c r="C4465">
        <v>74</v>
      </c>
    </row>
    <row r="4466" spans="1:3" x14ac:dyDescent="0.25">
      <c r="A4466" t="s">
        <v>231</v>
      </c>
      <c r="B4466">
        <v>60187</v>
      </c>
      <c r="C4466">
        <v>199</v>
      </c>
    </row>
    <row r="4467" spans="1:3" x14ac:dyDescent="0.25">
      <c r="A4467" t="s">
        <v>231</v>
      </c>
      <c r="B4467">
        <v>60435</v>
      </c>
      <c r="C4467">
        <v>214</v>
      </c>
    </row>
    <row r="4468" spans="1:3" x14ac:dyDescent="0.25">
      <c r="A4468" t="s">
        <v>231</v>
      </c>
      <c r="B4468">
        <v>62035</v>
      </c>
      <c r="C4468">
        <v>68</v>
      </c>
    </row>
    <row r="4469" spans="1:3" x14ac:dyDescent="0.25">
      <c r="A4469" t="s">
        <v>231</v>
      </c>
      <c r="B4469">
        <v>61108</v>
      </c>
      <c r="C4469">
        <v>213</v>
      </c>
    </row>
    <row r="4470" spans="1:3" x14ac:dyDescent="0.25">
      <c r="A4470" t="s">
        <v>231</v>
      </c>
      <c r="B4470">
        <v>62704</v>
      </c>
      <c r="C4470">
        <v>75</v>
      </c>
    </row>
    <row r="4471" spans="1:3" x14ac:dyDescent="0.25">
      <c r="A4471" t="s">
        <v>231</v>
      </c>
      <c r="B4471">
        <v>62052</v>
      </c>
      <c r="C4471">
        <v>160</v>
      </c>
    </row>
    <row r="4472" spans="1:3" x14ac:dyDescent="0.25">
      <c r="A4472" t="s">
        <v>231</v>
      </c>
      <c r="B4472">
        <v>61081</v>
      </c>
      <c r="C4472">
        <v>70</v>
      </c>
    </row>
    <row r="4473" spans="1:3" x14ac:dyDescent="0.25">
      <c r="A4473" t="s">
        <v>231</v>
      </c>
      <c r="B4473">
        <v>60044</v>
      </c>
      <c r="C4473">
        <v>231</v>
      </c>
    </row>
    <row r="4474" spans="1:3" x14ac:dyDescent="0.25">
      <c r="A4474" t="s">
        <v>231</v>
      </c>
      <c r="B4474">
        <v>62839</v>
      </c>
      <c r="C4474">
        <v>99</v>
      </c>
    </row>
    <row r="4475" spans="1:3" x14ac:dyDescent="0.25">
      <c r="A4475" t="s">
        <v>231</v>
      </c>
      <c r="B4475">
        <v>60625</v>
      </c>
      <c r="C4475">
        <v>180</v>
      </c>
    </row>
    <row r="4476" spans="1:3" x14ac:dyDescent="0.25">
      <c r="A4476" t="s">
        <v>231</v>
      </c>
      <c r="B4476">
        <v>60108</v>
      </c>
      <c r="C4476">
        <v>259</v>
      </c>
    </row>
    <row r="4477" spans="1:3" x14ac:dyDescent="0.25">
      <c r="A4477" t="s">
        <v>231</v>
      </c>
      <c r="B4477">
        <v>60172</v>
      </c>
      <c r="C4477">
        <v>82</v>
      </c>
    </row>
    <row r="4478" spans="1:3" x14ac:dyDescent="0.25">
      <c r="A4478" t="s">
        <v>231</v>
      </c>
      <c r="B4478">
        <v>62801</v>
      </c>
      <c r="C4478">
        <v>98</v>
      </c>
    </row>
    <row r="4479" spans="1:3" x14ac:dyDescent="0.25">
      <c r="A4479" t="s">
        <v>231</v>
      </c>
      <c r="B4479">
        <v>62216</v>
      </c>
      <c r="C4479">
        <v>97</v>
      </c>
    </row>
    <row r="4480" spans="1:3" x14ac:dyDescent="0.25">
      <c r="A4480" t="s">
        <v>231</v>
      </c>
      <c r="B4480">
        <v>61114</v>
      </c>
      <c r="C4480">
        <v>73</v>
      </c>
    </row>
    <row r="4481" spans="1:3" x14ac:dyDescent="0.25">
      <c r="A4481" t="s">
        <v>231</v>
      </c>
      <c r="B4481">
        <v>60626</v>
      </c>
      <c r="C4481">
        <v>99</v>
      </c>
    </row>
    <row r="4482" spans="1:3" x14ac:dyDescent="0.25">
      <c r="A4482" t="s">
        <v>231</v>
      </c>
      <c r="B4482">
        <v>60655</v>
      </c>
      <c r="C4482">
        <v>23</v>
      </c>
    </row>
    <row r="4483" spans="1:3" x14ac:dyDescent="0.25">
      <c r="A4483" t="s">
        <v>231</v>
      </c>
      <c r="B4483">
        <v>60640</v>
      </c>
      <c r="C4483">
        <v>300</v>
      </c>
    </row>
    <row r="4484" spans="1:3" x14ac:dyDescent="0.25">
      <c r="A4484" t="s">
        <v>231</v>
      </c>
      <c r="B4484">
        <v>60464</v>
      </c>
      <c r="C4484">
        <v>129</v>
      </c>
    </row>
    <row r="4485" spans="1:3" x14ac:dyDescent="0.25">
      <c r="A4485" t="s">
        <v>231</v>
      </c>
      <c r="B4485">
        <v>60611</v>
      </c>
      <c r="C4485">
        <v>50</v>
      </c>
    </row>
    <row r="4486" spans="1:3" x14ac:dyDescent="0.25">
      <c r="A4486" t="s">
        <v>231</v>
      </c>
      <c r="B4486">
        <v>62930</v>
      </c>
      <c r="C4486">
        <v>99</v>
      </c>
    </row>
    <row r="4487" spans="1:3" x14ac:dyDescent="0.25">
      <c r="A4487" t="s">
        <v>231</v>
      </c>
      <c r="B4487">
        <v>61727</v>
      </c>
      <c r="C4487">
        <v>134</v>
      </c>
    </row>
    <row r="4488" spans="1:3" x14ac:dyDescent="0.25">
      <c r="A4488" t="s">
        <v>231</v>
      </c>
      <c r="B4488">
        <v>62960</v>
      </c>
      <c r="C4488">
        <v>101</v>
      </c>
    </row>
    <row r="4489" spans="1:3" x14ac:dyDescent="0.25">
      <c r="A4489" t="s">
        <v>231</v>
      </c>
      <c r="B4489">
        <v>61053</v>
      </c>
      <c r="C4489">
        <v>72</v>
      </c>
    </row>
    <row r="4490" spans="1:3" x14ac:dyDescent="0.25">
      <c r="A4490" t="s">
        <v>231</v>
      </c>
      <c r="B4490">
        <v>60401</v>
      </c>
      <c r="C4490">
        <v>128</v>
      </c>
    </row>
    <row r="4491" spans="1:3" x14ac:dyDescent="0.25">
      <c r="A4491" t="s">
        <v>231</v>
      </c>
      <c r="B4491">
        <v>60025</v>
      </c>
      <c r="C4491">
        <v>314</v>
      </c>
    </row>
    <row r="4492" spans="1:3" x14ac:dyDescent="0.25">
      <c r="A4492" t="s">
        <v>231</v>
      </c>
      <c r="B4492">
        <v>62286</v>
      </c>
      <c r="C4492">
        <v>100</v>
      </c>
    </row>
    <row r="4493" spans="1:3" x14ac:dyDescent="0.25">
      <c r="A4493" t="s">
        <v>231</v>
      </c>
      <c r="B4493">
        <v>61604</v>
      </c>
      <c r="C4493">
        <v>218</v>
      </c>
    </row>
    <row r="4494" spans="1:3" x14ac:dyDescent="0.25">
      <c r="A4494" t="s">
        <v>231</v>
      </c>
      <c r="B4494">
        <v>61401</v>
      </c>
      <c r="C4494">
        <v>108</v>
      </c>
    </row>
    <row r="4495" spans="1:3" x14ac:dyDescent="0.25">
      <c r="A4495" t="s">
        <v>231</v>
      </c>
      <c r="B4495">
        <v>60471</v>
      </c>
      <c r="C4495">
        <v>294</v>
      </c>
    </row>
    <row r="4496" spans="1:3" x14ac:dyDescent="0.25">
      <c r="A4496" t="s">
        <v>231</v>
      </c>
      <c r="B4496">
        <v>62901</v>
      </c>
      <c r="C4496">
        <v>120</v>
      </c>
    </row>
    <row r="4497" spans="1:3" x14ac:dyDescent="0.25">
      <c r="A4497" t="s">
        <v>231</v>
      </c>
      <c r="B4497">
        <v>60463</v>
      </c>
      <c r="C4497">
        <v>130</v>
      </c>
    </row>
    <row r="4498" spans="1:3" x14ac:dyDescent="0.25">
      <c r="A4498" t="s">
        <v>231</v>
      </c>
      <c r="B4498">
        <v>61401</v>
      </c>
      <c r="C4498">
        <v>172</v>
      </c>
    </row>
    <row r="4499" spans="1:3" x14ac:dyDescent="0.25">
      <c r="A4499" t="s">
        <v>231</v>
      </c>
      <c r="B4499">
        <v>61354</v>
      </c>
      <c r="C4499">
        <v>127</v>
      </c>
    </row>
    <row r="4500" spans="1:3" x14ac:dyDescent="0.25">
      <c r="A4500" t="s">
        <v>231</v>
      </c>
      <c r="B4500">
        <v>60067</v>
      </c>
      <c r="C4500">
        <v>142</v>
      </c>
    </row>
    <row r="4501" spans="1:3" x14ac:dyDescent="0.25">
      <c r="A4501" t="s">
        <v>231</v>
      </c>
      <c r="B4501">
        <v>62448</v>
      </c>
      <c r="C4501">
        <v>57</v>
      </c>
    </row>
    <row r="4502" spans="1:3" x14ac:dyDescent="0.25">
      <c r="A4502" t="s">
        <v>231</v>
      </c>
      <c r="B4502">
        <v>60018</v>
      </c>
      <c r="C4502">
        <v>275</v>
      </c>
    </row>
    <row r="4503" spans="1:3" x14ac:dyDescent="0.25">
      <c r="A4503" t="s">
        <v>231</v>
      </c>
      <c r="B4503">
        <v>60656</v>
      </c>
      <c r="C4503">
        <v>120</v>
      </c>
    </row>
    <row r="4504" spans="1:3" x14ac:dyDescent="0.25">
      <c r="A4504" t="s">
        <v>231</v>
      </c>
      <c r="B4504">
        <v>62702</v>
      </c>
      <c r="C4504">
        <v>178</v>
      </c>
    </row>
    <row r="4505" spans="1:3" x14ac:dyDescent="0.25">
      <c r="A4505" t="s">
        <v>231</v>
      </c>
      <c r="B4505">
        <v>62234</v>
      </c>
      <c r="C4505">
        <v>94</v>
      </c>
    </row>
    <row r="4506" spans="1:3" x14ac:dyDescent="0.25">
      <c r="A4506" t="s">
        <v>231</v>
      </c>
      <c r="B4506">
        <v>60048</v>
      </c>
      <c r="C4506">
        <v>63</v>
      </c>
    </row>
    <row r="4507" spans="1:3" x14ac:dyDescent="0.25">
      <c r="A4507" t="s">
        <v>231</v>
      </c>
      <c r="B4507">
        <v>62801</v>
      </c>
      <c r="C4507">
        <v>120</v>
      </c>
    </row>
    <row r="4508" spans="1:3" x14ac:dyDescent="0.25">
      <c r="A4508" t="s">
        <v>231</v>
      </c>
      <c r="B4508">
        <v>62471</v>
      </c>
      <c r="C4508">
        <v>85</v>
      </c>
    </row>
    <row r="4509" spans="1:3" x14ac:dyDescent="0.25">
      <c r="A4509" t="s">
        <v>231</v>
      </c>
      <c r="B4509">
        <v>60069</v>
      </c>
      <c r="C4509">
        <v>144</v>
      </c>
    </row>
    <row r="4510" spans="1:3" x14ac:dyDescent="0.25">
      <c r="A4510" t="s">
        <v>231</v>
      </c>
      <c r="B4510">
        <v>60513</v>
      </c>
      <c r="C4510">
        <v>72</v>
      </c>
    </row>
    <row r="4511" spans="1:3" x14ac:dyDescent="0.25">
      <c r="A4511" t="s">
        <v>231</v>
      </c>
      <c r="B4511">
        <v>61342</v>
      </c>
      <c r="C4511">
        <v>85</v>
      </c>
    </row>
    <row r="4512" spans="1:3" x14ac:dyDescent="0.25">
      <c r="A4512" t="s">
        <v>231</v>
      </c>
      <c r="B4512">
        <v>60076</v>
      </c>
      <c r="C4512">
        <v>56</v>
      </c>
    </row>
    <row r="4513" spans="1:3" x14ac:dyDescent="0.25">
      <c r="A4513" t="s">
        <v>231</v>
      </c>
      <c r="B4513">
        <v>62056</v>
      </c>
      <c r="C4513">
        <v>65</v>
      </c>
    </row>
    <row r="4514" spans="1:3" x14ac:dyDescent="0.25">
      <c r="A4514" t="s">
        <v>231</v>
      </c>
      <c r="B4514">
        <v>60954</v>
      </c>
      <c r="C4514">
        <v>140</v>
      </c>
    </row>
    <row r="4515" spans="1:3" x14ac:dyDescent="0.25">
      <c r="A4515" t="s">
        <v>231</v>
      </c>
      <c r="B4515">
        <v>60148</v>
      </c>
      <c r="C4515">
        <v>21</v>
      </c>
    </row>
    <row r="4516" spans="1:3" x14ac:dyDescent="0.25">
      <c r="A4516" t="s">
        <v>231</v>
      </c>
      <c r="B4516">
        <v>61847</v>
      </c>
      <c r="C4516">
        <v>89</v>
      </c>
    </row>
    <row r="4517" spans="1:3" x14ac:dyDescent="0.25">
      <c r="A4517" t="s">
        <v>231</v>
      </c>
      <c r="B4517">
        <v>60563</v>
      </c>
      <c r="C4517">
        <v>245</v>
      </c>
    </row>
    <row r="4518" spans="1:3" x14ac:dyDescent="0.25">
      <c r="A4518" t="s">
        <v>231</v>
      </c>
      <c r="B4518">
        <v>60649</v>
      </c>
      <c r="C4518">
        <v>248</v>
      </c>
    </row>
    <row r="4519" spans="1:3" x14ac:dyDescent="0.25">
      <c r="A4519" t="s">
        <v>231</v>
      </c>
      <c r="B4519">
        <v>62417</v>
      </c>
      <c r="C4519">
        <v>99</v>
      </c>
    </row>
    <row r="4520" spans="1:3" x14ac:dyDescent="0.25">
      <c r="A4520" t="s">
        <v>231</v>
      </c>
      <c r="B4520">
        <v>62691</v>
      </c>
      <c r="C4520">
        <v>71</v>
      </c>
    </row>
    <row r="4521" spans="1:3" x14ac:dyDescent="0.25">
      <c r="A4521" t="s">
        <v>231</v>
      </c>
      <c r="B4521">
        <v>61944</v>
      </c>
      <c r="C4521">
        <v>128</v>
      </c>
    </row>
    <row r="4522" spans="1:3" x14ac:dyDescent="0.25">
      <c r="A4522" t="s">
        <v>231</v>
      </c>
      <c r="B4522">
        <v>61231</v>
      </c>
      <c r="C4522">
        <v>92</v>
      </c>
    </row>
    <row r="4523" spans="1:3" x14ac:dyDescent="0.25">
      <c r="A4523" t="s">
        <v>231</v>
      </c>
      <c r="B4523">
        <v>60506</v>
      </c>
      <c r="C4523">
        <v>87</v>
      </c>
    </row>
    <row r="4524" spans="1:3" x14ac:dyDescent="0.25">
      <c r="A4524" t="s">
        <v>231</v>
      </c>
      <c r="B4524">
        <v>61254</v>
      </c>
      <c r="C4524">
        <v>106</v>
      </c>
    </row>
    <row r="4525" spans="1:3" x14ac:dyDescent="0.25">
      <c r="A4525" t="s">
        <v>231</v>
      </c>
      <c r="B4525">
        <v>60450</v>
      </c>
      <c r="C4525">
        <v>142</v>
      </c>
    </row>
    <row r="4526" spans="1:3" x14ac:dyDescent="0.25">
      <c r="A4526" t="s">
        <v>231</v>
      </c>
      <c r="B4526">
        <v>60614</v>
      </c>
      <c r="C4526">
        <v>109</v>
      </c>
    </row>
    <row r="4527" spans="1:3" x14ac:dyDescent="0.25">
      <c r="A4527" t="s">
        <v>231</v>
      </c>
      <c r="B4527">
        <v>60115</v>
      </c>
      <c r="C4527">
        <v>6</v>
      </c>
    </row>
    <row r="4528" spans="1:3" x14ac:dyDescent="0.25">
      <c r="A4528" t="s">
        <v>231</v>
      </c>
      <c r="B4528">
        <v>60169</v>
      </c>
      <c r="C4528">
        <v>217</v>
      </c>
    </row>
    <row r="4529" spans="1:3" x14ac:dyDescent="0.25">
      <c r="A4529" t="s">
        <v>231</v>
      </c>
      <c r="B4529">
        <v>60559</v>
      </c>
      <c r="C4529">
        <v>149</v>
      </c>
    </row>
    <row r="4530" spans="1:3" x14ac:dyDescent="0.25">
      <c r="A4530" t="s">
        <v>231</v>
      </c>
      <c r="B4530">
        <v>60062</v>
      </c>
      <c r="C4530">
        <v>102</v>
      </c>
    </row>
    <row r="4531" spans="1:3" x14ac:dyDescent="0.25">
      <c r="A4531" t="s">
        <v>231</v>
      </c>
      <c r="B4531">
        <v>61244</v>
      </c>
      <c r="C4531">
        <v>120</v>
      </c>
    </row>
    <row r="4532" spans="1:3" x14ac:dyDescent="0.25">
      <c r="A4532" t="s">
        <v>231</v>
      </c>
      <c r="B4532">
        <v>60040</v>
      </c>
      <c r="C4532">
        <v>104</v>
      </c>
    </row>
    <row r="4533" spans="1:3" x14ac:dyDescent="0.25">
      <c r="A4533" t="s">
        <v>231</v>
      </c>
      <c r="B4533">
        <v>60625</v>
      </c>
      <c r="C4533">
        <v>46</v>
      </c>
    </row>
    <row r="4534" spans="1:3" x14ac:dyDescent="0.25">
      <c r="A4534" t="s">
        <v>231</v>
      </c>
      <c r="B4534">
        <v>60201</v>
      </c>
      <c r="C4534">
        <v>57</v>
      </c>
    </row>
    <row r="4535" spans="1:3" x14ac:dyDescent="0.25">
      <c r="A4535" t="s">
        <v>231</v>
      </c>
      <c r="B4535">
        <v>60133</v>
      </c>
      <c r="C4535">
        <v>150</v>
      </c>
    </row>
    <row r="4536" spans="1:3" x14ac:dyDescent="0.25">
      <c r="A4536" t="s">
        <v>231</v>
      </c>
      <c r="B4536">
        <v>60402</v>
      </c>
      <c r="C4536">
        <v>145</v>
      </c>
    </row>
    <row r="4537" spans="1:3" x14ac:dyDescent="0.25">
      <c r="A4537" t="s">
        <v>231</v>
      </c>
      <c r="B4537">
        <v>61520</v>
      </c>
      <c r="C4537">
        <v>120</v>
      </c>
    </row>
    <row r="4538" spans="1:3" x14ac:dyDescent="0.25">
      <c r="A4538" t="s">
        <v>231</v>
      </c>
      <c r="B4538">
        <v>60425</v>
      </c>
      <c r="C4538">
        <v>184</v>
      </c>
    </row>
    <row r="4539" spans="1:3" x14ac:dyDescent="0.25">
      <c r="A4539" t="s">
        <v>231</v>
      </c>
      <c r="B4539">
        <v>62278</v>
      </c>
      <c r="C4539">
        <v>115</v>
      </c>
    </row>
    <row r="4540" spans="1:3" x14ac:dyDescent="0.25">
      <c r="A4540" t="s">
        <v>231</v>
      </c>
      <c r="B4540">
        <v>61704</v>
      </c>
      <c r="C4540">
        <v>18</v>
      </c>
    </row>
    <row r="4541" spans="1:3" x14ac:dyDescent="0.25">
      <c r="A4541" t="s">
        <v>231</v>
      </c>
      <c r="B4541">
        <v>61611</v>
      </c>
      <c r="C4541">
        <v>98</v>
      </c>
    </row>
    <row r="4542" spans="1:3" x14ac:dyDescent="0.25">
      <c r="A4542" t="s">
        <v>231</v>
      </c>
      <c r="B4542">
        <v>61726</v>
      </c>
      <c r="C4542">
        <v>130</v>
      </c>
    </row>
    <row r="4543" spans="1:3" x14ac:dyDescent="0.25">
      <c r="A4543" t="s">
        <v>231</v>
      </c>
      <c r="B4543">
        <v>61604</v>
      </c>
      <c r="C4543">
        <v>214</v>
      </c>
    </row>
    <row r="4544" spans="1:3" x14ac:dyDescent="0.25">
      <c r="A4544" t="s">
        <v>231</v>
      </c>
      <c r="B4544">
        <v>60187</v>
      </c>
      <c r="C4544">
        <v>14</v>
      </c>
    </row>
    <row r="4545" spans="1:3" x14ac:dyDescent="0.25">
      <c r="A4545" t="s">
        <v>231</v>
      </c>
      <c r="B4545">
        <v>61761</v>
      </c>
      <c r="C4545">
        <v>116</v>
      </c>
    </row>
    <row r="4546" spans="1:3" x14ac:dyDescent="0.25">
      <c r="A4546" t="s">
        <v>231</v>
      </c>
      <c r="B4546">
        <v>60652</v>
      </c>
      <c r="C4546">
        <v>210</v>
      </c>
    </row>
    <row r="4547" spans="1:3" x14ac:dyDescent="0.25">
      <c r="A4547" t="s">
        <v>231</v>
      </c>
      <c r="B4547">
        <v>62040</v>
      </c>
      <c r="C4547">
        <v>109</v>
      </c>
    </row>
    <row r="4548" spans="1:3" x14ac:dyDescent="0.25">
      <c r="A4548" t="s">
        <v>231</v>
      </c>
      <c r="B4548">
        <v>60455</v>
      </c>
      <c r="C4548">
        <v>404</v>
      </c>
    </row>
    <row r="4549" spans="1:3" x14ac:dyDescent="0.25">
      <c r="A4549" t="s">
        <v>231</v>
      </c>
      <c r="B4549">
        <v>60085</v>
      </c>
      <c r="C4549">
        <v>112</v>
      </c>
    </row>
    <row r="4550" spans="1:3" x14ac:dyDescent="0.25">
      <c r="A4550" t="s">
        <v>231</v>
      </c>
      <c r="B4550">
        <v>60707</v>
      </c>
      <c r="C4550">
        <v>245</v>
      </c>
    </row>
    <row r="4551" spans="1:3" x14ac:dyDescent="0.25">
      <c r="A4551" t="s">
        <v>231</v>
      </c>
      <c r="B4551">
        <v>62535</v>
      </c>
      <c r="C4551">
        <v>64</v>
      </c>
    </row>
    <row r="4552" spans="1:3" x14ac:dyDescent="0.25">
      <c r="A4552" t="s">
        <v>231</v>
      </c>
      <c r="B4552">
        <v>61342</v>
      </c>
      <c r="C4552">
        <v>99</v>
      </c>
    </row>
    <row r="4553" spans="1:3" x14ac:dyDescent="0.25">
      <c r="A4553" t="s">
        <v>231</v>
      </c>
      <c r="B4553">
        <v>60005</v>
      </c>
      <c r="C4553">
        <v>56</v>
      </c>
    </row>
    <row r="4554" spans="1:3" x14ac:dyDescent="0.25">
      <c r="A4554" t="s">
        <v>231</v>
      </c>
      <c r="B4554">
        <v>62526</v>
      </c>
      <c r="C4554">
        <v>195</v>
      </c>
    </row>
    <row r="4555" spans="1:3" x14ac:dyDescent="0.25">
      <c r="A4555" t="s">
        <v>231</v>
      </c>
      <c r="B4555">
        <v>60657</v>
      </c>
      <c r="C4555">
        <v>96</v>
      </c>
    </row>
    <row r="4556" spans="1:3" x14ac:dyDescent="0.25">
      <c r="A4556" t="s">
        <v>231</v>
      </c>
      <c r="B4556">
        <v>62864</v>
      </c>
      <c r="C4556">
        <v>74</v>
      </c>
    </row>
    <row r="4557" spans="1:3" x14ac:dyDescent="0.25">
      <c r="A4557" t="s">
        <v>231</v>
      </c>
      <c r="B4557">
        <v>61938</v>
      </c>
      <c r="C4557">
        <v>162</v>
      </c>
    </row>
    <row r="4558" spans="1:3" x14ac:dyDescent="0.25">
      <c r="A4558" t="s">
        <v>231</v>
      </c>
      <c r="B4558">
        <v>62052</v>
      </c>
      <c r="C4558">
        <v>111</v>
      </c>
    </row>
    <row r="4559" spans="1:3" x14ac:dyDescent="0.25">
      <c r="A4559" t="s">
        <v>231</v>
      </c>
      <c r="B4559">
        <v>60616</v>
      </c>
      <c r="C4559">
        <v>155</v>
      </c>
    </row>
    <row r="4560" spans="1:3" x14ac:dyDescent="0.25">
      <c r="A4560" t="s">
        <v>231</v>
      </c>
      <c r="B4560">
        <v>60714</v>
      </c>
      <c r="C4560">
        <v>302</v>
      </c>
    </row>
    <row r="4561" spans="1:3" x14ac:dyDescent="0.25">
      <c r="A4561" t="s">
        <v>231</v>
      </c>
      <c r="B4561">
        <v>60124</v>
      </c>
      <c r="C4561">
        <v>120</v>
      </c>
    </row>
    <row r="4562" spans="1:3" x14ac:dyDescent="0.25">
      <c r="A4562" t="s">
        <v>231</v>
      </c>
      <c r="B4562">
        <v>60018</v>
      </c>
      <c r="C4562">
        <v>262</v>
      </c>
    </row>
    <row r="4563" spans="1:3" x14ac:dyDescent="0.25">
      <c r="A4563" t="s">
        <v>231</v>
      </c>
      <c r="B4563">
        <v>62025</v>
      </c>
      <c r="C4563">
        <v>120</v>
      </c>
    </row>
    <row r="4564" spans="1:3" x14ac:dyDescent="0.25">
      <c r="A4564" t="s">
        <v>231</v>
      </c>
      <c r="B4564">
        <v>62864</v>
      </c>
      <c r="C4564">
        <v>106</v>
      </c>
    </row>
    <row r="4565" spans="1:3" x14ac:dyDescent="0.25">
      <c r="A4565" t="s">
        <v>231</v>
      </c>
      <c r="B4565">
        <v>60628</v>
      </c>
      <c r="C4565">
        <v>294</v>
      </c>
    </row>
    <row r="4566" spans="1:3" x14ac:dyDescent="0.25">
      <c r="A4566" t="s">
        <v>231</v>
      </c>
      <c r="B4566">
        <v>60714</v>
      </c>
      <c r="C4566">
        <v>99</v>
      </c>
    </row>
    <row r="4567" spans="1:3" x14ac:dyDescent="0.25">
      <c r="A4567" t="s">
        <v>231</v>
      </c>
      <c r="B4567">
        <v>61103</v>
      </c>
      <c r="C4567">
        <v>42</v>
      </c>
    </row>
    <row r="4568" spans="1:3" x14ac:dyDescent="0.25">
      <c r="A4568" t="s">
        <v>231</v>
      </c>
      <c r="B4568">
        <v>60459</v>
      </c>
      <c r="C4568">
        <v>56</v>
      </c>
    </row>
    <row r="4569" spans="1:3" x14ac:dyDescent="0.25">
      <c r="A4569" t="s">
        <v>231</v>
      </c>
      <c r="B4569">
        <v>60025</v>
      </c>
      <c r="C4569">
        <v>192</v>
      </c>
    </row>
    <row r="4570" spans="1:3" x14ac:dyDescent="0.25">
      <c r="A4570" t="s">
        <v>231</v>
      </c>
      <c r="B4570">
        <v>61048</v>
      </c>
      <c r="C4570">
        <v>101</v>
      </c>
    </row>
    <row r="4571" spans="1:3" x14ac:dyDescent="0.25">
      <c r="A4571" t="s">
        <v>231</v>
      </c>
      <c r="B4571">
        <v>60645</v>
      </c>
      <c r="C4571">
        <v>312</v>
      </c>
    </row>
    <row r="4572" spans="1:3" x14ac:dyDescent="0.25">
      <c r="A4572" t="s">
        <v>231</v>
      </c>
      <c r="B4572">
        <v>61924</v>
      </c>
      <c r="C4572">
        <v>109</v>
      </c>
    </row>
    <row r="4573" spans="1:3" x14ac:dyDescent="0.25">
      <c r="A4573" t="s">
        <v>231</v>
      </c>
      <c r="B4573">
        <v>60505</v>
      </c>
      <c r="C4573">
        <v>60</v>
      </c>
    </row>
    <row r="4574" spans="1:3" x14ac:dyDescent="0.25">
      <c r="A4574" t="s">
        <v>231</v>
      </c>
      <c r="B4574">
        <v>62301</v>
      </c>
      <c r="C4574">
        <v>160</v>
      </c>
    </row>
    <row r="4575" spans="1:3" x14ac:dyDescent="0.25">
      <c r="A4575" t="s">
        <v>231</v>
      </c>
      <c r="B4575">
        <v>60653</v>
      </c>
      <c r="C4575">
        <v>204</v>
      </c>
    </row>
    <row r="4576" spans="1:3" x14ac:dyDescent="0.25">
      <c r="A4576" t="s">
        <v>231</v>
      </c>
      <c r="B4576">
        <v>60622</v>
      </c>
      <c r="C4576">
        <v>156</v>
      </c>
    </row>
    <row r="4577" spans="1:3" x14ac:dyDescent="0.25">
      <c r="A4577" t="s">
        <v>231</v>
      </c>
      <c r="B4577">
        <v>60439</v>
      </c>
      <c r="C4577">
        <v>173</v>
      </c>
    </row>
    <row r="4578" spans="1:3" x14ac:dyDescent="0.25">
      <c r="A4578" t="s">
        <v>231</v>
      </c>
      <c r="B4578">
        <v>61740</v>
      </c>
      <c r="C4578">
        <v>43</v>
      </c>
    </row>
    <row r="4579" spans="1:3" x14ac:dyDescent="0.25">
      <c r="A4579" t="s">
        <v>231</v>
      </c>
      <c r="B4579">
        <v>61270</v>
      </c>
      <c r="C4579">
        <v>70</v>
      </c>
    </row>
    <row r="4580" spans="1:3" x14ac:dyDescent="0.25">
      <c r="A4580" t="s">
        <v>231</v>
      </c>
      <c r="B4580">
        <v>61520</v>
      </c>
      <c r="C4580">
        <v>115</v>
      </c>
    </row>
    <row r="4581" spans="1:3" x14ac:dyDescent="0.25">
      <c r="A4581" t="s">
        <v>231</v>
      </c>
      <c r="B4581">
        <v>61455</v>
      </c>
      <c r="C4581">
        <v>80</v>
      </c>
    </row>
    <row r="4582" spans="1:3" x14ac:dyDescent="0.25">
      <c r="A4582" t="s">
        <v>231</v>
      </c>
      <c r="B4582">
        <v>60641</v>
      </c>
      <c r="C4582">
        <v>54</v>
      </c>
    </row>
    <row r="4583" spans="1:3" x14ac:dyDescent="0.25">
      <c r="A4583" t="s">
        <v>231</v>
      </c>
      <c r="B4583">
        <v>62236</v>
      </c>
      <c r="C4583">
        <v>119</v>
      </c>
    </row>
    <row r="4584" spans="1:3" x14ac:dyDescent="0.25">
      <c r="A4584" t="s">
        <v>231</v>
      </c>
      <c r="B4584">
        <v>62420</v>
      </c>
      <c r="C4584">
        <v>69</v>
      </c>
    </row>
    <row r="4585" spans="1:3" x14ac:dyDescent="0.25">
      <c r="A4585" t="s">
        <v>231</v>
      </c>
      <c r="B4585">
        <v>60613</v>
      </c>
      <c r="C4585">
        <v>244</v>
      </c>
    </row>
    <row r="4586" spans="1:3" x14ac:dyDescent="0.25">
      <c r="A4586" t="s">
        <v>231</v>
      </c>
      <c r="B4586">
        <v>60550</v>
      </c>
      <c r="C4586">
        <v>91</v>
      </c>
    </row>
    <row r="4587" spans="1:3" x14ac:dyDescent="0.25">
      <c r="A4587" t="s">
        <v>231</v>
      </c>
      <c r="B4587">
        <v>62565</v>
      </c>
      <c r="C4587">
        <v>80</v>
      </c>
    </row>
    <row r="4588" spans="1:3" x14ac:dyDescent="0.25">
      <c r="A4588" t="s">
        <v>231</v>
      </c>
      <c r="B4588">
        <v>60631</v>
      </c>
      <c r="C4588">
        <v>157</v>
      </c>
    </row>
    <row r="4589" spans="1:3" x14ac:dyDescent="0.25">
      <c r="A4589" t="s">
        <v>231</v>
      </c>
      <c r="B4589">
        <v>60439</v>
      </c>
      <c r="C4589">
        <v>127</v>
      </c>
    </row>
    <row r="4590" spans="1:3" x14ac:dyDescent="0.25">
      <c r="A4590" t="s">
        <v>231</v>
      </c>
      <c r="B4590">
        <v>60463</v>
      </c>
      <c r="C4590">
        <v>111</v>
      </c>
    </row>
    <row r="4591" spans="1:3" x14ac:dyDescent="0.25">
      <c r="A4591" t="s">
        <v>231</v>
      </c>
      <c r="B4591">
        <v>62301</v>
      </c>
      <c r="C4591">
        <v>89</v>
      </c>
    </row>
    <row r="4592" spans="1:3" x14ac:dyDescent="0.25">
      <c r="A4592" t="s">
        <v>231</v>
      </c>
      <c r="B4592">
        <v>60016</v>
      </c>
      <c r="C4592">
        <v>110</v>
      </c>
    </row>
    <row r="4593" spans="1:3" x14ac:dyDescent="0.25">
      <c r="A4593" t="s">
        <v>231</v>
      </c>
      <c r="B4593">
        <v>60185</v>
      </c>
      <c r="C4593">
        <v>120</v>
      </c>
    </row>
    <row r="4594" spans="1:3" x14ac:dyDescent="0.25">
      <c r="A4594" t="s">
        <v>231</v>
      </c>
      <c r="B4594">
        <v>60046</v>
      </c>
      <c r="C4594">
        <v>120</v>
      </c>
    </row>
    <row r="4595" spans="1:3" x14ac:dyDescent="0.25">
      <c r="A4595" t="s">
        <v>231</v>
      </c>
      <c r="B4595">
        <v>60634</v>
      </c>
      <c r="C4595">
        <v>292</v>
      </c>
    </row>
    <row r="4596" spans="1:3" x14ac:dyDescent="0.25">
      <c r="A4596" t="s">
        <v>231</v>
      </c>
      <c r="B4596">
        <v>60608</v>
      </c>
      <c r="C4596">
        <v>30</v>
      </c>
    </row>
    <row r="4597" spans="1:3" x14ac:dyDescent="0.25">
      <c r="A4597" t="s">
        <v>231</v>
      </c>
      <c r="B4597">
        <v>62243</v>
      </c>
      <c r="C4597">
        <v>118</v>
      </c>
    </row>
    <row r="4598" spans="1:3" x14ac:dyDescent="0.25">
      <c r="A4598" t="s">
        <v>231</v>
      </c>
      <c r="B4598">
        <v>60525</v>
      </c>
      <c r="C4598">
        <v>120</v>
      </c>
    </row>
    <row r="4599" spans="1:3" x14ac:dyDescent="0.25">
      <c r="A4599" t="s">
        <v>231</v>
      </c>
      <c r="B4599">
        <v>60626</v>
      </c>
      <c r="C4599">
        <v>160</v>
      </c>
    </row>
    <row r="4600" spans="1:3" x14ac:dyDescent="0.25">
      <c r="A4600" t="s">
        <v>231</v>
      </c>
      <c r="B4600">
        <v>60005</v>
      </c>
      <c r="C4600">
        <v>151</v>
      </c>
    </row>
    <row r="4601" spans="1:3" x14ac:dyDescent="0.25">
      <c r="A4601" t="s">
        <v>231</v>
      </c>
      <c r="B4601">
        <v>62626</v>
      </c>
      <c r="C4601">
        <v>49</v>
      </c>
    </row>
    <row r="4602" spans="1:3" x14ac:dyDescent="0.25">
      <c r="A4602" t="s">
        <v>231</v>
      </c>
      <c r="B4602">
        <v>61008</v>
      </c>
      <c r="C4602">
        <v>80</v>
      </c>
    </row>
    <row r="4603" spans="1:3" x14ac:dyDescent="0.25">
      <c r="A4603" t="s">
        <v>231</v>
      </c>
      <c r="B4603">
        <v>61739</v>
      </c>
      <c r="C4603">
        <v>52</v>
      </c>
    </row>
    <row r="4604" spans="1:3" x14ac:dyDescent="0.25">
      <c r="A4604" t="s">
        <v>231</v>
      </c>
      <c r="B4604">
        <v>60123</v>
      </c>
      <c r="C4604">
        <v>112</v>
      </c>
    </row>
    <row r="4605" spans="1:3" x14ac:dyDescent="0.25">
      <c r="A4605" t="s">
        <v>231</v>
      </c>
      <c r="B4605">
        <v>61111</v>
      </c>
      <c r="C4605">
        <v>54</v>
      </c>
    </row>
    <row r="4606" spans="1:3" x14ac:dyDescent="0.25">
      <c r="A4606" t="s">
        <v>231</v>
      </c>
      <c r="B4606">
        <v>60115</v>
      </c>
      <c r="C4606">
        <v>190</v>
      </c>
    </row>
    <row r="4607" spans="1:3" x14ac:dyDescent="0.25">
      <c r="A4607" t="s">
        <v>231</v>
      </c>
      <c r="B4607">
        <v>62946</v>
      </c>
      <c r="C4607">
        <v>68</v>
      </c>
    </row>
    <row r="4608" spans="1:3" x14ac:dyDescent="0.25">
      <c r="A4608" t="s">
        <v>231</v>
      </c>
      <c r="B4608">
        <v>60544</v>
      </c>
      <c r="C4608">
        <v>131</v>
      </c>
    </row>
    <row r="4609" spans="1:3" x14ac:dyDescent="0.25">
      <c r="A4609" t="s">
        <v>231</v>
      </c>
      <c r="B4609">
        <v>60640</v>
      </c>
      <c r="C4609">
        <v>108</v>
      </c>
    </row>
    <row r="4610" spans="1:3" x14ac:dyDescent="0.25">
      <c r="A4610" t="s">
        <v>231</v>
      </c>
      <c r="B4610">
        <v>61103</v>
      </c>
      <c r="C4610">
        <v>135</v>
      </c>
    </row>
    <row r="4611" spans="1:3" x14ac:dyDescent="0.25">
      <c r="A4611" t="s">
        <v>231</v>
      </c>
      <c r="B4611">
        <v>61832</v>
      </c>
      <c r="C4611">
        <v>108</v>
      </c>
    </row>
    <row r="4612" spans="1:3" x14ac:dyDescent="0.25">
      <c r="A4612" t="s">
        <v>231</v>
      </c>
      <c r="B4612">
        <v>61427</v>
      </c>
      <c r="C4612">
        <v>49</v>
      </c>
    </row>
    <row r="4613" spans="1:3" x14ac:dyDescent="0.25">
      <c r="A4613" t="s">
        <v>231</v>
      </c>
      <c r="B4613">
        <v>61021</v>
      </c>
      <c r="C4613">
        <v>97</v>
      </c>
    </row>
    <row r="4614" spans="1:3" x14ac:dyDescent="0.25">
      <c r="A4614" t="s">
        <v>231</v>
      </c>
      <c r="B4614">
        <v>61554</v>
      </c>
      <c r="C4614">
        <v>202</v>
      </c>
    </row>
    <row r="4615" spans="1:3" x14ac:dyDescent="0.25">
      <c r="A4615" t="s">
        <v>231</v>
      </c>
      <c r="B4615">
        <v>61764</v>
      </c>
      <c r="C4615">
        <v>97</v>
      </c>
    </row>
    <row r="4616" spans="1:3" x14ac:dyDescent="0.25">
      <c r="A4616" t="s">
        <v>231</v>
      </c>
      <c r="B4616">
        <v>60640</v>
      </c>
      <c r="C4616">
        <v>144</v>
      </c>
    </row>
    <row r="4617" spans="1:3" x14ac:dyDescent="0.25">
      <c r="A4617" t="s">
        <v>231</v>
      </c>
      <c r="B4617">
        <v>60614</v>
      </c>
      <c r="C4617">
        <v>178</v>
      </c>
    </row>
    <row r="4618" spans="1:3" x14ac:dyDescent="0.25">
      <c r="A4618" t="s">
        <v>231</v>
      </c>
      <c r="B4618">
        <v>60089</v>
      </c>
      <c r="C4618">
        <v>200</v>
      </c>
    </row>
    <row r="4619" spans="1:3" x14ac:dyDescent="0.25">
      <c r="A4619" t="s">
        <v>231</v>
      </c>
      <c r="B4619">
        <v>60420</v>
      </c>
      <c r="C4619">
        <v>92</v>
      </c>
    </row>
    <row r="4620" spans="1:3" x14ac:dyDescent="0.25">
      <c r="A4620" t="s">
        <v>231</v>
      </c>
      <c r="B4620">
        <v>61032</v>
      </c>
      <c r="C4620">
        <v>109</v>
      </c>
    </row>
    <row r="4621" spans="1:3" x14ac:dyDescent="0.25">
      <c r="A4621" t="s">
        <v>231</v>
      </c>
      <c r="B4621">
        <v>62001</v>
      </c>
      <c r="C4621">
        <v>84</v>
      </c>
    </row>
    <row r="4622" spans="1:3" x14ac:dyDescent="0.25">
      <c r="A4622" t="s">
        <v>231</v>
      </c>
      <c r="B4622">
        <v>61008</v>
      </c>
      <c r="C4622">
        <v>113</v>
      </c>
    </row>
    <row r="4623" spans="1:3" x14ac:dyDescent="0.25">
      <c r="A4623" t="s">
        <v>231</v>
      </c>
      <c r="B4623">
        <v>61270</v>
      </c>
      <c r="C4623">
        <v>74</v>
      </c>
    </row>
    <row r="4624" spans="1:3" x14ac:dyDescent="0.25">
      <c r="A4624" t="s">
        <v>231</v>
      </c>
      <c r="B4624">
        <v>62812</v>
      </c>
      <c r="C4624">
        <v>67</v>
      </c>
    </row>
    <row r="4625" spans="1:3" x14ac:dyDescent="0.25">
      <c r="A4625" t="s">
        <v>231</v>
      </c>
      <c r="B4625">
        <v>60631</v>
      </c>
      <c r="C4625">
        <v>198</v>
      </c>
    </row>
    <row r="4626" spans="1:3" x14ac:dyDescent="0.25">
      <c r="A4626" t="s">
        <v>231</v>
      </c>
      <c r="B4626">
        <v>60047</v>
      </c>
      <c r="C4626">
        <v>203</v>
      </c>
    </row>
    <row r="4627" spans="1:3" x14ac:dyDescent="0.25">
      <c r="A4627" t="s">
        <v>231</v>
      </c>
      <c r="B4627">
        <v>60085</v>
      </c>
      <c r="C4627">
        <v>265</v>
      </c>
    </row>
    <row r="4628" spans="1:3" x14ac:dyDescent="0.25">
      <c r="A4628" t="s">
        <v>231</v>
      </c>
      <c r="B4628">
        <v>61071</v>
      </c>
      <c r="C4628">
        <v>55</v>
      </c>
    </row>
    <row r="4629" spans="1:3" x14ac:dyDescent="0.25">
      <c r="A4629" t="s">
        <v>231</v>
      </c>
      <c r="B4629">
        <v>62095</v>
      </c>
      <c r="C4629">
        <v>106</v>
      </c>
    </row>
    <row r="4630" spans="1:3" x14ac:dyDescent="0.25">
      <c r="A4630" t="s">
        <v>231</v>
      </c>
      <c r="B4630">
        <v>60559</v>
      </c>
      <c r="C4630">
        <v>203</v>
      </c>
    </row>
    <row r="4631" spans="1:3" x14ac:dyDescent="0.25">
      <c r="A4631" t="s">
        <v>231</v>
      </c>
      <c r="B4631">
        <v>61920</v>
      </c>
      <c r="C4631">
        <v>108</v>
      </c>
    </row>
    <row r="4632" spans="1:3" x14ac:dyDescent="0.25">
      <c r="A4632" t="s">
        <v>231</v>
      </c>
      <c r="B4632">
        <v>61455</v>
      </c>
      <c r="C4632">
        <v>73</v>
      </c>
    </row>
    <row r="4633" spans="1:3" x14ac:dyDescent="0.25">
      <c r="A4633" t="s">
        <v>231</v>
      </c>
      <c r="B4633">
        <v>61802</v>
      </c>
      <c r="C4633">
        <v>243</v>
      </c>
    </row>
    <row r="4634" spans="1:3" x14ac:dyDescent="0.25">
      <c r="A4634" t="s">
        <v>231</v>
      </c>
      <c r="B4634">
        <v>60174</v>
      </c>
      <c r="C4634">
        <v>120</v>
      </c>
    </row>
    <row r="4635" spans="1:3" x14ac:dyDescent="0.25">
      <c r="A4635" t="s">
        <v>231</v>
      </c>
      <c r="B4635">
        <v>60620</v>
      </c>
      <c r="C4635">
        <v>328</v>
      </c>
    </row>
    <row r="4636" spans="1:3" x14ac:dyDescent="0.25">
      <c r="A4636" t="s">
        <v>231</v>
      </c>
      <c r="B4636">
        <v>60632</v>
      </c>
      <c r="C4636">
        <v>249</v>
      </c>
    </row>
    <row r="4637" spans="1:3" x14ac:dyDescent="0.25">
      <c r="A4637" t="s">
        <v>231</v>
      </c>
      <c r="B4637">
        <v>62258</v>
      </c>
      <c r="C4637">
        <v>55</v>
      </c>
    </row>
    <row r="4638" spans="1:3" x14ac:dyDescent="0.25">
      <c r="A4638" t="s">
        <v>231</v>
      </c>
      <c r="B4638">
        <v>60453</v>
      </c>
      <c r="C4638">
        <v>134</v>
      </c>
    </row>
    <row r="4639" spans="1:3" x14ac:dyDescent="0.25">
      <c r="A4639" t="s">
        <v>231</v>
      </c>
      <c r="B4639">
        <v>60543</v>
      </c>
      <c r="C4639">
        <v>105</v>
      </c>
    </row>
    <row r="4640" spans="1:3" x14ac:dyDescent="0.25">
      <c r="A4640" t="s">
        <v>231</v>
      </c>
      <c r="B4640">
        <v>60062</v>
      </c>
      <c r="C4640">
        <v>147</v>
      </c>
    </row>
    <row r="4641" spans="1:3" x14ac:dyDescent="0.25">
      <c r="A4641" t="s">
        <v>231</v>
      </c>
      <c r="B4641">
        <v>62948</v>
      </c>
      <c r="C4641">
        <v>159</v>
      </c>
    </row>
    <row r="4642" spans="1:3" x14ac:dyDescent="0.25">
      <c r="A4642" t="s">
        <v>231</v>
      </c>
      <c r="B4642">
        <v>60035</v>
      </c>
      <c r="C4642">
        <v>215</v>
      </c>
    </row>
    <row r="4643" spans="1:3" x14ac:dyDescent="0.25">
      <c r="A4643" t="s">
        <v>231</v>
      </c>
      <c r="B4643">
        <v>62449</v>
      </c>
      <c r="C4643">
        <v>55</v>
      </c>
    </row>
    <row r="4644" spans="1:3" x14ac:dyDescent="0.25">
      <c r="A4644" t="s">
        <v>231</v>
      </c>
      <c r="B4644">
        <v>60930</v>
      </c>
      <c r="C4644">
        <v>51</v>
      </c>
    </row>
    <row r="4645" spans="1:3" x14ac:dyDescent="0.25">
      <c r="A4645" t="s">
        <v>231</v>
      </c>
      <c r="B4645">
        <v>60714</v>
      </c>
      <c r="C4645">
        <v>212</v>
      </c>
    </row>
    <row r="4646" spans="1:3" x14ac:dyDescent="0.25">
      <c r="A4646" t="s">
        <v>231</v>
      </c>
      <c r="B4646">
        <v>62812</v>
      </c>
      <c r="C4646">
        <v>80</v>
      </c>
    </row>
    <row r="4647" spans="1:3" x14ac:dyDescent="0.25">
      <c r="A4647" t="s">
        <v>231</v>
      </c>
      <c r="B4647">
        <v>60012</v>
      </c>
      <c r="C4647">
        <v>97</v>
      </c>
    </row>
    <row r="4648" spans="1:3" x14ac:dyDescent="0.25">
      <c r="A4648" t="s">
        <v>231</v>
      </c>
      <c r="B4648">
        <v>61064</v>
      </c>
      <c r="C4648">
        <v>81</v>
      </c>
    </row>
    <row r="4649" spans="1:3" x14ac:dyDescent="0.25">
      <c r="A4649" t="s">
        <v>231</v>
      </c>
      <c r="B4649">
        <v>60510</v>
      </c>
      <c r="C4649">
        <v>99</v>
      </c>
    </row>
    <row r="4650" spans="1:3" x14ac:dyDescent="0.25">
      <c r="A4650" t="s">
        <v>231</v>
      </c>
      <c r="B4650">
        <v>62995</v>
      </c>
      <c r="C4650">
        <v>58</v>
      </c>
    </row>
    <row r="4651" spans="1:3" x14ac:dyDescent="0.25">
      <c r="A4651" t="s">
        <v>231</v>
      </c>
      <c r="B4651">
        <v>60453</v>
      </c>
      <c r="C4651">
        <v>191</v>
      </c>
    </row>
    <row r="4652" spans="1:3" x14ac:dyDescent="0.25">
      <c r="A4652" t="s">
        <v>231</v>
      </c>
      <c r="B4652">
        <v>60076</v>
      </c>
      <c r="C4652">
        <v>240</v>
      </c>
    </row>
    <row r="4653" spans="1:3" x14ac:dyDescent="0.25">
      <c r="A4653" t="s">
        <v>231</v>
      </c>
      <c r="B4653">
        <v>60014</v>
      </c>
      <c r="C4653">
        <v>51</v>
      </c>
    </row>
    <row r="4654" spans="1:3" x14ac:dyDescent="0.25">
      <c r="A4654" t="s">
        <v>231</v>
      </c>
      <c r="B4654">
        <v>61341</v>
      </c>
      <c r="C4654">
        <v>103</v>
      </c>
    </row>
    <row r="4655" spans="1:3" x14ac:dyDescent="0.25">
      <c r="A4655" t="s">
        <v>231</v>
      </c>
      <c r="B4655">
        <v>60126</v>
      </c>
      <c r="C4655">
        <v>37</v>
      </c>
    </row>
    <row r="4656" spans="1:3" x14ac:dyDescent="0.25">
      <c r="A4656" t="s">
        <v>231</v>
      </c>
      <c r="B4656">
        <v>61107</v>
      </c>
      <c r="C4656">
        <v>129</v>
      </c>
    </row>
    <row r="4657" spans="1:3" x14ac:dyDescent="0.25">
      <c r="A4657" t="s">
        <v>231</v>
      </c>
      <c r="B4657">
        <v>60540</v>
      </c>
      <c r="C4657">
        <v>115</v>
      </c>
    </row>
    <row r="4658" spans="1:3" x14ac:dyDescent="0.25">
      <c r="A4658" t="s">
        <v>231</v>
      </c>
      <c r="B4658">
        <v>61401</v>
      </c>
      <c r="C4658">
        <v>121</v>
      </c>
    </row>
    <row r="4659" spans="1:3" x14ac:dyDescent="0.25">
      <c r="A4659" t="s">
        <v>231</v>
      </c>
      <c r="B4659">
        <v>61376</v>
      </c>
      <c r="C4659">
        <v>62</v>
      </c>
    </row>
    <row r="4660" spans="1:3" x14ac:dyDescent="0.25">
      <c r="A4660" t="s">
        <v>231</v>
      </c>
      <c r="B4660">
        <v>60645</v>
      </c>
      <c r="C4660">
        <v>235</v>
      </c>
    </row>
    <row r="4661" spans="1:3" x14ac:dyDescent="0.25">
      <c r="A4661" t="s">
        <v>231</v>
      </c>
      <c r="B4661">
        <v>62439</v>
      </c>
      <c r="C4661">
        <v>98</v>
      </c>
    </row>
    <row r="4662" spans="1:3" x14ac:dyDescent="0.25">
      <c r="A4662" t="s">
        <v>231</v>
      </c>
      <c r="B4662">
        <v>60202</v>
      </c>
      <c r="C4662">
        <v>124</v>
      </c>
    </row>
    <row r="4663" spans="1:3" x14ac:dyDescent="0.25">
      <c r="A4663" t="s">
        <v>231</v>
      </c>
      <c r="B4663">
        <v>62401</v>
      </c>
      <c r="C4663">
        <v>154</v>
      </c>
    </row>
    <row r="4664" spans="1:3" x14ac:dyDescent="0.25">
      <c r="A4664" t="s">
        <v>231</v>
      </c>
      <c r="B4664">
        <v>61354</v>
      </c>
      <c r="C4664">
        <v>126</v>
      </c>
    </row>
    <row r="4665" spans="1:3" x14ac:dyDescent="0.25">
      <c r="A4665" t="s">
        <v>231</v>
      </c>
      <c r="B4665">
        <v>62285</v>
      </c>
      <c r="C4665">
        <v>101</v>
      </c>
    </row>
    <row r="4666" spans="1:3" x14ac:dyDescent="0.25">
      <c r="A4666" t="s">
        <v>232</v>
      </c>
      <c r="B4666">
        <v>47012</v>
      </c>
      <c r="C4666">
        <v>100</v>
      </c>
    </row>
    <row r="4667" spans="1:3" x14ac:dyDescent="0.25">
      <c r="A4667" t="s">
        <v>232</v>
      </c>
      <c r="B4667">
        <v>47170</v>
      </c>
      <c r="C4667">
        <v>71</v>
      </c>
    </row>
    <row r="4668" spans="1:3" x14ac:dyDescent="0.25">
      <c r="A4668" t="s">
        <v>232</v>
      </c>
      <c r="B4668">
        <v>47620</v>
      </c>
      <c r="C4668">
        <v>66</v>
      </c>
    </row>
    <row r="4669" spans="1:3" x14ac:dyDescent="0.25">
      <c r="A4669" t="s">
        <v>232</v>
      </c>
      <c r="B4669">
        <v>47714</v>
      </c>
      <c r="C4669">
        <v>47</v>
      </c>
    </row>
    <row r="4670" spans="1:3" x14ac:dyDescent="0.25">
      <c r="A4670" t="s">
        <v>232</v>
      </c>
      <c r="B4670">
        <v>46032</v>
      </c>
      <c r="C4670">
        <v>74</v>
      </c>
    </row>
    <row r="4671" spans="1:3" x14ac:dyDescent="0.25">
      <c r="A4671" t="s">
        <v>232</v>
      </c>
      <c r="B4671">
        <v>47460</v>
      </c>
      <c r="C4671">
        <v>87</v>
      </c>
    </row>
    <row r="4672" spans="1:3" x14ac:dyDescent="0.25">
      <c r="A4672" t="s">
        <v>232</v>
      </c>
      <c r="B4672">
        <v>46714</v>
      </c>
      <c r="C4672">
        <v>51</v>
      </c>
    </row>
    <row r="4673" spans="1:3" x14ac:dyDescent="0.25">
      <c r="A4673" t="s">
        <v>232</v>
      </c>
      <c r="B4673">
        <v>47933</v>
      </c>
      <c r="C4673">
        <v>60</v>
      </c>
    </row>
    <row r="4674" spans="1:3" x14ac:dyDescent="0.25">
      <c r="A4674" t="s">
        <v>232</v>
      </c>
      <c r="B4674">
        <v>46064</v>
      </c>
      <c r="C4674">
        <v>110</v>
      </c>
    </row>
    <row r="4675" spans="1:3" x14ac:dyDescent="0.25">
      <c r="A4675" t="s">
        <v>232</v>
      </c>
      <c r="B4675">
        <v>47561</v>
      </c>
      <c r="C4675">
        <v>50</v>
      </c>
    </row>
    <row r="4676" spans="1:3" x14ac:dyDescent="0.25">
      <c r="A4676" t="s">
        <v>232</v>
      </c>
      <c r="B4676">
        <v>47715</v>
      </c>
      <c r="C4676">
        <v>68</v>
      </c>
    </row>
    <row r="4677" spans="1:3" x14ac:dyDescent="0.25">
      <c r="A4677" t="s">
        <v>232</v>
      </c>
      <c r="B4677">
        <v>47246</v>
      </c>
      <c r="C4677">
        <v>75</v>
      </c>
    </row>
    <row r="4678" spans="1:3" x14ac:dyDescent="0.25">
      <c r="A4678" t="s">
        <v>232</v>
      </c>
      <c r="B4678">
        <v>47408</v>
      </c>
      <c r="C4678">
        <v>80</v>
      </c>
    </row>
    <row r="4679" spans="1:3" x14ac:dyDescent="0.25">
      <c r="A4679" t="s">
        <v>232</v>
      </c>
      <c r="B4679">
        <v>46804</v>
      </c>
      <c r="C4679">
        <v>149</v>
      </c>
    </row>
    <row r="4680" spans="1:3" x14ac:dyDescent="0.25">
      <c r="A4680" t="s">
        <v>232</v>
      </c>
      <c r="B4680">
        <v>47601</v>
      </c>
      <c r="C4680">
        <v>56</v>
      </c>
    </row>
    <row r="4681" spans="1:3" x14ac:dyDescent="0.25">
      <c r="A4681" t="s">
        <v>232</v>
      </c>
      <c r="B4681">
        <v>47710</v>
      </c>
      <c r="C4681">
        <v>171</v>
      </c>
    </row>
    <row r="4682" spans="1:3" x14ac:dyDescent="0.25">
      <c r="A4682" t="s">
        <v>232</v>
      </c>
      <c r="B4682">
        <v>47150</v>
      </c>
      <c r="C4682">
        <v>156</v>
      </c>
    </row>
    <row r="4683" spans="1:3" x14ac:dyDescent="0.25">
      <c r="A4683" t="s">
        <v>232</v>
      </c>
      <c r="B4683">
        <v>46256</v>
      </c>
      <c r="C4683">
        <v>70</v>
      </c>
    </row>
    <row r="4684" spans="1:3" x14ac:dyDescent="0.25">
      <c r="A4684" t="s">
        <v>232</v>
      </c>
      <c r="B4684">
        <v>46260</v>
      </c>
      <c r="C4684">
        <v>155</v>
      </c>
    </row>
    <row r="4685" spans="1:3" x14ac:dyDescent="0.25">
      <c r="A4685" t="s">
        <v>232</v>
      </c>
      <c r="B4685">
        <v>47394</v>
      </c>
      <c r="C4685">
        <v>58</v>
      </c>
    </row>
    <row r="4686" spans="1:3" x14ac:dyDescent="0.25">
      <c r="A4686" t="s">
        <v>232</v>
      </c>
      <c r="B4686">
        <v>46219</v>
      </c>
      <c r="C4686">
        <v>161</v>
      </c>
    </row>
    <row r="4687" spans="1:3" x14ac:dyDescent="0.25">
      <c r="A4687" t="s">
        <v>232</v>
      </c>
      <c r="B4687">
        <v>47170</v>
      </c>
      <c r="C4687">
        <v>68</v>
      </c>
    </row>
    <row r="4688" spans="1:3" x14ac:dyDescent="0.25">
      <c r="A4688" t="s">
        <v>232</v>
      </c>
      <c r="B4688">
        <v>46936</v>
      </c>
      <c r="C4688">
        <v>84</v>
      </c>
    </row>
    <row r="4689" spans="1:3" x14ac:dyDescent="0.25">
      <c r="A4689" t="s">
        <v>232</v>
      </c>
      <c r="B4689">
        <v>46058</v>
      </c>
      <c r="C4689">
        <v>149</v>
      </c>
    </row>
    <row r="4690" spans="1:3" x14ac:dyDescent="0.25">
      <c r="A4690" t="s">
        <v>232</v>
      </c>
      <c r="B4690">
        <v>46996</v>
      </c>
      <c r="C4690">
        <v>36</v>
      </c>
    </row>
    <row r="4691" spans="1:3" x14ac:dyDescent="0.25">
      <c r="A4691" t="s">
        <v>232</v>
      </c>
      <c r="B4691">
        <v>46845</v>
      </c>
      <c r="C4691">
        <v>139</v>
      </c>
    </row>
    <row r="4692" spans="1:3" x14ac:dyDescent="0.25">
      <c r="A4692" t="s">
        <v>232</v>
      </c>
      <c r="B4692">
        <v>46835</v>
      </c>
      <c r="C4692">
        <v>142</v>
      </c>
    </row>
    <row r="4693" spans="1:3" x14ac:dyDescent="0.25">
      <c r="A4693" t="s">
        <v>232</v>
      </c>
      <c r="B4693">
        <v>46072</v>
      </c>
      <c r="C4693">
        <v>150</v>
      </c>
    </row>
    <row r="4694" spans="1:3" x14ac:dyDescent="0.25">
      <c r="A4694" t="s">
        <v>232</v>
      </c>
      <c r="B4694">
        <v>46176</v>
      </c>
      <c r="C4694">
        <v>130</v>
      </c>
    </row>
    <row r="4695" spans="1:3" x14ac:dyDescent="0.25">
      <c r="A4695" t="s">
        <v>232</v>
      </c>
      <c r="B4695">
        <v>46161</v>
      </c>
      <c r="C4695">
        <v>119</v>
      </c>
    </row>
    <row r="4696" spans="1:3" x14ac:dyDescent="0.25">
      <c r="A4696" t="s">
        <v>232</v>
      </c>
      <c r="B4696">
        <v>46814</v>
      </c>
      <c r="C4696">
        <v>96</v>
      </c>
    </row>
    <row r="4697" spans="1:3" x14ac:dyDescent="0.25">
      <c r="A4697" t="s">
        <v>232</v>
      </c>
      <c r="B4697">
        <v>47331</v>
      </c>
      <c r="C4697">
        <v>50</v>
      </c>
    </row>
    <row r="4698" spans="1:3" x14ac:dyDescent="0.25">
      <c r="A4698" t="s">
        <v>232</v>
      </c>
      <c r="B4698">
        <v>46383</v>
      </c>
      <c r="C4698">
        <v>164</v>
      </c>
    </row>
    <row r="4699" spans="1:3" x14ac:dyDescent="0.25">
      <c r="A4699" t="s">
        <v>232</v>
      </c>
      <c r="B4699">
        <v>47905</v>
      </c>
      <c r="C4699">
        <v>122</v>
      </c>
    </row>
    <row r="4700" spans="1:3" x14ac:dyDescent="0.25">
      <c r="A4700" t="s">
        <v>232</v>
      </c>
      <c r="B4700">
        <v>47170</v>
      </c>
      <c r="C4700">
        <v>99</v>
      </c>
    </row>
    <row r="4701" spans="1:3" x14ac:dyDescent="0.25">
      <c r="A4701" t="s">
        <v>232</v>
      </c>
      <c r="B4701">
        <v>47906</v>
      </c>
      <c r="C4701">
        <v>127</v>
      </c>
    </row>
    <row r="4702" spans="1:3" x14ac:dyDescent="0.25">
      <c r="A4702" t="s">
        <v>232</v>
      </c>
      <c r="B4702">
        <v>47303</v>
      </c>
      <c r="C4702">
        <v>104</v>
      </c>
    </row>
    <row r="4703" spans="1:3" x14ac:dyDescent="0.25">
      <c r="A4703" t="s">
        <v>232</v>
      </c>
      <c r="B4703">
        <v>47042</v>
      </c>
      <c r="C4703">
        <v>29</v>
      </c>
    </row>
    <row r="4704" spans="1:3" x14ac:dyDescent="0.25">
      <c r="A4704" t="s">
        <v>232</v>
      </c>
      <c r="B4704">
        <v>47421</v>
      </c>
      <c r="C4704">
        <v>68</v>
      </c>
    </row>
    <row r="4705" spans="1:3" x14ac:dyDescent="0.25">
      <c r="A4705" t="s">
        <v>232</v>
      </c>
      <c r="B4705">
        <v>46240</v>
      </c>
      <c r="C4705">
        <v>74</v>
      </c>
    </row>
    <row r="4706" spans="1:3" x14ac:dyDescent="0.25">
      <c r="A4706" t="s">
        <v>232</v>
      </c>
      <c r="B4706">
        <v>46311</v>
      </c>
      <c r="C4706">
        <v>161</v>
      </c>
    </row>
    <row r="4707" spans="1:3" x14ac:dyDescent="0.25">
      <c r="A4707" t="s">
        <v>232</v>
      </c>
      <c r="B4707">
        <v>46711</v>
      </c>
      <c r="C4707">
        <v>128</v>
      </c>
    </row>
    <row r="4708" spans="1:3" x14ac:dyDescent="0.25">
      <c r="A4708" t="s">
        <v>232</v>
      </c>
      <c r="B4708">
        <v>46203</v>
      </c>
      <c r="C4708">
        <v>115</v>
      </c>
    </row>
    <row r="4709" spans="1:3" x14ac:dyDescent="0.25">
      <c r="A4709" t="s">
        <v>232</v>
      </c>
      <c r="B4709">
        <v>46222</v>
      </c>
      <c r="C4709">
        <v>86</v>
      </c>
    </row>
    <row r="4710" spans="1:3" x14ac:dyDescent="0.25">
      <c r="A4710" t="s">
        <v>232</v>
      </c>
      <c r="B4710">
        <v>46506</v>
      </c>
      <c r="C4710">
        <v>82</v>
      </c>
    </row>
    <row r="4711" spans="1:3" x14ac:dyDescent="0.25">
      <c r="A4711" t="s">
        <v>232</v>
      </c>
      <c r="B4711">
        <v>46120</v>
      </c>
      <c r="C4711">
        <v>43</v>
      </c>
    </row>
    <row r="4712" spans="1:3" x14ac:dyDescent="0.25">
      <c r="A4712" t="s">
        <v>232</v>
      </c>
      <c r="B4712">
        <v>46077</v>
      </c>
      <c r="C4712">
        <v>185</v>
      </c>
    </row>
    <row r="4713" spans="1:3" x14ac:dyDescent="0.25">
      <c r="A4713" t="s">
        <v>232</v>
      </c>
      <c r="B4713">
        <v>46307</v>
      </c>
      <c r="C4713">
        <v>55</v>
      </c>
    </row>
    <row r="4714" spans="1:3" x14ac:dyDescent="0.25">
      <c r="A4714" t="s">
        <v>232</v>
      </c>
      <c r="B4714">
        <v>47112</v>
      </c>
      <c r="C4714">
        <v>58</v>
      </c>
    </row>
    <row r="4715" spans="1:3" x14ac:dyDescent="0.25">
      <c r="A4715" t="s">
        <v>232</v>
      </c>
      <c r="B4715">
        <v>47130</v>
      </c>
      <c r="C4715">
        <v>149</v>
      </c>
    </row>
    <row r="4716" spans="1:3" x14ac:dyDescent="0.25">
      <c r="A4716" t="s">
        <v>232</v>
      </c>
      <c r="B4716">
        <v>46770</v>
      </c>
      <c r="C4716">
        <v>86</v>
      </c>
    </row>
    <row r="4717" spans="1:3" x14ac:dyDescent="0.25">
      <c r="A4717" t="s">
        <v>232</v>
      </c>
      <c r="B4717">
        <v>47553</v>
      </c>
      <c r="C4717">
        <v>56</v>
      </c>
    </row>
    <row r="4718" spans="1:3" x14ac:dyDescent="0.25">
      <c r="A4718" t="s">
        <v>232</v>
      </c>
      <c r="B4718">
        <v>47567</v>
      </c>
      <c r="C4718">
        <v>86</v>
      </c>
    </row>
    <row r="4719" spans="1:3" x14ac:dyDescent="0.25">
      <c r="A4719" t="s">
        <v>232</v>
      </c>
      <c r="B4719">
        <v>47150</v>
      </c>
      <c r="C4719">
        <v>141</v>
      </c>
    </row>
    <row r="4720" spans="1:3" x14ac:dyDescent="0.25">
      <c r="A4720" t="s">
        <v>232</v>
      </c>
      <c r="B4720">
        <v>46996</v>
      </c>
      <c r="C4720">
        <v>58</v>
      </c>
    </row>
    <row r="4721" spans="1:3" x14ac:dyDescent="0.25">
      <c r="A4721" t="s">
        <v>232</v>
      </c>
      <c r="B4721">
        <v>47635</v>
      </c>
      <c r="C4721">
        <v>60</v>
      </c>
    </row>
    <row r="4722" spans="1:3" x14ac:dyDescent="0.25">
      <c r="A4722" t="s">
        <v>232</v>
      </c>
      <c r="B4722">
        <v>46131</v>
      </c>
      <c r="C4722">
        <v>208</v>
      </c>
    </row>
    <row r="4723" spans="1:3" x14ac:dyDescent="0.25">
      <c r="A4723" t="s">
        <v>232</v>
      </c>
      <c r="B4723">
        <v>46952</v>
      </c>
      <c r="C4723">
        <v>176</v>
      </c>
    </row>
    <row r="4724" spans="1:3" x14ac:dyDescent="0.25">
      <c r="A4724" t="s">
        <v>232</v>
      </c>
      <c r="B4724">
        <v>46135</v>
      </c>
      <c r="C4724">
        <v>68</v>
      </c>
    </row>
    <row r="4725" spans="1:3" x14ac:dyDescent="0.25">
      <c r="A4725" t="s">
        <v>232</v>
      </c>
      <c r="B4725">
        <v>46227</v>
      </c>
      <c r="C4725">
        <v>81</v>
      </c>
    </row>
    <row r="4726" spans="1:3" x14ac:dyDescent="0.25">
      <c r="A4726" t="s">
        <v>232</v>
      </c>
      <c r="B4726">
        <v>46516</v>
      </c>
      <c r="C4726">
        <v>97</v>
      </c>
    </row>
    <row r="4727" spans="1:3" x14ac:dyDescent="0.25">
      <c r="A4727" t="s">
        <v>232</v>
      </c>
      <c r="B4727">
        <v>46260</v>
      </c>
      <c r="C4727">
        <v>96</v>
      </c>
    </row>
    <row r="4728" spans="1:3" x14ac:dyDescent="0.25">
      <c r="A4728" t="s">
        <v>232</v>
      </c>
      <c r="B4728">
        <v>46060</v>
      </c>
      <c r="C4728">
        <v>169</v>
      </c>
    </row>
    <row r="4729" spans="1:3" x14ac:dyDescent="0.25">
      <c r="A4729" t="s">
        <v>232</v>
      </c>
      <c r="B4729">
        <v>47804</v>
      </c>
      <c r="C4729">
        <v>72</v>
      </c>
    </row>
    <row r="4730" spans="1:3" x14ac:dyDescent="0.25">
      <c r="A4730" t="s">
        <v>232</v>
      </c>
      <c r="B4730">
        <v>46052</v>
      </c>
      <c r="C4730">
        <v>106</v>
      </c>
    </row>
    <row r="4731" spans="1:3" x14ac:dyDescent="0.25">
      <c r="A4731" t="s">
        <v>232</v>
      </c>
      <c r="B4731">
        <v>46205</v>
      </c>
      <c r="C4731">
        <v>120</v>
      </c>
    </row>
    <row r="4732" spans="1:3" x14ac:dyDescent="0.25">
      <c r="A4732" t="s">
        <v>232</v>
      </c>
      <c r="B4732">
        <v>47172</v>
      </c>
      <c r="C4732">
        <v>57</v>
      </c>
    </row>
    <row r="4733" spans="1:3" x14ac:dyDescent="0.25">
      <c r="A4733" t="s">
        <v>232</v>
      </c>
      <c r="B4733">
        <v>46227</v>
      </c>
      <c r="C4733">
        <v>100</v>
      </c>
    </row>
    <row r="4734" spans="1:3" x14ac:dyDescent="0.25">
      <c r="A4734" t="s">
        <v>232</v>
      </c>
      <c r="B4734">
        <v>46142</v>
      </c>
      <c r="C4734">
        <v>169</v>
      </c>
    </row>
    <row r="4735" spans="1:3" x14ac:dyDescent="0.25">
      <c r="A4735" t="s">
        <v>232</v>
      </c>
      <c r="B4735">
        <v>47630</v>
      </c>
      <c r="C4735">
        <v>114</v>
      </c>
    </row>
    <row r="4736" spans="1:3" x14ac:dyDescent="0.25">
      <c r="A4736" t="s">
        <v>232</v>
      </c>
      <c r="B4736">
        <v>46517</v>
      </c>
      <c r="C4736">
        <v>58</v>
      </c>
    </row>
    <row r="4737" spans="1:3" x14ac:dyDescent="0.25">
      <c r="A4737" t="s">
        <v>232</v>
      </c>
      <c r="B4737">
        <v>47630</v>
      </c>
      <c r="C4737">
        <v>120</v>
      </c>
    </row>
    <row r="4738" spans="1:3" x14ac:dyDescent="0.25">
      <c r="A4738" t="s">
        <v>232</v>
      </c>
      <c r="B4738">
        <v>47137</v>
      </c>
      <c r="C4738">
        <v>62</v>
      </c>
    </row>
    <row r="4739" spans="1:3" x14ac:dyDescent="0.25">
      <c r="A4739" t="s">
        <v>232</v>
      </c>
      <c r="B4739">
        <v>47441</v>
      </c>
      <c r="C4739">
        <v>149</v>
      </c>
    </row>
    <row r="4740" spans="1:3" x14ac:dyDescent="0.25">
      <c r="A4740" t="s">
        <v>232</v>
      </c>
      <c r="B4740">
        <v>46342</v>
      </c>
      <c r="C4740">
        <v>138</v>
      </c>
    </row>
    <row r="4741" spans="1:3" x14ac:dyDescent="0.25">
      <c r="A4741" t="s">
        <v>232</v>
      </c>
      <c r="B4741">
        <v>46534</v>
      </c>
      <c r="C4741">
        <v>57</v>
      </c>
    </row>
    <row r="4742" spans="1:3" x14ac:dyDescent="0.25">
      <c r="A4742" t="s">
        <v>232</v>
      </c>
      <c r="B4742">
        <v>46514</v>
      </c>
      <c r="C4742">
        <v>60</v>
      </c>
    </row>
    <row r="4743" spans="1:3" x14ac:dyDescent="0.25">
      <c r="A4743" t="s">
        <v>232</v>
      </c>
      <c r="B4743">
        <v>46526</v>
      </c>
      <c r="C4743">
        <v>48</v>
      </c>
    </row>
    <row r="4744" spans="1:3" x14ac:dyDescent="0.25">
      <c r="A4744" t="s">
        <v>232</v>
      </c>
      <c r="B4744">
        <v>47408</v>
      </c>
      <c r="C4744">
        <v>66</v>
      </c>
    </row>
    <row r="4745" spans="1:3" x14ac:dyDescent="0.25">
      <c r="A4745" t="s">
        <v>232</v>
      </c>
      <c r="B4745">
        <v>46237</v>
      </c>
      <c r="C4745">
        <v>87</v>
      </c>
    </row>
    <row r="4746" spans="1:3" x14ac:dyDescent="0.25">
      <c r="A4746" t="s">
        <v>232</v>
      </c>
      <c r="B4746">
        <v>47362</v>
      </c>
      <c r="C4746">
        <v>68</v>
      </c>
    </row>
    <row r="4747" spans="1:3" x14ac:dyDescent="0.25">
      <c r="A4747" t="s">
        <v>232</v>
      </c>
      <c r="B4747">
        <v>47710</v>
      </c>
      <c r="C4747">
        <v>103</v>
      </c>
    </row>
    <row r="4748" spans="1:3" x14ac:dyDescent="0.25">
      <c r="A4748" t="s">
        <v>232</v>
      </c>
      <c r="B4748">
        <v>46923</v>
      </c>
      <c r="C4748">
        <v>64</v>
      </c>
    </row>
    <row r="4749" spans="1:3" x14ac:dyDescent="0.25">
      <c r="A4749" t="s">
        <v>232</v>
      </c>
      <c r="B4749">
        <v>47150</v>
      </c>
      <c r="C4749">
        <v>122</v>
      </c>
    </row>
    <row r="4750" spans="1:3" x14ac:dyDescent="0.25">
      <c r="A4750" t="s">
        <v>232</v>
      </c>
      <c r="B4750">
        <v>46383</v>
      </c>
      <c r="C4750">
        <v>85</v>
      </c>
    </row>
    <row r="4751" spans="1:3" x14ac:dyDescent="0.25">
      <c r="A4751" t="s">
        <v>232</v>
      </c>
      <c r="B4751">
        <v>47394</v>
      </c>
      <c r="C4751">
        <v>94</v>
      </c>
    </row>
    <row r="4752" spans="1:3" x14ac:dyDescent="0.25">
      <c r="A4752" t="s">
        <v>232</v>
      </c>
      <c r="B4752">
        <v>47112</v>
      </c>
      <c r="C4752">
        <v>135</v>
      </c>
    </row>
    <row r="4753" spans="1:3" x14ac:dyDescent="0.25">
      <c r="A4753" t="s">
        <v>232</v>
      </c>
      <c r="B4753">
        <v>47025</v>
      </c>
      <c r="C4753">
        <v>100</v>
      </c>
    </row>
    <row r="4754" spans="1:3" x14ac:dyDescent="0.25">
      <c r="A4754" t="s">
        <v>232</v>
      </c>
      <c r="B4754">
        <v>46755</v>
      </c>
      <c r="C4754">
        <v>99</v>
      </c>
    </row>
    <row r="4755" spans="1:3" x14ac:dyDescent="0.25">
      <c r="A4755" t="s">
        <v>232</v>
      </c>
      <c r="B4755">
        <v>46055</v>
      </c>
      <c r="C4755">
        <v>48</v>
      </c>
    </row>
    <row r="4756" spans="1:3" x14ac:dyDescent="0.25">
      <c r="A4756" t="s">
        <v>232</v>
      </c>
      <c r="B4756">
        <v>47547</v>
      </c>
      <c r="C4756">
        <v>107</v>
      </c>
    </row>
    <row r="4757" spans="1:3" x14ac:dyDescent="0.25">
      <c r="A4757" t="s">
        <v>232</v>
      </c>
      <c r="B4757">
        <v>46254</v>
      </c>
      <c r="C4757">
        <v>70</v>
      </c>
    </row>
    <row r="4758" spans="1:3" x14ac:dyDescent="0.25">
      <c r="A4758" t="s">
        <v>232</v>
      </c>
      <c r="B4758">
        <v>46234</v>
      </c>
      <c r="C4758">
        <v>70</v>
      </c>
    </row>
    <row r="4759" spans="1:3" x14ac:dyDescent="0.25">
      <c r="A4759" t="s">
        <v>232</v>
      </c>
      <c r="B4759">
        <v>46394</v>
      </c>
      <c r="C4759">
        <v>80</v>
      </c>
    </row>
    <row r="4760" spans="1:3" x14ac:dyDescent="0.25">
      <c r="A4760" t="s">
        <v>232</v>
      </c>
      <c r="B4760">
        <v>47586</v>
      </c>
      <c r="C4760">
        <v>86</v>
      </c>
    </row>
    <row r="4761" spans="1:3" x14ac:dyDescent="0.25">
      <c r="A4761" t="s">
        <v>232</v>
      </c>
      <c r="B4761">
        <v>46140</v>
      </c>
      <c r="C4761">
        <v>128</v>
      </c>
    </row>
    <row r="4762" spans="1:3" x14ac:dyDescent="0.25">
      <c r="A4762" t="s">
        <v>232</v>
      </c>
      <c r="B4762">
        <v>47122</v>
      </c>
      <c r="C4762">
        <v>68</v>
      </c>
    </row>
    <row r="4763" spans="1:3" x14ac:dyDescent="0.25">
      <c r="A4763" t="s">
        <v>232</v>
      </c>
      <c r="B4763">
        <v>47802</v>
      </c>
      <c r="C4763">
        <v>121</v>
      </c>
    </row>
    <row r="4764" spans="1:3" x14ac:dyDescent="0.25">
      <c r="A4764" t="s">
        <v>232</v>
      </c>
      <c r="B4764">
        <v>47630</v>
      </c>
      <c r="C4764">
        <v>90</v>
      </c>
    </row>
    <row r="4765" spans="1:3" x14ac:dyDescent="0.25">
      <c r="A4765" t="s">
        <v>232</v>
      </c>
      <c r="B4765">
        <v>46224</v>
      </c>
      <c r="C4765">
        <v>126</v>
      </c>
    </row>
    <row r="4766" spans="1:3" x14ac:dyDescent="0.25">
      <c r="A4766" t="s">
        <v>232</v>
      </c>
      <c r="B4766">
        <v>47331</v>
      </c>
      <c r="C4766">
        <v>98</v>
      </c>
    </row>
    <row r="4767" spans="1:3" x14ac:dyDescent="0.25">
      <c r="A4767" t="s">
        <v>232</v>
      </c>
      <c r="B4767">
        <v>46573</v>
      </c>
      <c r="C4767">
        <v>133</v>
      </c>
    </row>
    <row r="4768" spans="1:3" x14ac:dyDescent="0.25">
      <c r="A4768" t="s">
        <v>232</v>
      </c>
      <c r="B4768">
        <v>46052</v>
      </c>
      <c r="C4768">
        <v>64</v>
      </c>
    </row>
    <row r="4769" spans="1:3" x14ac:dyDescent="0.25">
      <c r="A4769" t="s">
        <v>232</v>
      </c>
      <c r="B4769">
        <v>47501</v>
      </c>
      <c r="C4769">
        <v>58</v>
      </c>
    </row>
    <row r="4770" spans="1:3" x14ac:dyDescent="0.25">
      <c r="A4770" t="s">
        <v>232</v>
      </c>
      <c r="B4770">
        <v>46410</v>
      </c>
      <c r="C4770">
        <v>164</v>
      </c>
    </row>
    <row r="4771" spans="1:3" x14ac:dyDescent="0.25">
      <c r="A4771" t="s">
        <v>232</v>
      </c>
      <c r="B4771">
        <v>46635</v>
      </c>
      <c r="C4771">
        <v>168</v>
      </c>
    </row>
    <row r="4772" spans="1:3" x14ac:dyDescent="0.25">
      <c r="A4772" t="s">
        <v>232</v>
      </c>
      <c r="B4772">
        <v>46304</v>
      </c>
      <c r="C4772">
        <v>100</v>
      </c>
    </row>
    <row r="4773" spans="1:3" x14ac:dyDescent="0.25">
      <c r="A4773" t="s">
        <v>232</v>
      </c>
      <c r="B4773">
        <v>47362</v>
      </c>
      <c r="C4773">
        <v>36</v>
      </c>
    </row>
    <row r="4774" spans="1:3" x14ac:dyDescent="0.25">
      <c r="A4774" t="s">
        <v>232</v>
      </c>
      <c r="B4774">
        <v>47535</v>
      </c>
      <c r="C4774">
        <v>50</v>
      </c>
    </row>
    <row r="4775" spans="1:3" x14ac:dyDescent="0.25">
      <c r="A4775" t="s">
        <v>232</v>
      </c>
      <c r="B4775">
        <v>46234</v>
      </c>
      <c r="C4775">
        <v>132</v>
      </c>
    </row>
    <row r="4776" spans="1:3" x14ac:dyDescent="0.25">
      <c r="A4776" t="s">
        <v>232</v>
      </c>
      <c r="B4776">
        <v>47904</v>
      </c>
      <c r="C4776">
        <v>79</v>
      </c>
    </row>
    <row r="4777" spans="1:3" x14ac:dyDescent="0.25">
      <c r="A4777" t="s">
        <v>232</v>
      </c>
      <c r="B4777">
        <v>47356</v>
      </c>
      <c r="C4777">
        <v>60</v>
      </c>
    </row>
    <row r="4778" spans="1:3" x14ac:dyDescent="0.25">
      <c r="A4778" t="s">
        <v>232</v>
      </c>
      <c r="B4778">
        <v>47403</v>
      </c>
      <c r="C4778">
        <v>224</v>
      </c>
    </row>
    <row r="4779" spans="1:3" x14ac:dyDescent="0.25">
      <c r="A4779" t="s">
        <v>232</v>
      </c>
      <c r="B4779">
        <v>47203</v>
      </c>
      <c r="C4779">
        <v>80</v>
      </c>
    </row>
    <row r="4780" spans="1:3" x14ac:dyDescent="0.25">
      <c r="A4780" t="s">
        <v>232</v>
      </c>
      <c r="B4780">
        <v>47905</v>
      </c>
      <c r="C4780">
        <v>71</v>
      </c>
    </row>
    <row r="4781" spans="1:3" x14ac:dyDescent="0.25">
      <c r="A4781" t="s">
        <v>232</v>
      </c>
      <c r="B4781">
        <v>46254</v>
      </c>
      <c r="C4781">
        <v>120</v>
      </c>
    </row>
    <row r="4782" spans="1:3" x14ac:dyDescent="0.25">
      <c r="A4782" t="s">
        <v>232</v>
      </c>
      <c r="B4782">
        <v>46001</v>
      </c>
      <c r="C4782">
        <v>70</v>
      </c>
    </row>
    <row r="4783" spans="1:3" x14ac:dyDescent="0.25">
      <c r="A4783" t="s">
        <v>232</v>
      </c>
      <c r="B4783">
        <v>46701</v>
      </c>
      <c r="C4783">
        <v>77</v>
      </c>
    </row>
    <row r="4784" spans="1:3" x14ac:dyDescent="0.25">
      <c r="A4784" t="s">
        <v>232</v>
      </c>
      <c r="B4784">
        <v>46225</v>
      </c>
      <c r="C4784">
        <v>44</v>
      </c>
    </row>
    <row r="4785" spans="1:3" x14ac:dyDescent="0.25">
      <c r="A4785" t="s">
        <v>232</v>
      </c>
      <c r="B4785">
        <v>46962</v>
      </c>
      <c r="C4785">
        <v>65</v>
      </c>
    </row>
    <row r="4786" spans="1:3" x14ac:dyDescent="0.25">
      <c r="A4786" t="s">
        <v>232</v>
      </c>
      <c r="B4786">
        <v>46151</v>
      </c>
      <c r="C4786">
        <v>103</v>
      </c>
    </row>
    <row r="4787" spans="1:3" x14ac:dyDescent="0.25">
      <c r="A4787" t="s">
        <v>232</v>
      </c>
      <c r="B4787">
        <v>46032</v>
      </c>
      <c r="C4787">
        <v>18</v>
      </c>
    </row>
    <row r="4788" spans="1:3" x14ac:dyDescent="0.25">
      <c r="A4788" t="s">
        <v>232</v>
      </c>
      <c r="B4788">
        <v>46368</v>
      </c>
      <c r="C4788">
        <v>66</v>
      </c>
    </row>
    <row r="4789" spans="1:3" x14ac:dyDescent="0.25">
      <c r="A4789" t="s">
        <v>232</v>
      </c>
      <c r="B4789">
        <v>46750</v>
      </c>
      <c r="C4789">
        <v>36</v>
      </c>
    </row>
    <row r="4790" spans="1:3" x14ac:dyDescent="0.25">
      <c r="A4790" t="s">
        <v>232</v>
      </c>
      <c r="B4790">
        <v>47630</v>
      </c>
      <c r="C4790">
        <v>104</v>
      </c>
    </row>
    <row r="4791" spans="1:3" x14ac:dyDescent="0.25">
      <c r="A4791" t="s">
        <v>232</v>
      </c>
      <c r="B4791">
        <v>47532</v>
      </c>
      <c r="C4791">
        <v>17</v>
      </c>
    </row>
    <row r="4792" spans="1:3" x14ac:dyDescent="0.25">
      <c r="A4792" t="s">
        <v>232</v>
      </c>
      <c r="B4792">
        <v>47591</v>
      </c>
      <c r="C4792">
        <v>70</v>
      </c>
    </row>
    <row r="4793" spans="1:3" x14ac:dyDescent="0.25">
      <c r="A4793" t="s">
        <v>232</v>
      </c>
      <c r="B4793">
        <v>46321</v>
      </c>
      <c r="C4793">
        <v>225</v>
      </c>
    </row>
    <row r="4794" spans="1:3" x14ac:dyDescent="0.25">
      <c r="A4794" t="s">
        <v>232</v>
      </c>
      <c r="B4794">
        <v>46750</v>
      </c>
      <c r="C4794">
        <v>85</v>
      </c>
    </row>
    <row r="4795" spans="1:3" x14ac:dyDescent="0.25">
      <c r="A4795" t="s">
        <v>232</v>
      </c>
      <c r="B4795">
        <v>46123</v>
      </c>
      <c r="C4795">
        <v>137</v>
      </c>
    </row>
    <row r="4796" spans="1:3" x14ac:dyDescent="0.25">
      <c r="A4796" t="s">
        <v>232</v>
      </c>
      <c r="B4796">
        <v>47546</v>
      </c>
      <c r="C4796">
        <v>27</v>
      </c>
    </row>
    <row r="4797" spans="1:3" x14ac:dyDescent="0.25">
      <c r="A4797" t="s">
        <v>232</v>
      </c>
      <c r="B4797">
        <v>46312</v>
      </c>
      <c r="C4797">
        <v>117</v>
      </c>
    </row>
    <row r="4798" spans="1:3" x14ac:dyDescent="0.25">
      <c r="A4798" t="s">
        <v>232</v>
      </c>
      <c r="B4798">
        <v>47374</v>
      </c>
      <c r="C4798">
        <v>122</v>
      </c>
    </row>
    <row r="4799" spans="1:3" x14ac:dyDescent="0.25">
      <c r="A4799" t="s">
        <v>232</v>
      </c>
      <c r="B4799">
        <v>47368</v>
      </c>
      <c r="C4799">
        <v>89</v>
      </c>
    </row>
    <row r="4800" spans="1:3" x14ac:dyDescent="0.25">
      <c r="A4800" t="s">
        <v>232</v>
      </c>
      <c r="B4800">
        <v>46410</v>
      </c>
      <c r="C4800">
        <v>100</v>
      </c>
    </row>
    <row r="4801" spans="1:3" x14ac:dyDescent="0.25">
      <c r="A4801" t="s">
        <v>232</v>
      </c>
      <c r="B4801">
        <v>46221</v>
      </c>
      <c r="C4801">
        <v>88</v>
      </c>
    </row>
    <row r="4802" spans="1:3" x14ac:dyDescent="0.25">
      <c r="A4802" t="s">
        <v>232</v>
      </c>
      <c r="B4802">
        <v>47421</v>
      </c>
      <c r="C4802">
        <v>37</v>
      </c>
    </row>
    <row r="4803" spans="1:3" x14ac:dyDescent="0.25">
      <c r="A4803" t="s">
        <v>232</v>
      </c>
      <c r="B4803">
        <v>47374</v>
      </c>
      <c r="C4803">
        <v>62</v>
      </c>
    </row>
    <row r="4804" spans="1:3" x14ac:dyDescent="0.25">
      <c r="A4804" t="s">
        <v>232</v>
      </c>
      <c r="B4804">
        <v>46012</v>
      </c>
      <c r="C4804">
        <v>74</v>
      </c>
    </row>
    <row r="4805" spans="1:3" x14ac:dyDescent="0.25">
      <c r="A4805" t="s">
        <v>232</v>
      </c>
      <c r="B4805">
        <v>46052</v>
      </c>
      <c r="C4805">
        <v>68</v>
      </c>
    </row>
    <row r="4806" spans="1:3" x14ac:dyDescent="0.25">
      <c r="A4806" t="s">
        <v>232</v>
      </c>
      <c r="B4806">
        <v>46975</v>
      </c>
      <c r="C4806">
        <v>141</v>
      </c>
    </row>
    <row r="4807" spans="1:3" x14ac:dyDescent="0.25">
      <c r="A4807" t="s">
        <v>232</v>
      </c>
      <c r="B4807">
        <v>46815</v>
      </c>
      <c r="C4807">
        <v>77</v>
      </c>
    </row>
    <row r="4808" spans="1:3" x14ac:dyDescent="0.25">
      <c r="A4808" t="s">
        <v>232</v>
      </c>
      <c r="B4808">
        <v>46619</v>
      </c>
      <c r="C4808">
        <v>111</v>
      </c>
    </row>
    <row r="4809" spans="1:3" x14ac:dyDescent="0.25">
      <c r="A4809" t="s">
        <v>232</v>
      </c>
      <c r="B4809">
        <v>46122</v>
      </c>
      <c r="C4809">
        <v>26</v>
      </c>
    </row>
    <row r="4810" spans="1:3" x14ac:dyDescent="0.25">
      <c r="A4810" t="s">
        <v>232</v>
      </c>
      <c r="B4810">
        <v>46219</v>
      </c>
      <c r="C4810">
        <v>136</v>
      </c>
    </row>
    <row r="4811" spans="1:3" x14ac:dyDescent="0.25">
      <c r="A4811" t="s">
        <v>232</v>
      </c>
      <c r="B4811">
        <v>47562</v>
      </c>
      <c r="C4811">
        <v>62</v>
      </c>
    </row>
    <row r="4812" spans="1:3" x14ac:dyDescent="0.25">
      <c r="A4812" t="s">
        <v>232</v>
      </c>
      <c r="B4812">
        <v>47438</v>
      </c>
      <c r="C4812">
        <v>60</v>
      </c>
    </row>
    <row r="4813" spans="1:3" x14ac:dyDescent="0.25">
      <c r="A4813" t="s">
        <v>232</v>
      </c>
      <c r="B4813">
        <v>46580</v>
      </c>
      <c r="C4813">
        <v>80</v>
      </c>
    </row>
    <row r="4814" spans="1:3" x14ac:dyDescent="0.25">
      <c r="A4814" t="s">
        <v>232</v>
      </c>
      <c r="B4814">
        <v>46750</v>
      </c>
      <c r="C4814">
        <v>78</v>
      </c>
    </row>
    <row r="4815" spans="1:3" x14ac:dyDescent="0.25">
      <c r="A4815" t="s">
        <v>232</v>
      </c>
      <c r="B4815">
        <v>46805</v>
      </c>
      <c r="C4815">
        <v>82</v>
      </c>
    </row>
    <row r="4816" spans="1:3" x14ac:dyDescent="0.25">
      <c r="A4816" t="s">
        <v>232</v>
      </c>
      <c r="B4816">
        <v>46173</v>
      </c>
      <c r="C4816">
        <v>63</v>
      </c>
    </row>
    <row r="4817" spans="1:3" x14ac:dyDescent="0.25">
      <c r="A4817" t="s">
        <v>232</v>
      </c>
      <c r="B4817">
        <v>47546</v>
      </c>
      <c r="C4817">
        <v>65</v>
      </c>
    </row>
    <row r="4818" spans="1:3" x14ac:dyDescent="0.25">
      <c r="A4818" t="s">
        <v>232</v>
      </c>
      <c r="B4818">
        <v>47546</v>
      </c>
      <c r="C4818">
        <v>68</v>
      </c>
    </row>
    <row r="4819" spans="1:3" x14ac:dyDescent="0.25">
      <c r="A4819" t="s">
        <v>232</v>
      </c>
      <c r="B4819">
        <v>46544</v>
      </c>
      <c r="C4819">
        <v>70</v>
      </c>
    </row>
    <row r="4820" spans="1:3" x14ac:dyDescent="0.25">
      <c r="A4820" t="s">
        <v>232</v>
      </c>
      <c r="B4820">
        <v>47802</v>
      </c>
      <c r="C4820">
        <v>78</v>
      </c>
    </row>
    <row r="4821" spans="1:3" x14ac:dyDescent="0.25">
      <c r="A4821" t="s">
        <v>232</v>
      </c>
      <c r="B4821">
        <v>47904</v>
      </c>
      <c r="C4821">
        <v>141</v>
      </c>
    </row>
    <row r="4822" spans="1:3" x14ac:dyDescent="0.25">
      <c r="A4822" t="s">
        <v>232</v>
      </c>
      <c r="B4822">
        <v>47374</v>
      </c>
      <c r="C4822">
        <v>170</v>
      </c>
    </row>
    <row r="4823" spans="1:3" x14ac:dyDescent="0.25">
      <c r="A4823" t="s">
        <v>232</v>
      </c>
      <c r="B4823">
        <v>46173</v>
      </c>
      <c r="C4823">
        <v>98</v>
      </c>
    </row>
    <row r="4824" spans="1:3" x14ac:dyDescent="0.25">
      <c r="A4824" t="s">
        <v>232</v>
      </c>
      <c r="B4824">
        <v>47904</v>
      </c>
      <c r="C4824">
        <v>120</v>
      </c>
    </row>
    <row r="4825" spans="1:3" x14ac:dyDescent="0.25">
      <c r="A4825" t="s">
        <v>232</v>
      </c>
      <c r="B4825">
        <v>47710</v>
      </c>
      <c r="C4825">
        <v>71</v>
      </c>
    </row>
    <row r="4826" spans="1:3" x14ac:dyDescent="0.25">
      <c r="A4826" t="s">
        <v>232</v>
      </c>
      <c r="B4826">
        <v>47454</v>
      </c>
      <c r="C4826">
        <v>109</v>
      </c>
    </row>
    <row r="4827" spans="1:3" x14ac:dyDescent="0.25">
      <c r="A4827" t="s">
        <v>232</v>
      </c>
      <c r="B4827">
        <v>47421</v>
      </c>
      <c r="C4827">
        <v>95</v>
      </c>
    </row>
    <row r="4828" spans="1:3" x14ac:dyDescent="0.25">
      <c r="A4828" t="s">
        <v>232</v>
      </c>
      <c r="B4828">
        <v>47501</v>
      </c>
      <c r="C4828">
        <v>48</v>
      </c>
    </row>
    <row r="4829" spans="1:3" x14ac:dyDescent="0.25">
      <c r="A4829" t="s">
        <v>232</v>
      </c>
      <c r="B4829">
        <v>47960</v>
      </c>
      <c r="C4829">
        <v>116</v>
      </c>
    </row>
    <row r="4830" spans="1:3" x14ac:dyDescent="0.25">
      <c r="A4830" t="s">
        <v>232</v>
      </c>
      <c r="B4830">
        <v>46940</v>
      </c>
      <c r="C4830">
        <v>115</v>
      </c>
    </row>
    <row r="4831" spans="1:3" x14ac:dyDescent="0.25">
      <c r="A4831" t="s">
        <v>232</v>
      </c>
      <c r="B4831">
        <v>46237</v>
      </c>
      <c r="C4831">
        <v>150</v>
      </c>
    </row>
    <row r="4832" spans="1:3" x14ac:dyDescent="0.25">
      <c r="A4832" t="s">
        <v>232</v>
      </c>
      <c r="B4832">
        <v>46168</v>
      </c>
      <c r="C4832">
        <v>104</v>
      </c>
    </row>
    <row r="4833" spans="1:3" x14ac:dyDescent="0.25">
      <c r="A4833" t="s">
        <v>232</v>
      </c>
      <c r="B4833">
        <v>47803</v>
      </c>
      <c r="C4833">
        <v>86</v>
      </c>
    </row>
    <row r="4834" spans="1:3" x14ac:dyDescent="0.25">
      <c r="A4834" t="s">
        <v>232</v>
      </c>
      <c r="B4834">
        <v>46227</v>
      </c>
      <c r="C4834">
        <v>140</v>
      </c>
    </row>
    <row r="4835" spans="1:3" x14ac:dyDescent="0.25">
      <c r="A4835" t="s">
        <v>232</v>
      </c>
      <c r="B4835">
        <v>46256</v>
      </c>
      <c r="C4835">
        <v>109</v>
      </c>
    </row>
    <row r="4836" spans="1:3" x14ac:dyDescent="0.25">
      <c r="A4836" t="s">
        <v>232</v>
      </c>
      <c r="B4836">
        <v>46123</v>
      </c>
      <c r="C4836">
        <v>171</v>
      </c>
    </row>
    <row r="4837" spans="1:3" x14ac:dyDescent="0.25">
      <c r="A4837" t="s">
        <v>232</v>
      </c>
      <c r="B4837">
        <v>47220</v>
      </c>
      <c r="C4837">
        <v>97</v>
      </c>
    </row>
    <row r="4838" spans="1:3" x14ac:dyDescent="0.25">
      <c r="A4838" t="s">
        <v>232</v>
      </c>
      <c r="B4838">
        <v>46074</v>
      </c>
      <c r="C4838">
        <v>106</v>
      </c>
    </row>
    <row r="4839" spans="1:3" x14ac:dyDescent="0.25">
      <c r="A4839" t="s">
        <v>232</v>
      </c>
      <c r="B4839">
        <v>46818</v>
      </c>
      <c r="C4839">
        <v>120</v>
      </c>
    </row>
    <row r="4840" spans="1:3" x14ac:dyDescent="0.25">
      <c r="A4840" t="s">
        <v>232</v>
      </c>
      <c r="B4840">
        <v>47112</v>
      </c>
      <c r="C4840">
        <v>92</v>
      </c>
    </row>
    <row r="4841" spans="1:3" x14ac:dyDescent="0.25">
      <c r="A4841" t="s">
        <v>232</v>
      </c>
      <c r="B4841">
        <v>47374</v>
      </c>
      <c r="C4841">
        <v>101</v>
      </c>
    </row>
    <row r="4842" spans="1:3" x14ac:dyDescent="0.25">
      <c r="A4842" t="s">
        <v>232</v>
      </c>
      <c r="B4842">
        <v>47532</v>
      </c>
      <c r="C4842">
        <v>88</v>
      </c>
    </row>
    <row r="4843" spans="1:3" x14ac:dyDescent="0.25">
      <c r="A4843" t="s">
        <v>232</v>
      </c>
      <c r="B4843">
        <v>46402</v>
      </c>
      <c r="C4843">
        <v>100</v>
      </c>
    </row>
    <row r="4844" spans="1:3" x14ac:dyDescent="0.25">
      <c r="A4844" t="s">
        <v>232</v>
      </c>
      <c r="B4844">
        <v>47304</v>
      </c>
      <c r="C4844">
        <v>68</v>
      </c>
    </row>
    <row r="4845" spans="1:3" x14ac:dyDescent="0.25">
      <c r="A4845" t="s">
        <v>232</v>
      </c>
      <c r="B4845">
        <v>46637</v>
      </c>
      <c r="C4845">
        <v>70</v>
      </c>
    </row>
    <row r="4846" spans="1:3" x14ac:dyDescent="0.25">
      <c r="A4846" t="s">
        <v>232</v>
      </c>
      <c r="B4846">
        <v>47396</v>
      </c>
      <c r="C4846">
        <v>100</v>
      </c>
    </row>
    <row r="4847" spans="1:3" x14ac:dyDescent="0.25">
      <c r="A4847" t="s">
        <v>232</v>
      </c>
      <c r="B4847">
        <v>46310</v>
      </c>
      <c r="C4847">
        <v>59</v>
      </c>
    </row>
    <row r="4848" spans="1:3" x14ac:dyDescent="0.25">
      <c r="A4848" t="s">
        <v>232</v>
      </c>
      <c r="B4848">
        <v>47906</v>
      </c>
      <c r="C4848">
        <v>331</v>
      </c>
    </row>
    <row r="4849" spans="1:3" x14ac:dyDescent="0.25">
      <c r="A4849" t="s">
        <v>232</v>
      </c>
      <c r="B4849">
        <v>46260</v>
      </c>
      <c r="C4849">
        <v>110</v>
      </c>
    </row>
    <row r="4850" spans="1:3" x14ac:dyDescent="0.25">
      <c r="A4850" t="s">
        <v>232</v>
      </c>
      <c r="B4850">
        <v>46107</v>
      </c>
      <c r="C4850">
        <v>133</v>
      </c>
    </row>
    <row r="4851" spans="1:3" x14ac:dyDescent="0.25">
      <c r="A4851" t="s">
        <v>232</v>
      </c>
      <c r="B4851">
        <v>46805</v>
      </c>
      <c r="C4851">
        <v>166</v>
      </c>
    </row>
    <row r="4852" spans="1:3" x14ac:dyDescent="0.25">
      <c r="A4852" t="s">
        <v>232</v>
      </c>
      <c r="B4852">
        <v>47553</v>
      </c>
      <c r="C4852">
        <v>62</v>
      </c>
    </row>
    <row r="4853" spans="1:3" x14ac:dyDescent="0.25">
      <c r="A4853" t="s">
        <v>232</v>
      </c>
      <c r="B4853">
        <v>46902</v>
      </c>
      <c r="C4853">
        <v>70</v>
      </c>
    </row>
    <row r="4854" spans="1:3" x14ac:dyDescent="0.25">
      <c r="A4854" t="s">
        <v>232</v>
      </c>
      <c r="B4854">
        <v>47331</v>
      </c>
      <c r="C4854">
        <v>36</v>
      </c>
    </row>
    <row r="4855" spans="1:3" x14ac:dyDescent="0.25">
      <c r="A4855" t="s">
        <v>232</v>
      </c>
      <c r="B4855">
        <v>46236</v>
      </c>
      <c r="C4855">
        <v>148</v>
      </c>
    </row>
    <row r="4856" spans="1:3" x14ac:dyDescent="0.25">
      <c r="A4856" t="s">
        <v>232</v>
      </c>
      <c r="B4856">
        <v>46714</v>
      </c>
      <c r="C4856">
        <v>30</v>
      </c>
    </row>
    <row r="4857" spans="1:3" x14ac:dyDescent="0.25">
      <c r="A4857" t="s">
        <v>232</v>
      </c>
      <c r="B4857">
        <v>46563</v>
      </c>
      <c r="C4857">
        <v>131</v>
      </c>
    </row>
    <row r="4858" spans="1:3" x14ac:dyDescent="0.25">
      <c r="A4858" t="s">
        <v>232</v>
      </c>
      <c r="B4858">
        <v>47591</v>
      </c>
      <c r="C4858">
        <v>75</v>
      </c>
    </row>
    <row r="4859" spans="1:3" x14ac:dyDescent="0.25">
      <c r="A4859" t="s">
        <v>232</v>
      </c>
      <c r="B4859">
        <v>46356</v>
      </c>
      <c r="C4859">
        <v>86</v>
      </c>
    </row>
    <row r="4860" spans="1:3" x14ac:dyDescent="0.25">
      <c r="A4860" t="s">
        <v>232</v>
      </c>
      <c r="B4860">
        <v>46202</v>
      </c>
      <c r="C4860">
        <v>123</v>
      </c>
    </row>
    <row r="4861" spans="1:3" x14ac:dyDescent="0.25">
      <c r="A4861" t="s">
        <v>232</v>
      </c>
      <c r="B4861">
        <v>47720</v>
      </c>
      <c r="C4861">
        <v>113</v>
      </c>
    </row>
    <row r="4862" spans="1:3" x14ac:dyDescent="0.25">
      <c r="A4862" t="s">
        <v>232</v>
      </c>
      <c r="B4862">
        <v>46901</v>
      </c>
      <c r="C4862">
        <v>103</v>
      </c>
    </row>
    <row r="4863" spans="1:3" x14ac:dyDescent="0.25">
      <c r="A4863" t="s">
        <v>232</v>
      </c>
      <c r="B4863">
        <v>46544</v>
      </c>
      <c r="C4863">
        <v>87</v>
      </c>
    </row>
    <row r="4864" spans="1:3" x14ac:dyDescent="0.25">
      <c r="A4864" t="s">
        <v>232</v>
      </c>
      <c r="B4864">
        <v>47601</v>
      </c>
      <c r="C4864">
        <v>102</v>
      </c>
    </row>
    <row r="4865" spans="1:3" x14ac:dyDescent="0.25">
      <c r="A4865" t="s">
        <v>232</v>
      </c>
      <c r="B4865">
        <v>46158</v>
      </c>
      <c r="C4865">
        <v>137</v>
      </c>
    </row>
    <row r="4866" spans="1:3" x14ac:dyDescent="0.25">
      <c r="A4866" t="s">
        <v>232</v>
      </c>
      <c r="B4866">
        <v>46580</v>
      </c>
      <c r="C4866">
        <v>115</v>
      </c>
    </row>
    <row r="4867" spans="1:3" x14ac:dyDescent="0.25">
      <c r="A4867" t="s">
        <v>232</v>
      </c>
      <c r="B4867">
        <v>46774</v>
      </c>
      <c r="C4867">
        <v>120</v>
      </c>
    </row>
    <row r="4868" spans="1:3" x14ac:dyDescent="0.25">
      <c r="A4868" t="s">
        <v>232</v>
      </c>
      <c r="B4868">
        <v>46755</v>
      </c>
      <c r="C4868">
        <v>36</v>
      </c>
    </row>
    <row r="4869" spans="1:3" x14ac:dyDescent="0.25">
      <c r="A4869" t="s">
        <v>232</v>
      </c>
      <c r="B4869">
        <v>46527</v>
      </c>
      <c r="C4869">
        <v>233</v>
      </c>
    </row>
    <row r="4870" spans="1:3" x14ac:dyDescent="0.25">
      <c r="A4870" t="s">
        <v>232</v>
      </c>
      <c r="B4870">
        <v>46514</v>
      </c>
      <c r="C4870">
        <v>152</v>
      </c>
    </row>
    <row r="4871" spans="1:3" x14ac:dyDescent="0.25">
      <c r="A4871" t="s">
        <v>232</v>
      </c>
      <c r="B4871">
        <v>47712</v>
      </c>
      <c r="C4871">
        <v>96</v>
      </c>
    </row>
    <row r="4872" spans="1:3" x14ac:dyDescent="0.25">
      <c r="A4872" t="s">
        <v>232</v>
      </c>
      <c r="B4872">
        <v>47031</v>
      </c>
      <c r="C4872">
        <v>100</v>
      </c>
    </row>
    <row r="4873" spans="1:3" x14ac:dyDescent="0.25">
      <c r="A4873" t="s">
        <v>232</v>
      </c>
      <c r="B4873">
        <v>47460</v>
      </c>
      <c r="C4873">
        <v>113</v>
      </c>
    </row>
    <row r="4874" spans="1:3" x14ac:dyDescent="0.25">
      <c r="A4874" t="s">
        <v>232</v>
      </c>
      <c r="B4874">
        <v>46143</v>
      </c>
      <c r="C4874">
        <v>137</v>
      </c>
    </row>
    <row r="4875" spans="1:3" x14ac:dyDescent="0.25">
      <c r="A4875" t="s">
        <v>232</v>
      </c>
      <c r="B4875">
        <v>47665</v>
      </c>
      <c r="C4875">
        <v>68</v>
      </c>
    </row>
    <row r="4876" spans="1:3" x14ac:dyDescent="0.25">
      <c r="A4876" t="s">
        <v>232</v>
      </c>
      <c r="B4876">
        <v>47303</v>
      </c>
      <c r="C4876">
        <v>42</v>
      </c>
    </row>
    <row r="4877" spans="1:3" x14ac:dyDescent="0.25">
      <c r="A4877" t="s">
        <v>232</v>
      </c>
      <c r="B4877">
        <v>47274</v>
      </c>
      <c r="C4877">
        <v>116</v>
      </c>
    </row>
    <row r="4878" spans="1:3" x14ac:dyDescent="0.25">
      <c r="A4878" t="s">
        <v>232</v>
      </c>
      <c r="B4878">
        <v>46901</v>
      </c>
      <c r="C4878">
        <v>164</v>
      </c>
    </row>
    <row r="4879" spans="1:3" x14ac:dyDescent="0.25">
      <c r="A4879" t="s">
        <v>232</v>
      </c>
      <c r="B4879">
        <v>46511</v>
      </c>
      <c r="C4879">
        <v>66</v>
      </c>
    </row>
    <row r="4880" spans="1:3" x14ac:dyDescent="0.25">
      <c r="A4880" t="s">
        <v>232</v>
      </c>
      <c r="B4880">
        <v>46142</v>
      </c>
      <c r="C4880">
        <v>121</v>
      </c>
    </row>
    <row r="4881" spans="1:3" x14ac:dyDescent="0.25">
      <c r="A4881" t="s">
        <v>232</v>
      </c>
      <c r="B4881">
        <v>46711</v>
      </c>
      <c r="C4881">
        <v>80</v>
      </c>
    </row>
    <row r="4882" spans="1:3" x14ac:dyDescent="0.25">
      <c r="A4882" t="s">
        <v>232</v>
      </c>
      <c r="B4882">
        <v>47670</v>
      </c>
      <c r="C4882">
        <v>68</v>
      </c>
    </row>
    <row r="4883" spans="1:3" x14ac:dyDescent="0.25">
      <c r="A4883" t="s">
        <v>232</v>
      </c>
      <c r="B4883">
        <v>46755</v>
      </c>
      <c r="C4883">
        <v>58</v>
      </c>
    </row>
    <row r="4884" spans="1:3" x14ac:dyDescent="0.25">
      <c r="A4884" t="s">
        <v>232</v>
      </c>
      <c r="B4884">
        <v>47150</v>
      </c>
      <c r="C4884">
        <v>115</v>
      </c>
    </row>
    <row r="4885" spans="1:3" x14ac:dyDescent="0.25">
      <c r="A4885" t="s">
        <v>232</v>
      </c>
      <c r="B4885">
        <v>46321</v>
      </c>
      <c r="C4885">
        <v>112</v>
      </c>
    </row>
    <row r="4886" spans="1:3" x14ac:dyDescent="0.25">
      <c r="A4886" t="s">
        <v>232</v>
      </c>
      <c r="B4886">
        <v>46142</v>
      </c>
      <c r="C4886">
        <v>185</v>
      </c>
    </row>
    <row r="4887" spans="1:3" x14ac:dyDescent="0.25">
      <c r="A4887" t="s">
        <v>232</v>
      </c>
      <c r="B4887">
        <v>47356</v>
      </c>
      <c r="C4887">
        <v>45</v>
      </c>
    </row>
    <row r="4888" spans="1:3" x14ac:dyDescent="0.25">
      <c r="A4888" t="s">
        <v>232</v>
      </c>
      <c r="B4888">
        <v>47250</v>
      </c>
      <c r="C4888">
        <v>36</v>
      </c>
    </row>
    <row r="4889" spans="1:3" x14ac:dyDescent="0.25">
      <c r="A4889" t="s">
        <v>232</v>
      </c>
      <c r="B4889">
        <v>46214</v>
      </c>
      <c r="C4889">
        <v>114</v>
      </c>
    </row>
    <row r="4890" spans="1:3" x14ac:dyDescent="0.25">
      <c r="A4890" t="s">
        <v>232</v>
      </c>
      <c r="B4890">
        <v>46953</v>
      </c>
      <c r="C4890">
        <v>70</v>
      </c>
    </row>
    <row r="4891" spans="1:3" x14ac:dyDescent="0.25">
      <c r="A4891" t="s">
        <v>232</v>
      </c>
      <c r="B4891">
        <v>46350</v>
      </c>
      <c r="C4891">
        <v>87</v>
      </c>
    </row>
    <row r="4892" spans="1:3" x14ac:dyDescent="0.25">
      <c r="A4892" t="s">
        <v>232</v>
      </c>
      <c r="B4892">
        <v>46614</v>
      </c>
      <c r="C4892">
        <v>183</v>
      </c>
    </row>
    <row r="4893" spans="1:3" x14ac:dyDescent="0.25">
      <c r="A4893" t="s">
        <v>232</v>
      </c>
      <c r="B4893">
        <v>46237</v>
      </c>
      <c r="C4893">
        <v>100</v>
      </c>
    </row>
    <row r="4894" spans="1:3" x14ac:dyDescent="0.25">
      <c r="A4894" t="s">
        <v>232</v>
      </c>
      <c r="B4894">
        <v>47150</v>
      </c>
      <c r="C4894">
        <v>158</v>
      </c>
    </row>
    <row r="4895" spans="1:3" x14ac:dyDescent="0.25">
      <c r="A4895" t="s">
        <v>232</v>
      </c>
      <c r="B4895">
        <v>47362</v>
      </c>
      <c r="C4895">
        <v>95</v>
      </c>
    </row>
    <row r="4896" spans="1:3" x14ac:dyDescent="0.25">
      <c r="A4896" t="s">
        <v>232</v>
      </c>
      <c r="B4896">
        <v>47933</v>
      </c>
      <c r="C4896">
        <v>70</v>
      </c>
    </row>
    <row r="4897" spans="1:3" x14ac:dyDescent="0.25">
      <c r="A4897" t="s">
        <v>232</v>
      </c>
      <c r="B4897">
        <v>47501</v>
      </c>
      <c r="C4897">
        <v>65</v>
      </c>
    </row>
    <row r="4898" spans="1:3" x14ac:dyDescent="0.25">
      <c r="A4898" t="s">
        <v>232</v>
      </c>
      <c r="B4898">
        <v>46176</v>
      </c>
      <c r="C4898">
        <v>141</v>
      </c>
    </row>
    <row r="4899" spans="1:3" x14ac:dyDescent="0.25">
      <c r="A4899" t="s">
        <v>232</v>
      </c>
      <c r="B4899">
        <v>47240</v>
      </c>
      <c r="C4899">
        <v>100</v>
      </c>
    </row>
    <row r="4900" spans="1:3" x14ac:dyDescent="0.25">
      <c r="A4900" t="s">
        <v>232</v>
      </c>
      <c r="B4900">
        <v>46614</v>
      </c>
      <c r="C4900">
        <v>60</v>
      </c>
    </row>
    <row r="4901" spans="1:3" x14ac:dyDescent="0.25">
      <c r="A4901" t="s">
        <v>232</v>
      </c>
      <c r="B4901">
        <v>46350</v>
      </c>
      <c r="C4901">
        <v>176</v>
      </c>
    </row>
    <row r="4902" spans="1:3" x14ac:dyDescent="0.25">
      <c r="A4902" t="s">
        <v>232</v>
      </c>
      <c r="B4902">
        <v>46032</v>
      </c>
      <c r="C4902">
        <v>188</v>
      </c>
    </row>
    <row r="4903" spans="1:3" x14ac:dyDescent="0.25">
      <c r="A4903" t="s">
        <v>232</v>
      </c>
      <c r="B4903">
        <v>46342</v>
      </c>
      <c r="C4903">
        <v>110</v>
      </c>
    </row>
    <row r="4904" spans="1:3" x14ac:dyDescent="0.25">
      <c r="A4904" t="s">
        <v>232</v>
      </c>
      <c r="B4904">
        <v>47882</v>
      </c>
      <c r="C4904">
        <v>77</v>
      </c>
    </row>
    <row r="4905" spans="1:3" x14ac:dyDescent="0.25">
      <c r="A4905" t="s">
        <v>232</v>
      </c>
      <c r="B4905">
        <v>46556</v>
      </c>
      <c r="C4905">
        <v>50</v>
      </c>
    </row>
    <row r="4906" spans="1:3" x14ac:dyDescent="0.25">
      <c r="A4906" t="s">
        <v>232</v>
      </c>
      <c r="B4906">
        <v>46160</v>
      </c>
      <c r="C4906">
        <v>39</v>
      </c>
    </row>
    <row r="4907" spans="1:3" x14ac:dyDescent="0.25">
      <c r="A4907" t="s">
        <v>232</v>
      </c>
      <c r="B4907">
        <v>46992</v>
      </c>
      <c r="C4907">
        <v>75</v>
      </c>
    </row>
    <row r="4908" spans="1:3" x14ac:dyDescent="0.25">
      <c r="A4908" t="s">
        <v>232</v>
      </c>
      <c r="B4908">
        <v>47353</v>
      </c>
      <c r="C4908">
        <v>60</v>
      </c>
    </row>
    <row r="4909" spans="1:3" x14ac:dyDescent="0.25">
      <c r="A4909" t="s">
        <v>232</v>
      </c>
      <c r="B4909">
        <v>46410</v>
      </c>
      <c r="C4909">
        <v>53</v>
      </c>
    </row>
    <row r="4910" spans="1:3" x14ac:dyDescent="0.25">
      <c r="A4910" t="s">
        <v>232</v>
      </c>
      <c r="B4910">
        <v>46545</v>
      </c>
      <c r="C4910">
        <v>100</v>
      </c>
    </row>
    <row r="4911" spans="1:3" x14ac:dyDescent="0.25">
      <c r="A4911" t="s">
        <v>232</v>
      </c>
      <c r="B4911">
        <v>46517</v>
      </c>
      <c r="C4911">
        <v>175</v>
      </c>
    </row>
    <row r="4912" spans="1:3" x14ac:dyDescent="0.25">
      <c r="A4912" t="s">
        <v>232</v>
      </c>
      <c r="B4912">
        <v>47203</v>
      </c>
      <c r="C4912">
        <v>36</v>
      </c>
    </row>
    <row r="4913" spans="1:3" x14ac:dyDescent="0.25">
      <c r="A4913" t="s">
        <v>232</v>
      </c>
      <c r="B4913">
        <v>46970</v>
      </c>
      <c r="C4913">
        <v>92</v>
      </c>
    </row>
    <row r="4914" spans="1:3" x14ac:dyDescent="0.25">
      <c r="A4914" t="s">
        <v>232</v>
      </c>
      <c r="B4914">
        <v>46033</v>
      </c>
      <c r="C4914">
        <v>37</v>
      </c>
    </row>
    <row r="4915" spans="1:3" x14ac:dyDescent="0.25">
      <c r="A4915" t="s">
        <v>232</v>
      </c>
      <c r="B4915">
        <v>46383</v>
      </c>
      <c r="C4915">
        <v>61</v>
      </c>
    </row>
    <row r="4916" spans="1:3" x14ac:dyDescent="0.25">
      <c r="A4916" t="s">
        <v>232</v>
      </c>
      <c r="B4916">
        <v>46360</v>
      </c>
      <c r="C4916">
        <v>180</v>
      </c>
    </row>
    <row r="4917" spans="1:3" x14ac:dyDescent="0.25">
      <c r="A4917" t="s">
        <v>232</v>
      </c>
      <c r="B4917">
        <v>46016</v>
      </c>
      <c r="C4917">
        <v>109</v>
      </c>
    </row>
    <row r="4918" spans="1:3" x14ac:dyDescent="0.25">
      <c r="A4918" t="s">
        <v>232</v>
      </c>
      <c r="B4918">
        <v>46060</v>
      </c>
      <c r="C4918">
        <v>61</v>
      </c>
    </row>
    <row r="4919" spans="1:3" x14ac:dyDescent="0.25">
      <c r="A4919" t="s">
        <v>232</v>
      </c>
      <c r="B4919">
        <v>46947</v>
      </c>
      <c r="C4919">
        <v>91</v>
      </c>
    </row>
    <row r="4920" spans="1:3" x14ac:dyDescent="0.25">
      <c r="A4920" t="s">
        <v>232</v>
      </c>
      <c r="B4920">
        <v>46218</v>
      </c>
      <c r="C4920">
        <v>84</v>
      </c>
    </row>
    <row r="4921" spans="1:3" x14ac:dyDescent="0.25">
      <c r="A4921" t="s">
        <v>232</v>
      </c>
      <c r="B4921">
        <v>46250</v>
      </c>
      <c r="C4921">
        <v>159</v>
      </c>
    </row>
    <row r="4922" spans="1:3" x14ac:dyDescent="0.25">
      <c r="A4922" t="s">
        <v>232</v>
      </c>
      <c r="B4922">
        <v>47374</v>
      </c>
      <c r="C4922">
        <v>110</v>
      </c>
    </row>
    <row r="4923" spans="1:3" x14ac:dyDescent="0.25">
      <c r="A4923" t="s">
        <v>232</v>
      </c>
      <c r="B4923">
        <v>46804</v>
      </c>
      <c r="C4923">
        <v>84</v>
      </c>
    </row>
    <row r="4924" spans="1:3" x14ac:dyDescent="0.25">
      <c r="A4924" t="s">
        <v>232</v>
      </c>
      <c r="B4924">
        <v>47129</v>
      </c>
      <c r="C4924">
        <v>83</v>
      </c>
    </row>
    <row r="4925" spans="1:3" x14ac:dyDescent="0.25">
      <c r="A4925" t="s">
        <v>232</v>
      </c>
      <c r="B4925">
        <v>46304</v>
      </c>
      <c r="C4925">
        <v>70</v>
      </c>
    </row>
    <row r="4926" spans="1:3" x14ac:dyDescent="0.25">
      <c r="A4926" t="s">
        <v>232</v>
      </c>
      <c r="B4926">
        <v>47842</v>
      </c>
      <c r="C4926">
        <v>100</v>
      </c>
    </row>
    <row r="4927" spans="1:3" x14ac:dyDescent="0.25">
      <c r="A4927" t="s">
        <v>232</v>
      </c>
      <c r="B4927">
        <v>47336</v>
      </c>
      <c r="C4927">
        <v>46</v>
      </c>
    </row>
    <row r="4928" spans="1:3" x14ac:dyDescent="0.25">
      <c r="A4928" t="s">
        <v>232</v>
      </c>
      <c r="B4928">
        <v>46307</v>
      </c>
      <c r="C4928">
        <v>145</v>
      </c>
    </row>
    <row r="4929" spans="1:3" x14ac:dyDescent="0.25">
      <c r="A4929" t="s">
        <v>232</v>
      </c>
      <c r="B4929">
        <v>46534</v>
      </c>
      <c r="C4929">
        <v>48</v>
      </c>
    </row>
    <row r="4930" spans="1:3" x14ac:dyDescent="0.25">
      <c r="A4930" t="s">
        <v>232</v>
      </c>
      <c r="B4930">
        <v>46552</v>
      </c>
      <c r="C4930">
        <v>70</v>
      </c>
    </row>
    <row r="4931" spans="1:3" x14ac:dyDescent="0.25">
      <c r="A4931" t="s">
        <v>232</v>
      </c>
      <c r="B4931">
        <v>46947</v>
      </c>
      <c r="C4931">
        <v>127</v>
      </c>
    </row>
    <row r="4932" spans="1:3" x14ac:dyDescent="0.25">
      <c r="A4932" t="s">
        <v>232</v>
      </c>
      <c r="B4932">
        <v>46970</v>
      </c>
      <c r="C4932">
        <v>130</v>
      </c>
    </row>
    <row r="4933" spans="1:3" x14ac:dyDescent="0.25">
      <c r="A4933" t="s">
        <v>232</v>
      </c>
      <c r="B4933">
        <v>46526</v>
      </c>
      <c r="C4933">
        <v>87</v>
      </c>
    </row>
    <row r="4934" spans="1:3" x14ac:dyDescent="0.25">
      <c r="A4934" t="s">
        <v>232</v>
      </c>
      <c r="B4934">
        <v>46203</v>
      </c>
      <c r="C4934">
        <v>53</v>
      </c>
    </row>
    <row r="4935" spans="1:3" x14ac:dyDescent="0.25">
      <c r="A4935" t="s">
        <v>232</v>
      </c>
      <c r="B4935">
        <v>46123</v>
      </c>
      <c r="C4935">
        <v>140</v>
      </c>
    </row>
    <row r="4936" spans="1:3" x14ac:dyDescent="0.25">
      <c r="A4936" t="s">
        <v>232</v>
      </c>
      <c r="B4936">
        <v>46901</v>
      </c>
      <c r="C4936">
        <v>110</v>
      </c>
    </row>
    <row r="4937" spans="1:3" x14ac:dyDescent="0.25">
      <c r="A4937" t="s">
        <v>232</v>
      </c>
      <c r="B4937">
        <v>47857</v>
      </c>
      <c r="C4937">
        <v>102</v>
      </c>
    </row>
    <row r="4938" spans="1:3" x14ac:dyDescent="0.25">
      <c r="A4938" t="s">
        <v>232</v>
      </c>
      <c r="B4938">
        <v>46725</v>
      </c>
      <c r="C4938">
        <v>82</v>
      </c>
    </row>
    <row r="4939" spans="1:3" x14ac:dyDescent="0.25">
      <c r="A4939" t="s">
        <v>232</v>
      </c>
      <c r="B4939">
        <v>47523</v>
      </c>
      <c r="C4939">
        <v>50</v>
      </c>
    </row>
    <row r="4940" spans="1:3" x14ac:dyDescent="0.25">
      <c r="A4940" t="s">
        <v>232</v>
      </c>
      <c r="B4940">
        <v>47018</v>
      </c>
      <c r="C4940">
        <v>123</v>
      </c>
    </row>
    <row r="4941" spans="1:3" x14ac:dyDescent="0.25">
      <c r="A4941" t="s">
        <v>232</v>
      </c>
      <c r="B4941">
        <v>46311</v>
      </c>
      <c r="C4941">
        <v>134</v>
      </c>
    </row>
    <row r="4942" spans="1:3" x14ac:dyDescent="0.25">
      <c r="A4942" t="s">
        <v>232</v>
      </c>
      <c r="B4942">
        <v>46151</v>
      </c>
      <c r="C4942">
        <v>100</v>
      </c>
    </row>
    <row r="4943" spans="1:3" x14ac:dyDescent="0.25">
      <c r="A4943" t="s">
        <v>232</v>
      </c>
      <c r="B4943">
        <v>46809</v>
      </c>
      <c r="C4943">
        <v>67</v>
      </c>
    </row>
    <row r="4944" spans="1:3" x14ac:dyDescent="0.25">
      <c r="A4944" t="s">
        <v>232</v>
      </c>
      <c r="B4944">
        <v>47712</v>
      </c>
      <c r="C4944">
        <v>91</v>
      </c>
    </row>
    <row r="4945" spans="1:3" x14ac:dyDescent="0.25">
      <c r="A4945" t="s">
        <v>232</v>
      </c>
      <c r="B4945">
        <v>46310</v>
      </c>
      <c r="C4945">
        <v>93</v>
      </c>
    </row>
    <row r="4946" spans="1:3" x14ac:dyDescent="0.25">
      <c r="A4946" t="s">
        <v>232</v>
      </c>
      <c r="B4946">
        <v>47201</v>
      </c>
      <c r="C4946">
        <v>212</v>
      </c>
    </row>
    <row r="4947" spans="1:3" x14ac:dyDescent="0.25">
      <c r="A4947" t="s">
        <v>232</v>
      </c>
      <c r="B4947">
        <v>47906</v>
      </c>
      <c r="C4947">
        <v>72</v>
      </c>
    </row>
    <row r="4948" spans="1:3" x14ac:dyDescent="0.25">
      <c r="A4948" t="s">
        <v>232</v>
      </c>
      <c r="B4948">
        <v>47320</v>
      </c>
      <c r="C4948">
        <v>102</v>
      </c>
    </row>
    <row r="4949" spans="1:3" x14ac:dyDescent="0.25">
      <c r="A4949" t="s">
        <v>232</v>
      </c>
      <c r="B4949">
        <v>47203</v>
      </c>
      <c r="C4949">
        <v>80</v>
      </c>
    </row>
    <row r="4950" spans="1:3" x14ac:dyDescent="0.25">
      <c r="A4950" t="s">
        <v>232</v>
      </c>
      <c r="B4950">
        <v>46227</v>
      </c>
      <c r="C4950">
        <v>128</v>
      </c>
    </row>
    <row r="4951" spans="1:3" x14ac:dyDescent="0.25">
      <c r="A4951" t="s">
        <v>232</v>
      </c>
      <c r="B4951">
        <v>46970</v>
      </c>
      <c r="C4951">
        <v>55</v>
      </c>
    </row>
    <row r="4952" spans="1:3" x14ac:dyDescent="0.25">
      <c r="A4952" t="s">
        <v>232</v>
      </c>
      <c r="B4952">
        <v>47842</v>
      </c>
      <c r="C4952">
        <v>119</v>
      </c>
    </row>
    <row r="4953" spans="1:3" x14ac:dyDescent="0.25">
      <c r="A4953" t="s">
        <v>232</v>
      </c>
      <c r="B4953">
        <v>46805</v>
      </c>
      <c r="C4953">
        <v>93</v>
      </c>
    </row>
    <row r="4954" spans="1:3" x14ac:dyDescent="0.25">
      <c r="A4954" t="s">
        <v>232</v>
      </c>
      <c r="B4954">
        <v>47546</v>
      </c>
      <c r="C4954">
        <v>94</v>
      </c>
    </row>
    <row r="4955" spans="1:3" x14ac:dyDescent="0.25">
      <c r="A4955" t="s">
        <v>232</v>
      </c>
      <c r="B4955">
        <v>46733</v>
      </c>
      <c r="C4955">
        <v>143</v>
      </c>
    </row>
    <row r="4956" spans="1:3" x14ac:dyDescent="0.25">
      <c r="A4956" t="s">
        <v>232</v>
      </c>
      <c r="B4956">
        <v>47421</v>
      </c>
      <c r="C4956">
        <v>74</v>
      </c>
    </row>
    <row r="4957" spans="1:3" x14ac:dyDescent="0.25">
      <c r="A4957" t="s">
        <v>232</v>
      </c>
      <c r="B4957">
        <v>46060</v>
      </c>
      <c r="C4957">
        <v>129</v>
      </c>
    </row>
    <row r="4958" spans="1:3" x14ac:dyDescent="0.25">
      <c r="A4958" t="s">
        <v>232</v>
      </c>
      <c r="B4958">
        <v>46219</v>
      </c>
      <c r="C4958">
        <v>160</v>
      </c>
    </row>
    <row r="4959" spans="1:3" x14ac:dyDescent="0.25">
      <c r="A4959" t="s">
        <v>232</v>
      </c>
      <c r="B4959">
        <v>46902</v>
      </c>
      <c r="C4959">
        <v>80</v>
      </c>
    </row>
    <row r="4960" spans="1:3" x14ac:dyDescent="0.25">
      <c r="A4960" t="s">
        <v>232</v>
      </c>
      <c r="B4960">
        <v>46140</v>
      </c>
      <c r="C4960">
        <v>163</v>
      </c>
    </row>
    <row r="4961" spans="1:3" x14ac:dyDescent="0.25">
      <c r="A4961" t="s">
        <v>232</v>
      </c>
      <c r="B4961">
        <v>46725</v>
      </c>
      <c r="C4961">
        <v>84</v>
      </c>
    </row>
    <row r="4962" spans="1:3" x14ac:dyDescent="0.25">
      <c r="A4962" t="s">
        <v>232</v>
      </c>
      <c r="B4962">
        <v>46804</v>
      </c>
      <c r="C4962">
        <v>150</v>
      </c>
    </row>
    <row r="4963" spans="1:3" x14ac:dyDescent="0.25">
      <c r="A4963" t="s">
        <v>232</v>
      </c>
      <c r="B4963">
        <v>47834</v>
      </c>
      <c r="C4963">
        <v>105</v>
      </c>
    </row>
    <row r="4964" spans="1:3" x14ac:dyDescent="0.25">
      <c r="A4964" t="s">
        <v>232</v>
      </c>
      <c r="B4964">
        <v>47404</v>
      </c>
      <c r="C4964">
        <v>64</v>
      </c>
    </row>
    <row r="4965" spans="1:3" x14ac:dyDescent="0.25">
      <c r="A4965" t="s">
        <v>232</v>
      </c>
      <c r="B4965">
        <v>47711</v>
      </c>
      <c r="C4965">
        <v>212</v>
      </c>
    </row>
    <row r="4966" spans="1:3" x14ac:dyDescent="0.25">
      <c r="A4966" t="s">
        <v>232</v>
      </c>
      <c r="B4966">
        <v>47421</v>
      </c>
      <c r="C4966">
        <v>190</v>
      </c>
    </row>
    <row r="4967" spans="1:3" x14ac:dyDescent="0.25">
      <c r="A4967" t="s">
        <v>232</v>
      </c>
      <c r="B4967">
        <v>46176</v>
      </c>
      <c r="C4967">
        <v>68</v>
      </c>
    </row>
    <row r="4968" spans="1:3" x14ac:dyDescent="0.25">
      <c r="A4968" t="s">
        <v>232</v>
      </c>
      <c r="B4968">
        <v>47922</v>
      </c>
      <c r="C4968">
        <v>70</v>
      </c>
    </row>
    <row r="4969" spans="1:3" x14ac:dyDescent="0.25">
      <c r="A4969" t="s">
        <v>232</v>
      </c>
      <c r="B4969">
        <v>46227</v>
      </c>
      <c r="C4969">
        <v>130</v>
      </c>
    </row>
    <row r="4970" spans="1:3" x14ac:dyDescent="0.25">
      <c r="A4970" t="s">
        <v>232</v>
      </c>
      <c r="B4970">
        <v>47630</v>
      </c>
      <c r="C4970">
        <v>115</v>
      </c>
    </row>
    <row r="4971" spans="1:3" x14ac:dyDescent="0.25">
      <c r="A4971" t="s">
        <v>232</v>
      </c>
      <c r="B4971">
        <v>46530</v>
      </c>
      <c r="C4971">
        <v>100</v>
      </c>
    </row>
    <row r="4972" spans="1:3" x14ac:dyDescent="0.25">
      <c r="A4972" t="s">
        <v>232</v>
      </c>
      <c r="B4972">
        <v>46112</v>
      </c>
      <c r="C4972">
        <v>160</v>
      </c>
    </row>
    <row r="4973" spans="1:3" x14ac:dyDescent="0.25">
      <c r="A4973" t="s">
        <v>232</v>
      </c>
      <c r="B4973">
        <v>46011</v>
      </c>
      <c r="C4973">
        <v>204</v>
      </c>
    </row>
    <row r="4974" spans="1:3" x14ac:dyDescent="0.25">
      <c r="A4974" t="s">
        <v>232</v>
      </c>
      <c r="B4974">
        <v>47240</v>
      </c>
      <c r="C4974">
        <v>64</v>
      </c>
    </row>
    <row r="4975" spans="1:3" x14ac:dyDescent="0.25">
      <c r="A4975" t="s">
        <v>232</v>
      </c>
      <c r="B4975">
        <v>47523</v>
      </c>
      <c r="C4975">
        <v>60</v>
      </c>
    </row>
    <row r="4976" spans="1:3" x14ac:dyDescent="0.25">
      <c r="A4976" t="s">
        <v>232</v>
      </c>
      <c r="B4976">
        <v>46563</v>
      </c>
      <c r="C4976">
        <v>78</v>
      </c>
    </row>
    <row r="4977" spans="1:3" x14ac:dyDescent="0.25">
      <c r="A4977" t="s">
        <v>232</v>
      </c>
      <c r="B4977">
        <v>46107</v>
      </c>
      <c r="C4977">
        <v>52</v>
      </c>
    </row>
    <row r="4978" spans="1:3" x14ac:dyDescent="0.25">
      <c r="A4978" t="s">
        <v>232</v>
      </c>
      <c r="B4978">
        <v>46825</v>
      </c>
      <c r="C4978">
        <v>104</v>
      </c>
    </row>
    <row r="4979" spans="1:3" x14ac:dyDescent="0.25">
      <c r="A4979" t="s">
        <v>232</v>
      </c>
      <c r="B4979">
        <v>46304</v>
      </c>
      <c r="C4979">
        <v>100</v>
      </c>
    </row>
    <row r="4980" spans="1:3" x14ac:dyDescent="0.25">
      <c r="A4980" t="s">
        <v>232</v>
      </c>
      <c r="B4980">
        <v>47304</v>
      </c>
      <c r="C4980">
        <v>76</v>
      </c>
    </row>
    <row r="4981" spans="1:3" x14ac:dyDescent="0.25">
      <c r="A4981" t="s">
        <v>232</v>
      </c>
      <c r="B4981">
        <v>47331</v>
      </c>
      <c r="C4981">
        <v>166</v>
      </c>
    </row>
    <row r="4982" spans="1:3" x14ac:dyDescent="0.25">
      <c r="A4982" t="s">
        <v>232</v>
      </c>
      <c r="B4982">
        <v>46989</v>
      </c>
      <c r="C4982">
        <v>75</v>
      </c>
    </row>
    <row r="4983" spans="1:3" x14ac:dyDescent="0.25">
      <c r="A4983" t="s">
        <v>232</v>
      </c>
      <c r="B4983">
        <v>46617</v>
      </c>
      <c r="C4983">
        <v>144</v>
      </c>
    </row>
    <row r="4984" spans="1:3" x14ac:dyDescent="0.25">
      <c r="A4984" t="s">
        <v>232</v>
      </c>
      <c r="B4984">
        <v>47714</v>
      </c>
      <c r="C4984">
        <v>49</v>
      </c>
    </row>
    <row r="4985" spans="1:3" x14ac:dyDescent="0.25">
      <c r="A4985" t="s">
        <v>232</v>
      </c>
      <c r="B4985">
        <v>46407</v>
      </c>
      <c r="C4985">
        <v>46</v>
      </c>
    </row>
    <row r="4986" spans="1:3" x14ac:dyDescent="0.25">
      <c r="A4986" t="s">
        <v>232</v>
      </c>
      <c r="B4986">
        <v>46580</v>
      </c>
      <c r="C4986">
        <v>137</v>
      </c>
    </row>
    <row r="4987" spans="1:3" x14ac:dyDescent="0.25">
      <c r="A4987" t="s">
        <v>232</v>
      </c>
      <c r="B4987">
        <v>46526</v>
      </c>
      <c r="C4987">
        <v>186</v>
      </c>
    </row>
    <row r="4988" spans="1:3" x14ac:dyDescent="0.25">
      <c r="A4988" t="s">
        <v>232</v>
      </c>
      <c r="B4988">
        <v>46038</v>
      </c>
      <c r="C4988">
        <v>161</v>
      </c>
    </row>
    <row r="4989" spans="1:3" x14ac:dyDescent="0.25">
      <c r="A4989" t="s">
        <v>232</v>
      </c>
      <c r="B4989">
        <v>46074</v>
      </c>
      <c r="C4989">
        <v>70</v>
      </c>
    </row>
    <row r="4990" spans="1:3" x14ac:dyDescent="0.25">
      <c r="A4990" t="s">
        <v>232</v>
      </c>
      <c r="B4990">
        <v>46773</v>
      </c>
      <c r="C4990">
        <v>61</v>
      </c>
    </row>
    <row r="4991" spans="1:3" x14ac:dyDescent="0.25">
      <c r="A4991" t="s">
        <v>232</v>
      </c>
      <c r="B4991">
        <v>46307</v>
      </c>
      <c r="C4991">
        <v>68</v>
      </c>
    </row>
    <row r="4992" spans="1:3" x14ac:dyDescent="0.25">
      <c r="A4992" t="s">
        <v>232</v>
      </c>
      <c r="B4992">
        <v>47804</v>
      </c>
      <c r="C4992">
        <v>104</v>
      </c>
    </row>
    <row r="4993" spans="1:3" x14ac:dyDescent="0.25">
      <c r="A4993" t="s">
        <v>232</v>
      </c>
      <c r="B4993">
        <v>47906</v>
      </c>
      <c r="C4993">
        <v>30</v>
      </c>
    </row>
    <row r="4994" spans="1:3" x14ac:dyDescent="0.25">
      <c r="A4994" t="s">
        <v>232</v>
      </c>
      <c r="B4994">
        <v>46738</v>
      </c>
      <c r="C4994">
        <v>76</v>
      </c>
    </row>
    <row r="4995" spans="1:3" x14ac:dyDescent="0.25">
      <c r="A4995" t="s">
        <v>232</v>
      </c>
      <c r="B4995">
        <v>46835</v>
      </c>
      <c r="C4995">
        <v>90</v>
      </c>
    </row>
    <row r="4996" spans="1:3" x14ac:dyDescent="0.25">
      <c r="A4996" t="s">
        <v>232</v>
      </c>
      <c r="B4996">
        <v>47240</v>
      </c>
      <c r="C4996">
        <v>83</v>
      </c>
    </row>
    <row r="4997" spans="1:3" x14ac:dyDescent="0.25">
      <c r="A4997" t="s">
        <v>232</v>
      </c>
      <c r="B4997">
        <v>47374</v>
      </c>
      <c r="C4997">
        <v>87</v>
      </c>
    </row>
    <row r="4998" spans="1:3" x14ac:dyDescent="0.25">
      <c r="A4998" t="s">
        <v>232</v>
      </c>
      <c r="B4998">
        <v>46703</v>
      </c>
      <c r="C4998">
        <v>99</v>
      </c>
    </row>
    <row r="4999" spans="1:3" x14ac:dyDescent="0.25">
      <c r="A4999" t="s">
        <v>232</v>
      </c>
      <c r="B4999">
        <v>46311</v>
      </c>
      <c r="C4999">
        <v>100</v>
      </c>
    </row>
    <row r="5000" spans="1:3" x14ac:dyDescent="0.25">
      <c r="A5000" t="s">
        <v>232</v>
      </c>
      <c r="B5000">
        <v>47150</v>
      </c>
      <c r="C5000">
        <v>54</v>
      </c>
    </row>
    <row r="5001" spans="1:3" x14ac:dyDescent="0.25">
      <c r="A5001" t="s">
        <v>232</v>
      </c>
      <c r="B5001">
        <v>47025</v>
      </c>
      <c r="C5001">
        <v>94</v>
      </c>
    </row>
    <row r="5002" spans="1:3" x14ac:dyDescent="0.25">
      <c r="A5002" t="s">
        <v>232</v>
      </c>
      <c r="B5002">
        <v>47591</v>
      </c>
      <c r="C5002">
        <v>60</v>
      </c>
    </row>
    <row r="5003" spans="1:3" x14ac:dyDescent="0.25">
      <c r="A5003" t="s">
        <v>232</v>
      </c>
      <c r="B5003">
        <v>46227</v>
      </c>
      <c r="C5003">
        <v>176</v>
      </c>
    </row>
    <row r="5004" spans="1:3" x14ac:dyDescent="0.25">
      <c r="A5004" t="s">
        <v>232</v>
      </c>
      <c r="B5004">
        <v>46714</v>
      </c>
      <c r="C5004">
        <v>13</v>
      </c>
    </row>
    <row r="5005" spans="1:3" x14ac:dyDescent="0.25">
      <c r="A5005" t="s">
        <v>232</v>
      </c>
      <c r="B5005">
        <v>47362</v>
      </c>
      <c r="C5005">
        <v>117</v>
      </c>
    </row>
    <row r="5006" spans="1:3" x14ac:dyDescent="0.25">
      <c r="A5006" t="s">
        <v>232</v>
      </c>
      <c r="B5006">
        <v>47401</v>
      </c>
      <c r="C5006">
        <v>153</v>
      </c>
    </row>
    <row r="5007" spans="1:3" x14ac:dyDescent="0.25">
      <c r="A5007" t="s">
        <v>232</v>
      </c>
      <c r="B5007">
        <v>47170</v>
      </c>
      <c r="C5007">
        <v>36</v>
      </c>
    </row>
    <row r="5008" spans="1:3" x14ac:dyDescent="0.25">
      <c r="A5008" t="s">
        <v>232</v>
      </c>
      <c r="B5008">
        <v>47802</v>
      </c>
      <c r="C5008">
        <v>66</v>
      </c>
    </row>
    <row r="5009" spans="1:3" x14ac:dyDescent="0.25">
      <c r="A5009" t="s">
        <v>232</v>
      </c>
      <c r="B5009">
        <v>46714</v>
      </c>
      <c r="C5009">
        <v>86</v>
      </c>
    </row>
    <row r="5010" spans="1:3" x14ac:dyDescent="0.25">
      <c r="A5010" t="s">
        <v>232</v>
      </c>
      <c r="B5010">
        <v>47448</v>
      </c>
      <c r="C5010">
        <v>117</v>
      </c>
    </row>
    <row r="5011" spans="1:3" x14ac:dyDescent="0.25">
      <c r="A5011" t="s">
        <v>232</v>
      </c>
      <c r="B5011">
        <v>46513</v>
      </c>
      <c r="C5011">
        <v>82</v>
      </c>
    </row>
    <row r="5012" spans="1:3" x14ac:dyDescent="0.25">
      <c r="A5012" t="s">
        <v>232</v>
      </c>
      <c r="B5012">
        <v>47303</v>
      </c>
      <c r="C5012">
        <v>74</v>
      </c>
    </row>
    <row r="5013" spans="1:3" x14ac:dyDescent="0.25">
      <c r="A5013" t="s">
        <v>232</v>
      </c>
      <c r="B5013">
        <v>46835</v>
      </c>
      <c r="C5013">
        <v>84</v>
      </c>
    </row>
    <row r="5014" spans="1:3" x14ac:dyDescent="0.25">
      <c r="A5014" t="s">
        <v>232</v>
      </c>
      <c r="B5014">
        <v>47601</v>
      </c>
      <c r="C5014">
        <v>60</v>
      </c>
    </row>
    <row r="5015" spans="1:3" x14ac:dyDescent="0.25">
      <c r="A5015" t="s">
        <v>232</v>
      </c>
      <c r="B5015">
        <v>47710</v>
      </c>
      <c r="C5015">
        <v>67</v>
      </c>
    </row>
    <row r="5016" spans="1:3" x14ac:dyDescent="0.25">
      <c r="A5016" t="s">
        <v>232</v>
      </c>
      <c r="B5016">
        <v>47720</v>
      </c>
      <c r="C5016">
        <v>108</v>
      </c>
    </row>
    <row r="5017" spans="1:3" x14ac:dyDescent="0.25">
      <c r="A5017" t="s">
        <v>232</v>
      </c>
      <c r="B5017">
        <v>46074</v>
      </c>
      <c r="C5017">
        <v>104</v>
      </c>
    </row>
    <row r="5018" spans="1:3" x14ac:dyDescent="0.25">
      <c r="A5018" t="s">
        <v>232</v>
      </c>
      <c r="B5018">
        <v>46033</v>
      </c>
      <c r="C5018">
        <v>120</v>
      </c>
    </row>
    <row r="5019" spans="1:3" x14ac:dyDescent="0.25">
      <c r="A5019" t="s">
        <v>232</v>
      </c>
      <c r="B5019">
        <v>46619</v>
      </c>
      <c r="C5019">
        <v>157</v>
      </c>
    </row>
    <row r="5020" spans="1:3" x14ac:dyDescent="0.25">
      <c r="A5020" t="s">
        <v>232</v>
      </c>
      <c r="B5020">
        <v>46070</v>
      </c>
      <c r="C5020">
        <v>34</v>
      </c>
    </row>
    <row r="5021" spans="1:3" x14ac:dyDescent="0.25">
      <c r="A5021" t="s">
        <v>232</v>
      </c>
      <c r="B5021">
        <v>47150</v>
      </c>
      <c r="C5021">
        <v>22</v>
      </c>
    </row>
    <row r="5022" spans="1:3" x14ac:dyDescent="0.25">
      <c r="A5022" t="s">
        <v>232</v>
      </c>
      <c r="B5022">
        <v>46131</v>
      </c>
      <c r="C5022">
        <v>167</v>
      </c>
    </row>
    <row r="5023" spans="1:3" x14ac:dyDescent="0.25">
      <c r="A5023" t="s">
        <v>232</v>
      </c>
      <c r="B5023">
        <v>47043</v>
      </c>
      <c r="C5023">
        <v>72</v>
      </c>
    </row>
    <row r="5024" spans="1:3" x14ac:dyDescent="0.25">
      <c r="A5024" t="s">
        <v>232</v>
      </c>
      <c r="B5024">
        <v>46750</v>
      </c>
      <c r="C5024">
        <v>55</v>
      </c>
    </row>
    <row r="5025" spans="1:3" x14ac:dyDescent="0.25">
      <c r="A5025" t="s">
        <v>232</v>
      </c>
      <c r="B5025">
        <v>46706</v>
      </c>
      <c r="C5025">
        <v>111</v>
      </c>
    </row>
    <row r="5026" spans="1:3" x14ac:dyDescent="0.25">
      <c r="A5026" t="s">
        <v>232</v>
      </c>
      <c r="B5026">
        <v>46845</v>
      </c>
      <c r="C5026">
        <v>100</v>
      </c>
    </row>
    <row r="5027" spans="1:3" x14ac:dyDescent="0.25">
      <c r="A5027" t="s">
        <v>232</v>
      </c>
      <c r="B5027">
        <v>47429</v>
      </c>
      <c r="C5027">
        <v>79</v>
      </c>
    </row>
    <row r="5028" spans="1:3" x14ac:dyDescent="0.25">
      <c r="A5028" t="s">
        <v>232</v>
      </c>
      <c r="B5028">
        <v>47804</v>
      </c>
      <c r="C5028">
        <v>176</v>
      </c>
    </row>
    <row r="5029" spans="1:3" x14ac:dyDescent="0.25">
      <c r="A5029" t="s">
        <v>232</v>
      </c>
      <c r="B5029">
        <v>46135</v>
      </c>
      <c r="C5029">
        <v>68</v>
      </c>
    </row>
    <row r="5030" spans="1:3" x14ac:dyDescent="0.25">
      <c r="A5030" t="s">
        <v>232</v>
      </c>
      <c r="B5030">
        <v>46825</v>
      </c>
      <c r="C5030">
        <v>84</v>
      </c>
    </row>
    <row r="5031" spans="1:3" x14ac:dyDescent="0.25">
      <c r="A5031" t="s">
        <v>232</v>
      </c>
      <c r="B5031">
        <v>46041</v>
      </c>
      <c r="C5031">
        <v>88</v>
      </c>
    </row>
    <row r="5032" spans="1:3" x14ac:dyDescent="0.25">
      <c r="A5032" t="s">
        <v>232</v>
      </c>
      <c r="B5032">
        <v>46041</v>
      </c>
      <c r="C5032">
        <v>96</v>
      </c>
    </row>
    <row r="5033" spans="1:3" x14ac:dyDescent="0.25">
      <c r="A5033" t="s">
        <v>232</v>
      </c>
      <c r="B5033">
        <v>47302</v>
      </c>
      <c r="C5033">
        <v>60</v>
      </c>
    </row>
    <row r="5034" spans="1:3" x14ac:dyDescent="0.25">
      <c r="A5034" t="s">
        <v>232</v>
      </c>
      <c r="B5034">
        <v>47432</v>
      </c>
      <c r="C5034">
        <v>74</v>
      </c>
    </row>
    <row r="5035" spans="1:3" x14ac:dyDescent="0.25">
      <c r="A5035" t="s">
        <v>232</v>
      </c>
      <c r="B5035">
        <v>46219</v>
      </c>
      <c r="C5035">
        <v>110</v>
      </c>
    </row>
    <row r="5036" spans="1:3" x14ac:dyDescent="0.25">
      <c r="A5036" t="s">
        <v>232</v>
      </c>
      <c r="B5036">
        <v>46052</v>
      </c>
      <c r="C5036">
        <v>38</v>
      </c>
    </row>
    <row r="5037" spans="1:3" x14ac:dyDescent="0.25">
      <c r="A5037" t="s">
        <v>232</v>
      </c>
      <c r="B5037">
        <v>46767</v>
      </c>
      <c r="C5037">
        <v>67</v>
      </c>
    </row>
    <row r="5038" spans="1:3" x14ac:dyDescent="0.25">
      <c r="A5038" t="s">
        <v>232</v>
      </c>
      <c r="B5038">
        <v>46721</v>
      </c>
      <c r="C5038">
        <v>101</v>
      </c>
    </row>
    <row r="5039" spans="1:3" x14ac:dyDescent="0.25">
      <c r="A5039" t="s">
        <v>232</v>
      </c>
      <c r="B5039">
        <v>46260</v>
      </c>
      <c r="C5039">
        <v>130</v>
      </c>
    </row>
    <row r="5040" spans="1:3" x14ac:dyDescent="0.25">
      <c r="A5040" t="s">
        <v>232</v>
      </c>
      <c r="B5040">
        <v>46256</v>
      </c>
      <c r="C5040">
        <v>114</v>
      </c>
    </row>
    <row r="5041" spans="1:3" x14ac:dyDescent="0.25">
      <c r="A5041" t="s">
        <v>232</v>
      </c>
      <c r="B5041">
        <v>46052</v>
      </c>
      <c r="C5041">
        <v>18</v>
      </c>
    </row>
    <row r="5042" spans="1:3" x14ac:dyDescent="0.25">
      <c r="A5042" t="s">
        <v>232</v>
      </c>
      <c r="B5042">
        <v>46755</v>
      </c>
      <c r="C5042">
        <v>60</v>
      </c>
    </row>
    <row r="5043" spans="1:3" x14ac:dyDescent="0.25">
      <c r="A5043" t="s">
        <v>232</v>
      </c>
      <c r="B5043">
        <v>47250</v>
      </c>
      <c r="C5043">
        <v>138</v>
      </c>
    </row>
    <row r="5044" spans="1:3" x14ac:dyDescent="0.25">
      <c r="A5044" t="s">
        <v>232</v>
      </c>
      <c r="B5044">
        <v>47501</v>
      </c>
      <c r="C5044">
        <v>62</v>
      </c>
    </row>
    <row r="5045" spans="1:3" x14ac:dyDescent="0.25">
      <c r="A5045" t="s">
        <v>232</v>
      </c>
      <c r="B5045">
        <v>46947</v>
      </c>
      <c r="C5045">
        <v>101</v>
      </c>
    </row>
    <row r="5046" spans="1:3" x14ac:dyDescent="0.25">
      <c r="A5046" t="s">
        <v>232</v>
      </c>
      <c r="B5046">
        <v>46268</v>
      </c>
      <c r="C5046">
        <v>24</v>
      </c>
    </row>
    <row r="5047" spans="1:3" x14ac:dyDescent="0.25">
      <c r="A5047" t="s">
        <v>232</v>
      </c>
      <c r="B5047">
        <v>46356</v>
      </c>
      <c r="C5047">
        <v>58</v>
      </c>
    </row>
    <row r="5048" spans="1:3" x14ac:dyDescent="0.25">
      <c r="A5048" t="s">
        <v>232</v>
      </c>
      <c r="B5048">
        <v>46815</v>
      </c>
      <c r="C5048">
        <v>99</v>
      </c>
    </row>
    <row r="5049" spans="1:3" x14ac:dyDescent="0.25">
      <c r="A5049" t="s">
        <v>232</v>
      </c>
      <c r="B5049">
        <v>46819</v>
      </c>
      <c r="C5049">
        <v>66</v>
      </c>
    </row>
    <row r="5050" spans="1:3" x14ac:dyDescent="0.25">
      <c r="A5050" t="s">
        <v>232</v>
      </c>
      <c r="B5050">
        <v>47542</v>
      </c>
      <c r="C5050">
        <v>95</v>
      </c>
    </row>
    <row r="5051" spans="1:3" x14ac:dyDescent="0.25">
      <c r="A5051" t="s">
        <v>232</v>
      </c>
      <c r="B5051">
        <v>46514</v>
      </c>
      <c r="C5051">
        <v>80</v>
      </c>
    </row>
    <row r="5052" spans="1:3" x14ac:dyDescent="0.25">
      <c r="A5052" t="s">
        <v>232</v>
      </c>
      <c r="B5052">
        <v>46307</v>
      </c>
      <c r="C5052">
        <v>155</v>
      </c>
    </row>
    <row r="5053" spans="1:3" x14ac:dyDescent="0.25">
      <c r="A5053" t="s">
        <v>232</v>
      </c>
      <c r="B5053">
        <v>47348</v>
      </c>
      <c r="C5053">
        <v>65</v>
      </c>
    </row>
    <row r="5054" spans="1:3" x14ac:dyDescent="0.25">
      <c r="A5054" t="s">
        <v>232</v>
      </c>
      <c r="B5054">
        <v>47725</v>
      </c>
      <c r="C5054">
        <v>58</v>
      </c>
    </row>
    <row r="5055" spans="1:3" x14ac:dyDescent="0.25">
      <c r="A5055" t="s">
        <v>232</v>
      </c>
      <c r="B5055">
        <v>47906</v>
      </c>
      <c r="C5055">
        <v>71</v>
      </c>
    </row>
    <row r="5056" spans="1:3" x14ac:dyDescent="0.25">
      <c r="A5056" t="s">
        <v>232</v>
      </c>
      <c r="B5056">
        <v>46805</v>
      </c>
      <c r="C5056">
        <v>118</v>
      </c>
    </row>
    <row r="5057" spans="1:3" x14ac:dyDescent="0.25">
      <c r="A5057" t="s">
        <v>232</v>
      </c>
      <c r="B5057">
        <v>47304</v>
      </c>
      <c r="C5057">
        <v>108</v>
      </c>
    </row>
    <row r="5058" spans="1:3" x14ac:dyDescent="0.25">
      <c r="A5058" t="s">
        <v>232</v>
      </c>
      <c r="B5058">
        <v>47129</v>
      </c>
      <c r="C5058">
        <v>94</v>
      </c>
    </row>
    <row r="5059" spans="1:3" x14ac:dyDescent="0.25">
      <c r="A5059" t="s">
        <v>232</v>
      </c>
      <c r="B5059">
        <v>47129</v>
      </c>
      <c r="C5059">
        <v>124</v>
      </c>
    </row>
    <row r="5060" spans="1:3" x14ac:dyDescent="0.25">
      <c r="A5060" t="s">
        <v>232</v>
      </c>
      <c r="B5060">
        <v>46112</v>
      </c>
      <c r="C5060">
        <v>147</v>
      </c>
    </row>
    <row r="5061" spans="1:3" x14ac:dyDescent="0.25">
      <c r="A5061" t="s">
        <v>232</v>
      </c>
      <c r="B5061">
        <v>46220</v>
      </c>
      <c r="C5061">
        <v>150</v>
      </c>
    </row>
    <row r="5062" spans="1:3" x14ac:dyDescent="0.25">
      <c r="A5062" t="s">
        <v>232</v>
      </c>
      <c r="B5062">
        <v>47006</v>
      </c>
      <c r="C5062">
        <v>66</v>
      </c>
    </row>
    <row r="5063" spans="1:3" x14ac:dyDescent="0.25">
      <c r="A5063" t="s">
        <v>232</v>
      </c>
      <c r="B5063">
        <v>47362</v>
      </c>
      <c r="C5063">
        <v>66</v>
      </c>
    </row>
    <row r="5064" spans="1:3" x14ac:dyDescent="0.25">
      <c r="A5064" t="s">
        <v>232</v>
      </c>
      <c r="B5064">
        <v>46545</v>
      </c>
      <c r="C5064">
        <v>130</v>
      </c>
    </row>
    <row r="5065" spans="1:3" x14ac:dyDescent="0.25">
      <c r="A5065" t="s">
        <v>232</v>
      </c>
      <c r="B5065">
        <v>46765</v>
      </c>
      <c r="C5065">
        <v>65</v>
      </c>
    </row>
    <row r="5066" spans="1:3" x14ac:dyDescent="0.25">
      <c r="A5066" t="s">
        <v>232</v>
      </c>
      <c r="B5066">
        <v>46902</v>
      </c>
      <c r="C5066">
        <v>105</v>
      </c>
    </row>
    <row r="5067" spans="1:3" x14ac:dyDescent="0.25">
      <c r="A5067" t="s">
        <v>232</v>
      </c>
      <c r="B5067">
        <v>46552</v>
      </c>
      <c r="C5067">
        <v>85</v>
      </c>
    </row>
    <row r="5068" spans="1:3" x14ac:dyDescent="0.25">
      <c r="A5068" t="s">
        <v>232</v>
      </c>
      <c r="B5068">
        <v>46710</v>
      </c>
      <c r="C5068">
        <v>133</v>
      </c>
    </row>
    <row r="5069" spans="1:3" x14ac:dyDescent="0.25">
      <c r="A5069" t="s">
        <v>232</v>
      </c>
      <c r="B5069">
        <v>46805</v>
      </c>
      <c r="C5069">
        <v>125</v>
      </c>
    </row>
    <row r="5070" spans="1:3" x14ac:dyDescent="0.25">
      <c r="A5070" t="s">
        <v>232</v>
      </c>
      <c r="B5070">
        <v>47374</v>
      </c>
      <c r="C5070">
        <v>70</v>
      </c>
    </row>
    <row r="5071" spans="1:3" x14ac:dyDescent="0.25">
      <c r="A5071" t="s">
        <v>232</v>
      </c>
      <c r="B5071">
        <v>47037</v>
      </c>
      <c r="C5071">
        <v>71</v>
      </c>
    </row>
    <row r="5072" spans="1:3" x14ac:dyDescent="0.25">
      <c r="A5072" t="s">
        <v>232</v>
      </c>
      <c r="B5072">
        <v>47802</v>
      </c>
      <c r="C5072">
        <v>60</v>
      </c>
    </row>
    <row r="5073" spans="1:3" x14ac:dyDescent="0.25">
      <c r="A5073" t="s">
        <v>232</v>
      </c>
      <c r="B5073">
        <v>47172</v>
      </c>
      <c r="C5073">
        <v>110</v>
      </c>
    </row>
    <row r="5074" spans="1:3" x14ac:dyDescent="0.25">
      <c r="A5074" t="s">
        <v>232</v>
      </c>
      <c r="B5074">
        <v>46260</v>
      </c>
      <c r="C5074">
        <v>134</v>
      </c>
    </row>
    <row r="5075" spans="1:3" x14ac:dyDescent="0.25">
      <c r="A5075" t="s">
        <v>232</v>
      </c>
      <c r="B5075">
        <v>47274</v>
      </c>
      <c r="C5075">
        <v>78</v>
      </c>
    </row>
    <row r="5076" spans="1:3" x14ac:dyDescent="0.25">
      <c r="A5076" t="s">
        <v>232</v>
      </c>
      <c r="B5076">
        <v>46825</v>
      </c>
      <c r="C5076">
        <v>32</v>
      </c>
    </row>
    <row r="5077" spans="1:3" x14ac:dyDescent="0.25">
      <c r="A5077" t="s">
        <v>232</v>
      </c>
      <c r="B5077">
        <v>46205</v>
      </c>
      <c r="C5077">
        <v>78</v>
      </c>
    </row>
    <row r="5078" spans="1:3" x14ac:dyDescent="0.25">
      <c r="A5078" t="s">
        <v>232</v>
      </c>
      <c r="B5078">
        <v>46517</v>
      </c>
      <c r="C5078">
        <v>94</v>
      </c>
    </row>
    <row r="5079" spans="1:3" x14ac:dyDescent="0.25">
      <c r="A5079" t="s">
        <v>232</v>
      </c>
      <c r="B5079">
        <v>46970</v>
      </c>
      <c r="C5079">
        <v>36</v>
      </c>
    </row>
    <row r="5080" spans="1:3" x14ac:dyDescent="0.25">
      <c r="A5080" t="s">
        <v>232</v>
      </c>
      <c r="B5080">
        <v>47960</v>
      </c>
      <c r="C5080">
        <v>61</v>
      </c>
    </row>
    <row r="5081" spans="1:3" x14ac:dyDescent="0.25">
      <c r="A5081" t="s">
        <v>232</v>
      </c>
      <c r="B5081">
        <v>47243</v>
      </c>
      <c r="C5081">
        <v>55</v>
      </c>
    </row>
    <row r="5082" spans="1:3" x14ac:dyDescent="0.25">
      <c r="A5082" t="s">
        <v>232</v>
      </c>
      <c r="B5082">
        <v>47250</v>
      </c>
      <c r="C5082">
        <v>57</v>
      </c>
    </row>
    <row r="5083" spans="1:3" x14ac:dyDescent="0.25">
      <c r="A5083" t="s">
        <v>232</v>
      </c>
      <c r="B5083">
        <v>46825</v>
      </c>
      <c r="C5083">
        <v>137</v>
      </c>
    </row>
    <row r="5084" spans="1:3" x14ac:dyDescent="0.25">
      <c r="A5084" t="s">
        <v>232</v>
      </c>
      <c r="B5084">
        <v>46140</v>
      </c>
      <c r="C5084">
        <v>74</v>
      </c>
    </row>
    <row r="5085" spans="1:3" x14ac:dyDescent="0.25">
      <c r="A5085" t="s">
        <v>232</v>
      </c>
      <c r="B5085">
        <v>46383</v>
      </c>
      <c r="C5085">
        <v>100</v>
      </c>
    </row>
    <row r="5086" spans="1:3" x14ac:dyDescent="0.25">
      <c r="A5086" t="s">
        <v>232</v>
      </c>
      <c r="B5086">
        <v>47240</v>
      </c>
      <c r="C5086">
        <v>64</v>
      </c>
    </row>
    <row r="5087" spans="1:3" x14ac:dyDescent="0.25">
      <c r="A5087" t="s">
        <v>232</v>
      </c>
      <c r="B5087">
        <v>46761</v>
      </c>
      <c r="C5087">
        <v>100</v>
      </c>
    </row>
    <row r="5088" spans="1:3" x14ac:dyDescent="0.25">
      <c r="A5088" t="s">
        <v>232</v>
      </c>
      <c r="B5088">
        <v>46131</v>
      </c>
      <c r="C5088">
        <v>36</v>
      </c>
    </row>
    <row r="5089" spans="1:3" x14ac:dyDescent="0.25">
      <c r="A5089" t="s">
        <v>232</v>
      </c>
      <c r="B5089">
        <v>46032</v>
      </c>
      <c r="C5089">
        <v>48</v>
      </c>
    </row>
    <row r="5090" spans="1:3" x14ac:dyDescent="0.25">
      <c r="A5090" t="s">
        <v>232</v>
      </c>
      <c r="B5090">
        <v>46706</v>
      </c>
      <c r="C5090">
        <v>114</v>
      </c>
    </row>
    <row r="5091" spans="1:3" x14ac:dyDescent="0.25">
      <c r="A5091" t="s">
        <v>232</v>
      </c>
      <c r="B5091">
        <v>46805</v>
      </c>
      <c r="C5091">
        <v>180</v>
      </c>
    </row>
    <row r="5092" spans="1:3" x14ac:dyDescent="0.25">
      <c r="A5092" t="s">
        <v>232</v>
      </c>
      <c r="B5092">
        <v>46947</v>
      </c>
      <c r="C5092">
        <v>69</v>
      </c>
    </row>
    <row r="5093" spans="1:3" x14ac:dyDescent="0.25">
      <c r="A5093" t="s">
        <v>232</v>
      </c>
      <c r="B5093">
        <v>46404</v>
      </c>
      <c r="C5093">
        <v>180</v>
      </c>
    </row>
    <row r="5094" spans="1:3" x14ac:dyDescent="0.25">
      <c r="A5094" t="s">
        <v>232</v>
      </c>
      <c r="B5094">
        <v>47876</v>
      </c>
      <c r="C5094">
        <v>70</v>
      </c>
    </row>
    <row r="5095" spans="1:3" x14ac:dyDescent="0.25">
      <c r="A5095" t="s">
        <v>232</v>
      </c>
      <c r="B5095">
        <v>47303</v>
      </c>
      <c r="C5095">
        <v>72</v>
      </c>
    </row>
    <row r="5096" spans="1:3" x14ac:dyDescent="0.25">
      <c r="A5096" t="s">
        <v>232</v>
      </c>
      <c r="B5096">
        <v>46065</v>
      </c>
      <c r="C5096">
        <v>80</v>
      </c>
    </row>
    <row r="5097" spans="1:3" x14ac:dyDescent="0.25">
      <c r="A5097" t="s">
        <v>232</v>
      </c>
      <c r="B5097">
        <v>47932</v>
      </c>
      <c r="C5097">
        <v>119</v>
      </c>
    </row>
    <row r="5098" spans="1:3" x14ac:dyDescent="0.25">
      <c r="A5098" t="s">
        <v>232</v>
      </c>
      <c r="B5098">
        <v>47710</v>
      </c>
      <c r="C5098">
        <v>172</v>
      </c>
    </row>
    <row r="5099" spans="1:3" x14ac:dyDescent="0.25">
      <c r="A5099" t="s">
        <v>232</v>
      </c>
      <c r="B5099">
        <v>47946</v>
      </c>
      <c r="C5099">
        <v>42</v>
      </c>
    </row>
    <row r="5100" spans="1:3" x14ac:dyDescent="0.25">
      <c r="A5100" t="s">
        <v>232</v>
      </c>
      <c r="B5100">
        <v>47933</v>
      </c>
      <c r="C5100">
        <v>110</v>
      </c>
    </row>
    <row r="5101" spans="1:3" x14ac:dyDescent="0.25">
      <c r="A5101" t="s">
        <v>232</v>
      </c>
      <c r="B5101">
        <v>47167</v>
      </c>
      <c r="C5101">
        <v>92</v>
      </c>
    </row>
    <row r="5102" spans="1:3" x14ac:dyDescent="0.25">
      <c r="A5102" t="s">
        <v>232</v>
      </c>
      <c r="B5102">
        <v>46307</v>
      </c>
      <c r="C5102">
        <v>189</v>
      </c>
    </row>
    <row r="5103" spans="1:3" x14ac:dyDescent="0.25">
      <c r="A5103" t="s">
        <v>232</v>
      </c>
      <c r="B5103">
        <v>47591</v>
      </c>
      <c r="C5103">
        <v>170</v>
      </c>
    </row>
    <row r="5104" spans="1:3" x14ac:dyDescent="0.25">
      <c r="A5104" t="s">
        <v>232</v>
      </c>
      <c r="B5104">
        <v>47882</v>
      </c>
      <c r="C5104">
        <v>93</v>
      </c>
    </row>
    <row r="5105" spans="1:3" x14ac:dyDescent="0.25">
      <c r="A5105" t="s">
        <v>232</v>
      </c>
      <c r="B5105">
        <v>46792</v>
      </c>
      <c r="C5105">
        <v>183</v>
      </c>
    </row>
    <row r="5106" spans="1:3" x14ac:dyDescent="0.25">
      <c r="A5106" t="s">
        <v>232</v>
      </c>
      <c r="B5106">
        <v>46815</v>
      </c>
      <c r="C5106">
        <v>111</v>
      </c>
    </row>
    <row r="5107" spans="1:3" x14ac:dyDescent="0.25">
      <c r="A5107" t="s">
        <v>232</v>
      </c>
      <c r="B5107">
        <v>46962</v>
      </c>
      <c r="C5107">
        <v>192</v>
      </c>
    </row>
    <row r="5108" spans="1:3" x14ac:dyDescent="0.25">
      <c r="A5108" t="s">
        <v>232</v>
      </c>
      <c r="B5108">
        <v>46218</v>
      </c>
      <c r="C5108">
        <v>114</v>
      </c>
    </row>
    <row r="5109" spans="1:3" x14ac:dyDescent="0.25">
      <c r="A5109" t="s">
        <v>232</v>
      </c>
      <c r="B5109">
        <v>47501</v>
      </c>
      <c r="C5109">
        <v>140</v>
      </c>
    </row>
    <row r="5110" spans="1:3" x14ac:dyDescent="0.25">
      <c r="A5110" t="s">
        <v>232</v>
      </c>
      <c r="B5110">
        <v>46816</v>
      </c>
      <c r="C5110">
        <v>189</v>
      </c>
    </row>
    <row r="5111" spans="1:3" x14ac:dyDescent="0.25">
      <c r="A5111" t="s">
        <v>232</v>
      </c>
      <c r="B5111">
        <v>47446</v>
      </c>
      <c r="C5111">
        <v>171</v>
      </c>
    </row>
    <row r="5112" spans="1:3" x14ac:dyDescent="0.25">
      <c r="A5112" t="s">
        <v>232</v>
      </c>
      <c r="B5112">
        <v>46135</v>
      </c>
      <c r="C5112">
        <v>100</v>
      </c>
    </row>
    <row r="5113" spans="1:3" x14ac:dyDescent="0.25">
      <c r="A5113" t="s">
        <v>232</v>
      </c>
      <c r="B5113">
        <v>46123</v>
      </c>
      <c r="C5113">
        <v>117</v>
      </c>
    </row>
    <row r="5114" spans="1:3" x14ac:dyDescent="0.25">
      <c r="A5114" t="s">
        <v>232</v>
      </c>
      <c r="B5114">
        <v>47371</v>
      </c>
      <c r="C5114">
        <v>112</v>
      </c>
    </row>
    <row r="5115" spans="1:3" x14ac:dyDescent="0.25">
      <c r="A5115" t="s">
        <v>232</v>
      </c>
      <c r="B5115">
        <v>47904</v>
      </c>
      <c r="C5115">
        <v>70</v>
      </c>
    </row>
    <row r="5116" spans="1:3" x14ac:dyDescent="0.25">
      <c r="A5116" t="s">
        <v>232</v>
      </c>
      <c r="B5116">
        <v>46218</v>
      </c>
      <c r="C5116">
        <v>50</v>
      </c>
    </row>
    <row r="5117" spans="1:3" x14ac:dyDescent="0.25">
      <c r="A5117" t="s">
        <v>232</v>
      </c>
      <c r="B5117">
        <v>47712</v>
      </c>
      <c r="C5117">
        <v>61</v>
      </c>
    </row>
    <row r="5118" spans="1:3" x14ac:dyDescent="0.25">
      <c r="A5118" t="s">
        <v>232</v>
      </c>
      <c r="B5118">
        <v>47240</v>
      </c>
      <c r="C5118">
        <v>36</v>
      </c>
    </row>
    <row r="5119" spans="1:3" x14ac:dyDescent="0.25">
      <c r="A5119" t="s">
        <v>232</v>
      </c>
      <c r="B5119">
        <v>46032</v>
      </c>
      <c r="C5119">
        <v>72</v>
      </c>
    </row>
    <row r="5120" spans="1:3" x14ac:dyDescent="0.25">
      <c r="A5120" t="s">
        <v>232</v>
      </c>
      <c r="B5120">
        <v>46953</v>
      </c>
      <c r="C5120">
        <v>127</v>
      </c>
    </row>
    <row r="5121" spans="1:3" x14ac:dyDescent="0.25">
      <c r="A5121" t="s">
        <v>232</v>
      </c>
      <c r="B5121">
        <v>46069</v>
      </c>
      <c r="C5121">
        <v>80</v>
      </c>
    </row>
    <row r="5122" spans="1:3" x14ac:dyDescent="0.25">
      <c r="A5122" t="s">
        <v>232</v>
      </c>
      <c r="B5122">
        <v>46635</v>
      </c>
      <c r="C5122">
        <v>103</v>
      </c>
    </row>
    <row r="5123" spans="1:3" x14ac:dyDescent="0.25">
      <c r="A5123" t="s">
        <v>232</v>
      </c>
      <c r="B5123">
        <v>46158</v>
      </c>
      <c r="C5123">
        <v>98</v>
      </c>
    </row>
    <row r="5124" spans="1:3" x14ac:dyDescent="0.25">
      <c r="A5124" t="s">
        <v>232</v>
      </c>
      <c r="B5124">
        <v>46012</v>
      </c>
      <c r="C5124">
        <v>97</v>
      </c>
    </row>
    <row r="5125" spans="1:3" x14ac:dyDescent="0.25">
      <c r="A5125" t="s">
        <v>232</v>
      </c>
      <c r="B5125">
        <v>46011</v>
      </c>
      <c r="C5125">
        <v>101</v>
      </c>
    </row>
    <row r="5126" spans="1:3" x14ac:dyDescent="0.25">
      <c r="A5126" t="s">
        <v>232</v>
      </c>
      <c r="B5126">
        <v>47129</v>
      </c>
      <c r="C5126">
        <v>130</v>
      </c>
    </row>
    <row r="5127" spans="1:3" x14ac:dyDescent="0.25">
      <c r="A5127" t="s">
        <v>232</v>
      </c>
      <c r="B5127">
        <v>46032</v>
      </c>
      <c r="C5127">
        <v>104</v>
      </c>
    </row>
    <row r="5128" spans="1:3" x14ac:dyDescent="0.25">
      <c r="A5128" t="s">
        <v>232</v>
      </c>
      <c r="B5128">
        <v>47660</v>
      </c>
      <c r="C5128">
        <v>103</v>
      </c>
    </row>
    <row r="5129" spans="1:3" x14ac:dyDescent="0.25">
      <c r="A5129" t="s">
        <v>232</v>
      </c>
      <c r="B5129">
        <v>46517</v>
      </c>
      <c r="C5129">
        <v>66</v>
      </c>
    </row>
    <row r="5130" spans="1:3" x14ac:dyDescent="0.25">
      <c r="A5130" t="s">
        <v>232</v>
      </c>
      <c r="B5130">
        <v>46131</v>
      </c>
      <c r="C5130">
        <v>119</v>
      </c>
    </row>
    <row r="5131" spans="1:3" x14ac:dyDescent="0.25">
      <c r="A5131" t="s">
        <v>232</v>
      </c>
      <c r="B5131">
        <v>46218</v>
      </c>
      <c r="C5131">
        <v>115</v>
      </c>
    </row>
    <row r="5132" spans="1:3" x14ac:dyDescent="0.25">
      <c r="A5132" t="s">
        <v>232</v>
      </c>
      <c r="B5132">
        <v>46703</v>
      </c>
      <c r="C5132">
        <v>75</v>
      </c>
    </row>
    <row r="5133" spans="1:3" x14ac:dyDescent="0.25">
      <c r="A5133" t="s">
        <v>232</v>
      </c>
      <c r="B5133">
        <v>46601</v>
      </c>
      <c r="C5133">
        <v>34</v>
      </c>
    </row>
    <row r="5134" spans="1:3" x14ac:dyDescent="0.25">
      <c r="A5134" t="s">
        <v>232</v>
      </c>
      <c r="B5134">
        <v>47167</v>
      </c>
      <c r="C5134">
        <v>98</v>
      </c>
    </row>
    <row r="5135" spans="1:3" x14ac:dyDescent="0.25">
      <c r="A5135" t="s">
        <v>232</v>
      </c>
      <c r="B5135">
        <v>47243</v>
      </c>
      <c r="C5135">
        <v>137</v>
      </c>
    </row>
    <row r="5136" spans="1:3" x14ac:dyDescent="0.25">
      <c r="A5136" t="s">
        <v>232</v>
      </c>
      <c r="B5136">
        <v>47993</v>
      </c>
      <c r="C5136">
        <v>80</v>
      </c>
    </row>
    <row r="5137" spans="1:3" x14ac:dyDescent="0.25">
      <c r="A5137" t="s">
        <v>232</v>
      </c>
      <c r="B5137">
        <v>46222</v>
      </c>
      <c r="C5137">
        <v>89</v>
      </c>
    </row>
    <row r="5138" spans="1:3" x14ac:dyDescent="0.25">
      <c r="A5138" t="s">
        <v>232</v>
      </c>
      <c r="B5138">
        <v>46385</v>
      </c>
      <c r="C5138">
        <v>110</v>
      </c>
    </row>
    <row r="5139" spans="1:3" x14ac:dyDescent="0.25">
      <c r="A5139" t="s">
        <v>232</v>
      </c>
      <c r="B5139">
        <v>46761</v>
      </c>
      <c r="C5139">
        <v>100</v>
      </c>
    </row>
    <row r="5140" spans="1:3" x14ac:dyDescent="0.25">
      <c r="A5140" t="s">
        <v>232</v>
      </c>
      <c r="B5140">
        <v>47631</v>
      </c>
      <c r="C5140">
        <v>96</v>
      </c>
    </row>
    <row r="5141" spans="1:3" x14ac:dyDescent="0.25">
      <c r="A5141" t="s">
        <v>232</v>
      </c>
      <c r="B5141">
        <v>46802</v>
      </c>
      <c r="C5141">
        <v>20</v>
      </c>
    </row>
    <row r="5142" spans="1:3" x14ac:dyDescent="0.25">
      <c r="A5142" t="s">
        <v>232</v>
      </c>
      <c r="B5142">
        <v>47304</v>
      </c>
      <c r="C5142">
        <v>114</v>
      </c>
    </row>
    <row r="5143" spans="1:3" x14ac:dyDescent="0.25">
      <c r="A5143" t="s">
        <v>232</v>
      </c>
      <c r="B5143">
        <v>47670</v>
      </c>
      <c r="C5143">
        <v>95</v>
      </c>
    </row>
    <row r="5144" spans="1:3" x14ac:dyDescent="0.25">
      <c r="A5144" t="s">
        <v>232</v>
      </c>
      <c r="B5144">
        <v>46168</v>
      </c>
      <c r="C5144">
        <v>189</v>
      </c>
    </row>
    <row r="5145" spans="1:3" x14ac:dyDescent="0.25">
      <c r="A5145" t="s">
        <v>232</v>
      </c>
      <c r="B5145">
        <v>47401</v>
      </c>
      <c r="C5145">
        <v>38</v>
      </c>
    </row>
    <row r="5146" spans="1:3" x14ac:dyDescent="0.25">
      <c r="A5146" t="s">
        <v>232</v>
      </c>
      <c r="B5146">
        <v>46140</v>
      </c>
      <c r="C5146">
        <v>60</v>
      </c>
    </row>
    <row r="5147" spans="1:3" x14ac:dyDescent="0.25">
      <c r="A5147" t="s">
        <v>232</v>
      </c>
      <c r="B5147">
        <v>47802</v>
      </c>
      <c r="C5147">
        <v>99</v>
      </c>
    </row>
    <row r="5148" spans="1:3" x14ac:dyDescent="0.25">
      <c r="A5148" t="s">
        <v>232</v>
      </c>
      <c r="B5148">
        <v>47330</v>
      </c>
      <c r="C5148">
        <v>137</v>
      </c>
    </row>
    <row r="5149" spans="1:3" x14ac:dyDescent="0.25">
      <c r="A5149" t="s">
        <v>232</v>
      </c>
      <c r="B5149">
        <v>46992</v>
      </c>
      <c r="C5149">
        <v>44</v>
      </c>
    </row>
    <row r="5150" spans="1:3" x14ac:dyDescent="0.25">
      <c r="A5150" t="s">
        <v>232</v>
      </c>
      <c r="B5150">
        <v>46992</v>
      </c>
      <c r="C5150">
        <v>119</v>
      </c>
    </row>
    <row r="5151" spans="1:3" x14ac:dyDescent="0.25">
      <c r="A5151" t="s">
        <v>232</v>
      </c>
      <c r="B5151">
        <v>47274</v>
      </c>
      <c r="C5151">
        <v>115</v>
      </c>
    </row>
    <row r="5152" spans="1:3" x14ac:dyDescent="0.25">
      <c r="A5152" t="s">
        <v>232</v>
      </c>
      <c r="B5152">
        <v>47265</v>
      </c>
      <c r="C5152">
        <v>120</v>
      </c>
    </row>
    <row r="5153" spans="1:3" x14ac:dyDescent="0.25">
      <c r="A5153" t="s">
        <v>232</v>
      </c>
      <c r="B5153">
        <v>46158</v>
      </c>
      <c r="C5153">
        <v>70</v>
      </c>
    </row>
    <row r="5154" spans="1:3" x14ac:dyDescent="0.25">
      <c r="A5154" t="s">
        <v>232</v>
      </c>
      <c r="B5154">
        <v>46933</v>
      </c>
      <c r="C5154">
        <v>75</v>
      </c>
    </row>
    <row r="5155" spans="1:3" x14ac:dyDescent="0.25">
      <c r="A5155" t="s">
        <v>232</v>
      </c>
      <c r="B5155">
        <v>46360</v>
      </c>
      <c r="C5155">
        <v>120</v>
      </c>
    </row>
    <row r="5156" spans="1:3" x14ac:dyDescent="0.25">
      <c r="A5156" t="s">
        <v>232</v>
      </c>
      <c r="B5156">
        <v>46567</v>
      </c>
      <c r="C5156">
        <v>66</v>
      </c>
    </row>
    <row r="5157" spans="1:3" x14ac:dyDescent="0.25">
      <c r="A5157" t="s">
        <v>232</v>
      </c>
      <c r="B5157">
        <v>47025</v>
      </c>
      <c r="C5157">
        <v>71</v>
      </c>
    </row>
    <row r="5158" spans="1:3" x14ac:dyDescent="0.25">
      <c r="A5158" t="s">
        <v>232</v>
      </c>
      <c r="B5158">
        <v>47348</v>
      </c>
      <c r="C5158">
        <v>78</v>
      </c>
    </row>
    <row r="5159" spans="1:3" x14ac:dyDescent="0.25">
      <c r="A5159" t="s">
        <v>232</v>
      </c>
      <c r="B5159">
        <v>46017</v>
      </c>
      <c r="C5159">
        <v>60</v>
      </c>
    </row>
    <row r="5160" spans="1:3" x14ac:dyDescent="0.25">
      <c r="A5160" t="s">
        <v>232</v>
      </c>
      <c r="B5160">
        <v>46011</v>
      </c>
      <c r="C5160">
        <v>81</v>
      </c>
    </row>
    <row r="5161" spans="1:3" x14ac:dyDescent="0.25">
      <c r="A5161" t="s">
        <v>232</v>
      </c>
      <c r="B5161">
        <v>46350</v>
      </c>
      <c r="C5161">
        <v>81</v>
      </c>
    </row>
    <row r="5162" spans="1:3" x14ac:dyDescent="0.25">
      <c r="A5162" t="s">
        <v>232</v>
      </c>
      <c r="B5162">
        <v>46590</v>
      </c>
      <c r="C5162">
        <v>89</v>
      </c>
    </row>
    <row r="5163" spans="1:3" x14ac:dyDescent="0.25">
      <c r="A5163" t="s">
        <v>232</v>
      </c>
      <c r="B5163">
        <v>46131</v>
      </c>
      <c r="C5163">
        <v>114</v>
      </c>
    </row>
    <row r="5164" spans="1:3" x14ac:dyDescent="0.25">
      <c r="A5164" t="s">
        <v>232</v>
      </c>
      <c r="B5164">
        <v>46260</v>
      </c>
      <c r="C5164">
        <v>42</v>
      </c>
    </row>
    <row r="5165" spans="1:3" x14ac:dyDescent="0.25">
      <c r="A5165" t="s">
        <v>232</v>
      </c>
      <c r="B5165">
        <v>47978</v>
      </c>
      <c r="C5165">
        <v>157</v>
      </c>
    </row>
    <row r="5166" spans="1:3" x14ac:dyDescent="0.25">
      <c r="A5166" t="s">
        <v>232</v>
      </c>
      <c r="B5166">
        <v>47006</v>
      </c>
      <c r="C5166">
        <v>86</v>
      </c>
    </row>
    <row r="5167" spans="1:3" x14ac:dyDescent="0.25">
      <c r="A5167" t="s">
        <v>232</v>
      </c>
      <c r="B5167">
        <v>46135</v>
      </c>
      <c r="C5167">
        <v>48</v>
      </c>
    </row>
    <row r="5168" spans="1:3" x14ac:dyDescent="0.25">
      <c r="A5168" t="s">
        <v>232</v>
      </c>
      <c r="B5168">
        <v>46036</v>
      </c>
      <c r="C5168">
        <v>92</v>
      </c>
    </row>
    <row r="5169" spans="1:3" x14ac:dyDescent="0.25">
      <c r="A5169" t="s">
        <v>232</v>
      </c>
      <c r="B5169">
        <v>46241</v>
      </c>
      <c r="C5169">
        <v>40</v>
      </c>
    </row>
    <row r="5170" spans="1:3" x14ac:dyDescent="0.25">
      <c r="A5170" t="s">
        <v>232</v>
      </c>
      <c r="B5170">
        <v>46992</v>
      </c>
      <c r="C5170">
        <v>84</v>
      </c>
    </row>
    <row r="5171" spans="1:3" x14ac:dyDescent="0.25">
      <c r="A5171" t="s">
        <v>232</v>
      </c>
      <c r="B5171">
        <v>47944</v>
      </c>
      <c r="C5171">
        <v>64</v>
      </c>
    </row>
    <row r="5172" spans="1:3" x14ac:dyDescent="0.25">
      <c r="A5172" t="s">
        <v>232</v>
      </c>
      <c r="B5172">
        <v>46777</v>
      </c>
      <c r="C5172">
        <v>100</v>
      </c>
    </row>
    <row r="5173" spans="1:3" x14ac:dyDescent="0.25">
      <c r="A5173" t="s">
        <v>232</v>
      </c>
      <c r="B5173">
        <v>46368</v>
      </c>
      <c r="C5173">
        <v>186</v>
      </c>
    </row>
    <row r="5174" spans="1:3" x14ac:dyDescent="0.25">
      <c r="A5174" t="s">
        <v>232</v>
      </c>
      <c r="B5174">
        <v>47150</v>
      </c>
      <c r="C5174">
        <v>93</v>
      </c>
    </row>
    <row r="5175" spans="1:3" x14ac:dyDescent="0.25">
      <c r="A5175" t="s">
        <v>232</v>
      </c>
      <c r="B5175">
        <v>47713</v>
      </c>
      <c r="C5175">
        <v>114</v>
      </c>
    </row>
    <row r="5176" spans="1:3" x14ac:dyDescent="0.25">
      <c r="A5176" t="s">
        <v>232</v>
      </c>
      <c r="B5176">
        <v>46268</v>
      </c>
      <c r="C5176">
        <v>84</v>
      </c>
    </row>
    <row r="5177" spans="1:3" x14ac:dyDescent="0.25">
      <c r="A5177" t="s">
        <v>232</v>
      </c>
      <c r="B5177">
        <v>47403</v>
      </c>
      <c r="C5177">
        <v>70</v>
      </c>
    </row>
    <row r="5178" spans="1:3" x14ac:dyDescent="0.25">
      <c r="A5178" t="s">
        <v>232</v>
      </c>
      <c r="B5178">
        <v>47567</v>
      </c>
      <c r="C5178">
        <v>64</v>
      </c>
    </row>
    <row r="5179" spans="1:3" x14ac:dyDescent="0.25">
      <c r="A5179" t="s">
        <v>232</v>
      </c>
      <c r="B5179">
        <v>47203</v>
      </c>
      <c r="C5179">
        <v>30</v>
      </c>
    </row>
    <row r="5180" spans="1:3" x14ac:dyDescent="0.25">
      <c r="A5180" t="s">
        <v>232</v>
      </c>
      <c r="B5180">
        <v>46122</v>
      </c>
      <c r="C5180">
        <v>110</v>
      </c>
    </row>
    <row r="5181" spans="1:3" x14ac:dyDescent="0.25">
      <c r="A5181" t="s">
        <v>232</v>
      </c>
      <c r="B5181">
        <v>47710</v>
      </c>
      <c r="C5181">
        <v>63</v>
      </c>
    </row>
    <row r="5182" spans="1:3" x14ac:dyDescent="0.25">
      <c r="A5182" t="s">
        <v>232</v>
      </c>
      <c r="B5182">
        <v>47304</v>
      </c>
      <c r="C5182">
        <v>117</v>
      </c>
    </row>
    <row r="5183" spans="1:3" x14ac:dyDescent="0.25">
      <c r="A5183" t="s">
        <v>232</v>
      </c>
      <c r="B5183">
        <v>47303</v>
      </c>
      <c r="C5183">
        <v>140</v>
      </c>
    </row>
    <row r="5184" spans="1:3" x14ac:dyDescent="0.25">
      <c r="A5184" t="s">
        <v>232</v>
      </c>
      <c r="B5184">
        <v>47933</v>
      </c>
      <c r="C5184">
        <v>36</v>
      </c>
    </row>
    <row r="5185" spans="1:3" x14ac:dyDescent="0.25">
      <c r="A5185" t="s">
        <v>232</v>
      </c>
      <c r="B5185">
        <v>46182</v>
      </c>
      <c r="C5185">
        <v>79</v>
      </c>
    </row>
    <row r="5186" spans="1:3" x14ac:dyDescent="0.25">
      <c r="A5186" t="s">
        <v>232</v>
      </c>
      <c r="B5186">
        <v>46373</v>
      </c>
      <c r="C5186">
        <v>50</v>
      </c>
    </row>
    <row r="5187" spans="1:3" x14ac:dyDescent="0.25">
      <c r="A5187" t="s">
        <v>232</v>
      </c>
      <c r="B5187">
        <v>46637</v>
      </c>
      <c r="C5187">
        <v>153</v>
      </c>
    </row>
    <row r="5188" spans="1:3" x14ac:dyDescent="0.25">
      <c r="A5188" t="s">
        <v>232</v>
      </c>
      <c r="B5188">
        <v>46231</v>
      </c>
      <c r="C5188">
        <v>94</v>
      </c>
    </row>
    <row r="5189" spans="1:3" x14ac:dyDescent="0.25">
      <c r="A5189" t="s">
        <v>232</v>
      </c>
      <c r="B5189">
        <v>46582</v>
      </c>
      <c r="C5189">
        <v>60</v>
      </c>
    </row>
    <row r="5190" spans="1:3" x14ac:dyDescent="0.25">
      <c r="A5190" t="s">
        <v>232</v>
      </c>
      <c r="B5190">
        <v>47040</v>
      </c>
      <c r="C5190">
        <v>58</v>
      </c>
    </row>
    <row r="5191" spans="1:3" x14ac:dyDescent="0.25">
      <c r="A5191" t="s">
        <v>232</v>
      </c>
      <c r="B5191">
        <v>46975</v>
      </c>
      <c r="C5191">
        <v>36</v>
      </c>
    </row>
    <row r="5192" spans="1:3" x14ac:dyDescent="0.25">
      <c r="A5192" t="s">
        <v>232</v>
      </c>
      <c r="B5192">
        <v>47546</v>
      </c>
      <c r="C5192">
        <v>14</v>
      </c>
    </row>
    <row r="5193" spans="1:3" x14ac:dyDescent="0.25">
      <c r="A5193" t="s">
        <v>232</v>
      </c>
      <c r="B5193">
        <v>46037</v>
      </c>
      <c r="C5193">
        <v>108</v>
      </c>
    </row>
    <row r="5194" spans="1:3" x14ac:dyDescent="0.25">
      <c r="A5194" t="s">
        <v>232</v>
      </c>
      <c r="B5194">
        <v>47586</v>
      </c>
      <c r="C5194">
        <v>98</v>
      </c>
    </row>
    <row r="5195" spans="1:3" x14ac:dyDescent="0.25">
      <c r="A5195" t="s">
        <v>232</v>
      </c>
      <c r="B5195">
        <v>46143</v>
      </c>
      <c r="C5195">
        <v>104</v>
      </c>
    </row>
    <row r="5196" spans="1:3" x14ac:dyDescent="0.25">
      <c r="A5196" t="s">
        <v>232</v>
      </c>
      <c r="B5196">
        <v>46953</v>
      </c>
      <c r="C5196">
        <v>169</v>
      </c>
    </row>
    <row r="5197" spans="1:3" x14ac:dyDescent="0.25">
      <c r="A5197" t="s">
        <v>232</v>
      </c>
      <c r="B5197">
        <v>46224</v>
      </c>
      <c r="C5197">
        <v>184</v>
      </c>
    </row>
    <row r="5198" spans="1:3" x14ac:dyDescent="0.25">
      <c r="A5198" t="s">
        <v>232</v>
      </c>
      <c r="B5198">
        <v>46992</v>
      </c>
      <c r="C5198">
        <v>70</v>
      </c>
    </row>
    <row r="5199" spans="1:3" x14ac:dyDescent="0.25">
      <c r="A5199" t="s">
        <v>232</v>
      </c>
      <c r="B5199">
        <v>46574</v>
      </c>
      <c r="C5199">
        <v>107</v>
      </c>
    </row>
    <row r="5200" spans="1:3" x14ac:dyDescent="0.25">
      <c r="A5200" t="s">
        <v>233</v>
      </c>
      <c r="B5200">
        <v>67063</v>
      </c>
      <c r="C5200">
        <v>45</v>
      </c>
    </row>
    <row r="5201" spans="1:3" x14ac:dyDescent="0.25">
      <c r="A5201" t="s">
        <v>233</v>
      </c>
      <c r="B5201">
        <v>67228</v>
      </c>
      <c r="C5201">
        <v>58</v>
      </c>
    </row>
    <row r="5202" spans="1:3" x14ac:dyDescent="0.25">
      <c r="A5202" t="s">
        <v>233</v>
      </c>
      <c r="B5202">
        <v>66967</v>
      </c>
      <c r="C5202">
        <v>22</v>
      </c>
    </row>
    <row r="5203" spans="1:3" x14ac:dyDescent="0.25">
      <c r="A5203" t="s">
        <v>233</v>
      </c>
      <c r="B5203">
        <v>67205</v>
      </c>
      <c r="C5203">
        <v>70</v>
      </c>
    </row>
    <row r="5204" spans="1:3" x14ac:dyDescent="0.25">
      <c r="A5204" t="s">
        <v>233</v>
      </c>
      <c r="B5204">
        <v>67522</v>
      </c>
      <c r="C5204">
        <v>55</v>
      </c>
    </row>
    <row r="5205" spans="1:3" x14ac:dyDescent="0.25">
      <c r="A5205" t="s">
        <v>233</v>
      </c>
      <c r="B5205">
        <v>66701</v>
      </c>
      <c r="C5205">
        <v>45</v>
      </c>
    </row>
    <row r="5206" spans="1:3" x14ac:dyDescent="0.25">
      <c r="A5206" t="s">
        <v>233</v>
      </c>
      <c r="B5206">
        <v>66434</v>
      </c>
      <c r="C5206">
        <v>67</v>
      </c>
    </row>
    <row r="5207" spans="1:3" x14ac:dyDescent="0.25">
      <c r="A5207" t="s">
        <v>233</v>
      </c>
      <c r="B5207">
        <v>67601</v>
      </c>
      <c r="C5207">
        <v>96</v>
      </c>
    </row>
    <row r="5208" spans="1:3" x14ac:dyDescent="0.25">
      <c r="A5208" t="s">
        <v>233</v>
      </c>
      <c r="B5208">
        <v>66111</v>
      </c>
      <c r="C5208">
        <v>45</v>
      </c>
    </row>
    <row r="5209" spans="1:3" x14ac:dyDescent="0.25">
      <c r="A5209" t="s">
        <v>233</v>
      </c>
      <c r="B5209">
        <v>66083</v>
      </c>
      <c r="C5209">
        <v>45</v>
      </c>
    </row>
    <row r="5210" spans="1:3" x14ac:dyDescent="0.25">
      <c r="A5210" t="s">
        <v>233</v>
      </c>
      <c r="B5210">
        <v>67060</v>
      </c>
      <c r="C5210">
        <v>119</v>
      </c>
    </row>
    <row r="5211" spans="1:3" x14ac:dyDescent="0.25">
      <c r="A5211" t="s">
        <v>233</v>
      </c>
      <c r="B5211">
        <v>66043</v>
      </c>
      <c r="C5211">
        <v>58</v>
      </c>
    </row>
    <row r="5212" spans="1:3" x14ac:dyDescent="0.25">
      <c r="A5212" t="s">
        <v>233</v>
      </c>
      <c r="B5212">
        <v>67114</v>
      </c>
      <c r="C5212">
        <v>73</v>
      </c>
    </row>
    <row r="5213" spans="1:3" x14ac:dyDescent="0.25">
      <c r="A5213" t="s">
        <v>233</v>
      </c>
      <c r="B5213">
        <v>67665</v>
      </c>
      <c r="C5213">
        <v>23</v>
      </c>
    </row>
    <row r="5214" spans="1:3" x14ac:dyDescent="0.25">
      <c r="A5214" t="s">
        <v>233</v>
      </c>
      <c r="B5214">
        <v>66062</v>
      </c>
      <c r="C5214">
        <v>50</v>
      </c>
    </row>
    <row r="5215" spans="1:3" x14ac:dyDescent="0.25">
      <c r="A5215" t="s">
        <v>233</v>
      </c>
      <c r="B5215">
        <v>66215</v>
      </c>
      <c r="C5215">
        <v>34</v>
      </c>
    </row>
    <row r="5216" spans="1:3" x14ac:dyDescent="0.25">
      <c r="A5216" t="s">
        <v>233</v>
      </c>
      <c r="B5216">
        <v>67801</v>
      </c>
      <c r="C5216">
        <v>45</v>
      </c>
    </row>
    <row r="5217" spans="1:3" x14ac:dyDescent="0.25">
      <c r="A5217" t="s">
        <v>233</v>
      </c>
      <c r="B5217">
        <v>66801</v>
      </c>
      <c r="C5217">
        <v>120</v>
      </c>
    </row>
    <row r="5218" spans="1:3" x14ac:dyDescent="0.25">
      <c r="A5218" t="s">
        <v>233</v>
      </c>
      <c r="B5218">
        <v>66712</v>
      </c>
      <c r="C5218">
        <v>45</v>
      </c>
    </row>
    <row r="5219" spans="1:3" x14ac:dyDescent="0.25">
      <c r="A5219" t="s">
        <v>233</v>
      </c>
      <c r="B5219">
        <v>66861</v>
      </c>
      <c r="C5219">
        <v>32</v>
      </c>
    </row>
    <row r="5220" spans="1:3" x14ac:dyDescent="0.25">
      <c r="A5220" t="s">
        <v>233</v>
      </c>
      <c r="B5220">
        <v>67437</v>
      </c>
      <c r="C5220">
        <v>45</v>
      </c>
    </row>
    <row r="5221" spans="1:3" x14ac:dyDescent="0.25">
      <c r="A5221" t="s">
        <v>233</v>
      </c>
      <c r="B5221">
        <v>67870</v>
      </c>
      <c r="C5221">
        <v>44</v>
      </c>
    </row>
    <row r="5222" spans="1:3" x14ac:dyDescent="0.25">
      <c r="A5222" t="s">
        <v>233</v>
      </c>
      <c r="B5222">
        <v>67209</v>
      </c>
      <c r="C5222">
        <v>70</v>
      </c>
    </row>
    <row r="5223" spans="1:3" x14ac:dyDescent="0.25">
      <c r="A5223" t="s">
        <v>233</v>
      </c>
      <c r="B5223">
        <v>66534</v>
      </c>
      <c r="C5223">
        <v>40</v>
      </c>
    </row>
    <row r="5224" spans="1:3" x14ac:dyDescent="0.25">
      <c r="A5224" t="s">
        <v>233</v>
      </c>
      <c r="B5224">
        <v>67226</v>
      </c>
      <c r="C5224">
        <v>176</v>
      </c>
    </row>
    <row r="5225" spans="1:3" x14ac:dyDescent="0.25">
      <c r="A5225" t="s">
        <v>233</v>
      </c>
      <c r="B5225">
        <v>67441</v>
      </c>
      <c r="C5225">
        <v>40</v>
      </c>
    </row>
    <row r="5226" spans="1:3" x14ac:dyDescent="0.25">
      <c r="A5226" t="s">
        <v>233</v>
      </c>
      <c r="B5226">
        <v>67110</v>
      </c>
      <c r="C5226">
        <v>64</v>
      </c>
    </row>
    <row r="5227" spans="1:3" x14ac:dyDescent="0.25">
      <c r="A5227" t="s">
        <v>233</v>
      </c>
      <c r="B5227">
        <v>66436</v>
      </c>
      <c r="C5227">
        <v>70</v>
      </c>
    </row>
    <row r="5228" spans="1:3" x14ac:dyDescent="0.25">
      <c r="A5228" t="s">
        <v>233</v>
      </c>
      <c r="B5228">
        <v>67835</v>
      </c>
      <c r="C5228">
        <v>28</v>
      </c>
    </row>
    <row r="5229" spans="1:3" x14ac:dyDescent="0.25">
      <c r="A5229" t="s">
        <v>233</v>
      </c>
      <c r="B5229">
        <v>66047</v>
      </c>
      <c r="C5229">
        <v>140</v>
      </c>
    </row>
    <row r="5230" spans="1:3" x14ac:dyDescent="0.25">
      <c r="A5230" t="s">
        <v>233</v>
      </c>
      <c r="B5230">
        <v>66112</v>
      </c>
      <c r="C5230">
        <v>70</v>
      </c>
    </row>
    <row r="5231" spans="1:3" x14ac:dyDescent="0.25">
      <c r="A5231" t="s">
        <v>233</v>
      </c>
      <c r="B5231">
        <v>66067</v>
      </c>
      <c r="C5231">
        <v>80</v>
      </c>
    </row>
    <row r="5232" spans="1:3" x14ac:dyDescent="0.25">
      <c r="A5232" t="s">
        <v>233</v>
      </c>
      <c r="B5232">
        <v>66441</v>
      </c>
      <c r="C5232">
        <v>100</v>
      </c>
    </row>
    <row r="5233" spans="1:3" x14ac:dyDescent="0.25">
      <c r="A5233" t="s">
        <v>233</v>
      </c>
      <c r="B5233">
        <v>67756</v>
      </c>
      <c r="C5233">
        <v>30</v>
      </c>
    </row>
    <row r="5234" spans="1:3" x14ac:dyDescent="0.25">
      <c r="A5234" t="s">
        <v>233</v>
      </c>
      <c r="B5234">
        <v>66209</v>
      </c>
      <c r="C5234">
        <v>94</v>
      </c>
    </row>
    <row r="5235" spans="1:3" x14ac:dyDescent="0.25">
      <c r="A5235" t="s">
        <v>233</v>
      </c>
      <c r="B5235">
        <v>67547</v>
      </c>
      <c r="C5235">
        <v>42</v>
      </c>
    </row>
    <row r="5236" spans="1:3" x14ac:dyDescent="0.25">
      <c r="A5236" t="s">
        <v>233</v>
      </c>
      <c r="B5236">
        <v>67864</v>
      </c>
      <c r="C5236">
        <v>45</v>
      </c>
    </row>
    <row r="5237" spans="1:3" x14ac:dyDescent="0.25">
      <c r="A5237" t="s">
        <v>233</v>
      </c>
      <c r="B5237">
        <v>66615</v>
      </c>
      <c r="C5237">
        <v>70</v>
      </c>
    </row>
    <row r="5238" spans="1:3" x14ac:dyDescent="0.25">
      <c r="A5238" t="s">
        <v>233</v>
      </c>
      <c r="B5238">
        <v>67401</v>
      </c>
      <c r="C5238">
        <v>96</v>
      </c>
    </row>
    <row r="5239" spans="1:3" x14ac:dyDescent="0.25">
      <c r="A5239" t="s">
        <v>233</v>
      </c>
      <c r="B5239">
        <v>66111</v>
      </c>
      <c r="C5239">
        <v>102</v>
      </c>
    </row>
    <row r="5240" spans="1:3" x14ac:dyDescent="0.25">
      <c r="A5240" t="s">
        <v>233</v>
      </c>
      <c r="B5240">
        <v>67154</v>
      </c>
      <c r="C5240">
        <v>65</v>
      </c>
    </row>
    <row r="5241" spans="1:3" x14ac:dyDescent="0.25">
      <c r="A5241" t="s">
        <v>233</v>
      </c>
      <c r="B5241">
        <v>66953</v>
      </c>
      <c r="C5241">
        <v>52</v>
      </c>
    </row>
    <row r="5242" spans="1:3" x14ac:dyDescent="0.25">
      <c r="A5242" t="s">
        <v>233</v>
      </c>
      <c r="B5242">
        <v>67206</v>
      </c>
      <c r="C5242">
        <v>80</v>
      </c>
    </row>
    <row r="5243" spans="1:3" x14ac:dyDescent="0.25">
      <c r="A5243" t="s">
        <v>233</v>
      </c>
      <c r="B5243">
        <v>67905</v>
      </c>
      <c r="C5243">
        <v>18</v>
      </c>
    </row>
    <row r="5244" spans="1:3" x14ac:dyDescent="0.25">
      <c r="A5244" t="s">
        <v>233</v>
      </c>
      <c r="B5244">
        <v>66071</v>
      </c>
      <c r="C5244">
        <v>55</v>
      </c>
    </row>
    <row r="5245" spans="1:3" x14ac:dyDescent="0.25">
      <c r="A5245" t="s">
        <v>233</v>
      </c>
      <c r="B5245">
        <v>67357</v>
      </c>
      <c r="C5245">
        <v>43</v>
      </c>
    </row>
    <row r="5246" spans="1:3" x14ac:dyDescent="0.25">
      <c r="A5246" t="s">
        <v>233</v>
      </c>
      <c r="B5246">
        <v>67951</v>
      </c>
      <c r="C5246">
        <v>77</v>
      </c>
    </row>
    <row r="5247" spans="1:3" x14ac:dyDescent="0.25">
      <c r="A5247" t="s">
        <v>233</v>
      </c>
      <c r="B5247">
        <v>67665</v>
      </c>
      <c r="C5247">
        <v>45</v>
      </c>
    </row>
    <row r="5248" spans="1:3" x14ac:dyDescent="0.25">
      <c r="A5248" t="s">
        <v>233</v>
      </c>
      <c r="B5248">
        <v>66049</v>
      </c>
      <c r="C5248">
        <v>76</v>
      </c>
    </row>
    <row r="5249" spans="1:3" x14ac:dyDescent="0.25">
      <c r="A5249" t="s">
        <v>233</v>
      </c>
      <c r="B5249">
        <v>66060</v>
      </c>
      <c r="C5249">
        <v>45</v>
      </c>
    </row>
    <row r="5250" spans="1:3" x14ac:dyDescent="0.25">
      <c r="A5250" t="s">
        <v>233</v>
      </c>
      <c r="B5250">
        <v>66533</v>
      </c>
      <c r="C5250">
        <v>81</v>
      </c>
    </row>
    <row r="5251" spans="1:3" x14ac:dyDescent="0.25">
      <c r="A5251" t="s">
        <v>233</v>
      </c>
      <c r="B5251">
        <v>67213</v>
      </c>
      <c r="C5251">
        <v>109</v>
      </c>
    </row>
    <row r="5252" spans="1:3" x14ac:dyDescent="0.25">
      <c r="A5252" t="s">
        <v>233</v>
      </c>
      <c r="B5252">
        <v>66221</v>
      </c>
      <c r="C5252">
        <v>40</v>
      </c>
    </row>
    <row r="5253" spans="1:3" x14ac:dyDescent="0.25">
      <c r="A5253" t="s">
        <v>233</v>
      </c>
      <c r="B5253">
        <v>66066</v>
      </c>
      <c r="C5253">
        <v>60</v>
      </c>
    </row>
    <row r="5254" spans="1:3" x14ac:dyDescent="0.25">
      <c r="A5254" t="s">
        <v>233</v>
      </c>
      <c r="B5254">
        <v>66967</v>
      </c>
      <c r="C5254">
        <v>45</v>
      </c>
    </row>
    <row r="5255" spans="1:3" x14ac:dyDescent="0.25">
      <c r="A5255" t="s">
        <v>233</v>
      </c>
      <c r="B5255">
        <v>67752</v>
      </c>
      <c r="C5255">
        <v>42</v>
      </c>
    </row>
    <row r="5256" spans="1:3" x14ac:dyDescent="0.25">
      <c r="A5256" t="s">
        <v>233</v>
      </c>
      <c r="B5256">
        <v>66064</v>
      </c>
      <c r="C5256">
        <v>110</v>
      </c>
    </row>
    <row r="5257" spans="1:3" x14ac:dyDescent="0.25">
      <c r="A5257" t="s">
        <v>233</v>
      </c>
      <c r="B5257">
        <v>66216</v>
      </c>
      <c r="C5257">
        <v>130</v>
      </c>
    </row>
    <row r="5258" spans="1:3" x14ac:dyDescent="0.25">
      <c r="A5258" t="s">
        <v>233</v>
      </c>
      <c r="B5258">
        <v>66614</v>
      </c>
      <c r="C5258">
        <v>120</v>
      </c>
    </row>
    <row r="5259" spans="1:3" x14ac:dyDescent="0.25">
      <c r="A5259" t="s">
        <v>233</v>
      </c>
      <c r="B5259">
        <v>67156</v>
      </c>
      <c r="C5259">
        <v>42</v>
      </c>
    </row>
    <row r="5260" spans="1:3" x14ac:dyDescent="0.25">
      <c r="A5260" t="s">
        <v>233</v>
      </c>
      <c r="B5260">
        <v>66025</v>
      </c>
      <c r="C5260">
        <v>74</v>
      </c>
    </row>
    <row r="5261" spans="1:3" x14ac:dyDescent="0.25">
      <c r="A5261" t="s">
        <v>233</v>
      </c>
      <c r="B5261">
        <v>67460</v>
      </c>
      <c r="C5261">
        <v>45</v>
      </c>
    </row>
    <row r="5262" spans="1:3" x14ac:dyDescent="0.25">
      <c r="A5262" t="s">
        <v>233</v>
      </c>
      <c r="B5262">
        <v>67550</v>
      </c>
      <c r="C5262">
        <v>61</v>
      </c>
    </row>
    <row r="5263" spans="1:3" x14ac:dyDescent="0.25">
      <c r="A5263" t="s">
        <v>233</v>
      </c>
      <c r="B5263">
        <v>67801</v>
      </c>
      <c r="C5263">
        <v>59</v>
      </c>
    </row>
    <row r="5264" spans="1:3" x14ac:dyDescent="0.25">
      <c r="A5264" t="s">
        <v>233</v>
      </c>
      <c r="B5264">
        <v>67455</v>
      </c>
      <c r="C5264">
        <v>49</v>
      </c>
    </row>
    <row r="5265" spans="1:3" x14ac:dyDescent="0.25">
      <c r="A5265" t="s">
        <v>233</v>
      </c>
      <c r="B5265">
        <v>67730</v>
      </c>
      <c r="C5265">
        <v>40</v>
      </c>
    </row>
    <row r="5266" spans="1:3" x14ac:dyDescent="0.25">
      <c r="A5266" t="s">
        <v>233</v>
      </c>
      <c r="B5266">
        <v>67133</v>
      </c>
      <c r="C5266">
        <v>56</v>
      </c>
    </row>
    <row r="5267" spans="1:3" x14ac:dyDescent="0.25">
      <c r="A5267" t="s">
        <v>233</v>
      </c>
      <c r="B5267">
        <v>66866</v>
      </c>
      <c r="C5267">
        <v>45</v>
      </c>
    </row>
    <row r="5268" spans="1:3" x14ac:dyDescent="0.25">
      <c r="A5268" t="s">
        <v>233</v>
      </c>
      <c r="B5268">
        <v>66006</v>
      </c>
      <c r="C5268">
        <v>60</v>
      </c>
    </row>
    <row r="5269" spans="1:3" x14ac:dyDescent="0.25">
      <c r="A5269" t="s">
        <v>233</v>
      </c>
      <c r="B5269">
        <v>66044</v>
      </c>
      <c r="C5269">
        <v>17</v>
      </c>
    </row>
    <row r="5270" spans="1:3" x14ac:dyDescent="0.25">
      <c r="A5270" t="s">
        <v>233</v>
      </c>
      <c r="B5270">
        <v>67432</v>
      </c>
      <c r="C5270">
        <v>30</v>
      </c>
    </row>
    <row r="5271" spans="1:3" x14ac:dyDescent="0.25">
      <c r="A5271" t="s">
        <v>233</v>
      </c>
      <c r="B5271">
        <v>67749</v>
      </c>
      <c r="C5271">
        <v>45</v>
      </c>
    </row>
    <row r="5272" spans="1:3" x14ac:dyDescent="0.25">
      <c r="A5272" t="s">
        <v>233</v>
      </c>
      <c r="B5272">
        <v>66720</v>
      </c>
      <c r="C5272">
        <v>77</v>
      </c>
    </row>
    <row r="5273" spans="1:3" x14ac:dyDescent="0.25">
      <c r="A5273" t="s">
        <v>233</v>
      </c>
      <c r="B5273">
        <v>66203</v>
      </c>
      <c r="C5273">
        <v>78</v>
      </c>
    </row>
    <row r="5274" spans="1:3" x14ac:dyDescent="0.25">
      <c r="A5274" t="s">
        <v>233</v>
      </c>
      <c r="B5274">
        <v>66207</v>
      </c>
      <c r="C5274">
        <v>38</v>
      </c>
    </row>
    <row r="5275" spans="1:3" x14ac:dyDescent="0.25">
      <c r="A5275" t="s">
        <v>233</v>
      </c>
      <c r="B5275">
        <v>66071</v>
      </c>
      <c r="C5275">
        <v>93</v>
      </c>
    </row>
    <row r="5276" spans="1:3" x14ac:dyDescent="0.25">
      <c r="A5276" t="s">
        <v>233</v>
      </c>
      <c r="B5276">
        <v>67661</v>
      </c>
      <c r="C5276">
        <v>50</v>
      </c>
    </row>
    <row r="5277" spans="1:3" x14ac:dyDescent="0.25">
      <c r="A5277" t="s">
        <v>233</v>
      </c>
      <c r="B5277">
        <v>67867</v>
      </c>
      <c r="C5277">
        <v>56</v>
      </c>
    </row>
    <row r="5278" spans="1:3" x14ac:dyDescent="0.25">
      <c r="A5278" t="s">
        <v>233</v>
      </c>
      <c r="B5278">
        <v>67114</v>
      </c>
      <c r="C5278">
        <v>111</v>
      </c>
    </row>
    <row r="5279" spans="1:3" x14ac:dyDescent="0.25">
      <c r="A5279" t="s">
        <v>233</v>
      </c>
      <c r="B5279">
        <v>66207</v>
      </c>
      <c r="C5279">
        <v>165</v>
      </c>
    </row>
    <row r="5280" spans="1:3" x14ac:dyDescent="0.25">
      <c r="A5280" t="s">
        <v>233</v>
      </c>
      <c r="B5280">
        <v>66204</v>
      </c>
      <c r="C5280">
        <v>102</v>
      </c>
    </row>
    <row r="5281" spans="1:3" x14ac:dyDescent="0.25">
      <c r="A5281" t="s">
        <v>233</v>
      </c>
      <c r="B5281">
        <v>67570</v>
      </c>
      <c r="C5281">
        <v>43</v>
      </c>
    </row>
    <row r="5282" spans="1:3" x14ac:dyDescent="0.25">
      <c r="A5282" t="s">
        <v>233</v>
      </c>
      <c r="B5282">
        <v>66212</v>
      </c>
      <c r="C5282">
        <v>120</v>
      </c>
    </row>
    <row r="5283" spans="1:3" x14ac:dyDescent="0.25">
      <c r="A5283" t="s">
        <v>233</v>
      </c>
      <c r="B5283">
        <v>66538</v>
      </c>
      <c r="C5283">
        <v>34</v>
      </c>
    </row>
    <row r="5284" spans="1:3" x14ac:dyDescent="0.25">
      <c r="A5284" t="s">
        <v>233</v>
      </c>
      <c r="B5284">
        <v>67449</v>
      </c>
      <c r="C5284">
        <v>45</v>
      </c>
    </row>
    <row r="5285" spans="1:3" x14ac:dyDescent="0.25">
      <c r="A5285" t="s">
        <v>233</v>
      </c>
      <c r="B5285">
        <v>67572</v>
      </c>
      <c r="C5285">
        <v>30</v>
      </c>
    </row>
    <row r="5286" spans="1:3" x14ac:dyDescent="0.25">
      <c r="A5286" t="s">
        <v>233</v>
      </c>
      <c r="B5286">
        <v>67502</v>
      </c>
      <c r="C5286">
        <v>65</v>
      </c>
    </row>
    <row r="5287" spans="1:3" x14ac:dyDescent="0.25">
      <c r="A5287" t="s">
        <v>233</v>
      </c>
      <c r="B5287">
        <v>67108</v>
      </c>
      <c r="C5287">
        <v>40</v>
      </c>
    </row>
    <row r="5288" spans="1:3" x14ac:dyDescent="0.25">
      <c r="A5288" t="s">
        <v>233</v>
      </c>
      <c r="B5288">
        <v>67457</v>
      </c>
      <c r="C5288">
        <v>36</v>
      </c>
    </row>
    <row r="5289" spans="1:3" x14ac:dyDescent="0.25">
      <c r="A5289" t="s">
        <v>233</v>
      </c>
      <c r="B5289">
        <v>67576</v>
      </c>
      <c r="C5289">
        <v>30</v>
      </c>
    </row>
    <row r="5290" spans="1:3" x14ac:dyDescent="0.25">
      <c r="A5290" t="s">
        <v>233</v>
      </c>
      <c r="B5290">
        <v>67156</v>
      </c>
      <c r="C5290">
        <v>142</v>
      </c>
    </row>
    <row r="5291" spans="1:3" x14ac:dyDescent="0.25">
      <c r="A5291" t="s">
        <v>233</v>
      </c>
      <c r="B5291">
        <v>67701</v>
      </c>
      <c r="C5291">
        <v>40</v>
      </c>
    </row>
    <row r="5292" spans="1:3" x14ac:dyDescent="0.25">
      <c r="A5292" t="s">
        <v>233</v>
      </c>
      <c r="B5292">
        <v>67758</v>
      </c>
      <c r="C5292">
        <v>24</v>
      </c>
    </row>
    <row r="5293" spans="1:3" x14ac:dyDescent="0.25">
      <c r="A5293" t="s">
        <v>233</v>
      </c>
      <c r="B5293">
        <v>66771</v>
      </c>
      <c r="C5293">
        <v>50</v>
      </c>
    </row>
    <row r="5294" spans="1:3" x14ac:dyDescent="0.25">
      <c r="A5294" t="s">
        <v>233</v>
      </c>
      <c r="B5294">
        <v>66088</v>
      </c>
      <c r="C5294">
        <v>40</v>
      </c>
    </row>
    <row r="5295" spans="1:3" x14ac:dyDescent="0.25">
      <c r="A5295" t="s">
        <v>233</v>
      </c>
      <c r="B5295">
        <v>67124</v>
      </c>
      <c r="C5295">
        <v>45</v>
      </c>
    </row>
    <row r="5296" spans="1:3" x14ac:dyDescent="0.25">
      <c r="A5296" t="s">
        <v>233</v>
      </c>
      <c r="B5296">
        <v>67505</v>
      </c>
      <c r="C5296">
        <v>110</v>
      </c>
    </row>
    <row r="5297" spans="1:3" x14ac:dyDescent="0.25">
      <c r="A5297" t="s">
        <v>233</v>
      </c>
      <c r="B5297">
        <v>67546</v>
      </c>
      <c r="C5297">
        <v>122</v>
      </c>
    </row>
    <row r="5298" spans="1:3" x14ac:dyDescent="0.25">
      <c r="A5298" t="s">
        <v>233</v>
      </c>
      <c r="B5298">
        <v>66901</v>
      </c>
      <c r="C5298">
        <v>45</v>
      </c>
    </row>
    <row r="5299" spans="1:3" x14ac:dyDescent="0.25">
      <c r="A5299" t="s">
        <v>233</v>
      </c>
      <c r="B5299">
        <v>66845</v>
      </c>
      <c r="C5299">
        <v>45</v>
      </c>
    </row>
    <row r="5300" spans="1:3" x14ac:dyDescent="0.25">
      <c r="A5300" t="s">
        <v>233</v>
      </c>
      <c r="B5300">
        <v>67003</v>
      </c>
      <c r="C5300">
        <v>37</v>
      </c>
    </row>
    <row r="5301" spans="1:3" x14ac:dyDescent="0.25">
      <c r="A5301" t="s">
        <v>233</v>
      </c>
      <c r="B5301">
        <v>67487</v>
      </c>
      <c r="C5301">
        <v>45</v>
      </c>
    </row>
    <row r="5302" spans="1:3" x14ac:dyDescent="0.25">
      <c r="A5302" t="s">
        <v>233</v>
      </c>
      <c r="B5302">
        <v>67701</v>
      </c>
      <c r="C5302">
        <v>60</v>
      </c>
    </row>
    <row r="5303" spans="1:3" x14ac:dyDescent="0.25">
      <c r="A5303" t="s">
        <v>233</v>
      </c>
      <c r="B5303">
        <v>67212</v>
      </c>
      <c r="C5303">
        <v>50</v>
      </c>
    </row>
    <row r="5304" spans="1:3" x14ac:dyDescent="0.25">
      <c r="A5304" t="s">
        <v>233</v>
      </c>
      <c r="B5304">
        <v>66092</v>
      </c>
      <c r="C5304">
        <v>60</v>
      </c>
    </row>
    <row r="5305" spans="1:3" x14ac:dyDescent="0.25">
      <c r="A5305" t="s">
        <v>233</v>
      </c>
      <c r="B5305">
        <v>66213</v>
      </c>
      <c r="C5305">
        <v>45</v>
      </c>
    </row>
    <row r="5306" spans="1:3" x14ac:dyDescent="0.25">
      <c r="A5306" t="s">
        <v>233</v>
      </c>
      <c r="B5306">
        <v>66871</v>
      </c>
      <c r="C5306">
        <v>30</v>
      </c>
    </row>
    <row r="5307" spans="1:3" x14ac:dyDescent="0.25">
      <c r="A5307" t="s">
        <v>233</v>
      </c>
      <c r="B5307">
        <v>66215</v>
      </c>
      <c r="C5307">
        <v>158</v>
      </c>
    </row>
    <row r="5308" spans="1:3" x14ac:dyDescent="0.25">
      <c r="A5308" t="s">
        <v>233</v>
      </c>
      <c r="B5308">
        <v>66739</v>
      </c>
      <c r="C5308">
        <v>58</v>
      </c>
    </row>
    <row r="5309" spans="1:3" x14ac:dyDescent="0.25">
      <c r="A5309" t="s">
        <v>233</v>
      </c>
      <c r="B5309">
        <v>67401</v>
      </c>
      <c r="C5309">
        <v>45</v>
      </c>
    </row>
    <row r="5310" spans="1:3" x14ac:dyDescent="0.25">
      <c r="A5310" t="s">
        <v>233</v>
      </c>
      <c r="B5310">
        <v>67526</v>
      </c>
      <c r="C5310">
        <v>56</v>
      </c>
    </row>
    <row r="5311" spans="1:3" x14ac:dyDescent="0.25">
      <c r="A5311" t="s">
        <v>233</v>
      </c>
      <c r="B5311">
        <v>66762</v>
      </c>
      <c r="C5311">
        <v>45</v>
      </c>
    </row>
    <row r="5312" spans="1:3" x14ac:dyDescent="0.25">
      <c r="A5312" t="s">
        <v>233</v>
      </c>
      <c r="B5312">
        <v>67467</v>
      </c>
      <c r="C5312">
        <v>5</v>
      </c>
    </row>
    <row r="5313" spans="1:3" x14ac:dyDescent="0.25">
      <c r="A5313" t="s">
        <v>233</v>
      </c>
      <c r="B5313">
        <v>67042</v>
      </c>
      <c r="C5313">
        <v>50</v>
      </c>
    </row>
    <row r="5314" spans="1:3" x14ac:dyDescent="0.25">
      <c r="A5314" t="s">
        <v>233</v>
      </c>
      <c r="B5314">
        <v>66614</v>
      </c>
      <c r="C5314">
        <v>102</v>
      </c>
    </row>
    <row r="5315" spans="1:3" x14ac:dyDescent="0.25">
      <c r="A5315" t="s">
        <v>233</v>
      </c>
      <c r="B5315">
        <v>66427</v>
      </c>
      <c r="C5315">
        <v>40</v>
      </c>
    </row>
    <row r="5316" spans="1:3" x14ac:dyDescent="0.25">
      <c r="A5316" t="s">
        <v>233</v>
      </c>
      <c r="B5316">
        <v>67213</v>
      </c>
      <c r="C5316">
        <v>22</v>
      </c>
    </row>
    <row r="5317" spans="1:3" x14ac:dyDescent="0.25">
      <c r="A5317" t="s">
        <v>233</v>
      </c>
      <c r="B5317">
        <v>66020</v>
      </c>
      <c r="C5317">
        <v>45</v>
      </c>
    </row>
    <row r="5318" spans="1:3" x14ac:dyDescent="0.25">
      <c r="A5318" t="s">
        <v>233</v>
      </c>
      <c r="B5318">
        <v>67431</v>
      </c>
      <c r="C5318">
        <v>42</v>
      </c>
    </row>
    <row r="5319" spans="1:3" x14ac:dyDescent="0.25">
      <c r="A5319" t="s">
        <v>233</v>
      </c>
      <c r="B5319">
        <v>66839</v>
      </c>
      <c r="C5319">
        <v>77</v>
      </c>
    </row>
    <row r="5320" spans="1:3" x14ac:dyDescent="0.25">
      <c r="A5320" t="s">
        <v>233</v>
      </c>
      <c r="B5320">
        <v>67464</v>
      </c>
      <c r="C5320">
        <v>36</v>
      </c>
    </row>
    <row r="5321" spans="1:3" x14ac:dyDescent="0.25">
      <c r="A5321" t="s">
        <v>233</v>
      </c>
      <c r="B5321">
        <v>66215</v>
      </c>
      <c r="C5321">
        <v>222</v>
      </c>
    </row>
    <row r="5322" spans="1:3" x14ac:dyDescent="0.25">
      <c r="A5322" t="s">
        <v>233</v>
      </c>
      <c r="B5322">
        <v>67880</v>
      </c>
      <c r="C5322">
        <v>60</v>
      </c>
    </row>
    <row r="5323" spans="1:3" x14ac:dyDescent="0.25">
      <c r="A5323" t="s">
        <v>233</v>
      </c>
      <c r="B5323">
        <v>66209</v>
      </c>
      <c r="C5323">
        <v>76</v>
      </c>
    </row>
    <row r="5324" spans="1:3" x14ac:dyDescent="0.25">
      <c r="A5324" t="s">
        <v>233</v>
      </c>
      <c r="B5324">
        <v>67009</v>
      </c>
      <c r="C5324">
        <v>55</v>
      </c>
    </row>
    <row r="5325" spans="1:3" x14ac:dyDescent="0.25">
      <c r="A5325" t="s">
        <v>233</v>
      </c>
      <c r="B5325">
        <v>66606</v>
      </c>
      <c r="C5325">
        <v>95</v>
      </c>
    </row>
    <row r="5326" spans="1:3" x14ac:dyDescent="0.25">
      <c r="A5326" t="s">
        <v>233</v>
      </c>
      <c r="B5326">
        <v>67037</v>
      </c>
      <c r="C5326">
        <v>45</v>
      </c>
    </row>
    <row r="5327" spans="1:3" x14ac:dyDescent="0.25">
      <c r="A5327" t="s">
        <v>233</v>
      </c>
      <c r="B5327">
        <v>66523</v>
      </c>
      <c r="C5327">
        <v>56</v>
      </c>
    </row>
    <row r="5328" spans="1:3" x14ac:dyDescent="0.25">
      <c r="A5328" t="s">
        <v>233</v>
      </c>
      <c r="B5328">
        <v>67035</v>
      </c>
      <c r="C5328">
        <v>50</v>
      </c>
    </row>
    <row r="5329" spans="1:3" x14ac:dyDescent="0.25">
      <c r="A5329" t="s">
        <v>233</v>
      </c>
      <c r="B5329">
        <v>66935</v>
      </c>
      <c r="C5329">
        <v>72</v>
      </c>
    </row>
    <row r="5330" spans="1:3" x14ac:dyDescent="0.25">
      <c r="A5330" t="s">
        <v>233</v>
      </c>
      <c r="B5330">
        <v>66080</v>
      </c>
      <c r="C5330">
        <v>60</v>
      </c>
    </row>
    <row r="5331" spans="1:3" x14ac:dyDescent="0.25">
      <c r="A5331" t="s">
        <v>233</v>
      </c>
      <c r="B5331">
        <v>67218</v>
      </c>
      <c r="C5331">
        <v>80</v>
      </c>
    </row>
    <row r="5332" spans="1:3" x14ac:dyDescent="0.25">
      <c r="A5332" t="s">
        <v>233</v>
      </c>
      <c r="B5332">
        <v>66763</v>
      </c>
      <c r="C5332">
        <v>65</v>
      </c>
    </row>
    <row r="5333" spans="1:3" x14ac:dyDescent="0.25">
      <c r="A5333" t="s">
        <v>233</v>
      </c>
      <c r="B5333">
        <v>66053</v>
      </c>
      <c r="C5333">
        <v>60</v>
      </c>
    </row>
    <row r="5334" spans="1:3" x14ac:dyDescent="0.25">
      <c r="A5334" t="s">
        <v>233</v>
      </c>
      <c r="B5334">
        <v>67420</v>
      </c>
      <c r="C5334">
        <v>90</v>
      </c>
    </row>
    <row r="5335" spans="1:3" x14ac:dyDescent="0.25">
      <c r="A5335" t="s">
        <v>233</v>
      </c>
      <c r="B5335">
        <v>66607</v>
      </c>
      <c r="C5335">
        <v>78</v>
      </c>
    </row>
    <row r="5336" spans="1:3" x14ac:dyDescent="0.25">
      <c r="A5336" t="s">
        <v>233</v>
      </c>
      <c r="B5336">
        <v>66536</v>
      </c>
      <c r="C5336">
        <v>39</v>
      </c>
    </row>
    <row r="5337" spans="1:3" x14ac:dyDescent="0.25">
      <c r="A5337" t="s">
        <v>233</v>
      </c>
      <c r="B5337">
        <v>67336</v>
      </c>
      <c r="C5337">
        <v>38</v>
      </c>
    </row>
    <row r="5338" spans="1:3" x14ac:dyDescent="0.25">
      <c r="A5338" t="s">
        <v>233</v>
      </c>
      <c r="B5338">
        <v>66223</v>
      </c>
      <c r="C5338">
        <v>44</v>
      </c>
    </row>
    <row r="5339" spans="1:3" x14ac:dyDescent="0.25">
      <c r="A5339" t="s">
        <v>233</v>
      </c>
      <c r="B5339">
        <v>66062</v>
      </c>
      <c r="C5339">
        <v>94</v>
      </c>
    </row>
    <row r="5340" spans="1:3" x14ac:dyDescent="0.25">
      <c r="A5340" t="s">
        <v>233</v>
      </c>
      <c r="B5340">
        <v>67209</v>
      </c>
      <c r="C5340">
        <v>72</v>
      </c>
    </row>
    <row r="5341" spans="1:3" x14ac:dyDescent="0.25">
      <c r="A5341" t="s">
        <v>233</v>
      </c>
      <c r="B5341">
        <v>67218</v>
      </c>
      <c r="C5341">
        <v>24</v>
      </c>
    </row>
    <row r="5342" spans="1:3" x14ac:dyDescent="0.25">
      <c r="A5342" t="s">
        <v>233</v>
      </c>
      <c r="B5342">
        <v>66214</v>
      </c>
      <c r="C5342">
        <v>163</v>
      </c>
    </row>
    <row r="5343" spans="1:3" x14ac:dyDescent="0.25">
      <c r="A5343" t="s">
        <v>233</v>
      </c>
      <c r="B5343">
        <v>67005</v>
      </c>
      <c r="C5343">
        <v>60</v>
      </c>
    </row>
    <row r="5344" spans="1:3" x14ac:dyDescent="0.25">
      <c r="A5344" t="s">
        <v>233</v>
      </c>
      <c r="B5344">
        <v>67879</v>
      </c>
      <c r="C5344">
        <v>32</v>
      </c>
    </row>
    <row r="5345" spans="1:3" x14ac:dyDescent="0.25">
      <c r="A5345" t="s">
        <v>233</v>
      </c>
      <c r="B5345">
        <v>67467</v>
      </c>
      <c r="C5345">
        <v>45</v>
      </c>
    </row>
    <row r="5346" spans="1:3" x14ac:dyDescent="0.25">
      <c r="A5346" t="s">
        <v>233</v>
      </c>
      <c r="B5346">
        <v>67420</v>
      </c>
      <c r="C5346">
        <v>40</v>
      </c>
    </row>
    <row r="5347" spans="1:3" x14ac:dyDescent="0.25">
      <c r="A5347" t="s">
        <v>233</v>
      </c>
      <c r="B5347">
        <v>67669</v>
      </c>
      <c r="C5347">
        <v>36</v>
      </c>
    </row>
    <row r="5348" spans="1:3" x14ac:dyDescent="0.25">
      <c r="A5348" t="s">
        <v>233</v>
      </c>
      <c r="B5348">
        <v>67871</v>
      </c>
      <c r="C5348">
        <v>68</v>
      </c>
    </row>
    <row r="5349" spans="1:3" x14ac:dyDescent="0.25">
      <c r="A5349" t="s">
        <v>233</v>
      </c>
      <c r="B5349">
        <v>67530</v>
      </c>
      <c r="C5349">
        <v>62</v>
      </c>
    </row>
    <row r="5350" spans="1:3" x14ac:dyDescent="0.25">
      <c r="A5350" t="s">
        <v>233</v>
      </c>
      <c r="B5350">
        <v>66206</v>
      </c>
      <c r="C5350">
        <v>60</v>
      </c>
    </row>
    <row r="5351" spans="1:3" x14ac:dyDescent="0.25">
      <c r="A5351" t="s">
        <v>233</v>
      </c>
      <c r="B5351">
        <v>66524</v>
      </c>
      <c r="C5351">
        <v>72</v>
      </c>
    </row>
    <row r="5352" spans="1:3" x14ac:dyDescent="0.25">
      <c r="A5352" t="s">
        <v>233</v>
      </c>
      <c r="B5352">
        <v>67901</v>
      </c>
      <c r="C5352">
        <v>55</v>
      </c>
    </row>
    <row r="5353" spans="1:3" x14ac:dyDescent="0.25">
      <c r="A5353" t="s">
        <v>233</v>
      </c>
      <c r="B5353">
        <v>67301</v>
      </c>
      <c r="C5353">
        <v>50</v>
      </c>
    </row>
    <row r="5354" spans="1:3" x14ac:dyDescent="0.25">
      <c r="A5354" t="s">
        <v>233</v>
      </c>
      <c r="B5354">
        <v>67152</v>
      </c>
      <c r="C5354">
        <v>45</v>
      </c>
    </row>
    <row r="5355" spans="1:3" x14ac:dyDescent="0.25">
      <c r="A5355" t="s">
        <v>233</v>
      </c>
      <c r="B5355">
        <v>66757</v>
      </c>
      <c r="C5355">
        <v>45</v>
      </c>
    </row>
    <row r="5356" spans="1:3" x14ac:dyDescent="0.25">
      <c r="A5356" t="s">
        <v>233</v>
      </c>
      <c r="B5356">
        <v>66204</v>
      </c>
      <c r="C5356">
        <v>101</v>
      </c>
    </row>
    <row r="5357" spans="1:3" x14ac:dyDescent="0.25">
      <c r="A5357" t="s">
        <v>233</v>
      </c>
      <c r="B5357">
        <v>67578</v>
      </c>
      <c r="C5357">
        <v>30</v>
      </c>
    </row>
    <row r="5358" spans="1:3" x14ac:dyDescent="0.25">
      <c r="A5358" t="s">
        <v>233</v>
      </c>
      <c r="B5358">
        <v>66203</v>
      </c>
      <c r="C5358">
        <v>120</v>
      </c>
    </row>
    <row r="5359" spans="1:3" x14ac:dyDescent="0.25">
      <c r="A5359" t="s">
        <v>233</v>
      </c>
      <c r="B5359">
        <v>67212</v>
      </c>
      <c r="C5359">
        <v>134</v>
      </c>
    </row>
    <row r="5360" spans="1:3" x14ac:dyDescent="0.25">
      <c r="A5360" t="s">
        <v>233</v>
      </c>
      <c r="B5360">
        <v>66503</v>
      </c>
      <c r="C5360">
        <v>70</v>
      </c>
    </row>
    <row r="5361" spans="1:3" x14ac:dyDescent="0.25">
      <c r="A5361" t="s">
        <v>233</v>
      </c>
      <c r="B5361">
        <v>67740</v>
      </c>
      <c r="C5361">
        <v>32</v>
      </c>
    </row>
    <row r="5362" spans="1:3" x14ac:dyDescent="0.25">
      <c r="A5362" t="s">
        <v>233</v>
      </c>
      <c r="B5362">
        <v>67218</v>
      </c>
      <c r="C5362">
        <v>50</v>
      </c>
    </row>
    <row r="5363" spans="1:3" x14ac:dyDescent="0.25">
      <c r="A5363" t="s">
        <v>233</v>
      </c>
      <c r="B5363">
        <v>67530</v>
      </c>
      <c r="C5363">
        <v>45</v>
      </c>
    </row>
    <row r="5364" spans="1:3" x14ac:dyDescent="0.25">
      <c r="A5364" t="s">
        <v>233</v>
      </c>
      <c r="B5364">
        <v>67107</v>
      </c>
      <c r="C5364">
        <v>78</v>
      </c>
    </row>
    <row r="5365" spans="1:3" x14ac:dyDescent="0.25">
      <c r="A5365" t="s">
        <v>233</v>
      </c>
      <c r="B5365">
        <v>67865</v>
      </c>
      <c r="C5365">
        <v>36</v>
      </c>
    </row>
    <row r="5366" spans="1:3" x14ac:dyDescent="0.25">
      <c r="A5366" t="s">
        <v>233</v>
      </c>
      <c r="B5366">
        <v>67554</v>
      </c>
      <c r="C5366">
        <v>39</v>
      </c>
    </row>
    <row r="5367" spans="1:3" x14ac:dyDescent="0.25">
      <c r="A5367" t="s">
        <v>233</v>
      </c>
      <c r="B5367">
        <v>67208</v>
      </c>
      <c r="C5367">
        <v>120</v>
      </c>
    </row>
    <row r="5368" spans="1:3" x14ac:dyDescent="0.25">
      <c r="A5368" t="s">
        <v>233</v>
      </c>
      <c r="B5368">
        <v>66607</v>
      </c>
      <c r="C5368">
        <v>60</v>
      </c>
    </row>
    <row r="5369" spans="1:3" x14ac:dyDescent="0.25">
      <c r="A5369" t="s">
        <v>233</v>
      </c>
      <c r="B5369">
        <v>67460</v>
      </c>
      <c r="C5369">
        <v>95</v>
      </c>
    </row>
    <row r="5370" spans="1:3" x14ac:dyDescent="0.25">
      <c r="A5370" t="s">
        <v>233</v>
      </c>
      <c r="B5370">
        <v>66104</v>
      </c>
      <c r="C5370">
        <v>82</v>
      </c>
    </row>
    <row r="5371" spans="1:3" x14ac:dyDescent="0.25">
      <c r="A5371" t="s">
        <v>233</v>
      </c>
      <c r="B5371">
        <v>66032</v>
      </c>
      <c r="C5371">
        <v>45</v>
      </c>
    </row>
    <row r="5372" spans="1:3" x14ac:dyDescent="0.25">
      <c r="A5372" t="s">
        <v>233</v>
      </c>
      <c r="B5372">
        <v>67646</v>
      </c>
      <c r="C5372">
        <v>36</v>
      </c>
    </row>
    <row r="5373" spans="1:3" x14ac:dyDescent="0.25">
      <c r="A5373" t="s">
        <v>233</v>
      </c>
      <c r="B5373">
        <v>67357</v>
      </c>
      <c r="C5373">
        <v>54</v>
      </c>
    </row>
    <row r="5374" spans="1:3" x14ac:dyDescent="0.25">
      <c r="A5374" t="s">
        <v>233</v>
      </c>
      <c r="B5374">
        <v>67156</v>
      </c>
      <c r="C5374">
        <v>60</v>
      </c>
    </row>
    <row r="5375" spans="1:3" x14ac:dyDescent="0.25">
      <c r="A5375" t="s">
        <v>233</v>
      </c>
      <c r="B5375">
        <v>66209</v>
      </c>
      <c r="C5375">
        <v>102</v>
      </c>
    </row>
    <row r="5376" spans="1:3" x14ac:dyDescent="0.25">
      <c r="A5376" t="s">
        <v>233</v>
      </c>
      <c r="B5376">
        <v>66043</v>
      </c>
      <c r="C5376">
        <v>80</v>
      </c>
    </row>
    <row r="5377" spans="1:3" x14ac:dyDescent="0.25">
      <c r="A5377" t="s">
        <v>233</v>
      </c>
      <c r="B5377">
        <v>66783</v>
      </c>
      <c r="C5377">
        <v>40</v>
      </c>
    </row>
    <row r="5378" spans="1:3" x14ac:dyDescent="0.25">
      <c r="A5378" t="s">
        <v>233</v>
      </c>
      <c r="B5378">
        <v>67037</v>
      </c>
      <c r="C5378">
        <v>74</v>
      </c>
    </row>
    <row r="5379" spans="1:3" x14ac:dyDescent="0.25">
      <c r="A5379" t="s">
        <v>233</v>
      </c>
      <c r="B5379">
        <v>67846</v>
      </c>
      <c r="C5379">
        <v>78</v>
      </c>
    </row>
    <row r="5380" spans="1:3" x14ac:dyDescent="0.25">
      <c r="A5380" t="s">
        <v>233</v>
      </c>
      <c r="B5380">
        <v>66508</v>
      </c>
      <c r="C5380">
        <v>91</v>
      </c>
    </row>
    <row r="5381" spans="1:3" x14ac:dyDescent="0.25">
      <c r="A5381" t="s">
        <v>233</v>
      </c>
      <c r="B5381">
        <v>66967</v>
      </c>
      <c r="C5381">
        <v>28</v>
      </c>
    </row>
    <row r="5382" spans="1:3" x14ac:dyDescent="0.25">
      <c r="A5382" t="s">
        <v>233</v>
      </c>
      <c r="B5382">
        <v>66611</v>
      </c>
      <c r="C5382">
        <v>97</v>
      </c>
    </row>
    <row r="5383" spans="1:3" x14ac:dyDescent="0.25">
      <c r="A5383" t="s">
        <v>233</v>
      </c>
      <c r="B5383">
        <v>66112</v>
      </c>
      <c r="C5383">
        <v>140</v>
      </c>
    </row>
    <row r="5384" spans="1:3" x14ac:dyDescent="0.25">
      <c r="A5384" t="s">
        <v>233</v>
      </c>
      <c r="B5384">
        <v>67206</v>
      </c>
      <c r="C5384">
        <v>118</v>
      </c>
    </row>
    <row r="5385" spans="1:3" x14ac:dyDescent="0.25">
      <c r="A5385" t="s">
        <v>233</v>
      </c>
      <c r="B5385">
        <v>67445</v>
      </c>
      <c r="C5385">
        <v>32</v>
      </c>
    </row>
    <row r="5386" spans="1:3" x14ac:dyDescent="0.25">
      <c r="A5386" t="s">
        <v>233</v>
      </c>
      <c r="B5386">
        <v>67117</v>
      </c>
      <c r="C5386">
        <v>60</v>
      </c>
    </row>
    <row r="5387" spans="1:3" x14ac:dyDescent="0.25">
      <c r="A5387" t="s">
        <v>233</v>
      </c>
      <c r="B5387">
        <v>67301</v>
      </c>
      <c r="C5387">
        <v>43</v>
      </c>
    </row>
    <row r="5388" spans="1:3" x14ac:dyDescent="0.25">
      <c r="A5388" t="s">
        <v>233</v>
      </c>
      <c r="B5388">
        <v>66415</v>
      </c>
      <c r="C5388">
        <v>39</v>
      </c>
    </row>
    <row r="5389" spans="1:3" x14ac:dyDescent="0.25">
      <c r="A5389" t="s">
        <v>233</v>
      </c>
      <c r="B5389">
        <v>67361</v>
      </c>
      <c r="C5389">
        <v>71</v>
      </c>
    </row>
    <row r="5390" spans="1:3" x14ac:dyDescent="0.25">
      <c r="A5390" t="s">
        <v>233</v>
      </c>
      <c r="B5390">
        <v>67124</v>
      </c>
      <c r="C5390">
        <v>45</v>
      </c>
    </row>
    <row r="5391" spans="1:3" x14ac:dyDescent="0.25">
      <c r="A5391" t="s">
        <v>233</v>
      </c>
      <c r="B5391">
        <v>66032</v>
      </c>
      <c r="C5391">
        <v>30</v>
      </c>
    </row>
    <row r="5392" spans="1:3" x14ac:dyDescent="0.25">
      <c r="A5392" t="s">
        <v>233</v>
      </c>
      <c r="B5392">
        <v>67401</v>
      </c>
      <c r="C5392">
        <v>80</v>
      </c>
    </row>
    <row r="5393" spans="1:3" x14ac:dyDescent="0.25">
      <c r="A5393" t="s">
        <v>233</v>
      </c>
      <c r="B5393">
        <v>66755</v>
      </c>
      <c r="C5393">
        <v>45</v>
      </c>
    </row>
    <row r="5394" spans="1:3" x14ac:dyDescent="0.25">
      <c r="A5394" t="s">
        <v>233</v>
      </c>
      <c r="B5394">
        <v>67560</v>
      </c>
      <c r="C5394">
        <v>30</v>
      </c>
    </row>
    <row r="5395" spans="1:3" x14ac:dyDescent="0.25">
      <c r="A5395" t="s">
        <v>233</v>
      </c>
      <c r="B5395">
        <v>66002</v>
      </c>
      <c r="C5395">
        <v>45</v>
      </c>
    </row>
    <row r="5396" spans="1:3" x14ac:dyDescent="0.25">
      <c r="A5396" t="s">
        <v>233</v>
      </c>
      <c r="B5396">
        <v>67070</v>
      </c>
      <c r="C5396">
        <v>29</v>
      </c>
    </row>
    <row r="5397" spans="1:3" x14ac:dyDescent="0.25">
      <c r="A5397" t="s">
        <v>233</v>
      </c>
      <c r="B5397">
        <v>66062</v>
      </c>
      <c r="C5397">
        <v>40</v>
      </c>
    </row>
    <row r="5398" spans="1:3" x14ac:dyDescent="0.25">
      <c r="A5398" t="s">
        <v>233</v>
      </c>
      <c r="B5398">
        <v>67357</v>
      </c>
      <c r="C5398">
        <v>45</v>
      </c>
    </row>
    <row r="5399" spans="1:3" x14ac:dyDescent="0.25">
      <c r="A5399" t="s">
        <v>233</v>
      </c>
      <c r="B5399">
        <v>66012</v>
      </c>
      <c r="C5399">
        <v>45</v>
      </c>
    </row>
    <row r="5400" spans="1:3" x14ac:dyDescent="0.25">
      <c r="A5400" t="s">
        <v>233</v>
      </c>
      <c r="B5400">
        <v>66090</v>
      </c>
      <c r="C5400">
        <v>60</v>
      </c>
    </row>
    <row r="5401" spans="1:3" x14ac:dyDescent="0.25">
      <c r="A5401" t="s">
        <v>233</v>
      </c>
      <c r="B5401">
        <v>67063</v>
      </c>
      <c r="C5401">
        <v>57</v>
      </c>
    </row>
    <row r="5402" spans="1:3" x14ac:dyDescent="0.25">
      <c r="A5402" t="s">
        <v>233</v>
      </c>
      <c r="B5402">
        <v>67068</v>
      </c>
      <c r="C5402">
        <v>54</v>
      </c>
    </row>
    <row r="5403" spans="1:3" x14ac:dyDescent="0.25">
      <c r="A5403" t="s">
        <v>233</v>
      </c>
      <c r="B5403">
        <v>66210</v>
      </c>
      <c r="C5403">
        <v>120</v>
      </c>
    </row>
    <row r="5404" spans="1:3" x14ac:dyDescent="0.25">
      <c r="A5404" t="s">
        <v>233</v>
      </c>
      <c r="B5404">
        <v>67846</v>
      </c>
      <c r="C5404">
        <v>60</v>
      </c>
    </row>
    <row r="5405" spans="1:3" x14ac:dyDescent="0.25">
      <c r="A5405" t="s">
        <v>233</v>
      </c>
      <c r="B5405">
        <v>67213</v>
      </c>
      <c r="C5405">
        <v>62</v>
      </c>
    </row>
    <row r="5406" spans="1:3" x14ac:dyDescent="0.25">
      <c r="A5406" t="s">
        <v>233</v>
      </c>
      <c r="B5406">
        <v>67059</v>
      </c>
      <c r="C5406">
        <v>45</v>
      </c>
    </row>
    <row r="5407" spans="1:3" x14ac:dyDescent="0.25">
      <c r="A5407" t="s">
        <v>233</v>
      </c>
      <c r="B5407">
        <v>66030</v>
      </c>
      <c r="C5407">
        <v>82</v>
      </c>
    </row>
    <row r="5408" spans="1:3" x14ac:dyDescent="0.25">
      <c r="A5408" t="s">
        <v>233</v>
      </c>
      <c r="B5408">
        <v>67654</v>
      </c>
      <c r="C5408">
        <v>68</v>
      </c>
    </row>
    <row r="5409" spans="1:3" x14ac:dyDescent="0.25">
      <c r="A5409" t="s">
        <v>233</v>
      </c>
      <c r="B5409">
        <v>66112</v>
      </c>
      <c r="C5409">
        <v>45</v>
      </c>
    </row>
    <row r="5410" spans="1:3" x14ac:dyDescent="0.25">
      <c r="A5410" t="s">
        <v>233</v>
      </c>
      <c r="B5410">
        <v>67834</v>
      </c>
      <c r="C5410">
        <v>30</v>
      </c>
    </row>
    <row r="5411" spans="1:3" x14ac:dyDescent="0.25">
      <c r="A5411" t="s">
        <v>233</v>
      </c>
      <c r="B5411">
        <v>67026</v>
      </c>
      <c r="C5411">
        <v>69</v>
      </c>
    </row>
    <row r="5412" spans="1:3" x14ac:dyDescent="0.25">
      <c r="A5412" t="s">
        <v>233</v>
      </c>
      <c r="B5412">
        <v>66216</v>
      </c>
      <c r="C5412">
        <v>92</v>
      </c>
    </row>
    <row r="5413" spans="1:3" x14ac:dyDescent="0.25">
      <c r="A5413" t="s">
        <v>233</v>
      </c>
      <c r="B5413">
        <v>67735</v>
      </c>
      <c r="C5413">
        <v>45</v>
      </c>
    </row>
    <row r="5414" spans="1:3" x14ac:dyDescent="0.25">
      <c r="A5414" t="s">
        <v>233</v>
      </c>
      <c r="B5414">
        <v>67337</v>
      </c>
      <c r="C5414">
        <v>40</v>
      </c>
    </row>
    <row r="5415" spans="1:3" x14ac:dyDescent="0.25">
      <c r="A5415" t="s">
        <v>233</v>
      </c>
      <c r="B5415">
        <v>66713</v>
      </c>
      <c r="C5415">
        <v>60</v>
      </c>
    </row>
    <row r="5416" spans="1:3" x14ac:dyDescent="0.25">
      <c r="A5416" t="s">
        <v>233</v>
      </c>
      <c r="B5416">
        <v>66743</v>
      </c>
      <c r="C5416">
        <v>40</v>
      </c>
    </row>
    <row r="5417" spans="1:3" x14ac:dyDescent="0.25">
      <c r="A5417" t="s">
        <v>233</v>
      </c>
      <c r="B5417">
        <v>67002</v>
      </c>
      <c r="C5417">
        <v>154</v>
      </c>
    </row>
    <row r="5418" spans="1:3" x14ac:dyDescent="0.25">
      <c r="A5418" t="s">
        <v>233</v>
      </c>
      <c r="B5418">
        <v>66111</v>
      </c>
      <c r="C5418">
        <v>45</v>
      </c>
    </row>
    <row r="5419" spans="1:3" x14ac:dyDescent="0.25">
      <c r="A5419" t="s">
        <v>233</v>
      </c>
      <c r="B5419">
        <v>66547</v>
      </c>
      <c r="C5419">
        <v>50</v>
      </c>
    </row>
    <row r="5420" spans="1:3" x14ac:dyDescent="0.25">
      <c r="A5420" t="s">
        <v>233</v>
      </c>
      <c r="B5420">
        <v>67029</v>
      </c>
      <c r="C5420">
        <v>27</v>
      </c>
    </row>
    <row r="5421" spans="1:3" x14ac:dyDescent="0.25">
      <c r="A5421" t="s">
        <v>233</v>
      </c>
      <c r="B5421">
        <v>66604</v>
      </c>
      <c r="C5421">
        <v>151</v>
      </c>
    </row>
    <row r="5422" spans="1:3" x14ac:dyDescent="0.25">
      <c r="A5422" t="s">
        <v>233</v>
      </c>
      <c r="B5422">
        <v>66061</v>
      </c>
      <c r="C5422">
        <v>60</v>
      </c>
    </row>
    <row r="5423" spans="1:3" x14ac:dyDescent="0.25">
      <c r="A5423" t="s">
        <v>233</v>
      </c>
      <c r="B5423">
        <v>66103</v>
      </c>
      <c r="C5423">
        <v>96</v>
      </c>
    </row>
    <row r="5424" spans="1:3" x14ac:dyDescent="0.25">
      <c r="A5424" t="s">
        <v>233</v>
      </c>
      <c r="B5424">
        <v>66439</v>
      </c>
      <c r="C5424">
        <v>30</v>
      </c>
    </row>
    <row r="5425" spans="1:3" x14ac:dyDescent="0.25">
      <c r="A5425" t="s">
        <v>233</v>
      </c>
      <c r="B5425">
        <v>67502</v>
      </c>
      <c r="C5425">
        <v>73</v>
      </c>
    </row>
    <row r="5426" spans="1:3" x14ac:dyDescent="0.25">
      <c r="A5426" t="s">
        <v>233</v>
      </c>
      <c r="B5426">
        <v>66224</v>
      </c>
      <c r="C5426">
        <v>70</v>
      </c>
    </row>
    <row r="5427" spans="1:3" x14ac:dyDescent="0.25">
      <c r="A5427" t="s">
        <v>233</v>
      </c>
      <c r="B5427">
        <v>67844</v>
      </c>
      <c r="C5427">
        <v>24</v>
      </c>
    </row>
    <row r="5428" spans="1:3" x14ac:dyDescent="0.25">
      <c r="A5428" t="s">
        <v>233</v>
      </c>
      <c r="B5428">
        <v>66061</v>
      </c>
      <c r="C5428">
        <v>140</v>
      </c>
    </row>
    <row r="5429" spans="1:3" x14ac:dyDescent="0.25">
      <c r="A5429" t="s">
        <v>233</v>
      </c>
      <c r="B5429">
        <v>66061</v>
      </c>
      <c r="C5429">
        <v>34</v>
      </c>
    </row>
    <row r="5430" spans="1:3" x14ac:dyDescent="0.25">
      <c r="A5430" t="s">
        <v>233</v>
      </c>
      <c r="B5430">
        <v>67861</v>
      </c>
      <c r="C5430">
        <v>15</v>
      </c>
    </row>
    <row r="5431" spans="1:3" x14ac:dyDescent="0.25">
      <c r="A5431" t="s">
        <v>233</v>
      </c>
      <c r="B5431">
        <v>66608</v>
      </c>
      <c r="C5431">
        <v>34</v>
      </c>
    </row>
    <row r="5432" spans="1:3" x14ac:dyDescent="0.25">
      <c r="A5432" t="s">
        <v>233</v>
      </c>
      <c r="B5432">
        <v>67031</v>
      </c>
      <c r="C5432">
        <v>40</v>
      </c>
    </row>
    <row r="5433" spans="1:3" x14ac:dyDescent="0.25">
      <c r="A5433" t="s">
        <v>233</v>
      </c>
      <c r="B5433">
        <v>67337</v>
      </c>
      <c r="C5433">
        <v>147</v>
      </c>
    </row>
    <row r="5434" spans="1:3" x14ac:dyDescent="0.25">
      <c r="A5434" t="s">
        <v>233</v>
      </c>
      <c r="B5434">
        <v>66208</v>
      </c>
      <c r="C5434">
        <v>45</v>
      </c>
    </row>
    <row r="5435" spans="1:3" x14ac:dyDescent="0.25">
      <c r="A5435" t="s">
        <v>233</v>
      </c>
      <c r="B5435">
        <v>67860</v>
      </c>
      <c r="C5435">
        <v>40</v>
      </c>
    </row>
    <row r="5436" spans="1:3" x14ac:dyDescent="0.25">
      <c r="A5436" t="s">
        <v>233</v>
      </c>
      <c r="B5436">
        <v>67801</v>
      </c>
      <c r="C5436">
        <v>50</v>
      </c>
    </row>
    <row r="5437" spans="1:3" x14ac:dyDescent="0.25">
      <c r="A5437" t="s">
        <v>233</v>
      </c>
      <c r="B5437">
        <v>66846</v>
      </c>
      <c r="C5437">
        <v>72</v>
      </c>
    </row>
    <row r="5438" spans="1:3" x14ac:dyDescent="0.25">
      <c r="A5438" t="s">
        <v>233</v>
      </c>
      <c r="B5438">
        <v>66762</v>
      </c>
      <c r="C5438">
        <v>96</v>
      </c>
    </row>
    <row r="5439" spans="1:3" x14ac:dyDescent="0.25">
      <c r="A5439" t="s">
        <v>233</v>
      </c>
      <c r="B5439">
        <v>66401</v>
      </c>
      <c r="C5439">
        <v>45</v>
      </c>
    </row>
    <row r="5440" spans="1:3" x14ac:dyDescent="0.25">
      <c r="A5440" t="s">
        <v>233</v>
      </c>
      <c r="B5440">
        <v>67672</v>
      </c>
      <c r="C5440">
        <v>37</v>
      </c>
    </row>
    <row r="5441" spans="1:3" x14ac:dyDescent="0.25">
      <c r="A5441" t="s">
        <v>233</v>
      </c>
      <c r="B5441">
        <v>67855</v>
      </c>
      <c r="C5441">
        <v>25</v>
      </c>
    </row>
    <row r="5442" spans="1:3" x14ac:dyDescent="0.25">
      <c r="A5442" t="s">
        <v>233</v>
      </c>
      <c r="B5442">
        <v>67135</v>
      </c>
      <c r="C5442">
        <v>62</v>
      </c>
    </row>
    <row r="5443" spans="1:3" x14ac:dyDescent="0.25">
      <c r="A5443" t="s">
        <v>233</v>
      </c>
      <c r="B5443">
        <v>67748</v>
      </c>
      <c r="C5443">
        <v>32</v>
      </c>
    </row>
    <row r="5444" spans="1:3" x14ac:dyDescent="0.25">
      <c r="A5444" t="s">
        <v>233</v>
      </c>
      <c r="B5444">
        <v>67205</v>
      </c>
      <c r="C5444">
        <v>80</v>
      </c>
    </row>
    <row r="5445" spans="1:3" x14ac:dyDescent="0.25">
      <c r="A5445" t="s">
        <v>233</v>
      </c>
      <c r="B5445">
        <v>66611</v>
      </c>
      <c r="C5445">
        <v>80</v>
      </c>
    </row>
    <row r="5446" spans="1:3" x14ac:dyDescent="0.25">
      <c r="A5446" t="s">
        <v>233</v>
      </c>
      <c r="B5446">
        <v>67473</v>
      </c>
      <c r="C5446">
        <v>58</v>
      </c>
    </row>
    <row r="5447" spans="1:3" x14ac:dyDescent="0.25">
      <c r="A5447" t="s">
        <v>233</v>
      </c>
      <c r="B5447">
        <v>67335</v>
      </c>
      <c r="C5447">
        <v>45</v>
      </c>
    </row>
    <row r="5448" spans="1:3" x14ac:dyDescent="0.25">
      <c r="A5448" t="s">
        <v>233</v>
      </c>
      <c r="B5448">
        <v>66502</v>
      </c>
      <c r="C5448">
        <v>93</v>
      </c>
    </row>
    <row r="5449" spans="1:3" x14ac:dyDescent="0.25">
      <c r="A5449" t="s">
        <v>233</v>
      </c>
      <c r="B5449">
        <v>66534</v>
      </c>
      <c r="C5449">
        <v>86</v>
      </c>
    </row>
    <row r="5450" spans="1:3" x14ac:dyDescent="0.25">
      <c r="A5450" t="s">
        <v>233</v>
      </c>
      <c r="B5450">
        <v>66502</v>
      </c>
      <c r="C5450">
        <v>134</v>
      </c>
    </row>
    <row r="5451" spans="1:3" x14ac:dyDescent="0.25">
      <c r="A5451" t="s">
        <v>233</v>
      </c>
      <c r="B5451">
        <v>67010</v>
      </c>
      <c r="C5451">
        <v>98</v>
      </c>
    </row>
    <row r="5452" spans="1:3" x14ac:dyDescent="0.25">
      <c r="A5452" t="s">
        <v>233</v>
      </c>
      <c r="B5452">
        <v>66749</v>
      </c>
      <c r="C5452">
        <v>45</v>
      </c>
    </row>
    <row r="5453" spans="1:3" x14ac:dyDescent="0.25">
      <c r="A5453" t="s">
        <v>233</v>
      </c>
      <c r="B5453">
        <v>67950</v>
      </c>
      <c r="C5453">
        <v>52</v>
      </c>
    </row>
    <row r="5454" spans="1:3" x14ac:dyDescent="0.25">
      <c r="A5454" t="s">
        <v>233</v>
      </c>
      <c r="B5454">
        <v>67052</v>
      </c>
      <c r="C5454">
        <v>60</v>
      </c>
    </row>
    <row r="5455" spans="1:3" x14ac:dyDescent="0.25">
      <c r="A5455" t="s">
        <v>233</v>
      </c>
      <c r="B5455">
        <v>66801</v>
      </c>
      <c r="C5455">
        <v>45</v>
      </c>
    </row>
    <row r="5456" spans="1:3" x14ac:dyDescent="0.25">
      <c r="A5456" t="s">
        <v>233</v>
      </c>
      <c r="B5456">
        <v>66061</v>
      </c>
      <c r="C5456">
        <v>70</v>
      </c>
    </row>
    <row r="5457" spans="1:3" x14ac:dyDescent="0.25">
      <c r="A5457" t="s">
        <v>233</v>
      </c>
      <c r="B5457">
        <v>66614</v>
      </c>
      <c r="C5457">
        <v>54</v>
      </c>
    </row>
    <row r="5458" spans="1:3" x14ac:dyDescent="0.25">
      <c r="A5458" t="s">
        <v>233</v>
      </c>
      <c r="B5458">
        <v>66212</v>
      </c>
      <c r="C5458">
        <v>44</v>
      </c>
    </row>
    <row r="5459" spans="1:3" x14ac:dyDescent="0.25">
      <c r="A5459" t="s">
        <v>233</v>
      </c>
      <c r="B5459">
        <v>66049</v>
      </c>
      <c r="C5459">
        <v>40</v>
      </c>
    </row>
    <row r="5460" spans="1:3" x14ac:dyDescent="0.25">
      <c r="A5460" t="s">
        <v>233</v>
      </c>
      <c r="B5460">
        <v>67439</v>
      </c>
      <c r="C5460">
        <v>45</v>
      </c>
    </row>
    <row r="5461" spans="1:3" x14ac:dyDescent="0.25">
      <c r="A5461" t="s">
        <v>233</v>
      </c>
      <c r="B5461">
        <v>67042</v>
      </c>
      <c r="C5461">
        <v>65</v>
      </c>
    </row>
    <row r="5462" spans="1:3" x14ac:dyDescent="0.25">
      <c r="A5462" t="s">
        <v>233</v>
      </c>
      <c r="B5462">
        <v>67801</v>
      </c>
      <c r="C5462">
        <v>56</v>
      </c>
    </row>
    <row r="5463" spans="1:3" x14ac:dyDescent="0.25">
      <c r="A5463" t="s">
        <v>233</v>
      </c>
      <c r="B5463">
        <v>67401</v>
      </c>
      <c r="C5463">
        <v>82</v>
      </c>
    </row>
    <row r="5464" spans="1:3" x14ac:dyDescent="0.25">
      <c r="A5464" t="s">
        <v>233</v>
      </c>
      <c r="B5464">
        <v>67432</v>
      </c>
      <c r="C5464">
        <v>45</v>
      </c>
    </row>
    <row r="5465" spans="1:3" x14ac:dyDescent="0.25">
      <c r="A5465" t="s">
        <v>233</v>
      </c>
      <c r="B5465">
        <v>67211</v>
      </c>
      <c r="C5465">
        <v>55</v>
      </c>
    </row>
    <row r="5466" spans="1:3" x14ac:dyDescent="0.25">
      <c r="A5466" t="s">
        <v>233</v>
      </c>
      <c r="B5466">
        <v>66030</v>
      </c>
      <c r="C5466">
        <v>42</v>
      </c>
    </row>
    <row r="5467" spans="1:3" x14ac:dyDescent="0.25">
      <c r="A5467" t="s">
        <v>233</v>
      </c>
      <c r="B5467">
        <v>66104</v>
      </c>
      <c r="C5467">
        <v>75</v>
      </c>
    </row>
    <row r="5468" spans="1:3" x14ac:dyDescent="0.25">
      <c r="A5468" t="s">
        <v>233</v>
      </c>
      <c r="B5468">
        <v>66762</v>
      </c>
      <c r="C5468">
        <v>86</v>
      </c>
    </row>
    <row r="5469" spans="1:3" x14ac:dyDescent="0.25">
      <c r="A5469" t="s">
        <v>233</v>
      </c>
      <c r="B5469">
        <v>67637</v>
      </c>
      <c r="C5469">
        <v>45</v>
      </c>
    </row>
    <row r="5470" spans="1:3" x14ac:dyDescent="0.25">
      <c r="A5470" t="s">
        <v>233</v>
      </c>
      <c r="B5470">
        <v>67053</v>
      </c>
      <c r="C5470">
        <v>45</v>
      </c>
    </row>
    <row r="5471" spans="1:3" x14ac:dyDescent="0.25">
      <c r="A5471" t="s">
        <v>233</v>
      </c>
      <c r="B5471">
        <v>67401</v>
      </c>
      <c r="C5471">
        <v>60</v>
      </c>
    </row>
    <row r="5472" spans="1:3" x14ac:dyDescent="0.25">
      <c r="A5472" t="s">
        <v>233</v>
      </c>
      <c r="B5472">
        <v>66018</v>
      </c>
      <c r="C5472">
        <v>49</v>
      </c>
    </row>
    <row r="5473" spans="1:3" x14ac:dyDescent="0.25">
      <c r="A5473" t="s">
        <v>233</v>
      </c>
      <c r="B5473">
        <v>67502</v>
      </c>
      <c r="C5473">
        <v>52</v>
      </c>
    </row>
    <row r="5474" spans="1:3" x14ac:dyDescent="0.25">
      <c r="A5474" t="s">
        <v>233</v>
      </c>
      <c r="B5474">
        <v>66866</v>
      </c>
      <c r="C5474">
        <v>45</v>
      </c>
    </row>
    <row r="5475" spans="1:3" x14ac:dyDescent="0.25">
      <c r="A5475" t="s">
        <v>233</v>
      </c>
      <c r="B5475">
        <v>66208</v>
      </c>
      <c r="C5475">
        <v>45</v>
      </c>
    </row>
    <row r="5476" spans="1:3" x14ac:dyDescent="0.25">
      <c r="A5476" t="s">
        <v>233</v>
      </c>
      <c r="B5476">
        <v>66720</v>
      </c>
      <c r="C5476">
        <v>71</v>
      </c>
    </row>
    <row r="5477" spans="1:3" x14ac:dyDescent="0.25">
      <c r="A5477" t="s">
        <v>233</v>
      </c>
      <c r="B5477">
        <v>67356</v>
      </c>
      <c r="C5477">
        <v>40</v>
      </c>
    </row>
    <row r="5478" spans="1:3" x14ac:dyDescent="0.25">
      <c r="A5478" t="s">
        <v>233</v>
      </c>
      <c r="B5478">
        <v>67127</v>
      </c>
      <c r="C5478">
        <v>45</v>
      </c>
    </row>
    <row r="5479" spans="1:3" x14ac:dyDescent="0.25">
      <c r="A5479" t="s">
        <v>233</v>
      </c>
      <c r="B5479">
        <v>67203</v>
      </c>
      <c r="C5479">
        <v>106</v>
      </c>
    </row>
    <row r="5480" spans="1:3" x14ac:dyDescent="0.25">
      <c r="A5480" t="s">
        <v>233</v>
      </c>
      <c r="B5480">
        <v>67579</v>
      </c>
      <c r="C5480">
        <v>45</v>
      </c>
    </row>
    <row r="5481" spans="1:3" x14ac:dyDescent="0.25">
      <c r="A5481" t="s">
        <v>233</v>
      </c>
      <c r="B5481">
        <v>66423</v>
      </c>
      <c r="C5481">
        <v>60</v>
      </c>
    </row>
    <row r="5482" spans="1:3" x14ac:dyDescent="0.25">
      <c r="A5482" t="s">
        <v>233</v>
      </c>
      <c r="B5482">
        <v>66002</v>
      </c>
      <c r="C5482">
        <v>54</v>
      </c>
    </row>
    <row r="5483" spans="1:3" x14ac:dyDescent="0.25">
      <c r="A5483" t="s">
        <v>233</v>
      </c>
      <c r="B5483">
        <v>66549</v>
      </c>
      <c r="C5483">
        <v>43</v>
      </c>
    </row>
    <row r="5484" spans="1:3" x14ac:dyDescent="0.25">
      <c r="A5484" t="s">
        <v>233</v>
      </c>
      <c r="B5484">
        <v>67548</v>
      </c>
      <c r="C5484">
        <v>44</v>
      </c>
    </row>
    <row r="5485" spans="1:3" x14ac:dyDescent="0.25">
      <c r="A5485" t="s">
        <v>233</v>
      </c>
      <c r="B5485">
        <v>67002</v>
      </c>
      <c r="C5485">
        <v>76</v>
      </c>
    </row>
    <row r="5486" spans="1:3" x14ac:dyDescent="0.25">
      <c r="A5486" t="s">
        <v>233</v>
      </c>
      <c r="B5486">
        <v>67901</v>
      </c>
      <c r="C5486">
        <v>45</v>
      </c>
    </row>
    <row r="5487" spans="1:3" x14ac:dyDescent="0.25">
      <c r="A5487" t="s">
        <v>233</v>
      </c>
      <c r="B5487">
        <v>66604</v>
      </c>
      <c r="C5487">
        <v>90</v>
      </c>
    </row>
    <row r="5488" spans="1:3" x14ac:dyDescent="0.25">
      <c r="A5488" t="s">
        <v>233</v>
      </c>
      <c r="B5488">
        <v>67401</v>
      </c>
      <c r="C5488">
        <v>90</v>
      </c>
    </row>
    <row r="5489" spans="1:3" x14ac:dyDescent="0.25">
      <c r="A5489" t="s">
        <v>233</v>
      </c>
      <c r="B5489">
        <v>67208</v>
      </c>
      <c r="C5489">
        <v>85</v>
      </c>
    </row>
    <row r="5490" spans="1:3" x14ac:dyDescent="0.25">
      <c r="A5490" t="s">
        <v>233</v>
      </c>
      <c r="B5490">
        <v>66061</v>
      </c>
      <c r="C5490">
        <v>112</v>
      </c>
    </row>
    <row r="5491" spans="1:3" x14ac:dyDescent="0.25">
      <c r="A5491" t="s">
        <v>233</v>
      </c>
      <c r="B5491">
        <v>67152</v>
      </c>
      <c r="C5491">
        <v>44</v>
      </c>
    </row>
    <row r="5492" spans="1:3" x14ac:dyDescent="0.25">
      <c r="A5492" t="s">
        <v>233</v>
      </c>
      <c r="B5492">
        <v>66086</v>
      </c>
      <c r="C5492">
        <v>90</v>
      </c>
    </row>
    <row r="5493" spans="1:3" x14ac:dyDescent="0.25">
      <c r="A5493" t="s">
        <v>233</v>
      </c>
      <c r="B5493">
        <v>67107</v>
      </c>
      <c r="C5493">
        <v>74</v>
      </c>
    </row>
    <row r="5494" spans="1:3" x14ac:dyDescent="0.25">
      <c r="A5494" t="s">
        <v>233</v>
      </c>
      <c r="B5494">
        <v>67601</v>
      </c>
      <c r="C5494">
        <v>70</v>
      </c>
    </row>
    <row r="5495" spans="1:3" x14ac:dyDescent="0.25">
      <c r="A5495" t="s">
        <v>233</v>
      </c>
      <c r="B5495">
        <v>66035</v>
      </c>
      <c r="C5495">
        <v>44</v>
      </c>
    </row>
    <row r="5496" spans="1:3" x14ac:dyDescent="0.25">
      <c r="A5496" t="s">
        <v>233</v>
      </c>
      <c r="B5496">
        <v>66449</v>
      </c>
      <c r="C5496">
        <v>59</v>
      </c>
    </row>
    <row r="5497" spans="1:3" x14ac:dyDescent="0.25">
      <c r="A5497" t="s">
        <v>233</v>
      </c>
      <c r="B5497">
        <v>67114</v>
      </c>
      <c r="C5497">
        <v>60</v>
      </c>
    </row>
    <row r="5498" spans="1:3" x14ac:dyDescent="0.25">
      <c r="A5498" t="s">
        <v>233</v>
      </c>
      <c r="B5498">
        <v>66725</v>
      </c>
      <c r="C5498">
        <v>45</v>
      </c>
    </row>
    <row r="5499" spans="1:3" x14ac:dyDescent="0.25">
      <c r="A5499" t="s">
        <v>233</v>
      </c>
      <c r="B5499">
        <v>66607</v>
      </c>
      <c r="C5499">
        <v>88</v>
      </c>
    </row>
    <row r="5500" spans="1:3" x14ac:dyDescent="0.25">
      <c r="A5500" t="s">
        <v>233</v>
      </c>
      <c r="B5500">
        <v>66938</v>
      </c>
      <c r="C5500">
        <v>34</v>
      </c>
    </row>
    <row r="5501" spans="1:3" x14ac:dyDescent="0.25">
      <c r="A5501" t="s">
        <v>233</v>
      </c>
      <c r="B5501">
        <v>67663</v>
      </c>
      <c r="C5501">
        <v>37</v>
      </c>
    </row>
    <row r="5502" spans="1:3" x14ac:dyDescent="0.25">
      <c r="A5502" t="s">
        <v>233</v>
      </c>
      <c r="B5502">
        <v>67119</v>
      </c>
      <c r="C5502">
        <v>32</v>
      </c>
    </row>
    <row r="5503" spans="1:3" x14ac:dyDescent="0.25">
      <c r="A5503" t="s">
        <v>233</v>
      </c>
      <c r="B5503">
        <v>66968</v>
      </c>
      <c r="C5503">
        <v>31</v>
      </c>
    </row>
    <row r="5504" spans="1:3" x14ac:dyDescent="0.25">
      <c r="A5504" t="s">
        <v>233</v>
      </c>
      <c r="B5504">
        <v>67206</v>
      </c>
      <c r="C5504">
        <v>84</v>
      </c>
    </row>
    <row r="5505" spans="1:3" x14ac:dyDescent="0.25">
      <c r="A5505" t="s">
        <v>233</v>
      </c>
      <c r="B5505">
        <v>66901</v>
      </c>
      <c r="C5505">
        <v>60</v>
      </c>
    </row>
    <row r="5506" spans="1:3" x14ac:dyDescent="0.25">
      <c r="A5506" t="s">
        <v>233</v>
      </c>
      <c r="B5506">
        <v>66614</v>
      </c>
      <c r="C5506">
        <v>196</v>
      </c>
    </row>
    <row r="5507" spans="1:3" x14ac:dyDescent="0.25">
      <c r="A5507" t="s">
        <v>233</v>
      </c>
      <c r="B5507">
        <v>66097</v>
      </c>
      <c r="C5507">
        <v>38</v>
      </c>
    </row>
    <row r="5508" spans="1:3" x14ac:dyDescent="0.25">
      <c r="A5508" t="s">
        <v>233</v>
      </c>
      <c r="B5508">
        <v>67203</v>
      </c>
      <c r="C5508">
        <v>110</v>
      </c>
    </row>
    <row r="5509" spans="1:3" x14ac:dyDescent="0.25">
      <c r="A5509" t="s">
        <v>233</v>
      </c>
      <c r="B5509">
        <v>66002</v>
      </c>
      <c r="C5509">
        <v>44</v>
      </c>
    </row>
    <row r="5510" spans="1:3" x14ac:dyDescent="0.25">
      <c r="A5510" t="s">
        <v>233</v>
      </c>
      <c r="B5510">
        <v>67025</v>
      </c>
      <c r="C5510">
        <v>45</v>
      </c>
    </row>
    <row r="5511" spans="1:3" x14ac:dyDescent="0.25">
      <c r="A5511" t="s">
        <v>233</v>
      </c>
      <c r="B5511">
        <v>67490</v>
      </c>
      <c r="C5511">
        <v>40</v>
      </c>
    </row>
    <row r="5512" spans="1:3" x14ac:dyDescent="0.25">
      <c r="A5512" t="s">
        <v>233</v>
      </c>
      <c r="B5512">
        <v>67203</v>
      </c>
      <c r="C5512">
        <v>36</v>
      </c>
    </row>
    <row r="5513" spans="1:3" x14ac:dyDescent="0.25">
      <c r="A5513" t="s">
        <v>233</v>
      </c>
      <c r="B5513">
        <v>66048</v>
      </c>
      <c r="C5513">
        <v>45</v>
      </c>
    </row>
    <row r="5514" spans="1:3" x14ac:dyDescent="0.25">
      <c r="A5514" t="s">
        <v>233</v>
      </c>
      <c r="B5514">
        <v>66062</v>
      </c>
      <c r="C5514">
        <v>170</v>
      </c>
    </row>
    <row r="5515" spans="1:3" x14ac:dyDescent="0.25">
      <c r="A5515" t="s">
        <v>233</v>
      </c>
      <c r="B5515">
        <v>67062</v>
      </c>
      <c r="C5515">
        <v>105</v>
      </c>
    </row>
    <row r="5516" spans="1:3" x14ac:dyDescent="0.25">
      <c r="A5516" t="s">
        <v>233</v>
      </c>
      <c r="B5516">
        <v>66801</v>
      </c>
      <c r="C5516">
        <v>60</v>
      </c>
    </row>
    <row r="5517" spans="1:3" x14ac:dyDescent="0.25">
      <c r="A5517" t="s">
        <v>233</v>
      </c>
      <c r="B5517">
        <v>67226</v>
      </c>
      <c r="C5517">
        <v>90</v>
      </c>
    </row>
    <row r="5518" spans="1:3" x14ac:dyDescent="0.25">
      <c r="A5518" t="s">
        <v>233</v>
      </c>
      <c r="B5518">
        <v>67156</v>
      </c>
      <c r="C5518">
        <v>41</v>
      </c>
    </row>
    <row r="5519" spans="1:3" x14ac:dyDescent="0.25">
      <c r="A5519" t="s">
        <v>233</v>
      </c>
      <c r="B5519">
        <v>66521</v>
      </c>
      <c r="C5519">
        <v>40</v>
      </c>
    </row>
    <row r="5520" spans="1:3" x14ac:dyDescent="0.25">
      <c r="A5520" t="s">
        <v>233</v>
      </c>
      <c r="B5520">
        <v>67005</v>
      </c>
      <c r="C5520">
        <v>45</v>
      </c>
    </row>
    <row r="5521" spans="1:3" x14ac:dyDescent="0.25">
      <c r="A5521" t="s">
        <v>233</v>
      </c>
      <c r="B5521">
        <v>66061</v>
      </c>
      <c r="C5521">
        <v>100</v>
      </c>
    </row>
    <row r="5522" spans="1:3" x14ac:dyDescent="0.25">
      <c r="A5522" t="s">
        <v>233</v>
      </c>
      <c r="B5522">
        <v>67045</v>
      </c>
      <c r="C5522">
        <v>60</v>
      </c>
    </row>
    <row r="5523" spans="1:3" x14ac:dyDescent="0.25">
      <c r="A5523" t="s">
        <v>233</v>
      </c>
      <c r="B5523">
        <v>66701</v>
      </c>
      <c r="C5523">
        <v>61</v>
      </c>
    </row>
    <row r="5524" spans="1:3" x14ac:dyDescent="0.25">
      <c r="A5524" t="s">
        <v>233</v>
      </c>
      <c r="B5524">
        <v>67410</v>
      </c>
      <c r="C5524">
        <v>78</v>
      </c>
    </row>
    <row r="5525" spans="1:3" x14ac:dyDescent="0.25">
      <c r="A5525" t="s">
        <v>233</v>
      </c>
      <c r="B5525">
        <v>67642</v>
      </c>
      <c r="C5525">
        <v>36</v>
      </c>
    </row>
    <row r="5526" spans="1:3" x14ac:dyDescent="0.25">
      <c r="A5526" t="s">
        <v>233</v>
      </c>
      <c r="B5526">
        <v>67456</v>
      </c>
      <c r="C5526">
        <v>100</v>
      </c>
    </row>
    <row r="5527" spans="1:3" x14ac:dyDescent="0.25">
      <c r="A5527" t="s">
        <v>233</v>
      </c>
      <c r="B5527">
        <v>67056</v>
      </c>
      <c r="C5527">
        <v>60</v>
      </c>
    </row>
    <row r="5528" spans="1:3" x14ac:dyDescent="0.25">
      <c r="A5528" t="s">
        <v>233</v>
      </c>
      <c r="B5528">
        <v>66538</v>
      </c>
      <c r="C5528">
        <v>63</v>
      </c>
    </row>
    <row r="5529" spans="1:3" x14ac:dyDescent="0.25">
      <c r="A5529" t="s">
        <v>233</v>
      </c>
      <c r="B5529">
        <v>66606</v>
      </c>
      <c r="C5529">
        <v>50</v>
      </c>
    </row>
    <row r="5530" spans="1:3" x14ac:dyDescent="0.25">
      <c r="A5530" t="s">
        <v>233</v>
      </c>
      <c r="B5530">
        <v>67502</v>
      </c>
      <c r="C5530">
        <v>45</v>
      </c>
    </row>
    <row r="5531" spans="1:3" x14ac:dyDescent="0.25">
      <c r="A5531" t="s">
        <v>234</v>
      </c>
      <c r="B5531">
        <v>42635</v>
      </c>
      <c r="C5531">
        <v>60</v>
      </c>
    </row>
    <row r="5532" spans="1:3" x14ac:dyDescent="0.25">
      <c r="A5532" t="s">
        <v>234</v>
      </c>
      <c r="B5532">
        <v>40359</v>
      </c>
      <c r="C5532">
        <v>100</v>
      </c>
    </row>
    <row r="5533" spans="1:3" x14ac:dyDescent="0.25">
      <c r="A5533" t="s">
        <v>234</v>
      </c>
      <c r="B5533">
        <v>42220</v>
      </c>
      <c r="C5533">
        <v>60</v>
      </c>
    </row>
    <row r="5534" spans="1:3" x14ac:dyDescent="0.25">
      <c r="A5534" t="s">
        <v>234</v>
      </c>
      <c r="B5534">
        <v>40004</v>
      </c>
      <c r="C5534">
        <v>12</v>
      </c>
    </row>
    <row r="5535" spans="1:3" x14ac:dyDescent="0.25">
      <c r="A5535" t="s">
        <v>234</v>
      </c>
      <c r="B5535">
        <v>41018</v>
      </c>
      <c r="C5535">
        <v>140</v>
      </c>
    </row>
    <row r="5536" spans="1:3" x14ac:dyDescent="0.25">
      <c r="A5536" t="s">
        <v>234</v>
      </c>
      <c r="B5536">
        <v>41139</v>
      </c>
      <c r="C5536">
        <v>85</v>
      </c>
    </row>
    <row r="5537" spans="1:3" x14ac:dyDescent="0.25">
      <c r="A5537" t="s">
        <v>234</v>
      </c>
      <c r="B5537">
        <v>42001</v>
      </c>
      <c r="C5537">
        <v>103</v>
      </c>
    </row>
    <row r="5538" spans="1:3" x14ac:dyDescent="0.25">
      <c r="A5538" t="s">
        <v>234</v>
      </c>
      <c r="B5538">
        <v>40047</v>
      </c>
      <c r="C5538">
        <v>122</v>
      </c>
    </row>
    <row r="5539" spans="1:3" x14ac:dyDescent="0.25">
      <c r="A5539" t="s">
        <v>234</v>
      </c>
      <c r="B5539">
        <v>41095</v>
      </c>
      <c r="C5539">
        <v>120</v>
      </c>
    </row>
    <row r="5540" spans="1:3" x14ac:dyDescent="0.25">
      <c r="A5540" t="s">
        <v>234</v>
      </c>
      <c r="B5540">
        <v>42701</v>
      </c>
      <c r="C5540">
        <v>112</v>
      </c>
    </row>
    <row r="5541" spans="1:3" x14ac:dyDescent="0.25">
      <c r="A5541" t="s">
        <v>234</v>
      </c>
      <c r="B5541">
        <v>40033</v>
      </c>
      <c r="C5541">
        <v>81</v>
      </c>
    </row>
    <row r="5542" spans="1:3" x14ac:dyDescent="0.25">
      <c r="A5542" t="s">
        <v>234</v>
      </c>
      <c r="B5542">
        <v>40342</v>
      </c>
      <c r="C5542">
        <v>94</v>
      </c>
    </row>
    <row r="5543" spans="1:3" x14ac:dyDescent="0.25">
      <c r="A5543" t="s">
        <v>234</v>
      </c>
      <c r="B5543">
        <v>42210</v>
      </c>
      <c r="C5543">
        <v>74</v>
      </c>
    </row>
    <row r="5544" spans="1:3" x14ac:dyDescent="0.25">
      <c r="A5544" t="s">
        <v>234</v>
      </c>
      <c r="B5544">
        <v>41041</v>
      </c>
      <c r="C5544">
        <v>92</v>
      </c>
    </row>
    <row r="5545" spans="1:3" x14ac:dyDescent="0.25">
      <c r="A5545" t="s">
        <v>234</v>
      </c>
      <c r="B5545">
        <v>40206</v>
      </c>
      <c r="C5545">
        <v>110</v>
      </c>
    </row>
    <row r="5546" spans="1:3" x14ac:dyDescent="0.25">
      <c r="A5546" t="s">
        <v>234</v>
      </c>
      <c r="B5546">
        <v>42345</v>
      </c>
      <c r="C5546">
        <v>45</v>
      </c>
    </row>
    <row r="5547" spans="1:3" x14ac:dyDescent="0.25">
      <c r="A5547" t="s">
        <v>234</v>
      </c>
      <c r="B5547">
        <v>42104</v>
      </c>
      <c r="C5547">
        <v>60</v>
      </c>
    </row>
    <row r="5548" spans="1:3" x14ac:dyDescent="0.25">
      <c r="A5548" t="s">
        <v>234</v>
      </c>
      <c r="B5548">
        <v>42056</v>
      </c>
      <c r="C5548">
        <v>70</v>
      </c>
    </row>
    <row r="5549" spans="1:3" x14ac:dyDescent="0.25">
      <c r="A5549" t="s">
        <v>234</v>
      </c>
      <c r="B5549">
        <v>42031</v>
      </c>
      <c r="C5549">
        <v>88</v>
      </c>
    </row>
    <row r="5550" spans="1:3" x14ac:dyDescent="0.25">
      <c r="A5550" t="s">
        <v>234</v>
      </c>
      <c r="B5550">
        <v>42701</v>
      </c>
      <c r="C5550">
        <v>15</v>
      </c>
    </row>
    <row r="5551" spans="1:3" x14ac:dyDescent="0.25">
      <c r="A5551" t="s">
        <v>234</v>
      </c>
      <c r="B5551">
        <v>41501</v>
      </c>
      <c r="C5551">
        <v>120</v>
      </c>
    </row>
    <row r="5552" spans="1:3" x14ac:dyDescent="0.25">
      <c r="A5552" t="s">
        <v>234</v>
      </c>
      <c r="B5552">
        <v>41702</v>
      </c>
      <c r="C5552">
        <v>200</v>
      </c>
    </row>
    <row r="5553" spans="1:3" x14ac:dyDescent="0.25">
      <c r="A5553" t="s">
        <v>234</v>
      </c>
      <c r="B5553">
        <v>40299</v>
      </c>
      <c r="C5553">
        <v>70</v>
      </c>
    </row>
    <row r="5554" spans="1:3" x14ac:dyDescent="0.25">
      <c r="A5554" t="s">
        <v>234</v>
      </c>
      <c r="B5554">
        <v>40143</v>
      </c>
      <c r="C5554">
        <v>18</v>
      </c>
    </row>
    <row r="5555" spans="1:3" x14ac:dyDescent="0.25">
      <c r="A5555" t="s">
        <v>234</v>
      </c>
      <c r="B5555">
        <v>42754</v>
      </c>
      <c r="C5555">
        <v>71</v>
      </c>
    </row>
    <row r="5556" spans="1:3" x14ac:dyDescent="0.25">
      <c r="A5556" t="s">
        <v>234</v>
      </c>
      <c r="B5556">
        <v>40241</v>
      </c>
      <c r="C5556">
        <v>90</v>
      </c>
    </row>
    <row r="5557" spans="1:3" x14ac:dyDescent="0.25">
      <c r="A5557" t="s">
        <v>234</v>
      </c>
      <c r="B5557">
        <v>40203</v>
      </c>
      <c r="C5557">
        <v>122</v>
      </c>
    </row>
    <row r="5558" spans="1:3" x14ac:dyDescent="0.25">
      <c r="A5558" t="s">
        <v>234</v>
      </c>
      <c r="B5558">
        <v>41075</v>
      </c>
      <c r="C5558">
        <v>26</v>
      </c>
    </row>
    <row r="5559" spans="1:3" x14ac:dyDescent="0.25">
      <c r="A5559" t="s">
        <v>234</v>
      </c>
      <c r="B5559">
        <v>40004</v>
      </c>
      <c r="C5559">
        <v>65</v>
      </c>
    </row>
    <row r="5560" spans="1:3" x14ac:dyDescent="0.25">
      <c r="A5560" t="s">
        <v>234</v>
      </c>
      <c r="B5560">
        <v>42503</v>
      </c>
      <c r="C5560">
        <v>12</v>
      </c>
    </row>
    <row r="5561" spans="1:3" x14ac:dyDescent="0.25">
      <c r="A5561" t="s">
        <v>234</v>
      </c>
      <c r="B5561">
        <v>40059</v>
      </c>
      <c r="C5561">
        <v>100</v>
      </c>
    </row>
    <row r="5562" spans="1:3" x14ac:dyDescent="0.25">
      <c r="A5562" t="s">
        <v>234</v>
      </c>
      <c r="B5562">
        <v>42301</v>
      </c>
      <c r="C5562">
        <v>92</v>
      </c>
    </row>
    <row r="5563" spans="1:3" x14ac:dyDescent="0.25">
      <c r="A5563" t="s">
        <v>234</v>
      </c>
      <c r="B5563">
        <v>40504</v>
      </c>
      <c r="C5563">
        <v>111</v>
      </c>
    </row>
    <row r="5564" spans="1:3" x14ac:dyDescent="0.25">
      <c r="A5564" t="s">
        <v>234</v>
      </c>
      <c r="B5564">
        <v>40390</v>
      </c>
      <c r="C5564">
        <v>285</v>
      </c>
    </row>
    <row r="5565" spans="1:3" x14ac:dyDescent="0.25">
      <c r="A5565" t="s">
        <v>234</v>
      </c>
      <c r="B5565">
        <v>40220</v>
      </c>
      <c r="C5565">
        <v>172</v>
      </c>
    </row>
    <row r="5566" spans="1:3" x14ac:dyDescent="0.25">
      <c r="A5566" t="s">
        <v>234</v>
      </c>
      <c r="B5566">
        <v>42266</v>
      </c>
      <c r="C5566">
        <v>60</v>
      </c>
    </row>
    <row r="5567" spans="1:3" x14ac:dyDescent="0.25">
      <c r="A5567" t="s">
        <v>234</v>
      </c>
      <c r="B5567">
        <v>42003</v>
      </c>
      <c r="C5567">
        <v>228</v>
      </c>
    </row>
    <row r="5568" spans="1:3" x14ac:dyDescent="0.25">
      <c r="A5568" t="s">
        <v>234</v>
      </c>
      <c r="B5568">
        <v>40347</v>
      </c>
      <c r="C5568">
        <v>23</v>
      </c>
    </row>
    <row r="5569" spans="1:3" x14ac:dyDescent="0.25">
      <c r="A5569" t="s">
        <v>234</v>
      </c>
      <c r="B5569">
        <v>40219</v>
      </c>
      <c r="C5569">
        <v>110</v>
      </c>
    </row>
    <row r="5570" spans="1:3" x14ac:dyDescent="0.25">
      <c r="A5570" t="s">
        <v>234</v>
      </c>
      <c r="B5570">
        <v>42701</v>
      </c>
      <c r="C5570">
        <v>65</v>
      </c>
    </row>
    <row r="5571" spans="1:3" x14ac:dyDescent="0.25">
      <c r="A5571" t="s">
        <v>234</v>
      </c>
      <c r="B5571">
        <v>41653</v>
      </c>
      <c r="C5571">
        <v>56</v>
      </c>
    </row>
    <row r="5572" spans="1:3" x14ac:dyDescent="0.25">
      <c r="A5572" t="s">
        <v>234</v>
      </c>
      <c r="B5572">
        <v>41031</v>
      </c>
      <c r="C5572">
        <v>54</v>
      </c>
    </row>
    <row r="5573" spans="1:3" x14ac:dyDescent="0.25">
      <c r="A5573" t="s">
        <v>234</v>
      </c>
      <c r="B5573">
        <v>40965</v>
      </c>
      <c r="C5573">
        <v>95</v>
      </c>
    </row>
    <row r="5574" spans="1:3" x14ac:dyDescent="0.25">
      <c r="A5574" t="s">
        <v>234</v>
      </c>
      <c r="B5574">
        <v>41001</v>
      </c>
      <c r="C5574">
        <v>117</v>
      </c>
    </row>
    <row r="5575" spans="1:3" x14ac:dyDescent="0.25">
      <c r="A5575" t="s">
        <v>234</v>
      </c>
      <c r="B5575">
        <v>41240</v>
      </c>
      <c r="C5575">
        <v>126</v>
      </c>
    </row>
    <row r="5576" spans="1:3" x14ac:dyDescent="0.25">
      <c r="A5576" t="s">
        <v>234</v>
      </c>
      <c r="B5576">
        <v>40205</v>
      </c>
      <c r="C5576">
        <v>107</v>
      </c>
    </row>
    <row r="5577" spans="1:3" x14ac:dyDescent="0.25">
      <c r="A5577" t="s">
        <v>234</v>
      </c>
      <c r="B5577">
        <v>42023</v>
      </c>
      <c r="C5577">
        <v>53</v>
      </c>
    </row>
    <row r="5578" spans="1:3" x14ac:dyDescent="0.25">
      <c r="A5578" t="s">
        <v>234</v>
      </c>
      <c r="B5578">
        <v>40380</v>
      </c>
      <c r="C5578">
        <v>81</v>
      </c>
    </row>
    <row r="5579" spans="1:3" x14ac:dyDescent="0.25">
      <c r="A5579" t="s">
        <v>234</v>
      </c>
      <c r="B5579">
        <v>42408</v>
      </c>
      <c r="C5579">
        <v>59</v>
      </c>
    </row>
    <row r="5580" spans="1:3" x14ac:dyDescent="0.25">
      <c r="A5580" t="s">
        <v>234</v>
      </c>
      <c r="B5580">
        <v>42240</v>
      </c>
      <c r="C5580">
        <v>72</v>
      </c>
    </row>
    <row r="5581" spans="1:3" x14ac:dyDescent="0.25">
      <c r="A5581" t="s">
        <v>234</v>
      </c>
      <c r="B5581">
        <v>40206</v>
      </c>
      <c r="C5581">
        <v>76</v>
      </c>
    </row>
    <row r="5582" spans="1:3" x14ac:dyDescent="0.25">
      <c r="A5582" t="s">
        <v>234</v>
      </c>
      <c r="B5582">
        <v>40207</v>
      </c>
      <c r="C5582">
        <v>125</v>
      </c>
    </row>
    <row r="5583" spans="1:3" x14ac:dyDescent="0.25">
      <c r="A5583" t="s">
        <v>234</v>
      </c>
      <c r="B5583">
        <v>42129</v>
      </c>
      <c r="C5583">
        <v>71</v>
      </c>
    </row>
    <row r="5584" spans="1:3" x14ac:dyDescent="0.25">
      <c r="A5584" t="s">
        <v>234</v>
      </c>
      <c r="B5584">
        <v>42101</v>
      </c>
      <c r="C5584">
        <v>176</v>
      </c>
    </row>
    <row r="5585" spans="1:3" x14ac:dyDescent="0.25">
      <c r="A5585" t="s">
        <v>234</v>
      </c>
      <c r="B5585">
        <v>41749</v>
      </c>
      <c r="C5585">
        <v>94</v>
      </c>
    </row>
    <row r="5586" spans="1:3" x14ac:dyDescent="0.25">
      <c r="A5586" t="s">
        <v>234</v>
      </c>
      <c r="B5586">
        <v>40203</v>
      </c>
      <c r="C5586">
        <v>92</v>
      </c>
    </row>
    <row r="5587" spans="1:3" x14ac:dyDescent="0.25">
      <c r="A5587" t="s">
        <v>234</v>
      </c>
      <c r="B5587">
        <v>41056</v>
      </c>
      <c r="C5587">
        <v>130</v>
      </c>
    </row>
    <row r="5588" spans="1:3" x14ac:dyDescent="0.25">
      <c r="A5588" t="s">
        <v>234</v>
      </c>
      <c r="B5588">
        <v>41339</v>
      </c>
      <c r="C5588">
        <v>120</v>
      </c>
    </row>
    <row r="5589" spans="1:3" x14ac:dyDescent="0.25">
      <c r="A5589" t="s">
        <v>234</v>
      </c>
      <c r="B5589">
        <v>42728</v>
      </c>
      <c r="C5589">
        <v>104</v>
      </c>
    </row>
    <row r="5590" spans="1:3" x14ac:dyDescent="0.25">
      <c r="A5590" t="s">
        <v>234</v>
      </c>
      <c r="B5590">
        <v>40702</v>
      </c>
      <c r="C5590">
        <v>120</v>
      </c>
    </row>
    <row r="5591" spans="1:3" x14ac:dyDescent="0.25">
      <c r="A5591" t="s">
        <v>234</v>
      </c>
      <c r="B5591">
        <v>42633</v>
      </c>
      <c r="C5591">
        <v>59</v>
      </c>
    </row>
    <row r="5592" spans="1:3" x14ac:dyDescent="0.25">
      <c r="A5592" t="s">
        <v>234</v>
      </c>
      <c r="B5592">
        <v>42141</v>
      </c>
      <c r="C5592">
        <v>60</v>
      </c>
    </row>
    <row r="5593" spans="1:3" x14ac:dyDescent="0.25">
      <c r="A5593" t="s">
        <v>234</v>
      </c>
      <c r="B5593">
        <v>40509</v>
      </c>
      <c r="C5593">
        <v>120</v>
      </c>
    </row>
    <row r="5594" spans="1:3" x14ac:dyDescent="0.25">
      <c r="A5594" t="s">
        <v>234</v>
      </c>
      <c r="B5594">
        <v>40391</v>
      </c>
      <c r="C5594">
        <v>179</v>
      </c>
    </row>
    <row r="5595" spans="1:3" x14ac:dyDescent="0.25">
      <c r="A5595" t="s">
        <v>234</v>
      </c>
      <c r="B5595">
        <v>40831</v>
      </c>
      <c r="C5595">
        <v>143</v>
      </c>
    </row>
    <row r="5596" spans="1:3" x14ac:dyDescent="0.25">
      <c r="A5596" t="s">
        <v>234</v>
      </c>
      <c r="B5596">
        <v>41101</v>
      </c>
      <c r="C5596">
        <v>110</v>
      </c>
    </row>
    <row r="5597" spans="1:3" x14ac:dyDescent="0.25">
      <c r="A5597" t="s">
        <v>234</v>
      </c>
      <c r="B5597">
        <v>40702</v>
      </c>
      <c r="C5597">
        <v>100</v>
      </c>
    </row>
    <row r="5598" spans="1:3" x14ac:dyDescent="0.25">
      <c r="A5598" t="s">
        <v>234</v>
      </c>
      <c r="B5598">
        <v>42104</v>
      </c>
      <c r="C5598">
        <v>66</v>
      </c>
    </row>
    <row r="5599" spans="1:3" x14ac:dyDescent="0.25">
      <c r="A5599" t="s">
        <v>234</v>
      </c>
      <c r="B5599">
        <v>42141</v>
      </c>
      <c r="C5599">
        <v>94</v>
      </c>
    </row>
    <row r="5600" spans="1:3" x14ac:dyDescent="0.25">
      <c r="A5600" t="s">
        <v>234</v>
      </c>
      <c r="B5600">
        <v>41018</v>
      </c>
      <c r="C5600">
        <v>100</v>
      </c>
    </row>
    <row r="5601" spans="1:3" x14ac:dyDescent="0.25">
      <c r="A5601" t="s">
        <v>234</v>
      </c>
      <c r="B5601">
        <v>42602</v>
      </c>
      <c r="C5601">
        <v>52</v>
      </c>
    </row>
    <row r="5602" spans="1:3" x14ac:dyDescent="0.25">
      <c r="A5602" t="s">
        <v>234</v>
      </c>
      <c r="B5602">
        <v>41314</v>
      </c>
      <c r="C5602">
        <v>91</v>
      </c>
    </row>
    <row r="5603" spans="1:3" x14ac:dyDescent="0.25">
      <c r="A5603" t="s">
        <v>234</v>
      </c>
      <c r="B5603">
        <v>40516</v>
      </c>
      <c r="C5603">
        <v>34</v>
      </c>
    </row>
    <row r="5604" spans="1:3" x14ac:dyDescent="0.25">
      <c r="A5604" t="s">
        <v>234</v>
      </c>
      <c r="B5604">
        <v>40216</v>
      </c>
      <c r="C5604">
        <v>165</v>
      </c>
    </row>
    <row r="5605" spans="1:3" x14ac:dyDescent="0.25">
      <c r="A5605" t="s">
        <v>234</v>
      </c>
      <c r="B5605">
        <v>42206</v>
      </c>
      <c r="C5605">
        <v>66</v>
      </c>
    </row>
    <row r="5606" spans="1:3" x14ac:dyDescent="0.25">
      <c r="A5606" t="s">
        <v>234</v>
      </c>
      <c r="B5606">
        <v>40502</v>
      </c>
      <c r="C5606">
        <v>98</v>
      </c>
    </row>
    <row r="5607" spans="1:3" x14ac:dyDescent="0.25">
      <c r="A5607" t="s">
        <v>234</v>
      </c>
      <c r="B5607">
        <v>42276</v>
      </c>
      <c r="C5607">
        <v>104</v>
      </c>
    </row>
    <row r="5608" spans="1:3" x14ac:dyDescent="0.25">
      <c r="A5608" t="s">
        <v>234</v>
      </c>
      <c r="B5608">
        <v>42754</v>
      </c>
      <c r="C5608">
        <v>72</v>
      </c>
    </row>
    <row r="5609" spans="1:3" x14ac:dyDescent="0.25">
      <c r="A5609" t="s">
        <v>234</v>
      </c>
      <c r="B5609">
        <v>42066</v>
      </c>
      <c r="C5609">
        <v>98</v>
      </c>
    </row>
    <row r="5610" spans="1:3" x14ac:dyDescent="0.25">
      <c r="A5610" t="s">
        <v>234</v>
      </c>
      <c r="B5610">
        <v>41230</v>
      </c>
      <c r="C5610">
        <v>104</v>
      </c>
    </row>
    <row r="5611" spans="1:3" x14ac:dyDescent="0.25">
      <c r="A5611" t="s">
        <v>234</v>
      </c>
      <c r="B5611">
        <v>42211</v>
      </c>
      <c r="C5611">
        <v>50</v>
      </c>
    </row>
    <row r="5612" spans="1:3" x14ac:dyDescent="0.25">
      <c r="A5612" t="s">
        <v>234</v>
      </c>
      <c r="B5612">
        <v>41091</v>
      </c>
      <c r="C5612">
        <v>143</v>
      </c>
    </row>
    <row r="5613" spans="1:3" x14ac:dyDescent="0.25">
      <c r="A5613" t="s">
        <v>234</v>
      </c>
      <c r="B5613">
        <v>42261</v>
      </c>
      <c r="C5613">
        <v>112</v>
      </c>
    </row>
    <row r="5614" spans="1:3" x14ac:dyDescent="0.25">
      <c r="A5614" t="s">
        <v>234</v>
      </c>
      <c r="B5614">
        <v>42025</v>
      </c>
      <c r="C5614">
        <v>96</v>
      </c>
    </row>
    <row r="5615" spans="1:3" x14ac:dyDescent="0.25">
      <c r="A5615" t="s">
        <v>234</v>
      </c>
      <c r="B5615">
        <v>40205</v>
      </c>
      <c r="C5615">
        <v>47</v>
      </c>
    </row>
    <row r="5616" spans="1:3" x14ac:dyDescent="0.25">
      <c r="A5616" t="s">
        <v>234</v>
      </c>
      <c r="B5616">
        <v>41822</v>
      </c>
      <c r="C5616">
        <v>92</v>
      </c>
    </row>
    <row r="5617" spans="1:3" x14ac:dyDescent="0.25">
      <c r="A5617" t="s">
        <v>234</v>
      </c>
      <c r="B5617">
        <v>42431</v>
      </c>
      <c r="C5617">
        <v>66</v>
      </c>
    </row>
    <row r="5618" spans="1:3" x14ac:dyDescent="0.25">
      <c r="A5618" t="s">
        <v>234</v>
      </c>
      <c r="B5618">
        <v>41031</v>
      </c>
      <c r="C5618">
        <v>53</v>
      </c>
    </row>
    <row r="5619" spans="1:3" x14ac:dyDescent="0.25">
      <c r="A5619" t="s">
        <v>234</v>
      </c>
      <c r="B5619">
        <v>40509</v>
      </c>
      <c r="C5619">
        <v>64</v>
      </c>
    </row>
    <row r="5620" spans="1:3" x14ac:dyDescent="0.25">
      <c r="A5620" t="s">
        <v>234</v>
      </c>
      <c r="B5620">
        <v>41075</v>
      </c>
      <c r="C5620">
        <v>95</v>
      </c>
    </row>
    <row r="5621" spans="1:3" x14ac:dyDescent="0.25">
      <c r="A5621" t="s">
        <v>234</v>
      </c>
      <c r="B5621">
        <v>41522</v>
      </c>
      <c r="C5621">
        <v>106</v>
      </c>
    </row>
    <row r="5622" spans="1:3" x14ac:dyDescent="0.25">
      <c r="A5622" t="s">
        <v>234</v>
      </c>
      <c r="B5622">
        <v>40071</v>
      </c>
      <c r="C5622">
        <v>120</v>
      </c>
    </row>
    <row r="5623" spans="1:3" x14ac:dyDescent="0.25">
      <c r="A5623" t="s">
        <v>234</v>
      </c>
      <c r="B5623">
        <v>41042</v>
      </c>
      <c r="C5623">
        <v>151</v>
      </c>
    </row>
    <row r="5624" spans="1:3" x14ac:dyDescent="0.25">
      <c r="A5624" t="s">
        <v>234</v>
      </c>
      <c r="B5624">
        <v>40219</v>
      </c>
      <c r="C5624">
        <v>68</v>
      </c>
    </row>
    <row r="5625" spans="1:3" x14ac:dyDescent="0.25">
      <c r="A5625" t="s">
        <v>234</v>
      </c>
      <c r="B5625">
        <v>40409</v>
      </c>
      <c r="C5625">
        <v>104</v>
      </c>
    </row>
    <row r="5626" spans="1:3" x14ac:dyDescent="0.25">
      <c r="A5626" t="s">
        <v>234</v>
      </c>
      <c r="B5626">
        <v>42343</v>
      </c>
      <c r="C5626">
        <v>67</v>
      </c>
    </row>
    <row r="5627" spans="1:3" x14ac:dyDescent="0.25">
      <c r="A5627" t="s">
        <v>234</v>
      </c>
      <c r="B5627">
        <v>42501</v>
      </c>
      <c r="C5627">
        <v>93</v>
      </c>
    </row>
    <row r="5628" spans="1:3" x14ac:dyDescent="0.25">
      <c r="A5628" t="s">
        <v>234</v>
      </c>
      <c r="B5628">
        <v>40336</v>
      </c>
      <c r="C5628">
        <v>86</v>
      </c>
    </row>
    <row r="5629" spans="1:3" x14ac:dyDescent="0.25">
      <c r="A5629" t="s">
        <v>234</v>
      </c>
      <c r="B5629">
        <v>40351</v>
      </c>
      <c r="C5629">
        <v>97</v>
      </c>
    </row>
    <row r="5630" spans="1:3" x14ac:dyDescent="0.25">
      <c r="A5630" t="s">
        <v>234</v>
      </c>
      <c r="B5630">
        <v>40361</v>
      </c>
      <c r="C5630">
        <v>99</v>
      </c>
    </row>
    <row r="5631" spans="1:3" x14ac:dyDescent="0.25">
      <c r="A5631" t="s">
        <v>234</v>
      </c>
      <c r="B5631">
        <v>41042</v>
      </c>
      <c r="C5631">
        <v>16</v>
      </c>
    </row>
    <row r="5632" spans="1:3" x14ac:dyDescent="0.25">
      <c r="A5632" t="s">
        <v>234</v>
      </c>
      <c r="B5632">
        <v>42303</v>
      </c>
      <c r="C5632">
        <v>18</v>
      </c>
    </row>
    <row r="5633" spans="1:3" x14ac:dyDescent="0.25">
      <c r="A5633" t="s">
        <v>234</v>
      </c>
      <c r="B5633">
        <v>40511</v>
      </c>
      <c r="C5633">
        <v>54</v>
      </c>
    </row>
    <row r="5634" spans="1:3" x14ac:dyDescent="0.25">
      <c r="A5634" t="s">
        <v>234</v>
      </c>
      <c r="B5634">
        <v>40391</v>
      </c>
      <c r="C5634">
        <v>25</v>
      </c>
    </row>
    <row r="5635" spans="1:3" x14ac:dyDescent="0.25">
      <c r="A5635" t="s">
        <v>234</v>
      </c>
      <c r="B5635">
        <v>41014</v>
      </c>
      <c r="C5635">
        <v>81</v>
      </c>
    </row>
    <row r="5636" spans="1:3" x14ac:dyDescent="0.25">
      <c r="A5636" t="s">
        <v>234</v>
      </c>
      <c r="B5636">
        <v>41858</v>
      </c>
      <c r="C5636">
        <v>142</v>
      </c>
    </row>
    <row r="5637" spans="1:3" x14ac:dyDescent="0.25">
      <c r="A5637" t="s">
        <v>234</v>
      </c>
      <c r="B5637">
        <v>41102</v>
      </c>
      <c r="C5637">
        <v>60</v>
      </c>
    </row>
    <row r="5638" spans="1:3" x14ac:dyDescent="0.25">
      <c r="A5638" t="s">
        <v>234</v>
      </c>
      <c r="B5638">
        <v>42001</v>
      </c>
      <c r="C5638">
        <v>86</v>
      </c>
    </row>
    <row r="5639" spans="1:3" x14ac:dyDescent="0.25">
      <c r="A5639" t="s">
        <v>234</v>
      </c>
      <c r="B5639">
        <v>42420</v>
      </c>
      <c r="C5639">
        <v>222</v>
      </c>
    </row>
    <row r="5640" spans="1:3" x14ac:dyDescent="0.25">
      <c r="A5640" t="s">
        <v>234</v>
      </c>
      <c r="B5640">
        <v>40031</v>
      </c>
      <c r="C5640">
        <v>30</v>
      </c>
    </row>
    <row r="5641" spans="1:3" x14ac:dyDescent="0.25">
      <c r="A5641" t="s">
        <v>234</v>
      </c>
      <c r="B5641">
        <v>42135</v>
      </c>
      <c r="C5641">
        <v>98</v>
      </c>
    </row>
    <row r="5642" spans="1:3" x14ac:dyDescent="0.25">
      <c r="A5642" t="s">
        <v>234</v>
      </c>
      <c r="B5642">
        <v>40515</v>
      </c>
      <c r="C5642">
        <v>150</v>
      </c>
    </row>
    <row r="5643" spans="1:3" x14ac:dyDescent="0.25">
      <c r="A5643" t="s">
        <v>234</v>
      </c>
      <c r="B5643">
        <v>41179</v>
      </c>
      <c r="C5643">
        <v>94</v>
      </c>
    </row>
    <row r="5644" spans="1:3" x14ac:dyDescent="0.25">
      <c r="A5644" t="s">
        <v>234</v>
      </c>
      <c r="B5644">
        <v>41102</v>
      </c>
      <c r="C5644">
        <v>137</v>
      </c>
    </row>
    <row r="5645" spans="1:3" x14ac:dyDescent="0.25">
      <c r="A5645" t="s">
        <v>234</v>
      </c>
      <c r="B5645">
        <v>40504</v>
      </c>
      <c r="C5645">
        <v>74</v>
      </c>
    </row>
    <row r="5646" spans="1:3" x14ac:dyDescent="0.25">
      <c r="A5646" t="s">
        <v>234</v>
      </c>
      <c r="B5646">
        <v>42749</v>
      </c>
      <c r="C5646">
        <v>104</v>
      </c>
    </row>
    <row r="5647" spans="1:3" x14ac:dyDescent="0.25">
      <c r="A5647" t="s">
        <v>234</v>
      </c>
      <c r="B5647">
        <v>40601</v>
      </c>
      <c r="C5647">
        <v>100</v>
      </c>
    </row>
    <row r="5648" spans="1:3" x14ac:dyDescent="0.25">
      <c r="A5648" t="s">
        <v>234</v>
      </c>
      <c r="B5648">
        <v>40245</v>
      </c>
      <c r="C5648">
        <v>58</v>
      </c>
    </row>
    <row r="5649" spans="1:3" x14ac:dyDescent="0.25">
      <c r="A5649" t="s">
        <v>234</v>
      </c>
      <c r="B5649">
        <v>40272</v>
      </c>
      <c r="C5649">
        <v>128</v>
      </c>
    </row>
    <row r="5650" spans="1:3" x14ac:dyDescent="0.25">
      <c r="A5650" t="s">
        <v>234</v>
      </c>
      <c r="B5650">
        <v>42717</v>
      </c>
      <c r="C5650">
        <v>84</v>
      </c>
    </row>
    <row r="5651" spans="1:3" x14ac:dyDescent="0.25">
      <c r="A5651" t="s">
        <v>234</v>
      </c>
      <c r="B5651">
        <v>42104</v>
      </c>
      <c r="C5651">
        <v>39</v>
      </c>
    </row>
    <row r="5652" spans="1:3" x14ac:dyDescent="0.25">
      <c r="A5652" t="s">
        <v>234</v>
      </c>
      <c r="B5652">
        <v>40222</v>
      </c>
      <c r="C5652">
        <v>145</v>
      </c>
    </row>
    <row r="5653" spans="1:3" x14ac:dyDescent="0.25">
      <c r="A5653" t="s">
        <v>234</v>
      </c>
      <c r="B5653">
        <v>42141</v>
      </c>
      <c r="C5653">
        <v>16</v>
      </c>
    </row>
    <row r="5654" spans="1:3" x14ac:dyDescent="0.25">
      <c r="A5654" t="s">
        <v>234</v>
      </c>
      <c r="B5654">
        <v>40403</v>
      </c>
      <c r="C5654">
        <v>102</v>
      </c>
    </row>
    <row r="5655" spans="1:3" x14ac:dyDescent="0.25">
      <c r="A5655" t="s">
        <v>234</v>
      </c>
      <c r="B5655">
        <v>40031</v>
      </c>
      <c r="C5655">
        <v>120</v>
      </c>
    </row>
    <row r="5656" spans="1:3" x14ac:dyDescent="0.25">
      <c r="A5656" t="s">
        <v>234</v>
      </c>
      <c r="B5656">
        <v>42445</v>
      </c>
      <c r="C5656">
        <v>104</v>
      </c>
    </row>
    <row r="5657" spans="1:3" x14ac:dyDescent="0.25">
      <c r="A5657" t="s">
        <v>234</v>
      </c>
      <c r="B5657">
        <v>40484</v>
      </c>
      <c r="C5657">
        <v>128</v>
      </c>
    </row>
    <row r="5658" spans="1:3" x14ac:dyDescent="0.25">
      <c r="A5658" t="s">
        <v>234</v>
      </c>
      <c r="B5658">
        <v>42345</v>
      </c>
      <c r="C5658">
        <v>97</v>
      </c>
    </row>
    <row r="5659" spans="1:3" x14ac:dyDescent="0.25">
      <c r="A5659" t="s">
        <v>234</v>
      </c>
      <c r="B5659">
        <v>40504</v>
      </c>
      <c r="C5659">
        <v>120</v>
      </c>
    </row>
    <row r="5660" spans="1:3" x14ac:dyDescent="0.25">
      <c r="A5660" t="s">
        <v>234</v>
      </c>
      <c r="B5660">
        <v>40220</v>
      </c>
      <c r="C5660">
        <v>128</v>
      </c>
    </row>
    <row r="5661" spans="1:3" x14ac:dyDescent="0.25">
      <c r="A5661" t="s">
        <v>234</v>
      </c>
      <c r="B5661">
        <v>40504</v>
      </c>
      <c r="C5661">
        <v>108</v>
      </c>
    </row>
    <row r="5662" spans="1:3" x14ac:dyDescent="0.25">
      <c r="A5662" t="s">
        <v>234</v>
      </c>
      <c r="B5662">
        <v>40475</v>
      </c>
      <c r="C5662">
        <v>92</v>
      </c>
    </row>
    <row r="5663" spans="1:3" x14ac:dyDescent="0.25">
      <c r="A5663" t="s">
        <v>234</v>
      </c>
      <c r="B5663">
        <v>41472</v>
      </c>
      <c r="C5663">
        <v>48</v>
      </c>
    </row>
    <row r="5664" spans="1:3" x14ac:dyDescent="0.25">
      <c r="A5664" t="s">
        <v>234</v>
      </c>
      <c r="B5664">
        <v>40160</v>
      </c>
      <c r="C5664">
        <v>120</v>
      </c>
    </row>
    <row r="5665" spans="1:3" x14ac:dyDescent="0.25">
      <c r="A5665" t="s">
        <v>234</v>
      </c>
      <c r="B5665">
        <v>42055</v>
      </c>
      <c r="C5665">
        <v>40</v>
      </c>
    </row>
    <row r="5666" spans="1:3" x14ac:dyDescent="0.25">
      <c r="A5666" t="s">
        <v>234</v>
      </c>
      <c r="B5666">
        <v>40004</v>
      </c>
      <c r="C5666">
        <v>100</v>
      </c>
    </row>
    <row r="5667" spans="1:3" x14ac:dyDescent="0.25">
      <c r="A5667" t="s">
        <v>234</v>
      </c>
      <c r="B5667">
        <v>40444</v>
      </c>
      <c r="C5667">
        <v>96</v>
      </c>
    </row>
    <row r="5668" spans="1:3" x14ac:dyDescent="0.25">
      <c r="A5668" t="s">
        <v>234</v>
      </c>
      <c r="B5668">
        <v>41553</v>
      </c>
      <c r="C5668">
        <v>118</v>
      </c>
    </row>
    <row r="5669" spans="1:3" x14ac:dyDescent="0.25">
      <c r="A5669" t="s">
        <v>234</v>
      </c>
      <c r="B5669">
        <v>40504</v>
      </c>
      <c r="C5669">
        <v>136</v>
      </c>
    </row>
    <row r="5670" spans="1:3" x14ac:dyDescent="0.25">
      <c r="A5670" t="s">
        <v>234</v>
      </c>
      <c r="B5670">
        <v>40702</v>
      </c>
      <c r="C5670">
        <v>85</v>
      </c>
    </row>
    <row r="5671" spans="1:3" x14ac:dyDescent="0.25">
      <c r="A5671" t="s">
        <v>234</v>
      </c>
      <c r="B5671">
        <v>42071</v>
      </c>
      <c r="C5671">
        <v>226</v>
      </c>
    </row>
    <row r="5672" spans="1:3" x14ac:dyDescent="0.25">
      <c r="A5672" t="s">
        <v>234</v>
      </c>
      <c r="B5672">
        <v>41503</v>
      </c>
      <c r="C5672">
        <v>35</v>
      </c>
    </row>
    <row r="5673" spans="1:3" x14ac:dyDescent="0.25">
      <c r="A5673" t="s">
        <v>234</v>
      </c>
      <c r="B5673">
        <v>41042</v>
      </c>
      <c r="C5673">
        <v>150</v>
      </c>
    </row>
    <row r="5674" spans="1:3" x14ac:dyDescent="0.25">
      <c r="A5674" t="s">
        <v>234</v>
      </c>
      <c r="B5674">
        <v>42743</v>
      </c>
      <c r="C5674">
        <v>118</v>
      </c>
    </row>
    <row r="5675" spans="1:3" x14ac:dyDescent="0.25">
      <c r="A5675" t="s">
        <v>234</v>
      </c>
      <c r="B5675">
        <v>41653</v>
      </c>
      <c r="C5675">
        <v>121</v>
      </c>
    </row>
    <row r="5676" spans="1:3" x14ac:dyDescent="0.25">
      <c r="A5676" t="s">
        <v>234</v>
      </c>
      <c r="B5676">
        <v>42001</v>
      </c>
      <c r="C5676">
        <v>108</v>
      </c>
    </row>
    <row r="5677" spans="1:3" x14ac:dyDescent="0.25">
      <c r="A5677" t="s">
        <v>234</v>
      </c>
      <c r="B5677">
        <v>41015</v>
      </c>
      <c r="C5677">
        <v>176</v>
      </c>
    </row>
    <row r="5678" spans="1:3" x14ac:dyDescent="0.25">
      <c r="A5678" t="s">
        <v>234</v>
      </c>
      <c r="B5678">
        <v>41076</v>
      </c>
      <c r="C5678">
        <v>143</v>
      </c>
    </row>
    <row r="5679" spans="1:3" x14ac:dyDescent="0.25">
      <c r="A5679" t="s">
        <v>234</v>
      </c>
      <c r="B5679">
        <v>40351</v>
      </c>
      <c r="C5679">
        <v>10</v>
      </c>
    </row>
    <row r="5680" spans="1:3" x14ac:dyDescent="0.25">
      <c r="A5680" t="s">
        <v>234</v>
      </c>
      <c r="B5680">
        <v>42141</v>
      </c>
      <c r="C5680">
        <v>194</v>
      </c>
    </row>
    <row r="5681" spans="1:3" x14ac:dyDescent="0.25">
      <c r="A5681" t="s">
        <v>234</v>
      </c>
      <c r="B5681">
        <v>40214</v>
      </c>
      <c r="C5681">
        <v>100</v>
      </c>
    </row>
    <row r="5682" spans="1:3" x14ac:dyDescent="0.25">
      <c r="A5682" t="s">
        <v>234</v>
      </c>
      <c r="B5682">
        <v>40218</v>
      </c>
      <c r="C5682">
        <v>112</v>
      </c>
    </row>
    <row r="5683" spans="1:3" x14ac:dyDescent="0.25">
      <c r="A5683" t="s">
        <v>234</v>
      </c>
      <c r="B5683">
        <v>40422</v>
      </c>
      <c r="C5683">
        <v>106</v>
      </c>
    </row>
    <row r="5684" spans="1:3" x14ac:dyDescent="0.25">
      <c r="A5684" t="s">
        <v>234</v>
      </c>
      <c r="B5684">
        <v>41143</v>
      </c>
      <c r="C5684">
        <v>120</v>
      </c>
    </row>
    <row r="5685" spans="1:3" x14ac:dyDescent="0.25">
      <c r="A5685" t="s">
        <v>234</v>
      </c>
      <c r="B5685">
        <v>42101</v>
      </c>
      <c r="C5685">
        <v>48</v>
      </c>
    </row>
    <row r="5686" spans="1:3" x14ac:dyDescent="0.25">
      <c r="A5686" t="s">
        <v>234</v>
      </c>
      <c r="B5686">
        <v>42327</v>
      </c>
      <c r="C5686">
        <v>79</v>
      </c>
    </row>
    <row r="5687" spans="1:3" x14ac:dyDescent="0.25">
      <c r="A5687" t="s">
        <v>234</v>
      </c>
      <c r="B5687">
        <v>40330</v>
      </c>
      <c r="C5687">
        <v>112</v>
      </c>
    </row>
    <row r="5688" spans="1:3" x14ac:dyDescent="0.25">
      <c r="A5688" t="s">
        <v>234</v>
      </c>
      <c r="B5688">
        <v>42141</v>
      </c>
      <c r="C5688">
        <v>68</v>
      </c>
    </row>
    <row r="5689" spans="1:3" x14ac:dyDescent="0.25">
      <c r="A5689" t="s">
        <v>234</v>
      </c>
      <c r="B5689">
        <v>40050</v>
      </c>
      <c r="C5689">
        <v>60</v>
      </c>
    </row>
    <row r="5690" spans="1:3" x14ac:dyDescent="0.25">
      <c r="A5690" t="s">
        <v>234</v>
      </c>
      <c r="B5690">
        <v>40220</v>
      </c>
      <c r="C5690">
        <v>186</v>
      </c>
    </row>
    <row r="5691" spans="1:3" x14ac:dyDescent="0.25">
      <c r="A5691" t="s">
        <v>234</v>
      </c>
      <c r="B5691">
        <v>40220</v>
      </c>
      <c r="C5691">
        <v>178</v>
      </c>
    </row>
    <row r="5692" spans="1:3" x14ac:dyDescent="0.25">
      <c r="A5692" t="s">
        <v>234</v>
      </c>
      <c r="B5692">
        <v>40056</v>
      </c>
      <c r="C5692">
        <v>128</v>
      </c>
    </row>
    <row r="5693" spans="1:3" x14ac:dyDescent="0.25">
      <c r="A5693" t="s">
        <v>234</v>
      </c>
      <c r="B5693">
        <v>41224</v>
      </c>
      <c r="C5693">
        <v>65</v>
      </c>
    </row>
    <row r="5694" spans="1:3" x14ac:dyDescent="0.25">
      <c r="A5694" t="s">
        <v>234</v>
      </c>
      <c r="B5694">
        <v>40033</v>
      </c>
      <c r="C5694">
        <v>54</v>
      </c>
    </row>
    <row r="5695" spans="1:3" x14ac:dyDescent="0.25">
      <c r="A5695" t="s">
        <v>234</v>
      </c>
      <c r="B5695">
        <v>40701</v>
      </c>
      <c r="C5695">
        <v>104</v>
      </c>
    </row>
    <row r="5696" spans="1:3" x14ac:dyDescent="0.25">
      <c r="A5696" t="s">
        <v>234</v>
      </c>
      <c r="B5696">
        <v>40456</v>
      </c>
      <c r="C5696">
        <v>143</v>
      </c>
    </row>
    <row r="5697" spans="1:3" x14ac:dyDescent="0.25">
      <c r="A5697" t="s">
        <v>234</v>
      </c>
      <c r="B5697">
        <v>42303</v>
      </c>
      <c r="C5697">
        <v>30</v>
      </c>
    </row>
    <row r="5698" spans="1:3" x14ac:dyDescent="0.25">
      <c r="A5698" t="s">
        <v>234</v>
      </c>
      <c r="B5698">
        <v>40356</v>
      </c>
      <c r="C5698">
        <v>73</v>
      </c>
    </row>
    <row r="5699" spans="1:3" x14ac:dyDescent="0.25">
      <c r="A5699" t="s">
        <v>234</v>
      </c>
      <c r="B5699">
        <v>41701</v>
      </c>
      <c r="C5699">
        <v>120</v>
      </c>
    </row>
    <row r="5700" spans="1:3" x14ac:dyDescent="0.25">
      <c r="A5700" t="s">
        <v>234</v>
      </c>
      <c r="B5700">
        <v>40517</v>
      </c>
      <c r="C5700">
        <v>130</v>
      </c>
    </row>
    <row r="5701" spans="1:3" x14ac:dyDescent="0.25">
      <c r="A5701" t="s">
        <v>234</v>
      </c>
      <c r="B5701">
        <v>40219</v>
      </c>
      <c r="C5701">
        <v>85</v>
      </c>
    </row>
    <row r="5702" spans="1:3" x14ac:dyDescent="0.25">
      <c r="A5702" t="s">
        <v>234</v>
      </c>
      <c r="B5702">
        <v>41006</v>
      </c>
      <c r="C5702">
        <v>60</v>
      </c>
    </row>
    <row r="5703" spans="1:3" x14ac:dyDescent="0.25">
      <c r="A5703" t="s">
        <v>234</v>
      </c>
      <c r="B5703">
        <v>40515</v>
      </c>
      <c r="C5703">
        <v>34</v>
      </c>
    </row>
    <row r="5704" spans="1:3" x14ac:dyDescent="0.25">
      <c r="A5704" t="s">
        <v>234</v>
      </c>
      <c r="B5704">
        <v>42164</v>
      </c>
      <c r="C5704">
        <v>110</v>
      </c>
    </row>
    <row r="5705" spans="1:3" x14ac:dyDescent="0.25">
      <c r="A5705" t="s">
        <v>234</v>
      </c>
      <c r="B5705">
        <v>42718</v>
      </c>
      <c r="C5705">
        <v>67</v>
      </c>
    </row>
    <row r="5706" spans="1:3" x14ac:dyDescent="0.25">
      <c r="A5706" t="s">
        <v>234</v>
      </c>
      <c r="B5706">
        <v>40205</v>
      </c>
      <c r="C5706">
        <v>154</v>
      </c>
    </row>
    <row r="5707" spans="1:3" x14ac:dyDescent="0.25">
      <c r="A5707" t="s">
        <v>234</v>
      </c>
      <c r="B5707">
        <v>40906</v>
      </c>
      <c r="C5707">
        <v>135</v>
      </c>
    </row>
    <row r="5708" spans="1:3" x14ac:dyDescent="0.25">
      <c r="A5708" t="s">
        <v>234</v>
      </c>
      <c r="B5708">
        <v>40475</v>
      </c>
      <c r="C5708">
        <v>26</v>
      </c>
    </row>
    <row r="5709" spans="1:3" x14ac:dyDescent="0.25">
      <c r="A5709" t="s">
        <v>234</v>
      </c>
      <c r="B5709">
        <v>40403</v>
      </c>
      <c r="C5709">
        <v>84</v>
      </c>
    </row>
    <row r="5710" spans="1:3" x14ac:dyDescent="0.25">
      <c r="A5710" t="s">
        <v>234</v>
      </c>
      <c r="B5710">
        <v>40222</v>
      </c>
      <c r="C5710">
        <v>95</v>
      </c>
    </row>
    <row r="5711" spans="1:3" x14ac:dyDescent="0.25">
      <c r="A5711" t="s">
        <v>234</v>
      </c>
      <c r="B5711">
        <v>41465</v>
      </c>
      <c r="C5711">
        <v>142</v>
      </c>
    </row>
    <row r="5712" spans="1:3" x14ac:dyDescent="0.25">
      <c r="A5712" t="s">
        <v>234</v>
      </c>
      <c r="B5712">
        <v>40041</v>
      </c>
      <c r="C5712">
        <v>167</v>
      </c>
    </row>
    <row r="5713" spans="1:3" x14ac:dyDescent="0.25">
      <c r="A5713" t="s">
        <v>234</v>
      </c>
      <c r="B5713">
        <v>42701</v>
      </c>
      <c r="C5713">
        <v>82</v>
      </c>
    </row>
    <row r="5714" spans="1:3" x14ac:dyDescent="0.25">
      <c r="A5714" t="s">
        <v>234</v>
      </c>
      <c r="B5714">
        <v>42066</v>
      </c>
      <c r="C5714">
        <v>85</v>
      </c>
    </row>
    <row r="5715" spans="1:3" x14ac:dyDescent="0.25">
      <c r="A5715" t="s">
        <v>234</v>
      </c>
      <c r="B5715">
        <v>41301</v>
      </c>
      <c r="C5715">
        <v>100</v>
      </c>
    </row>
    <row r="5716" spans="1:3" x14ac:dyDescent="0.25">
      <c r="A5716" t="s">
        <v>234</v>
      </c>
      <c r="B5716">
        <v>42347</v>
      </c>
      <c r="C5716">
        <v>110</v>
      </c>
    </row>
    <row r="5717" spans="1:3" x14ac:dyDescent="0.25">
      <c r="A5717" t="s">
        <v>234</v>
      </c>
      <c r="B5717">
        <v>40216</v>
      </c>
      <c r="C5717">
        <v>120</v>
      </c>
    </row>
    <row r="5718" spans="1:3" x14ac:dyDescent="0.25">
      <c r="A5718" t="s">
        <v>234</v>
      </c>
      <c r="B5718">
        <v>40216</v>
      </c>
      <c r="C5718">
        <v>110</v>
      </c>
    </row>
    <row r="5719" spans="1:3" x14ac:dyDescent="0.25">
      <c r="A5719" t="s">
        <v>234</v>
      </c>
      <c r="B5719">
        <v>42064</v>
      </c>
      <c r="C5719">
        <v>101</v>
      </c>
    </row>
    <row r="5720" spans="1:3" x14ac:dyDescent="0.25">
      <c r="A5720" t="s">
        <v>234</v>
      </c>
      <c r="B5720">
        <v>42431</v>
      </c>
      <c r="C5720">
        <v>94</v>
      </c>
    </row>
    <row r="5721" spans="1:3" x14ac:dyDescent="0.25">
      <c r="A5721" t="s">
        <v>234</v>
      </c>
      <c r="B5721">
        <v>40769</v>
      </c>
      <c r="C5721">
        <v>125</v>
      </c>
    </row>
    <row r="5722" spans="1:3" x14ac:dyDescent="0.25">
      <c r="A5722" t="s">
        <v>234</v>
      </c>
      <c r="B5722">
        <v>40065</v>
      </c>
      <c r="C5722">
        <v>58</v>
      </c>
    </row>
    <row r="5723" spans="1:3" x14ac:dyDescent="0.25">
      <c r="A5723" t="s">
        <v>234</v>
      </c>
      <c r="B5723">
        <v>41018</v>
      </c>
      <c r="C5723">
        <v>127</v>
      </c>
    </row>
    <row r="5724" spans="1:3" x14ac:dyDescent="0.25">
      <c r="A5724" t="s">
        <v>234</v>
      </c>
      <c r="B5724">
        <v>41144</v>
      </c>
      <c r="C5724">
        <v>126</v>
      </c>
    </row>
    <row r="5725" spans="1:3" x14ac:dyDescent="0.25">
      <c r="A5725" t="s">
        <v>234</v>
      </c>
      <c r="B5725">
        <v>40977</v>
      </c>
      <c r="C5725">
        <v>115</v>
      </c>
    </row>
    <row r="5726" spans="1:3" x14ac:dyDescent="0.25">
      <c r="A5726" t="s">
        <v>234</v>
      </c>
      <c r="B5726">
        <v>42345</v>
      </c>
      <c r="C5726">
        <v>62</v>
      </c>
    </row>
    <row r="5727" spans="1:3" x14ac:dyDescent="0.25">
      <c r="A5727" t="s">
        <v>234</v>
      </c>
      <c r="B5727">
        <v>42104</v>
      </c>
      <c r="C5727">
        <v>128</v>
      </c>
    </row>
    <row r="5728" spans="1:3" x14ac:dyDescent="0.25">
      <c r="A5728" t="s">
        <v>234</v>
      </c>
      <c r="B5728">
        <v>42029</v>
      </c>
      <c r="C5728">
        <v>100</v>
      </c>
    </row>
    <row r="5729" spans="1:3" x14ac:dyDescent="0.25">
      <c r="A5729" t="s">
        <v>234</v>
      </c>
      <c r="B5729">
        <v>42240</v>
      </c>
      <c r="C5729">
        <v>100</v>
      </c>
    </row>
    <row r="5730" spans="1:3" x14ac:dyDescent="0.25">
      <c r="A5730" t="s">
        <v>234</v>
      </c>
      <c r="B5730">
        <v>40207</v>
      </c>
      <c r="C5730">
        <v>62</v>
      </c>
    </row>
    <row r="5731" spans="1:3" x14ac:dyDescent="0.25">
      <c r="A5731" t="s">
        <v>234</v>
      </c>
      <c r="B5731">
        <v>40475</v>
      </c>
      <c r="C5731">
        <v>93</v>
      </c>
    </row>
    <row r="5732" spans="1:3" x14ac:dyDescent="0.25">
      <c r="A5732" t="s">
        <v>234</v>
      </c>
      <c r="B5732">
        <v>41018</v>
      </c>
      <c r="C5732">
        <v>54</v>
      </c>
    </row>
    <row r="5733" spans="1:3" x14ac:dyDescent="0.25">
      <c r="A5733" t="s">
        <v>234</v>
      </c>
      <c r="B5733">
        <v>40217</v>
      </c>
      <c r="C5733">
        <v>252</v>
      </c>
    </row>
    <row r="5734" spans="1:3" x14ac:dyDescent="0.25">
      <c r="A5734" t="s">
        <v>234</v>
      </c>
      <c r="B5734">
        <v>40324</v>
      </c>
      <c r="C5734">
        <v>85</v>
      </c>
    </row>
    <row r="5735" spans="1:3" x14ac:dyDescent="0.25">
      <c r="A5735" t="s">
        <v>234</v>
      </c>
      <c r="B5735">
        <v>40006</v>
      </c>
      <c r="C5735">
        <v>60</v>
      </c>
    </row>
    <row r="5736" spans="1:3" x14ac:dyDescent="0.25">
      <c r="A5736" t="s">
        <v>234</v>
      </c>
      <c r="B5736">
        <v>40962</v>
      </c>
      <c r="C5736">
        <v>106</v>
      </c>
    </row>
    <row r="5737" spans="1:3" x14ac:dyDescent="0.25">
      <c r="A5737" t="s">
        <v>234</v>
      </c>
      <c r="B5737">
        <v>42431</v>
      </c>
      <c r="C5737">
        <v>71</v>
      </c>
    </row>
    <row r="5738" spans="1:3" x14ac:dyDescent="0.25">
      <c r="A5738" t="s">
        <v>234</v>
      </c>
      <c r="B5738">
        <v>40205</v>
      </c>
      <c r="C5738">
        <v>84</v>
      </c>
    </row>
    <row r="5739" spans="1:3" x14ac:dyDescent="0.25">
      <c r="A5739" t="s">
        <v>234</v>
      </c>
      <c r="B5739">
        <v>40069</v>
      </c>
      <c r="C5739">
        <v>70</v>
      </c>
    </row>
    <row r="5740" spans="1:3" x14ac:dyDescent="0.25">
      <c r="A5740" t="s">
        <v>234</v>
      </c>
      <c r="B5740">
        <v>40515</v>
      </c>
      <c r="C5740">
        <v>54</v>
      </c>
    </row>
    <row r="5741" spans="1:3" x14ac:dyDescent="0.25">
      <c r="A5741" t="s">
        <v>234</v>
      </c>
      <c r="B5741">
        <v>40222</v>
      </c>
      <c r="C5741">
        <v>100</v>
      </c>
    </row>
    <row r="5742" spans="1:3" x14ac:dyDescent="0.25">
      <c r="A5742" t="s">
        <v>234</v>
      </c>
      <c r="B5742">
        <v>42629</v>
      </c>
      <c r="C5742">
        <v>114</v>
      </c>
    </row>
    <row r="5743" spans="1:3" x14ac:dyDescent="0.25">
      <c r="A5743" t="s">
        <v>234</v>
      </c>
      <c r="B5743">
        <v>42141</v>
      </c>
      <c r="C5743">
        <v>100</v>
      </c>
    </row>
    <row r="5744" spans="1:3" x14ac:dyDescent="0.25">
      <c r="A5744" t="s">
        <v>234</v>
      </c>
      <c r="B5744">
        <v>42351</v>
      </c>
      <c r="C5744">
        <v>45</v>
      </c>
    </row>
    <row r="5745" spans="1:3" x14ac:dyDescent="0.25">
      <c r="A5745" t="s">
        <v>234</v>
      </c>
      <c r="B5745">
        <v>40823</v>
      </c>
      <c r="C5745">
        <v>85</v>
      </c>
    </row>
    <row r="5746" spans="1:3" x14ac:dyDescent="0.25">
      <c r="A5746" t="s">
        <v>234</v>
      </c>
      <c r="B5746">
        <v>42420</v>
      </c>
      <c r="C5746">
        <v>90</v>
      </c>
    </row>
    <row r="5747" spans="1:3" x14ac:dyDescent="0.25">
      <c r="A5747" t="s">
        <v>234</v>
      </c>
      <c r="B5747">
        <v>41045</v>
      </c>
      <c r="C5747">
        <v>78</v>
      </c>
    </row>
    <row r="5748" spans="1:3" x14ac:dyDescent="0.25">
      <c r="A5748" t="s">
        <v>234</v>
      </c>
      <c r="B5748">
        <v>42240</v>
      </c>
      <c r="C5748">
        <v>144</v>
      </c>
    </row>
    <row r="5749" spans="1:3" x14ac:dyDescent="0.25">
      <c r="A5749" t="s">
        <v>234</v>
      </c>
      <c r="B5749">
        <v>42437</v>
      </c>
      <c r="C5749">
        <v>60</v>
      </c>
    </row>
    <row r="5750" spans="1:3" x14ac:dyDescent="0.25">
      <c r="A5750" t="s">
        <v>234</v>
      </c>
      <c r="B5750">
        <v>40743</v>
      </c>
      <c r="C5750">
        <v>160</v>
      </c>
    </row>
    <row r="5751" spans="1:3" x14ac:dyDescent="0.25">
      <c r="A5751" t="s">
        <v>234</v>
      </c>
      <c r="B5751">
        <v>40402</v>
      </c>
      <c r="C5751">
        <v>51</v>
      </c>
    </row>
    <row r="5752" spans="1:3" x14ac:dyDescent="0.25">
      <c r="A5752" t="s">
        <v>234</v>
      </c>
      <c r="B5752">
        <v>40217</v>
      </c>
      <c r="C5752">
        <v>35</v>
      </c>
    </row>
    <row r="5753" spans="1:3" x14ac:dyDescent="0.25">
      <c r="A5753" t="s">
        <v>234</v>
      </c>
      <c r="B5753">
        <v>40203</v>
      </c>
      <c r="C5753">
        <v>60</v>
      </c>
    </row>
    <row r="5754" spans="1:3" x14ac:dyDescent="0.25">
      <c r="A5754" t="s">
        <v>234</v>
      </c>
      <c r="B5754">
        <v>42320</v>
      </c>
      <c r="C5754">
        <v>58</v>
      </c>
    </row>
    <row r="5755" spans="1:3" x14ac:dyDescent="0.25">
      <c r="A5755" t="s">
        <v>234</v>
      </c>
      <c r="B5755">
        <v>40272</v>
      </c>
      <c r="C5755">
        <v>88</v>
      </c>
    </row>
    <row r="5756" spans="1:3" x14ac:dyDescent="0.25">
      <c r="A5756" t="s">
        <v>234</v>
      </c>
      <c r="B5756">
        <v>40601</v>
      </c>
      <c r="C5756">
        <v>100</v>
      </c>
    </row>
    <row r="5757" spans="1:3" x14ac:dyDescent="0.25">
      <c r="A5757" t="s">
        <v>234</v>
      </c>
      <c r="B5757">
        <v>40215</v>
      </c>
      <c r="C5757">
        <v>20</v>
      </c>
    </row>
    <row r="5758" spans="1:3" x14ac:dyDescent="0.25">
      <c r="A5758" t="s">
        <v>234</v>
      </c>
      <c r="B5758">
        <v>42719</v>
      </c>
      <c r="C5758">
        <v>81</v>
      </c>
    </row>
    <row r="5759" spans="1:3" x14ac:dyDescent="0.25">
      <c r="A5759" t="s">
        <v>234</v>
      </c>
      <c r="B5759">
        <v>42066</v>
      </c>
      <c r="C5759">
        <v>73</v>
      </c>
    </row>
    <row r="5760" spans="1:3" x14ac:dyDescent="0.25">
      <c r="A5760" t="s">
        <v>234</v>
      </c>
      <c r="B5760">
        <v>40299</v>
      </c>
      <c r="C5760">
        <v>98</v>
      </c>
    </row>
    <row r="5761" spans="1:3" x14ac:dyDescent="0.25">
      <c r="A5761" t="s">
        <v>234</v>
      </c>
      <c r="B5761">
        <v>42539</v>
      </c>
      <c r="C5761">
        <v>97</v>
      </c>
    </row>
    <row r="5762" spans="1:3" x14ac:dyDescent="0.25">
      <c r="A5762" t="s">
        <v>234</v>
      </c>
      <c r="B5762">
        <v>42041</v>
      </c>
      <c r="C5762">
        <v>60</v>
      </c>
    </row>
    <row r="5763" spans="1:3" x14ac:dyDescent="0.25">
      <c r="A5763" t="s">
        <v>234</v>
      </c>
      <c r="B5763">
        <v>40330</v>
      </c>
      <c r="C5763">
        <v>43</v>
      </c>
    </row>
    <row r="5764" spans="1:3" x14ac:dyDescent="0.25">
      <c r="A5764" t="s">
        <v>234</v>
      </c>
      <c r="B5764">
        <v>42303</v>
      </c>
      <c r="C5764">
        <v>44</v>
      </c>
    </row>
    <row r="5765" spans="1:3" x14ac:dyDescent="0.25">
      <c r="A5765" t="s">
        <v>234</v>
      </c>
      <c r="B5765">
        <v>42029</v>
      </c>
      <c r="C5765">
        <v>95</v>
      </c>
    </row>
    <row r="5766" spans="1:3" x14ac:dyDescent="0.25">
      <c r="A5766" t="s">
        <v>234</v>
      </c>
      <c r="B5766">
        <v>40222</v>
      </c>
      <c r="C5766">
        <v>107</v>
      </c>
    </row>
    <row r="5767" spans="1:3" x14ac:dyDescent="0.25">
      <c r="A5767" t="s">
        <v>234</v>
      </c>
      <c r="B5767">
        <v>42431</v>
      </c>
      <c r="C5767">
        <v>110</v>
      </c>
    </row>
    <row r="5768" spans="1:3" x14ac:dyDescent="0.25">
      <c r="A5768" t="s">
        <v>234</v>
      </c>
      <c r="B5768">
        <v>41017</v>
      </c>
      <c r="C5768">
        <v>60</v>
      </c>
    </row>
    <row r="5769" spans="1:3" x14ac:dyDescent="0.25">
      <c r="A5769" t="s">
        <v>234</v>
      </c>
      <c r="B5769">
        <v>40205</v>
      </c>
      <c r="C5769">
        <v>118</v>
      </c>
    </row>
    <row r="5770" spans="1:3" x14ac:dyDescent="0.25">
      <c r="A5770" t="s">
        <v>234</v>
      </c>
      <c r="B5770">
        <v>41501</v>
      </c>
      <c r="C5770">
        <v>106</v>
      </c>
    </row>
    <row r="5771" spans="1:3" x14ac:dyDescent="0.25">
      <c r="A5771" t="s">
        <v>234</v>
      </c>
      <c r="B5771">
        <v>40160</v>
      </c>
      <c r="C5771">
        <v>148</v>
      </c>
    </row>
    <row r="5772" spans="1:3" x14ac:dyDescent="0.25">
      <c r="A5772" t="s">
        <v>234</v>
      </c>
      <c r="B5772">
        <v>41175</v>
      </c>
      <c r="C5772">
        <v>60</v>
      </c>
    </row>
    <row r="5773" spans="1:3" x14ac:dyDescent="0.25">
      <c r="A5773" t="s">
        <v>234</v>
      </c>
      <c r="B5773">
        <v>40360</v>
      </c>
      <c r="C5773">
        <v>99</v>
      </c>
    </row>
    <row r="5774" spans="1:3" x14ac:dyDescent="0.25">
      <c r="A5774" t="s">
        <v>234</v>
      </c>
      <c r="B5774">
        <v>40066</v>
      </c>
      <c r="C5774">
        <v>117</v>
      </c>
    </row>
    <row r="5775" spans="1:3" x14ac:dyDescent="0.25">
      <c r="A5775" t="s">
        <v>234</v>
      </c>
      <c r="B5775">
        <v>40422</v>
      </c>
      <c r="C5775">
        <v>90</v>
      </c>
    </row>
    <row r="5776" spans="1:3" x14ac:dyDescent="0.25">
      <c r="A5776" t="s">
        <v>234</v>
      </c>
      <c r="B5776">
        <v>40206</v>
      </c>
      <c r="C5776">
        <v>96</v>
      </c>
    </row>
    <row r="5777" spans="1:3" x14ac:dyDescent="0.25">
      <c r="A5777" t="s">
        <v>234</v>
      </c>
      <c r="B5777">
        <v>41002</v>
      </c>
      <c r="C5777">
        <v>32</v>
      </c>
    </row>
    <row r="5778" spans="1:3" x14ac:dyDescent="0.25">
      <c r="A5778" t="s">
        <v>234</v>
      </c>
      <c r="B5778">
        <v>41311</v>
      </c>
      <c r="C5778">
        <v>109</v>
      </c>
    </row>
    <row r="5779" spans="1:3" x14ac:dyDescent="0.25">
      <c r="A5779" t="s">
        <v>234</v>
      </c>
      <c r="B5779">
        <v>42501</v>
      </c>
      <c r="C5779">
        <v>166</v>
      </c>
    </row>
    <row r="5780" spans="1:3" x14ac:dyDescent="0.25">
      <c r="A5780" t="s">
        <v>234</v>
      </c>
      <c r="B5780">
        <v>42078</v>
      </c>
      <c r="C5780">
        <v>75</v>
      </c>
    </row>
    <row r="5781" spans="1:3" x14ac:dyDescent="0.25">
      <c r="A5781" t="s">
        <v>234</v>
      </c>
      <c r="B5781">
        <v>41097</v>
      </c>
      <c r="C5781">
        <v>95</v>
      </c>
    </row>
    <row r="5782" spans="1:3" x14ac:dyDescent="0.25">
      <c r="A5782" t="s">
        <v>234</v>
      </c>
      <c r="B5782">
        <v>40311</v>
      </c>
      <c r="C5782">
        <v>104</v>
      </c>
    </row>
    <row r="5783" spans="1:3" x14ac:dyDescent="0.25">
      <c r="A5783" t="s">
        <v>234</v>
      </c>
      <c r="B5783">
        <v>42413</v>
      </c>
      <c r="C5783">
        <v>156</v>
      </c>
    </row>
    <row r="5784" spans="1:3" x14ac:dyDescent="0.25">
      <c r="A5784" t="s">
        <v>234</v>
      </c>
      <c r="B5784">
        <v>41171</v>
      </c>
      <c r="C5784">
        <v>75</v>
      </c>
    </row>
    <row r="5785" spans="1:3" x14ac:dyDescent="0.25">
      <c r="A5785" t="s">
        <v>234</v>
      </c>
      <c r="B5785">
        <v>40243</v>
      </c>
      <c r="C5785">
        <v>40</v>
      </c>
    </row>
    <row r="5786" spans="1:3" x14ac:dyDescent="0.25">
      <c r="A5786" t="s">
        <v>234</v>
      </c>
      <c r="B5786">
        <v>42748</v>
      </c>
      <c r="C5786">
        <v>137</v>
      </c>
    </row>
    <row r="5787" spans="1:3" x14ac:dyDescent="0.25">
      <c r="A5787" t="s">
        <v>234</v>
      </c>
      <c r="B5787">
        <v>40206</v>
      </c>
      <c r="C5787">
        <v>101</v>
      </c>
    </row>
    <row r="5788" spans="1:3" x14ac:dyDescent="0.25">
      <c r="A5788" t="s">
        <v>234</v>
      </c>
      <c r="B5788">
        <v>40324</v>
      </c>
      <c r="C5788">
        <v>65</v>
      </c>
    </row>
    <row r="5789" spans="1:3" x14ac:dyDescent="0.25">
      <c r="A5789" t="s">
        <v>234</v>
      </c>
      <c r="B5789">
        <v>40143</v>
      </c>
      <c r="C5789">
        <v>63</v>
      </c>
    </row>
    <row r="5790" spans="1:3" x14ac:dyDescent="0.25">
      <c r="A5790" t="s">
        <v>234</v>
      </c>
      <c r="B5790">
        <v>42501</v>
      </c>
      <c r="C5790">
        <v>123</v>
      </c>
    </row>
    <row r="5791" spans="1:3" x14ac:dyDescent="0.25">
      <c r="A5791" t="s">
        <v>234</v>
      </c>
      <c r="B5791">
        <v>42303</v>
      </c>
      <c r="C5791">
        <v>145</v>
      </c>
    </row>
    <row r="5792" spans="1:3" x14ac:dyDescent="0.25">
      <c r="A5792" t="s">
        <v>234</v>
      </c>
      <c r="B5792">
        <v>42301</v>
      </c>
      <c r="C5792">
        <v>132</v>
      </c>
    </row>
    <row r="5793" spans="1:3" x14ac:dyDescent="0.25">
      <c r="A5793" t="s">
        <v>234</v>
      </c>
      <c r="B5793">
        <v>40517</v>
      </c>
      <c r="C5793">
        <v>124</v>
      </c>
    </row>
    <row r="5794" spans="1:3" x14ac:dyDescent="0.25">
      <c r="A5794" t="s">
        <v>234</v>
      </c>
      <c r="B5794">
        <v>42408</v>
      </c>
      <c r="C5794">
        <v>60</v>
      </c>
    </row>
    <row r="5795" spans="1:3" x14ac:dyDescent="0.25">
      <c r="A5795" t="s">
        <v>234</v>
      </c>
      <c r="B5795">
        <v>41075</v>
      </c>
      <c r="C5795">
        <v>140</v>
      </c>
    </row>
    <row r="5796" spans="1:3" x14ac:dyDescent="0.25">
      <c r="A5796" t="s">
        <v>234</v>
      </c>
      <c r="B5796">
        <v>42031</v>
      </c>
      <c r="C5796">
        <v>46</v>
      </c>
    </row>
    <row r="5797" spans="1:3" x14ac:dyDescent="0.25">
      <c r="A5797" t="s">
        <v>234</v>
      </c>
      <c r="B5797">
        <v>40108</v>
      </c>
      <c r="C5797">
        <v>57</v>
      </c>
    </row>
    <row r="5798" spans="1:3" x14ac:dyDescent="0.25">
      <c r="A5798" t="s">
        <v>234</v>
      </c>
      <c r="B5798">
        <v>40353</v>
      </c>
      <c r="C5798">
        <v>144</v>
      </c>
    </row>
    <row r="5799" spans="1:3" x14ac:dyDescent="0.25">
      <c r="A5799" t="s">
        <v>234</v>
      </c>
      <c r="B5799">
        <v>41101</v>
      </c>
      <c r="C5799">
        <v>20</v>
      </c>
    </row>
    <row r="5800" spans="1:3" x14ac:dyDescent="0.25">
      <c r="A5800" t="s">
        <v>234</v>
      </c>
      <c r="B5800">
        <v>41064</v>
      </c>
      <c r="C5800">
        <v>60</v>
      </c>
    </row>
    <row r="5801" spans="1:3" x14ac:dyDescent="0.25">
      <c r="A5801" t="s">
        <v>234</v>
      </c>
      <c r="B5801">
        <v>42455</v>
      </c>
      <c r="C5801">
        <v>87</v>
      </c>
    </row>
    <row r="5802" spans="1:3" x14ac:dyDescent="0.25">
      <c r="A5802" t="s">
        <v>234</v>
      </c>
      <c r="B5802">
        <v>40049</v>
      </c>
      <c r="C5802">
        <v>63</v>
      </c>
    </row>
    <row r="5803" spans="1:3" x14ac:dyDescent="0.25">
      <c r="A5803" t="s">
        <v>234</v>
      </c>
      <c r="B5803">
        <v>42167</v>
      </c>
      <c r="C5803">
        <v>104</v>
      </c>
    </row>
    <row r="5804" spans="1:3" x14ac:dyDescent="0.25">
      <c r="A5804" t="s">
        <v>234</v>
      </c>
      <c r="B5804">
        <v>40220</v>
      </c>
      <c r="C5804">
        <v>66</v>
      </c>
    </row>
    <row r="5805" spans="1:3" x14ac:dyDescent="0.25">
      <c r="A5805" t="s">
        <v>234</v>
      </c>
      <c r="B5805">
        <v>42170</v>
      </c>
      <c r="C5805">
        <v>50</v>
      </c>
    </row>
    <row r="5806" spans="1:3" x14ac:dyDescent="0.25">
      <c r="A5806" t="s">
        <v>234</v>
      </c>
      <c r="B5806">
        <v>42240</v>
      </c>
      <c r="C5806">
        <v>114</v>
      </c>
    </row>
    <row r="5807" spans="1:3" x14ac:dyDescent="0.25">
      <c r="A5807" t="s">
        <v>234</v>
      </c>
      <c r="B5807">
        <v>40322</v>
      </c>
      <c r="C5807">
        <v>60</v>
      </c>
    </row>
    <row r="5808" spans="1:3" x14ac:dyDescent="0.25">
      <c r="A5808" t="s">
        <v>234</v>
      </c>
      <c r="B5808">
        <v>41031</v>
      </c>
      <c r="C5808">
        <v>68</v>
      </c>
    </row>
    <row r="5809" spans="1:3" x14ac:dyDescent="0.25">
      <c r="A5809" t="s">
        <v>234</v>
      </c>
      <c r="B5809">
        <v>42055</v>
      </c>
      <c r="C5809">
        <v>65</v>
      </c>
    </row>
    <row r="5810" spans="1:3" x14ac:dyDescent="0.25">
      <c r="A5810" t="s">
        <v>234</v>
      </c>
      <c r="B5810">
        <v>40061</v>
      </c>
      <c r="C5810">
        <v>48</v>
      </c>
    </row>
    <row r="5811" spans="1:3" x14ac:dyDescent="0.25">
      <c r="A5811" t="s">
        <v>234</v>
      </c>
      <c r="B5811">
        <v>42303</v>
      </c>
      <c r="C5811">
        <v>156</v>
      </c>
    </row>
    <row r="5812" spans="1:3" x14ac:dyDescent="0.25">
      <c r="A5812" t="s">
        <v>234</v>
      </c>
      <c r="B5812">
        <v>42701</v>
      </c>
      <c r="C5812">
        <v>60</v>
      </c>
    </row>
    <row r="5813" spans="1:3" x14ac:dyDescent="0.25">
      <c r="A5813" t="s">
        <v>234</v>
      </c>
      <c r="B5813">
        <v>40218</v>
      </c>
      <c r="C5813">
        <v>62</v>
      </c>
    </row>
    <row r="5814" spans="1:3" x14ac:dyDescent="0.25">
      <c r="A5814" t="s">
        <v>234</v>
      </c>
      <c r="B5814">
        <v>42437</v>
      </c>
      <c r="C5814">
        <v>24</v>
      </c>
    </row>
    <row r="5815" spans="1:3" x14ac:dyDescent="0.25">
      <c r="A5815" t="s">
        <v>234</v>
      </c>
      <c r="B5815">
        <v>40245</v>
      </c>
      <c r="C5815">
        <v>130</v>
      </c>
    </row>
    <row r="5816" spans="1:3" x14ac:dyDescent="0.25">
      <c r="A5816" t="s">
        <v>235</v>
      </c>
      <c r="B5816">
        <v>70659</v>
      </c>
      <c r="C5816">
        <v>108</v>
      </c>
    </row>
    <row r="5817" spans="1:3" x14ac:dyDescent="0.25">
      <c r="A5817" t="s">
        <v>235</v>
      </c>
      <c r="B5817">
        <v>70655</v>
      </c>
      <c r="C5817">
        <v>100</v>
      </c>
    </row>
    <row r="5818" spans="1:3" x14ac:dyDescent="0.25">
      <c r="A5818" t="s">
        <v>235</v>
      </c>
      <c r="B5818">
        <v>70515</v>
      </c>
      <c r="C5818">
        <v>78</v>
      </c>
    </row>
    <row r="5819" spans="1:3" x14ac:dyDescent="0.25">
      <c r="A5819" t="s">
        <v>235</v>
      </c>
      <c r="B5819">
        <v>70809</v>
      </c>
      <c r="C5819">
        <v>172</v>
      </c>
    </row>
    <row r="5820" spans="1:3" x14ac:dyDescent="0.25">
      <c r="A5820" t="s">
        <v>235</v>
      </c>
      <c r="B5820">
        <v>70006</v>
      </c>
      <c r="C5820">
        <v>110</v>
      </c>
    </row>
    <row r="5821" spans="1:3" x14ac:dyDescent="0.25">
      <c r="A5821" t="s">
        <v>235</v>
      </c>
      <c r="B5821">
        <v>70538</v>
      </c>
      <c r="C5821">
        <v>152</v>
      </c>
    </row>
    <row r="5822" spans="1:3" x14ac:dyDescent="0.25">
      <c r="A5822" t="s">
        <v>235</v>
      </c>
      <c r="B5822">
        <v>70570</v>
      </c>
      <c r="C5822">
        <v>176</v>
      </c>
    </row>
    <row r="5823" spans="1:3" x14ac:dyDescent="0.25">
      <c r="A5823" t="s">
        <v>235</v>
      </c>
      <c r="B5823">
        <v>70345</v>
      </c>
      <c r="C5823">
        <v>102</v>
      </c>
    </row>
    <row r="5824" spans="1:3" x14ac:dyDescent="0.25">
      <c r="A5824" t="s">
        <v>235</v>
      </c>
      <c r="B5824">
        <v>70392</v>
      </c>
      <c r="C5824">
        <v>120</v>
      </c>
    </row>
    <row r="5825" spans="1:3" x14ac:dyDescent="0.25">
      <c r="A5825" t="s">
        <v>235</v>
      </c>
      <c r="B5825">
        <v>70586</v>
      </c>
      <c r="C5825">
        <v>124</v>
      </c>
    </row>
    <row r="5826" spans="1:3" x14ac:dyDescent="0.25">
      <c r="A5826" t="s">
        <v>235</v>
      </c>
      <c r="B5826">
        <v>71118</v>
      </c>
      <c r="C5826">
        <v>101</v>
      </c>
    </row>
    <row r="5827" spans="1:3" x14ac:dyDescent="0.25">
      <c r="A5827" t="s">
        <v>235</v>
      </c>
      <c r="B5827">
        <v>70360</v>
      </c>
      <c r="C5827">
        <v>16</v>
      </c>
    </row>
    <row r="5828" spans="1:3" x14ac:dyDescent="0.25">
      <c r="A5828" t="s">
        <v>235</v>
      </c>
      <c r="B5828">
        <v>70072</v>
      </c>
      <c r="C5828">
        <v>188</v>
      </c>
    </row>
    <row r="5829" spans="1:3" x14ac:dyDescent="0.25">
      <c r="A5829" t="s">
        <v>235</v>
      </c>
      <c r="B5829">
        <v>70542</v>
      </c>
      <c r="C5829">
        <v>66</v>
      </c>
    </row>
    <row r="5830" spans="1:3" x14ac:dyDescent="0.25">
      <c r="A5830" t="s">
        <v>235</v>
      </c>
      <c r="B5830">
        <v>71378</v>
      </c>
      <c r="C5830">
        <v>81</v>
      </c>
    </row>
    <row r="5831" spans="1:3" x14ac:dyDescent="0.25">
      <c r="A5831" t="s">
        <v>235</v>
      </c>
      <c r="B5831">
        <v>71075</v>
      </c>
      <c r="C5831">
        <v>153</v>
      </c>
    </row>
    <row r="5832" spans="1:3" x14ac:dyDescent="0.25">
      <c r="A5832" t="s">
        <v>235</v>
      </c>
      <c r="B5832">
        <v>70601</v>
      </c>
      <c r="C5832">
        <v>182</v>
      </c>
    </row>
    <row r="5833" spans="1:3" x14ac:dyDescent="0.25">
      <c r="A5833" t="s">
        <v>235</v>
      </c>
      <c r="B5833">
        <v>71001</v>
      </c>
      <c r="C5833">
        <v>150</v>
      </c>
    </row>
    <row r="5834" spans="1:3" x14ac:dyDescent="0.25">
      <c r="A5834" t="s">
        <v>235</v>
      </c>
      <c r="B5834">
        <v>71115</v>
      </c>
      <c r="C5834">
        <v>142</v>
      </c>
    </row>
    <row r="5835" spans="1:3" x14ac:dyDescent="0.25">
      <c r="A5835" t="s">
        <v>235</v>
      </c>
      <c r="B5835">
        <v>70131</v>
      </c>
      <c r="C5835">
        <v>104</v>
      </c>
    </row>
    <row r="5836" spans="1:3" x14ac:dyDescent="0.25">
      <c r="A5836" t="s">
        <v>235</v>
      </c>
      <c r="B5836">
        <v>70433</v>
      </c>
      <c r="C5836">
        <v>30</v>
      </c>
    </row>
    <row r="5837" spans="1:3" x14ac:dyDescent="0.25">
      <c r="A5837" t="s">
        <v>235</v>
      </c>
      <c r="B5837">
        <v>70056</v>
      </c>
      <c r="C5837">
        <v>89</v>
      </c>
    </row>
    <row r="5838" spans="1:3" x14ac:dyDescent="0.25">
      <c r="A5838" t="s">
        <v>235</v>
      </c>
      <c r="B5838">
        <v>70458</v>
      </c>
      <c r="C5838">
        <v>174</v>
      </c>
    </row>
    <row r="5839" spans="1:3" x14ac:dyDescent="0.25">
      <c r="A5839" t="s">
        <v>235</v>
      </c>
      <c r="B5839">
        <v>70501</v>
      </c>
      <c r="C5839">
        <v>151</v>
      </c>
    </row>
    <row r="5840" spans="1:3" x14ac:dyDescent="0.25">
      <c r="A5840" t="s">
        <v>235</v>
      </c>
      <c r="B5840">
        <v>70663</v>
      </c>
      <c r="C5840">
        <v>200</v>
      </c>
    </row>
    <row r="5841" spans="1:3" x14ac:dyDescent="0.25">
      <c r="A5841" t="s">
        <v>235</v>
      </c>
      <c r="B5841">
        <v>71052</v>
      </c>
      <c r="C5841">
        <v>135</v>
      </c>
    </row>
    <row r="5842" spans="1:3" x14ac:dyDescent="0.25">
      <c r="A5842" t="s">
        <v>235</v>
      </c>
      <c r="B5842">
        <v>71220</v>
      </c>
      <c r="C5842">
        <v>112</v>
      </c>
    </row>
    <row r="5843" spans="1:3" x14ac:dyDescent="0.25">
      <c r="A5843" t="s">
        <v>235</v>
      </c>
      <c r="B5843">
        <v>70578</v>
      </c>
      <c r="C5843">
        <v>130</v>
      </c>
    </row>
    <row r="5844" spans="1:3" x14ac:dyDescent="0.25">
      <c r="A5844" t="s">
        <v>235</v>
      </c>
      <c r="B5844">
        <v>70047</v>
      </c>
      <c r="C5844">
        <v>146</v>
      </c>
    </row>
    <row r="5845" spans="1:3" x14ac:dyDescent="0.25">
      <c r="A5845" t="s">
        <v>235</v>
      </c>
      <c r="B5845">
        <v>70811</v>
      </c>
      <c r="C5845">
        <v>145</v>
      </c>
    </row>
    <row r="5846" spans="1:3" x14ac:dyDescent="0.25">
      <c r="A5846" t="s">
        <v>235</v>
      </c>
      <c r="B5846">
        <v>70764</v>
      </c>
      <c r="C5846">
        <v>151</v>
      </c>
    </row>
    <row r="5847" spans="1:3" x14ac:dyDescent="0.25">
      <c r="A5847" t="s">
        <v>235</v>
      </c>
      <c r="B5847">
        <v>70403</v>
      </c>
      <c r="C5847">
        <v>120</v>
      </c>
    </row>
    <row r="5848" spans="1:3" x14ac:dyDescent="0.25">
      <c r="A5848" t="s">
        <v>235</v>
      </c>
      <c r="B5848">
        <v>70508</v>
      </c>
      <c r="C5848">
        <v>106</v>
      </c>
    </row>
    <row r="5849" spans="1:3" x14ac:dyDescent="0.25">
      <c r="A5849" t="s">
        <v>235</v>
      </c>
      <c r="B5849">
        <v>70433</v>
      </c>
      <c r="C5849">
        <v>192</v>
      </c>
    </row>
    <row r="5850" spans="1:3" x14ac:dyDescent="0.25">
      <c r="A5850" t="s">
        <v>235</v>
      </c>
      <c r="B5850">
        <v>70777</v>
      </c>
      <c r="C5850">
        <v>128</v>
      </c>
    </row>
    <row r="5851" spans="1:3" x14ac:dyDescent="0.25">
      <c r="A5851" t="s">
        <v>235</v>
      </c>
      <c r="B5851">
        <v>70748</v>
      </c>
      <c r="C5851">
        <v>297</v>
      </c>
    </row>
    <row r="5852" spans="1:3" x14ac:dyDescent="0.25">
      <c r="A5852" t="s">
        <v>235</v>
      </c>
      <c r="B5852">
        <v>70458</v>
      </c>
      <c r="C5852">
        <v>110</v>
      </c>
    </row>
    <row r="5853" spans="1:3" x14ac:dyDescent="0.25">
      <c r="A5853" t="s">
        <v>235</v>
      </c>
      <c r="B5853">
        <v>70633</v>
      </c>
      <c r="C5853">
        <v>80</v>
      </c>
    </row>
    <row r="5854" spans="1:3" x14ac:dyDescent="0.25">
      <c r="A5854" t="s">
        <v>235</v>
      </c>
      <c r="B5854">
        <v>70764</v>
      </c>
      <c r="C5854">
        <v>120</v>
      </c>
    </row>
    <row r="5855" spans="1:3" x14ac:dyDescent="0.25">
      <c r="A5855" t="s">
        <v>235</v>
      </c>
      <c r="B5855">
        <v>70508</v>
      </c>
      <c r="C5855">
        <v>189</v>
      </c>
    </row>
    <row r="5856" spans="1:3" x14ac:dyDescent="0.25">
      <c r="A5856" t="s">
        <v>235</v>
      </c>
      <c r="B5856">
        <v>71115</v>
      </c>
      <c r="C5856">
        <v>160</v>
      </c>
    </row>
    <row r="5857" spans="1:3" x14ac:dyDescent="0.25">
      <c r="A5857" t="s">
        <v>235</v>
      </c>
      <c r="B5857">
        <v>70548</v>
      </c>
      <c r="C5857">
        <v>120</v>
      </c>
    </row>
    <row r="5858" spans="1:3" x14ac:dyDescent="0.25">
      <c r="A5858" t="s">
        <v>235</v>
      </c>
      <c r="B5858">
        <v>71449</v>
      </c>
      <c r="C5858">
        <v>162</v>
      </c>
    </row>
    <row r="5859" spans="1:3" x14ac:dyDescent="0.25">
      <c r="A5859" t="s">
        <v>235</v>
      </c>
      <c r="B5859">
        <v>70546</v>
      </c>
      <c r="C5859">
        <v>120</v>
      </c>
    </row>
    <row r="5860" spans="1:3" x14ac:dyDescent="0.25">
      <c r="A5860" t="s">
        <v>235</v>
      </c>
      <c r="B5860">
        <v>70526</v>
      </c>
      <c r="C5860">
        <v>112</v>
      </c>
    </row>
    <row r="5861" spans="1:3" x14ac:dyDescent="0.25">
      <c r="A5861" t="s">
        <v>235</v>
      </c>
      <c r="B5861">
        <v>70809</v>
      </c>
      <c r="C5861">
        <v>144</v>
      </c>
    </row>
    <row r="5862" spans="1:3" x14ac:dyDescent="0.25">
      <c r="A5862" t="s">
        <v>235</v>
      </c>
      <c r="B5862">
        <v>70360</v>
      </c>
      <c r="C5862">
        <v>198</v>
      </c>
    </row>
    <row r="5863" spans="1:3" x14ac:dyDescent="0.25">
      <c r="A5863" t="s">
        <v>235</v>
      </c>
      <c r="B5863">
        <v>70438</v>
      </c>
      <c r="C5863">
        <v>114</v>
      </c>
    </row>
    <row r="5864" spans="1:3" x14ac:dyDescent="0.25">
      <c r="A5864" t="s">
        <v>235</v>
      </c>
      <c r="B5864">
        <v>70506</v>
      </c>
      <c r="C5864">
        <v>18</v>
      </c>
    </row>
    <row r="5865" spans="1:3" x14ac:dyDescent="0.25">
      <c r="A5865" t="s">
        <v>235</v>
      </c>
      <c r="B5865">
        <v>70760</v>
      </c>
      <c r="C5865">
        <v>120</v>
      </c>
    </row>
    <row r="5866" spans="1:3" x14ac:dyDescent="0.25">
      <c r="A5866" t="s">
        <v>235</v>
      </c>
      <c r="B5866">
        <v>70471</v>
      </c>
      <c r="C5866">
        <v>145</v>
      </c>
    </row>
    <row r="5867" spans="1:3" x14ac:dyDescent="0.25">
      <c r="A5867" t="s">
        <v>235</v>
      </c>
      <c r="B5867">
        <v>70403</v>
      </c>
      <c r="C5867">
        <v>140</v>
      </c>
    </row>
    <row r="5868" spans="1:3" x14ac:dyDescent="0.25">
      <c r="A5868" t="s">
        <v>235</v>
      </c>
      <c r="B5868">
        <v>71118</v>
      </c>
      <c r="C5868">
        <v>177</v>
      </c>
    </row>
    <row r="5869" spans="1:3" x14ac:dyDescent="0.25">
      <c r="A5869" t="s">
        <v>235</v>
      </c>
      <c r="B5869">
        <v>70816</v>
      </c>
      <c r="C5869">
        <v>85</v>
      </c>
    </row>
    <row r="5870" spans="1:3" x14ac:dyDescent="0.25">
      <c r="A5870" t="s">
        <v>235</v>
      </c>
      <c r="B5870">
        <v>70791</v>
      </c>
      <c r="C5870">
        <v>110</v>
      </c>
    </row>
    <row r="5871" spans="1:3" x14ac:dyDescent="0.25">
      <c r="A5871" t="s">
        <v>235</v>
      </c>
      <c r="B5871">
        <v>71129</v>
      </c>
      <c r="C5871">
        <v>140</v>
      </c>
    </row>
    <row r="5872" spans="1:3" x14ac:dyDescent="0.25">
      <c r="A5872" t="s">
        <v>235</v>
      </c>
      <c r="B5872">
        <v>71068</v>
      </c>
      <c r="C5872">
        <v>112</v>
      </c>
    </row>
    <row r="5873" spans="1:3" x14ac:dyDescent="0.25">
      <c r="A5873" t="s">
        <v>235</v>
      </c>
      <c r="B5873">
        <v>70058</v>
      </c>
      <c r="C5873">
        <v>100</v>
      </c>
    </row>
    <row r="5874" spans="1:3" x14ac:dyDescent="0.25">
      <c r="A5874" t="s">
        <v>235</v>
      </c>
      <c r="B5874">
        <v>70605</v>
      </c>
      <c r="C5874">
        <v>150</v>
      </c>
    </row>
    <row r="5875" spans="1:3" x14ac:dyDescent="0.25">
      <c r="A5875" t="s">
        <v>235</v>
      </c>
      <c r="B5875">
        <v>71269</v>
      </c>
      <c r="C5875">
        <v>105</v>
      </c>
    </row>
    <row r="5876" spans="1:3" x14ac:dyDescent="0.25">
      <c r="A5876" t="s">
        <v>235</v>
      </c>
      <c r="B5876">
        <v>70131</v>
      </c>
      <c r="C5876">
        <v>180</v>
      </c>
    </row>
    <row r="5877" spans="1:3" x14ac:dyDescent="0.25">
      <c r="A5877" t="s">
        <v>235</v>
      </c>
      <c r="B5877">
        <v>71106</v>
      </c>
      <c r="C5877">
        <v>160</v>
      </c>
    </row>
    <row r="5878" spans="1:3" x14ac:dyDescent="0.25">
      <c r="A5878" t="s">
        <v>235</v>
      </c>
      <c r="B5878">
        <v>70360</v>
      </c>
      <c r="C5878">
        <v>200</v>
      </c>
    </row>
    <row r="5879" spans="1:3" x14ac:dyDescent="0.25">
      <c r="A5879" t="s">
        <v>235</v>
      </c>
      <c r="B5879">
        <v>71341</v>
      </c>
      <c r="C5879">
        <v>92</v>
      </c>
    </row>
    <row r="5880" spans="1:3" x14ac:dyDescent="0.25">
      <c r="A5880" t="s">
        <v>235</v>
      </c>
      <c r="B5880">
        <v>71103</v>
      </c>
      <c r="C5880">
        <v>81</v>
      </c>
    </row>
    <row r="5881" spans="1:3" x14ac:dyDescent="0.25">
      <c r="A5881" t="s">
        <v>235</v>
      </c>
      <c r="B5881">
        <v>71457</v>
      </c>
      <c r="C5881">
        <v>108</v>
      </c>
    </row>
    <row r="5882" spans="1:3" x14ac:dyDescent="0.25">
      <c r="A5882" t="s">
        <v>235</v>
      </c>
      <c r="B5882">
        <v>71241</v>
      </c>
      <c r="C5882">
        <v>150</v>
      </c>
    </row>
    <row r="5883" spans="1:3" x14ac:dyDescent="0.25">
      <c r="A5883" t="s">
        <v>235</v>
      </c>
      <c r="B5883">
        <v>70507</v>
      </c>
      <c r="C5883">
        <v>92</v>
      </c>
    </row>
    <row r="5884" spans="1:3" x14ac:dyDescent="0.25">
      <c r="A5884" t="s">
        <v>235</v>
      </c>
      <c r="B5884">
        <v>70615</v>
      </c>
      <c r="C5884">
        <v>250</v>
      </c>
    </row>
    <row r="5885" spans="1:3" x14ac:dyDescent="0.25">
      <c r="A5885" t="s">
        <v>235</v>
      </c>
      <c r="B5885">
        <v>71486</v>
      </c>
      <c r="C5885">
        <v>80</v>
      </c>
    </row>
    <row r="5886" spans="1:3" x14ac:dyDescent="0.25">
      <c r="A5886" t="s">
        <v>235</v>
      </c>
      <c r="B5886">
        <v>71360</v>
      </c>
      <c r="C5886">
        <v>154</v>
      </c>
    </row>
    <row r="5887" spans="1:3" x14ac:dyDescent="0.25">
      <c r="A5887" t="s">
        <v>235</v>
      </c>
      <c r="B5887">
        <v>70427</v>
      </c>
      <c r="C5887">
        <v>145</v>
      </c>
    </row>
    <row r="5888" spans="1:3" x14ac:dyDescent="0.25">
      <c r="A5888" t="s">
        <v>235</v>
      </c>
      <c r="B5888">
        <v>70065</v>
      </c>
      <c r="C5888">
        <v>256</v>
      </c>
    </row>
    <row r="5889" spans="1:3" x14ac:dyDescent="0.25">
      <c r="A5889" t="s">
        <v>235</v>
      </c>
      <c r="B5889">
        <v>71351</v>
      </c>
      <c r="C5889">
        <v>100</v>
      </c>
    </row>
    <row r="5890" spans="1:3" x14ac:dyDescent="0.25">
      <c r="A5890" t="s">
        <v>235</v>
      </c>
      <c r="B5890">
        <v>70815</v>
      </c>
      <c r="C5890">
        <v>132</v>
      </c>
    </row>
    <row r="5891" spans="1:3" x14ac:dyDescent="0.25">
      <c r="A5891" t="s">
        <v>235</v>
      </c>
      <c r="B5891">
        <v>71111</v>
      </c>
      <c r="C5891">
        <v>153</v>
      </c>
    </row>
    <row r="5892" spans="1:3" x14ac:dyDescent="0.25">
      <c r="A5892" t="s">
        <v>235</v>
      </c>
      <c r="B5892">
        <v>70554</v>
      </c>
      <c r="C5892">
        <v>119</v>
      </c>
    </row>
    <row r="5893" spans="1:3" x14ac:dyDescent="0.25">
      <c r="A5893" t="s">
        <v>235</v>
      </c>
      <c r="B5893">
        <v>71082</v>
      </c>
      <c r="C5893">
        <v>95</v>
      </c>
    </row>
    <row r="5894" spans="1:3" x14ac:dyDescent="0.25">
      <c r="A5894" t="s">
        <v>235</v>
      </c>
      <c r="B5894">
        <v>71254</v>
      </c>
      <c r="C5894">
        <v>108</v>
      </c>
    </row>
    <row r="5895" spans="1:3" x14ac:dyDescent="0.25">
      <c r="A5895" t="s">
        <v>235</v>
      </c>
      <c r="B5895">
        <v>70122</v>
      </c>
      <c r="C5895">
        <v>127</v>
      </c>
    </row>
    <row r="5896" spans="1:3" x14ac:dyDescent="0.25">
      <c r="A5896" t="s">
        <v>235</v>
      </c>
      <c r="B5896">
        <v>71270</v>
      </c>
      <c r="C5896">
        <v>123</v>
      </c>
    </row>
    <row r="5897" spans="1:3" x14ac:dyDescent="0.25">
      <c r="A5897" t="s">
        <v>235</v>
      </c>
      <c r="B5897">
        <v>70809</v>
      </c>
      <c r="C5897">
        <v>144</v>
      </c>
    </row>
    <row r="5898" spans="1:3" x14ac:dyDescent="0.25">
      <c r="A5898" t="s">
        <v>235</v>
      </c>
      <c r="B5898">
        <v>70815</v>
      </c>
      <c r="C5898">
        <v>104</v>
      </c>
    </row>
    <row r="5899" spans="1:3" x14ac:dyDescent="0.25">
      <c r="A5899" t="s">
        <v>235</v>
      </c>
      <c r="B5899">
        <v>71040</v>
      </c>
      <c r="C5899">
        <v>79</v>
      </c>
    </row>
    <row r="5900" spans="1:3" x14ac:dyDescent="0.25">
      <c r="A5900" t="s">
        <v>235</v>
      </c>
      <c r="B5900">
        <v>71241</v>
      </c>
      <c r="C5900">
        <v>117</v>
      </c>
    </row>
    <row r="5901" spans="1:3" x14ac:dyDescent="0.25">
      <c r="A5901" t="s">
        <v>235</v>
      </c>
      <c r="B5901">
        <v>70526</v>
      </c>
      <c r="C5901">
        <v>73</v>
      </c>
    </row>
    <row r="5902" spans="1:3" x14ac:dyDescent="0.25">
      <c r="A5902" t="s">
        <v>235</v>
      </c>
      <c r="B5902">
        <v>71111</v>
      </c>
      <c r="C5902">
        <v>77</v>
      </c>
    </row>
    <row r="5903" spans="1:3" x14ac:dyDescent="0.25">
      <c r="A5903" t="s">
        <v>235</v>
      </c>
      <c r="B5903">
        <v>71019</v>
      </c>
      <c r="C5903">
        <v>157</v>
      </c>
    </row>
    <row r="5904" spans="1:3" x14ac:dyDescent="0.25">
      <c r="A5904" t="s">
        <v>235</v>
      </c>
      <c r="B5904">
        <v>71203</v>
      </c>
      <c r="C5904">
        <v>167</v>
      </c>
    </row>
    <row r="5905" spans="1:3" x14ac:dyDescent="0.25">
      <c r="A5905" t="s">
        <v>235</v>
      </c>
      <c r="B5905">
        <v>70403</v>
      </c>
      <c r="C5905">
        <v>108</v>
      </c>
    </row>
    <row r="5906" spans="1:3" x14ac:dyDescent="0.25">
      <c r="A5906" t="s">
        <v>235</v>
      </c>
      <c r="B5906">
        <v>70438</v>
      </c>
      <c r="C5906">
        <v>84</v>
      </c>
    </row>
    <row r="5907" spans="1:3" x14ac:dyDescent="0.25">
      <c r="A5907" t="s">
        <v>235</v>
      </c>
      <c r="B5907">
        <v>70555</v>
      </c>
      <c r="C5907">
        <v>120</v>
      </c>
    </row>
    <row r="5908" spans="1:3" x14ac:dyDescent="0.25">
      <c r="A5908" t="s">
        <v>235</v>
      </c>
      <c r="B5908">
        <v>70126</v>
      </c>
      <c r="C5908">
        <v>155</v>
      </c>
    </row>
    <row r="5909" spans="1:3" x14ac:dyDescent="0.25">
      <c r="A5909" t="s">
        <v>235</v>
      </c>
      <c r="B5909">
        <v>70301</v>
      </c>
      <c r="C5909">
        <v>78</v>
      </c>
    </row>
    <row r="5910" spans="1:3" x14ac:dyDescent="0.25">
      <c r="A5910" t="s">
        <v>235</v>
      </c>
      <c r="B5910">
        <v>70806</v>
      </c>
      <c r="C5910">
        <v>216</v>
      </c>
    </row>
    <row r="5911" spans="1:3" x14ac:dyDescent="0.25">
      <c r="A5911" t="s">
        <v>235</v>
      </c>
      <c r="B5911">
        <v>70114</v>
      </c>
      <c r="C5911">
        <v>120</v>
      </c>
    </row>
    <row r="5912" spans="1:3" x14ac:dyDescent="0.25">
      <c r="A5912" t="s">
        <v>235</v>
      </c>
      <c r="B5912">
        <v>71334</v>
      </c>
      <c r="C5912">
        <v>120</v>
      </c>
    </row>
    <row r="5913" spans="1:3" x14ac:dyDescent="0.25">
      <c r="A5913" t="s">
        <v>235</v>
      </c>
      <c r="B5913">
        <v>70403</v>
      </c>
      <c r="C5913">
        <v>150</v>
      </c>
    </row>
    <row r="5914" spans="1:3" x14ac:dyDescent="0.25">
      <c r="A5914" t="s">
        <v>235</v>
      </c>
      <c r="B5914">
        <v>70445</v>
      </c>
      <c r="C5914">
        <v>98</v>
      </c>
    </row>
    <row r="5915" spans="1:3" x14ac:dyDescent="0.25">
      <c r="A5915" t="s">
        <v>235</v>
      </c>
      <c r="B5915">
        <v>70506</v>
      </c>
      <c r="C5915">
        <v>160</v>
      </c>
    </row>
    <row r="5916" spans="1:3" x14ac:dyDescent="0.25">
      <c r="A5916" t="s">
        <v>235</v>
      </c>
      <c r="B5916">
        <v>71350</v>
      </c>
      <c r="C5916">
        <v>130</v>
      </c>
    </row>
    <row r="5917" spans="1:3" x14ac:dyDescent="0.25">
      <c r="A5917" t="s">
        <v>235</v>
      </c>
      <c r="B5917">
        <v>70806</v>
      </c>
      <c r="C5917">
        <v>170</v>
      </c>
    </row>
    <row r="5918" spans="1:3" x14ac:dyDescent="0.25">
      <c r="A5918" t="s">
        <v>235</v>
      </c>
      <c r="B5918">
        <v>71342</v>
      </c>
      <c r="C5918">
        <v>108</v>
      </c>
    </row>
    <row r="5919" spans="1:3" x14ac:dyDescent="0.25">
      <c r="A5919" t="s">
        <v>235</v>
      </c>
      <c r="B5919">
        <v>70510</v>
      </c>
      <c r="C5919">
        <v>98</v>
      </c>
    </row>
    <row r="5920" spans="1:3" x14ac:dyDescent="0.25">
      <c r="A5920" t="s">
        <v>235</v>
      </c>
      <c r="B5920">
        <v>70454</v>
      </c>
      <c r="C5920">
        <v>140</v>
      </c>
    </row>
    <row r="5921" spans="1:3" x14ac:dyDescent="0.25">
      <c r="A5921" t="s">
        <v>235</v>
      </c>
      <c r="B5921">
        <v>70809</v>
      </c>
      <c r="C5921">
        <v>112</v>
      </c>
    </row>
    <row r="5922" spans="1:3" x14ac:dyDescent="0.25">
      <c r="A5922" t="s">
        <v>235</v>
      </c>
      <c r="B5922">
        <v>71202</v>
      </c>
      <c r="C5922">
        <v>74</v>
      </c>
    </row>
    <row r="5923" spans="1:3" x14ac:dyDescent="0.25">
      <c r="A5923" t="s">
        <v>235</v>
      </c>
      <c r="B5923">
        <v>70563</v>
      </c>
      <c r="C5923">
        <v>101</v>
      </c>
    </row>
    <row r="5924" spans="1:3" x14ac:dyDescent="0.25">
      <c r="A5924" t="s">
        <v>235</v>
      </c>
      <c r="B5924">
        <v>71211</v>
      </c>
      <c r="C5924">
        <v>10</v>
      </c>
    </row>
    <row r="5925" spans="1:3" x14ac:dyDescent="0.25">
      <c r="A5925" t="s">
        <v>235</v>
      </c>
      <c r="B5925">
        <v>71112</v>
      </c>
      <c r="C5925">
        <v>20</v>
      </c>
    </row>
    <row r="5926" spans="1:3" x14ac:dyDescent="0.25">
      <c r="A5926" t="s">
        <v>235</v>
      </c>
      <c r="B5926">
        <v>70601</v>
      </c>
      <c r="C5926">
        <v>150</v>
      </c>
    </row>
    <row r="5927" spans="1:3" x14ac:dyDescent="0.25">
      <c r="A5927" t="s">
        <v>235</v>
      </c>
      <c r="B5927">
        <v>70458</v>
      </c>
      <c r="C5927">
        <v>116</v>
      </c>
    </row>
    <row r="5928" spans="1:3" x14ac:dyDescent="0.25">
      <c r="A5928" t="s">
        <v>235</v>
      </c>
      <c r="B5928">
        <v>71292</v>
      </c>
      <c r="C5928">
        <v>140</v>
      </c>
    </row>
    <row r="5929" spans="1:3" x14ac:dyDescent="0.25">
      <c r="A5929" t="s">
        <v>235</v>
      </c>
      <c r="B5929">
        <v>70737</v>
      </c>
      <c r="C5929">
        <v>102</v>
      </c>
    </row>
    <row r="5930" spans="1:3" x14ac:dyDescent="0.25">
      <c r="A5930" t="s">
        <v>235</v>
      </c>
      <c r="B5930">
        <v>71118</v>
      </c>
      <c r="C5930">
        <v>145</v>
      </c>
    </row>
    <row r="5931" spans="1:3" x14ac:dyDescent="0.25">
      <c r="A5931" t="s">
        <v>235</v>
      </c>
      <c r="B5931">
        <v>71251</v>
      </c>
      <c r="C5931">
        <v>62</v>
      </c>
    </row>
    <row r="5932" spans="1:3" x14ac:dyDescent="0.25">
      <c r="A5932" t="s">
        <v>235</v>
      </c>
      <c r="B5932">
        <v>71295</v>
      </c>
      <c r="C5932">
        <v>130</v>
      </c>
    </row>
    <row r="5933" spans="1:3" x14ac:dyDescent="0.25">
      <c r="A5933" t="s">
        <v>235</v>
      </c>
      <c r="B5933">
        <v>71232</v>
      </c>
      <c r="C5933">
        <v>103</v>
      </c>
    </row>
    <row r="5934" spans="1:3" x14ac:dyDescent="0.25">
      <c r="A5934" t="s">
        <v>235</v>
      </c>
      <c r="B5934">
        <v>70535</v>
      </c>
      <c r="C5934">
        <v>152</v>
      </c>
    </row>
    <row r="5935" spans="1:3" x14ac:dyDescent="0.25">
      <c r="A5935" t="s">
        <v>235</v>
      </c>
      <c r="B5935">
        <v>70118</v>
      </c>
      <c r="C5935">
        <v>142</v>
      </c>
    </row>
    <row r="5936" spans="1:3" x14ac:dyDescent="0.25">
      <c r="A5936" t="s">
        <v>235</v>
      </c>
      <c r="B5936">
        <v>70003</v>
      </c>
      <c r="C5936">
        <v>202</v>
      </c>
    </row>
    <row r="5937" spans="1:3" x14ac:dyDescent="0.25">
      <c r="A5937" t="s">
        <v>235</v>
      </c>
      <c r="B5937">
        <v>70301</v>
      </c>
      <c r="C5937">
        <v>72</v>
      </c>
    </row>
    <row r="5938" spans="1:3" x14ac:dyDescent="0.25">
      <c r="A5938" t="s">
        <v>235</v>
      </c>
      <c r="B5938">
        <v>70815</v>
      </c>
      <c r="C5938">
        <v>144</v>
      </c>
    </row>
    <row r="5939" spans="1:3" x14ac:dyDescent="0.25">
      <c r="A5939" t="s">
        <v>235</v>
      </c>
      <c r="B5939">
        <v>71103</v>
      </c>
      <c r="C5939">
        <v>124</v>
      </c>
    </row>
    <row r="5940" spans="1:3" x14ac:dyDescent="0.25">
      <c r="A5940" t="s">
        <v>235</v>
      </c>
      <c r="B5940">
        <v>71270</v>
      </c>
      <c r="C5940">
        <v>157</v>
      </c>
    </row>
    <row r="5941" spans="1:3" x14ac:dyDescent="0.25">
      <c r="A5941" t="s">
        <v>235</v>
      </c>
      <c r="B5941">
        <v>70817</v>
      </c>
      <c r="C5941">
        <v>144</v>
      </c>
    </row>
    <row r="5942" spans="1:3" x14ac:dyDescent="0.25">
      <c r="A5942" t="s">
        <v>235</v>
      </c>
      <c r="B5942">
        <v>70815</v>
      </c>
      <c r="C5942">
        <v>130</v>
      </c>
    </row>
    <row r="5943" spans="1:3" x14ac:dyDescent="0.25">
      <c r="A5943" t="s">
        <v>235</v>
      </c>
      <c r="B5943">
        <v>70535</v>
      </c>
      <c r="C5943">
        <v>130</v>
      </c>
    </row>
    <row r="5944" spans="1:3" x14ac:dyDescent="0.25">
      <c r="A5944" t="s">
        <v>235</v>
      </c>
      <c r="B5944">
        <v>70062</v>
      </c>
      <c r="C5944">
        <v>205</v>
      </c>
    </row>
    <row r="5945" spans="1:3" x14ac:dyDescent="0.25">
      <c r="A5945" t="s">
        <v>235</v>
      </c>
      <c r="B5945">
        <v>70548</v>
      </c>
      <c r="C5945">
        <v>113</v>
      </c>
    </row>
    <row r="5946" spans="1:3" x14ac:dyDescent="0.25">
      <c r="A5946" t="s">
        <v>235</v>
      </c>
      <c r="B5946">
        <v>70510</v>
      </c>
      <c r="C5946">
        <v>90</v>
      </c>
    </row>
    <row r="5947" spans="1:3" x14ac:dyDescent="0.25">
      <c r="A5947" t="s">
        <v>235</v>
      </c>
      <c r="B5947">
        <v>71303</v>
      </c>
      <c r="C5947">
        <v>124</v>
      </c>
    </row>
    <row r="5948" spans="1:3" x14ac:dyDescent="0.25">
      <c r="A5948" t="s">
        <v>235</v>
      </c>
      <c r="B5948">
        <v>70605</v>
      </c>
      <c r="C5948">
        <v>109</v>
      </c>
    </row>
    <row r="5949" spans="1:3" x14ac:dyDescent="0.25">
      <c r="A5949" t="s">
        <v>235</v>
      </c>
      <c r="B5949">
        <v>71334</v>
      </c>
      <c r="C5949">
        <v>91</v>
      </c>
    </row>
    <row r="5950" spans="1:3" x14ac:dyDescent="0.25">
      <c r="A5950" t="s">
        <v>235</v>
      </c>
      <c r="B5950">
        <v>71329</v>
      </c>
      <c r="C5950">
        <v>104</v>
      </c>
    </row>
    <row r="5951" spans="1:3" x14ac:dyDescent="0.25">
      <c r="A5951" t="s">
        <v>235</v>
      </c>
      <c r="B5951">
        <v>70084</v>
      </c>
      <c r="C5951">
        <v>12</v>
      </c>
    </row>
    <row r="5952" spans="1:3" x14ac:dyDescent="0.25">
      <c r="A5952" t="s">
        <v>235</v>
      </c>
      <c r="B5952">
        <v>70663</v>
      </c>
      <c r="C5952">
        <v>101</v>
      </c>
    </row>
    <row r="5953" spans="1:3" x14ac:dyDescent="0.25">
      <c r="A5953" t="s">
        <v>235</v>
      </c>
      <c r="B5953">
        <v>70760</v>
      </c>
      <c r="C5953">
        <v>100</v>
      </c>
    </row>
    <row r="5954" spans="1:3" x14ac:dyDescent="0.25">
      <c r="A5954" t="s">
        <v>235</v>
      </c>
      <c r="B5954">
        <v>70591</v>
      </c>
      <c r="C5954">
        <v>114</v>
      </c>
    </row>
    <row r="5955" spans="1:3" x14ac:dyDescent="0.25">
      <c r="A5955" t="s">
        <v>235</v>
      </c>
      <c r="B5955">
        <v>71201</v>
      </c>
      <c r="C5955">
        <v>146</v>
      </c>
    </row>
    <row r="5956" spans="1:3" x14ac:dyDescent="0.25">
      <c r="A5956" t="s">
        <v>235</v>
      </c>
      <c r="B5956">
        <v>71103</v>
      </c>
      <c r="C5956">
        <v>61</v>
      </c>
    </row>
    <row r="5957" spans="1:3" x14ac:dyDescent="0.25">
      <c r="A5957" t="s">
        <v>235</v>
      </c>
      <c r="B5957">
        <v>71291</v>
      </c>
      <c r="C5957">
        <v>108</v>
      </c>
    </row>
    <row r="5958" spans="1:3" x14ac:dyDescent="0.25">
      <c r="A5958" t="s">
        <v>235</v>
      </c>
      <c r="B5958">
        <v>70070</v>
      </c>
      <c r="C5958">
        <v>117</v>
      </c>
    </row>
    <row r="5959" spans="1:3" x14ac:dyDescent="0.25">
      <c r="A5959" t="s">
        <v>235</v>
      </c>
      <c r="B5959">
        <v>70544</v>
      </c>
      <c r="C5959">
        <v>121</v>
      </c>
    </row>
    <row r="5960" spans="1:3" x14ac:dyDescent="0.25">
      <c r="A5960" t="s">
        <v>235</v>
      </c>
      <c r="B5960">
        <v>71360</v>
      </c>
      <c r="C5960">
        <v>140</v>
      </c>
    </row>
    <row r="5961" spans="1:3" x14ac:dyDescent="0.25">
      <c r="A5961" t="s">
        <v>235</v>
      </c>
      <c r="B5961">
        <v>70816</v>
      </c>
      <c r="C5961">
        <v>176</v>
      </c>
    </row>
    <row r="5962" spans="1:3" x14ac:dyDescent="0.25">
      <c r="A5962" t="s">
        <v>235</v>
      </c>
      <c r="B5962">
        <v>70512</v>
      </c>
      <c r="C5962">
        <v>175</v>
      </c>
    </row>
    <row r="5963" spans="1:3" x14ac:dyDescent="0.25">
      <c r="A5963" t="s">
        <v>235</v>
      </c>
      <c r="B5963">
        <v>71270</v>
      </c>
      <c r="C5963">
        <v>144</v>
      </c>
    </row>
    <row r="5964" spans="1:3" x14ac:dyDescent="0.25">
      <c r="A5964" t="s">
        <v>235</v>
      </c>
      <c r="B5964">
        <v>70570</v>
      </c>
      <c r="C5964">
        <v>109</v>
      </c>
    </row>
    <row r="5965" spans="1:3" x14ac:dyDescent="0.25">
      <c r="A5965" t="s">
        <v>235</v>
      </c>
      <c r="B5965">
        <v>71103</v>
      </c>
      <c r="C5965">
        <v>131</v>
      </c>
    </row>
    <row r="5966" spans="1:3" x14ac:dyDescent="0.25">
      <c r="A5966" t="s">
        <v>235</v>
      </c>
      <c r="B5966">
        <v>71457</v>
      </c>
      <c r="C5966">
        <v>98</v>
      </c>
    </row>
    <row r="5967" spans="1:3" x14ac:dyDescent="0.25">
      <c r="A5967" t="s">
        <v>235</v>
      </c>
      <c r="B5967">
        <v>71118</v>
      </c>
      <c r="C5967">
        <v>146</v>
      </c>
    </row>
    <row r="5968" spans="1:3" x14ac:dyDescent="0.25">
      <c r="A5968" t="s">
        <v>235</v>
      </c>
      <c r="B5968">
        <v>70560</v>
      </c>
      <c r="C5968">
        <v>114</v>
      </c>
    </row>
    <row r="5969" spans="1:3" x14ac:dyDescent="0.25">
      <c r="A5969" t="s">
        <v>235</v>
      </c>
      <c r="B5969">
        <v>70648</v>
      </c>
      <c r="C5969">
        <v>100</v>
      </c>
    </row>
    <row r="5970" spans="1:3" x14ac:dyDescent="0.25">
      <c r="A5970" t="s">
        <v>235</v>
      </c>
      <c r="B5970">
        <v>71301</v>
      </c>
      <c r="C5970">
        <v>58</v>
      </c>
    </row>
    <row r="5971" spans="1:3" x14ac:dyDescent="0.25">
      <c r="A5971" t="s">
        <v>235</v>
      </c>
      <c r="B5971">
        <v>70520</v>
      </c>
      <c r="C5971">
        <v>190</v>
      </c>
    </row>
    <row r="5972" spans="1:3" x14ac:dyDescent="0.25">
      <c r="A5972" t="s">
        <v>235</v>
      </c>
      <c r="B5972">
        <v>71203</v>
      </c>
      <c r="C5972">
        <v>91</v>
      </c>
    </row>
    <row r="5973" spans="1:3" x14ac:dyDescent="0.25">
      <c r="A5973" t="s">
        <v>235</v>
      </c>
      <c r="B5973">
        <v>70517</v>
      </c>
      <c r="C5973">
        <v>128</v>
      </c>
    </row>
    <row r="5974" spans="1:3" x14ac:dyDescent="0.25">
      <c r="A5974" t="s">
        <v>235</v>
      </c>
      <c r="B5974">
        <v>71106</v>
      </c>
      <c r="C5974">
        <v>160</v>
      </c>
    </row>
    <row r="5975" spans="1:3" x14ac:dyDescent="0.25">
      <c r="A5975" t="s">
        <v>235</v>
      </c>
      <c r="B5975">
        <v>70714</v>
      </c>
      <c r="C5975">
        <v>132</v>
      </c>
    </row>
    <row r="5976" spans="1:3" x14ac:dyDescent="0.25">
      <c r="A5976" t="s">
        <v>235</v>
      </c>
      <c r="B5976">
        <v>70560</v>
      </c>
      <c r="C5976">
        <v>150</v>
      </c>
    </row>
    <row r="5977" spans="1:3" x14ac:dyDescent="0.25">
      <c r="A5977" t="s">
        <v>235</v>
      </c>
      <c r="B5977">
        <v>70422</v>
      </c>
      <c r="C5977">
        <v>100</v>
      </c>
    </row>
    <row r="5978" spans="1:3" x14ac:dyDescent="0.25">
      <c r="A5978" t="s">
        <v>235</v>
      </c>
      <c r="B5978">
        <v>70546</v>
      </c>
      <c r="C5978">
        <v>12</v>
      </c>
    </row>
    <row r="5979" spans="1:3" x14ac:dyDescent="0.25">
      <c r="A5979" t="s">
        <v>235</v>
      </c>
      <c r="B5979">
        <v>70808</v>
      </c>
      <c r="C5979">
        <v>64</v>
      </c>
    </row>
    <row r="5980" spans="1:3" x14ac:dyDescent="0.25">
      <c r="A5980" t="s">
        <v>235</v>
      </c>
      <c r="B5980">
        <v>70506</v>
      </c>
      <c r="C5980">
        <v>137</v>
      </c>
    </row>
    <row r="5981" spans="1:3" x14ac:dyDescent="0.25">
      <c r="A5981" t="s">
        <v>235</v>
      </c>
      <c r="B5981">
        <v>71360</v>
      </c>
      <c r="C5981">
        <v>130</v>
      </c>
    </row>
    <row r="5982" spans="1:3" x14ac:dyDescent="0.25">
      <c r="A5982" t="s">
        <v>235</v>
      </c>
      <c r="B5982">
        <v>71463</v>
      </c>
      <c r="C5982">
        <v>91</v>
      </c>
    </row>
    <row r="5983" spans="1:3" x14ac:dyDescent="0.25">
      <c r="A5983" t="s">
        <v>235</v>
      </c>
      <c r="B5983">
        <v>70560</v>
      </c>
      <c r="C5983">
        <v>100</v>
      </c>
    </row>
    <row r="5984" spans="1:3" x14ac:dyDescent="0.25">
      <c r="A5984" t="s">
        <v>235</v>
      </c>
      <c r="B5984">
        <v>70726</v>
      </c>
      <c r="C5984">
        <v>171</v>
      </c>
    </row>
    <row r="5985" spans="1:3" x14ac:dyDescent="0.25">
      <c r="A5985" t="s">
        <v>235</v>
      </c>
      <c r="B5985">
        <v>71210</v>
      </c>
      <c r="C5985">
        <v>24</v>
      </c>
    </row>
    <row r="5986" spans="1:3" x14ac:dyDescent="0.25">
      <c r="A5986" t="s">
        <v>235</v>
      </c>
      <c r="B5986">
        <v>71417</v>
      </c>
      <c r="C5986">
        <v>140</v>
      </c>
    </row>
    <row r="5987" spans="1:3" x14ac:dyDescent="0.25">
      <c r="A5987" t="s">
        <v>235</v>
      </c>
      <c r="B5987">
        <v>70068</v>
      </c>
      <c r="C5987">
        <v>148</v>
      </c>
    </row>
    <row r="5988" spans="1:3" x14ac:dyDescent="0.25">
      <c r="A5988" t="s">
        <v>235</v>
      </c>
      <c r="B5988">
        <v>71055</v>
      </c>
      <c r="C5988">
        <v>145</v>
      </c>
    </row>
    <row r="5989" spans="1:3" x14ac:dyDescent="0.25">
      <c r="A5989" t="s">
        <v>235</v>
      </c>
      <c r="B5989">
        <v>71342</v>
      </c>
      <c r="C5989">
        <v>133</v>
      </c>
    </row>
    <row r="5990" spans="1:3" x14ac:dyDescent="0.25">
      <c r="A5990" t="s">
        <v>235</v>
      </c>
      <c r="B5990">
        <v>70634</v>
      </c>
      <c r="C5990">
        <v>132</v>
      </c>
    </row>
    <row r="5991" spans="1:3" x14ac:dyDescent="0.25">
      <c r="A5991" t="s">
        <v>235</v>
      </c>
      <c r="B5991">
        <v>70131</v>
      </c>
      <c r="C5991">
        <v>186</v>
      </c>
    </row>
    <row r="5992" spans="1:3" x14ac:dyDescent="0.25">
      <c r="A5992" t="s">
        <v>235</v>
      </c>
      <c r="B5992">
        <v>70806</v>
      </c>
      <c r="C5992">
        <v>184</v>
      </c>
    </row>
    <row r="5993" spans="1:3" x14ac:dyDescent="0.25">
      <c r="A5993" t="s">
        <v>235</v>
      </c>
      <c r="B5993">
        <v>71263</v>
      </c>
      <c r="C5993">
        <v>80</v>
      </c>
    </row>
    <row r="5994" spans="1:3" x14ac:dyDescent="0.25">
      <c r="A5994" t="s">
        <v>235</v>
      </c>
      <c r="B5994">
        <v>71457</v>
      </c>
      <c r="C5994">
        <v>120</v>
      </c>
    </row>
    <row r="5995" spans="1:3" x14ac:dyDescent="0.25">
      <c r="A5995" t="s">
        <v>235</v>
      </c>
      <c r="B5995">
        <v>71358</v>
      </c>
      <c r="C5995">
        <v>108</v>
      </c>
    </row>
    <row r="5996" spans="1:3" x14ac:dyDescent="0.25">
      <c r="A5996" t="s">
        <v>235</v>
      </c>
      <c r="B5996">
        <v>70058</v>
      </c>
      <c r="C5996">
        <v>104</v>
      </c>
    </row>
    <row r="5997" spans="1:3" x14ac:dyDescent="0.25">
      <c r="A5997" t="s">
        <v>235</v>
      </c>
      <c r="B5997">
        <v>70128</v>
      </c>
      <c r="C5997">
        <v>200</v>
      </c>
    </row>
    <row r="5998" spans="1:3" x14ac:dyDescent="0.25">
      <c r="A5998" t="s">
        <v>235</v>
      </c>
      <c r="B5998">
        <v>71111</v>
      </c>
      <c r="C5998">
        <v>124</v>
      </c>
    </row>
    <row r="5999" spans="1:3" x14ac:dyDescent="0.25">
      <c r="A5999" t="s">
        <v>235</v>
      </c>
      <c r="B5999">
        <v>70506</v>
      </c>
      <c r="C5999">
        <v>42</v>
      </c>
    </row>
    <row r="6000" spans="1:3" x14ac:dyDescent="0.25">
      <c r="A6000" t="s">
        <v>235</v>
      </c>
      <c r="B6000">
        <v>70546</v>
      </c>
      <c r="C6000">
        <v>120</v>
      </c>
    </row>
    <row r="6001" spans="1:3" x14ac:dyDescent="0.25">
      <c r="A6001" t="s">
        <v>235</v>
      </c>
      <c r="B6001">
        <v>71112</v>
      </c>
      <c r="C6001">
        <v>151</v>
      </c>
    </row>
    <row r="6002" spans="1:3" x14ac:dyDescent="0.25">
      <c r="A6002" t="s">
        <v>235</v>
      </c>
      <c r="B6002">
        <v>71360</v>
      </c>
      <c r="C6002">
        <v>136</v>
      </c>
    </row>
    <row r="6003" spans="1:3" x14ac:dyDescent="0.25">
      <c r="A6003" t="s">
        <v>235</v>
      </c>
      <c r="B6003">
        <v>70748</v>
      </c>
      <c r="C6003">
        <v>10</v>
      </c>
    </row>
    <row r="6004" spans="1:3" x14ac:dyDescent="0.25">
      <c r="A6004" t="s">
        <v>235</v>
      </c>
      <c r="B6004">
        <v>70791</v>
      </c>
      <c r="C6004">
        <v>39</v>
      </c>
    </row>
    <row r="6005" spans="1:3" x14ac:dyDescent="0.25">
      <c r="A6005" t="s">
        <v>235</v>
      </c>
      <c r="B6005">
        <v>70360</v>
      </c>
      <c r="C6005">
        <v>120</v>
      </c>
    </row>
    <row r="6006" spans="1:3" x14ac:dyDescent="0.25">
      <c r="A6006" t="s">
        <v>235</v>
      </c>
      <c r="B6006">
        <v>71112</v>
      </c>
      <c r="C6006">
        <v>120</v>
      </c>
    </row>
    <row r="6007" spans="1:3" x14ac:dyDescent="0.25">
      <c r="A6007" t="s">
        <v>235</v>
      </c>
      <c r="B6007">
        <v>70123</v>
      </c>
      <c r="C6007">
        <v>206</v>
      </c>
    </row>
    <row r="6008" spans="1:3" x14ac:dyDescent="0.25">
      <c r="A6008" t="s">
        <v>235</v>
      </c>
      <c r="B6008">
        <v>70816</v>
      </c>
      <c r="C6008">
        <v>120</v>
      </c>
    </row>
    <row r="6009" spans="1:3" x14ac:dyDescent="0.25">
      <c r="A6009" t="s">
        <v>235</v>
      </c>
      <c r="B6009">
        <v>70131</v>
      </c>
      <c r="C6009">
        <v>138</v>
      </c>
    </row>
    <row r="6010" spans="1:3" x14ac:dyDescent="0.25">
      <c r="A6010" t="s">
        <v>235</v>
      </c>
      <c r="B6010">
        <v>70115</v>
      </c>
      <c r="C6010">
        <v>116</v>
      </c>
    </row>
    <row r="6011" spans="1:3" x14ac:dyDescent="0.25">
      <c r="A6011" t="s">
        <v>235</v>
      </c>
      <c r="B6011">
        <v>70364</v>
      </c>
      <c r="C6011">
        <v>120</v>
      </c>
    </row>
    <row r="6012" spans="1:3" x14ac:dyDescent="0.25">
      <c r="A6012" t="s">
        <v>235</v>
      </c>
      <c r="B6012">
        <v>70125</v>
      </c>
      <c r="C6012">
        <v>171</v>
      </c>
    </row>
    <row r="6013" spans="1:3" x14ac:dyDescent="0.25">
      <c r="A6013" t="s">
        <v>235</v>
      </c>
      <c r="B6013">
        <v>71263</v>
      </c>
      <c r="C6013">
        <v>120</v>
      </c>
    </row>
    <row r="6014" spans="1:3" x14ac:dyDescent="0.25">
      <c r="A6014" t="s">
        <v>235</v>
      </c>
      <c r="B6014">
        <v>71369</v>
      </c>
      <c r="C6014">
        <v>104</v>
      </c>
    </row>
    <row r="6015" spans="1:3" x14ac:dyDescent="0.25">
      <c r="A6015" t="s">
        <v>235</v>
      </c>
      <c r="B6015">
        <v>71351</v>
      </c>
      <c r="C6015">
        <v>100</v>
      </c>
    </row>
    <row r="6016" spans="1:3" x14ac:dyDescent="0.25">
      <c r="A6016" t="s">
        <v>235</v>
      </c>
      <c r="B6016">
        <v>70003</v>
      </c>
      <c r="C6016">
        <v>124</v>
      </c>
    </row>
    <row r="6017" spans="1:3" x14ac:dyDescent="0.25">
      <c r="A6017" t="s">
        <v>235</v>
      </c>
      <c r="B6017">
        <v>71220</v>
      </c>
      <c r="C6017">
        <v>125</v>
      </c>
    </row>
    <row r="6018" spans="1:3" x14ac:dyDescent="0.25">
      <c r="A6018" t="s">
        <v>235</v>
      </c>
      <c r="B6018">
        <v>70767</v>
      </c>
      <c r="C6018">
        <v>125</v>
      </c>
    </row>
    <row r="6019" spans="1:3" x14ac:dyDescent="0.25">
      <c r="A6019" t="s">
        <v>235</v>
      </c>
      <c r="B6019">
        <v>71203</v>
      </c>
      <c r="C6019">
        <v>113</v>
      </c>
    </row>
    <row r="6020" spans="1:3" x14ac:dyDescent="0.25">
      <c r="A6020" t="s">
        <v>235</v>
      </c>
      <c r="B6020">
        <v>70037</v>
      </c>
      <c r="C6020">
        <v>120</v>
      </c>
    </row>
    <row r="6021" spans="1:3" x14ac:dyDescent="0.25">
      <c r="A6021" t="s">
        <v>235</v>
      </c>
      <c r="B6021">
        <v>71343</v>
      </c>
      <c r="C6021">
        <v>140</v>
      </c>
    </row>
    <row r="6022" spans="1:3" x14ac:dyDescent="0.25">
      <c r="A6022" t="s">
        <v>235</v>
      </c>
      <c r="B6022">
        <v>71115</v>
      </c>
      <c r="C6022">
        <v>126</v>
      </c>
    </row>
    <row r="6023" spans="1:3" x14ac:dyDescent="0.25">
      <c r="A6023" t="s">
        <v>235</v>
      </c>
      <c r="B6023">
        <v>70605</v>
      </c>
      <c r="C6023">
        <v>60</v>
      </c>
    </row>
    <row r="6024" spans="1:3" x14ac:dyDescent="0.25">
      <c r="A6024" t="s">
        <v>235</v>
      </c>
      <c r="B6024">
        <v>70301</v>
      </c>
      <c r="C6024">
        <v>180</v>
      </c>
    </row>
    <row r="6025" spans="1:3" x14ac:dyDescent="0.25">
      <c r="A6025" t="s">
        <v>235</v>
      </c>
      <c r="B6025">
        <v>71103</v>
      </c>
      <c r="C6025">
        <v>24</v>
      </c>
    </row>
    <row r="6026" spans="1:3" x14ac:dyDescent="0.25">
      <c r="A6026" t="s">
        <v>235</v>
      </c>
      <c r="B6026">
        <v>71103</v>
      </c>
      <c r="C6026">
        <v>127</v>
      </c>
    </row>
    <row r="6027" spans="1:3" x14ac:dyDescent="0.25">
      <c r="A6027" t="s">
        <v>235</v>
      </c>
      <c r="B6027">
        <v>70071</v>
      </c>
      <c r="C6027">
        <v>116</v>
      </c>
    </row>
    <row r="6028" spans="1:3" x14ac:dyDescent="0.25">
      <c r="A6028" t="s">
        <v>235</v>
      </c>
      <c r="B6028">
        <v>71101</v>
      </c>
      <c r="C6028">
        <v>227</v>
      </c>
    </row>
    <row r="6029" spans="1:3" x14ac:dyDescent="0.25">
      <c r="A6029" t="s">
        <v>235</v>
      </c>
      <c r="B6029">
        <v>71323</v>
      </c>
      <c r="C6029">
        <v>104</v>
      </c>
    </row>
    <row r="6030" spans="1:3" x14ac:dyDescent="0.25">
      <c r="A6030" t="s">
        <v>235</v>
      </c>
      <c r="B6030">
        <v>71038</v>
      </c>
      <c r="C6030">
        <v>82</v>
      </c>
    </row>
    <row r="6031" spans="1:3" x14ac:dyDescent="0.25">
      <c r="A6031" t="s">
        <v>235</v>
      </c>
      <c r="B6031">
        <v>70380</v>
      </c>
      <c r="C6031">
        <v>88</v>
      </c>
    </row>
    <row r="6032" spans="1:3" x14ac:dyDescent="0.25">
      <c r="A6032" t="s">
        <v>235</v>
      </c>
      <c r="B6032">
        <v>71052</v>
      </c>
      <c r="C6032">
        <v>100</v>
      </c>
    </row>
    <row r="6033" spans="1:3" x14ac:dyDescent="0.25">
      <c r="A6033" t="s">
        <v>235</v>
      </c>
      <c r="B6033">
        <v>71301</v>
      </c>
      <c r="C6033">
        <v>130</v>
      </c>
    </row>
    <row r="6034" spans="1:3" x14ac:dyDescent="0.25">
      <c r="A6034" t="s">
        <v>235</v>
      </c>
      <c r="B6034">
        <v>70115</v>
      </c>
      <c r="C6034">
        <v>96</v>
      </c>
    </row>
    <row r="6035" spans="1:3" x14ac:dyDescent="0.25">
      <c r="A6035" t="s">
        <v>235</v>
      </c>
      <c r="B6035">
        <v>71301</v>
      </c>
      <c r="C6035">
        <v>139</v>
      </c>
    </row>
    <row r="6036" spans="1:3" x14ac:dyDescent="0.25">
      <c r="A6036" t="s">
        <v>235</v>
      </c>
      <c r="B6036">
        <v>70374</v>
      </c>
      <c r="C6036">
        <v>126</v>
      </c>
    </row>
    <row r="6037" spans="1:3" x14ac:dyDescent="0.25">
      <c r="A6037" t="s">
        <v>235</v>
      </c>
      <c r="B6037">
        <v>71446</v>
      </c>
      <c r="C6037">
        <v>152</v>
      </c>
    </row>
    <row r="6038" spans="1:3" x14ac:dyDescent="0.25">
      <c r="A6038" t="s">
        <v>235</v>
      </c>
      <c r="B6038">
        <v>70121</v>
      </c>
      <c r="C6038">
        <v>222</v>
      </c>
    </row>
    <row r="6039" spans="1:3" x14ac:dyDescent="0.25">
      <c r="A6039" t="s">
        <v>235</v>
      </c>
      <c r="B6039">
        <v>71449</v>
      </c>
      <c r="C6039">
        <v>116</v>
      </c>
    </row>
    <row r="6040" spans="1:3" x14ac:dyDescent="0.25">
      <c r="A6040" t="s">
        <v>235</v>
      </c>
      <c r="B6040">
        <v>71111</v>
      </c>
      <c r="C6040">
        <v>64</v>
      </c>
    </row>
    <row r="6041" spans="1:3" x14ac:dyDescent="0.25">
      <c r="A6041" t="s">
        <v>235</v>
      </c>
      <c r="B6041">
        <v>71303</v>
      </c>
      <c r="C6041">
        <v>152</v>
      </c>
    </row>
    <row r="6042" spans="1:3" x14ac:dyDescent="0.25">
      <c r="A6042" t="s">
        <v>235</v>
      </c>
      <c r="B6042">
        <v>70448</v>
      </c>
      <c r="C6042">
        <v>182</v>
      </c>
    </row>
    <row r="6043" spans="1:3" x14ac:dyDescent="0.25">
      <c r="A6043" t="s">
        <v>235</v>
      </c>
      <c r="B6043">
        <v>71483</v>
      </c>
      <c r="C6043">
        <v>124</v>
      </c>
    </row>
    <row r="6044" spans="1:3" x14ac:dyDescent="0.25">
      <c r="A6044" t="s">
        <v>235</v>
      </c>
      <c r="B6044">
        <v>71203</v>
      </c>
      <c r="C6044">
        <v>130</v>
      </c>
    </row>
    <row r="6045" spans="1:3" x14ac:dyDescent="0.25">
      <c r="A6045" t="s">
        <v>235</v>
      </c>
      <c r="B6045">
        <v>70582</v>
      </c>
      <c r="C6045">
        <v>124</v>
      </c>
    </row>
    <row r="6046" spans="1:3" x14ac:dyDescent="0.25">
      <c r="A6046" t="s">
        <v>235</v>
      </c>
      <c r="B6046">
        <v>71295</v>
      </c>
      <c r="C6046">
        <v>150</v>
      </c>
    </row>
    <row r="6047" spans="1:3" x14ac:dyDescent="0.25">
      <c r="A6047" t="s">
        <v>235</v>
      </c>
      <c r="B6047">
        <v>70119</v>
      </c>
      <c r="C6047">
        <v>112</v>
      </c>
    </row>
    <row r="6048" spans="1:3" x14ac:dyDescent="0.25">
      <c r="A6048" t="s">
        <v>235</v>
      </c>
      <c r="B6048">
        <v>70576</v>
      </c>
      <c r="C6048">
        <v>100</v>
      </c>
    </row>
    <row r="6049" spans="1:3" x14ac:dyDescent="0.25">
      <c r="A6049" t="s">
        <v>235</v>
      </c>
      <c r="B6049">
        <v>71467</v>
      </c>
      <c r="C6049">
        <v>103</v>
      </c>
    </row>
    <row r="6050" spans="1:3" x14ac:dyDescent="0.25">
      <c r="A6050" t="s">
        <v>235</v>
      </c>
      <c r="B6050">
        <v>71251</v>
      </c>
      <c r="C6050">
        <v>139</v>
      </c>
    </row>
    <row r="6051" spans="1:3" x14ac:dyDescent="0.25">
      <c r="A6051" t="s">
        <v>235</v>
      </c>
      <c r="B6051">
        <v>70441</v>
      </c>
      <c r="C6051">
        <v>72</v>
      </c>
    </row>
    <row r="6052" spans="1:3" x14ac:dyDescent="0.25">
      <c r="A6052" t="s">
        <v>235</v>
      </c>
      <c r="B6052">
        <v>70578</v>
      </c>
      <c r="C6052">
        <v>120</v>
      </c>
    </row>
    <row r="6053" spans="1:3" x14ac:dyDescent="0.25">
      <c r="A6053" t="s">
        <v>235</v>
      </c>
      <c r="B6053">
        <v>70601</v>
      </c>
      <c r="C6053">
        <v>139</v>
      </c>
    </row>
    <row r="6054" spans="1:3" x14ac:dyDescent="0.25">
      <c r="A6054" t="s">
        <v>235</v>
      </c>
      <c r="B6054">
        <v>70518</v>
      </c>
      <c r="C6054">
        <v>148</v>
      </c>
    </row>
    <row r="6055" spans="1:3" x14ac:dyDescent="0.25">
      <c r="A6055" t="s">
        <v>235</v>
      </c>
      <c r="B6055">
        <v>70737</v>
      </c>
      <c r="C6055">
        <v>120</v>
      </c>
    </row>
    <row r="6056" spans="1:3" x14ac:dyDescent="0.25">
      <c r="A6056" t="s">
        <v>235</v>
      </c>
      <c r="B6056">
        <v>70115</v>
      </c>
      <c r="C6056">
        <v>200</v>
      </c>
    </row>
    <row r="6057" spans="1:3" x14ac:dyDescent="0.25">
      <c r="A6057" t="s">
        <v>235</v>
      </c>
      <c r="B6057">
        <v>71269</v>
      </c>
      <c r="C6057">
        <v>149</v>
      </c>
    </row>
    <row r="6058" spans="1:3" x14ac:dyDescent="0.25">
      <c r="A6058" t="s">
        <v>235</v>
      </c>
      <c r="B6058">
        <v>70806</v>
      </c>
      <c r="C6058">
        <v>123</v>
      </c>
    </row>
    <row r="6059" spans="1:3" x14ac:dyDescent="0.25">
      <c r="A6059" t="s">
        <v>235</v>
      </c>
      <c r="B6059">
        <v>71106</v>
      </c>
      <c r="C6059">
        <v>80</v>
      </c>
    </row>
    <row r="6060" spans="1:3" x14ac:dyDescent="0.25">
      <c r="A6060" t="s">
        <v>235</v>
      </c>
      <c r="B6060">
        <v>70346</v>
      </c>
      <c r="C6060">
        <v>141</v>
      </c>
    </row>
    <row r="6061" spans="1:3" x14ac:dyDescent="0.25">
      <c r="A6061" t="s">
        <v>235</v>
      </c>
      <c r="B6061">
        <v>70570</v>
      </c>
      <c r="C6061">
        <v>120</v>
      </c>
    </row>
    <row r="6062" spans="1:3" x14ac:dyDescent="0.25">
      <c r="A6062" t="s">
        <v>235</v>
      </c>
      <c r="B6062">
        <v>71261</v>
      </c>
      <c r="C6062">
        <v>119</v>
      </c>
    </row>
    <row r="6063" spans="1:3" x14ac:dyDescent="0.25">
      <c r="A6063" t="s">
        <v>235</v>
      </c>
      <c r="B6063">
        <v>71040</v>
      </c>
      <c r="C6063">
        <v>70</v>
      </c>
    </row>
    <row r="6064" spans="1:3" x14ac:dyDescent="0.25">
      <c r="A6064" t="s">
        <v>235</v>
      </c>
      <c r="B6064">
        <v>71222</v>
      </c>
      <c r="C6064">
        <v>126</v>
      </c>
    </row>
    <row r="6065" spans="1:3" x14ac:dyDescent="0.25">
      <c r="A6065" t="s">
        <v>235</v>
      </c>
      <c r="B6065">
        <v>71322</v>
      </c>
      <c r="C6065">
        <v>92</v>
      </c>
    </row>
    <row r="6066" spans="1:3" x14ac:dyDescent="0.25">
      <c r="A6066" t="s">
        <v>235</v>
      </c>
      <c r="B6066">
        <v>71282</v>
      </c>
      <c r="C6066">
        <v>156</v>
      </c>
    </row>
    <row r="6067" spans="1:3" x14ac:dyDescent="0.25">
      <c r="A6067" t="s">
        <v>235</v>
      </c>
      <c r="B6067">
        <v>70726</v>
      </c>
      <c r="C6067">
        <v>10</v>
      </c>
    </row>
    <row r="6068" spans="1:3" x14ac:dyDescent="0.25">
      <c r="A6068" t="s">
        <v>235</v>
      </c>
      <c r="B6068">
        <v>70461</v>
      </c>
      <c r="C6068">
        <v>120</v>
      </c>
    </row>
    <row r="6069" spans="1:3" x14ac:dyDescent="0.25">
      <c r="A6069" t="s">
        <v>235</v>
      </c>
      <c r="B6069">
        <v>71483</v>
      </c>
      <c r="C6069">
        <v>124</v>
      </c>
    </row>
    <row r="6070" spans="1:3" x14ac:dyDescent="0.25">
      <c r="A6070" t="s">
        <v>235</v>
      </c>
      <c r="B6070">
        <v>70121</v>
      </c>
      <c r="C6070">
        <v>30</v>
      </c>
    </row>
    <row r="6071" spans="1:3" x14ac:dyDescent="0.25">
      <c r="A6071" t="s">
        <v>235</v>
      </c>
      <c r="B6071">
        <v>70809</v>
      </c>
      <c r="C6071">
        <v>122</v>
      </c>
    </row>
    <row r="6072" spans="1:3" x14ac:dyDescent="0.25">
      <c r="A6072" t="s">
        <v>235</v>
      </c>
      <c r="B6072">
        <v>71291</v>
      </c>
      <c r="C6072">
        <v>112</v>
      </c>
    </row>
    <row r="6073" spans="1:3" x14ac:dyDescent="0.25">
      <c r="A6073" t="s">
        <v>235</v>
      </c>
      <c r="B6073">
        <v>71378</v>
      </c>
      <c r="C6073">
        <v>76</v>
      </c>
    </row>
    <row r="6074" spans="1:3" x14ac:dyDescent="0.25">
      <c r="A6074" t="s">
        <v>235</v>
      </c>
      <c r="B6074">
        <v>70072</v>
      </c>
      <c r="C6074">
        <v>105</v>
      </c>
    </row>
    <row r="6075" spans="1:3" x14ac:dyDescent="0.25">
      <c r="A6075" t="s">
        <v>235</v>
      </c>
      <c r="B6075">
        <v>71103</v>
      </c>
      <c r="C6075">
        <v>98</v>
      </c>
    </row>
    <row r="6076" spans="1:3" x14ac:dyDescent="0.25">
      <c r="A6076" t="s">
        <v>235</v>
      </c>
      <c r="B6076">
        <v>70806</v>
      </c>
      <c r="C6076">
        <v>54</v>
      </c>
    </row>
    <row r="6077" spans="1:3" x14ac:dyDescent="0.25">
      <c r="A6077" t="s">
        <v>235</v>
      </c>
      <c r="B6077">
        <v>70056</v>
      </c>
      <c r="C6077">
        <v>151</v>
      </c>
    </row>
    <row r="6078" spans="1:3" x14ac:dyDescent="0.25">
      <c r="A6078" t="s">
        <v>235</v>
      </c>
      <c r="B6078">
        <v>70501</v>
      </c>
      <c r="C6078">
        <v>100</v>
      </c>
    </row>
    <row r="6079" spans="1:3" x14ac:dyDescent="0.25">
      <c r="A6079" t="s">
        <v>235</v>
      </c>
      <c r="B6079">
        <v>71106</v>
      </c>
      <c r="C6079">
        <v>180</v>
      </c>
    </row>
    <row r="6080" spans="1:3" x14ac:dyDescent="0.25">
      <c r="A6080" t="s">
        <v>235</v>
      </c>
      <c r="B6080">
        <v>70817</v>
      </c>
      <c r="C6080">
        <v>136</v>
      </c>
    </row>
    <row r="6081" spans="1:3" x14ac:dyDescent="0.25">
      <c r="A6081" t="s">
        <v>235</v>
      </c>
      <c r="B6081">
        <v>70634</v>
      </c>
      <c r="C6081">
        <v>90</v>
      </c>
    </row>
    <row r="6082" spans="1:3" x14ac:dyDescent="0.25">
      <c r="A6082" t="s">
        <v>235</v>
      </c>
      <c r="B6082">
        <v>71064</v>
      </c>
      <c r="C6082">
        <v>89</v>
      </c>
    </row>
    <row r="6083" spans="1:3" x14ac:dyDescent="0.25">
      <c r="A6083" t="s">
        <v>235</v>
      </c>
      <c r="B6083">
        <v>71103</v>
      </c>
      <c r="C6083">
        <v>115</v>
      </c>
    </row>
    <row r="6084" spans="1:3" x14ac:dyDescent="0.25">
      <c r="A6084" t="s">
        <v>235</v>
      </c>
      <c r="B6084">
        <v>71220</v>
      </c>
      <c r="C6084">
        <v>110</v>
      </c>
    </row>
    <row r="6085" spans="1:3" x14ac:dyDescent="0.25">
      <c r="A6085" t="s">
        <v>235</v>
      </c>
      <c r="B6085">
        <v>71001</v>
      </c>
      <c r="C6085">
        <v>120</v>
      </c>
    </row>
    <row r="6086" spans="1:3" x14ac:dyDescent="0.25">
      <c r="A6086" t="s">
        <v>235</v>
      </c>
      <c r="B6086">
        <v>70809</v>
      </c>
      <c r="C6086">
        <v>25</v>
      </c>
    </row>
    <row r="6087" spans="1:3" x14ac:dyDescent="0.25">
      <c r="A6087" t="s">
        <v>235</v>
      </c>
      <c r="B6087">
        <v>71418</v>
      </c>
      <c r="C6087">
        <v>99</v>
      </c>
    </row>
    <row r="6088" spans="1:3" x14ac:dyDescent="0.25">
      <c r="A6088" t="s">
        <v>235</v>
      </c>
      <c r="B6088">
        <v>71055</v>
      </c>
      <c r="C6088">
        <v>182</v>
      </c>
    </row>
    <row r="6089" spans="1:3" x14ac:dyDescent="0.25">
      <c r="A6089" t="s">
        <v>235</v>
      </c>
      <c r="B6089">
        <v>70525</v>
      </c>
      <c r="C6089">
        <v>134</v>
      </c>
    </row>
    <row r="6090" spans="1:3" x14ac:dyDescent="0.25">
      <c r="A6090" t="s">
        <v>235</v>
      </c>
      <c r="B6090">
        <v>70726</v>
      </c>
      <c r="C6090">
        <v>175</v>
      </c>
    </row>
    <row r="6091" spans="1:3" x14ac:dyDescent="0.25">
      <c r="A6091" t="s">
        <v>235</v>
      </c>
      <c r="B6091">
        <v>70390</v>
      </c>
      <c r="C6091">
        <v>120</v>
      </c>
    </row>
    <row r="6092" spans="1:3" x14ac:dyDescent="0.25">
      <c r="A6092" t="s">
        <v>235</v>
      </c>
      <c r="B6092">
        <v>70775</v>
      </c>
      <c r="C6092">
        <v>128</v>
      </c>
    </row>
    <row r="6093" spans="1:3" x14ac:dyDescent="0.25">
      <c r="A6093" t="s">
        <v>235</v>
      </c>
      <c r="B6093">
        <v>70002</v>
      </c>
      <c r="C6093">
        <v>49</v>
      </c>
    </row>
    <row r="6094" spans="1:3" x14ac:dyDescent="0.25">
      <c r="A6094" t="s">
        <v>236</v>
      </c>
      <c r="B6094">
        <v>1969</v>
      </c>
      <c r="C6094">
        <v>62</v>
      </c>
    </row>
    <row r="6095" spans="1:3" x14ac:dyDescent="0.25">
      <c r="A6095" t="s">
        <v>236</v>
      </c>
      <c r="B6095">
        <v>2554</v>
      </c>
      <c r="C6095">
        <v>45</v>
      </c>
    </row>
    <row r="6096" spans="1:3" x14ac:dyDescent="0.25">
      <c r="A6096" t="s">
        <v>236</v>
      </c>
      <c r="B6096">
        <v>2130</v>
      </c>
      <c r="C6096">
        <v>120</v>
      </c>
    </row>
    <row r="6097" spans="1:3" x14ac:dyDescent="0.25">
      <c r="A6097" t="s">
        <v>236</v>
      </c>
      <c r="B6097">
        <v>1721</v>
      </c>
      <c r="C6097">
        <v>103</v>
      </c>
    </row>
    <row r="6098" spans="1:3" x14ac:dyDescent="0.25">
      <c r="A6098" t="s">
        <v>236</v>
      </c>
      <c r="B6098">
        <v>1420</v>
      </c>
      <c r="C6098">
        <v>160</v>
      </c>
    </row>
    <row r="6099" spans="1:3" x14ac:dyDescent="0.25">
      <c r="A6099" t="s">
        <v>236</v>
      </c>
      <c r="B6099">
        <v>2067</v>
      </c>
      <c r="C6099">
        <v>66</v>
      </c>
    </row>
    <row r="6100" spans="1:3" x14ac:dyDescent="0.25">
      <c r="A6100" t="s">
        <v>236</v>
      </c>
      <c r="B6100">
        <v>2467</v>
      </c>
      <c r="C6100">
        <v>135</v>
      </c>
    </row>
    <row r="6101" spans="1:3" x14ac:dyDescent="0.25">
      <c r="A6101" t="s">
        <v>236</v>
      </c>
      <c r="B6101">
        <v>1040</v>
      </c>
      <c r="C6101">
        <v>92</v>
      </c>
    </row>
    <row r="6102" spans="1:3" x14ac:dyDescent="0.25">
      <c r="A6102" t="s">
        <v>236</v>
      </c>
      <c r="B6102">
        <v>1854</v>
      </c>
      <c r="C6102">
        <v>208</v>
      </c>
    </row>
    <row r="6103" spans="1:3" x14ac:dyDescent="0.25">
      <c r="A6103" t="s">
        <v>236</v>
      </c>
      <c r="B6103">
        <v>2324</v>
      </c>
      <c r="C6103">
        <v>43</v>
      </c>
    </row>
    <row r="6104" spans="1:3" x14ac:dyDescent="0.25">
      <c r="A6104" t="s">
        <v>236</v>
      </c>
      <c r="B6104">
        <v>1564</v>
      </c>
      <c r="C6104">
        <v>143</v>
      </c>
    </row>
    <row r="6105" spans="1:3" x14ac:dyDescent="0.25">
      <c r="A6105" t="s">
        <v>236</v>
      </c>
      <c r="B6105">
        <v>2563</v>
      </c>
      <c r="C6105">
        <v>123</v>
      </c>
    </row>
    <row r="6106" spans="1:3" x14ac:dyDescent="0.25">
      <c r="A6106" t="s">
        <v>236</v>
      </c>
      <c r="B6106">
        <v>2453</v>
      </c>
      <c r="C6106">
        <v>123</v>
      </c>
    </row>
    <row r="6107" spans="1:3" x14ac:dyDescent="0.25">
      <c r="A6107" t="s">
        <v>236</v>
      </c>
      <c r="B6107">
        <v>1053</v>
      </c>
      <c r="C6107">
        <v>123</v>
      </c>
    </row>
    <row r="6108" spans="1:3" x14ac:dyDescent="0.25">
      <c r="A6108" t="s">
        <v>236</v>
      </c>
      <c r="B6108">
        <v>2364</v>
      </c>
      <c r="C6108">
        <v>164</v>
      </c>
    </row>
    <row r="6109" spans="1:3" x14ac:dyDescent="0.25">
      <c r="A6109" t="s">
        <v>236</v>
      </c>
      <c r="B6109">
        <v>1701</v>
      </c>
      <c r="C6109">
        <v>333</v>
      </c>
    </row>
    <row r="6110" spans="1:3" x14ac:dyDescent="0.25">
      <c r="A6110" t="s">
        <v>236</v>
      </c>
      <c r="B6110">
        <v>2346</v>
      </c>
      <c r="C6110">
        <v>123</v>
      </c>
    </row>
    <row r="6111" spans="1:3" x14ac:dyDescent="0.25">
      <c r="A6111" t="s">
        <v>236</v>
      </c>
      <c r="B6111">
        <v>2138</v>
      </c>
      <c r="C6111">
        <v>112</v>
      </c>
    </row>
    <row r="6112" spans="1:3" x14ac:dyDescent="0.25">
      <c r="A6112" t="s">
        <v>236</v>
      </c>
      <c r="B6112">
        <v>2122</v>
      </c>
      <c r="C6112">
        <v>121</v>
      </c>
    </row>
    <row r="6113" spans="1:3" x14ac:dyDescent="0.25">
      <c r="A6113" t="s">
        <v>236</v>
      </c>
      <c r="B6113">
        <v>2657</v>
      </c>
      <c r="C6113">
        <v>41</v>
      </c>
    </row>
    <row r="6114" spans="1:3" x14ac:dyDescent="0.25">
      <c r="A6114" t="s">
        <v>236</v>
      </c>
      <c r="B6114">
        <v>1886</v>
      </c>
      <c r="C6114">
        <v>123</v>
      </c>
    </row>
    <row r="6115" spans="1:3" x14ac:dyDescent="0.25">
      <c r="A6115" t="s">
        <v>236</v>
      </c>
      <c r="B6115">
        <v>2132</v>
      </c>
      <c r="C6115">
        <v>141</v>
      </c>
    </row>
    <row r="6116" spans="1:3" x14ac:dyDescent="0.25">
      <c r="A6116" t="s">
        <v>236</v>
      </c>
      <c r="B6116">
        <v>2180</v>
      </c>
      <c r="C6116">
        <v>94</v>
      </c>
    </row>
    <row r="6117" spans="1:3" x14ac:dyDescent="0.25">
      <c r="A6117" t="s">
        <v>236</v>
      </c>
      <c r="B6117">
        <v>2171</v>
      </c>
      <c r="C6117">
        <v>167</v>
      </c>
    </row>
    <row r="6118" spans="1:3" x14ac:dyDescent="0.25">
      <c r="A6118" t="s">
        <v>236</v>
      </c>
      <c r="B6118">
        <v>2720</v>
      </c>
      <c r="C6118">
        <v>62</v>
      </c>
    </row>
    <row r="6119" spans="1:3" x14ac:dyDescent="0.25">
      <c r="A6119" t="s">
        <v>236</v>
      </c>
      <c r="B6119">
        <v>2740</v>
      </c>
      <c r="C6119">
        <v>217</v>
      </c>
    </row>
    <row r="6120" spans="1:3" x14ac:dyDescent="0.25">
      <c r="A6120" t="s">
        <v>236</v>
      </c>
      <c r="B6120">
        <v>2540</v>
      </c>
      <c r="C6120">
        <v>132</v>
      </c>
    </row>
    <row r="6121" spans="1:3" x14ac:dyDescent="0.25">
      <c r="A6121" t="s">
        <v>236</v>
      </c>
      <c r="B6121">
        <v>1527</v>
      </c>
      <c r="C6121">
        <v>154</v>
      </c>
    </row>
    <row r="6122" spans="1:3" x14ac:dyDescent="0.25">
      <c r="A6122" t="s">
        <v>236</v>
      </c>
      <c r="B6122">
        <v>2360</v>
      </c>
      <c r="C6122">
        <v>150</v>
      </c>
    </row>
    <row r="6123" spans="1:3" x14ac:dyDescent="0.25">
      <c r="A6123" t="s">
        <v>236</v>
      </c>
      <c r="B6123">
        <v>1810</v>
      </c>
      <c r="C6123">
        <v>174</v>
      </c>
    </row>
    <row r="6124" spans="1:3" x14ac:dyDescent="0.25">
      <c r="A6124" t="s">
        <v>236</v>
      </c>
      <c r="B6124">
        <v>1267</v>
      </c>
      <c r="C6124">
        <v>146</v>
      </c>
    </row>
    <row r="6125" spans="1:3" x14ac:dyDescent="0.25">
      <c r="A6125" t="s">
        <v>236</v>
      </c>
      <c r="B6125">
        <v>2026</v>
      </c>
      <c r="C6125">
        <v>48</v>
      </c>
    </row>
    <row r="6126" spans="1:3" x14ac:dyDescent="0.25">
      <c r="A6126" t="s">
        <v>236</v>
      </c>
      <c r="B6126">
        <v>2645</v>
      </c>
      <c r="C6126">
        <v>135</v>
      </c>
    </row>
    <row r="6127" spans="1:3" x14ac:dyDescent="0.25">
      <c r="A6127" t="s">
        <v>236</v>
      </c>
      <c r="B6127">
        <v>2780</v>
      </c>
      <c r="C6127">
        <v>100</v>
      </c>
    </row>
    <row r="6128" spans="1:3" x14ac:dyDescent="0.25">
      <c r="A6128" t="s">
        <v>236</v>
      </c>
      <c r="B6128">
        <v>1854</v>
      </c>
      <c r="C6128">
        <v>169</v>
      </c>
    </row>
    <row r="6129" spans="1:3" x14ac:dyDescent="0.25">
      <c r="A6129" t="s">
        <v>236</v>
      </c>
      <c r="B6129">
        <v>2184</v>
      </c>
      <c r="C6129">
        <v>101</v>
      </c>
    </row>
    <row r="6130" spans="1:3" x14ac:dyDescent="0.25">
      <c r="A6130" t="s">
        <v>236</v>
      </c>
      <c r="B6130">
        <v>1851</v>
      </c>
      <c r="C6130">
        <v>90</v>
      </c>
    </row>
    <row r="6131" spans="1:3" x14ac:dyDescent="0.25">
      <c r="A6131" t="s">
        <v>236</v>
      </c>
      <c r="B6131">
        <v>2128</v>
      </c>
      <c r="C6131">
        <v>190</v>
      </c>
    </row>
    <row r="6132" spans="1:3" x14ac:dyDescent="0.25">
      <c r="A6132" t="s">
        <v>236</v>
      </c>
      <c r="B6132">
        <v>1020</v>
      </c>
      <c r="C6132">
        <v>68</v>
      </c>
    </row>
    <row r="6133" spans="1:3" x14ac:dyDescent="0.25">
      <c r="A6133" t="s">
        <v>236</v>
      </c>
      <c r="B6133">
        <v>1069</v>
      </c>
      <c r="C6133">
        <v>61</v>
      </c>
    </row>
    <row r="6134" spans="1:3" x14ac:dyDescent="0.25">
      <c r="A6134" t="s">
        <v>236</v>
      </c>
      <c r="B6134">
        <v>1201</v>
      </c>
      <c r="C6134">
        <v>100</v>
      </c>
    </row>
    <row r="6135" spans="1:3" x14ac:dyDescent="0.25">
      <c r="A6135" t="s">
        <v>236</v>
      </c>
      <c r="B6135">
        <v>1773</v>
      </c>
      <c r="C6135">
        <v>32</v>
      </c>
    </row>
    <row r="6136" spans="1:3" x14ac:dyDescent="0.25">
      <c r="A6136" t="s">
        <v>236</v>
      </c>
      <c r="B6136">
        <v>1013</v>
      </c>
      <c r="C6136">
        <v>85</v>
      </c>
    </row>
    <row r="6137" spans="1:3" x14ac:dyDescent="0.25">
      <c r="A6137" t="s">
        <v>236</v>
      </c>
      <c r="B6137">
        <v>1453</v>
      </c>
      <c r="C6137">
        <v>106</v>
      </c>
    </row>
    <row r="6138" spans="1:3" x14ac:dyDescent="0.25">
      <c r="A6138" t="s">
        <v>236</v>
      </c>
      <c r="B6138">
        <v>2302</v>
      </c>
      <c r="C6138">
        <v>123</v>
      </c>
    </row>
    <row r="6139" spans="1:3" x14ac:dyDescent="0.25">
      <c r="A6139" t="s">
        <v>236</v>
      </c>
      <c r="B6139">
        <v>2043</v>
      </c>
      <c r="C6139">
        <v>106</v>
      </c>
    </row>
    <row r="6140" spans="1:3" x14ac:dyDescent="0.25">
      <c r="A6140" t="s">
        <v>236</v>
      </c>
      <c r="B6140">
        <v>1702</v>
      </c>
      <c r="C6140">
        <v>124</v>
      </c>
    </row>
    <row r="6141" spans="1:3" x14ac:dyDescent="0.25">
      <c r="A6141" t="s">
        <v>236</v>
      </c>
      <c r="B6141">
        <v>1545</v>
      </c>
      <c r="C6141">
        <v>99</v>
      </c>
    </row>
    <row r="6142" spans="1:3" x14ac:dyDescent="0.25">
      <c r="A6142" t="s">
        <v>236</v>
      </c>
      <c r="B6142">
        <v>2052</v>
      </c>
      <c r="C6142">
        <v>42</v>
      </c>
    </row>
    <row r="6143" spans="1:3" x14ac:dyDescent="0.25">
      <c r="A6143" t="s">
        <v>236</v>
      </c>
      <c r="B6143">
        <v>2180</v>
      </c>
      <c r="C6143">
        <v>169</v>
      </c>
    </row>
    <row r="6144" spans="1:3" x14ac:dyDescent="0.25">
      <c r="A6144" t="s">
        <v>236</v>
      </c>
      <c r="B6144">
        <v>2135</v>
      </c>
      <c r="C6144">
        <v>78</v>
      </c>
    </row>
    <row r="6145" spans="1:3" x14ac:dyDescent="0.25">
      <c r="A6145" t="s">
        <v>236</v>
      </c>
      <c r="B6145">
        <v>1801</v>
      </c>
      <c r="C6145">
        <v>140</v>
      </c>
    </row>
    <row r="6146" spans="1:3" x14ac:dyDescent="0.25">
      <c r="A6146" t="s">
        <v>236</v>
      </c>
      <c r="B6146">
        <v>2725</v>
      </c>
      <c r="C6146">
        <v>142</v>
      </c>
    </row>
    <row r="6147" spans="1:3" x14ac:dyDescent="0.25">
      <c r="A6147" t="s">
        <v>236</v>
      </c>
      <c r="B6147">
        <v>1453</v>
      </c>
      <c r="C6147">
        <v>133</v>
      </c>
    </row>
    <row r="6148" spans="1:3" x14ac:dyDescent="0.25">
      <c r="A6148" t="s">
        <v>236</v>
      </c>
      <c r="B6148">
        <v>2740</v>
      </c>
      <c r="C6148">
        <v>80</v>
      </c>
    </row>
    <row r="6149" spans="1:3" x14ac:dyDescent="0.25">
      <c r="A6149" t="s">
        <v>236</v>
      </c>
      <c r="B6149">
        <v>1923</v>
      </c>
      <c r="C6149">
        <v>101</v>
      </c>
    </row>
    <row r="6150" spans="1:3" x14ac:dyDescent="0.25">
      <c r="A6150" t="s">
        <v>236</v>
      </c>
      <c r="B6150">
        <v>1606</v>
      </c>
      <c r="C6150">
        <v>100</v>
      </c>
    </row>
    <row r="6151" spans="1:3" x14ac:dyDescent="0.25">
      <c r="A6151" t="s">
        <v>236</v>
      </c>
      <c r="B6151">
        <v>2109</v>
      </c>
      <c r="C6151">
        <v>100</v>
      </c>
    </row>
    <row r="6152" spans="1:3" x14ac:dyDescent="0.25">
      <c r="A6152" t="s">
        <v>236</v>
      </c>
      <c r="B6152">
        <v>2532</v>
      </c>
      <c r="C6152">
        <v>142</v>
      </c>
    </row>
    <row r="6153" spans="1:3" x14ac:dyDescent="0.25">
      <c r="A6153" t="s">
        <v>236</v>
      </c>
      <c r="B6153">
        <v>2465</v>
      </c>
      <c r="C6153">
        <v>123</v>
      </c>
    </row>
    <row r="6154" spans="1:3" x14ac:dyDescent="0.25">
      <c r="A6154" t="s">
        <v>236</v>
      </c>
      <c r="B6154">
        <v>2194</v>
      </c>
      <c r="C6154">
        <v>142</v>
      </c>
    </row>
    <row r="6155" spans="1:3" x14ac:dyDescent="0.25">
      <c r="A6155" t="s">
        <v>236</v>
      </c>
      <c r="B6155">
        <v>1845</v>
      </c>
      <c r="C6155">
        <v>142</v>
      </c>
    </row>
    <row r="6156" spans="1:3" x14ac:dyDescent="0.25">
      <c r="A6156" t="s">
        <v>236</v>
      </c>
      <c r="B6156">
        <v>2720</v>
      </c>
      <c r="C6156">
        <v>300</v>
      </c>
    </row>
    <row r="6157" spans="1:3" x14ac:dyDescent="0.25">
      <c r="A6157" t="s">
        <v>236</v>
      </c>
      <c r="B6157">
        <v>2368</v>
      </c>
      <c r="C6157">
        <v>168</v>
      </c>
    </row>
    <row r="6158" spans="1:3" x14ac:dyDescent="0.25">
      <c r="A6158" t="s">
        <v>236</v>
      </c>
      <c r="B6158">
        <v>1923</v>
      </c>
      <c r="C6158">
        <v>30</v>
      </c>
    </row>
    <row r="6159" spans="1:3" x14ac:dyDescent="0.25">
      <c r="A6159" t="s">
        <v>236</v>
      </c>
      <c r="B6159">
        <v>2130</v>
      </c>
      <c r="C6159">
        <v>83</v>
      </c>
    </row>
    <row r="6160" spans="1:3" x14ac:dyDescent="0.25">
      <c r="A6160" t="s">
        <v>236</v>
      </c>
      <c r="B6160">
        <v>2072</v>
      </c>
      <c r="C6160">
        <v>21</v>
      </c>
    </row>
    <row r="6161" spans="1:3" x14ac:dyDescent="0.25">
      <c r="A6161" t="s">
        <v>236</v>
      </c>
      <c r="B6161">
        <v>1040</v>
      </c>
      <c r="C6161">
        <v>84</v>
      </c>
    </row>
    <row r="6162" spans="1:3" x14ac:dyDescent="0.25">
      <c r="A6162" t="s">
        <v>236</v>
      </c>
      <c r="B6162">
        <v>2356</v>
      </c>
      <c r="C6162">
        <v>171</v>
      </c>
    </row>
    <row r="6163" spans="1:3" x14ac:dyDescent="0.25">
      <c r="A6163" t="s">
        <v>236</v>
      </c>
      <c r="B6163">
        <v>1757</v>
      </c>
      <c r="C6163">
        <v>73</v>
      </c>
    </row>
    <row r="6164" spans="1:3" x14ac:dyDescent="0.25">
      <c r="A6164" t="s">
        <v>236</v>
      </c>
      <c r="B6164">
        <v>2719</v>
      </c>
      <c r="C6164">
        <v>117</v>
      </c>
    </row>
    <row r="6165" spans="1:3" x14ac:dyDescent="0.25">
      <c r="A6165" t="s">
        <v>236</v>
      </c>
      <c r="B6165">
        <v>2301</v>
      </c>
      <c r="C6165">
        <v>123</v>
      </c>
    </row>
    <row r="6166" spans="1:3" x14ac:dyDescent="0.25">
      <c r="A6166" t="s">
        <v>236</v>
      </c>
      <c r="B6166">
        <v>1028</v>
      </c>
      <c r="C6166">
        <v>135</v>
      </c>
    </row>
    <row r="6167" spans="1:3" x14ac:dyDescent="0.25">
      <c r="A6167" t="s">
        <v>236</v>
      </c>
      <c r="B6167">
        <v>1757</v>
      </c>
      <c r="C6167">
        <v>109</v>
      </c>
    </row>
    <row r="6168" spans="1:3" x14ac:dyDescent="0.25">
      <c r="A6168" t="s">
        <v>236</v>
      </c>
      <c r="B6168">
        <v>2332</v>
      </c>
      <c r="C6168">
        <v>120</v>
      </c>
    </row>
    <row r="6169" spans="1:3" x14ac:dyDescent="0.25">
      <c r="A6169" t="s">
        <v>236</v>
      </c>
      <c r="B6169">
        <v>1267</v>
      </c>
      <c r="C6169">
        <v>180</v>
      </c>
    </row>
    <row r="6170" spans="1:3" x14ac:dyDescent="0.25">
      <c r="A6170" t="s">
        <v>236</v>
      </c>
      <c r="B6170">
        <v>1742</v>
      </c>
      <c r="C6170">
        <v>108</v>
      </c>
    </row>
    <row r="6171" spans="1:3" x14ac:dyDescent="0.25">
      <c r="A6171" t="s">
        <v>236</v>
      </c>
      <c r="B6171">
        <v>2184</v>
      </c>
      <c r="C6171">
        <v>138</v>
      </c>
    </row>
    <row r="6172" spans="1:3" x14ac:dyDescent="0.25">
      <c r="A6172" t="s">
        <v>236</v>
      </c>
      <c r="B6172">
        <v>1238</v>
      </c>
      <c r="C6172">
        <v>88</v>
      </c>
    </row>
    <row r="6173" spans="1:3" x14ac:dyDescent="0.25">
      <c r="A6173" t="s">
        <v>236</v>
      </c>
      <c r="B6173">
        <v>2493</v>
      </c>
      <c r="C6173">
        <v>34</v>
      </c>
    </row>
    <row r="6174" spans="1:3" x14ac:dyDescent="0.25">
      <c r="A6174" t="s">
        <v>236</v>
      </c>
      <c r="B6174">
        <v>2081</v>
      </c>
      <c r="C6174">
        <v>90</v>
      </c>
    </row>
    <row r="6175" spans="1:3" x14ac:dyDescent="0.25">
      <c r="A6175" t="s">
        <v>236</v>
      </c>
      <c r="B6175">
        <v>1036</v>
      </c>
      <c r="C6175">
        <v>100</v>
      </c>
    </row>
    <row r="6176" spans="1:3" x14ac:dyDescent="0.25">
      <c r="A6176" t="s">
        <v>236</v>
      </c>
      <c r="B6176">
        <v>2120</v>
      </c>
      <c r="C6176">
        <v>205</v>
      </c>
    </row>
    <row r="6177" spans="1:3" x14ac:dyDescent="0.25">
      <c r="A6177" t="s">
        <v>236</v>
      </c>
      <c r="B6177">
        <v>2189</v>
      </c>
      <c r="C6177">
        <v>154</v>
      </c>
    </row>
    <row r="6178" spans="1:3" x14ac:dyDescent="0.25">
      <c r="A6178" t="s">
        <v>236</v>
      </c>
      <c r="B6178">
        <v>2062</v>
      </c>
      <c r="C6178">
        <v>124</v>
      </c>
    </row>
    <row r="6179" spans="1:3" x14ac:dyDescent="0.25">
      <c r="A6179" t="s">
        <v>236</v>
      </c>
      <c r="B6179">
        <v>2740</v>
      </c>
      <c r="C6179">
        <v>39</v>
      </c>
    </row>
    <row r="6180" spans="1:3" x14ac:dyDescent="0.25">
      <c r="A6180" t="s">
        <v>236</v>
      </c>
      <c r="B6180">
        <v>2660</v>
      </c>
      <c r="C6180">
        <v>128</v>
      </c>
    </row>
    <row r="6181" spans="1:3" x14ac:dyDescent="0.25">
      <c r="A6181" t="s">
        <v>236</v>
      </c>
      <c r="B6181">
        <v>2138</v>
      </c>
      <c r="C6181">
        <v>141</v>
      </c>
    </row>
    <row r="6182" spans="1:3" x14ac:dyDescent="0.25">
      <c r="A6182" t="s">
        <v>236</v>
      </c>
      <c r="B6182">
        <v>2649</v>
      </c>
      <c r="C6182">
        <v>120</v>
      </c>
    </row>
    <row r="6183" spans="1:3" x14ac:dyDescent="0.25">
      <c r="A6183" t="s">
        <v>236</v>
      </c>
      <c r="B6183">
        <v>1040</v>
      </c>
      <c r="C6183">
        <v>102</v>
      </c>
    </row>
    <row r="6184" spans="1:3" x14ac:dyDescent="0.25">
      <c r="A6184" t="s">
        <v>236</v>
      </c>
      <c r="B6184">
        <v>2601</v>
      </c>
      <c r="C6184">
        <v>82</v>
      </c>
    </row>
    <row r="6185" spans="1:3" x14ac:dyDescent="0.25">
      <c r="A6185" t="s">
        <v>236</v>
      </c>
      <c r="B6185">
        <v>1040</v>
      </c>
      <c r="C6185">
        <v>40</v>
      </c>
    </row>
    <row r="6186" spans="1:3" x14ac:dyDescent="0.25">
      <c r="A6186" t="s">
        <v>236</v>
      </c>
      <c r="B6186">
        <v>2148</v>
      </c>
      <c r="C6186">
        <v>130</v>
      </c>
    </row>
    <row r="6187" spans="1:3" x14ac:dyDescent="0.25">
      <c r="A6187" t="s">
        <v>236</v>
      </c>
      <c r="B6187">
        <v>1830</v>
      </c>
      <c r="C6187">
        <v>160</v>
      </c>
    </row>
    <row r="6188" spans="1:3" x14ac:dyDescent="0.25">
      <c r="A6188" t="s">
        <v>236</v>
      </c>
      <c r="B6188">
        <v>1460</v>
      </c>
      <c r="C6188">
        <v>120</v>
      </c>
    </row>
    <row r="6189" spans="1:3" x14ac:dyDescent="0.25">
      <c r="A6189" t="s">
        <v>236</v>
      </c>
      <c r="B6189">
        <v>2122</v>
      </c>
      <c r="C6189">
        <v>123</v>
      </c>
    </row>
    <row r="6190" spans="1:3" x14ac:dyDescent="0.25">
      <c r="A6190" t="s">
        <v>236</v>
      </c>
      <c r="B6190">
        <v>2151</v>
      </c>
      <c r="C6190">
        <v>123</v>
      </c>
    </row>
    <row r="6191" spans="1:3" x14ac:dyDescent="0.25">
      <c r="A6191" t="s">
        <v>236</v>
      </c>
      <c r="B6191">
        <v>2379</v>
      </c>
      <c r="C6191">
        <v>150</v>
      </c>
    </row>
    <row r="6192" spans="1:3" x14ac:dyDescent="0.25">
      <c r="A6192" t="s">
        <v>236</v>
      </c>
      <c r="B6192">
        <v>2360</v>
      </c>
      <c r="C6192">
        <v>101</v>
      </c>
    </row>
    <row r="6193" spans="1:3" x14ac:dyDescent="0.25">
      <c r="A6193" t="s">
        <v>236</v>
      </c>
      <c r="B6193">
        <v>1606</v>
      </c>
      <c r="C6193">
        <v>113</v>
      </c>
    </row>
    <row r="6194" spans="1:3" x14ac:dyDescent="0.25">
      <c r="A6194" t="s">
        <v>236</v>
      </c>
      <c r="B6194">
        <v>2136</v>
      </c>
      <c r="C6194">
        <v>53</v>
      </c>
    </row>
    <row r="6195" spans="1:3" x14ac:dyDescent="0.25">
      <c r="A6195" t="s">
        <v>236</v>
      </c>
      <c r="B6195">
        <v>2740</v>
      </c>
      <c r="C6195">
        <v>142</v>
      </c>
    </row>
    <row r="6196" spans="1:3" x14ac:dyDescent="0.25">
      <c r="A6196" t="s">
        <v>236</v>
      </c>
      <c r="B6196">
        <v>2302</v>
      </c>
      <c r="C6196">
        <v>118</v>
      </c>
    </row>
    <row r="6197" spans="1:3" x14ac:dyDescent="0.25">
      <c r="A6197" t="s">
        <v>236</v>
      </c>
      <c r="B6197">
        <v>2132</v>
      </c>
      <c r="C6197">
        <v>133</v>
      </c>
    </row>
    <row r="6198" spans="1:3" x14ac:dyDescent="0.25">
      <c r="A6198" t="s">
        <v>236</v>
      </c>
      <c r="B6198">
        <v>2492</v>
      </c>
      <c r="C6198">
        <v>120</v>
      </c>
    </row>
    <row r="6199" spans="1:3" x14ac:dyDescent="0.25">
      <c r="A6199" t="s">
        <v>236</v>
      </c>
      <c r="B6199">
        <v>1867</v>
      </c>
      <c r="C6199">
        <v>123</v>
      </c>
    </row>
    <row r="6200" spans="1:3" x14ac:dyDescent="0.25">
      <c r="A6200" t="s">
        <v>236</v>
      </c>
      <c r="B6200">
        <v>1095</v>
      </c>
      <c r="C6200">
        <v>135</v>
      </c>
    </row>
    <row r="6201" spans="1:3" x14ac:dyDescent="0.25">
      <c r="A6201" t="s">
        <v>236</v>
      </c>
      <c r="B6201">
        <v>1450</v>
      </c>
      <c r="C6201">
        <v>83</v>
      </c>
    </row>
    <row r="6202" spans="1:3" x14ac:dyDescent="0.25">
      <c r="A6202" t="s">
        <v>236</v>
      </c>
      <c r="B6202">
        <v>2780</v>
      </c>
      <c r="C6202">
        <v>116</v>
      </c>
    </row>
    <row r="6203" spans="1:3" x14ac:dyDescent="0.25">
      <c r="A6203" t="s">
        <v>236</v>
      </c>
      <c r="B6203">
        <v>1701</v>
      </c>
      <c r="C6203">
        <v>123</v>
      </c>
    </row>
    <row r="6204" spans="1:3" x14ac:dyDescent="0.25">
      <c r="A6204" t="s">
        <v>236</v>
      </c>
      <c r="B6204">
        <v>2138</v>
      </c>
      <c r="C6204">
        <v>83</v>
      </c>
    </row>
    <row r="6205" spans="1:3" x14ac:dyDescent="0.25">
      <c r="A6205" t="s">
        <v>236</v>
      </c>
      <c r="B6205">
        <v>2540</v>
      </c>
      <c r="C6205">
        <v>121</v>
      </c>
    </row>
    <row r="6206" spans="1:3" x14ac:dyDescent="0.25">
      <c r="A6206" t="s">
        <v>236</v>
      </c>
      <c r="B6206">
        <v>1760</v>
      </c>
      <c r="C6206">
        <v>114</v>
      </c>
    </row>
    <row r="6207" spans="1:3" x14ac:dyDescent="0.25">
      <c r="A6207" t="s">
        <v>236</v>
      </c>
      <c r="B6207">
        <v>2150</v>
      </c>
      <c r="C6207">
        <v>100</v>
      </c>
    </row>
    <row r="6208" spans="1:3" x14ac:dyDescent="0.25">
      <c r="A6208" t="s">
        <v>236</v>
      </c>
      <c r="B6208">
        <v>2632</v>
      </c>
      <c r="C6208">
        <v>120</v>
      </c>
    </row>
    <row r="6209" spans="1:3" x14ac:dyDescent="0.25">
      <c r="A6209" t="s">
        <v>236</v>
      </c>
      <c r="B6209">
        <v>1603</v>
      </c>
      <c r="C6209">
        <v>162</v>
      </c>
    </row>
    <row r="6210" spans="1:3" x14ac:dyDescent="0.25">
      <c r="A6210" t="s">
        <v>236</v>
      </c>
      <c r="B6210">
        <v>1581</v>
      </c>
      <c r="C6210">
        <v>152</v>
      </c>
    </row>
    <row r="6211" spans="1:3" x14ac:dyDescent="0.25">
      <c r="A6211" t="s">
        <v>236</v>
      </c>
      <c r="B6211">
        <v>2132</v>
      </c>
      <c r="C6211">
        <v>76</v>
      </c>
    </row>
    <row r="6212" spans="1:3" x14ac:dyDescent="0.25">
      <c r="A6212" t="s">
        <v>236</v>
      </c>
      <c r="B6212">
        <v>2150</v>
      </c>
      <c r="C6212">
        <v>88</v>
      </c>
    </row>
    <row r="6213" spans="1:3" x14ac:dyDescent="0.25">
      <c r="A6213" t="s">
        <v>236</v>
      </c>
      <c r="B6213">
        <v>1841</v>
      </c>
      <c r="C6213">
        <v>19</v>
      </c>
    </row>
    <row r="6214" spans="1:3" x14ac:dyDescent="0.25">
      <c r="A6214" t="s">
        <v>236</v>
      </c>
      <c r="B6214">
        <v>1075</v>
      </c>
      <c r="C6214">
        <v>132</v>
      </c>
    </row>
    <row r="6215" spans="1:3" x14ac:dyDescent="0.25">
      <c r="A6215" t="s">
        <v>236</v>
      </c>
      <c r="B6215">
        <v>1850</v>
      </c>
      <c r="C6215">
        <v>160</v>
      </c>
    </row>
    <row r="6216" spans="1:3" x14ac:dyDescent="0.25">
      <c r="A6216" t="s">
        <v>236</v>
      </c>
      <c r="B6216">
        <v>1520</v>
      </c>
      <c r="C6216">
        <v>123</v>
      </c>
    </row>
    <row r="6217" spans="1:3" x14ac:dyDescent="0.25">
      <c r="A6217" t="s">
        <v>236</v>
      </c>
      <c r="B6217">
        <v>1001</v>
      </c>
      <c r="C6217">
        <v>164</v>
      </c>
    </row>
    <row r="6218" spans="1:3" x14ac:dyDescent="0.25">
      <c r="A6218" t="s">
        <v>236</v>
      </c>
      <c r="B6218">
        <v>1913</v>
      </c>
      <c r="C6218">
        <v>130</v>
      </c>
    </row>
    <row r="6219" spans="1:3" x14ac:dyDescent="0.25">
      <c r="A6219" t="s">
        <v>236</v>
      </c>
      <c r="B6219">
        <v>2720</v>
      </c>
      <c r="C6219">
        <v>183</v>
      </c>
    </row>
    <row r="6220" spans="1:3" x14ac:dyDescent="0.25">
      <c r="A6220" t="s">
        <v>236</v>
      </c>
      <c r="B6220">
        <v>1844</v>
      </c>
      <c r="C6220">
        <v>153</v>
      </c>
    </row>
    <row r="6221" spans="1:3" x14ac:dyDescent="0.25">
      <c r="A6221" t="s">
        <v>236</v>
      </c>
      <c r="B6221">
        <v>1960</v>
      </c>
      <c r="C6221">
        <v>150</v>
      </c>
    </row>
    <row r="6222" spans="1:3" x14ac:dyDescent="0.25">
      <c r="A6222" t="s">
        <v>236</v>
      </c>
      <c r="B6222">
        <v>2155</v>
      </c>
      <c r="C6222">
        <v>224</v>
      </c>
    </row>
    <row r="6223" spans="1:3" x14ac:dyDescent="0.25">
      <c r="A6223" t="s">
        <v>236</v>
      </c>
      <c r="B6223">
        <v>2061</v>
      </c>
      <c r="C6223">
        <v>86</v>
      </c>
    </row>
    <row r="6224" spans="1:3" x14ac:dyDescent="0.25">
      <c r="A6224" t="s">
        <v>236</v>
      </c>
      <c r="B6224">
        <v>1890</v>
      </c>
      <c r="C6224">
        <v>123</v>
      </c>
    </row>
    <row r="6225" spans="1:3" x14ac:dyDescent="0.25">
      <c r="A6225" t="s">
        <v>236</v>
      </c>
      <c r="B6225">
        <v>2721</v>
      </c>
      <c r="C6225">
        <v>152</v>
      </c>
    </row>
    <row r="6226" spans="1:3" x14ac:dyDescent="0.25">
      <c r="A6226" t="s">
        <v>236</v>
      </c>
      <c r="B6226">
        <v>1230</v>
      </c>
      <c r="C6226">
        <v>146</v>
      </c>
    </row>
    <row r="6227" spans="1:3" x14ac:dyDescent="0.25">
      <c r="A6227" t="s">
        <v>236</v>
      </c>
      <c r="B6227">
        <v>2650</v>
      </c>
      <c r="C6227">
        <v>132</v>
      </c>
    </row>
    <row r="6228" spans="1:3" x14ac:dyDescent="0.25">
      <c r="A6228" t="s">
        <v>236</v>
      </c>
      <c r="B6228">
        <v>2760</v>
      </c>
      <c r="C6228">
        <v>129</v>
      </c>
    </row>
    <row r="6229" spans="1:3" x14ac:dyDescent="0.25">
      <c r="A6229" t="s">
        <v>236</v>
      </c>
      <c r="B6229">
        <v>2066</v>
      </c>
      <c r="C6229">
        <v>65</v>
      </c>
    </row>
    <row r="6230" spans="1:3" x14ac:dyDescent="0.25">
      <c r="A6230" t="s">
        <v>236</v>
      </c>
      <c r="B6230">
        <v>2723</v>
      </c>
      <c r="C6230">
        <v>112</v>
      </c>
    </row>
    <row r="6231" spans="1:3" x14ac:dyDescent="0.25">
      <c r="A6231" t="s">
        <v>236</v>
      </c>
      <c r="B6231">
        <v>2370</v>
      </c>
      <c r="C6231">
        <v>110</v>
      </c>
    </row>
    <row r="6232" spans="1:3" x14ac:dyDescent="0.25">
      <c r="A6232" t="s">
        <v>236</v>
      </c>
      <c r="B6232">
        <v>1852</v>
      </c>
      <c r="C6232">
        <v>115</v>
      </c>
    </row>
    <row r="6233" spans="1:3" x14ac:dyDescent="0.25">
      <c r="A6233" t="s">
        <v>236</v>
      </c>
      <c r="B6233">
        <v>2703</v>
      </c>
      <c r="C6233">
        <v>123</v>
      </c>
    </row>
    <row r="6234" spans="1:3" x14ac:dyDescent="0.25">
      <c r="A6234" t="s">
        <v>236</v>
      </c>
      <c r="B6234">
        <v>2631</v>
      </c>
      <c r="C6234">
        <v>135</v>
      </c>
    </row>
    <row r="6235" spans="1:3" x14ac:dyDescent="0.25">
      <c r="A6235" t="s">
        <v>236</v>
      </c>
      <c r="B6235">
        <v>1201</v>
      </c>
      <c r="C6235">
        <v>115</v>
      </c>
    </row>
    <row r="6236" spans="1:3" x14ac:dyDescent="0.25">
      <c r="A6236" t="s">
        <v>236</v>
      </c>
      <c r="B6236">
        <v>1440</v>
      </c>
      <c r="C6236">
        <v>96</v>
      </c>
    </row>
    <row r="6237" spans="1:3" x14ac:dyDescent="0.25">
      <c r="A6237" t="s">
        <v>236</v>
      </c>
      <c r="B6237">
        <v>1201</v>
      </c>
      <c r="C6237">
        <v>54</v>
      </c>
    </row>
    <row r="6238" spans="1:3" x14ac:dyDescent="0.25">
      <c r="A6238" t="s">
        <v>236</v>
      </c>
      <c r="B6238">
        <v>1830</v>
      </c>
      <c r="C6238">
        <v>120</v>
      </c>
    </row>
    <row r="6239" spans="1:3" x14ac:dyDescent="0.25">
      <c r="A6239" t="s">
        <v>236</v>
      </c>
      <c r="B6239">
        <v>1915</v>
      </c>
      <c r="C6239">
        <v>123</v>
      </c>
    </row>
    <row r="6240" spans="1:3" x14ac:dyDescent="0.25">
      <c r="A6240" t="s">
        <v>236</v>
      </c>
      <c r="B6240">
        <v>2184</v>
      </c>
      <c r="C6240">
        <v>204</v>
      </c>
    </row>
    <row r="6241" spans="1:3" x14ac:dyDescent="0.25">
      <c r="A6241" t="s">
        <v>236</v>
      </c>
      <c r="B6241">
        <v>1887</v>
      </c>
      <c r="C6241">
        <v>132</v>
      </c>
    </row>
    <row r="6242" spans="1:3" x14ac:dyDescent="0.25">
      <c r="A6242" t="s">
        <v>236</v>
      </c>
      <c r="B6242">
        <v>1376</v>
      </c>
      <c r="C6242">
        <v>122</v>
      </c>
    </row>
    <row r="6243" spans="1:3" x14ac:dyDescent="0.25">
      <c r="A6243" t="s">
        <v>236</v>
      </c>
      <c r="B6243">
        <v>1760</v>
      </c>
      <c r="C6243">
        <v>124</v>
      </c>
    </row>
    <row r="6244" spans="1:3" x14ac:dyDescent="0.25">
      <c r="A6244" t="s">
        <v>236</v>
      </c>
      <c r="B6244">
        <v>1915</v>
      </c>
      <c r="C6244">
        <v>202</v>
      </c>
    </row>
    <row r="6245" spans="1:3" x14ac:dyDescent="0.25">
      <c r="A6245" t="s">
        <v>236</v>
      </c>
      <c r="B6245">
        <v>1760</v>
      </c>
      <c r="C6245">
        <v>53</v>
      </c>
    </row>
    <row r="6246" spans="1:3" x14ac:dyDescent="0.25">
      <c r="A6246" t="s">
        <v>236</v>
      </c>
      <c r="B6246">
        <v>2301</v>
      </c>
      <c r="C6246">
        <v>138</v>
      </c>
    </row>
    <row r="6247" spans="1:3" x14ac:dyDescent="0.25">
      <c r="A6247" t="s">
        <v>236</v>
      </c>
      <c r="B6247">
        <v>2557</v>
      </c>
      <c r="C6247">
        <v>86</v>
      </c>
    </row>
    <row r="6248" spans="1:3" x14ac:dyDescent="0.25">
      <c r="A6248" t="s">
        <v>236</v>
      </c>
      <c r="B6248">
        <v>1523</v>
      </c>
      <c r="C6248">
        <v>82</v>
      </c>
    </row>
    <row r="6249" spans="1:3" x14ac:dyDescent="0.25">
      <c r="A6249" t="s">
        <v>236</v>
      </c>
      <c r="B6249">
        <v>1845</v>
      </c>
      <c r="C6249">
        <v>126</v>
      </c>
    </row>
    <row r="6250" spans="1:3" x14ac:dyDescent="0.25">
      <c r="A6250" t="s">
        <v>236</v>
      </c>
      <c r="B6250">
        <v>2176</v>
      </c>
      <c r="C6250">
        <v>106</v>
      </c>
    </row>
    <row r="6251" spans="1:3" x14ac:dyDescent="0.25">
      <c r="A6251" t="s">
        <v>236</v>
      </c>
      <c r="B6251">
        <v>1778</v>
      </c>
      <c r="C6251">
        <v>40</v>
      </c>
    </row>
    <row r="6252" spans="1:3" x14ac:dyDescent="0.25">
      <c r="A6252" t="s">
        <v>236</v>
      </c>
      <c r="B6252">
        <v>2703</v>
      </c>
      <c r="C6252">
        <v>120</v>
      </c>
    </row>
    <row r="6253" spans="1:3" x14ac:dyDescent="0.25">
      <c r="A6253" t="s">
        <v>236</v>
      </c>
      <c r="B6253">
        <v>2777</v>
      </c>
      <c r="C6253">
        <v>86</v>
      </c>
    </row>
    <row r="6254" spans="1:3" x14ac:dyDescent="0.25">
      <c r="A6254" t="s">
        <v>236</v>
      </c>
      <c r="B6254">
        <v>1604</v>
      </c>
      <c r="C6254">
        <v>137</v>
      </c>
    </row>
    <row r="6255" spans="1:3" x14ac:dyDescent="0.25">
      <c r="A6255" t="s">
        <v>236</v>
      </c>
      <c r="B6255">
        <v>2481</v>
      </c>
      <c r="C6255">
        <v>84</v>
      </c>
    </row>
    <row r="6256" spans="1:3" x14ac:dyDescent="0.25">
      <c r="A6256" t="s">
        <v>236</v>
      </c>
      <c r="B6256">
        <v>1701</v>
      </c>
      <c r="C6256">
        <v>101</v>
      </c>
    </row>
    <row r="6257" spans="1:3" x14ac:dyDescent="0.25">
      <c r="A6257" t="s">
        <v>236</v>
      </c>
      <c r="B6257">
        <v>1570</v>
      </c>
      <c r="C6257">
        <v>81</v>
      </c>
    </row>
    <row r="6258" spans="1:3" x14ac:dyDescent="0.25">
      <c r="A6258" t="s">
        <v>236</v>
      </c>
      <c r="B6258">
        <v>1118</v>
      </c>
      <c r="C6258">
        <v>120</v>
      </c>
    </row>
    <row r="6259" spans="1:3" x14ac:dyDescent="0.25">
      <c r="A6259" t="s">
        <v>236</v>
      </c>
      <c r="B6259">
        <v>1841</v>
      </c>
      <c r="C6259">
        <v>250</v>
      </c>
    </row>
    <row r="6260" spans="1:3" x14ac:dyDescent="0.25">
      <c r="A6260" t="s">
        <v>236</v>
      </c>
      <c r="B6260">
        <v>1742</v>
      </c>
      <c r="C6260">
        <v>20</v>
      </c>
    </row>
    <row r="6261" spans="1:3" x14ac:dyDescent="0.25">
      <c r="A6261" t="s">
        <v>236</v>
      </c>
      <c r="B6261">
        <v>1902</v>
      </c>
      <c r="C6261">
        <v>123</v>
      </c>
    </row>
    <row r="6262" spans="1:3" x14ac:dyDescent="0.25">
      <c r="A6262" t="s">
        <v>236</v>
      </c>
      <c r="B6262">
        <v>2149</v>
      </c>
      <c r="C6262">
        <v>183</v>
      </c>
    </row>
    <row r="6263" spans="1:3" x14ac:dyDescent="0.25">
      <c r="A6263" t="s">
        <v>236</v>
      </c>
      <c r="B6263">
        <v>1746</v>
      </c>
      <c r="C6263">
        <v>40</v>
      </c>
    </row>
    <row r="6264" spans="1:3" x14ac:dyDescent="0.25">
      <c r="A6264" t="s">
        <v>236</v>
      </c>
      <c r="B6264">
        <v>1960</v>
      </c>
      <c r="C6264">
        <v>104</v>
      </c>
    </row>
    <row r="6265" spans="1:3" x14ac:dyDescent="0.25">
      <c r="A6265" t="s">
        <v>236</v>
      </c>
      <c r="B6265">
        <v>1902</v>
      </c>
      <c r="C6265">
        <v>55</v>
      </c>
    </row>
    <row r="6266" spans="1:3" x14ac:dyDescent="0.25">
      <c r="A6266" t="s">
        <v>236</v>
      </c>
      <c r="B6266">
        <v>1757</v>
      </c>
      <c r="C6266">
        <v>135</v>
      </c>
    </row>
    <row r="6267" spans="1:3" x14ac:dyDescent="0.25">
      <c r="A6267" t="s">
        <v>236</v>
      </c>
      <c r="B6267">
        <v>2072</v>
      </c>
      <c r="C6267">
        <v>123</v>
      </c>
    </row>
    <row r="6268" spans="1:3" x14ac:dyDescent="0.25">
      <c r="A6268" t="s">
        <v>236</v>
      </c>
      <c r="B6268">
        <v>1830</v>
      </c>
      <c r="C6268">
        <v>77</v>
      </c>
    </row>
    <row r="6269" spans="1:3" x14ac:dyDescent="0.25">
      <c r="A6269" t="s">
        <v>236</v>
      </c>
      <c r="B6269">
        <v>1760</v>
      </c>
      <c r="C6269">
        <v>55</v>
      </c>
    </row>
    <row r="6270" spans="1:3" x14ac:dyDescent="0.25">
      <c r="A6270" t="s">
        <v>236</v>
      </c>
      <c r="B6270">
        <v>1240</v>
      </c>
      <c r="C6270">
        <v>69</v>
      </c>
    </row>
    <row r="6271" spans="1:3" x14ac:dyDescent="0.25">
      <c r="A6271" t="s">
        <v>236</v>
      </c>
      <c r="B6271">
        <v>1890</v>
      </c>
      <c r="C6271">
        <v>121</v>
      </c>
    </row>
    <row r="6272" spans="1:3" x14ac:dyDescent="0.25">
      <c r="A6272" t="s">
        <v>236</v>
      </c>
      <c r="B6272">
        <v>1832</v>
      </c>
      <c r="C6272">
        <v>128</v>
      </c>
    </row>
    <row r="6273" spans="1:3" x14ac:dyDescent="0.25">
      <c r="A6273" t="s">
        <v>236</v>
      </c>
      <c r="B6273">
        <v>2184</v>
      </c>
      <c r="C6273">
        <v>177</v>
      </c>
    </row>
    <row r="6274" spans="1:3" x14ac:dyDescent="0.25">
      <c r="A6274" t="s">
        <v>236</v>
      </c>
      <c r="B6274">
        <v>2748</v>
      </c>
      <c r="C6274">
        <v>118</v>
      </c>
    </row>
    <row r="6275" spans="1:3" x14ac:dyDescent="0.25">
      <c r="A6275" t="s">
        <v>236</v>
      </c>
      <c r="B6275">
        <v>2766</v>
      </c>
      <c r="C6275">
        <v>106</v>
      </c>
    </row>
    <row r="6276" spans="1:3" x14ac:dyDescent="0.25">
      <c r="A6276" t="s">
        <v>236</v>
      </c>
      <c r="B6276">
        <v>1830</v>
      </c>
      <c r="C6276">
        <v>26</v>
      </c>
    </row>
    <row r="6277" spans="1:3" x14ac:dyDescent="0.25">
      <c r="A6277" t="s">
        <v>236</v>
      </c>
      <c r="B6277">
        <v>1440</v>
      </c>
      <c r="C6277">
        <v>124</v>
      </c>
    </row>
    <row r="6278" spans="1:3" x14ac:dyDescent="0.25">
      <c r="A6278" t="s">
        <v>236</v>
      </c>
      <c r="B6278">
        <v>2043</v>
      </c>
      <c r="C6278">
        <v>142</v>
      </c>
    </row>
    <row r="6279" spans="1:3" x14ac:dyDescent="0.25">
      <c r="A6279" t="s">
        <v>236</v>
      </c>
      <c r="B6279">
        <v>1844</v>
      </c>
      <c r="C6279">
        <v>106</v>
      </c>
    </row>
    <row r="6280" spans="1:3" x14ac:dyDescent="0.25">
      <c r="A6280" t="s">
        <v>236</v>
      </c>
      <c r="B6280">
        <v>1432</v>
      </c>
      <c r="C6280">
        <v>123</v>
      </c>
    </row>
    <row r="6281" spans="1:3" x14ac:dyDescent="0.25">
      <c r="A6281" t="s">
        <v>236</v>
      </c>
      <c r="B6281">
        <v>1085</v>
      </c>
      <c r="C6281">
        <v>80</v>
      </c>
    </row>
    <row r="6282" spans="1:3" x14ac:dyDescent="0.25">
      <c r="A6282" t="s">
        <v>236</v>
      </c>
      <c r="B6282">
        <v>1331</v>
      </c>
      <c r="C6282">
        <v>142</v>
      </c>
    </row>
    <row r="6283" spans="1:3" x14ac:dyDescent="0.25">
      <c r="A6283" t="s">
        <v>236</v>
      </c>
      <c r="B6283">
        <v>1605</v>
      </c>
      <c r="C6283">
        <v>160</v>
      </c>
    </row>
    <row r="6284" spans="1:3" x14ac:dyDescent="0.25">
      <c r="A6284" t="s">
        <v>236</v>
      </c>
      <c r="B6284">
        <v>1570</v>
      </c>
      <c r="C6284">
        <v>135</v>
      </c>
    </row>
    <row r="6285" spans="1:3" x14ac:dyDescent="0.25">
      <c r="A6285" t="s">
        <v>236</v>
      </c>
      <c r="B6285">
        <v>1255</v>
      </c>
      <c r="C6285">
        <v>57</v>
      </c>
    </row>
    <row r="6286" spans="1:3" x14ac:dyDescent="0.25">
      <c r="A6286" t="s">
        <v>236</v>
      </c>
      <c r="B6286">
        <v>2155</v>
      </c>
      <c r="C6286">
        <v>142</v>
      </c>
    </row>
    <row r="6287" spans="1:3" x14ac:dyDescent="0.25">
      <c r="A6287" t="s">
        <v>236</v>
      </c>
      <c r="B6287">
        <v>1230</v>
      </c>
      <c r="C6287">
        <v>54</v>
      </c>
    </row>
    <row r="6288" spans="1:3" x14ac:dyDescent="0.25">
      <c r="A6288" t="s">
        <v>236</v>
      </c>
      <c r="B6288">
        <v>1606</v>
      </c>
      <c r="C6288">
        <v>82</v>
      </c>
    </row>
    <row r="6289" spans="1:3" x14ac:dyDescent="0.25">
      <c r="A6289" t="s">
        <v>236</v>
      </c>
      <c r="B6289">
        <v>1983</v>
      </c>
      <c r="C6289">
        <v>123</v>
      </c>
    </row>
    <row r="6290" spans="1:3" x14ac:dyDescent="0.25">
      <c r="A6290" t="s">
        <v>236</v>
      </c>
      <c r="B6290">
        <v>1588</v>
      </c>
      <c r="C6290">
        <v>123</v>
      </c>
    </row>
    <row r="6291" spans="1:3" x14ac:dyDescent="0.25">
      <c r="A6291" t="s">
        <v>236</v>
      </c>
      <c r="B6291">
        <v>1002</v>
      </c>
      <c r="C6291">
        <v>134</v>
      </c>
    </row>
    <row r="6292" spans="1:3" x14ac:dyDescent="0.25">
      <c r="A6292" t="s">
        <v>236</v>
      </c>
      <c r="B6292">
        <v>1701</v>
      </c>
      <c r="C6292">
        <v>55</v>
      </c>
    </row>
    <row r="6293" spans="1:3" x14ac:dyDescent="0.25">
      <c r="A6293" t="s">
        <v>236</v>
      </c>
      <c r="B6293">
        <v>1569</v>
      </c>
      <c r="C6293">
        <v>53</v>
      </c>
    </row>
    <row r="6294" spans="1:3" x14ac:dyDescent="0.25">
      <c r="A6294" t="s">
        <v>236</v>
      </c>
      <c r="B6294">
        <v>1581</v>
      </c>
      <c r="C6294">
        <v>117</v>
      </c>
    </row>
    <row r="6295" spans="1:3" x14ac:dyDescent="0.25">
      <c r="A6295" t="s">
        <v>236</v>
      </c>
      <c r="B6295">
        <v>1609</v>
      </c>
      <c r="C6295">
        <v>91</v>
      </c>
    </row>
    <row r="6296" spans="1:3" x14ac:dyDescent="0.25">
      <c r="A6296" t="s">
        <v>236</v>
      </c>
      <c r="B6296">
        <v>1923</v>
      </c>
      <c r="C6296">
        <v>159</v>
      </c>
    </row>
    <row r="6297" spans="1:3" x14ac:dyDescent="0.25">
      <c r="A6297" t="s">
        <v>236</v>
      </c>
      <c r="B6297">
        <v>1060</v>
      </c>
      <c r="C6297">
        <v>125</v>
      </c>
    </row>
    <row r="6298" spans="1:3" x14ac:dyDescent="0.25">
      <c r="A6298" t="s">
        <v>236</v>
      </c>
      <c r="B6298">
        <v>1001</v>
      </c>
      <c r="C6298">
        <v>123</v>
      </c>
    </row>
    <row r="6299" spans="1:3" x14ac:dyDescent="0.25">
      <c r="A6299" t="s">
        <v>236</v>
      </c>
      <c r="B6299">
        <v>2093</v>
      </c>
      <c r="C6299">
        <v>44</v>
      </c>
    </row>
    <row r="6300" spans="1:3" x14ac:dyDescent="0.25">
      <c r="A6300" t="s">
        <v>236</v>
      </c>
      <c r="B6300">
        <v>2465</v>
      </c>
      <c r="C6300">
        <v>75</v>
      </c>
    </row>
    <row r="6301" spans="1:3" x14ac:dyDescent="0.25">
      <c r="A6301" t="s">
        <v>236</v>
      </c>
      <c r="B6301">
        <v>2673</v>
      </c>
      <c r="C6301">
        <v>72</v>
      </c>
    </row>
    <row r="6302" spans="1:3" x14ac:dyDescent="0.25">
      <c r="A6302" t="s">
        <v>236</v>
      </c>
      <c r="B6302">
        <v>1104</v>
      </c>
      <c r="C6302">
        <v>160</v>
      </c>
    </row>
    <row r="6303" spans="1:3" x14ac:dyDescent="0.25">
      <c r="A6303" t="s">
        <v>236</v>
      </c>
      <c r="B6303">
        <v>2720</v>
      </c>
      <c r="C6303">
        <v>124</v>
      </c>
    </row>
    <row r="6304" spans="1:3" x14ac:dyDescent="0.25">
      <c r="A6304" t="s">
        <v>236</v>
      </c>
      <c r="B6304">
        <v>2093</v>
      </c>
      <c r="C6304">
        <v>144</v>
      </c>
    </row>
    <row r="6305" spans="1:3" x14ac:dyDescent="0.25">
      <c r="A6305" t="s">
        <v>236</v>
      </c>
      <c r="B6305">
        <v>2738</v>
      </c>
      <c r="C6305">
        <v>123</v>
      </c>
    </row>
    <row r="6306" spans="1:3" x14ac:dyDescent="0.25">
      <c r="A6306" t="s">
        <v>236</v>
      </c>
      <c r="B6306">
        <v>1854</v>
      </c>
      <c r="C6306">
        <v>33</v>
      </c>
    </row>
    <row r="6307" spans="1:3" x14ac:dyDescent="0.25">
      <c r="A6307" t="s">
        <v>236</v>
      </c>
      <c r="B6307">
        <v>1583</v>
      </c>
      <c r="C6307">
        <v>92</v>
      </c>
    </row>
    <row r="6308" spans="1:3" x14ac:dyDescent="0.25">
      <c r="A6308" t="s">
        <v>236</v>
      </c>
      <c r="B6308">
        <v>2421</v>
      </c>
      <c r="C6308">
        <v>49</v>
      </c>
    </row>
    <row r="6309" spans="1:3" x14ac:dyDescent="0.25">
      <c r="A6309" t="s">
        <v>236</v>
      </c>
      <c r="B6309">
        <v>2127</v>
      </c>
      <c r="C6309">
        <v>344</v>
      </c>
    </row>
    <row r="6310" spans="1:3" x14ac:dyDescent="0.25">
      <c r="A6310" t="s">
        <v>236</v>
      </c>
      <c r="B6310">
        <v>2124</v>
      </c>
      <c r="C6310">
        <v>96</v>
      </c>
    </row>
    <row r="6311" spans="1:3" x14ac:dyDescent="0.25">
      <c r="A6311" t="s">
        <v>236</v>
      </c>
      <c r="B6311">
        <v>1862</v>
      </c>
      <c r="C6311">
        <v>124</v>
      </c>
    </row>
    <row r="6312" spans="1:3" x14ac:dyDescent="0.25">
      <c r="A6312" t="s">
        <v>236</v>
      </c>
      <c r="B6312">
        <v>1085</v>
      </c>
      <c r="C6312">
        <v>98</v>
      </c>
    </row>
    <row r="6313" spans="1:3" x14ac:dyDescent="0.25">
      <c r="A6313" t="s">
        <v>236</v>
      </c>
      <c r="B6313">
        <v>2151</v>
      </c>
      <c r="C6313">
        <v>119</v>
      </c>
    </row>
    <row r="6314" spans="1:3" x14ac:dyDescent="0.25">
      <c r="A6314" t="s">
        <v>236</v>
      </c>
      <c r="B6314">
        <v>1001</v>
      </c>
      <c r="C6314">
        <v>176</v>
      </c>
    </row>
    <row r="6315" spans="1:3" x14ac:dyDescent="0.25">
      <c r="A6315" t="s">
        <v>236</v>
      </c>
      <c r="B6315">
        <v>1950</v>
      </c>
      <c r="C6315">
        <v>64</v>
      </c>
    </row>
    <row r="6316" spans="1:3" x14ac:dyDescent="0.25">
      <c r="A6316" t="s">
        <v>236</v>
      </c>
      <c r="B6316">
        <v>1845</v>
      </c>
      <c r="C6316">
        <v>60</v>
      </c>
    </row>
    <row r="6317" spans="1:3" x14ac:dyDescent="0.25">
      <c r="A6317" t="s">
        <v>236</v>
      </c>
      <c r="B6317">
        <v>2021</v>
      </c>
      <c r="C6317">
        <v>45</v>
      </c>
    </row>
    <row r="6318" spans="1:3" x14ac:dyDescent="0.25">
      <c r="A6318" t="s">
        <v>236</v>
      </c>
      <c r="B6318">
        <v>1841</v>
      </c>
      <c r="C6318">
        <v>94</v>
      </c>
    </row>
    <row r="6319" spans="1:3" x14ac:dyDescent="0.25">
      <c r="A6319" t="s">
        <v>236</v>
      </c>
      <c r="B6319">
        <v>1609</v>
      </c>
      <c r="C6319">
        <v>141</v>
      </c>
    </row>
    <row r="6320" spans="1:3" x14ac:dyDescent="0.25">
      <c r="A6320" t="s">
        <v>236</v>
      </c>
      <c r="B6320">
        <v>1602</v>
      </c>
      <c r="C6320">
        <v>101</v>
      </c>
    </row>
    <row r="6321" spans="1:3" x14ac:dyDescent="0.25">
      <c r="A6321" t="s">
        <v>236</v>
      </c>
      <c r="B6321">
        <v>1930</v>
      </c>
      <c r="C6321">
        <v>142</v>
      </c>
    </row>
    <row r="6322" spans="1:3" x14ac:dyDescent="0.25">
      <c r="A6322" t="s">
        <v>236</v>
      </c>
      <c r="B6322">
        <v>2745</v>
      </c>
      <c r="C6322">
        <v>154</v>
      </c>
    </row>
    <row r="6323" spans="1:3" x14ac:dyDescent="0.25">
      <c r="A6323" t="s">
        <v>236</v>
      </c>
      <c r="B6323">
        <v>1542</v>
      </c>
      <c r="C6323">
        <v>135</v>
      </c>
    </row>
    <row r="6324" spans="1:3" x14ac:dyDescent="0.25">
      <c r="A6324" t="s">
        <v>236</v>
      </c>
      <c r="B6324">
        <v>1028</v>
      </c>
      <c r="C6324">
        <v>254</v>
      </c>
    </row>
    <row r="6325" spans="1:3" x14ac:dyDescent="0.25">
      <c r="A6325" t="s">
        <v>236</v>
      </c>
      <c r="B6325">
        <v>2720</v>
      </c>
      <c r="C6325">
        <v>176</v>
      </c>
    </row>
    <row r="6326" spans="1:3" x14ac:dyDescent="0.25">
      <c r="A6326" t="s">
        <v>236</v>
      </c>
      <c r="B6326">
        <v>2062</v>
      </c>
      <c r="C6326">
        <v>170</v>
      </c>
    </row>
    <row r="6327" spans="1:3" x14ac:dyDescent="0.25">
      <c r="A6327" t="s">
        <v>236</v>
      </c>
      <c r="B6327">
        <v>1908</v>
      </c>
      <c r="C6327">
        <v>57</v>
      </c>
    </row>
    <row r="6328" spans="1:3" x14ac:dyDescent="0.25">
      <c r="A6328" t="s">
        <v>236</v>
      </c>
      <c r="B6328">
        <v>1605</v>
      </c>
      <c r="C6328">
        <v>164</v>
      </c>
    </row>
    <row r="6329" spans="1:3" x14ac:dyDescent="0.25">
      <c r="A6329" t="s">
        <v>236</v>
      </c>
      <c r="B6329">
        <v>1604</v>
      </c>
      <c r="C6329">
        <v>173</v>
      </c>
    </row>
    <row r="6330" spans="1:3" x14ac:dyDescent="0.25">
      <c r="A6330" t="s">
        <v>236</v>
      </c>
      <c r="B6330">
        <v>2719</v>
      </c>
      <c r="C6330">
        <v>100</v>
      </c>
    </row>
    <row r="6331" spans="1:3" x14ac:dyDescent="0.25">
      <c r="A6331" t="s">
        <v>236</v>
      </c>
      <c r="B6331">
        <v>1028</v>
      </c>
      <c r="C6331">
        <v>119</v>
      </c>
    </row>
    <row r="6332" spans="1:3" x14ac:dyDescent="0.25">
      <c r="A6332" t="s">
        <v>236</v>
      </c>
      <c r="B6332">
        <v>2038</v>
      </c>
      <c r="C6332">
        <v>82</v>
      </c>
    </row>
    <row r="6333" spans="1:3" x14ac:dyDescent="0.25">
      <c r="A6333" t="s">
        <v>236</v>
      </c>
      <c r="B6333">
        <v>1960</v>
      </c>
      <c r="C6333">
        <v>152</v>
      </c>
    </row>
    <row r="6334" spans="1:3" x14ac:dyDescent="0.25">
      <c r="A6334" t="s">
        <v>236</v>
      </c>
      <c r="B6334">
        <v>1945</v>
      </c>
      <c r="C6334">
        <v>65</v>
      </c>
    </row>
    <row r="6335" spans="1:3" x14ac:dyDescent="0.25">
      <c r="A6335" t="s">
        <v>236</v>
      </c>
      <c r="B6335">
        <v>2333</v>
      </c>
      <c r="C6335">
        <v>111</v>
      </c>
    </row>
    <row r="6336" spans="1:3" x14ac:dyDescent="0.25">
      <c r="A6336" t="s">
        <v>236</v>
      </c>
      <c r="B6336">
        <v>1040</v>
      </c>
      <c r="C6336">
        <v>164</v>
      </c>
    </row>
    <row r="6337" spans="1:3" x14ac:dyDescent="0.25">
      <c r="A6337" t="s">
        <v>236</v>
      </c>
      <c r="B6337">
        <v>1810</v>
      </c>
      <c r="C6337">
        <v>135</v>
      </c>
    </row>
    <row r="6338" spans="1:3" x14ac:dyDescent="0.25">
      <c r="A6338" t="s">
        <v>236</v>
      </c>
      <c r="B6338">
        <v>1923</v>
      </c>
      <c r="C6338">
        <v>120</v>
      </c>
    </row>
    <row r="6339" spans="1:3" x14ac:dyDescent="0.25">
      <c r="A6339" t="s">
        <v>236</v>
      </c>
      <c r="B6339">
        <v>1610</v>
      </c>
      <c r="C6339">
        <v>172</v>
      </c>
    </row>
    <row r="6340" spans="1:3" x14ac:dyDescent="0.25">
      <c r="A6340" t="s">
        <v>236</v>
      </c>
      <c r="B6340">
        <v>2571</v>
      </c>
      <c r="C6340">
        <v>104</v>
      </c>
    </row>
    <row r="6341" spans="1:3" x14ac:dyDescent="0.25">
      <c r="A6341" t="s">
        <v>236</v>
      </c>
      <c r="B6341">
        <v>1507</v>
      </c>
      <c r="C6341">
        <v>139</v>
      </c>
    </row>
    <row r="6342" spans="1:3" x14ac:dyDescent="0.25">
      <c r="A6342" t="s">
        <v>236</v>
      </c>
      <c r="B6342">
        <v>1605</v>
      </c>
      <c r="C6342">
        <v>156</v>
      </c>
    </row>
    <row r="6343" spans="1:3" x14ac:dyDescent="0.25">
      <c r="A6343" t="s">
        <v>236</v>
      </c>
      <c r="B6343">
        <v>2719</v>
      </c>
      <c r="C6343">
        <v>142</v>
      </c>
    </row>
    <row r="6344" spans="1:3" x14ac:dyDescent="0.25">
      <c r="A6344" t="s">
        <v>236</v>
      </c>
      <c r="B6344">
        <v>1776</v>
      </c>
      <c r="C6344">
        <v>142</v>
      </c>
    </row>
    <row r="6345" spans="1:3" x14ac:dyDescent="0.25">
      <c r="A6345" t="s">
        <v>236</v>
      </c>
      <c r="B6345">
        <v>1053</v>
      </c>
      <c r="C6345">
        <v>120</v>
      </c>
    </row>
    <row r="6346" spans="1:3" x14ac:dyDescent="0.25">
      <c r="A6346" t="s">
        <v>236</v>
      </c>
      <c r="B6346">
        <v>2066</v>
      </c>
      <c r="C6346">
        <v>117</v>
      </c>
    </row>
    <row r="6347" spans="1:3" x14ac:dyDescent="0.25">
      <c r="A6347" t="s">
        <v>236</v>
      </c>
      <c r="B6347">
        <v>1752</v>
      </c>
      <c r="C6347">
        <v>196</v>
      </c>
    </row>
    <row r="6348" spans="1:3" x14ac:dyDescent="0.25">
      <c r="A6348" t="s">
        <v>236</v>
      </c>
      <c r="B6348">
        <v>2420</v>
      </c>
      <c r="C6348">
        <v>81</v>
      </c>
    </row>
    <row r="6349" spans="1:3" x14ac:dyDescent="0.25">
      <c r="A6349" t="s">
        <v>236</v>
      </c>
      <c r="B6349">
        <v>2134</v>
      </c>
      <c r="C6349">
        <v>123</v>
      </c>
    </row>
    <row r="6350" spans="1:3" x14ac:dyDescent="0.25">
      <c r="A6350" t="s">
        <v>236</v>
      </c>
      <c r="B6350">
        <v>2726</v>
      </c>
      <c r="C6350">
        <v>135</v>
      </c>
    </row>
    <row r="6351" spans="1:3" x14ac:dyDescent="0.25">
      <c r="A6351" t="s">
        <v>236</v>
      </c>
      <c r="B6351">
        <v>1961</v>
      </c>
      <c r="C6351">
        <v>135</v>
      </c>
    </row>
    <row r="6352" spans="1:3" x14ac:dyDescent="0.25">
      <c r="A6352" t="s">
        <v>236</v>
      </c>
      <c r="B6352">
        <v>1960</v>
      </c>
      <c r="C6352">
        <v>180</v>
      </c>
    </row>
    <row r="6353" spans="1:3" x14ac:dyDescent="0.25">
      <c r="A6353" t="s">
        <v>236</v>
      </c>
      <c r="B6353">
        <v>1501</v>
      </c>
      <c r="C6353">
        <v>154</v>
      </c>
    </row>
    <row r="6354" spans="1:3" x14ac:dyDescent="0.25">
      <c r="A6354" t="s">
        <v>236</v>
      </c>
      <c r="B6354">
        <v>1950</v>
      </c>
      <c r="C6354">
        <v>123</v>
      </c>
    </row>
    <row r="6355" spans="1:3" x14ac:dyDescent="0.25">
      <c r="A6355" t="s">
        <v>236</v>
      </c>
      <c r="B6355">
        <v>2132</v>
      </c>
      <c r="C6355">
        <v>79</v>
      </c>
    </row>
    <row r="6356" spans="1:3" x14ac:dyDescent="0.25">
      <c r="A6356" t="s">
        <v>236</v>
      </c>
      <c r="B6356">
        <v>1226</v>
      </c>
      <c r="C6356">
        <v>89</v>
      </c>
    </row>
    <row r="6357" spans="1:3" x14ac:dyDescent="0.25">
      <c r="A6357" t="s">
        <v>236</v>
      </c>
      <c r="B6357">
        <v>2188</v>
      </c>
      <c r="C6357">
        <v>49</v>
      </c>
    </row>
    <row r="6358" spans="1:3" x14ac:dyDescent="0.25">
      <c r="A6358" t="s">
        <v>236</v>
      </c>
      <c r="B6358">
        <v>2062</v>
      </c>
      <c r="C6358">
        <v>191</v>
      </c>
    </row>
    <row r="6359" spans="1:3" x14ac:dyDescent="0.25">
      <c r="A6359" t="s">
        <v>236</v>
      </c>
      <c r="B6359">
        <v>1040</v>
      </c>
      <c r="C6359">
        <v>61</v>
      </c>
    </row>
    <row r="6360" spans="1:3" x14ac:dyDescent="0.25">
      <c r="A6360" t="s">
        <v>236</v>
      </c>
      <c r="B6360">
        <v>2146</v>
      </c>
      <c r="C6360">
        <v>120</v>
      </c>
    </row>
    <row r="6361" spans="1:3" x14ac:dyDescent="0.25">
      <c r="A6361" t="s">
        <v>236</v>
      </c>
      <c r="B6361">
        <v>2126</v>
      </c>
      <c r="C6361">
        <v>85</v>
      </c>
    </row>
    <row r="6362" spans="1:3" x14ac:dyDescent="0.25">
      <c r="A6362" t="s">
        <v>236</v>
      </c>
      <c r="B6362">
        <v>2745</v>
      </c>
      <c r="C6362">
        <v>122</v>
      </c>
    </row>
    <row r="6363" spans="1:3" x14ac:dyDescent="0.25">
      <c r="A6363" t="s">
        <v>236</v>
      </c>
      <c r="B6363">
        <v>1201</v>
      </c>
      <c r="C6363">
        <v>265</v>
      </c>
    </row>
    <row r="6364" spans="1:3" x14ac:dyDescent="0.25">
      <c r="A6364" t="s">
        <v>236</v>
      </c>
      <c r="B6364">
        <v>1301</v>
      </c>
      <c r="C6364">
        <v>63</v>
      </c>
    </row>
    <row r="6365" spans="1:3" x14ac:dyDescent="0.25">
      <c r="A6365" t="s">
        <v>236</v>
      </c>
      <c r="B6365">
        <v>2072</v>
      </c>
      <c r="C6365">
        <v>92</v>
      </c>
    </row>
    <row r="6366" spans="1:3" x14ac:dyDescent="0.25">
      <c r="A6366" t="s">
        <v>236</v>
      </c>
      <c r="B6366">
        <v>1581</v>
      </c>
      <c r="C6366">
        <v>19</v>
      </c>
    </row>
    <row r="6367" spans="1:3" x14ac:dyDescent="0.25">
      <c r="A6367" t="s">
        <v>236</v>
      </c>
      <c r="B6367">
        <v>2169</v>
      </c>
      <c r="C6367">
        <v>141</v>
      </c>
    </row>
    <row r="6368" spans="1:3" x14ac:dyDescent="0.25">
      <c r="A6368" t="s">
        <v>236</v>
      </c>
      <c r="B6368">
        <v>1001</v>
      </c>
      <c r="C6368">
        <v>124</v>
      </c>
    </row>
    <row r="6369" spans="1:3" x14ac:dyDescent="0.25">
      <c r="A6369" t="s">
        <v>236</v>
      </c>
      <c r="B6369">
        <v>1913</v>
      </c>
      <c r="C6369">
        <v>120</v>
      </c>
    </row>
    <row r="6370" spans="1:3" x14ac:dyDescent="0.25">
      <c r="A6370" t="s">
        <v>236</v>
      </c>
      <c r="B6370">
        <v>2478</v>
      </c>
      <c r="C6370">
        <v>135</v>
      </c>
    </row>
    <row r="6371" spans="1:3" x14ac:dyDescent="0.25">
      <c r="A6371" t="s">
        <v>236</v>
      </c>
      <c r="B6371">
        <v>2169</v>
      </c>
      <c r="C6371">
        <v>126</v>
      </c>
    </row>
    <row r="6372" spans="1:3" x14ac:dyDescent="0.25">
      <c r="A6372" t="s">
        <v>236</v>
      </c>
      <c r="B6372">
        <v>1085</v>
      </c>
      <c r="C6372">
        <v>100</v>
      </c>
    </row>
    <row r="6373" spans="1:3" x14ac:dyDescent="0.25">
      <c r="A6373" t="s">
        <v>236</v>
      </c>
      <c r="B6373">
        <v>1876</v>
      </c>
      <c r="C6373">
        <v>131</v>
      </c>
    </row>
    <row r="6374" spans="1:3" x14ac:dyDescent="0.25">
      <c r="A6374" t="s">
        <v>236</v>
      </c>
      <c r="B6374">
        <v>2186</v>
      </c>
      <c r="C6374">
        <v>160</v>
      </c>
    </row>
    <row r="6375" spans="1:3" x14ac:dyDescent="0.25">
      <c r="A6375" t="s">
        <v>236</v>
      </c>
      <c r="B6375">
        <v>1945</v>
      </c>
      <c r="C6375">
        <v>64</v>
      </c>
    </row>
    <row r="6376" spans="1:3" x14ac:dyDescent="0.25">
      <c r="A6376" t="s">
        <v>236</v>
      </c>
      <c r="B6376">
        <v>1880</v>
      </c>
      <c r="C6376">
        <v>149</v>
      </c>
    </row>
    <row r="6377" spans="1:3" x14ac:dyDescent="0.25">
      <c r="A6377" t="s">
        <v>236</v>
      </c>
      <c r="B6377">
        <v>2130</v>
      </c>
      <c r="C6377">
        <v>196</v>
      </c>
    </row>
    <row r="6378" spans="1:3" x14ac:dyDescent="0.25">
      <c r="A6378" t="s">
        <v>236</v>
      </c>
      <c r="B6378">
        <v>1864</v>
      </c>
      <c r="C6378">
        <v>113</v>
      </c>
    </row>
    <row r="6379" spans="1:3" x14ac:dyDescent="0.25">
      <c r="A6379" t="s">
        <v>236</v>
      </c>
      <c r="B6379">
        <v>2703</v>
      </c>
      <c r="C6379">
        <v>133</v>
      </c>
    </row>
    <row r="6380" spans="1:3" x14ac:dyDescent="0.25">
      <c r="A6380" t="s">
        <v>236</v>
      </c>
      <c r="B6380">
        <v>2169</v>
      </c>
      <c r="C6380">
        <v>71</v>
      </c>
    </row>
    <row r="6381" spans="1:3" x14ac:dyDescent="0.25">
      <c r="A6381" t="s">
        <v>236</v>
      </c>
      <c r="B6381">
        <v>1950</v>
      </c>
      <c r="C6381">
        <v>111</v>
      </c>
    </row>
    <row r="6382" spans="1:3" x14ac:dyDescent="0.25">
      <c r="A6382" t="s">
        <v>236</v>
      </c>
      <c r="B6382">
        <v>2346</v>
      </c>
      <c r="C6382">
        <v>102</v>
      </c>
    </row>
    <row r="6383" spans="1:3" x14ac:dyDescent="0.25">
      <c r="A6383" t="s">
        <v>236</v>
      </c>
      <c r="B6383">
        <v>1605</v>
      </c>
      <c r="C6383">
        <v>123</v>
      </c>
    </row>
    <row r="6384" spans="1:3" x14ac:dyDescent="0.25">
      <c r="A6384" t="s">
        <v>236</v>
      </c>
      <c r="B6384">
        <v>1109</v>
      </c>
      <c r="C6384">
        <v>42</v>
      </c>
    </row>
    <row r="6385" spans="1:3" x14ac:dyDescent="0.25">
      <c r="A6385" t="s">
        <v>236</v>
      </c>
      <c r="B6385">
        <v>2462</v>
      </c>
      <c r="C6385">
        <v>202</v>
      </c>
    </row>
    <row r="6386" spans="1:3" x14ac:dyDescent="0.25">
      <c r="A6386" t="s">
        <v>236</v>
      </c>
      <c r="B6386">
        <v>2767</v>
      </c>
      <c r="C6386">
        <v>154</v>
      </c>
    </row>
    <row r="6387" spans="1:3" x14ac:dyDescent="0.25">
      <c r="A6387" t="s">
        <v>236</v>
      </c>
      <c r="B6387">
        <v>1001</v>
      </c>
      <c r="C6387">
        <v>122</v>
      </c>
    </row>
    <row r="6388" spans="1:3" x14ac:dyDescent="0.25">
      <c r="A6388" t="s">
        <v>236</v>
      </c>
      <c r="B6388">
        <v>2150</v>
      </c>
      <c r="C6388">
        <v>123</v>
      </c>
    </row>
    <row r="6389" spans="1:3" x14ac:dyDescent="0.25">
      <c r="A6389" t="s">
        <v>236</v>
      </c>
      <c r="B6389">
        <v>1301</v>
      </c>
      <c r="C6389">
        <v>120</v>
      </c>
    </row>
    <row r="6390" spans="1:3" x14ac:dyDescent="0.25">
      <c r="A6390" t="s">
        <v>236</v>
      </c>
      <c r="B6390">
        <v>1742</v>
      </c>
      <c r="C6390">
        <v>135</v>
      </c>
    </row>
    <row r="6391" spans="1:3" x14ac:dyDescent="0.25">
      <c r="A6391" t="s">
        <v>236</v>
      </c>
      <c r="B6391">
        <v>2169</v>
      </c>
      <c r="C6391">
        <v>142</v>
      </c>
    </row>
    <row r="6392" spans="1:3" x14ac:dyDescent="0.25">
      <c r="A6392" t="s">
        <v>236</v>
      </c>
      <c r="B6392">
        <v>2143</v>
      </c>
      <c r="C6392">
        <v>26</v>
      </c>
    </row>
    <row r="6393" spans="1:3" x14ac:dyDescent="0.25">
      <c r="A6393" t="s">
        <v>236</v>
      </c>
      <c r="B6393">
        <v>2043</v>
      </c>
      <c r="C6393">
        <v>66</v>
      </c>
    </row>
    <row r="6394" spans="1:3" x14ac:dyDescent="0.25">
      <c r="A6394" t="s">
        <v>236</v>
      </c>
      <c r="B6394">
        <v>2174</v>
      </c>
      <c r="C6394">
        <v>89</v>
      </c>
    </row>
    <row r="6395" spans="1:3" x14ac:dyDescent="0.25">
      <c r="A6395" t="s">
        <v>236</v>
      </c>
      <c r="B6395">
        <v>1230</v>
      </c>
      <c r="C6395">
        <v>71</v>
      </c>
    </row>
    <row r="6396" spans="1:3" x14ac:dyDescent="0.25">
      <c r="A6396" t="s">
        <v>236</v>
      </c>
      <c r="B6396">
        <v>1915</v>
      </c>
      <c r="C6396">
        <v>132</v>
      </c>
    </row>
    <row r="6397" spans="1:3" x14ac:dyDescent="0.25">
      <c r="A6397" t="s">
        <v>236</v>
      </c>
      <c r="B6397">
        <v>1880</v>
      </c>
      <c r="C6397">
        <v>36</v>
      </c>
    </row>
    <row r="6398" spans="1:3" x14ac:dyDescent="0.25">
      <c r="A6398" t="s">
        <v>236</v>
      </c>
      <c r="B6398">
        <v>1013</v>
      </c>
      <c r="C6398">
        <v>103</v>
      </c>
    </row>
    <row r="6399" spans="1:3" x14ac:dyDescent="0.25">
      <c r="A6399" t="s">
        <v>236</v>
      </c>
      <c r="B6399">
        <v>1420</v>
      </c>
      <c r="C6399">
        <v>168</v>
      </c>
    </row>
    <row r="6400" spans="1:3" x14ac:dyDescent="0.25">
      <c r="A6400" t="s">
        <v>236</v>
      </c>
      <c r="B6400">
        <v>2370</v>
      </c>
      <c r="C6400">
        <v>96</v>
      </c>
    </row>
    <row r="6401" spans="1:3" x14ac:dyDescent="0.25">
      <c r="A6401" t="s">
        <v>236</v>
      </c>
      <c r="B6401">
        <v>1830</v>
      </c>
      <c r="C6401">
        <v>146</v>
      </c>
    </row>
    <row r="6402" spans="1:3" x14ac:dyDescent="0.25">
      <c r="A6402" t="s">
        <v>236</v>
      </c>
      <c r="B6402">
        <v>1585</v>
      </c>
      <c r="C6402">
        <v>147</v>
      </c>
    </row>
    <row r="6403" spans="1:3" x14ac:dyDescent="0.25">
      <c r="A6403" t="s">
        <v>236</v>
      </c>
      <c r="B6403">
        <v>1604</v>
      </c>
      <c r="C6403">
        <v>75</v>
      </c>
    </row>
    <row r="6404" spans="1:3" x14ac:dyDescent="0.25">
      <c r="A6404" t="s">
        <v>236</v>
      </c>
      <c r="B6404">
        <v>1550</v>
      </c>
      <c r="C6404">
        <v>144</v>
      </c>
    </row>
    <row r="6405" spans="1:3" x14ac:dyDescent="0.25">
      <c r="A6405" t="s">
        <v>236</v>
      </c>
      <c r="B6405">
        <v>2532</v>
      </c>
      <c r="C6405">
        <v>99</v>
      </c>
    </row>
    <row r="6406" spans="1:3" x14ac:dyDescent="0.25">
      <c r="A6406" t="s">
        <v>236</v>
      </c>
      <c r="B6406">
        <v>1534</v>
      </c>
      <c r="C6406">
        <v>154</v>
      </c>
    </row>
    <row r="6407" spans="1:3" x14ac:dyDescent="0.25">
      <c r="A6407" t="s">
        <v>236</v>
      </c>
      <c r="B6407">
        <v>1720</v>
      </c>
      <c r="C6407">
        <v>155</v>
      </c>
    </row>
    <row r="6408" spans="1:3" x14ac:dyDescent="0.25">
      <c r="A6408" t="s">
        <v>236</v>
      </c>
      <c r="B6408">
        <v>2466</v>
      </c>
      <c r="C6408">
        <v>44</v>
      </c>
    </row>
    <row r="6409" spans="1:3" x14ac:dyDescent="0.25">
      <c r="A6409" t="s">
        <v>236</v>
      </c>
      <c r="B6409">
        <v>1966</v>
      </c>
      <c r="C6409">
        <v>76</v>
      </c>
    </row>
    <row r="6410" spans="1:3" x14ac:dyDescent="0.25">
      <c r="A6410" t="s">
        <v>236</v>
      </c>
      <c r="B6410">
        <v>1436</v>
      </c>
      <c r="C6410">
        <v>94</v>
      </c>
    </row>
    <row r="6411" spans="1:3" x14ac:dyDescent="0.25">
      <c r="A6411" t="s">
        <v>236</v>
      </c>
      <c r="B6411">
        <v>1906</v>
      </c>
      <c r="C6411">
        <v>80</v>
      </c>
    </row>
    <row r="6412" spans="1:3" x14ac:dyDescent="0.25">
      <c r="A6412" t="s">
        <v>236</v>
      </c>
      <c r="B6412">
        <v>1247</v>
      </c>
      <c r="C6412">
        <v>119</v>
      </c>
    </row>
    <row r="6413" spans="1:3" x14ac:dyDescent="0.25">
      <c r="A6413" t="s">
        <v>236</v>
      </c>
      <c r="B6413">
        <v>1609</v>
      </c>
      <c r="C6413">
        <v>107</v>
      </c>
    </row>
    <row r="6414" spans="1:3" x14ac:dyDescent="0.25">
      <c r="A6414" t="s">
        <v>236</v>
      </c>
      <c r="B6414">
        <v>2181</v>
      </c>
      <c r="C6414">
        <v>110</v>
      </c>
    </row>
    <row r="6415" spans="1:3" x14ac:dyDescent="0.25">
      <c r="A6415" t="s">
        <v>236</v>
      </c>
      <c r="B6415">
        <v>2420</v>
      </c>
      <c r="C6415">
        <v>211</v>
      </c>
    </row>
    <row r="6416" spans="1:3" x14ac:dyDescent="0.25">
      <c r="A6416" t="s">
        <v>236</v>
      </c>
      <c r="B6416">
        <v>1970</v>
      </c>
      <c r="C6416">
        <v>123</v>
      </c>
    </row>
    <row r="6417" spans="1:3" x14ac:dyDescent="0.25">
      <c r="A6417" t="s">
        <v>236</v>
      </c>
      <c r="B6417">
        <v>2571</v>
      </c>
      <c r="C6417">
        <v>175</v>
      </c>
    </row>
    <row r="6418" spans="1:3" x14ac:dyDescent="0.25">
      <c r="A6418" t="s">
        <v>236</v>
      </c>
      <c r="B6418">
        <v>1906</v>
      </c>
      <c r="C6418">
        <v>88</v>
      </c>
    </row>
    <row r="6419" spans="1:3" x14ac:dyDescent="0.25">
      <c r="A6419" t="s">
        <v>236</v>
      </c>
      <c r="B6419">
        <v>2053</v>
      </c>
      <c r="C6419">
        <v>123</v>
      </c>
    </row>
    <row r="6420" spans="1:3" x14ac:dyDescent="0.25">
      <c r="A6420" t="s">
        <v>236</v>
      </c>
      <c r="B6420">
        <v>2351</v>
      </c>
      <c r="C6420">
        <v>92</v>
      </c>
    </row>
    <row r="6421" spans="1:3" x14ac:dyDescent="0.25">
      <c r="A6421" t="s">
        <v>236</v>
      </c>
      <c r="B6421">
        <v>1835</v>
      </c>
      <c r="C6421">
        <v>20</v>
      </c>
    </row>
    <row r="6422" spans="1:3" x14ac:dyDescent="0.25">
      <c r="A6422" t="s">
        <v>236</v>
      </c>
      <c r="B6422">
        <v>2061</v>
      </c>
      <c r="C6422">
        <v>142</v>
      </c>
    </row>
    <row r="6423" spans="1:3" x14ac:dyDescent="0.25">
      <c r="A6423" t="s">
        <v>236</v>
      </c>
      <c r="B6423">
        <v>2556</v>
      </c>
      <c r="C6423">
        <v>78</v>
      </c>
    </row>
    <row r="6424" spans="1:3" x14ac:dyDescent="0.25">
      <c r="A6424" t="s">
        <v>236</v>
      </c>
      <c r="B6424">
        <v>2472</v>
      </c>
      <c r="C6424">
        <v>163</v>
      </c>
    </row>
    <row r="6425" spans="1:3" x14ac:dyDescent="0.25">
      <c r="A6425" t="s">
        <v>236</v>
      </c>
      <c r="B6425">
        <v>2164</v>
      </c>
      <c r="C6425">
        <v>82</v>
      </c>
    </row>
    <row r="6426" spans="1:3" x14ac:dyDescent="0.25">
      <c r="A6426" t="s">
        <v>236</v>
      </c>
      <c r="B6426">
        <v>1854</v>
      </c>
      <c r="C6426">
        <v>123</v>
      </c>
    </row>
    <row r="6427" spans="1:3" x14ac:dyDescent="0.25">
      <c r="A6427" t="s">
        <v>236</v>
      </c>
      <c r="B6427">
        <v>2664</v>
      </c>
      <c r="C6427">
        <v>120</v>
      </c>
    </row>
    <row r="6428" spans="1:3" x14ac:dyDescent="0.25">
      <c r="A6428" t="s">
        <v>236</v>
      </c>
      <c r="B6428">
        <v>1776</v>
      </c>
      <c r="C6428">
        <v>92</v>
      </c>
    </row>
    <row r="6429" spans="1:3" x14ac:dyDescent="0.25">
      <c r="A6429" t="s">
        <v>236</v>
      </c>
      <c r="B6429">
        <v>1730</v>
      </c>
      <c r="C6429">
        <v>100</v>
      </c>
    </row>
    <row r="6430" spans="1:3" x14ac:dyDescent="0.25">
      <c r="A6430" t="s">
        <v>236</v>
      </c>
      <c r="B6430">
        <v>2021</v>
      </c>
      <c r="C6430">
        <v>154</v>
      </c>
    </row>
    <row r="6431" spans="1:3" x14ac:dyDescent="0.25">
      <c r="A6431" t="s">
        <v>236</v>
      </c>
      <c r="B6431">
        <v>1240</v>
      </c>
      <c r="C6431">
        <v>74</v>
      </c>
    </row>
    <row r="6432" spans="1:3" x14ac:dyDescent="0.25">
      <c r="A6432" t="s">
        <v>236</v>
      </c>
      <c r="B6432">
        <v>1106</v>
      </c>
      <c r="C6432">
        <v>200</v>
      </c>
    </row>
    <row r="6433" spans="1:3" x14ac:dyDescent="0.25">
      <c r="A6433" t="s">
        <v>236</v>
      </c>
      <c r="B6433">
        <v>2150</v>
      </c>
      <c r="C6433">
        <v>195</v>
      </c>
    </row>
    <row r="6434" spans="1:3" x14ac:dyDescent="0.25">
      <c r="A6434" t="s">
        <v>236</v>
      </c>
      <c r="B6434">
        <v>1905</v>
      </c>
      <c r="C6434">
        <v>29</v>
      </c>
    </row>
    <row r="6435" spans="1:3" x14ac:dyDescent="0.25">
      <c r="A6435" t="s">
        <v>236</v>
      </c>
      <c r="B6435">
        <v>1420</v>
      </c>
      <c r="C6435">
        <v>87</v>
      </c>
    </row>
    <row r="6436" spans="1:3" x14ac:dyDescent="0.25">
      <c r="A6436" t="s">
        <v>236</v>
      </c>
      <c r="B6436">
        <v>2062</v>
      </c>
      <c r="C6436">
        <v>31</v>
      </c>
    </row>
    <row r="6437" spans="1:3" x14ac:dyDescent="0.25">
      <c r="A6437" t="s">
        <v>236</v>
      </c>
      <c r="B6437">
        <v>1824</v>
      </c>
      <c r="C6437">
        <v>124</v>
      </c>
    </row>
    <row r="6438" spans="1:3" x14ac:dyDescent="0.25">
      <c r="A6438" t="s">
        <v>236</v>
      </c>
      <c r="B6438">
        <v>1752</v>
      </c>
      <c r="C6438">
        <v>144</v>
      </c>
    </row>
    <row r="6439" spans="1:3" x14ac:dyDescent="0.25">
      <c r="A6439" t="s">
        <v>236</v>
      </c>
      <c r="B6439">
        <v>1532</v>
      </c>
      <c r="C6439">
        <v>45</v>
      </c>
    </row>
    <row r="6440" spans="1:3" x14ac:dyDescent="0.25">
      <c r="A6440" t="s">
        <v>236</v>
      </c>
      <c r="B6440">
        <v>2740</v>
      </c>
      <c r="C6440">
        <v>135</v>
      </c>
    </row>
    <row r="6441" spans="1:3" x14ac:dyDescent="0.25">
      <c r="A6441" t="s">
        <v>236</v>
      </c>
      <c r="B6441">
        <v>2176</v>
      </c>
      <c r="C6441">
        <v>45</v>
      </c>
    </row>
    <row r="6442" spans="1:3" x14ac:dyDescent="0.25">
      <c r="A6442" t="s">
        <v>236</v>
      </c>
      <c r="B6442">
        <v>1851</v>
      </c>
      <c r="C6442">
        <v>80</v>
      </c>
    </row>
    <row r="6443" spans="1:3" x14ac:dyDescent="0.25">
      <c r="A6443" t="s">
        <v>236</v>
      </c>
      <c r="B6443">
        <v>2135</v>
      </c>
      <c r="C6443">
        <v>122</v>
      </c>
    </row>
    <row r="6444" spans="1:3" x14ac:dyDescent="0.25">
      <c r="A6444" t="s">
        <v>236</v>
      </c>
      <c r="B6444">
        <v>1887</v>
      </c>
      <c r="C6444">
        <v>142</v>
      </c>
    </row>
    <row r="6445" spans="1:3" x14ac:dyDescent="0.25">
      <c r="A6445" t="s">
        <v>236</v>
      </c>
      <c r="B6445">
        <v>1035</v>
      </c>
      <c r="C6445">
        <v>154</v>
      </c>
    </row>
    <row r="6446" spans="1:3" x14ac:dyDescent="0.25">
      <c r="A6446" t="s">
        <v>236</v>
      </c>
      <c r="B6446">
        <v>1301</v>
      </c>
      <c r="C6446">
        <v>123</v>
      </c>
    </row>
    <row r="6447" spans="1:3" x14ac:dyDescent="0.25">
      <c r="A6447" t="s">
        <v>236</v>
      </c>
      <c r="B6447">
        <v>2301</v>
      </c>
      <c r="C6447">
        <v>169</v>
      </c>
    </row>
    <row r="6448" spans="1:3" x14ac:dyDescent="0.25">
      <c r="A6448" t="s">
        <v>236</v>
      </c>
      <c r="B6448">
        <v>2131</v>
      </c>
      <c r="C6448">
        <v>50</v>
      </c>
    </row>
    <row r="6449" spans="1:3" x14ac:dyDescent="0.25">
      <c r="A6449" t="s">
        <v>236</v>
      </c>
      <c r="B6449">
        <v>1930</v>
      </c>
      <c r="C6449">
        <v>101</v>
      </c>
    </row>
    <row r="6450" spans="1:3" x14ac:dyDescent="0.25">
      <c r="A6450" t="s">
        <v>236</v>
      </c>
      <c r="B6450">
        <v>2492</v>
      </c>
      <c r="C6450">
        <v>72</v>
      </c>
    </row>
    <row r="6451" spans="1:3" x14ac:dyDescent="0.25">
      <c r="A6451" t="s">
        <v>236</v>
      </c>
      <c r="B6451">
        <v>1824</v>
      </c>
      <c r="C6451">
        <v>93</v>
      </c>
    </row>
    <row r="6452" spans="1:3" x14ac:dyDescent="0.25">
      <c r="A6452" t="s">
        <v>236</v>
      </c>
      <c r="B6452">
        <v>2780</v>
      </c>
      <c r="C6452">
        <v>94</v>
      </c>
    </row>
    <row r="6453" spans="1:3" x14ac:dyDescent="0.25">
      <c r="A6453" t="s">
        <v>236</v>
      </c>
      <c r="B6453">
        <v>2493</v>
      </c>
      <c r="C6453">
        <v>160</v>
      </c>
    </row>
    <row r="6454" spans="1:3" x14ac:dyDescent="0.25">
      <c r="A6454" t="s">
        <v>236</v>
      </c>
      <c r="B6454">
        <v>2190</v>
      </c>
      <c r="C6454">
        <v>50</v>
      </c>
    </row>
    <row r="6455" spans="1:3" x14ac:dyDescent="0.25">
      <c r="A6455" t="s">
        <v>236</v>
      </c>
      <c r="B6455">
        <v>2155</v>
      </c>
      <c r="C6455">
        <v>164</v>
      </c>
    </row>
    <row r="6456" spans="1:3" x14ac:dyDescent="0.25">
      <c r="A6456" t="s">
        <v>236</v>
      </c>
      <c r="B6456">
        <v>1089</v>
      </c>
      <c r="C6456">
        <v>168</v>
      </c>
    </row>
    <row r="6457" spans="1:3" x14ac:dyDescent="0.25">
      <c r="A6457" t="s">
        <v>236</v>
      </c>
      <c r="B6457">
        <v>2360</v>
      </c>
      <c r="C6457">
        <v>186</v>
      </c>
    </row>
    <row r="6458" spans="1:3" x14ac:dyDescent="0.25">
      <c r="A6458" t="s">
        <v>236</v>
      </c>
      <c r="B6458">
        <v>1752</v>
      </c>
      <c r="C6458">
        <v>36</v>
      </c>
    </row>
    <row r="6459" spans="1:3" x14ac:dyDescent="0.25">
      <c r="A6459" t="s">
        <v>236</v>
      </c>
      <c r="B6459">
        <v>2026</v>
      </c>
      <c r="C6459">
        <v>145</v>
      </c>
    </row>
    <row r="6460" spans="1:3" x14ac:dyDescent="0.25">
      <c r="A6460" t="s">
        <v>236</v>
      </c>
      <c r="B6460">
        <v>2467</v>
      </c>
      <c r="C6460">
        <v>49</v>
      </c>
    </row>
    <row r="6461" spans="1:3" x14ac:dyDescent="0.25">
      <c r="A6461" t="s">
        <v>236</v>
      </c>
      <c r="B6461">
        <v>2346</v>
      </c>
      <c r="C6461">
        <v>67</v>
      </c>
    </row>
    <row r="6462" spans="1:3" x14ac:dyDescent="0.25">
      <c r="A6462" t="s">
        <v>236</v>
      </c>
      <c r="B6462">
        <v>1862</v>
      </c>
      <c r="C6462">
        <v>80</v>
      </c>
    </row>
    <row r="6463" spans="1:3" x14ac:dyDescent="0.25">
      <c r="A6463" t="s">
        <v>236</v>
      </c>
      <c r="B6463">
        <v>1923</v>
      </c>
      <c r="C6463">
        <v>120</v>
      </c>
    </row>
    <row r="6464" spans="1:3" x14ac:dyDescent="0.25">
      <c r="A6464" t="s">
        <v>236</v>
      </c>
      <c r="B6464">
        <v>1532</v>
      </c>
      <c r="C6464">
        <v>96</v>
      </c>
    </row>
    <row r="6465" spans="1:3" x14ac:dyDescent="0.25">
      <c r="A6465" t="s">
        <v>236</v>
      </c>
      <c r="B6465">
        <v>1095</v>
      </c>
      <c r="C6465">
        <v>123</v>
      </c>
    </row>
    <row r="6466" spans="1:3" x14ac:dyDescent="0.25">
      <c r="A6466" t="s">
        <v>236</v>
      </c>
      <c r="B6466">
        <v>1570</v>
      </c>
      <c r="C6466">
        <v>96</v>
      </c>
    </row>
    <row r="6467" spans="1:3" x14ac:dyDescent="0.25">
      <c r="A6467" t="s">
        <v>236</v>
      </c>
      <c r="B6467">
        <v>1040</v>
      </c>
      <c r="C6467">
        <v>125</v>
      </c>
    </row>
    <row r="6468" spans="1:3" x14ac:dyDescent="0.25">
      <c r="A6468" t="s">
        <v>236</v>
      </c>
      <c r="B6468">
        <v>1604</v>
      </c>
      <c r="C6468">
        <v>160</v>
      </c>
    </row>
    <row r="6469" spans="1:3" x14ac:dyDescent="0.25">
      <c r="A6469" t="s">
        <v>236</v>
      </c>
      <c r="B6469">
        <v>2453</v>
      </c>
      <c r="C6469">
        <v>123</v>
      </c>
    </row>
    <row r="6470" spans="1:3" x14ac:dyDescent="0.25">
      <c r="A6470" t="s">
        <v>237</v>
      </c>
      <c r="B6470">
        <v>21784</v>
      </c>
      <c r="C6470">
        <v>66</v>
      </c>
    </row>
    <row r="6471" spans="1:3" x14ac:dyDescent="0.25">
      <c r="A6471" t="s">
        <v>237</v>
      </c>
      <c r="B6471">
        <v>20904</v>
      </c>
      <c r="C6471">
        <v>92</v>
      </c>
    </row>
    <row r="6472" spans="1:3" x14ac:dyDescent="0.25">
      <c r="A6472" t="s">
        <v>237</v>
      </c>
      <c r="B6472">
        <v>21204</v>
      </c>
      <c r="C6472">
        <v>179</v>
      </c>
    </row>
    <row r="6473" spans="1:3" x14ac:dyDescent="0.25">
      <c r="A6473" t="s">
        <v>237</v>
      </c>
      <c r="B6473">
        <v>21403</v>
      </c>
      <c r="C6473">
        <v>27</v>
      </c>
    </row>
    <row r="6474" spans="1:3" x14ac:dyDescent="0.25">
      <c r="A6474" t="s">
        <v>237</v>
      </c>
      <c r="B6474">
        <v>21403</v>
      </c>
      <c r="C6474">
        <v>97</v>
      </c>
    </row>
    <row r="6475" spans="1:3" x14ac:dyDescent="0.25">
      <c r="A6475" t="s">
        <v>237</v>
      </c>
      <c r="B6475">
        <v>21502</v>
      </c>
      <c r="C6475">
        <v>130</v>
      </c>
    </row>
    <row r="6476" spans="1:3" x14ac:dyDescent="0.25">
      <c r="A6476" t="s">
        <v>237</v>
      </c>
      <c r="B6476">
        <v>21613</v>
      </c>
      <c r="C6476">
        <v>98</v>
      </c>
    </row>
    <row r="6477" spans="1:3" x14ac:dyDescent="0.25">
      <c r="A6477" t="s">
        <v>237</v>
      </c>
      <c r="B6477">
        <v>20744</v>
      </c>
      <c r="C6477">
        <v>150</v>
      </c>
    </row>
    <row r="6478" spans="1:3" x14ac:dyDescent="0.25">
      <c r="A6478" t="s">
        <v>237</v>
      </c>
      <c r="B6478">
        <v>21057</v>
      </c>
      <c r="C6478">
        <v>31</v>
      </c>
    </row>
    <row r="6479" spans="1:3" x14ac:dyDescent="0.25">
      <c r="A6479" t="s">
        <v>237</v>
      </c>
      <c r="B6479">
        <v>21208</v>
      </c>
      <c r="C6479">
        <v>151</v>
      </c>
    </row>
    <row r="6480" spans="1:3" x14ac:dyDescent="0.25">
      <c r="A6480" t="s">
        <v>237</v>
      </c>
      <c r="B6480">
        <v>20817</v>
      </c>
      <c r="C6480">
        <v>110</v>
      </c>
    </row>
    <row r="6481" spans="1:3" x14ac:dyDescent="0.25">
      <c r="A6481" t="s">
        <v>237</v>
      </c>
      <c r="B6481">
        <v>21228</v>
      </c>
      <c r="C6481">
        <v>143</v>
      </c>
    </row>
    <row r="6482" spans="1:3" x14ac:dyDescent="0.25">
      <c r="A6482" t="s">
        <v>237</v>
      </c>
      <c r="B6482">
        <v>21228</v>
      </c>
      <c r="C6482">
        <v>44</v>
      </c>
    </row>
    <row r="6483" spans="1:3" x14ac:dyDescent="0.25">
      <c r="A6483" t="s">
        <v>237</v>
      </c>
      <c r="B6483">
        <v>21562</v>
      </c>
      <c r="C6483">
        <v>130</v>
      </c>
    </row>
    <row r="6484" spans="1:3" x14ac:dyDescent="0.25">
      <c r="A6484" t="s">
        <v>237</v>
      </c>
      <c r="B6484">
        <v>21211</v>
      </c>
      <c r="C6484">
        <v>242</v>
      </c>
    </row>
    <row r="6485" spans="1:3" x14ac:dyDescent="0.25">
      <c r="A6485" t="s">
        <v>237</v>
      </c>
      <c r="B6485">
        <v>21229</v>
      </c>
      <c r="C6485">
        <v>140</v>
      </c>
    </row>
    <row r="6486" spans="1:3" x14ac:dyDescent="0.25">
      <c r="A6486" t="s">
        <v>237</v>
      </c>
      <c r="B6486">
        <v>21921</v>
      </c>
      <c r="C6486">
        <v>177</v>
      </c>
    </row>
    <row r="6487" spans="1:3" x14ac:dyDescent="0.25">
      <c r="A6487" t="s">
        <v>237</v>
      </c>
      <c r="B6487">
        <v>20814</v>
      </c>
      <c r="C6487">
        <v>200</v>
      </c>
    </row>
    <row r="6488" spans="1:3" x14ac:dyDescent="0.25">
      <c r="A6488" t="s">
        <v>237</v>
      </c>
      <c r="B6488">
        <v>20646</v>
      </c>
      <c r="C6488">
        <v>165</v>
      </c>
    </row>
    <row r="6489" spans="1:3" x14ac:dyDescent="0.25">
      <c r="A6489" t="s">
        <v>237</v>
      </c>
      <c r="B6489">
        <v>21114</v>
      </c>
      <c r="C6489">
        <v>180</v>
      </c>
    </row>
    <row r="6490" spans="1:3" x14ac:dyDescent="0.25">
      <c r="A6490" t="s">
        <v>237</v>
      </c>
      <c r="B6490">
        <v>20904</v>
      </c>
      <c r="C6490">
        <v>99</v>
      </c>
    </row>
    <row r="6491" spans="1:3" x14ac:dyDescent="0.25">
      <c r="A6491" t="s">
        <v>237</v>
      </c>
      <c r="B6491">
        <v>21093</v>
      </c>
      <c r="C6491">
        <v>110</v>
      </c>
    </row>
    <row r="6492" spans="1:3" x14ac:dyDescent="0.25">
      <c r="A6492" t="s">
        <v>237</v>
      </c>
      <c r="B6492">
        <v>21740</v>
      </c>
      <c r="C6492">
        <v>80</v>
      </c>
    </row>
    <row r="6493" spans="1:3" x14ac:dyDescent="0.25">
      <c r="A6493" t="s">
        <v>237</v>
      </c>
      <c r="B6493">
        <v>20622</v>
      </c>
      <c r="C6493">
        <v>286</v>
      </c>
    </row>
    <row r="6494" spans="1:3" x14ac:dyDescent="0.25">
      <c r="A6494" t="s">
        <v>237</v>
      </c>
      <c r="B6494">
        <v>21401</v>
      </c>
      <c r="C6494">
        <v>55</v>
      </c>
    </row>
    <row r="6495" spans="1:3" x14ac:dyDescent="0.25">
      <c r="A6495" t="s">
        <v>237</v>
      </c>
      <c r="B6495">
        <v>21229</v>
      </c>
      <c r="C6495">
        <v>120</v>
      </c>
    </row>
    <row r="6496" spans="1:3" x14ac:dyDescent="0.25">
      <c r="A6496" t="s">
        <v>237</v>
      </c>
      <c r="B6496">
        <v>21851</v>
      </c>
      <c r="C6496">
        <v>73</v>
      </c>
    </row>
    <row r="6497" spans="1:3" x14ac:dyDescent="0.25">
      <c r="A6497" t="s">
        <v>237</v>
      </c>
      <c r="B6497">
        <v>21206</v>
      </c>
      <c r="C6497">
        <v>160</v>
      </c>
    </row>
    <row r="6498" spans="1:3" x14ac:dyDescent="0.25">
      <c r="A6498" t="s">
        <v>237</v>
      </c>
      <c r="B6498">
        <v>21042</v>
      </c>
      <c r="C6498">
        <v>12</v>
      </c>
    </row>
    <row r="6499" spans="1:3" x14ac:dyDescent="0.25">
      <c r="A6499" t="s">
        <v>237</v>
      </c>
      <c r="B6499">
        <v>20721</v>
      </c>
      <c r="C6499">
        <v>44</v>
      </c>
    </row>
    <row r="6500" spans="1:3" x14ac:dyDescent="0.25">
      <c r="A6500" t="s">
        <v>237</v>
      </c>
      <c r="B6500">
        <v>20906</v>
      </c>
      <c r="C6500">
        <v>60</v>
      </c>
    </row>
    <row r="6501" spans="1:3" x14ac:dyDescent="0.25">
      <c r="A6501" t="s">
        <v>237</v>
      </c>
      <c r="B6501">
        <v>21703</v>
      </c>
      <c r="C6501">
        <v>65</v>
      </c>
    </row>
    <row r="6502" spans="1:3" x14ac:dyDescent="0.25">
      <c r="A6502" t="s">
        <v>237</v>
      </c>
      <c r="B6502">
        <v>21136</v>
      </c>
      <c r="C6502">
        <v>168</v>
      </c>
    </row>
    <row r="6503" spans="1:3" x14ac:dyDescent="0.25">
      <c r="A6503" t="s">
        <v>237</v>
      </c>
      <c r="B6503">
        <v>21133</v>
      </c>
      <c r="C6503">
        <v>141</v>
      </c>
    </row>
    <row r="6504" spans="1:3" x14ac:dyDescent="0.25">
      <c r="A6504" t="s">
        <v>237</v>
      </c>
      <c r="B6504">
        <v>21921</v>
      </c>
      <c r="C6504">
        <v>133</v>
      </c>
    </row>
    <row r="6505" spans="1:3" x14ac:dyDescent="0.25">
      <c r="A6505" t="s">
        <v>237</v>
      </c>
      <c r="B6505">
        <v>21061</v>
      </c>
      <c r="C6505">
        <v>129</v>
      </c>
    </row>
    <row r="6506" spans="1:3" x14ac:dyDescent="0.25">
      <c r="A6506" t="s">
        <v>237</v>
      </c>
      <c r="B6506">
        <v>20854</v>
      </c>
      <c r="C6506">
        <v>158</v>
      </c>
    </row>
    <row r="6507" spans="1:3" x14ac:dyDescent="0.25">
      <c r="A6507" t="s">
        <v>237</v>
      </c>
      <c r="B6507">
        <v>21218</v>
      </c>
      <c r="C6507">
        <v>49</v>
      </c>
    </row>
    <row r="6508" spans="1:3" x14ac:dyDescent="0.25">
      <c r="A6508" t="s">
        <v>237</v>
      </c>
      <c r="B6508">
        <v>21228</v>
      </c>
      <c r="C6508">
        <v>38</v>
      </c>
    </row>
    <row r="6509" spans="1:3" x14ac:dyDescent="0.25">
      <c r="A6509" t="s">
        <v>237</v>
      </c>
      <c r="B6509">
        <v>21214</v>
      </c>
      <c r="C6509">
        <v>137</v>
      </c>
    </row>
    <row r="6510" spans="1:3" x14ac:dyDescent="0.25">
      <c r="A6510" t="s">
        <v>237</v>
      </c>
      <c r="B6510">
        <v>20910</v>
      </c>
      <c r="C6510">
        <v>138</v>
      </c>
    </row>
    <row r="6511" spans="1:3" x14ac:dyDescent="0.25">
      <c r="A6511" t="s">
        <v>237</v>
      </c>
      <c r="B6511">
        <v>21539</v>
      </c>
      <c r="C6511">
        <v>66</v>
      </c>
    </row>
    <row r="6512" spans="1:3" x14ac:dyDescent="0.25">
      <c r="A6512" t="s">
        <v>237</v>
      </c>
      <c r="B6512">
        <v>21224</v>
      </c>
      <c r="C6512">
        <v>160</v>
      </c>
    </row>
    <row r="6513" spans="1:3" x14ac:dyDescent="0.25">
      <c r="A6513" t="s">
        <v>237</v>
      </c>
      <c r="B6513">
        <v>21060</v>
      </c>
      <c r="C6513">
        <v>95</v>
      </c>
    </row>
    <row r="6514" spans="1:3" x14ac:dyDescent="0.25">
      <c r="A6514" t="s">
        <v>237</v>
      </c>
      <c r="B6514">
        <v>21032</v>
      </c>
      <c r="C6514">
        <v>96</v>
      </c>
    </row>
    <row r="6515" spans="1:3" x14ac:dyDescent="0.25">
      <c r="A6515" t="s">
        <v>237</v>
      </c>
      <c r="B6515">
        <v>21204</v>
      </c>
      <c r="C6515">
        <v>135</v>
      </c>
    </row>
    <row r="6516" spans="1:3" x14ac:dyDescent="0.25">
      <c r="A6516" t="s">
        <v>237</v>
      </c>
      <c r="B6516">
        <v>20735</v>
      </c>
      <c r="C6516">
        <v>267</v>
      </c>
    </row>
    <row r="6517" spans="1:3" x14ac:dyDescent="0.25">
      <c r="A6517" t="s">
        <v>237</v>
      </c>
      <c r="B6517">
        <v>20783</v>
      </c>
      <c r="C6517">
        <v>160</v>
      </c>
    </row>
    <row r="6518" spans="1:3" x14ac:dyDescent="0.25">
      <c r="A6518" t="s">
        <v>237</v>
      </c>
      <c r="B6518">
        <v>21215</v>
      </c>
      <c r="C6518">
        <v>82</v>
      </c>
    </row>
    <row r="6519" spans="1:3" x14ac:dyDescent="0.25">
      <c r="A6519" t="s">
        <v>237</v>
      </c>
      <c r="B6519">
        <v>21044</v>
      </c>
      <c r="C6519">
        <v>44</v>
      </c>
    </row>
    <row r="6520" spans="1:3" x14ac:dyDescent="0.25">
      <c r="A6520" t="s">
        <v>237</v>
      </c>
      <c r="B6520">
        <v>20906</v>
      </c>
      <c r="C6520">
        <v>100</v>
      </c>
    </row>
    <row r="6521" spans="1:3" x14ac:dyDescent="0.25">
      <c r="A6521" t="s">
        <v>237</v>
      </c>
      <c r="B6521">
        <v>21403</v>
      </c>
      <c r="C6521">
        <v>134</v>
      </c>
    </row>
    <row r="6522" spans="1:3" x14ac:dyDescent="0.25">
      <c r="A6522" t="s">
        <v>237</v>
      </c>
      <c r="B6522">
        <v>21204</v>
      </c>
      <c r="C6522">
        <v>43</v>
      </c>
    </row>
    <row r="6523" spans="1:3" x14ac:dyDescent="0.25">
      <c r="A6523" t="s">
        <v>237</v>
      </c>
      <c r="B6523">
        <v>21050</v>
      </c>
      <c r="C6523">
        <v>156</v>
      </c>
    </row>
    <row r="6524" spans="1:3" x14ac:dyDescent="0.25">
      <c r="A6524" t="s">
        <v>237</v>
      </c>
      <c r="B6524">
        <v>21204</v>
      </c>
      <c r="C6524">
        <v>27</v>
      </c>
    </row>
    <row r="6525" spans="1:3" x14ac:dyDescent="0.25">
      <c r="A6525" t="s">
        <v>237</v>
      </c>
      <c r="B6525">
        <v>21211</v>
      </c>
      <c r="C6525">
        <v>71</v>
      </c>
    </row>
    <row r="6526" spans="1:3" x14ac:dyDescent="0.25">
      <c r="A6526" t="s">
        <v>237</v>
      </c>
      <c r="B6526">
        <v>21211</v>
      </c>
      <c r="C6526">
        <v>105</v>
      </c>
    </row>
    <row r="6527" spans="1:3" x14ac:dyDescent="0.25">
      <c r="A6527" t="s">
        <v>237</v>
      </c>
      <c r="B6527">
        <v>20783</v>
      </c>
      <c r="C6527">
        <v>66</v>
      </c>
    </row>
    <row r="6528" spans="1:3" x14ac:dyDescent="0.25">
      <c r="A6528" t="s">
        <v>237</v>
      </c>
      <c r="B6528">
        <v>21206</v>
      </c>
      <c r="C6528">
        <v>225</v>
      </c>
    </row>
    <row r="6529" spans="1:3" x14ac:dyDescent="0.25">
      <c r="A6529" t="s">
        <v>237</v>
      </c>
      <c r="B6529">
        <v>20850</v>
      </c>
      <c r="C6529">
        <v>175</v>
      </c>
    </row>
    <row r="6530" spans="1:3" x14ac:dyDescent="0.25">
      <c r="A6530" t="s">
        <v>237</v>
      </c>
      <c r="B6530">
        <v>21532</v>
      </c>
      <c r="C6530">
        <v>88</v>
      </c>
    </row>
    <row r="6531" spans="1:3" x14ac:dyDescent="0.25">
      <c r="A6531" t="s">
        <v>237</v>
      </c>
      <c r="B6531">
        <v>21037</v>
      </c>
      <c r="C6531">
        <v>111</v>
      </c>
    </row>
    <row r="6532" spans="1:3" x14ac:dyDescent="0.25">
      <c r="A6532" t="s">
        <v>237</v>
      </c>
      <c r="B6532">
        <v>21157</v>
      </c>
      <c r="C6532">
        <v>170</v>
      </c>
    </row>
    <row r="6533" spans="1:3" x14ac:dyDescent="0.25">
      <c r="A6533" t="s">
        <v>237</v>
      </c>
      <c r="B6533">
        <v>20785</v>
      </c>
      <c r="C6533">
        <v>150</v>
      </c>
    </row>
    <row r="6534" spans="1:3" x14ac:dyDescent="0.25">
      <c r="A6534" t="s">
        <v>237</v>
      </c>
      <c r="B6534">
        <v>21228</v>
      </c>
      <c r="C6534">
        <v>61</v>
      </c>
    </row>
    <row r="6535" spans="1:3" x14ac:dyDescent="0.25">
      <c r="A6535" t="s">
        <v>237</v>
      </c>
      <c r="B6535">
        <v>21220</v>
      </c>
      <c r="C6535">
        <v>130</v>
      </c>
    </row>
    <row r="6536" spans="1:3" x14ac:dyDescent="0.25">
      <c r="A6536" t="s">
        <v>237</v>
      </c>
      <c r="B6536">
        <v>20737</v>
      </c>
      <c r="C6536">
        <v>140</v>
      </c>
    </row>
    <row r="6537" spans="1:3" x14ac:dyDescent="0.25">
      <c r="A6537" t="s">
        <v>237</v>
      </c>
      <c r="B6537">
        <v>21204</v>
      </c>
      <c r="C6537">
        <v>118</v>
      </c>
    </row>
    <row r="6538" spans="1:3" x14ac:dyDescent="0.25">
      <c r="A6538" t="s">
        <v>237</v>
      </c>
      <c r="B6538">
        <v>20721</v>
      </c>
      <c r="C6538">
        <v>107</v>
      </c>
    </row>
    <row r="6539" spans="1:3" x14ac:dyDescent="0.25">
      <c r="A6539" t="s">
        <v>237</v>
      </c>
      <c r="B6539">
        <v>21224</v>
      </c>
      <c r="C6539">
        <v>155</v>
      </c>
    </row>
    <row r="6540" spans="1:3" x14ac:dyDescent="0.25">
      <c r="A6540" t="s">
        <v>237</v>
      </c>
      <c r="B6540">
        <v>21078</v>
      </c>
      <c r="C6540">
        <v>184</v>
      </c>
    </row>
    <row r="6541" spans="1:3" x14ac:dyDescent="0.25">
      <c r="A6541" t="s">
        <v>237</v>
      </c>
      <c r="B6541">
        <v>21239</v>
      </c>
      <c r="C6541">
        <v>146</v>
      </c>
    </row>
    <row r="6542" spans="1:3" x14ac:dyDescent="0.25">
      <c r="A6542" t="s">
        <v>237</v>
      </c>
      <c r="B6542">
        <v>20688</v>
      </c>
      <c r="C6542">
        <v>87</v>
      </c>
    </row>
    <row r="6543" spans="1:3" x14ac:dyDescent="0.25">
      <c r="A6543" t="s">
        <v>237</v>
      </c>
      <c r="B6543">
        <v>21234</v>
      </c>
      <c r="C6543">
        <v>135</v>
      </c>
    </row>
    <row r="6544" spans="1:3" x14ac:dyDescent="0.25">
      <c r="A6544" t="s">
        <v>237</v>
      </c>
      <c r="B6544">
        <v>21012</v>
      </c>
      <c r="C6544">
        <v>154</v>
      </c>
    </row>
    <row r="6545" spans="1:3" x14ac:dyDescent="0.25">
      <c r="A6545" t="s">
        <v>237</v>
      </c>
      <c r="B6545">
        <v>20912</v>
      </c>
      <c r="C6545">
        <v>102</v>
      </c>
    </row>
    <row r="6546" spans="1:3" x14ac:dyDescent="0.25">
      <c r="A6546" t="s">
        <v>237</v>
      </c>
      <c r="B6546">
        <v>21215</v>
      </c>
      <c r="C6546">
        <v>200</v>
      </c>
    </row>
    <row r="6547" spans="1:3" x14ac:dyDescent="0.25">
      <c r="A6547" t="s">
        <v>237</v>
      </c>
      <c r="B6547">
        <v>21212</v>
      </c>
      <c r="C6547">
        <v>32</v>
      </c>
    </row>
    <row r="6548" spans="1:3" x14ac:dyDescent="0.25">
      <c r="A6548" t="s">
        <v>237</v>
      </c>
      <c r="B6548">
        <v>20850</v>
      </c>
      <c r="C6548">
        <v>100</v>
      </c>
    </row>
    <row r="6549" spans="1:3" x14ac:dyDescent="0.25">
      <c r="A6549" t="s">
        <v>237</v>
      </c>
      <c r="B6549">
        <v>21802</v>
      </c>
      <c r="C6549">
        <v>102</v>
      </c>
    </row>
    <row r="6550" spans="1:3" x14ac:dyDescent="0.25">
      <c r="A6550" t="s">
        <v>237</v>
      </c>
      <c r="B6550">
        <v>21133</v>
      </c>
      <c r="C6550">
        <v>172</v>
      </c>
    </row>
    <row r="6551" spans="1:3" x14ac:dyDescent="0.25">
      <c r="A6551" t="s">
        <v>237</v>
      </c>
      <c r="B6551">
        <v>21228</v>
      </c>
      <c r="C6551">
        <v>207</v>
      </c>
    </row>
    <row r="6552" spans="1:3" x14ac:dyDescent="0.25">
      <c r="A6552" t="s">
        <v>237</v>
      </c>
      <c r="B6552">
        <v>20902</v>
      </c>
      <c r="C6552">
        <v>158</v>
      </c>
    </row>
    <row r="6553" spans="1:3" x14ac:dyDescent="0.25">
      <c r="A6553" t="s">
        <v>237</v>
      </c>
      <c r="B6553">
        <v>21215</v>
      </c>
      <c r="C6553">
        <v>91</v>
      </c>
    </row>
    <row r="6554" spans="1:3" x14ac:dyDescent="0.25">
      <c r="A6554" t="s">
        <v>237</v>
      </c>
      <c r="B6554">
        <v>20653</v>
      </c>
      <c r="C6554">
        <v>125</v>
      </c>
    </row>
    <row r="6555" spans="1:3" x14ac:dyDescent="0.25">
      <c r="A6555" t="s">
        <v>237</v>
      </c>
      <c r="B6555">
        <v>21015</v>
      </c>
      <c r="C6555">
        <v>69</v>
      </c>
    </row>
    <row r="6556" spans="1:3" x14ac:dyDescent="0.25">
      <c r="A6556" t="s">
        <v>237</v>
      </c>
      <c r="B6556">
        <v>21863</v>
      </c>
      <c r="C6556">
        <v>69</v>
      </c>
    </row>
    <row r="6557" spans="1:3" x14ac:dyDescent="0.25">
      <c r="A6557" t="s">
        <v>237</v>
      </c>
      <c r="B6557">
        <v>20902</v>
      </c>
      <c r="C6557">
        <v>94</v>
      </c>
    </row>
    <row r="6558" spans="1:3" x14ac:dyDescent="0.25">
      <c r="A6558" t="s">
        <v>237</v>
      </c>
      <c r="B6558">
        <v>21784</v>
      </c>
      <c r="C6558">
        <v>60</v>
      </c>
    </row>
    <row r="6559" spans="1:3" x14ac:dyDescent="0.25">
      <c r="A6559" t="s">
        <v>237</v>
      </c>
      <c r="B6559">
        <v>21060</v>
      </c>
      <c r="C6559">
        <v>190</v>
      </c>
    </row>
    <row r="6560" spans="1:3" x14ac:dyDescent="0.25">
      <c r="A6560" t="s">
        <v>237</v>
      </c>
      <c r="B6560">
        <v>20774</v>
      </c>
      <c r="C6560">
        <v>130</v>
      </c>
    </row>
    <row r="6561" spans="1:3" x14ac:dyDescent="0.25">
      <c r="A6561" t="s">
        <v>237</v>
      </c>
      <c r="B6561">
        <v>21234</v>
      </c>
      <c r="C6561">
        <v>125</v>
      </c>
    </row>
    <row r="6562" spans="1:3" x14ac:dyDescent="0.25">
      <c r="A6562" t="s">
        <v>237</v>
      </c>
      <c r="B6562">
        <v>21234</v>
      </c>
      <c r="C6562">
        <v>160</v>
      </c>
    </row>
    <row r="6563" spans="1:3" x14ac:dyDescent="0.25">
      <c r="A6563" t="s">
        <v>237</v>
      </c>
      <c r="B6563">
        <v>20602</v>
      </c>
      <c r="C6563">
        <v>115</v>
      </c>
    </row>
    <row r="6564" spans="1:3" x14ac:dyDescent="0.25">
      <c r="A6564" t="s">
        <v>237</v>
      </c>
      <c r="B6564">
        <v>20850</v>
      </c>
      <c r="C6564">
        <v>160</v>
      </c>
    </row>
    <row r="6565" spans="1:3" x14ac:dyDescent="0.25">
      <c r="A6565" t="s">
        <v>237</v>
      </c>
      <c r="B6565">
        <v>21742</v>
      </c>
      <c r="C6565">
        <v>63</v>
      </c>
    </row>
    <row r="6566" spans="1:3" x14ac:dyDescent="0.25">
      <c r="A6566" t="s">
        <v>237</v>
      </c>
      <c r="B6566">
        <v>21620</v>
      </c>
      <c r="C6566">
        <v>38</v>
      </c>
    </row>
    <row r="6567" spans="1:3" x14ac:dyDescent="0.25">
      <c r="A6567" t="s">
        <v>237</v>
      </c>
      <c r="B6567">
        <v>20906</v>
      </c>
      <c r="C6567">
        <v>129</v>
      </c>
    </row>
    <row r="6568" spans="1:3" x14ac:dyDescent="0.25">
      <c r="A6568" t="s">
        <v>237</v>
      </c>
      <c r="B6568">
        <v>21502</v>
      </c>
      <c r="C6568">
        <v>153</v>
      </c>
    </row>
    <row r="6569" spans="1:3" x14ac:dyDescent="0.25">
      <c r="A6569" t="s">
        <v>237</v>
      </c>
      <c r="B6569">
        <v>20850</v>
      </c>
      <c r="C6569">
        <v>45</v>
      </c>
    </row>
    <row r="6570" spans="1:3" x14ac:dyDescent="0.25">
      <c r="A6570" t="s">
        <v>237</v>
      </c>
      <c r="B6570">
        <v>21208</v>
      </c>
      <c r="C6570">
        <v>100</v>
      </c>
    </row>
    <row r="6571" spans="1:3" x14ac:dyDescent="0.25">
      <c r="A6571" t="s">
        <v>237</v>
      </c>
      <c r="B6571">
        <v>21713</v>
      </c>
      <c r="C6571">
        <v>106</v>
      </c>
    </row>
    <row r="6572" spans="1:3" x14ac:dyDescent="0.25">
      <c r="A6572" t="s">
        <v>237</v>
      </c>
      <c r="B6572">
        <v>21601</v>
      </c>
      <c r="C6572">
        <v>99</v>
      </c>
    </row>
    <row r="6573" spans="1:3" x14ac:dyDescent="0.25">
      <c r="A6573" t="s">
        <v>237</v>
      </c>
      <c r="B6573">
        <v>20860</v>
      </c>
      <c r="C6573">
        <v>168</v>
      </c>
    </row>
    <row r="6574" spans="1:3" x14ac:dyDescent="0.25">
      <c r="A6574" t="s">
        <v>237</v>
      </c>
      <c r="B6574">
        <v>21229</v>
      </c>
      <c r="C6574">
        <v>200</v>
      </c>
    </row>
    <row r="6575" spans="1:3" x14ac:dyDescent="0.25">
      <c r="A6575" t="s">
        <v>237</v>
      </c>
      <c r="B6575">
        <v>20852</v>
      </c>
      <c r="C6575">
        <v>558</v>
      </c>
    </row>
    <row r="6576" spans="1:3" x14ac:dyDescent="0.25">
      <c r="A6576" t="s">
        <v>237</v>
      </c>
      <c r="B6576">
        <v>21133</v>
      </c>
      <c r="C6576">
        <v>39</v>
      </c>
    </row>
    <row r="6577" spans="1:3" x14ac:dyDescent="0.25">
      <c r="A6577" t="s">
        <v>237</v>
      </c>
      <c r="B6577">
        <v>21228</v>
      </c>
      <c r="C6577">
        <v>167</v>
      </c>
    </row>
    <row r="6578" spans="1:3" x14ac:dyDescent="0.25">
      <c r="A6578" t="s">
        <v>237</v>
      </c>
      <c r="B6578">
        <v>20708</v>
      </c>
      <c r="C6578">
        <v>155</v>
      </c>
    </row>
    <row r="6579" spans="1:3" x14ac:dyDescent="0.25">
      <c r="A6579" t="s">
        <v>237</v>
      </c>
      <c r="B6579">
        <v>21093</v>
      </c>
      <c r="C6579">
        <v>412</v>
      </c>
    </row>
    <row r="6580" spans="1:3" x14ac:dyDescent="0.25">
      <c r="A6580" t="s">
        <v>237</v>
      </c>
      <c r="B6580">
        <v>21793</v>
      </c>
      <c r="C6580">
        <v>124</v>
      </c>
    </row>
    <row r="6581" spans="1:3" x14ac:dyDescent="0.25">
      <c r="A6581" t="s">
        <v>237</v>
      </c>
      <c r="B6581">
        <v>20646</v>
      </c>
      <c r="C6581">
        <v>142</v>
      </c>
    </row>
    <row r="6582" spans="1:3" x14ac:dyDescent="0.25">
      <c r="A6582" t="s">
        <v>237</v>
      </c>
      <c r="B6582">
        <v>21218</v>
      </c>
      <c r="C6582">
        <v>109</v>
      </c>
    </row>
    <row r="6583" spans="1:3" x14ac:dyDescent="0.25">
      <c r="A6583" t="s">
        <v>237</v>
      </c>
      <c r="B6583">
        <v>21030</v>
      </c>
      <c r="C6583">
        <v>88</v>
      </c>
    </row>
    <row r="6584" spans="1:3" x14ac:dyDescent="0.25">
      <c r="A6584" t="s">
        <v>237</v>
      </c>
      <c r="B6584">
        <v>20783</v>
      </c>
      <c r="C6584">
        <v>170</v>
      </c>
    </row>
    <row r="6585" spans="1:3" x14ac:dyDescent="0.25">
      <c r="A6585" t="s">
        <v>237</v>
      </c>
      <c r="B6585">
        <v>20815</v>
      </c>
      <c r="C6585">
        <v>172</v>
      </c>
    </row>
    <row r="6586" spans="1:3" x14ac:dyDescent="0.25">
      <c r="A6586" t="s">
        <v>237</v>
      </c>
      <c r="B6586">
        <v>21157</v>
      </c>
      <c r="C6586">
        <v>103</v>
      </c>
    </row>
    <row r="6587" spans="1:3" x14ac:dyDescent="0.25">
      <c r="A6587" t="s">
        <v>237</v>
      </c>
      <c r="B6587">
        <v>21620</v>
      </c>
      <c r="C6587">
        <v>98</v>
      </c>
    </row>
    <row r="6588" spans="1:3" x14ac:dyDescent="0.25">
      <c r="A6588" t="s">
        <v>237</v>
      </c>
      <c r="B6588">
        <v>21207</v>
      </c>
      <c r="C6588">
        <v>106</v>
      </c>
    </row>
    <row r="6589" spans="1:3" x14ac:dyDescent="0.25">
      <c r="A6589" t="s">
        <v>237</v>
      </c>
      <c r="B6589">
        <v>20904</v>
      </c>
      <c r="C6589">
        <v>117</v>
      </c>
    </row>
    <row r="6590" spans="1:3" x14ac:dyDescent="0.25">
      <c r="A6590" t="s">
        <v>237</v>
      </c>
      <c r="B6590">
        <v>21030</v>
      </c>
      <c r="C6590">
        <v>70</v>
      </c>
    </row>
    <row r="6591" spans="1:3" x14ac:dyDescent="0.25">
      <c r="A6591" t="s">
        <v>237</v>
      </c>
      <c r="B6591">
        <v>21613</v>
      </c>
      <c r="C6591">
        <v>160</v>
      </c>
    </row>
    <row r="6592" spans="1:3" x14ac:dyDescent="0.25">
      <c r="A6592" t="s">
        <v>237</v>
      </c>
      <c r="B6592">
        <v>21228</v>
      </c>
      <c r="C6592">
        <v>136</v>
      </c>
    </row>
    <row r="6593" spans="1:3" x14ac:dyDescent="0.25">
      <c r="A6593" t="s">
        <v>237</v>
      </c>
      <c r="B6593">
        <v>21784</v>
      </c>
      <c r="C6593">
        <v>79</v>
      </c>
    </row>
    <row r="6594" spans="1:3" x14ac:dyDescent="0.25">
      <c r="A6594" t="s">
        <v>237</v>
      </c>
      <c r="B6594">
        <v>20735</v>
      </c>
      <c r="C6594">
        <v>180</v>
      </c>
    </row>
    <row r="6595" spans="1:3" x14ac:dyDescent="0.25">
      <c r="A6595" t="s">
        <v>237</v>
      </c>
      <c r="B6595">
        <v>21550</v>
      </c>
      <c r="C6595">
        <v>10</v>
      </c>
    </row>
    <row r="6596" spans="1:3" x14ac:dyDescent="0.25">
      <c r="A6596" t="s">
        <v>237</v>
      </c>
      <c r="B6596">
        <v>21742</v>
      </c>
      <c r="C6596">
        <v>56</v>
      </c>
    </row>
    <row r="6597" spans="1:3" x14ac:dyDescent="0.25">
      <c r="A6597" t="s">
        <v>237</v>
      </c>
      <c r="B6597">
        <v>21223</v>
      </c>
      <c r="C6597">
        <v>156</v>
      </c>
    </row>
    <row r="6598" spans="1:3" x14ac:dyDescent="0.25">
      <c r="A6598" t="s">
        <v>237</v>
      </c>
      <c r="B6598">
        <v>21218</v>
      </c>
      <c r="C6598">
        <v>141</v>
      </c>
    </row>
    <row r="6599" spans="1:3" x14ac:dyDescent="0.25">
      <c r="A6599" t="s">
        <v>237</v>
      </c>
      <c r="B6599">
        <v>21228</v>
      </c>
      <c r="C6599">
        <v>120</v>
      </c>
    </row>
    <row r="6600" spans="1:3" x14ac:dyDescent="0.25">
      <c r="A6600" t="s">
        <v>237</v>
      </c>
      <c r="B6600">
        <v>20706</v>
      </c>
      <c r="C6600">
        <v>130</v>
      </c>
    </row>
    <row r="6601" spans="1:3" x14ac:dyDescent="0.25">
      <c r="A6601" t="s">
        <v>237</v>
      </c>
      <c r="B6601">
        <v>21054</v>
      </c>
      <c r="C6601">
        <v>110</v>
      </c>
    </row>
    <row r="6602" spans="1:3" x14ac:dyDescent="0.25">
      <c r="A6602" t="s">
        <v>237</v>
      </c>
      <c r="B6602">
        <v>20901</v>
      </c>
      <c r="C6602">
        <v>50</v>
      </c>
    </row>
    <row r="6603" spans="1:3" x14ac:dyDescent="0.25">
      <c r="A6603" t="s">
        <v>237</v>
      </c>
      <c r="B6603">
        <v>21078</v>
      </c>
      <c r="C6603">
        <v>78</v>
      </c>
    </row>
    <row r="6604" spans="1:3" x14ac:dyDescent="0.25">
      <c r="A6604" t="s">
        <v>237</v>
      </c>
      <c r="B6604">
        <v>20895</v>
      </c>
      <c r="C6604">
        <v>140</v>
      </c>
    </row>
    <row r="6605" spans="1:3" x14ac:dyDescent="0.25">
      <c r="A6605" t="s">
        <v>237</v>
      </c>
      <c r="B6605">
        <v>21771</v>
      </c>
      <c r="C6605">
        <v>62</v>
      </c>
    </row>
    <row r="6606" spans="1:3" x14ac:dyDescent="0.25">
      <c r="A6606" t="s">
        <v>237</v>
      </c>
      <c r="B6606">
        <v>21209</v>
      </c>
      <c r="C6606">
        <v>120</v>
      </c>
    </row>
    <row r="6607" spans="1:3" x14ac:dyDescent="0.25">
      <c r="A6607" t="s">
        <v>237</v>
      </c>
      <c r="B6607">
        <v>21215</v>
      </c>
      <c r="C6607">
        <v>135</v>
      </c>
    </row>
    <row r="6608" spans="1:3" x14ac:dyDescent="0.25">
      <c r="A6608" t="s">
        <v>237</v>
      </c>
      <c r="B6608">
        <v>21629</v>
      </c>
      <c r="C6608">
        <v>87</v>
      </c>
    </row>
    <row r="6609" spans="1:3" x14ac:dyDescent="0.25">
      <c r="A6609" t="s">
        <v>237</v>
      </c>
      <c r="B6609">
        <v>21502</v>
      </c>
      <c r="C6609">
        <v>124</v>
      </c>
    </row>
    <row r="6610" spans="1:3" x14ac:dyDescent="0.25">
      <c r="A6610" t="s">
        <v>237</v>
      </c>
      <c r="B6610">
        <v>21217</v>
      </c>
      <c r="C6610">
        <v>148</v>
      </c>
    </row>
    <row r="6611" spans="1:3" x14ac:dyDescent="0.25">
      <c r="A6611" t="s">
        <v>237</v>
      </c>
      <c r="B6611">
        <v>20650</v>
      </c>
      <c r="C6611">
        <v>160</v>
      </c>
    </row>
    <row r="6612" spans="1:3" x14ac:dyDescent="0.25">
      <c r="A6612" t="s">
        <v>237</v>
      </c>
      <c r="B6612">
        <v>21146</v>
      </c>
      <c r="C6612">
        <v>138</v>
      </c>
    </row>
    <row r="6613" spans="1:3" x14ac:dyDescent="0.25">
      <c r="A6613" t="s">
        <v>237</v>
      </c>
      <c r="B6613">
        <v>21093</v>
      </c>
      <c r="C6613">
        <v>93</v>
      </c>
    </row>
    <row r="6614" spans="1:3" x14ac:dyDescent="0.25">
      <c r="A6614" t="s">
        <v>237</v>
      </c>
      <c r="B6614">
        <v>21601</v>
      </c>
      <c r="C6614">
        <v>170</v>
      </c>
    </row>
    <row r="6615" spans="1:3" x14ac:dyDescent="0.25">
      <c r="A6615" t="s">
        <v>237</v>
      </c>
      <c r="B6615">
        <v>21740</v>
      </c>
      <c r="C6615">
        <v>130</v>
      </c>
    </row>
    <row r="6616" spans="1:3" x14ac:dyDescent="0.25">
      <c r="A6616" t="s">
        <v>237</v>
      </c>
      <c r="B6616">
        <v>20904</v>
      </c>
      <c r="C6616">
        <v>148</v>
      </c>
    </row>
    <row r="6617" spans="1:3" x14ac:dyDescent="0.25">
      <c r="A6617" t="s">
        <v>237</v>
      </c>
      <c r="B6617">
        <v>20735</v>
      </c>
      <c r="C6617">
        <v>180</v>
      </c>
    </row>
    <row r="6618" spans="1:3" x14ac:dyDescent="0.25">
      <c r="A6618" t="s">
        <v>237</v>
      </c>
      <c r="B6618">
        <v>21701</v>
      </c>
      <c r="C6618">
        <v>196</v>
      </c>
    </row>
    <row r="6619" spans="1:3" x14ac:dyDescent="0.25">
      <c r="A6619" t="s">
        <v>237</v>
      </c>
      <c r="B6619">
        <v>21740</v>
      </c>
      <c r="C6619">
        <v>140</v>
      </c>
    </row>
    <row r="6620" spans="1:3" x14ac:dyDescent="0.25">
      <c r="A6620" t="s">
        <v>237</v>
      </c>
      <c r="B6620">
        <v>21784</v>
      </c>
      <c r="C6620">
        <v>118</v>
      </c>
    </row>
    <row r="6621" spans="1:3" x14ac:dyDescent="0.25">
      <c r="A6621" t="s">
        <v>237</v>
      </c>
      <c r="B6621">
        <v>20879</v>
      </c>
      <c r="C6621">
        <v>147</v>
      </c>
    </row>
    <row r="6622" spans="1:3" x14ac:dyDescent="0.25">
      <c r="A6622" t="s">
        <v>237</v>
      </c>
      <c r="B6622">
        <v>21212</v>
      </c>
      <c r="C6622">
        <v>135</v>
      </c>
    </row>
    <row r="6623" spans="1:3" x14ac:dyDescent="0.25">
      <c r="A6623" t="s">
        <v>237</v>
      </c>
      <c r="B6623">
        <v>21234</v>
      </c>
      <c r="C6623">
        <v>113</v>
      </c>
    </row>
    <row r="6624" spans="1:3" x14ac:dyDescent="0.25">
      <c r="A6624" t="s">
        <v>237</v>
      </c>
      <c r="B6624">
        <v>21727</v>
      </c>
      <c r="C6624">
        <v>99</v>
      </c>
    </row>
    <row r="6625" spans="1:3" x14ac:dyDescent="0.25">
      <c r="A6625" t="s">
        <v>237</v>
      </c>
      <c r="B6625">
        <v>20747</v>
      </c>
      <c r="C6625">
        <v>162</v>
      </c>
    </row>
    <row r="6626" spans="1:3" x14ac:dyDescent="0.25">
      <c r="A6626" t="s">
        <v>237</v>
      </c>
      <c r="B6626">
        <v>21208</v>
      </c>
      <c r="C6626">
        <v>140</v>
      </c>
    </row>
    <row r="6627" spans="1:3" x14ac:dyDescent="0.25">
      <c r="A6627" t="s">
        <v>237</v>
      </c>
      <c r="B6627">
        <v>21208</v>
      </c>
      <c r="C6627">
        <v>37</v>
      </c>
    </row>
    <row r="6628" spans="1:3" x14ac:dyDescent="0.25">
      <c r="A6628" t="s">
        <v>237</v>
      </c>
      <c r="B6628">
        <v>21911</v>
      </c>
      <c r="C6628">
        <v>144</v>
      </c>
    </row>
    <row r="6629" spans="1:3" x14ac:dyDescent="0.25">
      <c r="A6629" t="s">
        <v>237</v>
      </c>
      <c r="B6629">
        <v>20910</v>
      </c>
      <c r="C6629">
        <v>92</v>
      </c>
    </row>
    <row r="6630" spans="1:3" x14ac:dyDescent="0.25">
      <c r="A6630" t="s">
        <v>237</v>
      </c>
      <c r="B6630">
        <v>21532</v>
      </c>
      <c r="C6630">
        <v>122</v>
      </c>
    </row>
    <row r="6631" spans="1:3" x14ac:dyDescent="0.25">
      <c r="A6631" t="s">
        <v>237</v>
      </c>
      <c r="B6631">
        <v>20910</v>
      </c>
      <c r="C6631">
        <v>87</v>
      </c>
    </row>
    <row r="6632" spans="1:3" x14ac:dyDescent="0.25">
      <c r="A6632" t="s">
        <v>237</v>
      </c>
      <c r="B6632">
        <v>21237</v>
      </c>
      <c r="C6632">
        <v>117</v>
      </c>
    </row>
    <row r="6633" spans="1:3" x14ac:dyDescent="0.25">
      <c r="A6633" t="s">
        <v>237</v>
      </c>
      <c r="B6633">
        <v>20850</v>
      </c>
      <c r="C6633">
        <v>160</v>
      </c>
    </row>
    <row r="6634" spans="1:3" x14ac:dyDescent="0.25">
      <c r="A6634" t="s">
        <v>237</v>
      </c>
      <c r="B6634">
        <v>20814</v>
      </c>
      <c r="C6634">
        <v>31</v>
      </c>
    </row>
    <row r="6635" spans="1:3" x14ac:dyDescent="0.25">
      <c r="A6635" t="s">
        <v>237</v>
      </c>
      <c r="B6635">
        <v>21216</v>
      </c>
      <c r="C6635">
        <v>24</v>
      </c>
    </row>
    <row r="6636" spans="1:3" x14ac:dyDescent="0.25">
      <c r="A6636" t="s">
        <v>237</v>
      </c>
      <c r="B6636">
        <v>21228</v>
      </c>
      <c r="C6636">
        <v>125</v>
      </c>
    </row>
    <row r="6637" spans="1:3" x14ac:dyDescent="0.25">
      <c r="A6637" t="s">
        <v>237</v>
      </c>
      <c r="B6637">
        <v>21802</v>
      </c>
      <c r="C6637">
        <v>80</v>
      </c>
    </row>
    <row r="6638" spans="1:3" x14ac:dyDescent="0.25">
      <c r="A6638" t="s">
        <v>237</v>
      </c>
      <c r="B6638">
        <v>20814</v>
      </c>
      <c r="C6638">
        <v>108</v>
      </c>
    </row>
    <row r="6639" spans="1:3" x14ac:dyDescent="0.25">
      <c r="A6639" t="s">
        <v>237</v>
      </c>
      <c r="B6639">
        <v>21502</v>
      </c>
      <c r="C6639">
        <v>101</v>
      </c>
    </row>
    <row r="6640" spans="1:3" x14ac:dyDescent="0.25">
      <c r="A6640" t="s">
        <v>237</v>
      </c>
      <c r="B6640">
        <v>21221</v>
      </c>
      <c r="C6640">
        <v>238</v>
      </c>
    </row>
    <row r="6641" spans="1:3" x14ac:dyDescent="0.25">
      <c r="A6641" t="s">
        <v>237</v>
      </c>
      <c r="B6641">
        <v>21713</v>
      </c>
      <c r="C6641">
        <v>148</v>
      </c>
    </row>
    <row r="6642" spans="1:3" x14ac:dyDescent="0.25">
      <c r="A6642" t="s">
        <v>237</v>
      </c>
      <c r="B6642">
        <v>21701</v>
      </c>
      <c r="C6642">
        <v>120</v>
      </c>
    </row>
    <row r="6643" spans="1:3" x14ac:dyDescent="0.25">
      <c r="A6643" t="s">
        <v>237</v>
      </c>
      <c r="B6643">
        <v>21286</v>
      </c>
      <c r="C6643">
        <v>132</v>
      </c>
    </row>
    <row r="6644" spans="1:3" x14ac:dyDescent="0.25">
      <c r="A6644" t="s">
        <v>237</v>
      </c>
      <c r="B6644">
        <v>21629</v>
      </c>
      <c r="C6644">
        <v>100</v>
      </c>
    </row>
    <row r="6645" spans="1:3" x14ac:dyDescent="0.25">
      <c r="A6645" t="s">
        <v>237</v>
      </c>
      <c r="B6645">
        <v>20716</v>
      </c>
      <c r="C6645">
        <v>120</v>
      </c>
    </row>
    <row r="6646" spans="1:3" x14ac:dyDescent="0.25">
      <c r="A6646" t="s">
        <v>237</v>
      </c>
      <c r="B6646">
        <v>21212</v>
      </c>
      <c r="C6646">
        <v>112</v>
      </c>
    </row>
    <row r="6647" spans="1:3" x14ac:dyDescent="0.25">
      <c r="A6647" t="s">
        <v>237</v>
      </c>
      <c r="B6647">
        <v>21811</v>
      </c>
      <c r="C6647">
        <v>165</v>
      </c>
    </row>
    <row r="6648" spans="1:3" x14ac:dyDescent="0.25">
      <c r="A6648" t="s">
        <v>237</v>
      </c>
      <c r="B6648">
        <v>21401</v>
      </c>
      <c r="C6648">
        <v>154</v>
      </c>
    </row>
    <row r="6649" spans="1:3" x14ac:dyDescent="0.25">
      <c r="A6649" t="s">
        <v>237</v>
      </c>
      <c r="B6649">
        <v>21014</v>
      </c>
      <c r="C6649">
        <v>155</v>
      </c>
    </row>
    <row r="6650" spans="1:3" x14ac:dyDescent="0.25">
      <c r="A6650" t="s">
        <v>237</v>
      </c>
      <c r="B6650">
        <v>20860</v>
      </c>
      <c r="C6650">
        <v>82</v>
      </c>
    </row>
    <row r="6651" spans="1:3" x14ac:dyDescent="0.25">
      <c r="A6651" t="s">
        <v>237</v>
      </c>
      <c r="B6651">
        <v>20695</v>
      </c>
      <c r="C6651">
        <v>73</v>
      </c>
    </row>
    <row r="6652" spans="1:3" x14ac:dyDescent="0.25">
      <c r="A6652" t="s">
        <v>237</v>
      </c>
      <c r="B6652">
        <v>21853</v>
      </c>
      <c r="C6652">
        <v>135</v>
      </c>
    </row>
    <row r="6653" spans="1:3" x14ac:dyDescent="0.25">
      <c r="A6653" t="s">
        <v>237</v>
      </c>
      <c r="B6653">
        <v>21701</v>
      </c>
      <c r="C6653">
        <v>143</v>
      </c>
    </row>
    <row r="6654" spans="1:3" x14ac:dyDescent="0.25">
      <c r="A6654" t="s">
        <v>237</v>
      </c>
      <c r="B6654">
        <v>21133</v>
      </c>
      <c r="C6654">
        <v>63</v>
      </c>
    </row>
    <row r="6655" spans="1:3" x14ac:dyDescent="0.25">
      <c r="A6655" t="s">
        <v>237</v>
      </c>
      <c r="B6655">
        <v>21102</v>
      </c>
      <c r="C6655">
        <v>109</v>
      </c>
    </row>
    <row r="6656" spans="1:3" x14ac:dyDescent="0.25">
      <c r="A6656" t="s">
        <v>237</v>
      </c>
      <c r="B6656">
        <v>21787</v>
      </c>
      <c r="C6656">
        <v>63</v>
      </c>
    </row>
    <row r="6657" spans="1:3" x14ac:dyDescent="0.25">
      <c r="A6657" t="s">
        <v>237</v>
      </c>
      <c r="B6657">
        <v>21222</v>
      </c>
      <c r="C6657">
        <v>177</v>
      </c>
    </row>
    <row r="6658" spans="1:3" x14ac:dyDescent="0.25">
      <c r="A6658" t="s">
        <v>237</v>
      </c>
      <c r="B6658">
        <v>21536</v>
      </c>
      <c r="C6658">
        <v>107</v>
      </c>
    </row>
    <row r="6659" spans="1:3" x14ac:dyDescent="0.25">
      <c r="A6659" t="s">
        <v>237</v>
      </c>
      <c r="B6659">
        <v>21771</v>
      </c>
      <c r="C6659">
        <v>104</v>
      </c>
    </row>
    <row r="6660" spans="1:3" x14ac:dyDescent="0.25">
      <c r="A6660" t="s">
        <v>237</v>
      </c>
      <c r="B6660">
        <v>20678</v>
      </c>
      <c r="C6660">
        <v>149</v>
      </c>
    </row>
    <row r="6661" spans="1:3" x14ac:dyDescent="0.25">
      <c r="A6661" t="s">
        <v>237</v>
      </c>
      <c r="B6661">
        <v>20688</v>
      </c>
      <c r="C6661">
        <v>48</v>
      </c>
    </row>
    <row r="6662" spans="1:3" x14ac:dyDescent="0.25">
      <c r="A6662" t="s">
        <v>237</v>
      </c>
      <c r="B6662">
        <v>21225</v>
      </c>
      <c r="C6662">
        <v>129</v>
      </c>
    </row>
    <row r="6663" spans="1:3" x14ac:dyDescent="0.25">
      <c r="A6663" t="s">
        <v>237</v>
      </c>
      <c r="B6663">
        <v>21795</v>
      </c>
      <c r="C6663">
        <v>82</v>
      </c>
    </row>
    <row r="6664" spans="1:3" x14ac:dyDescent="0.25">
      <c r="A6664" t="s">
        <v>237</v>
      </c>
      <c r="B6664">
        <v>20852</v>
      </c>
      <c r="C6664">
        <v>41</v>
      </c>
    </row>
    <row r="6665" spans="1:3" x14ac:dyDescent="0.25">
      <c r="A6665" t="s">
        <v>237</v>
      </c>
      <c r="B6665">
        <v>20877</v>
      </c>
      <c r="C6665">
        <v>285</v>
      </c>
    </row>
    <row r="6666" spans="1:3" x14ac:dyDescent="0.25">
      <c r="A6666" t="s">
        <v>237</v>
      </c>
      <c r="B6666">
        <v>21075</v>
      </c>
      <c r="C6666">
        <v>70</v>
      </c>
    </row>
    <row r="6667" spans="1:3" x14ac:dyDescent="0.25">
      <c r="A6667" t="s">
        <v>237</v>
      </c>
      <c r="B6667">
        <v>21043</v>
      </c>
      <c r="C6667">
        <v>182</v>
      </c>
    </row>
    <row r="6668" spans="1:3" x14ac:dyDescent="0.25">
      <c r="A6668" t="s">
        <v>237</v>
      </c>
      <c r="B6668">
        <v>21227</v>
      </c>
      <c r="C6668">
        <v>162</v>
      </c>
    </row>
    <row r="6669" spans="1:3" x14ac:dyDescent="0.25">
      <c r="A6669" t="s">
        <v>237</v>
      </c>
      <c r="B6669">
        <v>21237</v>
      </c>
      <c r="C6669">
        <v>172</v>
      </c>
    </row>
    <row r="6670" spans="1:3" x14ac:dyDescent="0.25">
      <c r="A6670" t="s">
        <v>237</v>
      </c>
      <c r="B6670">
        <v>21742</v>
      </c>
      <c r="C6670">
        <v>59</v>
      </c>
    </row>
    <row r="6671" spans="1:3" x14ac:dyDescent="0.25">
      <c r="A6671" t="s">
        <v>237</v>
      </c>
      <c r="B6671">
        <v>21801</v>
      </c>
      <c r="C6671">
        <v>126</v>
      </c>
    </row>
    <row r="6672" spans="1:3" x14ac:dyDescent="0.25">
      <c r="A6672" t="s">
        <v>237</v>
      </c>
      <c r="B6672">
        <v>21817</v>
      </c>
      <c r="C6672">
        <v>76</v>
      </c>
    </row>
    <row r="6673" spans="1:3" x14ac:dyDescent="0.25">
      <c r="A6673" t="s">
        <v>237</v>
      </c>
      <c r="B6673">
        <v>20707</v>
      </c>
      <c r="C6673">
        <v>153</v>
      </c>
    </row>
    <row r="6674" spans="1:3" x14ac:dyDescent="0.25">
      <c r="A6674" t="s">
        <v>237</v>
      </c>
      <c r="B6674">
        <v>21702</v>
      </c>
      <c r="C6674">
        <v>117</v>
      </c>
    </row>
    <row r="6675" spans="1:3" x14ac:dyDescent="0.25">
      <c r="A6675" t="s">
        <v>237</v>
      </c>
      <c r="B6675">
        <v>21795</v>
      </c>
      <c r="C6675">
        <v>121</v>
      </c>
    </row>
    <row r="6676" spans="1:3" x14ac:dyDescent="0.25">
      <c r="A6676" t="s">
        <v>237</v>
      </c>
      <c r="B6676">
        <v>21207</v>
      </c>
      <c r="C6676">
        <v>131</v>
      </c>
    </row>
    <row r="6677" spans="1:3" x14ac:dyDescent="0.25">
      <c r="A6677" t="s">
        <v>237</v>
      </c>
      <c r="B6677">
        <v>21702</v>
      </c>
      <c r="C6677">
        <v>170</v>
      </c>
    </row>
    <row r="6678" spans="1:3" x14ac:dyDescent="0.25">
      <c r="A6678" t="s">
        <v>237</v>
      </c>
      <c r="B6678">
        <v>21617</v>
      </c>
      <c r="C6678">
        <v>120</v>
      </c>
    </row>
    <row r="6679" spans="1:3" x14ac:dyDescent="0.25">
      <c r="A6679" t="s">
        <v>237</v>
      </c>
      <c r="B6679">
        <v>20866</v>
      </c>
      <c r="C6679">
        <v>145</v>
      </c>
    </row>
    <row r="6680" spans="1:3" x14ac:dyDescent="0.25">
      <c r="A6680" t="s">
        <v>237</v>
      </c>
      <c r="B6680">
        <v>20850</v>
      </c>
      <c r="C6680">
        <v>134</v>
      </c>
    </row>
    <row r="6681" spans="1:3" x14ac:dyDescent="0.25">
      <c r="A6681" t="s">
        <v>237</v>
      </c>
      <c r="B6681">
        <v>21042</v>
      </c>
      <c r="C6681">
        <v>91</v>
      </c>
    </row>
    <row r="6682" spans="1:3" x14ac:dyDescent="0.25">
      <c r="A6682" t="s">
        <v>237</v>
      </c>
      <c r="B6682">
        <v>21204</v>
      </c>
      <c r="C6682">
        <v>37</v>
      </c>
    </row>
    <row r="6683" spans="1:3" x14ac:dyDescent="0.25">
      <c r="A6683" t="s">
        <v>237</v>
      </c>
      <c r="B6683">
        <v>21215</v>
      </c>
      <c r="C6683">
        <v>210</v>
      </c>
    </row>
    <row r="6684" spans="1:3" x14ac:dyDescent="0.25">
      <c r="A6684" t="s">
        <v>237</v>
      </c>
      <c r="B6684">
        <v>21620</v>
      </c>
      <c r="C6684">
        <v>92</v>
      </c>
    </row>
    <row r="6685" spans="1:3" x14ac:dyDescent="0.25">
      <c r="A6685" t="s">
        <v>237</v>
      </c>
      <c r="B6685">
        <v>21804</v>
      </c>
      <c r="C6685">
        <v>305</v>
      </c>
    </row>
    <row r="6686" spans="1:3" x14ac:dyDescent="0.25">
      <c r="A6686" t="s">
        <v>237</v>
      </c>
      <c r="B6686">
        <v>21286</v>
      </c>
      <c r="C6686">
        <v>75</v>
      </c>
    </row>
    <row r="6687" spans="1:3" x14ac:dyDescent="0.25">
      <c r="A6687" t="s">
        <v>237</v>
      </c>
      <c r="B6687">
        <v>21550</v>
      </c>
      <c r="C6687">
        <v>99</v>
      </c>
    </row>
    <row r="6688" spans="1:3" x14ac:dyDescent="0.25">
      <c r="A6688" t="s">
        <v>237</v>
      </c>
      <c r="B6688">
        <v>21202</v>
      </c>
      <c r="C6688">
        <v>35</v>
      </c>
    </row>
    <row r="6689" spans="1:3" x14ac:dyDescent="0.25">
      <c r="A6689" t="s">
        <v>237</v>
      </c>
      <c r="B6689">
        <v>21710</v>
      </c>
      <c r="C6689">
        <v>42</v>
      </c>
    </row>
    <row r="6690" spans="1:3" x14ac:dyDescent="0.25">
      <c r="A6690" t="s">
        <v>237</v>
      </c>
      <c r="B6690">
        <v>20782</v>
      </c>
      <c r="C6690">
        <v>102</v>
      </c>
    </row>
    <row r="6691" spans="1:3" x14ac:dyDescent="0.25">
      <c r="A6691" t="s">
        <v>237</v>
      </c>
      <c r="B6691">
        <v>21044</v>
      </c>
      <c r="C6691">
        <v>205</v>
      </c>
    </row>
    <row r="6692" spans="1:3" x14ac:dyDescent="0.25">
      <c r="A6692" t="s">
        <v>237</v>
      </c>
      <c r="B6692">
        <v>21017</v>
      </c>
      <c r="C6692">
        <v>129</v>
      </c>
    </row>
    <row r="6693" spans="1:3" x14ac:dyDescent="0.25">
      <c r="A6693" t="s">
        <v>237</v>
      </c>
      <c r="B6693">
        <v>21550</v>
      </c>
      <c r="C6693">
        <v>100</v>
      </c>
    </row>
    <row r="6694" spans="1:3" x14ac:dyDescent="0.25">
      <c r="A6694" t="s">
        <v>237</v>
      </c>
      <c r="B6694">
        <v>20902</v>
      </c>
      <c r="C6694">
        <v>116</v>
      </c>
    </row>
    <row r="6695" spans="1:3" x14ac:dyDescent="0.25">
      <c r="A6695" t="s">
        <v>237</v>
      </c>
      <c r="B6695">
        <v>20782</v>
      </c>
      <c r="C6695">
        <v>270</v>
      </c>
    </row>
    <row r="6696" spans="1:3" x14ac:dyDescent="0.25">
      <c r="A6696" t="s">
        <v>238</v>
      </c>
      <c r="B6696">
        <v>4426</v>
      </c>
      <c r="C6696">
        <v>93</v>
      </c>
    </row>
    <row r="6697" spans="1:3" x14ac:dyDescent="0.25">
      <c r="A6697" t="s">
        <v>238</v>
      </c>
      <c r="B6697">
        <v>4785</v>
      </c>
      <c r="C6697">
        <v>55</v>
      </c>
    </row>
    <row r="6698" spans="1:3" x14ac:dyDescent="0.25">
      <c r="A6698" t="s">
        <v>238</v>
      </c>
      <c r="B6698">
        <v>4103</v>
      </c>
      <c r="C6698">
        <v>137</v>
      </c>
    </row>
    <row r="6699" spans="1:3" x14ac:dyDescent="0.25">
      <c r="A6699" t="s">
        <v>238</v>
      </c>
      <c r="B6699">
        <v>4038</v>
      </c>
      <c r="C6699">
        <v>69</v>
      </c>
    </row>
    <row r="6700" spans="1:3" x14ac:dyDescent="0.25">
      <c r="A6700" t="s">
        <v>238</v>
      </c>
      <c r="B6700">
        <v>4364</v>
      </c>
      <c r="C6700">
        <v>28</v>
      </c>
    </row>
    <row r="6701" spans="1:3" x14ac:dyDescent="0.25">
      <c r="A6701" t="s">
        <v>238</v>
      </c>
      <c r="B6701">
        <v>4901</v>
      </c>
      <c r="C6701">
        <v>111</v>
      </c>
    </row>
    <row r="6702" spans="1:3" x14ac:dyDescent="0.25">
      <c r="A6702" t="s">
        <v>238</v>
      </c>
      <c r="B6702">
        <v>4758</v>
      </c>
      <c r="C6702">
        <v>72</v>
      </c>
    </row>
    <row r="6703" spans="1:3" x14ac:dyDescent="0.25">
      <c r="A6703" t="s">
        <v>238</v>
      </c>
      <c r="B6703">
        <v>4073</v>
      </c>
      <c r="C6703">
        <v>86</v>
      </c>
    </row>
    <row r="6704" spans="1:3" x14ac:dyDescent="0.25">
      <c r="A6704" t="s">
        <v>238</v>
      </c>
      <c r="B6704">
        <v>4736</v>
      </c>
      <c r="C6704">
        <v>40</v>
      </c>
    </row>
    <row r="6705" spans="1:3" x14ac:dyDescent="0.25">
      <c r="A6705" t="s">
        <v>238</v>
      </c>
      <c r="B6705">
        <v>4950</v>
      </c>
      <c r="C6705">
        <v>58</v>
      </c>
    </row>
    <row r="6706" spans="1:3" x14ac:dyDescent="0.25">
      <c r="A6706" t="s">
        <v>238</v>
      </c>
      <c r="B6706">
        <v>4330</v>
      </c>
      <c r="C6706">
        <v>72</v>
      </c>
    </row>
    <row r="6707" spans="1:3" x14ac:dyDescent="0.25">
      <c r="A6707" t="s">
        <v>238</v>
      </c>
      <c r="B6707">
        <v>4105</v>
      </c>
      <c r="C6707">
        <v>91</v>
      </c>
    </row>
    <row r="6708" spans="1:3" x14ac:dyDescent="0.25">
      <c r="A6708" t="s">
        <v>238</v>
      </c>
      <c r="B6708">
        <v>4654</v>
      </c>
      <c r="C6708">
        <v>64</v>
      </c>
    </row>
    <row r="6709" spans="1:3" x14ac:dyDescent="0.25">
      <c r="A6709" t="s">
        <v>238</v>
      </c>
      <c r="B6709">
        <v>4005</v>
      </c>
      <c r="C6709">
        <v>96</v>
      </c>
    </row>
    <row r="6710" spans="1:3" x14ac:dyDescent="0.25">
      <c r="A6710" t="s">
        <v>238</v>
      </c>
      <c r="B6710">
        <v>4739</v>
      </c>
      <c r="C6710">
        <v>40</v>
      </c>
    </row>
    <row r="6711" spans="1:3" x14ac:dyDescent="0.25">
      <c r="A6711" t="s">
        <v>238</v>
      </c>
      <c r="B6711">
        <v>4605</v>
      </c>
      <c r="C6711">
        <v>54</v>
      </c>
    </row>
    <row r="6712" spans="1:3" x14ac:dyDescent="0.25">
      <c r="A6712" t="s">
        <v>238</v>
      </c>
      <c r="B6712">
        <v>4032</v>
      </c>
      <c r="C6712">
        <v>81</v>
      </c>
    </row>
    <row r="6713" spans="1:3" x14ac:dyDescent="0.25">
      <c r="A6713" t="s">
        <v>238</v>
      </c>
      <c r="B6713">
        <v>4281</v>
      </c>
      <c r="C6713">
        <v>62</v>
      </c>
    </row>
    <row r="6714" spans="1:3" x14ac:dyDescent="0.25">
      <c r="A6714" t="s">
        <v>238</v>
      </c>
      <c r="B6714">
        <v>4976</v>
      </c>
      <c r="C6714">
        <v>75</v>
      </c>
    </row>
    <row r="6715" spans="1:3" x14ac:dyDescent="0.25">
      <c r="A6715" t="s">
        <v>238</v>
      </c>
      <c r="B6715">
        <v>4920</v>
      </c>
      <c r="C6715">
        <v>21</v>
      </c>
    </row>
    <row r="6716" spans="1:3" x14ac:dyDescent="0.25">
      <c r="A6716" t="s">
        <v>238</v>
      </c>
      <c r="B6716">
        <v>4743</v>
      </c>
      <c r="C6716">
        <v>45</v>
      </c>
    </row>
    <row r="6717" spans="1:3" x14ac:dyDescent="0.25">
      <c r="A6717" t="s">
        <v>238</v>
      </c>
      <c r="B6717">
        <v>4901</v>
      </c>
      <c r="C6717">
        <v>105</v>
      </c>
    </row>
    <row r="6718" spans="1:3" x14ac:dyDescent="0.25">
      <c r="A6718" t="s">
        <v>238</v>
      </c>
      <c r="B6718">
        <v>4240</v>
      </c>
      <c r="C6718">
        <v>37</v>
      </c>
    </row>
    <row r="6719" spans="1:3" x14ac:dyDescent="0.25">
      <c r="A6719" t="s">
        <v>238</v>
      </c>
      <c r="B6719">
        <v>4401</v>
      </c>
      <c r="C6719">
        <v>63</v>
      </c>
    </row>
    <row r="6720" spans="1:3" x14ac:dyDescent="0.25">
      <c r="A6720" t="s">
        <v>238</v>
      </c>
      <c r="B6720">
        <v>4330</v>
      </c>
      <c r="C6720">
        <v>125</v>
      </c>
    </row>
    <row r="6721" spans="1:3" x14ac:dyDescent="0.25">
      <c r="A6721" t="s">
        <v>238</v>
      </c>
      <c r="B6721">
        <v>4938</v>
      </c>
      <c r="C6721">
        <v>62</v>
      </c>
    </row>
    <row r="6722" spans="1:3" x14ac:dyDescent="0.25">
      <c r="A6722" t="s">
        <v>238</v>
      </c>
      <c r="B6722">
        <v>4901</v>
      </c>
      <c r="C6722">
        <v>90</v>
      </c>
    </row>
    <row r="6723" spans="1:3" x14ac:dyDescent="0.25">
      <c r="A6723" t="s">
        <v>238</v>
      </c>
      <c r="B6723">
        <v>4401</v>
      </c>
      <c r="C6723">
        <v>60</v>
      </c>
    </row>
    <row r="6724" spans="1:3" x14ac:dyDescent="0.25">
      <c r="A6724" t="s">
        <v>238</v>
      </c>
      <c r="B6724">
        <v>4103</v>
      </c>
      <c r="C6724">
        <v>121</v>
      </c>
    </row>
    <row r="6725" spans="1:3" x14ac:dyDescent="0.25">
      <c r="A6725" t="s">
        <v>238</v>
      </c>
      <c r="B6725">
        <v>4756</v>
      </c>
      <c r="C6725">
        <v>51</v>
      </c>
    </row>
    <row r="6726" spans="1:3" x14ac:dyDescent="0.25">
      <c r="A6726" t="s">
        <v>238</v>
      </c>
      <c r="B6726">
        <v>4106</v>
      </c>
      <c r="C6726">
        <v>73</v>
      </c>
    </row>
    <row r="6727" spans="1:3" x14ac:dyDescent="0.25">
      <c r="A6727" t="s">
        <v>238</v>
      </c>
      <c r="B6727">
        <v>4462</v>
      </c>
      <c r="C6727">
        <v>36</v>
      </c>
    </row>
    <row r="6728" spans="1:3" x14ac:dyDescent="0.25">
      <c r="A6728" t="s">
        <v>238</v>
      </c>
      <c r="B6728">
        <v>4543</v>
      </c>
      <c r="C6728">
        <v>76</v>
      </c>
    </row>
    <row r="6729" spans="1:3" x14ac:dyDescent="0.25">
      <c r="A6729" t="s">
        <v>238</v>
      </c>
      <c r="B6729">
        <v>4627</v>
      </c>
      <c r="C6729">
        <v>38</v>
      </c>
    </row>
    <row r="6730" spans="1:3" x14ac:dyDescent="0.25">
      <c r="A6730" t="s">
        <v>238</v>
      </c>
      <c r="B6730">
        <v>4401</v>
      </c>
      <c r="C6730">
        <v>120</v>
      </c>
    </row>
    <row r="6731" spans="1:3" x14ac:dyDescent="0.25">
      <c r="A6731" t="s">
        <v>238</v>
      </c>
      <c r="B6731">
        <v>4074</v>
      </c>
      <c r="C6731">
        <v>120</v>
      </c>
    </row>
    <row r="6732" spans="1:3" x14ac:dyDescent="0.25">
      <c r="A6732" t="s">
        <v>238</v>
      </c>
      <c r="B6732">
        <v>4730</v>
      </c>
      <c r="C6732">
        <v>45</v>
      </c>
    </row>
    <row r="6733" spans="1:3" x14ac:dyDescent="0.25">
      <c r="A6733" t="s">
        <v>238</v>
      </c>
      <c r="B6733">
        <v>4043</v>
      </c>
      <c r="C6733">
        <v>62</v>
      </c>
    </row>
    <row r="6734" spans="1:3" x14ac:dyDescent="0.25">
      <c r="A6734" t="s">
        <v>238</v>
      </c>
      <c r="B6734">
        <v>4538</v>
      </c>
      <c r="C6734">
        <v>42</v>
      </c>
    </row>
    <row r="6735" spans="1:3" x14ac:dyDescent="0.25">
      <c r="A6735" t="s">
        <v>238</v>
      </c>
      <c r="B6735">
        <v>4401</v>
      </c>
      <c r="C6735">
        <v>67</v>
      </c>
    </row>
    <row r="6736" spans="1:3" x14ac:dyDescent="0.25">
      <c r="A6736" t="s">
        <v>238</v>
      </c>
      <c r="B6736">
        <v>4330</v>
      </c>
      <c r="C6736">
        <v>77</v>
      </c>
    </row>
    <row r="6737" spans="1:3" x14ac:dyDescent="0.25">
      <c r="A6737" t="s">
        <v>238</v>
      </c>
      <c r="B6737">
        <v>4457</v>
      </c>
      <c r="C6737">
        <v>60</v>
      </c>
    </row>
    <row r="6738" spans="1:3" x14ac:dyDescent="0.25">
      <c r="A6738" t="s">
        <v>238</v>
      </c>
      <c r="B6738">
        <v>4943</v>
      </c>
      <c r="C6738">
        <v>23</v>
      </c>
    </row>
    <row r="6739" spans="1:3" x14ac:dyDescent="0.25">
      <c r="A6739" t="s">
        <v>238</v>
      </c>
      <c r="B6739">
        <v>4276</v>
      </c>
      <c r="C6739">
        <v>32</v>
      </c>
    </row>
    <row r="6740" spans="1:3" x14ac:dyDescent="0.25">
      <c r="A6740" t="s">
        <v>238</v>
      </c>
      <c r="B6740">
        <v>4005</v>
      </c>
      <c r="C6740">
        <v>78</v>
      </c>
    </row>
    <row r="6741" spans="1:3" x14ac:dyDescent="0.25">
      <c r="A6741" t="s">
        <v>238</v>
      </c>
      <c r="B6741">
        <v>4736</v>
      </c>
      <c r="C6741">
        <v>68</v>
      </c>
    </row>
    <row r="6742" spans="1:3" x14ac:dyDescent="0.25">
      <c r="A6742" t="s">
        <v>238</v>
      </c>
      <c r="B6742">
        <v>4473</v>
      </c>
      <c r="C6742">
        <v>80</v>
      </c>
    </row>
    <row r="6743" spans="1:3" x14ac:dyDescent="0.25">
      <c r="A6743" t="s">
        <v>238</v>
      </c>
      <c r="B6743">
        <v>4043</v>
      </c>
      <c r="C6743">
        <v>78</v>
      </c>
    </row>
    <row r="6744" spans="1:3" x14ac:dyDescent="0.25">
      <c r="A6744" t="s">
        <v>238</v>
      </c>
      <c r="B6744">
        <v>4092</v>
      </c>
      <c r="C6744">
        <v>123</v>
      </c>
    </row>
    <row r="6745" spans="1:3" x14ac:dyDescent="0.25">
      <c r="A6745" t="s">
        <v>238</v>
      </c>
      <c r="B6745">
        <v>4631</v>
      </c>
      <c r="C6745">
        <v>26</v>
      </c>
    </row>
    <row r="6746" spans="1:3" x14ac:dyDescent="0.25">
      <c r="A6746" t="s">
        <v>238</v>
      </c>
      <c r="B6746">
        <v>4074</v>
      </c>
      <c r="C6746">
        <v>61</v>
      </c>
    </row>
    <row r="6747" spans="1:3" x14ac:dyDescent="0.25">
      <c r="A6747" t="s">
        <v>238</v>
      </c>
      <c r="B6747">
        <v>4915</v>
      </c>
      <c r="C6747">
        <v>53</v>
      </c>
    </row>
    <row r="6748" spans="1:3" x14ac:dyDescent="0.25">
      <c r="A6748" t="s">
        <v>238</v>
      </c>
      <c r="B6748">
        <v>4930</v>
      </c>
      <c r="C6748">
        <v>53</v>
      </c>
    </row>
    <row r="6749" spans="1:3" x14ac:dyDescent="0.25">
      <c r="A6749" t="s">
        <v>238</v>
      </c>
      <c r="B6749">
        <v>4915</v>
      </c>
      <c r="C6749">
        <v>40</v>
      </c>
    </row>
    <row r="6750" spans="1:3" x14ac:dyDescent="0.25">
      <c r="A6750" t="s">
        <v>238</v>
      </c>
      <c r="B6750">
        <v>4102</v>
      </c>
      <c r="C6750">
        <v>219</v>
      </c>
    </row>
    <row r="6751" spans="1:3" x14ac:dyDescent="0.25">
      <c r="A6751" t="s">
        <v>238</v>
      </c>
      <c r="B6751">
        <v>4281</v>
      </c>
      <c r="C6751">
        <v>76</v>
      </c>
    </row>
    <row r="6752" spans="1:3" x14ac:dyDescent="0.25">
      <c r="A6752" t="s">
        <v>238</v>
      </c>
      <c r="B6752">
        <v>4769</v>
      </c>
      <c r="C6752">
        <v>67</v>
      </c>
    </row>
    <row r="6753" spans="1:3" x14ac:dyDescent="0.25">
      <c r="A6753" t="s">
        <v>238</v>
      </c>
      <c r="B6753">
        <v>4072</v>
      </c>
      <c r="C6753">
        <v>42</v>
      </c>
    </row>
    <row r="6754" spans="1:3" x14ac:dyDescent="0.25">
      <c r="A6754" t="s">
        <v>238</v>
      </c>
      <c r="B6754">
        <v>4210</v>
      </c>
      <c r="C6754">
        <v>26</v>
      </c>
    </row>
    <row r="6755" spans="1:3" x14ac:dyDescent="0.25">
      <c r="A6755" t="s">
        <v>238</v>
      </c>
      <c r="B6755">
        <v>4401</v>
      </c>
      <c r="C6755">
        <v>103</v>
      </c>
    </row>
    <row r="6756" spans="1:3" x14ac:dyDescent="0.25">
      <c r="A6756" t="s">
        <v>238</v>
      </c>
      <c r="B6756">
        <v>4330</v>
      </c>
      <c r="C6756">
        <v>120</v>
      </c>
    </row>
    <row r="6757" spans="1:3" x14ac:dyDescent="0.25">
      <c r="A6757" t="s">
        <v>238</v>
      </c>
      <c r="B6757">
        <v>4096</v>
      </c>
      <c r="C6757">
        <v>78</v>
      </c>
    </row>
    <row r="6758" spans="1:3" x14ac:dyDescent="0.25">
      <c r="A6758" t="s">
        <v>238</v>
      </c>
      <c r="B6758">
        <v>4074</v>
      </c>
      <c r="C6758">
        <v>40</v>
      </c>
    </row>
    <row r="6759" spans="1:3" x14ac:dyDescent="0.25">
      <c r="A6759" t="s">
        <v>238</v>
      </c>
      <c r="B6759">
        <v>4240</v>
      </c>
      <c r="C6759">
        <v>210</v>
      </c>
    </row>
    <row r="6760" spans="1:3" x14ac:dyDescent="0.25">
      <c r="A6760" t="s">
        <v>238</v>
      </c>
      <c r="B6760">
        <v>3904</v>
      </c>
      <c r="C6760">
        <v>81</v>
      </c>
    </row>
    <row r="6761" spans="1:3" x14ac:dyDescent="0.25">
      <c r="A6761" t="s">
        <v>238</v>
      </c>
      <c r="B6761">
        <v>4105</v>
      </c>
      <c r="C6761">
        <v>65</v>
      </c>
    </row>
    <row r="6762" spans="1:3" x14ac:dyDescent="0.25">
      <c r="A6762" t="s">
        <v>238</v>
      </c>
      <c r="B6762">
        <v>4401</v>
      </c>
      <c r="C6762">
        <v>65</v>
      </c>
    </row>
    <row r="6763" spans="1:3" x14ac:dyDescent="0.25">
      <c r="A6763" t="s">
        <v>238</v>
      </c>
      <c r="B6763">
        <v>3906</v>
      </c>
      <c r="C6763">
        <v>64</v>
      </c>
    </row>
    <row r="6764" spans="1:3" x14ac:dyDescent="0.25">
      <c r="A6764" t="s">
        <v>238</v>
      </c>
      <c r="B6764">
        <v>4112</v>
      </c>
      <c r="C6764">
        <v>102</v>
      </c>
    </row>
    <row r="6765" spans="1:3" x14ac:dyDescent="0.25">
      <c r="A6765" t="s">
        <v>238</v>
      </c>
      <c r="B6765">
        <v>4096</v>
      </c>
      <c r="C6765">
        <v>39</v>
      </c>
    </row>
    <row r="6766" spans="1:3" x14ac:dyDescent="0.25">
      <c r="A6766" t="s">
        <v>238</v>
      </c>
      <c r="B6766">
        <v>4062</v>
      </c>
      <c r="C6766">
        <v>60</v>
      </c>
    </row>
    <row r="6767" spans="1:3" x14ac:dyDescent="0.25">
      <c r="A6767" t="s">
        <v>238</v>
      </c>
      <c r="B6767">
        <v>4658</v>
      </c>
      <c r="C6767">
        <v>35</v>
      </c>
    </row>
    <row r="6768" spans="1:3" x14ac:dyDescent="0.25">
      <c r="A6768" t="s">
        <v>238</v>
      </c>
      <c r="B6768">
        <v>4605</v>
      </c>
      <c r="C6768">
        <v>61</v>
      </c>
    </row>
    <row r="6769" spans="1:3" x14ac:dyDescent="0.25">
      <c r="A6769" t="s">
        <v>238</v>
      </c>
      <c r="B6769">
        <v>4268</v>
      </c>
      <c r="C6769">
        <v>42</v>
      </c>
    </row>
    <row r="6770" spans="1:3" x14ac:dyDescent="0.25">
      <c r="A6770" t="s">
        <v>238</v>
      </c>
      <c r="B6770">
        <v>4412</v>
      </c>
      <c r="C6770">
        <v>111</v>
      </c>
    </row>
    <row r="6771" spans="1:3" x14ac:dyDescent="0.25">
      <c r="A6771" t="s">
        <v>238</v>
      </c>
      <c r="B6771">
        <v>4448</v>
      </c>
      <c r="C6771">
        <v>34</v>
      </c>
    </row>
    <row r="6772" spans="1:3" x14ac:dyDescent="0.25">
      <c r="A6772" t="s">
        <v>238</v>
      </c>
      <c r="B6772">
        <v>4221</v>
      </c>
      <c r="C6772">
        <v>47</v>
      </c>
    </row>
    <row r="6773" spans="1:3" x14ac:dyDescent="0.25">
      <c r="A6773" t="s">
        <v>238</v>
      </c>
      <c r="B6773">
        <v>4843</v>
      </c>
      <c r="C6773">
        <v>39</v>
      </c>
    </row>
    <row r="6774" spans="1:3" x14ac:dyDescent="0.25">
      <c r="A6774" t="s">
        <v>238</v>
      </c>
      <c r="B6774">
        <v>4730</v>
      </c>
      <c r="C6774">
        <v>99</v>
      </c>
    </row>
    <row r="6775" spans="1:3" x14ac:dyDescent="0.25">
      <c r="A6775" t="s">
        <v>238</v>
      </c>
      <c r="B6775">
        <v>4341</v>
      </c>
      <c r="C6775">
        <v>30</v>
      </c>
    </row>
    <row r="6776" spans="1:3" x14ac:dyDescent="0.25">
      <c r="A6776" t="s">
        <v>238</v>
      </c>
      <c r="B6776">
        <v>4072</v>
      </c>
      <c r="C6776">
        <v>105</v>
      </c>
    </row>
    <row r="6777" spans="1:3" x14ac:dyDescent="0.25">
      <c r="A6777" t="s">
        <v>238</v>
      </c>
      <c r="B6777">
        <v>4073</v>
      </c>
      <c r="C6777">
        <v>74</v>
      </c>
    </row>
    <row r="6778" spans="1:3" x14ac:dyDescent="0.25">
      <c r="A6778" t="s">
        <v>238</v>
      </c>
      <c r="B6778">
        <v>4530</v>
      </c>
      <c r="C6778">
        <v>72</v>
      </c>
    </row>
    <row r="6779" spans="1:3" x14ac:dyDescent="0.25">
      <c r="A6779" t="s">
        <v>238</v>
      </c>
      <c r="B6779">
        <v>4011</v>
      </c>
      <c r="C6779">
        <v>42</v>
      </c>
    </row>
    <row r="6780" spans="1:3" x14ac:dyDescent="0.25">
      <c r="A6780" t="s">
        <v>238</v>
      </c>
      <c r="B6780">
        <v>4976</v>
      </c>
      <c r="C6780">
        <v>46</v>
      </c>
    </row>
    <row r="6781" spans="1:3" x14ac:dyDescent="0.25">
      <c r="A6781" t="s">
        <v>238</v>
      </c>
      <c r="B6781">
        <v>4240</v>
      </c>
      <c r="C6781">
        <v>108</v>
      </c>
    </row>
    <row r="6782" spans="1:3" x14ac:dyDescent="0.25">
      <c r="A6782" t="s">
        <v>238</v>
      </c>
      <c r="B6782">
        <v>4938</v>
      </c>
      <c r="C6782">
        <v>33</v>
      </c>
    </row>
    <row r="6783" spans="1:3" x14ac:dyDescent="0.25">
      <c r="A6783" t="s">
        <v>238</v>
      </c>
      <c r="B6783">
        <v>4938</v>
      </c>
      <c r="C6783">
        <v>38</v>
      </c>
    </row>
    <row r="6784" spans="1:3" x14ac:dyDescent="0.25">
      <c r="A6784" t="s">
        <v>238</v>
      </c>
      <c r="B6784">
        <v>4011</v>
      </c>
      <c r="C6784">
        <v>65</v>
      </c>
    </row>
    <row r="6785" spans="1:3" x14ac:dyDescent="0.25">
      <c r="A6785" t="s">
        <v>238</v>
      </c>
      <c r="B6785">
        <v>4843</v>
      </c>
      <c r="C6785">
        <v>58</v>
      </c>
    </row>
    <row r="6786" spans="1:3" x14ac:dyDescent="0.25">
      <c r="A6786" t="s">
        <v>238</v>
      </c>
      <c r="B6786">
        <v>4841</v>
      </c>
      <c r="C6786">
        <v>84</v>
      </c>
    </row>
    <row r="6787" spans="1:3" x14ac:dyDescent="0.25">
      <c r="A6787" t="s">
        <v>238</v>
      </c>
      <c r="B6787">
        <v>4240</v>
      </c>
      <c r="C6787">
        <v>62</v>
      </c>
    </row>
    <row r="6788" spans="1:3" x14ac:dyDescent="0.25">
      <c r="A6788" t="s">
        <v>238</v>
      </c>
      <c r="B6788">
        <v>4210</v>
      </c>
      <c r="C6788">
        <v>109</v>
      </c>
    </row>
    <row r="6789" spans="1:3" x14ac:dyDescent="0.25">
      <c r="A6789" t="s">
        <v>239</v>
      </c>
      <c r="B6789">
        <v>48176</v>
      </c>
      <c r="C6789">
        <v>215</v>
      </c>
    </row>
    <row r="6790" spans="1:3" x14ac:dyDescent="0.25">
      <c r="A6790" t="s">
        <v>239</v>
      </c>
      <c r="B6790">
        <v>48150</v>
      </c>
      <c r="C6790">
        <v>64</v>
      </c>
    </row>
    <row r="6791" spans="1:3" x14ac:dyDescent="0.25">
      <c r="A6791" t="s">
        <v>239</v>
      </c>
      <c r="B6791">
        <v>48348</v>
      </c>
      <c r="C6791">
        <v>100</v>
      </c>
    </row>
    <row r="6792" spans="1:3" x14ac:dyDescent="0.25">
      <c r="A6792" t="s">
        <v>239</v>
      </c>
      <c r="B6792">
        <v>48335</v>
      </c>
      <c r="C6792">
        <v>124</v>
      </c>
    </row>
    <row r="6793" spans="1:3" x14ac:dyDescent="0.25">
      <c r="A6793" t="s">
        <v>239</v>
      </c>
      <c r="B6793">
        <v>48880</v>
      </c>
      <c r="C6793">
        <v>39</v>
      </c>
    </row>
    <row r="6794" spans="1:3" x14ac:dyDescent="0.25">
      <c r="A6794" t="s">
        <v>239</v>
      </c>
      <c r="B6794">
        <v>48823</v>
      </c>
      <c r="C6794">
        <v>68</v>
      </c>
    </row>
    <row r="6795" spans="1:3" x14ac:dyDescent="0.25">
      <c r="A6795" t="s">
        <v>239</v>
      </c>
      <c r="B6795">
        <v>49006</v>
      </c>
      <c r="C6795">
        <v>57</v>
      </c>
    </row>
    <row r="6796" spans="1:3" x14ac:dyDescent="0.25">
      <c r="A6796" t="s">
        <v>239</v>
      </c>
      <c r="B6796">
        <v>49221</v>
      </c>
      <c r="C6796">
        <v>120</v>
      </c>
    </row>
    <row r="6797" spans="1:3" x14ac:dyDescent="0.25">
      <c r="A6797" t="s">
        <v>239</v>
      </c>
      <c r="B6797">
        <v>48184</v>
      </c>
      <c r="C6797">
        <v>179</v>
      </c>
    </row>
    <row r="6798" spans="1:3" x14ac:dyDescent="0.25">
      <c r="A6798" t="s">
        <v>239</v>
      </c>
      <c r="B6798">
        <v>49047</v>
      </c>
      <c r="C6798">
        <v>108</v>
      </c>
    </row>
    <row r="6799" spans="1:3" x14ac:dyDescent="0.25">
      <c r="A6799" t="s">
        <v>239</v>
      </c>
      <c r="B6799">
        <v>49418</v>
      </c>
      <c r="C6799">
        <v>114</v>
      </c>
    </row>
    <row r="6800" spans="1:3" x14ac:dyDescent="0.25">
      <c r="A6800" t="s">
        <v>239</v>
      </c>
      <c r="B6800">
        <v>48732</v>
      </c>
      <c r="C6800">
        <v>206</v>
      </c>
    </row>
    <row r="6801" spans="1:3" x14ac:dyDescent="0.25">
      <c r="A6801" t="s">
        <v>239</v>
      </c>
      <c r="B6801">
        <v>48532</v>
      </c>
      <c r="C6801">
        <v>167</v>
      </c>
    </row>
    <row r="6802" spans="1:3" x14ac:dyDescent="0.25">
      <c r="A6802" t="s">
        <v>239</v>
      </c>
      <c r="B6802">
        <v>48603</v>
      </c>
      <c r="C6802">
        <v>213</v>
      </c>
    </row>
    <row r="6803" spans="1:3" x14ac:dyDescent="0.25">
      <c r="A6803" t="s">
        <v>239</v>
      </c>
      <c r="B6803">
        <v>48362</v>
      </c>
      <c r="C6803">
        <v>120</v>
      </c>
    </row>
    <row r="6804" spans="1:3" x14ac:dyDescent="0.25">
      <c r="A6804" t="s">
        <v>239</v>
      </c>
      <c r="B6804">
        <v>48207</v>
      </c>
      <c r="C6804">
        <v>64</v>
      </c>
    </row>
    <row r="6805" spans="1:3" x14ac:dyDescent="0.25">
      <c r="A6805" t="s">
        <v>239</v>
      </c>
      <c r="B6805">
        <v>48806</v>
      </c>
      <c r="C6805">
        <v>63</v>
      </c>
    </row>
    <row r="6806" spans="1:3" x14ac:dyDescent="0.25">
      <c r="A6806" t="s">
        <v>239</v>
      </c>
      <c r="B6806">
        <v>49519</v>
      </c>
      <c r="C6806">
        <v>65</v>
      </c>
    </row>
    <row r="6807" spans="1:3" x14ac:dyDescent="0.25">
      <c r="A6807" t="s">
        <v>239</v>
      </c>
      <c r="B6807">
        <v>49032</v>
      </c>
      <c r="C6807">
        <v>64</v>
      </c>
    </row>
    <row r="6808" spans="1:3" x14ac:dyDescent="0.25">
      <c r="A6808" t="s">
        <v>239</v>
      </c>
      <c r="B6808">
        <v>48036</v>
      </c>
      <c r="C6808">
        <v>134</v>
      </c>
    </row>
    <row r="6809" spans="1:3" x14ac:dyDescent="0.25">
      <c r="A6809" t="s">
        <v>239</v>
      </c>
      <c r="B6809">
        <v>48213</v>
      </c>
      <c r="C6809">
        <v>136</v>
      </c>
    </row>
    <row r="6810" spans="1:3" x14ac:dyDescent="0.25">
      <c r="A6810" t="s">
        <v>239</v>
      </c>
      <c r="B6810">
        <v>48842</v>
      </c>
      <c r="C6810">
        <v>101</v>
      </c>
    </row>
    <row r="6811" spans="1:3" x14ac:dyDescent="0.25">
      <c r="A6811" t="s">
        <v>239</v>
      </c>
      <c r="B6811">
        <v>48446</v>
      </c>
      <c r="C6811">
        <v>19</v>
      </c>
    </row>
    <row r="6812" spans="1:3" x14ac:dyDescent="0.25">
      <c r="A6812" t="s">
        <v>239</v>
      </c>
      <c r="B6812">
        <v>49858</v>
      </c>
      <c r="C6812">
        <v>59</v>
      </c>
    </row>
    <row r="6813" spans="1:3" x14ac:dyDescent="0.25">
      <c r="A6813" t="s">
        <v>239</v>
      </c>
      <c r="B6813">
        <v>49307</v>
      </c>
      <c r="C6813">
        <v>100</v>
      </c>
    </row>
    <row r="6814" spans="1:3" x14ac:dyDescent="0.25">
      <c r="A6814" t="s">
        <v>239</v>
      </c>
      <c r="B6814">
        <v>48167</v>
      </c>
      <c r="C6814">
        <v>37</v>
      </c>
    </row>
    <row r="6815" spans="1:3" x14ac:dyDescent="0.25">
      <c r="A6815" t="s">
        <v>239</v>
      </c>
      <c r="B6815">
        <v>48708</v>
      </c>
      <c r="C6815">
        <v>51</v>
      </c>
    </row>
    <row r="6816" spans="1:3" x14ac:dyDescent="0.25">
      <c r="A6816" t="s">
        <v>239</v>
      </c>
      <c r="B6816">
        <v>48116</v>
      </c>
      <c r="C6816">
        <v>60</v>
      </c>
    </row>
    <row r="6817" spans="1:3" x14ac:dyDescent="0.25">
      <c r="A6817" t="s">
        <v>239</v>
      </c>
      <c r="B6817">
        <v>48219</v>
      </c>
      <c r="C6817">
        <v>96</v>
      </c>
    </row>
    <row r="6818" spans="1:3" x14ac:dyDescent="0.25">
      <c r="A6818" t="s">
        <v>239</v>
      </c>
      <c r="B6818">
        <v>48183</v>
      </c>
      <c r="C6818">
        <v>150</v>
      </c>
    </row>
    <row r="6819" spans="1:3" x14ac:dyDescent="0.25">
      <c r="A6819" t="s">
        <v>239</v>
      </c>
      <c r="B6819">
        <v>49068</v>
      </c>
      <c r="C6819">
        <v>60</v>
      </c>
    </row>
    <row r="6820" spans="1:3" x14ac:dyDescent="0.25">
      <c r="A6820" t="s">
        <v>239</v>
      </c>
      <c r="B6820">
        <v>49010</v>
      </c>
      <c r="C6820">
        <v>70</v>
      </c>
    </row>
    <row r="6821" spans="1:3" x14ac:dyDescent="0.25">
      <c r="A6821" t="s">
        <v>239</v>
      </c>
      <c r="B6821">
        <v>48809</v>
      </c>
      <c r="C6821">
        <v>128</v>
      </c>
    </row>
    <row r="6822" spans="1:3" x14ac:dyDescent="0.25">
      <c r="A6822" t="s">
        <v>239</v>
      </c>
      <c r="B6822">
        <v>48207</v>
      </c>
      <c r="C6822">
        <v>59</v>
      </c>
    </row>
    <row r="6823" spans="1:3" x14ac:dyDescent="0.25">
      <c r="A6823" t="s">
        <v>239</v>
      </c>
      <c r="B6823">
        <v>49546</v>
      </c>
      <c r="C6823">
        <v>101</v>
      </c>
    </row>
    <row r="6824" spans="1:3" x14ac:dyDescent="0.25">
      <c r="A6824" t="s">
        <v>239</v>
      </c>
      <c r="B6824">
        <v>48867</v>
      </c>
      <c r="C6824">
        <v>136</v>
      </c>
    </row>
    <row r="6825" spans="1:3" x14ac:dyDescent="0.25">
      <c r="A6825" t="s">
        <v>239</v>
      </c>
      <c r="B6825">
        <v>48066</v>
      </c>
      <c r="C6825">
        <v>169</v>
      </c>
    </row>
    <row r="6826" spans="1:3" x14ac:dyDescent="0.25">
      <c r="A6826" t="s">
        <v>239</v>
      </c>
      <c r="B6826">
        <v>49740</v>
      </c>
      <c r="C6826">
        <v>120</v>
      </c>
    </row>
    <row r="6827" spans="1:3" x14ac:dyDescent="0.25">
      <c r="A6827" t="s">
        <v>239</v>
      </c>
      <c r="B6827">
        <v>48193</v>
      </c>
      <c r="C6827">
        <v>223</v>
      </c>
    </row>
    <row r="6828" spans="1:3" x14ac:dyDescent="0.25">
      <c r="A6828" t="s">
        <v>239</v>
      </c>
      <c r="B6828">
        <v>48867</v>
      </c>
      <c r="C6828">
        <v>39</v>
      </c>
    </row>
    <row r="6829" spans="1:3" x14ac:dyDescent="0.25">
      <c r="A6829" t="s">
        <v>239</v>
      </c>
      <c r="B6829">
        <v>48080</v>
      </c>
      <c r="C6829">
        <v>146</v>
      </c>
    </row>
    <row r="6830" spans="1:3" x14ac:dyDescent="0.25">
      <c r="A6830" t="s">
        <v>239</v>
      </c>
      <c r="B6830">
        <v>48917</v>
      </c>
      <c r="C6830">
        <v>120</v>
      </c>
    </row>
    <row r="6831" spans="1:3" x14ac:dyDescent="0.25">
      <c r="A6831" t="s">
        <v>239</v>
      </c>
      <c r="B6831">
        <v>48439</v>
      </c>
      <c r="C6831">
        <v>138</v>
      </c>
    </row>
    <row r="6832" spans="1:3" x14ac:dyDescent="0.25">
      <c r="A6832" t="s">
        <v>239</v>
      </c>
      <c r="B6832">
        <v>49331</v>
      </c>
      <c r="C6832">
        <v>153</v>
      </c>
    </row>
    <row r="6833" spans="1:3" x14ac:dyDescent="0.25">
      <c r="A6833" t="s">
        <v>239</v>
      </c>
      <c r="B6833">
        <v>49442</v>
      </c>
      <c r="C6833">
        <v>49</v>
      </c>
    </row>
    <row r="6834" spans="1:3" x14ac:dyDescent="0.25">
      <c r="A6834" t="s">
        <v>239</v>
      </c>
      <c r="B6834">
        <v>49091</v>
      </c>
      <c r="C6834">
        <v>106</v>
      </c>
    </row>
    <row r="6835" spans="1:3" x14ac:dyDescent="0.25">
      <c r="A6835" t="s">
        <v>239</v>
      </c>
      <c r="B6835">
        <v>48310</v>
      </c>
      <c r="C6835">
        <v>180</v>
      </c>
    </row>
    <row r="6836" spans="1:3" x14ac:dyDescent="0.25">
      <c r="A6836" t="s">
        <v>239</v>
      </c>
      <c r="B6836">
        <v>48377</v>
      </c>
      <c r="C6836">
        <v>44</v>
      </c>
    </row>
    <row r="6837" spans="1:3" x14ac:dyDescent="0.25">
      <c r="A6837" t="s">
        <v>239</v>
      </c>
      <c r="B6837">
        <v>48047</v>
      </c>
      <c r="C6837">
        <v>102</v>
      </c>
    </row>
    <row r="6838" spans="1:3" x14ac:dyDescent="0.25">
      <c r="A6838" t="s">
        <v>239</v>
      </c>
      <c r="B6838">
        <v>48336</v>
      </c>
      <c r="C6838">
        <v>27</v>
      </c>
    </row>
    <row r="6839" spans="1:3" x14ac:dyDescent="0.25">
      <c r="A6839" t="s">
        <v>239</v>
      </c>
      <c r="B6839">
        <v>48235</v>
      </c>
      <c r="C6839">
        <v>133</v>
      </c>
    </row>
    <row r="6840" spans="1:3" x14ac:dyDescent="0.25">
      <c r="A6840" t="s">
        <v>239</v>
      </c>
      <c r="B6840">
        <v>49801</v>
      </c>
      <c r="C6840">
        <v>107</v>
      </c>
    </row>
    <row r="6841" spans="1:3" x14ac:dyDescent="0.25">
      <c r="A6841" t="s">
        <v>239</v>
      </c>
      <c r="B6841">
        <v>49026</v>
      </c>
      <c r="C6841">
        <v>67</v>
      </c>
    </row>
    <row r="6842" spans="1:3" x14ac:dyDescent="0.25">
      <c r="A6842" t="s">
        <v>239</v>
      </c>
      <c r="B6842">
        <v>49934</v>
      </c>
      <c r="C6842">
        <v>55</v>
      </c>
    </row>
    <row r="6843" spans="1:3" x14ac:dyDescent="0.25">
      <c r="A6843" t="s">
        <v>239</v>
      </c>
      <c r="B6843">
        <v>48659</v>
      </c>
      <c r="C6843">
        <v>39</v>
      </c>
    </row>
    <row r="6844" spans="1:3" x14ac:dyDescent="0.25">
      <c r="A6844" t="s">
        <v>239</v>
      </c>
      <c r="B6844">
        <v>48801</v>
      </c>
      <c r="C6844">
        <v>204</v>
      </c>
    </row>
    <row r="6845" spans="1:3" x14ac:dyDescent="0.25">
      <c r="A6845" t="s">
        <v>239</v>
      </c>
      <c r="B6845">
        <v>48726</v>
      </c>
      <c r="C6845">
        <v>80</v>
      </c>
    </row>
    <row r="6846" spans="1:3" x14ac:dyDescent="0.25">
      <c r="A6846" t="s">
        <v>239</v>
      </c>
      <c r="B6846">
        <v>49242</v>
      </c>
      <c r="C6846">
        <v>39</v>
      </c>
    </row>
    <row r="6847" spans="1:3" x14ac:dyDescent="0.25">
      <c r="A6847" t="s">
        <v>239</v>
      </c>
      <c r="B6847">
        <v>49221</v>
      </c>
      <c r="C6847">
        <v>136</v>
      </c>
    </row>
    <row r="6848" spans="1:3" x14ac:dyDescent="0.25">
      <c r="A6848" t="s">
        <v>239</v>
      </c>
      <c r="B6848">
        <v>49546</v>
      </c>
      <c r="C6848">
        <v>182</v>
      </c>
    </row>
    <row r="6849" spans="1:3" x14ac:dyDescent="0.25">
      <c r="A6849" t="s">
        <v>239</v>
      </c>
      <c r="B6849">
        <v>48081</v>
      </c>
      <c r="C6849">
        <v>200</v>
      </c>
    </row>
    <row r="6850" spans="1:3" x14ac:dyDescent="0.25">
      <c r="A6850" t="s">
        <v>239</v>
      </c>
      <c r="B6850">
        <v>48879</v>
      </c>
      <c r="C6850">
        <v>150</v>
      </c>
    </row>
    <row r="6851" spans="1:3" x14ac:dyDescent="0.25">
      <c r="A6851" t="s">
        <v>239</v>
      </c>
      <c r="B6851">
        <v>48154</v>
      </c>
      <c r="C6851">
        <v>142</v>
      </c>
    </row>
    <row r="6852" spans="1:3" x14ac:dyDescent="0.25">
      <c r="A6852" t="s">
        <v>239</v>
      </c>
      <c r="B6852">
        <v>48375</v>
      </c>
      <c r="C6852">
        <v>140</v>
      </c>
    </row>
    <row r="6853" spans="1:3" x14ac:dyDescent="0.25">
      <c r="A6853" t="s">
        <v>239</v>
      </c>
      <c r="B6853">
        <v>48763</v>
      </c>
      <c r="C6853">
        <v>60</v>
      </c>
    </row>
    <row r="6854" spans="1:3" x14ac:dyDescent="0.25">
      <c r="A6854" t="s">
        <v>239</v>
      </c>
      <c r="B6854">
        <v>49009</v>
      </c>
      <c r="C6854">
        <v>38</v>
      </c>
    </row>
    <row r="6855" spans="1:3" x14ac:dyDescent="0.25">
      <c r="A6855" t="s">
        <v>239</v>
      </c>
      <c r="B6855">
        <v>48813</v>
      </c>
      <c r="C6855">
        <v>142</v>
      </c>
    </row>
    <row r="6856" spans="1:3" x14ac:dyDescent="0.25">
      <c r="A6856" t="s">
        <v>239</v>
      </c>
      <c r="B6856">
        <v>49093</v>
      </c>
      <c r="C6856">
        <v>87</v>
      </c>
    </row>
    <row r="6857" spans="1:3" x14ac:dyDescent="0.25">
      <c r="A6857" t="s">
        <v>239</v>
      </c>
      <c r="B6857">
        <v>48313</v>
      </c>
      <c r="C6857">
        <v>112</v>
      </c>
    </row>
    <row r="6858" spans="1:3" x14ac:dyDescent="0.25">
      <c r="A6858" t="s">
        <v>239</v>
      </c>
      <c r="B6858">
        <v>48855</v>
      </c>
      <c r="C6858">
        <v>56</v>
      </c>
    </row>
    <row r="6859" spans="1:3" x14ac:dyDescent="0.25">
      <c r="A6859" t="s">
        <v>239</v>
      </c>
      <c r="B6859">
        <v>49946</v>
      </c>
      <c r="C6859">
        <v>59</v>
      </c>
    </row>
    <row r="6860" spans="1:3" x14ac:dyDescent="0.25">
      <c r="A6860" t="s">
        <v>239</v>
      </c>
      <c r="B6860">
        <v>48322</v>
      </c>
      <c r="C6860">
        <v>118</v>
      </c>
    </row>
    <row r="6861" spans="1:3" x14ac:dyDescent="0.25">
      <c r="A6861" t="s">
        <v>239</v>
      </c>
      <c r="B6861">
        <v>49855</v>
      </c>
      <c r="C6861">
        <v>99</v>
      </c>
    </row>
    <row r="6862" spans="1:3" x14ac:dyDescent="0.25">
      <c r="A6862" t="s">
        <v>239</v>
      </c>
      <c r="B6862">
        <v>49242</v>
      </c>
      <c r="C6862">
        <v>170</v>
      </c>
    </row>
    <row r="6863" spans="1:3" x14ac:dyDescent="0.25">
      <c r="A6863" t="s">
        <v>239</v>
      </c>
      <c r="B6863">
        <v>48322</v>
      </c>
      <c r="C6863">
        <v>172</v>
      </c>
    </row>
    <row r="6864" spans="1:3" x14ac:dyDescent="0.25">
      <c r="A6864" t="s">
        <v>239</v>
      </c>
      <c r="B6864">
        <v>49504</v>
      </c>
      <c r="C6864">
        <v>55</v>
      </c>
    </row>
    <row r="6865" spans="1:3" x14ac:dyDescent="0.25">
      <c r="A6865" t="s">
        <v>239</v>
      </c>
      <c r="B6865">
        <v>48439</v>
      </c>
      <c r="C6865">
        <v>12</v>
      </c>
    </row>
    <row r="6866" spans="1:3" x14ac:dyDescent="0.25">
      <c r="A6866" t="s">
        <v>239</v>
      </c>
      <c r="B6866">
        <v>48093</v>
      </c>
      <c r="C6866">
        <v>293</v>
      </c>
    </row>
    <row r="6867" spans="1:3" x14ac:dyDescent="0.25">
      <c r="A6867" t="s">
        <v>239</v>
      </c>
      <c r="B6867">
        <v>49002</v>
      </c>
      <c r="C6867">
        <v>120</v>
      </c>
    </row>
    <row r="6868" spans="1:3" x14ac:dyDescent="0.25">
      <c r="A6868" t="s">
        <v>239</v>
      </c>
      <c r="B6868">
        <v>48744</v>
      </c>
      <c r="C6868">
        <v>53</v>
      </c>
    </row>
    <row r="6869" spans="1:3" x14ac:dyDescent="0.25">
      <c r="A6869" t="s">
        <v>239</v>
      </c>
      <c r="B6869">
        <v>49036</v>
      </c>
      <c r="C6869">
        <v>169</v>
      </c>
    </row>
    <row r="6870" spans="1:3" x14ac:dyDescent="0.25">
      <c r="A6870" t="s">
        <v>239</v>
      </c>
      <c r="B6870">
        <v>48202</v>
      </c>
      <c r="C6870">
        <v>110</v>
      </c>
    </row>
    <row r="6871" spans="1:3" x14ac:dyDescent="0.25">
      <c r="A6871" t="s">
        <v>239</v>
      </c>
      <c r="B6871">
        <v>49085</v>
      </c>
      <c r="C6871">
        <v>123</v>
      </c>
    </row>
    <row r="6872" spans="1:3" x14ac:dyDescent="0.25">
      <c r="A6872" t="s">
        <v>239</v>
      </c>
      <c r="B6872">
        <v>48640</v>
      </c>
      <c r="C6872">
        <v>107</v>
      </c>
    </row>
    <row r="6873" spans="1:3" x14ac:dyDescent="0.25">
      <c r="A6873" t="s">
        <v>239</v>
      </c>
      <c r="B6873">
        <v>48154</v>
      </c>
      <c r="C6873">
        <v>98</v>
      </c>
    </row>
    <row r="6874" spans="1:3" x14ac:dyDescent="0.25">
      <c r="A6874" t="s">
        <v>239</v>
      </c>
      <c r="B6874">
        <v>48323</v>
      </c>
      <c r="C6874">
        <v>20</v>
      </c>
    </row>
    <row r="6875" spans="1:3" x14ac:dyDescent="0.25">
      <c r="A6875" t="s">
        <v>239</v>
      </c>
      <c r="B6875">
        <v>48631</v>
      </c>
      <c r="C6875">
        <v>60</v>
      </c>
    </row>
    <row r="6876" spans="1:3" x14ac:dyDescent="0.25">
      <c r="A6876" t="s">
        <v>239</v>
      </c>
      <c r="B6876">
        <v>49615</v>
      </c>
      <c r="C6876">
        <v>133</v>
      </c>
    </row>
    <row r="6877" spans="1:3" x14ac:dyDescent="0.25">
      <c r="A6877" t="s">
        <v>239</v>
      </c>
      <c r="B6877">
        <v>49505</v>
      </c>
      <c r="C6877">
        <v>69</v>
      </c>
    </row>
    <row r="6878" spans="1:3" x14ac:dyDescent="0.25">
      <c r="A6878" t="s">
        <v>239</v>
      </c>
      <c r="B6878">
        <v>49406</v>
      </c>
      <c r="C6878">
        <v>51</v>
      </c>
    </row>
    <row r="6879" spans="1:3" x14ac:dyDescent="0.25">
      <c r="A6879" t="s">
        <v>239</v>
      </c>
      <c r="B6879">
        <v>49221</v>
      </c>
      <c r="C6879">
        <v>117</v>
      </c>
    </row>
    <row r="6880" spans="1:3" x14ac:dyDescent="0.25">
      <c r="A6880" t="s">
        <v>239</v>
      </c>
      <c r="B6880">
        <v>48150</v>
      </c>
      <c r="C6880">
        <v>108</v>
      </c>
    </row>
    <row r="6881" spans="1:3" x14ac:dyDescent="0.25">
      <c r="A6881" t="s">
        <v>239</v>
      </c>
      <c r="B6881">
        <v>48328</v>
      </c>
      <c r="C6881">
        <v>150</v>
      </c>
    </row>
    <row r="6882" spans="1:3" x14ac:dyDescent="0.25">
      <c r="A6882" t="s">
        <v>239</v>
      </c>
      <c r="B6882">
        <v>49735</v>
      </c>
      <c r="C6882">
        <v>34</v>
      </c>
    </row>
    <row r="6883" spans="1:3" x14ac:dyDescent="0.25">
      <c r="A6883" t="s">
        <v>239</v>
      </c>
      <c r="B6883">
        <v>48864</v>
      </c>
      <c r="C6883">
        <v>68</v>
      </c>
    </row>
    <row r="6884" spans="1:3" x14ac:dyDescent="0.25">
      <c r="A6884" t="s">
        <v>239</v>
      </c>
      <c r="B6884">
        <v>48103</v>
      </c>
      <c r="C6884">
        <v>71</v>
      </c>
    </row>
    <row r="6885" spans="1:3" x14ac:dyDescent="0.25">
      <c r="A6885" t="s">
        <v>239</v>
      </c>
      <c r="B6885">
        <v>49849</v>
      </c>
      <c r="C6885">
        <v>122</v>
      </c>
    </row>
    <row r="6886" spans="1:3" x14ac:dyDescent="0.25">
      <c r="A6886" t="s">
        <v>239</v>
      </c>
      <c r="B6886">
        <v>48227</v>
      </c>
      <c r="C6886">
        <v>106</v>
      </c>
    </row>
    <row r="6887" spans="1:3" x14ac:dyDescent="0.25">
      <c r="A6887" t="s">
        <v>239</v>
      </c>
      <c r="B6887">
        <v>48185</v>
      </c>
      <c r="C6887">
        <v>230</v>
      </c>
    </row>
    <row r="6888" spans="1:3" x14ac:dyDescent="0.25">
      <c r="A6888" t="s">
        <v>239</v>
      </c>
      <c r="B6888">
        <v>48093</v>
      </c>
      <c r="C6888">
        <v>134</v>
      </c>
    </row>
    <row r="6889" spans="1:3" x14ac:dyDescent="0.25">
      <c r="A6889" t="s">
        <v>239</v>
      </c>
      <c r="B6889">
        <v>49412</v>
      </c>
      <c r="C6889">
        <v>116</v>
      </c>
    </row>
    <row r="6890" spans="1:3" x14ac:dyDescent="0.25">
      <c r="A6890" t="s">
        <v>239</v>
      </c>
      <c r="B6890">
        <v>48235</v>
      </c>
      <c r="C6890">
        <v>154</v>
      </c>
    </row>
    <row r="6891" spans="1:3" x14ac:dyDescent="0.25">
      <c r="A6891" t="s">
        <v>239</v>
      </c>
      <c r="B6891">
        <v>48234</v>
      </c>
      <c r="C6891">
        <v>66</v>
      </c>
    </row>
    <row r="6892" spans="1:3" x14ac:dyDescent="0.25">
      <c r="A6892" t="s">
        <v>239</v>
      </c>
      <c r="B6892">
        <v>49007</v>
      </c>
      <c r="C6892">
        <v>97</v>
      </c>
    </row>
    <row r="6893" spans="1:3" x14ac:dyDescent="0.25">
      <c r="A6893" t="s">
        <v>239</v>
      </c>
      <c r="B6893">
        <v>49707</v>
      </c>
      <c r="C6893">
        <v>39</v>
      </c>
    </row>
    <row r="6894" spans="1:3" x14ac:dyDescent="0.25">
      <c r="A6894" t="s">
        <v>239</v>
      </c>
      <c r="B6894">
        <v>49546</v>
      </c>
      <c r="C6894">
        <v>20</v>
      </c>
    </row>
    <row r="6895" spans="1:3" x14ac:dyDescent="0.25">
      <c r="A6895" t="s">
        <v>239</v>
      </c>
      <c r="B6895">
        <v>48858</v>
      </c>
      <c r="C6895">
        <v>100</v>
      </c>
    </row>
    <row r="6896" spans="1:3" x14ac:dyDescent="0.25">
      <c r="A6896" t="s">
        <v>239</v>
      </c>
      <c r="B6896">
        <v>49418</v>
      </c>
      <c r="C6896">
        <v>80</v>
      </c>
    </row>
    <row r="6897" spans="1:3" x14ac:dyDescent="0.25">
      <c r="A6897" t="s">
        <v>239</v>
      </c>
      <c r="B6897">
        <v>48377</v>
      </c>
      <c r="C6897">
        <v>54</v>
      </c>
    </row>
    <row r="6898" spans="1:3" x14ac:dyDescent="0.25">
      <c r="A6898" t="s">
        <v>239</v>
      </c>
      <c r="B6898">
        <v>48026</v>
      </c>
      <c r="C6898">
        <v>154</v>
      </c>
    </row>
    <row r="6899" spans="1:3" x14ac:dyDescent="0.25">
      <c r="A6899" t="s">
        <v>239</v>
      </c>
      <c r="B6899">
        <v>48204</v>
      </c>
      <c r="C6899">
        <v>122</v>
      </c>
    </row>
    <row r="6900" spans="1:3" x14ac:dyDescent="0.25">
      <c r="A6900" t="s">
        <v>239</v>
      </c>
      <c r="B6900">
        <v>48336</v>
      </c>
      <c r="C6900">
        <v>179</v>
      </c>
    </row>
    <row r="6901" spans="1:3" x14ac:dyDescent="0.25">
      <c r="A6901" t="s">
        <v>239</v>
      </c>
      <c r="B6901">
        <v>49829</v>
      </c>
      <c r="C6901">
        <v>59</v>
      </c>
    </row>
    <row r="6902" spans="1:3" x14ac:dyDescent="0.25">
      <c r="A6902" t="s">
        <v>239</v>
      </c>
      <c r="B6902">
        <v>49802</v>
      </c>
      <c r="C6902">
        <v>45</v>
      </c>
    </row>
    <row r="6903" spans="1:3" x14ac:dyDescent="0.25">
      <c r="A6903" t="s">
        <v>239</v>
      </c>
      <c r="B6903">
        <v>49442</v>
      </c>
      <c r="C6903">
        <v>77</v>
      </c>
    </row>
    <row r="6904" spans="1:3" x14ac:dyDescent="0.25">
      <c r="A6904" t="s">
        <v>239</v>
      </c>
      <c r="B6904">
        <v>49505</v>
      </c>
      <c r="C6904">
        <v>55</v>
      </c>
    </row>
    <row r="6905" spans="1:3" x14ac:dyDescent="0.25">
      <c r="A6905" t="s">
        <v>239</v>
      </c>
      <c r="B6905">
        <v>48198</v>
      </c>
      <c r="C6905">
        <v>144</v>
      </c>
    </row>
    <row r="6906" spans="1:3" x14ac:dyDescent="0.25">
      <c r="A6906" t="s">
        <v>239</v>
      </c>
      <c r="B6906">
        <v>49512</v>
      </c>
      <c r="C6906">
        <v>58</v>
      </c>
    </row>
    <row r="6907" spans="1:3" x14ac:dyDescent="0.25">
      <c r="A6907" t="s">
        <v>239</v>
      </c>
      <c r="B6907">
        <v>48089</v>
      </c>
      <c r="C6907">
        <v>152</v>
      </c>
    </row>
    <row r="6908" spans="1:3" x14ac:dyDescent="0.25">
      <c r="A6908" t="s">
        <v>239</v>
      </c>
      <c r="B6908">
        <v>48604</v>
      </c>
      <c r="C6908">
        <v>55</v>
      </c>
    </row>
    <row r="6909" spans="1:3" x14ac:dyDescent="0.25">
      <c r="A6909" t="s">
        <v>239</v>
      </c>
      <c r="B6909">
        <v>49874</v>
      </c>
      <c r="C6909">
        <v>140</v>
      </c>
    </row>
    <row r="6910" spans="1:3" x14ac:dyDescent="0.25">
      <c r="A6910" t="s">
        <v>239</v>
      </c>
      <c r="B6910">
        <v>48307</v>
      </c>
      <c r="C6910">
        <v>100</v>
      </c>
    </row>
    <row r="6911" spans="1:3" x14ac:dyDescent="0.25">
      <c r="A6911" t="s">
        <v>239</v>
      </c>
      <c r="B6911">
        <v>48185</v>
      </c>
      <c r="C6911">
        <v>180</v>
      </c>
    </row>
    <row r="6912" spans="1:3" x14ac:dyDescent="0.25">
      <c r="A6912" t="s">
        <v>239</v>
      </c>
      <c r="B6912">
        <v>49319</v>
      </c>
      <c r="C6912">
        <v>77</v>
      </c>
    </row>
    <row r="6913" spans="1:3" x14ac:dyDescent="0.25">
      <c r="A6913" t="s">
        <v>239</v>
      </c>
      <c r="B6913">
        <v>49930</v>
      </c>
      <c r="C6913">
        <v>63</v>
      </c>
    </row>
    <row r="6914" spans="1:3" x14ac:dyDescent="0.25">
      <c r="A6914" t="s">
        <v>239</v>
      </c>
      <c r="B6914">
        <v>48236</v>
      </c>
      <c r="C6914">
        <v>80</v>
      </c>
    </row>
    <row r="6915" spans="1:3" x14ac:dyDescent="0.25">
      <c r="A6915" t="s">
        <v>239</v>
      </c>
      <c r="B6915">
        <v>48192</v>
      </c>
      <c r="C6915">
        <v>91</v>
      </c>
    </row>
    <row r="6916" spans="1:3" x14ac:dyDescent="0.25">
      <c r="A6916" t="s">
        <v>239</v>
      </c>
      <c r="B6916">
        <v>49684</v>
      </c>
      <c r="C6916">
        <v>96</v>
      </c>
    </row>
    <row r="6917" spans="1:3" x14ac:dyDescent="0.25">
      <c r="A6917" t="s">
        <v>239</v>
      </c>
      <c r="B6917">
        <v>48910</v>
      </c>
      <c r="C6917">
        <v>120</v>
      </c>
    </row>
    <row r="6918" spans="1:3" x14ac:dyDescent="0.25">
      <c r="A6918" t="s">
        <v>239</v>
      </c>
      <c r="B6918">
        <v>48706</v>
      </c>
      <c r="C6918">
        <v>60</v>
      </c>
    </row>
    <row r="6919" spans="1:3" x14ac:dyDescent="0.25">
      <c r="A6919" t="s">
        <v>239</v>
      </c>
      <c r="B6919">
        <v>48162</v>
      </c>
      <c r="C6919">
        <v>119</v>
      </c>
    </row>
    <row r="6920" spans="1:3" x14ac:dyDescent="0.25">
      <c r="A6920" t="s">
        <v>239</v>
      </c>
      <c r="B6920">
        <v>49221</v>
      </c>
      <c r="C6920">
        <v>84</v>
      </c>
    </row>
    <row r="6921" spans="1:3" x14ac:dyDescent="0.25">
      <c r="A6921" t="s">
        <v>239</v>
      </c>
      <c r="B6921">
        <v>48205</v>
      </c>
      <c r="C6921">
        <v>143</v>
      </c>
    </row>
    <row r="6922" spans="1:3" x14ac:dyDescent="0.25">
      <c r="A6922" t="s">
        <v>239</v>
      </c>
      <c r="B6922">
        <v>48706</v>
      </c>
      <c r="C6922">
        <v>120</v>
      </c>
    </row>
    <row r="6923" spans="1:3" x14ac:dyDescent="0.25">
      <c r="A6923" t="s">
        <v>239</v>
      </c>
      <c r="B6923">
        <v>48240</v>
      </c>
      <c r="C6923">
        <v>88</v>
      </c>
    </row>
    <row r="6924" spans="1:3" x14ac:dyDescent="0.25">
      <c r="A6924" t="s">
        <v>239</v>
      </c>
      <c r="B6924">
        <v>48734</v>
      </c>
      <c r="C6924">
        <v>102</v>
      </c>
    </row>
    <row r="6925" spans="1:3" x14ac:dyDescent="0.25">
      <c r="A6925" t="s">
        <v>239</v>
      </c>
      <c r="B6925">
        <v>48120</v>
      </c>
      <c r="C6925">
        <v>196</v>
      </c>
    </row>
    <row r="6926" spans="1:3" x14ac:dyDescent="0.25">
      <c r="A6926" t="s">
        <v>239</v>
      </c>
      <c r="B6926">
        <v>48189</v>
      </c>
      <c r="C6926">
        <v>135</v>
      </c>
    </row>
    <row r="6927" spans="1:3" x14ac:dyDescent="0.25">
      <c r="A6927" t="s">
        <v>239</v>
      </c>
      <c r="B6927">
        <v>48609</v>
      </c>
      <c r="C6927">
        <v>94</v>
      </c>
    </row>
    <row r="6928" spans="1:3" x14ac:dyDescent="0.25">
      <c r="A6928" t="s">
        <v>239</v>
      </c>
      <c r="B6928">
        <v>49635</v>
      </c>
      <c r="C6928">
        <v>35</v>
      </c>
    </row>
    <row r="6929" spans="1:3" x14ac:dyDescent="0.25">
      <c r="A6929" t="s">
        <v>239</v>
      </c>
      <c r="B6929">
        <v>48755</v>
      </c>
      <c r="C6929">
        <v>19</v>
      </c>
    </row>
    <row r="6930" spans="1:3" x14ac:dyDescent="0.25">
      <c r="A6930" t="s">
        <v>239</v>
      </c>
      <c r="B6930">
        <v>48309</v>
      </c>
      <c r="C6930">
        <v>186</v>
      </c>
    </row>
    <row r="6931" spans="1:3" x14ac:dyDescent="0.25">
      <c r="A6931" t="s">
        <v>239</v>
      </c>
      <c r="B6931">
        <v>48317</v>
      </c>
      <c r="C6931">
        <v>39</v>
      </c>
    </row>
    <row r="6932" spans="1:3" x14ac:dyDescent="0.25">
      <c r="A6932" t="s">
        <v>239</v>
      </c>
      <c r="B6932">
        <v>49721</v>
      </c>
      <c r="C6932">
        <v>85</v>
      </c>
    </row>
    <row r="6933" spans="1:3" x14ac:dyDescent="0.25">
      <c r="A6933" t="s">
        <v>239</v>
      </c>
      <c r="B6933">
        <v>48864</v>
      </c>
      <c r="C6933">
        <v>100</v>
      </c>
    </row>
    <row r="6934" spans="1:3" x14ac:dyDescent="0.25">
      <c r="A6934" t="s">
        <v>239</v>
      </c>
      <c r="B6934">
        <v>48723</v>
      </c>
      <c r="C6934">
        <v>159</v>
      </c>
    </row>
    <row r="6935" spans="1:3" x14ac:dyDescent="0.25">
      <c r="A6935" t="s">
        <v>239</v>
      </c>
      <c r="B6935">
        <v>48085</v>
      </c>
      <c r="C6935">
        <v>160</v>
      </c>
    </row>
    <row r="6936" spans="1:3" x14ac:dyDescent="0.25">
      <c r="A6936" t="s">
        <v>239</v>
      </c>
      <c r="B6936">
        <v>48152</v>
      </c>
      <c r="C6936">
        <v>110</v>
      </c>
    </row>
    <row r="6937" spans="1:3" x14ac:dyDescent="0.25">
      <c r="A6937" t="s">
        <v>239</v>
      </c>
      <c r="B6937">
        <v>49431</v>
      </c>
      <c r="C6937">
        <v>93</v>
      </c>
    </row>
    <row r="6938" spans="1:3" x14ac:dyDescent="0.25">
      <c r="A6938" t="s">
        <v>239</v>
      </c>
      <c r="B6938">
        <v>48763</v>
      </c>
      <c r="C6938">
        <v>93</v>
      </c>
    </row>
    <row r="6939" spans="1:3" x14ac:dyDescent="0.25">
      <c r="A6939" t="s">
        <v>239</v>
      </c>
      <c r="B6939">
        <v>49417</v>
      </c>
      <c r="C6939">
        <v>34</v>
      </c>
    </row>
    <row r="6940" spans="1:3" x14ac:dyDescent="0.25">
      <c r="A6940" t="s">
        <v>239</v>
      </c>
      <c r="B6940">
        <v>48446</v>
      </c>
      <c r="C6940">
        <v>202</v>
      </c>
    </row>
    <row r="6941" spans="1:3" x14ac:dyDescent="0.25">
      <c r="A6941" t="s">
        <v>239</v>
      </c>
      <c r="B6941">
        <v>48015</v>
      </c>
      <c r="C6941">
        <v>231</v>
      </c>
    </row>
    <row r="6942" spans="1:3" x14ac:dyDescent="0.25">
      <c r="A6942" t="s">
        <v>239</v>
      </c>
      <c r="B6942">
        <v>48034</v>
      </c>
      <c r="C6942">
        <v>143</v>
      </c>
    </row>
    <row r="6943" spans="1:3" x14ac:dyDescent="0.25">
      <c r="A6943" t="s">
        <v>239</v>
      </c>
      <c r="B6943">
        <v>49201</v>
      </c>
      <c r="C6943">
        <v>194</v>
      </c>
    </row>
    <row r="6944" spans="1:3" x14ac:dyDescent="0.25">
      <c r="A6944" t="s">
        <v>239</v>
      </c>
      <c r="B6944">
        <v>49503</v>
      </c>
      <c r="C6944">
        <v>49</v>
      </c>
    </row>
    <row r="6945" spans="1:3" x14ac:dyDescent="0.25">
      <c r="A6945" t="s">
        <v>239</v>
      </c>
      <c r="B6945">
        <v>48188</v>
      </c>
      <c r="C6945">
        <v>141</v>
      </c>
    </row>
    <row r="6946" spans="1:3" x14ac:dyDescent="0.25">
      <c r="A6946" t="s">
        <v>239</v>
      </c>
      <c r="B6946">
        <v>49686</v>
      </c>
      <c r="C6946">
        <v>84</v>
      </c>
    </row>
    <row r="6947" spans="1:3" x14ac:dyDescent="0.25">
      <c r="A6947" t="s">
        <v>239</v>
      </c>
      <c r="B6947">
        <v>48017</v>
      </c>
      <c r="C6947">
        <v>120</v>
      </c>
    </row>
    <row r="6948" spans="1:3" x14ac:dyDescent="0.25">
      <c r="A6948" t="s">
        <v>239</v>
      </c>
      <c r="B6948">
        <v>48734</v>
      </c>
      <c r="C6948">
        <v>105</v>
      </c>
    </row>
    <row r="6949" spans="1:3" x14ac:dyDescent="0.25">
      <c r="A6949" t="s">
        <v>239</v>
      </c>
      <c r="B6949">
        <v>49503</v>
      </c>
      <c r="C6949">
        <v>48</v>
      </c>
    </row>
    <row r="6950" spans="1:3" x14ac:dyDescent="0.25">
      <c r="A6950" t="s">
        <v>239</v>
      </c>
      <c r="B6950">
        <v>49461</v>
      </c>
      <c r="C6950">
        <v>125</v>
      </c>
    </row>
    <row r="6951" spans="1:3" x14ac:dyDescent="0.25">
      <c r="A6951" t="s">
        <v>239</v>
      </c>
      <c r="B6951">
        <v>49855</v>
      </c>
      <c r="C6951">
        <v>81</v>
      </c>
    </row>
    <row r="6952" spans="1:3" x14ac:dyDescent="0.25">
      <c r="A6952" t="s">
        <v>239</v>
      </c>
      <c r="B6952">
        <v>49707</v>
      </c>
      <c r="C6952">
        <v>132</v>
      </c>
    </row>
    <row r="6953" spans="1:3" x14ac:dyDescent="0.25">
      <c r="A6953" t="s">
        <v>239</v>
      </c>
      <c r="B6953">
        <v>49071</v>
      </c>
      <c r="C6953">
        <v>100</v>
      </c>
    </row>
    <row r="6954" spans="1:3" x14ac:dyDescent="0.25">
      <c r="A6954" t="s">
        <v>239</v>
      </c>
      <c r="B6954">
        <v>48198</v>
      </c>
      <c r="C6954">
        <v>94</v>
      </c>
    </row>
    <row r="6955" spans="1:3" x14ac:dyDescent="0.25">
      <c r="A6955" t="s">
        <v>239</v>
      </c>
      <c r="B6955">
        <v>48038</v>
      </c>
      <c r="C6955">
        <v>127</v>
      </c>
    </row>
    <row r="6956" spans="1:3" x14ac:dyDescent="0.25">
      <c r="A6956" t="s">
        <v>239</v>
      </c>
      <c r="B6956">
        <v>49202</v>
      </c>
      <c r="C6956">
        <v>60</v>
      </c>
    </row>
    <row r="6957" spans="1:3" x14ac:dyDescent="0.25">
      <c r="A6957" t="s">
        <v>239</v>
      </c>
      <c r="B6957">
        <v>48059</v>
      </c>
      <c r="C6957">
        <v>112</v>
      </c>
    </row>
    <row r="6958" spans="1:3" x14ac:dyDescent="0.25">
      <c r="A6958" t="s">
        <v>239</v>
      </c>
      <c r="B6958">
        <v>49503</v>
      </c>
      <c r="C6958">
        <v>250</v>
      </c>
    </row>
    <row r="6959" spans="1:3" x14ac:dyDescent="0.25">
      <c r="A6959" t="s">
        <v>239</v>
      </c>
      <c r="B6959">
        <v>48322</v>
      </c>
      <c r="C6959">
        <v>140</v>
      </c>
    </row>
    <row r="6960" spans="1:3" x14ac:dyDescent="0.25">
      <c r="A6960" t="s">
        <v>239</v>
      </c>
      <c r="B6960">
        <v>49201</v>
      </c>
      <c r="C6960">
        <v>83</v>
      </c>
    </row>
    <row r="6961" spans="1:3" x14ac:dyDescent="0.25">
      <c r="A6961" t="s">
        <v>239</v>
      </c>
      <c r="B6961">
        <v>48602</v>
      </c>
      <c r="C6961">
        <v>20</v>
      </c>
    </row>
    <row r="6962" spans="1:3" x14ac:dyDescent="0.25">
      <c r="A6962" t="s">
        <v>239</v>
      </c>
      <c r="B6962">
        <v>48382</v>
      </c>
      <c r="C6962">
        <v>61</v>
      </c>
    </row>
    <row r="6963" spans="1:3" x14ac:dyDescent="0.25">
      <c r="A6963" t="s">
        <v>239</v>
      </c>
      <c r="B6963">
        <v>48315</v>
      </c>
      <c r="C6963">
        <v>57</v>
      </c>
    </row>
    <row r="6964" spans="1:3" x14ac:dyDescent="0.25">
      <c r="A6964" t="s">
        <v>239</v>
      </c>
      <c r="B6964">
        <v>48089</v>
      </c>
      <c r="C6964">
        <v>178</v>
      </c>
    </row>
    <row r="6965" spans="1:3" x14ac:dyDescent="0.25">
      <c r="A6965" t="s">
        <v>239</v>
      </c>
      <c r="B6965">
        <v>49601</v>
      </c>
      <c r="C6965">
        <v>133</v>
      </c>
    </row>
    <row r="6966" spans="1:3" x14ac:dyDescent="0.25">
      <c r="A6966" t="s">
        <v>239</v>
      </c>
      <c r="B6966">
        <v>48740</v>
      </c>
      <c r="C6966">
        <v>39</v>
      </c>
    </row>
    <row r="6967" spans="1:3" x14ac:dyDescent="0.25">
      <c r="A6967" t="s">
        <v>239</v>
      </c>
      <c r="B6967">
        <v>49866</v>
      </c>
      <c r="C6967">
        <v>100</v>
      </c>
    </row>
    <row r="6968" spans="1:3" x14ac:dyDescent="0.25">
      <c r="A6968" t="s">
        <v>239</v>
      </c>
      <c r="B6968">
        <v>49660</v>
      </c>
      <c r="C6968">
        <v>96</v>
      </c>
    </row>
    <row r="6969" spans="1:3" x14ac:dyDescent="0.25">
      <c r="A6969" t="s">
        <v>239</v>
      </c>
      <c r="B6969">
        <v>49444</v>
      </c>
      <c r="C6969">
        <v>98</v>
      </c>
    </row>
    <row r="6970" spans="1:3" x14ac:dyDescent="0.25">
      <c r="A6970" t="s">
        <v>239</v>
      </c>
      <c r="B6970">
        <v>48185</v>
      </c>
      <c r="C6970">
        <v>103</v>
      </c>
    </row>
    <row r="6971" spans="1:3" x14ac:dyDescent="0.25">
      <c r="A6971" t="s">
        <v>239</v>
      </c>
      <c r="B6971">
        <v>48193</v>
      </c>
      <c r="C6971">
        <v>288</v>
      </c>
    </row>
    <row r="6972" spans="1:3" x14ac:dyDescent="0.25">
      <c r="A6972" t="s">
        <v>239</v>
      </c>
      <c r="B6972">
        <v>48207</v>
      </c>
      <c r="C6972">
        <v>96</v>
      </c>
    </row>
    <row r="6973" spans="1:3" x14ac:dyDescent="0.25">
      <c r="A6973" t="s">
        <v>239</v>
      </c>
      <c r="B6973">
        <v>48420</v>
      </c>
      <c r="C6973">
        <v>151</v>
      </c>
    </row>
    <row r="6974" spans="1:3" x14ac:dyDescent="0.25">
      <c r="A6974" t="s">
        <v>239</v>
      </c>
      <c r="B6974">
        <v>48413</v>
      </c>
      <c r="C6974">
        <v>112</v>
      </c>
    </row>
    <row r="6975" spans="1:3" x14ac:dyDescent="0.25">
      <c r="A6975" t="s">
        <v>239</v>
      </c>
      <c r="B6975">
        <v>49017</v>
      </c>
      <c r="C6975">
        <v>65</v>
      </c>
    </row>
    <row r="6976" spans="1:3" x14ac:dyDescent="0.25">
      <c r="A6976" t="s">
        <v>239</v>
      </c>
      <c r="B6976">
        <v>49014</v>
      </c>
      <c r="C6976">
        <v>120</v>
      </c>
    </row>
    <row r="6977" spans="1:3" x14ac:dyDescent="0.25">
      <c r="A6977" t="s">
        <v>239</v>
      </c>
      <c r="B6977">
        <v>48658</v>
      </c>
      <c r="C6977">
        <v>29</v>
      </c>
    </row>
    <row r="6978" spans="1:3" x14ac:dyDescent="0.25">
      <c r="A6978" t="s">
        <v>239</v>
      </c>
      <c r="B6978">
        <v>49506</v>
      </c>
      <c r="C6978">
        <v>58</v>
      </c>
    </row>
    <row r="6979" spans="1:3" x14ac:dyDescent="0.25">
      <c r="A6979" t="s">
        <v>239</v>
      </c>
      <c r="B6979">
        <v>49738</v>
      </c>
      <c r="C6979">
        <v>72</v>
      </c>
    </row>
    <row r="6980" spans="1:3" x14ac:dyDescent="0.25">
      <c r="A6980" t="s">
        <v>239</v>
      </c>
      <c r="B6980">
        <v>48162</v>
      </c>
      <c r="C6980">
        <v>131</v>
      </c>
    </row>
    <row r="6981" spans="1:3" x14ac:dyDescent="0.25">
      <c r="A6981" t="s">
        <v>239</v>
      </c>
      <c r="B6981">
        <v>48880</v>
      </c>
      <c r="C6981">
        <v>97</v>
      </c>
    </row>
    <row r="6982" spans="1:3" x14ac:dyDescent="0.25">
      <c r="A6982" t="s">
        <v>239</v>
      </c>
      <c r="B6982">
        <v>48661</v>
      </c>
      <c r="C6982">
        <v>70</v>
      </c>
    </row>
    <row r="6983" spans="1:3" x14ac:dyDescent="0.25">
      <c r="A6983" t="s">
        <v>239</v>
      </c>
      <c r="B6983">
        <v>48430</v>
      </c>
      <c r="C6983">
        <v>132</v>
      </c>
    </row>
    <row r="6984" spans="1:3" x14ac:dyDescent="0.25">
      <c r="A6984" t="s">
        <v>239</v>
      </c>
      <c r="B6984">
        <v>49053</v>
      </c>
      <c r="C6984">
        <v>93</v>
      </c>
    </row>
    <row r="6985" spans="1:3" x14ac:dyDescent="0.25">
      <c r="A6985" t="s">
        <v>239</v>
      </c>
      <c r="B6985">
        <v>48843</v>
      </c>
      <c r="C6985">
        <v>219</v>
      </c>
    </row>
    <row r="6986" spans="1:3" x14ac:dyDescent="0.25">
      <c r="A6986" t="s">
        <v>239</v>
      </c>
      <c r="B6986">
        <v>48336</v>
      </c>
      <c r="C6986">
        <v>99</v>
      </c>
    </row>
    <row r="6987" spans="1:3" x14ac:dyDescent="0.25">
      <c r="A6987" t="s">
        <v>239</v>
      </c>
      <c r="B6987">
        <v>48427</v>
      </c>
      <c r="C6987">
        <v>84</v>
      </c>
    </row>
    <row r="6988" spans="1:3" x14ac:dyDescent="0.25">
      <c r="A6988" t="s">
        <v>239</v>
      </c>
      <c r="B6988">
        <v>48451</v>
      </c>
      <c r="C6988">
        <v>60</v>
      </c>
    </row>
    <row r="6989" spans="1:3" x14ac:dyDescent="0.25">
      <c r="A6989" t="s">
        <v>239</v>
      </c>
      <c r="B6989">
        <v>49036</v>
      </c>
      <c r="C6989">
        <v>114</v>
      </c>
    </row>
    <row r="6990" spans="1:3" x14ac:dyDescent="0.25">
      <c r="A6990" t="s">
        <v>239</v>
      </c>
      <c r="B6990">
        <v>49508</v>
      </c>
      <c r="C6990">
        <v>165</v>
      </c>
    </row>
    <row r="6991" spans="1:3" x14ac:dyDescent="0.25">
      <c r="A6991" t="s">
        <v>239</v>
      </c>
      <c r="B6991">
        <v>48162</v>
      </c>
      <c r="C6991">
        <v>58</v>
      </c>
    </row>
    <row r="6992" spans="1:3" x14ac:dyDescent="0.25">
      <c r="A6992" t="s">
        <v>239</v>
      </c>
      <c r="B6992">
        <v>48823</v>
      </c>
      <c r="C6992">
        <v>95</v>
      </c>
    </row>
    <row r="6993" spans="1:3" x14ac:dyDescent="0.25">
      <c r="A6993" t="s">
        <v>239</v>
      </c>
      <c r="B6993">
        <v>48065</v>
      </c>
      <c r="C6993">
        <v>55</v>
      </c>
    </row>
    <row r="6994" spans="1:3" x14ac:dyDescent="0.25">
      <c r="A6994" t="s">
        <v>239</v>
      </c>
      <c r="B6994">
        <v>49085</v>
      </c>
      <c r="C6994">
        <v>32</v>
      </c>
    </row>
    <row r="6995" spans="1:3" x14ac:dyDescent="0.25">
      <c r="A6995" t="s">
        <v>239</v>
      </c>
      <c r="B6995">
        <v>49348</v>
      </c>
      <c r="C6995">
        <v>99</v>
      </c>
    </row>
    <row r="6996" spans="1:3" x14ac:dyDescent="0.25">
      <c r="A6996" t="s">
        <v>239</v>
      </c>
      <c r="B6996">
        <v>48429</v>
      </c>
      <c r="C6996">
        <v>141</v>
      </c>
    </row>
    <row r="6997" spans="1:3" x14ac:dyDescent="0.25">
      <c r="A6997" t="s">
        <v>239</v>
      </c>
      <c r="B6997">
        <v>48346</v>
      </c>
      <c r="C6997">
        <v>120</v>
      </c>
    </row>
    <row r="6998" spans="1:3" x14ac:dyDescent="0.25">
      <c r="A6998" t="s">
        <v>239</v>
      </c>
      <c r="B6998">
        <v>49068</v>
      </c>
      <c r="C6998">
        <v>98</v>
      </c>
    </row>
    <row r="6999" spans="1:3" x14ac:dyDescent="0.25">
      <c r="A6999" t="s">
        <v>239</v>
      </c>
      <c r="B6999">
        <v>49010</v>
      </c>
      <c r="C6999">
        <v>101</v>
      </c>
    </row>
    <row r="7000" spans="1:3" x14ac:dyDescent="0.25">
      <c r="A7000" t="s">
        <v>239</v>
      </c>
      <c r="B7000">
        <v>49080</v>
      </c>
      <c r="C7000">
        <v>39</v>
      </c>
    </row>
    <row r="7001" spans="1:3" x14ac:dyDescent="0.25">
      <c r="A7001" t="s">
        <v>239</v>
      </c>
      <c r="B7001">
        <v>48838</v>
      </c>
      <c r="C7001">
        <v>39</v>
      </c>
    </row>
    <row r="7002" spans="1:3" x14ac:dyDescent="0.25">
      <c r="A7002" t="s">
        <v>239</v>
      </c>
      <c r="B7002">
        <v>48219</v>
      </c>
      <c r="C7002">
        <v>99</v>
      </c>
    </row>
    <row r="7003" spans="1:3" x14ac:dyDescent="0.25">
      <c r="A7003" t="s">
        <v>239</v>
      </c>
      <c r="B7003">
        <v>48097</v>
      </c>
      <c r="C7003">
        <v>113</v>
      </c>
    </row>
    <row r="7004" spans="1:3" x14ac:dyDescent="0.25">
      <c r="A7004" t="s">
        <v>239</v>
      </c>
      <c r="B7004">
        <v>49684</v>
      </c>
      <c r="C7004">
        <v>22</v>
      </c>
    </row>
    <row r="7005" spans="1:3" x14ac:dyDescent="0.25">
      <c r="A7005" t="s">
        <v>239</v>
      </c>
      <c r="B7005">
        <v>48180</v>
      </c>
      <c r="C7005">
        <v>144</v>
      </c>
    </row>
    <row r="7006" spans="1:3" x14ac:dyDescent="0.25">
      <c r="A7006" t="s">
        <v>239</v>
      </c>
      <c r="B7006">
        <v>48911</v>
      </c>
      <c r="C7006">
        <v>125</v>
      </c>
    </row>
    <row r="7007" spans="1:3" x14ac:dyDescent="0.25">
      <c r="A7007" t="s">
        <v>239</v>
      </c>
      <c r="B7007">
        <v>49746</v>
      </c>
      <c r="C7007">
        <v>39</v>
      </c>
    </row>
    <row r="7008" spans="1:3" x14ac:dyDescent="0.25">
      <c r="A7008" t="s">
        <v>239</v>
      </c>
      <c r="B7008">
        <v>48359</v>
      </c>
      <c r="C7008">
        <v>106</v>
      </c>
    </row>
    <row r="7009" spans="1:3" x14ac:dyDescent="0.25">
      <c r="A7009" t="s">
        <v>239</v>
      </c>
      <c r="B7009">
        <v>48075</v>
      </c>
      <c r="C7009">
        <v>26</v>
      </c>
    </row>
    <row r="7010" spans="1:3" x14ac:dyDescent="0.25">
      <c r="A7010" t="s">
        <v>239</v>
      </c>
      <c r="B7010">
        <v>48211</v>
      </c>
      <c r="C7010">
        <v>120</v>
      </c>
    </row>
    <row r="7011" spans="1:3" x14ac:dyDescent="0.25">
      <c r="A7011" t="s">
        <v>239</v>
      </c>
      <c r="B7011">
        <v>49031</v>
      </c>
      <c r="C7011">
        <v>80</v>
      </c>
    </row>
    <row r="7012" spans="1:3" x14ac:dyDescent="0.25">
      <c r="A7012" t="s">
        <v>239</v>
      </c>
      <c r="B7012">
        <v>49887</v>
      </c>
      <c r="C7012">
        <v>39</v>
      </c>
    </row>
    <row r="7013" spans="1:3" x14ac:dyDescent="0.25">
      <c r="A7013" t="s">
        <v>239</v>
      </c>
      <c r="B7013">
        <v>48207</v>
      </c>
      <c r="C7013">
        <v>72</v>
      </c>
    </row>
    <row r="7014" spans="1:3" x14ac:dyDescent="0.25">
      <c r="A7014" t="s">
        <v>239</v>
      </c>
      <c r="B7014">
        <v>48413</v>
      </c>
      <c r="C7014">
        <v>127</v>
      </c>
    </row>
    <row r="7015" spans="1:3" x14ac:dyDescent="0.25">
      <c r="A7015" t="s">
        <v>239</v>
      </c>
      <c r="B7015">
        <v>48184</v>
      </c>
      <c r="C7015">
        <v>59</v>
      </c>
    </row>
    <row r="7016" spans="1:3" x14ac:dyDescent="0.25">
      <c r="A7016" t="s">
        <v>239</v>
      </c>
      <c r="B7016">
        <v>48154</v>
      </c>
      <c r="C7016">
        <v>142</v>
      </c>
    </row>
    <row r="7017" spans="1:3" x14ac:dyDescent="0.25">
      <c r="A7017" t="s">
        <v>239</v>
      </c>
      <c r="B7017">
        <v>48433</v>
      </c>
      <c r="C7017">
        <v>140</v>
      </c>
    </row>
    <row r="7018" spans="1:3" x14ac:dyDescent="0.25">
      <c r="A7018" t="s">
        <v>239</v>
      </c>
      <c r="B7018">
        <v>49938</v>
      </c>
      <c r="C7018">
        <v>65</v>
      </c>
    </row>
    <row r="7019" spans="1:3" x14ac:dyDescent="0.25">
      <c r="A7019" t="s">
        <v>239</v>
      </c>
      <c r="B7019">
        <v>48439</v>
      </c>
      <c r="C7019">
        <v>161</v>
      </c>
    </row>
    <row r="7020" spans="1:3" x14ac:dyDescent="0.25">
      <c r="A7020" t="s">
        <v>239</v>
      </c>
      <c r="B7020">
        <v>48457</v>
      </c>
      <c r="C7020">
        <v>121</v>
      </c>
    </row>
    <row r="7021" spans="1:3" x14ac:dyDescent="0.25">
      <c r="A7021" t="s">
        <v>239</v>
      </c>
      <c r="B7021">
        <v>49426</v>
      </c>
      <c r="C7021">
        <v>108</v>
      </c>
    </row>
    <row r="7022" spans="1:3" x14ac:dyDescent="0.25">
      <c r="A7022" t="s">
        <v>239</v>
      </c>
      <c r="B7022">
        <v>48838</v>
      </c>
      <c r="C7022">
        <v>100</v>
      </c>
    </row>
    <row r="7023" spans="1:3" x14ac:dyDescent="0.25">
      <c r="A7023" t="s">
        <v>239</v>
      </c>
      <c r="B7023">
        <v>49849</v>
      </c>
      <c r="C7023">
        <v>140</v>
      </c>
    </row>
    <row r="7024" spans="1:3" x14ac:dyDescent="0.25">
      <c r="A7024" t="s">
        <v>239</v>
      </c>
      <c r="B7024">
        <v>48602</v>
      </c>
      <c r="C7024">
        <v>92</v>
      </c>
    </row>
    <row r="7025" spans="1:3" x14ac:dyDescent="0.25">
      <c r="A7025" t="s">
        <v>239</v>
      </c>
      <c r="B7025">
        <v>48843</v>
      </c>
      <c r="C7025">
        <v>88</v>
      </c>
    </row>
    <row r="7026" spans="1:3" x14ac:dyDescent="0.25">
      <c r="A7026" t="s">
        <v>239</v>
      </c>
      <c r="B7026">
        <v>48065</v>
      </c>
      <c r="C7026">
        <v>124</v>
      </c>
    </row>
    <row r="7027" spans="1:3" x14ac:dyDescent="0.25">
      <c r="A7027" t="s">
        <v>239</v>
      </c>
      <c r="B7027">
        <v>48170</v>
      </c>
      <c r="C7027">
        <v>39</v>
      </c>
    </row>
    <row r="7028" spans="1:3" x14ac:dyDescent="0.25">
      <c r="A7028" t="s">
        <v>239</v>
      </c>
      <c r="B7028">
        <v>49684</v>
      </c>
      <c r="C7028">
        <v>240</v>
      </c>
    </row>
    <row r="7029" spans="1:3" x14ac:dyDescent="0.25">
      <c r="A7029" t="s">
        <v>239</v>
      </c>
      <c r="B7029">
        <v>48381</v>
      </c>
      <c r="C7029">
        <v>111</v>
      </c>
    </row>
    <row r="7030" spans="1:3" x14ac:dyDescent="0.25">
      <c r="A7030" t="s">
        <v>239</v>
      </c>
      <c r="B7030">
        <v>49423</v>
      </c>
      <c r="C7030">
        <v>77</v>
      </c>
    </row>
    <row r="7031" spans="1:3" x14ac:dyDescent="0.25">
      <c r="A7031" t="s">
        <v>239</v>
      </c>
      <c r="B7031">
        <v>48811</v>
      </c>
      <c r="C7031">
        <v>82</v>
      </c>
    </row>
    <row r="7032" spans="1:3" x14ac:dyDescent="0.25">
      <c r="A7032" t="s">
        <v>239</v>
      </c>
      <c r="B7032">
        <v>49720</v>
      </c>
      <c r="C7032">
        <v>70</v>
      </c>
    </row>
    <row r="7033" spans="1:3" x14ac:dyDescent="0.25">
      <c r="A7033" t="s">
        <v>239</v>
      </c>
      <c r="B7033">
        <v>49677</v>
      </c>
      <c r="C7033">
        <v>50</v>
      </c>
    </row>
    <row r="7034" spans="1:3" x14ac:dyDescent="0.25">
      <c r="A7034" t="s">
        <v>239</v>
      </c>
      <c r="B7034">
        <v>49090</v>
      </c>
      <c r="C7034">
        <v>70</v>
      </c>
    </row>
    <row r="7035" spans="1:3" x14ac:dyDescent="0.25">
      <c r="A7035" t="s">
        <v>239</v>
      </c>
      <c r="B7035">
        <v>49058</v>
      </c>
      <c r="C7035">
        <v>161</v>
      </c>
    </row>
    <row r="7036" spans="1:3" x14ac:dyDescent="0.25">
      <c r="A7036" t="s">
        <v>239</v>
      </c>
      <c r="B7036">
        <v>48858</v>
      </c>
      <c r="C7036">
        <v>100</v>
      </c>
    </row>
    <row r="7037" spans="1:3" x14ac:dyDescent="0.25">
      <c r="A7037" t="s">
        <v>239</v>
      </c>
      <c r="B7037">
        <v>48208</v>
      </c>
      <c r="C7037">
        <v>124</v>
      </c>
    </row>
    <row r="7038" spans="1:3" x14ac:dyDescent="0.25">
      <c r="A7038" t="s">
        <v>239</v>
      </c>
      <c r="B7038">
        <v>49090</v>
      </c>
      <c r="C7038">
        <v>93</v>
      </c>
    </row>
    <row r="7039" spans="1:3" x14ac:dyDescent="0.25">
      <c r="A7039" t="s">
        <v>239</v>
      </c>
      <c r="B7039">
        <v>49657</v>
      </c>
      <c r="C7039">
        <v>95</v>
      </c>
    </row>
    <row r="7040" spans="1:3" x14ac:dyDescent="0.25">
      <c r="A7040" t="s">
        <v>239</v>
      </c>
      <c r="B7040">
        <v>49779</v>
      </c>
      <c r="C7040">
        <v>98</v>
      </c>
    </row>
    <row r="7041" spans="1:3" x14ac:dyDescent="0.25">
      <c r="A7041" t="s">
        <v>239</v>
      </c>
      <c r="B7041">
        <v>48603</v>
      </c>
      <c r="C7041">
        <v>71</v>
      </c>
    </row>
    <row r="7042" spans="1:3" x14ac:dyDescent="0.25">
      <c r="A7042" t="s">
        <v>239</v>
      </c>
      <c r="B7042">
        <v>48642</v>
      </c>
      <c r="C7042">
        <v>100</v>
      </c>
    </row>
    <row r="7043" spans="1:3" x14ac:dyDescent="0.25">
      <c r="A7043" t="s">
        <v>239</v>
      </c>
      <c r="B7043">
        <v>49544</v>
      </c>
      <c r="C7043">
        <v>139</v>
      </c>
    </row>
    <row r="7044" spans="1:3" x14ac:dyDescent="0.25">
      <c r="A7044" t="s">
        <v>239</v>
      </c>
      <c r="B7044">
        <v>48092</v>
      </c>
      <c r="C7044">
        <v>142</v>
      </c>
    </row>
    <row r="7045" spans="1:3" x14ac:dyDescent="0.25">
      <c r="A7045" t="s">
        <v>239</v>
      </c>
      <c r="B7045">
        <v>48622</v>
      </c>
      <c r="C7045">
        <v>71</v>
      </c>
    </row>
    <row r="7046" spans="1:3" x14ac:dyDescent="0.25">
      <c r="A7046" t="s">
        <v>239</v>
      </c>
      <c r="B7046">
        <v>49127</v>
      </c>
      <c r="C7046">
        <v>111</v>
      </c>
    </row>
    <row r="7047" spans="1:3" x14ac:dyDescent="0.25">
      <c r="A7047" t="s">
        <v>239</v>
      </c>
      <c r="B7047">
        <v>48304</v>
      </c>
      <c r="C7047">
        <v>159</v>
      </c>
    </row>
    <row r="7048" spans="1:3" x14ac:dyDescent="0.25">
      <c r="A7048" t="s">
        <v>239</v>
      </c>
      <c r="B7048">
        <v>49015</v>
      </c>
      <c r="C7048">
        <v>91</v>
      </c>
    </row>
    <row r="7049" spans="1:3" x14ac:dyDescent="0.25">
      <c r="A7049" t="s">
        <v>239</v>
      </c>
      <c r="B7049">
        <v>49120</v>
      </c>
      <c r="C7049">
        <v>84</v>
      </c>
    </row>
    <row r="7050" spans="1:3" x14ac:dyDescent="0.25">
      <c r="A7050" t="s">
        <v>239</v>
      </c>
      <c r="B7050">
        <v>49646</v>
      </c>
      <c r="C7050">
        <v>104</v>
      </c>
    </row>
    <row r="7051" spans="1:3" x14ac:dyDescent="0.25">
      <c r="A7051" t="s">
        <v>239</v>
      </c>
      <c r="B7051">
        <v>49829</v>
      </c>
      <c r="C7051">
        <v>99</v>
      </c>
    </row>
    <row r="7052" spans="1:3" x14ac:dyDescent="0.25">
      <c r="A7052" t="s">
        <v>239</v>
      </c>
      <c r="B7052">
        <v>48451</v>
      </c>
      <c r="C7052">
        <v>60</v>
      </c>
    </row>
    <row r="7053" spans="1:3" x14ac:dyDescent="0.25">
      <c r="A7053" t="s">
        <v>239</v>
      </c>
      <c r="B7053">
        <v>49504</v>
      </c>
      <c r="C7053">
        <v>136</v>
      </c>
    </row>
    <row r="7054" spans="1:3" x14ac:dyDescent="0.25">
      <c r="A7054" t="s">
        <v>239</v>
      </c>
      <c r="B7054">
        <v>48236</v>
      </c>
      <c r="C7054">
        <v>86</v>
      </c>
    </row>
    <row r="7055" spans="1:3" x14ac:dyDescent="0.25">
      <c r="A7055" t="s">
        <v>239</v>
      </c>
      <c r="B7055">
        <v>48471</v>
      </c>
      <c r="C7055">
        <v>104</v>
      </c>
    </row>
    <row r="7056" spans="1:3" x14ac:dyDescent="0.25">
      <c r="A7056" t="s">
        <v>239</v>
      </c>
      <c r="B7056">
        <v>49283</v>
      </c>
      <c r="C7056">
        <v>122</v>
      </c>
    </row>
    <row r="7057" spans="1:3" x14ac:dyDescent="0.25">
      <c r="A7057" t="s">
        <v>239</v>
      </c>
      <c r="B7057">
        <v>48654</v>
      </c>
      <c r="C7057">
        <v>102</v>
      </c>
    </row>
    <row r="7058" spans="1:3" x14ac:dyDescent="0.25">
      <c r="A7058" t="s">
        <v>239</v>
      </c>
      <c r="B7058">
        <v>48154</v>
      </c>
      <c r="C7058">
        <v>103</v>
      </c>
    </row>
    <row r="7059" spans="1:3" x14ac:dyDescent="0.25">
      <c r="A7059" t="s">
        <v>239</v>
      </c>
      <c r="B7059">
        <v>49441</v>
      </c>
      <c r="C7059">
        <v>39</v>
      </c>
    </row>
    <row r="7060" spans="1:3" x14ac:dyDescent="0.25">
      <c r="A7060" t="s">
        <v>239</v>
      </c>
      <c r="B7060">
        <v>48193</v>
      </c>
      <c r="C7060">
        <v>78</v>
      </c>
    </row>
    <row r="7061" spans="1:3" x14ac:dyDescent="0.25">
      <c r="A7061" t="s">
        <v>239</v>
      </c>
      <c r="B7061">
        <v>48446</v>
      </c>
      <c r="C7061">
        <v>80</v>
      </c>
    </row>
    <row r="7062" spans="1:3" x14ac:dyDescent="0.25">
      <c r="A7062" t="s">
        <v>239</v>
      </c>
      <c r="B7062">
        <v>49058</v>
      </c>
      <c r="C7062">
        <v>98</v>
      </c>
    </row>
    <row r="7063" spans="1:3" x14ac:dyDescent="0.25">
      <c r="A7063" t="s">
        <v>239</v>
      </c>
      <c r="B7063">
        <v>49420</v>
      </c>
      <c r="C7063">
        <v>115</v>
      </c>
    </row>
    <row r="7064" spans="1:3" x14ac:dyDescent="0.25">
      <c r="A7064" t="s">
        <v>239</v>
      </c>
      <c r="B7064">
        <v>48105</v>
      </c>
      <c r="C7064">
        <v>180</v>
      </c>
    </row>
    <row r="7065" spans="1:3" x14ac:dyDescent="0.25">
      <c r="A7065" t="s">
        <v>239</v>
      </c>
      <c r="B7065">
        <v>48185</v>
      </c>
      <c r="C7065">
        <v>127</v>
      </c>
    </row>
    <row r="7066" spans="1:3" x14ac:dyDescent="0.25">
      <c r="A7066" t="s">
        <v>239</v>
      </c>
      <c r="B7066">
        <v>48329</v>
      </c>
      <c r="C7066">
        <v>128</v>
      </c>
    </row>
    <row r="7067" spans="1:3" x14ac:dyDescent="0.25">
      <c r="A7067" t="s">
        <v>239</v>
      </c>
      <c r="B7067">
        <v>49009</v>
      </c>
      <c r="C7067">
        <v>111</v>
      </c>
    </row>
    <row r="7068" spans="1:3" x14ac:dyDescent="0.25">
      <c r="A7068" t="s">
        <v>239</v>
      </c>
      <c r="B7068">
        <v>48169</v>
      </c>
      <c r="C7068">
        <v>100</v>
      </c>
    </row>
    <row r="7069" spans="1:3" x14ac:dyDescent="0.25">
      <c r="A7069" t="s">
        <v>239</v>
      </c>
      <c r="B7069">
        <v>48212</v>
      </c>
      <c r="C7069">
        <v>169</v>
      </c>
    </row>
    <row r="7070" spans="1:3" x14ac:dyDescent="0.25">
      <c r="A7070" t="s">
        <v>239</v>
      </c>
      <c r="B7070">
        <v>48154</v>
      </c>
      <c r="C7070">
        <v>32</v>
      </c>
    </row>
    <row r="7071" spans="1:3" x14ac:dyDescent="0.25">
      <c r="A7071" t="s">
        <v>239</v>
      </c>
      <c r="B7071">
        <v>48180</v>
      </c>
      <c r="C7071">
        <v>142</v>
      </c>
    </row>
    <row r="7072" spans="1:3" x14ac:dyDescent="0.25">
      <c r="A7072" t="s">
        <v>239</v>
      </c>
      <c r="B7072">
        <v>49106</v>
      </c>
      <c r="C7072">
        <v>92</v>
      </c>
    </row>
    <row r="7073" spans="1:3" x14ac:dyDescent="0.25">
      <c r="A7073" t="s">
        <v>239</v>
      </c>
      <c r="B7073">
        <v>48183</v>
      </c>
      <c r="C7073">
        <v>120</v>
      </c>
    </row>
    <row r="7074" spans="1:3" x14ac:dyDescent="0.25">
      <c r="A7074" t="s">
        <v>239</v>
      </c>
      <c r="B7074">
        <v>48617</v>
      </c>
      <c r="C7074">
        <v>92</v>
      </c>
    </row>
    <row r="7075" spans="1:3" x14ac:dyDescent="0.25">
      <c r="A7075" t="s">
        <v>239</v>
      </c>
      <c r="B7075">
        <v>49080</v>
      </c>
      <c r="C7075">
        <v>119</v>
      </c>
    </row>
    <row r="7076" spans="1:3" x14ac:dyDescent="0.25">
      <c r="A7076" t="s">
        <v>239</v>
      </c>
      <c r="B7076">
        <v>49412</v>
      </c>
      <c r="C7076">
        <v>129</v>
      </c>
    </row>
    <row r="7077" spans="1:3" x14ac:dyDescent="0.25">
      <c r="A7077" t="s">
        <v>239</v>
      </c>
      <c r="B7077">
        <v>49727</v>
      </c>
      <c r="C7077">
        <v>113</v>
      </c>
    </row>
    <row r="7078" spans="1:3" x14ac:dyDescent="0.25">
      <c r="A7078" t="s">
        <v>239</v>
      </c>
      <c r="B7078">
        <v>48005</v>
      </c>
      <c r="C7078">
        <v>67</v>
      </c>
    </row>
    <row r="7079" spans="1:3" x14ac:dyDescent="0.25">
      <c r="A7079" t="s">
        <v>239</v>
      </c>
      <c r="B7079">
        <v>48228</v>
      </c>
      <c r="C7079">
        <v>205</v>
      </c>
    </row>
    <row r="7080" spans="1:3" x14ac:dyDescent="0.25">
      <c r="A7080" t="s">
        <v>239</v>
      </c>
      <c r="B7080">
        <v>48073</v>
      </c>
      <c r="C7080">
        <v>126</v>
      </c>
    </row>
    <row r="7081" spans="1:3" x14ac:dyDescent="0.25">
      <c r="A7081" t="s">
        <v>239</v>
      </c>
      <c r="B7081">
        <v>49953</v>
      </c>
      <c r="C7081">
        <v>39</v>
      </c>
    </row>
    <row r="7082" spans="1:3" x14ac:dyDescent="0.25">
      <c r="A7082" t="s">
        <v>239</v>
      </c>
      <c r="B7082">
        <v>48823</v>
      </c>
      <c r="C7082">
        <v>113</v>
      </c>
    </row>
    <row r="7083" spans="1:3" x14ac:dyDescent="0.25">
      <c r="A7083" t="s">
        <v>239</v>
      </c>
      <c r="B7083">
        <v>49464</v>
      </c>
      <c r="C7083">
        <v>138</v>
      </c>
    </row>
    <row r="7084" spans="1:3" x14ac:dyDescent="0.25">
      <c r="A7084" t="s">
        <v>239</v>
      </c>
      <c r="B7084">
        <v>48342</v>
      </c>
      <c r="C7084">
        <v>29</v>
      </c>
    </row>
    <row r="7085" spans="1:3" x14ac:dyDescent="0.25">
      <c r="A7085" t="s">
        <v>239</v>
      </c>
      <c r="B7085">
        <v>48629</v>
      </c>
      <c r="C7085">
        <v>61</v>
      </c>
    </row>
    <row r="7086" spans="1:3" x14ac:dyDescent="0.25">
      <c r="A7086" t="s">
        <v>239</v>
      </c>
      <c r="B7086">
        <v>49930</v>
      </c>
      <c r="C7086">
        <v>197</v>
      </c>
    </row>
    <row r="7087" spans="1:3" x14ac:dyDescent="0.25">
      <c r="A7087" t="s">
        <v>239</v>
      </c>
      <c r="B7087">
        <v>48439</v>
      </c>
      <c r="C7087">
        <v>51</v>
      </c>
    </row>
    <row r="7088" spans="1:3" x14ac:dyDescent="0.25">
      <c r="A7088" t="s">
        <v>239</v>
      </c>
      <c r="B7088">
        <v>48062</v>
      </c>
      <c r="C7088">
        <v>126</v>
      </c>
    </row>
    <row r="7089" spans="1:3" x14ac:dyDescent="0.25">
      <c r="A7089" t="s">
        <v>239</v>
      </c>
      <c r="B7089">
        <v>49022</v>
      </c>
      <c r="C7089">
        <v>95</v>
      </c>
    </row>
    <row r="7090" spans="1:3" x14ac:dyDescent="0.25">
      <c r="A7090" t="s">
        <v>239</v>
      </c>
      <c r="B7090">
        <v>48219</v>
      </c>
      <c r="C7090">
        <v>102</v>
      </c>
    </row>
    <row r="7091" spans="1:3" x14ac:dyDescent="0.25">
      <c r="A7091" t="s">
        <v>239</v>
      </c>
      <c r="B7091">
        <v>48312</v>
      </c>
      <c r="C7091">
        <v>120</v>
      </c>
    </row>
    <row r="7092" spans="1:3" x14ac:dyDescent="0.25">
      <c r="A7092" t="s">
        <v>239</v>
      </c>
      <c r="B7092">
        <v>49017</v>
      </c>
      <c r="C7092">
        <v>82</v>
      </c>
    </row>
    <row r="7093" spans="1:3" x14ac:dyDescent="0.25">
      <c r="A7093" t="s">
        <v>239</v>
      </c>
      <c r="B7093">
        <v>48616</v>
      </c>
      <c r="C7093">
        <v>51</v>
      </c>
    </row>
    <row r="7094" spans="1:3" x14ac:dyDescent="0.25">
      <c r="A7094" t="s">
        <v>239</v>
      </c>
      <c r="B7094">
        <v>49920</v>
      </c>
      <c r="C7094">
        <v>200</v>
      </c>
    </row>
    <row r="7095" spans="1:3" x14ac:dyDescent="0.25">
      <c r="A7095" t="s">
        <v>239</v>
      </c>
      <c r="B7095">
        <v>48184</v>
      </c>
      <c r="C7095">
        <v>49</v>
      </c>
    </row>
    <row r="7096" spans="1:3" x14ac:dyDescent="0.25">
      <c r="A7096" t="s">
        <v>239</v>
      </c>
      <c r="B7096">
        <v>48430</v>
      </c>
      <c r="C7096">
        <v>100</v>
      </c>
    </row>
    <row r="7097" spans="1:3" x14ac:dyDescent="0.25">
      <c r="A7097" t="s">
        <v>239</v>
      </c>
      <c r="B7097">
        <v>49770</v>
      </c>
      <c r="C7097">
        <v>110</v>
      </c>
    </row>
    <row r="7098" spans="1:3" x14ac:dyDescent="0.25">
      <c r="A7098" t="s">
        <v>239</v>
      </c>
      <c r="B7098">
        <v>49093</v>
      </c>
      <c r="C7098">
        <v>100</v>
      </c>
    </row>
    <row r="7099" spans="1:3" x14ac:dyDescent="0.25">
      <c r="A7099" t="s">
        <v>239</v>
      </c>
      <c r="B7099">
        <v>49202</v>
      </c>
      <c r="C7099">
        <v>82</v>
      </c>
    </row>
    <row r="7100" spans="1:3" x14ac:dyDescent="0.25">
      <c r="A7100" t="s">
        <v>239</v>
      </c>
      <c r="B7100">
        <v>49307</v>
      </c>
      <c r="C7100">
        <v>78</v>
      </c>
    </row>
    <row r="7101" spans="1:3" x14ac:dyDescent="0.25">
      <c r="A7101" t="s">
        <v>239</v>
      </c>
      <c r="B7101">
        <v>48187</v>
      </c>
      <c r="C7101">
        <v>150</v>
      </c>
    </row>
    <row r="7102" spans="1:3" x14ac:dyDescent="0.25">
      <c r="A7102" t="s">
        <v>239</v>
      </c>
      <c r="B7102">
        <v>48154</v>
      </c>
      <c r="C7102">
        <v>72</v>
      </c>
    </row>
    <row r="7103" spans="1:3" x14ac:dyDescent="0.25">
      <c r="A7103" t="s">
        <v>239</v>
      </c>
      <c r="B7103">
        <v>48312</v>
      </c>
      <c r="C7103">
        <v>283</v>
      </c>
    </row>
    <row r="7104" spans="1:3" x14ac:dyDescent="0.25">
      <c r="A7104" t="s">
        <v>239</v>
      </c>
      <c r="B7104">
        <v>49509</v>
      </c>
      <c r="C7104">
        <v>92</v>
      </c>
    </row>
    <row r="7105" spans="1:3" x14ac:dyDescent="0.25">
      <c r="A7105" t="s">
        <v>239</v>
      </c>
      <c r="B7105">
        <v>48034</v>
      </c>
      <c r="C7105">
        <v>91</v>
      </c>
    </row>
    <row r="7106" spans="1:3" x14ac:dyDescent="0.25">
      <c r="A7106" t="s">
        <v>239</v>
      </c>
      <c r="B7106">
        <v>49048</v>
      </c>
      <c r="C7106">
        <v>101</v>
      </c>
    </row>
    <row r="7107" spans="1:3" x14ac:dyDescent="0.25">
      <c r="A7107" t="s">
        <v>239</v>
      </c>
      <c r="B7107">
        <v>48441</v>
      </c>
      <c r="C7107">
        <v>30</v>
      </c>
    </row>
    <row r="7108" spans="1:3" x14ac:dyDescent="0.25">
      <c r="A7108" t="s">
        <v>239</v>
      </c>
      <c r="B7108">
        <v>48309</v>
      </c>
      <c r="C7108">
        <v>126</v>
      </c>
    </row>
    <row r="7109" spans="1:3" x14ac:dyDescent="0.25">
      <c r="A7109" t="s">
        <v>239</v>
      </c>
      <c r="B7109">
        <v>49445</v>
      </c>
      <c r="C7109">
        <v>39</v>
      </c>
    </row>
    <row r="7110" spans="1:3" x14ac:dyDescent="0.25">
      <c r="A7110" t="s">
        <v>239</v>
      </c>
      <c r="B7110">
        <v>48170</v>
      </c>
      <c r="C7110">
        <v>101</v>
      </c>
    </row>
    <row r="7111" spans="1:3" x14ac:dyDescent="0.25">
      <c r="A7111" t="s">
        <v>239</v>
      </c>
      <c r="B7111">
        <v>48430</v>
      </c>
      <c r="C7111">
        <v>92</v>
      </c>
    </row>
    <row r="7112" spans="1:3" x14ac:dyDescent="0.25">
      <c r="A7112" t="s">
        <v>239</v>
      </c>
      <c r="B7112">
        <v>48453</v>
      </c>
      <c r="C7112">
        <v>39</v>
      </c>
    </row>
    <row r="7113" spans="1:3" x14ac:dyDescent="0.25">
      <c r="A7113" t="s">
        <v>239</v>
      </c>
      <c r="B7113">
        <v>48224</v>
      </c>
      <c r="C7113">
        <v>180</v>
      </c>
    </row>
    <row r="7114" spans="1:3" x14ac:dyDescent="0.25">
      <c r="A7114" t="s">
        <v>239</v>
      </c>
      <c r="B7114">
        <v>49686</v>
      </c>
      <c r="C7114">
        <v>125</v>
      </c>
    </row>
    <row r="7115" spans="1:3" x14ac:dyDescent="0.25">
      <c r="A7115" t="s">
        <v>239</v>
      </c>
      <c r="B7115">
        <v>48446</v>
      </c>
      <c r="C7115">
        <v>87</v>
      </c>
    </row>
    <row r="7116" spans="1:3" x14ac:dyDescent="0.25">
      <c r="A7116" t="s">
        <v>239</v>
      </c>
      <c r="B7116">
        <v>48601</v>
      </c>
      <c r="C7116">
        <v>103</v>
      </c>
    </row>
    <row r="7117" spans="1:3" x14ac:dyDescent="0.25">
      <c r="A7117" t="s">
        <v>239</v>
      </c>
      <c r="B7117">
        <v>48054</v>
      </c>
      <c r="C7117">
        <v>172</v>
      </c>
    </row>
    <row r="7118" spans="1:3" x14ac:dyDescent="0.25">
      <c r="A7118" t="s">
        <v>239</v>
      </c>
      <c r="B7118">
        <v>48071</v>
      </c>
      <c r="C7118">
        <v>154</v>
      </c>
    </row>
    <row r="7119" spans="1:3" x14ac:dyDescent="0.25">
      <c r="A7119" t="s">
        <v>239</v>
      </c>
      <c r="B7119">
        <v>49506</v>
      </c>
      <c r="C7119">
        <v>39</v>
      </c>
    </row>
    <row r="7120" spans="1:3" x14ac:dyDescent="0.25">
      <c r="A7120" t="s">
        <v>239</v>
      </c>
      <c r="B7120">
        <v>49829</v>
      </c>
      <c r="C7120">
        <v>81</v>
      </c>
    </row>
    <row r="7121" spans="1:3" x14ac:dyDescent="0.25">
      <c r="A7121" t="s">
        <v>239</v>
      </c>
      <c r="B7121">
        <v>48504</v>
      </c>
      <c r="C7121">
        <v>159</v>
      </c>
    </row>
    <row r="7122" spans="1:3" x14ac:dyDescent="0.25">
      <c r="A7122" t="s">
        <v>239</v>
      </c>
      <c r="B7122">
        <v>49682</v>
      </c>
      <c r="C7122">
        <v>72</v>
      </c>
    </row>
    <row r="7123" spans="1:3" x14ac:dyDescent="0.25">
      <c r="A7123" t="s">
        <v>239</v>
      </c>
      <c r="B7123">
        <v>48317</v>
      </c>
      <c r="C7123">
        <v>116</v>
      </c>
    </row>
    <row r="7124" spans="1:3" x14ac:dyDescent="0.25">
      <c r="A7124" t="s">
        <v>239</v>
      </c>
      <c r="B7124">
        <v>49506</v>
      </c>
      <c r="C7124">
        <v>29</v>
      </c>
    </row>
    <row r="7125" spans="1:3" x14ac:dyDescent="0.25">
      <c r="A7125" t="s">
        <v>239</v>
      </c>
      <c r="B7125">
        <v>49738</v>
      </c>
      <c r="C7125">
        <v>39</v>
      </c>
    </row>
    <row r="7126" spans="1:3" x14ac:dyDescent="0.25">
      <c r="A7126" t="s">
        <v>239</v>
      </c>
      <c r="B7126">
        <v>48763</v>
      </c>
      <c r="C7126">
        <v>78</v>
      </c>
    </row>
    <row r="7127" spans="1:3" x14ac:dyDescent="0.25">
      <c r="A7127" t="s">
        <v>239</v>
      </c>
      <c r="B7127">
        <v>49120</v>
      </c>
      <c r="C7127">
        <v>121</v>
      </c>
    </row>
    <row r="7128" spans="1:3" x14ac:dyDescent="0.25">
      <c r="A7128" t="s">
        <v>239</v>
      </c>
      <c r="B7128">
        <v>48043</v>
      </c>
      <c r="C7128">
        <v>217</v>
      </c>
    </row>
    <row r="7129" spans="1:3" x14ac:dyDescent="0.25">
      <c r="A7129" t="s">
        <v>239</v>
      </c>
      <c r="B7129">
        <v>48195</v>
      </c>
      <c r="C7129">
        <v>100</v>
      </c>
    </row>
    <row r="7130" spans="1:3" x14ac:dyDescent="0.25">
      <c r="A7130" t="s">
        <v>239</v>
      </c>
      <c r="B7130">
        <v>49304</v>
      </c>
      <c r="C7130">
        <v>79</v>
      </c>
    </row>
    <row r="7131" spans="1:3" x14ac:dyDescent="0.25">
      <c r="A7131" t="s">
        <v>239</v>
      </c>
      <c r="B7131">
        <v>48101</v>
      </c>
      <c r="C7131">
        <v>163</v>
      </c>
    </row>
    <row r="7132" spans="1:3" x14ac:dyDescent="0.25">
      <c r="A7132" t="s">
        <v>239</v>
      </c>
      <c r="B7132">
        <v>48059</v>
      </c>
      <c r="C7132">
        <v>127</v>
      </c>
    </row>
    <row r="7133" spans="1:3" x14ac:dyDescent="0.25">
      <c r="A7133" t="s">
        <v>239</v>
      </c>
      <c r="B7133">
        <v>48328</v>
      </c>
      <c r="C7133">
        <v>108</v>
      </c>
    </row>
    <row r="7134" spans="1:3" x14ac:dyDescent="0.25">
      <c r="A7134" t="s">
        <v>239</v>
      </c>
      <c r="B7134">
        <v>48225</v>
      </c>
      <c r="C7134">
        <v>151</v>
      </c>
    </row>
    <row r="7135" spans="1:3" x14ac:dyDescent="0.25">
      <c r="A7135" t="s">
        <v>239</v>
      </c>
      <c r="B7135">
        <v>48315</v>
      </c>
      <c r="C7135">
        <v>212</v>
      </c>
    </row>
    <row r="7136" spans="1:3" x14ac:dyDescent="0.25">
      <c r="A7136" t="s">
        <v>239</v>
      </c>
      <c r="B7136">
        <v>49423</v>
      </c>
      <c r="C7136">
        <v>90</v>
      </c>
    </row>
    <row r="7137" spans="1:3" x14ac:dyDescent="0.25">
      <c r="A7137" t="s">
        <v>239</v>
      </c>
      <c r="B7137">
        <v>49735</v>
      </c>
      <c r="C7137">
        <v>106</v>
      </c>
    </row>
    <row r="7138" spans="1:3" x14ac:dyDescent="0.25">
      <c r="A7138" t="s">
        <v>239</v>
      </c>
      <c r="B7138">
        <v>48035</v>
      </c>
      <c r="C7138">
        <v>129</v>
      </c>
    </row>
    <row r="7139" spans="1:3" x14ac:dyDescent="0.25">
      <c r="A7139" t="s">
        <v>239</v>
      </c>
      <c r="B7139">
        <v>49781</v>
      </c>
      <c r="C7139">
        <v>48</v>
      </c>
    </row>
    <row r="7140" spans="1:3" x14ac:dyDescent="0.25">
      <c r="A7140" t="s">
        <v>239</v>
      </c>
      <c r="B7140">
        <v>49001</v>
      </c>
      <c r="C7140">
        <v>90</v>
      </c>
    </row>
    <row r="7141" spans="1:3" x14ac:dyDescent="0.25">
      <c r="A7141" t="s">
        <v>239</v>
      </c>
      <c r="B7141">
        <v>49417</v>
      </c>
      <c r="C7141">
        <v>126</v>
      </c>
    </row>
    <row r="7142" spans="1:3" x14ac:dyDescent="0.25">
      <c r="A7142" t="s">
        <v>239</v>
      </c>
      <c r="B7142">
        <v>49783</v>
      </c>
      <c r="C7142">
        <v>51</v>
      </c>
    </row>
    <row r="7143" spans="1:3" x14ac:dyDescent="0.25">
      <c r="A7143" t="s">
        <v>239</v>
      </c>
      <c r="B7143">
        <v>48843</v>
      </c>
      <c r="C7143">
        <v>125</v>
      </c>
    </row>
    <row r="7144" spans="1:3" x14ac:dyDescent="0.25">
      <c r="A7144" t="s">
        <v>239</v>
      </c>
      <c r="B7144">
        <v>48076</v>
      </c>
      <c r="C7144">
        <v>191</v>
      </c>
    </row>
    <row r="7145" spans="1:3" x14ac:dyDescent="0.25">
      <c r="A7145" t="s">
        <v>239</v>
      </c>
      <c r="B7145">
        <v>49868</v>
      </c>
      <c r="C7145">
        <v>39</v>
      </c>
    </row>
    <row r="7146" spans="1:3" x14ac:dyDescent="0.25">
      <c r="A7146" t="s">
        <v>239</v>
      </c>
      <c r="B7146">
        <v>48161</v>
      </c>
      <c r="C7146">
        <v>89</v>
      </c>
    </row>
    <row r="7147" spans="1:3" x14ac:dyDescent="0.25">
      <c r="A7147" t="s">
        <v>239</v>
      </c>
      <c r="B7147">
        <v>48439</v>
      </c>
      <c r="C7147">
        <v>128</v>
      </c>
    </row>
    <row r="7148" spans="1:3" x14ac:dyDescent="0.25">
      <c r="A7148" t="s">
        <v>239</v>
      </c>
      <c r="B7148">
        <v>48105</v>
      </c>
      <c r="C7148">
        <v>105</v>
      </c>
    </row>
    <row r="7149" spans="1:3" x14ac:dyDescent="0.25">
      <c r="A7149" t="s">
        <v>239</v>
      </c>
      <c r="B7149">
        <v>49935</v>
      </c>
      <c r="C7149">
        <v>69</v>
      </c>
    </row>
    <row r="7150" spans="1:3" x14ac:dyDescent="0.25">
      <c r="A7150" t="s">
        <v>239</v>
      </c>
      <c r="B7150">
        <v>49017</v>
      </c>
      <c r="C7150">
        <v>77</v>
      </c>
    </row>
    <row r="7151" spans="1:3" x14ac:dyDescent="0.25">
      <c r="A7151" t="s">
        <v>239</v>
      </c>
      <c r="B7151">
        <v>48442</v>
      </c>
      <c r="C7151">
        <v>66</v>
      </c>
    </row>
    <row r="7152" spans="1:3" x14ac:dyDescent="0.25">
      <c r="A7152" t="s">
        <v>239</v>
      </c>
      <c r="B7152">
        <v>49423</v>
      </c>
      <c r="C7152">
        <v>39</v>
      </c>
    </row>
    <row r="7153" spans="1:3" x14ac:dyDescent="0.25">
      <c r="A7153" t="s">
        <v>239</v>
      </c>
      <c r="B7153">
        <v>49546</v>
      </c>
      <c r="C7153">
        <v>60</v>
      </c>
    </row>
    <row r="7154" spans="1:3" x14ac:dyDescent="0.25">
      <c r="A7154" t="s">
        <v>239</v>
      </c>
      <c r="B7154">
        <v>49508</v>
      </c>
      <c r="C7154">
        <v>125</v>
      </c>
    </row>
    <row r="7155" spans="1:3" x14ac:dyDescent="0.25">
      <c r="A7155" t="s">
        <v>239</v>
      </c>
      <c r="B7155">
        <v>49504</v>
      </c>
      <c r="C7155">
        <v>37</v>
      </c>
    </row>
    <row r="7156" spans="1:3" x14ac:dyDescent="0.25">
      <c r="A7156" t="s">
        <v>239</v>
      </c>
      <c r="B7156">
        <v>48197</v>
      </c>
      <c r="C7156">
        <v>32</v>
      </c>
    </row>
    <row r="7157" spans="1:3" x14ac:dyDescent="0.25">
      <c r="A7157" t="s">
        <v>239</v>
      </c>
      <c r="B7157">
        <v>48866</v>
      </c>
      <c r="C7157">
        <v>94</v>
      </c>
    </row>
    <row r="7158" spans="1:3" x14ac:dyDescent="0.25">
      <c r="A7158" t="s">
        <v>239</v>
      </c>
      <c r="B7158">
        <v>48642</v>
      </c>
      <c r="C7158">
        <v>140</v>
      </c>
    </row>
    <row r="7159" spans="1:3" x14ac:dyDescent="0.25">
      <c r="A7159" t="s">
        <v>239</v>
      </c>
      <c r="B7159">
        <v>48624</v>
      </c>
      <c r="C7159">
        <v>84</v>
      </c>
    </row>
    <row r="7160" spans="1:3" x14ac:dyDescent="0.25">
      <c r="A7160" t="s">
        <v>239</v>
      </c>
      <c r="B7160">
        <v>49441</v>
      </c>
      <c r="C7160">
        <v>107</v>
      </c>
    </row>
    <row r="7161" spans="1:3" x14ac:dyDescent="0.25">
      <c r="A7161" t="s">
        <v>239</v>
      </c>
      <c r="B7161">
        <v>48214</v>
      </c>
      <c r="C7161">
        <v>176</v>
      </c>
    </row>
    <row r="7162" spans="1:3" x14ac:dyDescent="0.25">
      <c r="A7162" t="s">
        <v>239</v>
      </c>
      <c r="B7162">
        <v>49120</v>
      </c>
      <c r="C7162">
        <v>100</v>
      </c>
    </row>
    <row r="7163" spans="1:3" x14ac:dyDescent="0.25">
      <c r="A7163" t="s">
        <v>239</v>
      </c>
      <c r="B7163">
        <v>49546</v>
      </c>
      <c r="C7163">
        <v>81</v>
      </c>
    </row>
    <row r="7164" spans="1:3" x14ac:dyDescent="0.25">
      <c r="A7164" t="s">
        <v>239</v>
      </c>
      <c r="B7164">
        <v>48235</v>
      </c>
      <c r="C7164">
        <v>108</v>
      </c>
    </row>
    <row r="7165" spans="1:3" x14ac:dyDescent="0.25">
      <c r="A7165" t="s">
        <v>239</v>
      </c>
      <c r="B7165">
        <v>48602</v>
      </c>
      <c r="C7165">
        <v>128</v>
      </c>
    </row>
    <row r="7166" spans="1:3" x14ac:dyDescent="0.25">
      <c r="A7166" t="s">
        <v>239</v>
      </c>
      <c r="B7166">
        <v>48207</v>
      </c>
      <c r="C7166">
        <v>67</v>
      </c>
    </row>
    <row r="7167" spans="1:3" x14ac:dyDescent="0.25">
      <c r="A7167" t="s">
        <v>239</v>
      </c>
      <c r="B7167">
        <v>48624</v>
      </c>
      <c r="C7167">
        <v>60</v>
      </c>
    </row>
    <row r="7168" spans="1:3" x14ac:dyDescent="0.25">
      <c r="A7168" t="s">
        <v>239</v>
      </c>
      <c r="B7168">
        <v>48858</v>
      </c>
      <c r="C7168">
        <v>104</v>
      </c>
    </row>
    <row r="7169" spans="1:3" x14ac:dyDescent="0.25">
      <c r="A7169" t="s">
        <v>239</v>
      </c>
      <c r="B7169">
        <v>48846</v>
      </c>
      <c r="C7169">
        <v>107</v>
      </c>
    </row>
    <row r="7170" spans="1:3" x14ac:dyDescent="0.25">
      <c r="A7170" t="s">
        <v>239</v>
      </c>
      <c r="B7170">
        <v>49203</v>
      </c>
      <c r="C7170">
        <v>108</v>
      </c>
    </row>
    <row r="7171" spans="1:3" x14ac:dyDescent="0.25">
      <c r="A7171" t="s">
        <v>239</v>
      </c>
      <c r="B7171">
        <v>48871</v>
      </c>
      <c r="C7171">
        <v>50</v>
      </c>
    </row>
    <row r="7172" spans="1:3" x14ac:dyDescent="0.25">
      <c r="A7172" t="s">
        <v>239</v>
      </c>
      <c r="B7172">
        <v>49783</v>
      </c>
      <c r="C7172">
        <v>114</v>
      </c>
    </row>
    <row r="7173" spans="1:3" x14ac:dyDescent="0.25">
      <c r="A7173" t="s">
        <v>239</v>
      </c>
      <c r="B7173">
        <v>48532</v>
      </c>
      <c r="C7173">
        <v>130</v>
      </c>
    </row>
    <row r="7174" spans="1:3" x14ac:dyDescent="0.25">
      <c r="A7174" t="s">
        <v>239</v>
      </c>
      <c r="B7174">
        <v>49423</v>
      </c>
      <c r="C7174">
        <v>145</v>
      </c>
    </row>
    <row r="7175" spans="1:3" x14ac:dyDescent="0.25">
      <c r="A7175" t="s">
        <v>239</v>
      </c>
      <c r="B7175">
        <v>49862</v>
      </c>
      <c r="C7175">
        <v>90</v>
      </c>
    </row>
    <row r="7176" spans="1:3" x14ac:dyDescent="0.25">
      <c r="A7176" t="s">
        <v>239</v>
      </c>
      <c r="B7176">
        <v>48203</v>
      </c>
      <c r="C7176">
        <v>114</v>
      </c>
    </row>
    <row r="7177" spans="1:3" x14ac:dyDescent="0.25">
      <c r="A7177" t="s">
        <v>239</v>
      </c>
      <c r="B7177">
        <v>48235</v>
      </c>
      <c r="C7177">
        <v>140</v>
      </c>
    </row>
    <row r="7178" spans="1:3" x14ac:dyDescent="0.25">
      <c r="A7178" t="s">
        <v>239</v>
      </c>
      <c r="B7178">
        <v>49456</v>
      </c>
      <c r="C7178">
        <v>84</v>
      </c>
    </row>
    <row r="7179" spans="1:3" x14ac:dyDescent="0.25">
      <c r="A7179" t="s">
        <v>239</v>
      </c>
      <c r="B7179">
        <v>48742</v>
      </c>
      <c r="C7179">
        <v>39</v>
      </c>
    </row>
    <row r="7180" spans="1:3" x14ac:dyDescent="0.25">
      <c r="A7180" t="s">
        <v>239</v>
      </c>
      <c r="B7180">
        <v>48821</v>
      </c>
      <c r="C7180">
        <v>150</v>
      </c>
    </row>
    <row r="7181" spans="1:3" x14ac:dyDescent="0.25">
      <c r="A7181" t="s">
        <v>239</v>
      </c>
      <c r="B7181">
        <v>48621</v>
      </c>
      <c r="C7181">
        <v>39</v>
      </c>
    </row>
    <row r="7182" spans="1:3" x14ac:dyDescent="0.25">
      <c r="A7182" t="s">
        <v>239</v>
      </c>
      <c r="B7182">
        <v>48374</v>
      </c>
      <c r="C7182">
        <v>100</v>
      </c>
    </row>
    <row r="7183" spans="1:3" x14ac:dyDescent="0.25">
      <c r="A7183" t="s">
        <v>239</v>
      </c>
      <c r="B7183">
        <v>48219</v>
      </c>
      <c r="C7183">
        <v>194</v>
      </c>
    </row>
    <row r="7184" spans="1:3" x14ac:dyDescent="0.25">
      <c r="A7184" t="s">
        <v>239</v>
      </c>
      <c r="B7184">
        <v>48162</v>
      </c>
      <c r="C7184">
        <v>103</v>
      </c>
    </row>
    <row r="7185" spans="1:3" x14ac:dyDescent="0.25">
      <c r="A7185" t="s">
        <v>239</v>
      </c>
      <c r="B7185">
        <v>48380</v>
      </c>
      <c r="C7185">
        <v>101</v>
      </c>
    </row>
    <row r="7186" spans="1:3" x14ac:dyDescent="0.25">
      <c r="A7186" t="s">
        <v>239</v>
      </c>
      <c r="B7186">
        <v>48126</v>
      </c>
      <c r="C7186">
        <v>89</v>
      </c>
    </row>
    <row r="7187" spans="1:3" x14ac:dyDescent="0.25">
      <c r="A7187" t="s">
        <v>239</v>
      </c>
      <c r="B7187">
        <v>48180</v>
      </c>
      <c r="C7187">
        <v>244</v>
      </c>
    </row>
    <row r="7188" spans="1:3" x14ac:dyDescent="0.25">
      <c r="A7188" t="s">
        <v>239</v>
      </c>
      <c r="B7188">
        <v>48653</v>
      </c>
      <c r="C7188">
        <v>39</v>
      </c>
    </row>
    <row r="7189" spans="1:3" x14ac:dyDescent="0.25">
      <c r="A7189" t="s">
        <v>239</v>
      </c>
      <c r="B7189">
        <v>49930</v>
      </c>
      <c r="C7189">
        <v>60</v>
      </c>
    </row>
    <row r="7190" spans="1:3" x14ac:dyDescent="0.25">
      <c r="A7190" t="s">
        <v>239</v>
      </c>
      <c r="B7190">
        <v>48178</v>
      </c>
      <c r="C7190">
        <v>74</v>
      </c>
    </row>
    <row r="7191" spans="1:3" x14ac:dyDescent="0.25">
      <c r="A7191" t="s">
        <v>239</v>
      </c>
      <c r="B7191">
        <v>48324</v>
      </c>
      <c r="C7191">
        <v>85</v>
      </c>
    </row>
    <row r="7192" spans="1:3" x14ac:dyDescent="0.25">
      <c r="A7192" t="s">
        <v>239</v>
      </c>
      <c r="B7192">
        <v>49401</v>
      </c>
      <c r="C7192">
        <v>60</v>
      </c>
    </row>
    <row r="7193" spans="1:3" x14ac:dyDescent="0.25">
      <c r="A7193" t="s">
        <v>239</v>
      </c>
      <c r="B7193">
        <v>48182</v>
      </c>
      <c r="C7193">
        <v>72</v>
      </c>
    </row>
    <row r="7194" spans="1:3" x14ac:dyDescent="0.25">
      <c r="A7194" t="s">
        <v>239</v>
      </c>
      <c r="B7194">
        <v>49203</v>
      </c>
      <c r="C7194">
        <v>50</v>
      </c>
    </row>
    <row r="7195" spans="1:3" x14ac:dyDescent="0.25">
      <c r="A7195" t="s">
        <v>239</v>
      </c>
      <c r="B7195">
        <v>48076</v>
      </c>
      <c r="C7195">
        <v>151</v>
      </c>
    </row>
    <row r="7196" spans="1:3" x14ac:dyDescent="0.25">
      <c r="A7196" t="s">
        <v>239</v>
      </c>
      <c r="B7196">
        <v>48850</v>
      </c>
      <c r="C7196">
        <v>31</v>
      </c>
    </row>
    <row r="7197" spans="1:3" x14ac:dyDescent="0.25">
      <c r="A7197" t="s">
        <v>239</v>
      </c>
      <c r="B7197">
        <v>49635</v>
      </c>
      <c r="C7197">
        <v>78</v>
      </c>
    </row>
    <row r="7198" spans="1:3" x14ac:dyDescent="0.25">
      <c r="A7198" t="s">
        <v>239</v>
      </c>
      <c r="B7198">
        <v>48917</v>
      </c>
      <c r="C7198">
        <v>95</v>
      </c>
    </row>
    <row r="7199" spans="1:3" x14ac:dyDescent="0.25">
      <c r="A7199" t="s">
        <v>239</v>
      </c>
      <c r="B7199">
        <v>48093</v>
      </c>
      <c r="C7199">
        <v>92</v>
      </c>
    </row>
    <row r="7200" spans="1:3" x14ac:dyDescent="0.25">
      <c r="A7200" t="s">
        <v>239</v>
      </c>
      <c r="B7200">
        <v>49009</v>
      </c>
      <c r="C7200">
        <v>100</v>
      </c>
    </row>
    <row r="7201" spans="1:3" x14ac:dyDescent="0.25">
      <c r="A7201" t="s">
        <v>239</v>
      </c>
      <c r="B7201">
        <v>48801</v>
      </c>
      <c r="C7201">
        <v>45</v>
      </c>
    </row>
    <row r="7202" spans="1:3" x14ac:dyDescent="0.25">
      <c r="A7202" t="s">
        <v>239</v>
      </c>
      <c r="B7202">
        <v>49017</v>
      </c>
      <c r="C7202">
        <v>123</v>
      </c>
    </row>
    <row r="7203" spans="1:3" x14ac:dyDescent="0.25">
      <c r="A7203" t="s">
        <v>239</v>
      </c>
      <c r="B7203">
        <v>49968</v>
      </c>
      <c r="C7203">
        <v>109</v>
      </c>
    </row>
    <row r="7204" spans="1:3" x14ac:dyDescent="0.25">
      <c r="A7204" t="s">
        <v>239</v>
      </c>
      <c r="B7204">
        <v>49442</v>
      </c>
      <c r="C7204">
        <v>90</v>
      </c>
    </row>
    <row r="7205" spans="1:3" x14ac:dyDescent="0.25">
      <c r="A7205" t="s">
        <v>239</v>
      </c>
      <c r="B7205">
        <v>48125</v>
      </c>
      <c r="C7205">
        <v>265</v>
      </c>
    </row>
    <row r="7206" spans="1:3" x14ac:dyDescent="0.25">
      <c r="A7206" t="s">
        <v>239</v>
      </c>
      <c r="B7206">
        <v>48118</v>
      </c>
      <c r="C7206">
        <v>85</v>
      </c>
    </row>
    <row r="7207" spans="1:3" x14ac:dyDescent="0.25">
      <c r="A7207" t="s">
        <v>239</v>
      </c>
      <c r="B7207">
        <v>48307</v>
      </c>
      <c r="C7207">
        <v>66</v>
      </c>
    </row>
    <row r="7208" spans="1:3" x14ac:dyDescent="0.25">
      <c r="A7208" t="s">
        <v>239</v>
      </c>
      <c r="B7208">
        <v>48185</v>
      </c>
      <c r="C7208">
        <v>122</v>
      </c>
    </row>
    <row r="7209" spans="1:3" x14ac:dyDescent="0.25">
      <c r="A7209" t="s">
        <v>239</v>
      </c>
      <c r="B7209">
        <v>48207</v>
      </c>
      <c r="C7209">
        <v>87</v>
      </c>
    </row>
    <row r="7210" spans="1:3" x14ac:dyDescent="0.25">
      <c r="A7210" t="s">
        <v>239</v>
      </c>
      <c r="B7210">
        <v>49854</v>
      </c>
      <c r="C7210">
        <v>80</v>
      </c>
    </row>
    <row r="7211" spans="1:3" x14ac:dyDescent="0.25">
      <c r="A7211" t="s">
        <v>239</v>
      </c>
      <c r="B7211">
        <v>48506</v>
      </c>
      <c r="C7211">
        <v>117</v>
      </c>
    </row>
    <row r="7212" spans="1:3" x14ac:dyDescent="0.25">
      <c r="A7212" t="s">
        <v>239</v>
      </c>
      <c r="B7212">
        <v>48060</v>
      </c>
      <c r="C7212">
        <v>240</v>
      </c>
    </row>
    <row r="7213" spans="1:3" x14ac:dyDescent="0.25">
      <c r="A7213" t="s">
        <v>239</v>
      </c>
      <c r="B7213">
        <v>48161</v>
      </c>
      <c r="C7213">
        <v>122</v>
      </c>
    </row>
    <row r="7214" spans="1:3" x14ac:dyDescent="0.25">
      <c r="A7214" t="s">
        <v>239</v>
      </c>
      <c r="B7214">
        <v>48322</v>
      </c>
      <c r="C7214">
        <v>155</v>
      </c>
    </row>
    <row r="7215" spans="1:3" x14ac:dyDescent="0.25">
      <c r="A7215" t="s">
        <v>239</v>
      </c>
      <c r="B7215">
        <v>48386</v>
      </c>
      <c r="C7215">
        <v>39</v>
      </c>
    </row>
    <row r="7216" spans="1:3" x14ac:dyDescent="0.25">
      <c r="A7216" t="s">
        <v>239</v>
      </c>
      <c r="B7216">
        <v>48127</v>
      </c>
      <c r="C7216">
        <v>124</v>
      </c>
    </row>
    <row r="7217" spans="1:3" x14ac:dyDescent="0.25">
      <c r="A7217" t="s">
        <v>239</v>
      </c>
      <c r="B7217">
        <v>48823</v>
      </c>
      <c r="C7217">
        <v>133</v>
      </c>
    </row>
    <row r="7218" spans="1:3" x14ac:dyDescent="0.25">
      <c r="A7218" t="s">
        <v>239</v>
      </c>
      <c r="B7218">
        <v>49664</v>
      </c>
      <c r="C7218">
        <v>25</v>
      </c>
    </row>
    <row r="7219" spans="1:3" x14ac:dyDescent="0.25">
      <c r="A7219" t="s">
        <v>239</v>
      </c>
      <c r="B7219">
        <v>48706</v>
      </c>
      <c r="C7219">
        <v>126</v>
      </c>
    </row>
    <row r="7220" spans="1:3" x14ac:dyDescent="0.25">
      <c r="A7220" t="s">
        <v>239</v>
      </c>
      <c r="B7220">
        <v>49464</v>
      </c>
      <c r="C7220">
        <v>39</v>
      </c>
    </row>
    <row r="7221" spans="1:3" x14ac:dyDescent="0.25">
      <c r="A7221" t="s">
        <v>239</v>
      </c>
      <c r="B7221">
        <v>48214</v>
      </c>
      <c r="C7221">
        <v>203</v>
      </c>
    </row>
    <row r="7222" spans="1:3" x14ac:dyDescent="0.25">
      <c r="A7222" t="s">
        <v>239</v>
      </c>
      <c r="B7222">
        <v>49430</v>
      </c>
      <c r="C7222">
        <v>39</v>
      </c>
    </row>
    <row r="7223" spans="1:3" x14ac:dyDescent="0.25">
      <c r="A7223" t="s">
        <v>239</v>
      </c>
      <c r="B7223">
        <v>49431</v>
      </c>
      <c r="C7223">
        <v>96</v>
      </c>
    </row>
    <row r="7224" spans="1:3" x14ac:dyDescent="0.25">
      <c r="A7224" t="s">
        <v>239</v>
      </c>
      <c r="B7224">
        <v>48025</v>
      </c>
      <c r="C7224">
        <v>96</v>
      </c>
    </row>
    <row r="7225" spans="1:3" x14ac:dyDescent="0.25">
      <c r="A7225" t="s">
        <v>239</v>
      </c>
      <c r="B7225">
        <v>48304</v>
      </c>
      <c r="C7225">
        <v>190</v>
      </c>
    </row>
    <row r="7226" spans="1:3" x14ac:dyDescent="0.25">
      <c r="A7226" t="s">
        <v>239</v>
      </c>
      <c r="B7226">
        <v>48313</v>
      </c>
      <c r="C7226">
        <v>66</v>
      </c>
    </row>
    <row r="7227" spans="1:3" x14ac:dyDescent="0.25">
      <c r="A7227" t="s">
        <v>239</v>
      </c>
      <c r="B7227">
        <v>48220</v>
      </c>
      <c r="C7227">
        <v>64</v>
      </c>
    </row>
    <row r="7228" spans="1:3" x14ac:dyDescent="0.25">
      <c r="A7228" t="s">
        <v>239</v>
      </c>
      <c r="B7228">
        <v>48213</v>
      </c>
      <c r="C7228">
        <v>120</v>
      </c>
    </row>
    <row r="7229" spans="1:3" x14ac:dyDescent="0.25">
      <c r="A7229" t="s">
        <v>239</v>
      </c>
      <c r="B7229">
        <v>48864</v>
      </c>
      <c r="C7229">
        <v>236</v>
      </c>
    </row>
    <row r="7230" spans="1:3" x14ac:dyDescent="0.25">
      <c r="A7230" t="s">
        <v>239</v>
      </c>
      <c r="B7230">
        <v>48377</v>
      </c>
      <c r="C7230">
        <v>72</v>
      </c>
    </row>
    <row r="7231" spans="1:3" x14ac:dyDescent="0.25">
      <c r="A7231" t="s">
        <v>240</v>
      </c>
      <c r="B7231">
        <v>55413</v>
      </c>
      <c r="C7231">
        <v>174</v>
      </c>
    </row>
    <row r="7232" spans="1:3" x14ac:dyDescent="0.25">
      <c r="A7232" t="s">
        <v>240</v>
      </c>
      <c r="B7232">
        <v>55108</v>
      </c>
      <c r="C7232">
        <v>225</v>
      </c>
    </row>
    <row r="7233" spans="1:3" x14ac:dyDescent="0.25">
      <c r="A7233" t="s">
        <v>240</v>
      </c>
      <c r="B7233">
        <v>55325</v>
      </c>
      <c r="C7233">
        <v>54</v>
      </c>
    </row>
    <row r="7234" spans="1:3" x14ac:dyDescent="0.25">
      <c r="A7234" t="s">
        <v>240</v>
      </c>
      <c r="B7234">
        <v>55939</v>
      </c>
      <c r="C7234">
        <v>43</v>
      </c>
    </row>
    <row r="7235" spans="1:3" x14ac:dyDescent="0.25">
      <c r="A7235" t="s">
        <v>240</v>
      </c>
      <c r="B7235">
        <v>55350</v>
      </c>
      <c r="C7235">
        <v>120</v>
      </c>
    </row>
    <row r="7236" spans="1:3" x14ac:dyDescent="0.25">
      <c r="A7236" t="s">
        <v>240</v>
      </c>
      <c r="B7236">
        <v>55912</v>
      </c>
      <c r="C7236">
        <v>61</v>
      </c>
    </row>
    <row r="7237" spans="1:3" x14ac:dyDescent="0.25">
      <c r="A7237" t="s">
        <v>240</v>
      </c>
      <c r="B7237">
        <v>56142</v>
      </c>
      <c r="C7237">
        <v>25</v>
      </c>
    </row>
    <row r="7238" spans="1:3" x14ac:dyDescent="0.25">
      <c r="A7238" t="s">
        <v>240</v>
      </c>
      <c r="B7238">
        <v>55963</v>
      </c>
      <c r="C7238">
        <v>70</v>
      </c>
    </row>
    <row r="7239" spans="1:3" x14ac:dyDescent="0.25">
      <c r="A7239" t="s">
        <v>240</v>
      </c>
      <c r="B7239">
        <v>56540</v>
      </c>
      <c r="C7239">
        <v>42</v>
      </c>
    </row>
    <row r="7240" spans="1:3" x14ac:dyDescent="0.25">
      <c r="A7240" t="s">
        <v>240</v>
      </c>
      <c r="B7240">
        <v>55744</v>
      </c>
      <c r="C7240">
        <v>93</v>
      </c>
    </row>
    <row r="7241" spans="1:3" x14ac:dyDescent="0.25">
      <c r="A7241" t="s">
        <v>240</v>
      </c>
      <c r="B7241">
        <v>55396</v>
      </c>
      <c r="C7241">
        <v>32</v>
      </c>
    </row>
    <row r="7242" spans="1:3" x14ac:dyDescent="0.25">
      <c r="A7242" t="s">
        <v>240</v>
      </c>
      <c r="B7242">
        <v>55391</v>
      </c>
      <c r="C7242">
        <v>30</v>
      </c>
    </row>
    <row r="7243" spans="1:3" x14ac:dyDescent="0.25">
      <c r="A7243" t="s">
        <v>240</v>
      </c>
      <c r="B7243">
        <v>55077</v>
      </c>
      <c r="C7243">
        <v>46</v>
      </c>
    </row>
    <row r="7244" spans="1:3" x14ac:dyDescent="0.25">
      <c r="A7244" t="s">
        <v>240</v>
      </c>
      <c r="B7244">
        <v>56232</v>
      </c>
      <c r="C7244">
        <v>56</v>
      </c>
    </row>
    <row r="7245" spans="1:3" x14ac:dyDescent="0.25">
      <c r="A7245" t="s">
        <v>240</v>
      </c>
      <c r="B7245">
        <v>55057</v>
      </c>
      <c r="C7245">
        <v>92</v>
      </c>
    </row>
    <row r="7246" spans="1:3" x14ac:dyDescent="0.25">
      <c r="A7246" t="s">
        <v>240</v>
      </c>
      <c r="B7246">
        <v>56093</v>
      </c>
      <c r="C7246">
        <v>55</v>
      </c>
    </row>
    <row r="7247" spans="1:3" x14ac:dyDescent="0.25">
      <c r="A7247" t="s">
        <v>240</v>
      </c>
      <c r="B7247">
        <v>56311</v>
      </c>
      <c r="C7247">
        <v>45</v>
      </c>
    </row>
    <row r="7248" spans="1:3" x14ac:dyDescent="0.25">
      <c r="A7248" t="s">
        <v>240</v>
      </c>
      <c r="B7248">
        <v>56087</v>
      </c>
      <c r="C7248">
        <v>75</v>
      </c>
    </row>
    <row r="7249" spans="1:3" x14ac:dyDescent="0.25">
      <c r="A7249" t="s">
        <v>240</v>
      </c>
      <c r="B7249">
        <v>55438</v>
      </c>
      <c r="C7249">
        <v>66</v>
      </c>
    </row>
    <row r="7250" spans="1:3" x14ac:dyDescent="0.25">
      <c r="A7250" t="s">
        <v>240</v>
      </c>
      <c r="B7250">
        <v>55947</v>
      </c>
      <c r="C7250">
        <v>42</v>
      </c>
    </row>
    <row r="7251" spans="1:3" x14ac:dyDescent="0.25">
      <c r="A7251" t="s">
        <v>240</v>
      </c>
      <c r="B7251">
        <v>56636</v>
      </c>
      <c r="C7251">
        <v>32</v>
      </c>
    </row>
    <row r="7252" spans="1:3" x14ac:dyDescent="0.25">
      <c r="A7252" t="s">
        <v>240</v>
      </c>
      <c r="B7252">
        <v>55343</v>
      </c>
      <c r="C7252">
        <v>118</v>
      </c>
    </row>
    <row r="7253" spans="1:3" x14ac:dyDescent="0.25">
      <c r="A7253" t="s">
        <v>240</v>
      </c>
      <c r="B7253">
        <v>55303</v>
      </c>
      <c r="C7253">
        <v>50</v>
      </c>
    </row>
    <row r="7254" spans="1:3" x14ac:dyDescent="0.25">
      <c r="A7254" t="s">
        <v>240</v>
      </c>
      <c r="B7254">
        <v>55421</v>
      </c>
      <c r="C7254">
        <v>140</v>
      </c>
    </row>
    <row r="7255" spans="1:3" x14ac:dyDescent="0.25">
      <c r="A7255" t="s">
        <v>240</v>
      </c>
      <c r="B7255">
        <v>56378</v>
      </c>
      <c r="C7255">
        <v>60</v>
      </c>
    </row>
    <row r="7256" spans="1:3" x14ac:dyDescent="0.25">
      <c r="A7256" t="s">
        <v>240</v>
      </c>
      <c r="B7256">
        <v>55384</v>
      </c>
      <c r="C7256">
        <v>136</v>
      </c>
    </row>
    <row r="7257" spans="1:3" x14ac:dyDescent="0.25">
      <c r="A7257" t="s">
        <v>240</v>
      </c>
      <c r="B7257">
        <v>55422</v>
      </c>
      <c r="C7257">
        <v>56</v>
      </c>
    </row>
    <row r="7258" spans="1:3" x14ac:dyDescent="0.25">
      <c r="A7258" t="s">
        <v>240</v>
      </c>
      <c r="B7258">
        <v>56362</v>
      </c>
      <c r="C7258">
        <v>40</v>
      </c>
    </row>
    <row r="7259" spans="1:3" x14ac:dyDescent="0.25">
      <c r="A7259" t="s">
        <v>240</v>
      </c>
      <c r="B7259">
        <v>56214</v>
      </c>
      <c r="C7259">
        <v>30</v>
      </c>
    </row>
    <row r="7260" spans="1:3" x14ac:dyDescent="0.25">
      <c r="A7260" t="s">
        <v>240</v>
      </c>
      <c r="B7260">
        <v>55025</v>
      </c>
      <c r="C7260">
        <v>100</v>
      </c>
    </row>
    <row r="7261" spans="1:3" x14ac:dyDescent="0.25">
      <c r="A7261" t="s">
        <v>240</v>
      </c>
      <c r="B7261">
        <v>55106</v>
      </c>
      <c r="C7261">
        <v>90</v>
      </c>
    </row>
    <row r="7262" spans="1:3" x14ac:dyDescent="0.25">
      <c r="A7262" t="s">
        <v>240</v>
      </c>
      <c r="B7262">
        <v>56585</v>
      </c>
      <c r="C7262">
        <v>45</v>
      </c>
    </row>
    <row r="7263" spans="1:3" x14ac:dyDescent="0.25">
      <c r="A7263" t="s">
        <v>240</v>
      </c>
      <c r="B7263">
        <v>55719</v>
      </c>
      <c r="C7263">
        <v>70</v>
      </c>
    </row>
    <row r="7264" spans="1:3" x14ac:dyDescent="0.25">
      <c r="A7264" t="s">
        <v>240</v>
      </c>
      <c r="B7264">
        <v>56621</v>
      </c>
      <c r="C7264">
        <v>47</v>
      </c>
    </row>
    <row r="7265" spans="1:3" x14ac:dyDescent="0.25">
      <c r="A7265" t="s">
        <v>240</v>
      </c>
      <c r="B7265">
        <v>56353</v>
      </c>
      <c r="C7265">
        <v>70</v>
      </c>
    </row>
    <row r="7266" spans="1:3" x14ac:dyDescent="0.25">
      <c r="A7266" t="s">
        <v>240</v>
      </c>
      <c r="B7266">
        <v>56345</v>
      </c>
      <c r="C7266">
        <v>64</v>
      </c>
    </row>
    <row r="7267" spans="1:3" x14ac:dyDescent="0.25">
      <c r="A7267" t="s">
        <v>240</v>
      </c>
      <c r="B7267">
        <v>56630</v>
      </c>
      <c r="C7267">
        <v>30</v>
      </c>
    </row>
    <row r="7268" spans="1:3" x14ac:dyDescent="0.25">
      <c r="A7268" t="s">
        <v>240</v>
      </c>
      <c r="B7268">
        <v>56011</v>
      </c>
      <c r="C7268">
        <v>97</v>
      </c>
    </row>
    <row r="7269" spans="1:3" x14ac:dyDescent="0.25">
      <c r="A7269" t="s">
        <v>240</v>
      </c>
      <c r="B7269">
        <v>56320</v>
      </c>
      <c r="C7269">
        <v>76</v>
      </c>
    </row>
    <row r="7270" spans="1:3" x14ac:dyDescent="0.25">
      <c r="A7270" t="s">
        <v>240</v>
      </c>
      <c r="B7270">
        <v>55105</v>
      </c>
      <c r="C7270">
        <v>40</v>
      </c>
    </row>
    <row r="7271" spans="1:3" x14ac:dyDescent="0.25">
      <c r="A7271" t="s">
        <v>240</v>
      </c>
      <c r="B7271">
        <v>55971</v>
      </c>
      <c r="C7271">
        <v>70</v>
      </c>
    </row>
    <row r="7272" spans="1:3" x14ac:dyDescent="0.25">
      <c r="A7272" t="s">
        <v>240</v>
      </c>
      <c r="B7272">
        <v>55321</v>
      </c>
      <c r="C7272">
        <v>56</v>
      </c>
    </row>
    <row r="7273" spans="1:3" x14ac:dyDescent="0.25">
      <c r="A7273" t="s">
        <v>240</v>
      </c>
      <c r="B7273">
        <v>56220</v>
      </c>
      <c r="C7273">
        <v>53</v>
      </c>
    </row>
    <row r="7274" spans="1:3" x14ac:dyDescent="0.25">
      <c r="A7274" t="s">
        <v>240</v>
      </c>
      <c r="B7274">
        <v>55987</v>
      </c>
      <c r="C7274">
        <v>110</v>
      </c>
    </row>
    <row r="7275" spans="1:3" x14ac:dyDescent="0.25">
      <c r="A7275" t="s">
        <v>240</v>
      </c>
      <c r="B7275">
        <v>55441</v>
      </c>
      <c r="C7275">
        <v>50</v>
      </c>
    </row>
    <row r="7276" spans="1:3" x14ac:dyDescent="0.25">
      <c r="A7276" t="s">
        <v>240</v>
      </c>
      <c r="B7276">
        <v>55419</v>
      </c>
      <c r="C7276">
        <v>155</v>
      </c>
    </row>
    <row r="7277" spans="1:3" x14ac:dyDescent="0.25">
      <c r="A7277" t="s">
        <v>240</v>
      </c>
      <c r="B7277">
        <v>55107</v>
      </c>
      <c r="C7277">
        <v>117</v>
      </c>
    </row>
    <row r="7278" spans="1:3" x14ac:dyDescent="0.25">
      <c r="A7278" t="s">
        <v>240</v>
      </c>
      <c r="B7278">
        <v>56479</v>
      </c>
      <c r="C7278">
        <v>100</v>
      </c>
    </row>
    <row r="7279" spans="1:3" x14ac:dyDescent="0.25">
      <c r="A7279" t="s">
        <v>240</v>
      </c>
      <c r="B7279">
        <v>55441</v>
      </c>
      <c r="C7279">
        <v>90</v>
      </c>
    </row>
    <row r="7280" spans="1:3" x14ac:dyDescent="0.25">
      <c r="A7280" t="s">
        <v>240</v>
      </c>
      <c r="B7280">
        <v>56293</v>
      </c>
      <c r="C7280">
        <v>44</v>
      </c>
    </row>
    <row r="7281" spans="1:3" x14ac:dyDescent="0.25">
      <c r="A7281" t="s">
        <v>240</v>
      </c>
      <c r="B7281">
        <v>55904</v>
      </c>
      <c r="C7281">
        <v>111</v>
      </c>
    </row>
    <row r="7282" spans="1:3" x14ac:dyDescent="0.25">
      <c r="A7282" t="s">
        <v>240</v>
      </c>
      <c r="B7282">
        <v>55125</v>
      </c>
      <c r="C7282">
        <v>155</v>
      </c>
    </row>
    <row r="7283" spans="1:3" x14ac:dyDescent="0.25">
      <c r="A7283" t="s">
        <v>240</v>
      </c>
      <c r="B7283">
        <v>56001</v>
      </c>
      <c r="C7283">
        <v>65</v>
      </c>
    </row>
    <row r="7284" spans="1:3" x14ac:dyDescent="0.25">
      <c r="A7284" t="s">
        <v>240</v>
      </c>
      <c r="B7284">
        <v>56431</v>
      </c>
      <c r="C7284">
        <v>44</v>
      </c>
    </row>
    <row r="7285" spans="1:3" x14ac:dyDescent="0.25">
      <c r="A7285" t="s">
        <v>240</v>
      </c>
      <c r="B7285">
        <v>56219</v>
      </c>
      <c r="C7285">
        <v>41</v>
      </c>
    </row>
    <row r="7286" spans="1:3" x14ac:dyDescent="0.25">
      <c r="A7286" t="s">
        <v>240</v>
      </c>
      <c r="B7286">
        <v>55104</v>
      </c>
      <c r="C7286">
        <v>70</v>
      </c>
    </row>
    <row r="7287" spans="1:3" x14ac:dyDescent="0.25">
      <c r="A7287" t="s">
        <v>240</v>
      </c>
      <c r="B7287">
        <v>56623</v>
      </c>
      <c r="C7287">
        <v>32</v>
      </c>
    </row>
    <row r="7288" spans="1:3" x14ac:dyDescent="0.25">
      <c r="A7288" t="s">
        <v>240</v>
      </c>
      <c r="B7288">
        <v>56308</v>
      </c>
      <c r="C7288">
        <v>83</v>
      </c>
    </row>
    <row r="7289" spans="1:3" x14ac:dyDescent="0.25">
      <c r="A7289" t="s">
        <v>240</v>
      </c>
      <c r="B7289">
        <v>55423</v>
      </c>
      <c r="C7289">
        <v>112</v>
      </c>
    </row>
    <row r="7290" spans="1:3" x14ac:dyDescent="0.25">
      <c r="A7290" t="s">
        <v>240</v>
      </c>
      <c r="B7290">
        <v>55408</v>
      </c>
      <c r="C7290">
        <v>60</v>
      </c>
    </row>
    <row r="7291" spans="1:3" x14ac:dyDescent="0.25">
      <c r="A7291" t="s">
        <v>240</v>
      </c>
      <c r="B7291">
        <v>55333</v>
      </c>
      <c r="C7291">
        <v>40</v>
      </c>
    </row>
    <row r="7292" spans="1:3" x14ac:dyDescent="0.25">
      <c r="A7292" t="s">
        <v>240</v>
      </c>
      <c r="B7292">
        <v>55616</v>
      </c>
      <c r="C7292">
        <v>44</v>
      </c>
    </row>
    <row r="7293" spans="1:3" x14ac:dyDescent="0.25">
      <c r="A7293" t="s">
        <v>240</v>
      </c>
      <c r="B7293">
        <v>56143</v>
      </c>
      <c r="C7293">
        <v>53</v>
      </c>
    </row>
    <row r="7294" spans="1:3" x14ac:dyDescent="0.25">
      <c r="A7294" t="s">
        <v>240</v>
      </c>
      <c r="B7294">
        <v>55614</v>
      </c>
      <c r="C7294">
        <v>83</v>
      </c>
    </row>
    <row r="7295" spans="1:3" x14ac:dyDescent="0.25">
      <c r="A7295" t="s">
        <v>240</v>
      </c>
      <c r="B7295">
        <v>56307</v>
      </c>
      <c r="C7295">
        <v>70</v>
      </c>
    </row>
    <row r="7296" spans="1:3" x14ac:dyDescent="0.25">
      <c r="A7296" t="s">
        <v>240</v>
      </c>
      <c r="B7296">
        <v>55337</v>
      </c>
      <c r="C7296">
        <v>114</v>
      </c>
    </row>
    <row r="7297" spans="1:3" x14ac:dyDescent="0.25">
      <c r="A7297" t="s">
        <v>240</v>
      </c>
      <c r="B7297">
        <v>55713</v>
      </c>
      <c r="C7297">
        <v>44</v>
      </c>
    </row>
    <row r="7298" spans="1:3" x14ac:dyDescent="0.25">
      <c r="A7298" t="s">
        <v>240</v>
      </c>
      <c r="B7298">
        <v>56381</v>
      </c>
      <c r="C7298">
        <v>39</v>
      </c>
    </row>
    <row r="7299" spans="1:3" x14ac:dyDescent="0.25">
      <c r="A7299" t="s">
        <v>240</v>
      </c>
      <c r="B7299">
        <v>55109</v>
      </c>
      <c r="C7299">
        <v>164</v>
      </c>
    </row>
    <row r="7300" spans="1:3" x14ac:dyDescent="0.25">
      <c r="A7300" t="s">
        <v>240</v>
      </c>
      <c r="B7300">
        <v>55923</v>
      </c>
      <c r="C7300">
        <v>78</v>
      </c>
    </row>
    <row r="7301" spans="1:3" x14ac:dyDescent="0.25">
      <c r="A7301" t="s">
        <v>240</v>
      </c>
      <c r="B7301">
        <v>56208</v>
      </c>
      <c r="C7301">
        <v>50</v>
      </c>
    </row>
    <row r="7302" spans="1:3" x14ac:dyDescent="0.25">
      <c r="A7302" t="s">
        <v>240</v>
      </c>
      <c r="B7302">
        <v>55362</v>
      </c>
      <c r="C7302">
        <v>89</v>
      </c>
    </row>
    <row r="7303" spans="1:3" x14ac:dyDescent="0.25">
      <c r="A7303" t="s">
        <v>240</v>
      </c>
      <c r="B7303">
        <v>55448</v>
      </c>
      <c r="C7303">
        <v>80</v>
      </c>
    </row>
    <row r="7304" spans="1:3" x14ac:dyDescent="0.25">
      <c r="A7304" t="s">
        <v>240</v>
      </c>
      <c r="B7304">
        <v>55404</v>
      </c>
      <c r="C7304">
        <v>119</v>
      </c>
    </row>
    <row r="7305" spans="1:3" x14ac:dyDescent="0.25">
      <c r="A7305" t="s">
        <v>240</v>
      </c>
      <c r="B7305">
        <v>55331</v>
      </c>
      <c r="C7305">
        <v>56</v>
      </c>
    </row>
    <row r="7306" spans="1:3" x14ac:dyDescent="0.25">
      <c r="A7306" t="s">
        <v>240</v>
      </c>
      <c r="B7306">
        <v>55427</v>
      </c>
      <c r="C7306">
        <v>77</v>
      </c>
    </row>
    <row r="7307" spans="1:3" x14ac:dyDescent="0.25">
      <c r="A7307" t="s">
        <v>240</v>
      </c>
      <c r="B7307">
        <v>56176</v>
      </c>
      <c r="C7307">
        <v>33</v>
      </c>
    </row>
    <row r="7308" spans="1:3" x14ac:dyDescent="0.25">
      <c r="A7308" t="s">
        <v>240</v>
      </c>
      <c r="B7308">
        <v>55116</v>
      </c>
      <c r="C7308">
        <v>45</v>
      </c>
    </row>
    <row r="7309" spans="1:3" x14ac:dyDescent="0.25">
      <c r="A7309" t="s">
        <v>240</v>
      </c>
      <c r="B7309">
        <v>55057</v>
      </c>
      <c r="C7309">
        <v>40</v>
      </c>
    </row>
    <row r="7310" spans="1:3" x14ac:dyDescent="0.25">
      <c r="A7310" t="s">
        <v>240</v>
      </c>
      <c r="B7310">
        <v>56379</v>
      </c>
      <c r="C7310">
        <v>162</v>
      </c>
    </row>
    <row r="7311" spans="1:3" x14ac:dyDescent="0.25">
      <c r="A7311" t="s">
        <v>240</v>
      </c>
      <c r="B7311">
        <v>55033</v>
      </c>
      <c r="C7311">
        <v>80</v>
      </c>
    </row>
    <row r="7312" spans="1:3" x14ac:dyDescent="0.25">
      <c r="A7312" t="s">
        <v>240</v>
      </c>
      <c r="B7312">
        <v>56131</v>
      </c>
      <c r="C7312">
        <v>54</v>
      </c>
    </row>
    <row r="7313" spans="1:3" x14ac:dyDescent="0.25">
      <c r="A7313" t="s">
        <v>240</v>
      </c>
      <c r="B7313">
        <v>56401</v>
      </c>
      <c r="C7313">
        <v>42</v>
      </c>
    </row>
    <row r="7314" spans="1:3" x14ac:dyDescent="0.25">
      <c r="A7314" t="s">
        <v>240</v>
      </c>
      <c r="B7314">
        <v>56136</v>
      </c>
      <c r="C7314">
        <v>48</v>
      </c>
    </row>
    <row r="7315" spans="1:3" x14ac:dyDescent="0.25">
      <c r="A7315" t="s">
        <v>240</v>
      </c>
      <c r="B7315">
        <v>55336</v>
      </c>
      <c r="C7315">
        <v>99</v>
      </c>
    </row>
    <row r="7316" spans="1:3" x14ac:dyDescent="0.25">
      <c r="A7316" t="s">
        <v>240</v>
      </c>
      <c r="B7316">
        <v>55720</v>
      </c>
      <c r="C7316">
        <v>44</v>
      </c>
    </row>
    <row r="7317" spans="1:3" x14ac:dyDescent="0.25">
      <c r="A7317" t="s">
        <v>240</v>
      </c>
      <c r="B7317">
        <v>56152</v>
      </c>
      <c r="C7317">
        <v>50</v>
      </c>
    </row>
    <row r="7318" spans="1:3" x14ac:dyDescent="0.25">
      <c r="A7318" t="s">
        <v>240</v>
      </c>
      <c r="B7318">
        <v>55116</v>
      </c>
      <c r="C7318">
        <v>64</v>
      </c>
    </row>
    <row r="7319" spans="1:3" x14ac:dyDescent="0.25">
      <c r="A7319" t="s">
        <v>240</v>
      </c>
      <c r="B7319">
        <v>55129</v>
      </c>
      <c r="C7319">
        <v>56</v>
      </c>
    </row>
    <row r="7320" spans="1:3" x14ac:dyDescent="0.25">
      <c r="A7320" t="s">
        <v>240</v>
      </c>
      <c r="B7320">
        <v>56031</v>
      </c>
      <c r="C7320">
        <v>82</v>
      </c>
    </row>
    <row r="7321" spans="1:3" x14ac:dyDescent="0.25">
      <c r="A7321" t="s">
        <v>240</v>
      </c>
      <c r="B7321">
        <v>55063</v>
      </c>
      <c r="C7321">
        <v>46</v>
      </c>
    </row>
    <row r="7322" spans="1:3" x14ac:dyDescent="0.25">
      <c r="A7322" t="s">
        <v>240</v>
      </c>
      <c r="B7322">
        <v>55056</v>
      </c>
      <c r="C7322">
        <v>67</v>
      </c>
    </row>
    <row r="7323" spans="1:3" x14ac:dyDescent="0.25">
      <c r="A7323" t="s">
        <v>240</v>
      </c>
      <c r="B7323">
        <v>56728</v>
      </c>
      <c r="C7323">
        <v>60</v>
      </c>
    </row>
    <row r="7324" spans="1:3" x14ac:dyDescent="0.25">
      <c r="A7324" t="s">
        <v>240</v>
      </c>
      <c r="B7324">
        <v>56266</v>
      </c>
      <c r="C7324">
        <v>35</v>
      </c>
    </row>
    <row r="7325" spans="1:3" x14ac:dyDescent="0.25">
      <c r="A7325" t="s">
        <v>240</v>
      </c>
      <c r="B7325">
        <v>55082</v>
      </c>
      <c r="C7325">
        <v>68</v>
      </c>
    </row>
    <row r="7326" spans="1:3" x14ac:dyDescent="0.25">
      <c r="A7326" t="s">
        <v>240</v>
      </c>
      <c r="B7326">
        <v>55118</v>
      </c>
      <c r="C7326">
        <v>37</v>
      </c>
    </row>
    <row r="7327" spans="1:3" x14ac:dyDescent="0.25">
      <c r="A7327" t="s">
        <v>240</v>
      </c>
      <c r="B7327">
        <v>56164</v>
      </c>
      <c r="C7327">
        <v>84</v>
      </c>
    </row>
    <row r="7328" spans="1:3" x14ac:dyDescent="0.25">
      <c r="A7328" t="s">
        <v>240</v>
      </c>
      <c r="B7328">
        <v>55117</v>
      </c>
      <c r="C7328">
        <v>76</v>
      </c>
    </row>
    <row r="7329" spans="1:3" x14ac:dyDescent="0.25">
      <c r="A7329" t="s">
        <v>240</v>
      </c>
      <c r="B7329">
        <v>56150</v>
      </c>
      <c r="C7329">
        <v>37</v>
      </c>
    </row>
    <row r="7330" spans="1:3" x14ac:dyDescent="0.25">
      <c r="A7330" t="s">
        <v>240</v>
      </c>
      <c r="B7330">
        <v>55901</v>
      </c>
      <c r="C7330">
        <v>81</v>
      </c>
    </row>
    <row r="7331" spans="1:3" x14ac:dyDescent="0.25">
      <c r="A7331" t="s">
        <v>240</v>
      </c>
      <c r="B7331">
        <v>56085</v>
      </c>
      <c r="C7331">
        <v>65</v>
      </c>
    </row>
    <row r="7332" spans="1:3" x14ac:dyDescent="0.25">
      <c r="A7332" t="s">
        <v>240</v>
      </c>
      <c r="B7332">
        <v>55432</v>
      </c>
      <c r="C7332">
        <v>50</v>
      </c>
    </row>
    <row r="7333" spans="1:3" x14ac:dyDescent="0.25">
      <c r="A7333" t="s">
        <v>240</v>
      </c>
      <c r="B7333">
        <v>56007</v>
      </c>
      <c r="C7333">
        <v>52</v>
      </c>
    </row>
    <row r="7334" spans="1:3" x14ac:dyDescent="0.25">
      <c r="A7334" t="s">
        <v>240</v>
      </c>
      <c r="B7334">
        <v>55013</v>
      </c>
      <c r="C7334">
        <v>91</v>
      </c>
    </row>
    <row r="7335" spans="1:3" x14ac:dyDescent="0.25">
      <c r="A7335" t="s">
        <v>240</v>
      </c>
      <c r="B7335">
        <v>55124</v>
      </c>
      <c r="C7335">
        <v>178</v>
      </c>
    </row>
    <row r="7336" spans="1:3" x14ac:dyDescent="0.25">
      <c r="A7336" t="s">
        <v>240</v>
      </c>
      <c r="B7336">
        <v>56762</v>
      </c>
      <c r="C7336">
        <v>45</v>
      </c>
    </row>
    <row r="7337" spans="1:3" x14ac:dyDescent="0.25">
      <c r="A7337" t="s">
        <v>240</v>
      </c>
      <c r="B7337">
        <v>55912</v>
      </c>
      <c r="C7337">
        <v>59</v>
      </c>
    </row>
    <row r="7338" spans="1:3" x14ac:dyDescent="0.25">
      <c r="A7338" t="s">
        <v>240</v>
      </c>
      <c r="B7338">
        <v>55416</v>
      </c>
      <c r="C7338">
        <v>157</v>
      </c>
    </row>
    <row r="7339" spans="1:3" x14ac:dyDescent="0.25">
      <c r="A7339" t="s">
        <v>240</v>
      </c>
      <c r="B7339">
        <v>55811</v>
      </c>
      <c r="C7339">
        <v>170</v>
      </c>
    </row>
    <row r="7340" spans="1:3" x14ac:dyDescent="0.25">
      <c r="A7340" t="s">
        <v>240</v>
      </c>
      <c r="B7340">
        <v>55408</v>
      </c>
      <c r="C7340">
        <v>17</v>
      </c>
    </row>
    <row r="7341" spans="1:3" x14ac:dyDescent="0.25">
      <c r="A7341" t="s">
        <v>240</v>
      </c>
      <c r="B7341">
        <v>56065</v>
      </c>
      <c r="C7341">
        <v>60</v>
      </c>
    </row>
    <row r="7342" spans="1:3" x14ac:dyDescent="0.25">
      <c r="A7342" t="s">
        <v>240</v>
      </c>
      <c r="B7342">
        <v>55416</v>
      </c>
      <c r="C7342">
        <v>70</v>
      </c>
    </row>
    <row r="7343" spans="1:3" x14ac:dyDescent="0.25">
      <c r="A7343" t="s">
        <v>240</v>
      </c>
      <c r="B7343">
        <v>55408</v>
      </c>
      <c r="C7343">
        <v>119</v>
      </c>
    </row>
    <row r="7344" spans="1:3" x14ac:dyDescent="0.25">
      <c r="A7344" t="s">
        <v>240</v>
      </c>
      <c r="B7344">
        <v>55927</v>
      </c>
      <c r="C7344">
        <v>55</v>
      </c>
    </row>
    <row r="7345" spans="1:3" x14ac:dyDescent="0.25">
      <c r="A7345" t="s">
        <v>240</v>
      </c>
      <c r="B7345">
        <v>55811</v>
      </c>
      <c r="C7345">
        <v>92</v>
      </c>
    </row>
    <row r="7346" spans="1:3" x14ac:dyDescent="0.25">
      <c r="A7346" t="s">
        <v>240</v>
      </c>
      <c r="B7346">
        <v>55021</v>
      </c>
      <c r="C7346">
        <v>65</v>
      </c>
    </row>
    <row r="7347" spans="1:3" x14ac:dyDescent="0.25">
      <c r="A7347" t="s">
        <v>240</v>
      </c>
      <c r="B7347">
        <v>55432</v>
      </c>
      <c r="C7347">
        <v>54</v>
      </c>
    </row>
    <row r="7348" spans="1:3" x14ac:dyDescent="0.25">
      <c r="A7348" t="s">
        <v>240</v>
      </c>
      <c r="B7348">
        <v>55051</v>
      </c>
      <c r="C7348">
        <v>65</v>
      </c>
    </row>
    <row r="7349" spans="1:3" x14ac:dyDescent="0.25">
      <c r="A7349" t="s">
        <v>240</v>
      </c>
      <c r="B7349">
        <v>55387</v>
      </c>
      <c r="C7349">
        <v>90</v>
      </c>
    </row>
    <row r="7350" spans="1:3" x14ac:dyDescent="0.25">
      <c r="A7350" t="s">
        <v>240</v>
      </c>
      <c r="B7350">
        <v>56535</v>
      </c>
      <c r="C7350">
        <v>58</v>
      </c>
    </row>
    <row r="7351" spans="1:3" x14ac:dyDescent="0.25">
      <c r="A7351" t="s">
        <v>240</v>
      </c>
      <c r="B7351">
        <v>56474</v>
      </c>
      <c r="C7351">
        <v>33</v>
      </c>
    </row>
    <row r="7352" spans="1:3" x14ac:dyDescent="0.25">
      <c r="A7352" t="s">
        <v>240</v>
      </c>
      <c r="B7352">
        <v>56101</v>
      </c>
      <c r="C7352">
        <v>72</v>
      </c>
    </row>
    <row r="7353" spans="1:3" x14ac:dyDescent="0.25">
      <c r="A7353" t="s">
        <v>240</v>
      </c>
      <c r="B7353">
        <v>56264</v>
      </c>
      <c r="C7353">
        <v>55</v>
      </c>
    </row>
    <row r="7354" spans="1:3" x14ac:dyDescent="0.25">
      <c r="A7354" t="s">
        <v>240</v>
      </c>
      <c r="B7354">
        <v>55917</v>
      </c>
      <c r="C7354">
        <v>40</v>
      </c>
    </row>
    <row r="7355" spans="1:3" x14ac:dyDescent="0.25">
      <c r="A7355" t="s">
        <v>240</v>
      </c>
      <c r="B7355">
        <v>56401</v>
      </c>
      <c r="C7355">
        <v>106</v>
      </c>
    </row>
    <row r="7356" spans="1:3" x14ac:dyDescent="0.25">
      <c r="A7356" t="s">
        <v>240</v>
      </c>
      <c r="B7356">
        <v>56278</v>
      </c>
      <c r="C7356">
        <v>51</v>
      </c>
    </row>
    <row r="7357" spans="1:3" x14ac:dyDescent="0.25">
      <c r="A7357" t="s">
        <v>240</v>
      </c>
      <c r="B7357">
        <v>55425</v>
      </c>
      <c r="C7357">
        <v>137</v>
      </c>
    </row>
    <row r="7358" spans="1:3" x14ac:dyDescent="0.25">
      <c r="A7358" t="s">
        <v>240</v>
      </c>
      <c r="B7358">
        <v>55992</v>
      </c>
      <c r="C7358">
        <v>50</v>
      </c>
    </row>
    <row r="7359" spans="1:3" x14ac:dyDescent="0.25">
      <c r="A7359" t="s">
        <v>240</v>
      </c>
      <c r="B7359">
        <v>56071</v>
      </c>
      <c r="C7359">
        <v>84</v>
      </c>
    </row>
    <row r="7360" spans="1:3" x14ac:dyDescent="0.25">
      <c r="A7360" t="s">
        <v>240</v>
      </c>
      <c r="B7360">
        <v>56007</v>
      </c>
      <c r="C7360">
        <v>84</v>
      </c>
    </row>
    <row r="7361" spans="1:3" x14ac:dyDescent="0.25">
      <c r="A7361" t="s">
        <v>240</v>
      </c>
      <c r="B7361">
        <v>55389</v>
      </c>
      <c r="C7361">
        <v>50</v>
      </c>
    </row>
    <row r="7362" spans="1:3" x14ac:dyDescent="0.25">
      <c r="A7362" t="s">
        <v>240</v>
      </c>
      <c r="B7362">
        <v>55454</v>
      </c>
      <c r="C7362">
        <v>28</v>
      </c>
    </row>
    <row r="7363" spans="1:3" x14ac:dyDescent="0.25">
      <c r="A7363" t="s">
        <v>240</v>
      </c>
      <c r="B7363">
        <v>56701</v>
      </c>
      <c r="C7363">
        <v>70</v>
      </c>
    </row>
    <row r="7364" spans="1:3" x14ac:dyDescent="0.25">
      <c r="A7364" t="s">
        <v>240</v>
      </c>
      <c r="B7364">
        <v>55069</v>
      </c>
      <c r="C7364">
        <v>45</v>
      </c>
    </row>
    <row r="7365" spans="1:3" x14ac:dyDescent="0.25">
      <c r="A7365" t="s">
        <v>240</v>
      </c>
      <c r="B7365">
        <v>55901</v>
      </c>
      <c r="C7365">
        <v>155</v>
      </c>
    </row>
    <row r="7366" spans="1:3" x14ac:dyDescent="0.25">
      <c r="A7366" t="s">
        <v>240</v>
      </c>
      <c r="B7366">
        <v>55409</v>
      </c>
      <c r="C7366">
        <v>20</v>
      </c>
    </row>
    <row r="7367" spans="1:3" x14ac:dyDescent="0.25">
      <c r="A7367" t="s">
        <v>240</v>
      </c>
      <c r="B7367">
        <v>55981</v>
      </c>
      <c r="C7367">
        <v>100</v>
      </c>
    </row>
    <row r="7368" spans="1:3" x14ac:dyDescent="0.25">
      <c r="A7368" t="s">
        <v>240</v>
      </c>
      <c r="B7368">
        <v>56751</v>
      </c>
      <c r="C7368">
        <v>50</v>
      </c>
    </row>
    <row r="7369" spans="1:3" x14ac:dyDescent="0.25">
      <c r="A7369" t="s">
        <v>240</v>
      </c>
      <c r="B7369">
        <v>55427</v>
      </c>
      <c r="C7369">
        <v>104</v>
      </c>
    </row>
    <row r="7370" spans="1:3" x14ac:dyDescent="0.25">
      <c r="A7370" t="s">
        <v>240</v>
      </c>
      <c r="B7370">
        <v>56557</v>
      </c>
      <c r="C7370">
        <v>32</v>
      </c>
    </row>
    <row r="7371" spans="1:3" x14ac:dyDescent="0.25">
      <c r="A7371" t="s">
        <v>240</v>
      </c>
      <c r="B7371">
        <v>56007</v>
      </c>
      <c r="C7371">
        <v>79</v>
      </c>
    </row>
    <row r="7372" spans="1:3" x14ac:dyDescent="0.25">
      <c r="A7372" t="s">
        <v>240</v>
      </c>
      <c r="B7372">
        <v>55112</v>
      </c>
      <c r="C7372">
        <v>105</v>
      </c>
    </row>
    <row r="7373" spans="1:3" x14ac:dyDescent="0.25">
      <c r="A7373" t="s">
        <v>240</v>
      </c>
      <c r="B7373">
        <v>56296</v>
      </c>
      <c r="C7373">
        <v>47</v>
      </c>
    </row>
    <row r="7374" spans="1:3" x14ac:dyDescent="0.25">
      <c r="A7374" t="s">
        <v>240</v>
      </c>
      <c r="B7374">
        <v>56464</v>
      </c>
      <c r="C7374">
        <v>65</v>
      </c>
    </row>
    <row r="7375" spans="1:3" x14ac:dyDescent="0.25">
      <c r="A7375" t="s">
        <v>240</v>
      </c>
      <c r="B7375">
        <v>56514</v>
      </c>
      <c r="C7375">
        <v>35</v>
      </c>
    </row>
    <row r="7376" spans="1:3" x14ac:dyDescent="0.25">
      <c r="A7376" t="s">
        <v>240</v>
      </c>
      <c r="B7376">
        <v>56601</v>
      </c>
      <c r="C7376">
        <v>90</v>
      </c>
    </row>
    <row r="7377" spans="1:3" x14ac:dyDescent="0.25">
      <c r="A7377" t="s">
        <v>240</v>
      </c>
      <c r="B7377">
        <v>56085</v>
      </c>
      <c r="C7377">
        <v>53</v>
      </c>
    </row>
    <row r="7378" spans="1:3" x14ac:dyDescent="0.25">
      <c r="A7378" t="s">
        <v>240</v>
      </c>
      <c r="B7378">
        <v>56304</v>
      </c>
      <c r="C7378">
        <v>77</v>
      </c>
    </row>
    <row r="7379" spans="1:3" x14ac:dyDescent="0.25">
      <c r="A7379" t="s">
        <v>240</v>
      </c>
      <c r="B7379">
        <v>55734</v>
      </c>
      <c r="C7379">
        <v>80</v>
      </c>
    </row>
    <row r="7380" spans="1:3" x14ac:dyDescent="0.25">
      <c r="A7380" t="s">
        <v>240</v>
      </c>
      <c r="B7380">
        <v>56138</v>
      </c>
      <c r="C7380">
        <v>50</v>
      </c>
    </row>
    <row r="7381" spans="1:3" x14ac:dyDescent="0.25">
      <c r="A7381" t="s">
        <v>240</v>
      </c>
      <c r="B7381">
        <v>56701</v>
      </c>
      <c r="C7381">
        <v>35</v>
      </c>
    </row>
    <row r="7382" spans="1:3" x14ac:dyDescent="0.25">
      <c r="A7382" t="s">
        <v>240</v>
      </c>
      <c r="B7382">
        <v>56326</v>
      </c>
      <c r="C7382">
        <v>37</v>
      </c>
    </row>
    <row r="7383" spans="1:3" x14ac:dyDescent="0.25">
      <c r="A7383" t="s">
        <v>240</v>
      </c>
      <c r="B7383">
        <v>56377</v>
      </c>
      <c r="C7383">
        <v>24</v>
      </c>
    </row>
    <row r="7384" spans="1:3" x14ac:dyDescent="0.25">
      <c r="A7384" t="s">
        <v>240</v>
      </c>
      <c r="B7384">
        <v>56572</v>
      </c>
      <c r="C7384">
        <v>33</v>
      </c>
    </row>
    <row r="7385" spans="1:3" x14ac:dyDescent="0.25">
      <c r="A7385" t="s">
        <v>240</v>
      </c>
      <c r="B7385">
        <v>55426</v>
      </c>
      <c r="C7385">
        <v>175</v>
      </c>
    </row>
    <row r="7386" spans="1:3" x14ac:dyDescent="0.25">
      <c r="A7386" t="s">
        <v>240</v>
      </c>
      <c r="B7386">
        <v>56649</v>
      </c>
      <c r="C7386">
        <v>54</v>
      </c>
    </row>
    <row r="7387" spans="1:3" x14ac:dyDescent="0.25">
      <c r="A7387" t="s">
        <v>240</v>
      </c>
      <c r="B7387">
        <v>56312</v>
      </c>
      <c r="C7387">
        <v>44</v>
      </c>
    </row>
    <row r="7388" spans="1:3" x14ac:dyDescent="0.25">
      <c r="A7388" t="s">
        <v>240</v>
      </c>
      <c r="B7388">
        <v>55404</v>
      </c>
      <c r="C7388">
        <v>250</v>
      </c>
    </row>
    <row r="7389" spans="1:3" x14ac:dyDescent="0.25">
      <c r="A7389" t="s">
        <v>240</v>
      </c>
      <c r="B7389">
        <v>55954</v>
      </c>
      <c r="C7389">
        <v>41</v>
      </c>
    </row>
    <row r="7390" spans="1:3" x14ac:dyDescent="0.25">
      <c r="A7390" t="s">
        <v>240</v>
      </c>
      <c r="B7390">
        <v>56360</v>
      </c>
      <c r="C7390">
        <v>40</v>
      </c>
    </row>
    <row r="7391" spans="1:3" x14ac:dyDescent="0.25">
      <c r="A7391" t="s">
        <v>240</v>
      </c>
      <c r="B7391">
        <v>55112</v>
      </c>
      <c r="C7391">
        <v>94</v>
      </c>
    </row>
    <row r="7392" spans="1:3" x14ac:dyDescent="0.25">
      <c r="A7392" t="s">
        <v>240</v>
      </c>
      <c r="B7392">
        <v>55767</v>
      </c>
      <c r="C7392">
        <v>72</v>
      </c>
    </row>
    <row r="7393" spans="1:3" x14ac:dyDescent="0.25">
      <c r="A7393" t="s">
        <v>240</v>
      </c>
      <c r="B7393">
        <v>55974</v>
      </c>
      <c r="C7393">
        <v>50</v>
      </c>
    </row>
    <row r="7394" spans="1:3" x14ac:dyDescent="0.25">
      <c r="A7394" t="s">
        <v>240</v>
      </c>
      <c r="B7394">
        <v>55072</v>
      </c>
      <c r="C7394">
        <v>50</v>
      </c>
    </row>
    <row r="7395" spans="1:3" x14ac:dyDescent="0.25">
      <c r="A7395" t="s">
        <v>240</v>
      </c>
      <c r="B7395">
        <v>55446</v>
      </c>
      <c r="C7395">
        <v>44</v>
      </c>
    </row>
    <row r="7396" spans="1:3" x14ac:dyDescent="0.25">
      <c r="A7396" t="s">
        <v>240</v>
      </c>
      <c r="B7396">
        <v>55332</v>
      </c>
      <c r="C7396">
        <v>29</v>
      </c>
    </row>
    <row r="7397" spans="1:3" x14ac:dyDescent="0.25">
      <c r="A7397" t="s">
        <v>240</v>
      </c>
      <c r="B7397">
        <v>55718</v>
      </c>
      <c r="C7397">
        <v>96</v>
      </c>
    </row>
    <row r="7398" spans="1:3" x14ac:dyDescent="0.25">
      <c r="A7398" t="s">
        <v>240</v>
      </c>
      <c r="B7398">
        <v>56240</v>
      </c>
      <c r="C7398">
        <v>40</v>
      </c>
    </row>
    <row r="7399" spans="1:3" x14ac:dyDescent="0.25">
      <c r="A7399" t="s">
        <v>240</v>
      </c>
      <c r="B7399">
        <v>56364</v>
      </c>
      <c r="C7399">
        <v>50</v>
      </c>
    </row>
    <row r="7400" spans="1:3" x14ac:dyDescent="0.25">
      <c r="A7400" t="s">
        <v>240</v>
      </c>
      <c r="B7400">
        <v>55379</v>
      </c>
      <c r="C7400">
        <v>105</v>
      </c>
    </row>
    <row r="7401" spans="1:3" x14ac:dyDescent="0.25">
      <c r="A7401" t="s">
        <v>240</v>
      </c>
      <c r="B7401">
        <v>55433</v>
      </c>
      <c r="C7401">
        <v>99</v>
      </c>
    </row>
    <row r="7402" spans="1:3" x14ac:dyDescent="0.25">
      <c r="A7402" t="s">
        <v>240</v>
      </c>
      <c r="B7402">
        <v>56001</v>
      </c>
      <c r="C7402">
        <v>69</v>
      </c>
    </row>
    <row r="7403" spans="1:3" x14ac:dyDescent="0.25">
      <c r="A7403" t="s">
        <v>240</v>
      </c>
      <c r="B7403">
        <v>56082</v>
      </c>
      <c r="C7403">
        <v>79</v>
      </c>
    </row>
    <row r="7404" spans="1:3" x14ac:dyDescent="0.25">
      <c r="A7404" t="s">
        <v>240</v>
      </c>
      <c r="B7404">
        <v>56515</v>
      </c>
      <c r="C7404">
        <v>55</v>
      </c>
    </row>
    <row r="7405" spans="1:3" x14ac:dyDescent="0.25">
      <c r="A7405" t="s">
        <v>240</v>
      </c>
      <c r="B7405">
        <v>56073</v>
      </c>
      <c r="C7405">
        <v>94</v>
      </c>
    </row>
    <row r="7406" spans="1:3" x14ac:dyDescent="0.25">
      <c r="A7406" t="s">
        <v>240</v>
      </c>
      <c r="B7406">
        <v>56560</v>
      </c>
      <c r="C7406">
        <v>195</v>
      </c>
    </row>
    <row r="7407" spans="1:3" x14ac:dyDescent="0.25">
      <c r="A7407" t="s">
        <v>240</v>
      </c>
      <c r="B7407">
        <v>55092</v>
      </c>
      <c r="C7407">
        <v>14</v>
      </c>
    </row>
    <row r="7408" spans="1:3" x14ac:dyDescent="0.25">
      <c r="A7408" t="s">
        <v>240</v>
      </c>
      <c r="B7408">
        <v>55060</v>
      </c>
      <c r="C7408">
        <v>79</v>
      </c>
    </row>
    <row r="7409" spans="1:3" x14ac:dyDescent="0.25">
      <c r="A7409" t="s">
        <v>240</v>
      </c>
      <c r="B7409">
        <v>56520</v>
      </c>
      <c r="C7409">
        <v>80</v>
      </c>
    </row>
    <row r="7410" spans="1:3" x14ac:dyDescent="0.25">
      <c r="A7410" t="s">
        <v>240</v>
      </c>
      <c r="B7410">
        <v>55108</v>
      </c>
      <c r="C7410">
        <v>84</v>
      </c>
    </row>
    <row r="7411" spans="1:3" x14ac:dyDescent="0.25">
      <c r="A7411" t="s">
        <v>240</v>
      </c>
      <c r="B7411">
        <v>55443</v>
      </c>
      <c r="C7411">
        <v>64</v>
      </c>
    </row>
    <row r="7412" spans="1:3" x14ac:dyDescent="0.25">
      <c r="A7412" t="s">
        <v>240</v>
      </c>
      <c r="B7412">
        <v>55334</v>
      </c>
      <c r="C7412">
        <v>42</v>
      </c>
    </row>
    <row r="7413" spans="1:3" x14ac:dyDescent="0.25">
      <c r="A7413" t="s">
        <v>240</v>
      </c>
      <c r="B7413">
        <v>56223</v>
      </c>
      <c r="C7413">
        <v>36</v>
      </c>
    </row>
    <row r="7414" spans="1:3" x14ac:dyDescent="0.25">
      <c r="A7414" t="s">
        <v>240</v>
      </c>
      <c r="B7414">
        <v>56277</v>
      </c>
      <c r="C7414">
        <v>55</v>
      </c>
    </row>
    <row r="7415" spans="1:3" x14ac:dyDescent="0.25">
      <c r="A7415" t="s">
        <v>240</v>
      </c>
      <c r="B7415">
        <v>56241</v>
      </c>
      <c r="C7415">
        <v>48</v>
      </c>
    </row>
    <row r="7416" spans="1:3" x14ac:dyDescent="0.25">
      <c r="A7416" t="s">
        <v>240</v>
      </c>
      <c r="B7416">
        <v>56222</v>
      </c>
      <c r="C7416">
        <v>48</v>
      </c>
    </row>
    <row r="7417" spans="1:3" x14ac:dyDescent="0.25">
      <c r="A7417" t="s">
        <v>240</v>
      </c>
      <c r="B7417">
        <v>55811</v>
      </c>
      <c r="C7417">
        <v>54</v>
      </c>
    </row>
    <row r="7418" spans="1:3" x14ac:dyDescent="0.25">
      <c r="A7418" t="s">
        <v>240</v>
      </c>
      <c r="B7418">
        <v>56081</v>
      </c>
      <c r="C7418">
        <v>51</v>
      </c>
    </row>
    <row r="7419" spans="1:3" x14ac:dyDescent="0.25">
      <c r="A7419" t="s">
        <v>240</v>
      </c>
      <c r="B7419">
        <v>55802</v>
      </c>
      <c r="C7419">
        <v>139</v>
      </c>
    </row>
    <row r="7420" spans="1:3" x14ac:dyDescent="0.25">
      <c r="A7420" t="s">
        <v>240</v>
      </c>
      <c r="B7420">
        <v>55807</v>
      </c>
      <c r="C7420">
        <v>70</v>
      </c>
    </row>
    <row r="7421" spans="1:3" x14ac:dyDescent="0.25">
      <c r="A7421" t="s">
        <v>240</v>
      </c>
      <c r="B7421">
        <v>55407</v>
      </c>
      <c r="C7421">
        <v>190</v>
      </c>
    </row>
    <row r="7422" spans="1:3" x14ac:dyDescent="0.25">
      <c r="A7422" t="s">
        <v>240</v>
      </c>
      <c r="B7422">
        <v>55104</v>
      </c>
      <c r="C7422">
        <v>131</v>
      </c>
    </row>
    <row r="7423" spans="1:3" x14ac:dyDescent="0.25">
      <c r="A7423" t="s">
        <v>240</v>
      </c>
      <c r="B7423">
        <v>55422</v>
      </c>
      <c r="C7423">
        <v>38</v>
      </c>
    </row>
    <row r="7424" spans="1:3" x14ac:dyDescent="0.25">
      <c r="A7424" t="s">
        <v>240</v>
      </c>
      <c r="B7424">
        <v>56256</v>
      </c>
      <c r="C7424">
        <v>56</v>
      </c>
    </row>
    <row r="7425" spans="1:3" x14ac:dyDescent="0.25">
      <c r="A7425" t="s">
        <v>240</v>
      </c>
      <c r="B7425">
        <v>55437</v>
      </c>
      <c r="C7425">
        <v>214</v>
      </c>
    </row>
    <row r="7426" spans="1:3" x14ac:dyDescent="0.25">
      <c r="A7426" t="s">
        <v>240</v>
      </c>
      <c r="B7426">
        <v>55943</v>
      </c>
      <c r="C7426">
        <v>45</v>
      </c>
    </row>
    <row r="7427" spans="1:3" x14ac:dyDescent="0.25">
      <c r="A7427" t="s">
        <v>240</v>
      </c>
      <c r="B7427">
        <v>55117</v>
      </c>
      <c r="C7427">
        <v>71</v>
      </c>
    </row>
    <row r="7428" spans="1:3" x14ac:dyDescent="0.25">
      <c r="A7428" t="s">
        <v>240</v>
      </c>
      <c r="B7428">
        <v>55435</v>
      </c>
      <c r="C7428">
        <v>63</v>
      </c>
    </row>
    <row r="7429" spans="1:3" x14ac:dyDescent="0.25">
      <c r="A7429" t="s">
        <v>240</v>
      </c>
      <c r="B7429">
        <v>55901</v>
      </c>
      <c r="C7429">
        <v>32</v>
      </c>
    </row>
    <row r="7430" spans="1:3" x14ac:dyDescent="0.25">
      <c r="A7430" t="s">
        <v>240</v>
      </c>
      <c r="B7430">
        <v>56001</v>
      </c>
      <c r="C7430">
        <v>70</v>
      </c>
    </row>
    <row r="7431" spans="1:3" x14ac:dyDescent="0.25">
      <c r="A7431" t="s">
        <v>240</v>
      </c>
      <c r="B7431">
        <v>55964</v>
      </c>
      <c r="C7431">
        <v>50</v>
      </c>
    </row>
    <row r="7432" spans="1:3" x14ac:dyDescent="0.25">
      <c r="A7432" t="s">
        <v>240</v>
      </c>
      <c r="B7432">
        <v>56265</v>
      </c>
      <c r="C7432">
        <v>90</v>
      </c>
    </row>
    <row r="7433" spans="1:3" x14ac:dyDescent="0.25">
      <c r="A7433" t="s">
        <v>240</v>
      </c>
      <c r="B7433">
        <v>56431</v>
      </c>
      <c r="C7433">
        <v>75</v>
      </c>
    </row>
    <row r="7434" spans="1:3" x14ac:dyDescent="0.25">
      <c r="A7434" t="s">
        <v>240</v>
      </c>
      <c r="B7434">
        <v>55987</v>
      </c>
      <c r="C7434">
        <v>71</v>
      </c>
    </row>
    <row r="7435" spans="1:3" x14ac:dyDescent="0.25">
      <c r="A7435" t="s">
        <v>240</v>
      </c>
      <c r="B7435">
        <v>56159</v>
      </c>
      <c r="C7435">
        <v>53</v>
      </c>
    </row>
    <row r="7436" spans="1:3" x14ac:dyDescent="0.25">
      <c r="A7436" t="s">
        <v>240</v>
      </c>
      <c r="B7436">
        <v>55110</v>
      </c>
      <c r="C7436">
        <v>138</v>
      </c>
    </row>
    <row r="7437" spans="1:3" x14ac:dyDescent="0.25">
      <c r="A7437" t="s">
        <v>240</v>
      </c>
      <c r="B7437">
        <v>55426</v>
      </c>
      <c r="C7437">
        <v>112</v>
      </c>
    </row>
    <row r="7438" spans="1:3" x14ac:dyDescent="0.25">
      <c r="A7438" t="s">
        <v>240</v>
      </c>
      <c r="B7438">
        <v>56062</v>
      </c>
      <c r="C7438">
        <v>51</v>
      </c>
    </row>
    <row r="7439" spans="1:3" x14ac:dyDescent="0.25">
      <c r="A7439" t="s">
        <v>240</v>
      </c>
      <c r="B7439">
        <v>55127</v>
      </c>
      <c r="C7439">
        <v>60</v>
      </c>
    </row>
    <row r="7440" spans="1:3" x14ac:dyDescent="0.25">
      <c r="A7440" t="s">
        <v>240</v>
      </c>
      <c r="B7440">
        <v>55987</v>
      </c>
      <c r="C7440">
        <v>109</v>
      </c>
    </row>
    <row r="7441" spans="1:3" x14ac:dyDescent="0.25">
      <c r="A7441" t="s">
        <v>240</v>
      </c>
      <c r="B7441">
        <v>56329</v>
      </c>
      <c r="C7441">
        <v>78</v>
      </c>
    </row>
    <row r="7442" spans="1:3" x14ac:dyDescent="0.25">
      <c r="A7442" t="s">
        <v>240</v>
      </c>
      <c r="B7442">
        <v>55355</v>
      </c>
      <c r="C7442">
        <v>75</v>
      </c>
    </row>
    <row r="7443" spans="1:3" x14ac:dyDescent="0.25">
      <c r="A7443" t="s">
        <v>240</v>
      </c>
      <c r="B7443">
        <v>55009</v>
      </c>
      <c r="C7443">
        <v>89</v>
      </c>
    </row>
    <row r="7444" spans="1:3" x14ac:dyDescent="0.25">
      <c r="A7444" t="s">
        <v>240</v>
      </c>
      <c r="B7444">
        <v>56183</v>
      </c>
      <c r="C7444">
        <v>34</v>
      </c>
    </row>
    <row r="7445" spans="1:3" x14ac:dyDescent="0.25">
      <c r="A7445" t="s">
        <v>240</v>
      </c>
      <c r="B7445">
        <v>55359</v>
      </c>
      <c r="C7445">
        <v>52</v>
      </c>
    </row>
    <row r="7446" spans="1:3" x14ac:dyDescent="0.25">
      <c r="A7446" t="s">
        <v>240</v>
      </c>
      <c r="B7446">
        <v>55912</v>
      </c>
      <c r="C7446">
        <v>45</v>
      </c>
    </row>
    <row r="7447" spans="1:3" x14ac:dyDescent="0.25">
      <c r="A7447" t="s">
        <v>240</v>
      </c>
      <c r="B7447">
        <v>55331</v>
      </c>
      <c r="C7447">
        <v>21</v>
      </c>
    </row>
    <row r="7448" spans="1:3" x14ac:dyDescent="0.25">
      <c r="A7448" t="s">
        <v>240</v>
      </c>
      <c r="B7448">
        <v>56097</v>
      </c>
      <c r="C7448">
        <v>45</v>
      </c>
    </row>
    <row r="7449" spans="1:3" x14ac:dyDescent="0.25">
      <c r="A7449" t="s">
        <v>240</v>
      </c>
      <c r="B7449">
        <v>55961</v>
      </c>
      <c r="C7449">
        <v>25</v>
      </c>
    </row>
    <row r="7450" spans="1:3" x14ac:dyDescent="0.25">
      <c r="A7450" t="s">
        <v>240</v>
      </c>
      <c r="B7450">
        <v>56156</v>
      </c>
      <c r="C7450">
        <v>51</v>
      </c>
    </row>
    <row r="7451" spans="1:3" x14ac:dyDescent="0.25">
      <c r="A7451" t="s">
        <v>240</v>
      </c>
      <c r="B7451">
        <v>55404</v>
      </c>
      <c r="C7451">
        <v>70</v>
      </c>
    </row>
    <row r="7452" spans="1:3" x14ac:dyDescent="0.25">
      <c r="A7452" t="s">
        <v>240</v>
      </c>
      <c r="B7452">
        <v>55109</v>
      </c>
      <c r="C7452">
        <v>128</v>
      </c>
    </row>
    <row r="7453" spans="1:3" x14ac:dyDescent="0.25">
      <c r="A7453" t="s">
        <v>240</v>
      </c>
      <c r="B7453">
        <v>55420</v>
      </c>
      <c r="C7453">
        <v>68</v>
      </c>
    </row>
    <row r="7454" spans="1:3" x14ac:dyDescent="0.25">
      <c r="A7454" t="s">
        <v>240</v>
      </c>
      <c r="B7454">
        <v>55409</v>
      </c>
      <c r="C7454">
        <v>290</v>
      </c>
    </row>
    <row r="7455" spans="1:3" x14ac:dyDescent="0.25">
      <c r="A7455" t="s">
        <v>240</v>
      </c>
      <c r="B7455">
        <v>55421</v>
      </c>
      <c r="C7455">
        <v>122</v>
      </c>
    </row>
    <row r="7456" spans="1:3" x14ac:dyDescent="0.25">
      <c r="A7456" t="s">
        <v>240</v>
      </c>
      <c r="B7456">
        <v>55041</v>
      </c>
      <c r="C7456">
        <v>90</v>
      </c>
    </row>
    <row r="7457" spans="1:3" x14ac:dyDescent="0.25">
      <c r="A7457" t="s">
        <v>240</v>
      </c>
      <c r="B7457">
        <v>55349</v>
      </c>
      <c r="C7457">
        <v>32</v>
      </c>
    </row>
    <row r="7458" spans="1:3" x14ac:dyDescent="0.25">
      <c r="A7458" t="s">
        <v>240</v>
      </c>
      <c r="B7458">
        <v>55303</v>
      </c>
      <c r="C7458">
        <v>120</v>
      </c>
    </row>
    <row r="7459" spans="1:3" x14ac:dyDescent="0.25">
      <c r="A7459" t="s">
        <v>240</v>
      </c>
      <c r="B7459">
        <v>55422</v>
      </c>
      <c r="C7459">
        <v>32</v>
      </c>
    </row>
    <row r="7460" spans="1:3" x14ac:dyDescent="0.25">
      <c r="A7460" t="s">
        <v>240</v>
      </c>
      <c r="B7460">
        <v>55976</v>
      </c>
      <c r="C7460">
        <v>58</v>
      </c>
    </row>
    <row r="7461" spans="1:3" x14ac:dyDescent="0.25">
      <c r="A7461" t="s">
        <v>240</v>
      </c>
      <c r="B7461">
        <v>55802</v>
      </c>
      <c r="C7461">
        <v>47</v>
      </c>
    </row>
    <row r="7462" spans="1:3" x14ac:dyDescent="0.25">
      <c r="A7462" t="s">
        <v>240</v>
      </c>
      <c r="B7462">
        <v>56013</v>
      </c>
      <c r="C7462">
        <v>79</v>
      </c>
    </row>
    <row r="7463" spans="1:3" x14ac:dyDescent="0.25">
      <c r="A7463" t="s">
        <v>240</v>
      </c>
      <c r="B7463">
        <v>55422</v>
      </c>
      <c r="C7463">
        <v>75</v>
      </c>
    </row>
    <row r="7464" spans="1:3" x14ac:dyDescent="0.25">
      <c r="A7464" t="s">
        <v>240</v>
      </c>
      <c r="B7464">
        <v>56628</v>
      </c>
      <c r="C7464">
        <v>40</v>
      </c>
    </row>
    <row r="7465" spans="1:3" x14ac:dyDescent="0.25">
      <c r="A7465" t="s">
        <v>240</v>
      </c>
      <c r="B7465">
        <v>56283</v>
      </c>
      <c r="C7465">
        <v>43</v>
      </c>
    </row>
    <row r="7466" spans="1:3" x14ac:dyDescent="0.25">
      <c r="A7466" t="s">
        <v>240</v>
      </c>
      <c r="B7466">
        <v>55909</v>
      </c>
      <c r="C7466">
        <v>40</v>
      </c>
    </row>
    <row r="7467" spans="1:3" x14ac:dyDescent="0.25">
      <c r="A7467" t="s">
        <v>240</v>
      </c>
      <c r="B7467">
        <v>55936</v>
      </c>
      <c r="C7467">
        <v>26</v>
      </c>
    </row>
    <row r="7468" spans="1:3" x14ac:dyDescent="0.25">
      <c r="A7468" t="s">
        <v>240</v>
      </c>
      <c r="B7468">
        <v>55344</v>
      </c>
      <c r="C7468">
        <v>60</v>
      </c>
    </row>
    <row r="7469" spans="1:3" x14ac:dyDescent="0.25">
      <c r="A7469" t="s">
        <v>240</v>
      </c>
      <c r="B7469">
        <v>55387</v>
      </c>
      <c r="C7469">
        <v>37</v>
      </c>
    </row>
    <row r="7470" spans="1:3" x14ac:dyDescent="0.25">
      <c r="A7470" t="s">
        <v>240</v>
      </c>
      <c r="B7470">
        <v>56178</v>
      </c>
      <c r="C7470">
        <v>30</v>
      </c>
    </row>
    <row r="7471" spans="1:3" x14ac:dyDescent="0.25">
      <c r="A7471" t="s">
        <v>240</v>
      </c>
      <c r="B7471">
        <v>56763</v>
      </c>
      <c r="C7471">
        <v>49</v>
      </c>
    </row>
    <row r="7472" spans="1:3" x14ac:dyDescent="0.25">
      <c r="A7472" t="s">
        <v>240</v>
      </c>
      <c r="B7472">
        <v>55057</v>
      </c>
      <c r="C7472">
        <v>42</v>
      </c>
    </row>
    <row r="7473" spans="1:3" x14ac:dyDescent="0.25">
      <c r="A7473" t="s">
        <v>240</v>
      </c>
      <c r="B7473">
        <v>55112</v>
      </c>
      <c r="C7473">
        <v>99</v>
      </c>
    </row>
    <row r="7474" spans="1:3" x14ac:dyDescent="0.25">
      <c r="A7474" t="s">
        <v>240</v>
      </c>
      <c r="B7474">
        <v>56440</v>
      </c>
      <c r="C7474">
        <v>50</v>
      </c>
    </row>
    <row r="7475" spans="1:3" x14ac:dyDescent="0.25">
      <c r="A7475" t="s">
        <v>240</v>
      </c>
      <c r="B7475">
        <v>56352</v>
      </c>
      <c r="C7475">
        <v>75</v>
      </c>
    </row>
    <row r="7476" spans="1:3" x14ac:dyDescent="0.25">
      <c r="A7476" t="s">
        <v>240</v>
      </c>
      <c r="B7476">
        <v>55307</v>
      </c>
      <c r="C7476">
        <v>27</v>
      </c>
    </row>
    <row r="7477" spans="1:3" x14ac:dyDescent="0.25">
      <c r="A7477" t="s">
        <v>240</v>
      </c>
      <c r="B7477">
        <v>55404</v>
      </c>
      <c r="C7477">
        <v>212</v>
      </c>
    </row>
    <row r="7478" spans="1:3" x14ac:dyDescent="0.25">
      <c r="A7478" t="s">
        <v>240</v>
      </c>
      <c r="B7478">
        <v>56573</v>
      </c>
      <c r="C7478">
        <v>96</v>
      </c>
    </row>
    <row r="7479" spans="1:3" x14ac:dyDescent="0.25">
      <c r="A7479" t="s">
        <v>240</v>
      </c>
      <c r="B7479">
        <v>55705</v>
      </c>
      <c r="C7479">
        <v>33</v>
      </c>
    </row>
    <row r="7480" spans="1:3" x14ac:dyDescent="0.25">
      <c r="A7480" t="s">
        <v>240</v>
      </c>
      <c r="B7480">
        <v>56201</v>
      </c>
      <c r="C7480">
        <v>78</v>
      </c>
    </row>
    <row r="7481" spans="1:3" x14ac:dyDescent="0.25">
      <c r="A7481" t="s">
        <v>240</v>
      </c>
      <c r="B7481">
        <v>55940</v>
      </c>
      <c r="C7481">
        <v>45</v>
      </c>
    </row>
    <row r="7482" spans="1:3" x14ac:dyDescent="0.25">
      <c r="A7482" t="s">
        <v>240</v>
      </c>
      <c r="B7482">
        <v>56537</v>
      </c>
      <c r="C7482">
        <v>78</v>
      </c>
    </row>
    <row r="7483" spans="1:3" x14ac:dyDescent="0.25">
      <c r="A7483" t="s">
        <v>240</v>
      </c>
      <c r="B7483">
        <v>55082</v>
      </c>
      <c r="C7483">
        <v>71</v>
      </c>
    </row>
    <row r="7484" spans="1:3" x14ac:dyDescent="0.25">
      <c r="A7484" t="s">
        <v>240</v>
      </c>
      <c r="B7484">
        <v>55901</v>
      </c>
      <c r="C7484">
        <v>56</v>
      </c>
    </row>
    <row r="7485" spans="1:3" x14ac:dyDescent="0.25">
      <c r="A7485" t="s">
        <v>240</v>
      </c>
      <c r="B7485">
        <v>56537</v>
      </c>
      <c r="C7485">
        <v>106</v>
      </c>
    </row>
    <row r="7486" spans="1:3" x14ac:dyDescent="0.25">
      <c r="A7486" t="s">
        <v>240</v>
      </c>
      <c r="B7486">
        <v>56334</v>
      </c>
      <c r="C7486">
        <v>64</v>
      </c>
    </row>
    <row r="7487" spans="1:3" x14ac:dyDescent="0.25">
      <c r="A7487" t="s">
        <v>240</v>
      </c>
      <c r="B7487">
        <v>56716</v>
      </c>
      <c r="C7487">
        <v>24</v>
      </c>
    </row>
    <row r="7488" spans="1:3" x14ac:dyDescent="0.25">
      <c r="A7488" t="s">
        <v>240</v>
      </c>
      <c r="B7488">
        <v>56671</v>
      </c>
      <c r="C7488">
        <v>47</v>
      </c>
    </row>
    <row r="7489" spans="1:3" x14ac:dyDescent="0.25">
      <c r="A7489" t="s">
        <v>240</v>
      </c>
      <c r="B7489">
        <v>55975</v>
      </c>
      <c r="C7489">
        <v>50</v>
      </c>
    </row>
    <row r="7490" spans="1:3" x14ac:dyDescent="0.25">
      <c r="A7490" t="s">
        <v>240</v>
      </c>
      <c r="B7490">
        <v>55313</v>
      </c>
      <c r="C7490">
        <v>56</v>
      </c>
    </row>
    <row r="7491" spans="1:3" x14ac:dyDescent="0.25">
      <c r="A7491" t="s">
        <v>240</v>
      </c>
      <c r="B7491">
        <v>55431</v>
      </c>
      <c r="C7491">
        <v>98</v>
      </c>
    </row>
    <row r="7492" spans="1:3" x14ac:dyDescent="0.25">
      <c r="A7492" t="s">
        <v>240</v>
      </c>
      <c r="B7492">
        <v>55418</v>
      </c>
      <c r="C7492">
        <v>50</v>
      </c>
    </row>
    <row r="7493" spans="1:3" x14ac:dyDescent="0.25">
      <c r="A7493" t="s">
        <v>240</v>
      </c>
      <c r="B7493">
        <v>55731</v>
      </c>
      <c r="C7493">
        <v>42</v>
      </c>
    </row>
    <row r="7494" spans="1:3" x14ac:dyDescent="0.25">
      <c r="A7494" t="s">
        <v>240</v>
      </c>
      <c r="B7494">
        <v>56441</v>
      </c>
      <c r="C7494">
        <v>69</v>
      </c>
    </row>
    <row r="7495" spans="1:3" x14ac:dyDescent="0.25">
      <c r="A7495" t="s">
        <v>240</v>
      </c>
      <c r="B7495">
        <v>56601</v>
      </c>
      <c r="C7495">
        <v>78</v>
      </c>
    </row>
    <row r="7496" spans="1:3" x14ac:dyDescent="0.25">
      <c r="A7496" t="s">
        <v>240</v>
      </c>
      <c r="B7496">
        <v>55328</v>
      </c>
      <c r="C7496">
        <v>46</v>
      </c>
    </row>
    <row r="7497" spans="1:3" x14ac:dyDescent="0.25">
      <c r="A7497" t="s">
        <v>240</v>
      </c>
      <c r="B7497">
        <v>56201</v>
      </c>
      <c r="C7497">
        <v>248</v>
      </c>
    </row>
    <row r="7498" spans="1:3" x14ac:dyDescent="0.25">
      <c r="A7498" t="s">
        <v>240</v>
      </c>
      <c r="B7498">
        <v>55901</v>
      </c>
      <c r="C7498">
        <v>48</v>
      </c>
    </row>
    <row r="7499" spans="1:3" x14ac:dyDescent="0.25">
      <c r="A7499" t="s">
        <v>240</v>
      </c>
      <c r="B7499">
        <v>55404</v>
      </c>
      <c r="C7499">
        <v>95</v>
      </c>
    </row>
    <row r="7500" spans="1:3" x14ac:dyDescent="0.25">
      <c r="A7500" t="s">
        <v>240</v>
      </c>
      <c r="B7500">
        <v>55066</v>
      </c>
      <c r="C7500">
        <v>64</v>
      </c>
    </row>
    <row r="7501" spans="1:3" x14ac:dyDescent="0.25">
      <c r="A7501" t="s">
        <v>240</v>
      </c>
      <c r="B7501">
        <v>56716</v>
      </c>
      <c r="C7501">
        <v>104</v>
      </c>
    </row>
    <row r="7502" spans="1:3" x14ac:dyDescent="0.25">
      <c r="A7502" t="s">
        <v>240</v>
      </c>
      <c r="B7502">
        <v>56510</v>
      </c>
      <c r="C7502">
        <v>49</v>
      </c>
    </row>
    <row r="7503" spans="1:3" x14ac:dyDescent="0.25">
      <c r="A7503" t="s">
        <v>240</v>
      </c>
      <c r="B7503">
        <v>55102</v>
      </c>
      <c r="C7503">
        <v>73</v>
      </c>
    </row>
    <row r="7504" spans="1:3" x14ac:dyDescent="0.25">
      <c r="A7504" t="s">
        <v>240</v>
      </c>
      <c r="B7504">
        <v>56129</v>
      </c>
      <c r="C7504">
        <v>37</v>
      </c>
    </row>
    <row r="7505" spans="1:3" x14ac:dyDescent="0.25">
      <c r="A7505" t="s">
        <v>240</v>
      </c>
      <c r="B7505">
        <v>55422</v>
      </c>
      <c r="C7505">
        <v>115</v>
      </c>
    </row>
    <row r="7506" spans="1:3" x14ac:dyDescent="0.25">
      <c r="A7506" t="s">
        <v>240</v>
      </c>
      <c r="B7506">
        <v>55021</v>
      </c>
      <c r="C7506">
        <v>90</v>
      </c>
    </row>
    <row r="7507" spans="1:3" x14ac:dyDescent="0.25">
      <c r="A7507" t="s">
        <v>240</v>
      </c>
      <c r="B7507">
        <v>55429</v>
      </c>
      <c r="C7507">
        <v>97</v>
      </c>
    </row>
    <row r="7508" spans="1:3" x14ac:dyDescent="0.25">
      <c r="A7508" t="s">
        <v>240</v>
      </c>
      <c r="B7508">
        <v>55302</v>
      </c>
      <c r="C7508">
        <v>60</v>
      </c>
    </row>
    <row r="7509" spans="1:3" x14ac:dyDescent="0.25">
      <c r="A7509" t="s">
        <v>240</v>
      </c>
      <c r="B7509">
        <v>55418</v>
      </c>
      <c r="C7509">
        <v>95</v>
      </c>
    </row>
    <row r="7510" spans="1:3" x14ac:dyDescent="0.25">
      <c r="A7510" t="s">
        <v>240</v>
      </c>
      <c r="B7510">
        <v>56273</v>
      </c>
      <c r="C7510">
        <v>52</v>
      </c>
    </row>
    <row r="7511" spans="1:3" x14ac:dyDescent="0.25">
      <c r="A7511" t="s">
        <v>240</v>
      </c>
      <c r="B7511">
        <v>56542</v>
      </c>
      <c r="C7511">
        <v>50</v>
      </c>
    </row>
    <row r="7512" spans="1:3" x14ac:dyDescent="0.25">
      <c r="A7512" t="s">
        <v>240</v>
      </c>
      <c r="B7512">
        <v>56187</v>
      </c>
      <c r="C7512">
        <v>54</v>
      </c>
    </row>
    <row r="7513" spans="1:3" x14ac:dyDescent="0.25">
      <c r="A7513" t="s">
        <v>240</v>
      </c>
      <c r="B7513">
        <v>55430</v>
      </c>
      <c r="C7513">
        <v>87</v>
      </c>
    </row>
    <row r="7514" spans="1:3" x14ac:dyDescent="0.25">
      <c r="A7514" t="s">
        <v>240</v>
      </c>
      <c r="B7514">
        <v>56347</v>
      </c>
      <c r="C7514">
        <v>60</v>
      </c>
    </row>
    <row r="7515" spans="1:3" x14ac:dyDescent="0.25">
      <c r="A7515" t="s">
        <v>240</v>
      </c>
      <c r="B7515">
        <v>55428</v>
      </c>
      <c r="C7515">
        <v>258</v>
      </c>
    </row>
    <row r="7516" spans="1:3" x14ac:dyDescent="0.25">
      <c r="A7516" t="s">
        <v>240</v>
      </c>
      <c r="B7516">
        <v>55426</v>
      </c>
      <c r="C7516">
        <v>100</v>
      </c>
    </row>
    <row r="7517" spans="1:3" x14ac:dyDescent="0.25">
      <c r="A7517" t="s">
        <v>240</v>
      </c>
      <c r="B7517">
        <v>56387</v>
      </c>
      <c r="C7517">
        <v>40</v>
      </c>
    </row>
    <row r="7518" spans="1:3" x14ac:dyDescent="0.25">
      <c r="A7518" t="s">
        <v>240</v>
      </c>
      <c r="B7518">
        <v>56088</v>
      </c>
      <c r="C7518">
        <v>40</v>
      </c>
    </row>
    <row r="7519" spans="1:3" x14ac:dyDescent="0.25">
      <c r="A7519" t="s">
        <v>240</v>
      </c>
      <c r="B7519">
        <v>55313</v>
      </c>
      <c r="C7519">
        <v>123</v>
      </c>
    </row>
    <row r="7520" spans="1:3" x14ac:dyDescent="0.25">
      <c r="A7520" t="s">
        <v>240</v>
      </c>
      <c r="B7520">
        <v>55101</v>
      </c>
      <c r="C7520">
        <v>32</v>
      </c>
    </row>
    <row r="7521" spans="1:3" x14ac:dyDescent="0.25">
      <c r="A7521" t="s">
        <v>240</v>
      </c>
      <c r="B7521">
        <v>55426</v>
      </c>
      <c r="C7521">
        <v>154</v>
      </c>
    </row>
    <row r="7522" spans="1:3" x14ac:dyDescent="0.25">
      <c r="A7522" t="s">
        <v>240</v>
      </c>
      <c r="B7522">
        <v>55604</v>
      </c>
      <c r="C7522">
        <v>37</v>
      </c>
    </row>
    <row r="7523" spans="1:3" x14ac:dyDescent="0.25">
      <c r="A7523" t="s">
        <v>240</v>
      </c>
      <c r="B7523">
        <v>56470</v>
      </c>
      <c r="C7523">
        <v>64</v>
      </c>
    </row>
    <row r="7524" spans="1:3" x14ac:dyDescent="0.25">
      <c r="A7524" t="s">
        <v>240</v>
      </c>
      <c r="B7524">
        <v>56258</v>
      </c>
      <c r="C7524">
        <v>76</v>
      </c>
    </row>
    <row r="7525" spans="1:3" x14ac:dyDescent="0.25">
      <c r="A7525" t="s">
        <v>240</v>
      </c>
      <c r="B7525">
        <v>55077</v>
      </c>
      <c r="C7525">
        <v>79</v>
      </c>
    </row>
    <row r="7526" spans="1:3" x14ac:dyDescent="0.25">
      <c r="A7526" t="s">
        <v>240</v>
      </c>
      <c r="B7526">
        <v>55113</v>
      </c>
      <c r="C7526">
        <v>150</v>
      </c>
    </row>
    <row r="7527" spans="1:3" x14ac:dyDescent="0.25">
      <c r="A7527" t="s">
        <v>240</v>
      </c>
      <c r="B7527">
        <v>55118</v>
      </c>
      <c r="C7527">
        <v>231</v>
      </c>
    </row>
    <row r="7528" spans="1:3" x14ac:dyDescent="0.25">
      <c r="A7528" t="s">
        <v>240</v>
      </c>
      <c r="B7528">
        <v>55082</v>
      </c>
      <c r="C7528">
        <v>108</v>
      </c>
    </row>
    <row r="7529" spans="1:3" x14ac:dyDescent="0.25">
      <c r="A7529" t="s">
        <v>240</v>
      </c>
      <c r="B7529">
        <v>55008</v>
      </c>
      <c r="C7529">
        <v>141</v>
      </c>
    </row>
    <row r="7530" spans="1:3" x14ac:dyDescent="0.25">
      <c r="A7530" t="s">
        <v>240</v>
      </c>
      <c r="B7530">
        <v>55082</v>
      </c>
      <c r="C7530">
        <v>74</v>
      </c>
    </row>
    <row r="7531" spans="1:3" x14ac:dyDescent="0.25">
      <c r="A7531" t="s">
        <v>240</v>
      </c>
      <c r="B7531">
        <v>55103</v>
      </c>
      <c r="C7531">
        <v>107</v>
      </c>
    </row>
    <row r="7532" spans="1:3" x14ac:dyDescent="0.25">
      <c r="A7532" t="s">
        <v>240</v>
      </c>
      <c r="B7532">
        <v>55746</v>
      </c>
      <c r="C7532">
        <v>90</v>
      </c>
    </row>
    <row r="7533" spans="1:3" x14ac:dyDescent="0.25">
      <c r="A7533" t="s">
        <v>240</v>
      </c>
      <c r="B7533">
        <v>55113</v>
      </c>
      <c r="C7533">
        <v>63</v>
      </c>
    </row>
    <row r="7534" spans="1:3" x14ac:dyDescent="0.25">
      <c r="A7534" t="s">
        <v>240</v>
      </c>
      <c r="B7534">
        <v>55112</v>
      </c>
      <c r="C7534">
        <v>57</v>
      </c>
    </row>
    <row r="7535" spans="1:3" x14ac:dyDescent="0.25">
      <c r="A7535" t="s">
        <v>240</v>
      </c>
      <c r="B7535">
        <v>55104</v>
      </c>
      <c r="C7535">
        <v>60</v>
      </c>
    </row>
    <row r="7536" spans="1:3" x14ac:dyDescent="0.25">
      <c r="A7536" t="s">
        <v>240</v>
      </c>
      <c r="B7536">
        <v>55371</v>
      </c>
      <c r="C7536">
        <v>105</v>
      </c>
    </row>
    <row r="7537" spans="1:3" x14ac:dyDescent="0.25">
      <c r="A7537" t="s">
        <v>240</v>
      </c>
      <c r="B7537">
        <v>56482</v>
      </c>
      <c r="C7537">
        <v>75</v>
      </c>
    </row>
    <row r="7538" spans="1:3" x14ac:dyDescent="0.25">
      <c r="A7538" t="s">
        <v>240</v>
      </c>
      <c r="B7538">
        <v>55792</v>
      </c>
      <c r="C7538">
        <v>83</v>
      </c>
    </row>
    <row r="7539" spans="1:3" x14ac:dyDescent="0.25">
      <c r="A7539" t="s">
        <v>240</v>
      </c>
      <c r="B7539">
        <v>56283</v>
      </c>
      <c r="C7539">
        <v>36</v>
      </c>
    </row>
    <row r="7540" spans="1:3" x14ac:dyDescent="0.25">
      <c r="A7540" t="s">
        <v>240</v>
      </c>
      <c r="B7540">
        <v>55379</v>
      </c>
      <c r="C7540">
        <v>80</v>
      </c>
    </row>
    <row r="7541" spans="1:3" x14ac:dyDescent="0.25">
      <c r="A7541" t="s">
        <v>240</v>
      </c>
      <c r="B7541">
        <v>56048</v>
      </c>
      <c r="C7541">
        <v>40</v>
      </c>
    </row>
    <row r="7542" spans="1:3" x14ac:dyDescent="0.25">
      <c r="A7542" t="s">
        <v>240</v>
      </c>
      <c r="B7542">
        <v>56544</v>
      </c>
      <c r="C7542">
        <v>60</v>
      </c>
    </row>
    <row r="7543" spans="1:3" x14ac:dyDescent="0.25">
      <c r="A7543" t="s">
        <v>240</v>
      </c>
      <c r="B7543">
        <v>55744</v>
      </c>
      <c r="C7543">
        <v>114</v>
      </c>
    </row>
    <row r="7544" spans="1:3" x14ac:dyDescent="0.25">
      <c r="A7544" t="s">
        <v>240</v>
      </c>
      <c r="B7544">
        <v>55417</v>
      </c>
      <c r="C7544">
        <v>300</v>
      </c>
    </row>
    <row r="7545" spans="1:3" x14ac:dyDescent="0.25">
      <c r="A7545" t="s">
        <v>240</v>
      </c>
      <c r="B7545">
        <v>55314</v>
      </c>
      <c r="C7545">
        <v>49</v>
      </c>
    </row>
    <row r="7546" spans="1:3" x14ac:dyDescent="0.25">
      <c r="A7546" t="s">
        <v>240</v>
      </c>
      <c r="B7546">
        <v>55723</v>
      </c>
      <c r="C7546">
        <v>28</v>
      </c>
    </row>
    <row r="7547" spans="1:3" x14ac:dyDescent="0.25">
      <c r="A7547" t="s">
        <v>240</v>
      </c>
      <c r="B7547">
        <v>56560</v>
      </c>
      <c r="C7547">
        <v>78</v>
      </c>
    </row>
    <row r="7548" spans="1:3" x14ac:dyDescent="0.25">
      <c r="A7548" t="s">
        <v>240</v>
      </c>
      <c r="B7548">
        <v>55792</v>
      </c>
      <c r="C7548">
        <v>77</v>
      </c>
    </row>
    <row r="7549" spans="1:3" x14ac:dyDescent="0.25">
      <c r="A7549" t="s">
        <v>240</v>
      </c>
      <c r="B7549">
        <v>55369</v>
      </c>
      <c r="C7549">
        <v>100</v>
      </c>
    </row>
    <row r="7550" spans="1:3" x14ac:dyDescent="0.25">
      <c r="A7550" t="s">
        <v>240</v>
      </c>
      <c r="B7550">
        <v>56361</v>
      </c>
      <c r="C7550">
        <v>53</v>
      </c>
    </row>
    <row r="7551" spans="1:3" x14ac:dyDescent="0.25">
      <c r="A7551" t="s">
        <v>240</v>
      </c>
      <c r="B7551">
        <v>55921</v>
      </c>
      <c r="C7551">
        <v>49</v>
      </c>
    </row>
    <row r="7552" spans="1:3" x14ac:dyDescent="0.25">
      <c r="A7552" t="s">
        <v>240</v>
      </c>
      <c r="B7552">
        <v>56128</v>
      </c>
      <c r="C7552">
        <v>56</v>
      </c>
    </row>
    <row r="7553" spans="1:3" x14ac:dyDescent="0.25">
      <c r="A7553" t="s">
        <v>240</v>
      </c>
      <c r="B7553">
        <v>56377</v>
      </c>
      <c r="C7553">
        <v>165</v>
      </c>
    </row>
    <row r="7554" spans="1:3" x14ac:dyDescent="0.25">
      <c r="A7554" t="s">
        <v>240</v>
      </c>
      <c r="B7554">
        <v>55422</v>
      </c>
      <c r="C7554">
        <v>96</v>
      </c>
    </row>
    <row r="7555" spans="1:3" x14ac:dyDescent="0.25">
      <c r="A7555" t="s">
        <v>240</v>
      </c>
      <c r="B7555">
        <v>55395</v>
      </c>
      <c r="C7555">
        <v>65</v>
      </c>
    </row>
    <row r="7556" spans="1:3" x14ac:dyDescent="0.25">
      <c r="A7556" t="s">
        <v>240</v>
      </c>
      <c r="B7556">
        <v>55318</v>
      </c>
      <c r="C7556">
        <v>61</v>
      </c>
    </row>
    <row r="7557" spans="1:3" x14ac:dyDescent="0.25">
      <c r="A7557" t="s">
        <v>240</v>
      </c>
      <c r="B7557">
        <v>56308</v>
      </c>
      <c r="C7557">
        <v>93</v>
      </c>
    </row>
    <row r="7558" spans="1:3" x14ac:dyDescent="0.25">
      <c r="A7558" t="s">
        <v>240</v>
      </c>
      <c r="B7558">
        <v>55423</v>
      </c>
      <c r="C7558">
        <v>85</v>
      </c>
    </row>
    <row r="7559" spans="1:3" x14ac:dyDescent="0.25">
      <c r="A7559" t="s">
        <v>240</v>
      </c>
      <c r="B7559">
        <v>55804</v>
      </c>
      <c r="C7559">
        <v>60</v>
      </c>
    </row>
    <row r="7560" spans="1:3" x14ac:dyDescent="0.25">
      <c r="A7560" t="s">
        <v>240</v>
      </c>
      <c r="B7560">
        <v>56156</v>
      </c>
      <c r="C7560">
        <v>85</v>
      </c>
    </row>
    <row r="7561" spans="1:3" x14ac:dyDescent="0.25">
      <c r="A7561" t="s">
        <v>240</v>
      </c>
      <c r="B7561">
        <v>56359</v>
      </c>
      <c r="C7561">
        <v>57</v>
      </c>
    </row>
    <row r="7562" spans="1:3" x14ac:dyDescent="0.25">
      <c r="A7562" t="s">
        <v>240</v>
      </c>
      <c r="B7562">
        <v>55405</v>
      </c>
      <c r="C7562">
        <v>120</v>
      </c>
    </row>
    <row r="7563" spans="1:3" x14ac:dyDescent="0.25">
      <c r="A7563" t="s">
        <v>240</v>
      </c>
      <c r="B7563">
        <v>55033</v>
      </c>
      <c r="C7563">
        <v>57</v>
      </c>
    </row>
    <row r="7564" spans="1:3" x14ac:dyDescent="0.25">
      <c r="A7564" t="s">
        <v>240</v>
      </c>
      <c r="B7564">
        <v>56058</v>
      </c>
      <c r="C7564">
        <v>55</v>
      </c>
    </row>
    <row r="7565" spans="1:3" x14ac:dyDescent="0.25">
      <c r="A7565" t="s">
        <v>240</v>
      </c>
      <c r="B7565">
        <v>56537</v>
      </c>
      <c r="C7565">
        <v>105</v>
      </c>
    </row>
    <row r="7566" spans="1:3" x14ac:dyDescent="0.25">
      <c r="A7566" t="s">
        <v>240</v>
      </c>
      <c r="B7566">
        <v>55343</v>
      </c>
      <c r="C7566">
        <v>108</v>
      </c>
    </row>
    <row r="7567" spans="1:3" x14ac:dyDescent="0.25">
      <c r="A7567" t="s">
        <v>240</v>
      </c>
      <c r="B7567">
        <v>56187</v>
      </c>
      <c r="C7567">
        <v>50</v>
      </c>
    </row>
    <row r="7568" spans="1:3" x14ac:dyDescent="0.25">
      <c r="A7568" t="s">
        <v>240</v>
      </c>
      <c r="B7568">
        <v>56267</v>
      </c>
      <c r="C7568">
        <v>72</v>
      </c>
    </row>
    <row r="7569" spans="1:3" x14ac:dyDescent="0.25">
      <c r="A7569" t="s">
        <v>240</v>
      </c>
      <c r="B7569">
        <v>55811</v>
      </c>
      <c r="C7569">
        <v>96</v>
      </c>
    </row>
    <row r="7570" spans="1:3" x14ac:dyDescent="0.25">
      <c r="A7570" t="s">
        <v>240</v>
      </c>
      <c r="B7570">
        <v>56215</v>
      </c>
      <c r="C7570">
        <v>56</v>
      </c>
    </row>
    <row r="7571" spans="1:3" x14ac:dyDescent="0.25">
      <c r="A7571" t="s">
        <v>240</v>
      </c>
      <c r="B7571">
        <v>56284</v>
      </c>
      <c r="C7571">
        <v>55</v>
      </c>
    </row>
    <row r="7572" spans="1:3" x14ac:dyDescent="0.25">
      <c r="A7572" t="s">
        <v>240</v>
      </c>
      <c r="B7572">
        <v>55330</v>
      </c>
      <c r="C7572">
        <v>120</v>
      </c>
    </row>
    <row r="7573" spans="1:3" x14ac:dyDescent="0.25">
      <c r="A7573" t="s">
        <v>240</v>
      </c>
      <c r="B7573">
        <v>56726</v>
      </c>
      <c r="C7573">
        <v>40</v>
      </c>
    </row>
    <row r="7574" spans="1:3" x14ac:dyDescent="0.25">
      <c r="A7574" t="s">
        <v>240</v>
      </c>
      <c r="B7574">
        <v>56554</v>
      </c>
      <c r="C7574">
        <v>30</v>
      </c>
    </row>
    <row r="7575" spans="1:3" x14ac:dyDescent="0.25">
      <c r="A7575" t="s">
        <v>240</v>
      </c>
      <c r="B7575">
        <v>56007</v>
      </c>
      <c r="C7575">
        <v>85</v>
      </c>
    </row>
    <row r="7576" spans="1:3" x14ac:dyDescent="0.25">
      <c r="A7576" t="s">
        <v>240</v>
      </c>
      <c r="B7576">
        <v>55972</v>
      </c>
      <c r="C7576">
        <v>45</v>
      </c>
    </row>
    <row r="7577" spans="1:3" x14ac:dyDescent="0.25">
      <c r="A7577" t="s">
        <v>240</v>
      </c>
      <c r="B7577">
        <v>55102</v>
      </c>
      <c r="C7577">
        <v>116</v>
      </c>
    </row>
    <row r="7578" spans="1:3" x14ac:dyDescent="0.25">
      <c r="A7578" t="s">
        <v>240</v>
      </c>
      <c r="B7578">
        <v>55946</v>
      </c>
      <c r="C7578">
        <v>21</v>
      </c>
    </row>
    <row r="7579" spans="1:3" x14ac:dyDescent="0.25">
      <c r="A7579" t="s">
        <v>240</v>
      </c>
      <c r="B7579">
        <v>56001</v>
      </c>
      <c r="C7579">
        <v>85</v>
      </c>
    </row>
    <row r="7580" spans="1:3" x14ac:dyDescent="0.25">
      <c r="A7580" t="s">
        <v>240</v>
      </c>
      <c r="B7580">
        <v>56556</v>
      </c>
      <c r="C7580">
        <v>45</v>
      </c>
    </row>
    <row r="7581" spans="1:3" x14ac:dyDescent="0.25">
      <c r="A7581" t="s">
        <v>240</v>
      </c>
      <c r="B7581">
        <v>56501</v>
      </c>
      <c r="C7581">
        <v>94</v>
      </c>
    </row>
    <row r="7582" spans="1:3" x14ac:dyDescent="0.25">
      <c r="A7582" t="s">
        <v>240</v>
      </c>
      <c r="B7582">
        <v>55016</v>
      </c>
      <c r="C7582">
        <v>78</v>
      </c>
    </row>
    <row r="7583" spans="1:3" x14ac:dyDescent="0.25">
      <c r="A7583" t="s">
        <v>240</v>
      </c>
      <c r="B7583">
        <v>55901</v>
      </c>
      <c r="C7583">
        <v>62</v>
      </c>
    </row>
    <row r="7584" spans="1:3" x14ac:dyDescent="0.25">
      <c r="A7584" t="s">
        <v>240</v>
      </c>
      <c r="B7584">
        <v>56653</v>
      </c>
      <c r="C7584">
        <v>49</v>
      </c>
    </row>
    <row r="7585" spans="1:3" x14ac:dyDescent="0.25">
      <c r="A7585" t="s">
        <v>240</v>
      </c>
      <c r="B7585">
        <v>56175</v>
      </c>
      <c r="C7585">
        <v>43</v>
      </c>
    </row>
    <row r="7586" spans="1:3" x14ac:dyDescent="0.25">
      <c r="A7586" t="s">
        <v>240</v>
      </c>
      <c r="B7586">
        <v>56345</v>
      </c>
      <c r="C7586">
        <v>91</v>
      </c>
    </row>
    <row r="7587" spans="1:3" x14ac:dyDescent="0.25">
      <c r="A7587" t="s">
        <v>240</v>
      </c>
      <c r="B7587">
        <v>56072</v>
      </c>
      <c r="C7587">
        <v>50</v>
      </c>
    </row>
    <row r="7588" spans="1:3" x14ac:dyDescent="0.25">
      <c r="A7588" t="s">
        <v>240</v>
      </c>
      <c r="B7588">
        <v>55024</v>
      </c>
      <c r="C7588">
        <v>84</v>
      </c>
    </row>
    <row r="7589" spans="1:3" x14ac:dyDescent="0.25">
      <c r="A7589" t="s">
        <v>240</v>
      </c>
      <c r="B7589">
        <v>56304</v>
      </c>
      <c r="C7589">
        <v>174</v>
      </c>
    </row>
    <row r="7590" spans="1:3" x14ac:dyDescent="0.25">
      <c r="A7590" t="s">
        <v>240</v>
      </c>
      <c r="B7590">
        <v>55066</v>
      </c>
      <c r="C7590">
        <v>110</v>
      </c>
    </row>
    <row r="7591" spans="1:3" x14ac:dyDescent="0.25">
      <c r="A7591" t="s">
        <v>240</v>
      </c>
      <c r="B7591">
        <v>55419</v>
      </c>
      <c r="C7591">
        <v>92</v>
      </c>
    </row>
    <row r="7592" spans="1:3" x14ac:dyDescent="0.25">
      <c r="A7592" t="s">
        <v>240</v>
      </c>
      <c r="B7592">
        <v>56548</v>
      </c>
      <c r="C7592">
        <v>44</v>
      </c>
    </row>
    <row r="7593" spans="1:3" x14ac:dyDescent="0.25">
      <c r="A7593" t="s">
        <v>240</v>
      </c>
      <c r="B7593">
        <v>56501</v>
      </c>
      <c r="C7593">
        <v>102</v>
      </c>
    </row>
    <row r="7594" spans="1:3" x14ac:dyDescent="0.25">
      <c r="A7594" t="s">
        <v>240</v>
      </c>
      <c r="B7594">
        <v>55428</v>
      </c>
      <c r="C7594">
        <v>320</v>
      </c>
    </row>
    <row r="7595" spans="1:3" x14ac:dyDescent="0.25">
      <c r="A7595" t="s">
        <v>240</v>
      </c>
      <c r="B7595">
        <v>56057</v>
      </c>
      <c r="C7595">
        <v>40</v>
      </c>
    </row>
    <row r="7596" spans="1:3" x14ac:dyDescent="0.25">
      <c r="A7596" t="s">
        <v>240</v>
      </c>
      <c r="B7596">
        <v>55112</v>
      </c>
      <c r="C7596">
        <v>182</v>
      </c>
    </row>
    <row r="7597" spans="1:3" x14ac:dyDescent="0.25">
      <c r="A7597" t="s">
        <v>240</v>
      </c>
      <c r="B7597">
        <v>55102</v>
      </c>
      <c r="C7597">
        <v>118</v>
      </c>
    </row>
    <row r="7598" spans="1:3" x14ac:dyDescent="0.25">
      <c r="A7598" t="s">
        <v>240</v>
      </c>
      <c r="B7598">
        <v>56732</v>
      </c>
      <c r="C7598">
        <v>46</v>
      </c>
    </row>
    <row r="7599" spans="1:3" x14ac:dyDescent="0.25">
      <c r="A7599" t="s">
        <v>241</v>
      </c>
      <c r="B7599">
        <v>63133</v>
      </c>
      <c r="C7599">
        <v>116</v>
      </c>
    </row>
    <row r="7600" spans="1:3" x14ac:dyDescent="0.25">
      <c r="A7600" t="s">
        <v>241</v>
      </c>
      <c r="B7600">
        <v>65251</v>
      </c>
      <c r="C7600">
        <v>100</v>
      </c>
    </row>
    <row r="7601" spans="1:3" x14ac:dyDescent="0.25">
      <c r="A7601" t="s">
        <v>241</v>
      </c>
      <c r="B7601">
        <v>63933</v>
      </c>
      <c r="C7601">
        <v>90</v>
      </c>
    </row>
    <row r="7602" spans="1:3" x14ac:dyDescent="0.25">
      <c r="A7602" t="s">
        <v>241</v>
      </c>
      <c r="B7602">
        <v>63114</v>
      </c>
      <c r="C7602">
        <v>72</v>
      </c>
    </row>
    <row r="7603" spans="1:3" x14ac:dyDescent="0.25">
      <c r="A7603" t="s">
        <v>241</v>
      </c>
      <c r="B7603">
        <v>65201</v>
      </c>
      <c r="C7603">
        <v>52</v>
      </c>
    </row>
    <row r="7604" spans="1:3" x14ac:dyDescent="0.25">
      <c r="A7604" t="s">
        <v>241</v>
      </c>
      <c r="B7604">
        <v>63368</v>
      </c>
      <c r="C7604">
        <v>164</v>
      </c>
    </row>
    <row r="7605" spans="1:3" x14ac:dyDescent="0.25">
      <c r="A7605" t="s">
        <v>241</v>
      </c>
      <c r="B7605">
        <v>65276</v>
      </c>
      <c r="C7605">
        <v>60</v>
      </c>
    </row>
    <row r="7606" spans="1:3" x14ac:dyDescent="0.25">
      <c r="A7606" t="s">
        <v>241</v>
      </c>
      <c r="B7606">
        <v>63124</v>
      </c>
      <c r="C7606">
        <v>70</v>
      </c>
    </row>
    <row r="7607" spans="1:3" x14ac:dyDescent="0.25">
      <c r="A7607" t="s">
        <v>241</v>
      </c>
      <c r="B7607">
        <v>65742</v>
      </c>
      <c r="C7607">
        <v>90</v>
      </c>
    </row>
    <row r="7608" spans="1:3" x14ac:dyDescent="0.25">
      <c r="A7608" t="s">
        <v>241</v>
      </c>
      <c r="B7608">
        <v>63116</v>
      </c>
      <c r="C7608">
        <v>145</v>
      </c>
    </row>
    <row r="7609" spans="1:3" x14ac:dyDescent="0.25">
      <c r="A7609" t="s">
        <v>241</v>
      </c>
      <c r="B7609">
        <v>63136</v>
      </c>
      <c r="C7609">
        <v>60</v>
      </c>
    </row>
    <row r="7610" spans="1:3" x14ac:dyDescent="0.25">
      <c r="A7610" t="s">
        <v>241</v>
      </c>
      <c r="B7610">
        <v>63640</v>
      </c>
      <c r="C7610">
        <v>97</v>
      </c>
    </row>
    <row r="7611" spans="1:3" x14ac:dyDescent="0.25">
      <c r="A7611" t="s">
        <v>241</v>
      </c>
      <c r="B7611">
        <v>64068</v>
      </c>
      <c r="C7611">
        <v>60</v>
      </c>
    </row>
    <row r="7612" spans="1:3" x14ac:dyDescent="0.25">
      <c r="A7612" t="s">
        <v>241</v>
      </c>
      <c r="B7612">
        <v>65459</v>
      </c>
      <c r="C7612">
        <v>60</v>
      </c>
    </row>
    <row r="7613" spans="1:3" x14ac:dyDescent="0.25">
      <c r="A7613" t="s">
        <v>241</v>
      </c>
      <c r="B7613">
        <v>65020</v>
      </c>
      <c r="C7613">
        <v>82</v>
      </c>
    </row>
    <row r="7614" spans="1:3" x14ac:dyDescent="0.25">
      <c r="A7614" t="s">
        <v>241</v>
      </c>
      <c r="B7614">
        <v>64473</v>
      </c>
      <c r="C7614">
        <v>60</v>
      </c>
    </row>
    <row r="7615" spans="1:3" x14ac:dyDescent="0.25">
      <c r="A7615" t="s">
        <v>241</v>
      </c>
      <c r="B7615">
        <v>64506</v>
      </c>
      <c r="C7615">
        <v>96</v>
      </c>
    </row>
    <row r="7616" spans="1:3" x14ac:dyDescent="0.25">
      <c r="A7616" t="s">
        <v>241</v>
      </c>
      <c r="B7616">
        <v>64831</v>
      </c>
      <c r="C7616">
        <v>96</v>
      </c>
    </row>
    <row r="7617" spans="1:3" x14ac:dyDescent="0.25">
      <c r="A7617" t="s">
        <v>241</v>
      </c>
      <c r="B7617">
        <v>63122</v>
      </c>
      <c r="C7617">
        <v>280</v>
      </c>
    </row>
    <row r="7618" spans="1:3" x14ac:dyDescent="0.25">
      <c r="A7618" t="s">
        <v>241</v>
      </c>
      <c r="B7618">
        <v>63111</v>
      </c>
      <c r="C7618">
        <v>130</v>
      </c>
    </row>
    <row r="7619" spans="1:3" x14ac:dyDescent="0.25">
      <c r="A7619" t="s">
        <v>241</v>
      </c>
      <c r="B7619">
        <v>63703</v>
      </c>
      <c r="C7619">
        <v>75</v>
      </c>
    </row>
    <row r="7620" spans="1:3" x14ac:dyDescent="0.25">
      <c r="A7620" t="s">
        <v>241</v>
      </c>
      <c r="B7620">
        <v>64150</v>
      </c>
      <c r="C7620">
        <v>180</v>
      </c>
    </row>
    <row r="7621" spans="1:3" x14ac:dyDescent="0.25">
      <c r="A7621" t="s">
        <v>241</v>
      </c>
      <c r="B7621">
        <v>65705</v>
      </c>
      <c r="C7621">
        <v>78</v>
      </c>
    </row>
    <row r="7622" spans="1:3" x14ac:dyDescent="0.25">
      <c r="A7622" t="s">
        <v>241</v>
      </c>
      <c r="B7622">
        <v>65075</v>
      </c>
      <c r="C7622">
        <v>63</v>
      </c>
    </row>
    <row r="7623" spans="1:3" x14ac:dyDescent="0.25">
      <c r="A7623" t="s">
        <v>241</v>
      </c>
      <c r="B7623">
        <v>64772</v>
      </c>
      <c r="C7623">
        <v>100</v>
      </c>
    </row>
    <row r="7624" spans="1:3" x14ac:dyDescent="0.25">
      <c r="A7624" t="s">
        <v>241</v>
      </c>
      <c r="B7624">
        <v>63111</v>
      </c>
      <c r="C7624">
        <v>130</v>
      </c>
    </row>
    <row r="7625" spans="1:3" x14ac:dyDescent="0.25">
      <c r="A7625" t="s">
        <v>241</v>
      </c>
      <c r="B7625">
        <v>65738</v>
      </c>
      <c r="C7625">
        <v>127</v>
      </c>
    </row>
    <row r="7626" spans="1:3" x14ac:dyDescent="0.25">
      <c r="A7626" t="s">
        <v>241</v>
      </c>
      <c r="B7626">
        <v>63873</v>
      </c>
      <c r="C7626">
        <v>60</v>
      </c>
    </row>
    <row r="7627" spans="1:3" x14ac:dyDescent="0.25">
      <c r="A7627" t="s">
        <v>241</v>
      </c>
      <c r="B7627">
        <v>63026</v>
      </c>
      <c r="C7627">
        <v>144</v>
      </c>
    </row>
    <row r="7628" spans="1:3" x14ac:dyDescent="0.25">
      <c r="A7628" t="s">
        <v>241</v>
      </c>
      <c r="B7628">
        <v>64429</v>
      </c>
      <c r="C7628">
        <v>84</v>
      </c>
    </row>
    <row r="7629" spans="1:3" x14ac:dyDescent="0.25">
      <c r="A7629" t="s">
        <v>241</v>
      </c>
      <c r="B7629">
        <v>64683</v>
      </c>
      <c r="C7629">
        <v>90</v>
      </c>
    </row>
    <row r="7630" spans="1:3" x14ac:dyDescent="0.25">
      <c r="A7630" t="s">
        <v>241</v>
      </c>
      <c r="B7630">
        <v>65559</v>
      </c>
      <c r="C7630">
        <v>90</v>
      </c>
    </row>
    <row r="7631" spans="1:3" x14ac:dyDescent="0.25">
      <c r="A7631" t="s">
        <v>241</v>
      </c>
      <c r="B7631">
        <v>64507</v>
      </c>
      <c r="C7631">
        <v>90</v>
      </c>
    </row>
    <row r="7632" spans="1:3" x14ac:dyDescent="0.25">
      <c r="A7632" t="s">
        <v>241</v>
      </c>
      <c r="B7632">
        <v>63080</v>
      </c>
      <c r="C7632">
        <v>120</v>
      </c>
    </row>
    <row r="7633" spans="1:3" x14ac:dyDescent="0.25">
      <c r="A7633" t="s">
        <v>241</v>
      </c>
      <c r="B7633">
        <v>65201</v>
      </c>
      <c r="C7633">
        <v>97</v>
      </c>
    </row>
    <row r="7634" spans="1:3" x14ac:dyDescent="0.25">
      <c r="A7634" t="s">
        <v>241</v>
      </c>
      <c r="B7634">
        <v>64138</v>
      </c>
      <c r="C7634">
        <v>52</v>
      </c>
    </row>
    <row r="7635" spans="1:3" x14ac:dyDescent="0.25">
      <c r="A7635" t="s">
        <v>241</v>
      </c>
      <c r="B7635">
        <v>63801</v>
      </c>
      <c r="C7635">
        <v>70</v>
      </c>
    </row>
    <row r="7636" spans="1:3" x14ac:dyDescent="0.25">
      <c r="A7636" t="s">
        <v>241</v>
      </c>
      <c r="B7636">
        <v>65686</v>
      </c>
      <c r="C7636">
        <v>120</v>
      </c>
    </row>
    <row r="7637" spans="1:3" x14ac:dyDescent="0.25">
      <c r="A7637" t="s">
        <v>241</v>
      </c>
      <c r="B7637">
        <v>64138</v>
      </c>
      <c r="C7637">
        <v>66</v>
      </c>
    </row>
    <row r="7638" spans="1:3" x14ac:dyDescent="0.25">
      <c r="A7638" t="s">
        <v>241</v>
      </c>
      <c r="B7638">
        <v>63129</v>
      </c>
      <c r="C7638">
        <v>121</v>
      </c>
    </row>
    <row r="7639" spans="1:3" x14ac:dyDescent="0.25">
      <c r="A7639" t="s">
        <v>241</v>
      </c>
      <c r="B7639">
        <v>63555</v>
      </c>
      <c r="C7639">
        <v>96</v>
      </c>
    </row>
    <row r="7640" spans="1:3" x14ac:dyDescent="0.25">
      <c r="A7640" t="s">
        <v>241</v>
      </c>
      <c r="B7640">
        <v>63084</v>
      </c>
      <c r="C7640">
        <v>120</v>
      </c>
    </row>
    <row r="7641" spans="1:3" x14ac:dyDescent="0.25">
      <c r="A7641" t="s">
        <v>241</v>
      </c>
      <c r="B7641">
        <v>65351</v>
      </c>
      <c r="C7641">
        <v>120</v>
      </c>
    </row>
    <row r="7642" spans="1:3" x14ac:dyDescent="0.25">
      <c r="A7642" t="s">
        <v>241</v>
      </c>
      <c r="B7642">
        <v>63901</v>
      </c>
      <c r="C7642">
        <v>70</v>
      </c>
    </row>
    <row r="7643" spans="1:3" x14ac:dyDescent="0.25">
      <c r="A7643" t="s">
        <v>241</v>
      </c>
      <c r="B7643">
        <v>65251</v>
      </c>
      <c r="C7643">
        <v>52</v>
      </c>
    </row>
    <row r="7644" spans="1:3" x14ac:dyDescent="0.25">
      <c r="A7644" t="s">
        <v>241</v>
      </c>
      <c r="B7644">
        <v>63701</v>
      </c>
      <c r="C7644">
        <v>102</v>
      </c>
    </row>
    <row r="7645" spans="1:3" x14ac:dyDescent="0.25">
      <c r="A7645" t="s">
        <v>241</v>
      </c>
      <c r="B7645">
        <v>64114</v>
      </c>
      <c r="C7645">
        <v>162</v>
      </c>
    </row>
    <row r="7646" spans="1:3" x14ac:dyDescent="0.25">
      <c r="A7646" t="s">
        <v>241</v>
      </c>
      <c r="B7646">
        <v>65802</v>
      </c>
      <c r="C7646">
        <v>120</v>
      </c>
    </row>
    <row r="7647" spans="1:3" x14ac:dyDescent="0.25">
      <c r="A7647" t="s">
        <v>241</v>
      </c>
      <c r="B7647">
        <v>65548</v>
      </c>
      <c r="C7647">
        <v>105</v>
      </c>
    </row>
    <row r="7648" spans="1:3" x14ac:dyDescent="0.25">
      <c r="A7648" t="s">
        <v>241</v>
      </c>
      <c r="B7648">
        <v>63146</v>
      </c>
      <c r="C7648">
        <v>120</v>
      </c>
    </row>
    <row r="7649" spans="1:3" x14ac:dyDescent="0.25">
      <c r="A7649" t="s">
        <v>241</v>
      </c>
      <c r="B7649">
        <v>63561</v>
      </c>
      <c r="C7649">
        <v>60</v>
      </c>
    </row>
    <row r="7650" spans="1:3" x14ac:dyDescent="0.25">
      <c r="A7650" t="s">
        <v>241</v>
      </c>
      <c r="B7650">
        <v>63863</v>
      </c>
      <c r="C7650">
        <v>96</v>
      </c>
    </row>
    <row r="7651" spans="1:3" x14ac:dyDescent="0.25">
      <c r="A7651" t="s">
        <v>241</v>
      </c>
      <c r="B7651">
        <v>63135</v>
      </c>
      <c r="C7651">
        <v>72</v>
      </c>
    </row>
    <row r="7652" spans="1:3" x14ac:dyDescent="0.25">
      <c r="A7652" t="s">
        <v>241</v>
      </c>
      <c r="B7652">
        <v>63146</v>
      </c>
      <c r="C7652">
        <v>149</v>
      </c>
    </row>
    <row r="7653" spans="1:3" x14ac:dyDescent="0.25">
      <c r="A7653" t="s">
        <v>241</v>
      </c>
      <c r="B7653">
        <v>65233</v>
      </c>
      <c r="C7653">
        <v>59</v>
      </c>
    </row>
    <row r="7654" spans="1:3" x14ac:dyDescent="0.25">
      <c r="A7654" t="s">
        <v>241</v>
      </c>
      <c r="B7654">
        <v>65802</v>
      </c>
      <c r="C7654">
        <v>90</v>
      </c>
    </row>
    <row r="7655" spans="1:3" x14ac:dyDescent="0.25">
      <c r="A7655" t="s">
        <v>241</v>
      </c>
      <c r="B7655">
        <v>64145</v>
      </c>
      <c r="C7655">
        <v>180</v>
      </c>
    </row>
    <row r="7656" spans="1:3" x14ac:dyDescent="0.25">
      <c r="A7656" t="s">
        <v>241</v>
      </c>
      <c r="B7656">
        <v>63556</v>
      </c>
      <c r="C7656">
        <v>100</v>
      </c>
    </row>
    <row r="7657" spans="1:3" x14ac:dyDescent="0.25">
      <c r="A7657" t="s">
        <v>241</v>
      </c>
      <c r="B7657">
        <v>64506</v>
      </c>
      <c r="C7657">
        <v>130</v>
      </c>
    </row>
    <row r="7658" spans="1:3" x14ac:dyDescent="0.25">
      <c r="A7658" t="s">
        <v>241</v>
      </c>
      <c r="B7658">
        <v>64633</v>
      </c>
      <c r="C7658">
        <v>120</v>
      </c>
    </row>
    <row r="7659" spans="1:3" x14ac:dyDescent="0.25">
      <c r="A7659" t="s">
        <v>241</v>
      </c>
      <c r="B7659">
        <v>63801</v>
      </c>
      <c r="C7659">
        <v>60</v>
      </c>
    </row>
    <row r="7660" spans="1:3" x14ac:dyDescent="0.25">
      <c r="A7660" t="s">
        <v>241</v>
      </c>
      <c r="B7660">
        <v>65809</v>
      </c>
      <c r="C7660">
        <v>120</v>
      </c>
    </row>
    <row r="7661" spans="1:3" x14ac:dyDescent="0.25">
      <c r="A7661" t="s">
        <v>241</v>
      </c>
      <c r="B7661">
        <v>63901</v>
      </c>
      <c r="C7661">
        <v>132</v>
      </c>
    </row>
    <row r="7662" spans="1:3" x14ac:dyDescent="0.25">
      <c r="A7662" t="s">
        <v>241</v>
      </c>
      <c r="B7662">
        <v>63026</v>
      </c>
      <c r="C7662">
        <v>153</v>
      </c>
    </row>
    <row r="7663" spans="1:3" x14ac:dyDescent="0.25">
      <c r="A7663" t="s">
        <v>241</v>
      </c>
      <c r="B7663">
        <v>65438</v>
      </c>
      <c r="C7663">
        <v>90</v>
      </c>
    </row>
    <row r="7664" spans="1:3" x14ac:dyDescent="0.25">
      <c r="A7664" t="s">
        <v>241</v>
      </c>
      <c r="B7664">
        <v>63965</v>
      </c>
      <c r="C7664">
        <v>60</v>
      </c>
    </row>
    <row r="7665" spans="1:3" x14ac:dyDescent="0.25">
      <c r="A7665" t="s">
        <v>241</v>
      </c>
      <c r="B7665">
        <v>65613</v>
      </c>
      <c r="C7665">
        <v>78</v>
      </c>
    </row>
    <row r="7666" spans="1:3" x14ac:dyDescent="0.25">
      <c r="A7666" t="s">
        <v>241</v>
      </c>
      <c r="B7666">
        <v>64093</v>
      </c>
      <c r="C7666">
        <v>87</v>
      </c>
    </row>
    <row r="7667" spans="1:3" x14ac:dyDescent="0.25">
      <c r="A7667" t="s">
        <v>241</v>
      </c>
      <c r="B7667">
        <v>63123</v>
      </c>
      <c r="C7667">
        <v>188</v>
      </c>
    </row>
    <row r="7668" spans="1:3" x14ac:dyDescent="0.25">
      <c r="A7668" t="s">
        <v>241</v>
      </c>
      <c r="B7668">
        <v>63031</v>
      </c>
      <c r="C7668">
        <v>98</v>
      </c>
    </row>
    <row r="7669" spans="1:3" x14ac:dyDescent="0.25">
      <c r="A7669" t="s">
        <v>241</v>
      </c>
      <c r="B7669">
        <v>63031</v>
      </c>
      <c r="C7669">
        <v>240</v>
      </c>
    </row>
    <row r="7670" spans="1:3" x14ac:dyDescent="0.25">
      <c r="A7670" t="s">
        <v>241</v>
      </c>
      <c r="B7670">
        <v>64673</v>
      </c>
      <c r="C7670">
        <v>60</v>
      </c>
    </row>
    <row r="7671" spans="1:3" x14ac:dyDescent="0.25">
      <c r="A7671" t="s">
        <v>241</v>
      </c>
      <c r="B7671">
        <v>63017</v>
      </c>
      <c r="C7671">
        <v>37</v>
      </c>
    </row>
    <row r="7672" spans="1:3" x14ac:dyDescent="0.25">
      <c r="A7672" t="s">
        <v>241</v>
      </c>
      <c r="B7672">
        <v>65270</v>
      </c>
      <c r="C7672">
        <v>101</v>
      </c>
    </row>
    <row r="7673" spans="1:3" x14ac:dyDescent="0.25">
      <c r="A7673" t="s">
        <v>241</v>
      </c>
      <c r="B7673">
        <v>65240</v>
      </c>
      <c r="C7673">
        <v>60</v>
      </c>
    </row>
    <row r="7674" spans="1:3" x14ac:dyDescent="0.25">
      <c r="A7674" t="s">
        <v>241</v>
      </c>
      <c r="B7674">
        <v>63125</v>
      </c>
      <c r="C7674">
        <v>60</v>
      </c>
    </row>
    <row r="7675" spans="1:3" x14ac:dyDescent="0.25">
      <c r="A7675" t="s">
        <v>241</v>
      </c>
      <c r="B7675">
        <v>65802</v>
      </c>
      <c r="C7675">
        <v>172</v>
      </c>
    </row>
    <row r="7676" spans="1:3" x14ac:dyDescent="0.25">
      <c r="A7676" t="s">
        <v>241</v>
      </c>
      <c r="B7676">
        <v>63645</v>
      </c>
      <c r="C7676">
        <v>119</v>
      </c>
    </row>
    <row r="7677" spans="1:3" x14ac:dyDescent="0.25">
      <c r="A7677" t="s">
        <v>241</v>
      </c>
      <c r="B7677">
        <v>63128</v>
      </c>
      <c r="C7677">
        <v>149</v>
      </c>
    </row>
    <row r="7678" spans="1:3" x14ac:dyDescent="0.25">
      <c r="A7678" t="s">
        <v>241</v>
      </c>
      <c r="B7678">
        <v>64154</v>
      </c>
      <c r="C7678">
        <v>90</v>
      </c>
    </row>
    <row r="7679" spans="1:3" x14ac:dyDescent="0.25">
      <c r="A7679" t="s">
        <v>241</v>
      </c>
      <c r="B7679">
        <v>65566</v>
      </c>
      <c r="C7679">
        <v>60</v>
      </c>
    </row>
    <row r="7680" spans="1:3" x14ac:dyDescent="0.25">
      <c r="A7680" t="s">
        <v>241</v>
      </c>
      <c r="B7680">
        <v>64477</v>
      </c>
      <c r="C7680">
        <v>60</v>
      </c>
    </row>
    <row r="7681" spans="1:3" x14ac:dyDescent="0.25">
      <c r="A7681" t="s">
        <v>241</v>
      </c>
      <c r="B7681">
        <v>65401</v>
      </c>
      <c r="C7681">
        <v>116</v>
      </c>
    </row>
    <row r="7682" spans="1:3" x14ac:dyDescent="0.25">
      <c r="A7682" t="s">
        <v>241</v>
      </c>
      <c r="B7682">
        <v>63129</v>
      </c>
      <c r="C7682">
        <v>130</v>
      </c>
    </row>
    <row r="7683" spans="1:3" x14ac:dyDescent="0.25">
      <c r="A7683" t="s">
        <v>241</v>
      </c>
      <c r="B7683">
        <v>64119</v>
      </c>
      <c r="C7683">
        <v>40</v>
      </c>
    </row>
    <row r="7684" spans="1:3" x14ac:dyDescent="0.25">
      <c r="A7684" t="s">
        <v>241</v>
      </c>
      <c r="B7684">
        <v>64424</v>
      </c>
      <c r="C7684">
        <v>92</v>
      </c>
    </row>
    <row r="7685" spans="1:3" x14ac:dyDescent="0.25">
      <c r="A7685" t="s">
        <v>241</v>
      </c>
      <c r="B7685">
        <v>64763</v>
      </c>
      <c r="C7685">
        <v>120</v>
      </c>
    </row>
    <row r="7686" spans="1:3" x14ac:dyDescent="0.25">
      <c r="A7686" t="s">
        <v>241</v>
      </c>
      <c r="B7686">
        <v>63775</v>
      </c>
      <c r="C7686">
        <v>133</v>
      </c>
    </row>
    <row r="7687" spans="1:3" x14ac:dyDescent="0.25">
      <c r="A7687" t="s">
        <v>241</v>
      </c>
      <c r="B7687">
        <v>63103</v>
      </c>
      <c r="C7687">
        <v>100</v>
      </c>
    </row>
    <row r="7688" spans="1:3" x14ac:dyDescent="0.25">
      <c r="A7688" t="s">
        <v>241</v>
      </c>
      <c r="B7688">
        <v>63755</v>
      </c>
      <c r="C7688">
        <v>105</v>
      </c>
    </row>
    <row r="7689" spans="1:3" x14ac:dyDescent="0.25">
      <c r="A7689" t="s">
        <v>241</v>
      </c>
      <c r="B7689">
        <v>63452</v>
      </c>
      <c r="C7689">
        <v>60</v>
      </c>
    </row>
    <row r="7690" spans="1:3" x14ac:dyDescent="0.25">
      <c r="A7690" t="s">
        <v>241</v>
      </c>
      <c r="B7690">
        <v>65270</v>
      </c>
      <c r="C7690">
        <v>96</v>
      </c>
    </row>
    <row r="7691" spans="1:3" x14ac:dyDescent="0.25">
      <c r="A7691" t="s">
        <v>241</v>
      </c>
      <c r="B7691">
        <v>63043</v>
      </c>
      <c r="C7691">
        <v>130</v>
      </c>
    </row>
    <row r="7692" spans="1:3" x14ac:dyDescent="0.25">
      <c r="A7692" t="s">
        <v>241</v>
      </c>
      <c r="B7692">
        <v>63703</v>
      </c>
      <c r="C7692">
        <v>120</v>
      </c>
    </row>
    <row r="7693" spans="1:3" x14ac:dyDescent="0.25">
      <c r="A7693" t="s">
        <v>241</v>
      </c>
      <c r="B7693">
        <v>65757</v>
      </c>
      <c r="C7693">
        <v>78</v>
      </c>
    </row>
    <row r="7694" spans="1:3" x14ac:dyDescent="0.25">
      <c r="A7694" t="s">
        <v>241</v>
      </c>
      <c r="B7694">
        <v>63131</v>
      </c>
      <c r="C7694">
        <v>147</v>
      </c>
    </row>
    <row r="7695" spans="1:3" x14ac:dyDescent="0.25">
      <c r="A7695" t="s">
        <v>241</v>
      </c>
      <c r="B7695">
        <v>63851</v>
      </c>
      <c r="C7695">
        <v>66</v>
      </c>
    </row>
    <row r="7696" spans="1:3" x14ac:dyDescent="0.25">
      <c r="A7696" t="s">
        <v>241</v>
      </c>
      <c r="B7696">
        <v>64081</v>
      </c>
      <c r="C7696">
        <v>375</v>
      </c>
    </row>
    <row r="7697" spans="1:3" x14ac:dyDescent="0.25">
      <c r="A7697" t="s">
        <v>241</v>
      </c>
      <c r="B7697">
        <v>63645</v>
      </c>
      <c r="C7697">
        <v>90</v>
      </c>
    </row>
    <row r="7698" spans="1:3" x14ac:dyDescent="0.25">
      <c r="A7698" t="s">
        <v>241</v>
      </c>
      <c r="B7698">
        <v>65203</v>
      </c>
      <c r="C7698">
        <v>100</v>
      </c>
    </row>
    <row r="7699" spans="1:3" x14ac:dyDescent="0.25">
      <c r="A7699" t="s">
        <v>241</v>
      </c>
      <c r="B7699">
        <v>65807</v>
      </c>
      <c r="C7699">
        <v>146</v>
      </c>
    </row>
    <row r="7700" spans="1:3" x14ac:dyDescent="0.25">
      <c r="A7700" t="s">
        <v>241</v>
      </c>
      <c r="B7700">
        <v>63017</v>
      </c>
      <c r="C7700">
        <v>80</v>
      </c>
    </row>
    <row r="7701" spans="1:3" x14ac:dyDescent="0.25">
      <c r="A7701" t="s">
        <v>241</v>
      </c>
      <c r="B7701">
        <v>63857</v>
      </c>
      <c r="C7701">
        <v>170</v>
      </c>
    </row>
    <row r="7702" spans="1:3" x14ac:dyDescent="0.25">
      <c r="A7702" t="s">
        <v>241</v>
      </c>
      <c r="B7702">
        <v>63033</v>
      </c>
      <c r="C7702">
        <v>120</v>
      </c>
    </row>
    <row r="7703" spans="1:3" x14ac:dyDescent="0.25">
      <c r="A7703" t="s">
        <v>241</v>
      </c>
      <c r="B7703">
        <v>63105</v>
      </c>
      <c r="C7703">
        <v>92</v>
      </c>
    </row>
    <row r="7704" spans="1:3" x14ac:dyDescent="0.25">
      <c r="A7704" t="s">
        <v>241</v>
      </c>
      <c r="B7704">
        <v>65065</v>
      </c>
      <c r="C7704">
        <v>80</v>
      </c>
    </row>
    <row r="7705" spans="1:3" x14ac:dyDescent="0.25">
      <c r="A7705" t="s">
        <v>241</v>
      </c>
      <c r="B7705">
        <v>63021</v>
      </c>
      <c r="C7705">
        <v>137</v>
      </c>
    </row>
    <row r="7706" spans="1:3" x14ac:dyDescent="0.25">
      <c r="A7706" t="s">
        <v>241</v>
      </c>
      <c r="B7706">
        <v>64111</v>
      </c>
      <c r="C7706">
        <v>57</v>
      </c>
    </row>
    <row r="7707" spans="1:3" x14ac:dyDescent="0.25">
      <c r="A7707" t="s">
        <v>241</v>
      </c>
      <c r="B7707">
        <v>65604</v>
      </c>
      <c r="C7707">
        <v>82</v>
      </c>
    </row>
    <row r="7708" spans="1:3" x14ac:dyDescent="0.25">
      <c r="A7708" t="s">
        <v>241</v>
      </c>
      <c r="B7708">
        <v>65201</v>
      </c>
      <c r="C7708">
        <v>120</v>
      </c>
    </row>
    <row r="7709" spans="1:3" x14ac:dyDescent="0.25">
      <c r="A7709" t="s">
        <v>241</v>
      </c>
      <c r="B7709">
        <v>63901</v>
      </c>
      <c r="C7709">
        <v>108</v>
      </c>
    </row>
    <row r="7710" spans="1:3" x14ac:dyDescent="0.25">
      <c r="A7710" t="s">
        <v>241</v>
      </c>
      <c r="B7710">
        <v>64701</v>
      </c>
      <c r="C7710">
        <v>118</v>
      </c>
    </row>
    <row r="7711" spans="1:3" x14ac:dyDescent="0.25">
      <c r="A7711" t="s">
        <v>241</v>
      </c>
      <c r="B7711">
        <v>63028</v>
      </c>
      <c r="C7711">
        <v>150</v>
      </c>
    </row>
    <row r="7712" spans="1:3" x14ac:dyDescent="0.25">
      <c r="A7712" t="s">
        <v>241</v>
      </c>
      <c r="B7712">
        <v>64114</v>
      </c>
      <c r="C7712">
        <v>38</v>
      </c>
    </row>
    <row r="7713" spans="1:3" x14ac:dyDescent="0.25">
      <c r="A7713" t="s">
        <v>241</v>
      </c>
      <c r="B7713">
        <v>63043</v>
      </c>
      <c r="C7713">
        <v>223</v>
      </c>
    </row>
    <row r="7714" spans="1:3" x14ac:dyDescent="0.25">
      <c r="A7714" t="s">
        <v>241</v>
      </c>
      <c r="B7714">
        <v>64079</v>
      </c>
      <c r="C7714">
        <v>120</v>
      </c>
    </row>
    <row r="7715" spans="1:3" x14ac:dyDescent="0.25">
      <c r="A7715" t="s">
        <v>241</v>
      </c>
      <c r="B7715">
        <v>64067</v>
      </c>
      <c r="C7715">
        <v>154</v>
      </c>
    </row>
    <row r="7716" spans="1:3" x14ac:dyDescent="0.25">
      <c r="A7716" t="s">
        <v>241</v>
      </c>
      <c r="B7716">
        <v>63623</v>
      </c>
      <c r="C7716">
        <v>109</v>
      </c>
    </row>
    <row r="7717" spans="1:3" x14ac:dyDescent="0.25">
      <c r="A7717" t="s">
        <v>241</v>
      </c>
      <c r="B7717">
        <v>63601</v>
      </c>
      <c r="C7717">
        <v>72</v>
      </c>
    </row>
    <row r="7718" spans="1:3" x14ac:dyDescent="0.25">
      <c r="A7718" t="s">
        <v>241</v>
      </c>
      <c r="B7718">
        <v>64850</v>
      </c>
      <c r="C7718">
        <v>114</v>
      </c>
    </row>
    <row r="7719" spans="1:3" x14ac:dyDescent="0.25">
      <c r="A7719" t="s">
        <v>241</v>
      </c>
      <c r="B7719">
        <v>63857</v>
      </c>
      <c r="C7719">
        <v>72</v>
      </c>
    </row>
    <row r="7720" spans="1:3" x14ac:dyDescent="0.25">
      <c r="A7720" t="s">
        <v>241</v>
      </c>
      <c r="B7720">
        <v>64720</v>
      </c>
      <c r="C7720">
        <v>60</v>
      </c>
    </row>
    <row r="7721" spans="1:3" x14ac:dyDescent="0.25">
      <c r="A7721" t="s">
        <v>241</v>
      </c>
      <c r="B7721">
        <v>65483</v>
      </c>
      <c r="C7721">
        <v>96</v>
      </c>
    </row>
    <row r="7722" spans="1:3" x14ac:dyDescent="0.25">
      <c r="A7722" t="s">
        <v>241</v>
      </c>
      <c r="B7722">
        <v>64012</v>
      </c>
      <c r="C7722">
        <v>78</v>
      </c>
    </row>
    <row r="7723" spans="1:3" x14ac:dyDescent="0.25">
      <c r="A7723" t="s">
        <v>241</v>
      </c>
      <c r="B7723">
        <v>63867</v>
      </c>
      <c r="C7723">
        <v>98</v>
      </c>
    </row>
    <row r="7724" spans="1:3" x14ac:dyDescent="0.25">
      <c r="A7724" t="s">
        <v>241</v>
      </c>
      <c r="B7724">
        <v>63366</v>
      </c>
      <c r="C7724">
        <v>36</v>
      </c>
    </row>
    <row r="7725" spans="1:3" x14ac:dyDescent="0.25">
      <c r="A7725" t="s">
        <v>241</v>
      </c>
      <c r="B7725">
        <v>63033</v>
      </c>
      <c r="C7725">
        <v>150</v>
      </c>
    </row>
    <row r="7726" spans="1:3" x14ac:dyDescent="0.25">
      <c r="A7726" t="s">
        <v>241</v>
      </c>
      <c r="B7726">
        <v>64803</v>
      </c>
      <c r="C7726">
        <v>126</v>
      </c>
    </row>
    <row r="7727" spans="1:3" x14ac:dyDescent="0.25">
      <c r="A7727" t="s">
        <v>241</v>
      </c>
      <c r="B7727">
        <v>65802</v>
      </c>
      <c r="C7727">
        <v>120</v>
      </c>
    </row>
    <row r="7728" spans="1:3" x14ac:dyDescent="0.25">
      <c r="A7728" t="s">
        <v>241</v>
      </c>
      <c r="B7728">
        <v>64020</v>
      </c>
      <c r="C7728">
        <v>113</v>
      </c>
    </row>
    <row r="7729" spans="1:3" x14ac:dyDescent="0.25">
      <c r="A7729" t="s">
        <v>241</v>
      </c>
      <c r="B7729">
        <v>63048</v>
      </c>
      <c r="C7729">
        <v>189</v>
      </c>
    </row>
    <row r="7730" spans="1:3" x14ac:dyDescent="0.25">
      <c r="A7730" t="s">
        <v>241</v>
      </c>
      <c r="B7730">
        <v>63701</v>
      </c>
      <c r="C7730">
        <v>46</v>
      </c>
    </row>
    <row r="7731" spans="1:3" x14ac:dyDescent="0.25">
      <c r="A7731" t="s">
        <v>241</v>
      </c>
      <c r="B7731">
        <v>65661</v>
      </c>
      <c r="C7731">
        <v>114</v>
      </c>
    </row>
    <row r="7732" spans="1:3" x14ac:dyDescent="0.25">
      <c r="A7732" t="s">
        <v>241</v>
      </c>
      <c r="B7732">
        <v>63456</v>
      </c>
      <c r="C7732">
        <v>60</v>
      </c>
    </row>
    <row r="7733" spans="1:3" x14ac:dyDescent="0.25">
      <c r="A7733" t="s">
        <v>241</v>
      </c>
      <c r="B7733">
        <v>64111</v>
      </c>
      <c r="C7733">
        <v>90</v>
      </c>
    </row>
    <row r="7734" spans="1:3" x14ac:dyDescent="0.25">
      <c r="A7734" t="s">
        <v>241</v>
      </c>
      <c r="B7734">
        <v>65109</v>
      </c>
      <c r="C7734">
        <v>87</v>
      </c>
    </row>
    <row r="7735" spans="1:3" x14ac:dyDescent="0.25">
      <c r="A7735" t="s">
        <v>241</v>
      </c>
      <c r="B7735">
        <v>63090</v>
      </c>
      <c r="C7735">
        <v>102</v>
      </c>
    </row>
    <row r="7736" spans="1:3" x14ac:dyDescent="0.25">
      <c r="A7736" t="s">
        <v>241</v>
      </c>
      <c r="B7736">
        <v>64130</v>
      </c>
      <c r="C7736">
        <v>240</v>
      </c>
    </row>
    <row r="7737" spans="1:3" x14ac:dyDescent="0.25">
      <c r="A7737" t="s">
        <v>241</v>
      </c>
      <c r="B7737">
        <v>64485</v>
      </c>
      <c r="C7737">
        <v>88</v>
      </c>
    </row>
    <row r="7738" spans="1:3" x14ac:dyDescent="0.25">
      <c r="A7738" t="s">
        <v>241</v>
      </c>
      <c r="B7738">
        <v>64014</v>
      </c>
      <c r="C7738">
        <v>120</v>
      </c>
    </row>
    <row r="7739" spans="1:3" x14ac:dyDescent="0.25">
      <c r="A7739" t="s">
        <v>241</v>
      </c>
      <c r="B7739">
        <v>63565</v>
      </c>
      <c r="C7739">
        <v>60</v>
      </c>
    </row>
    <row r="7740" spans="1:3" x14ac:dyDescent="0.25">
      <c r="A7740" t="s">
        <v>241</v>
      </c>
      <c r="B7740">
        <v>63033</v>
      </c>
      <c r="C7740">
        <v>199</v>
      </c>
    </row>
    <row r="7741" spans="1:3" x14ac:dyDescent="0.25">
      <c r="A7741" t="s">
        <v>241</v>
      </c>
      <c r="B7741">
        <v>63017</v>
      </c>
      <c r="C7741">
        <v>282</v>
      </c>
    </row>
    <row r="7742" spans="1:3" x14ac:dyDescent="0.25">
      <c r="A7742" t="s">
        <v>241</v>
      </c>
      <c r="B7742">
        <v>63730</v>
      </c>
      <c r="C7742">
        <v>70</v>
      </c>
    </row>
    <row r="7743" spans="1:3" x14ac:dyDescent="0.25">
      <c r="A7743" t="s">
        <v>241</v>
      </c>
      <c r="B7743">
        <v>65018</v>
      </c>
      <c r="C7743">
        <v>60</v>
      </c>
    </row>
    <row r="7744" spans="1:3" x14ac:dyDescent="0.25">
      <c r="A7744" t="s">
        <v>241</v>
      </c>
      <c r="B7744">
        <v>65807</v>
      </c>
      <c r="C7744">
        <v>120</v>
      </c>
    </row>
    <row r="7745" spans="1:3" x14ac:dyDescent="0.25">
      <c r="A7745" t="s">
        <v>241</v>
      </c>
      <c r="B7745">
        <v>64468</v>
      </c>
      <c r="C7745">
        <v>60</v>
      </c>
    </row>
    <row r="7746" spans="1:3" x14ac:dyDescent="0.25">
      <c r="A7746" t="s">
        <v>241</v>
      </c>
      <c r="B7746">
        <v>63130</v>
      </c>
      <c r="C7746">
        <v>130</v>
      </c>
    </row>
    <row r="7747" spans="1:3" x14ac:dyDescent="0.25">
      <c r="A7747" t="s">
        <v>241</v>
      </c>
      <c r="B7747">
        <v>64068</v>
      </c>
      <c r="C7747">
        <v>140</v>
      </c>
    </row>
    <row r="7748" spans="1:3" x14ac:dyDescent="0.25">
      <c r="A7748" t="s">
        <v>241</v>
      </c>
      <c r="B7748">
        <v>63640</v>
      </c>
      <c r="C7748">
        <v>99</v>
      </c>
    </row>
    <row r="7749" spans="1:3" x14ac:dyDescent="0.25">
      <c r="A7749" t="s">
        <v>241</v>
      </c>
      <c r="B7749">
        <v>64836</v>
      </c>
      <c r="C7749">
        <v>120</v>
      </c>
    </row>
    <row r="7750" spans="1:3" x14ac:dyDescent="0.25">
      <c r="A7750" t="s">
        <v>241</v>
      </c>
      <c r="B7750">
        <v>65301</v>
      </c>
      <c r="C7750">
        <v>60</v>
      </c>
    </row>
    <row r="7751" spans="1:3" x14ac:dyDescent="0.25">
      <c r="A7751" t="s">
        <v>241</v>
      </c>
      <c r="B7751">
        <v>63021</v>
      </c>
      <c r="C7751">
        <v>58</v>
      </c>
    </row>
    <row r="7752" spans="1:3" x14ac:dyDescent="0.25">
      <c r="A7752" t="s">
        <v>241</v>
      </c>
      <c r="B7752">
        <v>63334</v>
      </c>
      <c r="C7752">
        <v>60</v>
      </c>
    </row>
    <row r="7753" spans="1:3" x14ac:dyDescent="0.25">
      <c r="A7753" t="s">
        <v>241</v>
      </c>
      <c r="B7753">
        <v>64640</v>
      </c>
      <c r="C7753">
        <v>97</v>
      </c>
    </row>
    <row r="7754" spans="1:3" x14ac:dyDescent="0.25">
      <c r="A7754" t="s">
        <v>241</v>
      </c>
      <c r="B7754">
        <v>64601</v>
      </c>
      <c r="C7754">
        <v>75</v>
      </c>
    </row>
    <row r="7755" spans="1:3" x14ac:dyDescent="0.25">
      <c r="A7755" t="s">
        <v>241</v>
      </c>
      <c r="B7755">
        <v>63020</v>
      </c>
      <c r="C7755">
        <v>120</v>
      </c>
    </row>
    <row r="7756" spans="1:3" x14ac:dyDescent="0.25">
      <c r="A7756" t="s">
        <v>241</v>
      </c>
      <c r="B7756">
        <v>64468</v>
      </c>
      <c r="C7756">
        <v>105</v>
      </c>
    </row>
    <row r="7757" spans="1:3" x14ac:dyDescent="0.25">
      <c r="A7757" t="s">
        <v>241</v>
      </c>
      <c r="B7757">
        <v>64658</v>
      </c>
      <c r="C7757">
        <v>96</v>
      </c>
    </row>
    <row r="7758" spans="1:3" x14ac:dyDescent="0.25">
      <c r="A7758" t="s">
        <v>241</v>
      </c>
      <c r="B7758">
        <v>65605</v>
      </c>
      <c r="C7758">
        <v>125</v>
      </c>
    </row>
    <row r="7759" spans="1:3" x14ac:dyDescent="0.25">
      <c r="A7759" t="s">
        <v>241</v>
      </c>
      <c r="B7759">
        <v>64505</v>
      </c>
      <c r="C7759">
        <v>180</v>
      </c>
    </row>
    <row r="7760" spans="1:3" x14ac:dyDescent="0.25">
      <c r="A7760" t="s">
        <v>241</v>
      </c>
      <c r="B7760">
        <v>63461</v>
      </c>
      <c r="C7760">
        <v>110</v>
      </c>
    </row>
    <row r="7761" spans="1:3" x14ac:dyDescent="0.25">
      <c r="A7761" t="s">
        <v>241</v>
      </c>
      <c r="B7761">
        <v>65653</v>
      </c>
      <c r="C7761">
        <v>120</v>
      </c>
    </row>
    <row r="7762" spans="1:3" x14ac:dyDescent="0.25">
      <c r="A7762" t="s">
        <v>241</v>
      </c>
      <c r="B7762">
        <v>65201</v>
      </c>
      <c r="C7762">
        <v>46</v>
      </c>
    </row>
    <row r="7763" spans="1:3" x14ac:dyDescent="0.25">
      <c r="A7763" t="s">
        <v>241</v>
      </c>
      <c r="B7763">
        <v>64154</v>
      </c>
      <c r="C7763">
        <v>120</v>
      </c>
    </row>
    <row r="7764" spans="1:3" x14ac:dyDescent="0.25">
      <c r="A7764" t="s">
        <v>241</v>
      </c>
      <c r="B7764">
        <v>64089</v>
      </c>
      <c r="C7764">
        <v>100</v>
      </c>
    </row>
    <row r="7765" spans="1:3" x14ac:dyDescent="0.25">
      <c r="A7765" t="s">
        <v>241</v>
      </c>
      <c r="B7765">
        <v>64111</v>
      </c>
      <c r="C7765">
        <v>154</v>
      </c>
    </row>
    <row r="7766" spans="1:3" x14ac:dyDescent="0.25">
      <c r="A7766" t="s">
        <v>241</v>
      </c>
      <c r="B7766">
        <v>63139</v>
      </c>
      <c r="C7766">
        <v>120</v>
      </c>
    </row>
    <row r="7767" spans="1:3" x14ac:dyDescent="0.25">
      <c r="A7767" t="s">
        <v>241</v>
      </c>
      <c r="B7767">
        <v>63128</v>
      </c>
      <c r="C7767">
        <v>166</v>
      </c>
    </row>
    <row r="7768" spans="1:3" x14ac:dyDescent="0.25">
      <c r="A7768" t="s">
        <v>241</v>
      </c>
      <c r="B7768">
        <v>65084</v>
      </c>
      <c r="C7768">
        <v>117</v>
      </c>
    </row>
    <row r="7769" spans="1:3" x14ac:dyDescent="0.25">
      <c r="A7769" t="s">
        <v>241</v>
      </c>
      <c r="B7769">
        <v>64085</v>
      </c>
      <c r="C7769">
        <v>197</v>
      </c>
    </row>
    <row r="7770" spans="1:3" x14ac:dyDescent="0.25">
      <c r="A7770" t="s">
        <v>241</v>
      </c>
      <c r="B7770">
        <v>63376</v>
      </c>
      <c r="C7770">
        <v>96</v>
      </c>
    </row>
    <row r="7771" spans="1:3" x14ac:dyDescent="0.25">
      <c r="A7771" t="s">
        <v>241</v>
      </c>
      <c r="B7771">
        <v>63113</v>
      </c>
      <c r="C7771">
        <v>320</v>
      </c>
    </row>
    <row r="7772" spans="1:3" x14ac:dyDescent="0.25">
      <c r="A7772" t="s">
        <v>241</v>
      </c>
      <c r="B7772">
        <v>65101</v>
      </c>
      <c r="C7772">
        <v>120</v>
      </c>
    </row>
    <row r="7773" spans="1:3" x14ac:dyDescent="0.25">
      <c r="A7773" t="s">
        <v>241</v>
      </c>
      <c r="B7773">
        <v>64772</v>
      </c>
      <c r="C7773">
        <v>108</v>
      </c>
    </row>
    <row r="7774" spans="1:3" x14ac:dyDescent="0.25">
      <c r="A7774" t="s">
        <v>241</v>
      </c>
      <c r="B7774">
        <v>65201</v>
      </c>
      <c r="C7774">
        <v>70</v>
      </c>
    </row>
    <row r="7775" spans="1:3" x14ac:dyDescent="0.25">
      <c r="A7775" t="s">
        <v>241</v>
      </c>
      <c r="B7775">
        <v>65360</v>
      </c>
      <c r="C7775">
        <v>60</v>
      </c>
    </row>
    <row r="7776" spans="1:3" x14ac:dyDescent="0.25">
      <c r="A7776" t="s">
        <v>241</v>
      </c>
      <c r="B7776">
        <v>65251</v>
      </c>
      <c r="C7776">
        <v>36</v>
      </c>
    </row>
    <row r="7777" spans="1:3" x14ac:dyDescent="0.25">
      <c r="A7777" t="s">
        <v>241</v>
      </c>
      <c r="B7777">
        <v>65401</v>
      </c>
      <c r="C7777">
        <v>110</v>
      </c>
    </row>
    <row r="7778" spans="1:3" x14ac:dyDescent="0.25">
      <c r="A7778" t="s">
        <v>241</v>
      </c>
      <c r="B7778">
        <v>64870</v>
      </c>
      <c r="C7778">
        <v>120</v>
      </c>
    </row>
    <row r="7779" spans="1:3" x14ac:dyDescent="0.25">
      <c r="A7779" t="s">
        <v>241</v>
      </c>
      <c r="B7779">
        <v>65536</v>
      </c>
      <c r="C7779">
        <v>180</v>
      </c>
    </row>
    <row r="7780" spans="1:3" x14ac:dyDescent="0.25">
      <c r="A7780" t="s">
        <v>241</v>
      </c>
      <c r="B7780">
        <v>65791</v>
      </c>
      <c r="C7780">
        <v>120</v>
      </c>
    </row>
    <row r="7781" spans="1:3" x14ac:dyDescent="0.25">
      <c r="A7781" t="s">
        <v>241</v>
      </c>
      <c r="B7781">
        <v>65672</v>
      </c>
      <c r="C7781">
        <v>130</v>
      </c>
    </row>
    <row r="7782" spans="1:3" x14ac:dyDescent="0.25">
      <c r="A7782" t="s">
        <v>241</v>
      </c>
      <c r="B7782">
        <v>64633</v>
      </c>
      <c r="C7782">
        <v>54</v>
      </c>
    </row>
    <row r="7783" spans="1:3" x14ac:dyDescent="0.25">
      <c r="A7783" t="s">
        <v>241</v>
      </c>
      <c r="B7783">
        <v>63841</v>
      </c>
      <c r="C7783">
        <v>79</v>
      </c>
    </row>
    <row r="7784" spans="1:3" x14ac:dyDescent="0.25">
      <c r="A7784" t="s">
        <v>241</v>
      </c>
      <c r="B7784">
        <v>65201</v>
      </c>
      <c r="C7784">
        <v>132</v>
      </c>
    </row>
    <row r="7785" spans="1:3" x14ac:dyDescent="0.25">
      <c r="A7785" t="s">
        <v>241</v>
      </c>
      <c r="B7785">
        <v>63401</v>
      </c>
      <c r="C7785">
        <v>64</v>
      </c>
    </row>
    <row r="7786" spans="1:3" x14ac:dyDescent="0.25">
      <c r="A7786" t="s">
        <v>241</v>
      </c>
      <c r="B7786">
        <v>64644</v>
      </c>
      <c r="C7786">
        <v>90</v>
      </c>
    </row>
    <row r="7787" spans="1:3" x14ac:dyDescent="0.25">
      <c r="A7787" t="s">
        <v>241</v>
      </c>
      <c r="B7787">
        <v>63549</v>
      </c>
      <c r="C7787">
        <v>52</v>
      </c>
    </row>
    <row r="7788" spans="1:3" x14ac:dyDescent="0.25">
      <c r="A7788" t="s">
        <v>241</v>
      </c>
      <c r="B7788">
        <v>65613</v>
      </c>
      <c r="C7788">
        <v>111</v>
      </c>
    </row>
    <row r="7789" spans="1:3" x14ac:dyDescent="0.25">
      <c r="A7789" t="s">
        <v>241</v>
      </c>
      <c r="B7789">
        <v>63801</v>
      </c>
      <c r="C7789">
        <v>120</v>
      </c>
    </row>
    <row r="7790" spans="1:3" x14ac:dyDescent="0.25">
      <c r="A7790" t="s">
        <v>241</v>
      </c>
      <c r="B7790">
        <v>64489</v>
      </c>
      <c r="C7790">
        <v>70</v>
      </c>
    </row>
    <row r="7791" spans="1:3" x14ac:dyDescent="0.25">
      <c r="A7791" t="s">
        <v>241</v>
      </c>
      <c r="B7791">
        <v>63016</v>
      </c>
      <c r="C7791">
        <v>150</v>
      </c>
    </row>
    <row r="7792" spans="1:3" x14ac:dyDescent="0.25">
      <c r="A7792" t="s">
        <v>241</v>
      </c>
      <c r="B7792">
        <v>63069</v>
      </c>
      <c r="C7792">
        <v>118</v>
      </c>
    </row>
    <row r="7793" spans="1:3" x14ac:dyDescent="0.25">
      <c r="A7793" t="s">
        <v>241</v>
      </c>
      <c r="B7793">
        <v>63376</v>
      </c>
      <c r="C7793">
        <v>60</v>
      </c>
    </row>
    <row r="7794" spans="1:3" x14ac:dyDescent="0.25">
      <c r="A7794" t="s">
        <v>241</v>
      </c>
      <c r="B7794">
        <v>63863</v>
      </c>
      <c r="C7794">
        <v>70</v>
      </c>
    </row>
    <row r="7795" spans="1:3" x14ac:dyDescent="0.25">
      <c r="A7795" t="s">
        <v>241</v>
      </c>
      <c r="B7795">
        <v>63020</v>
      </c>
      <c r="C7795">
        <v>61</v>
      </c>
    </row>
    <row r="7796" spans="1:3" x14ac:dyDescent="0.25">
      <c r="A7796" t="s">
        <v>241</v>
      </c>
      <c r="B7796">
        <v>65625</v>
      </c>
      <c r="C7796">
        <v>60</v>
      </c>
    </row>
    <row r="7797" spans="1:3" x14ac:dyDescent="0.25">
      <c r="A7797" t="s">
        <v>241</v>
      </c>
      <c r="B7797">
        <v>63106</v>
      </c>
      <c r="C7797">
        <v>90</v>
      </c>
    </row>
    <row r="7798" spans="1:3" x14ac:dyDescent="0.25">
      <c r="A7798" t="s">
        <v>241</v>
      </c>
      <c r="B7798">
        <v>63136</v>
      </c>
      <c r="C7798">
        <v>94</v>
      </c>
    </row>
    <row r="7799" spans="1:3" x14ac:dyDescent="0.25">
      <c r="A7799" t="s">
        <v>241</v>
      </c>
      <c r="B7799">
        <v>65109</v>
      </c>
      <c r="C7799">
        <v>120</v>
      </c>
    </row>
    <row r="7800" spans="1:3" x14ac:dyDescent="0.25">
      <c r="A7800" t="s">
        <v>241</v>
      </c>
      <c r="B7800">
        <v>64068</v>
      </c>
      <c r="C7800">
        <v>102</v>
      </c>
    </row>
    <row r="7801" spans="1:3" x14ac:dyDescent="0.25">
      <c r="A7801" t="s">
        <v>241</v>
      </c>
      <c r="B7801">
        <v>63960</v>
      </c>
      <c r="C7801">
        <v>60</v>
      </c>
    </row>
    <row r="7802" spans="1:3" x14ac:dyDescent="0.25">
      <c r="A7802" t="s">
        <v>241</v>
      </c>
      <c r="B7802">
        <v>65711</v>
      </c>
      <c r="C7802">
        <v>120</v>
      </c>
    </row>
    <row r="7803" spans="1:3" x14ac:dyDescent="0.25">
      <c r="A7803" t="s">
        <v>241</v>
      </c>
      <c r="B7803">
        <v>64468</v>
      </c>
      <c r="C7803">
        <v>46</v>
      </c>
    </row>
    <row r="7804" spans="1:3" x14ac:dyDescent="0.25">
      <c r="A7804" t="s">
        <v>241</v>
      </c>
      <c r="B7804">
        <v>63640</v>
      </c>
      <c r="C7804">
        <v>94</v>
      </c>
    </row>
    <row r="7805" spans="1:3" x14ac:dyDescent="0.25">
      <c r="A7805" t="s">
        <v>241</v>
      </c>
      <c r="B7805">
        <v>65708</v>
      </c>
      <c r="C7805">
        <v>79</v>
      </c>
    </row>
    <row r="7806" spans="1:3" x14ac:dyDescent="0.25">
      <c r="A7806" t="s">
        <v>241</v>
      </c>
      <c r="B7806">
        <v>63501</v>
      </c>
      <c r="C7806">
        <v>132</v>
      </c>
    </row>
    <row r="7807" spans="1:3" x14ac:dyDescent="0.25">
      <c r="A7807" t="s">
        <v>241</v>
      </c>
      <c r="B7807">
        <v>65026</v>
      </c>
      <c r="C7807">
        <v>90</v>
      </c>
    </row>
    <row r="7808" spans="1:3" x14ac:dyDescent="0.25">
      <c r="A7808" t="s">
        <v>241</v>
      </c>
      <c r="B7808">
        <v>64456</v>
      </c>
      <c r="C7808">
        <v>50</v>
      </c>
    </row>
    <row r="7809" spans="1:3" x14ac:dyDescent="0.25">
      <c r="A7809" t="s">
        <v>241</v>
      </c>
      <c r="B7809">
        <v>63301</v>
      </c>
      <c r="C7809">
        <v>142</v>
      </c>
    </row>
    <row r="7810" spans="1:3" x14ac:dyDescent="0.25">
      <c r="A7810" t="s">
        <v>241</v>
      </c>
      <c r="B7810">
        <v>65712</v>
      </c>
      <c r="C7810">
        <v>60</v>
      </c>
    </row>
    <row r="7811" spans="1:3" x14ac:dyDescent="0.25">
      <c r="A7811" t="s">
        <v>241</v>
      </c>
      <c r="B7811">
        <v>65655</v>
      </c>
      <c r="C7811">
        <v>99</v>
      </c>
    </row>
    <row r="7812" spans="1:3" x14ac:dyDescent="0.25">
      <c r="A7812" t="s">
        <v>241</v>
      </c>
      <c r="B7812">
        <v>64014</v>
      </c>
      <c r="C7812">
        <v>130</v>
      </c>
    </row>
    <row r="7813" spans="1:3" x14ac:dyDescent="0.25">
      <c r="A7813" t="s">
        <v>241</v>
      </c>
      <c r="B7813">
        <v>65340</v>
      </c>
      <c r="C7813">
        <v>99</v>
      </c>
    </row>
    <row r="7814" spans="1:3" x14ac:dyDescent="0.25">
      <c r="A7814" t="s">
        <v>241</v>
      </c>
      <c r="B7814">
        <v>63136</v>
      </c>
      <c r="C7814">
        <v>120</v>
      </c>
    </row>
    <row r="7815" spans="1:3" x14ac:dyDescent="0.25">
      <c r="A7815" t="s">
        <v>241</v>
      </c>
      <c r="B7815">
        <v>65109</v>
      </c>
      <c r="C7815">
        <v>102</v>
      </c>
    </row>
    <row r="7816" spans="1:3" x14ac:dyDescent="0.25">
      <c r="A7816" t="s">
        <v>241</v>
      </c>
      <c r="B7816">
        <v>63353</v>
      </c>
      <c r="C7816">
        <v>90</v>
      </c>
    </row>
    <row r="7817" spans="1:3" x14ac:dyDescent="0.25">
      <c r="A7817" t="s">
        <v>241</v>
      </c>
      <c r="B7817">
        <v>65809</v>
      </c>
      <c r="C7817">
        <v>120</v>
      </c>
    </row>
    <row r="7818" spans="1:3" x14ac:dyDescent="0.25">
      <c r="A7818" t="s">
        <v>241</v>
      </c>
      <c r="B7818">
        <v>65254</v>
      </c>
      <c r="C7818">
        <v>59</v>
      </c>
    </row>
    <row r="7819" spans="1:3" x14ac:dyDescent="0.25">
      <c r="A7819" t="s">
        <v>241</v>
      </c>
      <c r="B7819">
        <v>65078</v>
      </c>
      <c r="C7819">
        <v>61</v>
      </c>
    </row>
    <row r="7820" spans="1:3" x14ac:dyDescent="0.25">
      <c r="A7820" t="s">
        <v>241</v>
      </c>
      <c r="B7820">
        <v>63935</v>
      </c>
      <c r="C7820">
        <v>120</v>
      </c>
    </row>
    <row r="7821" spans="1:3" x14ac:dyDescent="0.25">
      <c r="A7821" t="s">
        <v>241</v>
      </c>
      <c r="B7821">
        <v>63366</v>
      </c>
      <c r="C7821">
        <v>55</v>
      </c>
    </row>
    <row r="7822" spans="1:3" x14ac:dyDescent="0.25">
      <c r="A7822" t="s">
        <v>241</v>
      </c>
      <c r="B7822">
        <v>63301</v>
      </c>
      <c r="C7822">
        <v>66</v>
      </c>
    </row>
    <row r="7823" spans="1:3" x14ac:dyDescent="0.25">
      <c r="A7823" t="s">
        <v>241</v>
      </c>
      <c r="B7823">
        <v>64139</v>
      </c>
      <c r="C7823">
        <v>78</v>
      </c>
    </row>
    <row r="7824" spans="1:3" x14ac:dyDescent="0.25">
      <c r="A7824" t="s">
        <v>241</v>
      </c>
      <c r="B7824">
        <v>64127</v>
      </c>
      <c r="C7824">
        <v>84</v>
      </c>
    </row>
    <row r="7825" spans="1:3" x14ac:dyDescent="0.25">
      <c r="A7825" t="s">
        <v>241</v>
      </c>
      <c r="B7825">
        <v>64093</v>
      </c>
      <c r="C7825">
        <v>88</v>
      </c>
    </row>
    <row r="7826" spans="1:3" x14ac:dyDescent="0.25">
      <c r="A7826" t="s">
        <v>241</v>
      </c>
      <c r="B7826">
        <v>64701</v>
      </c>
      <c r="C7826">
        <v>120</v>
      </c>
    </row>
    <row r="7827" spans="1:3" x14ac:dyDescent="0.25">
      <c r="A7827" t="s">
        <v>241</v>
      </c>
      <c r="B7827">
        <v>64093</v>
      </c>
      <c r="C7827">
        <v>120</v>
      </c>
    </row>
    <row r="7828" spans="1:3" x14ac:dyDescent="0.25">
      <c r="A7828" t="s">
        <v>241</v>
      </c>
      <c r="B7828">
        <v>63379</v>
      </c>
      <c r="C7828">
        <v>130</v>
      </c>
    </row>
    <row r="7829" spans="1:3" x14ac:dyDescent="0.25">
      <c r="A7829" t="s">
        <v>241</v>
      </c>
      <c r="B7829">
        <v>64154</v>
      </c>
      <c r="C7829">
        <v>156</v>
      </c>
    </row>
    <row r="7830" spans="1:3" x14ac:dyDescent="0.25">
      <c r="A7830" t="s">
        <v>241</v>
      </c>
      <c r="B7830">
        <v>65010</v>
      </c>
      <c r="C7830">
        <v>60</v>
      </c>
    </row>
    <row r="7831" spans="1:3" x14ac:dyDescent="0.25">
      <c r="A7831" t="s">
        <v>241</v>
      </c>
      <c r="B7831">
        <v>64759</v>
      </c>
      <c r="C7831">
        <v>109</v>
      </c>
    </row>
    <row r="7832" spans="1:3" x14ac:dyDescent="0.25">
      <c r="A7832" t="s">
        <v>241</v>
      </c>
      <c r="B7832">
        <v>65712</v>
      </c>
      <c r="C7832">
        <v>90</v>
      </c>
    </row>
    <row r="7833" spans="1:3" x14ac:dyDescent="0.25">
      <c r="A7833" t="s">
        <v>241</v>
      </c>
      <c r="B7833">
        <v>64111</v>
      </c>
      <c r="C7833">
        <v>64</v>
      </c>
    </row>
    <row r="7834" spans="1:3" x14ac:dyDescent="0.25">
      <c r="A7834" t="s">
        <v>241</v>
      </c>
      <c r="B7834">
        <v>65810</v>
      </c>
      <c r="C7834">
        <v>38</v>
      </c>
    </row>
    <row r="7835" spans="1:3" x14ac:dyDescent="0.25">
      <c r="A7835" t="s">
        <v>241</v>
      </c>
      <c r="B7835">
        <v>65616</v>
      </c>
      <c r="C7835">
        <v>100</v>
      </c>
    </row>
    <row r="7836" spans="1:3" x14ac:dyDescent="0.25">
      <c r="A7836" t="s">
        <v>241</v>
      </c>
      <c r="B7836">
        <v>64131</v>
      </c>
      <c r="C7836">
        <v>166</v>
      </c>
    </row>
    <row r="7837" spans="1:3" x14ac:dyDescent="0.25">
      <c r="A7837" t="s">
        <v>241</v>
      </c>
      <c r="B7837">
        <v>65065</v>
      </c>
      <c r="C7837">
        <v>66</v>
      </c>
    </row>
    <row r="7838" spans="1:3" x14ac:dyDescent="0.25">
      <c r="A7838" t="s">
        <v>241</v>
      </c>
      <c r="B7838">
        <v>65674</v>
      </c>
      <c r="C7838">
        <v>120</v>
      </c>
    </row>
    <row r="7839" spans="1:3" x14ac:dyDescent="0.25">
      <c r="A7839" t="s">
        <v>241</v>
      </c>
      <c r="B7839">
        <v>63031</v>
      </c>
      <c r="C7839">
        <v>120</v>
      </c>
    </row>
    <row r="7840" spans="1:3" x14ac:dyDescent="0.25">
      <c r="A7840" t="s">
        <v>241</v>
      </c>
      <c r="B7840">
        <v>63740</v>
      </c>
      <c r="C7840">
        <v>71</v>
      </c>
    </row>
    <row r="7841" spans="1:3" x14ac:dyDescent="0.25">
      <c r="A7841" t="s">
        <v>241</v>
      </c>
      <c r="B7841">
        <v>64470</v>
      </c>
      <c r="C7841">
        <v>60</v>
      </c>
    </row>
    <row r="7842" spans="1:3" x14ac:dyDescent="0.25">
      <c r="A7842" t="s">
        <v>241</v>
      </c>
      <c r="B7842">
        <v>63017</v>
      </c>
      <c r="C7842">
        <v>163</v>
      </c>
    </row>
    <row r="7843" spans="1:3" x14ac:dyDescent="0.25">
      <c r="A7843" t="s">
        <v>241</v>
      </c>
      <c r="B7843">
        <v>65807</v>
      </c>
      <c r="C7843">
        <v>120</v>
      </c>
    </row>
    <row r="7844" spans="1:3" x14ac:dyDescent="0.25">
      <c r="A7844" t="s">
        <v>241</v>
      </c>
      <c r="B7844">
        <v>63138</v>
      </c>
      <c r="C7844">
        <v>67</v>
      </c>
    </row>
    <row r="7845" spans="1:3" x14ac:dyDescent="0.25">
      <c r="A7845" t="s">
        <v>241</v>
      </c>
      <c r="B7845">
        <v>64744</v>
      </c>
      <c r="C7845">
        <v>120</v>
      </c>
    </row>
    <row r="7846" spans="1:3" x14ac:dyDescent="0.25">
      <c r="A7846" t="s">
        <v>241</v>
      </c>
      <c r="B7846">
        <v>65018</v>
      </c>
      <c r="C7846">
        <v>60</v>
      </c>
    </row>
    <row r="7847" spans="1:3" x14ac:dyDescent="0.25">
      <c r="A7847" t="s">
        <v>241</v>
      </c>
      <c r="B7847">
        <v>63021</v>
      </c>
      <c r="C7847">
        <v>66</v>
      </c>
    </row>
    <row r="7848" spans="1:3" x14ac:dyDescent="0.25">
      <c r="A7848" t="s">
        <v>241</v>
      </c>
      <c r="B7848">
        <v>63401</v>
      </c>
      <c r="C7848">
        <v>179</v>
      </c>
    </row>
    <row r="7849" spans="1:3" x14ac:dyDescent="0.25">
      <c r="A7849" t="s">
        <v>241</v>
      </c>
      <c r="B7849">
        <v>64724</v>
      </c>
      <c r="C7849">
        <v>60</v>
      </c>
    </row>
    <row r="7850" spans="1:3" x14ac:dyDescent="0.25">
      <c r="A7850" t="s">
        <v>241</v>
      </c>
      <c r="B7850">
        <v>65301</v>
      </c>
      <c r="C7850">
        <v>86</v>
      </c>
    </row>
    <row r="7851" spans="1:3" x14ac:dyDescent="0.25">
      <c r="A7851" t="s">
        <v>241</v>
      </c>
      <c r="B7851">
        <v>63118</v>
      </c>
      <c r="C7851">
        <v>120</v>
      </c>
    </row>
    <row r="7852" spans="1:3" x14ac:dyDescent="0.25">
      <c r="A7852" t="s">
        <v>241</v>
      </c>
      <c r="B7852">
        <v>64701</v>
      </c>
      <c r="C7852">
        <v>60</v>
      </c>
    </row>
    <row r="7853" spans="1:3" x14ac:dyDescent="0.25">
      <c r="A7853" t="s">
        <v>241</v>
      </c>
      <c r="B7853">
        <v>63121</v>
      </c>
      <c r="C7853">
        <v>115</v>
      </c>
    </row>
    <row r="7854" spans="1:3" x14ac:dyDescent="0.25">
      <c r="A7854" t="s">
        <v>241</v>
      </c>
      <c r="B7854">
        <v>63703</v>
      </c>
      <c r="C7854">
        <v>274</v>
      </c>
    </row>
    <row r="7855" spans="1:3" x14ac:dyDescent="0.25">
      <c r="A7855" t="s">
        <v>241</v>
      </c>
      <c r="B7855">
        <v>64114</v>
      </c>
      <c r="C7855">
        <v>16</v>
      </c>
    </row>
    <row r="7856" spans="1:3" x14ac:dyDescent="0.25">
      <c r="A7856" t="s">
        <v>241</v>
      </c>
      <c r="B7856">
        <v>63363</v>
      </c>
      <c r="C7856">
        <v>87</v>
      </c>
    </row>
    <row r="7857" spans="1:3" x14ac:dyDescent="0.25">
      <c r="A7857" t="s">
        <v>241</v>
      </c>
      <c r="B7857">
        <v>64735</v>
      </c>
      <c r="C7857">
        <v>120</v>
      </c>
    </row>
    <row r="7858" spans="1:3" x14ac:dyDescent="0.25">
      <c r="A7858" t="s">
        <v>241</v>
      </c>
      <c r="B7858">
        <v>63384</v>
      </c>
      <c r="C7858">
        <v>112</v>
      </c>
    </row>
    <row r="7859" spans="1:3" x14ac:dyDescent="0.25">
      <c r="A7859" t="s">
        <v>241</v>
      </c>
      <c r="B7859">
        <v>64057</v>
      </c>
      <c r="C7859">
        <v>130</v>
      </c>
    </row>
    <row r="7860" spans="1:3" x14ac:dyDescent="0.25">
      <c r="A7860" t="s">
        <v>241</v>
      </c>
      <c r="B7860">
        <v>65807</v>
      </c>
      <c r="C7860">
        <v>100</v>
      </c>
    </row>
    <row r="7861" spans="1:3" x14ac:dyDescent="0.25">
      <c r="A7861" t="s">
        <v>241</v>
      </c>
      <c r="B7861">
        <v>65301</v>
      </c>
      <c r="C7861">
        <v>239</v>
      </c>
    </row>
    <row r="7862" spans="1:3" x14ac:dyDescent="0.25">
      <c r="A7862" t="s">
        <v>241</v>
      </c>
      <c r="B7862">
        <v>64601</v>
      </c>
      <c r="C7862">
        <v>60</v>
      </c>
    </row>
    <row r="7863" spans="1:3" x14ac:dyDescent="0.25">
      <c r="A7863" t="s">
        <v>241</v>
      </c>
      <c r="B7863">
        <v>64836</v>
      </c>
      <c r="C7863">
        <v>95</v>
      </c>
    </row>
    <row r="7864" spans="1:3" x14ac:dyDescent="0.25">
      <c r="A7864" t="s">
        <v>241</v>
      </c>
      <c r="B7864">
        <v>64050</v>
      </c>
      <c r="C7864">
        <v>194</v>
      </c>
    </row>
    <row r="7865" spans="1:3" x14ac:dyDescent="0.25">
      <c r="A7865" t="s">
        <v>241</v>
      </c>
      <c r="B7865">
        <v>65706</v>
      </c>
      <c r="C7865">
        <v>120</v>
      </c>
    </row>
    <row r="7866" spans="1:3" x14ac:dyDescent="0.25">
      <c r="A7866" t="s">
        <v>241</v>
      </c>
      <c r="B7866">
        <v>65109</v>
      </c>
      <c r="C7866">
        <v>48</v>
      </c>
    </row>
    <row r="7867" spans="1:3" x14ac:dyDescent="0.25">
      <c r="A7867" t="s">
        <v>241</v>
      </c>
      <c r="B7867">
        <v>65340</v>
      </c>
      <c r="C7867">
        <v>92</v>
      </c>
    </row>
    <row r="7868" spans="1:3" x14ac:dyDescent="0.25">
      <c r="A7868" t="s">
        <v>241</v>
      </c>
      <c r="B7868">
        <v>64501</v>
      </c>
      <c r="C7868">
        <v>69</v>
      </c>
    </row>
    <row r="7869" spans="1:3" x14ac:dyDescent="0.25">
      <c r="A7869" t="s">
        <v>241</v>
      </c>
      <c r="B7869">
        <v>63755</v>
      </c>
      <c r="C7869">
        <v>90</v>
      </c>
    </row>
    <row r="7870" spans="1:3" x14ac:dyDescent="0.25">
      <c r="A7870" t="s">
        <v>241</v>
      </c>
      <c r="B7870">
        <v>65810</v>
      </c>
      <c r="C7870">
        <v>120</v>
      </c>
    </row>
    <row r="7871" spans="1:3" x14ac:dyDescent="0.25">
      <c r="A7871" t="s">
        <v>241</v>
      </c>
      <c r="B7871">
        <v>63445</v>
      </c>
      <c r="C7871">
        <v>99</v>
      </c>
    </row>
    <row r="7872" spans="1:3" x14ac:dyDescent="0.25">
      <c r="A7872" t="s">
        <v>241</v>
      </c>
      <c r="B7872">
        <v>64057</v>
      </c>
      <c r="C7872">
        <v>38</v>
      </c>
    </row>
    <row r="7873" spans="1:3" x14ac:dyDescent="0.25">
      <c r="A7873" t="s">
        <v>241</v>
      </c>
      <c r="B7873">
        <v>65682</v>
      </c>
      <c r="C7873">
        <v>69</v>
      </c>
    </row>
    <row r="7874" spans="1:3" x14ac:dyDescent="0.25">
      <c r="A7874" t="s">
        <v>241</v>
      </c>
      <c r="B7874">
        <v>63957</v>
      </c>
      <c r="C7874">
        <v>91</v>
      </c>
    </row>
    <row r="7875" spans="1:3" x14ac:dyDescent="0.25">
      <c r="A7875" t="s">
        <v>241</v>
      </c>
      <c r="B7875">
        <v>65689</v>
      </c>
      <c r="C7875">
        <v>99</v>
      </c>
    </row>
    <row r="7876" spans="1:3" x14ac:dyDescent="0.25">
      <c r="A7876" t="s">
        <v>241</v>
      </c>
      <c r="B7876">
        <v>65674</v>
      </c>
      <c r="C7876">
        <v>60</v>
      </c>
    </row>
    <row r="7877" spans="1:3" x14ac:dyDescent="0.25">
      <c r="A7877" t="s">
        <v>241</v>
      </c>
      <c r="B7877">
        <v>64012</v>
      </c>
      <c r="C7877">
        <v>126</v>
      </c>
    </row>
    <row r="7878" spans="1:3" x14ac:dyDescent="0.25">
      <c r="A7878" t="s">
        <v>241</v>
      </c>
      <c r="B7878">
        <v>64057</v>
      </c>
      <c r="C7878">
        <v>120</v>
      </c>
    </row>
    <row r="7879" spans="1:3" x14ac:dyDescent="0.25">
      <c r="A7879" t="s">
        <v>241</v>
      </c>
      <c r="B7879">
        <v>64155</v>
      </c>
      <c r="C7879">
        <v>199</v>
      </c>
    </row>
    <row r="7880" spans="1:3" x14ac:dyDescent="0.25">
      <c r="A7880" t="s">
        <v>241</v>
      </c>
      <c r="B7880">
        <v>64506</v>
      </c>
      <c r="C7880">
        <v>110</v>
      </c>
    </row>
    <row r="7881" spans="1:3" x14ac:dyDescent="0.25">
      <c r="A7881" t="s">
        <v>241</v>
      </c>
      <c r="B7881">
        <v>65803</v>
      </c>
      <c r="C7881">
        <v>120</v>
      </c>
    </row>
    <row r="7882" spans="1:3" x14ac:dyDescent="0.25">
      <c r="A7882" t="s">
        <v>241</v>
      </c>
      <c r="B7882">
        <v>64123</v>
      </c>
      <c r="C7882">
        <v>120</v>
      </c>
    </row>
    <row r="7883" spans="1:3" x14ac:dyDescent="0.25">
      <c r="A7883" t="s">
        <v>241</v>
      </c>
      <c r="B7883">
        <v>65706</v>
      </c>
      <c r="C7883">
        <v>74</v>
      </c>
    </row>
    <row r="7884" spans="1:3" x14ac:dyDescent="0.25">
      <c r="A7884" t="s">
        <v>241</v>
      </c>
      <c r="B7884">
        <v>65081</v>
      </c>
      <c r="C7884">
        <v>66</v>
      </c>
    </row>
    <row r="7885" spans="1:3" x14ac:dyDescent="0.25">
      <c r="A7885" t="s">
        <v>241</v>
      </c>
      <c r="B7885">
        <v>64093</v>
      </c>
      <c r="C7885">
        <v>73</v>
      </c>
    </row>
    <row r="7886" spans="1:3" x14ac:dyDescent="0.25">
      <c r="A7886" t="s">
        <v>241</v>
      </c>
      <c r="B7886">
        <v>63552</v>
      </c>
      <c r="C7886">
        <v>160</v>
      </c>
    </row>
    <row r="7887" spans="1:3" x14ac:dyDescent="0.25">
      <c r="A7887" t="s">
        <v>241</v>
      </c>
      <c r="B7887">
        <v>64081</v>
      </c>
      <c r="C7887">
        <v>118</v>
      </c>
    </row>
    <row r="7888" spans="1:3" x14ac:dyDescent="0.25">
      <c r="A7888" t="s">
        <v>241</v>
      </c>
      <c r="B7888">
        <v>65738</v>
      </c>
      <c r="C7888">
        <v>69</v>
      </c>
    </row>
    <row r="7889" spans="1:3" x14ac:dyDescent="0.25">
      <c r="A7889" t="s">
        <v>241</v>
      </c>
      <c r="B7889">
        <v>63044</v>
      </c>
      <c r="C7889">
        <v>52</v>
      </c>
    </row>
    <row r="7890" spans="1:3" x14ac:dyDescent="0.25">
      <c r="A7890" t="s">
        <v>241</v>
      </c>
      <c r="B7890">
        <v>63108</v>
      </c>
      <c r="C7890">
        <v>141</v>
      </c>
    </row>
    <row r="7891" spans="1:3" x14ac:dyDescent="0.25">
      <c r="A7891" t="s">
        <v>241</v>
      </c>
      <c r="B7891">
        <v>65275</v>
      </c>
      <c r="C7891">
        <v>119</v>
      </c>
    </row>
    <row r="7892" spans="1:3" x14ac:dyDescent="0.25">
      <c r="A7892" t="s">
        <v>241</v>
      </c>
      <c r="B7892">
        <v>64730</v>
      </c>
      <c r="C7892">
        <v>110</v>
      </c>
    </row>
    <row r="7893" spans="1:3" x14ac:dyDescent="0.25">
      <c r="A7893" t="s">
        <v>241</v>
      </c>
      <c r="B7893">
        <v>64052</v>
      </c>
      <c r="C7893">
        <v>89</v>
      </c>
    </row>
    <row r="7894" spans="1:3" x14ac:dyDescent="0.25">
      <c r="A7894" t="s">
        <v>241</v>
      </c>
      <c r="B7894">
        <v>63845</v>
      </c>
      <c r="C7894">
        <v>70</v>
      </c>
    </row>
    <row r="7895" spans="1:3" x14ac:dyDescent="0.25">
      <c r="A7895" t="s">
        <v>241</v>
      </c>
      <c r="B7895">
        <v>64062</v>
      </c>
      <c r="C7895">
        <v>60</v>
      </c>
    </row>
    <row r="7896" spans="1:3" x14ac:dyDescent="0.25">
      <c r="A7896" t="s">
        <v>241</v>
      </c>
      <c r="B7896">
        <v>65301</v>
      </c>
      <c r="C7896">
        <v>120</v>
      </c>
    </row>
    <row r="7897" spans="1:3" x14ac:dyDescent="0.25">
      <c r="A7897" t="s">
        <v>241</v>
      </c>
      <c r="B7897">
        <v>65066</v>
      </c>
      <c r="C7897">
        <v>79</v>
      </c>
    </row>
    <row r="7898" spans="1:3" x14ac:dyDescent="0.25">
      <c r="A7898" t="s">
        <v>241</v>
      </c>
      <c r="B7898">
        <v>64030</v>
      </c>
      <c r="C7898">
        <v>172</v>
      </c>
    </row>
    <row r="7899" spans="1:3" x14ac:dyDescent="0.25">
      <c r="A7899" t="s">
        <v>241</v>
      </c>
      <c r="B7899">
        <v>64055</v>
      </c>
      <c r="C7899">
        <v>99</v>
      </c>
    </row>
    <row r="7900" spans="1:3" x14ac:dyDescent="0.25">
      <c r="A7900" t="s">
        <v>241</v>
      </c>
      <c r="B7900">
        <v>65059</v>
      </c>
      <c r="C7900">
        <v>60</v>
      </c>
    </row>
    <row r="7901" spans="1:3" x14ac:dyDescent="0.25">
      <c r="A7901" t="s">
        <v>241</v>
      </c>
      <c r="B7901">
        <v>65622</v>
      </c>
      <c r="C7901">
        <v>134</v>
      </c>
    </row>
    <row r="7902" spans="1:3" x14ac:dyDescent="0.25">
      <c r="A7902" t="s">
        <v>241</v>
      </c>
      <c r="B7902">
        <v>63088</v>
      </c>
      <c r="C7902">
        <v>135</v>
      </c>
    </row>
    <row r="7903" spans="1:3" x14ac:dyDescent="0.25">
      <c r="A7903" t="s">
        <v>241</v>
      </c>
      <c r="B7903">
        <v>63501</v>
      </c>
      <c r="C7903">
        <v>119</v>
      </c>
    </row>
    <row r="7904" spans="1:3" x14ac:dyDescent="0.25">
      <c r="A7904" t="s">
        <v>241</v>
      </c>
      <c r="B7904">
        <v>65270</v>
      </c>
      <c r="C7904">
        <v>183</v>
      </c>
    </row>
    <row r="7905" spans="1:3" x14ac:dyDescent="0.25">
      <c r="A7905" t="s">
        <v>241</v>
      </c>
      <c r="B7905">
        <v>63137</v>
      </c>
      <c r="C7905">
        <v>96</v>
      </c>
    </row>
    <row r="7906" spans="1:3" x14ac:dyDescent="0.25">
      <c r="A7906" t="s">
        <v>241</v>
      </c>
      <c r="B7906">
        <v>65265</v>
      </c>
      <c r="C7906">
        <v>124</v>
      </c>
    </row>
    <row r="7907" spans="1:3" x14ac:dyDescent="0.25">
      <c r="A7907" t="s">
        <v>241</v>
      </c>
      <c r="B7907">
        <v>64683</v>
      </c>
      <c r="C7907">
        <v>154</v>
      </c>
    </row>
    <row r="7908" spans="1:3" x14ac:dyDescent="0.25">
      <c r="A7908" t="s">
        <v>241</v>
      </c>
      <c r="B7908">
        <v>63351</v>
      </c>
      <c r="C7908">
        <v>90</v>
      </c>
    </row>
    <row r="7909" spans="1:3" x14ac:dyDescent="0.25">
      <c r="A7909" t="s">
        <v>241</v>
      </c>
      <c r="B7909">
        <v>65281</v>
      </c>
      <c r="C7909">
        <v>120</v>
      </c>
    </row>
    <row r="7910" spans="1:3" x14ac:dyDescent="0.25">
      <c r="A7910" t="s">
        <v>241</v>
      </c>
      <c r="B7910">
        <v>63390</v>
      </c>
      <c r="C7910">
        <v>120</v>
      </c>
    </row>
    <row r="7911" spans="1:3" x14ac:dyDescent="0.25">
      <c r="A7911" t="s">
        <v>241</v>
      </c>
      <c r="B7911">
        <v>63876</v>
      </c>
      <c r="C7911">
        <v>150</v>
      </c>
    </row>
    <row r="7912" spans="1:3" x14ac:dyDescent="0.25">
      <c r="A7912" t="s">
        <v>241</v>
      </c>
      <c r="B7912">
        <v>65110</v>
      </c>
      <c r="C7912">
        <v>120</v>
      </c>
    </row>
    <row r="7913" spans="1:3" x14ac:dyDescent="0.25">
      <c r="A7913" t="s">
        <v>241</v>
      </c>
      <c r="B7913">
        <v>64116</v>
      </c>
      <c r="C7913">
        <v>80</v>
      </c>
    </row>
    <row r="7914" spans="1:3" x14ac:dyDescent="0.25">
      <c r="A7914" t="s">
        <v>241</v>
      </c>
      <c r="B7914">
        <v>65109</v>
      </c>
      <c r="C7914">
        <v>29</v>
      </c>
    </row>
    <row r="7915" spans="1:3" x14ac:dyDescent="0.25">
      <c r="A7915" t="s">
        <v>241</v>
      </c>
      <c r="B7915">
        <v>63401</v>
      </c>
      <c r="C7915">
        <v>105</v>
      </c>
    </row>
    <row r="7916" spans="1:3" x14ac:dyDescent="0.25">
      <c r="A7916" t="s">
        <v>241</v>
      </c>
      <c r="B7916">
        <v>63119</v>
      </c>
      <c r="C7916">
        <v>230</v>
      </c>
    </row>
    <row r="7917" spans="1:3" x14ac:dyDescent="0.25">
      <c r="A7917" t="s">
        <v>241</v>
      </c>
      <c r="B7917">
        <v>64601</v>
      </c>
      <c r="C7917">
        <v>94</v>
      </c>
    </row>
    <row r="7918" spans="1:3" x14ac:dyDescent="0.25">
      <c r="A7918" t="s">
        <v>241</v>
      </c>
      <c r="B7918">
        <v>63017</v>
      </c>
      <c r="C7918">
        <v>204</v>
      </c>
    </row>
    <row r="7919" spans="1:3" x14ac:dyDescent="0.25">
      <c r="A7919" t="s">
        <v>241</v>
      </c>
      <c r="B7919">
        <v>65085</v>
      </c>
      <c r="C7919">
        <v>64</v>
      </c>
    </row>
    <row r="7920" spans="1:3" x14ac:dyDescent="0.25">
      <c r="A7920" t="s">
        <v>241</v>
      </c>
      <c r="B7920">
        <v>65556</v>
      </c>
      <c r="C7920">
        <v>86</v>
      </c>
    </row>
    <row r="7921" spans="1:3" x14ac:dyDescent="0.25">
      <c r="A7921" t="s">
        <v>241</v>
      </c>
      <c r="B7921">
        <v>64137</v>
      </c>
      <c r="C7921">
        <v>160</v>
      </c>
    </row>
    <row r="7922" spans="1:3" x14ac:dyDescent="0.25">
      <c r="A7922" t="s">
        <v>241</v>
      </c>
      <c r="B7922">
        <v>63107</v>
      </c>
      <c r="C7922">
        <v>47</v>
      </c>
    </row>
    <row r="7923" spans="1:3" x14ac:dyDescent="0.25">
      <c r="A7923" t="s">
        <v>241</v>
      </c>
      <c r="B7923">
        <v>64482</v>
      </c>
      <c r="C7923">
        <v>60</v>
      </c>
    </row>
    <row r="7924" spans="1:3" x14ac:dyDescent="0.25">
      <c r="A7924" t="s">
        <v>241</v>
      </c>
      <c r="B7924">
        <v>63382</v>
      </c>
      <c r="C7924">
        <v>90</v>
      </c>
    </row>
    <row r="7925" spans="1:3" x14ac:dyDescent="0.25">
      <c r="A7925" t="s">
        <v>241</v>
      </c>
      <c r="B7925">
        <v>63021</v>
      </c>
      <c r="C7925">
        <v>210</v>
      </c>
    </row>
    <row r="7926" spans="1:3" x14ac:dyDescent="0.25">
      <c r="A7926" t="s">
        <v>241</v>
      </c>
      <c r="B7926">
        <v>65781</v>
      </c>
      <c r="C7926">
        <v>66</v>
      </c>
    </row>
    <row r="7927" spans="1:3" x14ac:dyDescent="0.25">
      <c r="A7927" t="s">
        <v>241</v>
      </c>
      <c r="B7927">
        <v>63834</v>
      </c>
      <c r="C7927">
        <v>120</v>
      </c>
    </row>
    <row r="7928" spans="1:3" x14ac:dyDescent="0.25">
      <c r="A7928" t="s">
        <v>241</v>
      </c>
      <c r="B7928">
        <v>63377</v>
      </c>
      <c r="C7928">
        <v>60</v>
      </c>
    </row>
    <row r="7929" spans="1:3" x14ac:dyDescent="0.25">
      <c r="A7929" t="s">
        <v>241</v>
      </c>
      <c r="B7929">
        <v>65066</v>
      </c>
      <c r="C7929">
        <v>131</v>
      </c>
    </row>
    <row r="7930" spans="1:3" x14ac:dyDescent="0.25">
      <c r="A7930" t="s">
        <v>241</v>
      </c>
      <c r="B7930">
        <v>63823</v>
      </c>
      <c r="C7930">
        <v>60</v>
      </c>
    </row>
    <row r="7931" spans="1:3" x14ac:dyDescent="0.25">
      <c r="A7931" t="s">
        <v>241</v>
      </c>
      <c r="B7931">
        <v>63077</v>
      </c>
      <c r="C7931">
        <v>79</v>
      </c>
    </row>
    <row r="7932" spans="1:3" x14ac:dyDescent="0.25">
      <c r="A7932" t="s">
        <v>241</v>
      </c>
      <c r="B7932">
        <v>63435</v>
      </c>
      <c r="C7932">
        <v>118</v>
      </c>
    </row>
    <row r="7933" spans="1:3" x14ac:dyDescent="0.25">
      <c r="A7933" t="s">
        <v>241</v>
      </c>
      <c r="B7933">
        <v>65608</v>
      </c>
      <c r="C7933">
        <v>120</v>
      </c>
    </row>
    <row r="7934" spans="1:3" x14ac:dyDescent="0.25">
      <c r="A7934" t="s">
        <v>241</v>
      </c>
      <c r="B7934">
        <v>64601</v>
      </c>
      <c r="C7934">
        <v>60</v>
      </c>
    </row>
    <row r="7935" spans="1:3" x14ac:dyDescent="0.25">
      <c r="A7935" t="s">
        <v>241</v>
      </c>
      <c r="B7935">
        <v>63130</v>
      </c>
      <c r="C7935">
        <v>120</v>
      </c>
    </row>
    <row r="7936" spans="1:3" x14ac:dyDescent="0.25">
      <c r="A7936" t="s">
        <v>241</v>
      </c>
      <c r="B7936">
        <v>63044</v>
      </c>
      <c r="C7936">
        <v>120</v>
      </c>
    </row>
    <row r="7937" spans="1:3" x14ac:dyDescent="0.25">
      <c r="A7937" t="s">
        <v>241</v>
      </c>
      <c r="B7937">
        <v>65065</v>
      </c>
      <c r="C7937">
        <v>16</v>
      </c>
    </row>
    <row r="7938" spans="1:3" x14ac:dyDescent="0.25">
      <c r="A7938" t="s">
        <v>241</v>
      </c>
      <c r="B7938">
        <v>65746</v>
      </c>
      <c r="C7938">
        <v>60</v>
      </c>
    </row>
    <row r="7939" spans="1:3" x14ac:dyDescent="0.25">
      <c r="A7939" t="s">
        <v>241</v>
      </c>
      <c r="B7939">
        <v>63017</v>
      </c>
      <c r="C7939">
        <v>159</v>
      </c>
    </row>
    <row r="7940" spans="1:3" x14ac:dyDescent="0.25">
      <c r="A7940" t="s">
        <v>241</v>
      </c>
      <c r="B7940">
        <v>65401</v>
      </c>
      <c r="C7940">
        <v>102</v>
      </c>
    </row>
    <row r="7941" spans="1:3" x14ac:dyDescent="0.25">
      <c r="A7941" t="s">
        <v>241</v>
      </c>
      <c r="B7941">
        <v>65082</v>
      </c>
      <c r="C7941">
        <v>86</v>
      </c>
    </row>
    <row r="7942" spans="1:3" x14ac:dyDescent="0.25">
      <c r="A7942" t="s">
        <v>241</v>
      </c>
      <c r="B7942">
        <v>63134</v>
      </c>
      <c r="C7942">
        <v>120</v>
      </c>
    </row>
    <row r="7943" spans="1:3" x14ac:dyDescent="0.25">
      <c r="A7943" t="s">
        <v>241</v>
      </c>
      <c r="B7943">
        <v>63010</v>
      </c>
      <c r="C7943">
        <v>178</v>
      </c>
    </row>
    <row r="7944" spans="1:3" x14ac:dyDescent="0.25">
      <c r="A7944" t="s">
        <v>241</v>
      </c>
      <c r="B7944">
        <v>64844</v>
      </c>
      <c r="C7944">
        <v>60</v>
      </c>
    </row>
    <row r="7945" spans="1:3" x14ac:dyDescent="0.25">
      <c r="A7945" t="s">
        <v>241</v>
      </c>
      <c r="B7945">
        <v>63026</v>
      </c>
      <c r="C7945">
        <v>60</v>
      </c>
    </row>
    <row r="7946" spans="1:3" x14ac:dyDescent="0.25">
      <c r="A7946" t="s">
        <v>241</v>
      </c>
      <c r="B7946">
        <v>64081</v>
      </c>
      <c r="C7946">
        <v>60</v>
      </c>
    </row>
    <row r="7947" spans="1:3" x14ac:dyDescent="0.25">
      <c r="A7947" t="s">
        <v>241</v>
      </c>
      <c r="B7947">
        <v>64772</v>
      </c>
      <c r="C7947">
        <v>68</v>
      </c>
    </row>
    <row r="7948" spans="1:3" x14ac:dyDescent="0.25">
      <c r="A7948" t="s">
        <v>241</v>
      </c>
      <c r="B7948">
        <v>64628</v>
      </c>
      <c r="C7948">
        <v>60</v>
      </c>
    </row>
    <row r="7949" spans="1:3" x14ac:dyDescent="0.25">
      <c r="A7949" t="s">
        <v>241</v>
      </c>
      <c r="B7949">
        <v>65775</v>
      </c>
      <c r="C7949">
        <v>130</v>
      </c>
    </row>
    <row r="7950" spans="1:3" x14ac:dyDescent="0.25">
      <c r="A7950" t="s">
        <v>241</v>
      </c>
      <c r="B7950">
        <v>64040</v>
      </c>
      <c r="C7950">
        <v>52</v>
      </c>
    </row>
    <row r="7951" spans="1:3" x14ac:dyDescent="0.25">
      <c r="A7951" t="s">
        <v>241</v>
      </c>
      <c r="B7951">
        <v>64429</v>
      </c>
      <c r="C7951">
        <v>120</v>
      </c>
    </row>
    <row r="7952" spans="1:3" x14ac:dyDescent="0.25">
      <c r="A7952" t="s">
        <v>241</v>
      </c>
      <c r="B7952">
        <v>63876</v>
      </c>
      <c r="C7952">
        <v>120</v>
      </c>
    </row>
    <row r="7953" spans="1:3" x14ac:dyDescent="0.25">
      <c r="A7953" t="s">
        <v>241</v>
      </c>
      <c r="B7953">
        <v>63020</v>
      </c>
      <c r="C7953">
        <v>56</v>
      </c>
    </row>
    <row r="7954" spans="1:3" x14ac:dyDescent="0.25">
      <c r="A7954" t="s">
        <v>241</v>
      </c>
      <c r="B7954">
        <v>63044</v>
      </c>
      <c r="C7954">
        <v>91</v>
      </c>
    </row>
    <row r="7955" spans="1:3" x14ac:dyDescent="0.25">
      <c r="A7955" t="s">
        <v>241</v>
      </c>
      <c r="B7955">
        <v>63303</v>
      </c>
      <c r="C7955">
        <v>120</v>
      </c>
    </row>
    <row r="7956" spans="1:3" x14ac:dyDescent="0.25">
      <c r="A7956" t="s">
        <v>241</v>
      </c>
      <c r="B7956">
        <v>63825</v>
      </c>
      <c r="C7956">
        <v>60</v>
      </c>
    </row>
    <row r="7957" spans="1:3" x14ac:dyDescent="0.25">
      <c r="A7957" t="s">
        <v>241</v>
      </c>
      <c r="B7957">
        <v>63801</v>
      </c>
      <c r="C7957">
        <v>90</v>
      </c>
    </row>
    <row r="7958" spans="1:3" x14ac:dyDescent="0.25">
      <c r="A7958" t="s">
        <v>241</v>
      </c>
      <c r="B7958">
        <v>65401</v>
      </c>
      <c r="C7958">
        <v>30</v>
      </c>
    </row>
    <row r="7959" spans="1:3" x14ac:dyDescent="0.25">
      <c r="A7959" t="s">
        <v>241</v>
      </c>
      <c r="B7959">
        <v>65325</v>
      </c>
      <c r="C7959">
        <v>72</v>
      </c>
    </row>
    <row r="7960" spans="1:3" x14ac:dyDescent="0.25">
      <c r="A7960" t="s">
        <v>241</v>
      </c>
      <c r="B7960">
        <v>65708</v>
      </c>
      <c r="C7960">
        <v>112</v>
      </c>
    </row>
    <row r="7961" spans="1:3" x14ac:dyDescent="0.25">
      <c r="A7961" t="s">
        <v>241</v>
      </c>
      <c r="B7961">
        <v>63822</v>
      </c>
      <c r="C7961">
        <v>40</v>
      </c>
    </row>
    <row r="7962" spans="1:3" x14ac:dyDescent="0.25">
      <c r="A7962" t="s">
        <v>241</v>
      </c>
      <c r="B7962">
        <v>63401</v>
      </c>
      <c r="C7962">
        <v>111</v>
      </c>
    </row>
    <row r="7963" spans="1:3" x14ac:dyDescent="0.25">
      <c r="A7963" t="s">
        <v>241</v>
      </c>
      <c r="B7963">
        <v>65109</v>
      </c>
      <c r="C7963">
        <v>42</v>
      </c>
    </row>
    <row r="7964" spans="1:3" x14ac:dyDescent="0.25">
      <c r="A7964" t="s">
        <v>241</v>
      </c>
      <c r="B7964">
        <v>63127</v>
      </c>
      <c r="C7964">
        <v>94</v>
      </c>
    </row>
    <row r="7965" spans="1:3" x14ac:dyDescent="0.25">
      <c r="A7965" t="s">
        <v>241</v>
      </c>
      <c r="B7965">
        <v>64477</v>
      </c>
      <c r="C7965">
        <v>70</v>
      </c>
    </row>
    <row r="7966" spans="1:3" x14ac:dyDescent="0.25">
      <c r="A7966" t="s">
        <v>241</v>
      </c>
      <c r="B7966">
        <v>63640</v>
      </c>
      <c r="C7966">
        <v>118</v>
      </c>
    </row>
    <row r="7967" spans="1:3" x14ac:dyDescent="0.25">
      <c r="A7967" t="s">
        <v>241</v>
      </c>
      <c r="B7967">
        <v>64454</v>
      </c>
      <c r="C7967">
        <v>82</v>
      </c>
    </row>
    <row r="7968" spans="1:3" x14ac:dyDescent="0.25">
      <c r="A7968" t="s">
        <v>241</v>
      </c>
      <c r="B7968">
        <v>64865</v>
      </c>
      <c r="C7968">
        <v>80</v>
      </c>
    </row>
    <row r="7969" spans="1:3" x14ac:dyDescent="0.25">
      <c r="A7969" t="s">
        <v>241</v>
      </c>
      <c r="B7969">
        <v>64624</v>
      </c>
      <c r="C7969">
        <v>83</v>
      </c>
    </row>
    <row r="7970" spans="1:3" x14ac:dyDescent="0.25">
      <c r="A7970" t="s">
        <v>241</v>
      </c>
      <c r="B7970">
        <v>63119</v>
      </c>
      <c r="C7970">
        <v>138</v>
      </c>
    </row>
    <row r="7971" spans="1:3" x14ac:dyDescent="0.25">
      <c r="A7971" t="s">
        <v>241</v>
      </c>
      <c r="B7971">
        <v>63638</v>
      </c>
      <c r="C7971">
        <v>60</v>
      </c>
    </row>
    <row r="7972" spans="1:3" x14ac:dyDescent="0.25">
      <c r="A7972" t="s">
        <v>241</v>
      </c>
      <c r="B7972">
        <v>63628</v>
      </c>
      <c r="C7972">
        <v>120</v>
      </c>
    </row>
    <row r="7973" spans="1:3" x14ac:dyDescent="0.25">
      <c r="A7973" t="s">
        <v>241</v>
      </c>
      <c r="B7973">
        <v>65625</v>
      </c>
      <c r="C7973">
        <v>90</v>
      </c>
    </row>
    <row r="7974" spans="1:3" x14ac:dyDescent="0.25">
      <c r="A7974" t="s">
        <v>241</v>
      </c>
      <c r="B7974">
        <v>63343</v>
      </c>
      <c r="C7974">
        <v>56</v>
      </c>
    </row>
    <row r="7975" spans="1:3" x14ac:dyDescent="0.25">
      <c r="A7975" t="s">
        <v>241</v>
      </c>
      <c r="B7975">
        <v>64068</v>
      </c>
      <c r="C7975">
        <v>143</v>
      </c>
    </row>
    <row r="7976" spans="1:3" x14ac:dyDescent="0.25">
      <c r="A7976" t="s">
        <v>241</v>
      </c>
      <c r="B7976">
        <v>63028</v>
      </c>
      <c r="C7976">
        <v>106</v>
      </c>
    </row>
    <row r="7977" spans="1:3" x14ac:dyDescent="0.25">
      <c r="A7977" t="s">
        <v>241</v>
      </c>
      <c r="B7977">
        <v>63537</v>
      </c>
      <c r="C7977">
        <v>60</v>
      </c>
    </row>
    <row r="7978" spans="1:3" x14ac:dyDescent="0.25">
      <c r="A7978" t="s">
        <v>241</v>
      </c>
      <c r="B7978">
        <v>63034</v>
      </c>
      <c r="C7978">
        <v>120</v>
      </c>
    </row>
    <row r="7979" spans="1:3" x14ac:dyDescent="0.25">
      <c r="A7979" t="s">
        <v>241</v>
      </c>
      <c r="B7979">
        <v>64469</v>
      </c>
      <c r="C7979">
        <v>60</v>
      </c>
    </row>
    <row r="7980" spans="1:3" x14ac:dyDescent="0.25">
      <c r="A7980" t="s">
        <v>241</v>
      </c>
      <c r="B7980">
        <v>65248</v>
      </c>
      <c r="C7980">
        <v>60</v>
      </c>
    </row>
    <row r="7981" spans="1:3" x14ac:dyDescent="0.25">
      <c r="A7981" t="s">
        <v>241</v>
      </c>
      <c r="B7981">
        <v>64096</v>
      </c>
      <c r="C7981">
        <v>60</v>
      </c>
    </row>
    <row r="7982" spans="1:3" x14ac:dyDescent="0.25">
      <c r="A7982" t="s">
        <v>241</v>
      </c>
      <c r="B7982">
        <v>64050</v>
      </c>
      <c r="C7982">
        <v>300</v>
      </c>
    </row>
    <row r="7983" spans="1:3" x14ac:dyDescent="0.25">
      <c r="A7983" t="s">
        <v>241</v>
      </c>
      <c r="B7983">
        <v>63017</v>
      </c>
      <c r="C7983">
        <v>36</v>
      </c>
    </row>
    <row r="7984" spans="1:3" x14ac:dyDescent="0.25">
      <c r="A7984" t="s">
        <v>241</v>
      </c>
      <c r="B7984">
        <v>63901</v>
      </c>
      <c r="C7984">
        <v>90</v>
      </c>
    </row>
    <row r="7985" spans="1:3" x14ac:dyDescent="0.25">
      <c r="A7985" t="s">
        <v>241</v>
      </c>
      <c r="B7985">
        <v>63080</v>
      </c>
      <c r="C7985">
        <v>60</v>
      </c>
    </row>
    <row r="7986" spans="1:3" x14ac:dyDescent="0.25">
      <c r="A7986" t="s">
        <v>241</v>
      </c>
      <c r="B7986">
        <v>64131</v>
      </c>
      <c r="C7986">
        <v>100</v>
      </c>
    </row>
    <row r="7987" spans="1:3" x14ac:dyDescent="0.25">
      <c r="A7987" t="s">
        <v>241</v>
      </c>
      <c r="B7987">
        <v>65721</v>
      </c>
      <c r="C7987">
        <v>120</v>
      </c>
    </row>
    <row r="7988" spans="1:3" x14ac:dyDescent="0.25">
      <c r="A7988" t="s">
        <v>241</v>
      </c>
      <c r="B7988">
        <v>63147</v>
      </c>
      <c r="C7988">
        <v>208</v>
      </c>
    </row>
    <row r="7989" spans="1:3" x14ac:dyDescent="0.25">
      <c r="A7989" t="s">
        <v>241</v>
      </c>
      <c r="B7989">
        <v>64117</v>
      </c>
      <c r="C7989">
        <v>120</v>
      </c>
    </row>
    <row r="7990" spans="1:3" x14ac:dyDescent="0.25">
      <c r="A7990" t="s">
        <v>241</v>
      </c>
      <c r="B7990">
        <v>63043</v>
      </c>
      <c r="C7990">
        <v>220</v>
      </c>
    </row>
    <row r="7991" spans="1:3" x14ac:dyDescent="0.25">
      <c r="A7991" t="s">
        <v>241</v>
      </c>
      <c r="B7991">
        <v>64862</v>
      </c>
      <c r="C7991">
        <v>40</v>
      </c>
    </row>
    <row r="7992" spans="1:3" x14ac:dyDescent="0.25">
      <c r="A7992" t="s">
        <v>241</v>
      </c>
      <c r="B7992">
        <v>63841</v>
      </c>
      <c r="C7992">
        <v>73</v>
      </c>
    </row>
    <row r="7993" spans="1:3" x14ac:dyDescent="0.25">
      <c r="A7993" t="s">
        <v>241</v>
      </c>
      <c r="B7993">
        <v>63869</v>
      </c>
      <c r="C7993">
        <v>112</v>
      </c>
    </row>
    <row r="7994" spans="1:3" x14ac:dyDescent="0.25">
      <c r="A7994" t="s">
        <v>241</v>
      </c>
      <c r="B7994">
        <v>63033</v>
      </c>
      <c r="C7994">
        <v>90</v>
      </c>
    </row>
    <row r="7995" spans="1:3" x14ac:dyDescent="0.25">
      <c r="A7995" t="s">
        <v>241</v>
      </c>
      <c r="B7995">
        <v>64804</v>
      </c>
      <c r="C7995">
        <v>92</v>
      </c>
    </row>
    <row r="7996" spans="1:3" x14ac:dyDescent="0.25">
      <c r="A7996" t="s">
        <v>241</v>
      </c>
      <c r="B7996">
        <v>64083</v>
      </c>
      <c r="C7996">
        <v>152</v>
      </c>
    </row>
    <row r="7997" spans="1:3" x14ac:dyDescent="0.25">
      <c r="A7997" t="s">
        <v>241</v>
      </c>
      <c r="B7997">
        <v>65721</v>
      </c>
      <c r="C7997">
        <v>90</v>
      </c>
    </row>
    <row r="7998" spans="1:3" x14ac:dyDescent="0.25">
      <c r="A7998" t="s">
        <v>241</v>
      </c>
      <c r="B7998">
        <v>65560</v>
      </c>
      <c r="C7998">
        <v>60</v>
      </c>
    </row>
    <row r="7999" spans="1:3" x14ac:dyDescent="0.25">
      <c r="A7999" t="s">
        <v>241</v>
      </c>
      <c r="B7999">
        <v>64804</v>
      </c>
      <c r="C7999">
        <v>120</v>
      </c>
    </row>
    <row r="8000" spans="1:3" x14ac:dyDescent="0.25">
      <c r="A8000" t="s">
        <v>241</v>
      </c>
      <c r="B8000">
        <v>65582</v>
      </c>
      <c r="C8000">
        <v>98</v>
      </c>
    </row>
    <row r="8001" spans="1:3" x14ac:dyDescent="0.25">
      <c r="A8001" t="s">
        <v>241</v>
      </c>
      <c r="B8001">
        <v>63944</v>
      </c>
      <c r="C8001">
        <v>60</v>
      </c>
    </row>
    <row r="8002" spans="1:3" x14ac:dyDescent="0.25">
      <c r="A8002" t="s">
        <v>241</v>
      </c>
      <c r="B8002">
        <v>63447</v>
      </c>
      <c r="C8002">
        <v>94</v>
      </c>
    </row>
    <row r="8003" spans="1:3" x14ac:dyDescent="0.25">
      <c r="A8003" t="s">
        <v>241</v>
      </c>
      <c r="B8003">
        <v>65807</v>
      </c>
      <c r="C8003">
        <v>28</v>
      </c>
    </row>
    <row r="8004" spans="1:3" x14ac:dyDescent="0.25">
      <c r="A8004" t="s">
        <v>241</v>
      </c>
      <c r="B8004">
        <v>65622</v>
      </c>
      <c r="C8004">
        <v>60</v>
      </c>
    </row>
    <row r="8005" spans="1:3" x14ac:dyDescent="0.25">
      <c r="A8005" t="s">
        <v>241</v>
      </c>
      <c r="B8005">
        <v>63775</v>
      </c>
      <c r="C8005">
        <v>156</v>
      </c>
    </row>
    <row r="8006" spans="1:3" x14ac:dyDescent="0.25">
      <c r="A8006" t="s">
        <v>241</v>
      </c>
      <c r="B8006">
        <v>65453</v>
      </c>
      <c r="C8006">
        <v>90</v>
      </c>
    </row>
    <row r="8007" spans="1:3" x14ac:dyDescent="0.25">
      <c r="A8007" t="s">
        <v>241</v>
      </c>
      <c r="B8007">
        <v>63028</v>
      </c>
      <c r="C8007">
        <v>131</v>
      </c>
    </row>
    <row r="8008" spans="1:3" x14ac:dyDescent="0.25">
      <c r="A8008" t="s">
        <v>241</v>
      </c>
      <c r="B8008">
        <v>64701</v>
      </c>
      <c r="C8008">
        <v>132</v>
      </c>
    </row>
    <row r="8009" spans="1:3" x14ac:dyDescent="0.25">
      <c r="A8009" t="s">
        <v>241</v>
      </c>
      <c r="B8009">
        <v>65065</v>
      </c>
      <c r="C8009">
        <v>94</v>
      </c>
    </row>
    <row r="8010" spans="1:3" x14ac:dyDescent="0.25">
      <c r="A8010" t="s">
        <v>241</v>
      </c>
      <c r="B8010">
        <v>63468</v>
      </c>
      <c r="C8010">
        <v>120</v>
      </c>
    </row>
    <row r="8011" spans="1:3" x14ac:dyDescent="0.25">
      <c r="A8011" t="s">
        <v>241</v>
      </c>
      <c r="B8011">
        <v>63125</v>
      </c>
      <c r="C8011">
        <v>167</v>
      </c>
    </row>
    <row r="8012" spans="1:3" x14ac:dyDescent="0.25">
      <c r="A8012" t="s">
        <v>241</v>
      </c>
      <c r="B8012">
        <v>65560</v>
      </c>
      <c r="C8012">
        <v>18</v>
      </c>
    </row>
    <row r="8013" spans="1:3" x14ac:dyDescent="0.25">
      <c r="A8013" t="s">
        <v>241</v>
      </c>
      <c r="B8013">
        <v>64037</v>
      </c>
      <c r="C8013">
        <v>56</v>
      </c>
    </row>
    <row r="8014" spans="1:3" x14ac:dyDescent="0.25">
      <c r="A8014" t="s">
        <v>241</v>
      </c>
      <c r="B8014">
        <v>65560</v>
      </c>
      <c r="C8014">
        <v>90</v>
      </c>
    </row>
    <row r="8015" spans="1:3" x14ac:dyDescent="0.25">
      <c r="A8015" t="s">
        <v>241</v>
      </c>
      <c r="B8015">
        <v>64024</v>
      </c>
      <c r="C8015">
        <v>108</v>
      </c>
    </row>
    <row r="8016" spans="1:3" x14ac:dyDescent="0.25">
      <c r="A8016" t="s">
        <v>241</v>
      </c>
      <c r="B8016">
        <v>63301</v>
      </c>
      <c r="C8016">
        <v>84</v>
      </c>
    </row>
    <row r="8017" spans="1:3" x14ac:dyDescent="0.25">
      <c r="A8017" t="s">
        <v>241</v>
      </c>
      <c r="B8017">
        <v>63010</v>
      </c>
      <c r="C8017">
        <v>153</v>
      </c>
    </row>
    <row r="8018" spans="1:3" x14ac:dyDescent="0.25">
      <c r="A8018" t="s">
        <v>241</v>
      </c>
      <c r="B8018">
        <v>64024</v>
      </c>
      <c r="C8018">
        <v>120</v>
      </c>
    </row>
    <row r="8019" spans="1:3" x14ac:dyDescent="0.25">
      <c r="A8019" t="s">
        <v>241</v>
      </c>
      <c r="B8019">
        <v>65793</v>
      </c>
      <c r="C8019">
        <v>105</v>
      </c>
    </row>
    <row r="8020" spans="1:3" x14ac:dyDescent="0.25">
      <c r="A8020" t="s">
        <v>241</v>
      </c>
      <c r="B8020">
        <v>65236</v>
      </c>
      <c r="C8020">
        <v>60</v>
      </c>
    </row>
    <row r="8021" spans="1:3" x14ac:dyDescent="0.25">
      <c r="A8021" t="s">
        <v>241</v>
      </c>
      <c r="B8021">
        <v>65803</v>
      </c>
      <c r="C8021">
        <v>180</v>
      </c>
    </row>
    <row r="8022" spans="1:3" x14ac:dyDescent="0.25">
      <c r="A8022" t="s">
        <v>241</v>
      </c>
      <c r="B8022">
        <v>63304</v>
      </c>
      <c r="C8022">
        <v>81</v>
      </c>
    </row>
    <row r="8023" spans="1:3" x14ac:dyDescent="0.25">
      <c r="A8023" t="s">
        <v>241</v>
      </c>
      <c r="B8023">
        <v>63090</v>
      </c>
      <c r="C8023">
        <v>177</v>
      </c>
    </row>
    <row r="8024" spans="1:3" x14ac:dyDescent="0.25">
      <c r="A8024" t="s">
        <v>241</v>
      </c>
      <c r="B8024">
        <v>65807</v>
      </c>
      <c r="C8024">
        <v>120</v>
      </c>
    </row>
    <row r="8025" spans="1:3" x14ac:dyDescent="0.25">
      <c r="A8025" t="s">
        <v>241</v>
      </c>
      <c r="B8025">
        <v>64075</v>
      </c>
      <c r="C8025">
        <v>90</v>
      </c>
    </row>
    <row r="8026" spans="1:3" x14ac:dyDescent="0.25">
      <c r="A8026" t="s">
        <v>241</v>
      </c>
      <c r="B8026">
        <v>63108</v>
      </c>
      <c r="C8026">
        <v>168</v>
      </c>
    </row>
    <row r="8027" spans="1:3" x14ac:dyDescent="0.25">
      <c r="A8027" t="s">
        <v>241</v>
      </c>
      <c r="B8027">
        <v>65065</v>
      </c>
      <c r="C8027">
        <v>60</v>
      </c>
    </row>
    <row r="8028" spans="1:3" x14ac:dyDescent="0.25">
      <c r="A8028" t="s">
        <v>241</v>
      </c>
      <c r="B8028">
        <v>63664</v>
      </c>
      <c r="C8028">
        <v>90</v>
      </c>
    </row>
    <row r="8029" spans="1:3" x14ac:dyDescent="0.25">
      <c r="A8029" t="s">
        <v>241</v>
      </c>
      <c r="B8029">
        <v>65775</v>
      </c>
      <c r="C8029">
        <v>120</v>
      </c>
    </row>
    <row r="8030" spans="1:3" x14ac:dyDescent="0.25">
      <c r="A8030" t="s">
        <v>241</v>
      </c>
      <c r="B8030">
        <v>64468</v>
      </c>
      <c r="C8030">
        <v>92</v>
      </c>
    </row>
    <row r="8031" spans="1:3" x14ac:dyDescent="0.25">
      <c r="A8031" t="s">
        <v>241</v>
      </c>
      <c r="B8031">
        <v>64506</v>
      </c>
      <c r="C8031">
        <v>100</v>
      </c>
    </row>
    <row r="8032" spans="1:3" x14ac:dyDescent="0.25">
      <c r="A8032" t="s">
        <v>241</v>
      </c>
      <c r="B8032">
        <v>65775</v>
      </c>
      <c r="C8032">
        <v>118</v>
      </c>
    </row>
    <row r="8033" spans="1:3" x14ac:dyDescent="0.25">
      <c r="A8033" t="s">
        <v>241</v>
      </c>
      <c r="B8033">
        <v>65565</v>
      </c>
      <c r="C8033">
        <v>72</v>
      </c>
    </row>
    <row r="8034" spans="1:3" x14ac:dyDescent="0.25">
      <c r="A8034" t="s">
        <v>241</v>
      </c>
      <c r="B8034">
        <v>63017</v>
      </c>
      <c r="C8034">
        <v>206</v>
      </c>
    </row>
    <row r="8035" spans="1:3" x14ac:dyDescent="0.25">
      <c r="A8035" t="s">
        <v>241</v>
      </c>
      <c r="B8035">
        <v>65542</v>
      </c>
      <c r="C8035">
        <v>60</v>
      </c>
    </row>
    <row r="8036" spans="1:3" x14ac:dyDescent="0.25">
      <c r="A8036" t="s">
        <v>241</v>
      </c>
      <c r="B8036">
        <v>63901</v>
      </c>
      <c r="C8036">
        <v>120</v>
      </c>
    </row>
    <row r="8037" spans="1:3" x14ac:dyDescent="0.25">
      <c r="A8037" t="s">
        <v>241</v>
      </c>
      <c r="B8037">
        <v>65338</v>
      </c>
      <c r="C8037">
        <v>66</v>
      </c>
    </row>
    <row r="8038" spans="1:3" x14ac:dyDescent="0.25">
      <c r="A8038" t="s">
        <v>241</v>
      </c>
      <c r="B8038">
        <v>64076</v>
      </c>
      <c r="C8038">
        <v>60</v>
      </c>
    </row>
    <row r="8039" spans="1:3" x14ac:dyDescent="0.25">
      <c r="A8039" t="s">
        <v>241</v>
      </c>
      <c r="B8039">
        <v>63122</v>
      </c>
      <c r="C8039">
        <v>56</v>
      </c>
    </row>
    <row r="8040" spans="1:3" x14ac:dyDescent="0.25">
      <c r="A8040" t="s">
        <v>241</v>
      </c>
      <c r="B8040">
        <v>63670</v>
      </c>
      <c r="C8040">
        <v>120</v>
      </c>
    </row>
    <row r="8041" spans="1:3" x14ac:dyDescent="0.25">
      <c r="A8041" t="s">
        <v>241</v>
      </c>
      <c r="B8041">
        <v>65401</v>
      </c>
      <c r="C8041">
        <v>20</v>
      </c>
    </row>
    <row r="8042" spans="1:3" x14ac:dyDescent="0.25">
      <c r="A8042" t="s">
        <v>241</v>
      </c>
      <c r="B8042">
        <v>65202</v>
      </c>
      <c r="C8042">
        <v>120</v>
      </c>
    </row>
    <row r="8043" spans="1:3" x14ac:dyDescent="0.25">
      <c r="A8043" t="s">
        <v>241</v>
      </c>
      <c r="B8043">
        <v>64114</v>
      </c>
      <c r="C8043">
        <v>86</v>
      </c>
    </row>
    <row r="8044" spans="1:3" x14ac:dyDescent="0.25">
      <c r="A8044" t="s">
        <v>241</v>
      </c>
      <c r="B8044">
        <v>65233</v>
      </c>
      <c r="C8044">
        <v>60</v>
      </c>
    </row>
    <row r="8045" spans="1:3" x14ac:dyDescent="0.25">
      <c r="A8045" t="s">
        <v>241</v>
      </c>
      <c r="B8045">
        <v>64132</v>
      </c>
      <c r="C8045">
        <v>116</v>
      </c>
    </row>
    <row r="8046" spans="1:3" x14ac:dyDescent="0.25">
      <c r="A8046" t="s">
        <v>241</v>
      </c>
      <c r="B8046">
        <v>65668</v>
      </c>
      <c r="C8046">
        <v>120</v>
      </c>
    </row>
    <row r="8047" spans="1:3" x14ac:dyDescent="0.25">
      <c r="A8047" t="s">
        <v>241</v>
      </c>
      <c r="B8047">
        <v>63379</v>
      </c>
      <c r="C8047">
        <v>90</v>
      </c>
    </row>
    <row r="8048" spans="1:3" x14ac:dyDescent="0.25">
      <c r="A8048" t="s">
        <v>241</v>
      </c>
      <c r="B8048">
        <v>63830</v>
      </c>
      <c r="C8048">
        <v>94</v>
      </c>
    </row>
    <row r="8049" spans="1:3" x14ac:dyDescent="0.25">
      <c r="A8049" t="s">
        <v>241</v>
      </c>
      <c r="B8049">
        <v>64057</v>
      </c>
      <c r="C8049">
        <v>118</v>
      </c>
    </row>
    <row r="8050" spans="1:3" x14ac:dyDescent="0.25">
      <c r="A8050" t="s">
        <v>241</v>
      </c>
      <c r="B8050">
        <v>65807</v>
      </c>
      <c r="C8050">
        <v>146</v>
      </c>
    </row>
    <row r="8051" spans="1:3" x14ac:dyDescent="0.25">
      <c r="A8051" t="s">
        <v>241</v>
      </c>
      <c r="B8051">
        <v>63025</v>
      </c>
      <c r="C8051">
        <v>106</v>
      </c>
    </row>
    <row r="8052" spans="1:3" x14ac:dyDescent="0.25">
      <c r="A8052" t="s">
        <v>241</v>
      </c>
      <c r="B8052">
        <v>64804</v>
      </c>
      <c r="C8052">
        <v>120</v>
      </c>
    </row>
    <row r="8053" spans="1:3" x14ac:dyDescent="0.25">
      <c r="A8053" t="s">
        <v>241</v>
      </c>
      <c r="B8053">
        <v>63701</v>
      </c>
      <c r="C8053">
        <v>33</v>
      </c>
    </row>
    <row r="8054" spans="1:3" x14ac:dyDescent="0.25">
      <c r="A8054" t="s">
        <v>241</v>
      </c>
      <c r="B8054">
        <v>64628</v>
      </c>
      <c r="C8054">
        <v>120</v>
      </c>
    </row>
    <row r="8055" spans="1:3" x14ac:dyDescent="0.25">
      <c r="A8055" t="s">
        <v>241</v>
      </c>
      <c r="B8055">
        <v>63084</v>
      </c>
      <c r="C8055">
        <v>60</v>
      </c>
    </row>
    <row r="8056" spans="1:3" x14ac:dyDescent="0.25">
      <c r="A8056" t="s">
        <v>241</v>
      </c>
      <c r="B8056">
        <v>64080</v>
      </c>
      <c r="C8056">
        <v>90</v>
      </c>
    </row>
    <row r="8057" spans="1:3" x14ac:dyDescent="0.25">
      <c r="A8057" t="s">
        <v>241</v>
      </c>
      <c r="B8057">
        <v>63841</v>
      </c>
      <c r="C8057">
        <v>90</v>
      </c>
    </row>
    <row r="8058" spans="1:3" x14ac:dyDescent="0.25">
      <c r="A8058" t="s">
        <v>241</v>
      </c>
      <c r="B8058">
        <v>64145</v>
      </c>
      <c r="C8058">
        <v>122</v>
      </c>
    </row>
    <row r="8059" spans="1:3" x14ac:dyDescent="0.25">
      <c r="A8059" t="s">
        <v>241</v>
      </c>
      <c r="B8059">
        <v>63114</v>
      </c>
      <c r="C8059">
        <v>94</v>
      </c>
    </row>
    <row r="8060" spans="1:3" x14ac:dyDescent="0.25">
      <c r="A8060" t="s">
        <v>241</v>
      </c>
      <c r="B8060">
        <v>63112</v>
      </c>
      <c r="C8060">
        <v>156</v>
      </c>
    </row>
    <row r="8061" spans="1:3" x14ac:dyDescent="0.25">
      <c r="A8061" t="s">
        <v>241</v>
      </c>
      <c r="B8061">
        <v>65233</v>
      </c>
      <c r="C8061">
        <v>52</v>
      </c>
    </row>
    <row r="8062" spans="1:3" x14ac:dyDescent="0.25">
      <c r="A8062" t="s">
        <v>241</v>
      </c>
      <c r="B8062">
        <v>63640</v>
      </c>
      <c r="C8062">
        <v>90</v>
      </c>
    </row>
    <row r="8063" spans="1:3" x14ac:dyDescent="0.25">
      <c r="A8063" t="s">
        <v>241</v>
      </c>
      <c r="B8063">
        <v>63848</v>
      </c>
      <c r="C8063">
        <v>72</v>
      </c>
    </row>
    <row r="8064" spans="1:3" x14ac:dyDescent="0.25">
      <c r="A8064" t="s">
        <v>241</v>
      </c>
      <c r="B8064">
        <v>65714</v>
      </c>
      <c r="C8064">
        <v>82</v>
      </c>
    </row>
    <row r="8065" spans="1:3" x14ac:dyDescent="0.25">
      <c r="A8065" t="s">
        <v>241</v>
      </c>
      <c r="B8065">
        <v>63113</v>
      </c>
      <c r="C8065">
        <v>120</v>
      </c>
    </row>
    <row r="8066" spans="1:3" x14ac:dyDescent="0.25">
      <c r="A8066" t="s">
        <v>241</v>
      </c>
      <c r="B8066">
        <v>63367</v>
      </c>
      <c r="C8066">
        <v>60</v>
      </c>
    </row>
    <row r="8067" spans="1:3" x14ac:dyDescent="0.25">
      <c r="A8067" t="s">
        <v>241</v>
      </c>
      <c r="B8067">
        <v>64491</v>
      </c>
      <c r="C8067">
        <v>95</v>
      </c>
    </row>
    <row r="8068" spans="1:3" x14ac:dyDescent="0.25">
      <c r="A8068" t="s">
        <v>241</v>
      </c>
      <c r="B8068">
        <v>64139</v>
      </c>
      <c r="C8068">
        <v>188</v>
      </c>
    </row>
    <row r="8069" spans="1:3" x14ac:dyDescent="0.25">
      <c r="A8069" t="s">
        <v>241</v>
      </c>
      <c r="B8069">
        <v>63031</v>
      </c>
      <c r="C8069">
        <v>116</v>
      </c>
    </row>
    <row r="8070" spans="1:3" x14ac:dyDescent="0.25">
      <c r="A8070" t="s">
        <v>241</v>
      </c>
      <c r="B8070">
        <v>64133</v>
      </c>
      <c r="C8070">
        <v>112</v>
      </c>
    </row>
    <row r="8071" spans="1:3" x14ac:dyDescent="0.25">
      <c r="A8071" t="s">
        <v>241</v>
      </c>
      <c r="B8071">
        <v>63088</v>
      </c>
      <c r="C8071">
        <v>28</v>
      </c>
    </row>
    <row r="8072" spans="1:3" x14ac:dyDescent="0.25">
      <c r="A8072" t="s">
        <v>241</v>
      </c>
      <c r="B8072">
        <v>63111</v>
      </c>
      <c r="C8072">
        <v>14</v>
      </c>
    </row>
    <row r="8073" spans="1:3" x14ac:dyDescent="0.25">
      <c r="A8073" t="s">
        <v>241</v>
      </c>
      <c r="B8073">
        <v>65633</v>
      </c>
      <c r="C8073">
        <v>100</v>
      </c>
    </row>
    <row r="8074" spans="1:3" x14ac:dyDescent="0.25">
      <c r="A8074" t="s">
        <v>241</v>
      </c>
      <c r="B8074">
        <v>63116</v>
      </c>
      <c r="C8074">
        <v>77</v>
      </c>
    </row>
    <row r="8075" spans="1:3" x14ac:dyDescent="0.25">
      <c r="A8075" t="s">
        <v>241</v>
      </c>
      <c r="B8075">
        <v>65536</v>
      </c>
      <c r="C8075">
        <v>116</v>
      </c>
    </row>
    <row r="8076" spans="1:3" x14ac:dyDescent="0.25">
      <c r="A8076" t="s">
        <v>241</v>
      </c>
      <c r="B8076">
        <v>63031</v>
      </c>
      <c r="C8076">
        <v>158</v>
      </c>
    </row>
    <row r="8077" spans="1:3" x14ac:dyDescent="0.25">
      <c r="A8077" t="s">
        <v>241</v>
      </c>
      <c r="B8077">
        <v>63670</v>
      </c>
      <c r="C8077">
        <v>90</v>
      </c>
    </row>
    <row r="8078" spans="1:3" x14ac:dyDescent="0.25">
      <c r="A8078" t="s">
        <v>241</v>
      </c>
      <c r="B8078">
        <v>63301</v>
      </c>
      <c r="C8078">
        <v>180</v>
      </c>
    </row>
    <row r="8079" spans="1:3" x14ac:dyDescent="0.25">
      <c r="A8079" t="s">
        <v>241</v>
      </c>
      <c r="B8079">
        <v>63017</v>
      </c>
      <c r="C8079">
        <v>99</v>
      </c>
    </row>
    <row r="8080" spans="1:3" x14ac:dyDescent="0.25">
      <c r="A8080" t="s">
        <v>241</v>
      </c>
      <c r="B8080">
        <v>63801</v>
      </c>
      <c r="C8080">
        <v>120</v>
      </c>
    </row>
    <row r="8081" spans="1:3" x14ac:dyDescent="0.25">
      <c r="A8081" t="s">
        <v>241</v>
      </c>
      <c r="B8081">
        <v>63601</v>
      </c>
      <c r="C8081">
        <v>120</v>
      </c>
    </row>
    <row r="8082" spans="1:3" x14ac:dyDescent="0.25">
      <c r="A8082" t="s">
        <v>241</v>
      </c>
      <c r="B8082">
        <v>65038</v>
      </c>
      <c r="C8082">
        <v>108</v>
      </c>
    </row>
    <row r="8083" spans="1:3" x14ac:dyDescent="0.25">
      <c r="A8083" t="s">
        <v>241</v>
      </c>
      <c r="B8083">
        <v>63138</v>
      </c>
      <c r="C8083">
        <v>150</v>
      </c>
    </row>
    <row r="8084" spans="1:3" x14ac:dyDescent="0.25">
      <c r="A8084" t="s">
        <v>241</v>
      </c>
      <c r="B8084">
        <v>63801</v>
      </c>
      <c r="C8084">
        <v>98</v>
      </c>
    </row>
    <row r="8085" spans="1:3" x14ac:dyDescent="0.25">
      <c r="A8085" t="s">
        <v>241</v>
      </c>
      <c r="B8085">
        <v>64057</v>
      </c>
      <c r="C8085">
        <v>122</v>
      </c>
    </row>
    <row r="8086" spans="1:3" x14ac:dyDescent="0.25">
      <c r="A8086" t="s">
        <v>241</v>
      </c>
      <c r="B8086">
        <v>63385</v>
      </c>
      <c r="C8086">
        <v>240</v>
      </c>
    </row>
    <row r="8087" spans="1:3" x14ac:dyDescent="0.25">
      <c r="A8087" t="s">
        <v>241</v>
      </c>
      <c r="B8087">
        <v>64730</v>
      </c>
      <c r="C8087">
        <v>98</v>
      </c>
    </row>
    <row r="8088" spans="1:3" x14ac:dyDescent="0.25">
      <c r="A8088" t="s">
        <v>241</v>
      </c>
      <c r="B8088">
        <v>65041</v>
      </c>
      <c r="C8088">
        <v>118</v>
      </c>
    </row>
    <row r="8089" spans="1:3" x14ac:dyDescent="0.25">
      <c r="A8089" t="s">
        <v>241</v>
      </c>
      <c r="B8089">
        <v>64130</v>
      </c>
      <c r="C8089">
        <v>97</v>
      </c>
    </row>
    <row r="8090" spans="1:3" x14ac:dyDescent="0.25">
      <c r="A8090" t="s">
        <v>241</v>
      </c>
      <c r="B8090">
        <v>65785</v>
      </c>
      <c r="C8090">
        <v>90</v>
      </c>
    </row>
    <row r="8091" spans="1:3" x14ac:dyDescent="0.25">
      <c r="A8091" t="s">
        <v>241</v>
      </c>
      <c r="B8091">
        <v>63122</v>
      </c>
      <c r="C8091">
        <v>38</v>
      </c>
    </row>
    <row r="8092" spans="1:3" x14ac:dyDescent="0.25">
      <c r="A8092" t="s">
        <v>241</v>
      </c>
      <c r="B8092">
        <v>63110</v>
      </c>
      <c r="C8092">
        <v>184</v>
      </c>
    </row>
    <row r="8093" spans="1:3" x14ac:dyDescent="0.25">
      <c r="A8093" t="s">
        <v>241</v>
      </c>
      <c r="B8093">
        <v>65051</v>
      </c>
      <c r="C8093">
        <v>132</v>
      </c>
    </row>
    <row r="8094" spans="1:3" x14ac:dyDescent="0.25">
      <c r="A8094" t="s">
        <v>241</v>
      </c>
      <c r="B8094">
        <v>63664</v>
      </c>
      <c r="C8094">
        <v>120</v>
      </c>
    </row>
    <row r="8095" spans="1:3" x14ac:dyDescent="0.25">
      <c r="A8095" t="s">
        <v>241</v>
      </c>
      <c r="B8095">
        <v>64083</v>
      </c>
      <c r="C8095">
        <v>108</v>
      </c>
    </row>
    <row r="8096" spans="1:3" x14ac:dyDescent="0.25">
      <c r="A8096" t="s">
        <v>241</v>
      </c>
      <c r="B8096">
        <v>63141</v>
      </c>
      <c r="C8096">
        <v>124</v>
      </c>
    </row>
    <row r="8097" spans="1:3" x14ac:dyDescent="0.25">
      <c r="A8097" t="s">
        <v>241</v>
      </c>
      <c r="B8097">
        <v>65301</v>
      </c>
      <c r="C8097">
        <v>75</v>
      </c>
    </row>
    <row r="8098" spans="1:3" x14ac:dyDescent="0.25">
      <c r="A8098" t="s">
        <v>241</v>
      </c>
      <c r="B8098">
        <v>64772</v>
      </c>
      <c r="C8098">
        <v>40</v>
      </c>
    </row>
    <row r="8099" spans="1:3" x14ac:dyDescent="0.25">
      <c r="A8099" t="s">
        <v>241</v>
      </c>
      <c r="B8099">
        <v>64064</v>
      </c>
      <c r="C8099">
        <v>170</v>
      </c>
    </row>
    <row r="8100" spans="1:3" x14ac:dyDescent="0.25">
      <c r="A8100" t="s">
        <v>241</v>
      </c>
      <c r="B8100">
        <v>63436</v>
      </c>
      <c r="C8100">
        <v>60</v>
      </c>
    </row>
    <row r="8101" spans="1:3" x14ac:dyDescent="0.25">
      <c r="A8101" t="s">
        <v>241</v>
      </c>
      <c r="B8101">
        <v>64485</v>
      </c>
      <c r="C8101">
        <v>120</v>
      </c>
    </row>
    <row r="8102" spans="1:3" x14ac:dyDescent="0.25">
      <c r="A8102" t="s">
        <v>241</v>
      </c>
      <c r="B8102">
        <v>64131</v>
      </c>
      <c r="C8102">
        <v>162</v>
      </c>
    </row>
    <row r="8103" spans="1:3" x14ac:dyDescent="0.25">
      <c r="A8103" t="s">
        <v>241</v>
      </c>
      <c r="B8103">
        <v>64735</v>
      </c>
      <c r="C8103">
        <v>120</v>
      </c>
    </row>
    <row r="8104" spans="1:3" x14ac:dyDescent="0.25">
      <c r="A8104" t="s">
        <v>241</v>
      </c>
      <c r="B8104">
        <v>64801</v>
      </c>
      <c r="C8104">
        <v>120</v>
      </c>
    </row>
    <row r="8105" spans="1:3" x14ac:dyDescent="0.25">
      <c r="A8105" t="s">
        <v>241</v>
      </c>
      <c r="B8105">
        <v>65583</v>
      </c>
      <c r="C8105">
        <v>120</v>
      </c>
    </row>
    <row r="8106" spans="1:3" x14ac:dyDescent="0.25">
      <c r="A8106" t="s">
        <v>241</v>
      </c>
      <c r="B8106">
        <v>65667</v>
      </c>
      <c r="C8106">
        <v>58</v>
      </c>
    </row>
    <row r="8107" spans="1:3" x14ac:dyDescent="0.25">
      <c r="A8107" t="s">
        <v>241</v>
      </c>
      <c r="B8107">
        <v>63437</v>
      </c>
      <c r="C8107">
        <v>60</v>
      </c>
    </row>
    <row r="8108" spans="1:3" x14ac:dyDescent="0.25">
      <c r="A8108" t="s">
        <v>241</v>
      </c>
      <c r="B8108">
        <v>64133</v>
      </c>
      <c r="C8108">
        <v>154</v>
      </c>
    </row>
    <row r="8109" spans="1:3" x14ac:dyDescent="0.25">
      <c r="A8109" t="s">
        <v>241</v>
      </c>
      <c r="B8109">
        <v>64804</v>
      </c>
      <c r="C8109">
        <v>120</v>
      </c>
    </row>
    <row r="8110" spans="1:3" x14ac:dyDescent="0.25">
      <c r="A8110" t="s">
        <v>241</v>
      </c>
      <c r="B8110">
        <v>65355</v>
      </c>
      <c r="C8110">
        <v>90</v>
      </c>
    </row>
    <row r="8111" spans="1:3" x14ac:dyDescent="0.25">
      <c r="A8111" t="s">
        <v>241</v>
      </c>
      <c r="B8111">
        <v>63376</v>
      </c>
      <c r="C8111">
        <v>130</v>
      </c>
    </row>
    <row r="8112" spans="1:3" x14ac:dyDescent="0.25">
      <c r="A8112" t="s">
        <v>241</v>
      </c>
      <c r="B8112">
        <v>65804</v>
      </c>
      <c r="C8112">
        <v>194</v>
      </c>
    </row>
    <row r="8113" spans="1:3" x14ac:dyDescent="0.25">
      <c r="A8113" t="s">
        <v>241</v>
      </c>
      <c r="B8113">
        <v>63877</v>
      </c>
      <c r="C8113">
        <v>90</v>
      </c>
    </row>
    <row r="8114" spans="1:3" x14ac:dyDescent="0.25">
      <c r="A8114" t="s">
        <v>241</v>
      </c>
      <c r="B8114">
        <v>63025</v>
      </c>
      <c r="C8114">
        <v>174</v>
      </c>
    </row>
    <row r="8115" spans="1:3" x14ac:dyDescent="0.25">
      <c r="A8115" t="s">
        <v>241</v>
      </c>
      <c r="B8115">
        <v>65704</v>
      </c>
      <c r="C8115">
        <v>65</v>
      </c>
    </row>
    <row r="8116" spans="1:3" x14ac:dyDescent="0.25">
      <c r="A8116" t="s">
        <v>241</v>
      </c>
      <c r="B8116">
        <v>63017</v>
      </c>
      <c r="C8116">
        <v>321</v>
      </c>
    </row>
    <row r="8117" spans="1:3" x14ac:dyDescent="0.25">
      <c r="A8117" t="s">
        <v>241</v>
      </c>
      <c r="B8117">
        <v>63552</v>
      </c>
      <c r="C8117">
        <v>84</v>
      </c>
    </row>
    <row r="8118" spans="1:3" x14ac:dyDescent="0.25">
      <c r="A8118" t="s">
        <v>241</v>
      </c>
      <c r="B8118">
        <v>63068</v>
      </c>
      <c r="C8118">
        <v>90</v>
      </c>
    </row>
    <row r="8119" spans="1:3" x14ac:dyDescent="0.25">
      <c r="A8119" t="s">
        <v>241</v>
      </c>
      <c r="B8119">
        <v>63764</v>
      </c>
      <c r="C8119">
        <v>98</v>
      </c>
    </row>
    <row r="8120" spans="1:3" x14ac:dyDescent="0.25">
      <c r="A8120" t="s">
        <v>241</v>
      </c>
      <c r="B8120">
        <v>63037</v>
      </c>
      <c r="C8120">
        <v>60</v>
      </c>
    </row>
    <row r="8121" spans="1:3" x14ac:dyDescent="0.25">
      <c r="A8121" t="s">
        <v>242</v>
      </c>
      <c r="B8121">
        <v>38751</v>
      </c>
      <c r="C8121">
        <v>75</v>
      </c>
    </row>
    <row r="8122" spans="1:3" x14ac:dyDescent="0.25">
      <c r="A8122" t="s">
        <v>242</v>
      </c>
      <c r="B8122">
        <v>39117</v>
      </c>
      <c r="C8122">
        <v>120</v>
      </c>
    </row>
    <row r="8123" spans="1:3" x14ac:dyDescent="0.25">
      <c r="A8123" t="s">
        <v>242</v>
      </c>
      <c r="B8123">
        <v>39341</v>
      </c>
      <c r="C8123">
        <v>60</v>
      </c>
    </row>
    <row r="8124" spans="1:3" x14ac:dyDescent="0.25">
      <c r="A8124" t="s">
        <v>242</v>
      </c>
      <c r="B8124">
        <v>39180</v>
      </c>
      <c r="C8124">
        <v>107</v>
      </c>
    </row>
    <row r="8125" spans="1:3" x14ac:dyDescent="0.25">
      <c r="A8125" t="s">
        <v>242</v>
      </c>
      <c r="B8125">
        <v>39159</v>
      </c>
      <c r="C8125">
        <v>54</v>
      </c>
    </row>
    <row r="8126" spans="1:3" x14ac:dyDescent="0.25">
      <c r="A8126" t="s">
        <v>242</v>
      </c>
      <c r="B8126">
        <v>39730</v>
      </c>
      <c r="C8126">
        <v>120</v>
      </c>
    </row>
    <row r="8127" spans="1:3" x14ac:dyDescent="0.25">
      <c r="A8127" t="s">
        <v>242</v>
      </c>
      <c r="B8127">
        <v>39773</v>
      </c>
      <c r="C8127">
        <v>100</v>
      </c>
    </row>
    <row r="8128" spans="1:3" x14ac:dyDescent="0.25">
      <c r="A8128" t="s">
        <v>242</v>
      </c>
      <c r="B8128">
        <v>39365</v>
      </c>
      <c r="C8128">
        <v>60</v>
      </c>
    </row>
    <row r="8129" spans="1:3" x14ac:dyDescent="0.25">
      <c r="A8129" t="s">
        <v>242</v>
      </c>
      <c r="B8129">
        <v>39702</v>
      </c>
      <c r="C8129">
        <v>120</v>
      </c>
    </row>
    <row r="8130" spans="1:3" x14ac:dyDescent="0.25">
      <c r="A8130" t="s">
        <v>242</v>
      </c>
      <c r="B8130">
        <v>38921</v>
      </c>
      <c r="C8130">
        <v>98</v>
      </c>
    </row>
    <row r="8131" spans="1:3" x14ac:dyDescent="0.25">
      <c r="A8131" t="s">
        <v>242</v>
      </c>
      <c r="B8131">
        <v>38671</v>
      </c>
      <c r="C8131">
        <v>120</v>
      </c>
    </row>
    <row r="8132" spans="1:3" x14ac:dyDescent="0.25">
      <c r="A8132" t="s">
        <v>242</v>
      </c>
      <c r="B8132">
        <v>38666</v>
      </c>
      <c r="C8132">
        <v>60</v>
      </c>
    </row>
    <row r="8133" spans="1:3" x14ac:dyDescent="0.25">
      <c r="A8133" t="s">
        <v>242</v>
      </c>
      <c r="B8133">
        <v>38930</v>
      </c>
      <c r="C8133">
        <v>150</v>
      </c>
    </row>
    <row r="8134" spans="1:3" x14ac:dyDescent="0.25">
      <c r="A8134" t="s">
        <v>242</v>
      </c>
      <c r="B8134">
        <v>38668</v>
      </c>
      <c r="C8134">
        <v>106</v>
      </c>
    </row>
    <row r="8135" spans="1:3" x14ac:dyDescent="0.25">
      <c r="A8135" t="s">
        <v>242</v>
      </c>
      <c r="B8135">
        <v>39601</v>
      </c>
      <c r="C8135">
        <v>83</v>
      </c>
    </row>
    <row r="8136" spans="1:3" x14ac:dyDescent="0.25">
      <c r="A8136" t="s">
        <v>242</v>
      </c>
      <c r="B8136">
        <v>38804</v>
      </c>
      <c r="C8136">
        <v>120</v>
      </c>
    </row>
    <row r="8137" spans="1:3" x14ac:dyDescent="0.25">
      <c r="A8137" t="s">
        <v>242</v>
      </c>
      <c r="B8137">
        <v>39429</v>
      </c>
      <c r="C8137">
        <v>108</v>
      </c>
    </row>
    <row r="8138" spans="1:3" x14ac:dyDescent="0.25">
      <c r="A8138" t="s">
        <v>242</v>
      </c>
      <c r="B8138">
        <v>39204</v>
      </c>
      <c r="C8138">
        <v>60</v>
      </c>
    </row>
    <row r="8139" spans="1:3" x14ac:dyDescent="0.25">
      <c r="A8139" t="s">
        <v>242</v>
      </c>
      <c r="B8139">
        <v>39501</v>
      </c>
      <c r="C8139">
        <v>180</v>
      </c>
    </row>
    <row r="8140" spans="1:3" x14ac:dyDescent="0.25">
      <c r="A8140" t="s">
        <v>242</v>
      </c>
      <c r="B8140">
        <v>38829</v>
      </c>
      <c r="C8140">
        <v>80</v>
      </c>
    </row>
    <row r="8141" spans="1:3" x14ac:dyDescent="0.25">
      <c r="A8141" t="s">
        <v>242</v>
      </c>
      <c r="B8141">
        <v>39402</v>
      </c>
      <c r="C8141">
        <v>60</v>
      </c>
    </row>
    <row r="8142" spans="1:3" x14ac:dyDescent="0.25">
      <c r="A8142" t="s">
        <v>242</v>
      </c>
      <c r="B8142">
        <v>39042</v>
      </c>
      <c r="C8142">
        <v>230</v>
      </c>
    </row>
    <row r="8143" spans="1:3" x14ac:dyDescent="0.25">
      <c r="A8143" t="s">
        <v>242</v>
      </c>
      <c r="B8143">
        <v>39653</v>
      </c>
      <c r="C8143">
        <v>60</v>
      </c>
    </row>
    <row r="8144" spans="1:3" x14ac:dyDescent="0.25">
      <c r="A8144" t="s">
        <v>242</v>
      </c>
      <c r="B8144">
        <v>39437</v>
      </c>
      <c r="C8144">
        <v>122</v>
      </c>
    </row>
    <row r="8145" spans="1:3" x14ac:dyDescent="0.25">
      <c r="A8145" t="s">
        <v>242</v>
      </c>
      <c r="B8145">
        <v>39153</v>
      </c>
      <c r="C8145">
        <v>116</v>
      </c>
    </row>
    <row r="8146" spans="1:3" x14ac:dyDescent="0.25">
      <c r="A8146" t="s">
        <v>242</v>
      </c>
      <c r="B8146">
        <v>39213</v>
      </c>
      <c r="C8146">
        <v>60</v>
      </c>
    </row>
    <row r="8147" spans="1:3" x14ac:dyDescent="0.25">
      <c r="A8147" t="s">
        <v>242</v>
      </c>
      <c r="B8147">
        <v>39466</v>
      </c>
      <c r="C8147">
        <v>60</v>
      </c>
    </row>
    <row r="8148" spans="1:3" x14ac:dyDescent="0.25">
      <c r="A8148" t="s">
        <v>242</v>
      </c>
      <c r="B8148">
        <v>39193</v>
      </c>
      <c r="C8148">
        <v>85</v>
      </c>
    </row>
    <row r="8149" spans="1:3" x14ac:dyDescent="0.25">
      <c r="A8149" t="s">
        <v>242</v>
      </c>
      <c r="B8149">
        <v>39204</v>
      </c>
      <c r="C8149">
        <v>102</v>
      </c>
    </row>
    <row r="8150" spans="1:3" x14ac:dyDescent="0.25">
      <c r="A8150" t="s">
        <v>242</v>
      </c>
      <c r="B8150">
        <v>38663</v>
      </c>
      <c r="C8150">
        <v>60</v>
      </c>
    </row>
    <row r="8151" spans="1:3" x14ac:dyDescent="0.25">
      <c r="A8151" t="s">
        <v>242</v>
      </c>
      <c r="B8151">
        <v>39563</v>
      </c>
      <c r="C8151">
        <v>160</v>
      </c>
    </row>
    <row r="8152" spans="1:3" x14ac:dyDescent="0.25">
      <c r="A8152" t="s">
        <v>242</v>
      </c>
      <c r="B8152">
        <v>39577</v>
      </c>
      <c r="C8152">
        <v>59</v>
      </c>
    </row>
    <row r="8153" spans="1:3" x14ac:dyDescent="0.25">
      <c r="A8153" t="s">
        <v>242</v>
      </c>
      <c r="B8153">
        <v>38663</v>
      </c>
      <c r="C8153">
        <v>140</v>
      </c>
    </row>
    <row r="8154" spans="1:3" x14ac:dyDescent="0.25">
      <c r="A8154" t="s">
        <v>242</v>
      </c>
      <c r="B8154">
        <v>38703</v>
      </c>
      <c r="C8154">
        <v>60</v>
      </c>
    </row>
    <row r="8155" spans="1:3" x14ac:dyDescent="0.25">
      <c r="A8155" t="s">
        <v>242</v>
      </c>
      <c r="B8155">
        <v>39648</v>
      </c>
      <c r="C8155">
        <v>30</v>
      </c>
    </row>
    <row r="8156" spans="1:3" x14ac:dyDescent="0.25">
      <c r="A8156" t="s">
        <v>242</v>
      </c>
      <c r="B8156">
        <v>39476</v>
      </c>
      <c r="C8156">
        <v>60</v>
      </c>
    </row>
    <row r="8157" spans="1:3" x14ac:dyDescent="0.25">
      <c r="A8157" t="s">
        <v>242</v>
      </c>
      <c r="B8157">
        <v>39455</v>
      </c>
      <c r="C8157">
        <v>120</v>
      </c>
    </row>
    <row r="8158" spans="1:3" x14ac:dyDescent="0.25">
      <c r="A8158" t="s">
        <v>242</v>
      </c>
      <c r="B8158">
        <v>39206</v>
      </c>
      <c r="C8158">
        <v>120</v>
      </c>
    </row>
    <row r="8159" spans="1:3" x14ac:dyDescent="0.25">
      <c r="A8159" t="s">
        <v>242</v>
      </c>
      <c r="B8159">
        <v>39440</v>
      </c>
      <c r="C8159">
        <v>126</v>
      </c>
    </row>
    <row r="8160" spans="1:3" x14ac:dyDescent="0.25">
      <c r="A8160" t="s">
        <v>242</v>
      </c>
      <c r="B8160">
        <v>39114</v>
      </c>
      <c r="C8160">
        <v>60</v>
      </c>
    </row>
    <row r="8161" spans="1:3" x14ac:dyDescent="0.25">
      <c r="A8161" t="s">
        <v>242</v>
      </c>
      <c r="B8161">
        <v>38740</v>
      </c>
      <c r="C8161">
        <v>60</v>
      </c>
    </row>
    <row r="8162" spans="1:3" x14ac:dyDescent="0.25">
      <c r="A8162" t="s">
        <v>242</v>
      </c>
      <c r="B8162">
        <v>39601</v>
      </c>
      <c r="C8162">
        <v>81</v>
      </c>
    </row>
    <row r="8163" spans="1:3" x14ac:dyDescent="0.25">
      <c r="A8163" t="s">
        <v>242</v>
      </c>
      <c r="B8163">
        <v>39429</v>
      </c>
      <c r="C8163">
        <v>98</v>
      </c>
    </row>
    <row r="8164" spans="1:3" x14ac:dyDescent="0.25">
      <c r="A8164" t="s">
        <v>242</v>
      </c>
      <c r="B8164">
        <v>39735</v>
      </c>
      <c r="C8164">
        <v>73</v>
      </c>
    </row>
    <row r="8165" spans="1:3" x14ac:dyDescent="0.25">
      <c r="A8165" t="s">
        <v>242</v>
      </c>
      <c r="B8165">
        <v>39307</v>
      </c>
      <c r="C8165">
        <v>53</v>
      </c>
    </row>
    <row r="8166" spans="1:3" x14ac:dyDescent="0.25">
      <c r="A8166" t="s">
        <v>242</v>
      </c>
      <c r="B8166">
        <v>39194</v>
      </c>
      <c r="C8166">
        <v>180</v>
      </c>
    </row>
    <row r="8167" spans="1:3" x14ac:dyDescent="0.25">
      <c r="A8167" t="s">
        <v>242</v>
      </c>
      <c r="B8167">
        <v>38930</v>
      </c>
      <c r="C8167">
        <v>80</v>
      </c>
    </row>
    <row r="8168" spans="1:3" x14ac:dyDescent="0.25">
      <c r="A8168" t="s">
        <v>242</v>
      </c>
      <c r="B8168">
        <v>39059</v>
      </c>
      <c r="C8168">
        <v>60</v>
      </c>
    </row>
    <row r="8169" spans="1:3" x14ac:dyDescent="0.25">
      <c r="A8169" t="s">
        <v>242</v>
      </c>
      <c r="B8169">
        <v>38652</v>
      </c>
      <c r="C8169">
        <v>60</v>
      </c>
    </row>
    <row r="8170" spans="1:3" x14ac:dyDescent="0.25">
      <c r="A8170" t="s">
        <v>242</v>
      </c>
      <c r="B8170">
        <v>38614</v>
      </c>
      <c r="C8170">
        <v>90</v>
      </c>
    </row>
    <row r="8171" spans="1:3" x14ac:dyDescent="0.25">
      <c r="A8171" t="s">
        <v>242</v>
      </c>
      <c r="B8171">
        <v>39428</v>
      </c>
      <c r="C8171">
        <v>60</v>
      </c>
    </row>
    <row r="8172" spans="1:3" x14ac:dyDescent="0.25">
      <c r="A8172" t="s">
        <v>242</v>
      </c>
      <c r="B8172">
        <v>38614</v>
      </c>
      <c r="C8172">
        <v>60</v>
      </c>
    </row>
    <row r="8173" spans="1:3" x14ac:dyDescent="0.25">
      <c r="A8173" t="s">
        <v>242</v>
      </c>
      <c r="B8173">
        <v>38732</v>
      </c>
      <c r="C8173">
        <v>75</v>
      </c>
    </row>
    <row r="8174" spans="1:3" x14ac:dyDescent="0.25">
      <c r="A8174" t="s">
        <v>242</v>
      </c>
      <c r="B8174">
        <v>39193</v>
      </c>
      <c r="C8174">
        <v>58</v>
      </c>
    </row>
    <row r="8175" spans="1:3" x14ac:dyDescent="0.25">
      <c r="A8175" t="s">
        <v>242</v>
      </c>
      <c r="B8175">
        <v>39202</v>
      </c>
      <c r="C8175">
        <v>60</v>
      </c>
    </row>
    <row r="8176" spans="1:3" x14ac:dyDescent="0.25">
      <c r="A8176" t="s">
        <v>242</v>
      </c>
      <c r="B8176">
        <v>39429</v>
      </c>
      <c r="C8176">
        <v>86</v>
      </c>
    </row>
    <row r="8177" spans="1:3" x14ac:dyDescent="0.25">
      <c r="A8177" t="s">
        <v>242</v>
      </c>
      <c r="B8177">
        <v>38804</v>
      </c>
      <c r="C8177">
        <v>120</v>
      </c>
    </row>
    <row r="8178" spans="1:3" x14ac:dyDescent="0.25">
      <c r="A8178" t="s">
        <v>242</v>
      </c>
      <c r="B8178">
        <v>38901</v>
      </c>
      <c r="C8178">
        <v>116</v>
      </c>
    </row>
    <row r="8179" spans="1:3" x14ac:dyDescent="0.25">
      <c r="A8179" t="s">
        <v>242</v>
      </c>
      <c r="B8179">
        <v>39046</v>
      </c>
      <c r="C8179">
        <v>95</v>
      </c>
    </row>
    <row r="8180" spans="1:3" x14ac:dyDescent="0.25">
      <c r="A8180" t="s">
        <v>242</v>
      </c>
      <c r="B8180">
        <v>39180</v>
      </c>
      <c r="C8180">
        <v>100</v>
      </c>
    </row>
    <row r="8181" spans="1:3" x14ac:dyDescent="0.25">
      <c r="A8181" t="s">
        <v>242</v>
      </c>
      <c r="B8181">
        <v>39204</v>
      </c>
      <c r="C8181">
        <v>120</v>
      </c>
    </row>
    <row r="8182" spans="1:3" x14ac:dyDescent="0.25">
      <c r="A8182" t="s">
        <v>242</v>
      </c>
      <c r="B8182">
        <v>39581</v>
      </c>
      <c r="C8182">
        <v>36</v>
      </c>
    </row>
    <row r="8183" spans="1:3" x14ac:dyDescent="0.25">
      <c r="A8183" t="s">
        <v>242</v>
      </c>
      <c r="B8183">
        <v>39350</v>
      </c>
      <c r="C8183">
        <v>160</v>
      </c>
    </row>
    <row r="8184" spans="1:3" x14ac:dyDescent="0.25">
      <c r="A8184" t="s">
        <v>242</v>
      </c>
      <c r="B8184">
        <v>39350</v>
      </c>
      <c r="C8184">
        <v>120</v>
      </c>
    </row>
    <row r="8185" spans="1:3" x14ac:dyDescent="0.25">
      <c r="A8185" t="s">
        <v>242</v>
      </c>
      <c r="B8185">
        <v>39056</v>
      </c>
      <c r="C8185">
        <v>121</v>
      </c>
    </row>
    <row r="8186" spans="1:3" x14ac:dyDescent="0.25">
      <c r="A8186" t="s">
        <v>242</v>
      </c>
      <c r="B8186">
        <v>38663</v>
      </c>
      <c r="C8186">
        <v>40</v>
      </c>
    </row>
    <row r="8187" spans="1:3" x14ac:dyDescent="0.25">
      <c r="A8187" t="s">
        <v>242</v>
      </c>
      <c r="B8187">
        <v>38703</v>
      </c>
      <c r="C8187">
        <v>60</v>
      </c>
    </row>
    <row r="8188" spans="1:3" x14ac:dyDescent="0.25">
      <c r="A8188" t="s">
        <v>242</v>
      </c>
      <c r="B8188">
        <v>39110</v>
      </c>
      <c r="C8188">
        <v>60</v>
      </c>
    </row>
    <row r="8189" spans="1:3" x14ac:dyDescent="0.25">
      <c r="A8189" t="s">
        <v>242</v>
      </c>
      <c r="B8189">
        <v>38860</v>
      </c>
      <c r="C8189">
        <v>73</v>
      </c>
    </row>
    <row r="8190" spans="1:3" x14ac:dyDescent="0.25">
      <c r="A8190" t="s">
        <v>242</v>
      </c>
      <c r="B8190">
        <v>39474</v>
      </c>
      <c r="C8190">
        <v>60</v>
      </c>
    </row>
    <row r="8191" spans="1:3" x14ac:dyDescent="0.25">
      <c r="A8191" t="s">
        <v>242</v>
      </c>
      <c r="B8191">
        <v>38863</v>
      </c>
      <c r="C8191">
        <v>60</v>
      </c>
    </row>
    <row r="8192" spans="1:3" x14ac:dyDescent="0.25">
      <c r="A8192" t="s">
        <v>242</v>
      </c>
      <c r="B8192">
        <v>39073</v>
      </c>
      <c r="C8192">
        <v>60</v>
      </c>
    </row>
    <row r="8193" spans="1:3" x14ac:dyDescent="0.25">
      <c r="A8193" t="s">
        <v>242</v>
      </c>
      <c r="B8193">
        <v>39520</v>
      </c>
      <c r="C8193">
        <v>70</v>
      </c>
    </row>
    <row r="8194" spans="1:3" x14ac:dyDescent="0.25">
      <c r="A8194" t="s">
        <v>242</v>
      </c>
      <c r="B8194">
        <v>39525</v>
      </c>
      <c r="C8194">
        <v>132</v>
      </c>
    </row>
    <row r="8195" spans="1:3" x14ac:dyDescent="0.25">
      <c r="A8195" t="s">
        <v>242</v>
      </c>
      <c r="B8195">
        <v>39466</v>
      </c>
      <c r="C8195">
        <v>120</v>
      </c>
    </row>
    <row r="8196" spans="1:3" x14ac:dyDescent="0.25">
      <c r="A8196" t="s">
        <v>242</v>
      </c>
      <c r="B8196">
        <v>38821</v>
      </c>
      <c r="C8196">
        <v>152</v>
      </c>
    </row>
    <row r="8197" spans="1:3" x14ac:dyDescent="0.25">
      <c r="A8197" t="s">
        <v>242</v>
      </c>
      <c r="B8197">
        <v>39367</v>
      </c>
      <c r="C8197">
        <v>90</v>
      </c>
    </row>
    <row r="8198" spans="1:3" x14ac:dyDescent="0.25">
      <c r="A8198" t="s">
        <v>242</v>
      </c>
      <c r="B8198">
        <v>39401</v>
      </c>
      <c r="C8198">
        <v>152</v>
      </c>
    </row>
    <row r="8199" spans="1:3" x14ac:dyDescent="0.25">
      <c r="A8199" t="s">
        <v>242</v>
      </c>
      <c r="B8199">
        <v>39428</v>
      </c>
      <c r="C8199">
        <v>60</v>
      </c>
    </row>
    <row r="8200" spans="1:3" x14ac:dyDescent="0.25">
      <c r="A8200" t="s">
        <v>242</v>
      </c>
      <c r="B8200">
        <v>39401</v>
      </c>
      <c r="C8200">
        <v>184</v>
      </c>
    </row>
    <row r="8201" spans="1:3" x14ac:dyDescent="0.25">
      <c r="A8201" t="s">
        <v>242</v>
      </c>
      <c r="B8201">
        <v>39042</v>
      </c>
      <c r="C8201">
        <v>100</v>
      </c>
    </row>
    <row r="8202" spans="1:3" x14ac:dyDescent="0.25">
      <c r="A8202" t="s">
        <v>242</v>
      </c>
      <c r="B8202">
        <v>39531</v>
      </c>
      <c r="C8202">
        <v>180</v>
      </c>
    </row>
    <row r="8203" spans="1:3" x14ac:dyDescent="0.25">
      <c r="A8203" t="s">
        <v>242</v>
      </c>
      <c r="B8203">
        <v>38732</v>
      </c>
      <c r="C8203">
        <v>120</v>
      </c>
    </row>
    <row r="8204" spans="1:3" x14ac:dyDescent="0.25">
      <c r="A8204" t="s">
        <v>242</v>
      </c>
      <c r="B8204">
        <v>39193</v>
      </c>
      <c r="C8204">
        <v>59</v>
      </c>
    </row>
    <row r="8205" spans="1:3" x14ac:dyDescent="0.25">
      <c r="A8205" t="s">
        <v>242</v>
      </c>
      <c r="B8205">
        <v>39120</v>
      </c>
      <c r="C8205">
        <v>96</v>
      </c>
    </row>
    <row r="8206" spans="1:3" x14ac:dyDescent="0.25">
      <c r="A8206" t="s">
        <v>242</v>
      </c>
      <c r="B8206">
        <v>39645</v>
      </c>
      <c r="C8206">
        <v>80</v>
      </c>
    </row>
    <row r="8207" spans="1:3" x14ac:dyDescent="0.25">
      <c r="A8207" t="s">
        <v>242</v>
      </c>
      <c r="B8207">
        <v>39501</v>
      </c>
      <c r="C8207">
        <v>151</v>
      </c>
    </row>
    <row r="8208" spans="1:3" x14ac:dyDescent="0.25">
      <c r="A8208" t="s">
        <v>242</v>
      </c>
      <c r="B8208">
        <v>39705</v>
      </c>
      <c r="C8208">
        <v>23</v>
      </c>
    </row>
    <row r="8209" spans="1:3" x14ac:dyDescent="0.25">
      <c r="A8209" t="s">
        <v>242</v>
      </c>
      <c r="B8209">
        <v>39465</v>
      </c>
      <c r="C8209">
        <v>60</v>
      </c>
    </row>
    <row r="8210" spans="1:3" x14ac:dyDescent="0.25">
      <c r="A8210" t="s">
        <v>242</v>
      </c>
      <c r="B8210">
        <v>39581</v>
      </c>
      <c r="C8210">
        <v>120</v>
      </c>
    </row>
    <row r="8211" spans="1:3" x14ac:dyDescent="0.25">
      <c r="A8211" t="s">
        <v>242</v>
      </c>
      <c r="B8211">
        <v>39648</v>
      </c>
      <c r="C8211">
        <v>140</v>
      </c>
    </row>
    <row r="8212" spans="1:3" x14ac:dyDescent="0.25">
      <c r="A8212" t="s">
        <v>242</v>
      </c>
      <c r="B8212">
        <v>38703</v>
      </c>
      <c r="C8212">
        <v>116</v>
      </c>
    </row>
    <row r="8213" spans="1:3" x14ac:dyDescent="0.25">
      <c r="A8213" t="s">
        <v>242</v>
      </c>
      <c r="B8213">
        <v>39503</v>
      </c>
      <c r="C8213">
        <v>105</v>
      </c>
    </row>
    <row r="8214" spans="1:3" x14ac:dyDescent="0.25">
      <c r="A8214" t="s">
        <v>242</v>
      </c>
      <c r="B8214">
        <v>39208</v>
      </c>
      <c r="C8214">
        <v>52</v>
      </c>
    </row>
    <row r="8215" spans="1:3" x14ac:dyDescent="0.25">
      <c r="A8215" t="s">
        <v>242</v>
      </c>
      <c r="B8215">
        <v>39564</v>
      </c>
      <c r="C8215">
        <v>73</v>
      </c>
    </row>
    <row r="8216" spans="1:3" x14ac:dyDescent="0.25">
      <c r="A8216" t="s">
        <v>242</v>
      </c>
      <c r="B8216">
        <v>38863</v>
      </c>
      <c r="C8216">
        <v>44</v>
      </c>
    </row>
    <row r="8217" spans="1:3" x14ac:dyDescent="0.25">
      <c r="A8217" t="s">
        <v>242</v>
      </c>
      <c r="B8217">
        <v>39301</v>
      </c>
      <c r="C8217">
        <v>82</v>
      </c>
    </row>
    <row r="8218" spans="1:3" x14ac:dyDescent="0.25">
      <c r="A8218" t="s">
        <v>242</v>
      </c>
      <c r="B8218">
        <v>39301</v>
      </c>
      <c r="C8218">
        <v>84</v>
      </c>
    </row>
    <row r="8219" spans="1:3" x14ac:dyDescent="0.25">
      <c r="A8219" t="s">
        <v>242</v>
      </c>
      <c r="B8219">
        <v>38611</v>
      </c>
      <c r="C8219">
        <v>60</v>
      </c>
    </row>
    <row r="8220" spans="1:3" x14ac:dyDescent="0.25">
      <c r="A8220" t="s">
        <v>242</v>
      </c>
      <c r="B8220">
        <v>39702</v>
      </c>
      <c r="C8220">
        <v>140</v>
      </c>
    </row>
    <row r="8221" spans="1:3" x14ac:dyDescent="0.25">
      <c r="A8221" t="s">
        <v>242</v>
      </c>
      <c r="B8221">
        <v>38676</v>
      </c>
      <c r="C8221">
        <v>60</v>
      </c>
    </row>
    <row r="8222" spans="1:3" x14ac:dyDescent="0.25">
      <c r="A8222" t="s">
        <v>242</v>
      </c>
      <c r="B8222">
        <v>39667</v>
      </c>
      <c r="C8222">
        <v>60</v>
      </c>
    </row>
    <row r="8223" spans="1:3" x14ac:dyDescent="0.25">
      <c r="A8223" t="s">
        <v>242</v>
      </c>
      <c r="B8223">
        <v>39083</v>
      </c>
      <c r="C8223">
        <v>90</v>
      </c>
    </row>
    <row r="8224" spans="1:3" x14ac:dyDescent="0.25">
      <c r="A8224" t="s">
        <v>242</v>
      </c>
      <c r="B8224">
        <v>39540</v>
      </c>
      <c r="C8224">
        <v>106</v>
      </c>
    </row>
    <row r="8225" spans="1:3" x14ac:dyDescent="0.25">
      <c r="A8225" t="s">
        <v>242</v>
      </c>
      <c r="B8225">
        <v>39451</v>
      </c>
      <c r="C8225">
        <v>60</v>
      </c>
    </row>
    <row r="8226" spans="1:3" x14ac:dyDescent="0.25">
      <c r="A8226" t="s">
        <v>242</v>
      </c>
      <c r="B8226">
        <v>39365</v>
      </c>
      <c r="C8226">
        <v>60</v>
      </c>
    </row>
    <row r="8227" spans="1:3" x14ac:dyDescent="0.25">
      <c r="A8227" t="s">
        <v>242</v>
      </c>
      <c r="B8227">
        <v>39272</v>
      </c>
      <c r="C8227">
        <v>88</v>
      </c>
    </row>
    <row r="8228" spans="1:3" x14ac:dyDescent="0.25">
      <c r="A8228" t="s">
        <v>242</v>
      </c>
      <c r="B8228">
        <v>39355</v>
      </c>
      <c r="C8228">
        <v>120</v>
      </c>
    </row>
    <row r="8229" spans="1:3" x14ac:dyDescent="0.25">
      <c r="A8229" t="s">
        <v>242</v>
      </c>
      <c r="B8229">
        <v>38930</v>
      </c>
      <c r="C8229">
        <v>110</v>
      </c>
    </row>
    <row r="8230" spans="1:3" x14ac:dyDescent="0.25">
      <c r="A8230" t="s">
        <v>242</v>
      </c>
      <c r="B8230">
        <v>38852</v>
      </c>
      <c r="C8230">
        <v>73</v>
      </c>
    </row>
    <row r="8231" spans="1:3" x14ac:dyDescent="0.25">
      <c r="A8231" t="s">
        <v>242</v>
      </c>
      <c r="B8231">
        <v>39702</v>
      </c>
      <c r="C8231">
        <v>60</v>
      </c>
    </row>
    <row r="8232" spans="1:3" x14ac:dyDescent="0.25">
      <c r="A8232" t="s">
        <v>242</v>
      </c>
      <c r="B8232">
        <v>39090</v>
      </c>
      <c r="C8232">
        <v>120</v>
      </c>
    </row>
    <row r="8233" spans="1:3" x14ac:dyDescent="0.25">
      <c r="A8233" t="s">
        <v>242</v>
      </c>
      <c r="B8233">
        <v>38901</v>
      </c>
      <c r="C8233">
        <v>110</v>
      </c>
    </row>
    <row r="8234" spans="1:3" x14ac:dyDescent="0.25">
      <c r="A8234" t="s">
        <v>242</v>
      </c>
      <c r="B8234">
        <v>38916</v>
      </c>
      <c r="C8234">
        <v>120</v>
      </c>
    </row>
    <row r="8235" spans="1:3" x14ac:dyDescent="0.25">
      <c r="A8235" t="s">
        <v>242</v>
      </c>
      <c r="B8235">
        <v>39307</v>
      </c>
      <c r="C8235">
        <v>106</v>
      </c>
    </row>
    <row r="8236" spans="1:3" x14ac:dyDescent="0.25">
      <c r="A8236" t="s">
        <v>242</v>
      </c>
      <c r="B8236">
        <v>38821</v>
      </c>
      <c r="C8236">
        <v>60</v>
      </c>
    </row>
    <row r="8237" spans="1:3" x14ac:dyDescent="0.25">
      <c r="A8237" t="s">
        <v>242</v>
      </c>
      <c r="B8237">
        <v>39305</v>
      </c>
      <c r="C8237">
        <v>60</v>
      </c>
    </row>
    <row r="8238" spans="1:3" x14ac:dyDescent="0.25">
      <c r="A8238" t="s">
        <v>242</v>
      </c>
      <c r="B8238">
        <v>39402</v>
      </c>
      <c r="C8238">
        <v>25</v>
      </c>
    </row>
    <row r="8239" spans="1:3" x14ac:dyDescent="0.25">
      <c r="A8239" t="s">
        <v>242</v>
      </c>
      <c r="B8239">
        <v>38843</v>
      </c>
      <c r="C8239">
        <v>130</v>
      </c>
    </row>
    <row r="8240" spans="1:3" x14ac:dyDescent="0.25">
      <c r="A8240" t="s">
        <v>242</v>
      </c>
      <c r="B8240">
        <v>38603</v>
      </c>
      <c r="C8240">
        <v>60</v>
      </c>
    </row>
    <row r="8241" spans="1:3" x14ac:dyDescent="0.25">
      <c r="A8241" t="s">
        <v>242</v>
      </c>
      <c r="B8241">
        <v>38852</v>
      </c>
      <c r="C8241">
        <v>105</v>
      </c>
    </row>
    <row r="8242" spans="1:3" x14ac:dyDescent="0.25">
      <c r="A8242" t="s">
        <v>242</v>
      </c>
      <c r="B8242">
        <v>39176</v>
      </c>
      <c r="C8242">
        <v>60</v>
      </c>
    </row>
    <row r="8243" spans="1:3" x14ac:dyDescent="0.25">
      <c r="A8243" t="s">
        <v>242</v>
      </c>
      <c r="B8243">
        <v>38965</v>
      </c>
      <c r="C8243">
        <v>122</v>
      </c>
    </row>
    <row r="8244" spans="1:3" x14ac:dyDescent="0.25">
      <c r="A8244" t="s">
        <v>242</v>
      </c>
      <c r="B8244">
        <v>39339</v>
      </c>
      <c r="C8244">
        <v>120</v>
      </c>
    </row>
    <row r="8245" spans="1:3" x14ac:dyDescent="0.25">
      <c r="A8245" t="s">
        <v>242</v>
      </c>
      <c r="B8245">
        <v>39705</v>
      </c>
      <c r="C8245">
        <v>60</v>
      </c>
    </row>
    <row r="8246" spans="1:3" x14ac:dyDescent="0.25">
      <c r="A8246" t="s">
        <v>242</v>
      </c>
      <c r="B8246">
        <v>39452</v>
      </c>
      <c r="C8246">
        <v>59</v>
      </c>
    </row>
    <row r="8247" spans="1:3" x14ac:dyDescent="0.25">
      <c r="A8247" t="s">
        <v>242</v>
      </c>
      <c r="B8247">
        <v>38655</v>
      </c>
      <c r="C8247">
        <v>180</v>
      </c>
    </row>
    <row r="8248" spans="1:3" x14ac:dyDescent="0.25">
      <c r="A8248" t="s">
        <v>242</v>
      </c>
      <c r="B8248">
        <v>39667</v>
      </c>
      <c r="C8248">
        <v>60</v>
      </c>
    </row>
    <row r="8249" spans="1:3" x14ac:dyDescent="0.25">
      <c r="A8249" t="s">
        <v>242</v>
      </c>
      <c r="B8249">
        <v>39193</v>
      </c>
      <c r="C8249">
        <v>89</v>
      </c>
    </row>
    <row r="8250" spans="1:3" x14ac:dyDescent="0.25">
      <c r="A8250" t="s">
        <v>242</v>
      </c>
      <c r="B8250">
        <v>39470</v>
      </c>
      <c r="C8250">
        <v>120</v>
      </c>
    </row>
    <row r="8251" spans="1:3" x14ac:dyDescent="0.25">
      <c r="A8251" t="s">
        <v>242</v>
      </c>
      <c r="B8251">
        <v>39069</v>
      </c>
      <c r="C8251">
        <v>60</v>
      </c>
    </row>
    <row r="8252" spans="1:3" x14ac:dyDescent="0.25">
      <c r="A8252" t="s">
        <v>242</v>
      </c>
      <c r="B8252">
        <v>38834</v>
      </c>
      <c r="C8252">
        <v>95</v>
      </c>
    </row>
    <row r="8253" spans="1:3" x14ac:dyDescent="0.25">
      <c r="A8253" t="s">
        <v>242</v>
      </c>
      <c r="B8253">
        <v>39571</v>
      </c>
      <c r="C8253">
        <v>60</v>
      </c>
    </row>
    <row r="8254" spans="1:3" x14ac:dyDescent="0.25">
      <c r="A8254" t="s">
        <v>242</v>
      </c>
      <c r="B8254">
        <v>39564</v>
      </c>
      <c r="C8254">
        <v>115</v>
      </c>
    </row>
    <row r="8255" spans="1:3" x14ac:dyDescent="0.25">
      <c r="A8255" t="s">
        <v>242</v>
      </c>
      <c r="B8255">
        <v>39759</v>
      </c>
      <c r="C8255">
        <v>119</v>
      </c>
    </row>
    <row r="8256" spans="1:3" x14ac:dyDescent="0.25">
      <c r="A8256" t="s">
        <v>242</v>
      </c>
      <c r="B8256">
        <v>39654</v>
      </c>
      <c r="C8256">
        <v>60</v>
      </c>
    </row>
    <row r="8257" spans="1:3" x14ac:dyDescent="0.25">
      <c r="A8257" t="s">
        <v>242</v>
      </c>
      <c r="B8257">
        <v>39440</v>
      </c>
      <c r="C8257">
        <v>120</v>
      </c>
    </row>
    <row r="8258" spans="1:3" x14ac:dyDescent="0.25">
      <c r="A8258" t="s">
        <v>242</v>
      </c>
      <c r="B8258">
        <v>39206</v>
      </c>
      <c r="C8258">
        <v>180</v>
      </c>
    </row>
    <row r="8259" spans="1:3" x14ac:dyDescent="0.25">
      <c r="A8259" t="s">
        <v>242</v>
      </c>
      <c r="B8259">
        <v>38771</v>
      </c>
      <c r="C8259">
        <v>111</v>
      </c>
    </row>
    <row r="8260" spans="1:3" x14ac:dyDescent="0.25">
      <c r="A8260" t="s">
        <v>242</v>
      </c>
      <c r="B8260">
        <v>39440</v>
      </c>
      <c r="C8260">
        <v>60</v>
      </c>
    </row>
    <row r="8261" spans="1:3" x14ac:dyDescent="0.25">
      <c r="A8261" t="s">
        <v>242</v>
      </c>
      <c r="B8261">
        <v>39601</v>
      </c>
      <c r="C8261">
        <v>60</v>
      </c>
    </row>
    <row r="8262" spans="1:3" x14ac:dyDescent="0.25">
      <c r="A8262" t="s">
        <v>242</v>
      </c>
      <c r="B8262">
        <v>38774</v>
      </c>
      <c r="C8262">
        <v>60</v>
      </c>
    </row>
    <row r="8263" spans="1:3" x14ac:dyDescent="0.25">
      <c r="A8263" t="s">
        <v>242</v>
      </c>
      <c r="B8263">
        <v>39328</v>
      </c>
      <c r="C8263">
        <v>60</v>
      </c>
    </row>
    <row r="8264" spans="1:3" x14ac:dyDescent="0.25">
      <c r="A8264" t="s">
        <v>242</v>
      </c>
      <c r="B8264">
        <v>39342</v>
      </c>
      <c r="C8264">
        <v>120</v>
      </c>
    </row>
    <row r="8265" spans="1:3" x14ac:dyDescent="0.25">
      <c r="A8265" t="s">
        <v>242</v>
      </c>
      <c r="B8265">
        <v>39401</v>
      </c>
      <c r="C8265">
        <v>60</v>
      </c>
    </row>
    <row r="8266" spans="1:3" x14ac:dyDescent="0.25">
      <c r="A8266" t="s">
        <v>242</v>
      </c>
      <c r="B8266">
        <v>39056</v>
      </c>
      <c r="C8266">
        <v>145</v>
      </c>
    </row>
    <row r="8267" spans="1:3" x14ac:dyDescent="0.25">
      <c r="A8267" t="s">
        <v>242</v>
      </c>
      <c r="B8267">
        <v>39051</v>
      </c>
      <c r="C8267">
        <v>44</v>
      </c>
    </row>
    <row r="8268" spans="1:3" x14ac:dyDescent="0.25">
      <c r="A8268" t="s">
        <v>242</v>
      </c>
      <c r="B8268">
        <v>39301</v>
      </c>
      <c r="C8268">
        <v>120</v>
      </c>
    </row>
    <row r="8269" spans="1:3" x14ac:dyDescent="0.25">
      <c r="A8269" t="s">
        <v>242</v>
      </c>
      <c r="B8269">
        <v>38635</v>
      </c>
      <c r="C8269">
        <v>120</v>
      </c>
    </row>
    <row r="8270" spans="1:3" x14ac:dyDescent="0.25">
      <c r="A8270" t="s">
        <v>242</v>
      </c>
      <c r="B8270">
        <v>39452</v>
      </c>
      <c r="C8270">
        <v>60</v>
      </c>
    </row>
    <row r="8271" spans="1:3" x14ac:dyDescent="0.25">
      <c r="A8271" t="s">
        <v>242</v>
      </c>
      <c r="B8271">
        <v>38851</v>
      </c>
      <c r="C8271">
        <v>66</v>
      </c>
    </row>
    <row r="8272" spans="1:3" x14ac:dyDescent="0.25">
      <c r="A8272" t="s">
        <v>242</v>
      </c>
      <c r="B8272">
        <v>39422</v>
      </c>
      <c r="C8272">
        <v>110</v>
      </c>
    </row>
    <row r="8273" spans="1:3" x14ac:dyDescent="0.25">
      <c r="A8273" t="s">
        <v>242</v>
      </c>
      <c r="B8273">
        <v>39401</v>
      </c>
      <c r="C8273">
        <v>20</v>
      </c>
    </row>
    <row r="8274" spans="1:3" x14ac:dyDescent="0.25">
      <c r="A8274" t="s">
        <v>242</v>
      </c>
      <c r="B8274">
        <v>39095</v>
      </c>
      <c r="C8274">
        <v>60</v>
      </c>
    </row>
    <row r="8275" spans="1:3" x14ac:dyDescent="0.25">
      <c r="A8275" t="s">
        <v>242</v>
      </c>
      <c r="B8275">
        <v>39038</v>
      </c>
      <c r="C8275">
        <v>60</v>
      </c>
    </row>
    <row r="8276" spans="1:3" x14ac:dyDescent="0.25">
      <c r="A8276" t="s">
        <v>242</v>
      </c>
      <c r="B8276">
        <v>39759</v>
      </c>
      <c r="C8276">
        <v>60</v>
      </c>
    </row>
    <row r="8277" spans="1:3" x14ac:dyDescent="0.25">
      <c r="A8277" t="s">
        <v>242</v>
      </c>
      <c r="B8277">
        <v>39553</v>
      </c>
      <c r="C8277">
        <v>60</v>
      </c>
    </row>
    <row r="8278" spans="1:3" x14ac:dyDescent="0.25">
      <c r="A8278" t="s">
        <v>242</v>
      </c>
      <c r="B8278">
        <v>38915</v>
      </c>
      <c r="C8278">
        <v>35</v>
      </c>
    </row>
    <row r="8279" spans="1:3" x14ac:dyDescent="0.25">
      <c r="A8279" t="s">
        <v>242</v>
      </c>
      <c r="B8279">
        <v>39503</v>
      </c>
      <c r="C8279">
        <v>90</v>
      </c>
    </row>
    <row r="8280" spans="1:3" x14ac:dyDescent="0.25">
      <c r="A8280" t="s">
        <v>242</v>
      </c>
      <c r="B8280">
        <v>38606</v>
      </c>
      <c r="C8280">
        <v>130</v>
      </c>
    </row>
    <row r="8281" spans="1:3" x14ac:dyDescent="0.25">
      <c r="A8281" t="s">
        <v>242</v>
      </c>
      <c r="B8281">
        <v>39744</v>
      </c>
      <c r="C8281">
        <v>119</v>
      </c>
    </row>
    <row r="8282" spans="1:3" x14ac:dyDescent="0.25">
      <c r="A8282" t="s">
        <v>242</v>
      </c>
      <c r="B8282">
        <v>39120</v>
      </c>
      <c r="C8282">
        <v>58</v>
      </c>
    </row>
    <row r="8283" spans="1:3" x14ac:dyDescent="0.25">
      <c r="A8283" t="s">
        <v>242</v>
      </c>
      <c r="B8283">
        <v>39157</v>
      </c>
      <c r="C8283">
        <v>120</v>
      </c>
    </row>
    <row r="8284" spans="1:3" x14ac:dyDescent="0.25">
      <c r="A8284" t="s">
        <v>242</v>
      </c>
      <c r="B8284">
        <v>39150</v>
      </c>
      <c r="C8284">
        <v>73</v>
      </c>
    </row>
    <row r="8285" spans="1:3" x14ac:dyDescent="0.25">
      <c r="A8285" t="s">
        <v>242</v>
      </c>
      <c r="B8285">
        <v>38863</v>
      </c>
      <c r="C8285">
        <v>60</v>
      </c>
    </row>
    <row r="8286" spans="1:3" x14ac:dyDescent="0.25">
      <c r="A8286" t="s">
        <v>242</v>
      </c>
      <c r="B8286">
        <v>38829</v>
      </c>
      <c r="C8286">
        <v>64</v>
      </c>
    </row>
    <row r="8287" spans="1:3" x14ac:dyDescent="0.25">
      <c r="A8287" t="s">
        <v>242</v>
      </c>
      <c r="B8287">
        <v>38834</v>
      </c>
      <c r="C8287">
        <v>125</v>
      </c>
    </row>
    <row r="8288" spans="1:3" x14ac:dyDescent="0.25">
      <c r="A8288" t="s">
        <v>242</v>
      </c>
      <c r="B8288">
        <v>39120</v>
      </c>
      <c r="C8288">
        <v>100</v>
      </c>
    </row>
    <row r="8289" spans="1:3" x14ac:dyDescent="0.25">
      <c r="A8289" t="s">
        <v>242</v>
      </c>
      <c r="B8289">
        <v>38824</v>
      </c>
      <c r="C8289">
        <v>107</v>
      </c>
    </row>
    <row r="8290" spans="1:3" x14ac:dyDescent="0.25">
      <c r="A8290" t="s">
        <v>242</v>
      </c>
      <c r="B8290">
        <v>39601</v>
      </c>
      <c r="C8290">
        <v>58</v>
      </c>
    </row>
    <row r="8291" spans="1:3" x14ac:dyDescent="0.25">
      <c r="A8291" t="s">
        <v>242</v>
      </c>
      <c r="B8291">
        <v>39180</v>
      </c>
      <c r="C8291">
        <v>60</v>
      </c>
    </row>
    <row r="8292" spans="1:3" x14ac:dyDescent="0.25">
      <c r="A8292" t="s">
        <v>242</v>
      </c>
      <c r="B8292">
        <v>38771</v>
      </c>
      <c r="C8292">
        <v>60</v>
      </c>
    </row>
    <row r="8293" spans="1:3" x14ac:dyDescent="0.25">
      <c r="A8293" t="s">
        <v>242</v>
      </c>
      <c r="B8293">
        <v>39202</v>
      </c>
      <c r="C8293">
        <v>60</v>
      </c>
    </row>
    <row r="8294" spans="1:3" x14ac:dyDescent="0.25">
      <c r="A8294" t="s">
        <v>242</v>
      </c>
      <c r="B8294">
        <v>39051</v>
      </c>
      <c r="C8294">
        <v>99</v>
      </c>
    </row>
    <row r="8295" spans="1:3" x14ac:dyDescent="0.25">
      <c r="A8295" t="s">
        <v>242</v>
      </c>
      <c r="B8295">
        <v>38843</v>
      </c>
      <c r="C8295">
        <v>66</v>
      </c>
    </row>
    <row r="8296" spans="1:3" x14ac:dyDescent="0.25">
      <c r="A8296" t="s">
        <v>242</v>
      </c>
      <c r="B8296">
        <v>39577</v>
      </c>
      <c r="C8296">
        <v>103</v>
      </c>
    </row>
    <row r="8297" spans="1:3" x14ac:dyDescent="0.25">
      <c r="A8297" t="s">
        <v>242</v>
      </c>
      <c r="B8297">
        <v>39631</v>
      </c>
      <c r="C8297">
        <v>90</v>
      </c>
    </row>
    <row r="8298" spans="1:3" x14ac:dyDescent="0.25">
      <c r="A8298" t="s">
        <v>242</v>
      </c>
      <c r="B8298">
        <v>39305</v>
      </c>
      <c r="C8298">
        <v>91</v>
      </c>
    </row>
    <row r="8299" spans="1:3" x14ac:dyDescent="0.25">
      <c r="A8299" t="s">
        <v>242</v>
      </c>
      <c r="B8299">
        <v>38671</v>
      </c>
      <c r="C8299">
        <v>140</v>
      </c>
    </row>
    <row r="8300" spans="1:3" x14ac:dyDescent="0.25">
      <c r="A8300" t="s">
        <v>242</v>
      </c>
      <c r="B8300">
        <v>39451</v>
      </c>
      <c r="C8300">
        <v>60</v>
      </c>
    </row>
    <row r="8301" spans="1:3" x14ac:dyDescent="0.25">
      <c r="A8301" t="s">
        <v>242</v>
      </c>
      <c r="B8301">
        <v>38701</v>
      </c>
      <c r="C8301">
        <v>60</v>
      </c>
    </row>
    <row r="8302" spans="1:3" x14ac:dyDescent="0.25">
      <c r="A8302" t="s">
        <v>242</v>
      </c>
      <c r="B8302">
        <v>39063</v>
      </c>
      <c r="C8302">
        <v>80</v>
      </c>
    </row>
    <row r="8303" spans="1:3" x14ac:dyDescent="0.25">
      <c r="A8303" t="s">
        <v>242</v>
      </c>
      <c r="B8303">
        <v>39180</v>
      </c>
      <c r="C8303">
        <v>100</v>
      </c>
    </row>
    <row r="8304" spans="1:3" x14ac:dyDescent="0.25">
      <c r="A8304" t="s">
        <v>242</v>
      </c>
      <c r="B8304">
        <v>38652</v>
      </c>
      <c r="C8304">
        <v>120</v>
      </c>
    </row>
    <row r="8305" spans="1:3" x14ac:dyDescent="0.25">
      <c r="A8305" t="s">
        <v>242</v>
      </c>
      <c r="B8305">
        <v>39744</v>
      </c>
      <c r="C8305">
        <v>36</v>
      </c>
    </row>
    <row r="8306" spans="1:3" x14ac:dyDescent="0.25">
      <c r="A8306" t="s">
        <v>242</v>
      </c>
      <c r="B8306">
        <v>38646</v>
      </c>
      <c r="C8306">
        <v>60</v>
      </c>
    </row>
    <row r="8307" spans="1:3" x14ac:dyDescent="0.25">
      <c r="A8307" t="s">
        <v>242</v>
      </c>
      <c r="B8307">
        <v>38967</v>
      </c>
      <c r="C8307">
        <v>120</v>
      </c>
    </row>
    <row r="8308" spans="1:3" x14ac:dyDescent="0.25">
      <c r="A8308" t="s">
        <v>242</v>
      </c>
      <c r="B8308">
        <v>38801</v>
      </c>
      <c r="C8308">
        <v>140</v>
      </c>
    </row>
    <row r="8309" spans="1:3" x14ac:dyDescent="0.25">
      <c r="A8309" t="s">
        <v>242</v>
      </c>
      <c r="B8309">
        <v>39401</v>
      </c>
      <c r="C8309">
        <v>80</v>
      </c>
    </row>
    <row r="8310" spans="1:3" x14ac:dyDescent="0.25">
      <c r="A8310" t="s">
        <v>242</v>
      </c>
      <c r="B8310">
        <v>38637</v>
      </c>
      <c r="C8310">
        <v>60</v>
      </c>
    </row>
    <row r="8311" spans="1:3" x14ac:dyDescent="0.25">
      <c r="A8311" t="s">
        <v>242</v>
      </c>
      <c r="B8311">
        <v>39272</v>
      </c>
      <c r="C8311">
        <v>119</v>
      </c>
    </row>
    <row r="8312" spans="1:3" x14ac:dyDescent="0.25">
      <c r="A8312" t="s">
        <v>242</v>
      </c>
      <c r="B8312">
        <v>39773</v>
      </c>
      <c r="C8312">
        <v>60</v>
      </c>
    </row>
    <row r="8313" spans="1:3" x14ac:dyDescent="0.25">
      <c r="A8313" t="s">
        <v>242</v>
      </c>
      <c r="B8313">
        <v>39194</v>
      </c>
      <c r="C8313">
        <v>60</v>
      </c>
    </row>
    <row r="8314" spans="1:3" x14ac:dyDescent="0.25">
      <c r="A8314" t="s">
        <v>242</v>
      </c>
      <c r="B8314">
        <v>39339</v>
      </c>
      <c r="C8314">
        <v>60</v>
      </c>
    </row>
    <row r="8315" spans="1:3" x14ac:dyDescent="0.25">
      <c r="A8315" t="s">
        <v>242</v>
      </c>
      <c r="B8315">
        <v>39216</v>
      </c>
      <c r="C8315">
        <v>105</v>
      </c>
    </row>
    <row r="8316" spans="1:3" x14ac:dyDescent="0.25">
      <c r="A8316" t="s">
        <v>242</v>
      </c>
      <c r="B8316">
        <v>39232</v>
      </c>
      <c r="C8316">
        <v>60</v>
      </c>
    </row>
    <row r="8317" spans="1:3" x14ac:dyDescent="0.25">
      <c r="A8317" t="s">
        <v>242</v>
      </c>
      <c r="B8317">
        <v>39212</v>
      </c>
      <c r="C8317">
        <v>87</v>
      </c>
    </row>
    <row r="8318" spans="1:3" x14ac:dyDescent="0.25">
      <c r="A8318" t="s">
        <v>242</v>
      </c>
      <c r="B8318">
        <v>38732</v>
      </c>
      <c r="C8318">
        <v>35</v>
      </c>
    </row>
    <row r="8319" spans="1:3" x14ac:dyDescent="0.25">
      <c r="A8319" t="s">
        <v>242</v>
      </c>
      <c r="B8319">
        <v>39305</v>
      </c>
      <c r="C8319">
        <v>58</v>
      </c>
    </row>
    <row r="8320" spans="1:3" x14ac:dyDescent="0.25">
      <c r="A8320" t="s">
        <v>242</v>
      </c>
      <c r="B8320">
        <v>38704</v>
      </c>
      <c r="C8320">
        <v>60</v>
      </c>
    </row>
    <row r="8321" spans="1:3" x14ac:dyDescent="0.25">
      <c r="A8321" t="s">
        <v>242</v>
      </c>
      <c r="B8321">
        <v>39648</v>
      </c>
      <c r="C8321">
        <v>145</v>
      </c>
    </row>
    <row r="8322" spans="1:3" x14ac:dyDescent="0.25">
      <c r="A8322" t="s">
        <v>242</v>
      </c>
      <c r="B8322">
        <v>39111</v>
      </c>
      <c r="C8322">
        <v>120</v>
      </c>
    </row>
    <row r="8323" spans="1:3" x14ac:dyDescent="0.25">
      <c r="A8323" t="s">
        <v>242</v>
      </c>
      <c r="B8323">
        <v>39345</v>
      </c>
      <c r="C8323">
        <v>120</v>
      </c>
    </row>
    <row r="8324" spans="1:3" x14ac:dyDescent="0.25">
      <c r="A8324" t="s">
        <v>242</v>
      </c>
      <c r="B8324">
        <v>38834</v>
      </c>
      <c r="C8324">
        <v>44</v>
      </c>
    </row>
    <row r="8325" spans="1:3" x14ac:dyDescent="0.25">
      <c r="A8325" t="s">
        <v>243</v>
      </c>
      <c r="B8325">
        <v>59068</v>
      </c>
      <c r="C8325">
        <v>76</v>
      </c>
    </row>
    <row r="8326" spans="1:3" x14ac:dyDescent="0.25">
      <c r="A8326" t="s">
        <v>243</v>
      </c>
      <c r="B8326">
        <v>59840</v>
      </c>
      <c r="C8326">
        <v>58</v>
      </c>
    </row>
    <row r="8327" spans="1:3" x14ac:dyDescent="0.25">
      <c r="A8327" t="s">
        <v>243</v>
      </c>
      <c r="B8327">
        <v>59102</v>
      </c>
      <c r="C8327">
        <v>160</v>
      </c>
    </row>
    <row r="8328" spans="1:3" x14ac:dyDescent="0.25">
      <c r="A8328" t="s">
        <v>243</v>
      </c>
      <c r="B8328">
        <v>59538</v>
      </c>
      <c r="C8328">
        <v>56</v>
      </c>
    </row>
    <row r="8329" spans="1:3" x14ac:dyDescent="0.25">
      <c r="A8329" t="s">
        <v>243</v>
      </c>
      <c r="B8329">
        <v>59715</v>
      </c>
      <c r="C8329">
        <v>94</v>
      </c>
    </row>
    <row r="8330" spans="1:3" x14ac:dyDescent="0.25">
      <c r="A8330" t="s">
        <v>243</v>
      </c>
      <c r="B8330">
        <v>59457</v>
      </c>
      <c r="C8330">
        <v>101</v>
      </c>
    </row>
    <row r="8331" spans="1:3" x14ac:dyDescent="0.25">
      <c r="A8331" t="s">
        <v>243</v>
      </c>
      <c r="B8331">
        <v>59019</v>
      </c>
      <c r="C8331">
        <v>82</v>
      </c>
    </row>
    <row r="8332" spans="1:3" x14ac:dyDescent="0.25">
      <c r="A8332" t="s">
        <v>243</v>
      </c>
      <c r="B8332">
        <v>59749</v>
      </c>
      <c r="C8332">
        <v>39</v>
      </c>
    </row>
    <row r="8333" spans="1:3" x14ac:dyDescent="0.25">
      <c r="A8333" t="s">
        <v>243</v>
      </c>
      <c r="B8333">
        <v>59425</v>
      </c>
      <c r="C8333">
        <v>59</v>
      </c>
    </row>
    <row r="8334" spans="1:3" x14ac:dyDescent="0.25">
      <c r="A8334" t="s">
        <v>243</v>
      </c>
      <c r="B8334">
        <v>59102</v>
      </c>
      <c r="C8334">
        <v>90</v>
      </c>
    </row>
    <row r="8335" spans="1:3" x14ac:dyDescent="0.25">
      <c r="A8335" t="s">
        <v>243</v>
      </c>
      <c r="B8335">
        <v>59230</v>
      </c>
      <c r="C8335">
        <v>96</v>
      </c>
    </row>
    <row r="8336" spans="1:3" x14ac:dyDescent="0.25">
      <c r="A8336" t="s">
        <v>243</v>
      </c>
      <c r="B8336">
        <v>59917</v>
      </c>
      <c r="C8336">
        <v>49</v>
      </c>
    </row>
    <row r="8337" spans="1:3" x14ac:dyDescent="0.25">
      <c r="A8337" t="s">
        <v>243</v>
      </c>
      <c r="B8337">
        <v>59044</v>
      </c>
      <c r="C8337">
        <v>79</v>
      </c>
    </row>
    <row r="8338" spans="1:3" x14ac:dyDescent="0.25">
      <c r="A8338" t="s">
        <v>243</v>
      </c>
      <c r="B8338">
        <v>59804</v>
      </c>
      <c r="C8338">
        <v>193</v>
      </c>
    </row>
    <row r="8339" spans="1:3" x14ac:dyDescent="0.25">
      <c r="A8339" t="s">
        <v>243</v>
      </c>
      <c r="B8339">
        <v>59330</v>
      </c>
      <c r="C8339">
        <v>80</v>
      </c>
    </row>
    <row r="8340" spans="1:3" x14ac:dyDescent="0.25">
      <c r="A8340" t="s">
        <v>243</v>
      </c>
      <c r="B8340">
        <v>59102</v>
      </c>
      <c r="C8340">
        <v>150</v>
      </c>
    </row>
    <row r="8341" spans="1:3" x14ac:dyDescent="0.25">
      <c r="A8341" t="s">
        <v>243</v>
      </c>
      <c r="B8341">
        <v>59201</v>
      </c>
      <c r="C8341">
        <v>60</v>
      </c>
    </row>
    <row r="8342" spans="1:3" x14ac:dyDescent="0.25">
      <c r="A8342" t="s">
        <v>243</v>
      </c>
      <c r="B8342">
        <v>59870</v>
      </c>
      <c r="C8342">
        <v>50</v>
      </c>
    </row>
    <row r="8343" spans="1:3" x14ac:dyDescent="0.25">
      <c r="A8343" t="s">
        <v>243</v>
      </c>
      <c r="B8343">
        <v>59701</v>
      </c>
      <c r="C8343">
        <v>100</v>
      </c>
    </row>
    <row r="8344" spans="1:3" x14ac:dyDescent="0.25">
      <c r="A8344" t="s">
        <v>243</v>
      </c>
      <c r="B8344">
        <v>59034</v>
      </c>
      <c r="C8344">
        <v>36</v>
      </c>
    </row>
    <row r="8345" spans="1:3" x14ac:dyDescent="0.25">
      <c r="A8345" t="s">
        <v>243</v>
      </c>
      <c r="B8345">
        <v>59330</v>
      </c>
      <c r="C8345">
        <v>75</v>
      </c>
    </row>
    <row r="8346" spans="1:3" x14ac:dyDescent="0.25">
      <c r="A8346" t="s">
        <v>243</v>
      </c>
      <c r="B8346">
        <v>59864</v>
      </c>
      <c r="C8346">
        <v>20</v>
      </c>
    </row>
    <row r="8347" spans="1:3" x14ac:dyDescent="0.25">
      <c r="A8347" t="s">
        <v>243</v>
      </c>
      <c r="B8347">
        <v>59911</v>
      </c>
      <c r="C8347">
        <v>83</v>
      </c>
    </row>
    <row r="8348" spans="1:3" x14ac:dyDescent="0.25">
      <c r="A8348" t="s">
        <v>243</v>
      </c>
      <c r="B8348">
        <v>59901</v>
      </c>
      <c r="C8348">
        <v>110</v>
      </c>
    </row>
    <row r="8349" spans="1:3" x14ac:dyDescent="0.25">
      <c r="A8349" t="s">
        <v>243</v>
      </c>
      <c r="B8349">
        <v>59701</v>
      </c>
      <c r="C8349">
        <v>103</v>
      </c>
    </row>
    <row r="8350" spans="1:3" x14ac:dyDescent="0.25">
      <c r="A8350" t="s">
        <v>243</v>
      </c>
      <c r="B8350">
        <v>59102</v>
      </c>
      <c r="C8350">
        <v>186</v>
      </c>
    </row>
    <row r="8351" spans="1:3" x14ac:dyDescent="0.25">
      <c r="A8351" t="s">
        <v>243</v>
      </c>
      <c r="B8351">
        <v>59722</v>
      </c>
      <c r="C8351">
        <v>60</v>
      </c>
    </row>
    <row r="8352" spans="1:3" x14ac:dyDescent="0.25">
      <c r="A8352" t="s">
        <v>243</v>
      </c>
      <c r="B8352">
        <v>59405</v>
      </c>
      <c r="C8352">
        <v>189</v>
      </c>
    </row>
    <row r="8353" spans="1:3" x14ac:dyDescent="0.25">
      <c r="A8353" t="s">
        <v>243</v>
      </c>
      <c r="B8353">
        <v>59715</v>
      </c>
      <c r="C8353">
        <v>103</v>
      </c>
    </row>
    <row r="8354" spans="1:3" x14ac:dyDescent="0.25">
      <c r="A8354" t="s">
        <v>243</v>
      </c>
      <c r="B8354">
        <v>59701</v>
      </c>
      <c r="C8354">
        <v>186</v>
      </c>
    </row>
    <row r="8355" spans="1:3" x14ac:dyDescent="0.25">
      <c r="A8355" t="s">
        <v>243</v>
      </c>
      <c r="B8355">
        <v>59802</v>
      </c>
      <c r="C8355">
        <v>72</v>
      </c>
    </row>
    <row r="8356" spans="1:3" x14ac:dyDescent="0.25">
      <c r="A8356" t="s">
        <v>243</v>
      </c>
      <c r="B8356">
        <v>59270</v>
      </c>
      <c r="C8356">
        <v>93</v>
      </c>
    </row>
    <row r="8357" spans="1:3" x14ac:dyDescent="0.25">
      <c r="A8357" t="s">
        <v>243</v>
      </c>
      <c r="B8357">
        <v>59860</v>
      </c>
      <c r="C8357">
        <v>70</v>
      </c>
    </row>
    <row r="8358" spans="1:3" x14ac:dyDescent="0.25">
      <c r="A8358" t="s">
        <v>243</v>
      </c>
      <c r="B8358">
        <v>59301</v>
      </c>
      <c r="C8358">
        <v>107</v>
      </c>
    </row>
    <row r="8359" spans="1:3" x14ac:dyDescent="0.25">
      <c r="A8359" t="s">
        <v>243</v>
      </c>
      <c r="B8359">
        <v>59864</v>
      </c>
      <c r="C8359">
        <v>75</v>
      </c>
    </row>
    <row r="8360" spans="1:3" x14ac:dyDescent="0.25">
      <c r="A8360" t="s">
        <v>243</v>
      </c>
      <c r="B8360">
        <v>59923</v>
      </c>
      <c r="C8360">
        <v>101</v>
      </c>
    </row>
    <row r="8361" spans="1:3" x14ac:dyDescent="0.25">
      <c r="A8361" t="s">
        <v>243</v>
      </c>
      <c r="B8361">
        <v>59327</v>
      </c>
      <c r="C8361">
        <v>31</v>
      </c>
    </row>
    <row r="8362" spans="1:3" x14ac:dyDescent="0.25">
      <c r="A8362" t="s">
        <v>243</v>
      </c>
      <c r="B8362">
        <v>59427</v>
      </c>
      <c r="C8362">
        <v>41</v>
      </c>
    </row>
    <row r="8363" spans="1:3" x14ac:dyDescent="0.25">
      <c r="A8363" t="s">
        <v>243</v>
      </c>
      <c r="B8363">
        <v>59022</v>
      </c>
      <c r="C8363">
        <v>40</v>
      </c>
    </row>
    <row r="8364" spans="1:3" x14ac:dyDescent="0.25">
      <c r="A8364" t="s">
        <v>243</v>
      </c>
      <c r="B8364">
        <v>59859</v>
      </c>
      <c r="C8364">
        <v>28</v>
      </c>
    </row>
    <row r="8365" spans="1:3" x14ac:dyDescent="0.25">
      <c r="A8365" t="s">
        <v>243</v>
      </c>
      <c r="B8365">
        <v>59912</v>
      </c>
      <c r="C8365">
        <v>105</v>
      </c>
    </row>
    <row r="8366" spans="1:3" x14ac:dyDescent="0.25">
      <c r="A8366" t="s">
        <v>243</v>
      </c>
      <c r="B8366">
        <v>59845</v>
      </c>
      <c r="C8366">
        <v>40</v>
      </c>
    </row>
    <row r="8367" spans="1:3" x14ac:dyDescent="0.25">
      <c r="A8367" t="s">
        <v>243</v>
      </c>
      <c r="B8367">
        <v>59901</v>
      </c>
      <c r="C8367">
        <v>140</v>
      </c>
    </row>
    <row r="8368" spans="1:3" x14ac:dyDescent="0.25">
      <c r="A8368" t="s">
        <v>243</v>
      </c>
      <c r="B8368">
        <v>59802</v>
      </c>
      <c r="C8368">
        <v>53</v>
      </c>
    </row>
    <row r="8369" spans="1:3" x14ac:dyDescent="0.25">
      <c r="A8369" t="s">
        <v>243</v>
      </c>
      <c r="B8369">
        <v>59105</v>
      </c>
      <c r="C8369">
        <v>129</v>
      </c>
    </row>
    <row r="8370" spans="1:3" x14ac:dyDescent="0.25">
      <c r="A8370" t="s">
        <v>243</v>
      </c>
      <c r="B8370">
        <v>59474</v>
      </c>
      <c r="C8370">
        <v>53</v>
      </c>
    </row>
    <row r="8371" spans="1:3" x14ac:dyDescent="0.25">
      <c r="A8371" t="s">
        <v>243</v>
      </c>
      <c r="B8371">
        <v>59601</v>
      </c>
      <c r="C8371">
        <v>101</v>
      </c>
    </row>
    <row r="8372" spans="1:3" x14ac:dyDescent="0.25">
      <c r="A8372" t="s">
        <v>243</v>
      </c>
      <c r="B8372">
        <v>59601</v>
      </c>
      <c r="C8372">
        <v>90</v>
      </c>
    </row>
    <row r="8373" spans="1:3" x14ac:dyDescent="0.25">
      <c r="A8373" t="s">
        <v>243</v>
      </c>
      <c r="B8373">
        <v>59047</v>
      </c>
      <c r="C8373">
        <v>115</v>
      </c>
    </row>
    <row r="8374" spans="1:3" x14ac:dyDescent="0.25">
      <c r="A8374" t="s">
        <v>243</v>
      </c>
      <c r="B8374">
        <v>59417</v>
      </c>
      <c r="C8374">
        <v>47</v>
      </c>
    </row>
    <row r="8375" spans="1:3" x14ac:dyDescent="0.25">
      <c r="A8375" t="s">
        <v>243</v>
      </c>
      <c r="B8375">
        <v>59715</v>
      </c>
      <c r="C8375">
        <v>86</v>
      </c>
    </row>
    <row r="8376" spans="1:3" x14ac:dyDescent="0.25">
      <c r="A8376" t="s">
        <v>243</v>
      </c>
      <c r="B8376">
        <v>59457</v>
      </c>
      <c r="C8376">
        <v>85</v>
      </c>
    </row>
    <row r="8377" spans="1:3" x14ac:dyDescent="0.25">
      <c r="A8377" t="s">
        <v>243</v>
      </c>
      <c r="B8377">
        <v>59301</v>
      </c>
      <c r="C8377">
        <v>84</v>
      </c>
    </row>
    <row r="8378" spans="1:3" x14ac:dyDescent="0.25">
      <c r="A8378" t="s">
        <v>243</v>
      </c>
      <c r="B8378">
        <v>59405</v>
      </c>
      <c r="C8378">
        <v>278</v>
      </c>
    </row>
    <row r="8379" spans="1:3" x14ac:dyDescent="0.25">
      <c r="A8379" t="s">
        <v>243</v>
      </c>
      <c r="B8379">
        <v>59523</v>
      </c>
      <c r="C8379">
        <v>42</v>
      </c>
    </row>
    <row r="8380" spans="1:3" x14ac:dyDescent="0.25">
      <c r="A8380" t="s">
        <v>243</v>
      </c>
      <c r="B8380">
        <v>59803</v>
      </c>
      <c r="C8380">
        <v>95</v>
      </c>
    </row>
    <row r="8381" spans="1:3" x14ac:dyDescent="0.25">
      <c r="A8381" t="s">
        <v>243</v>
      </c>
      <c r="B8381">
        <v>59725</v>
      </c>
      <c r="C8381">
        <v>87</v>
      </c>
    </row>
    <row r="8382" spans="1:3" x14ac:dyDescent="0.25">
      <c r="A8382" t="s">
        <v>243</v>
      </c>
      <c r="B8382">
        <v>59254</v>
      </c>
      <c r="C8382">
        <v>45</v>
      </c>
    </row>
    <row r="8383" spans="1:3" x14ac:dyDescent="0.25">
      <c r="A8383" t="s">
        <v>243</v>
      </c>
      <c r="B8383">
        <v>59101</v>
      </c>
      <c r="C8383">
        <v>100</v>
      </c>
    </row>
    <row r="8384" spans="1:3" x14ac:dyDescent="0.25">
      <c r="A8384" t="s">
        <v>243</v>
      </c>
      <c r="B8384">
        <v>59729</v>
      </c>
      <c r="C8384">
        <v>32</v>
      </c>
    </row>
    <row r="8385" spans="1:3" x14ac:dyDescent="0.25">
      <c r="A8385" t="s">
        <v>243</v>
      </c>
      <c r="B8385">
        <v>59601</v>
      </c>
      <c r="C8385">
        <v>108</v>
      </c>
    </row>
    <row r="8386" spans="1:3" x14ac:dyDescent="0.25">
      <c r="A8386" t="s">
        <v>243</v>
      </c>
      <c r="B8386">
        <v>59501</v>
      </c>
      <c r="C8386">
        <v>135</v>
      </c>
    </row>
    <row r="8387" spans="1:3" x14ac:dyDescent="0.25">
      <c r="A8387" t="s">
        <v>243</v>
      </c>
      <c r="B8387">
        <v>59937</v>
      </c>
      <c r="C8387">
        <v>100</v>
      </c>
    </row>
    <row r="8388" spans="1:3" x14ac:dyDescent="0.25">
      <c r="A8388" t="s">
        <v>243</v>
      </c>
      <c r="B8388">
        <v>59634</v>
      </c>
      <c r="C8388">
        <v>70</v>
      </c>
    </row>
    <row r="8389" spans="1:3" x14ac:dyDescent="0.25">
      <c r="A8389" t="s">
        <v>243</v>
      </c>
      <c r="B8389">
        <v>59353</v>
      </c>
      <c r="C8389">
        <v>40</v>
      </c>
    </row>
    <row r="8390" spans="1:3" x14ac:dyDescent="0.25">
      <c r="A8390" t="s">
        <v>243</v>
      </c>
      <c r="B8390">
        <v>59840</v>
      </c>
      <c r="C8390">
        <v>98</v>
      </c>
    </row>
    <row r="8391" spans="1:3" x14ac:dyDescent="0.25">
      <c r="A8391" t="s">
        <v>243</v>
      </c>
      <c r="B8391">
        <v>59405</v>
      </c>
      <c r="C8391">
        <v>146</v>
      </c>
    </row>
    <row r="8392" spans="1:3" x14ac:dyDescent="0.25">
      <c r="A8392" t="s">
        <v>243</v>
      </c>
      <c r="B8392">
        <v>59901</v>
      </c>
      <c r="C8392">
        <v>155</v>
      </c>
    </row>
    <row r="8393" spans="1:3" x14ac:dyDescent="0.25">
      <c r="A8393" t="s">
        <v>243</v>
      </c>
      <c r="B8393">
        <v>59711</v>
      </c>
      <c r="C8393">
        <v>62</v>
      </c>
    </row>
    <row r="8394" spans="1:3" x14ac:dyDescent="0.25">
      <c r="A8394" t="s">
        <v>243</v>
      </c>
      <c r="B8394">
        <v>59457</v>
      </c>
      <c r="C8394">
        <v>117</v>
      </c>
    </row>
    <row r="8395" spans="1:3" x14ac:dyDescent="0.25">
      <c r="A8395" t="s">
        <v>243</v>
      </c>
      <c r="B8395">
        <v>59317</v>
      </c>
      <c r="C8395">
        <v>41</v>
      </c>
    </row>
    <row r="8396" spans="1:3" x14ac:dyDescent="0.25">
      <c r="A8396" t="s">
        <v>244</v>
      </c>
      <c r="B8396">
        <v>28398</v>
      </c>
      <c r="C8396">
        <v>100</v>
      </c>
    </row>
    <row r="8397" spans="1:3" x14ac:dyDescent="0.25">
      <c r="A8397" t="s">
        <v>244</v>
      </c>
      <c r="B8397">
        <v>27874</v>
      </c>
      <c r="C8397">
        <v>60</v>
      </c>
    </row>
    <row r="8398" spans="1:3" x14ac:dyDescent="0.25">
      <c r="A8398" t="s">
        <v>244</v>
      </c>
      <c r="B8398">
        <v>28712</v>
      </c>
      <c r="C8398">
        <v>120</v>
      </c>
    </row>
    <row r="8399" spans="1:3" x14ac:dyDescent="0.25">
      <c r="A8399" t="s">
        <v>244</v>
      </c>
      <c r="B8399">
        <v>27312</v>
      </c>
      <c r="C8399">
        <v>16</v>
      </c>
    </row>
    <row r="8400" spans="1:3" x14ac:dyDescent="0.25">
      <c r="A8400" t="s">
        <v>244</v>
      </c>
      <c r="B8400">
        <v>27804</v>
      </c>
      <c r="C8400">
        <v>141</v>
      </c>
    </row>
    <row r="8401" spans="1:3" x14ac:dyDescent="0.25">
      <c r="A8401" t="s">
        <v>244</v>
      </c>
      <c r="B8401">
        <v>27577</v>
      </c>
      <c r="C8401">
        <v>138</v>
      </c>
    </row>
    <row r="8402" spans="1:3" x14ac:dyDescent="0.25">
      <c r="A8402" t="s">
        <v>244</v>
      </c>
      <c r="B8402">
        <v>28001</v>
      </c>
      <c r="C8402">
        <v>60</v>
      </c>
    </row>
    <row r="8403" spans="1:3" x14ac:dyDescent="0.25">
      <c r="A8403" t="s">
        <v>244</v>
      </c>
      <c r="B8403">
        <v>28786</v>
      </c>
      <c r="C8403">
        <v>90</v>
      </c>
    </row>
    <row r="8404" spans="1:3" x14ac:dyDescent="0.25">
      <c r="A8404" t="s">
        <v>244</v>
      </c>
      <c r="B8404">
        <v>27615</v>
      </c>
      <c r="C8404">
        <v>36</v>
      </c>
    </row>
    <row r="8405" spans="1:3" x14ac:dyDescent="0.25">
      <c r="A8405" t="s">
        <v>244</v>
      </c>
      <c r="B8405">
        <v>28329</v>
      </c>
      <c r="C8405">
        <v>212</v>
      </c>
    </row>
    <row r="8406" spans="1:3" x14ac:dyDescent="0.25">
      <c r="A8406" t="s">
        <v>244</v>
      </c>
      <c r="B8406">
        <v>27217</v>
      </c>
      <c r="C8406">
        <v>160</v>
      </c>
    </row>
    <row r="8407" spans="1:3" x14ac:dyDescent="0.25">
      <c r="A8407" t="s">
        <v>244</v>
      </c>
      <c r="B8407">
        <v>27263</v>
      </c>
      <c r="C8407">
        <v>68</v>
      </c>
    </row>
    <row r="8408" spans="1:3" x14ac:dyDescent="0.25">
      <c r="A8408" t="s">
        <v>244</v>
      </c>
      <c r="B8408">
        <v>28376</v>
      </c>
      <c r="C8408">
        <v>132</v>
      </c>
    </row>
    <row r="8409" spans="1:3" x14ac:dyDescent="0.25">
      <c r="A8409" t="s">
        <v>244</v>
      </c>
      <c r="B8409">
        <v>27360</v>
      </c>
      <c r="C8409">
        <v>120</v>
      </c>
    </row>
    <row r="8410" spans="1:3" x14ac:dyDescent="0.25">
      <c r="A8410" t="s">
        <v>244</v>
      </c>
      <c r="B8410">
        <v>28580</v>
      </c>
      <c r="C8410">
        <v>115</v>
      </c>
    </row>
    <row r="8411" spans="1:3" x14ac:dyDescent="0.25">
      <c r="A8411" t="s">
        <v>244</v>
      </c>
      <c r="B8411">
        <v>27983</v>
      </c>
      <c r="C8411">
        <v>72</v>
      </c>
    </row>
    <row r="8412" spans="1:3" x14ac:dyDescent="0.25">
      <c r="A8412" t="s">
        <v>244</v>
      </c>
      <c r="B8412">
        <v>27804</v>
      </c>
      <c r="C8412">
        <v>100</v>
      </c>
    </row>
    <row r="8413" spans="1:3" x14ac:dyDescent="0.25">
      <c r="A8413" t="s">
        <v>244</v>
      </c>
      <c r="B8413">
        <v>27705</v>
      </c>
      <c r="C8413">
        <v>138</v>
      </c>
    </row>
    <row r="8414" spans="1:3" x14ac:dyDescent="0.25">
      <c r="A8414" t="s">
        <v>244</v>
      </c>
      <c r="B8414">
        <v>28092</v>
      </c>
      <c r="C8414">
        <v>63</v>
      </c>
    </row>
    <row r="8415" spans="1:3" x14ac:dyDescent="0.25">
      <c r="A8415" t="s">
        <v>244</v>
      </c>
      <c r="B8415">
        <v>27534</v>
      </c>
      <c r="C8415">
        <v>200</v>
      </c>
    </row>
    <row r="8416" spans="1:3" x14ac:dyDescent="0.25">
      <c r="A8416" t="s">
        <v>244</v>
      </c>
      <c r="B8416">
        <v>27588</v>
      </c>
      <c r="C8416">
        <v>130</v>
      </c>
    </row>
    <row r="8417" spans="1:3" x14ac:dyDescent="0.25">
      <c r="A8417" t="s">
        <v>244</v>
      </c>
      <c r="B8417">
        <v>27605</v>
      </c>
      <c r="C8417">
        <v>157</v>
      </c>
    </row>
    <row r="8418" spans="1:3" x14ac:dyDescent="0.25">
      <c r="A8418" t="s">
        <v>244</v>
      </c>
      <c r="B8418">
        <v>28147</v>
      </c>
      <c r="C8418">
        <v>90</v>
      </c>
    </row>
    <row r="8419" spans="1:3" x14ac:dyDescent="0.25">
      <c r="A8419" t="s">
        <v>244</v>
      </c>
      <c r="B8419">
        <v>27938</v>
      </c>
      <c r="C8419">
        <v>70</v>
      </c>
    </row>
    <row r="8420" spans="1:3" x14ac:dyDescent="0.25">
      <c r="A8420" t="s">
        <v>244</v>
      </c>
      <c r="B8420">
        <v>28711</v>
      </c>
      <c r="C8420">
        <v>60</v>
      </c>
    </row>
    <row r="8421" spans="1:3" x14ac:dyDescent="0.25">
      <c r="A8421" t="s">
        <v>244</v>
      </c>
      <c r="B8421">
        <v>28315</v>
      </c>
      <c r="C8421">
        <v>90</v>
      </c>
    </row>
    <row r="8422" spans="1:3" x14ac:dyDescent="0.25">
      <c r="A8422" t="s">
        <v>244</v>
      </c>
      <c r="B8422">
        <v>27804</v>
      </c>
      <c r="C8422">
        <v>117</v>
      </c>
    </row>
    <row r="8423" spans="1:3" x14ac:dyDescent="0.25">
      <c r="A8423" t="s">
        <v>244</v>
      </c>
      <c r="B8423">
        <v>28207</v>
      </c>
      <c r="C8423">
        <v>12</v>
      </c>
    </row>
    <row r="8424" spans="1:3" x14ac:dyDescent="0.25">
      <c r="A8424" t="s">
        <v>244</v>
      </c>
      <c r="B8424">
        <v>27577</v>
      </c>
      <c r="C8424">
        <v>165</v>
      </c>
    </row>
    <row r="8425" spans="1:3" x14ac:dyDescent="0.25">
      <c r="A8425" t="s">
        <v>244</v>
      </c>
      <c r="B8425">
        <v>27856</v>
      </c>
      <c r="C8425">
        <v>60</v>
      </c>
    </row>
    <row r="8426" spans="1:3" x14ac:dyDescent="0.25">
      <c r="A8426" t="s">
        <v>244</v>
      </c>
      <c r="B8426">
        <v>27533</v>
      </c>
      <c r="C8426">
        <v>144</v>
      </c>
    </row>
    <row r="8427" spans="1:3" x14ac:dyDescent="0.25">
      <c r="A8427" t="s">
        <v>244</v>
      </c>
      <c r="B8427">
        <v>28607</v>
      </c>
      <c r="C8427">
        <v>134</v>
      </c>
    </row>
    <row r="8428" spans="1:3" x14ac:dyDescent="0.25">
      <c r="A8428" t="s">
        <v>244</v>
      </c>
      <c r="B8428">
        <v>27455</v>
      </c>
      <c r="C8428">
        <v>134</v>
      </c>
    </row>
    <row r="8429" spans="1:3" x14ac:dyDescent="0.25">
      <c r="A8429" t="s">
        <v>244</v>
      </c>
      <c r="B8429">
        <v>28577</v>
      </c>
      <c r="C8429">
        <v>104</v>
      </c>
    </row>
    <row r="8430" spans="1:3" x14ac:dyDescent="0.25">
      <c r="A8430" t="s">
        <v>244</v>
      </c>
      <c r="B8430">
        <v>27262</v>
      </c>
      <c r="C8430">
        <v>129</v>
      </c>
    </row>
    <row r="8431" spans="1:3" x14ac:dyDescent="0.25">
      <c r="A8431" t="s">
        <v>244</v>
      </c>
      <c r="B8431">
        <v>28714</v>
      </c>
      <c r="C8431">
        <v>140</v>
      </c>
    </row>
    <row r="8432" spans="1:3" x14ac:dyDescent="0.25">
      <c r="A8432" t="s">
        <v>244</v>
      </c>
      <c r="B8432">
        <v>27534</v>
      </c>
      <c r="C8432">
        <v>130</v>
      </c>
    </row>
    <row r="8433" spans="1:3" x14ac:dyDescent="0.25">
      <c r="A8433" t="s">
        <v>244</v>
      </c>
      <c r="B8433">
        <v>27215</v>
      </c>
      <c r="C8433">
        <v>90</v>
      </c>
    </row>
    <row r="8434" spans="1:3" x14ac:dyDescent="0.25">
      <c r="A8434" t="s">
        <v>244</v>
      </c>
      <c r="B8434">
        <v>28335</v>
      </c>
      <c r="C8434">
        <v>100</v>
      </c>
    </row>
    <row r="8435" spans="1:3" x14ac:dyDescent="0.25">
      <c r="A8435" t="s">
        <v>244</v>
      </c>
      <c r="B8435">
        <v>27514</v>
      </c>
      <c r="C8435">
        <v>30</v>
      </c>
    </row>
    <row r="8436" spans="1:3" x14ac:dyDescent="0.25">
      <c r="A8436" t="s">
        <v>244</v>
      </c>
      <c r="B8436">
        <v>27330</v>
      </c>
      <c r="C8436">
        <v>131</v>
      </c>
    </row>
    <row r="8437" spans="1:3" x14ac:dyDescent="0.25">
      <c r="A8437" t="s">
        <v>244</v>
      </c>
      <c r="B8437">
        <v>28791</v>
      </c>
      <c r="C8437">
        <v>134</v>
      </c>
    </row>
    <row r="8438" spans="1:3" x14ac:dyDescent="0.25">
      <c r="A8438" t="s">
        <v>244</v>
      </c>
      <c r="B8438">
        <v>28730</v>
      </c>
      <c r="C8438">
        <v>106</v>
      </c>
    </row>
    <row r="8439" spans="1:3" x14ac:dyDescent="0.25">
      <c r="A8439" t="s">
        <v>244</v>
      </c>
      <c r="B8439">
        <v>28405</v>
      </c>
      <c r="C8439">
        <v>20</v>
      </c>
    </row>
    <row r="8440" spans="1:3" x14ac:dyDescent="0.25">
      <c r="A8440" t="s">
        <v>244</v>
      </c>
      <c r="B8440">
        <v>27360</v>
      </c>
      <c r="C8440">
        <v>140</v>
      </c>
    </row>
    <row r="8441" spans="1:3" x14ac:dyDescent="0.25">
      <c r="A8441" t="s">
        <v>244</v>
      </c>
      <c r="B8441">
        <v>28301</v>
      </c>
      <c r="C8441">
        <v>85</v>
      </c>
    </row>
    <row r="8442" spans="1:3" x14ac:dyDescent="0.25">
      <c r="A8442" t="s">
        <v>244</v>
      </c>
      <c r="B8442">
        <v>28304</v>
      </c>
      <c r="C8442">
        <v>170</v>
      </c>
    </row>
    <row r="8443" spans="1:3" x14ac:dyDescent="0.25">
      <c r="A8443" t="s">
        <v>244</v>
      </c>
      <c r="B8443">
        <v>28337</v>
      </c>
      <c r="C8443">
        <v>90</v>
      </c>
    </row>
    <row r="8444" spans="1:3" x14ac:dyDescent="0.25">
      <c r="A8444" t="s">
        <v>244</v>
      </c>
      <c r="B8444">
        <v>27410</v>
      </c>
      <c r="C8444">
        <v>20</v>
      </c>
    </row>
    <row r="8445" spans="1:3" x14ac:dyDescent="0.25">
      <c r="A8445" t="s">
        <v>244</v>
      </c>
      <c r="B8445">
        <v>28532</v>
      </c>
      <c r="C8445">
        <v>70</v>
      </c>
    </row>
    <row r="8446" spans="1:3" x14ac:dyDescent="0.25">
      <c r="A8446" t="s">
        <v>244</v>
      </c>
      <c r="B8446">
        <v>28105</v>
      </c>
      <c r="C8446">
        <v>169</v>
      </c>
    </row>
    <row r="8447" spans="1:3" x14ac:dyDescent="0.25">
      <c r="A8447" t="s">
        <v>244</v>
      </c>
      <c r="B8447">
        <v>27292</v>
      </c>
      <c r="C8447">
        <v>106</v>
      </c>
    </row>
    <row r="8448" spans="1:3" x14ac:dyDescent="0.25">
      <c r="A8448" t="s">
        <v>244</v>
      </c>
      <c r="B8448">
        <v>27410</v>
      </c>
      <c r="C8448">
        <v>40</v>
      </c>
    </row>
    <row r="8449" spans="1:3" x14ac:dyDescent="0.25">
      <c r="A8449" t="s">
        <v>244</v>
      </c>
      <c r="B8449">
        <v>27106</v>
      </c>
      <c r="C8449">
        <v>38</v>
      </c>
    </row>
    <row r="8450" spans="1:3" x14ac:dyDescent="0.25">
      <c r="A8450" t="s">
        <v>244</v>
      </c>
      <c r="B8450">
        <v>27360</v>
      </c>
      <c r="C8450">
        <v>114</v>
      </c>
    </row>
    <row r="8451" spans="1:3" x14ac:dyDescent="0.25">
      <c r="A8451" t="s">
        <v>244</v>
      </c>
      <c r="B8451">
        <v>28621</v>
      </c>
      <c r="C8451">
        <v>99</v>
      </c>
    </row>
    <row r="8452" spans="1:3" x14ac:dyDescent="0.25">
      <c r="A8452" t="s">
        <v>244</v>
      </c>
      <c r="B8452">
        <v>27834</v>
      </c>
      <c r="C8452">
        <v>152</v>
      </c>
    </row>
    <row r="8453" spans="1:3" x14ac:dyDescent="0.25">
      <c r="A8453" t="s">
        <v>244</v>
      </c>
      <c r="B8453">
        <v>27370</v>
      </c>
      <c r="C8453">
        <v>128</v>
      </c>
    </row>
    <row r="8454" spans="1:3" x14ac:dyDescent="0.25">
      <c r="A8454" t="s">
        <v>244</v>
      </c>
      <c r="B8454">
        <v>28301</v>
      </c>
      <c r="C8454">
        <v>150</v>
      </c>
    </row>
    <row r="8455" spans="1:3" x14ac:dyDescent="0.25">
      <c r="A8455" t="s">
        <v>244</v>
      </c>
      <c r="B8455">
        <v>27104</v>
      </c>
      <c r="C8455">
        <v>6</v>
      </c>
    </row>
    <row r="8456" spans="1:3" x14ac:dyDescent="0.25">
      <c r="A8456" t="s">
        <v>244</v>
      </c>
      <c r="B8456">
        <v>28443</v>
      </c>
      <c r="C8456">
        <v>112</v>
      </c>
    </row>
    <row r="8457" spans="1:3" x14ac:dyDescent="0.25">
      <c r="A8457" t="s">
        <v>244</v>
      </c>
      <c r="B8457">
        <v>28450</v>
      </c>
      <c r="C8457">
        <v>127</v>
      </c>
    </row>
    <row r="8458" spans="1:3" x14ac:dyDescent="0.25">
      <c r="A8458" t="s">
        <v>244</v>
      </c>
      <c r="B8458">
        <v>27565</v>
      </c>
      <c r="C8458">
        <v>160</v>
      </c>
    </row>
    <row r="8459" spans="1:3" x14ac:dyDescent="0.25">
      <c r="A8459" t="s">
        <v>244</v>
      </c>
      <c r="B8459">
        <v>27320</v>
      </c>
      <c r="C8459">
        <v>110</v>
      </c>
    </row>
    <row r="8460" spans="1:3" x14ac:dyDescent="0.25">
      <c r="A8460" t="s">
        <v>244</v>
      </c>
      <c r="B8460">
        <v>28027</v>
      </c>
      <c r="C8460">
        <v>8</v>
      </c>
    </row>
    <row r="8461" spans="1:3" x14ac:dyDescent="0.25">
      <c r="A8461" t="s">
        <v>244</v>
      </c>
      <c r="B8461">
        <v>28681</v>
      </c>
      <c r="C8461">
        <v>183</v>
      </c>
    </row>
    <row r="8462" spans="1:3" x14ac:dyDescent="0.25">
      <c r="A8462" t="s">
        <v>244</v>
      </c>
      <c r="B8462">
        <v>27874</v>
      </c>
      <c r="C8462">
        <v>62</v>
      </c>
    </row>
    <row r="8463" spans="1:3" x14ac:dyDescent="0.25">
      <c r="A8463" t="s">
        <v>244</v>
      </c>
      <c r="B8463">
        <v>28147</v>
      </c>
      <c r="C8463">
        <v>60</v>
      </c>
    </row>
    <row r="8464" spans="1:3" x14ac:dyDescent="0.25">
      <c r="A8464" t="s">
        <v>244</v>
      </c>
      <c r="B8464">
        <v>28677</v>
      </c>
      <c r="C8464">
        <v>147</v>
      </c>
    </row>
    <row r="8465" spans="1:3" x14ac:dyDescent="0.25">
      <c r="A8465" t="s">
        <v>244</v>
      </c>
      <c r="B8465">
        <v>28734</v>
      </c>
      <c r="C8465">
        <v>200</v>
      </c>
    </row>
    <row r="8466" spans="1:3" x14ac:dyDescent="0.25">
      <c r="A8466" t="s">
        <v>244</v>
      </c>
      <c r="B8466">
        <v>28803</v>
      </c>
      <c r="C8466">
        <v>62</v>
      </c>
    </row>
    <row r="8467" spans="1:3" x14ac:dyDescent="0.25">
      <c r="A8467" t="s">
        <v>244</v>
      </c>
      <c r="B8467">
        <v>28078</v>
      </c>
      <c r="C8467">
        <v>114</v>
      </c>
    </row>
    <row r="8468" spans="1:3" x14ac:dyDescent="0.25">
      <c r="A8468" t="s">
        <v>244</v>
      </c>
      <c r="B8468">
        <v>27520</v>
      </c>
      <c r="C8468">
        <v>90</v>
      </c>
    </row>
    <row r="8469" spans="1:3" x14ac:dyDescent="0.25">
      <c r="A8469" t="s">
        <v>244</v>
      </c>
      <c r="B8469">
        <v>27597</v>
      </c>
      <c r="C8469">
        <v>60</v>
      </c>
    </row>
    <row r="8470" spans="1:3" x14ac:dyDescent="0.25">
      <c r="A8470" t="s">
        <v>244</v>
      </c>
      <c r="B8470">
        <v>28601</v>
      </c>
      <c r="C8470">
        <v>82</v>
      </c>
    </row>
    <row r="8471" spans="1:3" x14ac:dyDescent="0.25">
      <c r="A8471" t="s">
        <v>244</v>
      </c>
      <c r="B8471">
        <v>27055</v>
      </c>
      <c r="C8471">
        <v>76</v>
      </c>
    </row>
    <row r="8472" spans="1:3" x14ac:dyDescent="0.25">
      <c r="A8472" t="s">
        <v>244</v>
      </c>
      <c r="B8472">
        <v>28173</v>
      </c>
      <c r="C8472">
        <v>100</v>
      </c>
    </row>
    <row r="8473" spans="1:3" x14ac:dyDescent="0.25">
      <c r="A8473" t="s">
        <v>244</v>
      </c>
      <c r="B8473">
        <v>28711</v>
      </c>
      <c r="C8473">
        <v>165</v>
      </c>
    </row>
    <row r="8474" spans="1:3" x14ac:dyDescent="0.25">
      <c r="A8474" t="s">
        <v>244</v>
      </c>
      <c r="B8474">
        <v>28697</v>
      </c>
      <c r="C8474">
        <v>176</v>
      </c>
    </row>
    <row r="8475" spans="1:3" x14ac:dyDescent="0.25">
      <c r="A8475" t="s">
        <v>244</v>
      </c>
      <c r="B8475">
        <v>27295</v>
      </c>
      <c r="C8475">
        <v>64</v>
      </c>
    </row>
    <row r="8476" spans="1:3" x14ac:dyDescent="0.25">
      <c r="A8476" t="s">
        <v>244</v>
      </c>
      <c r="B8476">
        <v>28741</v>
      </c>
      <c r="C8476">
        <v>80</v>
      </c>
    </row>
    <row r="8477" spans="1:3" x14ac:dyDescent="0.25">
      <c r="A8477" t="s">
        <v>244</v>
      </c>
      <c r="B8477">
        <v>27262</v>
      </c>
      <c r="C8477">
        <v>199</v>
      </c>
    </row>
    <row r="8478" spans="1:3" x14ac:dyDescent="0.25">
      <c r="A8478" t="s">
        <v>244</v>
      </c>
      <c r="B8478">
        <v>28560</v>
      </c>
      <c r="C8478">
        <v>116</v>
      </c>
    </row>
    <row r="8479" spans="1:3" x14ac:dyDescent="0.25">
      <c r="A8479" t="s">
        <v>244</v>
      </c>
      <c r="B8479">
        <v>28301</v>
      </c>
      <c r="C8479">
        <v>80</v>
      </c>
    </row>
    <row r="8480" spans="1:3" x14ac:dyDescent="0.25">
      <c r="A8480" t="s">
        <v>244</v>
      </c>
      <c r="B8480">
        <v>27030</v>
      </c>
      <c r="C8480">
        <v>120</v>
      </c>
    </row>
    <row r="8481" spans="1:3" x14ac:dyDescent="0.25">
      <c r="A8481" t="s">
        <v>244</v>
      </c>
      <c r="B8481">
        <v>28459</v>
      </c>
      <c r="C8481">
        <v>100</v>
      </c>
    </row>
    <row r="8482" spans="1:3" x14ac:dyDescent="0.25">
      <c r="A8482" t="s">
        <v>244</v>
      </c>
      <c r="B8482">
        <v>27357</v>
      </c>
      <c r="C8482">
        <v>60</v>
      </c>
    </row>
    <row r="8483" spans="1:3" x14ac:dyDescent="0.25">
      <c r="A8483" t="s">
        <v>244</v>
      </c>
      <c r="B8483">
        <v>28792</v>
      </c>
      <c r="C8483">
        <v>58</v>
      </c>
    </row>
    <row r="8484" spans="1:3" x14ac:dyDescent="0.25">
      <c r="A8484" t="s">
        <v>244</v>
      </c>
      <c r="B8484">
        <v>28083</v>
      </c>
      <c r="C8484">
        <v>107</v>
      </c>
    </row>
    <row r="8485" spans="1:3" x14ac:dyDescent="0.25">
      <c r="A8485" t="s">
        <v>244</v>
      </c>
      <c r="B8485">
        <v>28358</v>
      </c>
      <c r="C8485">
        <v>115</v>
      </c>
    </row>
    <row r="8486" spans="1:3" x14ac:dyDescent="0.25">
      <c r="A8486" t="s">
        <v>244</v>
      </c>
      <c r="B8486">
        <v>28560</v>
      </c>
      <c r="C8486">
        <v>110</v>
      </c>
    </row>
    <row r="8487" spans="1:3" x14ac:dyDescent="0.25">
      <c r="A8487" t="s">
        <v>244</v>
      </c>
      <c r="B8487">
        <v>28212</v>
      </c>
      <c r="C8487">
        <v>116</v>
      </c>
    </row>
    <row r="8488" spans="1:3" x14ac:dyDescent="0.25">
      <c r="A8488" t="s">
        <v>244</v>
      </c>
      <c r="B8488">
        <v>27502</v>
      </c>
      <c r="C8488">
        <v>107</v>
      </c>
    </row>
    <row r="8489" spans="1:3" x14ac:dyDescent="0.25">
      <c r="A8489" t="s">
        <v>244</v>
      </c>
      <c r="B8489">
        <v>28504</v>
      </c>
      <c r="C8489">
        <v>100</v>
      </c>
    </row>
    <row r="8490" spans="1:3" x14ac:dyDescent="0.25">
      <c r="A8490" t="s">
        <v>244</v>
      </c>
      <c r="B8490">
        <v>27406</v>
      </c>
      <c r="C8490">
        <v>120</v>
      </c>
    </row>
    <row r="8491" spans="1:3" x14ac:dyDescent="0.25">
      <c r="A8491" t="s">
        <v>244</v>
      </c>
      <c r="B8491">
        <v>27030</v>
      </c>
      <c r="C8491">
        <v>120</v>
      </c>
    </row>
    <row r="8492" spans="1:3" x14ac:dyDescent="0.25">
      <c r="A8492" t="s">
        <v>244</v>
      </c>
      <c r="B8492">
        <v>28472</v>
      </c>
      <c r="C8492">
        <v>89</v>
      </c>
    </row>
    <row r="8493" spans="1:3" x14ac:dyDescent="0.25">
      <c r="A8493" t="s">
        <v>244</v>
      </c>
      <c r="B8493">
        <v>27215</v>
      </c>
      <c r="C8493">
        <v>16</v>
      </c>
    </row>
    <row r="8494" spans="1:3" x14ac:dyDescent="0.25">
      <c r="A8494" t="s">
        <v>244</v>
      </c>
      <c r="B8494">
        <v>28655</v>
      </c>
      <c r="C8494">
        <v>100</v>
      </c>
    </row>
    <row r="8495" spans="1:3" x14ac:dyDescent="0.25">
      <c r="A8495" t="s">
        <v>244</v>
      </c>
      <c r="B8495">
        <v>27886</v>
      </c>
      <c r="C8495">
        <v>118</v>
      </c>
    </row>
    <row r="8496" spans="1:3" x14ac:dyDescent="0.25">
      <c r="A8496" t="s">
        <v>244</v>
      </c>
      <c r="B8496">
        <v>27845</v>
      </c>
      <c r="C8496">
        <v>80</v>
      </c>
    </row>
    <row r="8497" spans="1:3" x14ac:dyDescent="0.25">
      <c r="A8497" t="s">
        <v>244</v>
      </c>
      <c r="B8497">
        <v>28625</v>
      </c>
      <c r="C8497">
        <v>94</v>
      </c>
    </row>
    <row r="8498" spans="1:3" x14ac:dyDescent="0.25">
      <c r="A8498" t="s">
        <v>244</v>
      </c>
      <c r="B8498">
        <v>28092</v>
      </c>
      <c r="C8498">
        <v>120</v>
      </c>
    </row>
    <row r="8499" spans="1:3" x14ac:dyDescent="0.25">
      <c r="A8499" t="s">
        <v>244</v>
      </c>
      <c r="B8499">
        <v>28479</v>
      </c>
      <c r="C8499">
        <v>175</v>
      </c>
    </row>
    <row r="8500" spans="1:3" x14ac:dyDescent="0.25">
      <c r="A8500" t="s">
        <v>244</v>
      </c>
      <c r="B8500">
        <v>28387</v>
      </c>
      <c r="C8500">
        <v>50</v>
      </c>
    </row>
    <row r="8501" spans="1:3" x14ac:dyDescent="0.25">
      <c r="A8501" t="s">
        <v>244</v>
      </c>
      <c r="B8501">
        <v>28374</v>
      </c>
      <c r="C8501">
        <v>120</v>
      </c>
    </row>
    <row r="8502" spans="1:3" x14ac:dyDescent="0.25">
      <c r="A8502" t="s">
        <v>244</v>
      </c>
      <c r="B8502">
        <v>28079</v>
      </c>
      <c r="C8502">
        <v>120</v>
      </c>
    </row>
    <row r="8503" spans="1:3" x14ac:dyDescent="0.25">
      <c r="A8503" t="s">
        <v>244</v>
      </c>
      <c r="B8503">
        <v>27573</v>
      </c>
      <c r="C8503">
        <v>56</v>
      </c>
    </row>
    <row r="8504" spans="1:3" x14ac:dyDescent="0.25">
      <c r="A8504" t="s">
        <v>244</v>
      </c>
      <c r="B8504">
        <v>28719</v>
      </c>
      <c r="C8504">
        <v>72</v>
      </c>
    </row>
    <row r="8505" spans="1:3" x14ac:dyDescent="0.25">
      <c r="A8505" t="s">
        <v>244</v>
      </c>
      <c r="B8505">
        <v>27932</v>
      </c>
      <c r="C8505">
        <v>130</v>
      </c>
    </row>
    <row r="8506" spans="1:3" x14ac:dyDescent="0.25">
      <c r="A8506" t="s">
        <v>244</v>
      </c>
      <c r="B8506">
        <v>28513</v>
      </c>
      <c r="C8506">
        <v>82</v>
      </c>
    </row>
    <row r="8507" spans="1:3" x14ac:dyDescent="0.25">
      <c r="A8507" t="s">
        <v>244</v>
      </c>
      <c r="B8507">
        <v>28779</v>
      </c>
      <c r="C8507">
        <v>106</v>
      </c>
    </row>
    <row r="8508" spans="1:3" x14ac:dyDescent="0.25">
      <c r="A8508" t="s">
        <v>244</v>
      </c>
      <c r="B8508">
        <v>27549</v>
      </c>
      <c r="C8508">
        <v>92</v>
      </c>
    </row>
    <row r="8509" spans="1:3" x14ac:dyDescent="0.25">
      <c r="A8509" t="s">
        <v>244</v>
      </c>
      <c r="B8509">
        <v>28001</v>
      </c>
      <c r="C8509">
        <v>90</v>
      </c>
    </row>
    <row r="8510" spans="1:3" x14ac:dyDescent="0.25">
      <c r="A8510" t="s">
        <v>244</v>
      </c>
      <c r="B8510">
        <v>27052</v>
      </c>
      <c r="C8510">
        <v>90</v>
      </c>
    </row>
    <row r="8511" spans="1:3" x14ac:dyDescent="0.25">
      <c r="A8511" t="s">
        <v>244</v>
      </c>
      <c r="B8511">
        <v>27320</v>
      </c>
      <c r="C8511">
        <v>40</v>
      </c>
    </row>
    <row r="8512" spans="1:3" x14ac:dyDescent="0.25">
      <c r="A8512" t="s">
        <v>244</v>
      </c>
      <c r="B8512">
        <v>27886</v>
      </c>
      <c r="C8512">
        <v>159</v>
      </c>
    </row>
    <row r="8513" spans="1:3" x14ac:dyDescent="0.25">
      <c r="A8513" t="s">
        <v>244</v>
      </c>
      <c r="B8513">
        <v>28805</v>
      </c>
      <c r="C8513">
        <v>60</v>
      </c>
    </row>
    <row r="8514" spans="1:3" x14ac:dyDescent="0.25">
      <c r="A8514" t="s">
        <v>244</v>
      </c>
      <c r="B8514">
        <v>28645</v>
      </c>
      <c r="C8514">
        <v>120</v>
      </c>
    </row>
    <row r="8515" spans="1:3" x14ac:dyDescent="0.25">
      <c r="A8515" t="s">
        <v>244</v>
      </c>
      <c r="B8515">
        <v>28403</v>
      </c>
      <c r="C8515">
        <v>82</v>
      </c>
    </row>
    <row r="8516" spans="1:3" x14ac:dyDescent="0.25">
      <c r="A8516" t="s">
        <v>244</v>
      </c>
      <c r="B8516">
        <v>28301</v>
      </c>
      <c r="C8516">
        <v>106</v>
      </c>
    </row>
    <row r="8517" spans="1:3" x14ac:dyDescent="0.25">
      <c r="A8517" t="s">
        <v>244</v>
      </c>
      <c r="B8517">
        <v>28210</v>
      </c>
      <c r="C8517">
        <v>19</v>
      </c>
    </row>
    <row r="8518" spans="1:3" x14ac:dyDescent="0.25">
      <c r="A8518" t="s">
        <v>244</v>
      </c>
      <c r="B8518">
        <v>28211</v>
      </c>
      <c r="C8518">
        <v>180</v>
      </c>
    </row>
    <row r="8519" spans="1:3" x14ac:dyDescent="0.25">
      <c r="A8519" t="s">
        <v>244</v>
      </c>
      <c r="B8519">
        <v>28906</v>
      </c>
      <c r="C8519">
        <v>134</v>
      </c>
    </row>
    <row r="8520" spans="1:3" x14ac:dyDescent="0.25">
      <c r="A8520" t="s">
        <v>244</v>
      </c>
      <c r="B8520">
        <v>28086</v>
      </c>
      <c r="C8520">
        <v>154</v>
      </c>
    </row>
    <row r="8521" spans="1:3" x14ac:dyDescent="0.25">
      <c r="A8521" t="s">
        <v>244</v>
      </c>
      <c r="B8521">
        <v>28025</v>
      </c>
      <c r="C8521">
        <v>120</v>
      </c>
    </row>
    <row r="8522" spans="1:3" x14ac:dyDescent="0.25">
      <c r="A8522" t="s">
        <v>244</v>
      </c>
      <c r="B8522">
        <v>28711</v>
      </c>
      <c r="C8522">
        <v>97</v>
      </c>
    </row>
    <row r="8523" spans="1:3" x14ac:dyDescent="0.25">
      <c r="A8523" t="s">
        <v>244</v>
      </c>
      <c r="B8523">
        <v>27890</v>
      </c>
      <c r="C8523">
        <v>50</v>
      </c>
    </row>
    <row r="8524" spans="1:3" x14ac:dyDescent="0.25">
      <c r="A8524" t="s">
        <v>244</v>
      </c>
      <c r="B8524">
        <v>28655</v>
      </c>
      <c r="C8524">
        <v>121</v>
      </c>
    </row>
    <row r="8525" spans="1:3" x14ac:dyDescent="0.25">
      <c r="A8525" t="s">
        <v>244</v>
      </c>
      <c r="B8525">
        <v>28052</v>
      </c>
      <c r="C8525">
        <v>80</v>
      </c>
    </row>
    <row r="8526" spans="1:3" x14ac:dyDescent="0.25">
      <c r="A8526" t="s">
        <v>244</v>
      </c>
      <c r="B8526">
        <v>28675</v>
      </c>
      <c r="C8526">
        <v>90</v>
      </c>
    </row>
    <row r="8527" spans="1:3" x14ac:dyDescent="0.25">
      <c r="A8527" t="s">
        <v>244</v>
      </c>
      <c r="B8527">
        <v>27959</v>
      </c>
      <c r="C8527">
        <v>126</v>
      </c>
    </row>
    <row r="8528" spans="1:3" x14ac:dyDescent="0.25">
      <c r="A8528" t="s">
        <v>244</v>
      </c>
      <c r="B8528">
        <v>28204</v>
      </c>
      <c r="C8528">
        <v>120</v>
      </c>
    </row>
    <row r="8529" spans="1:3" x14ac:dyDescent="0.25">
      <c r="A8529" t="s">
        <v>244</v>
      </c>
      <c r="B8529">
        <v>27406</v>
      </c>
      <c r="C8529">
        <v>23</v>
      </c>
    </row>
    <row r="8530" spans="1:3" x14ac:dyDescent="0.25">
      <c r="A8530" t="s">
        <v>244</v>
      </c>
      <c r="B8530">
        <v>28075</v>
      </c>
      <c r="C8530">
        <v>70</v>
      </c>
    </row>
    <row r="8531" spans="1:3" x14ac:dyDescent="0.25">
      <c r="A8531" t="s">
        <v>244</v>
      </c>
      <c r="B8531">
        <v>28612</v>
      </c>
      <c r="C8531">
        <v>100</v>
      </c>
    </row>
    <row r="8532" spans="1:3" x14ac:dyDescent="0.25">
      <c r="A8532" t="s">
        <v>244</v>
      </c>
      <c r="B8532">
        <v>27265</v>
      </c>
      <c r="C8532">
        <v>100</v>
      </c>
    </row>
    <row r="8533" spans="1:3" x14ac:dyDescent="0.25">
      <c r="A8533" t="s">
        <v>244</v>
      </c>
      <c r="B8533">
        <v>27520</v>
      </c>
      <c r="C8533">
        <v>100</v>
      </c>
    </row>
    <row r="8534" spans="1:3" x14ac:dyDescent="0.25">
      <c r="A8534" t="s">
        <v>244</v>
      </c>
      <c r="B8534">
        <v>27209</v>
      </c>
      <c r="C8534">
        <v>141</v>
      </c>
    </row>
    <row r="8535" spans="1:3" x14ac:dyDescent="0.25">
      <c r="A8535" t="s">
        <v>244</v>
      </c>
      <c r="B8535">
        <v>27546</v>
      </c>
      <c r="C8535">
        <v>129</v>
      </c>
    </row>
    <row r="8536" spans="1:3" x14ac:dyDescent="0.25">
      <c r="A8536" t="s">
        <v>244</v>
      </c>
      <c r="B8536">
        <v>27021</v>
      </c>
      <c r="C8536">
        <v>96</v>
      </c>
    </row>
    <row r="8537" spans="1:3" x14ac:dyDescent="0.25">
      <c r="A8537" t="s">
        <v>244</v>
      </c>
      <c r="B8537">
        <v>28901</v>
      </c>
      <c r="C8537">
        <v>76</v>
      </c>
    </row>
    <row r="8538" spans="1:3" x14ac:dyDescent="0.25">
      <c r="A8538" t="s">
        <v>244</v>
      </c>
      <c r="B8538">
        <v>27407</v>
      </c>
      <c r="C8538">
        <v>135</v>
      </c>
    </row>
    <row r="8539" spans="1:3" x14ac:dyDescent="0.25">
      <c r="A8539" t="s">
        <v>244</v>
      </c>
      <c r="B8539">
        <v>28601</v>
      </c>
      <c r="C8539">
        <v>104</v>
      </c>
    </row>
    <row r="8540" spans="1:3" x14ac:dyDescent="0.25">
      <c r="A8540" t="s">
        <v>244</v>
      </c>
      <c r="B8540">
        <v>27235</v>
      </c>
      <c r="C8540">
        <v>60</v>
      </c>
    </row>
    <row r="8541" spans="1:3" x14ac:dyDescent="0.25">
      <c r="A8541" t="s">
        <v>244</v>
      </c>
      <c r="B8541">
        <v>28759</v>
      </c>
      <c r="C8541">
        <v>50</v>
      </c>
    </row>
    <row r="8542" spans="1:3" x14ac:dyDescent="0.25">
      <c r="A8542" t="s">
        <v>244</v>
      </c>
      <c r="B8542">
        <v>28301</v>
      </c>
      <c r="C8542">
        <v>86</v>
      </c>
    </row>
    <row r="8543" spans="1:3" x14ac:dyDescent="0.25">
      <c r="A8543" t="s">
        <v>244</v>
      </c>
      <c r="B8543">
        <v>28904</v>
      </c>
      <c r="C8543">
        <v>90</v>
      </c>
    </row>
    <row r="8544" spans="1:3" x14ac:dyDescent="0.25">
      <c r="A8544" t="s">
        <v>244</v>
      </c>
      <c r="B8544">
        <v>28227</v>
      </c>
      <c r="C8544">
        <v>120</v>
      </c>
    </row>
    <row r="8545" spans="1:3" x14ac:dyDescent="0.25">
      <c r="A8545" t="s">
        <v>244</v>
      </c>
      <c r="B8545">
        <v>27615</v>
      </c>
      <c r="C8545">
        <v>90</v>
      </c>
    </row>
    <row r="8546" spans="1:3" x14ac:dyDescent="0.25">
      <c r="A8546" t="s">
        <v>244</v>
      </c>
      <c r="B8546">
        <v>27282</v>
      </c>
      <c r="C8546">
        <v>150</v>
      </c>
    </row>
    <row r="8547" spans="1:3" x14ac:dyDescent="0.25">
      <c r="A8547" t="s">
        <v>244</v>
      </c>
      <c r="B8547">
        <v>27909</v>
      </c>
      <c r="C8547">
        <v>146</v>
      </c>
    </row>
    <row r="8548" spans="1:3" x14ac:dyDescent="0.25">
      <c r="A8548" t="s">
        <v>244</v>
      </c>
      <c r="B8548">
        <v>27529</v>
      </c>
      <c r="C8548">
        <v>120</v>
      </c>
    </row>
    <row r="8549" spans="1:3" x14ac:dyDescent="0.25">
      <c r="A8549" t="s">
        <v>244</v>
      </c>
      <c r="B8549">
        <v>27282</v>
      </c>
      <c r="C8549">
        <v>120</v>
      </c>
    </row>
    <row r="8550" spans="1:3" x14ac:dyDescent="0.25">
      <c r="A8550" t="s">
        <v>244</v>
      </c>
      <c r="B8550">
        <v>28778</v>
      </c>
      <c r="C8550">
        <v>106</v>
      </c>
    </row>
    <row r="8551" spans="1:3" x14ac:dyDescent="0.25">
      <c r="A8551" t="s">
        <v>244</v>
      </c>
      <c r="B8551">
        <v>28630</v>
      </c>
      <c r="C8551">
        <v>120</v>
      </c>
    </row>
    <row r="8552" spans="1:3" x14ac:dyDescent="0.25">
      <c r="A8552" t="s">
        <v>244</v>
      </c>
      <c r="B8552">
        <v>27892</v>
      </c>
      <c r="C8552">
        <v>154</v>
      </c>
    </row>
    <row r="8553" spans="1:3" x14ac:dyDescent="0.25">
      <c r="A8553" t="s">
        <v>244</v>
      </c>
      <c r="B8553">
        <v>27103</v>
      </c>
      <c r="C8553">
        <v>40</v>
      </c>
    </row>
    <row r="8554" spans="1:3" x14ac:dyDescent="0.25">
      <c r="A8554" t="s">
        <v>244</v>
      </c>
      <c r="B8554">
        <v>28779</v>
      </c>
      <c r="C8554">
        <v>94</v>
      </c>
    </row>
    <row r="8555" spans="1:3" x14ac:dyDescent="0.25">
      <c r="A8555" t="s">
        <v>244</v>
      </c>
      <c r="B8555">
        <v>28761</v>
      </c>
      <c r="C8555">
        <v>140</v>
      </c>
    </row>
    <row r="8556" spans="1:3" x14ac:dyDescent="0.25">
      <c r="A8556" t="s">
        <v>244</v>
      </c>
      <c r="B8556">
        <v>27962</v>
      </c>
      <c r="C8556">
        <v>114</v>
      </c>
    </row>
    <row r="8557" spans="1:3" x14ac:dyDescent="0.25">
      <c r="A8557" t="s">
        <v>244</v>
      </c>
      <c r="B8557">
        <v>28804</v>
      </c>
      <c r="C8557">
        <v>100</v>
      </c>
    </row>
    <row r="8558" spans="1:3" x14ac:dyDescent="0.25">
      <c r="A8558" t="s">
        <v>244</v>
      </c>
      <c r="B8558">
        <v>27504</v>
      </c>
      <c r="C8558">
        <v>100</v>
      </c>
    </row>
    <row r="8559" spans="1:3" x14ac:dyDescent="0.25">
      <c r="A8559" t="s">
        <v>244</v>
      </c>
      <c r="B8559">
        <v>28645</v>
      </c>
      <c r="C8559">
        <v>100</v>
      </c>
    </row>
    <row r="8560" spans="1:3" x14ac:dyDescent="0.25">
      <c r="A8560" t="s">
        <v>244</v>
      </c>
      <c r="B8560">
        <v>28111</v>
      </c>
      <c r="C8560">
        <v>70</v>
      </c>
    </row>
    <row r="8561" spans="1:3" x14ac:dyDescent="0.25">
      <c r="A8561" t="s">
        <v>244</v>
      </c>
      <c r="B8561">
        <v>27917</v>
      </c>
      <c r="C8561">
        <v>100</v>
      </c>
    </row>
    <row r="8562" spans="1:3" x14ac:dyDescent="0.25">
      <c r="A8562" t="s">
        <v>244</v>
      </c>
      <c r="B8562">
        <v>28625</v>
      </c>
      <c r="C8562">
        <v>103</v>
      </c>
    </row>
    <row r="8563" spans="1:3" x14ac:dyDescent="0.25">
      <c r="A8563" t="s">
        <v>244</v>
      </c>
      <c r="B8563">
        <v>28806</v>
      </c>
      <c r="C8563">
        <v>80</v>
      </c>
    </row>
    <row r="8564" spans="1:3" x14ac:dyDescent="0.25">
      <c r="A8564" t="s">
        <v>244</v>
      </c>
      <c r="B8564">
        <v>28560</v>
      </c>
      <c r="C8564">
        <v>60</v>
      </c>
    </row>
    <row r="8565" spans="1:3" x14ac:dyDescent="0.25">
      <c r="A8565" t="s">
        <v>244</v>
      </c>
      <c r="B8565">
        <v>28306</v>
      </c>
      <c r="C8565">
        <v>120</v>
      </c>
    </row>
    <row r="8566" spans="1:3" x14ac:dyDescent="0.25">
      <c r="A8566" t="s">
        <v>244</v>
      </c>
      <c r="B8566">
        <v>28712</v>
      </c>
      <c r="C8566">
        <v>147</v>
      </c>
    </row>
    <row r="8567" spans="1:3" x14ac:dyDescent="0.25">
      <c r="A8567" t="s">
        <v>244</v>
      </c>
      <c r="B8567">
        <v>27612</v>
      </c>
      <c r="C8567">
        <v>134</v>
      </c>
    </row>
    <row r="8568" spans="1:3" x14ac:dyDescent="0.25">
      <c r="A8568" t="s">
        <v>244</v>
      </c>
      <c r="B8568">
        <v>28372</v>
      </c>
      <c r="C8568">
        <v>84</v>
      </c>
    </row>
    <row r="8569" spans="1:3" x14ac:dyDescent="0.25">
      <c r="A8569" t="s">
        <v>244</v>
      </c>
      <c r="B8569">
        <v>28573</v>
      </c>
      <c r="C8569">
        <v>80</v>
      </c>
    </row>
    <row r="8570" spans="1:3" x14ac:dyDescent="0.25">
      <c r="A8570" t="s">
        <v>244</v>
      </c>
      <c r="B8570">
        <v>27705</v>
      </c>
      <c r="C8570">
        <v>126</v>
      </c>
    </row>
    <row r="8571" spans="1:3" x14ac:dyDescent="0.25">
      <c r="A8571" t="s">
        <v>244</v>
      </c>
      <c r="B8571">
        <v>27609</v>
      </c>
      <c r="C8571">
        <v>15</v>
      </c>
    </row>
    <row r="8572" spans="1:3" x14ac:dyDescent="0.25">
      <c r="A8572" t="s">
        <v>244</v>
      </c>
      <c r="B8572">
        <v>28731</v>
      </c>
      <c r="C8572">
        <v>130</v>
      </c>
    </row>
    <row r="8573" spans="1:3" x14ac:dyDescent="0.25">
      <c r="A8573" t="s">
        <v>244</v>
      </c>
      <c r="B8573">
        <v>27106</v>
      </c>
      <c r="C8573">
        <v>100</v>
      </c>
    </row>
    <row r="8574" spans="1:3" x14ac:dyDescent="0.25">
      <c r="A8574" t="s">
        <v>244</v>
      </c>
      <c r="B8574">
        <v>28715</v>
      </c>
      <c r="C8574">
        <v>118</v>
      </c>
    </row>
    <row r="8575" spans="1:3" x14ac:dyDescent="0.25">
      <c r="A8575" t="s">
        <v>244</v>
      </c>
      <c r="B8575">
        <v>28803</v>
      </c>
      <c r="C8575">
        <v>98</v>
      </c>
    </row>
    <row r="8576" spans="1:3" x14ac:dyDescent="0.25">
      <c r="A8576" t="s">
        <v>244</v>
      </c>
      <c r="B8576">
        <v>27401</v>
      </c>
      <c r="C8576">
        <v>105</v>
      </c>
    </row>
    <row r="8577" spans="1:3" x14ac:dyDescent="0.25">
      <c r="A8577" t="s">
        <v>244</v>
      </c>
      <c r="B8577">
        <v>28303</v>
      </c>
      <c r="C8577">
        <v>98</v>
      </c>
    </row>
    <row r="8578" spans="1:3" x14ac:dyDescent="0.25">
      <c r="A8578" t="s">
        <v>244</v>
      </c>
      <c r="B8578">
        <v>28145</v>
      </c>
      <c r="C8578">
        <v>58</v>
      </c>
    </row>
    <row r="8579" spans="1:3" x14ac:dyDescent="0.25">
      <c r="A8579" t="s">
        <v>244</v>
      </c>
      <c r="B8579">
        <v>28502</v>
      </c>
      <c r="C8579">
        <v>175</v>
      </c>
    </row>
    <row r="8580" spans="1:3" x14ac:dyDescent="0.25">
      <c r="A8580" t="s">
        <v>244</v>
      </c>
      <c r="B8580">
        <v>27316</v>
      </c>
      <c r="C8580">
        <v>90</v>
      </c>
    </row>
    <row r="8581" spans="1:3" x14ac:dyDescent="0.25">
      <c r="A8581" t="s">
        <v>244</v>
      </c>
      <c r="B8581">
        <v>27549</v>
      </c>
      <c r="C8581">
        <v>166</v>
      </c>
    </row>
    <row r="8582" spans="1:3" x14ac:dyDescent="0.25">
      <c r="A8582" t="s">
        <v>244</v>
      </c>
      <c r="B8582">
        <v>28150</v>
      </c>
      <c r="C8582">
        <v>160</v>
      </c>
    </row>
    <row r="8583" spans="1:3" x14ac:dyDescent="0.25">
      <c r="A8583" t="s">
        <v>244</v>
      </c>
      <c r="B8583">
        <v>28043</v>
      </c>
      <c r="C8583">
        <v>100</v>
      </c>
    </row>
    <row r="8584" spans="1:3" x14ac:dyDescent="0.25">
      <c r="A8584" t="s">
        <v>244</v>
      </c>
      <c r="B8584">
        <v>28405</v>
      </c>
      <c r="C8584">
        <v>140</v>
      </c>
    </row>
    <row r="8585" spans="1:3" x14ac:dyDescent="0.25">
      <c r="A8585" t="s">
        <v>244</v>
      </c>
      <c r="B8585">
        <v>28712</v>
      </c>
      <c r="C8585">
        <v>10</v>
      </c>
    </row>
    <row r="8586" spans="1:3" x14ac:dyDescent="0.25">
      <c r="A8586" t="s">
        <v>244</v>
      </c>
      <c r="B8586">
        <v>27406</v>
      </c>
      <c r="C8586">
        <v>110</v>
      </c>
    </row>
    <row r="8587" spans="1:3" x14ac:dyDescent="0.25">
      <c r="A8587" t="s">
        <v>244</v>
      </c>
      <c r="B8587">
        <v>28412</v>
      </c>
      <c r="C8587">
        <v>90</v>
      </c>
    </row>
    <row r="8588" spans="1:3" x14ac:dyDescent="0.25">
      <c r="A8588" t="s">
        <v>244</v>
      </c>
      <c r="B8588">
        <v>27511</v>
      </c>
      <c r="C8588">
        <v>71</v>
      </c>
    </row>
    <row r="8589" spans="1:3" x14ac:dyDescent="0.25">
      <c r="A8589" t="s">
        <v>244</v>
      </c>
      <c r="B8589">
        <v>27284</v>
      </c>
      <c r="C8589">
        <v>92</v>
      </c>
    </row>
    <row r="8590" spans="1:3" x14ac:dyDescent="0.25">
      <c r="A8590" t="s">
        <v>244</v>
      </c>
      <c r="B8590">
        <v>27012</v>
      </c>
      <c r="C8590">
        <v>120</v>
      </c>
    </row>
    <row r="8591" spans="1:3" x14ac:dyDescent="0.25">
      <c r="A8591" t="s">
        <v>244</v>
      </c>
      <c r="B8591">
        <v>28411</v>
      </c>
      <c r="C8591">
        <v>105</v>
      </c>
    </row>
    <row r="8592" spans="1:3" x14ac:dyDescent="0.25">
      <c r="A8592" t="s">
        <v>244</v>
      </c>
      <c r="B8592">
        <v>28804</v>
      </c>
      <c r="C8592">
        <v>77</v>
      </c>
    </row>
    <row r="8593" spans="1:3" x14ac:dyDescent="0.25">
      <c r="A8593" t="s">
        <v>244</v>
      </c>
      <c r="B8593">
        <v>28777</v>
      </c>
      <c r="C8593">
        <v>127</v>
      </c>
    </row>
    <row r="8594" spans="1:3" x14ac:dyDescent="0.25">
      <c r="A8594" t="s">
        <v>244</v>
      </c>
      <c r="B8594">
        <v>28753</v>
      </c>
      <c r="C8594">
        <v>80</v>
      </c>
    </row>
    <row r="8595" spans="1:3" x14ac:dyDescent="0.25">
      <c r="A8595" t="s">
        <v>244</v>
      </c>
      <c r="B8595">
        <v>28640</v>
      </c>
      <c r="C8595">
        <v>210</v>
      </c>
    </row>
    <row r="8596" spans="1:3" x14ac:dyDescent="0.25">
      <c r="A8596" t="s">
        <v>244</v>
      </c>
      <c r="B8596">
        <v>27517</v>
      </c>
      <c r="C8596">
        <v>108</v>
      </c>
    </row>
    <row r="8597" spans="1:3" x14ac:dyDescent="0.25">
      <c r="A8597" t="s">
        <v>244</v>
      </c>
      <c r="B8597">
        <v>28374</v>
      </c>
      <c r="C8597">
        <v>144</v>
      </c>
    </row>
    <row r="8598" spans="1:3" x14ac:dyDescent="0.25">
      <c r="A8598" t="s">
        <v>244</v>
      </c>
      <c r="B8598">
        <v>27260</v>
      </c>
      <c r="C8598">
        <v>115</v>
      </c>
    </row>
    <row r="8599" spans="1:3" x14ac:dyDescent="0.25">
      <c r="A8599" t="s">
        <v>244</v>
      </c>
      <c r="B8599">
        <v>28215</v>
      </c>
      <c r="C8599">
        <v>120</v>
      </c>
    </row>
    <row r="8600" spans="1:3" x14ac:dyDescent="0.25">
      <c r="A8600" t="s">
        <v>244</v>
      </c>
      <c r="B8600">
        <v>28360</v>
      </c>
      <c r="C8600">
        <v>52</v>
      </c>
    </row>
    <row r="8601" spans="1:3" x14ac:dyDescent="0.25">
      <c r="A8601" t="s">
        <v>244</v>
      </c>
      <c r="B8601">
        <v>28602</v>
      </c>
      <c r="C8601">
        <v>150</v>
      </c>
    </row>
    <row r="8602" spans="1:3" x14ac:dyDescent="0.25">
      <c r="A8602" t="s">
        <v>244</v>
      </c>
      <c r="B8602">
        <v>27101</v>
      </c>
      <c r="C8602">
        <v>117</v>
      </c>
    </row>
    <row r="8603" spans="1:3" x14ac:dyDescent="0.25">
      <c r="A8603" t="s">
        <v>244</v>
      </c>
      <c r="B8603">
        <v>27705</v>
      </c>
      <c r="C8603">
        <v>96</v>
      </c>
    </row>
    <row r="8604" spans="1:3" x14ac:dyDescent="0.25">
      <c r="A8604" t="s">
        <v>244</v>
      </c>
      <c r="B8604">
        <v>28655</v>
      </c>
      <c r="C8604">
        <v>120</v>
      </c>
    </row>
    <row r="8605" spans="1:3" x14ac:dyDescent="0.25">
      <c r="A8605" t="s">
        <v>244</v>
      </c>
      <c r="B8605">
        <v>28345</v>
      </c>
      <c r="C8605">
        <v>105</v>
      </c>
    </row>
    <row r="8606" spans="1:3" x14ac:dyDescent="0.25">
      <c r="A8606" t="s">
        <v>244</v>
      </c>
      <c r="B8606">
        <v>28352</v>
      </c>
      <c r="C8606">
        <v>149</v>
      </c>
    </row>
    <row r="8607" spans="1:3" x14ac:dyDescent="0.25">
      <c r="A8607" t="s">
        <v>244</v>
      </c>
      <c r="B8607">
        <v>27292</v>
      </c>
      <c r="C8607">
        <v>90</v>
      </c>
    </row>
    <row r="8608" spans="1:3" x14ac:dyDescent="0.25">
      <c r="A8608" t="s">
        <v>244</v>
      </c>
      <c r="B8608">
        <v>28170</v>
      </c>
      <c r="C8608">
        <v>95</v>
      </c>
    </row>
    <row r="8609" spans="1:3" x14ac:dyDescent="0.25">
      <c r="A8609" t="s">
        <v>244</v>
      </c>
      <c r="B8609">
        <v>27889</v>
      </c>
      <c r="C8609">
        <v>140</v>
      </c>
    </row>
    <row r="8610" spans="1:3" x14ac:dyDescent="0.25">
      <c r="A8610" t="s">
        <v>244</v>
      </c>
      <c r="B8610">
        <v>28110</v>
      </c>
      <c r="C8610">
        <v>90</v>
      </c>
    </row>
    <row r="8611" spans="1:3" x14ac:dyDescent="0.25">
      <c r="A8611" t="s">
        <v>244</v>
      </c>
      <c r="B8611">
        <v>28025</v>
      </c>
      <c r="C8611">
        <v>120</v>
      </c>
    </row>
    <row r="8612" spans="1:3" x14ac:dyDescent="0.25">
      <c r="A8612" t="s">
        <v>244</v>
      </c>
      <c r="B8612">
        <v>27704</v>
      </c>
      <c r="C8612">
        <v>111</v>
      </c>
    </row>
    <row r="8613" spans="1:3" x14ac:dyDescent="0.25">
      <c r="A8613" t="s">
        <v>244</v>
      </c>
      <c r="B8613">
        <v>28112</v>
      </c>
      <c r="C8613">
        <v>147</v>
      </c>
    </row>
    <row r="8614" spans="1:3" x14ac:dyDescent="0.25">
      <c r="A8614" t="s">
        <v>244</v>
      </c>
      <c r="B8614">
        <v>27239</v>
      </c>
      <c r="C8614">
        <v>60</v>
      </c>
    </row>
    <row r="8615" spans="1:3" x14ac:dyDescent="0.25">
      <c r="A8615" t="s">
        <v>244</v>
      </c>
      <c r="B8615">
        <v>27705</v>
      </c>
      <c r="C8615">
        <v>73</v>
      </c>
    </row>
    <row r="8616" spans="1:3" x14ac:dyDescent="0.25">
      <c r="A8616" t="s">
        <v>244</v>
      </c>
      <c r="B8616">
        <v>27910</v>
      </c>
      <c r="C8616">
        <v>151</v>
      </c>
    </row>
    <row r="8617" spans="1:3" x14ac:dyDescent="0.25">
      <c r="A8617" t="s">
        <v>244</v>
      </c>
      <c r="B8617">
        <v>27012</v>
      </c>
      <c r="C8617">
        <v>100</v>
      </c>
    </row>
    <row r="8618" spans="1:3" x14ac:dyDescent="0.25">
      <c r="A8618" t="s">
        <v>244</v>
      </c>
      <c r="B8618">
        <v>27895</v>
      </c>
      <c r="C8618">
        <v>81</v>
      </c>
    </row>
    <row r="8619" spans="1:3" x14ac:dyDescent="0.25">
      <c r="A8619" t="s">
        <v>244</v>
      </c>
      <c r="B8619">
        <v>28349</v>
      </c>
      <c r="C8619">
        <v>92</v>
      </c>
    </row>
    <row r="8620" spans="1:3" x14ac:dyDescent="0.25">
      <c r="A8620" t="s">
        <v>244</v>
      </c>
      <c r="B8620">
        <v>27103</v>
      </c>
      <c r="C8620">
        <v>90</v>
      </c>
    </row>
    <row r="8621" spans="1:3" x14ac:dyDescent="0.25">
      <c r="A8621" t="s">
        <v>244</v>
      </c>
      <c r="B8621">
        <v>28570</v>
      </c>
      <c r="C8621">
        <v>64</v>
      </c>
    </row>
    <row r="8622" spans="1:3" x14ac:dyDescent="0.25">
      <c r="A8622" t="s">
        <v>244</v>
      </c>
      <c r="B8622">
        <v>27301</v>
      </c>
      <c r="C8622">
        <v>134</v>
      </c>
    </row>
    <row r="8623" spans="1:3" x14ac:dyDescent="0.25">
      <c r="A8623" t="s">
        <v>244</v>
      </c>
      <c r="B8623">
        <v>28145</v>
      </c>
      <c r="C8623">
        <v>99</v>
      </c>
    </row>
    <row r="8624" spans="1:3" x14ac:dyDescent="0.25">
      <c r="A8624" t="s">
        <v>244</v>
      </c>
      <c r="B8624">
        <v>27616</v>
      </c>
      <c r="C8624">
        <v>132</v>
      </c>
    </row>
    <row r="8625" spans="1:3" x14ac:dyDescent="0.25">
      <c r="A8625" t="s">
        <v>244</v>
      </c>
      <c r="B8625">
        <v>28791</v>
      </c>
      <c r="C8625">
        <v>120</v>
      </c>
    </row>
    <row r="8626" spans="1:3" x14ac:dyDescent="0.25">
      <c r="A8626" t="s">
        <v>244</v>
      </c>
      <c r="B8626">
        <v>28557</v>
      </c>
      <c r="C8626">
        <v>92</v>
      </c>
    </row>
    <row r="8627" spans="1:3" x14ac:dyDescent="0.25">
      <c r="A8627" t="s">
        <v>244</v>
      </c>
      <c r="B8627">
        <v>28112</v>
      </c>
      <c r="C8627">
        <v>60</v>
      </c>
    </row>
    <row r="8628" spans="1:3" x14ac:dyDescent="0.25">
      <c r="A8628" t="s">
        <v>244</v>
      </c>
      <c r="B8628">
        <v>27407</v>
      </c>
      <c r="C8628">
        <v>126</v>
      </c>
    </row>
    <row r="8629" spans="1:3" x14ac:dyDescent="0.25">
      <c r="A8629" t="s">
        <v>244</v>
      </c>
      <c r="B8629">
        <v>28213</v>
      </c>
      <c r="C8629">
        <v>120</v>
      </c>
    </row>
    <row r="8630" spans="1:3" x14ac:dyDescent="0.25">
      <c r="A8630" t="s">
        <v>244</v>
      </c>
      <c r="B8630">
        <v>28159</v>
      </c>
      <c r="C8630">
        <v>70</v>
      </c>
    </row>
    <row r="8631" spans="1:3" x14ac:dyDescent="0.25">
      <c r="A8631" t="s">
        <v>244</v>
      </c>
      <c r="B8631">
        <v>27610</v>
      </c>
      <c r="C8631">
        <v>125</v>
      </c>
    </row>
    <row r="8632" spans="1:3" x14ac:dyDescent="0.25">
      <c r="A8632" t="s">
        <v>244</v>
      </c>
      <c r="B8632">
        <v>28002</v>
      </c>
      <c r="C8632">
        <v>180</v>
      </c>
    </row>
    <row r="8633" spans="1:3" x14ac:dyDescent="0.25">
      <c r="A8633" t="s">
        <v>244</v>
      </c>
      <c r="B8633">
        <v>28711</v>
      </c>
      <c r="C8633">
        <v>100</v>
      </c>
    </row>
    <row r="8634" spans="1:3" x14ac:dyDescent="0.25">
      <c r="A8634" t="s">
        <v>244</v>
      </c>
      <c r="B8634">
        <v>28018</v>
      </c>
      <c r="C8634">
        <v>30</v>
      </c>
    </row>
    <row r="8635" spans="1:3" x14ac:dyDescent="0.25">
      <c r="A8635" t="s">
        <v>244</v>
      </c>
      <c r="B8635">
        <v>28704</v>
      </c>
      <c r="C8635">
        <v>100</v>
      </c>
    </row>
    <row r="8636" spans="1:3" x14ac:dyDescent="0.25">
      <c r="A8636" t="s">
        <v>244</v>
      </c>
      <c r="B8636">
        <v>27893</v>
      </c>
      <c r="C8636">
        <v>110</v>
      </c>
    </row>
    <row r="8637" spans="1:3" x14ac:dyDescent="0.25">
      <c r="A8637" t="s">
        <v>244</v>
      </c>
      <c r="B8637">
        <v>28659</v>
      </c>
      <c r="C8637">
        <v>111</v>
      </c>
    </row>
    <row r="8638" spans="1:3" x14ac:dyDescent="0.25">
      <c r="A8638" t="s">
        <v>244</v>
      </c>
      <c r="B8638">
        <v>27713</v>
      </c>
      <c r="C8638">
        <v>140</v>
      </c>
    </row>
    <row r="8639" spans="1:3" x14ac:dyDescent="0.25">
      <c r="A8639" t="s">
        <v>244</v>
      </c>
      <c r="B8639">
        <v>27295</v>
      </c>
      <c r="C8639">
        <v>100</v>
      </c>
    </row>
    <row r="8640" spans="1:3" x14ac:dyDescent="0.25">
      <c r="A8640" t="s">
        <v>244</v>
      </c>
      <c r="B8640">
        <v>27944</v>
      </c>
      <c r="C8640">
        <v>78</v>
      </c>
    </row>
    <row r="8641" spans="1:3" x14ac:dyDescent="0.25">
      <c r="A8641" t="s">
        <v>244</v>
      </c>
      <c r="B8641">
        <v>28273</v>
      </c>
      <c r="C8641">
        <v>100</v>
      </c>
    </row>
    <row r="8642" spans="1:3" x14ac:dyDescent="0.25">
      <c r="A8642" t="s">
        <v>244</v>
      </c>
      <c r="B8642">
        <v>28277</v>
      </c>
      <c r="C8642">
        <v>120</v>
      </c>
    </row>
    <row r="8643" spans="1:3" x14ac:dyDescent="0.25">
      <c r="A8643" t="s">
        <v>244</v>
      </c>
      <c r="B8643">
        <v>27589</v>
      </c>
      <c r="C8643">
        <v>140</v>
      </c>
    </row>
    <row r="8644" spans="1:3" x14ac:dyDescent="0.25">
      <c r="A8644" t="s">
        <v>244</v>
      </c>
      <c r="B8644">
        <v>27203</v>
      </c>
      <c r="C8644">
        <v>100</v>
      </c>
    </row>
    <row r="8645" spans="1:3" x14ac:dyDescent="0.25">
      <c r="A8645" t="s">
        <v>244</v>
      </c>
      <c r="B8645">
        <v>28115</v>
      </c>
      <c r="C8645">
        <v>131</v>
      </c>
    </row>
    <row r="8646" spans="1:3" x14ac:dyDescent="0.25">
      <c r="A8646" t="s">
        <v>244</v>
      </c>
      <c r="B8646">
        <v>28613</v>
      </c>
      <c r="C8646">
        <v>90</v>
      </c>
    </row>
    <row r="8647" spans="1:3" x14ac:dyDescent="0.25">
      <c r="A8647" t="s">
        <v>244</v>
      </c>
      <c r="B8647">
        <v>28602</v>
      </c>
      <c r="C8647">
        <v>120</v>
      </c>
    </row>
    <row r="8648" spans="1:3" x14ac:dyDescent="0.25">
      <c r="A8648" t="s">
        <v>244</v>
      </c>
      <c r="B8648">
        <v>28358</v>
      </c>
      <c r="C8648">
        <v>122</v>
      </c>
    </row>
    <row r="8649" spans="1:3" x14ac:dyDescent="0.25">
      <c r="A8649" t="s">
        <v>244</v>
      </c>
      <c r="B8649">
        <v>27909</v>
      </c>
      <c r="C8649">
        <v>108</v>
      </c>
    </row>
    <row r="8650" spans="1:3" x14ac:dyDescent="0.25">
      <c r="A8650" t="s">
        <v>244</v>
      </c>
      <c r="B8650">
        <v>28752</v>
      </c>
      <c r="C8650">
        <v>110</v>
      </c>
    </row>
    <row r="8651" spans="1:3" x14ac:dyDescent="0.25">
      <c r="A8651" t="s">
        <v>244</v>
      </c>
      <c r="B8651">
        <v>27284</v>
      </c>
      <c r="C8651">
        <v>100</v>
      </c>
    </row>
    <row r="8652" spans="1:3" x14ac:dyDescent="0.25">
      <c r="A8652" t="s">
        <v>244</v>
      </c>
      <c r="B8652">
        <v>28787</v>
      </c>
      <c r="C8652">
        <v>122</v>
      </c>
    </row>
    <row r="8653" spans="1:3" x14ac:dyDescent="0.25">
      <c r="A8653" t="s">
        <v>244</v>
      </c>
      <c r="B8653">
        <v>27406</v>
      </c>
      <c r="C8653">
        <v>210</v>
      </c>
    </row>
    <row r="8654" spans="1:3" x14ac:dyDescent="0.25">
      <c r="A8654" t="s">
        <v>244</v>
      </c>
      <c r="B8654">
        <v>28150</v>
      </c>
      <c r="C8654">
        <v>120</v>
      </c>
    </row>
    <row r="8655" spans="1:3" x14ac:dyDescent="0.25">
      <c r="A8655" t="s">
        <v>244</v>
      </c>
      <c r="B8655">
        <v>27607</v>
      </c>
      <c r="C8655">
        <v>120</v>
      </c>
    </row>
    <row r="8656" spans="1:3" x14ac:dyDescent="0.25">
      <c r="A8656" t="s">
        <v>244</v>
      </c>
      <c r="B8656">
        <v>28056</v>
      </c>
      <c r="C8656">
        <v>50</v>
      </c>
    </row>
    <row r="8657" spans="1:3" x14ac:dyDescent="0.25">
      <c r="A8657" t="s">
        <v>244</v>
      </c>
      <c r="B8657">
        <v>28782</v>
      </c>
      <c r="C8657">
        <v>70</v>
      </c>
    </row>
    <row r="8658" spans="1:3" x14ac:dyDescent="0.25">
      <c r="A8658" t="s">
        <v>244</v>
      </c>
      <c r="B8658">
        <v>28716</v>
      </c>
      <c r="C8658">
        <v>131</v>
      </c>
    </row>
    <row r="8659" spans="1:3" x14ac:dyDescent="0.25">
      <c r="A8659" t="s">
        <v>244</v>
      </c>
      <c r="B8659">
        <v>27278</v>
      </c>
      <c r="C8659">
        <v>80</v>
      </c>
    </row>
    <row r="8660" spans="1:3" x14ac:dyDescent="0.25">
      <c r="A8660" t="s">
        <v>244</v>
      </c>
      <c r="B8660">
        <v>28803</v>
      </c>
      <c r="C8660">
        <v>84</v>
      </c>
    </row>
    <row r="8661" spans="1:3" x14ac:dyDescent="0.25">
      <c r="A8661" t="s">
        <v>244</v>
      </c>
      <c r="B8661">
        <v>28054</v>
      </c>
      <c r="C8661">
        <v>104</v>
      </c>
    </row>
    <row r="8662" spans="1:3" x14ac:dyDescent="0.25">
      <c r="A8662" t="s">
        <v>244</v>
      </c>
      <c r="B8662">
        <v>28314</v>
      </c>
      <c r="C8662">
        <v>90</v>
      </c>
    </row>
    <row r="8663" spans="1:3" x14ac:dyDescent="0.25">
      <c r="A8663" t="s">
        <v>244</v>
      </c>
      <c r="B8663">
        <v>28205</v>
      </c>
      <c r="C8663">
        <v>100</v>
      </c>
    </row>
    <row r="8664" spans="1:3" x14ac:dyDescent="0.25">
      <c r="A8664" t="s">
        <v>244</v>
      </c>
      <c r="B8664">
        <v>28170</v>
      </c>
      <c r="C8664">
        <v>66</v>
      </c>
    </row>
    <row r="8665" spans="1:3" x14ac:dyDescent="0.25">
      <c r="A8665" t="s">
        <v>244</v>
      </c>
      <c r="B8665">
        <v>28025</v>
      </c>
      <c r="C8665">
        <v>90</v>
      </c>
    </row>
    <row r="8666" spans="1:3" x14ac:dyDescent="0.25">
      <c r="A8666" t="s">
        <v>244</v>
      </c>
      <c r="B8666">
        <v>28365</v>
      </c>
      <c r="C8666">
        <v>150</v>
      </c>
    </row>
    <row r="8667" spans="1:3" x14ac:dyDescent="0.25">
      <c r="A8667" t="s">
        <v>244</v>
      </c>
      <c r="B8667">
        <v>28139</v>
      </c>
      <c r="C8667">
        <v>136</v>
      </c>
    </row>
    <row r="8668" spans="1:3" x14ac:dyDescent="0.25">
      <c r="A8668" t="s">
        <v>244</v>
      </c>
      <c r="B8668">
        <v>28328</v>
      </c>
      <c r="C8668">
        <v>100</v>
      </c>
    </row>
    <row r="8669" spans="1:3" x14ac:dyDescent="0.25">
      <c r="A8669" t="s">
        <v>244</v>
      </c>
      <c r="B8669">
        <v>27705</v>
      </c>
      <c r="C8669">
        <v>110</v>
      </c>
    </row>
    <row r="8670" spans="1:3" x14ac:dyDescent="0.25">
      <c r="A8670" t="s">
        <v>244</v>
      </c>
      <c r="B8670">
        <v>28425</v>
      </c>
      <c r="C8670">
        <v>43</v>
      </c>
    </row>
    <row r="8671" spans="1:3" x14ac:dyDescent="0.25">
      <c r="A8671" t="s">
        <v>244</v>
      </c>
      <c r="B8671">
        <v>28262</v>
      </c>
      <c r="C8671">
        <v>207</v>
      </c>
    </row>
    <row r="8672" spans="1:3" x14ac:dyDescent="0.25">
      <c r="A8672" t="s">
        <v>244</v>
      </c>
      <c r="B8672">
        <v>27379</v>
      </c>
      <c r="C8672">
        <v>157</v>
      </c>
    </row>
    <row r="8673" spans="1:3" x14ac:dyDescent="0.25">
      <c r="A8673" t="s">
        <v>244</v>
      </c>
      <c r="B8673">
        <v>28021</v>
      </c>
      <c r="C8673">
        <v>54</v>
      </c>
    </row>
    <row r="8674" spans="1:3" x14ac:dyDescent="0.25">
      <c r="A8674" t="s">
        <v>244</v>
      </c>
      <c r="B8674">
        <v>28412</v>
      </c>
      <c r="C8674">
        <v>100</v>
      </c>
    </row>
    <row r="8675" spans="1:3" x14ac:dyDescent="0.25">
      <c r="A8675" t="s">
        <v>244</v>
      </c>
      <c r="B8675">
        <v>27565</v>
      </c>
      <c r="C8675">
        <v>80</v>
      </c>
    </row>
    <row r="8676" spans="1:3" x14ac:dyDescent="0.25">
      <c r="A8676" t="s">
        <v>244</v>
      </c>
      <c r="B8676">
        <v>27514</v>
      </c>
      <c r="C8676">
        <v>108</v>
      </c>
    </row>
    <row r="8677" spans="1:3" x14ac:dyDescent="0.25">
      <c r="A8677" t="s">
        <v>244</v>
      </c>
      <c r="B8677">
        <v>27006</v>
      </c>
      <c r="C8677">
        <v>117</v>
      </c>
    </row>
    <row r="8678" spans="1:3" x14ac:dyDescent="0.25">
      <c r="A8678" t="s">
        <v>244</v>
      </c>
      <c r="B8678">
        <v>28358</v>
      </c>
      <c r="C8678">
        <v>90</v>
      </c>
    </row>
    <row r="8679" spans="1:3" x14ac:dyDescent="0.25">
      <c r="A8679" t="s">
        <v>244</v>
      </c>
      <c r="B8679">
        <v>27858</v>
      </c>
      <c r="C8679">
        <v>6</v>
      </c>
    </row>
    <row r="8680" spans="1:3" x14ac:dyDescent="0.25">
      <c r="A8680" t="s">
        <v>244</v>
      </c>
      <c r="B8680">
        <v>27203</v>
      </c>
      <c r="C8680">
        <v>96</v>
      </c>
    </row>
    <row r="8681" spans="1:3" x14ac:dyDescent="0.25">
      <c r="A8681" t="s">
        <v>244</v>
      </c>
      <c r="B8681">
        <v>28722</v>
      </c>
      <c r="C8681">
        <v>33</v>
      </c>
    </row>
    <row r="8682" spans="1:3" x14ac:dyDescent="0.25">
      <c r="A8682" t="s">
        <v>244</v>
      </c>
      <c r="B8682">
        <v>28081</v>
      </c>
      <c r="C8682">
        <v>50</v>
      </c>
    </row>
    <row r="8683" spans="1:3" x14ac:dyDescent="0.25">
      <c r="A8683" t="s">
        <v>244</v>
      </c>
      <c r="B8683">
        <v>28658</v>
      </c>
      <c r="C8683">
        <v>174</v>
      </c>
    </row>
    <row r="8684" spans="1:3" x14ac:dyDescent="0.25">
      <c r="A8684" t="s">
        <v>244</v>
      </c>
      <c r="B8684">
        <v>27536</v>
      </c>
      <c r="C8684">
        <v>92</v>
      </c>
    </row>
    <row r="8685" spans="1:3" x14ac:dyDescent="0.25">
      <c r="A8685" t="s">
        <v>244</v>
      </c>
      <c r="B8685">
        <v>28420</v>
      </c>
      <c r="C8685">
        <v>100</v>
      </c>
    </row>
    <row r="8686" spans="1:3" x14ac:dyDescent="0.25">
      <c r="A8686" t="s">
        <v>244</v>
      </c>
      <c r="B8686">
        <v>28358</v>
      </c>
      <c r="C8686">
        <v>62</v>
      </c>
    </row>
    <row r="8687" spans="1:3" x14ac:dyDescent="0.25">
      <c r="A8687" t="s">
        <v>244</v>
      </c>
      <c r="B8687">
        <v>28374</v>
      </c>
      <c r="C8687">
        <v>60</v>
      </c>
    </row>
    <row r="8688" spans="1:3" x14ac:dyDescent="0.25">
      <c r="A8688" t="s">
        <v>244</v>
      </c>
      <c r="B8688">
        <v>27104</v>
      </c>
      <c r="C8688">
        <v>230</v>
      </c>
    </row>
    <row r="8689" spans="1:3" x14ac:dyDescent="0.25">
      <c r="A8689" t="s">
        <v>244</v>
      </c>
      <c r="B8689">
        <v>27870</v>
      </c>
      <c r="C8689">
        <v>108</v>
      </c>
    </row>
    <row r="8690" spans="1:3" x14ac:dyDescent="0.25">
      <c r="A8690" t="s">
        <v>244</v>
      </c>
      <c r="B8690">
        <v>27704</v>
      </c>
      <c r="C8690">
        <v>232</v>
      </c>
    </row>
    <row r="8691" spans="1:3" x14ac:dyDescent="0.25">
      <c r="A8691" t="s">
        <v>244</v>
      </c>
      <c r="B8691">
        <v>28751</v>
      </c>
      <c r="C8691">
        <v>114</v>
      </c>
    </row>
    <row r="8692" spans="1:3" x14ac:dyDescent="0.25">
      <c r="A8692" t="s">
        <v>244</v>
      </c>
      <c r="B8692">
        <v>28461</v>
      </c>
      <c r="C8692">
        <v>99</v>
      </c>
    </row>
    <row r="8693" spans="1:3" x14ac:dyDescent="0.25">
      <c r="A8693" t="s">
        <v>244</v>
      </c>
      <c r="B8693">
        <v>28713</v>
      </c>
      <c r="C8693">
        <v>120</v>
      </c>
    </row>
    <row r="8694" spans="1:3" x14ac:dyDescent="0.25">
      <c r="A8694" t="s">
        <v>244</v>
      </c>
      <c r="B8694">
        <v>28472</v>
      </c>
      <c r="C8694">
        <v>107</v>
      </c>
    </row>
    <row r="8695" spans="1:3" x14ac:dyDescent="0.25">
      <c r="A8695" t="s">
        <v>244</v>
      </c>
      <c r="B8695">
        <v>28334</v>
      </c>
      <c r="C8695">
        <v>100</v>
      </c>
    </row>
    <row r="8696" spans="1:3" x14ac:dyDescent="0.25">
      <c r="A8696" t="s">
        <v>244</v>
      </c>
      <c r="B8696">
        <v>28211</v>
      </c>
      <c r="C8696">
        <v>100</v>
      </c>
    </row>
    <row r="8697" spans="1:3" x14ac:dyDescent="0.25">
      <c r="A8697" t="s">
        <v>244</v>
      </c>
      <c r="B8697">
        <v>28401</v>
      </c>
      <c r="C8697">
        <v>90</v>
      </c>
    </row>
    <row r="8698" spans="1:3" x14ac:dyDescent="0.25">
      <c r="A8698" t="s">
        <v>244</v>
      </c>
      <c r="B8698">
        <v>28134</v>
      </c>
      <c r="C8698">
        <v>106</v>
      </c>
    </row>
    <row r="8699" spans="1:3" x14ac:dyDescent="0.25">
      <c r="A8699" t="s">
        <v>244</v>
      </c>
      <c r="B8699">
        <v>28150</v>
      </c>
      <c r="C8699">
        <v>100</v>
      </c>
    </row>
    <row r="8700" spans="1:3" x14ac:dyDescent="0.25">
      <c r="A8700" t="s">
        <v>244</v>
      </c>
      <c r="B8700">
        <v>27105</v>
      </c>
      <c r="C8700">
        <v>170</v>
      </c>
    </row>
    <row r="8701" spans="1:3" x14ac:dyDescent="0.25">
      <c r="A8701" t="s">
        <v>244</v>
      </c>
      <c r="B8701">
        <v>27407</v>
      </c>
      <c r="C8701">
        <v>60</v>
      </c>
    </row>
    <row r="8702" spans="1:3" x14ac:dyDescent="0.25">
      <c r="A8702" t="s">
        <v>244</v>
      </c>
      <c r="B8702">
        <v>28093</v>
      </c>
      <c r="C8702">
        <v>117</v>
      </c>
    </row>
    <row r="8703" spans="1:3" x14ac:dyDescent="0.25">
      <c r="A8703" t="s">
        <v>244</v>
      </c>
      <c r="B8703">
        <v>28146</v>
      </c>
      <c r="C8703">
        <v>97</v>
      </c>
    </row>
    <row r="8704" spans="1:3" x14ac:dyDescent="0.25">
      <c r="A8704" t="s">
        <v>244</v>
      </c>
      <c r="B8704">
        <v>27834</v>
      </c>
      <c r="C8704">
        <v>130</v>
      </c>
    </row>
    <row r="8705" spans="1:3" x14ac:dyDescent="0.25">
      <c r="A8705" t="s">
        <v>244</v>
      </c>
      <c r="B8705">
        <v>28771</v>
      </c>
      <c r="C8705">
        <v>80</v>
      </c>
    </row>
    <row r="8706" spans="1:3" x14ac:dyDescent="0.25">
      <c r="A8706" t="s">
        <v>244</v>
      </c>
      <c r="B8706">
        <v>28540</v>
      </c>
      <c r="C8706">
        <v>120</v>
      </c>
    </row>
    <row r="8707" spans="1:3" x14ac:dyDescent="0.25">
      <c r="A8707" t="s">
        <v>244</v>
      </c>
      <c r="B8707">
        <v>27603</v>
      </c>
      <c r="C8707">
        <v>150</v>
      </c>
    </row>
    <row r="8708" spans="1:3" x14ac:dyDescent="0.25">
      <c r="A8708" t="s">
        <v>244</v>
      </c>
      <c r="B8708">
        <v>28214</v>
      </c>
      <c r="C8708">
        <v>90</v>
      </c>
    </row>
    <row r="8709" spans="1:3" x14ac:dyDescent="0.25">
      <c r="A8709" t="s">
        <v>244</v>
      </c>
      <c r="B8709">
        <v>28645</v>
      </c>
      <c r="C8709">
        <v>60</v>
      </c>
    </row>
    <row r="8710" spans="1:3" x14ac:dyDescent="0.25">
      <c r="A8710" t="s">
        <v>244</v>
      </c>
      <c r="B8710">
        <v>27203</v>
      </c>
      <c r="C8710">
        <v>238</v>
      </c>
    </row>
    <row r="8711" spans="1:3" x14ac:dyDescent="0.25">
      <c r="A8711" t="s">
        <v>244</v>
      </c>
      <c r="B8711">
        <v>28139</v>
      </c>
      <c r="C8711">
        <v>60</v>
      </c>
    </row>
    <row r="8712" spans="1:3" x14ac:dyDescent="0.25">
      <c r="A8712" t="s">
        <v>244</v>
      </c>
      <c r="B8712">
        <v>27608</v>
      </c>
      <c r="C8712">
        <v>91</v>
      </c>
    </row>
    <row r="8713" spans="1:3" x14ac:dyDescent="0.25">
      <c r="A8713" t="s">
        <v>244</v>
      </c>
      <c r="B8713">
        <v>28563</v>
      </c>
      <c r="C8713">
        <v>105</v>
      </c>
    </row>
    <row r="8714" spans="1:3" x14ac:dyDescent="0.25">
      <c r="A8714" t="s">
        <v>244</v>
      </c>
      <c r="B8714">
        <v>28732</v>
      </c>
      <c r="C8714">
        <v>90</v>
      </c>
    </row>
    <row r="8715" spans="1:3" x14ac:dyDescent="0.25">
      <c r="A8715" t="s">
        <v>244</v>
      </c>
      <c r="B8715">
        <v>28773</v>
      </c>
      <c r="C8715">
        <v>99</v>
      </c>
    </row>
    <row r="8716" spans="1:3" x14ac:dyDescent="0.25">
      <c r="A8716" t="s">
        <v>244</v>
      </c>
      <c r="B8716">
        <v>28801</v>
      </c>
      <c r="C8716">
        <v>120</v>
      </c>
    </row>
    <row r="8717" spans="1:3" x14ac:dyDescent="0.25">
      <c r="A8717" t="s">
        <v>244</v>
      </c>
      <c r="B8717">
        <v>28403</v>
      </c>
      <c r="C8717">
        <v>30</v>
      </c>
    </row>
    <row r="8718" spans="1:3" x14ac:dyDescent="0.25">
      <c r="A8718" t="s">
        <v>244</v>
      </c>
      <c r="B8718">
        <v>28352</v>
      </c>
      <c r="C8718">
        <v>58</v>
      </c>
    </row>
    <row r="8719" spans="1:3" x14ac:dyDescent="0.25">
      <c r="A8719" t="s">
        <v>244</v>
      </c>
      <c r="B8719">
        <v>28139</v>
      </c>
      <c r="C8719">
        <v>80</v>
      </c>
    </row>
    <row r="8720" spans="1:3" x14ac:dyDescent="0.25">
      <c r="A8720" t="s">
        <v>244</v>
      </c>
      <c r="B8720">
        <v>28054</v>
      </c>
      <c r="C8720">
        <v>60</v>
      </c>
    </row>
    <row r="8721" spans="1:3" x14ac:dyDescent="0.25">
      <c r="A8721" t="s">
        <v>244</v>
      </c>
      <c r="B8721">
        <v>28226</v>
      </c>
      <c r="C8721">
        <v>14</v>
      </c>
    </row>
    <row r="8722" spans="1:3" x14ac:dyDescent="0.25">
      <c r="A8722" t="s">
        <v>244</v>
      </c>
      <c r="B8722">
        <v>27288</v>
      </c>
      <c r="C8722">
        <v>112</v>
      </c>
    </row>
    <row r="8723" spans="1:3" x14ac:dyDescent="0.25">
      <c r="A8723" t="s">
        <v>244</v>
      </c>
      <c r="B8723">
        <v>28374</v>
      </c>
      <c r="C8723">
        <v>176</v>
      </c>
    </row>
    <row r="8724" spans="1:3" x14ac:dyDescent="0.25">
      <c r="A8724" t="s">
        <v>244</v>
      </c>
      <c r="B8724">
        <v>27517</v>
      </c>
      <c r="C8724">
        <v>12</v>
      </c>
    </row>
    <row r="8725" spans="1:3" x14ac:dyDescent="0.25">
      <c r="A8725" t="s">
        <v>244</v>
      </c>
      <c r="B8725">
        <v>28659</v>
      </c>
      <c r="C8725">
        <v>10</v>
      </c>
    </row>
    <row r="8726" spans="1:3" x14ac:dyDescent="0.25">
      <c r="A8726" t="s">
        <v>244</v>
      </c>
      <c r="B8726">
        <v>27217</v>
      </c>
      <c r="C8726">
        <v>180</v>
      </c>
    </row>
    <row r="8727" spans="1:3" x14ac:dyDescent="0.25">
      <c r="A8727" t="s">
        <v>244</v>
      </c>
      <c r="B8727">
        <v>28021</v>
      </c>
      <c r="C8727">
        <v>107</v>
      </c>
    </row>
    <row r="8728" spans="1:3" x14ac:dyDescent="0.25">
      <c r="A8728" t="s">
        <v>244</v>
      </c>
      <c r="B8728">
        <v>27215</v>
      </c>
      <c r="C8728">
        <v>100</v>
      </c>
    </row>
    <row r="8729" spans="1:3" x14ac:dyDescent="0.25">
      <c r="A8729" t="s">
        <v>244</v>
      </c>
      <c r="B8729">
        <v>27518</v>
      </c>
      <c r="C8729">
        <v>120</v>
      </c>
    </row>
    <row r="8730" spans="1:3" x14ac:dyDescent="0.25">
      <c r="A8730" t="s">
        <v>244</v>
      </c>
      <c r="B8730">
        <v>28546</v>
      </c>
      <c r="C8730">
        <v>239</v>
      </c>
    </row>
    <row r="8731" spans="1:3" x14ac:dyDescent="0.25">
      <c r="A8731" t="s">
        <v>244</v>
      </c>
      <c r="B8731">
        <v>28577</v>
      </c>
      <c r="C8731">
        <v>42</v>
      </c>
    </row>
    <row r="8732" spans="1:3" x14ac:dyDescent="0.25">
      <c r="A8732" t="s">
        <v>244</v>
      </c>
      <c r="B8732">
        <v>28105</v>
      </c>
      <c r="C8732">
        <v>16</v>
      </c>
    </row>
    <row r="8733" spans="1:3" x14ac:dyDescent="0.25">
      <c r="A8733" t="s">
        <v>244</v>
      </c>
      <c r="B8733">
        <v>27828</v>
      </c>
      <c r="C8733">
        <v>56</v>
      </c>
    </row>
    <row r="8734" spans="1:3" x14ac:dyDescent="0.25">
      <c r="A8734" t="s">
        <v>244</v>
      </c>
      <c r="B8734">
        <v>28529</v>
      </c>
      <c r="C8734">
        <v>96</v>
      </c>
    </row>
    <row r="8735" spans="1:3" x14ac:dyDescent="0.25">
      <c r="A8735" t="s">
        <v>244</v>
      </c>
      <c r="B8735">
        <v>28001</v>
      </c>
      <c r="C8735">
        <v>76</v>
      </c>
    </row>
    <row r="8736" spans="1:3" x14ac:dyDescent="0.25">
      <c r="A8736" t="s">
        <v>244</v>
      </c>
      <c r="B8736">
        <v>27030</v>
      </c>
      <c r="C8736">
        <v>33</v>
      </c>
    </row>
    <row r="8737" spans="1:3" x14ac:dyDescent="0.25">
      <c r="A8737" t="s">
        <v>244</v>
      </c>
      <c r="B8737">
        <v>28031</v>
      </c>
      <c r="C8737">
        <v>102</v>
      </c>
    </row>
    <row r="8738" spans="1:3" x14ac:dyDescent="0.25">
      <c r="A8738" t="s">
        <v>244</v>
      </c>
      <c r="B8738">
        <v>27893</v>
      </c>
      <c r="C8738">
        <v>90</v>
      </c>
    </row>
    <row r="8739" spans="1:3" x14ac:dyDescent="0.25">
      <c r="A8739" t="s">
        <v>244</v>
      </c>
      <c r="B8739">
        <v>27330</v>
      </c>
      <c r="C8739">
        <v>83</v>
      </c>
    </row>
    <row r="8740" spans="1:3" x14ac:dyDescent="0.25">
      <c r="A8740" t="s">
        <v>244</v>
      </c>
      <c r="B8740">
        <v>27028</v>
      </c>
      <c r="C8740">
        <v>96</v>
      </c>
    </row>
    <row r="8741" spans="1:3" x14ac:dyDescent="0.25">
      <c r="A8741" t="s">
        <v>244</v>
      </c>
      <c r="B8741">
        <v>28422</v>
      </c>
      <c r="C8741">
        <v>90</v>
      </c>
    </row>
    <row r="8742" spans="1:3" x14ac:dyDescent="0.25">
      <c r="A8742" t="s">
        <v>244</v>
      </c>
      <c r="B8742">
        <v>28501</v>
      </c>
      <c r="C8742">
        <v>106</v>
      </c>
    </row>
    <row r="8743" spans="1:3" x14ac:dyDescent="0.25">
      <c r="A8743" t="s">
        <v>244</v>
      </c>
      <c r="B8743">
        <v>27834</v>
      </c>
      <c r="C8743">
        <v>120</v>
      </c>
    </row>
    <row r="8744" spans="1:3" x14ac:dyDescent="0.25">
      <c r="A8744" t="s">
        <v>244</v>
      </c>
      <c r="B8744">
        <v>28342</v>
      </c>
      <c r="C8744">
        <v>58</v>
      </c>
    </row>
    <row r="8745" spans="1:3" x14ac:dyDescent="0.25">
      <c r="A8745" t="s">
        <v>244</v>
      </c>
      <c r="B8745">
        <v>28115</v>
      </c>
      <c r="C8745">
        <v>130</v>
      </c>
    </row>
    <row r="8746" spans="1:3" x14ac:dyDescent="0.25">
      <c r="A8746" t="s">
        <v>244</v>
      </c>
      <c r="B8746">
        <v>27215</v>
      </c>
      <c r="C8746">
        <v>105</v>
      </c>
    </row>
    <row r="8747" spans="1:3" x14ac:dyDescent="0.25">
      <c r="A8747" t="s">
        <v>244</v>
      </c>
      <c r="B8747">
        <v>28210</v>
      </c>
      <c r="C8747">
        <v>56</v>
      </c>
    </row>
    <row r="8748" spans="1:3" x14ac:dyDescent="0.25">
      <c r="A8748" t="s">
        <v>244</v>
      </c>
      <c r="B8748">
        <v>27536</v>
      </c>
      <c r="C8748">
        <v>78</v>
      </c>
    </row>
    <row r="8749" spans="1:3" x14ac:dyDescent="0.25">
      <c r="A8749" t="s">
        <v>244</v>
      </c>
      <c r="B8749">
        <v>27705</v>
      </c>
      <c r="C8749">
        <v>4</v>
      </c>
    </row>
    <row r="8750" spans="1:3" x14ac:dyDescent="0.25">
      <c r="A8750" t="s">
        <v>244</v>
      </c>
      <c r="B8750">
        <v>27025</v>
      </c>
      <c r="C8750">
        <v>170</v>
      </c>
    </row>
    <row r="8751" spans="1:3" x14ac:dyDescent="0.25">
      <c r="A8751" t="s">
        <v>244</v>
      </c>
      <c r="B8751">
        <v>27106</v>
      </c>
      <c r="C8751">
        <v>40</v>
      </c>
    </row>
    <row r="8752" spans="1:3" x14ac:dyDescent="0.25">
      <c r="A8752" t="s">
        <v>244</v>
      </c>
      <c r="B8752">
        <v>27344</v>
      </c>
      <c r="C8752">
        <v>150</v>
      </c>
    </row>
    <row r="8753" spans="1:3" x14ac:dyDescent="0.25">
      <c r="A8753" t="s">
        <v>244</v>
      </c>
      <c r="B8753">
        <v>27885</v>
      </c>
      <c r="C8753">
        <v>50</v>
      </c>
    </row>
    <row r="8754" spans="1:3" x14ac:dyDescent="0.25">
      <c r="A8754" t="s">
        <v>244</v>
      </c>
      <c r="B8754">
        <v>27021</v>
      </c>
      <c r="C8754">
        <v>96</v>
      </c>
    </row>
    <row r="8755" spans="1:3" x14ac:dyDescent="0.25">
      <c r="A8755" t="s">
        <v>244</v>
      </c>
      <c r="B8755">
        <v>28677</v>
      </c>
      <c r="C8755">
        <v>48</v>
      </c>
    </row>
    <row r="8756" spans="1:3" x14ac:dyDescent="0.25">
      <c r="A8756" t="s">
        <v>244</v>
      </c>
      <c r="B8756">
        <v>28466</v>
      </c>
      <c r="C8756">
        <v>80</v>
      </c>
    </row>
    <row r="8757" spans="1:3" x14ac:dyDescent="0.25">
      <c r="A8757" t="s">
        <v>244</v>
      </c>
      <c r="B8757">
        <v>27604</v>
      </c>
      <c r="C8757">
        <v>180</v>
      </c>
    </row>
    <row r="8758" spans="1:3" x14ac:dyDescent="0.25">
      <c r="A8758" t="s">
        <v>244</v>
      </c>
      <c r="B8758">
        <v>28144</v>
      </c>
      <c r="C8758">
        <v>185</v>
      </c>
    </row>
    <row r="8759" spans="1:3" x14ac:dyDescent="0.25">
      <c r="A8759" t="s">
        <v>244</v>
      </c>
      <c r="B8759">
        <v>28147</v>
      </c>
      <c r="C8759">
        <v>160</v>
      </c>
    </row>
    <row r="8760" spans="1:3" x14ac:dyDescent="0.25">
      <c r="A8760" t="s">
        <v>244</v>
      </c>
      <c r="B8760">
        <v>28604</v>
      </c>
      <c r="C8760">
        <v>118</v>
      </c>
    </row>
    <row r="8761" spans="1:3" x14ac:dyDescent="0.25">
      <c r="A8761" t="s">
        <v>244</v>
      </c>
      <c r="B8761">
        <v>28212</v>
      </c>
      <c r="C8761">
        <v>70</v>
      </c>
    </row>
    <row r="8762" spans="1:3" x14ac:dyDescent="0.25">
      <c r="A8762" t="s">
        <v>244</v>
      </c>
      <c r="B8762">
        <v>28207</v>
      </c>
      <c r="C8762">
        <v>133</v>
      </c>
    </row>
    <row r="8763" spans="1:3" x14ac:dyDescent="0.25">
      <c r="A8763" t="s">
        <v>244</v>
      </c>
      <c r="B8763">
        <v>27016</v>
      </c>
      <c r="C8763">
        <v>40</v>
      </c>
    </row>
    <row r="8764" spans="1:3" x14ac:dyDescent="0.25">
      <c r="A8764" t="s">
        <v>244</v>
      </c>
      <c r="B8764">
        <v>28412</v>
      </c>
      <c r="C8764">
        <v>80</v>
      </c>
    </row>
    <row r="8765" spans="1:3" x14ac:dyDescent="0.25">
      <c r="A8765" t="s">
        <v>244</v>
      </c>
      <c r="B8765">
        <v>27529</v>
      </c>
      <c r="C8765">
        <v>100</v>
      </c>
    </row>
    <row r="8766" spans="1:3" x14ac:dyDescent="0.25">
      <c r="A8766" t="s">
        <v>244</v>
      </c>
      <c r="B8766">
        <v>28786</v>
      </c>
      <c r="C8766">
        <v>90</v>
      </c>
    </row>
    <row r="8767" spans="1:3" x14ac:dyDescent="0.25">
      <c r="A8767" t="s">
        <v>244</v>
      </c>
      <c r="B8767">
        <v>28078</v>
      </c>
      <c r="C8767">
        <v>168</v>
      </c>
    </row>
    <row r="8768" spans="1:3" x14ac:dyDescent="0.25">
      <c r="A8768" t="s">
        <v>244</v>
      </c>
      <c r="B8768">
        <v>28801</v>
      </c>
      <c r="C8768">
        <v>120</v>
      </c>
    </row>
    <row r="8769" spans="1:3" x14ac:dyDescent="0.25">
      <c r="A8769" t="s">
        <v>244</v>
      </c>
      <c r="B8769">
        <v>27893</v>
      </c>
      <c r="C8769">
        <v>95</v>
      </c>
    </row>
    <row r="8770" spans="1:3" x14ac:dyDescent="0.25">
      <c r="A8770" t="s">
        <v>244</v>
      </c>
      <c r="B8770">
        <v>28054</v>
      </c>
      <c r="C8770">
        <v>77</v>
      </c>
    </row>
    <row r="8771" spans="1:3" x14ac:dyDescent="0.25">
      <c r="A8771" t="s">
        <v>244</v>
      </c>
      <c r="B8771">
        <v>28401</v>
      </c>
      <c r="C8771">
        <v>110</v>
      </c>
    </row>
    <row r="8772" spans="1:3" x14ac:dyDescent="0.25">
      <c r="A8772" t="s">
        <v>244</v>
      </c>
      <c r="B8772">
        <v>28754</v>
      </c>
      <c r="C8772">
        <v>100</v>
      </c>
    </row>
    <row r="8773" spans="1:3" x14ac:dyDescent="0.25">
      <c r="A8773" t="s">
        <v>244</v>
      </c>
      <c r="B8773">
        <v>28027</v>
      </c>
      <c r="C8773">
        <v>160</v>
      </c>
    </row>
    <row r="8774" spans="1:3" x14ac:dyDescent="0.25">
      <c r="A8774" t="s">
        <v>244</v>
      </c>
      <c r="B8774">
        <v>27889</v>
      </c>
      <c r="C8774">
        <v>128</v>
      </c>
    </row>
    <row r="8775" spans="1:3" x14ac:dyDescent="0.25">
      <c r="A8775" t="s">
        <v>244</v>
      </c>
      <c r="B8775">
        <v>28144</v>
      </c>
      <c r="C8775">
        <v>115</v>
      </c>
    </row>
    <row r="8776" spans="1:3" x14ac:dyDescent="0.25">
      <c r="A8776" t="s">
        <v>244</v>
      </c>
      <c r="B8776">
        <v>28557</v>
      </c>
      <c r="C8776">
        <v>122</v>
      </c>
    </row>
    <row r="8777" spans="1:3" x14ac:dyDescent="0.25">
      <c r="A8777" t="s">
        <v>244</v>
      </c>
      <c r="B8777">
        <v>27886</v>
      </c>
      <c r="C8777">
        <v>30</v>
      </c>
    </row>
    <row r="8778" spans="1:3" x14ac:dyDescent="0.25">
      <c r="A8778" t="s">
        <v>244</v>
      </c>
      <c r="B8778">
        <v>27705</v>
      </c>
      <c r="C8778">
        <v>125</v>
      </c>
    </row>
    <row r="8779" spans="1:3" x14ac:dyDescent="0.25">
      <c r="A8779" t="s">
        <v>244</v>
      </c>
      <c r="B8779">
        <v>27573</v>
      </c>
      <c r="C8779">
        <v>140</v>
      </c>
    </row>
    <row r="8780" spans="1:3" x14ac:dyDescent="0.25">
      <c r="A8780" t="s">
        <v>244</v>
      </c>
      <c r="B8780">
        <v>27055</v>
      </c>
      <c r="C8780">
        <v>147</v>
      </c>
    </row>
    <row r="8781" spans="1:3" x14ac:dyDescent="0.25">
      <c r="A8781" t="s">
        <v>244</v>
      </c>
      <c r="B8781">
        <v>27546</v>
      </c>
      <c r="C8781">
        <v>96</v>
      </c>
    </row>
    <row r="8782" spans="1:3" x14ac:dyDescent="0.25">
      <c r="A8782" t="s">
        <v>244</v>
      </c>
      <c r="B8782">
        <v>27103</v>
      </c>
      <c r="C8782">
        <v>131</v>
      </c>
    </row>
    <row r="8783" spans="1:3" x14ac:dyDescent="0.25">
      <c r="A8783" t="s">
        <v>244</v>
      </c>
      <c r="B8783">
        <v>28621</v>
      </c>
      <c r="C8783">
        <v>100</v>
      </c>
    </row>
    <row r="8784" spans="1:3" x14ac:dyDescent="0.25">
      <c r="A8784" t="s">
        <v>244</v>
      </c>
      <c r="B8784">
        <v>28262</v>
      </c>
      <c r="C8784">
        <v>120</v>
      </c>
    </row>
    <row r="8785" spans="1:3" x14ac:dyDescent="0.25">
      <c r="A8785" t="s">
        <v>244</v>
      </c>
      <c r="B8785">
        <v>27712</v>
      </c>
      <c r="C8785">
        <v>132</v>
      </c>
    </row>
    <row r="8786" spans="1:3" x14ac:dyDescent="0.25">
      <c r="A8786" t="s">
        <v>244</v>
      </c>
      <c r="B8786">
        <v>28806</v>
      </c>
      <c r="C8786">
        <v>120</v>
      </c>
    </row>
    <row r="8787" spans="1:3" x14ac:dyDescent="0.25">
      <c r="A8787" t="s">
        <v>244</v>
      </c>
      <c r="B8787">
        <v>27302</v>
      </c>
      <c r="C8787">
        <v>117</v>
      </c>
    </row>
    <row r="8788" spans="1:3" x14ac:dyDescent="0.25">
      <c r="A8788" t="s">
        <v>244</v>
      </c>
      <c r="B8788">
        <v>27526</v>
      </c>
      <c r="C8788">
        <v>45</v>
      </c>
    </row>
    <row r="8789" spans="1:3" x14ac:dyDescent="0.25">
      <c r="A8789" t="s">
        <v>244</v>
      </c>
      <c r="B8789">
        <v>28205</v>
      </c>
      <c r="C8789">
        <v>129</v>
      </c>
    </row>
    <row r="8790" spans="1:3" x14ac:dyDescent="0.25">
      <c r="A8790" t="s">
        <v>244</v>
      </c>
      <c r="B8790">
        <v>27869</v>
      </c>
      <c r="C8790">
        <v>69</v>
      </c>
    </row>
    <row r="8791" spans="1:3" x14ac:dyDescent="0.25">
      <c r="A8791" t="s">
        <v>244</v>
      </c>
      <c r="B8791">
        <v>28052</v>
      </c>
      <c r="C8791">
        <v>118</v>
      </c>
    </row>
    <row r="8792" spans="1:3" x14ac:dyDescent="0.25">
      <c r="A8792" t="s">
        <v>244</v>
      </c>
      <c r="B8792">
        <v>28103</v>
      </c>
      <c r="C8792">
        <v>110</v>
      </c>
    </row>
    <row r="8793" spans="1:3" x14ac:dyDescent="0.25">
      <c r="A8793" t="s">
        <v>244</v>
      </c>
      <c r="B8793">
        <v>28792</v>
      </c>
      <c r="C8793">
        <v>100</v>
      </c>
    </row>
    <row r="8794" spans="1:3" x14ac:dyDescent="0.25">
      <c r="A8794" t="s">
        <v>244</v>
      </c>
      <c r="B8794">
        <v>27332</v>
      </c>
      <c r="C8794">
        <v>80</v>
      </c>
    </row>
    <row r="8795" spans="1:3" x14ac:dyDescent="0.25">
      <c r="A8795" t="s">
        <v>244</v>
      </c>
      <c r="B8795">
        <v>28337</v>
      </c>
      <c r="C8795">
        <v>94</v>
      </c>
    </row>
    <row r="8796" spans="1:3" x14ac:dyDescent="0.25">
      <c r="A8796" t="s">
        <v>244</v>
      </c>
      <c r="B8796">
        <v>28605</v>
      </c>
      <c r="C8796">
        <v>92</v>
      </c>
    </row>
    <row r="8797" spans="1:3" x14ac:dyDescent="0.25">
      <c r="A8797" t="s">
        <v>244</v>
      </c>
      <c r="B8797">
        <v>27610</v>
      </c>
      <c r="C8797">
        <v>95</v>
      </c>
    </row>
    <row r="8798" spans="1:3" x14ac:dyDescent="0.25">
      <c r="A8798" t="s">
        <v>244</v>
      </c>
      <c r="B8798">
        <v>28785</v>
      </c>
      <c r="C8798">
        <v>50</v>
      </c>
    </row>
    <row r="8799" spans="1:3" x14ac:dyDescent="0.25">
      <c r="A8799" t="s">
        <v>244</v>
      </c>
      <c r="B8799">
        <v>28078</v>
      </c>
      <c r="C8799">
        <v>90</v>
      </c>
    </row>
    <row r="8800" spans="1:3" x14ac:dyDescent="0.25">
      <c r="A8800" t="s">
        <v>244</v>
      </c>
      <c r="B8800">
        <v>28401</v>
      </c>
      <c r="C8800">
        <v>120</v>
      </c>
    </row>
    <row r="8801" spans="1:3" x14ac:dyDescent="0.25">
      <c r="A8801" t="s">
        <v>244</v>
      </c>
      <c r="B8801">
        <v>27545</v>
      </c>
      <c r="C8801">
        <v>80</v>
      </c>
    </row>
    <row r="8802" spans="1:3" x14ac:dyDescent="0.25">
      <c r="A8802" t="s">
        <v>244</v>
      </c>
      <c r="B8802">
        <v>28425</v>
      </c>
      <c r="C8802">
        <v>98</v>
      </c>
    </row>
    <row r="8803" spans="1:3" x14ac:dyDescent="0.25">
      <c r="A8803" t="s">
        <v>244</v>
      </c>
      <c r="B8803">
        <v>27983</v>
      </c>
      <c r="C8803">
        <v>60</v>
      </c>
    </row>
    <row r="8804" spans="1:3" x14ac:dyDescent="0.25">
      <c r="A8804" t="s">
        <v>244</v>
      </c>
      <c r="B8804">
        <v>27313</v>
      </c>
      <c r="C8804">
        <v>118</v>
      </c>
    </row>
    <row r="8805" spans="1:3" x14ac:dyDescent="0.25">
      <c r="A8805" t="s">
        <v>244</v>
      </c>
      <c r="B8805">
        <v>27893</v>
      </c>
      <c r="C8805">
        <v>248</v>
      </c>
    </row>
    <row r="8806" spans="1:3" x14ac:dyDescent="0.25">
      <c r="A8806" t="s">
        <v>244</v>
      </c>
      <c r="B8806">
        <v>28739</v>
      </c>
      <c r="C8806">
        <v>150</v>
      </c>
    </row>
    <row r="8807" spans="1:3" x14ac:dyDescent="0.25">
      <c r="A8807" t="s">
        <v>244</v>
      </c>
      <c r="B8807">
        <v>27401</v>
      </c>
      <c r="C8807">
        <v>107</v>
      </c>
    </row>
    <row r="8808" spans="1:3" x14ac:dyDescent="0.25">
      <c r="A8808" t="s">
        <v>244</v>
      </c>
      <c r="B8808">
        <v>27006</v>
      </c>
      <c r="C8808">
        <v>36</v>
      </c>
    </row>
    <row r="8809" spans="1:3" x14ac:dyDescent="0.25">
      <c r="A8809" t="s">
        <v>244</v>
      </c>
      <c r="B8809">
        <v>27288</v>
      </c>
      <c r="C8809">
        <v>121</v>
      </c>
    </row>
    <row r="8810" spans="1:3" x14ac:dyDescent="0.25">
      <c r="A8810" t="s">
        <v>244</v>
      </c>
      <c r="B8810">
        <v>27526</v>
      </c>
      <c r="C8810">
        <v>100</v>
      </c>
    </row>
    <row r="8811" spans="1:3" x14ac:dyDescent="0.25">
      <c r="A8811" t="s">
        <v>244</v>
      </c>
      <c r="B8811">
        <v>28054</v>
      </c>
      <c r="C8811">
        <v>162</v>
      </c>
    </row>
    <row r="8812" spans="1:3" x14ac:dyDescent="0.25">
      <c r="A8812" t="s">
        <v>244</v>
      </c>
      <c r="B8812">
        <v>27253</v>
      </c>
      <c r="C8812">
        <v>120</v>
      </c>
    </row>
    <row r="8813" spans="1:3" x14ac:dyDescent="0.25">
      <c r="A8813" t="s">
        <v>244</v>
      </c>
      <c r="B8813">
        <v>28270</v>
      </c>
      <c r="C8813">
        <v>124</v>
      </c>
    </row>
    <row r="8814" spans="1:3" x14ac:dyDescent="0.25">
      <c r="A8814" t="s">
        <v>244</v>
      </c>
      <c r="B8814">
        <v>27312</v>
      </c>
      <c r="C8814">
        <v>140</v>
      </c>
    </row>
    <row r="8815" spans="1:3" x14ac:dyDescent="0.25">
      <c r="A8815" t="s">
        <v>244</v>
      </c>
      <c r="B8815">
        <v>27537</v>
      </c>
      <c r="C8815">
        <v>60</v>
      </c>
    </row>
    <row r="8816" spans="1:3" x14ac:dyDescent="0.25">
      <c r="A8816" t="s">
        <v>244</v>
      </c>
      <c r="B8816">
        <v>28792</v>
      </c>
      <c r="C8816">
        <v>80</v>
      </c>
    </row>
    <row r="8817" spans="1:3" x14ac:dyDescent="0.25">
      <c r="A8817" t="s">
        <v>244</v>
      </c>
      <c r="B8817">
        <v>28697</v>
      </c>
      <c r="C8817">
        <v>120</v>
      </c>
    </row>
    <row r="8818" spans="1:3" x14ac:dyDescent="0.25">
      <c r="A8818" t="s">
        <v>244</v>
      </c>
      <c r="B8818">
        <v>28105</v>
      </c>
      <c r="C8818">
        <v>166</v>
      </c>
    </row>
    <row r="8819" spans="1:3" x14ac:dyDescent="0.25">
      <c r="A8819" t="s">
        <v>244</v>
      </c>
      <c r="B8819">
        <v>28612</v>
      </c>
      <c r="C8819">
        <v>90</v>
      </c>
    </row>
    <row r="8820" spans="1:3" x14ac:dyDescent="0.25">
      <c r="A8820" t="s">
        <v>244</v>
      </c>
      <c r="B8820">
        <v>28306</v>
      </c>
      <c r="C8820">
        <v>136</v>
      </c>
    </row>
    <row r="8821" spans="1:3" x14ac:dyDescent="0.25">
      <c r="A8821" t="s">
        <v>244</v>
      </c>
      <c r="B8821">
        <v>28164</v>
      </c>
      <c r="C8821">
        <v>106</v>
      </c>
    </row>
    <row r="8822" spans="1:3" x14ac:dyDescent="0.25">
      <c r="A8822" t="s">
        <v>244</v>
      </c>
      <c r="B8822">
        <v>28327</v>
      </c>
      <c r="C8822">
        <v>90</v>
      </c>
    </row>
    <row r="8823" spans="1:3" x14ac:dyDescent="0.25">
      <c r="A8823" t="s">
        <v>244</v>
      </c>
      <c r="B8823">
        <v>28379</v>
      </c>
      <c r="C8823">
        <v>120</v>
      </c>
    </row>
    <row r="8824" spans="1:3" x14ac:dyDescent="0.25">
      <c r="A8824" t="s">
        <v>245</v>
      </c>
      <c r="B8824">
        <v>58318</v>
      </c>
      <c r="C8824">
        <v>58</v>
      </c>
    </row>
    <row r="8825" spans="1:3" x14ac:dyDescent="0.25">
      <c r="A8825" t="s">
        <v>245</v>
      </c>
      <c r="B8825">
        <v>58495</v>
      </c>
      <c r="C8825">
        <v>60</v>
      </c>
    </row>
    <row r="8826" spans="1:3" x14ac:dyDescent="0.25">
      <c r="A8826" t="s">
        <v>245</v>
      </c>
      <c r="B8826">
        <v>58329</v>
      </c>
      <c r="C8826">
        <v>30</v>
      </c>
    </row>
    <row r="8827" spans="1:3" x14ac:dyDescent="0.25">
      <c r="A8827" t="s">
        <v>245</v>
      </c>
      <c r="B8827">
        <v>58344</v>
      </c>
      <c r="C8827">
        <v>38</v>
      </c>
    </row>
    <row r="8828" spans="1:3" x14ac:dyDescent="0.25">
      <c r="A8828" t="s">
        <v>245</v>
      </c>
      <c r="B8828">
        <v>58506</v>
      </c>
      <c r="C8828">
        <v>19</v>
      </c>
    </row>
    <row r="8829" spans="1:3" x14ac:dyDescent="0.25">
      <c r="A8829" t="s">
        <v>245</v>
      </c>
      <c r="B8829">
        <v>58523</v>
      </c>
      <c r="C8829">
        <v>86</v>
      </c>
    </row>
    <row r="8830" spans="1:3" x14ac:dyDescent="0.25">
      <c r="A8830" t="s">
        <v>245</v>
      </c>
      <c r="B8830">
        <v>58563</v>
      </c>
      <c r="C8830">
        <v>68</v>
      </c>
    </row>
    <row r="8831" spans="1:3" x14ac:dyDescent="0.25">
      <c r="A8831" t="s">
        <v>245</v>
      </c>
      <c r="B8831">
        <v>58852</v>
      </c>
      <c r="C8831">
        <v>30</v>
      </c>
    </row>
    <row r="8832" spans="1:3" x14ac:dyDescent="0.25">
      <c r="A8832" t="s">
        <v>245</v>
      </c>
      <c r="B8832">
        <v>58854</v>
      </c>
      <c r="C8832">
        <v>47</v>
      </c>
    </row>
    <row r="8833" spans="1:3" x14ac:dyDescent="0.25">
      <c r="A8833" t="s">
        <v>245</v>
      </c>
      <c r="B8833">
        <v>58045</v>
      </c>
      <c r="C8833">
        <v>30</v>
      </c>
    </row>
    <row r="8834" spans="1:3" x14ac:dyDescent="0.25">
      <c r="A8834" t="s">
        <v>245</v>
      </c>
      <c r="B8834">
        <v>58301</v>
      </c>
      <c r="C8834">
        <v>48</v>
      </c>
    </row>
    <row r="8835" spans="1:3" x14ac:dyDescent="0.25">
      <c r="A8835" t="s">
        <v>245</v>
      </c>
      <c r="B8835">
        <v>58761</v>
      </c>
      <c r="C8835">
        <v>57</v>
      </c>
    </row>
    <row r="8836" spans="1:3" x14ac:dyDescent="0.25">
      <c r="A8836" t="s">
        <v>245</v>
      </c>
      <c r="B8836">
        <v>58257</v>
      </c>
      <c r="C8836">
        <v>99</v>
      </c>
    </row>
    <row r="8837" spans="1:3" x14ac:dyDescent="0.25">
      <c r="A8837" t="s">
        <v>245</v>
      </c>
      <c r="B8837">
        <v>58421</v>
      </c>
      <c r="C8837">
        <v>64</v>
      </c>
    </row>
    <row r="8838" spans="1:3" x14ac:dyDescent="0.25">
      <c r="A8838" t="s">
        <v>245</v>
      </c>
      <c r="B8838">
        <v>58104</v>
      </c>
      <c r="C8838">
        <v>120</v>
      </c>
    </row>
    <row r="8839" spans="1:3" x14ac:dyDescent="0.25">
      <c r="A8839" t="s">
        <v>245</v>
      </c>
      <c r="B8839">
        <v>58201</v>
      </c>
      <c r="C8839">
        <v>196</v>
      </c>
    </row>
    <row r="8840" spans="1:3" x14ac:dyDescent="0.25">
      <c r="A8840" t="s">
        <v>245</v>
      </c>
      <c r="B8840">
        <v>58503</v>
      </c>
      <c r="C8840">
        <v>48</v>
      </c>
    </row>
    <row r="8841" spans="1:3" x14ac:dyDescent="0.25">
      <c r="A8841" t="s">
        <v>245</v>
      </c>
      <c r="B8841">
        <v>58554</v>
      </c>
      <c r="C8841">
        <v>120</v>
      </c>
    </row>
    <row r="8842" spans="1:3" x14ac:dyDescent="0.25">
      <c r="A8842" t="s">
        <v>245</v>
      </c>
      <c r="B8842">
        <v>58730</v>
      </c>
      <c r="C8842">
        <v>35</v>
      </c>
    </row>
    <row r="8843" spans="1:3" x14ac:dyDescent="0.25">
      <c r="A8843" t="s">
        <v>245</v>
      </c>
      <c r="B8843">
        <v>58032</v>
      </c>
      <c r="C8843">
        <v>37</v>
      </c>
    </row>
    <row r="8844" spans="1:3" x14ac:dyDescent="0.25">
      <c r="A8844" t="s">
        <v>245</v>
      </c>
      <c r="B8844">
        <v>58436</v>
      </c>
      <c r="C8844">
        <v>53</v>
      </c>
    </row>
    <row r="8845" spans="1:3" x14ac:dyDescent="0.25">
      <c r="A8845" t="s">
        <v>245</v>
      </c>
      <c r="B8845">
        <v>58501</v>
      </c>
      <c r="C8845">
        <v>101</v>
      </c>
    </row>
    <row r="8846" spans="1:3" x14ac:dyDescent="0.25">
      <c r="A8846" t="s">
        <v>245</v>
      </c>
      <c r="B8846">
        <v>58703</v>
      </c>
      <c r="C8846">
        <v>230</v>
      </c>
    </row>
    <row r="8847" spans="1:3" x14ac:dyDescent="0.25">
      <c r="A8847" t="s">
        <v>245</v>
      </c>
      <c r="B8847">
        <v>58104</v>
      </c>
      <c r="C8847">
        <v>98</v>
      </c>
    </row>
    <row r="8848" spans="1:3" x14ac:dyDescent="0.25">
      <c r="A8848" t="s">
        <v>245</v>
      </c>
      <c r="B8848">
        <v>58103</v>
      </c>
      <c r="C8848">
        <v>140</v>
      </c>
    </row>
    <row r="8849" spans="1:3" x14ac:dyDescent="0.25">
      <c r="A8849" t="s">
        <v>245</v>
      </c>
      <c r="B8849">
        <v>58623</v>
      </c>
      <c r="C8849">
        <v>40</v>
      </c>
    </row>
    <row r="8850" spans="1:3" x14ac:dyDescent="0.25">
      <c r="A8850" t="s">
        <v>245</v>
      </c>
      <c r="B8850">
        <v>58054</v>
      </c>
      <c r="C8850">
        <v>40</v>
      </c>
    </row>
    <row r="8851" spans="1:3" x14ac:dyDescent="0.25">
      <c r="A8851" t="s">
        <v>245</v>
      </c>
      <c r="B8851">
        <v>58646</v>
      </c>
      <c r="C8851">
        <v>42</v>
      </c>
    </row>
    <row r="8852" spans="1:3" x14ac:dyDescent="0.25">
      <c r="A8852" t="s">
        <v>245</v>
      </c>
      <c r="B8852">
        <v>58631</v>
      </c>
      <c r="C8852">
        <v>72</v>
      </c>
    </row>
    <row r="8853" spans="1:3" x14ac:dyDescent="0.25">
      <c r="A8853" t="s">
        <v>245</v>
      </c>
      <c r="B8853">
        <v>58103</v>
      </c>
      <c r="C8853">
        <v>110</v>
      </c>
    </row>
    <row r="8854" spans="1:3" x14ac:dyDescent="0.25">
      <c r="A8854" t="s">
        <v>245</v>
      </c>
      <c r="B8854">
        <v>58282</v>
      </c>
      <c r="C8854">
        <v>37</v>
      </c>
    </row>
    <row r="8855" spans="1:3" x14ac:dyDescent="0.25">
      <c r="A8855" t="s">
        <v>245</v>
      </c>
      <c r="B8855">
        <v>58237</v>
      </c>
      <c r="C8855">
        <v>91</v>
      </c>
    </row>
    <row r="8856" spans="1:3" x14ac:dyDescent="0.25">
      <c r="A8856" t="s">
        <v>245</v>
      </c>
      <c r="B8856">
        <v>58078</v>
      </c>
      <c r="C8856">
        <v>64</v>
      </c>
    </row>
    <row r="8857" spans="1:3" x14ac:dyDescent="0.25">
      <c r="A8857" t="s">
        <v>245</v>
      </c>
      <c r="B8857">
        <v>58201</v>
      </c>
      <c r="C8857">
        <v>138</v>
      </c>
    </row>
    <row r="8858" spans="1:3" x14ac:dyDescent="0.25">
      <c r="A8858" t="s">
        <v>245</v>
      </c>
      <c r="B8858">
        <v>58249</v>
      </c>
      <c r="C8858">
        <v>63</v>
      </c>
    </row>
    <row r="8859" spans="1:3" x14ac:dyDescent="0.25">
      <c r="A8859" t="s">
        <v>245</v>
      </c>
      <c r="B8859">
        <v>58784</v>
      </c>
      <c r="C8859">
        <v>36</v>
      </c>
    </row>
    <row r="8860" spans="1:3" x14ac:dyDescent="0.25">
      <c r="A8860" t="s">
        <v>245</v>
      </c>
      <c r="B8860">
        <v>58474</v>
      </c>
      <c r="C8860">
        <v>59</v>
      </c>
    </row>
    <row r="8861" spans="1:3" x14ac:dyDescent="0.25">
      <c r="A8861" t="s">
        <v>245</v>
      </c>
      <c r="B8861">
        <v>58458</v>
      </c>
      <c r="C8861">
        <v>44</v>
      </c>
    </row>
    <row r="8862" spans="1:3" x14ac:dyDescent="0.25">
      <c r="A8862" t="s">
        <v>245</v>
      </c>
      <c r="B8862">
        <v>58324</v>
      </c>
      <c r="C8862">
        <v>30</v>
      </c>
    </row>
    <row r="8863" spans="1:3" x14ac:dyDescent="0.25">
      <c r="A8863" t="s">
        <v>245</v>
      </c>
      <c r="B8863">
        <v>58601</v>
      </c>
      <c r="C8863">
        <v>124</v>
      </c>
    </row>
    <row r="8864" spans="1:3" x14ac:dyDescent="0.25">
      <c r="A8864" t="s">
        <v>245</v>
      </c>
      <c r="B8864">
        <v>58554</v>
      </c>
      <c r="C8864">
        <v>128</v>
      </c>
    </row>
    <row r="8865" spans="1:3" x14ac:dyDescent="0.25">
      <c r="A8865" t="s">
        <v>245</v>
      </c>
      <c r="B8865">
        <v>58220</v>
      </c>
      <c r="C8865">
        <v>40</v>
      </c>
    </row>
    <row r="8866" spans="1:3" x14ac:dyDescent="0.25">
      <c r="A8866" t="s">
        <v>245</v>
      </c>
      <c r="B8866">
        <v>58425</v>
      </c>
      <c r="C8866">
        <v>41</v>
      </c>
    </row>
    <row r="8867" spans="1:3" x14ac:dyDescent="0.25">
      <c r="A8867" t="s">
        <v>245</v>
      </c>
      <c r="B8867">
        <v>58573</v>
      </c>
      <c r="C8867">
        <v>55</v>
      </c>
    </row>
    <row r="8868" spans="1:3" x14ac:dyDescent="0.25">
      <c r="A8868" t="s">
        <v>245</v>
      </c>
      <c r="B8868">
        <v>58701</v>
      </c>
      <c r="C8868">
        <v>114</v>
      </c>
    </row>
    <row r="8869" spans="1:3" x14ac:dyDescent="0.25">
      <c r="A8869" t="s">
        <v>245</v>
      </c>
      <c r="B8869">
        <v>58251</v>
      </c>
      <c r="C8869">
        <v>42</v>
      </c>
    </row>
    <row r="8870" spans="1:3" x14ac:dyDescent="0.25">
      <c r="A8870" t="s">
        <v>245</v>
      </c>
      <c r="B8870">
        <v>58540</v>
      </c>
      <c r="C8870">
        <v>28</v>
      </c>
    </row>
    <row r="8871" spans="1:3" x14ac:dyDescent="0.25">
      <c r="A8871" t="s">
        <v>245</v>
      </c>
      <c r="B8871">
        <v>58341</v>
      </c>
      <c r="C8871">
        <v>80</v>
      </c>
    </row>
    <row r="8872" spans="1:3" x14ac:dyDescent="0.25">
      <c r="A8872" t="s">
        <v>245</v>
      </c>
      <c r="B8872">
        <v>58267</v>
      </c>
      <c r="C8872">
        <v>45</v>
      </c>
    </row>
    <row r="8873" spans="1:3" x14ac:dyDescent="0.25">
      <c r="A8873" t="s">
        <v>245</v>
      </c>
      <c r="B8873">
        <v>58501</v>
      </c>
      <c r="C8873">
        <v>250</v>
      </c>
    </row>
    <row r="8874" spans="1:3" x14ac:dyDescent="0.25">
      <c r="A8874" t="s">
        <v>245</v>
      </c>
      <c r="B8874">
        <v>58639</v>
      </c>
      <c r="C8874">
        <v>45</v>
      </c>
    </row>
    <row r="8875" spans="1:3" x14ac:dyDescent="0.25">
      <c r="A8875" t="s">
        <v>245</v>
      </c>
      <c r="B8875">
        <v>58401</v>
      </c>
      <c r="C8875">
        <v>115</v>
      </c>
    </row>
    <row r="8876" spans="1:3" x14ac:dyDescent="0.25">
      <c r="A8876" t="s">
        <v>245</v>
      </c>
      <c r="B8876">
        <v>58301</v>
      </c>
      <c r="C8876">
        <v>82</v>
      </c>
    </row>
    <row r="8877" spans="1:3" x14ac:dyDescent="0.25">
      <c r="A8877" t="s">
        <v>245</v>
      </c>
      <c r="B8877">
        <v>58561</v>
      </c>
      <c r="C8877">
        <v>36</v>
      </c>
    </row>
    <row r="8878" spans="1:3" x14ac:dyDescent="0.25">
      <c r="A8878" t="s">
        <v>245</v>
      </c>
      <c r="B8878">
        <v>58104</v>
      </c>
      <c r="C8878">
        <v>116</v>
      </c>
    </row>
    <row r="8879" spans="1:3" x14ac:dyDescent="0.25">
      <c r="A8879" t="s">
        <v>245</v>
      </c>
      <c r="B8879">
        <v>58072</v>
      </c>
      <c r="C8879">
        <v>170</v>
      </c>
    </row>
    <row r="8880" spans="1:3" x14ac:dyDescent="0.25">
      <c r="A8880" t="s">
        <v>245</v>
      </c>
      <c r="B8880">
        <v>58540</v>
      </c>
      <c r="C8880">
        <v>52</v>
      </c>
    </row>
    <row r="8881" spans="1:3" x14ac:dyDescent="0.25">
      <c r="A8881" t="s">
        <v>245</v>
      </c>
      <c r="B8881">
        <v>58027</v>
      </c>
      <c r="C8881">
        <v>46</v>
      </c>
    </row>
    <row r="8882" spans="1:3" x14ac:dyDescent="0.25">
      <c r="A8882" t="s">
        <v>245</v>
      </c>
      <c r="B8882">
        <v>58054</v>
      </c>
      <c r="C8882">
        <v>52</v>
      </c>
    </row>
    <row r="8883" spans="1:3" x14ac:dyDescent="0.25">
      <c r="A8883" t="s">
        <v>245</v>
      </c>
      <c r="B8883">
        <v>58041</v>
      </c>
      <c r="C8883">
        <v>37</v>
      </c>
    </row>
    <row r="8884" spans="1:3" x14ac:dyDescent="0.25">
      <c r="A8884" t="s">
        <v>245</v>
      </c>
      <c r="B8884">
        <v>58401</v>
      </c>
      <c r="C8884">
        <v>100</v>
      </c>
    </row>
    <row r="8885" spans="1:3" x14ac:dyDescent="0.25">
      <c r="A8885" t="s">
        <v>245</v>
      </c>
      <c r="B8885">
        <v>58240</v>
      </c>
      <c r="C8885">
        <v>42</v>
      </c>
    </row>
    <row r="8886" spans="1:3" x14ac:dyDescent="0.25">
      <c r="A8886" t="s">
        <v>245</v>
      </c>
      <c r="B8886">
        <v>58413</v>
      </c>
      <c r="C8886">
        <v>40</v>
      </c>
    </row>
    <row r="8887" spans="1:3" x14ac:dyDescent="0.25">
      <c r="A8887" t="s">
        <v>245</v>
      </c>
      <c r="B8887">
        <v>58270</v>
      </c>
      <c r="C8887">
        <v>54</v>
      </c>
    </row>
    <row r="8888" spans="1:3" x14ac:dyDescent="0.25">
      <c r="A8888" t="s">
        <v>245</v>
      </c>
      <c r="B8888">
        <v>58075</v>
      </c>
      <c r="C8888">
        <v>52</v>
      </c>
    </row>
    <row r="8889" spans="1:3" x14ac:dyDescent="0.25">
      <c r="A8889" t="s">
        <v>245</v>
      </c>
      <c r="B8889">
        <v>58368</v>
      </c>
      <c r="C8889">
        <v>52</v>
      </c>
    </row>
    <row r="8890" spans="1:3" x14ac:dyDescent="0.25">
      <c r="A8890" t="s">
        <v>245</v>
      </c>
      <c r="B8890">
        <v>58366</v>
      </c>
      <c r="C8890">
        <v>41</v>
      </c>
    </row>
    <row r="8891" spans="1:3" x14ac:dyDescent="0.25">
      <c r="A8891" t="s">
        <v>245</v>
      </c>
      <c r="B8891">
        <v>58254</v>
      </c>
      <c r="C8891">
        <v>39</v>
      </c>
    </row>
    <row r="8892" spans="1:3" x14ac:dyDescent="0.25">
      <c r="A8892" t="s">
        <v>245</v>
      </c>
      <c r="B8892">
        <v>58503</v>
      </c>
      <c r="C8892">
        <v>72</v>
      </c>
    </row>
    <row r="8893" spans="1:3" x14ac:dyDescent="0.25">
      <c r="A8893" t="s">
        <v>245</v>
      </c>
      <c r="B8893">
        <v>58640</v>
      </c>
      <c r="C8893">
        <v>58</v>
      </c>
    </row>
    <row r="8894" spans="1:3" x14ac:dyDescent="0.25">
      <c r="A8894" t="s">
        <v>245</v>
      </c>
      <c r="B8894">
        <v>58212</v>
      </c>
      <c r="C8894">
        <v>35</v>
      </c>
    </row>
    <row r="8895" spans="1:3" x14ac:dyDescent="0.25">
      <c r="A8895" t="s">
        <v>245</v>
      </c>
      <c r="B8895">
        <v>58652</v>
      </c>
      <c r="C8895">
        <v>28</v>
      </c>
    </row>
    <row r="8896" spans="1:3" x14ac:dyDescent="0.25">
      <c r="A8896" t="s">
        <v>245</v>
      </c>
      <c r="B8896">
        <v>58503</v>
      </c>
      <c r="C8896">
        <v>140</v>
      </c>
    </row>
    <row r="8897" spans="1:3" x14ac:dyDescent="0.25">
      <c r="A8897" t="s">
        <v>245</v>
      </c>
      <c r="B8897">
        <v>58356</v>
      </c>
      <c r="C8897">
        <v>74</v>
      </c>
    </row>
    <row r="8898" spans="1:3" x14ac:dyDescent="0.25">
      <c r="A8898" t="s">
        <v>245</v>
      </c>
      <c r="B8898">
        <v>58801</v>
      </c>
      <c r="C8898">
        <v>150</v>
      </c>
    </row>
    <row r="8899" spans="1:3" x14ac:dyDescent="0.25">
      <c r="A8899" t="s">
        <v>245</v>
      </c>
      <c r="B8899">
        <v>58554</v>
      </c>
      <c r="C8899">
        <v>20</v>
      </c>
    </row>
    <row r="8900" spans="1:3" x14ac:dyDescent="0.25">
      <c r="A8900" t="s">
        <v>245</v>
      </c>
      <c r="B8900">
        <v>58601</v>
      </c>
      <c r="C8900">
        <v>88</v>
      </c>
    </row>
    <row r="8901" spans="1:3" x14ac:dyDescent="0.25">
      <c r="A8901" t="s">
        <v>245</v>
      </c>
      <c r="B8901">
        <v>58102</v>
      </c>
      <c r="C8901">
        <v>125</v>
      </c>
    </row>
    <row r="8902" spans="1:3" x14ac:dyDescent="0.25">
      <c r="A8902" t="s">
        <v>245</v>
      </c>
      <c r="B8902">
        <v>58103</v>
      </c>
      <c r="C8902">
        <v>172</v>
      </c>
    </row>
    <row r="8903" spans="1:3" x14ac:dyDescent="0.25">
      <c r="A8903" t="s">
        <v>245</v>
      </c>
      <c r="B8903">
        <v>58790</v>
      </c>
      <c r="C8903">
        <v>50</v>
      </c>
    </row>
    <row r="8904" spans="1:3" x14ac:dyDescent="0.25">
      <c r="A8904" t="s">
        <v>246</v>
      </c>
      <c r="B8904">
        <v>68661</v>
      </c>
      <c r="C8904">
        <v>53</v>
      </c>
    </row>
    <row r="8905" spans="1:3" x14ac:dyDescent="0.25">
      <c r="A8905" t="s">
        <v>246</v>
      </c>
      <c r="B8905">
        <v>68845</v>
      </c>
      <c r="C8905">
        <v>54</v>
      </c>
    </row>
    <row r="8906" spans="1:3" x14ac:dyDescent="0.25">
      <c r="A8906" t="s">
        <v>246</v>
      </c>
      <c r="B8906">
        <v>69348</v>
      </c>
      <c r="C8906">
        <v>36</v>
      </c>
    </row>
    <row r="8907" spans="1:3" x14ac:dyDescent="0.25">
      <c r="A8907" t="s">
        <v>246</v>
      </c>
      <c r="B8907">
        <v>68702</v>
      </c>
      <c r="C8907">
        <v>108</v>
      </c>
    </row>
    <row r="8908" spans="1:3" x14ac:dyDescent="0.25">
      <c r="A8908" t="s">
        <v>246</v>
      </c>
      <c r="B8908">
        <v>68758</v>
      </c>
      <c r="C8908">
        <v>45</v>
      </c>
    </row>
    <row r="8909" spans="1:3" x14ac:dyDescent="0.25">
      <c r="A8909" t="s">
        <v>246</v>
      </c>
      <c r="B8909">
        <v>68104</v>
      </c>
      <c r="C8909">
        <v>128</v>
      </c>
    </row>
    <row r="8910" spans="1:3" x14ac:dyDescent="0.25">
      <c r="A8910" t="s">
        <v>246</v>
      </c>
      <c r="B8910">
        <v>68450</v>
      </c>
      <c r="C8910">
        <v>67</v>
      </c>
    </row>
    <row r="8911" spans="1:3" x14ac:dyDescent="0.25">
      <c r="A8911" t="s">
        <v>246</v>
      </c>
      <c r="B8911">
        <v>68333</v>
      </c>
      <c r="C8911">
        <v>44</v>
      </c>
    </row>
    <row r="8912" spans="1:3" x14ac:dyDescent="0.25">
      <c r="A8912" t="s">
        <v>246</v>
      </c>
      <c r="B8912">
        <v>68763</v>
      </c>
      <c r="C8912">
        <v>84</v>
      </c>
    </row>
    <row r="8913" spans="1:3" x14ac:dyDescent="0.25">
      <c r="A8913" t="s">
        <v>246</v>
      </c>
      <c r="B8913">
        <v>69145</v>
      </c>
      <c r="C8913">
        <v>49</v>
      </c>
    </row>
    <row r="8914" spans="1:3" x14ac:dyDescent="0.25">
      <c r="A8914" t="s">
        <v>246</v>
      </c>
      <c r="B8914">
        <v>68803</v>
      </c>
      <c r="C8914">
        <v>103</v>
      </c>
    </row>
    <row r="8915" spans="1:3" x14ac:dyDescent="0.25">
      <c r="A8915" t="s">
        <v>246</v>
      </c>
      <c r="B8915">
        <v>69101</v>
      </c>
      <c r="C8915">
        <v>135</v>
      </c>
    </row>
    <row r="8916" spans="1:3" x14ac:dyDescent="0.25">
      <c r="A8916" t="s">
        <v>246</v>
      </c>
      <c r="B8916">
        <v>68456</v>
      </c>
      <c r="C8916">
        <v>41</v>
      </c>
    </row>
    <row r="8917" spans="1:3" x14ac:dyDescent="0.25">
      <c r="A8917" t="s">
        <v>246</v>
      </c>
      <c r="B8917">
        <v>68601</v>
      </c>
      <c r="C8917">
        <v>48</v>
      </c>
    </row>
    <row r="8918" spans="1:3" x14ac:dyDescent="0.25">
      <c r="A8918" t="s">
        <v>246</v>
      </c>
      <c r="B8918">
        <v>69210</v>
      </c>
      <c r="C8918">
        <v>46</v>
      </c>
    </row>
    <row r="8919" spans="1:3" x14ac:dyDescent="0.25">
      <c r="A8919" t="s">
        <v>246</v>
      </c>
      <c r="B8919">
        <v>68770</v>
      </c>
      <c r="C8919">
        <v>42</v>
      </c>
    </row>
    <row r="8920" spans="1:3" x14ac:dyDescent="0.25">
      <c r="A8920" t="s">
        <v>246</v>
      </c>
      <c r="B8920">
        <v>68512</v>
      </c>
      <c r="C8920">
        <v>47</v>
      </c>
    </row>
    <row r="8921" spans="1:3" x14ac:dyDescent="0.25">
      <c r="A8921" t="s">
        <v>246</v>
      </c>
      <c r="B8921">
        <v>68620</v>
      </c>
      <c r="C8921">
        <v>60</v>
      </c>
    </row>
    <row r="8922" spans="1:3" x14ac:dyDescent="0.25">
      <c r="A8922" t="s">
        <v>246</v>
      </c>
      <c r="B8922">
        <v>69301</v>
      </c>
      <c r="C8922">
        <v>60</v>
      </c>
    </row>
    <row r="8923" spans="1:3" x14ac:dyDescent="0.25">
      <c r="A8923" t="s">
        <v>246</v>
      </c>
      <c r="B8923">
        <v>69140</v>
      </c>
      <c r="C8923">
        <v>50</v>
      </c>
    </row>
    <row r="8924" spans="1:3" x14ac:dyDescent="0.25">
      <c r="A8924" t="s">
        <v>246</v>
      </c>
      <c r="B8924">
        <v>68713</v>
      </c>
      <c r="C8924">
        <v>61</v>
      </c>
    </row>
    <row r="8925" spans="1:3" x14ac:dyDescent="0.25">
      <c r="A8925" t="s">
        <v>246</v>
      </c>
      <c r="B8925">
        <v>68154</v>
      </c>
      <c r="C8925">
        <v>105</v>
      </c>
    </row>
    <row r="8926" spans="1:3" x14ac:dyDescent="0.25">
      <c r="A8926" t="s">
        <v>246</v>
      </c>
      <c r="B8926">
        <v>68818</v>
      </c>
      <c r="C8926">
        <v>64</v>
      </c>
    </row>
    <row r="8927" spans="1:3" x14ac:dyDescent="0.25">
      <c r="A8927" t="s">
        <v>246</v>
      </c>
      <c r="B8927">
        <v>68733</v>
      </c>
      <c r="C8927">
        <v>38</v>
      </c>
    </row>
    <row r="8928" spans="1:3" x14ac:dyDescent="0.25">
      <c r="A8928" t="s">
        <v>246</v>
      </c>
      <c r="B8928">
        <v>68956</v>
      </c>
      <c r="C8928">
        <v>76</v>
      </c>
    </row>
    <row r="8929" spans="1:3" x14ac:dyDescent="0.25">
      <c r="A8929" t="s">
        <v>246</v>
      </c>
      <c r="B8929">
        <v>68025</v>
      </c>
      <c r="C8929">
        <v>100</v>
      </c>
    </row>
    <row r="8930" spans="1:3" x14ac:dyDescent="0.25">
      <c r="A8930" t="s">
        <v>246</v>
      </c>
      <c r="B8930">
        <v>68405</v>
      </c>
      <c r="C8930">
        <v>54</v>
      </c>
    </row>
    <row r="8931" spans="1:3" x14ac:dyDescent="0.25">
      <c r="A8931" t="s">
        <v>246</v>
      </c>
      <c r="B8931">
        <v>68117</v>
      </c>
      <c r="C8931">
        <v>70</v>
      </c>
    </row>
    <row r="8932" spans="1:3" x14ac:dyDescent="0.25">
      <c r="A8932" t="s">
        <v>246</v>
      </c>
      <c r="B8932">
        <v>68410</v>
      </c>
      <c r="C8932">
        <v>71</v>
      </c>
    </row>
    <row r="8933" spans="1:3" x14ac:dyDescent="0.25">
      <c r="A8933" t="s">
        <v>246</v>
      </c>
      <c r="B8933">
        <v>68465</v>
      </c>
      <c r="C8933">
        <v>58</v>
      </c>
    </row>
    <row r="8934" spans="1:3" x14ac:dyDescent="0.25">
      <c r="A8934" t="s">
        <v>246</v>
      </c>
      <c r="B8934">
        <v>69341</v>
      </c>
      <c r="C8934">
        <v>102</v>
      </c>
    </row>
    <row r="8935" spans="1:3" x14ac:dyDescent="0.25">
      <c r="A8935" t="s">
        <v>246</v>
      </c>
      <c r="B8935">
        <v>68144</v>
      </c>
      <c r="C8935">
        <v>175</v>
      </c>
    </row>
    <row r="8936" spans="1:3" x14ac:dyDescent="0.25">
      <c r="A8936" t="s">
        <v>246</v>
      </c>
      <c r="B8936">
        <v>68502</v>
      </c>
      <c r="C8936">
        <v>293</v>
      </c>
    </row>
    <row r="8937" spans="1:3" x14ac:dyDescent="0.25">
      <c r="A8937" t="s">
        <v>246</v>
      </c>
      <c r="B8937">
        <v>68780</v>
      </c>
      <c r="C8937">
        <v>40</v>
      </c>
    </row>
    <row r="8938" spans="1:3" x14ac:dyDescent="0.25">
      <c r="A8938" t="s">
        <v>246</v>
      </c>
      <c r="B8938">
        <v>68502</v>
      </c>
      <c r="C8938">
        <v>104</v>
      </c>
    </row>
    <row r="8939" spans="1:3" x14ac:dyDescent="0.25">
      <c r="A8939" t="s">
        <v>246</v>
      </c>
      <c r="B8939">
        <v>69152</v>
      </c>
      <c r="C8939">
        <v>30</v>
      </c>
    </row>
    <row r="8940" spans="1:3" x14ac:dyDescent="0.25">
      <c r="A8940" t="s">
        <v>246</v>
      </c>
      <c r="B8940">
        <v>69162</v>
      </c>
      <c r="C8940">
        <v>61</v>
      </c>
    </row>
    <row r="8941" spans="1:3" x14ac:dyDescent="0.25">
      <c r="A8941" t="s">
        <v>246</v>
      </c>
      <c r="B8941">
        <v>68310</v>
      </c>
      <c r="C8941">
        <v>80</v>
      </c>
    </row>
    <row r="8942" spans="1:3" x14ac:dyDescent="0.25">
      <c r="A8942" t="s">
        <v>246</v>
      </c>
      <c r="B8942">
        <v>68352</v>
      </c>
      <c r="C8942">
        <v>39</v>
      </c>
    </row>
    <row r="8943" spans="1:3" x14ac:dyDescent="0.25">
      <c r="A8943" t="s">
        <v>246</v>
      </c>
      <c r="B8943">
        <v>69101</v>
      </c>
      <c r="C8943">
        <v>68</v>
      </c>
    </row>
    <row r="8944" spans="1:3" x14ac:dyDescent="0.25">
      <c r="A8944" t="s">
        <v>246</v>
      </c>
      <c r="B8944">
        <v>68715</v>
      </c>
      <c r="C8944">
        <v>50</v>
      </c>
    </row>
    <row r="8945" spans="1:3" x14ac:dyDescent="0.25">
      <c r="A8945" t="s">
        <v>246</v>
      </c>
      <c r="B8945">
        <v>68361</v>
      </c>
      <c r="C8945">
        <v>68</v>
      </c>
    </row>
    <row r="8946" spans="1:3" x14ac:dyDescent="0.25">
      <c r="A8946" t="s">
        <v>246</v>
      </c>
      <c r="B8946">
        <v>69165</v>
      </c>
      <c r="C8946">
        <v>60</v>
      </c>
    </row>
    <row r="8947" spans="1:3" x14ac:dyDescent="0.25">
      <c r="A8947" t="s">
        <v>246</v>
      </c>
      <c r="B8947">
        <v>69361</v>
      </c>
      <c r="C8947">
        <v>66</v>
      </c>
    </row>
    <row r="8948" spans="1:3" x14ac:dyDescent="0.25">
      <c r="A8948" t="s">
        <v>246</v>
      </c>
      <c r="B8948">
        <v>68779</v>
      </c>
      <c r="C8948">
        <v>70</v>
      </c>
    </row>
    <row r="8949" spans="1:3" x14ac:dyDescent="0.25">
      <c r="A8949" t="s">
        <v>246</v>
      </c>
      <c r="B8949">
        <v>69339</v>
      </c>
      <c r="C8949">
        <v>35</v>
      </c>
    </row>
    <row r="8950" spans="1:3" x14ac:dyDescent="0.25">
      <c r="A8950" t="s">
        <v>246</v>
      </c>
      <c r="B8950">
        <v>68008</v>
      </c>
      <c r="C8950">
        <v>84</v>
      </c>
    </row>
    <row r="8951" spans="1:3" x14ac:dyDescent="0.25">
      <c r="A8951" t="s">
        <v>246</v>
      </c>
      <c r="B8951">
        <v>68718</v>
      </c>
      <c r="C8951">
        <v>70</v>
      </c>
    </row>
    <row r="8952" spans="1:3" x14ac:dyDescent="0.25">
      <c r="A8952" t="s">
        <v>246</v>
      </c>
      <c r="B8952">
        <v>68629</v>
      </c>
      <c r="C8952">
        <v>51</v>
      </c>
    </row>
    <row r="8953" spans="1:3" x14ac:dyDescent="0.25">
      <c r="A8953" t="s">
        <v>246</v>
      </c>
      <c r="B8953">
        <v>68047</v>
      </c>
      <c r="C8953">
        <v>42</v>
      </c>
    </row>
    <row r="8954" spans="1:3" x14ac:dyDescent="0.25">
      <c r="A8954" t="s">
        <v>246</v>
      </c>
      <c r="B8954">
        <v>68842</v>
      </c>
      <c r="C8954">
        <v>26</v>
      </c>
    </row>
    <row r="8955" spans="1:3" x14ac:dyDescent="0.25">
      <c r="A8955" t="s">
        <v>246</v>
      </c>
      <c r="B8955">
        <v>68108</v>
      </c>
      <c r="C8955">
        <v>184</v>
      </c>
    </row>
    <row r="8956" spans="1:3" x14ac:dyDescent="0.25">
      <c r="A8956" t="s">
        <v>246</v>
      </c>
      <c r="B8956">
        <v>68771</v>
      </c>
      <c r="C8956">
        <v>45</v>
      </c>
    </row>
    <row r="8957" spans="1:3" x14ac:dyDescent="0.25">
      <c r="A8957" t="s">
        <v>246</v>
      </c>
      <c r="B8957">
        <v>68520</v>
      </c>
      <c r="C8957">
        <v>72</v>
      </c>
    </row>
    <row r="8958" spans="1:3" x14ac:dyDescent="0.25">
      <c r="A8958" t="s">
        <v>246</v>
      </c>
      <c r="B8958">
        <v>68776</v>
      </c>
      <c r="C8958">
        <v>77</v>
      </c>
    </row>
    <row r="8959" spans="1:3" x14ac:dyDescent="0.25">
      <c r="A8959" t="s">
        <v>246</v>
      </c>
      <c r="B8959">
        <v>68420</v>
      </c>
      <c r="C8959">
        <v>64</v>
      </c>
    </row>
    <row r="8960" spans="1:3" x14ac:dyDescent="0.25">
      <c r="A8960" t="s">
        <v>246</v>
      </c>
      <c r="B8960">
        <v>68376</v>
      </c>
      <c r="C8960">
        <v>49</v>
      </c>
    </row>
    <row r="8961" spans="1:3" x14ac:dyDescent="0.25">
      <c r="A8961" t="s">
        <v>246</v>
      </c>
      <c r="B8961">
        <v>68025</v>
      </c>
      <c r="C8961">
        <v>43</v>
      </c>
    </row>
    <row r="8962" spans="1:3" x14ac:dyDescent="0.25">
      <c r="A8962" t="s">
        <v>246</v>
      </c>
      <c r="B8962">
        <v>68124</v>
      </c>
      <c r="C8962">
        <v>174</v>
      </c>
    </row>
    <row r="8963" spans="1:3" x14ac:dyDescent="0.25">
      <c r="A8963" t="s">
        <v>246</v>
      </c>
      <c r="B8963">
        <v>68776</v>
      </c>
      <c r="C8963">
        <v>72</v>
      </c>
    </row>
    <row r="8964" spans="1:3" x14ac:dyDescent="0.25">
      <c r="A8964" t="s">
        <v>246</v>
      </c>
      <c r="B8964">
        <v>69021</v>
      </c>
      <c r="C8964">
        <v>56</v>
      </c>
    </row>
    <row r="8965" spans="1:3" x14ac:dyDescent="0.25">
      <c r="A8965" t="s">
        <v>246</v>
      </c>
      <c r="B8965">
        <v>68853</v>
      </c>
      <c r="C8965">
        <v>64</v>
      </c>
    </row>
    <row r="8966" spans="1:3" x14ac:dyDescent="0.25">
      <c r="A8966" t="s">
        <v>246</v>
      </c>
      <c r="B8966">
        <v>68305</v>
      </c>
      <c r="C8966">
        <v>102</v>
      </c>
    </row>
    <row r="8967" spans="1:3" x14ac:dyDescent="0.25">
      <c r="A8967" t="s">
        <v>246</v>
      </c>
      <c r="B8967">
        <v>68783</v>
      </c>
      <c r="C8967">
        <v>58</v>
      </c>
    </row>
    <row r="8968" spans="1:3" x14ac:dyDescent="0.25">
      <c r="A8968" t="s">
        <v>246</v>
      </c>
      <c r="B8968">
        <v>68526</v>
      </c>
      <c r="C8968">
        <v>126</v>
      </c>
    </row>
    <row r="8969" spans="1:3" x14ac:dyDescent="0.25">
      <c r="A8969" t="s">
        <v>246</v>
      </c>
      <c r="B8969">
        <v>69343</v>
      </c>
      <c r="C8969">
        <v>40</v>
      </c>
    </row>
    <row r="8970" spans="1:3" x14ac:dyDescent="0.25">
      <c r="A8970" t="s">
        <v>246</v>
      </c>
      <c r="B8970">
        <v>68788</v>
      </c>
      <c r="C8970">
        <v>54</v>
      </c>
    </row>
    <row r="8971" spans="1:3" x14ac:dyDescent="0.25">
      <c r="A8971" t="s">
        <v>246</v>
      </c>
      <c r="B8971">
        <v>68434</v>
      </c>
      <c r="C8971">
        <v>82</v>
      </c>
    </row>
    <row r="8972" spans="1:3" x14ac:dyDescent="0.25">
      <c r="A8972" t="s">
        <v>246</v>
      </c>
      <c r="B8972">
        <v>68114</v>
      </c>
      <c r="C8972">
        <v>45</v>
      </c>
    </row>
    <row r="8973" spans="1:3" x14ac:dyDescent="0.25">
      <c r="A8973" t="s">
        <v>246</v>
      </c>
      <c r="B8973">
        <v>68801</v>
      </c>
      <c r="C8973">
        <v>95</v>
      </c>
    </row>
    <row r="8974" spans="1:3" x14ac:dyDescent="0.25">
      <c r="A8974" t="s">
        <v>246</v>
      </c>
      <c r="B8974">
        <v>68791</v>
      </c>
      <c r="C8974">
        <v>38</v>
      </c>
    </row>
    <row r="8975" spans="1:3" x14ac:dyDescent="0.25">
      <c r="A8975" t="s">
        <v>246</v>
      </c>
      <c r="B8975">
        <v>69153</v>
      </c>
      <c r="C8975">
        <v>82</v>
      </c>
    </row>
    <row r="8976" spans="1:3" x14ac:dyDescent="0.25">
      <c r="A8976" t="s">
        <v>246</v>
      </c>
      <c r="B8976">
        <v>68729</v>
      </c>
      <c r="C8976">
        <v>47</v>
      </c>
    </row>
    <row r="8977" spans="1:3" x14ac:dyDescent="0.25">
      <c r="A8977" t="s">
        <v>246</v>
      </c>
      <c r="B8977">
        <v>68446</v>
      </c>
      <c r="C8977">
        <v>88</v>
      </c>
    </row>
    <row r="8978" spans="1:3" x14ac:dyDescent="0.25">
      <c r="A8978" t="s">
        <v>246</v>
      </c>
      <c r="B8978">
        <v>68825</v>
      </c>
      <c r="C8978">
        <v>35</v>
      </c>
    </row>
    <row r="8979" spans="1:3" x14ac:dyDescent="0.25">
      <c r="A8979" t="s">
        <v>246</v>
      </c>
      <c r="B8979">
        <v>69334</v>
      </c>
      <c r="C8979">
        <v>49</v>
      </c>
    </row>
    <row r="8980" spans="1:3" x14ac:dyDescent="0.25">
      <c r="A8980" t="s">
        <v>246</v>
      </c>
      <c r="B8980">
        <v>68467</v>
      </c>
      <c r="C8980">
        <v>127</v>
      </c>
    </row>
    <row r="8981" spans="1:3" x14ac:dyDescent="0.25">
      <c r="A8981" t="s">
        <v>246</v>
      </c>
      <c r="B8981">
        <v>68862</v>
      </c>
      <c r="C8981">
        <v>60</v>
      </c>
    </row>
    <row r="8982" spans="1:3" x14ac:dyDescent="0.25">
      <c r="A8982" t="s">
        <v>246</v>
      </c>
      <c r="B8982">
        <v>68926</v>
      </c>
      <c r="C8982">
        <v>28</v>
      </c>
    </row>
    <row r="8983" spans="1:3" x14ac:dyDescent="0.25">
      <c r="A8983" t="s">
        <v>246</v>
      </c>
      <c r="B8983">
        <v>68037</v>
      </c>
      <c r="C8983">
        <v>61</v>
      </c>
    </row>
    <row r="8984" spans="1:3" x14ac:dyDescent="0.25">
      <c r="A8984" t="s">
        <v>246</v>
      </c>
      <c r="B8984">
        <v>68301</v>
      </c>
      <c r="C8984">
        <v>52</v>
      </c>
    </row>
    <row r="8985" spans="1:3" x14ac:dyDescent="0.25">
      <c r="A8985" t="s">
        <v>246</v>
      </c>
      <c r="B8985">
        <v>68137</v>
      </c>
      <c r="C8985">
        <v>106</v>
      </c>
    </row>
    <row r="8986" spans="1:3" x14ac:dyDescent="0.25">
      <c r="A8986" t="s">
        <v>246</v>
      </c>
      <c r="B8986">
        <v>68959</v>
      </c>
      <c r="C8986">
        <v>64</v>
      </c>
    </row>
    <row r="8987" spans="1:3" x14ac:dyDescent="0.25">
      <c r="A8987" t="s">
        <v>246</v>
      </c>
      <c r="B8987">
        <v>69336</v>
      </c>
      <c r="C8987">
        <v>44</v>
      </c>
    </row>
    <row r="8988" spans="1:3" x14ac:dyDescent="0.25">
      <c r="A8988" t="s">
        <v>246</v>
      </c>
      <c r="B8988">
        <v>68949</v>
      </c>
      <c r="C8988">
        <v>86</v>
      </c>
    </row>
    <row r="8989" spans="1:3" x14ac:dyDescent="0.25">
      <c r="A8989" t="s">
        <v>246</v>
      </c>
      <c r="B8989">
        <v>68370</v>
      </c>
      <c r="C8989">
        <v>64</v>
      </c>
    </row>
    <row r="8990" spans="1:3" x14ac:dyDescent="0.25">
      <c r="A8990" t="s">
        <v>246</v>
      </c>
      <c r="B8990">
        <v>68371</v>
      </c>
      <c r="C8990">
        <v>40</v>
      </c>
    </row>
    <row r="8991" spans="1:3" x14ac:dyDescent="0.25">
      <c r="A8991" t="s">
        <v>246</v>
      </c>
      <c r="B8991">
        <v>68826</v>
      </c>
      <c r="C8991">
        <v>63</v>
      </c>
    </row>
    <row r="8992" spans="1:3" x14ac:dyDescent="0.25">
      <c r="A8992" t="s">
        <v>246</v>
      </c>
      <c r="B8992">
        <v>68105</v>
      </c>
      <c r="C8992">
        <v>61</v>
      </c>
    </row>
    <row r="8993" spans="1:3" x14ac:dyDescent="0.25">
      <c r="A8993" t="s">
        <v>246</v>
      </c>
      <c r="B8993">
        <v>69361</v>
      </c>
      <c r="C8993">
        <v>160</v>
      </c>
    </row>
    <row r="8994" spans="1:3" x14ac:dyDescent="0.25">
      <c r="A8994" t="s">
        <v>246</v>
      </c>
      <c r="B8994">
        <v>69201</v>
      </c>
      <c r="C8994">
        <v>52</v>
      </c>
    </row>
    <row r="8995" spans="1:3" x14ac:dyDescent="0.25">
      <c r="A8995" t="s">
        <v>246</v>
      </c>
      <c r="B8995">
        <v>68462</v>
      </c>
      <c r="C8995">
        <v>54</v>
      </c>
    </row>
    <row r="8996" spans="1:3" x14ac:dyDescent="0.25">
      <c r="A8996" t="s">
        <v>246</v>
      </c>
      <c r="B8996">
        <v>68504</v>
      </c>
      <c r="C8996">
        <v>80</v>
      </c>
    </row>
    <row r="8997" spans="1:3" x14ac:dyDescent="0.25">
      <c r="A8997" t="s">
        <v>246</v>
      </c>
      <c r="B8997">
        <v>68901</v>
      </c>
      <c r="C8997">
        <v>175</v>
      </c>
    </row>
    <row r="8998" spans="1:3" x14ac:dyDescent="0.25">
      <c r="A8998" t="s">
        <v>246</v>
      </c>
      <c r="B8998">
        <v>68716</v>
      </c>
      <c r="C8998">
        <v>34</v>
      </c>
    </row>
    <row r="8999" spans="1:3" x14ac:dyDescent="0.25">
      <c r="A8999" t="s">
        <v>246</v>
      </c>
      <c r="B8999">
        <v>68154</v>
      </c>
      <c r="C8999">
        <v>44</v>
      </c>
    </row>
    <row r="9000" spans="1:3" x14ac:dyDescent="0.25">
      <c r="A9000" t="s">
        <v>246</v>
      </c>
      <c r="B9000">
        <v>68756</v>
      </c>
      <c r="C9000">
        <v>70</v>
      </c>
    </row>
    <row r="9001" spans="1:3" x14ac:dyDescent="0.25">
      <c r="A9001" t="s">
        <v>246</v>
      </c>
      <c r="B9001">
        <v>68714</v>
      </c>
      <c r="C9001">
        <v>30</v>
      </c>
    </row>
    <row r="9002" spans="1:3" x14ac:dyDescent="0.25">
      <c r="A9002" t="s">
        <v>246</v>
      </c>
      <c r="B9002">
        <v>68847</v>
      </c>
      <c r="C9002">
        <v>58</v>
      </c>
    </row>
    <row r="9003" spans="1:3" x14ac:dyDescent="0.25">
      <c r="A9003" t="s">
        <v>246</v>
      </c>
      <c r="B9003">
        <v>68506</v>
      </c>
      <c r="C9003">
        <v>126</v>
      </c>
    </row>
    <row r="9004" spans="1:3" x14ac:dyDescent="0.25">
      <c r="A9004" t="s">
        <v>246</v>
      </c>
      <c r="B9004">
        <v>69138</v>
      </c>
      <c r="C9004">
        <v>64</v>
      </c>
    </row>
    <row r="9005" spans="1:3" x14ac:dyDescent="0.25">
      <c r="A9005" t="s">
        <v>246</v>
      </c>
      <c r="B9005">
        <v>69347</v>
      </c>
      <c r="C9005">
        <v>57</v>
      </c>
    </row>
    <row r="9006" spans="1:3" x14ac:dyDescent="0.25">
      <c r="A9006" t="s">
        <v>246</v>
      </c>
      <c r="B9006">
        <v>68031</v>
      </c>
      <c r="C9006">
        <v>48</v>
      </c>
    </row>
    <row r="9007" spans="1:3" x14ac:dyDescent="0.25">
      <c r="A9007" t="s">
        <v>246</v>
      </c>
      <c r="B9007">
        <v>68516</v>
      </c>
      <c r="C9007">
        <v>173</v>
      </c>
    </row>
    <row r="9008" spans="1:3" x14ac:dyDescent="0.25">
      <c r="A9008" t="s">
        <v>246</v>
      </c>
      <c r="B9008">
        <v>68133</v>
      </c>
      <c r="C9008">
        <v>48</v>
      </c>
    </row>
    <row r="9009" spans="1:3" x14ac:dyDescent="0.25">
      <c r="A9009" t="s">
        <v>246</v>
      </c>
      <c r="B9009">
        <v>68920</v>
      </c>
      <c r="C9009">
        <v>53</v>
      </c>
    </row>
    <row r="9010" spans="1:3" x14ac:dyDescent="0.25">
      <c r="A9010" t="s">
        <v>246</v>
      </c>
      <c r="B9010">
        <v>68022</v>
      </c>
      <c r="C9010">
        <v>135</v>
      </c>
    </row>
    <row r="9011" spans="1:3" x14ac:dyDescent="0.25">
      <c r="A9011" t="s">
        <v>246</v>
      </c>
      <c r="B9011">
        <v>68064</v>
      </c>
      <c r="C9011">
        <v>66</v>
      </c>
    </row>
    <row r="9012" spans="1:3" x14ac:dyDescent="0.25">
      <c r="A9012" t="s">
        <v>246</v>
      </c>
      <c r="B9012">
        <v>68046</v>
      </c>
      <c r="C9012">
        <v>110</v>
      </c>
    </row>
    <row r="9013" spans="1:3" x14ac:dyDescent="0.25">
      <c r="A9013" t="s">
        <v>246</v>
      </c>
      <c r="B9013">
        <v>68748</v>
      </c>
      <c r="C9013">
        <v>70</v>
      </c>
    </row>
    <row r="9014" spans="1:3" x14ac:dyDescent="0.25">
      <c r="A9014" t="s">
        <v>246</v>
      </c>
      <c r="B9014">
        <v>68850</v>
      </c>
      <c r="C9014">
        <v>66</v>
      </c>
    </row>
    <row r="9015" spans="1:3" x14ac:dyDescent="0.25">
      <c r="A9015" t="s">
        <v>246</v>
      </c>
      <c r="B9015">
        <v>68130</v>
      </c>
      <c r="C9015">
        <v>36</v>
      </c>
    </row>
    <row r="9016" spans="1:3" x14ac:dyDescent="0.25">
      <c r="A9016" t="s">
        <v>246</v>
      </c>
      <c r="B9016">
        <v>68660</v>
      </c>
      <c r="C9016">
        <v>55</v>
      </c>
    </row>
    <row r="9017" spans="1:3" x14ac:dyDescent="0.25">
      <c r="A9017" t="s">
        <v>246</v>
      </c>
      <c r="B9017">
        <v>68873</v>
      </c>
      <c r="C9017">
        <v>70</v>
      </c>
    </row>
    <row r="9018" spans="1:3" x14ac:dyDescent="0.25">
      <c r="A9018" t="s">
        <v>246</v>
      </c>
      <c r="B9018">
        <v>68506</v>
      </c>
      <c r="C9018">
        <v>122</v>
      </c>
    </row>
    <row r="9019" spans="1:3" x14ac:dyDescent="0.25">
      <c r="A9019" t="s">
        <v>246</v>
      </c>
      <c r="B9019">
        <v>68632</v>
      </c>
      <c r="C9019">
        <v>58</v>
      </c>
    </row>
    <row r="9020" spans="1:3" x14ac:dyDescent="0.25">
      <c r="A9020" t="s">
        <v>246</v>
      </c>
      <c r="B9020">
        <v>68722</v>
      </c>
      <c r="C9020">
        <v>40</v>
      </c>
    </row>
    <row r="9021" spans="1:3" x14ac:dyDescent="0.25">
      <c r="A9021" t="s">
        <v>246</v>
      </c>
      <c r="B9021">
        <v>68767</v>
      </c>
      <c r="C9021">
        <v>75</v>
      </c>
    </row>
    <row r="9022" spans="1:3" x14ac:dyDescent="0.25">
      <c r="A9022" t="s">
        <v>246</v>
      </c>
      <c r="B9022">
        <v>68640</v>
      </c>
      <c r="C9022">
        <v>39</v>
      </c>
    </row>
    <row r="9023" spans="1:3" x14ac:dyDescent="0.25">
      <c r="A9023" t="s">
        <v>246</v>
      </c>
      <c r="B9023">
        <v>68340</v>
      </c>
      <c r="C9023">
        <v>49</v>
      </c>
    </row>
    <row r="9024" spans="1:3" x14ac:dyDescent="0.25">
      <c r="A9024" t="s">
        <v>246</v>
      </c>
      <c r="B9024">
        <v>68510</v>
      </c>
      <c r="C9024">
        <v>20</v>
      </c>
    </row>
    <row r="9025" spans="1:3" x14ac:dyDescent="0.25">
      <c r="A9025" t="s">
        <v>246</v>
      </c>
      <c r="B9025">
        <v>68137</v>
      </c>
      <c r="C9025">
        <v>140</v>
      </c>
    </row>
    <row r="9026" spans="1:3" x14ac:dyDescent="0.25">
      <c r="A9026" t="s">
        <v>246</v>
      </c>
      <c r="B9026">
        <v>68066</v>
      </c>
      <c r="C9026">
        <v>60</v>
      </c>
    </row>
    <row r="9027" spans="1:3" x14ac:dyDescent="0.25">
      <c r="A9027" t="s">
        <v>246</v>
      </c>
      <c r="B9027">
        <v>69337</v>
      </c>
      <c r="C9027">
        <v>70</v>
      </c>
    </row>
    <row r="9028" spans="1:3" x14ac:dyDescent="0.25">
      <c r="A9028" t="s">
        <v>246</v>
      </c>
      <c r="B9028">
        <v>68355</v>
      </c>
      <c r="C9028">
        <v>101</v>
      </c>
    </row>
    <row r="9029" spans="1:3" x14ac:dyDescent="0.25">
      <c r="A9029" t="s">
        <v>246</v>
      </c>
      <c r="B9029">
        <v>68144</v>
      </c>
      <c r="C9029">
        <v>76</v>
      </c>
    </row>
    <row r="9030" spans="1:3" x14ac:dyDescent="0.25">
      <c r="A9030" t="s">
        <v>246</v>
      </c>
      <c r="B9030">
        <v>68602</v>
      </c>
      <c r="C9030">
        <v>145</v>
      </c>
    </row>
    <row r="9031" spans="1:3" x14ac:dyDescent="0.25">
      <c r="A9031" t="s">
        <v>246</v>
      </c>
      <c r="B9031">
        <v>68930</v>
      </c>
      <c r="C9031">
        <v>62</v>
      </c>
    </row>
    <row r="9032" spans="1:3" x14ac:dyDescent="0.25">
      <c r="A9032" t="s">
        <v>246</v>
      </c>
      <c r="B9032">
        <v>69045</v>
      </c>
      <c r="C9032">
        <v>36</v>
      </c>
    </row>
    <row r="9033" spans="1:3" x14ac:dyDescent="0.25">
      <c r="A9033" t="s">
        <v>246</v>
      </c>
      <c r="B9033">
        <v>68803</v>
      </c>
      <c r="C9033">
        <v>67</v>
      </c>
    </row>
    <row r="9034" spans="1:3" x14ac:dyDescent="0.25">
      <c r="A9034" t="s">
        <v>246</v>
      </c>
      <c r="B9034">
        <v>68510</v>
      </c>
      <c r="C9034">
        <v>208</v>
      </c>
    </row>
    <row r="9035" spans="1:3" x14ac:dyDescent="0.25">
      <c r="A9035" t="s">
        <v>246</v>
      </c>
      <c r="B9035">
        <v>68048</v>
      </c>
      <c r="C9035">
        <v>111</v>
      </c>
    </row>
    <row r="9036" spans="1:3" x14ac:dyDescent="0.25">
      <c r="A9036" t="s">
        <v>246</v>
      </c>
      <c r="B9036">
        <v>68927</v>
      </c>
      <c r="C9036">
        <v>26</v>
      </c>
    </row>
    <row r="9037" spans="1:3" x14ac:dyDescent="0.25">
      <c r="A9037" t="s">
        <v>246</v>
      </c>
      <c r="B9037">
        <v>68039</v>
      </c>
      <c r="C9037">
        <v>25</v>
      </c>
    </row>
    <row r="9038" spans="1:3" x14ac:dyDescent="0.25">
      <c r="A9038" t="s">
        <v>246</v>
      </c>
      <c r="B9038">
        <v>68028</v>
      </c>
      <c r="C9038">
        <v>63</v>
      </c>
    </row>
    <row r="9039" spans="1:3" x14ac:dyDescent="0.25">
      <c r="A9039" t="s">
        <v>246</v>
      </c>
      <c r="B9039">
        <v>68651</v>
      </c>
      <c r="C9039">
        <v>47</v>
      </c>
    </row>
    <row r="9040" spans="1:3" x14ac:dyDescent="0.25">
      <c r="A9040" t="s">
        <v>246</v>
      </c>
      <c r="B9040">
        <v>68061</v>
      </c>
      <c r="C9040">
        <v>44</v>
      </c>
    </row>
    <row r="9041" spans="1:3" x14ac:dyDescent="0.25">
      <c r="A9041" t="s">
        <v>246</v>
      </c>
      <c r="B9041">
        <v>68310</v>
      </c>
      <c r="C9041">
        <v>87</v>
      </c>
    </row>
    <row r="9042" spans="1:3" x14ac:dyDescent="0.25">
      <c r="A9042" t="s">
        <v>246</v>
      </c>
      <c r="B9042">
        <v>68803</v>
      </c>
      <c r="C9042">
        <v>36</v>
      </c>
    </row>
    <row r="9043" spans="1:3" x14ac:dyDescent="0.25">
      <c r="A9043" t="s">
        <v>246</v>
      </c>
      <c r="B9043">
        <v>68516</v>
      </c>
      <c r="C9043">
        <v>55</v>
      </c>
    </row>
    <row r="9044" spans="1:3" x14ac:dyDescent="0.25">
      <c r="A9044" t="s">
        <v>246</v>
      </c>
      <c r="B9044">
        <v>68939</v>
      </c>
      <c r="C9044">
        <v>42</v>
      </c>
    </row>
    <row r="9045" spans="1:3" x14ac:dyDescent="0.25">
      <c r="A9045" t="s">
        <v>246</v>
      </c>
      <c r="B9045">
        <v>68845</v>
      </c>
      <c r="C9045">
        <v>75</v>
      </c>
    </row>
    <row r="9046" spans="1:3" x14ac:dyDescent="0.25">
      <c r="A9046" t="s">
        <v>246</v>
      </c>
      <c r="B9046">
        <v>68106</v>
      </c>
      <c r="C9046">
        <v>155</v>
      </c>
    </row>
    <row r="9047" spans="1:3" x14ac:dyDescent="0.25">
      <c r="A9047" t="s">
        <v>246</v>
      </c>
      <c r="B9047">
        <v>68112</v>
      </c>
      <c r="C9047">
        <v>108</v>
      </c>
    </row>
    <row r="9048" spans="1:3" x14ac:dyDescent="0.25">
      <c r="A9048" t="s">
        <v>246</v>
      </c>
      <c r="B9048">
        <v>68769</v>
      </c>
      <c r="C9048">
        <v>39</v>
      </c>
    </row>
    <row r="9049" spans="1:3" x14ac:dyDescent="0.25">
      <c r="A9049" t="s">
        <v>246</v>
      </c>
      <c r="B9049">
        <v>68970</v>
      </c>
      <c r="C9049">
        <v>43</v>
      </c>
    </row>
    <row r="9050" spans="1:3" x14ac:dyDescent="0.25">
      <c r="A9050" t="s">
        <v>246</v>
      </c>
      <c r="B9050">
        <v>68105</v>
      </c>
      <c r="C9050">
        <v>254</v>
      </c>
    </row>
    <row r="9051" spans="1:3" x14ac:dyDescent="0.25">
      <c r="A9051" t="s">
        <v>246</v>
      </c>
      <c r="B9051">
        <v>68818</v>
      </c>
      <c r="C9051">
        <v>48</v>
      </c>
    </row>
    <row r="9052" spans="1:3" x14ac:dyDescent="0.25">
      <c r="A9052" t="s">
        <v>246</v>
      </c>
      <c r="B9052">
        <v>69044</v>
      </c>
      <c r="C9052">
        <v>40</v>
      </c>
    </row>
    <row r="9053" spans="1:3" x14ac:dyDescent="0.25">
      <c r="A9053" t="s">
        <v>246</v>
      </c>
      <c r="B9053">
        <v>68506</v>
      </c>
      <c r="C9053">
        <v>97</v>
      </c>
    </row>
    <row r="9054" spans="1:3" x14ac:dyDescent="0.25">
      <c r="A9054" t="s">
        <v>246</v>
      </c>
      <c r="B9054">
        <v>68847</v>
      </c>
      <c r="C9054">
        <v>56</v>
      </c>
    </row>
    <row r="9055" spans="1:3" x14ac:dyDescent="0.25">
      <c r="A9055" t="s">
        <v>246</v>
      </c>
      <c r="B9055">
        <v>68354</v>
      </c>
      <c r="C9055">
        <v>40</v>
      </c>
    </row>
    <row r="9056" spans="1:3" x14ac:dyDescent="0.25">
      <c r="A9056" t="s">
        <v>246</v>
      </c>
      <c r="B9056">
        <v>68826</v>
      </c>
      <c r="C9056">
        <v>46</v>
      </c>
    </row>
    <row r="9057" spans="1:3" x14ac:dyDescent="0.25">
      <c r="A9057" t="s">
        <v>246</v>
      </c>
      <c r="B9057">
        <v>68046</v>
      </c>
      <c r="C9057">
        <v>115</v>
      </c>
    </row>
    <row r="9058" spans="1:3" x14ac:dyDescent="0.25">
      <c r="A9058" t="s">
        <v>246</v>
      </c>
      <c r="B9058">
        <v>69360</v>
      </c>
      <c r="C9058">
        <v>60</v>
      </c>
    </row>
    <row r="9059" spans="1:3" x14ac:dyDescent="0.25">
      <c r="A9059" t="s">
        <v>246</v>
      </c>
      <c r="B9059">
        <v>68008</v>
      </c>
      <c r="C9059">
        <v>74</v>
      </c>
    </row>
    <row r="9060" spans="1:3" x14ac:dyDescent="0.25">
      <c r="A9060" t="s">
        <v>246</v>
      </c>
      <c r="B9060">
        <v>68405</v>
      </c>
      <c r="C9060">
        <v>80</v>
      </c>
    </row>
    <row r="9061" spans="1:3" x14ac:dyDescent="0.25">
      <c r="A9061" t="s">
        <v>246</v>
      </c>
      <c r="B9061">
        <v>68922</v>
      </c>
      <c r="C9061">
        <v>30</v>
      </c>
    </row>
    <row r="9062" spans="1:3" x14ac:dyDescent="0.25">
      <c r="A9062" t="s">
        <v>246</v>
      </c>
      <c r="B9062">
        <v>68727</v>
      </c>
      <c r="C9062">
        <v>34</v>
      </c>
    </row>
    <row r="9063" spans="1:3" x14ac:dyDescent="0.25">
      <c r="A9063" t="s">
        <v>246</v>
      </c>
      <c r="B9063">
        <v>68979</v>
      </c>
      <c r="C9063">
        <v>31</v>
      </c>
    </row>
    <row r="9064" spans="1:3" x14ac:dyDescent="0.25">
      <c r="A9064" t="s">
        <v>246</v>
      </c>
      <c r="B9064">
        <v>68949</v>
      </c>
      <c r="C9064">
        <v>94</v>
      </c>
    </row>
    <row r="9065" spans="1:3" x14ac:dyDescent="0.25">
      <c r="A9065" t="s">
        <v>246</v>
      </c>
      <c r="B9065">
        <v>68787</v>
      </c>
      <c r="C9065">
        <v>60</v>
      </c>
    </row>
    <row r="9066" spans="1:3" x14ac:dyDescent="0.25">
      <c r="A9066" t="s">
        <v>246</v>
      </c>
      <c r="B9066">
        <v>68005</v>
      </c>
      <c r="C9066">
        <v>151</v>
      </c>
    </row>
    <row r="9067" spans="1:3" x14ac:dyDescent="0.25">
      <c r="A9067" t="s">
        <v>246</v>
      </c>
      <c r="B9067">
        <v>68822</v>
      </c>
      <c r="C9067">
        <v>60</v>
      </c>
    </row>
    <row r="9068" spans="1:3" x14ac:dyDescent="0.25">
      <c r="A9068" t="s">
        <v>246</v>
      </c>
      <c r="B9068">
        <v>68638</v>
      </c>
      <c r="C9068">
        <v>75</v>
      </c>
    </row>
    <row r="9069" spans="1:3" x14ac:dyDescent="0.25">
      <c r="A9069" t="s">
        <v>246</v>
      </c>
      <c r="B9069">
        <v>68045</v>
      </c>
      <c r="C9069">
        <v>45</v>
      </c>
    </row>
    <row r="9070" spans="1:3" x14ac:dyDescent="0.25">
      <c r="A9070" t="s">
        <v>246</v>
      </c>
      <c r="B9070">
        <v>68410</v>
      </c>
      <c r="C9070">
        <v>64</v>
      </c>
    </row>
    <row r="9071" spans="1:3" x14ac:dyDescent="0.25">
      <c r="A9071" t="s">
        <v>246</v>
      </c>
      <c r="B9071">
        <v>68739</v>
      </c>
      <c r="C9071">
        <v>47</v>
      </c>
    </row>
    <row r="9072" spans="1:3" x14ac:dyDescent="0.25">
      <c r="A9072" t="s">
        <v>246</v>
      </c>
      <c r="B9072">
        <v>68937</v>
      </c>
      <c r="C9072">
        <v>43</v>
      </c>
    </row>
    <row r="9073" spans="1:3" x14ac:dyDescent="0.25">
      <c r="A9073" t="s">
        <v>246</v>
      </c>
      <c r="B9073">
        <v>68745</v>
      </c>
      <c r="C9073">
        <v>36</v>
      </c>
    </row>
    <row r="9074" spans="1:3" x14ac:dyDescent="0.25">
      <c r="A9074" t="s">
        <v>246</v>
      </c>
      <c r="B9074">
        <v>68666</v>
      </c>
      <c r="C9074">
        <v>52</v>
      </c>
    </row>
    <row r="9075" spans="1:3" x14ac:dyDescent="0.25">
      <c r="A9075" t="s">
        <v>246</v>
      </c>
      <c r="B9075">
        <v>68869</v>
      </c>
      <c r="C9075">
        <v>61</v>
      </c>
    </row>
    <row r="9076" spans="1:3" x14ac:dyDescent="0.25">
      <c r="A9076" t="s">
        <v>246</v>
      </c>
      <c r="B9076">
        <v>68352</v>
      </c>
      <c r="C9076">
        <v>100</v>
      </c>
    </row>
    <row r="9077" spans="1:3" x14ac:dyDescent="0.25">
      <c r="A9077" t="s">
        <v>246</v>
      </c>
      <c r="B9077">
        <v>68633</v>
      </c>
      <c r="C9077">
        <v>62</v>
      </c>
    </row>
    <row r="9078" spans="1:3" x14ac:dyDescent="0.25">
      <c r="A9078" t="s">
        <v>246</v>
      </c>
      <c r="B9078">
        <v>68847</v>
      </c>
      <c r="C9078">
        <v>60</v>
      </c>
    </row>
    <row r="9079" spans="1:3" x14ac:dyDescent="0.25">
      <c r="A9079" t="s">
        <v>246</v>
      </c>
      <c r="B9079">
        <v>68025</v>
      </c>
      <c r="C9079">
        <v>106</v>
      </c>
    </row>
    <row r="9080" spans="1:3" x14ac:dyDescent="0.25">
      <c r="A9080" t="s">
        <v>246</v>
      </c>
      <c r="B9080">
        <v>68803</v>
      </c>
      <c r="C9080">
        <v>76</v>
      </c>
    </row>
    <row r="9081" spans="1:3" x14ac:dyDescent="0.25">
      <c r="A9081" t="s">
        <v>246</v>
      </c>
      <c r="B9081">
        <v>68152</v>
      </c>
      <c r="C9081">
        <v>165</v>
      </c>
    </row>
    <row r="9082" spans="1:3" x14ac:dyDescent="0.25">
      <c r="A9082" t="s">
        <v>246</v>
      </c>
      <c r="B9082">
        <v>68701</v>
      </c>
      <c r="C9082">
        <v>83</v>
      </c>
    </row>
    <row r="9083" spans="1:3" x14ac:dyDescent="0.25">
      <c r="A9083" t="s">
        <v>246</v>
      </c>
      <c r="B9083">
        <v>68112</v>
      </c>
      <c r="C9083">
        <v>126</v>
      </c>
    </row>
    <row r="9084" spans="1:3" x14ac:dyDescent="0.25">
      <c r="A9084" t="s">
        <v>246</v>
      </c>
      <c r="B9084">
        <v>68134</v>
      </c>
      <c r="C9084">
        <v>100</v>
      </c>
    </row>
    <row r="9085" spans="1:3" x14ac:dyDescent="0.25">
      <c r="A9085" t="s">
        <v>246</v>
      </c>
      <c r="B9085">
        <v>68601</v>
      </c>
      <c r="C9085">
        <v>80</v>
      </c>
    </row>
    <row r="9086" spans="1:3" x14ac:dyDescent="0.25">
      <c r="A9086" t="s">
        <v>246</v>
      </c>
      <c r="B9086">
        <v>68355</v>
      </c>
      <c r="C9086">
        <v>63</v>
      </c>
    </row>
    <row r="9087" spans="1:3" x14ac:dyDescent="0.25">
      <c r="A9087" t="s">
        <v>246</v>
      </c>
      <c r="B9087">
        <v>69001</v>
      </c>
      <c r="C9087">
        <v>100</v>
      </c>
    </row>
    <row r="9088" spans="1:3" x14ac:dyDescent="0.25">
      <c r="A9088" t="s">
        <v>246</v>
      </c>
      <c r="B9088">
        <v>68978</v>
      </c>
      <c r="C9088">
        <v>69</v>
      </c>
    </row>
    <row r="9089" spans="1:3" x14ac:dyDescent="0.25">
      <c r="A9089" t="s">
        <v>246</v>
      </c>
      <c r="B9089">
        <v>68944</v>
      </c>
      <c r="C9089">
        <v>37</v>
      </c>
    </row>
    <row r="9090" spans="1:3" x14ac:dyDescent="0.25">
      <c r="A9090" t="s">
        <v>246</v>
      </c>
      <c r="B9090">
        <v>68104</v>
      </c>
      <c r="C9090">
        <v>133</v>
      </c>
    </row>
    <row r="9091" spans="1:3" x14ac:dyDescent="0.25">
      <c r="A9091" t="s">
        <v>246</v>
      </c>
      <c r="B9091">
        <v>69033</v>
      </c>
      <c r="C9091">
        <v>58</v>
      </c>
    </row>
    <row r="9092" spans="1:3" x14ac:dyDescent="0.25">
      <c r="A9092" t="s">
        <v>246</v>
      </c>
      <c r="B9092">
        <v>69101</v>
      </c>
      <c r="C9092">
        <v>71</v>
      </c>
    </row>
    <row r="9093" spans="1:3" x14ac:dyDescent="0.25">
      <c r="A9093" t="s">
        <v>246</v>
      </c>
      <c r="B9093">
        <v>68104</v>
      </c>
      <c r="C9093">
        <v>175</v>
      </c>
    </row>
    <row r="9094" spans="1:3" x14ac:dyDescent="0.25">
      <c r="A9094" t="s">
        <v>246</v>
      </c>
      <c r="B9094">
        <v>68003</v>
      </c>
      <c r="C9094">
        <v>97</v>
      </c>
    </row>
    <row r="9095" spans="1:3" x14ac:dyDescent="0.25">
      <c r="A9095" t="s">
        <v>246</v>
      </c>
      <c r="B9095">
        <v>68632</v>
      </c>
      <c r="C9095">
        <v>86</v>
      </c>
    </row>
    <row r="9096" spans="1:3" x14ac:dyDescent="0.25">
      <c r="A9096" t="s">
        <v>246</v>
      </c>
      <c r="B9096">
        <v>68066</v>
      </c>
      <c r="C9096">
        <v>85</v>
      </c>
    </row>
    <row r="9097" spans="1:3" x14ac:dyDescent="0.25">
      <c r="A9097" t="s">
        <v>246</v>
      </c>
      <c r="B9097">
        <v>68114</v>
      </c>
      <c r="C9097">
        <v>146</v>
      </c>
    </row>
    <row r="9098" spans="1:3" x14ac:dyDescent="0.25">
      <c r="A9098" t="s">
        <v>246</v>
      </c>
      <c r="B9098">
        <v>69357</v>
      </c>
      <c r="C9098">
        <v>50</v>
      </c>
    </row>
    <row r="9099" spans="1:3" x14ac:dyDescent="0.25">
      <c r="A9099" t="s">
        <v>246</v>
      </c>
      <c r="B9099">
        <v>68025</v>
      </c>
      <c r="C9099">
        <v>147</v>
      </c>
    </row>
    <row r="9100" spans="1:3" x14ac:dyDescent="0.25">
      <c r="A9100" t="s">
        <v>246</v>
      </c>
      <c r="B9100">
        <v>68022</v>
      </c>
      <c r="C9100">
        <v>140</v>
      </c>
    </row>
    <row r="9101" spans="1:3" x14ac:dyDescent="0.25">
      <c r="A9101" t="s">
        <v>246</v>
      </c>
      <c r="B9101">
        <v>68823</v>
      </c>
      <c r="C9101">
        <v>64</v>
      </c>
    </row>
    <row r="9102" spans="1:3" x14ac:dyDescent="0.25">
      <c r="A9102" t="s">
        <v>246</v>
      </c>
      <c r="B9102">
        <v>69154</v>
      </c>
      <c r="C9102">
        <v>40</v>
      </c>
    </row>
    <row r="9103" spans="1:3" x14ac:dyDescent="0.25">
      <c r="A9103" t="s">
        <v>246</v>
      </c>
      <c r="B9103">
        <v>69130</v>
      </c>
      <c r="C9103">
        <v>67</v>
      </c>
    </row>
    <row r="9104" spans="1:3" x14ac:dyDescent="0.25">
      <c r="A9104" t="s">
        <v>246</v>
      </c>
      <c r="B9104">
        <v>68784</v>
      </c>
      <c r="C9104">
        <v>49</v>
      </c>
    </row>
    <row r="9105" spans="1:3" x14ac:dyDescent="0.25">
      <c r="A9105" t="s">
        <v>247</v>
      </c>
      <c r="B9105">
        <v>3062</v>
      </c>
      <c r="C9105">
        <v>290</v>
      </c>
    </row>
    <row r="9106" spans="1:3" x14ac:dyDescent="0.25">
      <c r="A9106" t="s">
        <v>247</v>
      </c>
      <c r="B9106">
        <v>3238</v>
      </c>
      <c r="C9106">
        <v>130</v>
      </c>
    </row>
    <row r="9107" spans="1:3" x14ac:dyDescent="0.25">
      <c r="A9107" t="s">
        <v>247</v>
      </c>
      <c r="B9107">
        <v>3864</v>
      </c>
      <c r="C9107">
        <v>103</v>
      </c>
    </row>
    <row r="9108" spans="1:3" x14ac:dyDescent="0.25">
      <c r="A9108" t="s">
        <v>247</v>
      </c>
      <c r="B9108">
        <v>3467</v>
      </c>
      <c r="C9108">
        <v>150</v>
      </c>
    </row>
    <row r="9109" spans="1:3" x14ac:dyDescent="0.25">
      <c r="A9109" t="s">
        <v>247</v>
      </c>
      <c r="B9109">
        <v>3820</v>
      </c>
      <c r="C9109">
        <v>54</v>
      </c>
    </row>
    <row r="9110" spans="1:3" x14ac:dyDescent="0.25">
      <c r="A9110" t="s">
        <v>247</v>
      </c>
      <c r="B9110">
        <v>3894</v>
      </c>
      <c r="C9110">
        <v>104</v>
      </c>
    </row>
    <row r="9111" spans="1:3" x14ac:dyDescent="0.25">
      <c r="A9111" t="s">
        <v>247</v>
      </c>
      <c r="B9111">
        <v>3766</v>
      </c>
      <c r="C9111">
        <v>110</v>
      </c>
    </row>
    <row r="9112" spans="1:3" x14ac:dyDescent="0.25">
      <c r="A9112" t="s">
        <v>247</v>
      </c>
      <c r="B9112">
        <v>3755</v>
      </c>
      <c r="C9112">
        <v>100</v>
      </c>
    </row>
    <row r="9113" spans="1:3" x14ac:dyDescent="0.25">
      <c r="A9113" t="s">
        <v>247</v>
      </c>
      <c r="B9113">
        <v>3470</v>
      </c>
      <c r="C9113">
        <v>72</v>
      </c>
    </row>
    <row r="9114" spans="1:3" x14ac:dyDescent="0.25">
      <c r="A9114" t="s">
        <v>247</v>
      </c>
      <c r="B9114">
        <v>3104</v>
      </c>
      <c r="C9114">
        <v>126</v>
      </c>
    </row>
    <row r="9115" spans="1:3" x14ac:dyDescent="0.25">
      <c r="A9115" t="s">
        <v>247</v>
      </c>
      <c r="B9115">
        <v>3833</v>
      </c>
      <c r="C9115">
        <v>226</v>
      </c>
    </row>
    <row r="9116" spans="1:3" x14ac:dyDescent="0.25">
      <c r="A9116" t="s">
        <v>247</v>
      </c>
      <c r="B9116">
        <v>3055</v>
      </c>
      <c r="C9116">
        <v>82</v>
      </c>
    </row>
    <row r="9117" spans="1:3" x14ac:dyDescent="0.25">
      <c r="A9117" t="s">
        <v>247</v>
      </c>
      <c r="B9117">
        <v>3244</v>
      </c>
      <c r="C9117">
        <v>33</v>
      </c>
    </row>
    <row r="9118" spans="1:3" x14ac:dyDescent="0.25">
      <c r="A9118" t="s">
        <v>247</v>
      </c>
      <c r="B9118">
        <v>3079</v>
      </c>
      <c r="C9118">
        <v>110</v>
      </c>
    </row>
    <row r="9119" spans="1:3" x14ac:dyDescent="0.25">
      <c r="A9119" t="s">
        <v>247</v>
      </c>
      <c r="B9119">
        <v>3870</v>
      </c>
      <c r="C9119">
        <v>61</v>
      </c>
    </row>
    <row r="9120" spans="1:3" x14ac:dyDescent="0.25">
      <c r="A9120" t="s">
        <v>247</v>
      </c>
      <c r="B9120">
        <v>3743</v>
      </c>
      <c r="C9120">
        <v>68</v>
      </c>
    </row>
    <row r="9121" spans="1:3" x14ac:dyDescent="0.25">
      <c r="A9121" t="s">
        <v>247</v>
      </c>
      <c r="B9121">
        <v>3109</v>
      </c>
      <c r="C9121">
        <v>40</v>
      </c>
    </row>
    <row r="9122" spans="1:3" x14ac:dyDescent="0.25">
      <c r="A9122" t="s">
        <v>247</v>
      </c>
      <c r="B9122">
        <v>3246</v>
      </c>
      <c r="C9122">
        <v>51</v>
      </c>
    </row>
    <row r="9123" spans="1:3" x14ac:dyDescent="0.25">
      <c r="A9123" t="s">
        <v>247</v>
      </c>
      <c r="B9123">
        <v>3860</v>
      </c>
      <c r="C9123">
        <v>45</v>
      </c>
    </row>
    <row r="9124" spans="1:3" x14ac:dyDescent="0.25">
      <c r="A9124" t="s">
        <v>247</v>
      </c>
      <c r="B9124">
        <v>3055</v>
      </c>
      <c r="C9124">
        <v>52</v>
      </c>
    </row>
    <row r="9125" spans="1:3" x14ac:dyDescent="0.25">
      <c r="A9125" t="s">
        <v>247</v>
      </c>
      <c r="B9125">
        <v>3570</v>
      </c>
      <c r="C9125">
        <v>100</v>
      </c>
    </row>
    <row r="9126" spans="1:3" x14ac:dyDescent="0.25">
      <c r="A9126" t="s">
        <v>247</v>
      </c>
      <c r="B9126">
        <v>3301</v>
      </c>
      <c r="C9126">
        <v>176</v>
      </c>
    </row>
    <row r="9127" spans="1:3" x14ac:dyDescent="0.25">
      <c r="A9127" t="s">
        <v>247</v>
      </c>
      <c r="B9127">
        <v>3801</v>
      </c>
      <c r="C9127">
        <v>102</v>
      </c>
    </row>
    <row r="9128" spans="1:3" x14ac:dyDescent="0.25">
      <c r="A9128" t="s">
        <v>247</v>
      </c>
      <c r="B9128">
        <v>3104</v>
      </c>
      <c r="C9128">
        <v>114</v>
      </c>
    </row>
    <row r="9129" spans="1:3" x14ac:dyDescent="0.25">
      <c r="A9129" t="s">
        <v>247</v>
      </c>
      <c r="B9129">
        <v>3842</v>
      </c>
      <c r="C9129">
        <v>117</v>
      </c>
    </row>
    <row r="9130" spans="1:3" x14ac:dyDescent="0.25">
      <c r="A9130" t="s">
        <v>247</v>
      </c>
      <c r="B9130">
        <v>3104</v>
      </c>
      <c r="C9130">
        <v>22</v>
      </c>
    </row>
    <row r="9131" spans="1:3" x14ac:dyDescent="0.25">
      <c r="A9131" t="s">
        <v>247</v>
      </c>
      <c r="B9131">
        <v>3833</v>
      </c>
      <c r="C9131">
        <v>78</v>
      </c>
    </row>
    <row r="9132" spans="1:3" x14ac:dyDescent="0.25">
      <c r="A9132" t="s">
        <v>247</v>
      </c>
      <c r="B9132">
        <v>3102</v>
      </c>
      <c r="C9132">
        <v>70</v>
      </c>
    </row>
    <row r="9133" spans="1:3" x14ac:dyDescent="0.25">
      <c r="A9133" t="s">
        <v>247</v>
      </c>
      <c r="B9133">
        <v>3580</v>
      </c>
      <c r="C9133">
        <v>72</v>
      </c>
    </row>
    <row r="9134" spans="1:3" x14ac:dyDescent="0.25">
      <c r="A9134" t="s">
        <v>247</v>
      </c>
      <c r="B9134">
        <v>3301</v>
      </c>
      <c r="C9134">
        <v>85</v>
      </c>
    </row>
    <row r="9135" spans="1:3" x14ac:dyDescent="0.25">
      <c r="A9135" t="s">
        <v>247</v>
      </c>
      <c r="B9135">
        <v>3820</v>
      </c>
      <c r="C9135">
        <v>112</v>
      </c>
    </row>
    <row r="9136" spans="1:3" x14ac:dyDescent="0.25">
      <c r="A9136" t="s">
        <v>247</v>
      </c>
      <c r="B9136">
        <v>3458</v>
      </c>
      <c r="C9136">
        <v>99</v>
      </c>
    </row>
    <row r="9137" spans="1:3" x14ac:dyDescent="0.25">
      <c r="A9137" t="s">
        <v>247</v>
      </c>
      <c r="B9137">
        <v>3060</v>
      </c>
      <c r="C9137">
        <v>100</v>
      </c>
    </row>
    <row r="9138" spans="1:3" x14ac:dyDescent="0.25">
      <c r="A9138" t="s">
        <v>247</v>
      </c>
      <c r="B9138">
        <v>3743</v>
      </c>
      <c r="C9138">
        <v>156</v>
      </c>
    </row>
    <row r="9139" spans="1:3" x14ac:dyDescent="0.25">
      <c r="A9139" t="s">
        <v>247</v>
      </c>
      <c r="B9139">
        <v>3253</v>
      </c>
      <c r="C9139">
        <v>131</v>
      </c>
    </row>
    <row r="9140" spans="1:3" x14ac:dyDescent="0.25">
      <c r="A9140" t="s">
        <v>247</v>
      </c>
      <c r="B9140">
        <v>3755</v>
      </c>
      <c r="C9140">
        <v>1</v>
      </c>
    </row>
    <row r="9141" spans="1:3" x14ac:dyDescent="0.25">
      <c r="A9141" t="s">
        <v>247</v>
      </c>
      <c r="B9141">
        <v>3235</v>
      </c>
      <c r="C9141">
        <v>86</v>
      </c>
    </row>
    <row r="9142" spans="1:3" x14ac:dyDescent="0.25">
      <c r="A9142" t="s">
        <v>247</v>
      </c>
      <c r="B9142">
        <v>3833</v>
      </c>
      <c r="C9142">
        <v>81</v>
      </c>
    </row>
    <row r="9143" spans="1:3" x14ac:dyDescent="0.25">
      <c r="A9143" t="s">
        <v>247</v>
      </c>
      <c r="B9143">
        <v>3773</v>
      </c>
      <c r="C9143">
        <v>53</v>
      </c>
    </row>
    <row r="9144" spans="1:3" x14ac:dyDescent="0.25">
      <c r="A9144" t="s">
        <v>247</v>
      </c>
      <c r="B9144">
        <v>3038</v>
      </c>
      <c r="C9144">
        <v>112</v>
      </c>
    </row>
    <row r="9145" spans="1:3" x14ac:dyDescent="0.25">
      <c r="A9145" t="s">
        <v>247</v>
      </c>
      <c r="B9145">
        <v>3104</v>
      </c>
      <c r="C9145">
        <v>122</v>
      </c>
    </row>
    <row r="9146" spans="1:3" x14ac:dyDescent="0.25">
      <c r="A9146" t="s">
        <v>247</v>
      </c>
      <c r="B9146">
        <v>3820</v>
      </c>
      <c r="C9146">
        <v>30</v>
      </c>
    </row>
    <row r="9147" spans="1:3" x14ac:dyDescent="0.25">
      <c r="A9147" t="s">
        <v>247</v>
      </c>
      <c r="B9147">
        <v>3110</v>
      </c>
      <c r="C9147">
        <v>150</v>
      </c>
    </row>
    <row r="9148" spans="1:3" x14ac:dyDescent="0.25">
      <c r="A9148" t="s">
        <v>247</v>
      </c>
      <c r="B9148">
        <v>3597</v>
      </c>
      <c r="C9148">
        <v>97</v>
      </c>
    </row>
    <row r="9149" spans="1:3" x14ac:dyDescent="0.25">
      <c r="A9149" t="s">
        <v>247</v>
      </c>
      <c r="B9149">
        <v>3867</v>
      </c>
      <c r="C9149">
        <v>108</v>
      </c>
    </row>
    <row r="9150" spans="1:3" x14ac:dyDescent="0.25">
      <c r="A9150" t="s">
        <v>247</v>
      </c>
      <c r="B9150">
        <v>3104</v>
      </c>
      <c r="C9150">
        <v>51</v>
      </c>
    </row>
    <row r="9151" spans="1:3" x14ac:dyDescent="0.25">
      <c r="A9151" t="s">
        <v>247</v>
      </c>
      <c r="B9151">
        <v>3598</v>
      </c>
      <c r="C9151">
        <v>57</v>
      </c>
    </row>
    <row r="9152" spans="1:3" x14ac:dyDescent="0.25">
      <c r="A9152" t="s">
        <v>247</v>
      </c>
      <c r="B9152">
        <v>3303</v>
      </c>
      <c r="C9152">
        <v>290</v>
      </c>
    </row>
    <row r="9153" spans="1:3" x14ac:dyDescent="0.25">
      <c r="A9153" t="s">
        <v>247</v>
      </c>
      <c r="B9153">
        <v>3246</v>
      </c>
      <c r="C9153">
        <v>94</v>
      </c>
    </row>
    <row r="9154" spans="1:3" x14ac:dyDescent="0.25">
      <c r="A9154" t="s">
        <v>247</v>
      </c>
      <c r="B9154">
        <v>3301</v>
      </c>
      <c r="C9154">
        <v>70</v>
      </c>
    </row>
    <row r="9155" spans="1:3" x14ac:dyDescent="0.25">
      <c r="A9155" t="s">
        <v>247</v>
      </c>
      <c r="B9155">
        <v>3584</v>
      </c>
      <c r="C9155">
        <v>86</v>
      </c>
    </row>
    <row r="9156" spans="1:3" x14ac:dyDescent="0.25">
      <c r="A9156" t="s">
        <v>247</v>
      </c>
      <c r="B9156">
        <v>3867</v>
      </c>
      <c r="C9156">
        <v>79</v>
      </c>
    </row>
    <row r="9157" spans="1:3" x14ac:dyDescent="0.25">
      <c r="A9157" t="s">
        <v>247</v>
      </c>
      <c r="B9157">
        <v>3110</v>
      </c>
      <c r="C9157">
        <v>147</v>
      </c>
    </row>
    <row r="9158" spans="1:3" x14ac:dyDescent="0.25">
      <c r="A9158" t="s">
        <v>247</v>
      </c>
      <c r="B9158">
        <v>3045</v>
      </c>
      <c r="C9158">
        <v>35</v>
      </c>
    </row>
    <row r="9159" spans="1:3" x14ac:dyDescent="0.25">
      <c r="A9159" t="s">
        <v>247</v>
      </c>
      <c r="B9159">
        <v>3087</v>
      </c>
      <c r="C9159">
        <v>32</v>
      </c>
    </row>
    <row r="9160" spans="1:3" x14ac:dyDescent="0.25">
      <c r="A9160" t="s">
        <v>247</v>
      </c>
      <c r="B9160">
        <v>3301</v>
      </c>
      <c r="C9160">
        <v>85</v>
      </c>
    </row>
    <row r="9161" spans="1:3" x14ac:dyDescent="0.25">
      <c r="A9161" t="s">
        <v>247</v>
      </c>
      <c r="B9161">
        <v>3045</v>
      </c>
      <c r="C9161">
        <v>300</v>
      </c>
    </row>
    <row r="9162" spans="1:3" x14ac:dyDescent="0.25">
      <c r="A9162" t="s">
        <v>247</v>
      </c>
      <c r="B9162">
        <v>3110</v>
      </c>
      <c r="C9162">
        <v>102</v>
      </c>
    </row>
    <row r="9163" spans="1:3" x14ac:dyDescent="0.25">
      <c r="A9163" t="s">
        <v>247</v>
      </c>
      <c r="B9163">
        <v>3431</v>
      </c>
      <c r="C9163">
        <v>106</v>
      </c>
    </row>
    <row r="9164" spans="1:3" x14ac:dyDescent="0.25">
      <c r="A9164" t="s">
        <v>247</v>
      </c>
      <c r="B9164">
        <v>3246</v>
      </c>
      <c r="C9164">
        <v>120</v>
      </c>
    </row>
    <row r="9165" spans="1:3" x14ac:dyDescent="0.25">
      <c r="A9165" t="s">
        <v>247</v>
      </c>
      <c r="B9165">
        <v>3860</v>
      </c>
      <c r="C9165">
        <v>87</v>
      </c>
    </row>
    <row r="9166" spans="1:3" x14ac:dyDescent="0.25">
      <c r="A9166" t="s">
        <v>247</v>
      </c>
      <c r="B9166">
        <v>3774</v>
      </c>
      <c r="C9166">
        <v>135</v>
      </c>
    </row>
    <row r="9167" spans="1:3" x14ac:dyDescent="0.25">
      <c r="A9167" t="s">
        <v>247</v>
      </c>
      <c r="B9167">
        <v>3801</v>
      </c>
      <c r="C9167">
        <v>156</v>
      </c>
    </row>
    <row r="9168" spans="1:3" x14ac:dyDescent="0.25">
      <c r="A9168" t="s">
        <v>247</v>
      </c>
      <c r="B9168">
        <v>3570</v>
      </c>
      <c r="C9168">
        <v>80</v>
      </c>
    </row>
    <row r="9169" spans="1:3" x14ac:dyDescent="0.25">
      <c r="A9169" t="s">
        <v>247</v>
      </c>
      <c r="B9169">
        <v>3051</v>
      </c>
      <c r="C9169">
        <v>101</v>
      </c>
    </row>
    <row r="9170" spans="1:3" x14ac:dyDescent="0.25">
      <c r="A9170" t="s">
        <v>247</v>
      </c>
      <c r="B9170">
        <v>3452</v>
      </c>
      <c r="C9170">
        <v>83</v>
      </c>
    </row>
    <row r="9171" spans="1:3" x14ac:dyDescent="0.25">
      <c r="A9171" t="s">
        <v>247</v>
      </c>
      <c r="B9171">
        <v>3038</v>
      </c>
      <c r="C9171">
        <v>62</v>
      </c>
    </row>
    <row r="9172" spans="1:3" x14ac:dyDescent="0.25">
      <c r="A9172" t="s">
        <v>247</v>
      </c>
      <c r="B9172">
        <v>3431</v>
      </c>
      <c r="C9172">
        <v>85</v>
      </c>
    </row>
    <row r="9173" spans="1:3" x14ac:dyDescent="0.25">
      <c r="A9173" t="s">
        <v>247</v>
      </c>
      <c r="B9173">
        <v>3044</v>
      </c>
      <c r="C9173">
        <v>50</v>
      </c>
    </row>
    <row r="9174" spans="1:3" x14ac:dyDescent="0.25">
      <c r="A9174" t="s">
        <v>247</v>
      </c>
      <c r="B9174">
        <v>3820</v>
      </c>
      <c r="C9174">
        <v>215</v>
      </c>
    </row>
    <row r="9175" spans="1:3" x14ac:dyDescent="0.25">
      <c r="A9175" t="s">
        <v>247</v>
      </c>
      <c r="B9175">
        <v>3431</v>
      </c>
      <c r="C9175">
        <v>25</v>
      </c>
    </row>
    <row r="9176" spans="1:3" x14ac:dyDescent="0.25">
      <c r="A9176" t="s">
        <v>247</v>
      </c>
      <c r="B9176">
        <v>3234</v>
      </c>
      <c r="C9176">
        <v>108</v>
      </c>
    </row>
    <row r="9177" spans="1:3" x14ac:dyDescent="0.25">
      <c r="A9177" t="s">
        <v>247</v>
      </c>
      <c r="B9177">
        <v>3104</v>
      </c>
      <c r="C9177">
        <v>124</v>
      </c>
    </row>
    <row r="9178" spans="1:3" x14ac:dyDescent="0.25">
      <c r="A9178" t="s">
        <v>247</v>
      </c>
      <c r="B9178">
        <v>3104</v>
      </c>
      <c r="C9178">
        <v>70</v>
      </c>
    </row>
    <row r="9179" spans="1:3" x14ac:dyDescent="0.25">
      <c r="A9179" t="s">
        <v>248</v>
      </c>
      <c r="B9179">
        <v>7069</v>
      </c>
      <c r="C9179">
        <v>74</v>
      </c>
    </row>
    <row r="9180" spans="1:3" x14ac:dyDescent="0.25">
      <c r="A9180" t="s">
        <v>248</v>
      </c>
      <c r="B9180">
        <v>8857</v>
      </c>
      <c r="C9180">
        <v>120</v>
      </c>
    </row>
    <row r="9181" spans="1:3" x14ac:dyDescent="0.25">
      <c r="A9181" t="s">
        <v>248</v>
      </c>
      <c r="B9181">
        <v>7753</v>
      </c>
      <c r="C9181">
        <v>100</v>
      </c>
    </row>
    <row r="9182" spans="1:3" x14ac:dyDescent="0.25">
      <c r="A9182" t="s">
        <v>248</v>
      </c>
      <c r="B9182">
        <v>8043</v>
      </c>
      <c r="C9182">
        <v>110</v>
      </c>
    </row>
    <row r="9183" spans="1:3" x14ac:dyDescent="0.25">
      <c r="A9183" t="s">
        <v>248</v>
      </c>
      <c r="B9183">
        <v>7626</v>
      </c>
      <c r="C9183">
        <v>113</v>
      </c>
    </row>
    <row r="9184" spans="1:3" x14ac:dyDescent="0.25">
      <c r="A9184" t="s">
        <v>248</v>
      </c>
      <c r="B9184">
        <v>8016</v>
      </c>
      <c r="C9184">
        <v>264</v>
      </c>
    </row>
    <row r="9185" spans="1:3" x14ac:dyDescent="0.25">
      <c r="A9185" t="s">
        <v>248</v>
      </c>
      <c r="B9185">
        <v>7753</v>
      </c>
      <c r="C9185">
        <v>86</v>
      </c>
    </row>
    <row r="9186" spans="1:3" x14ac:dyDescent="0.25">
      <c r="A9186" t="s">
        <v>248</v>
      </c>
      <c r="B9186">
        <v>7092</v>
      </c>
      <c r="C9186">
        <v>46</v>
      </c>
    </row>
    <row r="9187" spans="1:3" x14ac:dyDescent="0.25">
      <c r="A9187" t="s">
        <v>248</v>
      </c>
      <c r="B9187">
        <v>7960</v>
      </c>
      <c r="C9187">
        <v>287</v>
      </c>
    </row>
    <row r="9188" spans="1:3" x14ac:dyDescent="0.25">
      <c r="A9188" t="s">
        <v>248</v>
      </c>
      <c r="B9188">
        <v>8009</v>
      </c>
      <c r="C9188">
        <v>128</v>
      </c>
    </row>
    <row r="9189" spans="1:3" x14ac:dyDescent="0.25">
      <c r="A9189" t="s">
        <v>248</v>
      </c>
      <c r="B9189">
        <v>8820</v>
      </c>
      <c r="C9189">
        <v>122</v>
      </c>
    </row>
    <row r="9190" spans="1:3" x14ac:dyDescent="0.25">
      <c r="A9190" t="s">
        <v>248</v>
      </c>
      <c r="B9190">
        <v>8831</v>
      </c>
      <c r="C9190">
        <v>136</v>
      </c>
    </row>
    <row r="9191" spans="1:3" x14ac:dyDescent="0.25">
      <c r="A9191" t="s">
        <v>248</v>
      </c>
      <c r="B9191">
        <v>8053</v>
      </c>
      <c r="C9191">
        <v>86</v>
      </c>
    </row>
    <row r="9192" spans="1:3" x14ac:dyDescent="0.25">
      <c r="A9192" t="s">
        <v>248</v>
      </c>
      <c r="B9192">
        <v>8648</v>
      </c>
      <c r="C9192">
        <v>180</v>
      </c>
    </row>
    <row r="9193" spans="1:3" x14ac:dyDescent="0.25">
      <c r="A9193" t="s">
        <v>248</v>
      </c>
      <c r="B9193">
        <v>7104</v>
      </c>
      <c r="C9193">
        <v>120</v>
      </c>
    </row>
    <row r="9194" spans="1:3" x14ac:dyDescent="0.25">
      <c r="A9194" t="s">
        <v>248</v>
      </c>
      <c r="B9194">
        <v>7920</v>
      </c>
      <c r="C9194">
        <v>54</v>
      </c>
    </row>
    <row r="9195" spans="1:3" x14ac:dyDescent="0.25">
      <c r="A9195" t="s">
        <v>248</v>
      </c>
      <c r="B9195">
        <v>7095</v>
      </c>
      <c r="C9195">
        <v>51</v>
      </c>
    </row>
    <row r="9196" spans="1:3" x14ac:dyDescent="0.25">
      <c r="A9196" t="s">
        <v>248</v>
      </c>
      <c r="B9196">
        <v>7103</v>
      </c>
      <c r="C9196">
        <v>180</v>
      </c>
    </row>
    <row r="9197" spans="1:3" x14ac:dyDescent="0.25">
      <c r="A9197" t="s">
        <v>248</v>
      </c>
      <c r="B9197">
        <v>8037</v>
      </c>
      <c r="C9197">
        <v>240</v>
      </c>
    </row>
    <row r="9198" spans="1:3" x14ac:dyDescent="0.25">
      <c r="A9198" t="s">
        <v>248</v>
      </c>
      <c r="B9198">
        <v>8540</v>
      </c>
      <c r="C9198">
        <v>180</v>
      </c>
    </row>
    <row r="9199" spans="1:3" x14ac:dyDescent="0.25">
      <c r="A9199" t="s">
        <v>248</v>
      </c>
      <c r="B9199">
        <v>7860</v>
      </c>
      <c r="C9199">
        <v>154</v>
      </c>
    </row>
    <row r="9200" spans="1:3" x14ac:dyDescent="0.25">
      <c r="A9200" t="s">
        <v>248</v>
      </c>
      <c r="B9200">
        <v>8724</v>
      </c>
      <c r="C9200">
        <v>180</v>
      </c>
    </row>
    <row r="9201" spans="1:3" x14ac:dyDescent="0.25">
      <c r="A9201" t="s">
        <v>248</v>
      </c>
      <c r="B9201">
        <v>7009</v>
      </c>
      <c r="C9201">
        <v>190</v>
      </c>
    </row>
    <row r="9202" spans="1:3" x14ac:dyDescent="0.25">
      <c r="A9202" t="s">
        <v>248</v>
      </c>
      <c r="B9202">
        <v>8611</v>
      </c>
      <c r="C9202">
        <v>131</v>
      </c>
    </row>
    <row r="9203" spans="1:3" x14ac:dyDescent="0.25">
      <c r="A9203" t="s">
        <v>248</v>
      </c>
      <c r="B9203">
        <v>7050</v>
      </c>
      <c r="C9203">
        <v>188</v>
      </c>
    </row>
    <row r="9204" spans="1:3" x14ac:dyDescent="0.25">
      <c r="A9204" t="s">
        <v>248</v>
      </c>
      <c r="B9204">
        <v>7092</v>
      </c>
      <c r="C9204">
        <v>151</v>
      </c>
    </row>
    <row r="9205" spans="1:3" x14ac:dyDescent="0.25">
      <c r="A9205" t="s">
        <v>248</v>
      </c>
      <c r="B9205">
        <v>7656</v>
      </c>
      <c r="C9205">
        <v>210</v>
      </c>
    </row>
    <row r="9206" spans="1:3" x14ac:dyDescent="0.25">
      <c r="A9206" t="s">
        <v>248</v>
      </c>
      <c r="B9206">
        <v>7470</v>
      </c>
      <c r="C9206">
        <v>73</v>
      </c>
    </row>
    <row r="9207" spans="1:3" x14ac:dyDescent="0.25">
      <c r="A9207" t="s">
        <v>248</v>
      </c>
      <c r="B9207">
        <v>8221</v>
      </c>
      <c r="C9207">
        <v>174</v>
      </c>
    </row>
    <row r="9208" spans="1:3" x14ac:dyDescent="0.25">
      <c r="A9208" t="s">
        <v>248</v>
      </c>
      <c r="B9208">
        <v>8002</v>
      </c>
      <c r="C9208">
        <v>120</v>
      </c>
    </row>
    <row r="9209" spans="1:3" x14ac:dyDescent="0.25">
      <c r="A9209" t="s">
        <v>248</v>
      </c>
      <c r="B9209">
        <v>8034</v>
      </c>
      <c r="C9209">
        <v>256</v>
      </c>
    </row>
    <row r="9210" spans="1:3" x14ac:dyDescent="0.25">
      <c r="A9210" t="s">
        <v>248</v>
      </c>
      <c r="B9210">
        <v>8318</v>
      </c>
      <c r="C9210">
        <v>84</v>
      </c>
    </row>
    <row r="9211" spans="1:3" x14ac:dyDescent="0.25">
      <c r="A9211" t="s">
        <v>248</v>
      </c>
      <c r="B9211">
        <v>7753</v>
      </c>
      <c r="C9211">
        <v>120</v>
      </c>
    </row>
    <row r="9212" spans="1:3" x14ac:dyDescent="0.25">
      <c r="A9212" t="s">
        <v>248</v>
      </c>
      <c r="B9212">
        <v>8805</v>
      </c>
      <c r="C9212">
        <v>64</v>
      </c>
    </row>
    <row r="9213" spans="1:3" x14ac:dyDescent="0.25">
      <c r="A9213" t="s">
        <v>248</v>
      </c>
      <c r="B9213">
        <v>7009</v>
      </c>
      <c r="C9213">
        <v>151</v>
      </c>
    </row>
    <row r="9214" spans="1:3" x14ac:dyDescent="0.25">
      <c r="A9214" t="s">
        <v>248</v>
      </c>
      <c r="B9214">
        <v>8005</v>
      </c>
      <c r="C9214">
        <v>115</v>
      </c>
    </row>
    <row r="9215" spans="1:3" x14ac:dyDescent="0.25">
      <c r="A9215" t="s">
        <v>248</v>
      </c>
      <c r="B9215">
        <v>7666</v>
      </c>
      <c r="C9215">
        <v>128</v>
      </c>
    </row>
    <row r="9216" spans="1:3" x14ac:dyDescent="0.25">
      <c r="A9216" t="s">
        <v>248</v>
      </c>
      <c r="B9216">
        <v>7055</v>
      </c>
      <c r="C9216">
        <v>111</v>
      </c>
    </row>
    <row r="9217" spans="1:3" x14ac:dyDescent="0.25">
      <c r="A9217" t="s">
        <v>248</v>
      </c>
      <c r="B9217">
        <v>7730</v>
      </c>
      <c r="C9217">
        <v>202</v>
      </c>
    </row>
    <row r="9218" spans="1:3" x14ac:dyDescent="0.25">
      <c r="A9218" t="s">
        <v>248</v>
      </c>
      <c r="B9218">
        <v>7042</v>
      </c>
      <c r="C9218">
        <v>70</v>
      </c>
    </row>
    <row r="9219" spans="1:3" x14ac:dyDescent="0.25">
      <c r="A9219" t="s">
        <v>248</v>
      </c>
      <c r="B9219">
        <v>8210</v>
      </c>
      <c r="C9219">
        <v>120</v>
      </c>
    </row>
    <row r="9220" spans="1:3" x14ac:dyDescent="0.25">
      <c r="A9220" t="s">
        <v>248</v>
      </c>
      <c r="B9220">
        <v>7104</v>
      </c>
      <c r="C9220">
        <v>340</v>
      </c>
    </row>
    <row r="9221" spans="1:3" x14ac:dyDescent="0.25">
      <c r="A9221" t="s">
        <v>248</v>
      </c>
      <c r="B9221">
        <v>8016</v>
      </c>
      <c r="C9221">
        <v>215</v>
      </c>
    </row>
    <row r="9222" spans="1:3" x14ac:dyDescent="0.25">
      <c r="A9222" t="s">
        <v>248</v>
      </c>
      <c r="B9222">
        <v>8755</v>
      </c>
      <c r="C9222">
        <v>149</v>
      </c>
    </row>
    <row r="9223" spans="1:3" x14ac:dyDescent="0.25">
      <c r="A9223" t="s">
        <v>248</v>
      </c>
      <c r="B9223">
        <v>8807</v>
      </c>
      <c r="C9223">
        <v>64</v>
      </c>
    </row>
    <row r="9224" spans="1:3" x14ac:dyDescent="0.25">
      <c r="A9224" t="s">
        <v>248</v>
      </c>
      <c r="B9224">
        <v>7403</v>
      </c>
      <c r="C9224">
        <v>120</v>
      </c>
    </row>
    <row r="9225" spans="1:3" x14ac:dyDescent="0.25">
      <c r="A9225" t="s">
        <v>248</v>
      </c>
      <c r="B9225">
        <v>7940</v>
      </c>
      <c r="C9225">
        <v>102</v>
      </c>
    </row>
    <row r="9226" spans="1:3" x14ac:dyDescent="0.25">
      <c r="A9226" t="s">
        <v>248</v>
      </c>
      <c r="B9226">
        <v>8052</v>
      </c>
      <c r="C9226">
        <v>165</v>
      </c>
    </row>
    <row r="9227" spans="1:3" x14ac:dyDescent="0.25">
      <c r="A9227" t="s">
        <v>248</v>
      </c>
      <c r="B9227">
        <v>7006</v>
      </c>
      <c r="C9227">
        <v>30</v>
      </c>
    </row>
    <row r="9228" spans="1:3" x14ac:dyDescent="0.25">
      <c r="A9228" t="s">
        <v>248</v>
      </c>
      <c r="B9228">
        <v>7011</v>
      </c>
      <c r="C9228">
        <v>210</v>
      </c>
    </row>
    <row r="9229" spans="1:3" x14ac:dyDescent="0.25">
      <c r="A9229" t="s">
        <v>248</v>
      </c>
      <c r="B9229">
        <v>7932</v>
      </c>
      <c r="C9229">
        <v>53</v>
      </c>
    </row>
    <row r="9230" spans="1:3" x14ac:dyDescent="0.25">
      <c r="A9230" t="s">
        <v>248</v>
      </c>
      <c r="B9230">
        <v>7202</v>
      </c>
      <c r="C9230">
        <v>200</v>
      </c>
    </row>
    <row r="9231" spans="1:3" x14ac:dyDescent="0.25">
      <c r="A9231" t="s">
        <v>248</v>
      </c>
      <c r="B9231">
        <v>7701</v>
      </c>
      <c r="C9231">
        <v>180</v>
      </c>
    </row>
    <row r="9232" spans="1:3" x14ac:dyDescent="0.25">
      <c r="A9232" t="s">
        <v>248</v>
      </c>
      <c r="B9232">
        <v>7733</v>
      </c>
      <c r="C9232">
        <v>130</v>
      </c>
    </row>
    <row r="9233" spans="1:3" x14ac:dyDescent="0.25">
      <c r="A9233" t="s">
        <v>248</v>
      </c>
      <c r="B9233">
        <v>7928</v>
      </c>
      <c r="C9233">
        <v>108</v>
      </c>
    </row>
    <row r="9234" spans="1:3" x14ac:dyDescent="0.25">
      <c r="A9234" t="s">
        <v>248</v>
      </c>
      <c r="B9234">
        <v>7065</v>
      </c>
      <c r="C9234">
        <v>24</v>
      </c>
    </row>
    <row r="9235" spans="1:3" x14ac:dyDescent="0.25">
      <c r="A9235" t="s">
        <v>248</v>
      </c>
      <c r="B9235">
        <v>7863</v>
      </c>
      <c r="C9235">
        <v>180</v>
      </c>
    </row>
    <row r="9236" spans="1:3" x14ac:dyDescent="0.25">
      <c r="A9236" t="s">
        <v>248</v>
      </c>
      <c r="B9236">
        <v>8865</v>
      </c>
      <c r="C9236">
        <v>153</v>
      </c>
    </row>
    <row r="9237" spans="1:3" x14ac:dyDescent="0.25">
      <c r="A9237" t="s">
        <v>248</v>
      </c>
      <c r="B9237">
        <v>8108</v>
      </c>
      <c r="C9237">
        <v>60</v>
      </c>
    </row>
    <row r="9238" spans="1:3" x14ac:dyDescent="0.25">
      <c r="A9238" t="s">
        <v>248</v>
      </c>
      <c r="B9238">
        <v>7719</v>
      </c>
      <c r="C9238">
        <v>60</v>
      </c>
    </row>
    <row r="9239" spans="1:3" x14ac:dyDescent="0.25">
      <c r="A9239" t="s">
        <v>248</v>
      </c>
      <c r="B9239">
        <v>8701</v>
      </c>
      <c r="C9239">
        <v>120</v>
      </c>
    </row>
    <row r="9240" spans="1:3" x14ac:dyDescent="0.25">
      <c r="A9240" t="s">
        <v>248</v>
      </c>
      <c r="B9240">
        <v>8080</v>
      </c>
      <c r="C9240">
        <v>120</v>
      </c>
    </row>
    <row r="9241" spans="1:3" x14ac:dyDescent="0.25">
      <c r="A9241" t="s">
        <v>248</v>
      </c>
      <c r="B9241">
        <v>8759</v>
      </c>
      <c r="C9241">
        <v>64</v>
      </c>
    </row>
    <row r="9242" spans="1:3" x14ac:dyDescent="0.25">
      <c r="A9242" t="s">
        <v>248</v>
      </c>
      <c r="B9242">
        <v>8837</v>
      </c>
      <c r="C9242">
        <v>356</v>
      </c>
    </row>
    <row r="9243" spans="1:3" x14ac:dyDescent="0.25">
      <c r="A9243" t="s">
        <v>248</v>
      </c>
      <c r="B9243">
        <v>7832</v>
      </c>
      <c r="C9243">
        <v>33</v>
      </c>
    </row>
    <row r="9244" spans="1:3" x14ac:dyDescent="0.25">
      <c r="A9244" t="s">
        <v>248</v>
      </c>
      <c r="B9244">
        <v>8690</v>
      </c>
      <c r="C9244">
        <v>126</v>
      </c>
    </row>
    <row r="9245" spans="1:3" x14ac:dyDescent="0.25">
      <c r="A9245" t="s">
        <v>248</v>
      </c>
      <c r="B9245">
        <v>8094</v>
      </c>
      <c r="C9245">
        <v>180</v>
      </c>
    </row>
    <row r="9246" spans="1:3" x14ac:dyDescent="0.25">
      <c r="A9246" t="s">
        <v>248</v>
      </c>
      <c r="B9246">
        <v>7017</v>
      </c>
      <c r="C9246">
        <v>215</v>
      </c>
    </row>
    <row r="9247" spans="1:3" x14ac:dyDescent="0.25">
      <c r="A9247" t="s">
        <v>248</v>
      </c>
      <c r="B9247">
        <v>8759</v>
      </c>
      <c r="C9247">
        <v>180</v>
      </c>
    </row>
    <row r="9248" spans="1:3" x14ac:dyDescent="0.25">
      <c r="A9248" t="s">
        <v>248</v>
      </c>
      <c r="B9248">
        <v>7450</v>
      </c>
      <c r="C9248">
        <v>90</v>
      </c>
    </row>
    <row r="9249" spans="1:3" x14ac:dyDescent="0.25">
      <c r="A9249" t="s">
        <v>248</v>
      </c>
      <c r="B9249">
        <v>7728</v>
      </c>
      <c r="C9249">
        <v>60</v>
      </c>
    </row>
    <row r="9250" spans="1:3" x14ac:dyDescent="0.25">
      <c r="A9250" t="s">
        <v>248</v>
      </c>
      <c r="B9250">
        <v>8079</v>
      </c>
      <c r="C9250">
        <v>116</v>
      </c>
    </row>
    <row r="9251" spans="1:3" x14ac:dyDescent="0.25">
      <c r="A9251" t="s">
        <v>248</v>
      </c>
      <c r="B9251">
        <v>7060</v>
      </c>
      <c r="C9251">
        <v>120</v>
      </c>
    </row>
    <row r="9252" spans="1:3" x14ac:dyDescent="0.25">
      <c r="A9252" t="s">
        <v>248</v>
      </c>
      <c r="B9252">
        <v>8558</v>
      </c>
      <c r="C9252">
        <v>50</v>
      </c>
    </row>
    <row r="9253" spans="1:3" x14ac:dyDescent="0.25">
      <c r="A9253" t="s">
        <v>248</v>
      </c>
      <c r="B9253">
        <v>7470</v>
      </c>
      <c r="C9253">
        <v>120</v>
      </c>
    </row>
    <row r="9254" spans="1:3" x14ac:dyDescent="0.25">
      <c r="A9254" t="s">
        <v>248</v>
      </c>
      <c r="B9254">
        <v>7087</v>
      </c>
      <c r="C9254">
        <v>127</v>
      </c>
    </row>
    <row r="9255" spans="1:3" x14ac:dyDescent="0.25">
      <c r="A9255" t="s">
        <v>248</v>
      </c>
      <c r="B9255">
        <v>8619</v>
      </c>
      <c r="C9255">
        <v>218</v>
      </c>
    </row>
    <row r="9256" spans="1:3" x14ac:dyDescent="0.25">
      <c r="A9256" t="s">
        <v>248</v>
      </c>
      <c r="B9256">
        <v>7662</v>
      </c>
      <c r="C9256">
        <v>73</v>
      </c>
    </row>
    <row r="9257" spans="1:3" x14ac:dyDescent="0.25">
      <c r="A9257" t="s">
        <v>248</v>
      </c>
      <c r="B9257">
        <v>7514</v>
      </c>
      <c r="C9257">
        <v>180</v>
      </c>
    </row>
    <row r="9258" spans="1:3" x14ac:dyDescent="0.25">
      <c r="A9258" t="s">
        <v>248</v>
      </c>
      <c r="B9258">
        <v>7630</v>
      </c>
      <c r="C9258">
        <v>155</v>
      </c>
    </row>
    <row r="9259" spans="1:3" x14ac:dyDescent="0.25">
      <c r="A9259" t="s">
        <v>248</v>
      </c>
      <c r="B9259">
        <v>8812</v>
      </c>
      <c r="C9259">
        <v>180</v>
      </c>
    </row>
    <row r="9260" spans="1:3" x14ac:dyDescent="0.25">
      <c r="A9260" t="s">
        <v>248</v>
      </c>
      <c r="B9260">
        <v>8360</v>
      </c>
      <c r="C9260">
        <v>182</v>
      </c>
    </row>
    <row r="9261" spans="1:3" x14ac:dyDescent="0.25">
      <c r="A9261" t="s">
        <v>248</v>
      </c>
      <c r="B9261">
        <v>7065</v>
      </c>
      <c r="C9261">
        <v>122</v>
      </c>
    </row>
    <row r="9262" spans="1:3" x14ac:dyDescent="0.25">
      <c r="A9262" t="s">
        <v>248</v>
      </c>
      <c r="B9262">
        <v>8611</v>
      </c>
      <c r="C9262">
        <v>215</v>
      </c>
    </row>
    <row r="9263" spans="1:3" x14ac:dyDescent="0.25">
      <c r="A9263" t="s">
        <v>248</v>
      </c>
      <c r="B9263">
        <v>8820</v>
      </c>
      <c r="C9263">
        <v>120</v>
      </c>
    </row>
    <row r="9264" spans="1:3" x14ac:dyDescent="0.25">
      <c r="A9264" t="s">
        <v>248</v>
      </c>
      <c r="B9264">
        <v>7512</v>
      </c>
      <c r="C9264">
        <v>41</v>
      </c>
    </row>
    <row r="9265" spans="1:3" x14ac:dyDescent="0.25">
      <c r="A9265" t="s">
        <v>248</v>
      </c>
      <c r="B9265">
        <v>7756</v>
      </c>
      <c r="C9265">
        <v>147</v>
      </c>
    </row>
    <row r="9266" spans="1:3" x14ac:dyDescent="0.25">
      <c r="A9266" t="s">
        <v>248</v>
      </c>
      <c r="B9266">
        <v>7018</v>
      </c>
      <c r="C9266">
        <v>122</v>
      </c>
    </row>
    <row r="9267" spans="1:3" x14ac:dyDescent="0.25">
      <c r="A9267" t="s">
        <v>248</v>
      </c>
      <c r="B9267">
        <v>7436</v>
      </c>
      <c r="C9267">
        <v>215</v>
      </c>
    </row>
    <row r="9268" spans="1:3" x14ac:dyDescent="0.25">
      <c r="A9268" t="s">
        <v>248</v>
      </c>
      <c r="B9268">
        <v>8724</v>
      </c>
      <c r="C9268">
        <v>137</v>
      </c>
    </row>
    <row r="9269" spans="1:3" x14ac:dyDescent="0.25">
      <c r="A9269" t="s">
        <v>248</v>
      </c>
      <c r="B9269">
        <v>8057</v>
      </c>
      <c r="C9269">
        <v>65</v>
      </c>
    </row>
    <row r="9270" spans="1:3" x14ac:dyDescent="0.25">
      <c r="A9270" t="s">
        <v>248</v>
      </c>
      <c r="B9270">
        <v>8721</v>
      </c>
      <c r="C9270">
        <v>180</v>
      </c>
    </row>
    <row r="9271" spans="1:3" x14ac:dyDescent="0.25">
      <c r="A9271" t="s">
        <v>248</v>
      </c>
      <c r="B9271">
        <v>7450</v>
      </c>
      <c r="C9271">
        <v>96</v>
      </c>
    </row>
    <row r="9272" spans="1:3" x14ac:dyDescent="0.25">
      <c r="A9272" t="s">
        <v>248</v>
      </c>
      <c r="B9272">
        <v>8210</v>
      </c>
      <c r="C9272">
        <v>116</v>
      </c>
    </row>
    <row r="9273" spans="1:3" x14ac:dyDescent="0.25">
      <c r="A9273" t="s">
        <v>248</v>
      </c>
      <c r="B9273">
        <v>7052</v>
      </c>
      <c r="C9273">
        <v>131</v>
      </c>
    </row>
    <row r="9274" spans="1:3" x14ac:dyDescent="0.25">
      <c r="A9274" t="s">
        <v>248</v>
      </c>
      <c r="B9274">
        <v>8527</v>
      </c>
      <c r="C9274">
        <v>234</v>
      </c>
    </row>
    <row r="9275" spans="1:3" x14ac:dyDescent="0.25">
      <c r="A9275" t="s">
        <v>248</v>
      </c>
      <c r="B9275">
        <v>8619</v>
      </c>
      <c r="C9275">
        <v>114</v>
      </c>
    </row>
    <row r="9276" spans="1:3" x14ac:dyDescent="0.25">
      <c r="A9276" t="s">
        <v>248</v>
      </c>
      <c r="B9276">
        <v>7060</v>
      </c>
      <c r="C9276">
        <v>120</v>
      </c>
    </row>
    <row r="9277" spans="1:3" x14ac:dyDescent="0.25">
      <c r="A9277" t="s">
        <v>248</v>
      </c>
      <c r="B9277">
        <v>7601</v>
      </c>
      <c r="C9277">
        <v>180</v>
      </c>
    </row>
    <row r="9278" spans="1:3" x14ac:dyDescent="0.25">
      <c r="A9278" t="s">
        <v>248</v>
      </c>
      <c r="B9278">
        <v>7649</v>
      </c>
      <c r="C9278">
        <v>154</v>
      </c>
    </row>
    <row r="9279" spans="1:3" x14ac:dyDescent="0.25">
      <c r="A9279" t="s">
        <v>248</v>
      </c>
      <c r="B9279">
        <v>8755</v>
      </c>
      <c r="C9279">
        <v>204</v>
      </c>
    </row>
    <row r="9280" spans="1:3" x14ac:dyDescent="0.25">
      <c r="A9280" t="s">
        <v>248</v>
      </c>
      <c r="B9280">
        <v>7652</v>
      </c>
      <c r="C9280">
        <v>110</v>
      </c>
    </row>
    <row r="9281" spans="1:3" x14ac:dyDescent="0.25">
      <c r="A9281" t="s">
        <v>248</v>
      </c>
      <c r="B9281">
        <v>8540</v>
      </c>
      <c r="C9281">
        <v>119</v>
      </c>
    </row>
    <row r="9282" spans="1:3" x14ac:dyDescent="0.25">
      <c r="A9282" t="s">
        <v>248</v>
      </c>
      <c r="B9282">
        <v>7054</v>
      </c>
      <c r="C9282">
        <v>118</v>
      </c>
    </row>
    <row r="9283" spans="1:3" x14ac:dyDescent="0.25">
      <c r="A9283" t="s">
        <v>248</v>
      </c>
      <c r="B9283">
        <v>8066</v>
      </c>
      <c r="C9283">
        <v>156</v>
      </c>
    </row>
    <row r="9284" spans="1:3" x14ac:dyDescent="0.25">
      <c r="A9284" t="s">
        <v>248</v>
      </c>
      <c r="B9284">
        <v>7747</v>
      </c>
      <c r="C9284">
        <v>183</v>
      </c>
    </row>
    <row r="9285" spans="1:3" x14ac:dyDescent="0.25">
      <c r="A9285" t="s">
        <v>248</v>
      </c>
      <c r="B9285">
        <v>8873</v>
      </c>
      <c r="C9285">
        <v>180</v>
      </c>
    </row>
    <row r="9286" spans="1:3" x14ac:dyDescent="0.25">
      <c r="A9286" t="s">
        <v>248</v>
      </c>
      <c r="B9286">
        <v>8822</v>
      </c>
      <c r="C9286">
        <v>185</v>
      </c>
    </row>
    <row r="9287" spans="1:3" x14ac:dyDescent="0.25">
      <c r="A9287" t="s">
        <v>248</v>
      </c>
      <c r="B9287">
        <v>8807</v>
      </c>
      <c r="C9287">
        <v>82</v>
      </c>
    </row>
    <row r="9288" spans="1:3" x14ac:dyDescent="0.25">
      <c r="A9288" t="s">
        <v>248</v>
      </c>
      <c r="B9288">
        <v>7470</v>
      </c>
      <c r="C9288">
        <v>120</v>
      </c>
    </row>
    <row r="9289" spans="1:3" x14ac:dyDescent="0.25">
      <c r="A9289" t="s">
        <v>248</v>
      </c>
      <c r="B9289">
        <v>7860</v>
      </c>
      <c r="C9289">
        <v>60</v>
      </c>
    </row>
    <row r="9290" spans="1:3" x14ac:dyDescent="0.25">
      <c r="A9290" t="s">
        <v>248</v>
      </c>
      <c r="B9290">
        <v>8701</v>
      </c>
      <c r="C9290">
        <v>160</v>
      </c>
    </row>
    <row r="9291" spans="1:3" x14ac:dyDescent="0.25">
      <c r="A9291" t="s">
        <v>248</v>
      </c>
      <c r="B9291">
        <v>8205</v>
      </c>
      <c r="C9291">
        <v>186</v>
      </c>
    </row>
    <row r="9292" spans="1:3" x14ac:dyDescent="0.25">
      <c r="A9292" t="s">
        <v>248</v>
      </c>
      <c r="B9292">
        <v>7726</v>
      </c>
      <c r="C9292">
        <v>132</v>
      </c>
    </row>
    <row r="9293" spans="1:3" x14ac:dyDescent="0.25">
      <c r="A9293" t="s">
        <v>248</v>
      </c>
      <c r="B9293">
        <v>7702</v>
      </c>
      <c r="C9293">
        <v>140</v>
      </c>
    </row>
    <row r="9294" spans="1:3" x14ac:dyDescent="0.25">
      <c r="A9294" t="s">
        <v>248</v>
      </c>
      <c r="B9294">
        <v>7006</v>
      </c>
      <c r="C9294">
        <v>56</v>
      </c>
    </row>
    <row r="9295" spans="1:3" x14ac:dyDescent="0.25">
      <c r="A9295" t="s">
        <v>248</v>
      </c>
      <c r="B9295">
        <v>7302</v>
      </c>
      <c r="C9295">
        <v>260</v>
      </c>
    </row>
    <row r="9296" spans="1:3" x14ac:dyDescent="0.25">
      <c r="A9296" t="s">
        <v>248</v>
      </c>
      <c r="B9296">
        <v>7401</v>
      </c>
      <c r="C9296">
        <v>120</v>
      </c>
    </row>
    <row r="9297" spans="1:3" x14ac:dyDescent="0.25">
      <c r="A9297" t="s">
        <v>248</v>
      </c>
      <c r="B9297">
        <v>8232</v>
      </c>
      <c r="C9297">
        <v>214</v>
      </c>
    </row>
    <row r="9298" spans="1:3" x14ac:dyDescent="0.25">
      <c r="A9298" t="s">
        <v>248</v>
      </c>
      <c r="B9298">
        <v>7670</v>
      </c>
      <c r="C9298">
        <v>69</v>
      </c>
    </row>
    <row r="9299" spans="1:3" x14ac:dyDescent="0.25">
      <c r="A9299" t="s">
        <v>248</v>
      </c>
      <c r="B9299">
        <v>8757</v>
      </c>
      <c r="C9299">
        <v>180</v>
      </c>
    </row>
    <row r="9300" spans="1:3" x14ac:dyDescent="0.25">
      <c r="A9300" t="s">
        <v>248</v>
      </c>
      <c r="B9300">
        <v>7094</v>
      </c>
      <c r="C9300">
        <v>334</v>
      </c>
    </row>
    <row r="9301" spans="1:3" x14ac:dyDescent="0.25">
      <c r="A9301" t="s">
        <v>248</v>
      </c>
      <c r="B9301">
        <v>8753</v>
      </c>
      <c r="C9301">
        <v>120</v>
      </c>
    </row>
    <row r="9302" spans="1:3" x14ac:dyDescent="0.25">
      <c r="A9302" t="s">
        <v>248</v>
      </c>
      <c r="B9302">
        <v>7305</v>
      </c>
      <c r="C9302">
        <v>183</v>
      </c>
    </row>
    <row r="9303" spans="1:3" x14ac:dyDescent="0.25">
      <c r="A9303" t="s">
        <v>248</v>
      </c>
      <c r="B9303">
        <v>8002</v>
      </c>
      <c r="C9303">
        <v>118</v>
      </c>
    </row>
    <row r="9304" spans="1:3" x14ac:dyDescent="0.25">
      <c r="A9304" t="s">
        <v>248</v>
      </c>
      <c r="B9304">
        <v>8068</v>
      </c>
      <c r="C9304">
        <v>204</v>
      </c>
    </row>
    <row r="9305" spans="1:3" x14ac:dyDescent="0.25">
      <c r="A9305" t="s">
        <v>248</v>
      </c>
      <c r="B9305">
        <v>7003</v>
      </c>
      <c r="C9305">
        <v>40</v>
      </c>
    </row>
    <row r="9306" spans="1:3" x14ac:dyDescent="0.25">
      <c r="A9306" t="s">
        <v>248</v>
      </c>
      <c r="B9306">
        <v>7305</v>
      </c>
      <c r="C9306">
        <v>120</v>
      </c>
    </row>
    <row r="9307" spans="1:3" x14ac:dyDescent="0.25">
      <c r="A9307" t="s">
        <v>248</v>
      </c>
      <c r="B9307">
        <v>7444</v>
      </c>
      <c r="C9307">
        <v>113</v>
      </c>
    </row>
    <row r="9308" spans="1:3" x14ac:dyDescent="0.25">
      <c r="A9308" t="s">
        <v>248</v>
      </c>
      <c r="B9308">
        <v>7675</v>
      </c>
      <c r="C9308">
        <v>120</v>
      </c>
    </row>
    <row r="9309" spans="1:3" x14ac:dyDescent="0.25">
      <c r="A9309" t="s">
        <v>248</v>
      </c>
      <c r="B9309">
        <v>8043</v>
      </c>
      <c r="C9309">
        <v>240</v>
      </c>
    </row>
    <row r="9310" spans="1:3" x14ac:dyDescent="0.25">
      <c r="A9310" t="s">
        <v>248</v>
      </c>
      <c r="B9310">
        <v>8204</v>
      </c>
      <c r="C9310">
        <v>120</v>
      </c>
    </row>
    <row r="9311" spans="1:3" x14ac:dyDescent="0.25">
      <c r="A9311" t="s">
        <v>248</v>
      </c>
      <c r="B9311">
        <v>8077</v>
      </c>
      <c r="C9311">
        <v>114</v>
      </c>
    </row>
    <row r="9312" spans="1:3" x14ac:dyDescent="0.25">
      <c r="A9312" t="s">
        <v>248</v>
      </c>
      <c r="B9312">
        <v>7728</v>
      </c>
      <c r="C9312">
        <v>123</v>
      </c>
    </row>
    <row r="9313" spans="1:3" x14ac:dyDescent="0.25">
      <c r="A9313" t="s">
        <v>248</v>
      </c>
      <c r="B9313">
        <v>8527</v>
      </c>
      <c r="C9313">
        <v>124</v>
      </c>
    </row>
    <row r="9314" spans="1:3" x14ac:dyDescent="0.25">
      <c r="A9314" t="s">
        <v>248</v>
      </c>
      <c r="B9314">
        <v>7470</v>
      </c>
      <c r="C9314">
        <v>209</v>
      </c>
    </row>
    <row r="9315" spans="1:3" x14ac:dyDescent="0.25">
      <c r="A9315" t="s">
        <v>248</v>
      </c>
      <c r="B9315">
        <v>8628</v>
      </c>
      <c r="C9315">
        <v>137</v>
      </c>
    </row>
    <row r="9316" spans="1:3" x14ac:dyDescent="0.25">
      <c r="A9316" t="s">
        <v>248</v>
      </c>
      <c r="B9316">
        <v>7009</v>
      </c>
      <c r="C9316">
        <v>230</v>
      </c>
    </row>
    <row r="9317" spans="1:3" x14ac:dyDescent="0.25">
      <c r="A9317" t="s">
        <v>248</v>
      </c>
      <c r="B9317">
        <v>7481</v>
      </c>
      <c r="C9317">
        <v>298</v>
      </c>
    </row>
    <row r="9318" spans="1:3" x14ac:dyDescent="0.25">
      <c r="A9318" t="s">
        <v>248</v>
      </c>
      <c r="B9318">
        <v>8820</v>
      </c>
      <c r="C9318">
        <v>30</v>
      </c>
    </row>
    <row r="9319" spans="1:3" x14ac:dyDescent="0.25">
      <c r="A9319" t="s">
        <v>248</v>
      </c>
      <c r="B9319">
        <v>8004</v>
      </c>
      <c r="C9319">
        <v>60</v>
      </c>
    </row>
    <row r="9320" spans="1:3" x14ac:dyDescent="0.25">
      <c r="A9320" t="s">
        <v>248</v>
      </c>
      <c r="B9320">
        <v>7514</v>
      </c>
      <c r="C9320">
        <v>68</v>
      </c>
    </row>
    <row r="9321" spans="1:3" x14ac:dyDescent="0.25">
      <c r="A9321" t="s">
        <v>248</v>
      </c>
      <c r="B9321">
        <v>7470</v>
      </c>
      <c r="C9321">
        <v>120</v>
      </c>
    </row>
    <row r="9322" spans="1:3" x14ac:dyDescent="0.25">
      <c r="A9322" t="s">
        <v>248</v>
      </c>
      <c r="B9322">
        <v>7090</v>
      </c>
      <c r="C9322">
        <v>227</v>
      </c>
    </row>
    <row r="9323" spans="1:3" x14ac:dyDescent="0.25">
      <c r="A9323" t="s">
        <v>248</v>
      </c>
      <c r="B9323">
        <v>8701</v>
      </c>
      <c r="C9323">
        <v>123</v>
      </c>
    </row>
    <row r="9324" spans="1:3" x14ac:dyDescent="0.25">
      <c r="A9324" t="s">
        <v>248</v>
      </c>
      <c r="B9324">
        <v>7470</v>
      </c>
      <c r="C9324">
        <v>180</v>
      </c>
    </row>
    <row r="9325" spans="1:3" x14ac:dyDescent="0.25">
      <c r="A9325" t="s">
        <v>248</v>
      </c>
      <c r="B9325">
        <v>8723</v>
      </c>
      <c r="C9325">
        <v>180</v>
      </c>
    </row>
    <row r="9326" spans="1:3" x14ac:dyDescent="0.25">
      <c r="A9326" t="s">
        <v>248</v>
      </c>
      <c r="B9326">
        <v>7035</v>
      </c>
      <c r="C9326">
        <v>547</v>
      </c>
    </row>
    <row r="9327" spans="1:3" x14ac:dyDescent="0.25">
      <c r="A9327" t="s">
        <v>248</v>
      </c>
      <c r="B9327">
        <v>8861</v>
      </c>
      <c r="C9327">
        <v>179</v>
      </c>
    </row>
    <row r="9328" spans="1:3" x14ac:dyDescent="0.25">
      <c r="A9328" t="s">
        <v>248</v>
      </c>
      <c r="B9328">
        <v>7630</v>
      </c>
      <c r="C9328">
        <v>86</v>
      </c>
    </row>
    <row r="9329" spans="1:3" x14ac:dyDescent="0.25">
      <c r="A9329" t="s">
        <v>248</v>
      </c>
      <c r="B9329">
        <v>8003</v>
      </c>
      <c r="C9329">
        <v>215</v>
      </c>
    </row>
    <row r="9330" spans="1:3" x14ac:dyDescent="0.25">
      <c r="A9330" t="s">
        <v>248</v>
      </c>
      <c r="B9330">
        <v>7728</v>
      </c>
      <c r="C9330">
        <v>174</v>
      </c>
    </row>
    <row r="9331" spans="1:3" x14ac:dyDescent="0.25">
      <c r="A9331" t="s">
        <v>248</v>
      </c>
      <c r="B9331">
        <v>7052</v>
      </c>
      <c r="C9331">
        <v>152</v>
      </c>
    </row>
    <row r="9332" spans="1:3" x14ac:dyDescent="0.25">
      <c r="A9332" t="s">
        <v>248</v>
      </c>
      <c r="B9332">
        <v>7724</v>
      </c>
      <c r="C9332">
        <v>158</v>
      </c>
    </row>
    <row r="9333" spans="1:3" x14ac:dyDescent="0.25">
      <c r="A9333" t="s">
        <v>248</v>
      </c>
      <c r="B9333">
        <v>8690</v>
      </c>
      <c r="C9333">
        <v>180</v>
      </c>
    </row>
    <row r="9334" spans="1:3" x14ac:dyDescent="0.25">
      <c r="A9334" t="s">
        <v>248</v>
      </c>
      <c r="B9334">
        <v>8701</v>
      </c>
      <c r="C9334">
        <v>60</v>
      </c>
    </row>
    <row r="9335" spans="1:3" x14ac:dyDescent="0.25">
      <c r="A9335" t="s">
        <v>248</v>
      </c>
      <c r="B9335">
        <v>8016</v>
      </c>
      <c r="C9335">
        <v>150</v>
      </c>
    </row>
    <row r="9336" spans="1:3" x14ac:dyDescent="0.25">
      <c r="A9336" t="s">
        <v>248</v>
      </c>
      <c r="B9336">
        <v>8230</v>
      </c>
      <c r="C9336">
        <v>120</v>
      </c>
    </row>
    <row r="9337" spans="1:3" x14ac:dyDescent="0.25">
      <c r="A9337" t="s">
        <v>248</v>
      </c>
      <c r="B9337">
        <v>7470</v>
      </c>
      <c r="C9337">
        <v>406</v>
      </c>
    </row>
    <row r="9338" spans="1:3" x14ac:dyDescent="0.25">
      <c r="A9338" t="s">
        <v>248</v>
      </c>
      <c r="B9338">
        <v>7932</v>
      </c>
      <c r="C9338">
        <v>35</v>
      </c>
    </row>
    <row r="9339" spans="1:3" x14ac:dyDescent="0.25">
      <c r="A9339" t="s">
        <v>248</v>
      </c>
      <c r="B9339">
        <v>8759</v>
      </c>
      <c r="C9339">
        <v>66</v>
      </c>
    </row>
    <row r="9340" spans="1:3" x14ac:dyDescent="0.25">
      <c r="A9340" t="s">
        <v>248</v>
      </c>
      <c r="B9340">
        <v>7753</v>
      </c>
      <c r="C9340">
        <v>121</v>
      </c>
    </row>
    <row r="9341" spans="1:3" x14ac:dyDescent="0.25">
      <c r="A9341" t="s">
        <v>248</v>
      </c>
      <c r="B9341">
        <v>8628</v>
      </c>
      <c r="C9341">
        <v>100</v>
      </c>
    </row>
    <row r="9342" spans="1:3" x14ac:dyDescent="0.25">
      <c r="A9342" t="s">
        <v>248</v>
      </c>
      <c r="B9342">
        <v>7083</v>
      </c>
      <c r="C9342">
        <v>177</v>
      </c>
    </row>
    <row r="9343" spans="1:3" x14ac:dyDescent="0.25">
      <c r="A9343" t="s">
        <v>248</v>
      </c>
      <c r="B9343">
        <v>7974</v>
      </c>
      <c r="C9343">
        <v>106</v>
      </c>
    </row>
    <row r="9344" spans="1:3" x14ac:dyDescent="0.25">
      <c r="A9344" t="s">
        <v>248</v>
      </c>
      <c r="B9344">
        <v>8071</v>
      </c>
      <c r="C9344">
        <v>72</v>
      </c>
    </row>
    <row r="9345" spans="1:3" x14ac:dyDescent="0.25">
      <c r="A9345" t="s">
        <v>248</v>
      </c>
      <c r="B9345">
        <v>7830</v>
      </c>
      <c r="C9345">
        <v>36</v>
      </c>
    </row>
    <row r="9346" spans="1:3" x14ac:dyDescent="0.25">
      <c r="A9346" t="s">
        <v>248</v>
      </c>
      <c r="B9346">
        <v>8102</v>
      </c>
      <c r="C9346">
        <v>188</v>
      </c>
    </row>
    <row r="9347" spans="1:3" x14ac:dyDescent="0.25">
      <c r="A9347" t="s">
        <v>248</v>
      </c>
      <c r="B9347">
        <v>7104</v>
      </c>
      <c r="C9347">
        <v>78</v>
      </c>
    </row>
    <row r="9348" spans="1:3" x14ac:dyDescent="0.25">
      <c r="A9348" t="s">
        <v>248</v>
      </c>
      <c r="B9348">
        <v>7017</v>
      </c>
      <c r="C9348">
        <v>185</v>
      </c>
    </row>
    <row r="9349" spans="1:3" x14ac:dyDescent="0.25">
      <c r="A9349" t="s">
        <v>248</v>
      </c>
      <c r="B9349">
        <v>7662</v>
      </c>
      <c r="C9349">
        <v>240</v>
      </c>
    </row>
    <row r="9350" spans="1:3" x14ac:dyDescent="0.25">
      <c r="A9350" t="s">
        <v>248</v>
      </c>
      <c r="B9350">
        <v>8648</v>
      </c>
      <c r="C9350">
        <v>56</v>
      </c>
    </row>
    <row r="9351" spans="1:3" x14ac:dyDescent="0.25">
      <c r="A9351" t="s">
        <v>248</v>
      </c>
      <c r="B9351">
        <v>7470</v>
      </c>
      <c r="C9351">
        <v>170</v>
      </c>
    </row>
    <row r="9352" spans="1:3" x14ac:dyDescent="0.25">
      <c r="A9352" t="s">
        <v>248</v>
      </c>
      <c r="B9352">
        <v>8002</v>
      </c>
      <c r="C9352">
        <v>162</v>
      </c>
    </row>
    <row r="9353" spans="1:3" x14ac:dyDescent="0.25">
      <c r="A9353" t="s">
        <v>248</v>
      </c>
      <c r="B9353">
        <v>8520</v>
      </c>
      <c r="C9353">
        <v>60</v>
      </c>
    </row>
    <row r="9354" spans="1:3" x14ac:dyDescent="0.25">
      <c r="A9354" t="s">
        <v>248</v>
      </c>
      <c r="B9354">
        <v>8360</v>
      </c>
      <c r="C9354">
        <v>190</v>
      </c>
    </row>
    <row r="9355" spans="1:3" x14ac:dyDescent="0.25">
      <c r="A9355" t="s">
        <v>248</v>
      </c>
      <c r="B9355">
        <v>8087</v>
      </c>
      <c r="C9355">
        <v>171</v>
      </c>
    </row>
    <row r="9356" spans="1:3" x14ac:dyDescent="0.25">
      <c r="A9356" t="s">
        <v>248</v>
      </c>
      <c r="B9356">
        <v>7005</v>
      </c>
      <c r="C9356">
        <v>117</v>
      </c>
    </row>
    <row r="9357" spans="1:3" x14ac:dyDescent="0.25">
      <c r="A9357" t="s">
        <v>248</v>
      </c>
      <c r="B9357">
        <v>8096</v>
      </c>
      <c r="C9357">
        <v>240</v>
      </c>
    </row>
    <row r="9358" spans="1:3" x14ac:dyDescent="0.25">
      <c r="A9358" t="s">
        <v>248</v>
      </c>
      <c r="B9358">
        <v>8844</v>
      </c>
      <c r="C9358">
        <v>200</v>
      </c>
    </row>
    <row r="9359" spans="1:3" x14ac:dyDescent="0.25">
      <c r="A9359" t="s">
        <v>248</v>
      </c>
      <c r="B9359">
        <v>7009</v>
      </c>
      <c r="C9359">
        <v>180</v>
      </c>
    </row>
    <row r="9360" spans="1:3" x14ac:dyDescent="0.25">
      <c r="A9360" t="s">
        <v>248</v>
      </c>
      <c r="B9360">
        <v>8077</v>
      </c>
      <c r="C9360">
        <v>60</v>
      </c>
    </row>
    <row r="9361" spans="1:3" x14ac:dyDescent="0.25">
      <c r="A9361" t="s">
        <v>248</v>
      </c>
      <c r="B9361">
        <v>7009</v>
      </c>
      <c r="C9361">
        <v>122</v>
      </c>
    </row>
    <row r="9362" spans="1:3" x14ac:dyDescent="0.25">
      <c r="A9362" t="s">
        <v>248</v>
      </c>
      <c r="B9362">
        <v>8618</v>
      </c>
      <c r="C9362">
        <v>106</v>
      </c>
    </row>
    <row r="9363" spans="1:3" x14ac:dyDescent="0.25">
      <c r="A9363" t="s">
        <v>248</v>
      </c>
      <c r="B9363">
        <v>8873</v>
      </c>
      <c r="C9363">
        <v>120</v>
      </c>
    </row>
    <row r="9364" spans="1:3" x14ac:dyDescent="0.25">
      <c r="A9364" t="s">
        <v>248</v>
      </c>
      <c r="B9364">
        <v>8857</v>
      </c>
      <c r="C9364">
        <v>140</v>
      </c>
    </row>
    <row r="9365" spans="1:3" x14ac:dyDescent="0.25">
      <c r="A9365" t="s">
        <v>248</v>
      </c>
      <c r="B9365">
        <v>7860</v>
      </c>
      <c r="C9365">
        <v>31</v>
      </c>
    </row>
    <row r="9366" spans="1:3" x14ac:dyDescent="0.25">
      <c r="A9366" t="s">
        <v>248</v>
      </c>
      <c r="B9366">
        <v>7821</v>
      </c>
      <c r="C9366">
        <v>159</v>
      </c>
    </row>
    <row r="9367" spans="1:3" x14ac:dyDescent="0.25">
      <c r="A9367" t="s">
        <v>248</v>
      </c>
      <c r="B9367">
        <v>8080</v>
      </c>
      <c r="C9367">
        <v>190</v>
      </c>
    </row>
    <row r="9368" spans="1:3" x14ac:dyDescent="0.25">
      <c r="A9368" t="s">
        <v>248</v>
      </c>
      <c r="B9368">
        <v>8210</v>
      </c>
      <c r="C9368">
        <v>180</v>
      </c>
    </row>
    <row r="9369" spans="1:3" x14ac:dyDescent="0.25">
      <c r="A9369" t="s">
        <v>248</v>
      </c>
      <c r="B9369">
        <v>7080</v>
      </c>
      <c r="C9369">
        <v>230</v>
      </c>
    </row>
    <row r="9370" spans="1:3" x14ac:dyDescent="0.25">
      <c r="A9370" t="s">
        <v>248</v>
      </c>
      <c r="B9370">
        <v>8360</v>
      </c>
      <c r="C9370">
        <v>300</v>
      </c>
    </row>
    <row r="9371" spans="1:3" x14ac:dyDescent="0.25">
      <c r="A9371" t="s">
        <v>248</v>
      </c>
      <c r="B9371">
        <v>7719</v>
      </c>
      <c r="C9371">
        <v>60</v>
      </c>
    </row>
    <row r="9372" spans="1:3" x14ac:dyDescent="0.25">
      <c r="A9372" t="s">
        <v>248</v>
      </c>
      <c r="B9372">
        <v>8098</v>
      </c>
      <c r="C9372">
        <v>60</v>
      </c>
    </row>
    <row r="9373" spans="1:3" x14ac:dyDescent="0.25">
      <c r="A9373" t="s">
        <v>248</v>
      </c>
      <c r="B9373">
        <v>7753</v>
      </c>
      <c r="C9373">
        <v>105</v>
      </c>
    </row>
    <row r="9374" spans="1:3" x14ac:dyDescent="0.25">
      <c r="A9374" t="s">
        <v>248</v>
      </c>
      <c r="B9374">
        <v>7202</v>
      </c>
      <c r="C9374">
        <v>102</v>
      </c>
    </row>
    <row r="9375" spans="1:3" x14ac:dyDescent="0.25">
      <c r="A9375" t="s">
        <v>248</v>
      </c>
      <c r="B9375">
        <v>8755</v>
      </c>
      <c r="C9375">
        <v>185</v>
      </c>
    </row>
    <row r="9376" spans="1:3" x14ac:dyDescent="0.25">
      <c r="A9376" t="s">
        <v>248</v>
      </c>
      <c r="B9376">
        <v>7206</v>
      </c>
      <c r="C9376">
        <v>124</v>
      </c>
    </row>
    <row r="9377" spans="1:3" x14ac:dyDescent="0.25">
      <c r="A9377" t="s">
        <v>248</v>
      </c>
      <c r="B9377">
        <v>8701</v>
      </c>
      <c r="C9377">
        <v>242</v>
      </c>
    </row>
    <row r="9378" spans="1:3" x14ac:dyDescent="0.25">
      <c r="A9378" t="s">
        <v>248</v>
      </c>
      <c r="B9378">
        <v>7006</v>
      </c>
      <c r="C9378">
        <v>180</v>
      </c>
    </row>
    <row r="9379" spans="1:3" x14ac:dyDescent="0.25">
      <c r="A9379" t="s">
        <v>248</v>
      </c>
      <c r="B9379">
        <v>7652</v>
      </c>
      <c r="C9379">
        <v>574</v>
      </c>
    </row>
    <row r="9380" spans="1:3" x14ac:dyDescent="0.25">
      <c r="A9380" t="s">
        <v>248</v>
      </c>
      <c r="B9380">
        <v>8512</v>
      </c>
      <c r="C9380">
        <v>120</v>
      </c>
    </row>
    <row r="9381" spans="1:3" x14ac:dyDescent="0.25">
      <c r="A9381" t="s">
        <v>248</v>
      </c>
      <c r="B9381">
        <v>7202</v>
      </c>
      <c r="C9381">
        <v>128</v>
      </c>
    </row>
    <row r="9382" spans="1:3" x14ac:dyDescent="0.25">
      <c r="A9382" t="s">
        <v>248</v>
      </c>
      <c r="B9382">
        <v>8833</v>
      </c>
      <c r="C9382">
        <v>67</v>
      </c>
    </row>
    <row r="9383" spans="1:3" x14ac:dyDescent="0.25">
      <c r="A9383" t="s">
        <v>248</v>
      </c>
      <c r="B9383">
        <v>8043</v>
      </c>
      <c r="C9383">
        <v>119</v>
      </c>
    </row>
    <row r="9384" spans="1:3" x14ac:dyDescent="0.25">
      <c r="A9384" t="s">
        <v>248</v>
      </c>
      <c r="B9384">
        <v>7032</v>
      </c>
      <c r="C9384">
        <v>120</v>
      </c>
    </row>
    <row r="9385" spans="1:3" x14ac:dyDescent="0.25">
      <c r="A9385" t="s">
        <v>248</v>
      </c>
      <c r="B9385">
        <v>7522</v>
      </c>
      <c r="C9385">
        <v>54</v>
      </c>
    </row>
    <row r="9386" spans="1:3" x14ac:dyDescent="0.25">
      <c r="A9386" t="s">
        <v>248</v>
      </c>
      <c r="B9386">
        <v>8205</v>
      </c>
      <c r="C9386">
        <v>151</v>
      </c>
    </row>
    <row r="9387" spans="1:3" x14ac:dyDescent="0.25">
      <c r="A9387" t="s">
        <v>248</v>
      </c>
      <c r="B9387">
        <v>8225</v>
      </c>
      <c r="C9387">
        <v>180</v>
      </c>
    </row>
    <row r="9388" spans="1:3" x14ac:dyDescent="0.25">
      <c r="A9388" t="s">
        <v>248</v>
      </c>
      <c r="B9388">
        <v>7410</v>
      </c>
      <c r="C9388">
        <v>159</v>
      </c>
    </row>
    <row r="9389" spans="1:3" x14ac:dyDescent="0.25">
      <c r="A9389" t="s">
        <v>248</v>
      </c>
      <c r="B9389">
        <v>7631</v>
      </c>
      <c r="C9389">
        <v>107</v>
      </c>
    </row>
    <row r="9390" spans="1:3" x14ac:dyDescent="0.25">
      <c r="A9390" t="s">
        <v>248</v>
      </c>
      <c r="B9390">
        <v>7945</v>
      </c>
      <c r="C9390">
        <v>124</v>
      </c>
    </row>
    <row r="9391" spans="1:3" x14ac:dyDescent="0.25">
      <c r="A9391" t="s">
        <v>248</v>
      </c>
      <c r="B9391">
        <v>8057</v>
      </c>
      <c r="C9391">
        <v>34</v>
      </c>
    </row>
    <row r="9392" spans="1:3" x14ac:dyDescent="0.25">
      <c r="A9392" t="s">
        <v>248</v>
      </c>
      <c r="B9392">
        <v>7016</v>
      </c>
      <c r="C9392">
        <v>100</v>
      </c>
    </row>
    <row r="9393" spans="1:3" x14ac:dyDescent="0.25">
      <c r="A9393" t="s">
        <v>248</v>
      </c>
      <c r="B9393">
        <v>8648</v>
      </c>
      <c r="C9393">
        <v>100</v>
      </c>
    </row>
    <row r="9394" spans="1:3" x14ac:dyDescent="0.25">
      <c r="A9394" t="s">
        <v>248</v>
      </c>
      <c r="B9394">
        <v>8873</v>
      </c>
      <c r="C9394">
        <v>265</v>
      </c>
    </row>
    <row r="9395" spans="1:3" x14ac:dyDescent="0.25">
      <c r="A9395" t="s">
        <v>248</v>
      </c>
      <c r="B9395">
        <v>8050</v>
      </c>
      <c r="C9395">
        <v>120</v>
      </c>
    </row>
    <row r="9396" spans="1:3" x14ac:dyDescent="0.25">
      <c r="A9396" t="s">
        <v>248</v>
      </c>
      <c r="B9396">
        <v>8742</v>
      </c>
      <c r="C9396">
        <v>118</v>
      </c>
    </row>
    <row r="9397" spans="1:3" x14ac:dyDescent="0.25">
      <c r="A9397" t="s">
        <v>248</v>
      </c>
      <c r="B9397">
        <v>8867</v>
      </c>
      <c r="C9397">
        <v>130</v>
      </c>
    </row>
    <row r="9398" spans="1:3" x14ac:dyDescent="0.25">
      <c r="A9398" t="s">
        <v>248</v>
      </c>
      <c r="B9398">
        <v>8087</v>
      </c>
      <c r="C9398">
        <v>120</v>
      </c>
    </row>
    <row r="9399" spans="1:3" x14ac:dyDescent="0.25">
      <c r="A9399" t="s">
        <v>248</v>
      </c>
      <c r="B9399">
        <v>7647</v>
      </c>
      <c r="C9399">
        <v>180</v>
      </c>
    </row>
    <row r="9400" spans="1:3" x14ac:dyDescent="0.25">
      <c r="A9400" t="s">
        <v>248</v>
      </c>
      <c r="B9400">
        <v>7420</v>
      </c>
      <c r="C9400">
        <v>201</v>
      </c>
    </row>
    <row r="9401" spans="1:3" x14ac:dyDescent="0.25">
      <c r="A9401" t="s">
        <v>248</v>
      </c>
      <c r="B9401">
        <v>8755</v>
      </c>
      <c r="C9401">
        <v>25</v>
      </c>
    </row>
    <row r="9402" spans="1:3" x14ac:dyDescent="0.25">
      <c r="A9402" t="s">
        <v>248</v>
      </c>
      <c r="B9402">
        <v>7088</v>
      </c>
      <c r="C9402">
        <v>195</v>
      </c>
    </row>
    <row r="9403" spans="1:3" x14ac:dyDescent="0.25">
      <c r="A9403" t="s">
        <v>248</v>
      </c>
      <c r="B9403">
        <v>7052</v>
      </c>
      <c r="C9403">
        <v>77</v>
      </c>
    </row>
    <row r="9404" spans="1:3" x14ac:dyDescent="0.25">
      <c r="A9404" t="s">
        <v>248</v>
      </c>
      <c r="B9404">
        <v>7601</v>
      </c>
      <c r="C9404">
        <v>128</v>
      </c>
    </row>
    <row r="9405" spans="1:3" x14ac:dyDescent="0.25">
      <c r="A9405" t="s">
        <v>248</v>
      </c>
      <c r="B9405">
        <v>8332</v>
      </c>
      <c r="C9405">
        <v>167</v>
      </c>
    </row>
    <row r="9406" spans="1:3" x14ac:dyDescent="0.25">
      <c r="A9406" t="s">
        <v>248</v>
      </c>
      <c r="B9406">
        <v>8757</v>
      </c>
      <c r="C9406">
        <v>120</v>
      </c>
    </row>
    <row r="9407" spans="1:3" x14ac:dyDescent="0.25">
      <c r="A9407" t="s">
        <v>248</v>
      </c>
      <c r="B9407">
        <v>7087</v>
      </c>
      <c r="C9407">
        <v>215</v>
      </c>
    </row>
    <row r="9408" spans="1:3" x14ac:dyDescent="0.25">
      <c r="A9408" t="s">
        <v>248</v>
      </c>
      <c r="B9408">
        <v>8052</v>
      </c>
      <c r="C9408">
        <v>124</v>
      </c>
    </row>
    <row r="9409" spans="1:3" x14ac:dyDescent="0.25">
      <c r="A9409" t="s">
        <v>248</v>
      </c>
      <c r="B9409">
        <v>8852</v>
      </c>
      <c r="C9409">
        <v>94</v>
      </c>
    </row>
    <row r="9410" spans="1:3" x14ac:dyDescent="0.25">
      <c r="A9410" t="s">
        <v>248</v>
      </c>
      <c r="B9410">
        <v>8901</v>
      </c>
      <c r="C9410">
        <v>112</v>
      </c>
    </row>
    <row r="9411" spans="1:3" x14ac:dyDescent="0.25">
      <c r="A9411" t="s">
        <v>248</v>
      </c>
      <c r="B9411">
        <v>7036</v>
      </c>
      <c r="C9411">
        <v>240</v>
      </c>
    </row>
    <row r="9412" spans="1:3" x14ac:dyDescent="0.25">
      <c r="A9412" t="s">
        <v>248</v>
      </c>
      <c r="B9412">
        <v>7728</v>
      </c>
      <c r="C9412">
        <v>151</v>
      </c>
    </row>
    <row r="9413" spans="1:3" x14ac:dyDescent="0.25">
      <c r="A9413" t="s">
        <v>248</v>
      </c>
      <c r="B9413">
        <v>7042</v>
      </c>
      <c r="C9413">
        <v>64</v>
      </c>
    </row>
    <row r="9414" spans="1:3" x14ac:dyDescent="0.25">
      <c r="A9414" t="s">
        <v>248</v>
      </c>
      <c r="B9414">
        <v>8055</v>
      </c>
      <c r="C9414">
        <v>180</v>
      </c>
    </row>
    <row r="9415" spans="1:3" x14ac:dyDescent="0.25">
      <c r="A9415" t="s">
        <v>248</v>
      </c>
      <c r="B9415">
        <v>7607</v>
      </c>
      <c r="C9415">
        <v>120</v>
      </c>
    </row>
    <row r="9416" spans="1:3" x14ac:dyDescent="0.25">
      <c r="A9416" t="s">
        <v>248</v>
      </c>
      <c r="B9416">
        <v>8818</v>
      </c>
      <c r="C9416">
        <v>328</v>
      </c>
    </row>
    <row r="9417" spans="1:3" x14ac:dyDescent="0.25">
      <c r="A9417" t="s">
        <v>248</v>
      </c>
      <c r="B9417">
        <v>8043</v>
      </c>
      <c r="C9417">
        <v>190</v>
      </c>
    </row>
    <row r="9418" spans="1:3" x14ac:dyDescent="0.25">
      <c r="A9418" t="s">
        <v>248</v>
      </c>
      <c r="B9418">
        <v>8753</v>
      </c>
      <c r="C9418">
        <v>128</v>
      </c>
    </row>
    <row r="9419" spans="1:3" x14ac:dyDescent="0.25">
      <c r="A9419" t="s">
        <v>248</v>
      </c>
      <c r="B9419">
        <v>7834</v>
      </c>
      <c r="C9419">
        <v>84</v>
      </c>
    </row>
    <row r="9420" spans="1:3" x14ac:dyDescent="0.25">
      <c r="A9420" t="s">
        <v>248</v>
      </c>
      <c r="B9420">
        <v>8048</v>
      </c>
      <c r="C9420">
        <v>180</v>
      </c>
    </row>
    <row r="9421" spans="1:3" x14ac:dyDescent="0.25">
      <c r="A9421" t="s">
        <v>248</v>
      </c>
      <c r="B9421">
        <v>7821</v>
      </c>
      <c r="C9421">
        <v>543</v>
      </c>
    </row>
    <row r="9422" spans="1:3" x14ac:dyDescent="0.25">
      <c r="A9422" t="s">
        <v>248</v>
      </c>
      <c r="B9422">
        <v>8103</v>
      </c>
      <c r="C9422">
        <v>120</v>
      </c>
    </row>
    <row r="9423" spans="1:3" x14ac:dyDescent="0.25">
      <c r="A9423" t="s">
        <v>248</v>
      </c>
      <c r="B9423">
        <v>8043</v>
      </c>
      <c r="C9423">
        <v>120</v>
      </c>
    </row>
    <row r="9424" spans="1:3" x14ac:dyDescent="0.25">
      <c r="A9424" t="s">
        <v>248</v>
      </c>
      <c r="B9424">
        <v>8720</v>
      </c>
      <c r="C9424">
        <v>135</v>
      </c>
    </row>
    <row r="9425" spans="1:3" x14ac:dyDescent="0.25">
      <c r="A9425" t="s">
        <v>248</v>
      </c>
      <c r="B9425">
        <v>7666</v>
      </c>
      <c r="C9425">
        <v>107</v>
      </c>
    </row>
    <row r="9426" spans="1:3" x14ac:dyDescent="0.25">
      <c r="A9426" t="s">
        <v>248</v>
      </c>
      <c r="B9426">
        <v>7093</v>
      </c>
      <c r="C9426">
        <v>108</v>
      </c>
    </row>
    <row r="9427" spans="1:3" x14ac:dyDescent="0.25">
      <c r="A9427" t="s">
        <v>248</v>
      </c>
      <c r="B9427">
        <v>8069</v>
      </c>
      <c r="C9427">
        <v>161</v>
      </c>
    </row>
    <row r="9428" spans="1:3" x14ac:dyDescent="0.25">
      <c r="A9428" t="s">
        <v>248</v>
      </c>
      <c r="B9428">
        <v>8861</v>
      </c>
      <c r="C9428">
        <v>250</v>
      </c>
    </row>
    <row r="9429" spans="1:3" x14ac:dyDescent="0.25">
      <c r="A9429" t="s">
        <v>248</v>
      </c>
      <c r="B9429">
        <v>8865</v>
      </c>
      <c r="C9429">
        <v>60</v>
      </c>
    </row>
    <row r="9430" spans="1:3" x14ac:dyDescent="0.25">
      <c r="A9430" t="s">
        <v>248</v>
      </c>
      <c r="B9430">
        <v>7306</v>
      </c>
      <c r="C9430">
        <v>139</v>
      </c>
    </row>
    <row r="9431" spans="1:3" x14ac:dyDescent="0.25">
      <c r="A9431" t="s">
        <v>248</v>
      </c>
      <c r="B9431">
        <v>7648</v>
      </c>
      <c r="C9431">
        <v>240</v>
      </c>
    </row>
    <row r="9432" spans="1:3" x14ac:dyDescent="0.25">
      <c r="A9432" t="s">
        <v>248</v>
      </c>
      <c r="B9432">
        <v>8204</v>
      </c>
      <c r="C9432">
        <v>120</v>
      </c>
    </row>
    <row r="9433" spans="1:3" x14ac:dyDescent="0.25">
      <c r="A9433" t="s">
        <v>248</v>
      </c>
      <c r="B9433">
        <v>8302</v>
      </c>
      <c r="C9433">
        <v>167</v>
      </c>
    </row>
    <row r="9434" spans="1:3" x14ac:dyDescent="0.25">
      <c r="A9434" t="s">
        <v>248</v>
      </c>
      <c r="B9434">
        <v>7052</v>
      </c>
      <c r="C9434">
        <v>120</v>
      </c>
    </row>
    <row r="9435" spans="1:3" x14ac:dyDescent="0.25">
      <c r="A9435" t="s">
        <v>248</v>
      </c>
      <c r="B9435">
        <v>7052</v>
      </c>
      <c r="C9435">
        <v>303</v>
      </c>
    </row>
    <row r="9436" spans="1:3" x14ac:dyDescent="0.25">
      <c r="A9436" t="s">
        <v>248</v>
      </c>
      <c r="B9436">
        <v>7747</v>
      </c>
      <c r="C9436">
        <v>130</v>
      </c>
    </row>
    <row r="9437" spans="1:3" x14ac:dyDescent="0.25">
      <c r="A9437" t="s">
        <v>248</v>
      </c>
      <c r="B9437">
        <v>7960</v>
      </c>
      <c r="C9437">
        <v>178</v>
      </c>
    </row>
    <row r="9438" spans="1:3" x14ac:dyDescent="0.25">
      <c r="A9438" t="s">
        <v>248</v>
      </c>
      <c r="B9438">
        <v>7646</v>
      </c>
      <c r="C9438">
        <v>236</v>
      </c>
    </row>
    <row r="9439" spans="1:3" x14ac:dyDescent="0.25">
      <c r="A9439" t="s">
        <v>248</v>
      </c>
      <c r="B9439">
        <v>7844</v>
      </c>
      <c r="C9439">
        <v>120</v>
      </c>
    </row>
    <row r="9440" spans="1:3" x14ac:dyDescent="0.25">
      <c r="A9440" t="s">
        <v>248</v>
      </c>
      <c r="B9440">
        <v>7753</v>
      </c>
      <c r="C9440">
        <v>110</v>
      </c>
    </row>
    <row r="9441" spans="1:3" x14ac:dyDescent="0.25">
      <c r="A9441" t="s">
        <v>248</v>
      </c>
      <c r="B9441">
        <v>8084</v>
      </c>
      <c r="C9441">
        <v>104</v>
      </c>
    </row>
    <row r="9442" spans="1:3" x14ac:dyDescent="0.25">
      <c r="A9442" t="s">
        <v>248</v>
      </c>
      <c r="B9442">
        <v>8226</v>
      </c>
      <c r="C9442">
        <v>60</v>
      </c>
    </row>
    <row r="9443" spans="1:3" x14ac:dyDescent="0.25">
      <c r="A9443" t="s">
        <v>248</v>
      </c>
      <c r="B9443">
        <v>8205</v>
      </c>
      <c r="C9443">
        <v>120</v>
      </c>
    </row>
    <row r="9444" spans="1:3" x14ac:dyDescent="0.25">
      <c r="A9444" t="s">
        <v>248</v>
      </c>
      <c r="B9444">
        <v>7050</v>
      </c>
      <c r="C9444">
        <v>176</v>
      </c>
    </row>
    <row r="9445" spans="1:3" x14ac:dyDescent="0.25">
      <c r="A9445" t="s">
        <v>248</v>
      </c>
      <c r="B9445">
        <v>7420</v>
      </c>
      <c r="C9445">
        <v>227</v>
      </c>
    </row>
    <row r="9446" spans="1:3" x14ac:dyDescent="0.25">
      <c r="A9446" t="s">
        <v>248</v>
      </c>
      <c r="B9446">
        <v>8724</v>
      </c>
      <c r="C9446">
        <v>164</v>
      </c>
    </row>
    <row r="9447" spans="1:3" x14ac:dyDescent="0.25">
      <c r="A9447" t="s">
        <v>248</v>
      </c>
      <c r="B9447">
        <v>7738</v>
      </c>
      <c r="C9447">
        <v>32</v>
      </c>
    </row>
    <row r="9448" spans="1:3" x14ac:dyDescent="0.25">
      <c r="A9448" t="s">
        <v>248</v>
      </c>
      <c r="B9448">
        <v>7801</v>
      </c>
      <c r="C9448">
        <v>155</v>
      </c>
    </row>
    <row r="9449" spans="1:3" x14ac:dyDescent="0.25">
      <c r="A9449" t="s">
        <v>248</v>
      </c>
      <c r="B9449">
        <v>8831</v>
      </c>
      <c r="C9449">
        <v>154</v>
      </c>
    </row>
    <row r="9450" spans="1:3" x14ac:dyDescent="0.25">
      <c r="A9450" t="s">
        <v>248</v>
      </c>
      <c r="B9450">
        <v>8043</v>
      </c>
      <c r="C9450">
        <v>240</v>
      </c>
    </row>
    <row r="9451" spans="1:3" x14ac:dyDescent="0.25">
      <c r="A9451" t="s">
        <v>248</v>
      </c>
      <c r="B9451">
        <v>7017</v>
      </c>
      <c r="C9451">
        <v>190</v>
      </c>
    </row>
    <row r="9452" spans="1:3" x14ac:dyDescent="0.25">
      <c r="A9452" t="s">
        <v>248</v>
      </c>
      <c r="B9452">
        <v>8721</v>
      </c>
      <c r="C9452">
        <v>235</v>
      </c>
    </row>
    <row r="9453" spans="1:3" x14ac:dyDescent="0.25">
      <c r="A9453" t="s">
        <v>248</v>
      </c>
      <c r="B9453">
        <v>8240</v>
      </c>
      <c r="C9453">
        <v>30</v>
      </c>
    </row>
    <row r="9454" spans="1:3" x14ac:dyDescent="0.25">
      <c r="A9454" t="s">
        <v>248</v>
      </c>
      <c r="B9454">
        <v>7047</v>
      </c>
      <c r="C9454">
        <v>247</v>
      </c>
    </row>
    <row r="9455" spans="1:3" x14ac:dyDescent="0.25">
      <c r="A9455" t="s">
        <v>248</v>
      </c>
      <c r="B9455">
        <v>8012</v>
      </c>
      <c r="C9455">
        <v>300</v>
      </c>
    </row>
    <row r="9456" spans="1:3" x14ac:dyDescent="0.25">
      <c r="A9456" t="s">
        <v>248</v>
      </c>
      <c r="B9456">
        <v>7876</v>
      </c>
      <c r="C9456">
        <v>113</v>
      </c>
    </row>
    <row r="9457" spans="1:3" x14ac:dyDescent="0.25">
      <c r="A9457" t="s">
        <v>248</v>
      </c>
      <c r="B9457">
        <v>8020</v>
      </c>
      <c r="C9457">
        <v>60</v>
      </c>
    </row>
    <row r="9458" spans="1:3" x14ac:dyDescent="0.25">
      <c r="A9458" t="s">
        <v>248</v>
      </c>
      <c r="B9458">
        <v>8401</v>
      </c>
      <c r="C9458">
        <v>151</v>
      </c>
    </row>
    <row r="9459" spans="1:3" x14ac:dyDescent="0.25">
      <c r="A9459" t="s">
        <v>248</v>
      </c>
      <c r="B9459">
        <v>8701</v>
      </c>
      <c r="C9459">
        <v>68</v>
      </c>
    </row>
    <row r="9460" spans="1:3" x14ac:dyDescent="0.25">
      <c r="A9460" t="s">
        <v>248</v>
      </c>
      <c r="B9460">
        <v>8069</v>
      </c>
      <c r="C9460">
        <v>152</v>
      </c>
    </row>
    <row r="9461" spans="1:3" x14ac:dyDescent="0.25">
      <c r="A9461" t="s">
        <v>248</v>
      </c>
      <c r="B9461">
        <v>7035</v>
      </c>
      <c r="C9461">
        <v>189</v>
      </c>
    </row>
    <row r="9462" spans="1:3" x14ac:dyDescent="0.25">
      <c r="A9462" t="s">
        <v>248</v>
      </c>
      <c r="B9462">
        <v>8857</v>
      </c>
      <c r="C9462">
        <v>108</v>
      </c>
    </row>
    <row r="9463" spans="1:3" x14ac:dyDescent="0.25">
      <c r="A9463" t="s">
        <v>248</v>
      </c>
      <c r="B9463">
        <v>7724</v>
      </c>
      <c r="C9463">
        <v>178</v>
      </c>
    </row>
    <row r="9464" spans="1:3" x14ac:dyDescent="0.25">
      <c r="A9464" t="s">
        <v>248</v>
      </c>
      <c r="B9464">
        <v>7103</v>
      </c>
      <c r="C9464">
        <v>430</v>
      </c>
    </row>
    <row r="9465" spans="1:3" x14ac:dyDescent="0.25">
      <c r="A9465" t="s">
        <v>248</v>
      </c>
      <c r="B9465">
        <v>7716</v>
      </c>
      <c r="C9465">
        <v>127</v>
      </c>
    </row>
    <row r="9466" spans="1:3" x14ac:dyDescent="0.25">
      <c r="A9466" t="s">
        <v>248</v>
      </c>
      <c r="B9466">
        <v>7601</v>
      </c>
      <c r="C9466">
        <v>196</v>
      </c>
    </row>
    <row r="9467" spans="1:3" x14ac:dyDescent="0.25">
      <c r="A9467" t="s">
        <v>248</v>
      </c>
      <c r="B9467">
        <v>7047</v>
      </c>
      <c r="C9467">
        <v>273</v>
      </c>
    </row>
    <row r="9468" spans="1:3" x14ac:dyDescent="0.25">
      <c r="A9468" t="s">
        <v>248</v>
      </c>
      <c r="B9468">
        <v>7647</v>
      </c>
      <c r="C9468">
        <v>110</v>
      </c>
    </row>
    <row r="9469" spans="1:3" x14ac:dyDescent="0.25">
      <c r="A9469" t="s">
        <v>248</v>
      </c>
      <c r="B9469">
        <v>8817</v>
      </c>
      <c r="C9469">
        <v>280</v>
      </c>
    </row>
    <row r="9470" spans="1:3" x14ac:dyDescent="0.25">
      <c r="A9470" t="s">
        <v>248</v>
      </c>
      <c r="B9470">
        <v>7054</v>
      </c>
      <c r="C9470">
        <v>130</v>
      </c>
    </row>
    <row r="9471" spans="1:3" x14ac:dyDescent="0.25">
      <c r="A9471" t="s">
        <v>248</v>
      </c>
      <c r="B9471">
        <v>7960</v>
      </c>
      <c r="C9471">
        <v>283</v>
      </c>
    </row>
    <row r="9472" spans="1:3" x14ac:dyDescent="0.25">
      <c r="A9472" t="s">
        <v>248</v>
      </c>
      <c r="B9472">
        <v>8638</v>
      </c>
      <c r="C9472">
        <v>149</v>
      </c>
    </row>
    <row r="9473" spans="1:3" x14ac:dyDescent="0.25">
      <c r="A9473" t="s">
        <v>248</v>
      </c>
      <c r="B9473">
        <v>8536</v>
      </c>
      <c r="C9473">
        <v>200</v>
      </c>
    </row>
    <row r="9474" spans="1:3" x14ac:dyDescent="0.25">
      <c r="A9474" t="s">
        <v>248</v>
      </c>
      <c r="B9474">
        <v>8050</v>
      </c>
      <c r="C9474">
        <v>20</v>
      </c>
    </row>
    <row r="9475" spans="1:3" x14ac:dyDescent="0.25">
      <c r="A9475" t="s">
        <v>248</v>
      </c>
      <c r="B9475">
        <v>7922</v>
      </c>
      <c r="C9475">
        <v>130</v>
      </c>
    </row>
    <row r="9476" spans="1:3" x14ac:dyDescent="0.25">
      <c r="A9476" t="s">
        <v>248</v>
      </c>
      <c r="B9476">
        <v>7066</v>
      </c>
      <c r="C9476">
        <v>140</v>
      </c>
    </row>
    <row r="9477" spans="1:3" x14ac:dyDescent="0.25">
      <c r="A9477" t="s">
        <v>248</v>
      </c>
      <c r="B9477">
        <v>7730</v>
      </c>
      <c r="C9477">
        <v>170</v>
      </c>
    </row>
    <row r="9478" spans="1:3" x14ac:dyDescent="0.25">
      <c r="A9478" t="s">
        <v>248</v>
      </c>
      <c r="B9478">
        <v>7677</v>
      </c>
      <c r="C9478">
        <v>114</v>
      </c>
    </row>
    <row r="9479" spans="1:3" x14ac:dyDescent="0.25">
      <c r="A9479" t="s">
        <v>248</v>
      </c>
      <c r="B9479">
        <v>8201</v>
      </c>
      <c r="C9479">
        <v>162</v>
      </c>
    </row>
    <row r="9480" spans="1:3" x14ac:dyDescent="0.25">
      <c r="A9480" t="s">
        <v>248</v>
      </c>
      <c r="B9480">
        <v>7055</v>
      </c>
      <c r="C9480">
        <v>120</v>
      </c>
    </row>
    <row r="9481" spans="1:3" x14ac:dyDescent="0.25">
      <c r="A9481" t="s">
        <v>248</v>
      </c>
      <c r="B9481">
        <v>8034</v>
      </c>
      <c r="C9481">
        <v>108</v>
      </c>
    </row>
    <row r="9482" spans="1:3" x14ac:dyDescent="0.25">
      <c r="A9482" t="s">
        <v>248</v>
      </c>
      <c r="B9482">
        <v>7840</v>
      </c>
      <c r="C9482">
        <v>62</v>
      </c>
    </row>
    <row r="9483" spans="1:3" x14ac:dyDescent="0.25">
      <c r="A9483" t="s">
        <v>248</v>
      </c>
      <c r="B9483">
        <v>8807</v>
      </c>
      <c r="C9483">
        <v>151</v>
      </c>
    </row>
    <row r="9484" spans="1:3" x14ac:dyDescent="0.25">
      <c r="A9484" t="s">
        <v>248</v>
      </c>
      <c r="B9484">
        <v>8050</v>
      </c>
      <c r="C9484">
        <v>136</v>
      </c>
    </row>
    <row r="9485" spans="1:3" x14ac:dyDescent="0.25">
      <c r="A9485" t="s">
        <v>248</v>
      </c>
      <c r="B9485">
        <v>8057</v>
      </c>
      <c r="C9485">
        <v>201</v>
      </c>
    </row>
    <row r="9486" spans="1:3" x14ac:dyDescent="0.25">
      <c r="A9486" t="s">
        <v>248</v>
      </c>
      <c r="B9486">
        <v>7734</v>
      </c>
      <c r="C9486">
        <v>123</v>
      </c>
    </row>
    <row r="9487" spans="1:3" x14ac:dyDescent="0.25">
      <c r="A9487" t="s">
        <v>248</v>
      </c>
      <c r="B9487">
        <v>7480</v>
      </c>
      <c r="C9487">
        <v>120</v>
      </c>
    </row>
    <row r="9488" spans="1:3" x14ac:dyDescent="0.25">
      <c r="A9488" t="s">
        <v>248</v>
      </c>
      <c r="B9488">
        <v>7109</v>
      </c>
      <c r="C9488">
        <v>20</v>
      </c>
    </row>
    <row r="9489" spans="1:3" x14ac:dyDescent="0.25">
      <c r="A9489" t="s">
        <v>248</v>
      </c>
      <c r="B9489">
        <v>8865</v>
      </c>
      <c r="C9489">
        <v>120</v>
      </c>
    </row>
    <row r="9490" spans="1:3" x14ac:dyDescent="0.25">
      <c r="A9490" t="s">
        <v>248</v>
      </c>
      <c r="B9490">
        <v>7039</v>
      </c>
      <c r="C9490">
        <v>120</v>
      </c>
    </row>
    <row r="9491" spans="1:3" x14ac:dyDescent="0.25">
      <c r="A9491" t="s">
        <v>248</v>
      </c>
      <c r="B9491">
        <v>7922</v>
      </c>
      <c r="C9491">
        <v>300</v>
      </c>
    </row>
    <row r="9492" spans="1:3" x14ac:dyDescent="0.25">
      <c r="A9492" t="s">
        <v>248</v>
      </c>
      <c r="B9492">
        <v>7002</v>
      </c>
      <c r="C9492">
        <v>17</v>
      </c>
    </row>
    <row r="9493" spans="1:3" x14ac:dyDescent="0.25">
      <c r="A9493" t="s">
        <v>248</v>
      </c>
      <c r="B9493">
        <v>7740</v>
      </c>
      <c r="C9493">
        <v>120</v>
      </c>
    </row>
    <row r="9494" spans="1:3" x14ac:dyDescent="0.25">
      <c r="A9494" t="s">
        <v>248</v>
      </c>
      <c r="B9494">
        <v>8053</v>
      </c>
      <c r="C9494">
        <v>144</v>
      </c>
    </row>
    <row r="9495" spans="1:3" x14ac:dyDescent="0.25">
      <c r="A9495" t="s">
        <v>248</v>
      </c>
      <c r="B9495">
        <v>7016</v>
      </c>
      <c r="C9495">
        <v>190</v>
      </c>
    </row>
    <row r="9496" spans="1:3" x14ac:dyDescent="0.25">
      <c r="A9496" t="s">
        <v>248</v>
      </c>
      <c r="B9496">
        <v>7652</v>
      </c>
      <c r="C9496">
        <v>336</v>
      </c>
    </row>
    <row r="9497" spans="1:3" x14ac:dyDescent="0.25">
      <c r="A9497" t="s">
        <v>248</v>
      </c>
      <c r="B9497">
        <v>7307</v>
      </c>
      <c r="C9497">
        <v>180</v>
      </c>
    </row>
    <row r="9498" spans="1:3" x14ac:dyDescent="0.25">
      <c r="A9498" t="s">
        <v>248</v>
      </c>
      <c r="B9498">
        <v>8816</v>
      </c>
      <c r="C9498">
        <v>132</v>
      </c>
    </row>
    <row r="9499" spans="1:3" x14ac:dyDescent="0.25">
      <c r="A9499" t="s">
        <v>248</v>
      </c>
      <c r="B9499">
        <v>8055</v>
      </c>
      <c r="C9499">
        <v>24</v>
      </c>
    </row>
    <row r="9500" spans="1:3" x14ac:dyDescent="0.25">
      <c r="A9500" t="s">
        <v>248</v>
      </c>
      <c r="B9500">
        <v>8807</v>
      </c>
      <c r="C9500">
        <v>176</v>
      </c>
    </row>
    <row r="9501" spans="1:3" x14ac:dyDescent="0.25">
      <c r="A9501" t="s">
        <v>248</v>
      </c>
      <c r="B9501">
        <v>7840</v>
      </c>
      <c r="C9501">
        <v>99</v>
      </c>
    </row>
    <row r="9502" spans="1:3" x14ac:dyDescent="0.25">
      <c r="A9502" t="s">
        <v>248</v>
      </c>
      <c r="B9502">
        <v>7042</v>
      </c>
      <c r="C9502">
        <v>18</v>
      </c>
    </row>
    <row r="9503" spans="1:3" x14ac:dyDescent="0.25">
      <c r="A9503" t="s">
        <v>248</v>
      </c>
      <c r="B9503">
        <v>7801</v>
      </c>
      <c r="C9503">
        <v>28</v>
      </c>
    </row>
    <row r="9504" spans="1:3" x14ac:dyDescent="0.25">
      <c r="A9504" t="s">
        <v>248</v>
      </c>
      <c r="B9504">
        <v>8109</v>
      </c>
      <c r="C9504">
        <v>180</v>
      </c>
    </row>
    <row r="9505" spans="1:3" x14ac:dyDescent="0.25">
      <c r="A9505" t="s">
        <v>248</v>
      </c>
      <c r="B9505">
        <v>7032</v>
      </c>
      <c r="C9505">
        <v>120</v>
      </c>
    </row>
    <row r="9506" spans="1:3" x14ac:dyDescent="0.25">
      <c r="A9506" t="s">
        <v>248</v>
      </c>
      <c r="B9506">
        <v>7111</v>
      </c>
      <c r="C9506">
        <v>212</v>
      </c>
    </row>
    <row r="9507" spans="1:3" x14ac:dyDescent="0.25">
      <c r="A9507" t="s">
        <v>248</v>
      </c>
      <c r="B9507">
        <v>7860</v>
      </c>
      <c r="C9507">
        <v>128</v>
      </c>
    </row>
    <row r="9508" spans="1:3" x14ac:dyDescent="0.25">
      <c r="A9508" t="s">
        <v>248</v>
      </c>
      <c r="B9508">
        <v>7631</v>
      </c>
      <c r="C9508">
        <v>62</v>
      </c>
    </row>
    <row r="9509" spans="1:3" x14ac:dyDescent="0.25">
      <c r="A9509" t="s">
        <v>248</v>
      </c>
      <c r="B9509">
        <v>8759</v>
      </c>
      <c r="C9509">
        <v>165</v>
      </c>
    </row>
    <row r="9510" spans="1:3" x14ac:dyDescent="0.25">
      <c r="A9510" t="s">
        <v>248</v>
      </c>
      <c r="B9510">
        <v>8755</v>
      </c>
      <c r="C9510">
        <v>26</v>
      </c>
    </row>
    <row r="9511" spans="1:3" x14ac:dyDescent="0.25">
      <c r="A9511" t="s">
        <v>248</v>
      </c>
      <c r="B9511">
        <v>7719</v>
      </c>
      <c r="C9511">
        <v>138</v>
      </c>
    </row>
    <row r="9512" spans="1:3" x14ac:dyDescent="0.25">
      <c r="A9512" t="s">
        <v>248</v>
      </c>
      <c r="B9512">
        <v>7060</v>
      </c>
      <c r="C9512">
        <v>106</v>
      </c>
    </row>
    <row r="9513" spans="1:3" x14ac:dyDescent="0.25">
      <c r="A9513" t="s">
        <v>248</v>
      </c>
      <c r="B9513">
        <v>8831</v>
      </c>
      <c r="C9513">
        <v>120</v>
      </c>
    </row>
    <row r="9514" spans="1:3" x14ac:dyDescent="0.25">
      <c r="A9514" t="s">
        <v>248</v>
      </c>
      <c r="B9514">
        <v>8869</v>
      </c>
      <c r="C9514">
        <v>138</v>
      </c>
    </row>
    <row r="9515" spans="1:3" x14ac:dyDescent="0.25">
      <c r="A9515" t="s">
        <v>248</v>
      </c>
      <c r="B9515">
        <v>7652</v>
      </c>
      <c r="C9515">
        <v>96</v>
      </c>
    </row>
    <row r="9516" spans="1:3" x14ac:dyDescent="0.25">
      <c r="A9516" t="s">
        <v>248</v>
      </c>
      <c r="B9516">
        <v>8759</v>
      </c>
      <c r="C9516">
        <v>200</v>
      </c>
    </row>
    <row r="9517" spans="1:3" x14ac:dyDescent="0.25">
      <c r="A9517" t="s">
        <v>248</v>
      </c>
      <c r="B9517">
        <v>7039</v>
      </c>
      <c r="C9517">
        <v>138</v>
      </c>
    </row>
    <row r="9518" spans="1:3" x14ac:dyDescent="0.25">
      <c r="A9518" t="s">
        <v>248</v>
      </c>
      <c r="B9518">
        <v>7719</v>
      </c>
      <c r="C9518">
        <v>130</v>
      </c>
    </row>
    <row r="9519" spans="1:3" x14ac:dyDescent="0.25">
      <c r="A9519" t="s">
        <v>248</v>
      </c>
      <c r="B9519">
        <v>7076</v>
      </c>
      <c r="C9519">
        <v>114</v>
      </c>
    </row>
    <row r="9520" spans="1:3" x14ac:dyDescent="0.25">
      <c r="A9520" t="s">
        <v>248</v>
      </c>
      <c r="B9520">
        <v>8302</v>
      </c>
      <c r="C9520">
        <v>196</v>
      </c>
    </row>
    <row r="9521" spans="1:3" x14ac:dyDescent="0.25">
      <c r="A9521" t="s">
        <v>248</v>
      </c>
      <c r="B9521">
        <v>7733</v>
      </c>
      <c r="C9521">
        <v>232</v>
      </c>
    </row>
    <row r="9522" spans="1:3" x14ac:dyDescent="0.25">
      <c r="A9522" t="s">
        <v>248</v>
      </c>
      <c r="B9522">
        <v>8857</v>
      </c>
      <c r="C9522">
        <v>180</v>
      </c>
    </row>
    <row r="9523" spans="1:3" x14ac:dyDescent="0.25">
      <c r="A9523" t="s">
        <v>248</v>
      </c>
      <c r="B9523">
        <v>8234</v>
      </c>
      <c r="C9523">
        <v>120</v>
      </c>
    </row>
    <row r="9524" spans="1:3" x14ac:dyDescent="0.25">
      <c r="A9524" t="s">
        <v>248</v>
      </c>
      <c r="B9524">
        <v>8690</v>
      </c>
      <c r="C9524">
        <v>55</v>
      </c>
    </row>
    <row r="9525" spans="1:3" x14ac:dyDescent="0.25">
      <c r="A9525" t="s">
        <v>248</v>
      </c>
      <c r="B9525">
        <v>7974</v>
      </c>
      <c r="C9525">
        <v>40</v>
      </c>
    </row>
    <row r="9526" spans="1:3" x14ac:dyDescent="0.25">
      <c r="A9526" t="s">
        <v>248</v>
      </c>
      <c r="B9526">
        <v>8844</v>
      </c>
      <c r="C9526">
        <v>126</v>
      </c>
    </row>
    <row r="9527" spans="1:3" x14ac:dyDescent="0.25">
      <c r="A9527" t="s">
        <v>248</v>
      </c>
      <c r="B9527">
        <v>7701</v>
      </c>
      <c r="C9527">
        <v>43</v>
      </c>
    </row>
    <row r="9528" spans="1:3" x14ac:dyDescent="0.25">
      <c r="A9528" t="s">
        <v>248</v>
      </c>
      <c r="B9528">
        <v>8879</v>
      </c>
      <c r="C9528">
        <v>180</v>
      </c>
    </row>
    <row r="9529" spans="1:3" x14ac:dyDescent="0.25">
      <c r="A9529" t="s">
        <v>248</v>
      </c>
      <c r="B9529">
        <v>8854</v>
      </c>
      <c r="C9529">
        <v>108</v>
      </c>
    </row>
    <row r="9530" spans="1:3" x14ac:dyDescent="0.25">
      <c r="A9530" t="s">
        <v>248</v>
      </c>
      <c r="B9530">
        <v>7981</v>
      </c>
      <c r="C9530">
        <v>94</v>
      </c>
    </row>
    <row r="9531" spans="1:3" x14ac:dyDescent="0.25">
      <c r="A9531" t="s">
        <v>248</v>
      </c>
      <c r="B9531">
        <v>7039</v>
      </c>
      <c r="C9531">
        <v>124</v>
      </c>
    </row>
    <row r="9532" spans="1:3" x14ac:dyDescent="0.25">
      <c r="A9532" t="s">
        <v>248</v>
      </c>
      <c r="B9532">
        <v>8096</v>
      </c>
      <c r="C9532">
        <v>124</v>
      </c>
    </row>
    <row r="9533" spans="1:3" x14ac:dyDescent="0.25">
      <c r="A9533" t="s">
        <v>248</v>
      </c>
      <c r="B9533">
        <v>8080</v>
      </c>
      <c r="C9533">
        <v>139</v>
      </c>
    </row>
    <row r="9534" spans="1:3" x14ac:dyDescent="0.25">
      <c r="A9534" t="s">
        <v>248</v>
      </c>
      <c r="B9534">
        <v>7030</v>
      </c>
      <c r="C9534">
        <v>15</v>
      </c>
    </row>
    <row r="9535" spans="1:3" x14ac:dyDescent="0.25">
      <c r="A9535" t="s">
        <v>248</v>
      </c>
      <c r="B9535">
        <v>7040</v>
      </c>
      <c r="C9535">
        <v>30</v>
      </c>
    </row>
    <row r="9536" spans="1:3" x14ac:dyDescent="0.25">
      <c r="A9536" t="s">
        <v>248</v>
      </c>
      <c r="B9536">
        <v>7047</v>
      </c>
      <c r="C9536">
        <v>60</v>
      </c>
    </row>
    <row r="9537" spans="1:3" x14ac:dyDescent="0.25">
      <c r="A9537" t="s">
        <v>248</v>
      </c>
      <c r="B9537">
        <v>8873</v>
      </c>
      <c r="C9537">
        <v>148</v>
      </c>
    </row>
    <row r="9538" spans="1:3" x14ac:dyDescent="0.25">
      <c r="A9538" t="s">
        <v>248</v>
      </c>
      <c r="B9538">
        <v>8057</v>
      </c>
      <c r="C9538">
        <v>124</v>
      </c>
    </row>
    <row r="9539" spans="1:3" x14ac:dyDescent="0.25">
      <c r="A9539" t="s">
        <v>248</v>
      </c>
      <c r="B9539">
        <v>7728</v>
      </c>
      <c r="C9539">
        <v>150</v>
      </c>
    </row>
    <row r="9540" spans="1:3" x14ac:dyDescent="0.25">
      <c r="A9540" t="s">
        <v>248</v>
      </c>
      <c r="B9540">
        <v>8043</v>
      </c>
      <c r="C9540">
        <v>124</v>
      </c>
    </row>
    <row r="9541" spans="1:3" x14ac:dyDescent="0.25">
      <c r="A9541" t="s">
        <v>248</v>
      </c>
      <c r="B9541">
        <v>8054</v>
      </c>
      <c r="C9541">
        <v>220</v>
      </c>
    </row>
    <row r="9542" spans="1:3" x14ac:dyDescent="0.25">
      <c r="A9542" t="s">
        <v>249</v>
      </c>
      <c r="B9542">
        <v>87007</v>
      </c>
      <c r="C9542">
        <v>58</v>
      </c>
    </row>
    <row r="9543" spans="1:3" x14ac:dyDescent="0.25">
      <c r="A9543" t="s">
        <v>249</v>
      </c>
      <c r="B9543">
        <v>88011</v>
      </c>
      <c r="C9543">
        <v>62</v>
      </c>
    </row>
    <row r="9544" spans="1:3" x14ac:dyDescent="0.25">
      <c r="A9544" t="s">
        <v>249</v>
      </c>
      <c r="B9544">
        <v>88031</v>
      </c>
      <c r="C9544">
        <v>66</v>
      </c>
    </row>
    <row r="9545" spans="1:3" x14ac:dyDescent="0.25">
      <c r="A9545" t="s">
        <v>249</v>
      </c>
      <c r="B9545">
        <v>87111</v>
      </c>
      <c r="C9545">
        <v>50</v>
      </c>
    </row>
    <row r="9546" spans="1:3" x14ac:dyDescent="0.25">
      <c r="A9546" t="s">
        <v>249</v>
      </c>
      <c r="B9546">
        <v>87901</v>
      </c>
      <c r="C9546">
        <v>90</v>
      </c>
    </row>
    <row r="9547" spans="1:3" x14ac:dyDescent="0.25">
      <c r="A9547" t="s">
        <v>249</v>
      </c>
      <c r="B9547">
        <v>87544</v>
      </c>
      <c r="C9547">
        <v>66</v>
      </c>
    </row>
    <row r="9548" spans="1:3" x14ac:dyDescent="0.25">
      <c r="A9548" t="s">
        <v>249</v>
      </c>
      <c r="B9548">
        <v>87109</v>
      </c>
      <c r="C9548">
        <v>120</v>
      </c>
    </row>
    <row r="9549" spans="1:3" x14ac:dyDescent="0.25">
      <c r="A9549" t="s">
        <v>249</v>
      </c>
      <c r="B9549">
        <v>87108</v>
      </c>
      <c r="C9549">
        <v>117</v>
      </c>
    </row>
    <row r="9550" spans="1:3" x14ac:dyDescent="0.25">
      <c r="A9550" t="s">
        <v>249</v>
      </c>
      <c r="B9550">
        <v>87505</v>
      </c>
      <c r="C9550">
        <v>120</v>
      </c>
    </row>
    <row r="9551" spans="1:3" x14ac:dyDescent="0.25">
      <c r="A9551" t="s">
        <v>249</v>
      </c>
      <c r="B9551">
        <v>88011</v>
      </c>
      <c r="C9551">
        <v>94</v>
      </c>
    </row>
    <row r="9552" spans="1:3" x14ac:dyDescent="0.25">
      <c r="A9552" t="s">
        <v>249</v>
      </c>
      <c r="B9552">
        <v>88220</v>
      </c>
      <c r="C9552">
        <v>105</v>
      </c>
    </row>
    <row r="9553" spans="1:3" x14ac:dyDescent="0.25">
      <c r="A9553" t="s">
        <v>249</v>
      </c>
      <c r="B9553">
        <v>87113</v>
      </c>
      <c r="C9553">
        <v>28</v>
      </c>
    </row>
    <row r="9554" spans="1:3" x14ac:dyDescent="0.25">
      <c r="A9554" t="s">
        <v>249</v>
      </c>
      <c r="B9554">
        <v>88240</v>
      </c>
      <c r="C9554">
        <v>118</v>
      </c>
    </row>
    <row r="9555" spans="1:3" x14ac:dyDescent="0.25">
      <c r="A9555" t="s">
        <v>249</v>
      </c>
      <c r="B9555">
        <v>87124</v>
      </c>
      <c r="C9555">
        <v>48</v>
      </c>
    </row>
    <row r="9556" spans="1:3" x14ac:dyDescent="0.25">
      <c r="A9556" t="s">
        <v>249</v>
      </c>
      <c r="B9556">
        <v>88203</v>
      </c>
      <c r="C9556">
        <v>118</v>
      </c>
    </row>
    <row r="9557" spans="1:3" x14ac:dyDescent="0.25">
      <c r="A9557" t="s">
        <v>249</v>
      </c>
      <c r="B9557">
        <v>87740</v>
      </c>
      <c r="C9557">
        <v>37</v>
      </c>
    </row>
    <row r="9558" spans="1:3" x14ac:dyDescent="0.25">
      <c r="A9558" t="s">
        <v>249</v>
      </c>
      <c r="B9558">
        <v>88203</v>
      </c>
      <c r="C9558">
        <v>52</v>
      </c>
    </row>
    <row r="9559" spans="1:3" x14ac:dyDescent="0.25">
      <c r="A9559" t="s">
        <v>249</v>
      </c>
      <c r="B9559">
        <v>87401</v>
      </c>
      <c r="C9559">
        <v>93</v>
      </c>
    </row>
    <row r="9560" spans="1:3" x14ac:dyDescent="0.25">
      <c r="A9560" t="s">
        <v>249</v>
      </c>
      <c r="B9560">
        <v>87107</v>
      </c>
      <c r="C9560">
        <v>111</v>
      </c>
    </row>
    <row r="9561" spans="1:3" x14ac:dyDescent="0.25">
      <c r="A9561" t="s">
        <v>249</v>
      </c>
      <c r="B9561">
        <v>88001</v>
      </c>
      <c r="C9561">
        <v>120</v>
      </c>
    </row>
    <row r="9562" spans="1:3" x14ac:dyDescent="0.25">
      <c r="A9562" t="s">
        <v>249</v>
      </c>
      <c r="B9562">
        <v>88260</v>
      </c>
      <c r="C9562">
        <v>62</v>
      </c>
    </row>
    <row r="9563" spans="1:3" x14ac:dyDescent="0.25">
      <c r="A9563" t="s">
        <v>249</v>
      </c>
      <c r="B9563">
        <v>88011</v>
      </c>
      <c r="C9563">
        <v>30</v>
      </c>
    </row>
    <row r="9564" spans="1:3" x14ac:dyDescent="0.25">
      <c r="A9564" t="s">
        <v>249</v>
      </c>
      <c r="B9564">
        <v>87112</v>
      </c>
      <c r="C9564">
        <v>140</v>
      </c>
    </row>
    <row r="9565" spans="1:3" x14ac:dyDescent="0.25">
      <c r="A9565" t="s">
        <v>249</v>
      </c>
      <c r="B9565">
        <v>87108</v>
      </c>
      <c r="C9565">
        <v>369</v>
      </c>
    </row>
    <row r="9566" spans="1:3" x14ac:dyDescent="0.25">
      <c r="A9566" t="s">
        <v>249</v>
      </c>
      <c r="B9566">
        <v>88415</v>
      </c>
      <c r="C9566">
        <v>45</v>
      </c>
    </row>
    <row r="9567" spans="1:3" x14ac:dyDescent="0.25">
      <c r="A9567" t="s">
        <v>249</v>
      </c>
      <c r="B9567">
        <v>88101</v>
      </c>
      <c r="C9567">
        <v>70</v>
      </c>
    </row>
    <row r="9568" spans="1:3" x14ac:dyDescent="0.25">
      <c r="A9568" t="s">
        <v>249</v>
      </c>
      <c r="B9568">
        <v>88026</v>
      </c>
      <c r="C9568">
        <v>200</v>
      </c>
    </row>
    <row r="9569" spans="1:3" x14ac:dyDescent="0.25">
      <c r="A9569" t="s">
        <v>249</v>
      </c>
      <c r="B9569">
        <v>88310</v>
      </c>
      <c r="C9569">
        <v>90</v>
      </c>
    </row>
    <row r="9570" spans="1:3" x14ac:dyDescent="0.25">
      <c r="A9570" t="s">
        <v>249</v>
      </c>
      <c r="B9570">
        <v>88340</v>
      </c>
      <c r="C9570">
        <v>40</v>
      </c>
    </row>
    <row r="9571" spans="1:3" x14ac:dyDescent="0.25">
      <c r="A9571" t="s">
        <v>249</v>
      </c>
      <c r="B9571">
        <v>88201</v>
      </c>
      <c r="C9571">
        <v>120</v>
      </c>
    </row>
    <row r="9572" spans="1:3" x14ac:dyDescent="0.25">
      <c r="A9572" t="s">
        <v>249</v>
      </c>
      <c r="B9572">
        <v>88005</v>
      </c>
      <c r="C9572">
        <v>158</v>
      </c>
    </row>
    <row r="9573" spans="1:3" x14ac:dyDescent="0.25">
      <c r="A9573" t="s">
        <v>249</v>
      </c>
      <c r="B9573">
        <v>87413</v>
      </c>
      <c r="C9573">
        <v>95</v>
      </c>
    </row>
    <row r="9574" spans="1:3" x14ac:dyDescent="0.25">
      <c r="A9574" t="s">
        <v>249</v>
      </c>
      <c r="B9574">
        <v>87901</v>
      </c>
      <c r="C9574">
        <v>135</v>
      </c>
    </row>
    <row r="9575" spans="1:3" x14ac:dyDescent="0.25">
      <c r="A9575" t="s">
        <v>249</v>
      </c>
      <c r="B9575">
        <v>87124</v>
      </c>
      <c r="C9575">
        <v>120</v>
      </c>
    </row>
    <row r="9576" spans="1:3" x14ac:dyDescent="0.25">
      <c r="A9576" t="s">
        <v>249</v>
      </c>
      <c r="B9576">
        <v>87701</v>
      </c>
      <c r="C9576">
        <v>102</v>
      </c>
    </row>
    <row r="9577" spans="1:3" x14ac:dyDescent="0.25">
      <c r="A9577" t="s">
        <v>249</v>
      </c>
      <c r="B9577">
        <v>87740</v>
      </c>
      <c r="C9577">
        <v>80</v>
      </c>
    </row>
    <row r="9578" spans="1:3" x14ac:dyDescent="0.25">
      <c r="A9578" t="s">
        <v>249</v>
      </c>
      <c r="B9578">
        <v>87505</v>
      </c>
      <c r="C9578">
        <v>118</v>
      </c>
    </row>
    <row r="9579" spans="1:3" x14ac:dyDescent="0.25">
      <c r="A9579" t="s">
        <v>249</v>
      </c>
      <c r="B9579">
        <v>87401</v>
      </c>
      <c r="C9579">
        <v>101</v>
      </c>
    </row>
    <row r="9580" spans="1:3" x14ac:dyDescent="0.25">
      <c r="A9580" t="s">
        <v>249</v>
      </c>
      <c r="B9580">
        <v>88101</v>
      </c>
      <c r="C9580">
        <v>90</v>
      </c>
    </row>
    <row r="9581" spans="1:3" x14ac:dyDescent="0.25">
      <c r="A9581" t="s">
        <v>249</v>
      </c>
      <c r="B9581">
        <v>87301</v>
      </c>
      <c r="C9581">
        <v>102</v>
      </c>
    </row>
    <row r="9582" spans="1:3" x14ac:dyDescent="0.25">
      <c r="A9582" t="s">
        <v>249</v>
      </c>
      <c r="B9582">
        <v>88011</v>
      </c>
      <c r="C9582">
        <v>50</v>
      </c>
    </row>
    <row r="9583" spans="1:3" x14ac:dyDescent="0.25">
      <c r="A9583" t="s">
        <v>249</v>
      </c>
      <c r="B9583">
        <v>87124</v>
      </c>
      <c r="C9583">
        <v>136</v>
      </c>
    </row>
    <row r="9584" spans="1:3" x14ac:dyDescent="0.25">
      <c r="A9584" t="s">
        <v>249</v>
      </c>
      <c r="B9584">
        <v>87107</v>
      </c>
      <c r="C9584">
        <v>47</v>
      </c>
    </row>
    <row r="9585" spans="1:3" x14ac:dyDescent="0.25">
      <c r="A9585" t="s">
        <v>249</v>
      </c>
      <c r="B9585">
        <v>87020</v>
      </c>
      <c r="C9585">
        <v>80</v>
      </c>
    </row>
    <row r="9586" spans="1:3" x14ac:dyDescent="0.25">
      <c r="A9586" t="s">
        <v>249</v>
      </c>
      <c r="B9586">
        <v>87401</v>
      </c>
      <c r="C9586">
        <v>98</v>
      </c>
    </row>
    <row r="9587" spans="1:3" x14ac:dyDescent="0.25">
      <c r="A9587" t="s">
        <v>249</v>
      </c>
      <c r="B9587">
        <v>87105</v>
      </c>
      <c r="C9587">
        <v>120</v>
      </c>
    </row>
    <row r="9588" spans="1:3" x14ac:dyDescent="0.25">
      <c r="A9588" t="s">
        <v>249</v>
      </c>
      <c r="B9588">
        <v>87111</v>
      </c>
      <c r="C9588">
        <v>60</v>
      </c>
    </row>
    <row r="9589" spans="1:3" x14ac:dyDescent="0.25">
      <c r="A9589" t="s">
        <v>249</v>
      </c>
      <c r="B9589">
        <v>87109</v>
      </c>
      <c r="C9589">
        <v>134</v>
      </c>
    </row>
    <row r="9590" spans="1:3" x14ac:dyDescent="0.25">
      <c r="A9590" t="s">
        <v>249</v>
      </c>
      <c r="B9590">
        <v>88061</v>
      </c>
      <c r="C9590">
        <v>100</v>
      </c>
    </row>
    <row r="9591" spans="1:3" x14ac:dyDescent="0.25">
      <c r="A9591" t="s">
        <v>249</v>
      </c>
      <c r="B9591">
        <v>87410</v>
      </c>
      <c r="C9591">
        <v>88</v>
      </c>
    </row>
    <row r="9592" spans="1:3" x14ac:dyDescent="0.25">
      <c r="A9592" t="s">
        <v>249</v>
      </c>
      <c r="B9592">
        <v>87701</v>
      </c>
      <c r="C9592">
        <v>176</v>
      </c>
    </row>
    <row r="9593" spans="1:3" x14ac:dyDescent="0.25">
      <c r="A9593" t="s">
        <v>249</v>
      </c>
      <c r="B9593">
        <v>88310</v>
      </c>
      <c r="C9593">
        <v>117</v>
      </c>
    </row>
    <row r="9594" spans="1:3" x14ac:dyDescent="0.25">
      <c r="A9594" t="s">
        <v>249</v>
      </c>
      <c r="B9594">
        <v>88130</v>
      </c>
      <c r="C9594">
        <v>80</v>
      </c>
    </row>
    <row r="9595" spans="1:3" x14ac:dyDescent="0.25">
      <c r="A9595" t="s">
        <v>249</v>
      </c>
      <c r="B9595">
        <v>87114</v>
      </c>
      <c r="C9595">
        <v>120</v>
      </c>
    </row>
    <row r="9596" spans="1:3" x14ac:dyDescent="0.25">
      <c r="A9596" t="s">
        <v>249</v>
      </c>
      <c r="B9596">
        <v>87401</v>
      </c>
      <c r="C9596">
        <v>50</v>
      </c>
    </row>
    <row r="9597" spans="1:3" x14ac:dyDescent="0.25">
      <c r="A9597" t="s">
        <v>249</v>
      </c>
      <c r="B9597">
        <v>87102</v>
      </c>
      <c r="C9597">
        <v>119</v>
      </c>
    </row>
    <row r="9598" spans="1:3" x14ac:dyDescent="0.25">
      <c r="A9598" t="s">
        <v>249</v>
      </c>
      <c r="B9598">
        <v>87120</v>
      </c>
      <c r="C9598">
        <v>120</v>
      </c>
    </row>
    <row r="9599" spans="1:3" x14ac:dyDescent="0.25">
      <c r="A9599" t="s">
        <v>249</v>
      </c>
      <c r="B9599">
        <v>88101</v>
      </c>
      <c r="C9599">
        <v>104</v>
      </c>
    </row>
    <row r="9600" spans="1:3" x14ac:dyDescent="0.25">
      <c r="A9600" t="s">
        <v>249</v>
      </c>
      <c r="B9600">
        <v>87109</v>
      </c>
      <c r="C9600">
        <v>120</v>
      </c>
    </row>
    <row r="9601" spans="1:3" x14ac:dyDescent="0.25">
      <c r="A9601" t="s">
        <v>249</v>
      </c>
      <c r="B9601">
        <v>87301</v>
      </c>
      <c r="C9601">
        <v>62</v>
      </c>
    </row>
    <row r="9602" spans="1:3" x14ac:dyDescent="0.25">
      <c r="A9602" t="s">
        <v>249</v>
      </c>
      <c r="B9602">
        <v>87105</v>
      </c>
      <c r="C9602">
        <v>58</v>
      </c>
    </row>
    <row r="9603" spans="1:3" x14ac:dyDescent="0.25">
      <c r="A9603" t="s">
        <v>249</v>
      </c>
      <c r="B9603">
        <v>88210</v>
      </c>
      <c r="C9603">
        <v>65</v>
      </c>
    </row>
    <row r="9604" spans="1:3" x14ac:dyDescent="0.25">
      <c r="A9604" t="s">
        <v>249</v>
      </c>
      <c r="B9604">
        <v>87111</v>
      </c>
      <c r="C9604">
        <v>74</v>
      </c>
    </row>
    <row r="9605" spans="1:3" x14ac:dyDescent="0.25">
      <c r="A9605" t="s">
        <v>249</v>
      </c>
      <c r="B9605">
        <v>87110</v>
      </c>
      <c r="C9605">
        <v>134</v>
      </c>
    </row>
    <row r="9606" spans="1:3" x14ac:dyDescent="0.25">
      <c r="A9606" t="s">
        <v>249</v>
      </c>
      <c r="B9606">
        <v>87801</v>
      </c>
      <c r="C9606">
        <v>66</v>
      </c>
    </row>
    <row r="9607" spans="1:3" x14ac:dyDescent="0.25">
      <c r="A9607" t="s">
        <v>249</v>
      </c>
      <c r="B9607">
        <v>87111</v>
      </c>
      <c r="C9607">
        <v>178</v>
      </c>
    </row>
    <row r="9608" spans="1:3" x14ac:dyDescent="0.25">
      <c r="A9608" t="s">
        <v>249</v>
      </c>
      <c r="B9608">
        <v>87002</v>
      </c>
      <c r="C9608">
        <v>120</v>
      </c>
    </row>
    <row r="9609" spans="1:3" x14ac:dyDescent="0.25">
      <c r="A9609" t="s">
        <v>249</v>
      </c>
      <c r="B9609">
        <v>87571</v>
      </c>
      <c r="C9609">
        <v>102</v>
      </c>
    </row>
    <row r="9610" spans="1:3" x14ac:dyDescent="0.25">
      <c r="A9610" t="s">
        <v>249</v>
      </c>
      <c r="B9610">
        <v>88220</v>
      </c>
      <c r="C9610">
        <v>112</v>
      </c>
    </row>
    <row r="9611" spans="1:3" x14ac:dyDescent="0.25">
      <c r="A9611" t="s">
        <v>249</v>
      </c>
      <c r="B9611">
        <v>87747</v>
      </c>
      <c r="C9611">
        <v>34</v>
      </c>
    </row>
    <row r="9612" spans="1:3" x14ac:dyDescent="0.25">
      <c r="A9612" t="s">
        <v>249</v>
      </c>
      <c r="B9612">
        <v>88240</v>
      </c>
      <c r="C9612">
        <v>80</v>
      </c>
    </row>
    <row r="9613" spans="1:3" x14ac:dyDescent="0.25">
      <c r="A9613" t="s">
        <v>250</v>
      </c>
      <c r="B9613">
        <v>89511</v>
      </c>
      <c r="C9613">
        <v>174</v>
      </c>
    </row>
    <row r="9614" spans="1:3" x14ac:dyDescent="0.25">
      <c r="A9614" t="s">
        <v>250</v>
      </c>
      <c r="B9614">
        <v>89113</v>
      </c>
      <c r="C9614">
        <v>144</v>
      </c>
    </row>
    <row r="9615" spans="1:3" x14ac:dyDescent="0.25">
      <c r="A9615" t="s">
        <v>250</v>
      </c>
      <c r="B9615">
        <v>89102</v>
      </c>
      <c r="C9615">
        <v>100</v>
      </c>
    </row>
    <row r="9616" spans="1:3" x14ac:dyDescent="0.25">
      <c r="A9616" t="s">
        <v>250</v>
      </c>
      <c r="B9616">
        <v>89005</v>
      </c>
      <c r="C9616">
        <v>47</v>
      </c>
    </row>
    <row r="9617" spans="1:3" x14ac:dyDescent="0.25">
      <c r="A9617" t="s">
        <v>250</v>
      </c>
      <c r="B9617">
        <v>89123</v>
      </c>
      <c r="C9617">
        <v>60</v>
      </c>
    </row>
    <row r="9618" spans="1:3" x14ac:dyDescent="0.25">
      <c r="A9618" t="s">
        <v>250</v>
      </c>
      <c r="B9618">
        <v>89005</v>
      </c>
      <c r="C9618">
        <v>180</v>
      </c>
    </row>
    <row r="9619" spans="1:3" x14ac:dyDescent="0.25">
      <c r="A9619" t="s">
        <v>250</v>
      </c>
      <c r="B9619">
        <v>89030</v>
      </c>
      <c r="C9619">
        <v>188</v>
      </c>
    </row>
    <row r="9620" spans="1:3" x14ac:dyDescent="0.25">
      <c r="A9620" t="s">
        <v>250</v>
      </c>
      <c r="B9620">
        <v>89511</v>
      </c>
      <c r="C9620">
        <v>24</v>
      </c>
    </row>
    <row r="9621" spans="1:3" x14ac:dyDescent="0.25">
      <c r="A9621" t="s">
        <v>250</v>
      </c>
      <c r="B9621">
        <v>89703</v>
      </c>
      <c r="C9621">
        <v>120</v>
      </c>
    </row>
    <row r="9622" spans="1:3" x14ac:dyDescent="0.25">
      <c r="A9622" t="s">
        <v>250</v>
      </c>
      <c r="B9622">
        <v>89512</v>
      </c>
      <c r="C9622">
        <v>99</v>
      </c>
    </row>
    <row r="9623" spans="1:3" x14ac:dyDescent="0.25">
      <c r="A9623" t="s">
        <v>250</v>
      </c>
      <c r="B9623">
        <v>89183</v>
      </c>
      <c r="C9623">
        <v>38</v>
      </c>
    </row>
    <row r="9624" spans="1:3" x14ac:dyDescent="0.25">
      <c r="A9624" t="s">
        <v>250</v>
      </c>
      <c r="B9624">
        <v>89121</v>
      </c>
      <c r="C9624">
        <v>38</v>
      </c>
    </row>
    <row r="9625" spans="1:3" x14ac:dyDescent="0.25">
      <c r="A9625" t="s">
        <v>250</v>
      </c>
      <c r="B9625">
        <v>89149</v>
      </c>
      <c r="C9625">
        <v>120</v>
      </c>
    </row>
    <row r="9626" spans="1:3" x14ac:dyDescent="0.25">
      <c r="A9626" t="s">
        <v>250</v>
      </c>
      <c r="B9626">
        <v>89109</v>
      </c>
      <c r="C9626">
        <v>81</v>
      </c>
    </row>
    <row r="9627" spans="1:3" x14ac:dyDescent="0.25">
      <c r="A9627" t="s">
        <v>250</v>
      </c>
      <c r="B9627">
        <v>89134</v>
      </c>
      <c r="C9627">
        <v>225</v>
      </c>
    </row>
    <row r="9628" spans="1:3" x14ac:dyDescent="0.25">
      <c r="A9628" t="s">
        <v>250</v>
      </c>
      <c r="B9628">
        <v>89703</v>
      </c>
      <c r="C9628">
        <v>80</v>
      </c>
    </row>
    <row r="9629" spans="1:3" x14ac:dyDescent="0.25">
      <c r="A9629" t="s">
        <v>250</v>
      </c>
      <c r="B9629">
        <v>89074</v>
      </c>
      <c r="C9629">
        <v>242</v>
      </c>
    </row>
    <row r="9630" spans="1:3" x14ac:dyDescent="0.25">
      <c r="A9630" t="s">
        <v>250</v>
      </c>
      <c r="B9630">
        <v>89148</v>
      </c>
      <c r="C9630">
        <v>120</v>
      </c>
    </row>
    <row r="9631" spans="1:3" x14ac:dyDescent="0.25">
      <c r="A9631" t="s">
        <v>250</v>
      </c>
      <c r="B9631">
        <v>89108</v>
      </c>
      <c r="C9631">
        <v>188</v>
      </c>
    </row>
    <row r="9632" spans="1:3" x14ac:dyDescent="0.25">
      <c r="A9632" t="s">
        <v>250</v>
      </c>
      <c r="B9632">
        <v>89146</v>
      </c>
      <c r="C9632">
        <v>95</v>
      </c>
    </row>
    <row r="9633" spans="1:3" x14ac:dyDescent="0.25">
      <c r="A9633" t="s">
        <v>250</v>
      </c>
      <c r="B9633">
        <v>89108</v>
      </c>
      <c r="C9633">
        <v>239</v>
      </c>
    </row>
    <row r="9634" spans="1:3" x14ac:dyDescent="0.25">
      <c r="A9634" t="s">
        <v>250</v>
      </c>
      <c r="B9634">
        <v>89128</v>
      </c>
      <c r="C9634">
        <v>35</v>
      </c>
    </row>
    <row r="9635" spans="1:3" x14ac:dyDescent="0.25">
      <c r="A9635" t="s">
        <v>250</v>
      </c>
      <c r="B9635">
        <v>89008</v>
      </c>
      <c r="C9635">
        <v>16</v>
      </c>
    </row>
    <row r="9636" spans="1:3" x14ac:dyDescent="0.25">
      <c r="A9636" t="s">
        <v>250</v>
      </c>
      <c r="B9636">
        <v>89106</v>
      </c>
      <c r="C9636">
        <v>138</v>
      </c>
    </row>
    <row r="9637" spans="1:3" x14ac:dyDescent="0.25">
      <c r="A9637" t="s">
        <v>250</v>
      </c>
      <c r="B9637">
        <v>89419</v>
      </c>
      <c r="C9637">
        <v>25</v>
      </c>
    </row>
    <row r="9638" spans="1:3" x14ac:dyDescent="0.25">
      <c r="A9638" t="s">
        <v>250</v>
      </c>
      <c r="B9638">
        <v>89149</v>
      </c>
      <c r="C9638">
        <v>45</v>
      </c>
    </row>
    <row r="9639" spans="1:3" x14ac:dyDescent="0.25">
      <c r="A9639" t="s">
        <v>250</v>
      </c>
      <c r="B9639">
        <v>89406</v>
      </c>
      <c r="C9639">
        <v>102</v>
      </c>
    </row>
    <row r="9640" spans="1:3" x14ac:dyDescent="0.25">
      <c r="A9640" t="s">
        <v>250</v>
      </c>
      <c r="B9640">
        <v>89005</v>
      </c>
      <c r="C9640">
        <v>87</v>
      </c>
    </row>
    <row r="9641" spans="1:3" x14ac:dyDescent="0.25">
      <c r="A9641" t="s">
        <v>250</v>
      </c>
      <c r="B9641">
        <v>89445</v>
      </c>
      <c r="C9641">
        <v>42</v>
      </c>
    </row>
    <row r="9642" spans="1:3" x14ac:dyDescent="0.25">
      <c r="A9642" t="s">
        <v>250</v>
      </c>
      <c r="B9642">
        <v>89027</v>
      </c>
      <c r="C9642">
        <v>112</v>
      </c>
    </row>
    <row r="9643" spans="1:3" x14ac:dyDescent="0.25">
      <c r="A9643" t="s">
        <v>250</v>
      </c>
      <c r="B9643">
        <v>89156</v>
      </c>
      <c r="C9643">
        <v>20</v>
      </c>
    </row>
    <row r="9644" spans="1:3" x14ac:dyDescent="0.25">
      <c r="A9644" t="s">
        <v>250</v>
      </c>
      <c r="B9644">
        <v>89434</v>
      </c>
      <c r="C9644">
        <v>125</v>
      </c>
    </row>
    <row r="9645" spans="1:3" x14ac:dyDescent="0.25">
      <c r="A9645" t="s">
        <v>250</v>
      </c>
      <c r="B9645">
        <v>89060</v>
      </c>
      <c r="C9645">
        <v>120</v>
      </c>
    </row>
    <row r="9646" spans="1:3" x14ac:dyDescent="0.25">
      <c r="A9646" t="s">
        <v>250</v>
      </c>
      <c r="B9646">
        <v>89118</v>
      </c>
      <c r="C9646">
        <v>38</v>
      </c>
    </row>
    <row r="9647" spans="1:3" x14ac:dyDescent="0.25">
      <c r="A9647" t="s">
        <v>250</v>
      </c>
      <c r="B9647">
        <v>89128</v>
      </c>
      <c r="C9647">
        <v>38</v>
      </c>
    </row>
    <row r="9648" spans="1:3" x14ac:dyDescent="0.25">
      <c r="A9648" t="s">
        <v>250</v>
      </c>
      <c r="B9648">
        <v>89431</v>
      </c>
      <c r="C9648">
        <v>96</v>
      </c>
    </row>
    <row r="9649" spans="1:3" x14ac:dyDescent="0.25">
      <c r="A9649" t="s">
        <v>250</v>
      </c>
      <c r="B9649">
        <v>89014</v>
      </c>
      <c r="C9649">
        <v>255</v>
      </c>
    </row>
    <row r="9650" spans="1:3" x14ac:dyDescent="0.25">
      <c r="A9650" t="s">
        <v>250</v>
      </c>
      <c r="B9650">
        <v>89415</v>
      </c>
      <c r="C9650">
        <v>24</v>
      </c>
    </row>
    <row r="9651" spans="1:3" x14ac:dyDescent="0.25">
      <c r="A9651" t="s">
        <v>250</v>
      </c>
      <c r="B9651">
        <v>89119</v>
      </c>
      <c r="C9651">
        <v>108</v>
      </c>
    </row>
    <row r="9652" spans="1:3" x14ac:dyDescent="0.25">
      <c r="A9652" t="s">
        <v>250</v>
      </c>
      <c r="B9652">
        <v>89129</v>
      </c>
      <c r="C9652">
        <v>155</v>
      </c>
    </row>
    <row r="9653" spans="1:3" x14ac:dyDescent="0.25">
      <c r="A9653" t="s">
        <v>250</v>
      </c>
      <c r="B9653">
        <v>89301</v>
      </c>
      <c r="C9653">
        <v>97</v>
      </c>
    </row>
    <row r="9654" spans="1:3" x14ac:dyDescent="0.25">
      <c r="A9654" t="s">
        <v>250</v>
      </c>
      <c r="B9654">
        <v>89523</v>
      </c>
      <c r="C9654">
        <v>141</v>
      </c>
    </row>
    <row r="9655" spans="1:3" x14ac:dyDescent="0.25">
      <c r="A9655" t="s">
        <v>250</v>
      </c>
      <c r="B9655">
        <v>89144</v>
      </c>
      <c r="C9655">
        <v>190</v>
      </c>
    </row>
    <row r="9656" spans="1:3" x14ac:dyDescent="0.25">
      <c r="A9656" t="s">
        <v>250</v>
      </c>
      <c r="B9656">
        <v>89509</v>
      </c>
      <c r="C9656">
        <v>189</v>
      </c>
    </row>
    <row r="9657" spans="1:3" x14ac:dyDescent="0.25">
      <c r="A9657" t="s">
        <v>250</v>
      </c>
      <c r="B9657">
        <v>89511</v>
      </c>
      <c r="C9657">
        <v>198</v>
      </c>
    </row>
    <row r="9658" spans="1:3" x14ac:dyDescent="0.25">
      <c r="A9658" t="s">
        <v>250</v>
      </c>
      <c r="B9658">
        <v>89701</v>
      </c>
      <c r="C9658">
        <v>146</v>
      </c>
    </row>
    <row r="9659" spans="1:3" x14ac:dyDescent="0.25">
      <c r="A9659" t="s">
        <v>250</v>
      </c>
      <c r="B9659">
        <v>89502</v>
      </c>
      <c r="C9659">
        <v>42</v>
      </c>
    </row>
    <row r="9660" spans="1:3" x14ac:dyDescent="0.25">
      <c r="A9660" t="s">
        <v>250</v>
      </c>
      <c r="B9660">
        <v>89447</v>
      </c>
      <c r="C9660">
        <v>49</v>
      </c>
    </row>
    <row r="9661" spans="1:3" x14ac:dyDescent="0.25">
      <c r="A9661" t="s">
        <v>250</v>
      </c>
      <c r="B9661">
        <v>89135</v>
      </c>
      <c r="C9661">
        <v>60</v>
      </c>
    </row>
    <row r="9662" spans="1:3" x14ac:dyDescent="0.25">
      <c r="A9662" t="s">
        <v>250</v>
      </c>
      <c r="B9662">
        <v>89030</v>
      </c>
      <c r="C9662">
        <v>188</v>
      </c>
    </row>
    <row r="9663" spans="1:3" x14ac:dyDescent="0.25">
      <c r="A9663" t="s">
        <v>250</v>
      </c>
      <c r="B9663">
        <v>89119</v>
      </c>
      <c r="C9663">
        <v>120</v>
      </c>
    </row>
    <row r="9664" spans="1:3" x14ac:dyDescent="0.25">
      <c r="A9664" t="s">
        <v>250</v>
      </c>
      <c r="B9664">
        <v>89129</v>
      </c>
      <c r="C9664">
        <v>24</v>
      </c>
    </row>
    <row r="9665" spans="1:3" x14ac:dyDescent="0.25">
      <c r="A9665" t="s">
        <v>250</v>
      </c>
      <c r="B9665">
        <v>89701</v>
      </c>
      <c r="C9665">
        <v>73</v>
      </c>
    </row>
    <row r="9666" spans="1:3" x14ac:dyDescent="0.25">
      <c r="A9666" t="s">
        <v>250</v>
      </c>
      <c r="B9666">
        <v>89436</v>
      </c>
      <c r="C9666">
        <v>120</v>
      </c>
    </row>
    <row r="9667" spans="1:3" x14ac:dyDescent="0.25">
      <c r="A9667" t="s">
        <v>250</v>
      </c>
      <c r="B9667">
        <v>89820</v>
      </c>
      <c r="C9667">
        <v>25</v>
      </c>
    </row>
    <row r="9668" spans="1:3" x14ac:dyDescent="0.25">
      <c r="A9668" t="s">
        <v>250</v>
      </c>
      <c r="B9668">
        <v>89801</v>
      </c>
      <c r="C9668">
        <v>112</v>
      </c>
    </row>
    <row r="9669" spans="1:3" x14ac:dyDescent="0.25">
      <c r="A9669" t="s">
        <v>250</v>
      </c>
      <c r="B9669">
        <v>89030</v>
      </c>
      <c r="C9669">
        <v>182</v>
      </c>
    </row>
    <row r="9670" spans="1:3" x14ac:dyDescent="0.25">
      <c r="A9670" t="s">
        <v>250</v>
      </c>
      <c r="B9670">
        <v>89119</v>
      </c>
      <c r="C9670">
        <v>2</v>
      </c>
    </row>
    <row r="9671" spans="1:3" x14ac:dyDescent="0.25">
      <c r="A9671" t="s">
        <v>250</v>
      </c>
      <c r="B9671">
        <v>89052</v>
      </c>
      <c r="C9671">
        <v>121</v>
      </c>
    </row>
    <row r="9672" spans="1:3" x14ac:dyDescent="0.25">
      <c r="A9672" t="s">
        <v>250</v>
      </c>
      <c r="B9672">
        <v>89410</v>
      </c>
      <c r="C9672">
        <v>60</v>
      </c>
    </row>
    <row r="9673" spans="1:3" x14ac:dyDescent="0.25">
      <c r="A9673" t="s">
        <v>250</v>
      </c>
      <c r="B9673">
        <v>89118</v>
      </c>
      <c r="C9673">
        <v>160</v>
      </c>
    </row>
    <row r="9674" spans="1:3" x14ac:dyDescent="0.25">
      <c r="A9674" t="s">
        <v>250</v>
      </c>
      <c r="B9674">
        <v>89169</v>
      </c>
      <c r="C9674">
        <v>100</v>
      </c>
    </row>
    <row r="9675" spans="1:3" x14ac:dyDescent="0.25">
      <c r="A9675" t="s">
        <v>250</v>
      </c>
      <c r="B9675">
        <v>89130</v>
      </c>
      <c r="C9675">
        <v>144</v>
      </c>
    </row>
    <row r="9676" spans="1:3" x14ac:dyDescent="0.25">
      <c r="A9676" t="s">
        <v>250</v>
      </c>
      <c r="B9676">
        <v>89146</v>
      </c>
      <c r="C9676">
        <v>148</v>
      </c>
    </row>
    <row r="9677" spans="1:3" x14ac:dyDescent="0.25">
      <c r="A9677" t="s">
        <v>250</v>
      </c>
      <c r="B9677">
        <v>89149</v>
      </c>
      <c r="C9677">
        <v>72</v>
      </c>
    </row>
    <row r="9678" spans="1:3" x14ac:dyDescent="0.25">
      <c r="A9678" t="s">
        <v>250</v>
      </c>
      <c r="B9678">
        <v>89015</v>
      </c>
      <c r="C9678">
        <v>266</v>
      </c>
    </row>
    <row r="9679" spans="1:3" x14ac:dyDescent="0.25">
      <c r="A9679" t="s">
        <v>251</v>
      </c>
      <c r="B9679">
        <v>11432</v>
      </c>
      <c r="C9679">
        <v>200</v>
      </c>
    </row>
    <row r="9680" spans="1:3" x14ac:dyDescent="0.25">
      <c r="A9680" t="s">
        <v>251</v>
      </c>
      <c r="B9680">
        <v>14127</v>
      </c>
      <c r="C9680">
        <v>202</v>
      </c>
    </row>
    <row r="9681" spans="1:3" x14ac:dyDescent="0.25">
      <c r="A9681" t="s">
        <v>251</v>
      </c>
      <c r="B9681">
        <v>11432</v>
      </c>
      <c r="C9681">
        <v>220</v>
      </c>
    </row>
    <row r="9682" spans="1:3" x14ac:dyDescent="0.25">
      <c r="A9682" t="s">
        <v>251</v>
      </c>
      <c r="B9682">
        <v>14742</v>
      </c>
      <c r="C9682">
        <v>134</v>
      </c>
    </row>
    <row r="9683" spans="1:3" x14ac:dyDescent="0.25">
      <c r="A9683" t="s">
        <v>251</v>
      </c>
      <c r="B9683">
        <v>12449</v>
      </c>
      <c r="C9683">
        <v>258</v>
      </c>
    </row>
    <row r="9684" spans="1:3" x14ac:dyDescent="0.25">
      <c r="A9684" t="s">
        <v>251</v>
      </c>
      <c r="B9684">
        <v>11354</v>
      </c>
      <c r="C9684">
        <v>302</v>
      </c>
    </row>
    <row r="9685" spans="1:3" x14ac:dyDescent="0.25">
      <c r="A9685" t="s">
        <v>251</v>
      </c>
      <c r="B9685">
        <v>14020</v>
      </c>
      <c r="C9685">
        <v>126</v>
      </c>
    </row>
    <row r="9686" spans="1:3" x14ac:dyDescent="0.25">
      <c r="A9686" t="s">
        <v>251</v>
      </c>
      <c r="B9686">
        <v>14621</v>
      </c>
      <c r="C9686">
        <v>120</v>
      </c>
    </row>
    <row r="9687" spans="1:3" x14ac:dyDescent="0.25">
      <c r="A9687" t="s">
        <v>251</v>
      </c>
      <c r="B9687">
        <v>14456</v>
      </c>
      <c r="C9687">
        <v>345</v>
      </c>
    </row>
    <row r="9688" spans="1:3" x14ac:dyDescent="0.25">
      <c r="A9688" t="s">
        <v>251</v>
      </c>
      <c r="B9688">
        <v>10471</v>
      </c>
      <c r="C9688">
        <v>843</v>
      </c>
    </row>
    <row r="9689" spans="1:3" x14ac:dyDescent="0.25">
      <c r="A9689" t="s">
        <v>251</v>
      </c>
      <c r="B9689">
        <v>13037</v>
      </c>
      <c r="C9689">
        <v>80</v>
      </c>
    </row>
    <row r="9690" spans="1:3" x14ac:dyDescent="0.25">
      <c r="A9690" t="s">
        <v>251</v>
      </c>
      <c r="B9690">
        <v>14214</v>
      </c>
      <c r="C9690">
        <v>80</v>
      </c>
    </row>
    <row r="9691" spans="1:3" x14ac:dyDescent="0.25">
      <c r="A9691" t="s">
        <v>251</v>
      </c>
      <c r="B9691">
        <v>14513</v>
      </c>
      <c r="C9691">
        <v>182</v>
      </c>
    </row>
    <row r="9692" spans="1:3" x14ac:dyDescent="0.25">
      <c r="A9692" t="s">
        <v>251</v>
      </c>
      <c r="B9692">
        <v>11550</v>
      </c>
      <c r="C9692">
        <v>280</v>
      </c>
    </row>
    <row r="9693" spans="1:3" x14ac:dyDescent="0.25">
      <c r="A9693" t="s">
        <v>251</v>
      </c>
      <c r="B9693">
        <v>11694</v>
      </c>
      <c r="C9693">
        <v>240</v>
      </c>
    </row>
    <row r="9694" spans="1:3" x14ac:dyDescent="0.25">
      <c r="A9694" t="s">
        <v>251</v>
      </c>
      <c r="B9694">
        <v>14070</v>
      </c>
      <c r="C9694">
        <v>160</v>
      </c>
    </row>
    <row r="9695" spans="1:3" x14ac:dyDescent="0.25">
      <c r="A9695" t="s">
        <v>251</v>
      </c>
      <c r="B9695">
        <v>12414</v>
      </c>
      <c r="C9695">
        <v>120</v>
      </c>
    </row>
    <row r="9696" spans="1:3" x14ac:dyDescent="0.25">
      <c r="A9696" t="s">
        <v>251</v>
      </c>
      <c r="B9696">
        <v>10301</v>
      </c>
      <c r="C9696">
        <v>120</v>
      </c>
    </row>
    <row r="9697" spans="1:3" x14ac:dyDescent="0.25">
      <c r="A9697" t="s">
        <v>251</v>
      </c>
      <c r="B9697">
        <v>11901</v>
      </c>
      <c r="C9697">
        <v>60</v>
      </c>
    </row>
    <row r="9698" spans="1:3" x14ac:dyDescent="0.25">
      <c r="A9698" t="s">
        <v>251</v>
      </c>
      <c r="B9698">
        <v>12601</v>
      </c>
      <c r="C9698">
        <v>190</v>
      </c>
    </row>
    <row r="9699" spans="1:3" x14ac:dyDescent="0.25">
      <c r="A9699" t="s">
        <v>251</v>
      </c>
      <c r="B9699">
        <v>13126</v>
      </c>
      <c r="C9699">
        <v>80</v>
      </c>
    </row>
    <row r="9700" spans="1:3" x14ac:dyDescent="0.25">
      <c r="A9700" t="s">
        <v>251</v>
      </c>
      <c r="B9700">
        <v>12211</v>
      </c>
      <c r="C9700">
        <v>250</v>
      </c>
    </row>
    <row r="9701" spans="1:3" x14ac:dyDescent="0.25">
      <c r="A9701" t="s">
        <v>251</v>
      </c>
      <c r="B9701">
        <v>10467</v>
      </c>
      <c r="C9701">
        <v>243</v>
      </c>
    </row>
    <row r="9702" spans="1:3" x14ac:dyDescent="0.25">
      <c r="A9702" t="s">
        <v>251</v>
      </c>
      <c r="B9702">
        <v>14208</v>
      </c>
      <c r="C9702">
        <v>173</v>
      </c>
    </row>
    <row r="9703" spans="1:3" x14ac:dyDescent="0.25">
      <c r="A9703" t="s">
        <v>251</v>
      </c>
      <c r="B9703">
        <v>14120</v>
      </c>
      <c r="C9703">
        <v>200</v>
      </c>
    </row>
    <row r="9704" spans="1:3" x14ac:dyDescent="0.25">
      <c r="A9704" t="s">
        <v>251</v>
      </c>
      <c r="B9704">
        <v>10452</v>
      </c>
      <c r="C9704">
        <v>66</v>
      </c>
    </row>
    <row r="9705" spans="1:3" x14ac:dyDescent="0.25">
      <c r="A9705" t="s">
        <v>251</v>
      </c>
      <c r="B9705">
        <v>14226</v>
      </c>
      <c r="C9705">
        <v>92</v>
      </c>
    </row>
    <row r="9706" spans="1:3" x14ac:dyDescent="0.25">
      <c r="A9706" t="s">
        <v>251</v>
      </c>
      <c r="B9706">
        <v>11217</v>
      </c>
      <c r="C9706">
        <v>288</v>
      </c>
    </row>
    <row r="9707" spans="1:3" x14ac:dyDescent="0.25">
      <c r="A9707" t="s">
        <v>251</v>
      </c>
      <c r="B9707">
        <v>14850</v>
      </c>
      <c r="C9707">
        <v>160</v>
      </c>
    </row>
    <row r="9708" spans="1:3" x14ac:dyDescent="0.25">
      <c r="A9708" t="s">
        <v>251</v>
      </c>
      <c r="B9708">
        <v>10306</v>
      </c>
      <c r="C9708">
        <v>378</v>
      </c>
    </row>
    <row r="9709" spans="1:3" x14ac:dyDescent="0.25">
      <c r="A9709" t="s">
        <v>251</v>
      </c>
      <c r="B9709">
        <v>14865</v>
      </c>
      <c r="C9709">
        <v>120</v>
      </c>
    </row>
    <row r="9710" spans="1:3" x14ac:dyDescent="0.25">
      <c r="A9710" t="s">
        <v>251</v>
      </c>
      <c r="B9710">
        <v>14620</v>
      </c>
      <c r="C9710">
        <v>54</v>
      </c>
    </row>
    <row r="9711" spans="1:3" x14ac:dyDescent="0.25">
      <c r="A9711" t="s">
        <v>251</v>
      </c>
      <c r="B9711">
        <v>14487</v>
      </c>
      <c r="C9711">
        <v>48</v>
      </c>
    </row>
    <row r="9712" spans="1:3" x14ac:dyDescent="0.25">
      <c r="A9712" t="s">
        <v>251</v>
      </c>
      <c r="B9712">
        <v>11229</v>
      </c>
      <c r="C9712">
        <v>189</v>
      </c>
    </row>
    <row r="9713" spans="1:3" x14ac:dyDescent="0.25">
      <c r="A9713" t="s">
        <v>251</v>
      </c>
      <c r="B9713">
        <v>10550</v>
      </c>
      <c r="C9713">
        <v>240</v>
      </c>
    </row>
    <row r="9714" spans="1:3" x14ac:dyDescent="0.25">
      <c r="A9714" t="s">
        <v>251</v>
      </c>
      <c r="B9714">
        <v>11216</v>
      </c>
      <c r="C9714">
        <v>140</v>
      </c>
    </row>
    <row r="9715" spans="1:3" x14ac:dyDescent="0.25">
      <c r="A9715" t="s">
        <v>251</v>
      </c>
      <c r="B9715">
        <v>14221</v>
      </c>
      <c r="C9715">
        <v>48</v>
      </c>
    </row>
    <row r="9716" spans="1:3" x14ac:dyDescent="0.25">
      <c r="A9716" t="s">
        <v>251</v>
      </c>
      <c r="B9716">
        <v>14482</v>
      </c>
      <c r="C9716">
        <v>140</v>
      </c>
    </row>
    <row r="9717" spans="1:3" x14ac:dyDescent="0.25">
      <c r="A9717" t="s">
        <v>251</v>
      </c>
      <c r="B9717">
        <v>13045</v>
      </c>
      <c r="C9717">
        <v>80</v>
      </c>
    </row>
    <row r="9718" spans="1:3" x14ac:dyDescent="0.25">
      <c r="A9718" t="s">
        <v>251</v>
      </c>
      <c r="B9718">
        <v>12538</v>
      </c>
      <c r="C9718">
        <v>120</v>
      </c>
    </row>
    <row r="9719" spans="1:3" x14ac:dyDescent="0.25">
      <c r="A9719" t="s">
        <v>251</v>
      </c>
      <c r="B9719">
        <v>11769</v>
      </c>
      <c r="C9719">
        <v>280</v>
      </c>
    </row>
    <row r="9720" spans="1:3" x14ac:dyDescent="0.25">
      <c r="A9720" t="s">
        <v>251</v>
      </c>
      <c r="B9720">
        <v>14850</v>
      </c>
      <c r="C9720">
        <v>60</v>
      </c>
    </row>
    <row r="9721" spans="1:3" x14ac:dyDescent="0.25">
      <c r="A9721" t="s">
        <v>251</v>
      </c>
      <c r="B9721">
        <v>12508</v>
      </c>
      <c r="C9721">
        <v>160</v>
      </c>
    </row>
    <row r="9722" spans="1:3" x14ac:dyDescent="0.25">
      <c r="A9722" t="s">
        <v>251</v>
      </c>
      <c r="B9722">
        <v>14450</v>
      </c>
      <c r="C9722">
        <v>80</v>
      </c>
    </row>
    <row r="9723" spans="1:3" x14ac:dyDescent="0.25">
      <c r="A9723" t="s">
        <v>251</v>
      </c>
      <c r="B9723">
        <v>12304</v>
      </c>
      <c r="C9723">
        <v>160</v>
      </c>
    </row>
    <row r="9724" spans="1:3" x14ac:dyDescent="0.25">
      <c r="A9724" t="s">
        <v>251</v>
      </c>
      <c r="B9724">
        <v>14075</v>
      </c>
      <c r="C9724">
        <v>230</v>
      </c>
    </row>
    <row r="9725" spans="1:3" x14ac:dyDescent="0.25">
      <c r="A9725" t="s">
        <v>251</v>
      </c>
      <c r="B9725">
        <v>11691</v>
      </c>
      <c r="C9725">
        <v>163</v>
      </c>
    </row>
    <row r="9726" spans="1:3" x14ac:dyDescent="0.25">
      <c r="A9726" t="s">
        <v>251</v>
      </c>
      <c r="B9726">
        <v>14618</v>
      </c>
      <c r="C9726">
        <v>362</v>
      </c>
    </row>
    <row r="9727" spans="1:3" x14ac:dyDescent="0.25">
      <c r="A9727" t="s">
        <v>251</v>
      </c>
      <c r="B9727">
        <v>14612</v>
      </c>
      <c r="C9727">
        <v>40</v>
      </c>
    </row>
    <row r="9728" spans="1:3" x14ac:dyDescent="0.25">
      <c r="A9728" t="s">
        <v>251</v>
      </c>
      <c r="B9728">
        <v>13619</v>
      </c>
      <c r="C9728">
        <v>90</v>
      </c>
    </row>
    <row r="9729" spans="1:3" x14ac:dyDescent="0.25">
      <c r="A9729" t="s">
        <v>251</v>
      </c>
      <c r="B9729">
        <v>11355</v>
      </c>
      <c r="C9729">
        <v>6</v>
      </c>
    </row>
    <row r="9730" spans="1:3" x14ac:dyDescent="0.25">
      <c r="A9730" t="s">
        <v>251</v>
      </c>
      <c r="B9730">
        <v>11777</v>
      </c>
      <c r="C9730">
        <v>120</v>
      </c>
    </row>
    <row r="9731" spans="1:3" x14ac:dyDescent="0.25">
      <c r="A9731" t="s">
        <v>251</v>
      </c>
      <c r="B9731">
        <v>14607</v>
      </c>
      <c r="C9731">
        <v>147</v>
      </c>
    </row>
    <row r="9732" spans="1:3" x14ac:dyDescent="0.25">
      <c r="A9732" t="s">
        <v>251</v>
      </c>
      <c r="B9732">
        <v>13205</v>
      </c>
      <c r="C9732">
        <v>583</v>
      </c>
    </row>
    <row r="9733" spans="1:3" x14ac:dyDescent="0.25">
      <c r="A9733" t="s">
        <v>251</v>
      </c>
      <c r="B9733">
        <v>11554</v>
      </c>
      <c r="C9733">
        <v>280</v>
      </c>
    </row>
    <row r="9734" spans="1:3" x14ac:dyDescent="0.25">
      <c r="A9734" t="s">
        <v>251</v>
      </c>
      <c r="B9734">
        <v>11201</v>
      </c>
      <c r="C9734">
        <v>364</v>
      </c>
    </row>
    <row r="9735" spans="1:3" x14ac:dyDescent="0.25">
      <c r="A9735" t="s">
        <v>251</v>
      </c>
      <c r="B9735">
        <v>10562</v>
      </c>
      <c r="C9735">
        <v>79</v>
      </c>
    </row>
    <row r="9736" spans="1:3" x14ac:dyDescent="0.25">
      <c r="A9736" t="s">
        <v>251</v>
      </c>
      <c r="B9736">
        <v>10301</v>
      </c>
      <c r="C9736">
        <v>278</v>
      </c>
    </row>
    <row r="9737" spans="1:3" x14ac:dyDescent="0.25">
      <c r="A9737" t="s">
        <v>251</v>
      </c>
      <c r="B9737">
        <v>10701</v>
      </c>
      <c r="C9737">
        <v>169</v>
      </c>
    </row>
    <row r="9738" spans="1:3" x14ac:dyDescent="0.25">
      <c r="A9738" t="s">
        <v>251</v>
      </c>
      <c r="B9738">
        <v>14892</v>
      </c>
      <c r="C9738">
        <v>200</v>
      </c>
    </row>
    <row r="9739" spans="1:3" x14ac:dyDescent="0.25">
      <c r="A9739" t="s">
        <v>251</v>
      </c>
      <c r="B9739">
        <v>10989</v>
      </c>
      <c r="C9739">
        <v>160</v>
      </c>
    </row>
    <row r="9740" spans="1:3" x14ac:dyDescent="0.25">
      <c r="A9740" t="s">
        <v>251</v>
      </c>
      <c r="B9740">
        <v>12541</v>
      </c>
      <c r="C9740">
        <v>120</v>
      </c>
    </row>
    <row r="9741" spans="1:3" x14ac:dyDescent="0.25">
      <c r="A9741" t="s">
        <v>251</v>
      </c>
      <c r="B9741">
        <v>12309</v>
      </c>
      <c r="C9741">
        <v>112</v>
      </c>
    </row>
    <row r="9742" spans="1:3" x14ac:dyDescent="0.25">
      <c r="A9742" t="s">
        <v>251</v>
      </c>
      <c r="B9742">
        <v>14450</v>
      </c>
      <c r="C9742">
        <v>140</v>
      </c>
    </row>
    <row r="9743" spans="1:3" x14ac:dyDescent="0.25">
      <c r="A9743" t="s">
        <v>251</v>
      </c>
      <c r="B9743">
        <v>11207</v>
      </c>
      <c r="C9743">
        <v>280</v>
      </c>
    </row>
    <row r="9744" spans="1:3" x14ac:dyDescent="0.25">
      <c r="A9744" t="s">
        <v>251</v>
      </c>
      <c r="B9744">
        <v>14218</v>
      </c>
      <c r="C9744">
        <v>84</v>
      </c>
    </row>
    <row r="9745" spans="1:3" x14ac:dyDescent="0.25">
      <c r="A9745" t="s">
        <v>251</v>
      </c>
      <c r="B9745">
        <v>11378</v>
      </c>
      <c r="C9745">
        <v>200</v>
      </c>
    </row>
    <row r="9746" spans="1:3" x14ac:dyDescent="0.25">
      <c r="A9746" t="s">
        <v>251</v>
      </c>
      <c r="B9746">
        <v>14810</v>
      </c>
      <c r="C9746">
        <v>120</v>
      </c>
    </row>
    <row r="9747" spans="1:3" x14ac:dyDescent="0.25">
      <c r="A9747" t="s">
        <v>251</v>
      </c>
      <c r="B9747">
        <v>13214</v>
      </c>
      <c r="C9747">
        <v>132</v>
      </c>
    </row>
    <row r="9748" spans="1:3" x14ac:dyDescent="0.25">
      <c r="A9748" t="s">
        <v>251</v>
      </c>
      <c r="B9748">
        <v>11691</v>
      </c>
      <c r="C9748">
        <v>200</v>
      </c>
    </row>
    <row r="9749" spans="1:3" x14ac:dyDescent="0.25">
      <c r="A9749" t="s">
        <v>251</v>
      </c>
      <c r="B9749">
        <v>11238</v>
      </c>
      <c r="C9749">
        <v>320</v>
      </c>
    </row>
    <row r="9750" spans="1:3" x14ac:dyDescent="0.25">
      <c r="A9750" t="s">
        <v>251</v>
      </c>
      <c r="B9750">
        <v>11691</v>
      </c>
      <c r="C9750">
        <v>100</v>
      </c>
    </row>
    <row r="9751" spans="1:3" x14ac:dyDescent="0.25">
      <c r="A9751" t="s">
        <v>251</v>
      </c>
      <c r="B9751">
        <v>10956</v>
      </c>
      <c r="C9751">
        <v>180</v>
      </c>
    </row>
    <row r="9752" spans="1:3" x14ac:dyDescent="0.25">
      <c r="A9752" t="s">
        <v>251</v>
      </c>
      <c r="B9752">
        <v>12065</v>
      </c>
      <c r="C9752">
        <v>120</v>
      </c>
    </row>
    <row r="9753" spans="1:3" x14ac:dyDescent="0.25">
      <c r="A9753" t="s">
        <v>251</v>
      </c>
      <c r="B9753">
        <v>13215</v>
      </c>
      <c r="C9753">
        <v>20</v>
      </c>
    </row>
    <row r="9754" spans="1:3" x14ac:dyDescent="0.25">
      <c r="A9754" t="s">
        <v>251</v>
      </c>
      <c r="B9754">
        <v>10567</v>
      </c>
      <c r="C9754">
        <v>200</v>
      </c>
    </row>
    <row r="9755" spans="1:3" x14ac:dyDescent="0.25">
      <c r="A9755" t="s">
        <v>251</v>
      </c>
      <c r="B9755">
        <v>11692</v>
      </c>
      <c r="C9755">
        <v>200</v>
      </c>
    </row>
    <row r="9756" spans="1:3" x14ac:dyDescent="0.25">
      <c r="A9756" t="s">
        <v>251</v>
      </c>
      <c r="B9756">
        <v>13601</v>
      </c>
      <c r="C9756">
        <v>272</v>
      </c>
    </row>
    <row r="9757" spans="1:3" x14ac:dyDescent="0.25">
      <c r="A9757" t="s">
        <v>251</v>
      </c>
      <c r="B9757">
        <v>10469</v>
      </c>
      <c r="C9757">
        <v>200</v>
      </c>
    </row>
    <row r="9758" spans="1:3" x14ac:dyDescent="0.25">
      <c r="A9758" t="s">
        <v>251</v>
      </c>
      <c r="B9758">
        <v>11767</v>
      </c>
      <c r="C9758">
        <v>240</v>
      </c>
    </row>
    <row r="9759" spans="1:3" x14ac:dyDescent="0.25">
      <c r="A9759" t="s">
        <v>251</v>
      </c>
      <c r="B9759">
        <v>12184</v>
      </c>
      <c r="C9759">
        <v>236</v>
      </c>
    </row>
    <row r="9760" spans="1:3" x14ac:dyDescent="0.25">
      <c r="A9760" t="s">
        <v>251</v>
      </c>
      <c r="B9760">
        <v>14701</v>
      </c>
      <c r="C9760">
        <v>146</v>
      </c>
    </row>
    <row r="9761" spans="1:3" x14ac:dyDescent="0.25">
      <c r="A9761" t="s">
        <v>251</v>
      </c>
      <c r="B9761">
        <v>12144</v>
      </c>
      <c r="C9761">
        <v>80</v>
      </c>
    </row>
    <row r="9762" spans="1:3" x14ac:dyDescent="0.25">
      <c r="A9762" t="s">
        <v>251</v>
      </c>
      <c r="B9762">
        <v>10580</v>
      </c>
      <c r="C9762">
        <v>84</v>
      </c>
    </row>
    <row r="9763" spans="1:3" x14ac:dyDescent="0.25">
      <c r="A9763" t="s">
        <v>251</v>
      </c>
      <c r="B9763">
        <v>14020</v>
      </c>
      <c r="C9763">
        <v>62</v>
      </c>
    </row>
    <row r="9764" spans="1:3" x14ac:dyDescent="0.25">
      <c r="A9764" t="s">
        <v>251</v>
      </c>
      <c r="B9764">
        <v>11224</v>
      </c>
      <c r="C9764">
        <v>360</v>
      </c>
    </row>
    <row r="9765" spans="1:3" x14ac:dyDescent="0.25">
      <c r="A9765" t="s">
        <v>251</v>
      </c>
      <c r="B9765">
        <v>10510</v>
      </c>
      <c r="C9765">
        <v>131</v>
      </c>
    </row>
    <row r="9766" spans="1:3" x14ac:dyDescent="0.25">
      <c r="A9766" t="s">
        <v>251</v>
      </c>
      <c r="B9766">
        <v>12180</v>
      </c>
      <c r="C9766">
        <v>122</v>
      </c>
    </row>
    <row r="9767" spans="1:3" x14ac:dyDescent="0.25">
      <c r="A9767" t="s">
        <v>251</v>
      </c>
      <c r="B9767">
        <v>14623</v>
      </c>
      <c r="C9767">
        <v>160</v>
      </c>
    </row>
    <row r="9768" spans="1:3" x14ac:dyDescent="0.25">
      <c r="A9768" t="s">
        <v>251</v>
      </c>
      <c r="B9768">
        <v>10472</v>
      </c>
      <c r="C9768">
        <v>200</v>
      </c>
    </row>
    <row r="9769" spans="1:3" x14ac:dyDescent="0.25">
      <c r="A9769" t="s">
        <v>251</v>
      </c>
      <c r="B9769">
        <v>12866</v>
      </c>
      <c r="C9769">
        <v>356</v>
      </c>
    </row>
    <row r="9770" spans="1:3" x14ac:dyDescent="0.25">
      <c r="A9770" t="s">
        <v>251</v>
      </c>
      <c r="B9770">
        <v>11354</v>
      </c>
      <c r="C9770">
        <v>227</v>
      </c>
    </row>
    <row r="9771" spans="1:3" x14ac:dyDescent="0.25">
      <c r="A9771" t="s">
        <v>251</v>
      </c>
      <c r="B9771">
        <v>12180</v>
      </c>
      <c r="C9771">
        <v>362</v>
      </c>
    </row>
    <row r="9772" spans="1:3" x14ac:dyDescent="0.25">
      <c r="A9772" t="s">
        <v>251</v>
      </c>
      <c r="B9772">
        <v>10469</v>
      </c>
      <c r="C9772">
        <v>191</v>
      </c>
    </row>
    <row r="9773" spans="1:3" x14ac:dyDescent="0.25">
      <c r="A9773" t="s">
        <v>251</v>
      </c>
      <c r="B9773">
        <v>12804</v>
      </c>
      <c r="C9773">
        <v>80</v>
      </c>
    </row>
    <row r="9774" spans="1:3" x14ac:dyDescent="0.25">
      <c r="A9774" t="s">
        <v>251</v>
      </c>
      <c r="B9774">
        <v>10522</v>
      </c>
      <c r="C9774">
        <v>304</v>
      </c>
    </row>
    <row r="9775" spans="1:3" x14ac:dyDescent="0.25">
      <c r="A9775" t="s">
        <v>251</v>
      </c>
      <c r="B9775">
        <v>10573</v>
      </c>
      <c r="C9775">
        <v>160</v>
      </c>
    </row>
    <row r="9776" spans="1:3" x14ac:dyDescent="0.25">
      <c r="A9776" t="s">
        <v>251</v>
      </c>
      <c r="B9776">
        <v>10463</v>
      </c>
      <c r="C9776">
        <v>200</v>
      </c>
    </row>
    <row r="9777" spans="1:3" x14ac:dyDescent="0.25">
      <c r="A9777" t="s">
        <v>251</v>
      </c>
      <c r="B9777">
        <v>10465</v>
      </c>
      <c r="C9777">
        <v>200</v>
      </c>
    </row>
    <row r="9778" spans="1:3" x14ac:dyDescent="0.25">
      <c r="A9778" t="s">
        <v>251</v>
      </c>
      <c r="B9778">
        <v>11213</v>
      </c>
      <c r="C9778">
        <v>295</v>
      </c>
    </row>
    <row r="9779" spans="1:3" x14ac:dyDescent="0.25">
      <c r="A9779" t="s">
        <v>251</v>
      </c>
      <c r="B9779">
        <v>11572</v>
      </c>
      <c r="C9779">
        <v>100</v>
      </c>
    </row>
    <row r="9780" spans="1:3" x14ac:dyDescent="0.25">
      <c r="A9780" t="s">
        <v>251</v>
      </c>
      <c r="B9780">
        <v>14086</v>
      </c>
      <c r="C9780">
        <v>160</v>
      </c>
    </row>
    <row r="9781" spans="1:3" x14ac:dyDescent="0.25">
      <c r="A9781" t="s">
        <v>251</v>
      </c>
      <c r="B9781">
        <v>11780</v>
      </c>
      <c r="C9781">
        <v>252</v>
      </c>
    </row>
    <row r="9782" spans="1:3" x14ac:dyDescent="0.25">
      <c r="A9782" t="s">
        <v>251</v>
      </c>
      <c r="B9782">
        <v>13501</v>
      </c>
      <c r="C9782">
        <v>320</v>
      </c>
    </row>
    <row r="9783" spans="1:3" x14ac:dyDescent="0.25">
      <c r="A9783" t="s">
        <v>251</v>
      </c>
      <c r="B9783">
        <v>11953</v>
      </c>
      <c r="C9783">
        <v>164</v>
      </c>
    </row>
    <row r="9784" spans="1:3" x14ac:dyDescent="0.25">
      <c r="A9784" t="s">
        <v>251</v>
      </c>
      <c r="B9784">
        <v>10304</v>
      </c>
      <c r="C9784">
        <v>300</v>
      </c>
    </row>
    <row r="9785" spans="1:3" x14ac:dyDescent="0.25">
      <c r="A9785" t="s">
        <v>251</v>
      </c>
      <c r="B9785">
        <v>10457</v>
      </c>
      <c r="C9785">
        <v>108</v>
      </c>
    </row>
    <row r="9786" spans="1:3" x14ac:dyDescent="0.25">
      <c r="A9786" t="s">
        <v>251</v>
      </c>
      <c r="B9786">
        <v>10924</v>
      </c>
      <c r="C9786">
        <v>360</v>
      </c>
    </row>
    <row r="9787" spans="1:3" x14ac:dyDescent="0.25">
      <c r="A9787" t="s">
        <v>251</v>
      </c>
      <c r="B9787">
        <v>11203</v>
      </c>
      <c r="C9787">
        <v>320</v>
      </c>
    </row>
    <row r="9788" spans="1:3" x14ac:dyDescent="0.25">
      <c r="A9788" t="s">
        <v>251</v>
      </c>
      <c r="B9788">
        <v>11004</v>
      </c>
      <c r="C9788">
        <v>60</v>
      </c>
    </row>
    <row r="9789" spans="1:3" x14ac:dyDescent="0.25">
      <c r="A9789" t="s">
        <v>251</v>
      </c>
      <c r="B9789">
        <v>12901</v>
      </c>
      <c r="C9789">
        <v>80</v>
      </c>
    </row>
    <row r="9790" spans="1:3" x14ac:dyDescent="0.25">
      <c r="A9790" t="s">
        <v>251</v>
      </c>
      <c r="B9790">
        <v>10463</v>
      </c>
      <c r="C9790">
        <v>400</v>
      </c>
    </row>
    <row r="9791" spans="1:3" x14ac:dyDescent="0.25">
      <c r="A9791" t="s">
        <v>251</v>
      </c>
      <c r="B9791">
        <v>12180</v>
      </c>
      <c r="C9791">
        <v>80</v>
      </c>
    </row>
    <row r="9792" spans="1:3" x14ac:dyDescent="0.25">
      <c r="A9792" t="s">
        <v>251</v>
      </c>
      <c r="B9792">
        <v>11233</v>
      </c>
      <c r="C9792">
        <v>240</v>
      </c>
    </row>
    <row r="9793" spans="1:3" x14ac:dyDescent="0.25">
      <c r="A9793" t="s">
        <v>251</v>
      </c>
      <c r="B9793">
        <v>14209</v>
      </c>
      <c r="C9793">
        <v>200</v>
      </c>
    </row>
    <row r="9794" spans="1:3" x14ac:dyDescent="0.25">
      <c r="A9794" t="s">
        <v>251</v>
      </c>
      <c r="B9794">
        <v>10591</v>
      </c>
      <c r="C9794">
        <v>120</v>
      </c>
    </row>
    <row r="9795" spans="1:3" x14ac:dyDescent="0.25">
      <c r="A9795" t="s">
        <v>251</v>
      </c>
      <c r="B9795">
        <v>10562</v>
      </c>
      <c r="C9795">
        <v>49</v>
      </c>
    </row>
    <row r="9796" spans="1:3" x14ac:dyDescent="0.25">
      <c r="A9796" t="s">
        <v>251</v>
      </c>
      <c r="B9796">
        <v>11355</v>
      </c>
      <c r="C9796">
        <v>320</v>
      </c>
    </row>
    <row r="9797" spans="1:3" x14ac:dyDescent="0.25">
      <c r="A9797" t="s">
        <v>251</v>
      </c>
      <c r="B9797">
        <v>13440</v>
      </c>
      <c r="C9797">
        <v>160</v>
      </c>
    </row>
    <row r="9798" spans="1:3" x14ac:dyDescent="0.25">
      <c r="A9798" t="s">
        <v>251</v>
      </c>
      <c r="B9798">
        <v>11787</v>
      </c>
      <c r="C9798">
        <v>162</v>
      </c>
    </row>
    <row r="9799" spans="1:3" x14ac:dyDescent="0.25">
      <c r="A9799" t="s">
        <v>251</v>
      </c>
      <c r="B9799">
        <v>12953</v>
      </c>
      <c r="C9799">
        <v>135</v>
      </c>
    </row>
    <row r="9800" spans="1:3" x14ac:dyDescent="0.25">
      <c r="A9800" t="s">
        <v>251</v>
      </c>
      <c r="B9800">
        <v>11021</v>
      </c>
      <c r="C9800">
        <v>214</v>
      </c>
    </row>
    <row r="9801" spans="1:3" x14ac:dyDescent="0.25">
      <c r="A9801" t="s">
        <v>251</v>
      </c>
      <c r="B9801">
        <v>13903</v>
      </c>
      <c r="C9801">
        <v>20</v>
      </c>
    </row>
    <row r="9802" spans="1:3" x14ac:dyDescent="0.25">
      <c r="A9802" t="s">
        <v>251</v>
      </c>
      <c r="B9802">
        <v>10802</v>
      </c>
      <c r="C9802">
        <v>150</v>
      </c>
    </row>
    <row r="9803" spans="1:3" x14ac:dyDescent="0.25">
      <c r="A9803" t="s">
        <v>251</v>
      </c>
      <c r="B9803">
        <v>14850</v>
      </c>
      <c r="C9803">
        <v>48</v>
      </c>
    </row>
    <row r="9804" spans="1:3" x14ac:dyDescent="0.25">
      <c r="A9804" t="s">
        <v>251</v>
      </c>
      <c r="B9804">
        <v>12561</v>
      </c>
      <c r="C9804">
        <v>40</v>
      </c>
    </row>
    <row r="9805" spans="1:3" x14ac:dyDescent="0.25">
      <c r="A9805" t="s">
        <v>251</v>
      </c>
      <c r="B9805">
        <v>11901</v>
      </c>
      <c r="C9805">
        <v>181</v>
      </c>
    </row>
    <row r="9806" spans="1:3" x14ac:dyDescent="0.25">
      <c r="A9806" t="s">
        <v>251</v>
      </c>
      <c r="B9806">
        <v>12078</v>
      </c>
      <c r="C9806">
        <v>84</v>
      </c>
    </row>
    <row r="9807" spans="1:3" x14ac:dyDescent="0.25">
      <c r="A9807" t="s">
        <v>251</v>
      </c>
      <c r="B9807">
        <v>11214</v>
      </c>
      <c r="C9807">
        <v>200</v>
      </c>
    </row>
    <row r="9808" spans="1:3" x14ac:dyDescent="0.25">
      <c r="A9808" t="s">
        <v>251</v>
      </c>
      <c r="B9808">
        <v>13905</v>
      </c>
      <c r="C9808">
        <v>120</v>
      </c>
    </row>
    <row r="9809" spans="1:3" x14ac:dyDescent="0.25">
      <c r="A9809" t="s">
        <v>251</v>
      </c>
      <c r="B9809">
        <v>12883</v>
      </c>
      <c r="C9809">
        <v>84</v>
      </c>
    </row>
    <row r="9810" spans="1:3" x14ac:dyDescent="0.25">
      <c r="A9810" t="s">
        <v>251</v>
      </c>
      <c r="B9810">
        <v>12078</v>
      </c>
      <c r="C9810">
        <v>176</v>
      </c>
    </row>
    <row r="9811" spans="1:3" x14ac:dyDescent="0.25">
      <c r="A9811" t="s">
        <v>251</v>
      </c>
      <c r="B9811">
        <v>11787</v>
      </c>
      <c r="C9811">
        <v>240</v>
      </c>
    </row>
    <row r="9812" spans="1:3" x14ac:dyDescent="0.25">
      <c r="A9812" t="s">
        <v>251</v>
      </c>
      <c r="B9812">
        <v>14094</v>
      </c>
      <c r="C9812">
        <v>126</v>
      </c>
    </row>
    <row r="9813" spans="1:3" x14ac:dyDescent="0.25">
      <c r="A9813" t="s">
        <v>251</v>
      </c>
      <c r="B9813">
        <v>10468</v>
      </c>
      <c r="C9813">
        <v>46</v>
      </c>
    </row>
    <row r="9814" spans="1:3" x14ac:dyDescent="0.25">
      <c r="A9814" t="s">
        <v>251</v>
      </c>
      <c r="B9814">
        <v>11743</v>
      </c>
      <c r="C9814">
        <v>315</v>
      </c>
    </row>
    <row r="9815" spans="1:3" x14ac:dyDescent="0.25">
      <c r="A9815" t="s">
        <v>251</v>
      </c>
      <c r="B9815">
        <v>10037</v>
      </c>
      <c r="C9815">
        <v>200</v>
      </c>
    </row>
    <row r="9816" spans="1:3" x14ac:dyDescent="0.25">
      <c r="A9816" t="s">
        <v>251</v>
      </c>
      <c r="B9816">
        <v>11368</v>
      </c>
      <c r="C9816">
        <v>200</v>
      </c>
    </row>
    <row r="9817" spans="1:3" x14ac:dyDescent="0.25">
      <c r="A9817" t="s">
        <v>251</v>
      </c>
      <c r="B9817">
        <v>12754</v>
      </c>
      <c r="C9817">
        <v>146</v>
      </c>
    </row>
    <row r="9818" spans="1:3" x14ac:dyDescent="0.25">
      <c r="A9818" t="s">
        <v>251</v>
      </c>
      <c r="B9818">
        <v>10940</v>
      </c>
      <c r="C9818">
        <v>230</v>
      </c>
    </row>
    <row r="9819" spans="1:3" x14ac:dyDescent="0.25">
      <c r="A9819" t="s">
        <v>251</v>
      </c>
      <c r="B9819">
        <v>11368</v>
      </c>
      <c r="C9819">
        <v>200</v>
      </c>
    </row>
    <row r="9820" spans="1:3" x14ac:dyDescent="0.25">
      <c r="A9820" t="s">
        <v>251</v>
      </c>
      <c r="B9820">
        <v>12531</v>
      </c>
      <c r="C9820">
        <v>160</v>
      </c>
    </row>
    <row r="9821" spans="1:3" x14ac:dyDescent="0.25">
      <c r="A9821" t="s">
        <v>251</v>
      </c>
      <c r="B9821">
        <v>13501</v>
      </c>
      <c r="C9821">
        <v>117</v>
      </c>
    </row>
    <row r="9822" spans="1:3" x14ac:dyDescent="0.25">
      <c r="A9822" t="s">
        <v>251</v>
      </c>
      <c r="B9822">
        <v>10801</v>
      </c>
      <c r="C9822">
        <v>160</v>
      </c>
    </row>
    <row r="9823" spans="1:3" x14ac:dyDescent="0.25">
      <c r="A9823" t="s">
        <v>251</v>
      </c>
      <c r="B9823">
        <v>10805</v>
      </c>
      <c r="C9823">
        <v>196</v>
      </c>
    </row>
    <row r="9824" spans="1:3" x14ac:dyDescent="0.25">
      <c r="A9824" t="s">
        <v>251</v>
      </c>
      <c r="B9824">
        <v>10462</v>
      </c>
      <c r="C9824">
        <v>213</v>
      </c>
    </row>
    <row r="9825" spans="1:3" x14ac:dyDescent="0.25">
      <c r="A9825" t="s">
        <v>251</v>
      </c>
      <c r="B9825">
        <v>13850</v>
      </c>
      <c r="C9825">
        <v>300</v>
      </c>
    </row>
    <row r="9826" spans="1:3" x14ac:dyDescent="0.25">
      <c r="A9826" t="s">
        <v>251</v>
      </c>
      <c r="B9826">
        <v>10002</v>
      </c>
      <c r="C9826">
        <v>295</v>
      </c>
    </row>
    <row r="9827" spans="1:3" x14ac:dyDescent="0.25">
      <c r="A9827" t="s">
        <v>251</v>
      </c>
      <c r="B9827">
        <v>10044</v>
      </c>
      <c r="C9827">
        <v>815</v>
      </c>
    </row>
    <row r="9828" spans="1:3" x14ac:dyDescent="0.25">
      <c r="A9828" t="s">
        <v>251</v>
      </c>
      <c r="B9828">
        <v>11782</v>
      </c>
      <c r="C9828">
        <v>100</v>
      </c>
    </row>
    <row r="9829" spans="1:3" x14ac:dyDescent="0.25">
      <c r="A9829" t="s">
        <v>251</v>
      </c>
      <c r="B9829">
        <v>11203</v>
      </c>
      <c r="C9829">
        <v>538</v>
      </c>
    </row>
    <row r="9830" spans="1:3" x14ac:dyDescent="0.25">
      <c r="A9830" t="s">
        <v>251</v>
      </c>
      <c r="B9830">
        <v>11763</v>
      </c>
      <c r="C9830">
        <v>320</v>
      </c>
    </row>
    <row r="9831" spans="1:3" x14ac:dyDescent="0.25">
      <c r="A9831" t="s">
        <v>251</v>
      </c>
      <c r="B9831">
        <v>12801</v>
      </c>
      <c r="C9831">
        <v>120</v>
      </c>
    </row>
    <row r="9832" spans="1:3" x14ac:dyDescent="0.25">
      <c r="A9832" t="s">
        <v>251</v>
      </c>
      <c r="B9832">
        <v>10916</v>
      </c>
      <c r="C9832">
        <v>134</v>
      </c>
    </row>
    <row r="9833" spans="1:3" x14ac:dyDescent="0.25">
      <c r="A9833" t="s">
        <v>251</v>
      </c>
      <c r="B9833">
        <v>10032</v>
      </c>
      <c r="C9833">
        <v>22</v>
      </c>
    </row>
    <row r="9834" spans="1:3" x14ac:dyDescent="0.25">
      <c r="A9834" t="s">
        <v>251</v>
      </c>
      <c r="B9834">
        <v>13088</v>
      </c>
      <c r="C9834">
        <v>160</v>
      </c>
    </row>
    <row r="9835" spans="1:3" x14ac:dyDescent="0.25">
      <c r="A9835" t="s">
        <v>251</v>
      </c>
      <c r="B9835">
        <v>10606</v>
      </c>
      <c r="C9835">
        <v>88</v>
      </c>
    </row>
    <row r="9836" spans="1:3" x14ac:dyDescent="0.25">
      <c r="A9836" t="s">
        <v>251</v>
      </c>
      <c r="B9836">
        <v>10468</v>
      </c>
      <c r="C9836">
        <v>816</v>
      </c>
    </row>
    <row r="9837" spans="1:3" x14ac:dyDescent="0.25">
      <c r="A9837" t="s">
        <v>251</v>
      </c>
      <c r="B9837">
        <v>13205</v>
      </c>
      <c r="C9837">
        <v>160</v>
      </c>
    </row>
    <row r="9838" spans="1:3" x14ac:dyDescent="0.25">
      <c r="A9838" t="s">
        <v>251</v>
      </c>
      <c r="B9838">
        <v>12601</v>
      </c>
      <c r="C9838">
        <v>200</v>
      </c>
    </row>
    <row r="9839" spans="1:3" x14ac:dyDescent="0.25">
      <c r="A9839" t="s">
        <v>251</v>
      </c>
      <c r="B9839">
        <v>14220</v>
      </c>
      <c r="C9839">
        <v>120</v>
      </c>
    </row>
    <row r="9840" spans="1:3" x14ac:dyDescent="0.25">
      <c r="A9840" t="s">
        <v>251</v>
      </c>
      <c r="B9840">
        <v>11050</v>
      </c>
      <c r="C9840">
        <v>180</v>
      </c>
    </row>
    <row r="9841" spans="1:3" x14ac:dyDescent="0.25">
      <c r="A9841" t="s">
        <v>251</v>
      </c>
      <c r="B9841">
        <v>12580</v>
      </c>
      <c r="C9841">
        <v>120</v>
      </c>
    </row>
    <row r="9842" spans="1:3" x14ac:dyDescent="0.25">
      <c r="A9842" t="s">
        <v>251</v>
      </c>
      <c r="B9842">
        <v>14618</v>
      </c>
      <c r="C9842">
        <v>44</v>
      </c>
    </row>
    <row r="9843" spans="1:3" x14ac:dyDescent="0.25">
      <c r="A9843" t="s">
        <v>251</v>
      </c>
      <c r="B9843">
        <v>10989</v>
      </c>
      <c r="C9843">
        <v>96</v>
      </c>
    </row>
    <row r="9844" spans="1:3" x14ac:dyDescent="0.25">
      <c r="A9844" t="s">
        <v>251</v>
      </c>
      <c r="B9844">
        <v>12010</v>
      </c>
      <c r="C9844">
        <v>120</v>
      </c>
    </row>
    <row r="9845" spans="1:3" x14ac:dyDescent="0.25">
      <c r="A9845" t="s">
        <v>251</v>
      </c>
      <c r="B9845">
        <v>10452</v>
      </c>
      <c r="C9845">
        <v>90</v>
      </c>
    </row>
    <row r="9846" spans="1:3" x14ac:dyDescent="0.25">
      <c r="A9846" t="s">
        <v>251</v>
      </c>
      <c r="B9846">
        <v>10901</v>
      </c>
      <c r="C9846">
        <v>203</v>
      </c>
    </row>
    <row r="9847" spans="1:3" x14ac:dyDescent="0.25">
      <c r="A9847" t="s">
        <v>251</v>
      </c>
      <c r="B9847">
        <v>10463</v>
      </c>
      <c r="C9847">
        <v>200</v>
      </c>
    </row>
    <row r="9848" spans="1:3" x14ac:dyDescent="0.25">
      <c r="A9848" t="s">
        <v>251</v>
      </c>
      <c r="B9848">
        <v>14618</v>
      </c>
      <c r="C9848">
        <v>204</v>
      </c>
    </row>
    <row r="9849" spans="1:3" x14ac:dyDescent="0.25">
      <c r="A9849" t="s">
        <v>251</v>
      </c>
      <c r="B9849">
        <v>10467</v>
      </c>
      <c r="C9849">
        <v>240</v>
      </c>
    </row>
    <row r="9850" spans="1:3" x14ac:dyDescent="0.25">
      <c r="A9850" t="s">
        <v>251</v>
      </c>
      <c r="B9850">
        <v>11201</v>
      </c>
      <c r="C9850">
        <v>400</v>
      </c>
    </row>
    <row r="9851" spans="1:3" x14ac:dyDescent="0.25">
      <c r="A9851" t="s">
        <v>251</v>
      </c>
      <c r="B9851">
        <v>14895</v>
      </c>
      <c r="C9851">
        <v>80</v>
      </c>
    </row>
    <row r="9852" spans="1:3" x14ac:dyDescent="0.25">
      <c r="A9852" t="s">
        <v>251</v>
      </c>
      <c r="B9852">
        <v>14527</v>
      </c>
      <c r="C9852">
        <v>46</v>
      </c>
    </row>
    <row r="9853" spans="1:3" x14ac:dyDescent="0.25">
      <c r="A9853" t="s">
        <v>251</v>
      </c>
      <c r="B9853">
        <v>13760</v>
      </c>
      <c r="C9853">
        <v>32</v>
      </c>
    </row>
    <row r="9854" spans="1:3" x14ac:dyDescent="0.25">
      <c r="A9854" t="s">
        <v>251</v>
      </c>
      <c r="B9854">
        <v>12524</v>
      </c>
      <c r="C9854">
        <v>160</v>
      </c>
    </row>
    <row r="9855" spans="1:3" x14ac:dyDescent="0.25">
      <c r="A9855" t="s">
        <v>251</v>
      </c>
      <c r="B9855">
        <v>11219</v>
      </c>
      <c r="C9855">
        <v>135</v>
      </c>
    </row>
    <row r="9856" spans="1:3" x14ac:dyDescent="0.25">
      <c r="A9856" t="s">
        <v>251</v>
      </c>
      <c r="B9856">
        <v>12832</v>
      </c>
      <c r="C9856">
        <v>120</v>
      </c>
    </row>
    <row r="9857" spans="1:3" x14ac:dyDescent="0.25">
      <c r="A9857" t="s">
        <v>251</v>
      </c>
      <c r="B9857">
        <v>13830</v>
      </c>
      <c r="C9857">
        <v>242</v>
      </c>
    </row>
    <row r="9858" spans="1:3" x14ac:dyDescent="0.25">
      <c r="A9858" t="s">
        <v>251</v>
      </c>
      <c r="B9858">
        <v>11717</v>
      </c>
      <c r="C9858">
        <v>135</v>
      </c>
    </row>
    <row r="9859" spans="1:3" x14ac:dyDescent="0.25">
      <c r="A9859" t="s">
        <v>251</v>
      </c>
      <c r="B9859">
        <v>13021</v>
      </c>
      <c r="C9859">
        <v>92</v>
      </c>
    </row>
    <row r="9860" spans="1:3" x14ac:dyDescent="0.25">
      <c r="A9860" t="s">
        <v>251</v>
      </c>
      <c r="B9860">
        <v>14094</v>
      </c>
      <c r="C9860">
        <v>82</v>
      </c>
    </row>
    <row r="9861" spans="1:3" x14ac:dyDescent="0.25">
      <c r="A9861" t="s">
        <v>251</v>
      </c>
      <c r="B9861">
        <v>11354</v>
      </c>
      <c r="C9861">
        <v>200</v>
      </c>
    </row>
    <row r="9862" spans="1:3" x14ac:dyDescent="0.25">
      <c r="A9862" t="s">
        <v>251</v>
      </c>
      <c r="B9862">
        <v>11030</v>
      </c>
      <c r="C9862">
        <v>256</v>
      </c>
    </row>
    <row r="9863" spans="1:3" x14ac:dyDescent="0.25">
      <c r="A9863" t="s">
        <v>251</v>
      </c>
      <c r="B9863">
        <v>11772</v>
      </c>
      <c r="C9863">
        <v>120</v>
      </c>
    </row>
    <row r="9864" spans="1:3" x14ac:dyDescent="0.25">
      <c r="A9864" t="s">
        <v>251</v>
      </c>
      <c r="B9864">
        <v>11570</v>
      </c>
      <c r="C9864">
        <v>158</v>
      </c>
    </row>
    <row r="9865" spans="1:3" x14ac:dyDescent="0.25">
      <c r="A9865" t="s">
        <v>251</v>
      </c>
      <c r="B9865">
        <v>14414</v>
      </c>
      <c r="C9865">
        <v>40</v>
      </c>
    </row>
    <row r="9866" spans="1:3" x14ac:dyDescent="0.25">
      <c r="A9866" t="s">
        <v>251</v>
      </c>
      <c r="B9866">
        <v>14141</v>
      </c>
      <c r="C9866">
        <v>80</v>
      </c>
    </row>
    <row r="9867" spans="1:3" x14ac:dyDescent="0.25">
      <c r="A9867" t="s">
        <v>251</v>
      </c>
      <c r="B9867">
        <v>10990</v>
      </c>
      <c r="C9867">
        <v>120</v>
      </c>
    </row>
    <row r="9868" spans="1:3" x14ac:dyDescent="0.25">
      <c r="A9868" t="s">
        <v>251</v>
      </c>
      <c r="B9868">
        <v>11432</v>
      </c>
      <c r="C9868">
        <v>400</v>
      </c>
    </row>
    <row r="9869" spans="1:3" x14ac:dyDescent="0.25">
      <c r="A9869" t="s">
        <v>251</v>
      </c>
      <c r="B9869">
        <v>12303</v>
      </c>
      <c r="C9869">
        <v>240</v>
      </c>
    </row>
    <row r="9870" spans="1:3" x14ac:dyDescent="0.25">
      <c r="A9870" t="s">
        <v>251</v>
      </c>
      <c r="B9870">
        <v>12528</v>
      </c>
      <c r="C9870">
        <v>203</v>
      </c>
    </row>
    <row r="9871" spans="1:3" x14ac:dyDescent="0.25">
      <c r="A9871" t="s">
        <v>251</v>
      </c>
      <c r="B9871">
        <v>11221</v>
      </c>
      <c r="C9871">
        <v>240</v>
      </c>
    </row>
    <row r="9872" spans="1:3" x14ac:dyDescent="0.25">
      <c r="A9872" t="s">
        <v>251</v>
      </c>
      <c r="B9872">
        <v>11694</v>
      </c>
      <c r="C9872">
        <v>120</v>
      </c>
    </row>
    <row r="9873" spans="1:3" x14ac:dyDescent="0.25">
      <c r="A9873" t="s">
        <v>251</v>
      </c>
      <c r="B9873">
        <v>11226</v>
      </c>
      <c r="C9873">
        <v>200</v>
      </c>
    </row>
    <row r="9874" spans="1:3" x14ac:dyDescent="0.25">
      <c r="A9874" t="s">
        <v>251</v>
      </c>
      <c r="B9874">
        <v>13617</v>
      </c>
      <c r="C9874">
        <v>160</v>
      </c>
    </row>
    <row r="9875" spans="1:3" x14ac:dyDescent="0.25">
      <c r="A9875" t="s">
        <v>251</v>
      </c>
      <c r="B9875">
        <v>14706</v>
      </c>
      <c r="C9875">
        <v>37</v>
      </c>
    </row>
    <row r="9876" spans="1:3" x14ac:dyDescent="0.25">
      <c r="A9876" t="s">
        <v>251</v>
      </c>
      <c r="B9876">
        <v>12449</v>
      </c>
      <c r="C9876">
        <v>280</v>
      </c>
    </row>
    <row r="9877" spans="1:3" x14ac:dyDescent="0.25">
      <c r="A9877" t="s">
        <v>251</v>
      </c>
      <c r="B9877">
        <v>14787</v>
      </c>
      <c r="C9877">
        <v>120</v>
      </c>
    </row>
    <row r="9878" spans="1:3" x14ac:dyDescent="0.25">
      <c r="A9878" t="s">
        <v>251</v>
      </c>
      <c r="B9878">
        <v>10301</v>
      </c>
      <c r="C9878">
        <v>300</v>
      </c>
    </row>
    <row r="9879" spans="1:3" x14ac:dyDescent="0.25">
      <c r="A9879" t="s">
        <v>251</v>
      </c>
      <c r="B9879">
        <v>13790</v>
      </c>
      <c r="C9879">
        <v>160</v>
      </c>
    </row>
    <row r="9880" spans="1:3" x14ac:dyDescent="0.25">
      <c r="A9880" t="s">
        <v>251</v>
      </c>
      <c r="B9880">
        <v>10547</v>
      </c>
      <c r="C9880">
        <v>120</v>
      </c>
    </row>
    <row r="9881" spans="1:3" x14ac:dyDescent="0.25">
      <c r="A9881" t="s">
        <v>251</v>
      </c>
      <c r="B9881">
        <v>10040</v>
      </c>
      <c r="C9881">
        <v>205</v>
      </c>
    </row>
    <row r="9882" spans="1:3" x14ac:dyDescent="0.25">
      <c r="A9882" t="s">
        <v>251</v>
      </c>
      <c r="B9882">
        <v>10469</v>
      </c>
      <c r="C9882">
        <v>720</v>
      </c>
    </row>
    <row r="9883" spans="1:3" x14ac:dyDescent="0.25">
      <c r="A9883" t="s">
        <v>251</v>
      </c>
      <c r="B9883">
        <v>11236</v>
      </c>
      <c r="C9883">
        <v>380</v>
      </c>
    </row>
    <row r="9884" spans="1:3" x14ac:dyDescent="0.25">
      <c r="A9884" t="s">
        <v>251</v>
      </c>
      <c r="B9884">
        <v>14450</v>
      </c>
      <c r="C9884">
        <v>20</v>
      </c>
    </row>
    <row r="9885" spans="1:3" x14ac:dyDescent="0.25">
      <c r="A9885" t="s">
        <v>251</v>
      </c>
      <c r="B9885">
        <v>13357</v>
      </c>
      <c r="C9885">
        <v>120</v>
      </c>
    </row>
    <row r="9886" spans="1:3" x14ac:dyDescent="0.25">
      <c r="A9886" t="s">
        <v>251</v>
      </c>
      <c r="B9886">
        <v>12603</v>
      </c>
      <c r="C9886">
        <v>160</v>
      </c>
    </row>
    <row r="9887" spans="1:3" x14ac:dyDescent="0.25">
      <c r="A9887" t="s">
        <v>251</v>
      </c>
      <c r="B9887">
        <v>11542</v>
      </c>
      <c r="C9887">
        <v>102</v>
      </c>
    </row>
    <row r="9888" spans="1:3" x14ac:dyDescent="0.25">
      <c r="A9888" t="s">
        <v>251</v>
      </c>
      <c r="B9888">
        <v>14612</v>
      </c>
      <c r="C9888">
        <v>120</v>
      </c>
    </row>
    <row r="9889" spans="1:3" x14ac:dyDescent="0.25">
      <c r="A9889" t="s">
        <v>251</v>
      </c>
      <c r="B9889">
        <v>13126</v>
      </c>
      <c r="C9889">
        <v>120</v>
      </c>
    </row>
    <row r="9890" spans="1:3" x14ac:dyDescent="0.25">
      <c r="A9890" t="s">
        <v>251</v>
      </c>
      <c r="B9890">
        <v>10467</v>
      </c>
      <c r="C9890">
        <v>448</v>
      </c>
    </row>
    <row r="9891" spans="1:3" x14ac:dyDescent="0.25">
      <c r="A9891" t="s">
        <v>251</v>
      </c>
      <c r="B9891">
        <v>13501</v>
      </c>
      <c r="C9891">
        <v>120</v>
      </c>
    </row>
    <row r="9892" spans="1:3" x14ac:dyDescent="0.25">
      <c r="A9892" t="s">
        <v>251</v>
      </c>
      <c r="B9892">
        <v>12853</v>
      </c>
      <c r="C9892">
        <v>82</v>
      </c>
    </row>
    <row r="9893" spans="1:3" x14ac:dyDescent="0.25">
      <c r="A9893" t="s">
        <v>251</v>
      </c>
      <c r="B9893">
        <v>11217</v>
      </c>
      <c r="C9893">
        <v>235</v>
      </c>
    </row>
    <row r="9894" spans="1:3" x14ac:dyDescent="0.25">
      <c r="A9894" t="s">
        <v>251</v>
      </c>
      <c r="B9894">
        <v>10473</v>
      </c>
      <c r="C9894">
        <v>240</v>
      </c>
    </row>
    <row r="9895" spans="1:3" x14ac:dyDescent="0.25">
      <c r="A9895" t="s">
        <v>251</v>
      </c>
      <c r="B9895">
        <v>11219</v>
      </c>
      <c r="C9895">
        <v>79</v>
      </c>
    </row>
    <row r="9896" spans="1:3" x14ac:dyDescent="0.25">
      <c r="A9896" t="s">
        <v>251</v>
      </c>
      <c r="B9896">
        <v>13078</v>
      </c>
      <c r="C9896">
        <v>160</v>
      </c>
    </row>
    <row r="9897" spans="1:3" x14ac:dyDescent="0.25">
      <c r="A9897" t="s">
        <v>251</v>
      </c>
      <c r="B9897">
        <v>14569</v>
      </c>
      <c r="C9897">
        <v>80</v>
      </c>
    </row>
    <row r="9898" spans="1:3" x14ac:dyDescent="0.25">
      <c r="A9898" t="s">
        <v>251</v>
      </c>
      <c r="B9898">
        <v>14612</v>
      </c>
      <c r="C9898">
        <v>40</v>
      </c>
    </row>
    <row r="9899" spans="1:3" x14ac:dyDescent="0.25">
      <c r="A9899" t="s">
        <v>251</v>
      </c>
      <c r="B9899">
        <v>11743</v>
      </c>
      <c r="C9899">
        <v>76</v>
      </c>
    </row>
    <row r="9900" spans="1:3" x14ac:dyDescent="0.25">
      <c r="A9900" t="s">
        <v>251</v>
      </c>
      <c r="B9900">
        <v>10703</v>
      </c>
      <c r="C9900">
        <v>120</v>
      </c>
    </row>
    <row r="9901" spans="1:3" x14ac:dyDescent="0.25">
      <c r="A9901" t="s">
        <v>251</v>
      </c>
      <c r="B9901">
        <v>14101</v>
      </c>
      <c r="C9901">
        <v>115</v>
      </c>
    </row>
    <row r="9902" spans="1:3" x14ac:dyDescent="0.25">
      <c r="A9902" t="s">
        <v>251</v>
      </c>
      <c r="B9902">
        <v>12801</v>
      </c>
      <c r="C9902">
        <v>120</v>
      </c>
    </row>
    <row r="9903" spans="1:3" x14ac:dyDescent="0.25">
      <c r="A9903" t="s">
        <v>251</v>
      </c>
      <c r="B9903">
        <v>13118</v>
      </c>
      <c r="C9903">
        <v>40</v>
      </c>
    </row>
    <row r="9904" spans="1:3" x14ac:dyDescent="0.25">
      <c r="A9904" t="s">
        <v>251</v>
      </c>
      <c r="B9904">
        <v>14217</v>
      </c>
      <c r="C9904">
        <v>120</v>
      </c>
    </row>
    <row r="9905" spans="1:3" x14ac:dyDescent="0.25">
      <c r="A9905" t="s">
        <v>251</v>
      </c>
      <c r="B9905">
        <v>10578</v>
      </c>
      <c r="C9905">
        <v>130</v>
      </c>
    </row>
    <row r="9906" spans="1:3" x14ac:dyDescent="0.25">
      <c r="A9906" t="s">
        <v>251</v>
      </c>
      <c r="B9906">
        <v>13057</v>
      </c>
      <c r="C9906">
        <v>80</v>
      </c>
    </row>
    <row r="9907" spans="1:3" x14ac:dyDescent="0.25">
      <c r="A9907" t="s">
        <v>251</v>
      </c>
      <c r="B9907">
        <v>10578</v>
      </c>
      <c r="C9907">
        <v>126</v>
      </c>
    </row>
    <row r="9908" spans="1:3" x14ac:dyDescent="0.25">
      <c r="A9908" t="s">
        <v>251</v>
      </c>
      <c r="B9908">
        <v>11542</v>
      </c>
      <c r="C9908">
        <v>262</v>
      </c>
    </row>
    <row r="9909" spans="1:3" x14ac:dyDescent="0.25">
      <c r="A9909" t="s">
        <v>251</v>
      </c>
      <c r="B9909">
        <v>10562</v>
      </c>
      <c r="C9909">
        <v>54</v>
      </c>
    </row>
    <row r="9910" spans="1:3" x14ac:dyDescent="0.25">
      <c r="A9910" t="s">
        <v>251</v>
      </c>
      <c r="B9910">
        <v>12208</v>
      </c>
      <c r="C9910">
        <v>92</v>
      </c>
    </row>
    <row r="9911" spans="1:3" x14ac:dyDescent="0.25">
      <c r="A9911" t="s">
        <v>251</v>
      </c>
      <c r="B9911">
        <v>11968</v>
      </c>
      <c r="C9911">
        <v>280</v>
      </c>
    </row>
    <row r="9912" spans="1:3" x14ac:dyDescent="0.25">
      <c r="A9912" t="s">
        <v>251</v>
      </c>
      <c r="B9912">
        <v>13480</v>
      </c>
      <c r="C9912">
        <v>92</v>
      </c>
    </row>
    <row r="9913" spans="1:3" x14ac:dyDescent="0.25">
      <c r="A9913" t="s">
        <v>251</v>
      </c>
      <c r="B9913">
        <v>13504</v>
      </c>
      <c r="C9913">
        <v>202</v>
      </c>
    </row>
    <row r="9914" spans="1:3" x14ac:dyDescent="0.25">
      <c r="A9914" t="s">
        <v>251</v>
      </c>
      <c r="B9914">
        <v>11235</v>
      </c>
      <c r="C9914">
        <v>436</v>
      </c>
    </row>
    <row r="9915" spans="1:3" x14ac:dyDescent="0.25">
      <c r="A9915" t="s">
        <v>251</v>
      </c>
      <c r="B9915">
        <v>11520</v>
      </c>
      <c r="C9915">
        <v>280</v>
      </c>
    </row>
    <row r="9916" spans="1:3" x14ac:dyDescent="0.25">
      <c r="A9916" t="s">
        <v>251</v>
      </c>
      <c r="B9916">
        <v>11208</v>
      </c>
      <c r="C9916">
        <v>120</v>
      </c>
    </row>
    <row r="9917" spans="1:3" x14ac:dyDescent="0.25">
      <c r="A9917" t="s">
        <v>251</v>
      </c>
      <c r="B9917">
        <v>11692</v>
      </c>
      <c r="C9917">
        <v>280</v>
      </c>
    </row>
    <row r="9918" spans="1:3" x14ac:dyDescent="0.25">
      <c r="A9918" t="s">
        <v>251</v>
      </c>
      <c r="B9918">
        <v>11944</v>
      </c>
      <c r="C9918">
        <v>66</v>
      </c>
    </row>
    <row r="9919" spans="1:3" x14ac:dyDescent="0.25">
      <c r="A9919" t="s">
        <v>251</v>
      </c>
      <c r="B9919">
        <v>14075</v>
      </c>
      <c r="C9919">
        <v>166</v>
      </c>
    </row>
    <row r="9920" spans="1:3" x14ac:dyDescent="0.25">
      <c r="A9920" t="s">
        <v>251</v>
      </c>
      <c r="B9920">
        <v>10314</v>
      </c>
      <c r="C9920">
        <v>576</v>
      </c>
    </row>
    <row r="9921" spans="1:3" x14ac:dyDescent="0.25">
      <c r="A9921" t="s">
        <v>251</v>
      </c>
      <c r="B9921">
        <v>13753</v>
      </c>
      <c r="C9921">
        <v>176</v>
      </c>
    </row>
    <row r="9922" spans="1:3" x14ac:dyDescent="0.25">
      <c r="A9922" t="s">
        <v>251</v>
      </c>
      <c r="B9922">
        <v>10463</v>
      </c>
      <c r="C9922">
        <v>264</v>
      </c>
    </row>
    <row r="9923" spans="1:3" x14ac:dyDescent="0.25">
      <c r="A9923" t="s">
        <v>251</v>
      </c>
      <c r="B9923">
        <v>14618</v>
      </c>
      <c r="C9923">
        <v>145</v>
      </c>
    </row>
    <row r="9924" spans="1:3" x14ac:dyDescent="0.25">
      <c r="A9924" t="s">
        <v>251</v>
      </c>
      <c r="B9924">
        <v>12932</v>
      </c>
      <c r="C9924">
        <v>100</v>
      </c>
    </row>
    <row r="9925" spans="1:3" x14ac:dyDescent="0.25">
      <c r="A9925" t="s">
        <v>251</v>
      </c>
      <c r="B9925">
        <v>10520</v>
      </c>
      <c r="C9925">
        <v>200</v>
      </c>
    </row>
    <row r="9926" spans="1:3" x14ac:dyDescent="0.25">
      <c r="A9926" t="s">
        <v>251</v>
      </c>
      <c r="B9926">
        <v>10549</v>
      </c>
      <c r="C9926">
        <v>12</v>
      </c>
    </row>
    <row r="9927" spans="1:3" x14ac:dyDescent="0.25">
      <c r="A9927" t="s">
        <v>251</v>
      </c>
      <c r="B9927">
        <v>12742</v>
      </c>
      <c r="C9927">
        <v>64</v>
      </c>
    </row>
    <row r="9928" spans="1:3" x14ac:dyDescent="0.25">
      <c r="A9928" t="s">
        <v>251</v>
      </c>
      <c r="B9928">
        <v>13126</v>
      </c>
      <c r="C9928">
        <v>120</v>
      </c>
    </row>
    <row r="9929" spans="1:3" x14ac:dyDescent="0.25">
      <c r="A9929" t="s">
        <v>251</v>
      </c>
      <c r="B9929">
        <v>14510</v>
      </c>
      <c r="C9929">
        <v>266</v>
      </c>
    </row>
    <row r="9930" spans="1:3" x14ac:dyDescent="0.25">
      <c r="A9930" t="s">
        <v>251</v>
      </c>
      <c r="B9930">
        <v>14221</v>
      </c>
      <c r="C9930">
        <v>142</v>
      </c>
    </row>
    <row r="9931" spans="1:3" x14ac:dyDescent="0.25">
      <c r="A9931" t="s">
        <v>251</v>
      </c>
      <c r="B9931">
        <v>14612</v>
      </c>
      <c r="C9931">
        <v>229</v>
      </c>
    </row>
    <row r="9932" spans="1:3" x14ac:dyDescent="0.25">
      <c r="A9932" t="s">
        <v>251</v>
      </c>
      <c r="B9932">
        <v>12304</v>
      </c>
      <c r="C9932">
        <v>82</v>
      </c>
    </row>
    <row r="9933" spans="1:3" x14ac:dyDescent="0.25">
      <c r="A9933" t="s">
        <v>251</v>
      </c>
      <c r="B9933">
        <v>10573</v>
      </c>
      <c r="C9933">
        <v>120</v>
      </c>
    </row>
    <row r="9934" spans="1:3" x14ac:dyDescent="0.25">
      <c r="A9934" t="s">
        <v>251</v>
      </c>
      <c r="B9934">
        <v>10805</v>
      </c>
      <c r="C9934">
        <v>296</v>
      </c>
    </row>
    <row r="9935" spans="1:3" x14ac:dyDescent="0.25">
      <c r="A9935" t="s">
        <v>251</v>
      </c>
      <c r="B9935">
        <v>13815</v>
      </c>
      <c r="C9935">
        <v>80</v>
      </c>
    </row>
    <row r="9936" spans="1:3" x14ac:dyDescent="0.25">
      <c r="A9936" t="s">
        <v>251</v>
      </c>
      <c r="B9936">
        <v>10035</v>
      </c>
      <c r="C9936">
        <v>1389</v>
      </c>
    </row>
    <row r="9937" spans="1:3" x14ac:dyDescent="0.25">
      <c r="A9937" t="s">
        <v>251</v>
      </c>
      <c r="B9937">
        <v>14621</v>
      </c>
      <c r="C9937">
        <v>470</v>
      </c>
    </row>
    <row r="9938" spans="1:3" x14ac:dyDescent="0.25">
      <c r="A9938" t="s">
        <v>251</v>
      </c>
      <c r="B9938">
        <v>12809</v>
      </c>
      <c r="C9938">
        <v>122</v>
      </c>
    </row>
    <row r="9939" spans="1:3" x14ac:dyDescent="0.25">
      <c r="A9939" t="s">
        <v>251</v>
      </c>
      <c r="B9939">
        <v>11550</v>
      </c>
      <c r="C9939">
        <v>200</v>
      </c>
    </row>
    <row r="9940" spans="1:3" x14ac:dyDescent="0.25">
      <c r="A9940" t="s">
        <v>251</v>
      </c>
      <c r="B9940">
        <v>10014</v>
      </c>
      <c r="C9940">
        <v>105</v>
      </c>
    </row>
    <row r="9941" spans="1:3" x14ac:dyDescent="0.25">
      <c r="A9941" t="s">
        <v>251</v>
      </c>
      <c r="B9941">
        <v>10471</v>
      </c>
      <c r="C9941">
        <v>200</v>
      </c>
    </row>
    <row r="9942" spans="1:3" x14ac:dyDescent="0.25">
      <c r="A9942" t="s">
        <v>251</v>
      </c>
      <c r="B9942">
        <v>10583</v>
      </c>
      <c r="C9942">
        <v>121</v>
      </c>
    </row>
    <row r="9943" spans="1:3" x14ac:dyDescent="0.25">
      <c r="A9943" t="s">
        <v>251</v>
      </c>
      <c r="B9943">
        <v>10035</v>
      </c>
      <c r="C9943">
        <v>320</v>
      </c>
    </row>
    <row r="9944" spans="1:3" x14ac:dyDescent="0.25">
      <c r="A9944" t="s">
        <v>251</v>
      </c>
      <c r="B9944">
        <v>11362</v>
      </c>
      <c r="C9944">
        <v>120</v>
      </c>
    </row>
    <row r="9945" spans="1:3" x14ac:dyDescent="0.25">
      <c r="A9945" t="s">
        <v>251</v>
      </c>
      <c r="B9945">
        <v>13902</v>
      </c>
      <c r="C9945">
        <v>356</v>
      </c>
    </row>
    <row r="9946" spans="1:3" x14ac:dyDescent="0.25">
      <c r="A9946" t="s">
        <v>251</v>
      </c>
      <c r="B9946">
        <v>14551</v>
      </c>
      <c r="C9946">
        <v>130</v>
      </c>
    </row>
    <row r="9947" spans="1:3" x14ac:dyDescent="0.25">
      <c r="A9947" t="s">
        <v>251</v>
      </c>
      <c r="B9947">
        <v>11236</v>
      </c>
      <c r="C9947">
        <v>270</v>
      </c>
    </row>
    <row r="9948" spans="1:3" x14ac:dyDescent="0.25">
      <c r="A9948" t="s">
        <v>251</v>
      </c>
      <c r="B9948">
        <v>11747</v>
      </c>
      <c r="C9948">
        <v>320</v>
      </c>
    </row>
    <row r="9949" spans="1:3" x14ac:dyDescent="0.25">
      <c r="A9949" t="s">
        <v>251</v>
      </c>
      <c r="B9949">
        <v>10461</v>
      </c>
      <c r="C9949">
        <v>386</v>
      </c>
    </row>
    <row r="9950" spans="1:3" x14ac:dyDescent="0.25">
      <c r="A9950" t="s">
        <v>251</v>
      </c>
      <c r="B9950">
        <v>12771</v>
      </c>
      <c r="C9950">
        <v>46</v>
      </c>
    </row>
    <row r="9951" spans="1:3" x14ac:dyDescent="0.25">
      <c r="A9951" t="s">
        <v>251</v>
      </c>
      <c r="B9951">
        <v>11742</v>
      </c>
      <c r="C9951">
        <v>120</v>
      </c>
    </row>
    <row r="9952" spans="1:3" x14ac:dyDescent="0.25">
      <c r="A9952" t="s">
        <v>251</v>
      </c>
      <c r="B9952">
        <v>13073</v>
      </c>
      <c r="C9952">
        <v>80</v>
      </c>
    </row>
    <row r="9953" spans="1:3" x14ac:dyDescent="0.25">
      <c r="A9953" t="s">
        <v>251</v>
      </c>
      <c r="B9953">
        <v>13440</v>
      </c>
      <c r="C9953">
        <v>100</v>
      </c>
    </row>
    <row r="9954" spans="1:3" x14ac:dyDescent="0.25">
      <c r="A9954" t="s">
        <v>251</v>
      </c>
      <c r="B9954">
        <v>10993</v>
      </c>
      <c r="C9954">
        <v>25</v>
      </c>
    </row>
    <row r="9955" spans="1:3" x14ac:dyDescent="0.25">
      <c r="A9955" t="s">
        <v>251</v>
      </c>
      <c r="B9955">
        <v>14432</v>
      </c>
      <c r="C9955">
        <v>108</v>
      </c>
    </row>
    <row r="9956" spans="1:3" x14ac:dyDescent="0.25">
      <c r="A9956" t="s">
        <v>251</v>
      </c>
      <c r="B9956">
        <v>10314</v>
      </c>
      <c r="C9956">
        <v>238</v>
      </c>
    </row>
    <row r="9957" spans="1:3" x14ac:dyDescent="0.25">
      <c r="A9957" t="s">
        <v>251</v>
      </c>
      <c r="B9957">
        <v>10304</v>
      </c>
      <c r="C9957">
        <v>372</v>
      </c>
    </row>
    <row r="9958" spans="1:3" x14ac:dyDescent="0.25">
      <c r="A9958" t="s">
        <v>251</v>
      </c>
      <c r="B9958">
        <v>10002</v>
      </c>
      <c r="C9958">
        <v>58</v>
      </c>
    </row>
    <row r="9959" spans="1:3" x14ac:dyDescent="0.25">
      <c r="A9959" t="s">
        <v>251</v>
      </c>
      <c r="B9959">
        <v>11208</v>
      </c>
      <c r="C9959">
        <v>140</v>
      </c>
    </row>
    <row r="9960" spans="1:3" x14ac:dyDescent="0.25">
      <c r="A9960" t="s">
        <v>251</v>
      </c>
      <c r="B9960">
        <v>10471</v>
      </c>
      <c r="C9960">
        <v>120</v>
      </c>
    </row>
    <row r="9961" spans="1:3" x14ac:dyDescent="0.25">
      <c r="A9961" t="s">
        <v>251</v>
      </c>
      <c r="B9961">
        <v>11563</v>
      </c>
      <c r="C9961">
        <v>100</v>
      </c>
    </row>
    <row r="9962" spans="1:3" x14ac:dyDescent="0.25">
      <c r="A9962" t="s">
        <v>251</v>
      </c>
      <c r="B9962">
        <v>12208</v>
      </c>
      <c r="C9962">
        <v>160</v>
      </c>
    </row>
    <row r="9963" spans="1:3" x14ac:dyDescent="0.25">
      <c r="A9963" t="s">
        <v>251</v>
      </c>
      <c r="B9963">
        <v>12776</v>
      </c>
      <c r="C9963">
        <v>87</v>
      </c>
    </row>
    <row r="9964" spans="1:3" x14ac:dyDescent="0.25">
      <c r="A9964" t="s">
        <v>251</v>
      </c>
      <c r="B9964">
        <v>11354</v>
      </c>
      <c r="C9964">
        <v>200</v>
      </c>
    </row>
    <row r="9965" spans="1:3" x14ac:dyDescent="0.25">
      <c r="A9965" t="s">
        <v>251</v>
      </c>
      <c r="B9965">
        <v>13027</v>
      </c>
      <c r="C9965">
        <v>120</v>
      </c>
    </row>
    <row r="9966" spans="1:3" x14ac:dyDescent="0.25">
      <c r="A9966" t="s">
        <v>251</v>
      </c>
      <c r="B9966">
        <v>13215</v>
      </c>
      <c r="C9966">
        <v>513</v>
      </c>
    </row>
    <row r="9967" spans="1:3" x14ac:dyDescent="0.25">
      <c r="A9967" t="s">
        <v>251</v>
      </c>
      <c r="B9967">
        <v>14127</v>
      </c>
      <c r="C9967">
        <v>60</v>
      </c>
    </row>
    <row r="9968" spans="1:3" x14ac:dyDescent="0.25">
      <c r="A9968" t="s">
        <v>251</v>
      </c>
      <c r="B9968">
        <v>14760</v>
      </c>
      <c r="C9968">
        <v>120</v>
      </c>
    </row>
    <row r="9969" spans="1:3" x14ac:dyDescent="0.25">
      <c r="A9969" t="s">
        <v>251</v>
      </c>
      <c r="B9969">
        <v>12010</v>
      </c>
      <c r="C9969">
        <v>120</v>
      </c>
    </row>
    <row r="9970" spans="1:3" x14ac:dyDescent="0.25">
      <c r="A9970" t="s">
        <v>251</v>
      </c>
      <c r="B9970">
        <v>11357</v>
      </c>
      <c r="C9970">
        <v>179</v>
      </c>
    </row>
    <row r="9971" spans="1:3" x14ac:dyDescent="0.25">
      <c r="A9971" t="s">
        <v>251</v>
      </c>
      <c r="B9971">
        <v>13669</v>
      </c>
      <c r="C9971">
        <v>180</v>
      </c>
    </row>
    <row r="9972" spans="1:3" x14ac:dyDescent="0.25">
      <c r="A9972" t="s">
        <v>251</v>
      </c>
      <c r="B9972">
        <v>11719</v>
      </c>
      <c r="C9972">
        <v>240</v>
      </c>
    </row>
    <row r="9973" spans="1:3" x14ac:dyDescent="0.25">
      <c r="A9973" t="s">
        <v>251</v>
      </c>
      <c r="B9973">
        <v>13440</v>
      </c>
      <c r="C9973">
        <v>120</v>
      </c>
    </row>
    <row r="9974" spans="1:3" x14ac:dyDescent="0.25">
      <c r="A9974" t="s">
        <v>251</v>
      </c>
      <c r="B9974">
        <v>11725</v>
      </c>
      <c r="C9974">
        <v>460</v>
      </c>
    </row>
    <row r="9975" spans="1:3" x14ac:dyDescent="0.25">
      <c r="A9975" t="s">
        <v>251</v>
      </c>
      <c r="B9975">
        <v>14068</v>
      </c>
      <c r="C9975">
        <v>180</v>
      </c>
    </row>
    <row r="9976" spans="1:3" x14ac:dyDescent="0.25">
      <c r="A9976" t="s">
        <v>251</v>
      </c>
      <c r="B9976">
        <v>10701</v>
      </c>
      <c r="C9976">
        <v>200</v>
      </c>
    </row>
    <row r="9977" spans="1:3" x14ac:dyDescent="0.25">
      <c r="A9977" t="s">
        <v>251</v>
      </c>
      <c r="B9977">
        <v>12159</v>
      </c>
      <c r="C9977">
        <v>24</v>
      </c>
    </row>
    <row r="9978" spans="1:3" x14ac:dyDescent="0.25">
      <c r="A9978" t="s">
        <v>251</v>
      </c>
      <c r="B9978">
        <v>13815</v>
      </c>
      <c r="C9978">
        <v>82</v>
      </c>
    </row>
    <row r="9979" spans="1:3" x14ac:dyDescent="0.25">
      <c r="A9979" t="s">
        <v>251</v>
      </c>
      <c r="B9979">
        <v>14607</v>
      </c>
      <c r="C9979">
        <v>200</v>
      </c>
    </row>
    <row r="9980" spans="1:3" x14ac:dyDescent="0.25">
      <c r="A9980" t="s">
        <v>251</v>
      </c>
      <c r="B9980">
        <v>13411</v>
      </c>
      <c r="C9980">
        <v>80</v>
      </c>
    </row>
    <row r="9981" spans="1:3" x14ac:dyDescent="0.25">
      <c r="A9981" t="s">
        <v>251</v>
      </c>
      <c r="B9981">
        <v>11953</v>
      </c>
      <c r="C9981">
        <v>120</v>
      </c>
    </row>
    <row r="9982" spans="1:3" x14ac:dyDescent="0.25">
      <c r="A9982" t="s">
        <v>251</v>
      </c>
      <c r="B9982">
        <v>11354</v>
      </c>
      <c r="C9982">
        <v>218</v>
      </c>
    </row>
    <row r="9983" spans="1:3" x14ac:dyDescent="0.25">
      <c r="A9983" t="s">
        <v>251</v>
      </c>
      <c r="B9983">
        <v>11746</v>
      </c>
      <c r="C9983">
        <v>195</v>
      </c>
    </row>
    <row r="9984" spans="1:3" x14ac:dyDescent="0.25">
      <c r="A9984" t="s">
        <v>251</v>
      </c>
      <c r="B9984">
        <v>13203</v>
      </c>
      <c r="C9984">
        <v>455</v>
      </c>
    </row>
    <row r="9985" spans="1:3" x14ac:dyDescent="0.25">
      <c r="A9985" t="s">
        <v>251</v>
      </c>
      <c r="B9985">
        <v>10469</v>
      </c>
      <c r="C9985">
        <v>524</v>
      </c>
    </row>
    <row r="9986" spans="1:3" x14ac:dyDescent="0.25">
      <c r="A9986" t="s">
        <v>251</v>
      </c>
      <c r="B9986">
        <v>11235</v>
      </c>
      <c r="C9986">
        <v>200</v>
      </c>
    </row>
    <row r="9987" spans="1:3" x14ac:dyDescent="0.25">
      <c r="A9987" t="s">
        <v>251</v>
      </c>
      <c r="B9987">
        <v>11375</v>
      </c>
      <c r="C9987">
        <v>160</v>
      </c>
    </row>
    <row r="9988" spans="1:3" x14ac:dyDescent="0.25">
      <c r="A9988" t="s">
        <v>251</v>
      </c>
      <c r="B9988">
        <v>11423</v>
      </c>
      <c r="C9988">
        <v>314</v>
      </c>
    </row>
    <row r="9989" spans="1:3" x14ac:dyDescent="0.25">
      <c r="A9989" t="s">
        <v>251</v>
      </c>
      <c r="B9989">
        <v>13078</v>
      </c>
      <c r="C9989">
        <v>40</v>
      </c>
    </row>
    <row r="9990" spans="1:3" x14ac:dyDescent="0.25">
      <c r="A9990" t="s">
        <v>251</v>
      </c>
      <c r="B9990">
        <v>13413</v>
      </c>
      <c r="C9990">
        <v>188</v>
      </c>
    </row>
    <row r="9991" spans="1:3" x14ac:dyDescent="0.25">
      <c r="A9991" t="s">
        <v>251</v>
      </c>
      <c r="B9991">
        <v>11214</v>
      </c>
      <c r="C9991">
        <v>271</v>
      </c>
    </row>
    <row r="9992" spans="1:3" x14ac:dyDescent="0.25">
      <c r="A9992" t="s">
        <v>251</v>
      </c>
      <c r="B9992">
        <v>12550</v>
      </c>
      <c r="C9992">
        <v>190</v>
      </c>
    </row>
    <row r="9993" spans="1:3" x14ac:dyDescent="0.25">
      <c r="A9993" t="s">
        <v>251</v>
      </c>
      <c r="B9993">
        <v>12832</v>
      </c>
      <c r="C9993">
        <v>88</v>
      </c>
    </row>
    <row r="9994" spans="1:3" x14ac:dyDescent="0.25">
      <c r="A9994" t="s">
        <v>251</v>
      </c>
      <c r="B9994">
        <v>10952</v>
      </c>
      <c r="C9994">
        <v>120</v>
      </c>
    </row>
    <row r="9995" spans="1:3" x14ac:dyDescent="0.25">
      <c r="A9995" t="s">
        <v>251</v>
      </c>
      <c r="B9995">
        <v>12061</v>
      </c>
      <c r="C9995">
        <v>242</v>
      </c>
    </row>
    <row r="9996" spans="1:3" x14ac:dyDescent="0.25">
      <c r="A9996" t="s">
        <v>251</v>
      </c>
      <c r="B9996">
        <v>14626</v>
      </c>
      <c r="C9996">
        <v>40</v>
      </c>
    </row>
    <row r="9997" spans="1:3" x14ac:dyDescent="0.25">
      <c r="A9997" t="s">
        <v>251</v>
      </c>
      <c r="B9997">
        <v>14580</v>
      </c>
      <c r="C9997">
        <v>74</v>
      </c>
    </row>
    <row r="9998" spans="1:3" x14ac:dyDescent="0.25">
      <c r="A9998" t="s">
        <v>251</v>
      </c>
      <c r="B9998">
        <v>12572</v>
      </c>
      <c r="C9998">
        <v>328</v>
      </c>
    </row>
    <row r="9999" spans="1:3" x14ac:dyDescent="0.25">
      <c r="A9999" t="s">
        <v>251</v>
      </c>
      <c r="B9999">
        <v>12590</v>
      </c>
      <c r="C9999">
        <v>62</v>
      </c>
    </row>
    <row r="10000" spans="1:3" x14ac:dyDescent="0.25">
      <c r="A10000" t="s">
        <v>251</v>
      </c>
      <c r="B10000">
        <v>10562</v>
      </c>
      <c r="C10000">
        <v>153</v>
      </c>
    </row>
    <row r="10001" spans="1:3" x14ac:dyDescent="0.25">
      <c r="A10001" t="s">
        <v>251</v>
      </c>
      <c r="B10001">
        <v>10993</v>
      </c>
      <c r="C10001">
        <v>24</v>
      </c>
    </row>
    <row r="10002" spans="1:3" x14ac:dyDescent="0.25">
      <c r="A10002" t="s">
        <v>251</v>
      </c>
      <c r="B10002">
        <v>14020</v>
      </c>
      <c r="C10002">
        <v>160</v>
      </c>
    </row>
    <row r="10003" spans="1:3" x14ac:dyDescent="0.25">
      <c r="A10003" t="s">
        <v>251</v>
      </c>
      <c r="B10003">
        <v>13350</v>
      </c>
      <c r="C10003">
        <v>160</v>
      </c>
    </row>
    <row r="10004" spans="1:3" x14ac:dyDescent="0.25">
      <c r="A10004" t="s">
        <v>251</v>
      </c>
      <c r="B10004">
        <v>11375</v>
      </c>
      <c r="C10004">
        <v>200</v>
      </c>
    </row>
    <row r="10005" spans="1:3" x14ac:dyDescent="0.25">
      <c r="A10005" t="s">
        <v>251</v>
      </c>
      <c r="B10005">
        <v>11720</v>
      </c>
      <c r="C10005">
        <v>60</v>
      </c>
    </row>
    <row r="10006" spans="1:3" x14ac:dyDescent="0.25">
      <c r="A10006" t="s">
        <v>251</v>
      </c>
      <c r="B10006">
        <v>11790</v>
      </c>
      <c r="C10006">
        <v>350</v>
      </c>
    </row>
    <row r="10007" spans="1:3" x14ac:dyDescent="0.25">
      <c r="A10007" t="s">
        <v>251</v>
      </c>
      <c r="B10007">
        <v>11692</v>
      </c>
      <c r="C10007">
        <v>280</v>
      </c>
    </row>
    <row r="10008" spans="1:3" x14ac:dyDescent="0.25">
      <c r="A10008" t="s">
        <v>251</v>
      </c>
      <c r="B10008">
        <v>10456</v>
      </c>
      <c r="C10008">
        <v>240</v>
      </c>
    </row>
    <row r="10009" spans="1:3" x14ac:dyDescent="0.25">
      <c r="A10009" t="s">
        <v>251</v>
      </c>
      <c r="B10009">
        <v>11691</v>
      </c>
      <c r="C10009">
        <v>102</v>
      </c>
    </row>
    <row r="10010" spans="1:3" x14ac:dyDescent="0.25">
      <c r="A10010" t="s">
        <v>251</v>
      </c>
      <c r="B10010">
        <v>10021</v>
      </c>
      <c r="C10010">
        <v>362</v>
      </c>
    </row>
    <row r="10011" spans="1:3" x14ac:dyDescent="0.25">
      <c r="A10011" t="s">
        <v>251</v>
      </c>
      <c r="B10011">
        <v>10595</v>
      </c>
      <c r="C10011">
        <v>20</v>
      </c>
    </row>
    <row r="10012" spans="1:3" x14ac:dyDescent="0.25">
      <c r="A10012" t="s">
        <v>251</v>
      </c>
      <c r="B10012">
        <v>12302</v>
      </c>
      <c r="C10012">
        <v>210</v>
      </c>
    </row>
    <row r="10013" spans="1:3" x14ac:dyDescent="0.25">
      <c r="A10013" t="s">
        <v>251</v>
      </c>
      <c r="B10013">
        <v>14830</v>
      </c>
      <c r="C10013">
        <v>120</v>
      </c>
    </row>
    <row r="10014" spans="1:3" x14ac:dyDescent="0.25">
      <c r="A10014" t="s">
        <v>251</v>
      </c>
      <c r="B10014">
        <v>13350</v>
      </c>
      <c r="C10014">
        <v>163</v>
      </c>
    </row>
    <row r="10015" spans="1:3" x14ac:dyDescent="0.25">
      <c r="A10015" t="s">
        <v>251</v>
      </c>
      <c r="B10015">
        <v>14141</v>
      </c>
      <c r="C10015">
        <v>82</v>
      </c>
    </row>
    <row r="10016" spans="1:3" x14ac:dyDescent="0.25">
      <c r="A10016" t="s">
        <v>251</v>
      </c>
      <c r="B10016">
        <v>12946</v>
      </c>
      <c r="C10016">
        <v>156</v>
      </c>
    </row>
    <row r="10017" spans="1:3" x14ac:dyDescent="0.25">
      <c r="A10017" t="s">
        <v>251</v>
      </c>
      <c r="B10017">
        <v>11418</v>
      </c>
      <c r="C10017">
        <v>226</v>
      </c>
    </row>
    <row r="10018" spans="1:3" x14ac:dyDescent="0.25">
      <c r="A10018" t="s">
        <v>251</v>
      </c>
      <c r="B10018">
        <v>14624</v>
      </c>
      <c r="C10018">
        <v>124</v>
      </c>
    </row>
    <row r="10019" spans="1:3" x14ac:dyDescent="0.25">
      <c r="A10019" t="s">
        <v>251</v>
      </c>
      <c r="B10019">
        <v>11207</v>
      </c>
      <c r="C10019">
        <v>225</v>
      </c>
    </row>
    <row r="10020" spans="1:3" x14ac:dyDescent="0.25">
      <c r="A10020" t="s">
        <v>251</v>
      </c>
      <c r="B10020">
        <v>11235</v>
      </c>
      <c r="C10020">
        <v>320</v>
      </c>
    </row>
    <row r="10021" spans="1:3" x14ac:dyDescent="0.25">
      <c r="A10021" t="s">
        <v>251</v>
      </c>
      <c r="B10021">
        <v>11691</v>
      </c>
      <c r="C10021">
        <v>200</v>
      </c>
    </row>
    <row r="10022" spans="1:3" x14ac:dyDescent="0.25">
      <c r="A10022" t="s">
        <v>251</v>
      </c>
      <c r="B10022">
        <v>12565</v>
      </c>
      <c r="C10022">
        <v>120</v>
      </c>
    </row>
    <row r="10023" spans="1:3" x14ac:dyDescent="0.25">
      <c r="A10023" t="s">
        <v>251</v>
      </c>
      <c r="B10023">
        <v>10595</v>
      </c>
      <c r="C10023">
        <v>160</v>
      </c>
    </row>
    <row r="10024" spans="1:3" x14ac:dyDescent="0.25">
      <c r="A10024" t="s">
        <v>251</v>
      </c>
      <c r="B10024">
        <v>12901</v>
      </c>
      <c r="C10024">
        <v>89</v>
      </c>
    </row>
    <row r="10025" spans="1:3" x14ac:dyDescent="0.25">
      <c r="A10025" t="s">
        <v>251</v>
      </c>
      <c r="B10025">
        <v>10463</v>
      </c>
      <c r="C10025">
        <v>366</v>
      </c>
    </row>
    <row r="10026" spans="1:3" x14ac:dyDescent="0.25">
      <c r="A10026" t="s">
        <v>251</v>
      </c>
      <c r="B10026">
        <v>11434</v>
      </c>
      <c r="C10026">
        <v>250</v>
      </c>
    </row>
    <row r="10027" spans="1:3" x14ac:dyDescent="0.25">
      <c r="A10027" t="s">
        <v>251</v>
      </c>
      <c r="B10027">
        <v>14626</v>
      </c>
      <c r="C10027">
        <v>120</v>
      </c>
    </row>
    <row r="10028" spans="1:3" x14ac:dyDescent="0.25">
      <c r="A10028" t="s">
        <v>251</v>
      </c>
      <c r="B10028">
        <v>14221</v>
      </c>
      <c r="C10028">
        <v>200</v>
      </c>
    </row>
    <row r="10029" spans="1:3" x14ac:dyDescent="0.25">
      <c r="A10029" t="s">
        <v>251</v>
      </c>
      <c r="B10029">
        <v>10021</v>
      </c>
      <c r="C10029">
        <v>449</v>
      </c>
    </row>
    <row r="10030" spans="1:3" x14ac:dyDescent="0.25">
      <c r="A10030" t="s">
        <v>251</v>
      </c>
      <c r="B10030">
        <v>14227</v>
      </c>
      <c r="C10030">
        <v>172</v>
      </c>
    </row>
    <row r="10031" spans="1:3" x14ac:dyDescent="0.25">
      <c r="A10031" t="s">
        <v>251</v>
      </c>
      <c r="B10031">
        <v>13365</v>
      </c>
      <c r="C10031">
        <v>80</v>
      </c>
    </row>
    <row r="10032" spans="1:3" x14ac:dyDescent="0.25">
      <c r="A10032" t="s">
        <v>251</v>
      </c>
      <c r="B10032">
        <v>11219</v>
      </c>
      <c r="C10032">
        <v>510</v>
      </c>
    </row>
    <row r="10033" spans="1:3" x14ac:dyDescent="0.25">
      <c r="A10033" t="s">
        <v>251</v>
      </c>
      <c r="B10033">
        <v>10805</v>
      </c>
      <c r="C10033">
        <v>183</v>
      </c>
    </row>
    <row r="10034" spans="1:3" x14ac:dyDescent="0.25">
      <c r="A10034" t="s">
        <v>251</v>
      </c>
      <c r="B10034">
        <v>14304</v>
      </c>
      <c r="C10034">
        <v>123</v>
      </c>
    </row>
    <row r="10035" spans="1:3" x14ac:dyDescent="0.25">
      <c r="A10035" t="s">
        <v>251</v>
      </c>
      <c r="B10035">
        <v>11379</v>
      </c>
      <c r="C10035">
        <v>360</v>
      </c>
    </row>
    <row r="10036" spans="1:3" x14ac:dyDescent="0.25">
      <c r="A10036" t="s">
        <v>251</v>
      </c>
      <c r="B10036">
        <v>10567</v>
      </c>
      <c r="C10036">
        <v>120</v>
      </c>
    </row>
    <row r="10037" spans="1:3" x14ac:dyDescent="0.25">
      <c r="A10037" t="s">
        <v>251</v>
      </c>
      <c r="B10037">
        <v>10924</v>
      </c>
      <c r="C10037">
        <v>120</v>
      </c>
    </row>
    <row r="10038" spans="1:3" x14ac:dyDescent="0.25">
      <c r="A10038" t="s">
        <v>251</v>
      </c>
      <c r="B10038">
        <v>10029</v>
      </c>
      <c r="C10038">
        <v>679</v>
      </c>
    </row>
    <row r="10039" spans="1:3" x14ac:dyDescent="0.25">
      <c r="A10039" t="s">
        <v>251</v>
      </c>
      <c r="B10039">
        <v>11553</v>
      </c>
      <c r="C10039">
        <v>589</v>
      </c>
    </row>
    <row r="10040" spans="1:3" x14ac:dyDescent="0.25">
      <c r="A10040" t="s">
        <v>251</v>
      </c>
      <c r="B10040">
        <v>10459</v>
      </c>
      <c r="C10040">
        <v>200</v>
      </c>
    </row>
    <row r="10041" spans="1:3" x14ac:dyDescent="0.25">
      <c r="A10041" t="s">
        <v>251</v>
      </c>
      <c r="B10041">
        <v>13045</v>
      </c>
      <c r="C10041">
        <v>200</v>
      </c>
    </row>
    <row r="10042" spans="1:3" x14ac:dyDescent="0.25">
      <c r="A10042" t="s">
        <v>251</v>
      </c>
      <c r="B10042">
        <v>13126</v>
      </c>
      <c r="C10042">
        <v>200</v>
      </c>
    </row>
    <row r="10043" spans="1:3" x14ac:dyDescent="0.25">
      <c r="A10043" t="s">
        <v>251</v>
      </c>
      <c r="B10043">
        <v>13827</v>
      </c>
      <c r="C10043">
        <v>77</v>
      </c>
    </row>
    <row r="10044" spans="1:3" x14ac:dyDescent="0.25">
      <c r="A10044" t="s">
        <v>251</v>
      </c>
      <c r="B10044">
        <v>13820</v>
      </c>
      <c r="C10044">
        <v>80</v>
      </c>
    </row>
    <row r="10045" spans="1:3" x14ac:dyDescent="0.25">
      <c r="A10045" t="s">
        <v>251</v>
      </c>
      <c r="B10045">
        <v>14127</v>
      </c>
      <c r="C10045">
        <v>160</v>
      </c>
    </row>
    <row r="10046" spans="1:3" x14ac:dyDescent="0.25">
      <c r="A10046" t="s">
        <v>251</v>
      </c>
      <c r="B10046">
        <v>10566</v>
      </c>
      <c r="C10046">
        <v>92</v>
      </c>
    </row>
    <row r="10047" spans="1:3" x14ac:dyDescent="0.25">
      <c r="A10047" t="s">
        <v>251</v>
      </c>
      <c r="B10047">
        <v>14048</v>
      </c>
      <c r="C10047">
        <v>40</v>
      </c>
    </row>
    <row r="10048" spans="1:3" x14ac:dyDescent="0.25">
      <c r="A10048" t="s">
        <v>251</v>
      </c>
      <c r="B10048">
        <v>14902</v>
      </c>
      <c r="C10048">
        <v>26</v>
      </c>
    </row>
    <row r="10049" spans="1:3" x14ac:dyDescent="0.25">
      <c r="A10049" t="s">
        <v>251</v>
      </c>
      <c r="B10049">
        <v>14845</v>
      </c>
      <c r="C10049">
        <v>122</v>
      </c>
    </row>
    <row r="10050" spans="1:3" x14ac:dyDescent="0.25">
      <c r="A10050" t="s">
        <v>251</v>
      </c>
      <c r="B10050">
        <v>13219</v>
      </c>
      <c r="C10050">
        <v>284</v>
      </c>
    </row>
    <row r="10051" spans="1:3" x14ac:dyDescent="0.25">
      <c r="A10051" t="s">
        <v>251</v>
      </c>
      <c r="B10051">
        <v>10543</v>
      </c>
      <c r="C10051">
        <v>300</v>
      </c>
    </row>
    <row r="10052" spans="1:3" x14ac:dyDescent="0.25">
      <c r="A10052" t="s">
        <v>251</v>
      </c>
      <c r="B10052">
        <v>13021</v>
      </c>
      <c r="C10052">
        <v>80</v>
      </c>
    </row>
    <row r="10053" spans="1:3" x14ac:dyDescent="0.25">
      <c r="A10053" t="s">
        <v>251</v>
      </c>
      <c r="B10053">
        <v>10701</v>
      </c>
      <c r="C10053">
        <v>120</v>
      </c>
    </row>
    <row r="10054" spans="1:3" x14ac:dyDescent="0.25">
      <c r="A10054" t="s">
        <v>251</v>
      </c>
      <c r="B10054">
        <v>11710</v>
      </c>
      <c r="C10054">
        <v>102</v>
      </c>
    </row>
    <row r="10055" spans="1:3" x14ac:dyDescent="0.25">
      <c r="A10055" t="s">
        <v>251</v>
      </c>
      <c r="B10055">
        <v>13045</v>
      </c>
      <c r="C10055">
        <v>120</v>
      </c>
    </row>
    <row r="10056" spans="1:3" x14ac:dyDescent="0.25">
      <c r="A10056" t="s">
        <v>251</v>
      </c>
      <c r="B10056">
        <v>14569</v>
      </c>
      <c r="C10056">
        <v>138</v>
      </c>
    </row>
    <row r="10057" spans="1:3" x14ac:dyDescent="0.25">
      <c r="A10057" t="s">
        <v>251</v>
      </c>
      <c r="B10057">
        <v>13165</v>
      </c>
      <c r="C10057">
        <v>120</v>
      </c>
    </row>
    <row r="10058" spans="1:3" x14ac:dyDescent="0.25">
      <c r="A10058" t="s">
        <v>251</v>
      </c>
      <c r="B10058">
        <v>11706</v>
      </c>
      <c r="C10058">
        <v>84</v>
      </c>
    </row>
    <row r="10059" spans="1:3" x14ac:dyDescent="0.25">
      <c r="A10059" t="s">
        <v>251</v>
      </c>
      <c r="B10059">
        <v>10465</v>
      </c>
      <c r="C10059">
        <v>30</v>
      </c>
    </row>
    <row r="10060" spans="1:3" x14ac:dyDescent="0.25">
      <c r="A10060" t="s">
        <v>251</v>
      </c>
      <c r="B10060">
        <v>14221</v>
      </c>
      <c r="C10060">
        <v>220</v>
      </c>
    </row>
    <row r="10061" spans="1:3" x14ac:dyDescent="0.25">
      <c r="A10061" t="s">
        <v>251</v>
      </c>
      <c r="B10061">
        <v>11704</v>
      </c>
      <c r="C10061">
        <v>175</v>
      </c>
    </row>
    <row r="10062" spans="1:3" x14ac:dyDescent="0.25">
      <c r="A10062" t="s">
        <v>251</v>
      </c>
      <c r="B10062">
        <v>14048</v>
      </c>
      <c r="C10062">
        <v>216</v>
      </c>
    </row>
    <row r="10063" spans="1:3" x14ac:dyDescent="0.25">
      <c r="A10063" t="s">
        <v>251</v>
      </c>
      <c r="B10063">
        <v>10706</v>
      </c>
      <c r="C10063">
        <v>197</v>
      </c>
    </row>
    <row r="10064" spans="1:3" x14ac:dyDescent="0.25">
      <c r="A10064" t="s">
        <v>251</v>
      </c>
      <c r="B10064">
        <v>11050</v>
      </c>
      <c r="C10064">
        <v>56</v>
      </c>
    </row>
    <row r="10065" spans="1:3" x14ac:dyDescent="0.25">
      <c r="A10065" t="s">
        <v>251</v>
      </c>
      <c r="B10065">
        <v>10024</v>
      </c>
      <c r="C10065">
        <v>520</v>
      </c>
    </row>
    <row r="10066" spans="1:3" x14ac:dyDescent="0.25">
      <c r="A10066" t="s">
        <v>251</v>
      </c>
      <c r="B10066">
        <v>11226</v>
      </c>
      <c r="C10066">
        <v>200</v>
      </c>
    </row>
    <row r="10067" spans="1:3" x14ac:dyDescent="0.25">
      <c r="A10067" t="s">
        <v>251</v>
      </c>
      <c r="B10067">
        <v>12414</v>
      </c>
      <c r="C10067">
        <v>136</v>
      </c>
    </row>
    <row r="10068" spans="1:3" x14ac:dyDescent="0.25">
      <c r="A10068" t="s">
        <v>251</v>
      </c>
      <c r="B10068">
        <v>10027</v>
      </c>
      <c r="C10068">
        <v>40</v>
      </c>
    </row>
    <row r="10069" spans="1:3" x14ac:dyDescent="0.25">
      <c r="A10069" t="s">
        <v>251</v>
      </c>
      <c r="B10069">
        <v>14901</v>
      </c>
      <c r="C10069">
        <v>200</v>
      </c>
    </row>
    <row r="10070" spans="1:3" x14ac:dyDescent="0.25">
      <c r="A10070" t="s">
        <v>251</v>
      </c>
      <c r="B10070">
        <v>10467</v>
      </c>
      <c r="C10070">
        <v>200</v>
      </c>
    </row>
    <row r="10071" spans="1:3" x14ac:dyDescent="0.25">
      <c r="A10071" t="s">
        <v>251</v>
      </c>
      <c r="B10071">
        <v>11694</v>
      </c>
      <c r="C10071">
        <v>196</v>
      </c>
    </row>
    <row r="10072" spans="1:3" x14ac:dyDescent="0.25">
      <c r="A10072" t="s">
        <v>251</v>
      </c>
      <c r="B10072">
        <v>12047</v>
      </c>
      <c r="C10072">
        <v>192</v>
      </c>
    </row>
    <row r="10073" spans="1:3" x14ac:dyDescent="0.25">
      <c r="A10073" t="s">
        <v>251</v>
      </c>
      <c r="B10073">
        <v>11361</v>
      </c>
      <c r="C10073">
        <v>432</v>
      </c>
    </row>
    <row r="10074" spans="1:3" x14ac:dyDescent="0.25">
      <c r="A10074" t="s">
        <v>251</v>
      </c>
      <c r="B10074">
        <v>10589</v>
      </c>
      <c r="C10074">
        <v>300</v>
      </c>
    </row>
    <row r="10075" spans="1:3" x14ac:dyDescent="0.25">
      <c r="A10075" t="s">
        <v>251</v>
      </c>
      <c r="B10075">
        <v>10466</v>
      </c>
      <c r="C10075">
        <v>240</v>
      </c>
    </row>
    <row r="10076" spans="1:3" x14ac:dyDescent="0.25">
      <c r="A10076" t="s">
        <v>251</v>
      </c>
      <c r="B10076">
        <v>11249</v>
      </c>
      <c r="C10076">
        <v>200</v>
      </c>
    </row>
    <row r="10077" spans="1:3" x14ac:dyDescent="0.25">
      <c r="A10077" t="s">
        <v>251</v>
      </c>
      <c r="B10077">
        <v>14779</v>
      </c>
      <c r="C10077">
        <v>120</v>
      </c>
    </row>
    <row r="10078" spans="1:3" x14ac:dyDescent="0.25">
      <c r="A10078" t="s">
        <v>251</v>
      </c>
      <c r="B10078">
        <v>12033</v>
      </c>
      <c r="C10078">
        <v>80</v>
      </c>
    </row>
    <row r="10079" spans="1:3" x14ac:dyDescent="0.25">
      <c r="A10079" t="s">
        <v>251</v>
      </c>
      <c r="B10079">
        <v>11803</v>
      </c>
      <c r="C10079">
        <v>202</v>
      </c>
    </row>
    <row r="10080" spans="1:3" x14ac:dyDescent="0.25">
      <c r="A10080" t="s">
        <v>251</v>
      </c>
      <c r="B10080">
        <v>11369</v>
      </c>
      <c r="C10080">
        <v>240</v>
      </c>
    </row>
    <row r="10081" spans="1:3" x14ac:dyDescent="0.25">
      <c r="A10081" t="s">
        <v>251</v>
      </c>
      <c r="B10081">
        <v>11735</v>
      </c>
      <c r="C10081">
        <v>142</v>
      </c>
    </row>
    <row r="10082" spans="1:3" x14ac:dyDescent="0.25">
      <c r="A10082" t="s">
        <v>251</v>
      </c>
      <c r="B10082">
        <v>11561</v>
      </c>
      <c r="C10082">
        <v>240</v>
      </c>
    </row>
    <row r="10083" spans="1:3" x14ac:dyDescent="0.25">
      <c r="A10083" t="s">
        <v>251</v>
      </c>
      <c r="B10083">
        <v>10475</v>
      </c>
      <c r="C10083">
        <v>480</v>
      </c>
    </row>
    <row r="10084" spans="1:3" x14ac:dyDescent="0.25">
      <c r="A10084" t="s">
        <v>251</v>
      </c>
      <c r="B10084">
        <v>11429</v>
      </c>
      <c r="C10084">
        <v>53</v>
      </c>
    </row>
    <row r="10085" spans="1:3" x14ac:dyDescent="0.25">
      <c r="A10085" t="s">
        <v>251</v>
      </c>
      <c r="B10085">
        <v>11717</v>
      </c>
      <c r="C10085">
        <v>188</v>
      </c>
    </row>
    <row r="10086" spans="1:3" x14ac:dyDescent="0.25">
      <c r="A10086" t="s">
        <v>251</v>
      </c>
      <c r="B10086">
        <v>12020</v>
      </c>
      <c r="C10086">
        <v>257</v>
      </c>
    </row>
    <row r="10087" spans="1:3" x14ac:dyDescent="0.25">
      <c r="A10087" t="s">
        <v>251</v>
      </c>
      <c r="B10087">
        <v>11691</v>
      </c>
      <c r="C10087">
        <v>215</v>
      </c>
    </row>
    <row r="10088" spans="1:3" x14ac:dyDescent="0.25">
      <c r="A10088" t="s">
        <v>251</v>
      </c>
      <c r="B10088">
        <v>11427</v>
      </c>
      <c r="C10088">
        <v>70</v>
      </c>
    </row>
    <row r="10089" spans="1:3" x14ac:dyDescent="0.25">
      <c r="A10089" t="s">
        <v>251</v>
      </c>
      <c r="B10089">
        <v>10463</v>
      </c>
      <c r="C10089">
        <v>240</v>
      </c>
    </row>
    <row r="10090" spans="1:3" x14ac:dyDescent="0.25">
      <c r="A10090" t="s">
        <v>251</v>
      </c>
      <c r="B10090">
        <v>14092</v>
      </c>
      <c r="C10090">
        <v>250</v>
      </c>
    </row>
    <row r="10091" spans="1:3" x14ac:dyDescent="0.25">
      <c r="A10091" t="s">
        <v>251</v>
      </c>
      <c r="B10091">
        <v>10509</v>
      </c>
      <c r="C10091">
        <v>160</v>
      </c>
    </row>
    <row r="10092" spans="1:3" x14ac:dyDescent="0.25">
      <c r="A10092" t="s">
        <v>251</v>
      </c>
      <c r="B10092">
        <v>12180</v>
      </c>
      <c r="C10092">
        <v>80</v>
      </c>
    </row>
    <row r="10093" spans="1:3" x14ac:dyDescent="0.25">
      <c r="A10093" t="s">
        <v>251</v>
      </c>
      <c r="B10093">
        <v>12401</v>
      </c>
      <c r="C10093">
        <v>280</v>
      </c>
    </row>
    <row r="10094" spans="1:3" x14ac:dyDescent="0.25">
      <c r="A10094" t="s">
        <v>251</v>
      </c>
      <c r="B10094">
        <v>11780</v>
      </c>
      <c r="C10094">
        <v>230</v>
      </c>
    </row>
    <row r="10095" spans="1:3" x14ac:dyDescent="0.25">
      <c r="A10095" t="s">
        <v>251</v>
      </c>
      <c r="B10095">
        <v>11550</v>
      </c>
      <c r="C10095">
        <v>251</v>
      </c>
    </row>
    <row r="10096" spans="1:3" x14ac:dyDescent="0.25">
      <c r="A10096" t="s">
        <v>251</v>
      </c>
      <c r="B10096">
        <v>13440</v>
      </c>
      <c r="C10096">
        <v>80</v>
      </c>
    </row>
    <row r="10097" spans="1:3" x14ac:dyDescent="0.25">
      <c r="A10097" t="s">
        <v>251</v>
      </c>
      <c r="B10097">
        <v>12090</v>
      </c>
      <c r="C10097">
        <v>82</v>
      </c>
    </row>
    <row r="10098" spans="1:3" x14ac:dyDescent="0.25">
      <c r="A10098" t="s">
        <v>251</v>
      </c>
      <c r="B10098">
        <v>10461</v>
      </c>
      <c r="C10098">
        <v>77</v>
      </c>
    </row>
    <row r="10099" spans="1:3" x14ac:dyDescent="0.25">
      <c r="A10099" t="s">
        <v>251</v>
      </c>
      <c r="B10099">
        <v>10465</v>
      </c>
      <c r="C10099">
        <v>205</v>
      </c>
    </row>
    <row r="10100" spans="1:3" x14ac:dyDescent="0.25">
      <c r="A10100" t="s">
        <v>251</v>
      </c>
      <c r="B10100">
        <v>14209</v>
      </c>
      <c r="C10100">
        <v>95</v>
      </c>
    </row>
    <row r="10101" spans="1:3" x14ac:dyDescent="0.25">
      <c r="A10101" t="s">
        <v>251</v>
      </c>
      <c r="B10101">
        <v>13326</v>
      </c>
      <c r="C10101">
        <v>174</v>
      </c>
    </row>
    <row r="10102" spans="1:3" x14ac:dyDescent="0.25">
      <c r="A10102" t="s">
        <v>251</v>
      </c>
      <c r="B10102">
        <v>11758</v>
      </c>
      <c r="C10102">
        <v>169</v>
      </c>
    </row>
    <row r="10103" spans="1:3" x14ac:dyDescent="0.25">
      <c r="A10103" t="s">
        <v>251</v>
      </c>
      <c r="B10103">
        <v>13367</v>
      </c>
      <c r="C10103">
        <v>160</v>
      </c>
    </row>
    <row r="10104" spans="1:3" x14ac:dyDescent="0.25">
      <c r="A10104" t="s">
        <v>251</v>
      </c>
      <c r="B10104">
        <v>13428</v>
      </c>
      <c r="C10104">
        <v>70</v>
      </c>
    </row>
    <row r="10105" spans="1:3" x14ac:dyDescent="0.25">
      <c r="A10105" t="s">
        <v>251</v>
      </c>
      <c r="B10105">
        <v>13440</v>
      </c>
      <c r="C10105">
        <v>80</v>
      </c>
    </row>
    <row r="10106" spans="1:3" x14ac:dyDescent="0.25">
      <c r="A10106" t="s">
        <v>251</v>
      </c>
      <c r="B10106">
        <v>14411</v>
      </c>
      <c r="C10106">
        <v>120</v>
      </c>
    </row>
    <row r="10107" spans="1:3" x14ac:dyDescent="0.25">
      <c r="A10107" t="s">
        <v>251</v>
      </c>
      <c r="B10107">
        <v>14031</v>
      </c>
      <c r="C10107">
        <v>240</v>
      </c>
    </row>
    <row r="10108" spans="1:3" x14ac:dyDescent="0.25">
      <c r="A10108" t="s">
        <v>251</v>
      </c>
      <c r="B10108">
        <v>14870</v>
      </c>
      <c r="C10108">
        <v>120</v>
      </c>
    </row>
    <row r="10109" spans="1:3" x14ac:dyDescent="0.25">
      <c r="A10109" t="s">
        <v>251</v>
      </c>
      <c r="B10109">
        <v>14843</v>
      </c>
      <c r="C10109">
        <v>122</v>
      </c>
    </row>
    <row r="10110" spans="1:3" x14ac:dyDescent="0.25">
      <c r="A10110" t="s">
        <v>251</v>
      </c>
      <c r="B10110">
        <v>10469</v>
      </c>
      <c r="C10110">
        <v>200</v>
      </c>
    </row>
    <row r="10111" spans="1:3" x14ac:dyDescent="0.25">
      <c r="A10111" t="s">
        <v>251</v>
      </c>
      <c r="B10111">
        <v>11418</v>
      </c>
      <c r="C10111">
        <v>7</v>
      </c>
    </row>
    <row r="10112" spans="1:3" x14ac:dyDescent="0.25">
      <c r="A10112" t="s">
        <v>251</v>
      </c>
      <c r="B10112">
        <v>11354</v>
      </c>
      <c r="C10112">
        <v>280</v>
      </c>
    </row>
    <row r="10113" spans="1:3" x14ac:dyDescent="0.25">
      <c r="A10113" t="s">
        <v>251</v>
      </c>
      <c r="B10113">
        <v>13815</v>
      </c>
      <c r="C10113">
        <v>80</v>
      </c>
    </row>
    <row r="10114" spans="1:3" x14ac:dyDescent="0.25">
      <c r="A10114" t="s">
        <v>251</v>
      </c>
      <c r="B10114">
        <v>10595</v>
      </c>
      <c r="C10114">
        <v>24</v>
      </c>
    </row>
    <row r="10115" spans="1:3" x14ac:dyDescent="0.25">
      <c r="A10115" t="s">
        <v>251</v>
      </c>
      <c r="B10115">
        <v>12455</v>
      </c>
      <c r="C10115">
        <v>82</v>
      </c>
    </row>
    <row r="10116" spans="1:3" x14ac:dyDescent="0.25">
      <c r="A10116" t="s">
        <v>251</v>
      </c>
      <c r="B10116">
        <v>11238</v>
      </c>
      <c r="C10116">
        <v>148</v>
      </c>
    </row>
    <row r="10117" spans="1:3" x14ac:dyDescent="0.25">
      <c r="A10117" t="s">
        <v>251</v>
      </c>
      <c r="B10117">
        <v>10960</v>
      </c>
      <c r="C10117">
        <v>4</v>
      </c>
    </row>
    <row r="10118" spans="1:3" x14ac:dyDescent="0.25">
      <c r="A10118" t="s">
        <v>251</v>
      </c>
      <c r="B10118">
        <v>14224</v>
      </c>
      <c r="C10118">
        <v>160</v>
      </c>
    </row>
    <row r="10119" spans="1:3" x14ac:dyDescent="0.25">
      <c r="A10119" t="s">
        <v>251</v>
      </c>
      <c r="B10119">
        <v>14620</v>
      </c>
      <c r="C10119">
        <v>455</v>
      </c>
    </row>
    <row r="10120" spans="1:3" x14ac:dyDescent="0.25">
      <c r="A10120" t="s">
        <v>251</v>
      </c>
      <c r="B10120">
        <v>14103</v>
      </c>
      <c r="C10120">
        <v>160</v>
      </c>
    </row>
    <row r="10121" spans="1:3" x14ac:dyDescent="0.25">
      <c r="A10121" t="s">
        <v>251</v>
      </c>
      <c r="B10121">
        <v>13424</v>
      </c>
      <c r="C10121">
        <v>86</v>
      </c>
    </row>
    <row r="10122" spans="1:3" x14ac:dyDescent="0.25">
      <c r="A10122" t="s">
        <v>251</v>
      </c>
      <c r="B10122">
        <v>12095</v>
      </c>
      <c r="C10122">
        <v>100</v>
      </c>
    </row>
    <row r="10123" spans="1:3" x14ac:dyDescent="0.25">
      <c r="A10123" t="s">
        <v>251</v>
      </c>
      <c r="B10123">
        <v>12182</v>
      </c>
      <c r="C10123">
        <v>120</v>
      </c>
    </row>
    <row r="10124" spans="1:3" x14ac:dyDescent="0.25">
      <c r="A10124" t="s">
        <v>251</v>
      </c>
      <c r="B10124">
        <v>14513</v>
      </c>
      <c r="C10124">
        <v>60</v>
      </c>
    </row>
    <row r="10125" spans="1:3" x14ac:dyDescent="0.25">
      <c r="A10125" t="s">
        <v>251</v>
      </c>
      <c r="B10125">
        <v>14203</v>
      </c>
      <c r="C10125">
        <v>300</v>
      </c>
    </row>
    <row r="10126" spans="1:3" x14ac:dyDescent="0.25">
      <c r="A10126" t="s">
        <v>251</v>
      </c>
      <c r="B10126">
        <v>11230</v>
      </c>
      <c r="C10126">
        <v>215</v>
      </c>
    </row>
    <row r="10127" spans="1:3" x14ac:dyDescent="0.25">
      <c r="A10127" t="s">
        <v>251</v>
      </c>
      <c r="B10127">
        <v>10463</v>
      </c>
      <c r="C10127">
        <v>167</v>
      </c>
    </row>
    <row r="10128" spans="1:3" x14ac:dyDescent="0.25">
      <c r="A10128" t="s">
        <v>251</v>
      </c>
      <c r="B10128">
        <v>11730</v>
      </c>
      <c r="C10128">
        <v>160</v>
      </c>
    </row>
    <row r="10129" spans="1:3" x14ac:dyDescent="0.25">
      <c r="A10129" t="s">
        <v>251</v>
      </c>
      <c r="B10129">
        <v>11795</v>
      </c>
      <c r="C10129">
        <v>450</v>
      </c>
    </row>
    <row r="10130" spans="1:3" x14ac:dyDescent="0.25">
      <c r="A10130" t="s">
        <v>251</v>
      </c>
      <c r="B10130">
        <v>14580</v>
      </c>
      <c r="C10130">
        <v>72</v>
      </c>
    </row>
    <row r="10131" spans="1:3" x14ac:dyDescent="0.25">
      <c r="A10131" t="s">
        <v>251</v>
      </c>
      <c r="B10131">
        <v>11354</v>
      </c>
      <c r="C10131">
        <v>278</v>
      </c>
    </row>
    <row r="10132" spans="1:3" x14ac:dyDescent="0.25">
      <c r="A10132" t="s">
        <v>251</v>
      </c>
      <c r="B10132">
        <v>13601</v>
      </c>
      <c r="C10132">
        <v>168</v>
      </c>
    </row>
    <row r="10133" spans="1:3" x14ac:dyDescent="0.25">
      <c r="A10133" t="s">
        <v>251</v>
      </c>
      <c r="B10133">
        <v>14611</v>
      </c>
      <c r="C10133">
        <v>120</v>
      </c>
    </row>
    <row r="10134" spans="1:3" x14ac:dyDescent="0.25">
      <c r="A10134" t="s">
        <v>251</v>
      </c>
      <c r="B10134">
        <v>14420</v>
      </c>
      <c r="C10134">
        <v>120</v>
      </c>
    </row>
    <row r="10135" spans="1:3" x14ac:dyDescent="0.25">
      <c r="A10135" t="s">
        <v>251</v>
      </c>
      <c r="B10135">
        <v>10701</v>
      </c>
      <c r="C10135">
        <v>315</v>
      </c>
    </row>
    <row r="10136" spans="1:3" x14ac:dyDescent="0.25">
      <c r="A10136" t="s">
        <v>251</v>
      </c>
      <c r="B10136">
        <v>14559</v>
      </c>
      <c r="C10136">
        <v>29</v>
      </c>
    </row>
    <row r="10137" spans="1:3" x14ac:dyDescent="0.25">
      <c r="A10137" t="s">
        <v>251</v>
      </c>
      <c r="B10137">
        <v>14086</v>
      </c>
      <c r="C10137">
        <v>96</v>
      </c>
    </row>
    <row r="10138" spans="1:3" x14ac:dyDescent="0.25">
      <c r="A10138" t="s">
        <v>251</v>
      </c>
      <c r="B10138">
        <v>11598</v>
      </c>
      <c r="C10138">
        <v>336</v>
      </c>
    </row>
    <row r="10139" spans="1:3" x14ac:dyDescent="0.25">
      <c r="A10139" t="s">
        <v>251</v>
      </c>
      <c r="B10139">
        <v>14217</v>
      </c>
      <c r="C10139">
        <v>160</v>
      </c>
    </row>
    <row r="10140" spans="1:3" x14ac:dyDescent="0.25">
      <c r="A10140" t="s">
        <v>251</v>
      </c>
      <c r="B10140">
        <v>10924</v>
      </c>
      <c r="C10140">
        <v>40</v>
      </c>
    </row>
    <row r="10141" spans="1:3" x14ac:dyDescent="0.25">
      <c r="A10141" t="s">
        <v>251</v>
      </c>
      <c r="B10141">
        <v>11691</v>
      </c>
      <c r="C10141">
        <v>240</v>
      </c>
    </row>
    <row r="10142" spans="1:3" x14ac:dyDescent="0.25">
      <c r="A10142" t="s">
        <v>251</v>
      </c>
      <c r="B10142">
        <v>14489</v>
      </c>
      <c r="C10142">
        <v>192</v>
      </c>
    </row>
    <row r="10143" spans="1:3" x14ac:dyDescent="0.25">
      <c r="A10143" t="s">
        <v>251</v>
      </c>
      <c r="B10143">
        <v>11572</v>
      </c>
      <c r="C10143">
        <v>20</v>
      </c>
    </row>
    <row r="10144" spans="1:3" x14ac:dyDescent="0.25">
      <c r="A10144" t="s">
        <v>251</v>
      </c>
      <c r="B10144">
        <v>11010</v>
      </c>
      <c r="C10144">
        <v>150</v>
      </c>
    </row>
    <row r="10145" spans="1:3" x14ac:dyDescent="0.25">
      <c r="A10145" t="s">
        <v>251</v>
      </c>
      <c r="B10145">
        <v>12084</v>
      </c>
      <c r="C10145">
        <v>160</v>
      </c>
    </row>
    <row r="10146" spans="1:3" x14ac:dyDescent="0.25">
      <c r="A10146" t="s">
        <v>251</v>
      </c>
      <c r="B10146">
        <v>11375</v>
      </c>
      <c r="C10146">
        <v>100</v>
      </c>
    </row>
    <row r="10147" spans="1:3" x14ac:dyDescent="0.25">
      <c r="A10147" t="s">
        <v>251</v>
      </c>
      <c r="B10147">
        <v>10456</v>
      </c>
      <c r="C10147">
        <v>240</v>
      </c>
    </row>
    <row r="10148" spans="1:3" x14ac:dyDescent="0.25">
      <c r="A10148" t="s">
        <v>251</v>
      </c>
      <c r="B10148">
        <v>11787</v>
      </c>
      <c r="C10148">
        <v>353</v>
      </c>
    </row>
    <row r="10149" spans="1:3" x14ac:dyDescent="0.25">
      <c r="A10149" t="s">
        <v>251</v>
      </c>
      <c r="B10149">
        <v>14068</v>
      </c>
      <c r="C10149">
        <v>272</v>
      </c>
    </row>
    <row r="10150" spans="1:3" x14ac:dyDescent="0.25">
      <c r="A10150" t="s">
        <v>251</v>
      </c>
      <c r="B10150">
        <v>11212</v>
      </c>
      <c r="C10150">
        <v>448</v>
      </c>
    </row>
    <row r="10151" spans="1:3" x14ac:dyDescent="0.25">
      <c r="A10151" t="s">
        <v>251</v>
      </c>
      <c r="B10151">
        <v>13413</v>
      </c>
      <c r="C10151">
        <v>242</v>
      </c>
    </row>
    <row r="10152" spans="1:3" x14ac:dyDescent="0.25">
      <c r="A10152" t="s">
        <v>251</v>
      </c>
      <c r="B10152">
        <v>11228</v>
      </c>
      <c r="C10152">
        <v>200</v>
      </c>
    </row>
    <row r="10153" spans="1:3" x14ac:dyDescent="0.25">
      <c r="A10153" t="s">
        <v>251</v>
      </c>
      <c r="B10153">
        <v>11570</v>
      </c>
      <c r="C10153">
        <v>66</v>
      </c>
    </row>
    <row r="10154" spans="1:3" x14ac:dyDescent="0.25">
      <c r="A10154" t="s">
        <v>251</v>
      </c>
      <c r="B10154">
        <v>12075</v>
      </c>
      <c r="C10154">
        <v>120</v>
      </c>
    </row>
    <row r="10155" spans="1:3" x14ac:dyDescent="0.25">
      <c r="A10155" t="s">
        <v>251</v>
      </c>
      <c r="B10155">
        <v>10314</v>
      </c>
      <c r="C10155">
        <v>304</v>
      </c>
    </row>
    <row r="10156" spans="1:3" x14ac:dyDescent="0.25">
      <c r="A10156" t="s">
        <v>251</v>
      </c>
      <c r="B10156">
        <v>10805</v>
      </c>
      <c r="C10156">
        <v>60</v>
      </c>
    </row>
    <row r="10157" spans="1:3" x14ac:dyDescent="0.25">
      <c r="A10157" t="s">
        <v>251</v>
      </c>
      <c r="B10157">
        <v>11354</v>
      </c>
      <c r="C10157">
        <v>200</v>
      </c>
    </row>
    <row r="10158" spans="1:3" x14ac:dyDescent="0.25">
      <c r="A10158" t="s">
        <v>251</v>
      </c>
      <c r="B10158">
        <v>11691</v>
      </c>
      <c r="C10158">
        <v>228</v>
      </c>
    </row>
    <row r="10159" spans="1:3" x14ac:dyDescent="0.25">
      <c r="A10159" t="s">
        <v>251</v>
      </c>
      <c r="B10159">
        <v>14701</v>
      </c>
      <c r="C10159">
        <v>174</v>
      </c>
    </row>
    <row r="10160" spans="1:3" x14ac:dyDescent="0.25">
      <c r="A10160" t="s">
        <v>251</v>
      </c>
      <c r="B10160">
        <v>14534</v>
      </c>
      <c r="C10160">
        <v>122</v>
      </c>
    </row>
    <row r="10161" spans="1:3" x14ac:dyDescent="0.25">
      <c r="A10161" t="s">
        <v>251</v>
      </c>
      <c r="B10161">
        <v>11797</v>
      </c>
      <c r="C10161">
        <v>606</v>
      </c>
    </row>
    <row r="10162" spans="1:3" x14ac:dyDescent="0.25">
      <c r="A10162" t="s">
        <v>251</v>
      </c>
      <c r="B10162">
        <v>14850</v>
      </c>
      <c r="C10162">
        <v>120</v>
      </c>
    </row>
    <row r="10163" spans="1:3" x14ac:dyDescent="0.25">
      <c r="A10163" t="s">
        <v>251</v>
      </c>
      <c r="B10163">
        <v>14201</v>
      </c>
      <c r="C10163">
        <v>160</v>
      </c>
    </row>
    <row r="10164" spans="1:3" x14ac:dyDescent="0.25">
      <c r="A10164" t="s">
        <v>251</v>
      </c>
      <c r="B10164">
        <v>11797</v>
      </c>
      <c r="C10164">
        <v>200</v>
      </c>
    </row>
    <row r="10165" spans="1:3" x14ac:dyDescent="0.25">
      <c r="A10165" t="s">
        <v>251</v>
      </c>
      <c r="B10165">
        <v>14120</v>
      </c>
      <c r="C10165">
        <v>80</v>
      </c>
    </row>
    <row r="10166" spans="1:3" x14ac:dyDescent="0.25">
      <c r="A10166" t="s">
        <v>251</v>
      </c>
      <c r="B10166">
        <v>13662</v>
      </c>
      <c r="C10166">
        <v>160</v>
      </c>
    </row>
    <row r="10167" spans="1:3" x14ac:dyDescent="0.25">
      <c r="A10167" t="s">
        <v>251</v>
      </c>
      <c r="B10167">
        <v>13850</v>
      </c>
      <c r="C10167">
        <v>180</v>
      </c>
    </row>
    <row r="10168" spans="1:3" x14ac:dyDescent="0.25">
      <c r="A10168" t="s">
        <v>251</v>
      </c>
      <c r="B10168">
        <v>10548</v>
      </c>
      <c r="C10168">
        <v>252</v>
      </c>
    </row>
    <row r="10169" spans="1:3" x14ac:dyDescent="0.25">
      <c r="A10169" t="s">
        <v>251</v>
      </c>
      <c r="B10169">
        <v>11777</v>
      </c>
      <c r="C10169">
        <v>16</v>
      </c>
    </row>
    <row r="10170" spans="1:3" x14ac:dyDescent="0.25">
      <c r="A10170" t="s">
        <v>251</v>
      </c>
      <c r="B10170">
        <v>14215</v>
      </c>
      <c r="C10170">
        <v>390</v>
      </c>
    </row>
    <row r="10171" spans="1:3" x14ac:dyDescent="0.25">
      <c r="A10171" t="s">
        <v>251</v>
      </c>
      <c r="B10171">
        <v>11435</v>
      </c>
      <c r="C10171">
        <v>320</v>
      </c>
    </row>
    <row r="10172" spans="1:3" x14ac:dyDescent="0.25">
      <c r="A10172" t="s">
        <v>251</v>
      </c>
      <c r="B10172">
        <v>12302</v>
      </c>
      <c r="C10172">
        <v>262</v>
      </c>
    </row>
    <row r="10173" spans="1:3" x14ac:dyDescent="0.25">
      <c r="A10173" t="s">
        <v>251</v>
      </c>
      <c r="B10173">
        <v>11021</v>
      </c>
      <c r="C10173">
        <v>200</v>
      </c>
    </row>
    <row r="10174" spans="1:3" x14ac:dyDescent="0.25">
      <c r="A10174" t="s">
        <v>251</v>
      </c>
      <c r="B10174">
        <v>11561</v>
      </c>
      <c r="C10174">
        <v>182</v>
      </c>
    </row>
    <row r="10175" spans="1:3" x14ac:dyDescent="0.25">
      <c r="A10175" t="s">
        <v>251</v>
      </c>
      <c r="B10175">
        <v>12901</v>
      </c>
      <c r="C10175">
        <v>95</v>
      </c>
    </row>
    <row r="10176" spans="1:3" x14ac:dyDescent="0.25">
      <c r="A10176" t="s">
        <v>251</v>
      </c>
      <c r="B10176">
        <v>12054</v>
      </c>
      <c r="C10176">
        <v>120</v>
      </c>
    </row>
    <row r="10177" spans="1:3" x14ac:dyDescent="0.25">
      <c r="A10177" t="s">
        <v>251</v>
      </c>
      <c r="B10177">
        <v>14744</v>
      </c>
      <c r="C10177">
        <v>100</v>
      </c>
    </row>
    <row r="10178" spans="1:3" x14ac:dyDescent="0.25">
      <c r="A10178" t="s">
        <v>251</v>
      </c>
      <c r="B10178">
        <v>10466</v>
      </c>
      <c r="C10178">
        <v>240</v>
      </c>
    </row>
    <row r="10179" spans="1:3" x14ac:dyDescent="0.25">
      <c r="A10179" t="s">
        <v>251</v>
      </c>
      <c r="B10179">
        <v>13760</v>
      </c>
      <c r="C10179">
        <v>160</v>
      </c>
    </row>
    <row r="10180" spans="1:3" x14ac:dyDescent="0.25">
      <c r="A10180" t="s">
        <v>251</v>
      </c>
      <c r="B10180">
        <v>14810</v>
      </c>
      <c r="C10180">
        <v>105</v>
      </c>
    </row>
    <row r="10181" spans="1:3" x14ac:dyDescent="0.25">
      <c r="A10181" t="s">
        <v>251</v>
      </c>
      <c r="B10181">
        <v>11366</v>
      </c>
      <c r="C10181">
        <v>143</v>
      </c>
    </row>
    <row r="10182" spans="1:3" x14ac:dyDescent="0.25">
      <c r="A10182" t="s">
        <v>251</v>
      </c>
      <c r="B10182">
        <v>12204</v>
      </c>
      <c r="C10182">
        <v>200</v>
      </c>
    </row>
    <row r="10183" spans="1:3" x14ac:dyDescent="0.25">
      <c r="A10183" t="s">
        <v>251</v>
      </c>
      <c r="B10183">
        <v>10606</v>
      </c>
      <c r="C10183">
        <v>225</v>
      </c>
    </row>
    <row r="10184" spans="1:3" x14ac:dyDescent="0.25">
      <c r="A10184" t="s">
        <v>251</v>
      </c>
      <c r="B10184">
        <v>14610</v>
      </c>
      <c r="C10184">
        <v>80</v>
      </c>
    </row>
    <row r="10185" spans="1:3" x14ac:dyDescent="0.25">
      <c r="A10185" t="s">
        <v>251</v>
      </c>
      <c r="B10185">
        <v>14620</v>
      </c>
      <c r="C10185">
        <v>566</v>
      </c>
    </row>
    <row r="10186" spans="1:3" x14ac:dyDescent="0.25">
      <c r="A10186" t="s">
        <v>251</v>
      </c>
      <c r="B10186">
        <v>14845</v>
      </c>
      <c r="C10186">
        <v>305</v>
      </c>
    </row>
    <row r="10187" spans="1:3" x14ac:dyDescent="0.25">
      <c r="A10187" t="s">
        <v>251</v>
      </c>
      <c r="B10187">
        <v>11377</v>
      </c>
      <c r="C10187">
        <v>280</v>
      </c>
    </row>
    <row r="10188" spans="1:3" x14ac:dyDescent="0.25">
      <c r="A10188" t="s">
        <v>251</v>
      </c>
      <c r="B10188">
        <v>11754</v>
      </c>
      <c r="C10188">
        <v>250</v>
      </c>
    </row>
    <row r="10189" spans="1:3" x14ac:dyDescent="0.25">
      <c r="A10189" t="s">
        <v>251</v>
      </c>
      <c r="B10189">
        <v>11691</v>
      </c>
      <c r="C10189">
        <v>183</v>
      </c>
    </row>
    <row r="10190" spans="1:3" x14ac:dyDescent="0.25">
      <c r="A10190" t="s">
        <v>251</v>
      </c>
      <c r="B10190">
        <v>10040</v>
      </c>
      <c r="C10190">
        <v>705</v>
      </c>
    </row>
    <row r="10191" spans="1:3" x14ac:dyDescent="0.25">
      <c r="A10191" t="s">
        <v>251</v>
      </c>
      <c r="B10191">
        <v>10520</v>
      </c>
      <c r="C10191">
        <v>192</v>
      </c>
    </row>
    <row r="10192" spans="1:3" x14ac:dyDescent="0.25">
      <c r="A10192" t="s">
        <v>251</v>
      </c>
      <c r="B10192">
        <v>13452</v>
      </c>
      <c r="C10192">
        <v>120</v>
      </c>
    </row>
    <row r="10193" spans="1:3" x14ac:dyDescent="0.25">
      <c r="A10193" t="s">
        <v>251</v>
      </c>
      <c r="B10193">
        <v>12572</v>
      </c>
      <c r="C10193">
        <v>100</v>
      </c>
    </row>
    <row r="10194" spans="1:3" x14ac:dyDescent="0.25">
      <c r="A10194" t="s">
        <v>251</v>
      </c>
      <c r="B10194">
        <v>13408</v>
      </c>
      <c r="C10194">
        <v>120</v>
      </c>
    </row>
    <row r="10195" spans="1:3" x14ac:dyDescent="0.25">
      <c r="A10195" t="s">
        <v>251</v>
      </c>
      <c r="B10195">
        <v>12564</v>
      </c>
      <c r="C10195">
        <v>122</v>
      </c>
    </row>
    <row r="10196" spans="1:3" x14ac:dyDescent="0.25">
      <c r="A10196" t="s">
        <v>251</v>
      </c>
      <c r="B10196">
        <v>11944</v>
      </c>
      <c r="C10196">
        <v>120</v>
      </c>
    </row>
    <row r="10197" spans="1:3" x14ac:dyDescent="0.25">
      <c r="A10197" t="s">
        <v>251</v>
      </c>
      <c r="B10197">
        <v>14527</v>
      </c>
      <c r="C10197">
        <v>152</v>
      </c>
    </row>
    <row r="10198" spans="1:3" x14ac:dyDescent="0.25">
      <c r="A10198" t="s">
        <v>251</v>
      </c>
      <c r="B10198">
        <v>13904</v>
      </c>
      <c r="C10198">
        <v>54</v>
      </c>
    </row>
    <row r="10199" spans="1:3" x14ac:dyDescent="0.25">
      <c r="A10199" t="s">
        <v>251</v>
      </c>
      <c r="B10199">
        <v>14227</v>
      </c>
      <c r="C10199">
        <v>184</v>
      </c>
    </row>
    <row r="10200" spans="1:3" x14ac:dyDescent="0.25">
      <c r="A10200" t="s">
        <v>251</v>
      </c>
      <c r="B10200">
        <v>11797</v>
      </c>
      <c r="C10200">
        <v>123</v>
      </c>
    </row>
    <row r="10201" spans="1:3" x14ac:dyDescent="0.25">
      <c r="A10201" t="s">
        <v>251</v>
      </c>
      <c r="B10201">
        <v>12508</v>
      </c>
      <c r="C10201">
        <v>160</v>
      </c>
    </row>
    <row r="10202" spans="1:3" x14ac:dyDescent="0.25">
      <c r="A10202" t="s">
        <v>251</v>
      </c>
      <c r="B10202">
        <v>13309</v>
      </c>
      <c r="C10202">
        <v>120</v>
      </c>
    </row>
    <row r="10203" spans="1:3" x14ac:dyDescent="0.25">
      <c r="A10203" t="s">
        <v>251</v>
      </c>
      <c r="B10203">
        <v>11357</v>
      </c>
      <c r="C10203">
        <v>200</v>
      </c>
    </row>
    <row r="10204" spans="1:3" x14ac:dyDescent="0.25">
      <c r="A10204" t="s">
        <v>251</v>
      </c>
      <c r="B10204">
        <v>12203</v>
      </c>
      <c r="C10204">
        <v>210</v>
      </c>
    </row>
    <row r="10205" spans="1:3" x14ac:dyDescent="0.25">
      <c r="A10205" t="s">
        <v>251</v>
      </c>
      <c r="B10205">
        <v>10591</v>
      </c>
      <c r="C10205">
        <v>42</v>
      </c>
    </row>
    <row r="10206" spans="1:3" x14ac:dyDescent="0.25">
      <c r="A10206" t="s">
        <v>251</v>
      </c>
      <c r="B10206">
        <v>10927</v>
      </c>
      <c r="C10206">
        <v>182</v>
      </c>
    </row>
    <row r="10207" spans="1:3" x14ac:dyDescent="0.25">
      <c r="A10207" t="s">
        <v>251</v>
      </c>
      <c r="B10207">
        <v>11704</v>
      </c>
      <c r="C10207">
        <v>300</v>
      </c>
    </row>
    <row r="10208" spans="1:3" x14ac:dyDescent="0.25">
      <c r="A10208" t="s">
        <v>251</v>
      </c>
      <c r="B10208">
        <v>11691</v>
      </c>
      <c r="C10208">
        <v>120</v>
      </c>
    </row>
    <row r="10209" spans="1:3" x14ac:dyDescent="0.25">
      <c r="A10209" t="s">
        <v>251</v>
      </c>
      <c r="B10209">
        <v>11226</v>
      </c>
      <c r="C10209">
        <v>119</v>
      </c>
    </row>
    <row r="10210" spans="1:3" x14ac:dyDescent="0.25">
      <c r="A10210" t="s">
        <v>251</v>
      </c>
      <c r="B10210">
        <v>14424</v>
      </c>
      <c r="C10210">
        <v>178</v>
      </c>
    </row>
    <row r="10211" spans="1:3" x14ac:dyDescent="0.25">
      <c r="A10211" t="s">
        <v>251</v>
      </c>
      <c r="B10211">
        <v>11040</v>
      </c>
      <c r="C10211">
        <v>527</v>
      </c>
    </row>
    <row r="10212" spans="1:3" x14ac:dyDescent="0.25">
      <c r="A10212" t="s">
        <v>251</v>
      </c>
      <c r="B10212">
        <v>14727</v>
      </c>
      <c r="C10212">
        <v>61</v>
      </c>
    </row>
    <row r="10213" spans="1:3" x14ac:dyDescent="0.25">
      <c r="A10213" t="s">
        <v>251</v>
      </c>
      <c r="B10213">
        <v>10457</v>
      </c>
      <c r="C10213">
        <v>199</v>
      </c>
    </row>
    <row r="10214" spans="1:3" x14ac:dyDescent="0.25">
      <c r="A10214" t="s">
        <v>251</v>
      </c>
      <c r="B10214">
        <v>13116</v>
      </c>
      <c r="C10214">
        <v>82</v>
      </c>
    </row>
    <row r="10215" spans="1:3" x14ac:dyDescent="0.25">
      <c r="A10215" t="s">
        <v>251</v>
      </c>
      <c r="B10215">
        <v>13021</v>
      </c>
      <c r="C10215">
        <v>297</v>
      </c>
    </row>
    <row r="10216" spans="1:3" x14ac:dyDescent="0.25">
      <c r="A10216" t="s">
        <v>251</v>
      </c>
      <c r="B10216">
        <v>10940</v>
      </c>
      <c r="C10216">
        <v>98</v>
      </c>
    </row>
    <row r="10217" spans="1:3" x14ac:dyDescent="0.25">
      <c r="A10217" t="s">
        <v>251</v>
      </c>
      <c r="B10217">
        <v>11561</v>
      </c>
      <c r="C10217">
        <v>278</v>
      </c>
    </row>
    <row r="10218" spans="1:3" x14ac:dyDescent="0.25">
      <c r="A10218" t="s">
        <v>251</v>
      </c>
      <c r="B10218">
        <v>11558</v>
      </c>
      <c r="C10218">
        <v>185</v>
      </c>
    </row>
    <row r="10219" spans="1:3" x14ac:dyDescent="0.25">
      <c r="A10219" t="s">
        <v>251</v>
      </c>
      <c r="B10219">
        <v>14103</v>
      </c>
      <c r="C10219">
        <v>30</v>
      </c>
    </row>
    <row r="10220" spans="1:3" x14ac:dyDescent="0.25">
      <c r="A10220" t="s">
        <v>251</v>
      </c>
      <c r="B10220">
        <v>11239</v>
      </c>
      <c r="C10220">
        <v>188</v>
      </c>
    </row>
    <row r="10221" spans="1:3" x14ac:dyDescent="0.25">
      <c r="A10221" t="s">
        <v>251</v>
      </c>
      <c r="B10221">
        <v>10025</v>
      </c>
      <c r="C10221">
        <v>514</v>
      </c>
    </row>
    <row r="10222" spans="1:3" x14ac:dyDescent="0.25">
      <c r="A10222" t="s">
        <v>251</v>
      </c>
      <c r="B10222">
        <v>13820</v>
      </c>
      <c r="C10222">
        <v>131</v>
      </c>
    </row>
    <row r="10223" spans="1:3" x14ac:dyDescent="0.25">
      <c r="A10223" t="s">
        <v>251</v>
      </c>
      <c r="B10223">
        <v>12561</v>
      </c>
      <c r="C10223">
        <v>79</v>
      </c>
    </row>
    <row r="10224" spans="1:3" x14ac:dyDescent="0.25">
      <c r="A10224" t="s">
        <v>251</v>
      </c>
      <c r="B10224">
        <v>11776</v>
      </c>
      <c r="C10224">
        <v>143</v>
      </c>
    </row>
    <row r="10225" spans="1:3" x14ac:dyDescent="0.25">
      <c r="A10225" t="s">
        <v>251</v>
      </c>
      <c r="B10225">
        <v>11218</v>
      </c>
      <c r="C10225">
        <v>240</v>
      </c>
    </row>
    <row r="10226" spans="1:3" x14ac:dyDescent="0.25">
      <c r="A10226" t="s">
        <v>251</v>
      </c>
      <c r="B10226">
        <v>12754</v>
      </c>
      <c r="C10226">
        <v>140</v>
      </c>
    </row>
    <row r="10227" spans="1:3" x14ac:dyDescent="0.25">
      <c r="A10227" t="s">
        <v>251</v>
      </c>
      <c r="B10227">
        <v>14221</v>
      </c>
      <c r="C10227">
        <v>192</v>
      </c>
    </row>
    <row r="10228" spans="1:3" x14ac:dyDescent="0.25">
      <c r="A10228" t="s">
        <v>251</v>
      </c>
      <c r="B10228">
        <v>11580</v>
      </c>
      <c r="C10228">
        <v>120</v>
      </c>
    </row>
    <row r="10229" spans="1:3" x14ac:dyDescent="0.25">
      <c r="A10229" t="s">
        <v>251</v>
      </c>
      <c r="B10229">
        <v>10304</v>
      </c>
      <c r="C10229">
        <v>320</v>
      </c>
    </row>
    <row r="10230" spans="1:3" x14ac:dyDescent="0.25">
      <c r="A10230" t="s">
        <v>251</v>
      </c>
      <c r="B10230">
        <v>12167</v>
      </c>
      <c r="C10230">
        <v>120</v>
      </c>
    </row>
    <row r="10231" spans="1:3" x14ac:dyDescent="0.25">
      <c r="A10231" t="s">
        <v>251</v>
      </c>
      <c r="B10231">
        <v>12549</v>
      </c>
      <c r="C10231">
        <v>100</v>
      </c>
    </row>
    <row r="10232" spans="1:3" x14ac:dyDescent="0.25">
      <c r="A10232" t="s">
        <v>251</v>
      </c>
      <c r="B10232">
        <v>10467</v>
      </c>
      <c r="C10232">
        <v>122</v>
      </c>
    </row>
    <row r="10233" spans="1:3" x14ac:dyDescent="0.25">
      <c r="A10233" t="s">
        <v>251</v>
      </c>
      <c r="B10233">
        <v>14052</v>
      </c>
      <c r="C10233">
        <v>320</v>
      </c>
    </row>
    <row r="10234" spans="1:3" x14ac:dyDescent="0.25">
      <c r="A10234" t="s">
        <v>251</v>
      </c>
      <c r="B10234">
        <v>10977</v>
      </c>
      <c r="C10234">
        <v>160</v>
      </c>
    </row>
    <row r="10235" spans="1:3" x14ac:dyDescent="0.25">
      <c r="A10235" t="s">
        <v>251</v>
      </c>
      <c r="B10235">
        <v>14740</v>
      </c>
      <c r="C10235">
        <v>120</v>
      </c>
    </row>
    <row r="10236" spans="1:3" x14ac:dyDescent="0.25">
      <c r="A10236" t="s">
        <v>251</v>
      </c>
      <c r="B10236">
        <v>10469</v>
      </c>
      <c r="C10236">
        <v>175</v>
      </c>
    </row>
    <row r="10237" spans="1:3" x14ac:dyDescent="0.25">
      <c r="A10237" t="s">
        <v>251</v>
      </c>
      <c r="B10237">
        <v>10463</v>
      </c>
      <c r="C10237">
        <v>146</v>
      </c>
    </row>
    <row r="10238" spans="1:3" x14ac:dyDescent="0.25">
      <c r="A10238" t="s">
        <v>251</v>
      </c>
      <c r="B10238">
        <v>11224</v>
      </c>
      <c r="C10238">
        <v>320</v>
      </c>
    </row>
    <row r="10239" spans="1:3" x14ac:dyDescent="0.25">
      <c r="A10239" t="s">
        <v>251</v>
      </c>
      <c r="B10239">
        <v>12203</v>
      </c>
      <c r="C10239">
        <v>302</v>
      </c>
    </row>
    <row r="10240" spans="1:3" x14ac:dyDescent="0.25">
      <c r="A10240" t="s">
        <v>251</v>
      </c>
      <c r="B10240">
        <v>14843</v>
      </c>
      <c r="C10240">
        <v>114</v>
      </c>
    </row>
    <row r="10241" spans="1:3" x14ac:dyDescent="0.25">
      <c r="A10241" t="s">
        <v>251</v>
      </c>
      <c r="B10241">
        <v>11561</v>
      </c>
      <c r="C10241">
        <v>200</v>
      </c>
    </row>
    <row r="10242" spans="1:3" x14ac:dyDescent="0.25">
      <c r="A10242" t="s">
        <v>251</v>
      </c>
      <c r="B10242">
        <v>11701</v>
      </c>
      <c r="C10242">
        <v>320</v>
      </c>
    </row>
    <row r="10243" spans="1:3" x14ac:dyDescent="0.25">
      <c r="A10243" t="s">
        <v>251</v>
      </c>
      <c r="B10243">
        <v>14067</v>
      </c>
      <c r="C10243">
        <v>83</v>
      </c>
    </row>
    <row r="10244" spans="1:3" x14ac:dyDescent="0.25">
      <c r="A10244" t="s">
        <v>251</v>
      </c>
      <c r="B10244">
        <v>11691</v>
      </c>
      <c r="C10244">
        <v>298</v>
      </c>
    </row>
    <row r="10245" spans="1:3" x14ac:dyDescent="0.25">
      <c r="A10245" t="s">
        <v>251</v>
      </c>
      <c r="B10245">
        <v>14621</v>
      </c>
      <c r="C10245">
        <v>28</v>
      </c>
    </row>
    <row r="10246" spans="1:3" x14ac:dyDescent="0.25">
      <c r="A10246" t="s">
        <v>251</v>
      </c>
      <c r="B10246">
        <v>10469</v>
      </c>
      <c r="C10246">
        <v>200</v>
      </c>
    </row>
    <row r="10247" spans="1:3" x14ac:dyDescent="0.25">
      <c r="A10247" t="s">
        <v>251</v>
      </c>
      <c r="B10247">
        <v>13501</v>
      </c>
      <c r="C10247">
        <v>120</v>
      </c>
    </row>
    <row r="10248" spans="1:3" x14ac:dyDescent="0.25">
      <c r="A10248" t="s">
        <v>251</v>
      </c>
      <c r="B10248">
        <v>14895</v>
      </c>
      <c r="C10248">
        <v>120</v>
      </c>
    </row>
    <row r="10249" spans="1:3" x14ac:dyDescent="0.25">
      <c r="A10249" t="s">
        <v>251</v>
      </c>
      <c r="B10249">
        <v>11355</v>
      </c>
      <c r="C10249">
        <v>16</v>
      </c>
    </row>
    <row r="10250" spans="1:3" x14ac:dyDescent="0.25">
      <c r="A10250" t="s">
        <v>251</v>
      </c>
      <c r="B10250">
        <v>13323</v>
      </c>
      <c r="C10250">
        <v>280</v>
      </c>
    </row>
    <row r="10251" spans="1:3" x14ac:dyDescent="0.25">
      <c r="A10251" t="s">
        <v>251</v>
      </c>
      <c r="B10251">
        <v>13039</v>
      </c>
      <c r="C10251">
        <v>156</v>
      </c>
    </row>
    <row r="10252" spans="1:3" x14ac:dyDescent="0.25">
      <c r="A10252" t="s">
        <v>251</v>
      </c>
      <c r="B10252">
        <v>11432</v>
      </c>
      <c r="C10252">
        <v>320</v>
      </c>
    </row>
    <row r="10253" spans="1:3" x14ac:dyDescent="0.25">
      <c r="A10253" t="s">
        <v>251</v>
      </c>
      <c r="B10253">
        <v>14108</v>
      </c>
      <c r="C10253">
        <v>165</v>
      </c>
    </row>
    <row r="10254" spans="1:3" x14ac:dyDescent="0.25">
      <c r="A10254" t="s">
        <v>251</v>
      </c>
      <c r="B10254">
        <v>11977</v>
      </c>
      <c r="C10254">
        <v>180</v>
      </c>
    </row>
    <row r="10255" spans="1:3" x14ac:dyDescent="0.25">
      <c r="A10255" t="s">
        <v>251</v>
      </c>
      <c r="B10255">
        <v>10025</v>
      </c>
      <c r="C10255">
        <v>409</v>
      </c>
    </row>
    <row r="10256" spans="1:3" x14ac:dyDescent="0.25">
      <c r="A10256" t="s">
        <v>251</v>
      </c>
      <c r="B10256">
        <v>11934</v>
      </c>
      <c r="C10256">
        <v>100</v>
      </c>
    </row>
    <row r="10257" spans="1:3" x14ac:dyDescent="0.25">
      <c r="A10257" t="s">
        <v>251</v>
      </c>
      <c r="B10257">
        <v>11542</v>
      </c>
      <c r="C10257">
        <v>154</v>
      </c>
    </row>
    <row r="10258" spans="1:3" x14ac:dyDescent="0.25">
      <c r="A10258" t="s">
        <v>251</v>
      </c>
      <c r="B10258">
        <v>13760</v>
      </c>
      <c r="C10258">
        <v>150</v>
      </c>
    </row>
    <row r="10259" spans="1:3" x14ac:dyDescent="0.25">
      <c r="A10259" t="s">
        <v>251</v>
      </c>
      <c r="B10259">
        <v>11224</v>
      </c>
      <c r="C10259">
        <v>200</v>
      </c>
    </row>
    <row r="10260" spans="1:3" x14ac:dyDescent="0.25">
      <c r="A10260" t="s">
        <v>251</v>
      </c>
      <c r="B10260">
        <v>11214</v>
      </c>
      <c r="C10260">
        <v>240</v>
      </c>
    </row>
    <row r="10261" spans="1:3" x14ac:dyDescent="0.25">
      <c r="A10261" t="s">
        <v>251</v>
      </c>
      <c r="B10261">
        <v>12528</v>
      </c>
      <c r="C10261">
        <v>120</v>
      </c>
    </row>
    <row r="10262" spans="1:3" x14ac:dyDescent="0.25">
      <c r="A10262" t="s">
        <v>251</v>
      </c>
      <c r="B10262">
        <v>14424</v>
      </c>
      <c r="C10262">
        <v>98</v>
      </c>
    </row>
    <row r="10263" spans="1:3" x14ac:dyDescent="0.25">
      <c r="A10263" t="s">
        <v>251</v>
      </c>
      <c r="B10263">
        <v>13669</v>
      </c>
      <c r="C10263">
        <v>82</v>
      </c>
    </row>
    <row r="10264" spans="1:3" x14ac:dyDescent="0.25">
      <c r="A10264" t="s">
        <v>251</v>
      </c>
      <c r="B10264">
        <v>11520</v>
      </c>
      <c r="C10264">
        <v>100</v>
      </c>
    </row>
    <row r="10265" spans="1:3" x14ac:dyDescent="0.25">
      <c r="A10265" t="s">
        <v>251</v>
      </c>
      <c r="B10265">
        <v>12986</v>
      </c>
      <c r="C10265">
        <v>60</v>
      </c>
    </row>
    <row r="10266" spans="1:3" x14ac:dyDescent="0.25">
      <c r="A10266" t="s">
        <v>251</v>
      </c>
      <c r="B10266">
        <v>14150</v>
      </c>
      <c r="C10266">
        <v>100</v>
      </c>
    </row>
    <row r="10267" spans="1:3" x14ac:dyDescent="0.25">
      <c r="A10267" t="s">
        <v>251</v>
      </c>
      <c r="B10267">
        <v>11423</v>
      </c>
      <c r="C10267">
        <v>80</v>
      </c>
    </row>
    <row r="10268" spans="1:3" x14ac:dyDescent="0.25">
      <c r="A10268" t="s">
        <v>251</v>
      </c>
      <c r="B10268">
        <v>12010</v>
      </c>
      <c r="C10268">
        <v>160</v>
      </c>
    </row>
    <row r="10269" spans="1:3" x14ac:dyDescent="0.25">
      <c r="A10269" t="s">
        <v>251</v>
      </c>
      <c r="B10269">
        <v>12009</v>
      </c>
      <c r="C10269">
        <v>127</v>
      </c>
    </row>
    <row r="10270" spans="1:3" x14ac:dyDescent="0.25">
      <c r="A10270" t="s">
        <v>251</v>
      </c>
      <c r="B10270">
        <v>13662</v>
      </c>
      <c r="C10270">
        <v>140</v>
      </c>
    </row>
    <row r="10271" spans="1:3" x14ac:dyDescent="0.25">
      <c r="A10271" t="s">
        <v>251</v>
      </c>
      <c r="B10271">
        <v>10456</v>
      </c>
      <c r="C10271">
        <v>515</v>
      </c>
    </row>
    <row r="10272" spans="1:3" x14ac:dyDescent="0.25">
      <c r="A10272" t="s">
        <v>251</v>
      </c>
      <c r="B10272">
        <v>11782</v>
      </c>
      <c r="C10272">
        <v>180</v>
      </c>
    </row>
    <row r="10273" spans="1:3" x14ac:dyDescent="0.25">
      <c r="A10273" t="s">
        <v>251</v>
      </c>
      <c r="B10273">
        <v>10954</v>
      </c>
      <c r="C10273">
        <v>231</v>
      </c>
    </row>
    <row r="10274" spans="1:3" x14ac:dyDescent="0.25">
      <c r="A10274" t="s">
        <v>251</v>
      </c>
      <c r="B10274">
        <v>12828</v>
      </c>
      <c r="C10274">
        <v>196</v>
      </c>
    </row>
    <row r="10275" spans="1:3" x14ac:dyDescent="0.25">
      <c r="A10275" t="s">
        <v>251</v>
      </c>
      <c r="B10275">
        <v>14620</v>
      </c>
      <c r="C10275">
        <v>182</v>
      </c>
    </row>
    <row r="10276" spans="1:3" x14ac:dyDescent="0.25">
      <c r="A10276" t="s">
        <v>251</v>
      </c>
      <c r="B10276">
        <v>14072</v>
      </c>
      <c r="C10276">
        <v>90</v>
      </c>
    </row>
    <row r="10277" spans="1:3" x14ac:dyDescent="0.25">
      <c r="A10277" t="s">
        <v>251</v>
      </c>
      <c r="B10277">
        <v>13502</v>
      </c>
      <c r="C10277">
        <v>220</v>
      </c>
    </row>
    <row r="10278" spans="1:3" x14ac:dyDescent="0.25">
      <c r="A10278" t="s">
        <v>251</v>
      </c>
      <c r="B10278">
        <v>14526</v>
      </c>
      <c r="C10278">
        <v>48</v>
      </c>
    </row>
    <row r="10279" spans="1:3" x14ac:dyDescent="0.25">
      <c r="A10279" t="s">
        <v>251</v>
      </c>
      <c r="B10279">
        <v>14902</v>
      </c>
      <c r="C10279">
        <v>85</v>
      </c>
    </row>
    <row r="10280" spans="1:3" x14ac:dyDescent="0.25">
      <c r="A10280" t="s">
        <v>251</v>
      </c>
      <c r="B10280">
        <v>14450</v>
      </c>
      <c r="C10280">
        <v>196</v>
      </c>
    </row>
    <row r="10281" spans="1:3" x14ac:dyDescent="0.25">
      <c r="A10281" t="s">
        <v>251</v>
      </c>
      <c r="B10281">
        <v>13421</v>
      </c>
      <c r="C10281">
        <v>160</v>
      </c>
    </row>
    <row r="10282" spans="1:3" x14ac:dyDescent="0.25">
      <c r="A10282" t="s">
        <v>251</v>
      </c>
      <c r="B10282">
        <v>14302</v>
      </c>
      <c r="C10282">
        <v>120</v>
      </c>
    </row>
    <row r="10283" spans="1:3" x14ac:dyDescent="0.25">
      <c r="A10283" t="s">
        <v>251</v>
      </c>
      <c r="B10283">
        <v>11372</v>
      </c>
      <c r="C10283">
        <v>280</v>
      </c>
    </row>
    <row r="10284" spans="1:3" x14ac:dyDescent="0.25">
      <c r="A10284" t="s">
        <v>251</v>
      </c>
      <c r="B10284">
        <v>13790</v>
      </c>
      <c r="C10284">
        <v>122</v>
      </c>
    </row>
    <row r="10285" spans="1:3" x14ac:dyDescent="0.25">
      <c r="A10285" t="s">
        <v>251</v>
      </c>
      <c r="B10285">
        <v>14580</v>
      </c>
      <c r="C10285">
        <v>288</v>
      </c>
    </row>
    <row r="10286" spans="1:3" x14ac:dyDescent="0.25">
      <c r="A10286" t="s">
        <v>251</v>
      </c>
      <c r="B10286">
        <v>11772</v>
      </c>
      <c r="C10286">
        <v>160</v>
      </c>
    </row>
    <row r="10287" spans="1:3" x14ac:dyDescent="0.25">
      <c r="A10287" t="s">
        <v>251</v>
      </c>
      <c r="B10287">
        <v>11553</v>
      </c>
      <c r="C10287">
        <v>280</v>
      </c>
    </row>
    <row r="10288" spans="1:3" x14ac:dyDescent="0.25">
      <c r="A10288" t="s">
        <v>251</v>
      </c>
      <c r="B10288">
        <v>11102</v>
      </c>
      <c r="C10288">
        <v>280</v>
      </c>
    </row>
    <row r="10289" spans="1:3" x14ac:dyDescent="0.25">
      <c r="A10289" t="s">
        <v>251</v>
      </c>
      <c r="B10289">
        <v>14057</v>
      </c>
      <c r="C10289">
        <v>40</v>
      </c>
    </row>
    <row r="10290" spans="1:3" x14ac:dyDescent="0.25">
      <c r="A10290" t="s">
        <v>251</v>
      </c>
      <c r="B10290">
        <v>14424</v>
      </c>
      <c r="C10290">
        <v>46</v>
      </c>
    </row>
    <row r="10291" spans="1:3" x14ac:dyDescent="0.25">
      <c r="A10291" t="s">
        <v>251</v>
      </c>
      <c r="B10291">
        <v>14301</v>
      </c>
      <c r="C10291">
        <v>160</v>
      </c>
    </row>
    <row r="10292" spans="1:3" x14ac:dyDescent="0.25">
      <c r="A10292" t="s">
        <v>251</v>
      </c>
      <c r="B10292">
        <v>12572</v>
      </c>
      <c r="C10292">
        <v>120</v>
      </c>
    </row>
    <row r="10293" spans="1:3" x14ac:dyDescent="0.25">
      <c r="A10293" t="s">
        <v>251</v>
      </c>
      <c r="B10293">
        <v>11577</v>
      </c>
      <c r="C10293">
        <v>266</v>
      </c>
    </row>
    <row r="10294" spans="1:3" x14ac:dyDescent="0.25">
      <c r="A10294" t="s">
        <v>251</v>
      </c>
      <c r="B10294">
        <v>12901</v>
      </c>
      <c r="C10294">
        <v>287</v>
      </c>
    </row>
    <row r="10295" spans="1:3" x14ac:dyDescent="0.25">
      <c r="A10295" t="s">
        <v>251</v>
      </c>
      <c r="B10295">
        <v>11360</v>
      </c>
      <c r="C10295">
        <v>124</v>
      </c>
    </row>
    <row r="10296" spans="1:3" x14ac:dyDescent="0.25">
      <c r="A10296" t="s">
        <v>251</v>
      </c>
      <c r="B10296">
        <v>10552</v>
      </c>
      <c r="C10296">
        <v>240</v>
      </c>
    </row>
    <row r="10297" spans="1:3" x14ac:dyDescent="0.25">
      <c r="A10297" t="s">
        <v>251</v>
      </c>
      <c r="B10297">
        <v>10475</v>
      </c>
      <c r="C10297">
        <v>236</v>
      </c>
    </row>
    <row r="10298" spans="1:3" x14ac:dyDescent="0.25">
      <c r="A10298" t="s">
        <v>252</v>
      </c>
      <c r="B10298">
        <v>43357</v>
      </c>
      <c r="C10298">
        <v>99</v>
      </c>
    </row>
    <row r="10299" spans="1:3" x14ac:dyDescent="0.25">
      <c r="A10299" t="s">
        <v>252</v>
      </c>
      <c r="B10299">
        <v>44883</v>
      </c>
      <c r="C10299">
        <v>99</v>
      </c>
    </row>
    <row r="10300" spans="1:3" x14ac:dyDescent="0.25">
      <c r="A10300" t="s">
        <v>252</v>
      </c>
      <c r="B10300">
        <v>45750</v>
      </c>
      <c r="C10300">
        <v>99</v>
      </c>
    </row>
    <row r="10301" spans="1:3" x14ac:dyDescent="0.25">
      <c r="A10301" t="s">
        <v>252</v>
      </c>
      <c r="B10301">
        <v>44444</v>
      </c>
      <c r="C10301">
        <v>60</v>
      </c>
    </row>
    <row r="10302" spans="1:3" x14ac:dyDescent="0.25">
      <c r="A10302" t="s">
        <v>252</v>
      </c>
      <c r="B10302">
        <v>44641</v>
      </c>
      <c r="C10302">
        <v>99</v>
      </c>
    </row>
    <row r="10303" spans="1:3" x14ac:dyDescent="0.25">
      <c r="A10303" t="s">
        <v>252</v>
      </c>
      <c r="B10303">
        <v>45885</v>
      </c>
      <c r="C10303">
        <v>53</v>
      </c>
    </row>
    <row r="10304" spans="1:3" x14ac:dyDescent="0.25">
      <c r="A10304" t="s">
        <v>252</v>
      </c>
      <c r="B10304">
        <v>44106</v>
      </c>
      <c r="C10304">
        <v>25</v>
      </c>
    </row>
    <row r="10305" spans="1:3" x14ac:dyDescent="0.25">
      <c r="A10305" t="s">
        <v>252</v>
      </c>
      <c r="B10305">
        <v>44622</v>
      </c>
      <c r="C10305">
        <v>90</v>
      </c>
    </row>
    <row r="10306" spans="1:3" x14ac:dyDescent="0.25">
      <c r="A10306" t="s">
        <v>252</v>
      </c>
      <c r="B10306">
        <v>45215</v>
      </c>
      <c r="C10306">
        <v>40</v>
      </c>
    </row>
    <row r="10307" spans="1:3" x14ac:dyDescent="0.25">
      <c r="A10307" t="s">
        <v>252</v>
      </c>
      <c r="B10307">
        <v>45880</v>
      </c>
      <c r="C10307">
        <v>25</v>
      </c>
    </row>
    <row r="10308" spans="1:3" x14ac:dyDescent="0.25">
      <c r="A10308" t="s">
        <v>252</v>
      </c>
      <c r="B10308">
        <v>43567</v>
      </c>
      <c r="C10308">
        <v>50</v>
      </c>
    </row>
    <row r="10309" spans="1:3" x14ac:dyDescent="0.25">
      <c r="A10309" t="s">
        <v>252</v>
      </c>
      <c r="B10309">
        <v>44410</v>
      </c>
      <c r="C10309">
        <v>68</v>
      </c>
    </row>
    <row r="10310" spans="1:3" x14ac:dyDescent="0.25">
      <c r="A10310" t="s">
        <v>252</v>
      </c>
      <c r="B10310">
        <v>44408</v>
      </c>
      <c r="C10310">
        <v>108</v>
      </c>
    </row>
    <row r="10311" spans="1:3" x14ac:dyDescent="0.25">
      <c r="A10311" t="s">
        <v>252</v>
      </c>
      <c r="B10311">
        <v>45005</v>
      </c>
      <c r="C10311">
        <v>81</v>
      </c>
    </row>
    <row r="10312" spans="1:3" x14ac:dyDescent="0.25">
      <c r="A10312" t="s">
        <v>252</v>
      </c>
      <c r="B10312">
        <v>43725</v>
      </c>
      <c r="C10312">
        <v>50</v>
      </c>
    </row>
    <row r="10313" spans="1:3" x14ac:dyDescent="0.25">
      <c r="A10313" t="s">
        <v>252</v>
      </c>
      <c r="B10313">
        <v>44112</v>
      </c>
      <c r="C10313">
        <v>130</v>
      </c>
    </row>
    <row r="10314" spans="1:3" x14ac:dyDescent="0.25">
      <c r="A10314" t="s">
        <v>252</v>
      </c>
      <c r="B10314">
        <v>43812</v>
      </c>
      <c r="C10314">
        <v>74</v>
      </c>
    </row>
    <row r="10315" spans="1:3" x14ac:dyDescent="0.25">
      <c r="A10315" t="s">
        <v>252</v>
      </c>
      <c r="B10315">
        <v>44141</v>
      </c>
      <c r="C10315">
        <v>80</v>
      </c>
    </row>
    <row r="10316" spans="1:3" x14ac:dyDescent="0.25">
      <c r="A10316" t="s">
        <v>252</v>
      </c>
      <c r="B10316">
        <v>43402</v>
      </c>
      <c r="C10316">
        <v>93</v>
      </c>
    </row>
    <row r="10317" spans="1:3" x14ac:dyDescent="0.25">
      <c r="A10317" t="s">
        <v>252</v>
      </c>
      <c r="B10317">
        <v>45320</v>
      </c>
      <c r="C10317">
        <v>99</v>
      </c>
    </row>
    <row r="10318" spans="1:3" x14ac:dyDescent="0.25">
      <c r="A10318" t="s">
        <v>252</v>
      </c>
      <c r="B10318">
        <v>45833</v>
      </c>
      <c r="C10318">
        <v>54</v>
      </c>
    </row>
    <row r="10319" spans="1:3" x14ac:dyDescent="0.25">
      <c r="A10319" t="s">
        <v>252</v>
      </c>
      <c r="B10319">
        <v>44811</v>
      </c>
      <c r="C10319">
        <v>64</v>
      </c>
    </row>
    <row r="10320" spans="1:3" x14ac:dyDescent="0.25">
      <c r="A10320" t="s">
        <v>252</v>
      </c>
      <c r="B10320">
        <v>43068</v>
      </c>
      <c r="C10320">
        <v>25</v>
      </c>
    </row>
    <row r="10321" spans="1:3" x14ac:dyDescent="0.25">
      <c r="A10321" t="s">
        <v>252</v>
      </c>
      <c r="B10321">
        <v>43017</v>
      </c>
      <c r="C10321">
        <v>100</v>
      </c>
    </row>
    <row r="10322" spans="1:3" x14ac:dyDescent="0.25">
      <c r="A10322" t="s">
        <v>252</v>
      </c>
      <c r="B10322">
        <v>45233</v>
      </c>
      <c r="C10322">
        <v>100</v>
      </c>
    </row>
    <row r="10323" spans="1:3" x14ac:dyDescent="0.25">
      <c r="A10323" t="s">
        <v>252</v>
      </c>
      <c r="B10323">
        <v>45030</v>
      </c>
      <c r="C10323">
        <v>140</v>
      </c>
    </row>
    <row r="10324" spans="1:3" x14ac:dyDescent="0.25">
      <c r="A10324" t="s">
        <v>252</v>
      </c>
      <c r="B10324">
        <v>43725</v>
      </c>
      <c r="C10324">
        <v>95</v>
      </c>
    </row>
    <row r="10325" spans="1:3" x14ac:dyDescent="0.25">
      <c r="A10325" t="s">
        <v>252</v>
      </c>
      <c r="B10325">
        <v>44145</v>
      </c>
      <c r="C10325">
        <v>60</v>
      </c>
    </row>
    <row r="10326" spans="1:3" x14ac:dyDescent="0.25">
      <c r="A10326" t="s">
        <v>252</v>
      </c>
      <c r="B10326">
        <v>45068</v>
      </c>
      <c r="C10326">
        <v>70</v>
      </c>
    </row>
    <row r="10327" spans="1:3" x14ac:dyDescent="0.25">
      <c r="A10327" t="s">
        <v>252</v>
      </c>
      <c r="B10327">
        <v>44067</v>
      </c>
      <c r="C10327">
        <v>71</v>
      </c>
    </row>
    <row r="10328" spans="1:3" x14ac:dyDescent="0.25">
      <c r="A10328" t="s">
        <v>252</v>
      </c>
      <c r="B10328">
        <v>45150</v>
      </c>
      <c r="C10328">
        <v>112</v>
      </c>
    </row>
    <row r="10329" spans="1:3" x14ac:dyDescent="0.25">
      <c r="A10329" t="s">
        <v>252</v>
      </c>
      <c r="B10329">
        <v>45248</v>
      </c>
      <c r="C10329">
        <v>100</v>
      </c>
    </row>
    <row r="10330" spans="1:3" x14ac:dyDescent="0.25">
      <c r="A10330" t="s">
        <v>252</v>
      </c>
      <c r="B10330">
        <v>45417</v>
      </c>
      <c r="C10330">
        <v>81</v>
      </c>
    </row>
    <row r="10331" spans="1:3" x14ac:dyDescent="0.25">
      <c r="A10331" t="s">
        <v>252</v>
      </c>
      <c r="B10331">
        <v>44646</v>
      </c>
      <c r="C10331">
        <v>120</v>
      </c>
    </row>
    <row r="10332" spans="1:3" x14ac:dyDescent="0.25">
      <c r="A10332" t="s">
        <v>252</v>
      </c>
      <c r="B10332">
        <v>44321</v>
      </c>
      <c r="C10332">
        <v>70</v>
      </c>
    </row>
    <row r="10333" spans="1:3" x14ac:dyDescent="0.25">
      <c r="A10333" t="s">
        <v>252</v>
      </c>
      <c r="B10333">
        <v>44683</v>
      </c>
      <c r="C10333">
        <v>60</v>
      </c>
    </row>
    <row r="10334" spans="1:3" x14ac:dyDescent="0.25">
      <c r="A10334" t="s">
        <v>252</v>
      </c>
      <c r="B10334">
        <v>45005</v>
      </c>
      <c r="C10334">
        <v>48</v>
      </c>
    </row>
    <row r="10335" spans="1:3" x14ac:dyDescent="0.25">
      <c r="A10335" t="s">
        <v>252</v>
      </c>
      <c r="B10335">
        <v>44646</v>
      </c>
      <c r="C10335">
        <v>171</v>
      </c>
    </row>
    <row r="10336" spans="1:3" x14ac:dyDescent="0.25">
      <c r="A10336" t="s">
        <v>252</v>
      </c>
      <c r="B10336">
        <v>45013</v>
      </c>
      <c r="C10336">
        <v>53</v>
      </c>
    </row>
    <row r="10337" spans="1:3" x14ac:dyDescent="0.25">
      <c r="A10337" t="s">
        <v>252</v>
      </c>
      <c r="B10337">
        <v>45822</v>
      </c>
      <c r="C10337">
        <v>25</v>
      </c>
    </row>
    <row r="10338" spans="1:3" x14ac:dyDescent="0.25">
      <c r="A10338" t="s">
        <v>252</v>
      </c>
      <c r="B10338">
        <v>44646</v>
      </c>
      <c r="C10338">
        <v>99</v>
      </c>
    </row>
    <row r="10339" spans="1:3" x14ac:dyDescent="0.25">
      <c r="A10339" t="s">
        <v>252</v>
      </c>
      <c r="B10339">
        <v>44117</v>
      </c>
      <c r="C10339">
        <v>105</v>
      </c>
    </row>
    <row r="10340" spans="1:3" x14ac:dyDescent="0.25">
      <c r="A10340" t="s">
        <v>252</v>
      </c>
      <c r="B10340">
        <v>43214</v>
      </c>
      <c r="C10340">
        <v>99</v>
      </c>
    </row>
    <row r="10341" spans="1:3" x14ac:dyDescent="0.25">
      <c r="A10341" t="s">
        <v>252</v>
      </c>
      <c r="B10341">
        <v>43952</v>
      </c>
      <c r="C10341">
        <v>26</v>
      </c>
    </row>
    <row r="10342" spans="1:3" x14ac:dyDescent="0.25">
      <c r="A10342" t="s">
        <v>252</v>
      </c>
      <c r="B10342">
        <v>44413</v>
      </c>
      <c r="C10342">
        <v>65</v>
      </c>
    </row>
    <row r="10343" spans="1:3" x14ac:dyDescent="0.25">
      <c r="A10343" t="s">
        <v>252</v>
      </c>
      <c r="B10343">
        <v>44906</v>
      </c>
      <c r="C10343">
        <v>74</v>
      </c>
    </row>
    <row r="10344" spans="1:3" x14ac:dyDescent="0.25">
      <c r="A10344" t="s">
        <v>252</v>
      </c>
      <c r="B10344">
        <v>43950</v>
      </c>
      <c r="C10344">
        <v>57</v>
      </c>
    </row>
    <row r="10345" spans="1:3" x14ac:dyDescent="0.25">
      <c r="A10345" t="s">
        <v>252</v>
      </c>
      <c r="B10345">
        <v>45140</v>
      </c>
      <c r="C10345">
        <v>80</v>
      </c>
    </row>
    <row r="10346" spans="1:3" x14ac:dyDescent="0.25">
      <c r="A10346" t="s">
        <v>252</v>
      </c>
      <c r="B10346">
        <v>44319</v>
      </c>
      <c r="C10346">
        <v>150</v>
      </c>
    </row>
    <row r="10347" spans="1:3" x14ac:dyDescent="0.25">
      <c r="A10347" t="s">
        <v>252</v>
      </c>
      <c r="B10347">
        <v>43616</v>
      </c>
      <c r="C10347">
        <v>125</v>
      </c>
    </row>
    <row r="10348" spans="1:3" x14ac:dyDescent="0.25">
      <c r="A10348" t="s">
        <v>252</v>
      </c>
      <c r="B10348">
        <v>43537</v>
      </c>
      <c r="C10348">
        <v>75</v>
      </c>
    </row>
    <row r="10349" spans="1:3" x14ac:dyDescent="0.25">
      <c r="A10349" t="s">
        <v>252</v>
      </c>
      <c r="B10349">
        <v>45373</v>
      </c>
      <c r="C10349">
        <v>155</v>
      </c>
    </row>
    <row r="10350" spans="1:3" x14ac:dyDescent="0.25">
      <c r="A10350" t="s">
        <v>252</v>
      </c>
      <c r="B10350">
        <v>43551</v>
      </c>
      <c r="C10350">
        <v>93</v>
      </c>
    </row>
    <row r="10351" spans="1:3" x14ac:dyDescent="0.25">
      <c r="A10351" t="s">
        <v>252</v>
      </c>
      <c r="B10351">
        <v>44145</v>
      </c>
      <c r="C10351">
        <v>82</v>
      </c>
    </row>
    <row r="10352" spans="1:3" x14ac:dyDescent="0.25">
      <c r="A10352" t="s">
        <v>252</v>
      </c>
      <c r="B10352">
        <v>44074</v>
      </c>
      <c r="C10352">
        <v>99</v>
      </c>
    </row>
    <row r="10353" spans="1:3" x14ac:dyDescent="0.25">
      <c r="A10353" t="s">
        <v>252</v>
      </c>
      <c r="B10353">
        <v>45877</v>
      </c>
      <c r="C10353">
        <v>50</v>
      </c>
    </row>
    <row r="10354" spans="1:3" x14ac:dyDescent="0.25">
      <c r="A10354" t="s">
        <v>252</v>
      </c>
      <c r="B10354">
        <v>44130</v>
      </c>
      <c r="C10354">
        <v>99</v>
      </c>
    </row>
    <row r="10355" spans="1:3" x14ac:dyDescent="0.25">
      <c r="A10355" t="s">
        <v>252</v>
      </c>
      <c r="B10355">
        <v>43512</v>
      </c>
      <c r="C10355">
        <v>99</v>
      </c>
    </row>
    <row r="10356" spans="1:3" x14ac:dyDescent="0.25">
      <c r="A10356" t="s">
        <v>252</v>
      </c>
      <c r="B10356">
        <v>45230</v>
      </c>
      <c r="C10356">
        <v>111</v>
      </c>
    </row>
    <row r="10357" spans="1:3" x14ac:dyDescent="0.25">
      <c r="A10357" t="s">
        <v>252</v>
      </c>
      <c r="B10357">
        <v>45036</v>
      </c>
      <c r="C10357">
        <v>83</v>
      </c>
    </row>
    <row r="10358" spans="1:3" x14ac:dyDescent="0.25">
      <c r="A10358" t="s">
        <v>252</v>
      </c>
      <c r="B10358">
        <v>45216</v>
      </c>
      <c r="C10358">
        <v>93</v>
      </c>
    </row>
    <row r="10359" spans="1:3" x14ac:dyDescent="0.25">
      <c r="A10359" t="s">
        <v>252</v>
      </c>
      <c r="B10359">
        <v>44702</v>
      </c>
      <c r="C10359">
        <v>176</v>
      </c>
    </row>
    <row r="10360" spans="1:3" x14ac:dyDescent="0.25">
      <c r="A10360" t="s">
        <v>252</v>
      </c>
      <c r="B10360">
        <v>43011</v>
      </c>
      <c r="C10360">
        <v>66</v>
      </c>
    </row>
    <row r="10361" spans="1:3" x14ac:dyDescent="0.25">
      <c r="A10361" t="s">
        <v>252</v>
      </c>
      <c r="B10361">
        <v>44418</v>
      </c>
      <c r="C10361">
        <v>54</v>
      </c>
    </row>
    <row r="10362" spans="1:3" x14ac:dyDescent="0.25">
      <c r="A10362" t="s">
        <v>252</v>
      </c>
      <c r="B10362">
        <v>43402</v>
      </c>
      <c r="C10362">
        <v>13</v>
      </c>
    </row>
    <row r="10363" spans="1:3" x14ac:dyDescent="0.25">
      <c r="A10363" t="s">
        <v>252</v>
      </c>
      <c r="B10363">
        <v>45760</v>
      </c>
      <c r="C10363">
        <v>100</v>
      </c>
    </row>
    <row r="10364" spans="1:3" x14ac:dyDescent="0.25">
      <c r="A10364" t="s">
        <v>252</v>
      </c>
      <c r="B10364">
        <v>43160</v>
      </c>
      <c r="C10364">
        <v>75</v>
      </c>
    </row>
    <row r="10365" spans="1:3" x14ac:dyDescent="0.25">
      <c r="A10365" t="s">
        <v>252</v>
      </c>
      <c r="B10365">
        <v>43085</v>
      </c>
      <c r="C10365">
        <v>126</v>
      </c>
    </row>
    <row r="10366" spans="1:3" x14ac:dyDescent="0.25">
      <c r="A10366" t="s">
        <v>252</v>
      </c>
      <c r="B10366">
        <v>44270</v>
      </c>
      <c r="C10366">
        <v>75</v>
      </c>
    </row>
    <row r="10367" spans="1:3" x14ac:dyDescent="0.25">
      <c r="A10367" t="s">
        <v>252</v>
      </c>
      <c r="B10367">
        <v>44060</v>
      </c>
      <c r="C10367">
        <v>123</v>
      </c>
    </row>
    <row r="10368" spans="1:3" x14ac:dyDescent="0.25">
      <c r="A10368" t="s">
        <v>252</v>
      </c>
      <c r="B10368">
        <v>44089</v>
      </c>
      <c r="C10368">
        <v>120</v>
      </c>
    </row>
    <row r="10369" spans="1:3" x14ac:dyDescent="0.25">
      <c r="A10369" t="s">
        <v>252</v>
      </c>
      <c r="B10369">
        <v>43606</v>
      </c>
      <c r="C10369">
        <v>98</v>
      </c>
    </row>
    <row r="10370" spans="1:3" x14ac:dyDescent="0.25">
      <c r="A10370" t="s">
        <v>252</v>
      </c>
      <c r="B10370">
        <v>45220</v>
      </c>
      <c r="C10370">
        <v>142</v>
      </c>
    </row>
    <row r="10371" spans="1:3" x14ac:dyDescent="0.25">
      <c r="A10371" t="s">
        <v>252</v>
      </c>
      <c r="B10371">
        <v>43449</v>
      </c>
      <c r="C10371">
        <v>115</v>
      </c>
    </row>
    <row r="10372" spans="1:3" x14ac:dyDescent="0.25">
      <c r="A10372" t="s">
        <v>252</v>
      </c>
      <c r="B10372">
        <v>43040</v>
      </c>
      <c r="C10372">
        <v>99</v>
      </c>
    </row>
    <row r="10373" spans="1:3" x14ac:dyDescent="0.25">
      <c r="A10373" t="s">
        <v>252</v>
      </c>
      <c r="B10373">
        <v>45780</v>
      </c>
      <c r="C10373">
        <v>114</v>
      </c>
    </row>
    <row r="10374" spans="1:3" x14ac:dyDescent="0.25">
      <c r="A10374" t="s">
        <v>252</v>
      </c>
      <c r="B10374">
        <v>44107</v>
      </c>
      <c r="C10374">
        <v>71</v>
      </c>
    </row>
    <row r="10375" spans="1:3" x14ac:dyDescent="0.25">
      <c r="A10375" t="s">
        <v>252</v>
      </c>
      <c r="B10375">
        <v>44827</v>
      </c>
      <c r="C10375">
        <v>30</v>
      </c>
    </row>
    <row r="10376" spans="1:3" x14ac:dyDescent="0.25">
      <c r="A10376" t="s">
        <v>252</v>
      </c>
      <c r="B10376">
        <v>43055</v>
      </c>
      <c r="C10376">
        <v>78</v>
      </c>
    </row>
    <row r="10377" spans="1:3" x14ac:dyDescent="0.25">
      <c r="A10377" t="s">
        <v>252</v>
      </c>
      <c r="B10377">
        <v>44515</v>
      </c>
      <c r="C10377">
        <v>116</v>
      </c>
    </row>
    <row r="10378" spans="1:3" x14ac:dyDescent="0.25">
      <c r="A10378" t="s">
        <v>252</v>
      </c>
      <c r="B10378">
        <v>44048</v>
      </c>
      <c r="C10378">
        <v>133</v>
      </c>
    </row>
    <row r="10379" spans="1:3" x14ac:dyDescent="0.25">
      <c r="A10379" t="s">
        <v>252</v>
      </c>
      <c r="B10379">
        <v>45236</v>
      </c>
      <c r="C10379">
        <v>45</v>
      </c>
    </row>
    <row r="10380" spans="1:3" x14ac:dyDescent="0.25">
      <c r="A10380" t="s">
        <v>252</v>
      </c>
      <c r="B10380">
        <v>45662</v>
      </c>
      <c r="C10380">
        <v>99</v>
      </c>
    </row>
    <row r="10381" spans="1:3" x14ac:dyDescent="0.25">
      <c r="A10381" t="s">
        <v>252</v>
      </c>
      <c r="B10381">
        <v>45215</v>
      </c>
      <c r="C10381">
        <v>122</v>
      </c>
    </row>
    <row r="10382" spans="1:3" x14ac:dyDescent="0.25">
      <c r="A10382" t="s">
        <v>252</v>
      </c>
      <c r="B10382">
        <v>43901</v>
      </c>
      <c r="C10382">
        <v>43</v>
      </c>
    </row>
    <row r="10383" spans="1:3" x14ac:dyDescent="0.25">
      <c r="A10383" t="s">
        <v>252</v>
      </c>
      <c r="B10383">
        <v>44136</v>
      </c>
      <c r="C10383">
        <v>135</v>
      </c>
    </row>
    <row r="10384" spans="1:3" x14ac:dyDescent="0.25">
      <c r="A10384" t="s">
        <v>252</v>
      </c>
      <c r="B10384">
        <v>44319</v>
      </c>
      <c r="C10384">
        <v>56</v>
      </c>
    </row>
    <row r="10385" spans="1:3" x14ac:dyDescent="0.25">
      <c r="A10385" t="s">
        <v>252</v>
      </c>
      <c r="B10385">
        <v>45891</v>
      </c>
      <c r="C10385">
        <v>70</v>
      </c>
    </row>
    <row r="10386" spans="1:3" x14ac:dyDescent="0.25">
      <c r="A10386" t="s">
        <v>252</v>
      </c>
      <c r="B10386">
        <v>45122</v>
      </c>
      <c r="C10386">
        <v>50</v>
      </c>
    </row>
    <row r="10387" spans="1:3" x14ac:dyDescent="0.25">
      <c r="A10387" t="s">
        <v>252</v>
      </c>
      <c r="B10387">
        <v>44090</v>
      </c>
      <c r="C10387">
        <v>60</v>
      </c>
    </row>
    <row r="10388" spans="1:3" x14ac:dyDescent="0.25">
      <c r="A10388" t="s">
        <v>252</v>
      </c>
      <c r="B10388">
        <v>44122</v>
      </c>
      <c r="C10388">
        <v>120</v>
      </c>
    </row>
    <row r="10389" spans="1:3" x14ac:dyDescent="0.25">
      <c r="A10389" t="s">
        <v>252</v>
      </c>
      <c r="B10389">
        <v>43606</v>
      </c>
      <c r="C10389">
        <v>99</v>
      </c>
    </row>
    <row r="10390" spans="1:3" x14ac:dyDescent="0.25">
      <c r="A10390" t="s">
        <v>252</v>
      </c>
      <c r="B10390">
        <v>44883</v>
      </c>
      <c r="C10390">
        <v>67</v>
      </c>
    </row>
    <row r="10391" spans="1:3" x14ac:dyDescent="0.25">
      <c r="A10391" t="s">
        <v>252</v>
      </c>
      <c r="B10391">
        <v>45385</v>
      </c>
      <c r="C10391">
        <v>55</v>
      </c>
    </row>
    <row r="10392" spans="1:3" x14ac:dyDescent="0.25">
      <c r="A10392" t="s">
        <v>252</v>
      </c>
      <c r="B10392">
        <v>45066</v>
      </c>
      <c r="C10392">
        <v>140</v>
      </c>
    </row>
    <row r="10393" spans="1:3" x14ac:dyDescent="0.25">
      <c r="A10393" t="s">
        <v>252</v>
      </c>
      <c r="B10393">
        <v>44687</v>
      </c>
      <c r="C10393">
        <v>99</v>
      </c>
    </row>
    <row r="10394" spans="1:3" x14ac:dyDescent="0.25">
      <c r="A10394" t="s">
        <v>252</v>
      </c>
      <c r="B10394">
        <v>45801</v>
      </c>
      <c r="C10394">
        <v>18</v>
      </c>
    </row>
    <row r="10395" spans="1:3" x14ac:dyDescent="0.25">
      <c r="A10395" t="s">
        <v>252</v>
      </c>
      <c r="B10395">
        <v>45440</v>
      </c>
      <c r="C10395">
        <v>99</v>
      </c>
    </row>
    <row r="10396" spans="1:3" x14ac:dyDescent="0.25">
      <c r="A10396" t="s">
        <v>252</v>
      </c>
      <c r="B10396">
        <v>44691</v>
      </c>
      <c r="C10396">
        <v>42</v>
      </c>
    </row>
    <row r="10397" spans="1:3" x14ac:dyDescent="0.25">
      <c r="A10397" t="s">
        <v>252</v>
      </c>
      <c r="B10397">
        <v>44125</v>
      </c>
      <c r="C10397">
        <v>130</v>
      </c>
    </row>
    <row r="10398" spans="1:3" x14ac:dyDescent="0.25">
      <c r="A10398" t="s">
        <v>252</v>
      </c>
      <c r="B10398">
        <v>44092</v>
      </c>
      <c r="C10398">
        <v>170</v>
      </c>
    </row>
    <row r="10399" spans="1:3" x14ac:dyDescent="0.25">
      <c r="A10399" t="s">
        <v>252</v>
      </c>
      <c r="B10399">
        <v>45013</v>
      </c>
      <c r="C10399">
        <v>42</v>
      </c>
    </row>
    <row r="10400" spans="1:3" x14ac:dyDescent="0.25">
      <c r="A10400" t="s">
        <v>252</v>
      </c>
      <c r="B10400">
        <v>44641</v>
      </c>
      <c r="C10400">
        <v>110</v>
      </c>
    </row>
    <row r="10401" spans="1:3" x14ac:dyDescent="0.25">
      <c r="A10401" t="s">
        <v>252</v>
      </c>
      <c r="B10401">
        <v>45385</v>
      </c>
      <c r="C10401">
        <v>99</v>
      </c>
    </row>
    <row r="10402" spans="1:3" x14ac:dyDescent="0.25">
      <c r="A10402" t="s">
        <v>252</v>
      </c>
      <c r="B10402">
        <v>43551</v>
      </c>
      <c r="C10402">
        <v>122</v>
      </c>
    </row>
    <row r="10403" spans="1:3" x14ac:dyDescent="0.25">
      <c r="A10403" t="s">
        <v>252</v>
      </c>
      <c r="B10403">
        <v>44062</v>
      </c>
      <c r="C10403">
        <v>96</v>
      </c>
    </row>
    <row r="10404" spans="1:3" x14ac:dyDescent="0.25">
      <c r="A10404" t="s">
        <v>252</v>
      </c>
      <c r="B10404">
        <v>44839</v>
      </c>
      <c r="C10404">
        <v>130</v>
      </c>
    </row>
    <row r="10405" spans="1:3" x14ac:dyDescent="0.25">
      <c r="A10405" t="s">
        <v>252</v>
      </c>
      <c r="B10405">
        <v>44691</v>
      </c>
      <c r="C10405">
        <v>50</v>
      </c>
    </row>
    <row r="10406" spans="1:3" x14ac:dyDescent="0.25">
      <c r="A10406" t="s">
        <v>252</v>
      </c>
      <c r="B10406">
        <v>44138</v>
      </c>
      <c r="C10406">
        <v>101</v>
      </c>
    </row>
    <row r="10407" spans="1:3" x14ac:dyDescent="0.25">
      <c r="A10407" t="s">
        <v>252</v>
      </c>
      <c r="B10407">
        <v>44836</v>
      </c>
      <c r="C10407">
        <v>120</v>
      </c>
    </row>
    <row r="10408" spans="1:3" x14ac:dyDescent="0.25">
      <c r="A10408" t="s">
        <v>252</v>
      </c>
      <c r="B10408">
        <v>44662</v>
      </c>
      <c r="C10408">
        <v>88</v>
      </c>
    </row>
    <row r="10409" spans="1:3" x14ac:dyDescent="0.25">
      <c r="A10409" t="s">
        <v>252</v>
      </c>
      <c r="B10409">
        <v>44509</v>
      </c>
      <c r="C10409">
        <v>158</v>
      </c>
    </row>
    <row r="10410" spans="1:3" x14ac:dyDescent="0.25">
      <c r="A10410" t="s">
        <v>252</v>
      </c>
      <c r="B10410">
        <v>44130</v>
      </c>
      <c r="C10410">
        <v>82</v>
      </c>
    </row>
    <row r="10411" spans="1:3" x14ac:dyDescent="0.25">
      <c r="A10411" t="s">
        <v>252</v>
      </c>
      <c r="B10411">
        <v>45365</v>
      </c>
      <c r="C10411">
        <v>116</v>
      </c>
    </row>
    <row r="10412" spans="1:3" x14ac:dyDescent="0.25">
      <c r="A10412" t="s">
        <v>252</v>
      </c>
      <c r="B10412">
        <v>43560</v>
      </c>
      <c r="C10412">
        <v>127</v>
      </c>
    </row>
    <row r="10413" spans="1:3" x14ac:dyDescent="0.25">
      <c r="A10413" t="s">
        <v>252</v>
      </c>
      <c r="B10413">
        <v>44067</v>
      </c>
      <c r="C10413">
        <v>99</v>
      </c>
    </row>
    <row r="10414" spans="1:3" x14ac:dyDescent="0.25">
      <c r="A10414" t="s">
        <v>252</v>
      </c>
      <c r="B10414">
        <v>44646</v>
      </c>
      <c r="C10414">
        <v>28</v>
      </c>
    </row>
    <row r="10415" spans="1:3" x14ac:dyDescent="0.25">
      <c r="A10415" t="s">
        <v>252</v>
      </c>
      <c r="B10415">
        <v>45638</v>
      </c>
      <c r="C10415">
        <v>57</v>
      </c>
    </row>
    <row r="10416" spans="1:3" x14ac:dyDescent="0.25">
      <c r="A10416" t="s">
        <v>252</v>
      </c>
      <c r="B10416">
        <v>45638</v>
      </c>
      <c r="C10416">
        <v>93</v>
      </c>
    </row>
    <row r="10417" spans="1:3" x14ac:dyDescent="0.25">
      <c r="A10417" t="s">
        <v>252</v>
      </c>
      <c r="B10417">
        <v>44483</v>
      </c>
      <c r="C10417">
        <v>83</v>
      </c>
    </row>
    <row r="10418" spans="1:3" x14ac:dyDescent="0.25">
      <c r="A10418" t="s">
        <v>252</v>
      </c>
      <c r="B10418">
        <v>44657</v>
      </c>
      <c r="C10418">
        <v>34</v>
      </c>
    </row>
    <row r="10419" spans="1:3" x14ac:dyDescent="0.25">
      <c r="A10419" t="s">
        <v>252</v>
      </c>
      <c r="B10419">
        <v>45634</v>
      </c>
      <c r="C10419">
        <v>48</v>
      </c>
    </row>
    <row r="10420" spans="1:3" x14ac:dyDescent="0.25">
      <c r="A10420" t="s">
        <v>252</v>
      </c>
      <c r="B10420">
        <v>45206</v>
      </c>
      <c r="C10420">
        <v>99</v>
      </c>
    </row>
    <row r="10421" spans="1:3" x14ac:dyDescent="0.25">
      <c r="A10421" t="s">
        <v>252</v>
      </c>
      <c r="B10421">
        <v>44281</v>
      </c>
      <c r="C10421">
        <v>79</v>
      </c>
    </row>
    <row r="10422" spans="1:3" x14ac:dyDescent="0.25">
      <c r="A10422" t="s">
        <v>252</v>
      </c>
      <c r="B10422">
        <v>44106</v>
      </c>
      <c r="C10422">
        <v>25</v>
      </c>
    </row>
    <row r="10423" spans="1:3" x14ac:dyDescent="0.25">
      <c r="A10423" t="s">
        <v>252</v>
      </c>
      <c r="B10423">
        <v>45345</v>
      </c>
      <c r="C10423">
        <v>120</v>
      </c>
    </row>
    <row r="10424" spans="1:3" x14ac:dyDescent="0.25">
      <c r="A10424" t="s">
        <v>252</v>
      </c>
      <c r="B10424">
        <v>45638</v>
      </c>
      <c r="C10424">
        <v>125</v>
      </c>
    </row>
    <row r="10425" spans="1:3" x14ac:dyDescent="0.25">
      <c r="A10425" t="s">
        <v>252</v>
      </c>
      <c r="B10425">
        <v>44146</v>
      </c>
      <c r="C10425">
        <v>80</v>
      </c>
    </row>
    <row r="10426" spans="1:3" x14ac:dyDescent="0.25">
      <c r="A10426" t="s">
        <v>252</v>
      </c>
      <c r="B10426">
        <v>43110</v>
      </c>
      <c r="C10426">
        <v>72</v>
      </c>
    </row>
    <row r="10427" spans="1:3" x14ac:dyDescent="0.25">
      <c r="A10427" t="s">
        <v>252</v>
      </c>
      <c r="B10427">
        <v>44278</v>
      </c>
      <c r="C10427">
        <v>117</v>
      </c>
    </row>
    <row r="10428" spans="1:3" x14ac:dyDescent="0.25">
      <c r="A10428" t="s">
        <v>252</v>
      </c>
      <c r="B10428">
        <v>43701</v>
      </c>
      <c r="C10428">
        <v>99</v>
      </c>
    </row>
    <row r="10429" spans="1:3" x14ac:dyDescent="0.25">
      <c r="A10429" t="s">
        <v>252</v>
      </c>
      <c r="B10429">
        <v>45231</v>
      </c>
      <c r="C10429">
        <v>75</v>
      </c>
    </row>
    <row r="10430" spans="1:3" x14ac:dyDescent="0.25">
      <c r="A10430" t="s">
        <v>252</v>
      </c>
      <c r="B10430">
        <v>44143</v>
      </c>
      <c r="C10430">
        <v>96</v>
      </c>
    </row>
    <row r="10431" spans="1:3" x14ac:dyDescent="0.25">
      <c r="A10431" t="s">
        <v>252</v>
      </c>
      <c r="B10431">
        <v>45255</v>
      </c>
      <c r="C10431">
        <v>100</v>
      </c>
    </row>
    <row r="10432" spans="1:3" x14ac:dyDescent="0.25">
      <c r="A10432" t="s">
        <v>252</v>
      </c>
      <c r="B10432">
        <v>44820</v>
      </c>
      <c r="C10432">
        <v>86</v>
      </c>
    </row>
    <row r="10433" spans="1:3" x14ac:dyDescent="0.25">
      <c r="A10433" t="s">
        <v>252</v>
      </c>
      <c r="B10433">
        <v>45044</v>
      </c>
      <c r="C10433">
        <v>200</v>
      </c>
    </row>
    <row r="10434" spans="1:3" x14ac:dyDescent="0.25">
      <c r="A10434" t="s">
        <v>252</v>
      </c>
      <c r="B10434">
        <v>44106</v>
      </c>
      <c r="C10434">
        <v>36</v>
      </c>
    </row>
    <row r="10435" spans="1:3" x14ac:dyDescent="0.25">
      <c r="A10435" t="s">
        <v>252</v>
      </c>
      <c r="B10435">
        <v>44122</v>
      </c>
      <c r="C10435">
        <v>233</v>
      </c>
    </row>
    <row r="10436" spans="1:3" x14ac:dyDescent="0.25">
      <c r="A10436" t="s">
        <v>252</v>
      </c>
      <c r="B10436">
        <v>44134</v>
      </c>
      <c r="C10436">
        <v>96</v>
      </c>
    </row>
    <row r="10437" spans="1:3" x14ac:dyDescent="0.25">
      <c r="A10437" t="s">
        <v>252</v>
      </c>
      <c r="B10437">
        <v>43232</v>
      </c>
      <c r="C10437">
        <v>93</v>
      </c>
    </row>
    <row r="10438" spans="1:3" x14ac:dyDescent="0.25">
      <c r="A10438" t="s">
        <v>252</v>
      </c>
      <c r="B10438">
        <v>44035</v>
      </c>
      <c r="C10438">
        <v>99</v>
      </c>
    </row>
    <row r="10439" spans="1:3" x14ac:dyDescent="0.25">
      <c r="A10439" t="s">
        <v>252</v>
      </c>
      <c r="B10439">
        <v>43026</v>
      </c>
      <c r="C10439">
        <v>66</v>
      </c>
    </row>
    <row r="10440" spans="1:3" x14ac:dyDescent="0.25">
      <c r="A10440" t="s">
        <v>252</v>
      </c>
      <c r="B10440">
        <v>45459</v>
      </c>
      <c r="C10440">
        <v>135</v>
      </c>
    </row>
    <row r="10441" spans="1:3" x14ac:dyDescent="0.25">
      <c r="A10441" t="s">
        <v>252</v>
      </c>
      <c r="B10441">
        <v>43113</v>
      </c>
      <c r="C10441">
        <v>97</v>
      </c>
    </row>
    <row r="10442" spans="1:3" x14ac:dyDescent="0.25">
      <c r="A10442" t="s">
        <v>252</v>
      </c>
      <c r="B10442">
        <v>43214</v>
      </c>
      <c r="C10442">
        <v>145</v>
      </c>
    </row>
    <row r="10443" spans="1:3" x14ac:dyDescent="0.25">
      <c r="A10443" t="s">
        <v>252</v>
      </c>
      <c r="B10443">
        <v>44103</v>
      </c>
      <c r="C10443">
        <v>150</v>
      </c>
    </row>
    <row r="10444" spans="1:3" x14ac:dyDescent="0.25">
      <c r="A10444" t="s">
        <v>252</v>
      </c>
      <c r="B10444">
        <v>44278</v>
      </c>
      <c r="C10444">
        <v>75</v>
      </c>
    </row>
    <row r="10445" spans="1:3" x14ac:dyDescent="0.25">
      <c r="A10445" t="s">
        <v>252</v>
      </c>
      <c r="B10445">
        <v>45212</v>
      </c>
      <c r="C10445">
        <v>55</v>
      </c>
    </row>
    <row r="10446" spans="1:3" x14ac:dyDescent="0.25">
      <c r="A10446" t="s">
        <v>252</v>
      </c>
      <c r="B10446">
        <v>44613</v>
      </c>
      <c r="C10446">
        <v>55</v>
      </c>
    </row>
    <row r="10447" spans="1:3" x14ac:dyDescent="0.25">
      <c r="A10447" t="s">
        <v>252</v>
      </c>
      <c r="B10447">
        <v>45251</v>
      </c>
      <c r="C10447">
        <v>92</v>
      </c>
    </row>
    <row r="10448" spans="1:3" x14ac:dyDescent="0.25">
      <c r="A10448" t="s">
        <v>252</v>
      </c>
      <c r="B10448">
        <v>44830</v>
      </c>
      <c r="C10448">
        <v>128</v>
      </c>
    </row>
    <row r="10449" spans="1:3" x14ac:dyDescent="0.25">
      <c r="A10449" t="s">
        <v>252</v>
      </c>
      <c r="B10449">
        <v>44145</v>
      </c>
      <c r="C10449">
        <v>125</v>
      </c>
    </row>
    <row r="10450" spans="1:3" x14ac:dyDescent="0.25">
      <c r="A10450" t="s">
        <v>252</v>
      </c>
      <c r="B10450">
        <v>44646</v>
      </c>
      <c r="C10450">
        <v>181</v>
      </c>
    </row>
    <row r="10451" spans="1:3" x14ac:dyDescent="0.25">
      <c r="A10451" t="s">
        <v>252</v>
      </c>
      <c r="B10451">
        <v>45501</v>
      </c>
      <c r="C10451">
        <v>114</v>
      </c>
    </row>
    <row r="10452" spans="1:3" x14ac:dyDescent="0.25">
      <c r="A10452" t="s">
        <v>252</v>
      </c>
      <c r="B10452">
        <v>45806</v>
      </c>
      <c r="C10452">
        <v>50</v>
      </c>
    </row>
    <row r="10453" spans="1:3" x14ac:dyDescent="0.25">
      <c r="A10453" t="s">
        <v>252</v>
      </c>
      <c r="B10453">
        <v>43907</v>
      </c>
      <c r="C10453">
        <v>70</v>
      </c>
    </row>
    <row r="10454" spans="1:3" x14ac:dyDescent="0.25">
      <c r="A10454" t="s">
        <v>252</v>
      </c>
      <c r="B10454">
        <v>44116</v>
      </c>
      <c r="C10454">
        <v>79</v>
      </c>
    </row>
    <row r="10455" spans="1:3" x14ac:dyDescent="0.25">
      <c r="A10455" t="s">
        <v>252</v>
      </c>
      <c r="B10455">
        <v>45804</v>
      </c>
      <c r="C10455">
        <v>88</v>
      </c>
    </row>
    <row r="10456" spans="1:3" x14ac:dyDescent="0.25">
      <c r="A10456" t="s">
        <v>252</v>
      </c>
      <c r="B10456">
        <v>44875</v>
      </c>
      <c r="C10456">
        <v>45</v>
      </c>
    </row>
    <row r="10457" spans="1:3" x14ac:dyDescent="0.25">
      <c r="A10457" t="s">
        <v>252</v>
      </c>
      <c r="B10457">
        <v>44017</v>
      </c>
      <c r="C10457">
        <v>165</v>
      </c>
    </row>
    <row r="10458" spans="1:3" x14ac:dyDescent="0.25">
      <c r="A10458" t="s">
        <v>252</v>
      </c>
      <c r="B10458">
        <v>43976</v>
      </c>
      <c r="C10458">
        <v>86</v>
      </c>
    </row>
    <row r="10459" spans="1:3" x14ac:dyDescent="0.25">
      <c r="A10459" t="s">
        <v>252</v>
      </c>
      <c r="B10459">
        <v>44691</v>
      </c>
      <c r="C10459">
        <v>127</v>
      </c>
    </row>
    <row r="10460" spans="1:3" x14ac:dyDescent="0.25">
      <c r="A10460" t="s">
        <v>252</v>
      </c>
      <c r="B10460">
        <v>45056</v>
      </c>
      <c r="C10460">
        <v>65</v>
      </c>
    </row>
    <row r="10461" spans="1:3" x14ac:dyDescent="0.25">
      <c r="A10461" t="s">
        <v>252</v>
      </c>
      <c r="B10461">
        <v>43614</v>
      </c>
      <c r="C10461">
        <v>100</v>
      </c>
    </row>
    <row r="10462" spans="1:3" x14ac:dyDescent="0.25">
      <c r="A10462" t="s">
        <v>252</v>
      </c>
      <c r="B10462">
        <v>43953</v>
      </c>
      <c r="C10462">
        <v>52</v>
      </c>
    </row>
    <row r="10463" spans="1:3" x14ac:dyDescent="0.25">
      <c r="A10463" t="s">
        <v>252</v>
      </c>
      <c r="B10463">
        <v>44846</v>
      </c>
      <c r="C10463">
        <v>90</v>
      </c>
    </row>
    <row r="10464" spans="1:3" x14ac:dyDescent="0.25">
      <c r="A10464" t="s">
        <v>252</v>
      </c>
      <c r="B10464">
        <v>44070</v>
      </c>
      <c r="C10464">
        <v>56</v>
      </c>
    </row>
    <row r="10465" spans="1:3" x14ac:dyDescent="0.25">
      <c r="A10465" t="s">
        <v>252</v>
      </c>
      <c r="B10465">
        <v>43230</v>
      </c>
      <c r="C10465">
        <v>50</v>
      </c>
    </row>
    <row r="10466" spans="1:3" x14ac:dyDescent="0.25">
      <c r="A10466" t="s">
        <v>252</v>
      </c>
      <c r="B10466">
        <v>44515</v>
      </c>
      <c r="C10466">
        <v>98</v>
      </c>
    </row>
    <row r="10467" spans="1:3" x14ac:dyDescent="0.25">
      <c r="A10467" t="s">
        <v>252</v>
      </c>
      <c r="B10467">
        <v>44851</v>
      </c>
      <c r="C10467">
        <v>50</v>
      </c>
    </row>
    <row r="10468" spans="1:3" x14ac:dyDescent="0.25">
      <c r="A10468" t="s">
        <v>252</v>
      </c>
      <c r="B10468">
        <v>43605</v>
      </c>
      <c r="C10468">
        <v>85</v>
      </c>
    </row>
    <row r="10469" spans="1:3" x14ac:dyDescent="0.25">
      <c r="A10469" t="s">
        <v>252</v>
      </c>
      <c r="B10469">
        <v>43551</v>
      </c>
      <c r="C10469">
        <v>120</v>
      </c>
    </row>
    <row r="10470" spans="1:3" x14ac:dyDescent="0.25">
      <c r="A10470" t="s">
        <v>252</v>
      </c>
      <c r="B10470">
        <v>43506</v>
      </c>
      <c r="C10470">
        <v>71</v>
      </c>
    </row>
    <row r="10471" spans="1:3" x14ac:dyDescent="0.25">
      <c r="A10471" t="s">
        <v>252</v>
      </c>
      <c r="B10471">
        <v>43081</v>
      </c>
      <c r="C10471">
        <v>150</v>
      </c>
    </row>
    <row r="10472" spans="1:3" x14ac:dyDescent="0.25">
      <c r="A10472" t="s">
        <v>252</v>
      </c>
      <c r="B10472">
        <v>43147</v>
      </c>
      <c r="C10472">
        <v>50</v>
      </c>
    </row>
    <row r="10473" spans="1:3" x14ac:dyDescent="0.25">
      <c r="A10473" t="s">
        <v>252</v>
      </c>
      <c r="B10473">
        <v>43311</v>
      </c>
      <c r="C10473">
        <v>99</v>
      </c>
    </row>
    <row r="10474" spans="1:3" x14ac:dyDescent="0.25">
      <c r="A10474" t="s">
        <v>252</v>
      </c>
      <c r="B10474">
        <v>44903</v>
      </c>
      <c r="C10474">
        <v>74</v>
      </c>
    </row>
    <row r="10475" spans="1:3" x14ac:dyDescent="0.25">
      <c r="A10475" t="s">
        <v>252</v>
      </c>
      <c r="B10475">
        <v>44087</v>
      </c>
      <c r="C10475">
        <v>89</v>
      </c>
    </row>
    <row r="10476" spans="1:3" x14ac:dyDescent="0.25">
      <c r="A10476" t="s">
        <v>252</v>
      </c>
      <c r="B10476">
        <v>44718</v>
      </c>
      <c r="C10476">
        <v>139</v>
      </c>
    </row>
    <row r="10477" spans="1:3" x14ac:dyDescent="0.25">
      <c r="A10477" t="s">
        <v>252</v>
      </c>
      <c r="B10477">
        <v>44236</v>
      </c>
      <c r="C10477">
        <v>50</v>
      </c>
    </row>
    <row r="10478" spans="1:3" x14ac:dyDescent="0.25">
      <c r="A10478" t="s">
        <v>252</v>
      </c>
      <c r="B10478">
        <v>45239</v>
      </c>
      <c r="C10478">
        <v>100</v>
      </c>
    </row>
    <row r="10479" spans="1:3" x14ac:dyDescent="0.25">
      <c r="A10479" t="s">
        <v>252</v>
      </c>
      <c r="B10479">
        <v>43935</v>
      </c>
      <c r="C10479">
        <v>50</v>
      </c>
    </row>
    <row r="10480" spans="1:3" x14ac:dyDescent="0.25">
      <c r="A10480" t="s">
        <v>252</v>
      </c>
      <c r="B10480">
        <v>45690</v>
      </c>
      <c r="C10480">
        <v>57</v>
      </c>
    </row>
    <row r="10481" spans="1:3" x14ac:dyDescent="0.25">
      <c r="A10481" t="s">
        <v>252</v>
      </c>
      <c r="B10481">
        <v>44286</v>
      </c>
      <c r="C10481">
        <v>92</v>
      </c>
    </row>
    <row r="10482" spans="1:3" x14ac:dyDescent="0.25">
      <c r="A10482" t="s">
        <v>252</v>
      </c>
      <c r="B10482">
        <v>45601</v>
      </c>
      <c r="C10482">
        <v>101</v>
      </c>
    </row>
    <row r="10483" spans="1:3" x14ac:dyDescent="0.25">
      <c r="A10483" t="s">
        <v>252</v>
      </c>
      <c r="B10483">
        <v>43235</v>
      </c>
      <c r="C10483">
        <v>90</v>
      </c>
    </row>
    <row r="10484" spans="1:3" x14ac:dyDescent="0.25">
      <c r="A10484" t="s">
        <v>252</v>
      </c>
      <c r="B10484">
        <v>45662</v>
      </c>
      <c r="C10484">
        <v>72</v>
      </c>
    </row>
    <row r="10485" spans="1:3" x14ac:dyDescent="0.25">
      <c r="A10485" t="s">
        <v>252</v>
      </c>
      <c r="B10485">
        <v>45013</v>
      </c>
      <c r="C10485">
        <v>70</v>
      </c>
    </row>
    <row r="10486" spans="1:3" x14ac:dyDescent="0.25">
      <c r="A10486" t="s">
        <v>252</v>
      </c>
      <c r="B10486">
        <v>44333</v>
      </c>
      <c r="C10486">
        <v>99</v>
      </c>
    </row>
    <row r="10487" spans="1:3" x14ac:dyDescent="0.25">
      <c r="A10487" t="s">
        <v>252</v>
      </c>
      <c r="B10487">
        <v>44691</v>
      </c>
      <c r="C10487">
        <v>82</v>
      </c>
    </row>
    <row r="10488" spans="1:3" x14ac:dyDescent="0.25">
      <c r="A10488" t="s">
        <v>252</v>
      </c>
      <c r="B10488">
        <v>43015</v>
      </c>
      <c r="C10488">
        <v>47</v>
      </c>
    </row>
    <row r="10489" spans="1:3" x14ac:dyDescent="0.25">
      <c r="A10489" t="s">
        <v>252</v>
      </c>
      <c r="B10489">
        <v>44313</v>
      </c>
      <c r="C10489">
        <v>180</v>
      </c>
    </row>
    <row r="10490" spans="1:3" x14ac:dyDescent="0.25">
      <c r="A10490" t="s">
        <v>252</v>
      </c>
      <c r="B10490">
        <v>43231</v>
      </c>
      <c r="C10490">
        <v>75</v>
      </c>
    </row>
    <row r="10491" spans="1:3" x14ac:dyDescent="0.25">
      <c r="A10491" t="s">
        <v>252</v>
      </c>
      <c r="B10491">
        <v>45011</v>
      </c>
      <c r="C10491">
        <v>75</v>
      </c>
    </row>
    <row r="10492" spans="1:3" x14ac:dyDescent="0.25">
      <c r="A10492" t="s">
        <v>252</v>
      </c>
      <c r="B10492">
        <v>45693</v>
      </c>
      <c r="C10492">
        <v>99</v>
      </c>
    </row>
    <row r="10493" spans="1:3" x14ac:dyDescent="0.25">
      <c r="A10493" t="s">
        <v>252</v>
      </c>
      <c r="B10493">
        <v>43701</v>
      </c>
      <c r="C10493">
        <v>119</v>
      </c>
    </row>
    <row r="10494" spans="1:3" x14ac:dyDescent="0.25">
      <c r="A10494" t="s">
        <v>252</v>
      </c>
      <c r="B10494">
        <v>44805</v>
      </c>
      <c r="C10494">
        <v>72</v>
      </c>
    </row>
    <row r="10495" spans="1:3" x14ac:dyDescent="0.25">
      <c r="A10495" t="s">
        <v>252</v>
      </c>
      <c r="B10495">
        <v>44667</v>
      </c>
      <c r="C10495">
        <v>88</v>
      </c>
    </row>
    <row r="10496" spans="1:3" x14ac:dyDescent="0.25">
      <c r="A10496" t="s">
        <v>252</v>
      </c>
      <c r="B10496">
        <v>44622</v>
      </c>
      <c r="C10496">
        <v>98</v>
      </c>
    </row>
    <row r="10497" spans="1:3" x14ac:dyDescent="0.25">
      <c r="A10497" t="s">
        <v>252</v>
      </c>
      <c r="B10497">
        <v>45211</v>
      </c>
      <c r="C10497">
        <v>84</v>
      </c>
    </row>
    <row r="10498" spans="1:3" x14ac:dyDescent="0.25">
      <c r="A10498" t="s">
        <v>252</v>
      </c>
      <c r="B10498">
        <v>44010</v>
      </c>
      <c r="C10498">
        <v>115</v>
      </c>
    </row>
    <row r="10499" spans="1:3" x14ac:dyDescent="0.25">
      <c r="A10499" t="s">
        <v>252</v>
      </c>
      <c r="B10499">
        <v>43502</v>
      </c>
      <c r="C10499">
        <v>105</v>
      </c>
    </row>
    <row r="10500" spans="1:3" x14ac:dyDescent="0.25">
      <c r="A10500" t="s">
        <v>252</v>
      </c>
      <c r="B10500">
        <v>44512</v>
      </c>
      <c r="C10500">
        <v>57</v>
      </c>
    </row>
    <row r="10501" spans="1:3" x14ac:dyDescent="0.25">
      <c r="A10501" t="s">
        <v>252</v>
      </c>
      <c r="B10501">
        <v>43056</v>
      </c>
      <c r="C10501">
        <v>150</v>
      </c>
    </row>
    <row r="10502" spans="1:3" x14ac:dyDescent="0.25">
      <c r="A10502" t="s">
        <v>252</v>
      </c>
      <c r="B10502">
        <v>45237</v>
      </c>
      <c r="C10502">
        <v>120</v>
      </c>
    </row>
    <row r="10503" spans="1:3" x14ac:dyDescent="0.25">
      <c r="A10503" t="s">
        <v>252</v>
      </c>
      <c r="B10503">
        <v>45107</v>
      </c>
      <c r="C10503">
        <v>50</v>
      </c>
    </row>
    <row r="10504" spans="1:3" x14ac:dyDescent="0.25">
      <c r="A10504" t="s">
        <v>252</v>
      </c>
      <c r="B10504">
        <v>44446</v>
      </c>
      <c r="C10504">
        <v>79</v>
      </c>
    </row>
    <row r="10505" spans="1:3" x14ac:dyDescent="0.25">
      <c r="A10505" t="s">
        <v>252</v>
      </c>
      <c r="B10505">
        <v>45044</v>
      </c>
      <c r="C10505">
        <v>74</v>
      </c>
    </row>
    <row r="10506" spans="1:3" x14ac:dyDescent="0.25">
      <c r="A10506" t="s">
        <v>252</v>
      </c>
      <c r="B10506">
        <v>44870</v>
      </c>
      <c r="C10506">
        <v>50</v>
      </c>
    </row>
    <row r="10507" spans="1:3" x14ac:dyDescent="0.25">
      <c r="A10507" t="s">
        <v>252</v>
      </c>
      <c r="B10507">
        <v>43023</v>
      </c>
      <c r="C10507">
        <v>20</v>
      </c>
    </row>
    <row r="10508" spans="1:3" x14ac:dyDescent="0.25">
      <c r="A10508" t="s">
        <v>252</v>
      </c>
      <c r="B10508">
        <v>44256</v>
      </c>
      <c r="C10508">
        <v>70</v>
      </c>
    </row>
    <row r="10509" spans="1:3" x14ac:dyDescent="0.25">
      <c r="A10509" t="s">
        <v>252</v>
      </c>
      <c r="B10509">
        <v>44691</v>
      </c>
      <c r="C10509">
        <v>49</v>
      </c>
    </row>
    <row r="10510" spans="1:3" x14ac:dyDescent="0.25">
      <c r="A10510" t="s">
        <v>252</v>
      </c>
      <c r="B10510">
        <v>43616</v>
      </c>
      <c r="C10510">
        <v>99</v>
      </c>
    </row>
    <row r="10511" spans="1:3" x14ac:dyDescent="0.25">
      <c r="A10511" t="s">
        <v>252</v>
      </c>
      <c r="B10511">
        <v>44708</v>
      </c>
      <c r="C10511">
        <v>83</v>
      </c>
    </row>
    <row r="10512" spans="1:3" x14ac:dyDescent="0.25">
      <c r="A10512" t="s">
        <v>252</v>
      </c>
      <c r="B10512">
        <v>43230</v>
      </c>
      <c r="C10512">
        <v>99</v>
      </c>
    </row>
    <row r="10513" spans="1:3" x14ac:dyDescent="0.25">
      <c r="A10513" t="s">
        <v>252</v>
      </c>
      <c r="B10513">
        <v>43950</v>
      </c>
      <c r="C10513">
        <v>90</v>
      </c>
    </row>
    <row r="10514" spans="1:3" x14ac:dyDescent="0.25">
      <c r="A10514" t="s">
        <v>252</v>
      </c>
      <c r="B10514">
        <v>44890</v>
      </c>
      <c r="C10514">
        <v>69</v>
      </c>
    </row>
    <row r="10515" spans="1:3" x14ac:dyDescent="0.25">
      <c r="A10515" t="s">
        <v>252</v>
      </c>
      <c r="B10515">
        <v>43112</v>
      </c>
      <c r="C10515">
        <v>99</v>
      </c>
    </row>
    <row r="10516" spans="1:3" x14ac:dyDescent="0.25">
      <c r="A10516" t="s">
        <v>252</v>
      </c>
      <c r="B10516">
        <v>45631</v>
      </c>
      <c r="C10516">
        <v>99</v>
      </c>
    </row>
    <row r="10517" spans="1:3" x14ac:dyDescent="0.25">
      <c r="A10517" t="s">
        <v>252</v>
      </c>
      <c r="B10517">
        <v>43317</v>
      </c>
      <c r="C10517">
        <v>46</v>
      </c>
    </row>
    <row r="10518" spans="1:3" x14ac:dyDescent="0.25">
      <c r="A10518" t="s">
        <v>252</v>
      </c>
      <c r="B10518">
        <v>44103</v>
      </c>
      <c r="C10518">
        <v>158</v>
      </c>
    </row>
    <row r="10519" spans="1:3" x14ac:dyDescent="0.25">
      <c r="A10519" t="s">
        <v>252</v>
      </c>
      <c r="B10519">
        <v>45344</v>
      </c>
      <c r="C10519">
        <v>88</v>
      </c>
    </row>
    <row r="10520" spans="1:3" x14ac:dyDescent="0.25">
      <c r="A10520" t="s">
        <v>252</v>
      </c>
      <c r="B10520">
        <v>44011</v>
      </c>
      <c r="C10520">
        <v>75</v>
      </c>
    </row>
    <row r="10521" spans="1:3" x14ac:dyDescent="0.25">
      <c r="A10521" t="s">
        <v>252</v>
      </c>
      <c r="B10521">
        <v>44130</v>
      </c>
      <c r="C10521">
        <v>90</v>
      </c>
    </row>
    <row r="10522" spans="1:3" x14ac:dyDescent="0.25">
      <c r="A10522" t="s">
        <v>252</v>
      </c>
      <c r="B10522">
        <v>43527</v>
      </c>
      <c r="C10522">
        <v>50</v>
      </c>
    </row>
    <row r="10523" spans="1:3" x14ac:dyDescent="0.25">
      <c r="A10523" t="s">
        <v>252</v>
      </c>
      <c r="B10523">
        <v>43055</v>
      </c>
      <c r="C10523">
        <v>173</v>
      </c>
    </row>
    <row r="10524" spans="1:3" x14ac:dyDescent="0.25">
      <c r="A10524" t="s">
        <v>252</v>
      </c>
      <c r="B10524">
        <v>43506</v>
      </c>
      <c r="C10524">
        <v>159</v>
      </c>
    </row>
    <row r="10525" spans="1:3" x14ac:dyDescent="0.25">
      <c r="A10525" t="s">
        <v>252</v>
      </c>
      <c r="B10525">
        <v>44041</v>
      </c>
      <c r="C10525">
        <v>80</v>
      </c>
    </row>
    <row r="10526" spans="1:3" x14ac:dyDescent="0.25">
      <c r="A10526" t="s">
        <v>252</v>
      </c>
      <c r="B10526">
        <v>45503</v>
      </c>
      <c r="C10526">
        <v>81</v>
      </c>
    </row>
    <row r="10527" spans="1:3" x14ac:dyDescent="0.25">
      <c r="A10527" t="s">
        <v>252</v>
      </c>
      <c r="B10527">
        <v>44452</v>
      </c>
      <c r="C10527">
        <v>91</v>
      </c>
    </row>
    <row r="10528" spans="1:3" x14ac:dyDescent="0.25">
      <c r="A10528" t="s">
        <v>252</v>
      </c>
      <c r="B10528">
        <v>44107</v>
      </c>
      <c r="C10528">
        <v>135</v>
      </c>
    </row>
    <row r="10529" spans="1:3" x14ac:dyDescent="0.25">
      <c r="A10529" t="s">
        <v>252</v>
      </c>
      <c r="B10529">
        <v>43026</v>
      </c>
      <c r="C10529">
        <v>72</v>
      </c>
    </row>
    <row r="10530" spans="1:3" x14ac:dyDescent="0.25">
      <c r="A10530" t="s">
        <v>252</v>
      </c>
      <c r="B10530">
        <v>45426</v>
      </c>
      <c r="C10530">
        <v>84</v>
      </c>
    </row>
    <row r="10531" spans="1:3" x14ac:dyDescent="0.25">
      <c r="A10531" t="s">
        <v>252</v>
      </c>
      <c r="B10531">
        <v>43420</v>
      </c>
      <c r="C10531">
        <v>38</v>
      </c>
    </row>
    <row r="10532" spans="1:3" x14ac:dyDescent="0.25">
      <c r="A10532" t="s">
        <v>252</v>
      </c>
      <c r="B10532">
        <v>43440</v>
      </c>
      <c r="C10532">
        <v>20</v>
      </c>
    </row>
    <row r="10533" spans="1:3" x14ac:dyDescent="0.25">
      <c r="A10533" t="s">
        <v>252</v>
      </c>
      <c r="B10533">
        <v>44512</v>
      </c>
      <c r="C10533">
        <v>115</v>
      </c>
    </row>
    <row r="10534" spans="1:3" x14ac:dyDescent="0.25">
      <c r="A10534" t="s">
        <v>252</v>
      </c>
      <c r="B10534">
        <v>44622</v>
      </c>
      <c r="C10534">
        <v>72</v>
      </c>
    </row>
    <row r="10535" spans="1:3" x14ac:dyDescent="0.25">
      <c r="A10535" t="s">
        <v>252</v>
      </c>
      <c r="B10535">
        <v>45236</v>
      </c>
      <c r="C10535">
        <v>162</v>
      </c>
    </row>
    <row r="10536" spans="1:3" x14ac:dyDescent="0.25">
      <c r="A10536" t="s">
        <v>252</v>
      </c>
      <c r="B10536">
        <v>45211</v>
      </c>
      <c r="C10536">
        <v>82</v>
      </c>
    </row>
    <row r="10537" spans="1:3" x14ac:dyDescent="0.25">
      <c r="A10537" t="s">
        <v>252</v>
      </c>
      <c r="B10537">
        <v>44857</v>
      </c>
      <c r="C10537">
        <v>100</v>
      </c>
    </row>
    <row r="10538" spans="1:3" x14ac:dyDescent="0.25">
      <c r="A10538" t="s">
        <v>252</v>
      </c>
      <c r="B10538">
        <v>44641</v>
      </c>
      <c r="C10538">
        <v>99</v>
      </c>
    </row>
    <row r="10539" spans="1:3" x14ac:dyDescent="0.25">
      <c r="A10539" t="s">
        <v>252</v>
      </c>
      <c r="B10539">
        <v>43050</v>
      </c>
      <c r="C10539">
        <v>44</v>
      </c>
    </row>
    <row r="10540" spans="1:3" x14ac:dyDescent="0.25">
      <c r="A10540" t="s">
        <v>252</v>
      </c>
      <c r="B10540">
        <v>44134</v>
      </c>
      <c r="C10540">
        <v>200</v>
      </c>
    </row>
    <row r="10541" spans="1:3" x14ac:dyDescent="0.25">
      <c r="A10541" t="s">
        <v>252</v>
      </c>
      <c r="B10541">
        <v>43078</v>
      </c>
      <c r="C10541">
        <v>75</v>
      </c>
    </row>
    <row r="10542" spans="1:3" x14ac:dyDescent="0.25">
      <c r="A10542" t="s">
        <v>252</v>
      </c>
      <c r="B10542">
        <v>45150</v>
      </c>
      <c r="C10542">
        <v>99</v>
      </c>
    </row>
    <row r="10543" spans="1:3" x14ac:dyDescent="0.25">
      <c r="A10543" t="s">
        <v>252</v>
      </c>
      <c r="B10543">
        <v>44131</v>
      </c>
      <c r="C10543">
        <v>80</v>
      </c>
    </row>
    <row r="10544" spans="1:3" x14ac:dyDescent="0.25">
      <c r="A10544" t="s">
        <v>252</v>
      </c>
      <c r="B10544">
        <v>45822</v>
      </c>
      <c r="C10544">
        <v>110</v>
      </c>
    </row>
    <row r="10545" spans="1:3" x14ac:dyDescent="0.25">
      <c r="A10545" t="s">
        <v>252</v>
      </c>
      <c r="B10545">
        <v>44646</v>
      </c>
      <c r="C10545">
        <v>89</v>
      </c>
    </row>
    <row r="10546" spans="1:3" x14ac:dyDescent="0.25">
      <c r="A10546" t="s">
        <v>252</v>
      </c>
      <c r="B10546">
        <v>43078</v>
      </c>
      <c r="C10546">
        <v>50</v>
      </c>
    </row>
    <row r="10547" spans="1:3" x14ac:dyDescent="0.25">
      <c r="A10547" t="s">
        <v>252</v>
      </c>
      <c r="B10547">
        <v>44614</v>
      </c>
      <c r="C10547">
        <v>99</v>
      </c>
    </row>
    <row r="10548" spans="1:3" x14ac:dyDescent="0.25">
      <c r="A10548" t="s">
        <v>252</v>
      </c>
      <c r="B10548">
        <v>44691</v>
      </c>
      <c r="C10548">
        <v>22</v>
      </c>
    </row>
    <row r="10549" spans="1:3" x14ac:dyDescent="0.25">
      <c r="A10549" t="s">
        <v>252</v>
      </c>
      <c r="B10549">
        <v>44212</v>
      </c>
      <c r="C10549">
        <v>68</v>
      </c>
    </row>
    <row r="10550" spans="1:3" x14ac:dyDescent="0.25">
      <c r="A10550" t="s">
        <v>252</v>
      </c>
      <c r="B10550">
        <v>45040</v>
      </c>
      <c r="C10550">
        <v>43</v>
      </c>
    </row>
    <row r="10551" spans="1:3" x14ac:dyDescent="0.25">
      <c r="A10551" t="s">
        <v>252</v>
      </c>
      <c r="B10551">
        <v>44509</v>
      </c>
      <c r="C10551">
        <v>70</v>
      </c>
    </row>
    <row r="10552" spans="1:3" x14ac:dyDescent="0.25">
      <c r="A10552" t="s">
        <v>252</v>
      </c>
      <c r="B10552">
        <v>44303</v>
      </c>
      <c r="C10552">
        <v>60</v>
      </c>
    </row>
    <row r="10553" spans="1:3" x14ac:dyDescent="0.25">
      <c r="A10553" t="s">
        <v>252</v>
      </c>
      <c r="B10553">
        <v>44122</v>
      </c>
      <c r="C10553">
        <v>355</v>
      </c>
    </row>
    <row r="10554" spans="1:3" x14ac:dyDescent="0.25">
      <c r="A10554" t="s">
        <v>252</v>
      </c>
      <c r="B10554">
        <v>44212</v>
      </c>
      <c r="C10554">
        <v>90</v>
      </c>
    </row>
    <row r="10555" spans="1:3" x14ac:dyDescent="0.25">
      <c r="A10555" t="s">
        <v>252</v>
      </c>
      <c r="B10555">
        <v>44053</v>
      </c>
      <c r="C10555">
        <v>99</v>
      </c>
    </row>
    <row r="10556" spans="1:3" x14ac:dyDescent="0.25">
      <c r="A10556" t="s">
        <v>252</v>
      </c>
      <c r="B10556">
        <v>44224</v>
      </c>
      <c r="C10556">
        <v>62</v>
      </c>
    </row>
    <row r="10557" spans="1:3" x14ac:dyDescent="0.25">
      <c r="A10557" t="s">
        <v>252</v>
      </c>
      <c r="B10557">
        <v>45856</v>
      </c>
      <c r="C10557">
        <v>52</v>
      </c>
    </row>
    <row r="10558" spans="1:3" x14ac:dyDescent="0.25">
      <c r="A10558" t="s">
        <v>252</v>
      </c>
      <c r="B10558">
        <v>45503</v>
      </c>
      <c r="C10558">
        <v>99</v>
      </c>
    </row>
    <row r="10559" spans="1:3" x14ac:dyDescent="0.25">
      <c r="A10559" t="s">
        <v>252</v>
      </c>
      <c r="B10559">
        <v>45652</v>
      </c>
      <c r="C10559">
        <v>23</v>
      </c>
    </row>
    <row r="10560" spans="1:3" x14ac:dyDescent="0.25">
      <c r="A10560" t="s">
        <v>252</v>
      </c>
      <c r="B10560">
        <v>44236</v>
      </c>
      <c r="C10560">
        <v>75</v>
      </c>
    </row>
    <row r="10561" spans="1:3" x14ac:dyDescent="0.25">
      <c r="A10561" t="s">
        <v>252</v>
      </c>
      <c r="B10561">
        <v>43614</v>
      </c>
      <c r="C10561">
        <v>84</v>
      </c>
    </row>
    <row r="10562" spans="1:3" x14ac:dyDescent="0.25">
      <c r="A10562" t="s">
        <v>252</v>
      </c>
      <c r="B10562">
        <v>45036</v>
      </c>
      <c r="C10562">
        <v>45</v>
      </c>
    </row>
    <row r="10563" spans="1:3" x14ac:dyDescent="0.25">
      <c r="A10563" t="s">
        <v>252</v>
      </c>
      <c r="B10563">
        <v>44333</v>
      </c>
      <c r="C10563">
        <v>150</v>
      </c>
    </row>
    <row r="10564" spans="1:3" x14ac:dyDescent="0.25">
      <c r="A10564" t="s">
        <v>252</v>
      </c>
      <c r="B10564">
        <v>43219</v>
      </c>
      <c r="C10564">
        <v>181</v>
      </c>
    </row>
    <row r="10565" spans="1:3" x14ac:dyDescent="0.25">
      <c r="A10565" t="s">
        <v>252</v>
      </c>
      <c r="B10565">
        <v>44094</v>
      </c>
      <c r="C10565">
        <v>173</v>
      </c>
    </row>
    <row r="10566" spans="1:3" x14ac:dyDescent="0.25">
      <c r="A10566" t="s">
        <v>252</v>
      </c>
      <c r="B10566">
        <v>45245</v>
      </c>
      <c r="C10566">
        <v>99</v>
      </c>
    </row>
    <row r="10567" spans="1:3" x14ac:dyDescent="0.25">
      <c r="A10567" t="s">
        <v>252</v>
      </c>
      <c r="B10567">
        <v>43420</v>
      </c>
      <c r="C10567">
        <v>30</v>
      </c>
    </row>
    <row r="10568" spans="1:3" x14ac:dyDescent="0.25">
      <c r="A10568" t="s">
        <v>252</v>
      </c>
      <c r="B10568">
        <v>44266</v>
      </c>
      <c r="C10568">
        <v>105</v>
      </c>
    </row>
    <row r="10569" spans="1:3" x14ac:dyDescent="0.25">
      <c r="A10569" t="s">
        <v>252</v>
      </c>
      <c r="B10569">
        <v>44011</v>
      </c>
      <c r="C10569">
        <v>50</v>
      </c>
    </row>
    <row r="10570" spans="1:3" x14ac:dyDescent="0.25">
      <c r="A10570" t="s">
        <v>252</v>
      </c>
      <c r="B10570">
        <v>45011</v>
      </c>
      <c r="C10570">
        <v>80</v>
      </c>
    </row>
    <row r="10571" spans="1:3" x14ac:dyDescent="0.25">
      <c r="A10571" t="s">
        <v>252</v>
      </c>
      <c r="B10571">
        <v>43522</v>
      </c>
      <c r="C10571">
        <v>32</v>
      </c>
    </row>
    <row r="10572" spans="1:3" x14ac:dyDescent="0.25">
      <c r="A10572" t="s">
        <v>252</v>
      </c>
      <c r="B10572">
        <v>45152</v>
      </c>
      <c r="C10572">
        <v>50</v>
      </c>
    </row>
    <row r="10573" spans="1:3" x14ac:dyDescent="0.25">
      <c r="A10573" t="s">
        <v>252</v>
      </c>
      <c r="B10573">
        <v>44128</v>
      </c>
      <c r="C10573">
        <v>97</v>
      </c>
    </row>
    <row r="10574" spans="1:3" x14ac:dyDescent="0.25">
      <c r="A10574" t="s">
        <v>252</v>
      </c>
      <c r="B10574">
        <v>43614</v>
      </c>
      <c r="C10574">
        <v>34</v>
      </c>
    </row>
    <row r="10575" spans="1:3" x14ac:dyDescent="0.25">
      <c r="A10575" t="s">
        <v>252</v>
      </c>
      <c r="B10575">
        <v>43215</v>
      </c>
      <c r="C10575">
        <v>104</v>
      </c>
    </row>
    <row r="10576" spans="1:3" x14ac:dyDescent="0.25">
      <c r="A10576" t="s">
        <v>252</v>
      </c>
      <c r="B10576">
        <v>45322</v>
      </c>
      <c r="C10576">
        <v>79</v>
      </c>
    </row>
    <row r="10577" spans="1:3" x14ac:dyDescent="0.25">
      <c r="A10577" t="s">
        <v>252</v>
      </c>
      <c r="B10577">
        <v>44001</v>
      </c>
      <c r="C10577">
        <v>114</v>
      </c>
    </row>
    <row r="10578" spans="1:3" x14ac:dyDescent="0.25">
      <c r="A10578" t="s">
        <v>252</v>
      </c>
      <c r="B10578">
        <v>43950</v>
      </c>
      <c r="C10578">
        <v>87</v>
      </c>
    </row>
    <row r="10579" spans="1:3" x14ac:dyDescent="0.25">
      <c r="A10579" t="s">
        <v>252</v>
      </c>
      <c r="B10579">
        <v>43113</v>
      </c>
      <c r="C10579">
        <v>44</v>
      </c>
    </row>
    <row r="10580" spans="1:3" x14ac:dyDescent="0.25">
      <c r="A10580" t="s">
        <v>252</v>
      </c>
      <c r="B10580">
        <v>43542</v>
      </c>
      <c r="C10580">
        <v>50</v>
      </c>
    </row>
    <row r="10581" spans="1:3" x14ac:dyDescent="0.25">
      <c r="A10581" t="s">
        <v>252</v>
      </c>
      <c r="B10581">
        <v>44483</v>
      </c>
      <c r="C10581">
        <v>92</v>
      </c>
    </row>
    <row r="10582" spans="1:3" x14ac:dyDescent="0.25">
      <c r="A10582" t="s">
        <v>252</v>
      </c>
      <c r="B10582">
        <v>45429</v>
      </c>
      <c r="C10582">
        <v>55</v>
      </c>
    </row>
    <row r="10583" spans="1:3" x14ac:dyDescent="0.25">
      <c r="A10583" t="s">
        <v>252</v>
      </c>
      <c r="B10583">
        <v>45679</v>
      </c>
      <c r="C10583">
        <v>50</v>
      </c>
    </row>
    <row r="10584" spans="1:3" x14ac:dyDescent="0.25">
      <c r="A10584" t="s">
        <v>252</v>
      </c>
      <c r="B10584">
        <v>43140</v>
      </c>
      <c r="C10584">
        <v>79</v>
      </c>
    </row>
    <row r="10585" spans="1:3" x14ac:dyDescent="0.25">
      <c r="A10585" t="s">
        <v>252</v>
      </c>
      <c r="B10585">
        <v>43832</v>
      </c>
      <c r="C10585">
        <v>85</v>
      </c>
    </row>
    <row r="10586" spans="1:3" x14ac:dyDescent="0.25">
      <c r="A10586" t="s">
        <v>252</v>
      </c>
      <c r="B10586">
        <v>44133</v>
      </c>
      <c r="C10586">
        <v>83</v>
      </c>
    </row>
    <row r="10587" spans="1:3" x14ac:dyDescent="0.25">
      <c r="A10587" t="s">
        <v>252</v>
      </c>
      <c r="B10587">
        <v>45840</v>
      </c>
      <c r="C10587">
        <v>120</v>
      </c>
    </row>
    <row r="10588" spans="1:3" x14ac:dyDescent="0.25">
      <c r="A10588" t="s">
        <v>252</v>
      </c>
      <c r="B10588">
        <v>43209</v>
      </c>
      <c r="C10588">
        <v>99</v>
      </c>
    </row>
    <row r="10589" spans="1:3" x14ac:dyDescent="0.25">
      <c r="A10589" t="s">
        <v>252</v>
      </c>
      <c r="B10589">
        <v>45014</v>
      </c>
      <c r="C10589">
        <v>76</v>
      </c>
    </row>
    <row r="10590" spans="1:3" x14ac:dyDescent="0.25">
      <c r="A10590" t="s">
        <v>252</v>
      </c>
      <c r="B10590">
        <v>45680</v>
      </c>
      <c r="C10590">
        <v>100</v>
      </c>
    </row>
    <row r="10591" spans="1:3" x14ac:dyDescent="0.25">
      <c r="A10591" t="s">
        <v>252</v>
      </c>
      <c r="B10591">
        <v>44833</v>
      </c>
      <c r="C10591">
        <v>45</v>
      </c>
    </row>
    <row r="10592" spans="1:3" x14ac:dyDescent="0.25">
      <c r="A10592" t="s">
        <v>252</v>
      </c>
      <c r="B10592">
        <v>44333</v>
      </c>
      <c r="C10592">
        <v>82</v>
      </c>
    </row>
    <row r="10593" spans="1:3" x14ac:dyDescent="0.25">
      <c r="A10593" t="s">
        <v>252</v>
      </c>
      <c r="B10593">
        <v>43545</v>
      </c>
      <c r="C10593">
        <v>94</v>
      </c>
    </row>
    <row r="10594" spans="1:3" x14ac:dyDescent="0.25">
      <c r="A10594" t="s">
        <v>252</v>
      </c>
      <c r="B10594">
        <v>44060</v>
      </c>
      <c r="C10594">
        <v>167</v>
      </c>
    </row>
    <row r="10595" spans="1:3" x14ac:dyDescent="0.25">
      <c r="A10595" t="s">
        <v>252</v>
      </c>
      <c r="B10595">
        <v>45503</v>
      </c>
      <c r="C10595">
        <v>110</v>
      </c>
    </row>
    <row r="10596" spans="1:3" x14ac:dyDescent="0.25">
      <c r="A10596" t="s">
        <v>252</v>
      </c>
      <c r="B10596">
        <v>45044</v>
      </c>
      <c r="C10596">
        <v>99</v>
      </c>
    </row>
    <row r="10597" spans="1:3" x14ac:dyDescent="0.25">
      <c r="A10597" t="s">
        <v>252</v>
      </c>
      <c r="B10597">
        <v>43560</v>
      </c>
      <c r="C10597">
        <v>62</v>
      </c>
    </row>
    <row r="10598" spans="1:3" x14ac:dyDescent="0.25">
      <c r="A10598" t="s">
        <v>252</v>
      </c>
      <c r="B10598">
        <v>45601</v>
      </c>
      <c r="C10598">
        <v>150</v>
      </c>
    </row>
    <row r="10599" spans="1:3" x14ac:dyDescent="0.25">
      <c r="A10599" t="s">
        <v>252</v>
      </c>
      <c r="B10599">
        <v>45227</v>
      </c>
      <c r="C10599">
        <v>99</v>
      </c>
    </row>
    <row r="10600" spans="1:3" x14ac:dyDescent="0.25">
      <c r="A10600" t="s">
        <v>252</v>
      </c>
      <c r="B10600">
        <v>43050</v>
      </c>
      <c r="C10600">
        <v>76</v>
      </c>
    </row>
    <row r="10601" spans="1:3" x14ac:dyDescent="0.25">
      <c r="A10601" t="s">
        <v>252</v>
      </c>
      <c r="B10601">
        <v>43764</v>
      </c>
      <c r="C10601">
        <v>97</v>
      </c>
    </row>
    <row r="10602" spans="1:3" x14ac:dyDescent="0.25">
      <c r="A10602" t="s">
        <v>252</v>
      </c>
      <c r="B10602">
        <v>45806</v>
      </c>
      <c r="C10602">
        <v>50</v>
      </c>
    </row>
    <row r="10603" spans="1:3" x14ac:dyDescent="0.25">
      <c r="A10603" t="s">
        <v>252</v>
      </c>
      <c r="B10603">
        <v>43222</v>
      </c>
      <c r="C10603">
        <v>120</v>
      </c>
    </row>
    <row r="10604" spans="1:3" x14ac:dyDescent="0.25">
      <c r="A10604" t="s">
        <v>252</v>
      </c>
      <c r="B10604">
        <v>44060</v>
      </c>
      <c r="C10604">
        <v>99</v>
      </c>
    </row>
    <row r="10605" spans="1:3" x14ac:dyDescent="0.25">
      <c r="A10605" t="s">
        <v>252</v>
      </c>
      <c r="B10605">
        <v>44203</v>
      </c>
      <c r="C10605">
        <v>121</v>
      </c>
    </row>
    <row r="10606" spans="1:3" x14ac:dyDescent="0.25">
      <c r="A10606" t="s">
        <v>252</v>
      </c>
      <c r="B10606">
        <v>44264</v>
      </c>
      <c r="C10606">
        <v>95</v>
      </c>
    </row>
    <row r="10607" spans="1:3" x14ac:dyDescent="0.25">
      <c r="A10607" t="s">
        <v>252</v>
      </c>
      <c r="B10607">
        <v>43560</v>
      </c>
      <c r="C10607">
        <v>120</v>
      </c>
    </row>
    <row r="10608" spans="1:3" x14ac:dyDescent="0.25">
      <c r="A10608" t="s">
        <v>252</v>
      </c>
      <c r="B10608">
        <v>44129</v>
      </c>
      <c r="C10608">
        <v>162</v>
      </c>
    </row>
    <row r="10609" spans="1:3" x14ac:dyDescent="0.25">
      <c r="A10609" t="s">
        <v>252</v>
      </c>
      <c r="B10609">
        <v>44709</v>
      </c>
      <c r="C10609">
        <v>75</v>
      </c>
    </row>
    <row r="10610" spans="1:3" x14ac:dyDescent="0.25">
      <c r="A10610" t="s">
        <v>252</v>
      </c>
      <c r="B10610">
        <v>43326</v>
      </c>
      <c r="C10610">
        <v>78</v>
      </c>
    </row>
    <row r="10611" spans="1:3" x14ac:dyDescent="0.25">
      <c r="A10611" t="s">
        <v>252</v>
      </c>
      <c r="B10611">
        <v>43015</v>
      </c>
      <c r="C10611">
        <v>75</v>
      </c>
    </row>
    <row r="10612" spans="1:3" x14ac:dyDescent="0.25">
      <c r="A10612" t="s">
        <v>252</v>
      </c>
      <c r="B10612">
        <v>43055</v>
      </c>
      <c r="C10612">
        <v>81</v>
      </c>
    </row>
    <row r="10613" spans="1:3" x14ac:dyDescent="0.25">
      <c r="A10613" t="s">
        <v>252</v>
      </c>
      <c r="B10613">
        <v>45011</v>
      </c>
      <c r="C10613">
        <v>96</v>
      </c>
    </row>
    <row r="10614" spans="1:3" x14ac:dyDescent="0.25">
      <c r="A10614" t="s">
        <v>252</v>
      </c>
      <c r="B10614">
        <v>44138</v>
      </c>
      <c r="C10614">
        <v>96</v>
      </c>
    </row>
    <row r="10615" spans="1:3" x14ac:dyDescent="0.25">
      <c r="A10615" t="s">
        <v>252</v>
      </c>
      <c r="B10615">
        <v>44708</v>
      </c>
      <c r="C10615">
        <v>60</v>
      </c>
    </row>
    <row r="10616" spans="1:3" x14ac:dyDescent="0.25">
      <c r="A10616" t="s">
        <v>252</v>
      </c>
      <c r="B10616">
        <v>43231</v>
      </c>
      <c r="C10616">
        <v>75</v>
      </c>
    </row>
    <row r="10617" spans="1:3" x14ac:dyDescent="0.25">
      <c r="A10617" t="s">
        <v>252</v>
      </c>
      <c r="B10617">
        <v>44515</v>
      </c>
      <c r="C10617">
        <v>70</v>
      </c>
    </row>
    <row r="10618" spans="1:3" x14ac:dyDescent="0.25">
      <c r="A10618" t="s">
        <v>252</v>
      </c>
      <c r="B10618">
        <v>45503</v>
      </c>
      <c r="C10618">
        <v>80</v>
      </c>
    </row>
    <row r="10619" spans="1:3" x14ac:dyDescent="0.25">
      <c r="A10619" t="s">
        <v>252</v>
      </c>
      <c r="B10619">
        <v>43235</v>
      </c>
      <c r="C10619">
        <v>50</v>
      </c>
    </row>
    <row r="10620" spans="1:3" x14ac:dyDescent="0.25">
      <c r="A10620" t="s">
        <v>252</v>
      </c>
      <c r="B10620">
        <v>44139</v>
      </c>
      <c r="C10620">
        <v>153</v>
      </c>
    </row>
    <row r="10621" spans="1:3" x14ac:dyDescent="0.25">
      <c r="A10621" t="s">
        <v>252</v>
      </c>
      <c r="B10621">
        <v>45693</v>
      </c>
      <c r="C10621">
        <v>74</v>
      </c>
    </row>
    <row r="10622" spans="1:3" x14ac:dyDescent="0.25">
      <c r="A10622" t="s">
        <v>252</v>
      </c>
      <c r="B10622">
        <v>44094</v>
      </c>
      <c r="C10622">
        <v>180</v>
      </c>
    </row>
    <row r="10623" spans="1:3" x14ac:dyDescent="0.25">
      <c r="A10623" t="s">
        <v>252</v>
      </c>
      <c r="B10623">
        <v>43420</v>
      </c>
      <c r="C10623">
        <v>60</v>
      </c>
    </row>
    <row r="10624" spans="1:3" x14ac:dyDescent="0.25">
      <c r="A10624" t="s">
        <v>252</v>
      </c>
      <c r="B10624">
        <v>44070</v>
      </c>
      <c r="C10624">
        <v>60</v>
      </c>
    </row>
    <row r="10625" spans="1:3" x14ac:dyDescent="0.25">
      <c r="A10625" t="s">
        <v>252</v>
      </c>
      <c r="B10625">
        <v>45458</v>
      </c>
      <c r="C10625">
        <v>50</v>
      </c>
    </row>
    <row r="10626" spans="1:3" x14ac:dyDescent="0.25">
      <c r="A10626" t="s">
        <v>252</v>
      </c>
      <c r="B10626">
        <v>45879</v>
      </c>
      <c r="C10626">
        <v>50</v>
      </c>
    </row>
    <row r="10627" spans="1:3" x14ac:dyDescent="0.25">
      <c r="A10627" t="s">
        <v>252</v>
      </c>
      <c r="B10627">
        <v>43558</v>
      </c>
      <c r="C10627">
        <v>68</v>
      </c>
    </row>
    <row r="10628" spans="1:3" x14ac:dyDescent="0.25">
      <c r="A10628" t="s">
        <v>252</v>
      </c>
      <c r="B10628">
        <v>45750</v>
      </c>
      <c r="C10628">
        <v>86</v>
      </c>
    </row>
    <row r="10629" spans="1:3" x14ac:dyDescent="0.25">
      <c r="A10629" t="s">
        <v>252</v>
      </c>
      <c r="B10629">
        <v>43223</v>
      </c>
      <c r="C10629">
        <v>99</v>
      </c>
    </row>
    <row r="10630" spans="1:3" x14ac:dyDescent="0.25">
      <c r="A10630" t="s">
        <v>252</v>
      </c>
      <c r="B10630">
        <v>45385</v>
      </c>
      <c r="C10630">
        <v>85</v>
      </c>
    </row>
    <row r="10631" spans="1:3" x14ac:dyDescent="0.25">
      <c r="A10631" t="s">
        <v>252</v>
      </c>
      <c r="B10631">
        <v>44140</v>
      </c>
      <c r="C10631">
        <v>138</v>
      </c>
    </row>
    <row r="10632" spans="1:3" x14ac:dyDescent="0.25">
      <c r="A10632" t="s">
        <v>252</v>
      </c>
      <c r="B10632">
        <v>44321</v>
      </c>
      <c r="C10632">
        <v>130</v>
      </c>
    </row>
    <row r="10633" spans="1:3" x14ac:dyDescent="0.25">
      <c r="A10633" t="s">
        <v>252</v>
      </c>
      <c r="B10633">
        <v>43138</v>
      </c>
      <c r="C10633">
        <v>135</v>
      </c>
    </row>
    <row r="10634" spans="1:3" x14ac:dyDescent="0.25">
      <c r="A10634" t="s">
        <v>252</v>
      </c>
      <c r="B10634">
        <v>45177</v>
      </c>
      <c r="C10634">
        <v>30</v>
      </c>
    </row>
    <row r="10635" spans="1:3" x14ac:dyDescent="0.25">
      <c r="A10635" t="s">
        <v>252</v>
      </c>
      <c r="B10635">
        <v>43612</v>
      </c>
      <c r="C10635">
        <v>53</v>
      </c>
    </row>
    <row r="10636" spans="1:3" x14ac:dyDescent="0.25">
      <c r="A10636" t="s">
        <v>252</v>
      </c>
      <c r="B10636">
        <v>43160</v>
      </c>
      <c r="C10636">
        <v>100</v>
      </c>
    </row>
    <row r="10637" spans="1:3" x14ac:dyDescent="0.25">
      <c r="A10637" t="s">
        <v>252</v>
      </c>
      <c r="B10637">
        <v>44035</v>
      </c>
      <c r="C10637">
        <v>99</v>
      </c>
    </row>
    <row r="10638" spans="1:3" x14ac:dyDescent="0.25">
      <c r="A10638" t="s">
        <v>252</v>
      </c>
      <c r="B10638">
        <v>44230</v>
      </c>
      <c r="C10638">
        <v>99</v>
      </c>
    </row>
    <row r="10639" spans="1:3" x14ac:dyDescent="0.25">
      <c r="A10639" t="s">
        <v>252</v>
      </c>
      <c r="B10639">
        <v>45331</v>
      </c>
      <c r="C10639">
        <v>99</v>
      </c>
    </row>
    <row r="10640" spans="1:3" x14ac:dyDescent="0.25">
      <c r="A10640" t="s">
        <v>252</v>
      </c>
      <c r="B10640">
        <v>44135</v>
      </c>
      <c r="C10640">
        <v>140</v>
      </c>
    </row>
    <row r="10641" spans="1:3" x14ac:dyDescent="0.25">
      <c r="A10641" t="s">
        <v>252</v>
      </c>
      <c r="B10641">
        <v>45167</v>
      </c>
      <c r="C10641">
        <v>140</v>
      </c>
    </row>
    <row r="10642" spans="1:3" x14ac:dyDescent="0.25">
      <c r="A10642" t="s">
        <v>252</v>
      </c>
      <c r="B10642">
        <v>44667</v>
      </c>
      <c r="C10642">
        <v>47</v>
      </c>
    </row>
    <row r="10643" spans="1:3" x14ac:dyDescent="0.25">
      <c r="A10643" t="s">
        <v>252</v>
      </c>
      <c r="B10643">
        <v>45449</v>
      </c>
      <c r="C10643">
        <v>148</v>
      </c>
    </row>
    <row r="10644" spans="1:3" x14ac:dyDescent="0.25">
      <c r="A10644" t="s">
        <v>252</v>
      </c>
      <c r="B10644">
        <v>44202</v>
      </c>
      <c r="C10644">
        <v>98</v>
      </c>
    </row>
    <row r="10645" spans="1:3" x14ac:dyDescent="0.25">
      <c r="A10645" t="s">
        <v>252</v>
      </c>
      <c r="B10645">
        <v>43078</v>
      </c>
      <c r="C10645">
        <v>80</v>
      </c>
    </row>
    <row r="10646" spans="1:3" x14ac:dyDescent="0.25">
      <c r="A10646" t="s">
        <v>252</v>
      </c>
      <c r="B10646">
        <v>43713</v>
      </c>
      <c r="C10646">
        <v>96</v>
      </c>
    </row>
    <row r="10647" spans="1:3" x14ac:dyDescent="0.25">
      <c r="A10647" t="s">
        <v>252</v>
      </c>
      <c r="B10647">
        <v>43110</v>
      </c>
      <c r="C10647">
        <v>87</v>
      </c>
    </row>
    <row r="10648" spans="1:3" x14ac:dyDescent="0.25">
      <c r="A10648" t="s">
        <v>252</v>
      </c>
      <c r="B10648">
        <v>43017</v>
      </c>
      <c r="C10648">
        <v>120</v>
      </c>
    </row>
    <row r="10649" spans="1:3" x14ac:dyDescent="0.25">
      <c r="A10649" t="s">
        <v>252</v>
      </c>
      <c r="B10649">
        <v>44839</v>
      </c>
      <c r="C10649">
        <v>90</v>
      </c>
    </row>
    <row r="10650" spans="1:3" x14ac:dyDescent="0.25">
      <c r="A10650" t="s">
        <v>252</v>
      </c>
      <c r="B10650">
        <v>45817</v>
      </c>
      <c r="C10650">
        <v>20</v>
      </c>
    </row>
    <row r="10651" spans="1:3" x14ac:dyDescent="0.25">
      <c r="A10651" t="s">
        <v>252</v>
      </c>
      <c r="B10651">
        <v>45177</v>
      </c>
      <c r="C10651">
        <v>76</v>
      </c>
    </row>
    <row r="10652" spans="1:3" x14ac:dyDescent="0.25">
      <c r="A10652" t="s">
        <v>252</v>
      </c>
      <c r="B10652">
        <v>43230</v>
      </c>
      <c r="C10652">
        <v>94</v>
      </c>
    </row>
    <row r="10653" spans="1:3" x14ac:dyDescent="0.25">
      <c r="A10653" t="s">
        <v>252</v>
      </c>
      <c r="B10653">
        <v>45324</v>
      </c>
      <c r="C10653">
        <v>99</v>
      </c>
    </row>
    <row r="10654" spans="1:3" x14ac:dyDescent="0.25">
      <c r="A10654" t="s">
        <v>252</v>
      </c>
      <c r="B10654">
        <v>45243</v>
      </c>
      <c r="C10654">
        <v>131</v>
      </c>
    </row>
    <row r="10655" spans="1:3" x14ac:dyDescent="0.25">
      <c r="A10655" t="s">
        <v>252</v>
      </c>
      <c r="B10655">
        <v>45342</v>
      </c>
      <c r="C10655">
        <v>120</v>
      </c>
    </row>
    <row r="10656" spans="1:3" x14ac:dyDescent="0.25">
      <c r="A10656" t="s">
        <v>252</v>
      </c>
      <c r="B10656">
        <v>44813</v>
      </c>
      <c r="C10656">
        <v>48</v>
      </c>
    </row>
    <row r="10657" spans="1:3" x14ac:dyDescent="0.25">
      <c r="A10657" t="s">
        <v>252</v>
      </c>
      <c r="B10657">
        <v>44130</v>
      </c>
      <c r="C10657">
        <v>178</v>
      </c>
    </row>
    <row r="10658" spans="1:3" x14ac:dyDescent="0.25">
      <c r="A10658" t="s">
        <v>252</v>
      </c>
      <c r="B10658">
        <v>43015</v>
      </c>
      <c r="C10658">
        <v>50</v>
      </c>
    </row>
    <row r="10659" spans="1:3" x14ac:dyDescent="0.25">
      <c r="A10659" t="s">
        <v>252</v>
      </c>
      <c r="B10659">
        <v>44203</v>
      </c>
      <c r="C10659">
        <v>120</v>
      </c>
    </row>
    <row r="10660" spans="1:3" x14ac:dyDescent="0.25">
      <c r="A10660" t="s">
        <v>252</v>
      </c>
      <c r="B10660">
        <v>44483</v>
      </c>
      <c r="C10660">
        <v>125</v>
      </c>
    </row>
    <row r="10661" spans="1:3" x14ac:dyDescent="0.25">
      <c r="A10661" t="s">
        <v>252</v>
      </c>
      <c r="B10661">
        <v>45895</v>
      </c>
      <c r="C10661">
        <v>78</v>
      </c>
    </row>
    <row r="10662" spans="1:3" x14ac:dyDescent="0.25">
      <c r="A10662" t="s">
        <v>252</v>
      </c>
      <c r="B10662">
        <v>45211</v>
      </c>
      <c r="C10662">
        <v>108</v>
      </c>
    </row>
    <row r="10663" spans="1:3" x14ac:dyDescent="0.25">
      <c r="A10663" t="s">
        <v>252</v>
      </c>
      <c r="B10663">
        <v>45503</v>
      </c>
      <c r="C10663">
        <v>90</v>
      </c>
    </row>
    <row r="10664" spans="1:3" x14ac:dyDescent="0.25">
      <c r="A10664" t="s">
        <v>252</v>
      </c>
      <c r="B10664">
        <v>44618</v>
      </c>
      <c r="C10664">
        <v>98</v>
      </c>
    </row>
    <row r="10665" spans="1:3" x14ac:dyDescent="0.25">
      <c r="A10665" t="s">
        <v>252</v>
      </c>
      <c r="B10665">
        <v>45406</v>
      </c>
      <c r="C10665">
        <v>99</v>
      </c>
    </row>
    <row r="10666" spans="1:3" x14ac:dyDescent="0.25">
      <c r="A10666" t="s">
        <v>252</v>
      </c>
      <c r="B10666">
        <v>45318</v>
      </c>
      <c r="C10666">
        <v>99</v>
      </c>
    </row>
    <row r="10667" spans="1:3" x14ac:dyDescent="0.25">
      <c r="A10667" t="s">
        <v>252</v>
      </c>
      <c r="B10667">
        <v>44440</v>
      </c>
      <c r="C10667">
        <v>155</v>
      </c>
    </row>
    <row r="10668" spans="1:3" x14ac:dyDescent="0.25">
      <c r="A10668" t="s">
        <v>252</v>
      </c>
      <c r="B10668">
        <v>45042</v>
      </c>
      <c r="C10668">
        <v>65</v>
      </c>
    </row>
    <row r="10669" spans="1:3" x14ac:dyDescent="0.25">
      <c r="A10669" t="s">
        <v>252</v>
      </c>
      <c r="B10669">
        <v>44266</v>
      </c>
      <c r="C10669">
        <v>95</v>
      </c>
    </row>
    <row r="10670" spans="1:3" x14ac:dyDescent="0.25">
      <c r="A10670" t="s">
        <v>252</v>
      </c>
      <c r="B10670">
        <v>43845</v>
      </c>
      <c r="C10670">
        <v>80</v>
      </c>
    </row>
    <row r="10671" spans="1:3" x14ac:dyDescent="0.25">
      <c r="A10671" t="s">
        <v>252</v>
      </c>
      <c r="B10671">
        <v>43537</v>
      </c>
      <c r="C10671">
        <v>90</v>
      </c>
    </row>
    <row r="10672" spans="1:3" x14ac:dyDescent="0.25">
      <c r="A10672" t="s">
        <v>252</v>
      </c>
      <c r="B10672">
        <v>45150</v>
      </c>
      <c r="C10672">
        <v>136</v>
      </c>
    </row>
    <row r="10673" spans="1:3" x14ac:dyDescent="0.25">
      <c r="A10673" t="s">
        <v>252</v>
      </c>
      <c r="B10673">
        <v>45750</v>
      </c>
      <c r="C10673">
        <v>150</v>
      </c>
    </row>
    <row r="10674" spans="1:3" x14ac:dyDescent="0.25">
      <c r="A10674" t="s">
        <v>252</v>
      </c>
      <c r="B10674">
        <v>45648</v>
      </c>
      <c r="C10674">
        <v>96</v>
      </c>
    </row>
    <row r="10675" spans="1:3" x14ac:dyDescent="0.25">
      <c r="A10675" t="s">
        <v>252</v>
      </c>
      <c r="B10675">
        <v>44333</v>
      </c>
      <c r="C10675">
        <v>81</v>
      </c>
    </row>
    <row r="10676" spans="1:3" x14ac:dyDescent="0.25">
      <c r="A10676" t="s">
        <v>252</v>
      </c>
      <c r="B10676">
        <v>45828</v>
      </c>
      <c r="C10676">
        <v>112</v>
      </c>
    </row>
    <row r="10677" spans="1:3" x14ac:dyDescent="0.25">
      <c r="A10677" t="s">
        <v>252</v>
      </c>
      <c r="B10677">
        <v>43920</v>
      </c>
      <c r="C10677">
        <v>50</v>
      </c>
    </row>
    <row r="10678" spans="1:3" x14ac:dyDescent="0.25">
      <c r="A10678" t="s">
        <v>252</v>
      </c>
      <c r="B10678">
        <v>45640</v>
      </c>
      <c r="C10678">
        <v>82</v>
      </c>
    </row>
    <row r="10679" spans="1:3" x14ac:dyDescent="0.25">
      <c r="A10679" t="s">
        <v>252</v>
      </c>
      <c r="B10679">
        <v>44256</v>
      </c>
      <c r="C10679">
        <v>50</v>
      </c>
    </row>
    <row r="10680" spans="1:3" x14ac:dyDescent="0.25">
      <c r="A10680" t="s">
        <v>252</v>
      </c>
      <c r="B10680">
        <v>43130</v>
      </c>
      <c r="C10680">
        <v>84</v>
      </c>
    </row>
    <row r="10681" spans="1:3" x14ac:dyDescent="0.25">
      <c r="A10681" t="s">
        <v>252</v>
      </c>
      <c r="B10681">
        <v>45885</v>
      </c>
      <c r="C10681">
        <v>15</v>
      </c>
    </row>
    <row r="10682" spans="1:3" x14ac:dyDescent="0.25">
      <c r="A10682" t="s">
        <v>252</v>
      </c>
      <c r="B10682">
        <v>44875</v>
      </c>
      <c r="C10682">
        <v>130</v>
      </c>
    </row>
    <row r="10683" spans="1:3" x14ac:dyDescent="0.25">
      <c r="A10683" t="s">
        <v>252</v>
      </c>
      <c r="B10683">
        <v>44286</v>
      </c>
      <c r="C10683">
        <v>101</v>
      </c>
    </row>
    <row r="10684" spans="1:3" x14ac:dyDescent="0.25">
      <c r="A10684" t="s">
        <v>252</v>
      </c>
      <c r="B10684">
        <v>45840</v>
      </c>
      <c r="C10684">
        <v>99</v>
      </c>
    </row>
    <row r="10685" spans="1:3" x14ac:dyDescent="0.25">
      <c r="A10685" t="s">
        <v>252</v>
      </c>
      <c r="B10685">
        <v>44662</v>
      </c>
      <c r="C10685">
        <v>117</v>
      </c>
    </row>
    <row r="10686" spans="1:3" x14ac:dyDescent="0.25">
      <c r="A10686" t="s">
        <v>252</v>
      </c>
      <c r="B10686">
        <v>45694</v>
      </c>
      <c r="C10686">
        <v>87</v>
      </c>
    </row>
    <row r="10687" spans="1:3" x14ac:dyDescent="0.25">
      <c r="A10687" t="s">
        <v>252</v>
      </c>
      <c r="B10687">
        <v>45211</v>
      </c>
      <c r="C10687">
        <v>70</v>
      </c>
    </row>
    <row r="10688" spans="1:3" x14ac:dyDescent="0.25">
      <c r="A10688" t="s">
        <v>252</v>
      </c>
      <c r="B10688">
        <v>45121</v>
      </c>
      <c r="C10688">
        <v>168</v>
      </c>
    </row>
    <row r="10689" spans="1:3" x14ac:dyDescent="0.25">
      <c r="A10689" t="s">
        <v>252</v>
      </c>
      <c r="B10689">
        <v>45069</v>
      </c>
      <c r="C10689">
        <v>125</v>
      </c>
    </row>
    <row r="10690" spans="1:3" x14ac:dyDescent="0.25">
      <c r="A10690" t="s">
        <v>252</v>
      </c>
      <c r="B10690">
        <v>44077</v>
      </c>
      <c r="C10690">
        <v>89</v>
      </c>
    </row>
    <row r="10691" spans="1:3" x14ac:dyDescent="0.25">
      <c r="A10691" t="s">
        <v>252</v>
      </c>
      <c r="B10691">
        <v>43040</v>
      </c>
      <c r="C10691">
        <v>112</v>
      </c>
    </row>
    <row r="10692" spans="1:3" x14ac:dyDescent="0.25">
      <c r="A10692" t="s">
        <v>252</v>
      </c>
      <c r="B10692">
        <v>43203</v>
      </c>
      <c r="C10692">
        <v>96</v>
      </c>
    </row>
    <row r="10693" spans="1:3" x14ac:dyDescent="0.25">
      <c r="A10693" t="s">
        <v>252</v>
      </c>
      <c r="B10693">
        <v>45377</v>
      </c>
      <c r="C10693">
        <v>130</v>
      </c>
    </row>
    <row r="10694" spans="1:3" x14ac:dyDescent="0.25">
      <c r="A10694" t="s">
        <v>252</v>
      </c>
      <c r="B10694">
        <v>44143</v>
      </c>
      <c r="C10694">
        <v>176</v>
      </c>
    </row>
    <row r="10695" spans="1:3" x14ac:dyDescent="0.25">
      <c r="A10695" t="s">
        <v>252</v>
      </c>
      <c r="B10695">
        <v>43551</v>
      </c>
      <c r="C10695">
        <v>60</v>
      </c>
    </row>
    <row r="10696" spans="1:3" x14ac:dyDescent="0.25">
      <c r="A10696" t="s">
        <v>252</v>
      </c>
      <c r="B10696">
        <v>43953</v>
      </c>
      <c r="C10696">
        <v>88</v>
      </c>
    </row>
    <row r="10697" spans="1:3" x14ac:dyDescent="0.25">
      <c r="A10697" t="s">
        <v>252</v>
      </c>
      <c r="B10697">
        <v>45439</v>
      </c>
      <c r="C10697">
        <v>99</v>
      </c>
    </row>
    <row r="10698" spans="1:3" x14ac:dyDescent="0.25">
      <c r="A10698" t="s">
        <v>252</v>
      </c>
      <c r="B10698">
        <v>45208</v>
      </c>
      <c r="C10698">
        <v>24</v>
      </c>
    </row>
    <row r="10699" spans="1:3" x14ac:dyDescent="0.25">
      <c r="A10699" t="s">
        <v>252</v>
      </c>
      <c r="B10699">
        <v>45817</v>
      </c>
      <c r="C10699">
        <v>72</v>
      </c>
    </row>
    <row r="10700" spans="1:3" x14ac:dyDescent="0.25">
      <c r="A10700" t="s">
        <v>252</v>
      </c>
      <c r="B10700">
        <v>44452</v>
      </c>
      <c r="C10700">
        <v>150</v>
      </c>
    </row>
    <row r="10701" spans="1:3" x14ac:dyDescent="0.25">
      <c r="A10701" t="s">
        <v>252</v>
      </c>
      <c r="B10701">
        <v>43558</v>
      </c>
      <c r="C10701">
        <v>92</v>
      </c>
    </row>
    <row r="10702" spans="1:3" x14ac:dyDescent="0.25">
      <c r="A10702" t="s">
        <v>252</v>
      </c>
      <c r="B10702">
        <v>45133</v>
      </c>
      <c r="C10702">
        <v>50</v>
      </c>
    </row>
    <row r="10703" spans="1:3" x14ac:dyDescent="0.25">
      <c r="A10703" t="s">
        <v>252</v>
      </c>
      <c r="B10703">
        <v>44907</v>
      </c>
      <c r="C10703">
        <v>90</v>
      </c>
    </row>
    <row r="10704" spans="1:3" x14ac:dyDescent="0.25">
      <c r="A10704" t="s">
        <v>252</v>
      </c>
      <c r="B10704">
        <v>43701</v>
      </c>
      <c r="C10704">
        <v>75</v>
      </c>
    </row>
    <row r="10705" spans="1:3" x14ac:dyDescent="0.25">
      <c r="A10705" t="s">
        <v>252</v>
      </c>
      <c r="B10705">
        <v>43402</v>
      </c>
      <c r="C10705">
        <v>92</v>
      </c>
    </row>
    <row r="10706" spans="1:3" x14ac:dyDescent="0.25">
      <c r="A10706" t="s">
        <v>252</v>
      </c>
      <c r="B10706">
        <v>43920</v>
      </c>
      <c r="C10706">
        <v>121</v>
      </c>
    </row>
    <row r="10707" spans="1:3" x14ac:dyDescent="0.25">
      <c r="A10707" t="s">
        <v>252</v>
      </c>
      <c r="B10707">
        <v>45213</v>
      </c>
      <c r="C10707">
        <v>99</v>
      </c>
    </row>
    <row r="10708" spans="1:3" x14ac:dyDescent="0.25">
      <c r="A10708" t="s">
        <v>252</v>
      </c>
      <c r="B10708">
        <v>43701</v>
      </c>
      <c r="C10708">
        <v>99</v>
      </c>
    </row>
    <row r="10709" spans="1:3" x14ac:dyDescent="0.25">
      <c r="A10709" t="s">
        <v>252</v>
      </c>
      <c r="B10709">
        <v>43016</v>
      </c>
      <c r="C10709">
        <v>90</v>
      </c>
    </row>
    <row r="10710" spans="1:3" x14ac:dyDescent="0.25">
      <c r="A10710" t="s">
        <v>252</v>
      </c>
      <c r="B10710">
        <v>44119</v>
      </c>
      <c r="C10710">
        <v>150</v>
      </c>
    </row>
    <row r="10711" spans="1:3" x14ac:dyDescent="0.25">
      <c r="A10711" t="s">
        <v>252</v>
      </c>
      <c r="B10711">
        <v>44303</v>
      </c>
      <c r="C10711">
        <v>170</v>
      </c>
    </row>
    <row r="10712" spans="1:3" x14ac:dyDescent="0.25">
      <c r="A10712" t="s">
        <v>252</v>
      </c>
      <c r="B10712">
        <v>44857</v>
      </c>
      <c r="C10712">
        <v>69</v>
      </c>
    </row>
    <row r="10713" spans="1:3" x14ac:dyDescent="0.25">
      <c r="A10713" t="s">
        <v>252</v>
      </c>
      <c r="B10713">
        <v>44708</v>
      </c>
      <c r="C10713">
        <v>99</v>
      </c>
    </row>
    <row r="10714" spans="1:3" x14ac:dyDescent="0.25">
      <c r="A10714" t="s">
        <v>252</v>
      </c>
      <c r="B10714">
        <v>43011</v>
      </c>
      <c r="C10714">
        <v>42</v>
      </c>
    </row>
    <row r="10715" spans="1:3" x14ac:dyDescent="0.25">
      <c r="A10715" t="s">
        <v>252</v>
      </c>
      <c r="B10715">
        <v>44601</v>
      </c>
      <c r="C10715">
        <v>99</v>
      </c>
    </row>
    <row r="10716" spans="1:3" x14ac:dyDescent="0.25">
      <c r="A10716" t="s">
        <v>252</v>
      </c>
      <c r="B10716">
        <v>44805</v>
      </c>
      <c r="C10716">
        <v>110</v>
      </c>
    </row>
    <row r="10717" spans="1:3" x14ac:dyDescent="0.25">
      <c r="A10717" t="s">
        <v>252</v>
      </c>
      <c r="B10717">
        <v>45331</v>
      </c>
      <c r="C10717">
        <v>92</v>
      </c>
    </row>
    <row r="10718" spans="1:3" x14ac:dyDescent="0.25">
      <c r="A10718" t="s">
        <v>252</v>
      </c>
      <c r="B10718">
        <v>45506</v>
      </c>
      <c r="C10718">
        <v>100</v>
      </c>
    </row>
    <row r="10719" spans="1:3" x14ac:dyDescent="0.25">
      <c r="A10719" t="s">
        <v>252</v>
      </c>
      <c r="B10719">
        <v>44128</v>
      </c>
      <c r="C10719">
        <v>180</v>
      </c>
    </row>
    <row r="10720" spans="1:3" x14ac:dyDescent="0.25">
      <c r="A10720" t="s">
        <v>252</v>
      </c>
      <c r="B10720">
        <v>44124</v>
      </c>
      <c r="C10720">
        <v>54</v>
      </c>
    </row>
    <row r="10721" spans="1:3" x14ac:dyDescent="0.25">
      <c r="A10721" t="s">
        <v>252</v>
      </c>
      <c r="B10721">
        <v>44452</v>
      </c>
      <c r="C10721">
        <v>86</v>
      </c>
    </row>
    <row r="10722" spans="1:3" x14ac:dyDescent="0.25">
      <c r="A10722" t="s">
        <v>252</v>
      </c>
      <c r="B10722">
        <v>44313</v>
      </c>
      <c r="C10722">
        <v>81</v>
      </c>
    </row>
    <row r="10723" spans="1:3" x14ac:dyDescent="0.25">
      <c r="A10723" t="s">
        <v>252</v>
      </c>
      <c r="B10723">
        <v>45233</v>
      </c>
      <c r="C10723">
        <v>110</v>
      </c>
    </row>
    <row r="10724" spans="1:3" x14ac:dyDescent="0.25">
      <c r="A10724" t="s">
        <v>252</v>
      </c>
      <c r="B10724">
        <v>45231</v>
      </c>
      <c r="C10724">
        <v>96</v>
      </c>
    </row>
    <row r="10725" spans="1:3" x14ac:dyDescent="0.25">
      <c r="A10725" t="s">
        <v>252</v>
      </c>
      <c r="B10725">
        <v>43148</v>
      </c>
      <c r="C10725">
        <v>99</v>
      </c>
    </row>
    <row r="10726" spans="1:3" x14ac:dyDescent="0.25">
      <c r="A10726" t="s">
        <v>252</v>
      </c>
      <c r="B10726">
        <v>44321</v>
      </c>
      <c r="C10726">
        <v>48</v>
      </c>
    </row>
    <row r="10727" spans="1:3" x14ac:dyDescent="0.25">
      <c r="A10727" t="s">
        <v>252</v>
      </c>
      <c r="B10727">
        <v>44122</v>
      </c>
      <c r="C10727">
        <v>50</v>
      </c>
    </row>
    <row r="10728" spans="1:3" x14ac:dyDescent="0.25">
      <c r="A10728" t="s">
        <v>252</v>
      </c>
      <c r="B10728">
        <v>45805</v>
      </c>
      <c r="C10728">
        <v>64</v>
      </c>
    </row>
    <row r="10729" spans="1:3" x14ac:dyDescent="0.25">
      <c r="A10729" t="s">
        <v>252</v>
      </c>
      <c r="B10729">
        <v>45322</v>
      </c>
      <c r="C10729">
        <v>45</v>
      </c>
    </row>
    <row r="10730" spans="1:3" x14ac:dyDescent="0.25">
      <c r="A10730" t="s">
        <v>252</v>
      </c>
      <c r="B10730">
        <v>44709</v>
      </c>
      <c r="C10730">
        <v>150</v>
      </c>
    </row>
    <row r="10731" spans="1:3" x14ac:dyDescent="0.25">
      <c r="A10731" t="s">
        <v>252</v>
      </c>
      <c r="B10731">
        <v>45406</v>
      </c>
      <c r="C10731">
        <v>108</v>
      </c>
    </row>
    <row r="10732" spans="1:3" x14ac:dyDescent="0.25">
      <c r="A10732" t="s">
        <v>252</v>
      </c>
      <c r="B10732">
        <v>43452</v>
      </c>
      <c r="C10732">
        <v>80</v>
      </c>
    </row>
    <row r="10733" spans="1:3" x14ac:dyDescent="0.25">
      <c r="A10733" t="s">
        <v>252</v>
      </c>
      <c r="B10733">
        <v>44112</v>
      </c>
      <c r="C10733">
        <v>148</v>
      </c>
    </row>
    <row r="10734" spans="1:3" x14ac:dyDescent="0.25">
      <c r="A10734" t="s">
        <v>252</v>
      </c>
      <c r="B10734">
        <v>44142</v>
      </c>
      <c r="C10734">
        <v>60</v>
      </c>
    </row>
    <row r="10735" spans="1:3" x14ac:dyDescent="0.25">
      <c r="A10735" t="s">
        <v>252</v>
      </c>
      <c r="B10735">
        <v>44145</v>
      </c>
      <c r="C10735">
        <v>130</v>
      </c>
    </row>
    <row r="10736" spans="1:3" x14ac:dyDescent="0.25">
      <c r="A10736" t="s">
        <v>252</v>
      </c>
      <c r="B10736">
        <v>43620</v>
      </c>
      <c r="C10736">
        <v>110</v>
      </c>
    </row>
    <row r="10737" spans="1:3" x14ac:dyDescent="0.25">
      <c r="A10737" t="s">
        <v>252</v>
      </c>
      <c r="B10737">
        <v>45231</v>
      </c>
      <c r="C10737">
        <v>106</v>
      </c>
    </row>
    <row r="10738" spans="1:3" x14ac:dyDescent="0.25">
      <c r="A10738" t="s">
        <v>252</v>
      </c>
      <c r="B10738">
        <v>45236</v>
      </c>
      <c r="C10738">
        <v>73</v>
      </c>
    </row>
    <row r="10739" spans="1:3" x14ac:dyDescent="0.25">
      <c r="A10739" t="s">
        <v>252</v>
      </c>
      <c r="B10739">
        <v>45810</v>
      </c>
      <c r="C10739">
        <v>50</v>
      </c>
    </row>
    <row r="10740" spans="1:3" x14ac:dyDescent="0.25">
      <c r="A10740" t="s">
        <v>252</v>
      </c>
      <c r="B10740">
        <v>44041</v>
      </c>
      <c r="C10740">
        <v>41</v>
      </c>
    </row>
    <row r="10741" spans="1:3" x14ac:dyDescent="0.25">
      <c r="A10741" t="s">
        <v>252</v>
      </c>
      <c r="B10741">
        <v>43213</v>
      </c>
      <c r="C10741">
        <v>147</v>
      </c>
    </row>
    <row r="10742" spans="1:3" x14ac:dyDescent="0.25">
      <c r="A10742" t="s">
        <v>252</v>
      </c>
      <c r="B10742">
        <v>44903</v>
      </c>
      <c r="C10742">
        <v>99</v>
      </c>
    </row>
    <row r="10743" spans="1:3" x14ac:dyDescent="0.25">
      <c r="A10743" t="s">
        <v>252</v>
      </c>
      <c r="B10743">
        <v>45424</v>
      </c>
      <c r="C10743">
        <v>96</v>
      </c>
    </row>
    <row r="10744" spans="1:3" x14ac:dyDescent="0.25">
      <c r="A10744" t="s">
        <v>252</v>
      </c>
      <c r="B10744">
        <v>45036</v>
      </c>
      <c r="C10744">
        <v>190</v>
      </c>
    </row>
    <row r="10745" spans="1:3" x14ac:dyDescent="0.25">
      <c r="A10745" t="s">
        <v>252</v>
      </c>
      <c r="B10745">
        <v>43543</v>
      </c>
      <c r="C10745">
        <v>73</v>
      </c>
    </row>
    <row r="10746" spans="1:3" x14ac:dyDescent="0.25">
      <c r="A10746" t="s">
        <v>252</v>
      </c>
      <c r="B10746">
        <v>45459</v>
      </c>
      <c r="C10746">
        <v>140</v>
      </c>
    </row>
    <row r="10747" spans="1:3" x14ac:dyDescent="0.25">
      <c r="A10747" t="s">
        <v>252</v>
      </c>
      <c r="B10747">
        <v>44614</v>
      </c>
      <c r="C10747">
        <v>88</v>
      </c>
    </row>
    <row r="10748" spans="1:3" x14ac:dyDescent="0.25">
      <c r="A10748" t="s">
        <v>252</v>
      </c>
      <c r="B10748">
        <v>43302</v>
      </c>
      <c r="C10748">
        <v>45</v>
      </c>
    </row>
    <row r="10749" spans="1:3" x14ac:dyDescent="0.25">
      <c r="A10749" t="s">
        <v>252</v>
      </c>
      <c r="B10749">
        <v>43611</v>
      </c>
      <c r="C10749">
        <v>98</v>
      </c>
    </row>
    <row r="10750" spans="1:3" x14ac:dyDescent="0.25">
      <c r="A10750" t="s">
        <v>252</v>
      </c>
      <c r="B10750">
        <v>44805</v>
      </c>
      <c r="C10750">
        <v>125</v>
      </c>
    </row>
    <row r="10751" spans="1:3" x14ac:dyDescent="0.25">
      <c r="A10751" t="s">
        <v>252</v>
      </c>
      <c r="B10751">
        <v>44438</v>
      </c>
      <c r="C10751">
        <v>64</v>
      </c>
    </row>
    <row r="10752" spans="1:3" x14ac:dyDescent="0.25">
      <c r="A10752" t="s">
        <v>252</v>
      </c>
      <c r="B10752">
        <v>45601</v>
      </c>
      <c r="C10752">
        <v>80</v>
      </c>
    </row>
    <row r="10753" spans="1:3" x14ac:dyDescent="0.25">
      <c r="A10753" t="s">
        <v>252</v>
      </c>
      <c r="B10753">
        <v>43431</v>
      </c>
      <c r="C10753">
        <v>99</v>
      </c>
    </row>
    <row r="10754" spans="1:3" x14ac:dyDescent="0.25">
      <c r="A10754" t="s">
        <v>252</v>
      </c>
      <c r="B10754">
        <v>44103</v>
      </c>
      <c r="C10754">
        <v>50</v>
      </c>
    </row>
    <row r="10755" spans="1:3" x14ac:dyDescent="0.25">
      <c r="A10755" t="s">
        <v>252</v>
      </c>
      <c r="B10755">
        <v>45371</v>
      </c>
      <c r="C10755">
        <v>114</v>
      </c>
    </row>
    <row r="10756" spans="1:3" x14ac:dyDescent="0.25">
      <c r="A10756" t="s">
        <v>252</v>
      </c>
      <c r="B10756">
        <v>44432</v>
      </c>
      <c r="C10756">
        <v>57</v>
      </c>
    </row>
    <row r="10757" spans="1:3" x14ac:dyDescent="0.25">
      <c r="A10757" t="s">
        <v>252</v>
      </c>
      <c r="B10757">
        <v>44143</v>
      </c>
      <c r="C10757">
        <v>60</v>
      </c>
    </row>
    <row r="10758" spans="1:3" x14ac:dyDescent="0.25">
      <c r="A10758" t="s">
        <v>252</v>
      </c>
      <c r="B10758">
        <v>43952</v>
      </c>
      <c r="C10758">
        <v>120</v>
      </c>
    </row>
    <row r="10759" spans="1:3" x14ac:dyDescent="0.25">
      <c r="A10759" t="s">
        <v>252</v>
      </c>
      <c r="B10759">
        <v>45011</v>
      </c>
      <c r="C10759">
        <v>85</v>
      </c>
    </row>
    <row r="10760" spans="1:3" x14ac:dyDescent="0.25">
      <c r="A10760" t="s">
        <v>252</v>
      </c>
      <c r="B10760">
        <v>45215</v>
      </c>
      <c r="C10760">
        <v>70</v>
      </c>
    </row>
    <row r="10761" spans="1:3" x14ac:dyDescent="0.25">
      <c r="A10761" t="s">
        <v>252</v>
      </c>
      <c r="B10761">
        <v>44142</v>
      </c>
      <c r="C10761">
        <v>30</v>
      </c>
    </row>
    <row r="10762" spans="1:3" x14ac:dyDescent="0.25">
      <c r="A10762" t="s">
        <v>252</v>
      </c>
      <c r="B10762">
        <v>45429</v>
      </c>
      <c r="C10762">
        <v>115</v>
      </c>
    </row>
    <row r="10763" spans="1:3" x14ac:dyDescent="0.25">
      <c r="A10763" t="s">
        <v>252</v>
      </c>
      <c r="B10763">
        <v>44691</v>
      </c>
      <c r="C10763">
        <v>93</v>
      </c>
    </row>
    <row r="10764" spans="1:3" x14ac:dyDescent="0.25">
      <c r="A10764" t="s">
        <v>252</v>
      </c>
      <c r="B10764">
        <v>43783</v>
      </c>
      <c r="C10764">
        <v>80</v>
      </c>
    </row>
    <row r="10765" spans="1:3" x14ac:dyDescent="0.25">
      <c r="A10765" t="s">
        <v>252</v>
      </c>
      <c r="B10765">
        <v>44601</v>
      </c>
      <c r="C10765">
        <v>45</v>
      </c>
    </row>
    <row r="10766" spans="1:3" x14ac:dyDescent="0.25">
      <c r="A10766" t="s">
        <v>252</v>
      </c>
      <c r="B10766">
        <v>44907</v>
      </c>
      <c r="C10766">
        <v>100</v>
      </c>
    </row>
    <row r="10767" spans="1:3" x14ac:dyDescent="0.25">
      <c r="A10767" t="s">
        <v>252</v>
      </c>
      <c r="B10767">
        <v>44319</v>
      </c>
      <c r="C10767">
        <v>72</v>
      </c>
    </row>
    <row r="10768" spans="1:3" x14ac:dyDescent="0.25">
      <c r="A10768" t="s">
        <v>252</v>
      </c>
      <c r="B10768">
        <v>43793</v>
      </c>
      <c r="C10768">
        <v>49</v>
      </c>
    </row>
    <row r="10769" spans="1:3" x14ac:dyDescent="0.25">
      <c r="A10769" t="s">
        <v>252</v>
      </c>
      <c r="B10769">
        <v>43085</v>
      </c>
      <c r="C10769">
        <v>95</v>
      </c>
    </row>
    <row r="10770" spans="1:3" x14ac:dyDescent="0.25">
      <c r="A10770" t="s">
        <v>252</v>
      </c>
      <c r="B10770">
        <v>43017</v>
      </c>
      <c r="C10770">
        <v>66</v>
      </c>
    </row>
    <row r="10771" spans="1:3" x14ac:dyDescent="0.25">
      <c r="A10771" t="s">
        <v>252</v>
      </c>
      <c r="B10771">
        <v>44109</v>
      </c>
      <c r="C10771">
        <v>142</v>
      </c>
    </row>
    <row r="10772" spans="1:3" x14ac:dyDescent="0.25">
      <c r="A10772" t="s">
        <v>252</v>
      </c>
      <c r="B10772">
        <v>45056</v>
      </c>
      <c r="C10772">
        <v>62</v>
      </c>
    </row>
    <row r="10773" spans="1:3" x14ac:dyDescent="0.25">
      <c r="A10773" t="s">
        <v>252</v>
      </c>
      <c r="B10773">
        <v>45380</v>
      </c>
      <c r="C10773">
        <v>112</v>
      </c>
    </row>
    <row r="10774" spans="1:3" x14ac:dyDescent="0.25">
      <c r="A10774" t="s">
        <v>252</v>
      </c>
      <c r="B10774">
        <v>45356</v>
      </c>
      <c r="C10774">
        <v>99</v>
      </c>
    </row>
    <row r="10775" spans="1:3" x14ac:dyDescent="0.25">
      <c r="A10775" t="s">
        <v>252</v>
      </c>
      <c r="B10775">
        <v>45219</v>
      </c>
      <c r="C10775">
        <v>130</v>
      </c>
    </row>
    <row r="10776" spans="1:3" x14ac:dyDescent="0.25">
      <c r="A10776" t="s">
        <v>252</v>
      </c>
      <c r="B10776">
        <v>45390</v>
      </c>
      <c r="C10776">
        <v>43</v>
      </c>
    </row>
    <row r="10777" spans="1:3" x14ac:dyDescent="0.25">
      <c r="A10777" t="s">
        <v>252</v>
      </c>
      <c r="B10777">
        <v>43220</v>
      </c>
      <c r="C10777">
        <v>120</v>
      </c>
    </row>
    <row r="10778" spans="1:3" x14ac:dyDescent="0.25">
      <c r="A10778" t="s">
        <v>252</v>
      </c>
      <c r="B10778">
        <v>45211</v>
      </c>
      <c r="C10778">
        <v>99</v>
      </c>
    </row>
    <row r="10779" spans="1:3" x14ac:dyDescent="0.25">
      <c r="A10779" t="s">
        <v>252</v>
      </c>
      <c r="B10779">
        <v>44830</v>
      </c>
      <c r="C10779">
        <v>50</v>
      </c>
    </row>
    <row r="10780" spans="1:3" x14ac:dyDescent="0.25">
      <c r="A10780" t="s">
        <v>252</v>
      </c>
      <c r="B10780">
        <v>45365</v>
      </c>
      <c r="C10780">
        <v>125</v>
      </c>
    </row>
    <row r="10781" spans="1:3" x14ac:dyDescent="0.25">
      <c r="A10781" t="s">
        <v>252</v>
      </c>
      <c r="B10781">
        <v>44870</v>
      </c>
      <c r="C10781">
        <v>427</v>
      </c>
    </row>
    <row r="10782" spans="1:3" x14ac:dyDescent="0.25">
      <c r="A10782" t="s">
        <v>252</v>
      </c>
      <c r="B10782">
        <v>44056</v>
      </c>
      <c r="C10782">
        <v>98</v>
      </c>
    </row>
    <row r="10783" spans="1:3" x14ac:dyDescent="0.25">
      <c r="A10783" t="s">
        <v>252</v>
      </c>
      <c r="B10783">
        <v>44112</v>
      </c>
      <c r="C10783">
        <v>47</v>
      </c>
    </row>
    <row r="10784" spans="1:3" x14ac:dyDescent="0.25">
      <c r="A10784" t="s">
        <v>252</v>
      </c>
      <c r="B10784">
        <v>44672</v>
      </c>
      <c r="C10784">
        <v>190</v>
      </c>
    </row>
    <row r="10785" spans="1:3" x14ac:dyDescent="0.25">
      <c r="A10785" t="s">
        <v>252</v>
      </c>
      <c r="B10785">
        <v>45895</v>
      </c>
      <c r="C10785">
        <v>90</v>
      </c>
    </row>
    <row r="10786" spans="1:3" x14ac:dyDescent="0.25">
      <c r="A10786" t="s">
        <v>252</v>
      </c>
      <c r="B10786">
        <v>45692</v>
      </c>
      <c r="C10786">
        <v>50</v>
      </c>
    </row>
    <row r="10787" spans="1:3" x14ac:dyDescent="0.25">
      <c r="A10787" t="s">
        <v>252</v>
      </c>
      <c r="B10787">
        <v>43430</v>
      </c>
      <c r="C10787">
        <v>80</v>
      </c>
    </row>
    <row r="10788" spans="1:3" x14ac:dyDescent="0.25">
      <c r="A10788" t="s">
        <v>252</v>
      </c>
      <c r="B10788">
        <v>43334</v>
      </c>
      <c r="C10788">
        <v>79</v>
      </c>
    </row>
    <row r="10789" spans="1:3" x14ac:dyDescent="0.25">
      <c r="A10789" t="s">
        <v>252</v>
      </c>
      <c r="B10789">
        <v>45220</v>
      </c>
      <c r="C10789">
        <v>58</v>
      </c>
    </row>
    <row r="10790" spans="1:3" x14ac:dyDescent="0.25">
      <c r="A10790" t="s">
        <v>252</v>
      </c>
      <c r="B10790">
        <v>45365</v>
      </c>
      <c r="C10790">
        <v>50</v>
      </c>
    </row>
    <row r="10791" spans="1:3" x14ac:dyDescent="0.25">
      <c r="A10791" t="s">
        <v>252</v>
      </c>
      <c r="B10791">
        <v>43026</v>
      </c>
      <c r="C10791">
        <v>84</v>
      </c>
    </row>
    <row r="10792" spans="1:3" x14ac:dyDescent="0.25">
      <c r="A10792" t="s">
        <v>252</v>
      </c>
      <c r="B10792">
        <v>44003</v>
      </c>
      <c r="C10792">
        <v>100</v>
      </c>
    </row>
    <row r="10793" spans="1:3" x14ac:dyDescent="0.25">
      <c r="A10793" t="s">
        <v>252</v>
      </c>
      <c r="B10793">
        <v>43311</v>
      </c>
      <c r="C10793">
        <v>95</v>
      </c>
    </row>
    <row r="10794" spans="1:3" x14ac:dyDescent="0.25">
      <c r="A10794" t="s">
        <v>252</v>
      </c>
      <c r="B10794">
        <v>43616</v>
      </c>
      <c r="C10794">
        <v>136</v>
      </c>
    </row>
    <row r="10795" spans="1:3" x14ac:dyDescent="0.25">
      <c r="A10795" t="s">
        <v>252</v>
      </c>
      <c r="B10795">
        <v>45011</v>
      </c>
      <c r="C10795">
        <v>109</v>
      </c>
    </row>
    <row r="10796" spans="1:3" x14ac:dyDescent="0.25">
      <c r="A10796" t="s">
        <v>252</v>
      </c>
      <c r="B10796">
        <v>44133</v>
      </c>
      <c r="C10796">
        <v>130</v>
      </c>
    </row>
    <row r="10797" spans="1:3" x14ac:dyDescent="0.25">
      <c r="A10797" t="s">
        <v>252</v>
      </c>
      <c r="B10797">
        <v>43219</v>
      </c>
      <c r="C10797">
        <v>72</v>
      </c>
    </row>
    <row r="10798" spans="1:3" x14ac:dyDescent="0.25">
      <c r="A10798" t="s">
        <v>252</v>
      </c>
      <c r="B10798">
        <v>44484</v>
      </c>
      <c r="C10798">
        <v>62</v>
      </c>
    </row>
    <row r="10799" spans="1:3" x14ac:dyDescent="0.25">
      <c r="A10799" t="s">
        <v>252</v>
      </c>
      <c r="B10799">
        <v>44870</v>
      </c>
      <c r="C10799">
        <v>84</v>
      </c>
    </row>
    <row r="10800" spans="1:3" x14ac:dyDescent="0.25">
      <c r="A10800" t="s">
        <v>252</v>
      </c>
      <c r="B10800">
        <v>45692</v>
      </c>
      <c r="C10800">
        <v>59</v>
      </c>
    </row>
    <row r="10801" spans="1:3" x14ac:dyDescent="0.25">
      <c r="A10801" t="s">
        <v>252</v>
      </c>
      <c r="B10801">
        <v>44842</v>
      </c>
      <c r="C10801">
        <v>53</v>
      </c>
    </row>
    <row r="10802" spans="1:3" x14ac:dyDescent="0.25">
      <c r="A10802" t="s">
        <v>252</v>
      </c>
      <c r="B10802">
        <v>44065</v>
      </c>
      <c r="C10802">
        <v>82</v>
      </c>
    </row>
    <row r="10803" spans="1:3" x14ac:dyDescent="0.25">
      <c r="A10803" t="s">
        <v>252</v>
      </c>
      <c r="B10803">
        <v>43062</v>
      </c>
      <c r="C10803">
        <v>86</v>
      </c>
    </row>
    <row r="10804" spans="1:3" x14ac:dyDescent="0.25">
      <c r="A10804" t="s">
        <v>252</v>
      </c>
      <c r="B10804">
        <v>43055</v>
      </c>
      <c r="C10804">
        <v>48</v>
      </c>
    </row>
    <row r="10805" spans="1:3" x14ac:dyDescent="0.25">
      <c r="A10805" t="s">
        <v>252</v>
      </c>
      <c r="B10805">
        <v>45069</v>
      </c>
      <c r="C10805">
        <v>144</v>
      </c>
    </row>
    <row r="10806" spans="1:3" x14ac:dyDescent="0.25">
      <c r="A10806" t="s">
        <v>252</v>
      </c>
      <c r="B10806">
        <v>44857</v>
      </c>
      <c r="C10806">
        <v>112</v>
      </c>
    </row>
    <row r="10807" spans="1:3" x14ac:dyDescent="0.25">
      <c r="A10807" t="s">
        <v>252</v>
      </c>
      <c r="B10807">
        <v>45133</v>
      </c>
      <c r="C10807">
        <v>99</v>
      </c>
    </row>
    <row r="10808" spans="1:3" x14ac:dyDescent="0.25">
      <c r="A10808" t="s">
        <v>252</v>
      </c>
      <c r="B10808">
        <v>44004</v>
      </c>
      <c r="C10808">
        <v>65</v>
      </c>
    </row>
    <row r="10809" spans="1:3" x14ac:dyDescent="0.25">
      <c r="A10809" t="s">
        <v>252</v>
      </c>
      <c r="B10809">
        <v>45769</v>
      </c>
      <c r="C10809">
        <v>91</v>
      </c>
    </row>
    <row r="10810" spans="1:3" x14ac:dyDescent="0.25">
      <c r="A10810" t="s">
        <v>252</v>
      </c>
      <c r="B10810">
        <v>44904</v>
      </c>
      <c r="C10810">
        <v>75</v>
      </c>
    </row>
    <row r="10811" spans="1:3" x14ac:dyDescent="0.25">
      <c r="A10811" t="s">
        <v>252</v>
      </c>
      <c r="B10811">
        <v>44012</v>
      </c>
      <c r="C10811">
        <v>120</v>
      </c>
    </row>
    <row r="10812" spans="1:3" x14ac:dyDescent="0.25">
      <c r="A10812" t="s">
        <v>252</v>
      </c>
      <c r="B10812">
        <v>43953</v>
      </c>
      <c r="C10812">
        <v>54</v>
      </c>
    </row>
    <row r="10813" spans="1:3" x14ac:dyDescent="0.25">
      <c r="A10813" t="s">
        <v>252</v>
      </c>
      <c r="B10813">
        <v>45243</v>
      </c>
      <c r="C10813">
        <v>108</v>
      </c>
    </row>
    <row r="10814" spans="1:3" x14ac:dyDescent="0.25">
      <c r="A10814" t="s">
        <v>252</v>
      </c>
      <c r="B10814">
        <v>45209</v>
      </c>
      <c r="C10814">
        <v>160</v>
      </c>
    </row>
    <row r="10815" spans="1:3" x14ac:dyDescent="0.25">
      <c r="A10815" t="s">
        <v>252</v>
      </c>
      <c r="B10815">
        <v>44615</v>
      </c>
      <c r="C10815">
        <v>77</v>
      </c>
    </row>
    <row r="10816" spans="1:3" x14ac:dyDescent="0.25">
      <c r="A10816" t="s">
        <v>252</v>
      </c>
      <c r="B10816">
        <v>44883</v>
      </c>
      <c r="C10816">
        <v>20</v>
      </c>
    </row>
    <row r="10817" spans="1:3" x14ac:dyDescent="0.25">
      <c r="A10817" t="s">
        <v>252</v>
      </c>
      <c r="B10817">
        <v>43615</v>
      </c>
      <c r="C10817">
        <v>75</v>
      </c>
    </row>
    <row r="10818" spans="1:3" x14ac:dyDescent="0.25">
      <c r="A10818" t="s">
        <v>252</v>
      </c>
      <c r="B10818">
        <v>45458</v>
      </c>
      <c r="C10818">
        <v>100</v>
      </c>
    </row>
    <row r="10819" spans="1:3" x14ac:dyDescent="0.25">
      <c r="A10819" t="s">
        <v>252</v>
      </c>
      <c r="B10819">
        <v>45449</v>
      </c>
      <c r="C10819">
        <v>88</v>
      </c>
    </row>
    <row r="10820" spans="1:3" x14ac:dyDescent="0.25">
      <c r="A10820" t="s">
        <v>252</v>
      </c>
      <c r="B10820">
        <v>45342</v>
      </c>
      <c r="C10820">
        <v>99</v>
      </c>
    </row>
    <row r="10821" spans="1:3" x14ac:dyDescent="0.25">
      <c r="A10821" t="s">
        <v>252</v>
      </c>
      <c r="B10821">
        <v>45415</v>
      </c>
      <c r="C10821">
        <v>99</v>
      </c>
    </row>
    <row r="10822" spans="1:3" x14ac:dyDescent="0.25">
      <c r="A10822" t="s">
        <v>252</v>
      </c>
      <c r="B10822">
        <v>43560</v>
      </c>
      <c r="C10822">
        <v>60</v>
      </c>
    </row>
    <row r="10823" spans="1:3" x14ac:dyDescent="0.25">
      <c r="A10823" t="s">
        <v>252</v>
      </c>
      <c r="B10823">
        <v>45405</v>
      </c>
      <c r="C10823">
        <v>180</v>
      </c>
    </row>
    <row r="10824" spans="1:3" x14ac:dyDescent="0.25">
      <c r="A10824" t="s">
        <v>252</v>
      </c>
      <c r="B10824">
        <v>45885</v>
      </c>
      <c r="C10824">
        <v>50</v>
      </c>
    </row>
    <row r="10825" spans="1:3" x14ac:dyDescent="0.25">
      <c r="A10825" t="s">
        <v>252</v>
      </c>
      <c r="B10825">
        <v>45853</v>
      </c>
      <c r="C10825">
        <v>62</v>
      </c>
    </row>
    <row r="10826" spans="1:3" x14ac:dyDescent="0.25">
      <c r="A10826" t="s">
        <v>252</v>
      </c>
      <c r="B10826">
        <v>44313</v>
      </c>
      <c r="C10826">
        <v>117</v>
      </c>
    </row>
    <row r="10827" spans="1:3" x14ac:dyDescent="0.25">
      <c r="A10827" t="s">
        <v>252</v>
      </c>
      <c r="B10827">
        <v>45064</v>
      </c>
      <c r="C10827">
        <v>60</v>
      </c>
    </row>
    <row r="10828" spans="1:3" x14ac:dyDescent="0.25">
      <c r="A10828" t="s">
        <v>252</v>
      </c>
      <c r="B10828">
        <v>45245</v>
      </c>
      <c r="C10828">
        <v>189</v>
      </c>
    </row>
    <row r="10829" spans="1:3" x14ac:dyDescent="0.25">
      <c r="A10829" t="s">
        <v>252</v>
      </c>
      <c r="B10829">
        <v>45503</v>
      </c>
      <c r="C10829">
        <v>116</v>
      </c>
    </row>
    <row r="10830" spans="1:3" x14ac:dyDescent="0.25">
      <c r="A10830" t="s">
        <v>252</v>
      </c>
      <c r="B10830">
        <v>44256</v>
      </c>
      <c r="C10830">
        <v>156</v>
      </c>
    </row>
    <row r="10831" spans="1:3" x14ac:dyDescent="0.25">
      <c r="A10831" t="s">
        <v>252</v>
      </c>
      <c r="B10831">
        <v>44224</v>
      </c>
      <c r="C10831">
        <v>90</v>
      </c>
    </row>
    <row r="10832" spans="1:3" x14ac:dyDescent="0.25">
      <c r="A10832" t="s">
        <v>252</v>
      </c>
      <c r="B10832">
        <v>43130</v>
      </c>
      <c r="C10832">
        <v>180</v>
      </c>
    </row>
    <row r="10833" spans="1:3" x14ac:dyDescent="0.25">
      <c r="A10833" t="s">
        <v>252</v>
      </c>
      <c r="B10833">
        <v>43062</v>
      </c>
      <c r="C10833">
        <v>123</v>
      </c>
    </row>
    <row r="10834" spans="1:3" x14ac:dyDescent="0.25">
      <c r="A10834" t="s">
        <v>252</v>
      </c>
      <c r="B10834">
        <v>44147</v>
      </c>
      <c r="C10834">
        <v>78</v>
      </c>
    </row>
    <row r="10835" spans="1:3" x14ac:dyDescent="0.25">
      <c r="A10835" t="s">
        <v>252</v>
      </c>
      <c r="B10835">
        <v>44511</v>
      </c>
      <c r="C10835">
        <v>90</v>
      </c>
    </row>
    <row r="10836" spans="1:3" x14ac:dyDescent="0.25">
      <c r="A10836" t="s">
        <v>252</v>
      </c>
      <c r="B10836">
        <v>43230</v>
      </c>
      <c r="C10836">
        <v>67</v>
      </c>
    </row>
    <row r="10837" spans="1:3" x14ac:dyDescent="0.25">
      <c r="A10837" t="s">
        <v>252</v>
      </c>
      <c r="B10837">
        <v>44512</v>
      </c>
      <c r="C10837">
        <v>99</v>
      </c>
    </row>
    <row r="10838" spans="1:3" x14ac:dyDescent="0.25">
      <c r="A10838" t="s">
        <v>252</v>
      </c>
      <c r="B10838">
        <v>45231</v>
      </c>
      <c r="C10838">
        <v>119</v>
      </c>
    </row>
    <row r="10839" spans="1:3" x14ac:dyDescent="0.25">
      <c r="A10839" t="s">
        <v>252</v>
      </c>
      <c r="B10839">
        <v>43214</v>
      </c>
      <c r="C10839">
        <v>48</v>
      </c>
    </row>
    <row r="10840" spans="1:3" x14ac:dyDescent="0.25">
      <c r="A10840" t="s">
        <v>252</v>
      </c>
      <c r="B10840">
        <v>43614</v>
      </c>
      <c r="C10840">
        <v>84</v>
      </c>
    </row>
    <row r="10841" spans="1:3" x14ac:dyDescent="0.25">
      <c r="A10841" t="s">
        <v>252</v>
      </c>
      <c r="B10841">
        <v>44514</v>
      </c>
      <c r="C10841">
        <v>32</v>
      </c>
    </row>
    <row r="10842" spans="1:3" x14ac:dyDescent="0.25">
      <c r="A10842" t="s">
        <v>252</v>
      </c>
      <c r="B10842">
        <v>45872</v>
      </c>
      <c r="C10842">
        <v>74</v>
      </c>
    </row>
    <row r="10843" spans="1:3" x14ac:dyDescent="0.25">
      <c r="A10843" t="s">
        <v>252</v>
      </c>
      <c r="B10843">
        <v>44122</v>
      </c>
      <c r="C10843">
        <v>135</v>
      </c>
    </row>
    <row r="10844" spans="1:3" x14ac:dyDescent="0.25">
      <c r="A10844" t="s">
        <v>252</v>
      </c>
      <c r="B10844">
        <v>45227</v>
      </c>
      <c r="C10844">
        <v>144</v>
      </c>
    </row>
    <row r="10845" spans="1:3" x14ac:dyDescent="0.25">
      <c r="A10845" t="s">
        <v>252</v>
      </c>
      <c r="B10845">
        <v>45875</v>
      </c>
      <c r="C10845">
        <v>86</v>
      </c>
    </row>
    <row r="10846" spans="1:3" x14ac:dyDescent="0.25">
      <c r="A10846" t="s">
        <v>252</v>
      </c>
      <c r="B10846">
        <v>44460</v>
      </c>
      <c r="C10846">
        <v>90</v>
      </c>
    </row>
    <row r="10847" spans="1:3" x14ac:dyDescent="0.25">
      <c r="A10847" t="s">
        <v>252</v>
      </c>
      <c r="B10847">
        <v>45205</v>
      </c>
      <c r="C10847">
        <v>100</v>
      </c>
    </row>
    <row r="10848" spans="1:3" x14ac:dyDescent="0.25">
      <c r="A10848" t="s">
        <v>252</v>
      </c>
      <c r="B10848">
        <v>45356</v>
      </c>
      <c r="C10848">
        <v>110</v>
      </c>
    </row>
    <row r="10849" spans="1:3" x14ac:dyDescent="0.25">
      <c r="A10849" t="s">
        <v>252</v>
      </c>
      <c r="B10849">
        <v>44720</v>
      </c>
      <c r="C10849">
        <v>20</v>
      </c>
    </row>
    <row r="10850" spans="1:3" x14ac:dyDescent="0.25">
      <c r="A10850" t="s">
        <v>252</v>
      </c>
      <c r="B10850">
        <v>44087</v>
      </c>
      <c r="C10850">
        <v>56</v>
      </c>
    </row>
    <row r="10851" spans="1:3" x14ac:dyDescent="0.25">
      <c r="A10851" t="s">
        <v>252</v>
      </c>
      <c r="B10851">
        <v>45324</v>
      </c>
      <c r="C10851">
        <v>144</v>
      </c>
    </row>
    <row r="10852" spans="1:3" x14ac:dyDescent="0.25">
      <c r="A10852" t="s">
        <v>252</v>
      </c>
      <c r="B10852">
        <v>43950</v>
      </c>
      <c r="C10852">
        <v>95</v>
      </c>
    </row>
    <row r="10853" spans="1:3" x14ac:dyDescent="0.25">
      <c r="A10853" t="s">
        <v>252</v>
      </c>
      <c r="B10853">
        <v>43338</v>
      </c>
      <c r="C10853">
        <v>75</v>
      </c>
    </row>
    <row r="10854" spans="1:3" x14ac:dyDescent="0.25">
      <c r="A10854" t="s">
        <v>252</v>
      </c>
      <c r="B10854">
        <v>45305</v>
      </c>
      <c r="C10854">
        <v>65</v>
      </c>
    </row>
    <row r="10855" spans="1:3" x14ac:dyDescent="0.25">
      <c r="A10855" t="s">
        <v>252</v>
      </c>
      <c r="B10855">
        <v>45242</v>
      </c>
      <c r="C10855">
        <v>156</v>
      </c>
    </row>
    <row r="10856" spans="1:3" x14ac:dyDescent="0.25">
      <c r="A10856" t="s">
        <v>252</v>
      </c>
      <c r="B10856">
        <v>45211</v>
      </c>
      <c r="C10856">
        <v>99</v>
      </c>
    </row>
    <row r="10857" spans="1:3" x14ac:dyDescent="0.25">
      <c r="A10857" t="s">
        <v>252</v>
      </c>
      <c r="B10857">
        <v>44241</v>
      </c>
      <c r="C10857">
        <v>99</v>
      </c>
    </row>
    <row r="10858" spans="1:3" x14ac:dyDescent="0.25">
      <c r="A10858" t="s">
        <v>252</v>
      </c>
      <c r="B10858">
        <v>44612</v>
      </c>
      <c r="C10858">
        <v>115</v>
      </c>
    </row>
    <row r="10859" spans="1:3" x14ac:dyDescent="0.25">
      <c r="A10859" t="s">
        <v>252</v>
      </c>
      <c r="B10859">
        <v>45662</v>
      </c>
      <c r="C10859">
        <v>121</v>
      </c>
    </row>
    <row r="10860" spans="1:3" x14ac:dyDescent="0.25">
      <c r="A10860" t="s">
        <v>252</v>
      </c>
      <c r="B10860">
        <v>45373</v>
      </c>
      <c r="C10860">
        <v>135</v>
      </c>
    </row>
    <row r="10861" spans="1:3" x14ac:dyDescent="0.25">
      <c r="A10861" t="s">
        <v>252</v>
      </c>
      <c r="B10861">
        <v>45241</v>
      </c>
      <c r="C10861">
        <v>60</v>
      </c>
    </row>
    <row r="10862" spans="1:3" x14ac:dyDescent="0.25">
      <c r="A10862" t="s">
        <v>252</v>
      </c>
      <c r="B10862">
        <v>45040</v>
      </c>
      <c r="C10862">
        <v>73</v>
      </c>
    </row>
    <row r="10863" spans="1:3" x14ac:dyDescent="0.25">
      <c r="A10863" t="s">
        <v>252</v>
      </c>
      <c r="B10863">
        <v>44087</v>
      </c>
      <c r="C10863">
        <v>120</v>
      </c>
    </row>
    <row r="10864" spans="1:3" x14ac:dyDescent="0.25">
      <c r="A10864" t="s">
        <v>252</v>
      </c>
      <c r="B10864">
        <v>45220</v>
      </c>
      <c r="C10864">
        <v>70</v>
      </c>
    </row>
    <row r="10865" spans="1:3" x14ac:dyDescent="0.25">
      <c r="A10865" t="s">
        <v>252</v>
      </c>
      <c r="B10865">
        <v>45224</v>
      </c>
      <c r="C10865">
        <v>101</v>
      </c>
    </row>
    <row r="10866" spans="1:3" x14ac:dyDescent="0.25">
      <c r="A10866" t="s">
        <v>252</v>
      </c>
      <c r="B10866">
        <v>44145</v>
      </c>
      <c r="C10866">
        <v>95</v>
      </c>
    </row>
    <row r="10867" spans="1:3" x14ac:dyDescent="0.25">
      <c r="A10867" t="s">
        <v>252</v>
      </c>
      <c r="B10867">
        <v>45233</v>
      </c>
      <c r="C10867">
        <v>110</v>
      </c>
    </row>
    <row r="10868" spans="1:3" x14ac:dyDescent="0.25">
      <c r="A10868" t="s">
        <v>252</v>
      </c>
      <c r="B10868">
        <v>43215</v>
      </c>
      <c r="C10868">
        <v>128</v>
      </c>
    </row>
    <row r="10869" spans="1:3" x14ac:dyDescent="0.25">
      <c r="A10869" t="s">
        <v>252</v>
      </c>
      <c r="B10869">
        <v>43214</v>
      </c>
      <c r="C10869">
        <v>65</v>
      </c>
    </row>
    <row r="10870" spans="1:3" x14ac:dyDescent="0.25">
      <c r="A10870" t="s">
        <v>252</v>
      </c>
      <c r="B10870">
        <v>43015</v>
      </c>
      <c r="C10870">
        <v>34</v>
      </c>
    </row>
    <row r="10871" spans="1:3" x14ac:dyDescent="0.25">
      <c r="A10871" t="s">
        <v>252</v>
      </c>
      <c r="B10871">
        <v>44057</v>
      </c>
      <c r="C10871">
        <v>125</v>
      </c>
    </row>
    <row r="10872" spans="1:3" x14ac:dyDescent="0.25">
      <c r="A10872" t="s">
        <v>252</v>
      </c>
      <c r="B10872">
        <v>44811</v>
      </c>
      <c r="C10872">
        <v>60</v>
      </c>
    </row>
    <row r="10873" spans="1:3" x14ac:dyDescent="0.25">
      <c r="A10873" t="s">
        <v>252</v>
      </c>
      <c r="B10873">
        <v>44256</v>
      </c>
      <c r="C10873">
        <v>56</v>
      </c>
    </row>
    <row r="10874" spans="1:3" x14ac:dyDescent="0.25">
      <c r="A10874" t="s">
        <v>252</v>
      </c>
      <c r="B10874">
        <v>45882</v>
      </c>
      <c r="C10874">
        <v>89</v>
      </c>
    </row>
    <row r="10875" spans="1:3" x14ac:dyDescent="0.25">
      <c r="A10875" t="s">
        <v>252</v>
      </c>
      <c r="B10875">
        <v>43912</v>
      </c>
      <c r="C10875">
        <v>99</v>
      </c>
    </row>
    <row r="10876" spans="1:3" x14ac:dyDescent="0.25">
      <c r="A10876" t="s">
        <v>252</v>
      </c>
      <c r="B10876">
        <v>43616</v>
      </c>
      <c r="C10876">
        <v>47</v>
      </c>
    </row>
    <row r="10877" spans="1:3" x14ac:dyDescent="0.25">
      <c r="A10877" t="s">
        <v>252</v>
      </c>
      <c r="B10877">
        <v>44124</v>
      </c>
      <c r="C10877">
        <v>150</v>
      </c>
    </row>
    <row r="10878" spans="1:3" x14ac:dyDescent="0.25">
      <c r="A10878" t="s">
        <v>252</v>
      </c>
      <c r="B10878">
        <v>43223</v>
      </c>
      <c r="C10878">
        <v>95</v>
      </c>
    </row>
    <row r="10879" spans="1:3" x14ac:dyDescent="0.25">
      <c r="A10879" t="s">
        <v>252</v>
      </c>
      <c r="B10879">
        <v>44024</v>
      </c>
      <c r="C10879">
        <v>100</v>
      </c>
    </row>
    <row r="10880" spans="1:3" x14ac:dyDescent="0.25">
      <c r="A10880" t="s">
        <v>252</v>
      </c>
      <c r="B10880">
        <v>43701</v>
      </c>
      <c r="C10880">
        <v>55</v>
      </c>
    </row>
    <row r="10881" spans="1:3" x14ac:dyDescent="0.25">
      <c r="A10881" t="s">
        <v>252</v>
      </c>
      <c r="B10881">
        <v>43516</v>
      </c>
      <c r="C10881">
        <v>46</v>
      </c>
    </row>
    <row r="10882" spans="1:3" x14ac:dyDescent="0.25">
      <c r="A10882" t="s">
        <v>252</v>
      </c>
      <c r="B10882">
        <v>43725</v>
      </c>
      <c r="C10882">
        <v>78</v>
      </c>
    </row>
    <row r="10883" spans="1:3" x14ac:dyDescent="0.25">
      <c r="A10883" t="s">
        <v>252</v>
      </c>
      <c r="B10883">
        <v>44041</v>
      </c>
      <c r="C10883">
        <v>84</v>
      </c>
    </row>
    <row r="10884" spans="1:3" x14ac:dyDescent="0.25">
      <c r="A10884" t="s">
        <v>252</v>
      </c>
      <c r="B10884">
        <v>43623</v>
      </c>
      <c r="C10884">
        <v>109</v>
      </c>
    </row>
    <row r="10885" spans="1:3" x14ac:dyDescent="0.25">
      <c r="A10885" t="s">
        <v>252</v>
      </c>
      <c r="B10885">
        <v>45240</v>
      </c>
      <c r="C10885">
        <v>97</v>
      </c>
    </row>
    <row r="10886" spans="1:3" x14ac:dyDescent="0.25">
      <c r="A10886" t="s">
        <v>252</v>
      </c>
      <c r="B10886">
        <v>44106</v>
      </c>
      <c r="C10886">
        <v>98</v>
      </c>
    </row>
    <row r="10887" spans="1:3" x14ac:dyDescent="0.25">
      <c r="A10887" t="s">
        <v>252</v>
      </c>
      <c r="B10887">
        <v>45628</v>
      </c>
      <c r="C10887">
        <v>50</v>
      </c>
    </row>
    <row r="10888" spans="1:3" x14ac:dyDescent="0.25">
      <c r="A10888" t="s">
        <v>252</v>
      </c>
      <c r="B10888">
        <v>45176</v>
      </c>
      <c r="C10888">
        <v>61</v>
      </c>
    </row>
    <row r="10889" spans="1:3" x14ac:dyDescent="0.25">
      <c r="A10889" t="s">
        <v>252</v>
      </c>
      <c r="B10889">
        <v>45426</v>
      </c>
      <c r="C10889">
        <v>67</v>
      </c>
    </row>
    <row r="10890" spans="1:3" x14ac:dyDescent="0.25">
      <c r="A10890" t="s">
        <v>252</v>
      </c>
      <c r="B10890">
        <v>44446</v>
      </c>
      <c r="C10890">
        <v>120</v>
      </c>
    </row>
    <row r="10891" spans="1:3" x14ac:dyDescent="0.25">
      <c r="A10891" t="s">
        <v>252</v>
      </c>
      <c r="B10891">
        <v>44483</v>
      </c>
      <c r="C10891">
        <v>150</v>
      </c>
    </row>
    <row r="10892" spans="1:3" x14ac:dyDescent="0.25">
      <c r="A10892" t="s">
        <v>252</v>
      </c>
      <c r="B10892">
        <v>44004</v>
      </c>
      <c r="C10892">
        <v>180</v>
      </c>
    </row>
    <row r="10893" spans="1:3" x14ac:dyDescent="0.25">
      <c r="A10893" t="s">
        <v>252</v>
      </c>
      <c r="B10893">
        <v>45230</v>
      </c>
      <c r="C10893">
        <v>145</v>
      </c>
    </row>
    <row r="10894" spans="1:3" x14ac:dyDescent="0.25">
      <c r="A10894" t="s">
        <v>252</v>
      </c>
      <c r="B10894">
        <v>45612</v>
      </c>
      <c r="C10894">
        <v>20</v>
      </c>
    </row>
    <row r="10895" spans="1:3" x14ac:dyDescent="0.25">
      <c r="A10895" t="s">
        <v>252</v>
      </c>
      <c r="B10895">
        <v>44125</v>
      </c>
      <c r="C10895">
        <v>174</v>
      </c>
    </row>
    <row r="10896" spans="1:3" x14ac:dyDescent="0.25">
      <c r="A10896" t="s">
        <v>252</v>
      </c>
      <c r="B10896">
        <v>43326</v>
      </c>
      <c r="C10896">
        <v>125</v>
      </c>
    </row>
    <row r="10897" spans="1:3" x14ac:dyDescent="0.25">
      <c r="A10897" t="s">
        <v>252</v>
      </c>
      <c r="B10897">
        <v>45005</v>
      </c>
      <c r="C10897">
        <v>50</v>
      </c>
    </row>
    <row r="10898" spans="1:3" x14ac:dyDescent="0.25">
      <c r="A10898" t="s">
        <v>252</v>
      </c>
      <c r="B10898">
        <v>44102</v>
      </c>
      <c r="C10898">
        <v>126</v>
      </c>
    </row>
    <row r="10899" spans="1:3" x14ac:dyDescent="0.25">
      <c r="A10899" t="s">
        <v>252</v>
      </c>
      <c r="B10899">
        <v>44030</v>
      </c>
      <c r="C10899">
        <v>74</v>
      </c>
    </row>
    <row r="10900" spans="1:3" x14ac:dyDescent="0.25">
      <c r="A10900" t="s">
        <v>252</v>
      </c>
      <c r="B10900">
        <v>43528</v>
      </c>
      <c r="C10900">
        <v>120</v>
      </c>
    </row>
    <row r="10901" spans="1:3" x14ac:dyDescent="0.25">
      <c r="A10901" t="s">
        <v>252</v>
      </c>
      <c r="B10901">
        <v>44270</v>
      </c>
      <c r="C10901">
        <v>75</v>
      </c>
    </row>
    <row r="10902" spans="1:3" x14ac:dyDescent="0.25">
      <c r="A10902" t="s">
        <v>252</v>
      </c>
      <c r="B10902">
        <v>43952</v>
      </c>
      <c r="C10902">
        <v>50</v>
      </c>
    </row>
    <row r="10903" spans="1:3" x14ac:dyDescent="0.25">
      <c r="A10903" t="s">
        <v>252</v>
      </c>
      <c r="B10903">
        <v>44708</v>
      </c>
      <c r="C10903">
        <v>80</v>
      </c>
    </row>
    <row r="10904" spans="1:3" x14ac:dyDescent="0.25">
      <c r="A10904" t="s">
        <v>252</v>
      </c>
      <c r="B10904">
        <v>45140</v>
      </c>
      <c r="C10904">
        <v>99</v>
      </c>
    </row>
    <row r="10905" spans="1:3" x14ac:dyDescent="0.25">
      <c r="A10905" t="s">
        <v>252</v>
      </c>
      <c r="B10905">
        <v>44504</v>
      </c>
      <c r="C10905">
        <v>72</v>
      </c>
    </row>
    <row r="10906" spans="1:3" x14ac:dyDescent="0.25">
      <c r="A10906" t="s">
        <v>252</v>
      </c>
      <c r="B10906">
        <v>45503</v>
      </c>
      <c r="C10906">
        <v>126</v>
      </c>
    </row>
    <row r="10907" spans="1:3" x14ac:dyDescent="0.25">
      <c r="A10907" t="s">
        <v>252</v>
      </c>
      <c r="B10907">
        <v>44654</v>
      </c>
      <c r="C10907">
        <v>80</v>
      </c>
    </row>
    <row r="10908" spans="1:3" x14ac:dyDescent="0.25">
      <c r="A10908" t="s">
        <v>252</v>
      </c>
      <c r="B10908">
        <v>43026</v>
      </c>
      <c r="C10908">
        <v>110</v>
      </c>
    </row>
    <row r="10909" spans="1:3" x14ac:dyDescent="0.25">
      <c r="A10909" t="s">
        <v>252</v>
      </c>
      <c r="B10909">
        <v>44601</v>
      </c>
      <c r="C10909">
        <v>73</v>
      </c>
    </row>
    <row r="10910" spans="1:3" x14ac:dyDescent="0.25">
      <c r="A10910" t="s">
        <v>252</v>
      </c>
      <c r="B10910">
        <v>45714</v>
      </c>
      <c r="C10910">
        <v>51</v>
      </c>
    </row>
    <row r="10911" spans="1:3" x14ac:dyDescent="0.25">
      <c r="A10911" t="s">
        <v>252</v>
      </c>
      <c r="B10911">
        <v>45231</v>
      </c>
      <c r="C10911">
        <v>56</v>
      </c>
    </row>
    <row r="10912" spans="1:3" x14ac:dyDescent="0.25">
      <c r="A10912" t="s">
        <v>252</v>
      </c>
      <c r="B10912">
        <v>45342</v>
      </c>
      <c r="C10912">
        <v>113</v>
      </c>
    </row>
    <row r="10913" spans="1:3" x14ac:dyDescent="0.25">
      <c r="A10913" t="s">
        <v>252</v>
      </c>
      <c r="B10913">
        <v>43793</v>
      </c>
      <c r="C10913">
        <v>95</v>
      </c>
    </row>
    <row r="10914" spans="1:3" x14ac:dyDescent="0.25">
      <c r="A10914" t="s">
        <v>252</v>
      </c>
      <c r="B10914">
        <v>44102</v>
      </c>
      <c r="C10914">
        <v>72</v>
      </c>
    </row>
    <row r="10915" spans="1:3" x14ac:dyDescent="0.25">
      <c r="A10915" t="s">
        <v>252</v>
      </c>
      <c r="B10915">
        <v>45865</v>
      </c>
      <c r="C10915">
        <v>83</v>
      </c>
    </row>
    <row r="10916" spans="1:3" x14ac:dyDescent="0.25">
      <c r="A10916" t="s">
        <v>252</v>
      </c>
      <c r="B10916">
        <v>44223</v>
      </c>
      <c r="C10916">
        <v>99</v>
      </c>
    </row>
    <row r="10917" spans="1:3" x14ac:dyDescent="0.25">
      <c r="A10917" t="s">
        <v>252</v>
      </c>
      <c r="B10917">
        <v>45440</v>
      </c>
      <c r="C10917">
        <v>69</v>
      </c>
    </row>
    <row r="10918" spans="1:3" x14ac:dyDescent="0.25">
      <c r="A10918" t="s">
        <v>252</v>
      </c>
      <c r="B10918">
        <v>45694</v>
      </c>
      <c r="C10918">
        <v>110</v>
      </c>
    </row>
    <row r="10919" spans="1:3" x14ac:dyDescent="0.25">
      <c r="A10919" t="s">
        <v>252</v>
      </c>
      <c r="B10919">
        <v>43756</v>
      </c>
      <c r="C10919">
        <v>99</v>
      </c>
    </row>
    <row r="10920" spans="1:3" x14ac:dyDescent="0.25">
      <c r="A10920" t="s">
        <v>252</v>
      </c>
      <c r="B10920">
        <v>45723</v>
      </c>
      <c r="C10920">
        <v>51</v>
      </c>
    </row>
    <row r="10921" spans="1:3" x14ac:dyDescent="0.25">
      <c r="A10921" t="s">
        <v>252</v>
      </c>
      <c r="B10921">
        <v>45504</v>
      </c>
      <c r="C10921">
        <v>54</v>
      </c>
    </row>
    <row r="10922" spans="1:3" x14ac:dyDescent="0.25">
      <c r="A10922" t="s">
        <v>252</v>
      </c>
      <c r="B10922">
        <v>45320</v>
      </c>
      <c r="C10922">
        <v>74</v>
      </c>
    </row>
    <row r="10923" spans="1:3" x14ac:dyDescent="0.25">
      <c r="A10923" t="s">
        <v>252</v>
      </c>
      <c r="B10923">
        <v>45701</v>
      </c>
      <c r="C10923">
        <v>61</v>
      </c>
    </row>
    <row r="10924" spans="1:3" x14ac:dyDescent="0.25">
      <c r="A10924" t="s">
        <v>252</v>
      </c>
      <c r="B10924">
        <v>44632</v>
      </c>
      <c r="C10924">
        <v>97</v>
      </c>
    </row>
    <row r="10925" spans="1:3" x14ac:dyDescent="0.25">
      <c r="A10925" t="s">
        <v>252</v>
      </c>
      <c r="B10925">
        <v>43076</v>
      </c>
      <c r="C10925">
        <v>50</v>
      </c>
    </row>
    <row r="10926" spans="1:3" x14ac:dyDescent="0.25">
      <c r="A10926" t="s">
        <v>252</v>
      </c>
      <c r="B10926">
        <v>43526</v>
      </c>
      <c r="C10926">
        <v>61</v>
      </c>
    </row>
    <row r="10927" spans="1:3" x14ac:dyDescent="0.25">
      <c r="A10927" t="s">
        <v>252</v>
      </c>
      <c r="B10927">
        <v>45102</v>
      </c>
      <c r="C10927">
        <v>78</v>
      </c>
    </row>
    <row r="10928" spans="1:3" x14ac:dyDescent="0.25">
      <c r="A10928" t="s">
        <v>252</v>
      </c>
      <c r="B10928">
        <v>45715</v>
      </c>
      <c r="C10928">
        <v>60</v>
      </c>
    </row>
    <row r="10929" spans="1:3" x14ac:dyDescent="0.25">
      <c r="A10929" t="s">
        <v>252</v>
      </c>
      <c r="B10929">
        <v>44011</v>
      </c>
      <c r="C10929">
        <v>105</v>
      </c>
    </row>
    <row r="10930" spans="1:3" x14ac:dyDescent="0.25">
      <c r="A10930" t="s">
        <v>252</v>
      </c>
      <c r="B10930">
        <v>43713</v>
      </c>
      <c r="C10930">
        <v>64</v>
      </c>
    </row>
    <row r="10931" spans="1:3" x14ac:dyDescent="0.25">
      <c r="A10931" t="s">
        <v>252</v>
      </c>
      <c r="B10931">
        <v>44221</v>
      </c>
      <c r="C10931">
        <v>104</v>
      </c>
    </row>
    <row r="10932" spans="1:3" x14ac:dyDescent="0.25">
      <c r="A10932" t="s">
        <v>252</v>
      </c>
      <c r="B10932">
        <v>45241</v>
      </c>
      <c r="C10932">
        <v>131</v>
      </c>
    </row>
    <row r="10933" spans="1:3" x14ac:dyDescent="0.25">
      <c r="A10933" t="s">
        <v>252</v>
      </c>
      <c r="B10933">
        <v>45365</v>
      </c>
      <c r="C10933">
        <v>51</v>
      </c>
    </row>
    <row r="10934" spans="1:3" x14ac:dyDescent="0.25">
      <c r="A10934" t="s">
        <v>252</v>
      </c>
      <c r="B10934">
        <v>44017</v>
      </c>
      <c r="C10934">
        <v>100</v>
      </c>
    </row>
    <row r="10935" spans="1:3" x14ac:dyDescent="0.25">
      <c r="A10935" t="s">
        <v>252</v>
      </c>
      <c r="B10935">
        <v>43701</v>
      </c>
      <c r="C10935">
        <v>50</v>
      </c>
    </row>
    <row r="10936" spans="1:3" x14ac:dyDescent="0.25">
      <c r="A10936" t="s">
        <v>252</v>
      </c>
      <c r="B10936">
        <v>45801</v>
      </c>
      <c r="C10936">
        <v>85</v>
      </c>
    </row>
    <row r="10937" spans="1:3" x14ac:dyDescent="0.25">
      <c r="A10937" t="s">
        <v>252</v>
      </c>
      <c r="B10937">
        <v>45040</v>
      </c>
      <c r="C10937">
        <v>162</v>
      </c>
    </row>
    <row r="10938" spans="1:3" x14ac:dyDescent="0.25">
      <c r="A10938" t="s">
        <v>252</v>
      </c>
      <c r="B10938">
        <v>45661</v>
      </c>
      <c r="C10938">
        <v>46</v>
      </c>
    </row>
    <row r="10939" spans="1:3" x14ac:dyDescent="0.25">
      <c r="A10939" t="s">
        <v>252</v>
      </c>
      <c r="B10939">
        <v>43551</v>
      </c>
      <c r="C10939">
        <v>62</v>
      </c>
    </row>
    <row r="10940" spans="1:3" x14ac:dyDescent="0.25">
      <c r="A10940" t="s">
        <v>252</v>
      </c>
      <c r="B10940">
        <v>44438</v>
      </c>
      <c r="C10940">
        <v>99</v>
      </c>
    </row>
    <row r="10941" spans="1:3" x14ac:dyDescent="0.25">
      <c r="A10941" t="s">
        <v>252</v>
      </c>
      <c r="B10941">
        <v>44460</v>
      </c>
      <c r="C10941">
        <v>100</v>
      </c>
    </row>
    <row r="10942" spans="1:3" x14ac:dyDescent="0.25">
      <c r="A10942" t="s">
        <v>252</v>
      </c>
      <c r="B10942">
        <v>45236</v>
      </c>
      <c r="C10942">
        <v>98</v>
      </c>
    </row>
    <row r="10943" spans="1:3" x14ac:dyDescent="0.25">
      <c r="A10943" t="s">
        <v>252</v>
      </c>
      <c r="B10943">
        <v>44514</v>
      </c>
      <c r="C10943">
        <v>70</v>
      </c>
    </row>
    <row r="10944" spans="1:3" x14ac:dyDescent="0.25">
      <c r="A10944" t="s">
        <v>252</v>
      </c>
      <c r="B10944">
        <v>44903</v>
      </c>
      <c r="C10944">
        <v>75</v>
      </c>
    </row>
    <row r="10945" spans="1:3" x14ac:dyDescent="0.25">
      <c r="A10945" t="s">
        <v>252</v>
      </c>
      <c r="B10945">
        <v>45891</v>
      </c>
      <c r="C10945">
        <v>96</v>
      </c>
    </row>
    <row r="10946" spans="1:3" x14ac:dyDescent="0.25">
      <c r="A10946" t="s">
        <v>252</v>
      </c>
      <c r="B10946">
        <v>44126</v>
      </c>
      <c r="C10946">
        <v>118</v>
      </c>
    </row>
    <row r="10947" spans="1:3" x14ac:dyDescent="0.25">
      <c r="A10947" t="s">
        <v>252</v>
      </c>
      <c r="B10947">
        <v>43084</v>
      </c>
      <c r="C10947">
        <v>42</v>
      </c>
    </row>
    <row r="10948" spans="1:3" x14ac:dyDescent="0.25">
      <c r="A10948" t="s">
        <v>252</v>
      </c>
      <c r="B10948">
        <v>44076</v>
      </c>
      <c r="C10948">
        <v>60</v>
      </c>
    </row>
    <row r="10949" spans="1:3" x14ac:dyDescent="0.25">
      <c r="A10949" t="s">
        <v>252</v>
      </c>
      <c r="B10949">
        <v>45050</v>
      </c>
      <c r="C10949">
        <v>102</v>
      </c>
    </row>
    <row r="10950" spans="1:3" x14ac:dyDescent="0.25">
      <c r="A10950" t="s">
        <v>252</v>
      </c>
      <c r="B10950">
        <v>43017</v>
      </c>
      <c r="C10950">
        <v>50</v>
      </c>
    </row>
    <row r="10951" spans="1:3" x14ac:dyDescent="0.25">
      <c r="A10951" t="s">
        <v>252</v>
      </c>
      <c r="B10951">
        <v>45882</v>
      </c>
      <c r="C10951">
        <v>34</v>
      </c>
    </row>
    <row r="10952" spans="1:3" x14ac:dyDescent="0.25">
      <c r="A10952" t="s">
        <v>252</v>
      </c>
      <c r="B10952">
        <v>44256</v>
      </c>
      <c r="C10952">
        <v>80</v>
      </c>
    </row>
    <row r="10953" spans="1:3" x14ac:dyDescent="0.25">
      <c r="A10953" t="s">
        <v>252</v>
      </c>
      <c r="B10953">
        <v>44646</v>
      </c>
      <c r="C10953">
        <v>65</v>
      </c>
    </row>
    <row r="10954" spans="1:3" x14ac:dyDescent="0.25">
      <c r="A10954" t="s">
        <v>252</v>
      </c>
      <c r="B10954">
        <v>44147</v>
      </c>
      <c r="C10954">
        <v>149</v>
      </c>
    </row>
    <row r="10955" spans="1:3" x14ac:dyDescent="0.25">
      <c r="A10955" t="s">
        <v>252</v>
      </c>
      <c r="B10955">
        <v>44052</v>
      </c>
      <c r="C10955">
        <v>99</v>
      </c>
    </row>
    <row r="10956" spans="1:3" x14ac:dyDescent="0.25">
      <c r="A10956" t="s">
        <v>252</v>
      </c>
      <c r="B10956">
        <v>43130</v>
      </c>
      <c r="C10956">
        <v>50</v>
      </c>
    </row>
    <row r="10957" spans="1:3" x14ac:dyDescent="0.25">
      <c r="A10957" t="s">
        <v>252</v>
      </c>
      <c r="B10957">
        <v>44460</v>
      </c>
      <c r="C10957">
        <v>62</v>
      </c>
    </row>
    <row r="10958" spans="1:3" x14ac:dyDescent="0.25">
      <c r="A10958" t="s">
        <v>252</v>
      </c>
      <c r="B10958">
        <v>43566</v>
      </c>
      <c r="C10958">
        <v>126</v>
      </c>
    </row>
    <row r="10959" spans="1:3" x14ac:dyDescent="0.25">
      <c r="A10959" t="s">
        <v>252</v>
      </c>
      <c r="B10959">
        <v>44119</v>
      </c>
      <c r="C10959">
        <v>93</v>
      </c>
    </row>
    <row r="10960" spans="1:3" x14ac:dyDescent="0.25">
      <c r="A10960" t="s">
        <v>252</v>
      </c>
      <c r="B10960">
        <v>44281</v>
      </c>
      <c r="C10960">
        <v>64</v>
      </c>
    </row>
    <row r="10961" spans="1:3" x14ac:dyDescent="0.25">
      <c r="A10961" t="s">
        <v>252</v>
      </c>
      <c r="B10961">
        <v>45887</v>
      </c>
      <c r="C10961">
        <v>54</v>
      </c>
    </row>
    <row r="10962" spans="1:3" x14ac:dyDescent="0.25">
      <c r="A10962" t="s">
        <v>252</v>
      </c>
      <c r="B10962">
        <v>44106</v>
      </c>
      <c r="C10962">
        <v>115</v>
      </c>
    </row>
    <row r="10963" spans="1:3" x14ac:dyDescent="0.25">
      <c r="A10963" t="s">
        <v>252</v>
      </c>
      <c r="B10963">
        <v>45628</v>
      </c>
      <c r="C10963">
        <v>22</v>
      </c>
    </row>
    <row r="10964" spans="1:3" x14ac:dyDescent="0.25">
      <c r="A10964" t="s">
        <v>252</v>
      </c>
      <c r="B10964">
        <v>43081</v>
      </c>
      <c r="C10964">
        <v>70</v>
      </c>
    </row>
    <row r="10965" spans="1:3" x14ac:dyDescent="0.25">
      <c r="A10965" t="s">
        <v>252</v>
      </c>
      <c r="B10965">
        <v>45661</v>
      </c>
      <c r="C10965">
        <v>155</v>
      </c>
    </row>
    <row r="10966" spans="1:3" x14ac:dyDescent="0.25">
      <c r="A10966" t="s">
        <v>252</v>
      </c>
      <c r="B10966">
        <v>43228</v>
      </c>
      <c r="C10966">
        <v>100</v>
      </c>
    </row>
    <row r="10967" spans="1:3" x14ac:dyDescent="0.25">
      <c r="A10967" t="s">
        <v>252</v>
      </c>
      <c r="B10967">
        <v>44077</v>
      </c>
      <c r="C10967">
        <v>72</v>
      </c>
    </row>
    <row r="10968" spans="1:3" x14ac:dyDescent="0.25">
      <c r="A10968" t="s">
        <v>252</v>
      </c>
      <c r="B10968">
        <v>45805</v>
      </c>
      <c r="C10968">
        <v>80</v>
      </c>
    </row>
    <row r="10969" spans="1:3" x14ac:dyDescent="0.25">
      <c r="A10969" t="s">
        <v>252</v>
      </c>
      <c r="B10969">
        <v>45014</v>
      </c>
      <c r="C10969">
        <v>112</v>
      </c>
    </row>
    <row r="10970" spans="1:3" x14ac:dyDescent="0.25">
      <c r="A10970" t="s">
        <v>252</v>
      </c>
      <c r="B10970">
        <v>45121</v>
      </c>
      <c r="C10970">
        <v>100</v>
      </c>
    </row>
    <row r="10971" spans="1:3" x14ac:dyDescent="0.25">
      <c r="A10971" t="s">
        <v>252</v>
      </c>
      <c r="B10971">
        <v>44601</v>
      </c>
      <c r="C10971">
        <v>92</v>
      </c>
    </row>
    <row r="10972" spans="1:3" x14ac:dyDescent="0.25">
      <c r="A10972" t="s">
        <v>252</v>
      </c>
      <c r="B10972">
        <v>44663</v>
      </c>
      <c r="C10972">
        <v>95</v>
      </c>
    </row>
    <row r="10973" spans="1:3" x14ac:dyDescent="0.25">
      <c r="A10973" t="s">
        <v>252</v>
      </c>
      <c r="B10973">
        <v>43050</v>
      </c>
      <c r="C10973">
        <v>109</v>
      </c>
    </row>
    <row r="10974" spans="1:3" x14ac:dyDescent="0.25">
      <c r="A10974" t="s">
        <v>252</v>
      </c>
      <c r="B10974">
        <v>44641</v>
      </c>
      <c r="C10974">
        <v>99</v>
      </c>
    </row>
    <row r="10975" spans="1:3" x14ac:dyDescent="0.25">
      <c r="A10975" t="s">
        <v>252</v>
      </c>
      <c r="B10975">
        <v>44410</v>
      </c>
      <c r="C10975">
        <v>50</v>
      </c>
    </row>
    <row r="10976" spans="1:3" x14ac:dyDescent="0.25">
      <c r="A10976" t="s">
        <v>252</v>
      </c>
      <c r="B10976">
        <v>45242</v>
      </c>
      <c r="C10976">
        <v>64</v>
      </c>
    </row>
    <row r="10977" spans="1:3" x14ac:dyDescent="0.25">
      <c r="A10977" t="s">
        <v>252</v>
      </c>
      <c r="B10977">
        <v>43147</v>
      </c>
      <c r="C10977">
        <v>96</v>
      </c>
    </row>
    <row r="10978" spans="1:3" x14ac:dyDescent="0.25">
      <c r="A10978" t="s">
        <v>252</v>
      </c>
      <c r="B10978">
        <v>44145</v>
      </c>
      <c r="C10978">
        <v>119</v>
      </c>
    </row>
    <row r="10979" spans="1:3" x14ac:dyDescent="0.25">
      <c r="A10979" t="s">
        <v>252</v>
      </c>
      <c r="B10979">
        <v>44830</v>
      </c>
      <c r="C10979">
        <v>61</v>
      </c>
    </row>
    <row r="10980" spans="1:3" x14ac:dyDescent="0.25">
      <c r="A10980" t="s">
        <v>252</v>
      </c>
      <c r="B10980">
        <v>45245</v>
      </c>
      <c r="C10980">
        <v>54</v>
      </c>
    </row>
    <row r="10981" spans="1:3" x14ac:dyDescent="0.25">
      <c r="A10981" t="s">
        <v>252</v>
      </c>
      <c r="B10981">
        <v>43147</v>
      </c>
      <c r="C10981">
        <v>99</v>
      </c>
    </row>
    <row r="10982" spans="1:3" x14ac:dyDescent="0.25">
      <c r="A10982" t="s">
        <v>252</v>
      </c>
      <c r="B10982">
        <v>45107</v>
      </c>
      <c r="C10982">
        <v>59</v>
      </c>
    </row>
    <row r="10983" spans="1:3" x14ac:dyDescent="0.25">
      <c r="A10983" t="s">
        <v>252</v>
      </c>
      <c r="B10983">
        <v>45039</v>
      </c>
      <c r="C10983">
        <v>50</v>
      </c>
    </row>
    <row r="10984" spans="1:3" x14ac:dyDescent="0.25">
      <c r="A10984" t="s">
        <v>252</v>
      </c>
      <c r="B10984">
        <v>44202</v>
      </c>
      <c r="C10984">
        <v>99</v>
      </c>
    </row>
    <row r="10985" spans="1:3" x14ac:dyDescent="0.25">
      <c r="A10985" t="s">
        <v>252</v>
      </c>
      <c r="B10985">
        <v>44143</v>
      </c>
      <c r="C10985">
        <v>52</v>
      </c>
    </row>
    <row r="10986" spans="1:3" x14ac:dyDescent="0.25">
      <c r="A10986" t="s">
        <v>252</v>
      </c>
      <c r="B10986">
        <v>45814</v>
      </c>
      <c r="C10986">
        <v>50</v>
      </c>
    </row>
    <row r="10987" spans="1:3" x14ac:dyDescent="0.25">
      <c r="A10987" t="s">
        <v>252</v>
      </c>
      <c r="B10987">
        <v>45459</v>
      </c>
      <c r="C10987">
        <v>252</v>
      </c>
    </row>
    <row r="10988" spans="1:3" x14ac:dyDescent="0.25">
      <c r="A10988" t="s">
        <v>252</v>
      </c>
      <c r="B10988">
        <v>43054</v>
      </c>
      <c r="C10988">
        <v>16</v>
      </c>
    </row>
    <row r="10989" spans="1:3" x14ac:dyDescent="0.25">
      <c r="A10989" t="s">
        <v>252</v>
      </c>
      <c r="B10989">
        <v>45123</v>
      </c>
      <c r="C10989">
        <v>50</v>
      </c>
    </row>
    <row r="10990" spans="1:3" x14ac:dyDescent="0.25">
      <c r="A10990" t="s">
        <v>252</v>
      </c>
      <c r="B10990">
        <v>43113</v>
      </c>
      <c r="C10990">
        <v>99</v>
      </c>
    </row>
    <row r="10991" spans="1:3" x14ac:dyDescent="0.25">
      <c r="A10991" t="s">
        <v>252</v>
      </c>
      <c r="B10991">
        <v>45504</v>
      </c>
      <c r="C10991">
        <v>50</v>
      </c>
    </row>
    <row r="10992" spans="1:3" x14ac:dyDescent="0.25">
      <c r="A10992" t="s">
        <v>252</v>
      </c>
      <c r="B10992">
        <v>44256</v>
      </c>
      <c r="C10992">
        <v>50</v>
      </c>
    </row>
    <row r="10993" spans="1:3" x14ac:dyDescent="0.25">
      <c r="A10993" t="s">
        <v>252</v>
      </c>
      <c r="B10993">
        <v>44505</v>
      </c>
      <c r="C10993">
        <v>110</v>
      </c>
    </row>
    <row r="10994" spans="1:3" x14ac:dyDescent="0.25">
      <c r="A10994" t="s">
        <v>252</v>
      </c>
      <c r="B10994">
        <v>45614</v>
      </c>
      <c r="C10994">
        <v>70</v>
      </c>
    </row>
    <row r="10995" spans="1:3" x14ac:dyDescent="0.25">
      <c r="A10995" t="s">
        <v>252</v>
      </c>
      <c r="B10995">
        <v>43232</v>
      </c>
      <c r="C10995">
        <v>150</v>
      </c>
    </row>
    <row r="10996" spans="1:3" x14ac:dyDescent="0.25">
      <c r="A10996" t="s">
        <v>252</v>
      </c>
      <c r="B10996">
        <v>43402</v>
      </c>
      <c r="C10996">
        <v>60</v>
      </c>
    </row>
    <row r="10997" spans="1:3" x14ac:dyDescent="0.25">
      <c r="A10997" t="s">
        <v>252</v>
      </c>
      <c r="B10997">
        <v>44484</v>
      </c>
      <c r="C10997">
        <v>80</v>
      </c>
    </row>
    <row r="10998" spans="1:3" x14ac:dyDescent="0.25">
      <c r="A10998" t="s">
        <v>252</v>
      </c>
      <c r="B10998">
        <v>45231</v>
      </c>
      <c r="C10998">
        <v>124</v>
      </c>
    </row>
    <row r="10999" spans="1:3" x14ac:dyDescent="0.25">
      <c r="A10999" t="s">
        <v>252</v>
      </c>
      <c r="B10999">
        <v>45416</v>
      </c>
      <c r="C10999">
        <v>280</v>
      </c>
    </row>
    <row r="11000" spans="1:3" x14ac:dyDescent="0.25">
      <c r="A11000" t="s">
        <v>252</v>
      </c>
      <c r="B11000">
        <v>43617</v>
      </c>
      <c r="C11000">
        <v>77</v>
      </c>
    </row>
    <row r="11001" spans="1:3" x14ac:dyDescent="0.25">
      <c r="A11001" t="s">
        <v>252</v>
      </c>
      <c r="B11001">
        <v>44053</v>
      </c>
      <c r="C11001">
        <v>114</v>
      </c>
    </row>
    <row r="11002" spans="1:3" x14ac:dyDescent="0.25">
      <c r="A11002" t="s">
        <v>252</v>
      </c>
      <c r="B11002">
        <v>45011</v>
      </c>
      <c r="C11002">
        <v>75</v>
      </c>
    </row>
    <row r="11003" spans="1:3" x14ac:dyDescent="0.25">
      <c r="A11003" t="s">
        <v>252</v>
      </c>
      <c r="B11003">
        <v>45208</v>
      </c>
      <c r="C11003">
        <v>88</v>
      </c>
    </row>
    <row r="11004" spans="1:3" x14ac:dyDescent="0.25">
      <c r="A11004" t="s">
        <v>252</v>
      </c>
      <c r="B11004">
        <v>44039</v>
      </c>
      <c r="C11004">
        <v>99</v>
      </c>
    </row>
    <row r="11005" spans="1:3" x14ac:dyDescent="0.25">
      <c r="A11005" t="s">
        <v>252</v>
      </c>
      <c r="B11005">
        <v>44106</v>
      </c>
      <c r="C11005">
        <v>149</v>
      </c>
    </row>
    <row r="11006" spans="1:3" x14ac:dyDescent="0.25">
      <c r="A11006" t="s">
        <v>252</v>
      </c>
      <c r="B11006">
        <v>44410</v>
      </c>
      <c r="C11006">
        <v>57</v>
      </c>
    </row>
    <row r="11007" spans="1:3" x14ac:dyDescent="0.25">
      <c r="A11007" t="s">
        <v>252</v>
      </c>
      <c r="B11007">
        <v>44129</v>
      </c>
      <c r="C11007">
        <v>199</v>
      </c>
    </row>
    <row r="11008" spans="1:3" x14ac:dyDescent="0.25">
      <c r="A11008" t="s">
        <v>252</v>
      </c>
      <c r="B11008">
        <v>43050</v>
      </c>
      <c r="C11008">
        <v>92</v>
      </c>
    </row>
    <row r="11009" spans="1:3" x14ac:dyDescent="0.25">
      <c r="A11009" t="s">
        <v>252</v>
      </c>
      <c r="B11009">
        <v>44116</v>
      </c>
      <c r="C11009">
        <v>150</v>
      </c>
    </row>
    <row r="11010" spans="1:3" x14ac:dyDescent="0.25">
      <c r="A11010" t="s">
        <v>252</v>
      </c>
      <c r="B11010">
        <v>45211</v>
      </c>
      <c r="C11010">
        <v>199</v>
      </c>
    </row>
    <row r="11011" spans="1:3" x14ac:dyDescent="0.25">
      <c r="A11011" t="s">
        <v>252</v>
      </c>
      <c r="B11011">
        <v>44833</v>
      </c>
      <c r="C11011">
        <v>62</v>
      </c>
    </row>
    <row r="11012" spans="1:3" x14ac:dyDescent="0.25">
      <c r="A11012" t="s">
        <v>252</v>
      </c>
      <c r="B11012">
        <v>45331</v>
      </c>
      <c r="C11012">
        <v>115</v>
      </c>
    </row>
    <row r="11013" spans="1:3" x14ac:dyDescent="0.25">
      <c r="A11013" t="s">
        <v>252</v>
      </c>
      <c r="B11013">
        <v>43551</v>
      </c>
      <c r="C11013">
        <v>50</v>
      </c>
    </row>
    <row r="11014" spans="1:3" x14ac:dyDescent="0.25">
      <c r="A11014" t="s">
        <v>252</v>
      </c>
      <c r="B11014">
        <v>44145</v>
      </c>
      <c r="C11014">
        <v>190</v>
      </c>
    </row>
    <row r="11015" spans="1:3" x14ac:dyDescent="0.25">
      <c r="A11015" t="s">
        <v>252</v>
      </c>
      <c r="B11015">
        <v>43512</v>
      </c>
      <c r="C11015">
        <v>107</v>
      </c>
    </row>
    <row r="11016" spans="1:3" x14ac:dyDescent="0.25">
      <c r="A11016" t="s">
        <v>252</v>
      </c>
      <c r="B11016">
        <v>43213</v>
      </c>
      <c r="C11016">
        <v>150</v>
      </c>
    </row>
    <row r="11017" spans="1:3" x14ac:dyDescent="0.25">
      <c r="A11017" t="s">
        <v>252</v>
      </c>
      <c r="B11017">
        <v>44515</v>
      </c>
      <c r="C11017">
        <v>134</v>
      </c>
    </row>
    <row r="11018" spans="1:3" x14ac:dyDescent="0.25">
      <c r="A11018" t="s">
        <v>252</v>
      </c>
      <c r="B11018">
        <v>45840</v>
      </c>
      <c r="C11018">
        <v>136</v>
      </c>
    </row>
    <row r="11019" spans="1:3" x14ac:dyDescent="0.25">
      <c r="A11019" t="s">
        <v>252</v>
      </c>
      <c r="B11019">
        <v>45206</v>
      </c>
      <c r="C11019">
        <v>100</v>
      </c>
    </row>
    <row r="11020" spans="1:3" x14ac:dyDescent="0.25">
      <c r="A11020" t="s">
        <v>252</v>
      </c>
      <c r="B11020">
        <v>44021</v>
      </c>
      <c r="C11020">
        <v>99</v>
      </c>
    </row>
    <row r="11021" spans="1:3" x14ac:dyDescent="0.25">
      <c r="A11021" t="s">
        <v>252</v>
      </c>
      <c r="B11021">
        <v>43302</v>
      </c>
      <c r="C11021">
        <v>92</v>
      </c>
    </row>
    <row r="11022" spans="1:3" x14ac:dyDescent="0.25">
      <c r="A11022" t="s">
        <v>252</v>
      </c>
      <c r="B11022">
        <v>43953</v>
      </c>
      <c r="C11022">
        <v>54</v>
      </c>
    </row>
    <row r="11023" spans="1:3" x14ac:dyDescent="0.25">
      <c r="A11023" t="s">
        <v>252</v>
      </c>
      <c r="B11023">
        <v>45662</v>
      </c>
      <c r="C11023">
        <v>95</v>
      </c>
    </row>
    <row r="11024" spans="1:3" x14ac:dyDescent="0.25">
      <c r="A11024" t="s">
        <v>252</v>
      </c>
      <c r="B11024">
        <v>43207</v>
      </c>
      <c r="C11024">
        <v>125</v>
      </c>
    </row>
    <row r="11025" spans="1:3" x14ac:dyDescent="0.25">
      <c r="A11025" t="s">
        <v>252</v>
      </c>
      <c r="B11025">
        <v>44654</v>
      </c>
      <c r="C11025">
        <v>142</v>
      </c>
    </row>
    <row r="11026" spans="1:3" x14ac:dyDescent="0.25">
      <c r="A11026" t="s">
        <v>252</v>
      </c>
      <c r="B11026">
        <v>45662</v>
      </c>
      <c r="C11026">
        <v>25</v>
      </c>
    </row>
    <row r="11027" spans="1:3" x14ac:dyDescent="0.25">
      <c r="A11027" t="s">
        <v>252</v>
      </c>
      <c r="B11027">
        <v>44145</v>
      </c>
      <c r="C11027">
        <v>154</v>
      </c>
    </row>
    <row r="11028" spans="1:3" x14ac:dyDescent="0.25">
      <c r="A11028" t="s">
        <v>252</v>
      </c>
      <c r="B11028">
        <v>44281</v>
      </c>
      <c r="C11028">
        <v>111</v>
      </c>
    </row>
    <row r="11029" spans="1:3" x14ac:dyDescent="0.25">
      <c r="A11029" t="s">
        <v>252</v>
      </c>
      <c r="B11029">
        <v>44601</v>
      </c>
      <c r="C11029">
        <v>44</v>
      </c>
    </row>
    <row r="11030" spans="1:3" x14ac:dyDescent="0.25">
      <c r="A11030" t="s">
        <v>252</v>
      </c>
      <c r="B11030">
        <v>44663</v>
      </c>
      <c r="C11030">
        <v>40</v>
      </c>
    </row>
    <row r="11031" spans="1:3" x14ac:dyDescent="0.25">
      <c r="A11031" t="s">
        <v>252</v>
      </c>
      <c r="B11031">
        <v>45601</v>
      </c>
      <c r="C11031">
        <v>99</v>
      </c>
    </row>
    <row r="11032" spans="1:3" x14ac:dyDescent="0.25">
      <c r="A11032" t="s">
        <v>252</v>
      </c>
      <c r="B11032">
        <v>44695</v>
      </c>
      <c r="C11032">
        <v>50</v>
      </c>
    </row>
    <row r="11033" spans="1:3" x14ac:dyDescent="0.25">
      <c r="A11033" t="s">
        <v>252</v>
      </c>
      <c r="B11033">
        <v>45238</v>
      </c>
      <c r="C11033">
        <v>125</v>
      </c>
    </row>
    <row r="11034" spans="1:3" x14ac:dyDescent="0.25">
      <c r="A11034" t="s">
        <v>252</v>
      </c>
      <c r="B11034">
        <v>44119</v>
      </c>
      <c r="C11034">
        <v>40</v>
      </c>
    </row>
    <row r="11035" spans="1:3" x14ac:dyDescent="0.25">
      <c r="A11035" t="s">
        <v>252</v>
      </c>
      <c r="B11035">
        <v>44117</v>
      </c>
      <c r="C11035">
        <v>99</v>
      </c>
    </row>
    <row r="11036" spans="1:3" x14ac:dyDescent="0.25">
      <c r="A11036" t="s">
        <v>252</v>
      </c>
      <c r="B11036">
        <v>45804</v>
      </c>
      <c r="C11036">
        <v>70</v>
      </c>
    </row>
    <row r="11037" spans="1:3" x14ac:dyDescent="0.25">
      <c r="A11037" t="s">
        <v>252</v>
      </c>
      <c r="B11037">
        <v>45458</v>
      </c>
      <c r="C11037">
        <v>150</v>
      </c>
    </row>
    <row r="11038" spans="1:3" x14ac:dyDescent="0.25">
      <c r="A11038" t="s">
        <v>252</v>
      </c>
      <c r="B11038">
        <v>45439</v>
      </c>
      <c r="C11038">
        <v>169</v>
      </c>
    </row>
    <row r="11039" spans="1:3" x14ac:dyDescent="0.25">
      <c r="A11039" t="s">
        <v>252</v>
      </c>
      <c r="B11039">
        <v>44060</v>
      </c>
      <c r="C11039">
        <v>125</v>
      </c>
    </row>
    <row r="11040" spans="1:3" x14ac:dyDescent="0.25">
      <c r="A11040" t="s">
        <v>252</v>
      </c>
      <c r="B11040">
        <v>45140</v>
      </c>
      <c r="C11040">
        <v>120</v>
      </c>
    </row>
    <row r="11041" spans="1:3" x14ac:dyDescent="0.25">
      <c r="A11041" t="s">
        <v>252</v>
      </c>
      <c r="B11041">
        <v>45242</v>
      </c>
      <c r="C11041">
        <v>43</v>
      </c>
    </row>
    <row r="11042" spans="1:3" x14ac:dyDescent="0.25">
      <c r="A11042" t="s">
        <v>252</v>
      </c>
      <c r="B11042">
        <v>43015</v>
      </c>
      <c r="C11042">
        <v>99</v>
      </c>
    </row>
    <row r="11043" spans="1:3" x14ac:dyDescent="0.25">
      <c r="A11043" t="s">
        <v>252</v>
      </c>
      <c r="B11043">
        <v>43756</v>
      </c>
      <c r="C11043">
        <v>50</v>
      </c>
    </row>
    <row r="11044" spans="1:3" x14ac:dyDescent="0.25">
      <c r="A11044" t="s">
        <v>252</v>
      </c>
      <c r="B11044">
        <v>44077</v>
      </c>
      <c r="C11044">
        <v>46</v>
      </c>
    </row>
    <row r="11045" spans="1:3" x14ac:dyDescent="0.25">
      <c r="A11045" t="s">
        <v>252</v>
      </c>
      <c r="B11045">
        <v>45322</v>
      </c>
      <c r="C11045">
        <v>125</v>
      </c>
    </row>
    <row r="11046" spans="1:3" x14ac:dyDescent="0.25">
      <c r="A11046" t="s">
        <v>252</v>
      </c>
      <c r="B11046">
        <v>43614</v>
      </c>
      <c r="C11046">
        <v>125</v>
      </c>
    </row>
    <row r="11047" spans="1:3" x14ac:dyDescent="0.25">
      <c r="A11047" t="s">
        <v>252</v>
      </c>
      <c r="B11047">
        <v>45833</v>
      </c>
      <c r="C11047">
        <v>28</v>
      </c>
    </row>
    <row r="11048" spans="1:3" x14ac:dyDescent="0.25">
      <c r="A11048" t="s">
        <v>252</v>
      </c>
      <c r="B11048">
        <v>43351</v>
      </c>
      <c r="C11048">
        <v>150</v>
      </c>
    </row>
    <row r="11049" spans="1:3" x14ac:dyDescent="0.25">
      <c r="A11049" t="s">
        <v>252</v>
      </c>
      <c r="B11049">
        <v>44718</v>
      </c>
      <c r="C11049">
        <v>71</v>
      </c>
    </row>
    <row r="11050" spans="1:3" x14ac:dyDescent="0.25">
      <c r="A11050" t="s">
        <v>252</v>
      </c>
      <c r="B11050">
        <v>43050</v>
      </c>
      <c r="C11050">
        <v>86</v>
      </c>
    </row>
    <row r="11051" spans="1:3" x14ac:dyDescent="0.25">
      <c r="A11051" t="s">
        <v>252</v>
      </c>
      <c r="B11051">
        <v>43537</v>
      </c>
      <c r="C11051">
        <v>60</v>
      </c>
    </row>
    <row r="11052" spans="1:3" x14ac:dyDescent="0.25">
      <c r="A11052" t="s">
        <v>252</v>
      </c>
      <c r="B11052">
        <v>45409</v>
      </c>
      <c r="C11052">
        <v>118</v>
      </c>
    </row>
    <row r="11053" spans="1:3" x14ac:dyDescent="0.25">
      <c r="A11053" t="s">
        <v>252</v>
      </c>
      <c r="B11053">
        <v>45420</v>
      </c>
      <c r="C11053">
        <v>63</v>
      </c>
    </row>
    <row r="11054" spans="1:3" x14ac:dyDescent="0.25">
      <c r="A11054" t="s">
        <v>252</v>
      </c>
      <c r="B11054">
        <v>45244</v>
      </c>
      <c r="C11054">
        <v>117</v>
      </c>
    </row>
    <row r="11055" spans="1:3" x14ac:dyDescent="0.25">
      <c r="A11055" t="s">
        <v>252</v>
      </c>
      <c r="B11055">
        <v>45387</v>
      </c>
      <c r="C11055">
        <v>66</v>
      </c>
    </row>
    <row r="11056" spans="1:3" x14ac:dyDescent="0.25">
      <c r="A11056" t="s">
        <v>252</v>
      </c>
      <c r="B11056">
        <v>43302</v>
      </c>
      <c r="C11056">
        <v>50</v>
      </c>
    </row>
    <row r="11057" spans="1:3" x14ac:dyDescent="0.25">
      <c r="A11057" t="s">
        <v>252</v>
      </c>
      <c r="B11057">
        <v>43560</v>
      </c>
      <c r="C11057">
        <v>50</v>
      </c>
    </row>
    <row r="11058" spans="1:3" x14ac:dyDescent="0.25">
      <c r="A11058" t="s">
        <v>252</v>
      </c>
      <c r="B11058">
        <v>44622</v>
      </c>
      <c r="C11058">
        <v>147</v>
      </c>
    </row>
    <row r="11059" spans="1:3" x14ac:dyDescent="0.25">
      <c r="A11059" t="s">
        <v>252</v>
      </c>
      <c r="B11059">
        <v>45640</v>
      </c>
      <c r="C11059">
        <v>98</v>
      </c>
    </row>
    <row r="11060" spans="1:3" x14ac:dyDescent="0.25">
      <c r="A11060" t="s">
        <v>252</v>
      </c>
      <c r="B11060">
        <v>43528</v>
      </c>
      <c r="C11060">
        <v>100</v>
      </c>
    </row>
    <row r="11061" spans="1:3" x14ac:dyDescent="0.25">
      <c r="A11061" t="s">
        <v>252</v>
      </c>
      <c r="B11061">
        <v>44023</v>
      </c>
      <c r="C11061">
        <v>29</v>
      </c>
    </row>
    <row r="11062" spans="1:3" x14ac:dyDescent="0.25">
      <c r="A11062" t="s">
        <v>252</v>
      </c>
      <c r="B11062">
        <v>43302</v>
      </c>
      <c r="C11062">
        <v>97</v>
      </c>
    </row>
    <row r="11063" spans="1:3" x14ac:dyDescent="0.25">
      <c r="A11063" t="s">
        <v>252</v>
      </c>
      <c r="B11063">
        <v>44134</v>
      </c>
      <c r="C11063">
        <v>153</v>
      </c>
    </row>
    <row r="11064" spans="1:3" x14ac:dyDescent="0.25">
      <c r="A11064" t="s">
        <v>252</v>
      </c>
      <c r="B11064">
        <v>44139</v>
      </c>
      <c r="C11064">
        <v>99</v>
      </c>
    </row>
    <row r="11065" spans="1:3" x14ac:dyDescent="0.25">
      <c r="A11065" t="s">
        <v>252</v>
      </c>
      <c r="B11065">
        <v>45320</v>
      </c>
      <c r="C11065">
        <v>82</v>
      </c>
    </row>
    <row r="11066" spans="1:3" x14ac:dyDescent="0.25">
      <c r="A11066" t="s">
        <v>252</v>
      </c>
      <c r="B11066">
        <v>44135</v>
      </c>
      <c r="C11066">
        <v>143</v>
      </c>
    </row>
    <row r="11067" spans="1:3" x14ac:dyDescent="0.25">
      <c r="A11067" t="s">
        <v>252</v>
      </c>
      <c r="B11067">
        <v>44504</v>
      </c>
      <c r="C11067">
        <v>61</v>
      </c>
    </row>
    <row r="11068" spans="1:3" x14ac:dyDescent="0.25">
      <c r="A11068" t="s">
        <v>252</v>
      </c>
      <c r="B11068">
        <v>43302</v>
      </c>
      <c r="C11068">
        <v>99</v>
      </c>
    </row>
    <row r="11069" spans="1:3" x14ac:dyDescent="0.25">
      <c r="A11069" t="s">
        <v>252</v>
      </c>
      <c r="B11069">
        <v>45133</v>
      </c>
      <c r="C11069">
        <v>99</v>
      </c>
    </row>
    <row r="11070" spans="1:3" x14ac:dyDescent="0.25">
      <c r="A11070" t="s">
        <v>252</v>
      </c>
      <c r="B11070">
        <v>44137</v>
      </c>
      <c r="C11070">
        <v>99</v>
      </c>
    </row>
    <row r="11071" spans="1:3" x14ac:dyDescent="0.25">
      <c r="A11071" t="s">
        <v>252</v>
      </c>
      <c r="B11071">
        <v>43050</v>
      </c>
      <c r="C11071">
        <v>20</v>
      </c>
    </row>
    <row r="11072" spans="1:3" x14ac:dyDescent="0.25">
      <c r="A11072" t="s">
        <v>252</v>
      </c>
      <c r="B11072">
        <v>44133</v>
      </c>
      <c r="C11072">
        <v>130</v>
      </c>
    </row>
    <row r="11073" spans="1:3" x14ac:dyDescent="0.25">
      <c r="A11073" t="s">
        <v>252</v>
      </c>
      <c r="B11073">
        <v>43906</v>
      </c>
      <c r="C11073">
        <v>62</v>
      </c>
    </row>
    <row r="11074" spans="1:3" x14ac:dyDescent="0.25">
      <c r="A11074" t="s">
        <v>252</v>
      </c>
      <c r="B11074">
        <v>45013</v>
      </c>
      <c r="C11074">
        <v>85</v>
      </c>
    </row>
    <row r="11075" spans="1:3" x14ac:dyDescent="0.25">
      <c r="A11075" t="s">
        <v>252</v>
      </c>
      <c r="B11075">
        <v>45229</v>
      </c>
      <c r="C11075">
        <v>60</v>
      </c>
    </row>
    <row r="11076" spans="1:3" x14ac:dyDescent="0.25">
      <c r="A11076" t="s">
        <v>252</v>
      </c>
      <c r="B11076">
        <v>44106</v>
      </c>
      <c r="C11076">
        <v>50</v>
      </c>
    </row>
    <row r="11077" spans="1:3" x14ac:dyDescent="0.25">
      <c r="A11077" t="s">
        <v>252</v>
      </c>
      <c r="B11077">
        <v>44050</v>
      </c>
      <c r="C11077">
        <v>121</v>
      </c>
    </row>
    <row r="11078" spans="1:3" x14ac:dyDescent="0.25">
      <c r="A11078" t="s">
        <v>252</v>
      </c>
      <c r="B11078">
        <v>45036</v>
      </c>
      <c r="C11078">
        <v>95</v>
      </c>
    </row>
    <row r="11079" spans="1:3" x14ac:dyDescent="0.25">
      <c r="A11079" t="s">
        <v>252</v>
      </c>
      <c r="B11079">
        <v>44089</v>
      </c>
      <c r="C11079">
        <v>33</v>
      </c>
    </row>
    <row r="11080" spans="1:3" x14ac:dyDescent="0.25">
      <c r="A11080" t="s">
        <v>252</v>
      </c>
      <c r="B11080">
        <v>43560</v>
      </c>
      <c r="C11080">
        <v>76</v>
      </c>
    </row>
    <row r="11081" spans="1:3" x14ac:dyDescent="0.25">
      <c r="A11081" t="s">
        <v>252</v>
      </c>
      <c r="B11081">
        <v>43130</v>
      </c>
      <c r="C11081">
        <v>99</v>
      </c>
    </row>
    <row r="11082" spans="1:3" x14ac:dyDescent="0.25">
      <c r="A11082" t="s">
        <v>252</v>
      </c>
      <c r="B11082">
        <v>44224</v>
      </c>
      <c r="C11082">
        <v>150</v>
      </c>
    </row>
    <row r="11083" spans="1:3" x14ac:dyDescent="0.25">
      <c r="A11083" t="s">
        <v>252</v>
      </c>
      <c r="B11083">
        <v>44212</v>
      </c>
      <c r="C11083">
        <v>100</v>
      </c>
    </row>
    <row r="11084" spans="1:3" x14ac:dyDescent="0.25">
      <c r="A11084" t="s">
        <v>252</v>
      </c>
      <c r="B11084">
        <v>45840</v>
      </c>
      <c r="C11084">
        <v>114</v>
      </c>
    </row>
    <row r="11085" spans="1:3" x14ac:dyDescent="0.25">
      <c r="A11085" t="s">
        <v>252</v>
      </c>
      <c r="B11085">
        <v>44011</v>
      </c>
      <c r="C11085">
        <v>91</v>
      </c>
    </row>
    <row r="11086" spans="1:3" x14ac:dyDescent="0.25">
      <c r="A11086" t="s">
        <v>252</v>
      </c>
      <c r="B11086">
        <v>45140</v>
      </c>
      <c r="C11086">
        <v>99</v>
      </c>
    </row>
    <row r="11087" spans="1:3" x14ac:dyDescent="0.25">
      <c r="A11087" t="s">
        <v>252</v>
      </c>
      <c r="B11087">
        <v>44017</v>
      </c>
      <c r="C11087">
        <v>50</v>
      </c>
    </row>
    <row r="11088" spans="1:3" x14ac:dyDescent="0.25">
      <c r="A11088" t="s">
        <v>252</v>
      </c>
      <c r="B11088">
        <v>43035</v>
      </c>
      <c r="C11088">
        <v>80</v>
      </c>
    </row>
    <row r="11089" spans="1:3" x14ac:dyDescent="0.25">
      <c r="A11089" t="s">
        <v>252</v>
      </c>
      <c r="B11089">
        <v>44273</v>
      </c>
      <c r="C11089">
        <v>90</v>
      </c>
    </row>
    <row r="11090" spans="1:3" x14ac:dyDescent="0.25">
      <c r="A11090" t="s">
        <v>252</v>
      </c>
      <c r="B11090">
        <v>45804</v>
      </c>
      <c r="C11090">
        <v>137</v>
      </c>
    </row>
    <row r="11091" spans="1:3" x14ac:dyDescent="0.25">
      <c r="A11091" t="s">
        <v>252</v>
      </c>
      <c r="B11091">
        <v>45431</v>
      </c>
      <c r="C11091">
        <v>90</v>
      </c>
    </row>
    <row r="11092" spans="1:3" x14ac:dyDescent="0.25">
      <c r="A11092" t="s">
        <v>252</v>
      </c>
      <c r="B11092">
        <v>44223</v>
      </c>
      <c r="C11092">
        <v>122</v>
      </c>
    </row>
    <row r="11093" spans="1:3" x14ac:dyDescent="0.25">
      <c r="A11093" t="s">
        <v>252</v>
      </c>
      <c r="B11093">
        <v>43074</v>
      </c>
      <c r="C11093">
        <v>116</v>
      </c>
    </row>
    <row r="11094" spans="1:3" x14ac:dyDescent="0.25">
      <c r="A11094" t="s">
        <v>252</v>
      </c>
      <c r="B11094">
        <v>44805</v>
      </c>
      <c r="C11094">
        <v>99</v>
      </c>
    </row>
    <row r="11095" spans="1:3" x14ac:dyDescent="0.25">
      <c r="A11095" t="s">
        <v>252</v>
      </c>
      <c r="B11095">
        <v>45103</v>
      </c>
      <c r="C11095">
        <v>50</v>
      </c>
    </row>
    <row r="11096" spans="1:3" x14ac:dyDescent="0.25">
      <c r="A11096" t="s">
        <v>252</v>
      </c>
      <c r="B11096">
        <v>43040</v>
      </c>
      <c r="C11096">
        <v>50</v>
      </c>
    </row>
    <row r="11097" spans="1:3" x14ac:dyDescent="0.25">
      <c r="A11097" t="s">
        <v>252</v>
      </c>
      <c r="B11097">
        <v>43450</v>
      </c>
      <c r="C11097">
        <v>48</v>
      </c>
    </row>
    <row r="11098" spans="1:3" x14ac:dyDescent="0.25">
      <c r="A11098" t="s">
        <v>252</v>
      </c>
      <c r="B11098">
        <v>44408</v>
      </c>
      <c r="C11098">
        <v>95</v>
      </c>
    </row>
    <row r="11099" spans="1:3" x14ac:dyDescent="0.25">
      <c r="A11099" t="s">
        <v>252</v>
      </c>
      <c r="B11099">
        <v>43701</v>
      </c>
      <c r="C11099">
        <v>99</v>
      </c>
    </row>
    <row r="11100" spans="1:3" x14ac:dyDescent="0.25">
      <c r="A11100" t="s">
        <v>252</v>
      </c>
      <c r="B11100">
        <v>45805</v>
      </c>
      <c r="C11100">
        <v>95</v>
      </c>
    </row>
    <row r="11101" spans="1:3" x14ac:dyDescent="0.25">
      <c r="A11101" t="s">
        <v>252</v>
      </c>
      <c r="B11101">
        <v>43223</v>
      </c>
      <c r="C11101">
        <v>99</v>
      </c>
    </row>
    <row r="11102" spans="1:3" x14ac:dyDescent="0.25">
      <c r="A11102" t="s">
        <v>252</v>
      </c>
      <c r="B11102">
        <v>43567</v>
      </c>
      <c r="C11102">
        <v>71</v>
      </c>
    </row>
    <row r="11103" spans="1:3" x14ac:dyDescent="0.25">
      <c r="A11103" t="s">
        <v>252</v>
      </c>
      <c r="B11103">
        <v>44136</v>
      </c>
      <c r="C11103">
        <v>170</v>
      </c>
    </row>
    <row r="11104" spans="1:3" x14ac:dyDescent="0.25">
      <c r="A11104" t="s">
        <v>252</v>
      </c>
      <c r="B11104">
        <v>44004</v>
      </c>
      <c r="C11104">
        <v>16</v>
      </c>
    </row>
    <row r="11105" spans="1:3" x14ac:dyDescent="0.25">
      <c r="A11105" t="s">
        <v>252</v>
      </c>
      <c r="B11105">
        <v>44820</v>
      </c>
      <c r="C11105">
        <v>80</v>
      </c>
    </row>
    <row r="11106" spans="1:3" x14ac:dyDescent="0.25">
      <c r="A11106" t="s">
        <v>252</v>
      </c>
      <c r="B11106">
        <v>44224</v>
      </c>
      <c r="C11106">
        <v>80</v>
      </c>
    </row>
    <row r="11107" spans="1:3" x14ac:dyDescent="0.25">
      <c r="A11107" t="s">
        <v>252</v>
      </c>
      <c r="B11107">
        <v>44657</v>
      </c>
      <c r="C11107">
        <v>95</v>
      </c>
    </row>
    <row r="11108" spans="1:3" x14ac:dyDescent="0.25">
      <c r="A11108" t="s">
        <v>252</v>
      </c>
      <c r="B11108">
        <v>43230</v>
      </c>
      <c r="C11108">
        <v>112</v>
      </c>
    </row>
    <row r="11109" spans="1:3" x14ac:dyDescent="0.25">
      <c r="A11109" t="s">
        <v>252</v>
      </c>
      <c r="B11109">
        <v>43606</v>
      </c>
      <c r="C11109">
        <v>36</v>
      </c>
    </row>
    <row r="11110" spans="1:3" x14ac:dyDescent="0.25">
      <c r="A11110" t="s">
        <v>252</v>
      </c>
      <c r="B11110">
        <v>44460</v>
      </c>
      <c r="C11110">
        <v>86</v>
      </c>
    </row>
    <row r="11111" spans="1:3" x14ac:dyDescent="0.25">
      <c r="A11111" t="s">
        <v>252</v>
      </c>
      <c r="B11111">
        <v>44028</v>
      </c>
      <c r="C11111">
        <v>75</v>
      </c>
    </row>
    <row r="11112" spans="1:3" x14ac:dyDescent="0.25">
      <c r="A11112" t="s">
        <v>252</v>
      </c>
      <c r="B11112">
        <v>44202</v>
      </c>
      <c r="C11112">
        <v>85</v>
      </c>
    </row>
    <row r="11113" spans="1:3" x14ac:dyDescent="0.25">
      <c r="A11113" t="s">
        <v>252</v>
      </c>
      <c r="B11113">
        <v>44004</v>
      </c>
      <c r="C11113">
        <v>99</v>
      </c>
    </row>
    <row r="11114" spans="1:3" x14ac:dyDescent="0.25">
      <c r="A11114" t="s">
        <v>252</v>
      </c>
      <c r="B11114">
        <v>44709</v>
      </c>
      <c r="C11114">
        <v>86</v>
      </c>
    </row>
    <row r="11115" spans="1:3" x14ac:dyDescent="0.25">
      <c r="A11115" t="s">
        <v>252</v>
      </c>
      <c r="B11115">
        <v>43235</v>
      </c>
      <c r="C11115">
        <v>50</v>
      </c>
    </row>
    <row r="11116" spans="1:3" x14ac:dyDescent="0.25">
      <c r="A11116" t="s">
        <v>252</v>
      </c>
      <c r="B11116">
        <v>44221</v>
      </c>
      <c r="C11116">
        <v>91</v>
      </c>
    </row>
    <row r="11117" spans="1:3" x14ac:dyDescent="0.25">
      <c r="A11117" t="s">
        <v>252</v>
      </c>
      <c r="B11117">
        <v>45331</v>
      </c>
      <c r="C11117">
        <v>51</v>
      </c>
    </row>
    <row r="11118" spans="1:3" x14ac:dyDescent="0.25">
      <c r="A11118" t="s">
        <v>252</v>
      </c>
      <c r="B11118">
        <v>45426</v>
      </c>
      <c r="C11118">
        <v>127</v>
      </c>
    </row>
    <row r="11119" spans="1:3" x14ac:dyDescent="0.25">
      <c r="A11119" t="s">
        <v>252</v>
      </c>
      <c r="B11119">
        <v>44041</v>
      </c>
      <c r="C11119">
        <v>67</v>
      </c>
    </row>
    <row r="11120" spans="1:3" x14ac:dyDescent="0.25">
      <c r="A11120" t="s">
        <v>252</v>
      </c>
      <c r="B11120">
        <v>45415</v>
      </c>
      <c r="C11120">
        <v>85</v>
      </c>
    </row>
    <row r="11121" spans="1:3" x14ac:dyDescent="0.25">
      <c r="A11121" t="s">
        <v>252</v>
      </c>
      <c r="B11121">
        <v>45246</v>
      </c>
      <c r="C11121">
        <v>54</v>
      </c>
    </row>
    <row r="11122" spans="1:3" x14ac:dyDescent="0.25">
      <c r="A11122" t="s">
        <v>252</v>
      </c>
      <c r="B11122">
        <v>43410</v>
      </c>
      <c r="C11122">
        <v>85</v>
      </c>
    </row>
    <row r="11123" spans="1:3" x14ac:dyDescent="0.25">
      <c r="A11123" t="s">
        <v>252</v>
      </c>
      <c r="B11123">
        <v>43724</v>
      </c>
      <c r="C11123">
        <v>95</v>
      </c>
    </row>
    <row r="11124" spans="1:3" x14ac:dyDescent="0.25">
      <c r="A11124" t="s">
        <v>252</v>
      </c>
      <c r="B11124">
        <v>45885</v>
      </c>
      <c r="C11124">
        <v>45</v>
      </c>
    </row>
    <row r="11125" spans="1:3" x14ac:dyDescent="0.25">
      <c r="A11125" t="s">
        <v>252</v>
      </c>
      <c r="B11125">
        <v>43054</v>
      </c>
      <c r="C11125">
        <v>50</v>
      </c>
    </row>
    <row r="11126" spans="1:3" x14ac:dyDescent="0.25">
      <c r="A11126" t="s">
        <v>252</v>
      </c>
      <c r="B11126">
        <v>45701</v>
      </c>
      <c r="C11126">
        <v>111</v>
      </c>
    </row>
    <row r="11127" spans="1:3" x14ac:dyDescent="0.25">
      <c r="A11127" t="s">
        <v>252</v>
      </c>
      <c r="B11127">
        <v>45229</v>
      </c>
      <c r="C11127">
        <v>97</v>
      </c>
    </row>
    <row r="11128" spans="1:3" x14ac:dyDescent="0.25">
      <c r="A11128" t="s">
        <v>252</v>
      </c>
      <c r="B11128">
        <v>43607</v>
      </c>
      <c r="C11128">
        <v>93</v>
      </c>
    </row>
    <row r="11129" spans="1:3" x14ac:dyDescent="0.25">
      <c r="A11129" t="s">
        <v>252</v>
      </c>
      <c r="B11129">
        <v>44070</v>
      </c>
      <c r="C11129">
        <v>165</v>
      </c>
    </row>
    <row r="11130" spans="1:3" x14ac:dyDescent="0.25">
      <c r="A11130" t="s">
        <v>252</v>
      </c>
      <c r="B11130">
        <v>43420</v>
      </c>
      <c r="C11130">
        <v>92</v>
      </c>
    </row>
    <row r="11131" spans="1:3" x14ac:dyDescent="0.25">
      <c r="A11131" t="s">
        <v>252</v>
      </c>
      <c r="B11131">
        <v>43512</v>
      </c>
      <c r="C11131">
        <v>93</v>
      </c>
    </row>
    <row r="11132" spans="1:3" x14ac:dyDescent="0.25">
      <c r="A11132" t="s">
        <v>252</v>
      </c>
      <c r="B11132">
        <v>44022</v>
      </c>
      <c r="C11132">
        <v>82</v>
      </c>
    </row>
    <row r="11133" spans="1:3" x14ac:dyDescent="0.25">
      <c r="A11133" t="s">
        <v>252</v>
      </c>
      <c r="B11133">
        <v>43302</v>
      </c>
      <c r="C11133">
        <v>136</v>
      </c>
    </row>
    <row r="11134" spans="1:3" x14ac:dyDescent="0.25">
      <c r="A11134" t="s">
        <v>252</v>
      </c>
      <c r="B11134">
        <v>43566</v>
      </c>
      <c r="C11134">
        <v>90</v>
      </c>
    </row>
    <row r="11135" spans="1:3" x14ac:dyDescent="0.25">
      <c r="A11135" t="s">
        <v>252</v>
      </c>
      <c r="B11135">
        <v>43762</v>
      </c>
      <c r="C11135">
        <v>99</v>
      </c>
    </row>
    <row r="11136" spans="1:3" x14ac:dyDescent="0.25">
      <c r="A11136" t="s">
        <v>252</v>
      </c>
      <c r="B11136">
        <v>43947</v>
      </c>
      <c r="C11136">
        <v>99</v>
      </c>
    </row>
    <row r="11137" spans="1:3" x14ac:dyDescent="0.25">
      <c r="A11137" t="s">
        <v>252</v>
      </c>
      <c r="B11137">
        <v>43123</v>
      </c>
      <c r="C11137">
        <v>99</v>
      </c>
    </row>
    <row r="11138" spans="1:3" x14ac:dyDescent="0.25">
      <c r="A11138" t="s">
        <v>252</v>
      </c>
      <c r="B11138">
        <v>45247</v>
      </c>
      <c r="C11138">
        <v>99</v>
      </c>
    </row>
    <row r="11139" spans="1:3" x14ac:dyDescent="0.25">
      <c r="A11139" t="s">
        <v>252</v>
      </c>
      <c r="B11139">
        <v>45432</v>
      </c>
      <c r="C11139">
        <v>115</v>
      </c>
    </row>
    <row r="11140" spans="1:3" x14ac:dyDescent="0.25">
      <c r="A11140" t="s">
        <v>252</v>
      </c>
      <c r="B11140">
        <v>44236</v>
      </c>
      <c r="C11140">
        <v>80</v>
      </c>
    </row>
    <row r="11141" spans="1:3" x14ac:dyDescent="0.25">
      <c r="A11141" t="s">
        <v>252</v>
      </c>
      <c r="B11141">
        <v>43081</v>
      </c>
      <c r="C11141">
        <v>130</v>
      </c>
    </row>
    <row r="11142" spans="1:3" x14ac:dyDescent="0.25">
      <c r="A11142" t="s">
        <v>252</v>
      </c>
      <c r="B11142">
        <v>45405</v>
      </c>
      <c r="C11142">
        <v>87</v>
      </c>
    </row>
    <row r="11143" spans="1:3" x14ac:dyDescent="0.25">
      <c r="A11143" t="s">
        <v>252</v>
      </c>
      <c r="B11143">
        <v>43560</v>
      </c>
      <c r="C11143">
        <v>99</v>
      </c>
    </row>
    <row r="11144" spans="1:3" x14ac:dyDescent="0.25">
      <c r="A11144" t="s">
        <v>252</v>
      </c>
      <c r="B11144">
        <v>44310</v>
      </c>
      <c r="C11144">
        <v>120</v>
      </c>
    </row>
    <row r="11145" spans="1:3" x14ac:dyDescent="0.25">
      <c r="A11145" t="s">
        <v>252</v>
      </c>
      <c r="B11145">
        <v>44146</v>
      </c>
      <c r="C11145">
        <v>99</v>
      </c>
    </row>
    <row r="11146" spans="1:3" x14ac:dyDescent="0.25">
      <c r="A11146" t="s">
        <v>252</v>
      </c>
      <c r="B11146">
        <v>45106</v>
      </c>
      <c r="C11146">
        <v>18</v>
      </c>
    </row>
    <row r="11147" spans="1:3" x14ac:dyDescent="0.25">
      <c r="A11147" t="s">
        <v>252</v>
      </c>
      <c r="B11147">
        <v>44505</v>
      </c>
      <c r="C11147">
        <v>62</v>
      </c>
    </row>
    <row r="11148" spans="1:3" x14ac:dyDescent="0.25">
      <c r="A11148" t="s">
        <v>252</v>
      </c>
      <c r="B11148">
        <v>44406</v>
      </c>
      <c r="C11148">
        <v>72</v>
      </c>
    </row>
    <row r="11149" spans="1:3" x14ac:dyDescent="0.25">
      <c r="A11149" t="s">
        <v>252</v>
      </c>
      <c r="B11149">
        <v>43212</v>
      </c>
      <c r="C11149">
        <v>138</v>
      </c>
    </row>
    <row r="11150" spans="1:3" x14ac:dyDescent="0.25">
      <c r="A11150" t="s">
        <v>252</v>
      </c>
      <c r="B11150">
        <v>44057</v>
      </c>
      <c r="C11150">
        <v>120</v>
      </c>
    </row>
    <row r="11151" spans="1:3" x14ac:dyDescent="0.25">
      <c r="A11151" t="s">
        <v>252</v>
      </c>
      <c r="B11151">
        <v>43055</v>
      </c>
      <c r="C11151">
        <v>143</v>
      </c>
    </row>
    <row r="11152" spans="1:3" x14ac:dyDescent="0.25">
      <c r="A11152" t="s">
        <v>252</v>
      </c>
      <c r="B11152">
        <v>44512</v>
      </c>
      <c r="C11152">
        <v>60</v>
      </c>
    </row>
    <row r="11153" spans="1:3" x14ac:dyDescent="0.25">
      <c r="A11153" t="s">
        <v>252</v>
      </c>
      <c r="B11153">
        <v>45216</v>
      </c>
      <c r="C11153">
        <v>85</v>
      </c>
    </row>
    <row r="11154" spans="1:3" x14ac:dyDescent="0.25">
      <c r="A11154" t="s">
        <v>252</v>
      </c>
      <c r="B11154">
        <v>45309</v>
      </c>
      <c r="C11154">
        <v>110</v>
      </c>
    </row>
    <row r="11155" spans="1:3" x14ac:dyDescent="0.25">
      <c r="A11155" t="s">
        <v>252</v>
      </c>
      <c r="B11155">
        <v>44046</v>
      </c>
      <c r="C11155">
        <v>76</v>
      </c>
    </row>
    <row r="11156" spans="1:3" x14ac:dyDescent="0.25">
      <c r="A11156" t="s">
        <v>252</v>
      </c>
      <c r="B11156">
        <v>45327</v>
      </c>
      <c r="C11156">
        <v>50</v>
      </c>
    </row>
    <row r="11157" spans="1:3" x14ac:dyDescent="0.25">
      <c r="A11157" t="s">
        <v>252</v>
      </c>
      <c r="B11157">
        <v>44240</v>
      </c>
      <c r="C11157">
        <v>79</v>
      </c>
    </row>
    <row r="11158" spans="1:3" x14ac:dyDescent="0.25">
      <c r="A11158" t="s">
        <v>252</v>
      </c>
      <c r="B11158">
        <v>44107</v>
      </c>
      <c r="C11158">
        <v>50</v>
      </c>
    </row>
    <row r="11159" spans="1:3" x14ac:dyDescent="0.25">
      <c r="A11159" t="s">
        <v>252</v>
      </c>
      <c r="B11159">
        <v>43953</v>
      </c>
      <c r="C11159">
        <v>85</v>
      </c>
    </row>
    <row r="11160" spans="1:3" x14ac:dyDescent="0.25">
      <c r="A11160" t="s">
        <v>252</v>
      </c>
      <c r="B11160">
        <v>44146</v>
      </c>
      <c r="C11160">
        <v>75</v>
      </c>
    </row>
    <row r="11161" spans="1:3" x14ac:dyDescent="0.25">
      <c r="A11161" t="s">
        <v>252</v>
      </c>
      <c r="B11161">
        <v>44112</v>
      </c>
      <c r="C11161">
        <v>99</v>
      </c>
    </row>
    <row r="11162" spans="1:3" x14ac:dyDescent="0.25">
      <c r="A11162" t="s">
        <v>252</v>
      </c>
      <c r="B11162">
        <v>45231</v>
      </c>
      <c r="C11162">
        <v>113</v>
      </c>
    </row>
    <row r="11163" spans="1:3" x14ac:dyDescent="0.25">
      <c r="A11163" t="s">
        <v>252</v>
      </c>
      <c r="B11163">
        <v>44074</v>
      </c>
      <c r="C11163">
        <v>12</v>
      </c>
    </row>
    <row r="11164" spans="1:3" x14ac:dyDescent="0.25">
      <c r="A11164" t="s">
        <v>252</v>
      </c>
      <c r="B11164">
        <v>43517</v>
      </c>
      <c r="C11164">
        <v>92</v>
      </c>
    </row>
    <row r="11165" spans="1:3" x14ac:dyDescent="0.25">
      <c r="A11165" t="s">
        <v>252</v>
      </c>
      <c r="B11165">
        <v>45430</v>
      </c>
      <c r="C11165">
        <v>102</v>
      </c>
    </row>
    <row r="11166" spans="1:3" x14ac:dyDescent="0.25">
      <c r="A11166" t="s">
        <v>252</v>
      </c>
      <c r="B11166">
        <v>44883</v>
      </c>
      <c r="C11166">
        <v>132</v>
      </c>
    </row>
    <row r="11167" spans="1:3" x14ac:dyDescent="0.25">
      <c r="A11167" t="s">
        <v>252</v>
      </c>
      <c r="B11167">
        <v>43351</v>
      </c>
      <c r="C11167">
        <v>90</v>
      </c>
    </row>
    <row r="11168" spans="1:3" x14ac:dyDescent="0.25">
      <c r="A11168" t="s">
        <v>252</v>
      </c>
      <c r="B11168">
        <v>45014</v>
      </c>
      <c r="C11168">
        <v>200</v>
      </c>
    </row>
    <row r="11169" spans="1:3" x14ac:dyDescent="0.25">
      <c r="A11169" t="s">
        <v>252</v>
      </c>
      <c r="B11169">
        <v>43160</v>
      </c>
      <c r="C11169">
        <v>60</v>
      </c>
    </row>
    <row r="11170" spans="1:3" x14ac:dyDescent="0.25">
      <c r="A11170" t="s">
        <v>252</v>
      </c>
      <c r="B11170">
        <v>43537</v>
      </c>
      <c r="C11170">
        <v>90</v>
      </c>
    </row>
    <row r="11171" spans="1:3" x14ac:dyDescent="0.25">
      <c r="A11171" t="s">
        <v>252</v>
      </c>
      <c r="B11171">
        <v>45614</v>
      </c>
      <c r="C11171">
        <v>95</v>
      </c>
    </row>
    <row r="11172" spans="1:3" x14ac:dyDescent="0.25">
      <c r="A11172" t="s">
        <v>252</v>
      </c>
      <c r="B11172">
        <v>44024</v>
      </c>
      <c r="C11172">
        <v>161</v>
      </c>
    </row>
    <row r="11173" spans="1:3" x14ac:dyDescent="0.25">
      <c r="A11173" t="s">
        <v>252</v>
      </c>
      <c r="B11173">
        <v>45246</v>
      </c>
      <c r="C11173">
        <v>145</v>
      </c>
    </row>
    <row r="11174" spans="1:3" x14ac:dyDescent="0.25">
      <c r="A11174" t="s">
        <v>252</v>
      </c>
      <c r="B11174">
        <v>44512</v>
      </c>
      <c r="C11174">
        <v>120</v>
      </c>
    </row>
    <row r="11175" spans="1:3" x14ac:dyDescent="0.25">
      <c r="A11175" t="s">
        <v>252</v>
      </c>
      <c r="B11175">
        <v>44833</v>
      </c>
      <c r="C11175">
        <v>63</v>
      </c>
    </row>
    <row r="11176" spans="1:3" x14ac:dyDescent="0.25">
      <c r="A11176" t="s">
        <v>252</v>
      </c>
      <c r="B11176">
        <v>43160</v>
      </c>
      <c r="C11176">
        <v>95</v>
      </c>
    </row>
    <row r="11177" spans="1:3" x14ac:dyDescent="0.25">
      <c r="A11177" t="s">
        <v>252</v>
      </c>
      <c r="B11177">
        <v>45044</v>
      </c>
      <c r="C11177">
        <v>109</v>
      </c>
    </row>
    <row r="11178" spans="1:3" x14ac:dyDescent="0.25">
      <c r="A11178" t="s">
        <v>252</v>
      </c>
      <c r="B11178">
        <v>45629</v>
      </c>
      <c r="C11178">
        <v>30</v>
      </c>
    </row>
    <row r="11179" spans="1:3" x14ac:dyDescent="0.25">
      <c r="A11179" t="s">
        <v>252</v>
      </c>
      <c r="B11179">
        <v>44504</v>
      </c>
      <c r="C11179">
        <v>129</v>
      </c>
    </row>
    <row r="11180" spans="1:3" x14ac:dyDescent="0.25">
      <c r="A11180" t="s">
        <v>252</v>
      </c>
      <c r="B11180">
        <v>43812</v>
      </c>
      <c r="C11180">
        <v>83</v>
      </c>
    </row>
    <row r="11181" spans="1:3" x14ac:dyDescent="0.25">
      <c r="A11181" t="s">
        <v>252</v>
      </c>
      <c r="B11181">
        <v>44214</v>
      </c>
      <c r="C11181">
        <v>81</v>
      </c>
    </row>
    <row r="11182" spans="1:3" x14ac:dyDescent="0.25">
      <c r="A11182" t="s">
        <v>252</v>
      </c>
      <c r="B11182">
        <v>43606</v>
      </c>
      <c r="C11182">
        <v>20</v>
      </c>
    </row>
    <row r="11183" spans="1:3" x14ac:dyDescent="0.25">
      <c r="A11183" t="s">
        <v>252</v>
      </c>
      <c r="B11183">
        <v>45243</v>
      </c>
      <c r="C11183">
        <v>98</v>
      </c>
    </row>
    <row r="11184" spans="1:3" x14ac:dyDescent="0.25">
      <c r="A11184" t="s">
        <v>252</v>
      </c>
      <c r="B11184">
        <v>44654</v>
      </c>
      <c r="C11184">
        <v>164</v>
      </c>
    </row>
    <row r="11185" spans="1:3" x14ac:dyDescent="0.25">
      <c r="A11185" t="s">
        <v>252</v>
      </c>
      <c r="B11185">
        <v>43920</v>
      </c>
      <c r="C11185">
        <v>99</v>
      </c>
    </row>
    <row r="11186" spans="1:3" x14ac:dyDescent="0.25">
      <c r="A11186" t="s">
        <v>252</v>
      </c>
      <c r="B11186">
        <v>45335</v>
      </c>
      <c r="C11186">
        <v>50</v>
      </c>
    </row>
    <row r="11187" spans="1:3" x14ac:dyDescent="0.25">
      <c r="A11187" t="s">
        <v>252</v>
      </c>
      <c r="B11187">
        <v>43952</v>
      </c>
      <c r="C11187">
        <v>98</v>
      </c>
    </row>
    <row r="11188" spans="1:3" x14ac:dyDescent="0.25">
      <c r="A11188" t="s">
        <v>252</v>
      </c>
      <c r="B11188">
        <v>45324</v>
      </c>
      <c r="C11188">
        <v>99</v>
      </c>
    </row>
    <row r="11189" spans="1:3" x14ac:dyDescent="0.25">
      <c r="A11189" t="s">
        <v>252</v>
      </c>
      <c r="B11189">
        <v>45648</v>
      </c>
      <c r="C11189">
        <v>71</v>
      </c>
    </row>
    <row r="11190" spans="1:3" x14ac:dyDescent="0.25">
      <c r="A11190" t="s">
        <v>252</v>
      </c>
      <c r="B11190">
        <v>45883</v>
      </c>
      <c r="C11190">
        <v>25</v>
      </c>
    </row>
    <row r="11191" spans="1:3" x14ac:dyDescent="0.25">
      <c r="A11191" t="s">
        <v>252</v>
      </c>
      <c r="B11191">
        <v>43123</v>
      </c>
      <c r="C11191">
        <v>155</v>
      </c>
    </row>
    <row r="11192" spans="1:3" x14ac:dyDescent="0.25">
      <c r="A11192" t="s">
        <v>252</v>
      </c>
      <c r="B11192">
        <v>44202</v>
      </c>
      <c r="C11192">
        <v>98</v>
      </c>
    </row>
    <row r="11193" spans="1:3" x14ac:dyDescent="0.25">
      <c r="A11193" t="s">
        <v>252</v>
      </c>
      <c r="B11193">
        <v>45807</v>
      </c>
      <c r="C11193">
        <v>54</v>
      </c>
    </row>
    <row r="11194" spans="1:3" x14ac:dyDescent="0.25">
      <c r="A11194" t="s">
        <v>252</v>
      </c>
      <c r="B11194">
        <v>43229</v>
      </c>
      <c r="C11194">
        <v>225</v>
      </c>
    </row>
    <row r="11195" spans="1:3" x14ac:dyDescent="0.25">
      <c r="A11195" t="s">
        <v>252</v>
      </c>
      <c r="B11195">
        <v>44135</v>
      </c>
      <c r="C11195">
        <v>70</v>
      </c>
    </row>
    <row r="11196" spans="1:3" x14ac:dyDescent="0.25">
      <c r="A11196" t="s">
        <v>252</v>
      </c>
      <c r="B11196">
        <v>43804</v>
      </c>
      <c r="C11196">
        <v>89</v>
      </c>
    </row>
    <row r="11197" spans="1:3" x14ac:dyDescent="0.25">
      <c r="A11197" t="s">
        <v>252</v>
      </c>
      <c r="B11197">
        <v>45013</v>
      </c>
      <c r="C11197">
        <v>33</v>
      </c>
    </row>
    <row r="11198" spans="1:3" x14ac:dyDescent="0.25">
      <c r="A11198" t="s">
        <v>252</v>
      </c>
      <c r="B11198">
        <v>44130</v>
      </c>
      <c r="C11198">
        <v>162</v>
      </c>
    </row>
    <row r="11199" spans="1:3" x14ac:dyDescent="0.25">
      <c r="A11199" t="s">
        <v>252</v>
      </c>
      <c r="B11199">
        <v>45123</v>
      </c>
      <c r="C11199">
        <v>60</v>
      </c>
    </row>
    <row r="11200" spans="1:3" x14ac:dyDescent="0.25">
      <c r="A11200" t="s">
        <v>252</v>
      </c>
      <c r="B11200">
        <v>44047</v>
      </c>
      <c r="C11200">
        <v>99</v>
      </c>
    </row>
    <row r="11201" spans="1:3" x14ac:dyDescent="0.25">
      <c r="A11201" t="s">
        <v>252</v>
      </c>
      <c r="B11201">
        <v>43162</v>
      </c>
      <c r="C11201">
        <v>99</v>
      </c>
    </row>
    <row r="11202" spans="1:3" x14ac:dyDescent="0.25">
      <c r="A11202" t="s">
        <v>252</v>
      </c>
      <c r="B11202">
        <v>43110</v>
      </c>
      <c r="C11202">
        <v>176</v>
      </c>
    </row>
    <row r="11203" spans="1:3" x14ac:dyDescent="0.25">
      <c r="A11203" t="s">
        <v>252</v>
      </c>
      <c r="B11203">
        <v>43420</v>
      </c>
      <c r="C11203">
        <v>82</v>
      </c>
    </row>
    <row r="11204" spans="1:3" x14ac:dyDescent="0.25">
      <c r="A11204" t="s">
        <v>252</v>
      </c>
      <c r="B11204">
        <v>44024</v>
      </c>
      <c r="C11204">
        <v>99</v>
      </c>
    </row>
    <row r="11205" spans="1:3" x14ac:dyDescent="0.25">
      <c r="A11205" t="s">
        <v>252</v>
      </c>
      <c r="B11205">
        <v>44663</v>
      </c>
      <c r="C11205">
        <v>49</v>
      </c>
    </row>
    <row r="11206" spans="1:3" x14ac:dyDescent="0.25">
      <c r="A11206" t="s">
        <v>252</v>
      </c>
      <c r="B11206">
        <v>43331</v>
      </c>
      <c r="C11206">
        <v>40</v>
      </c>
    </row>
    <row r="11207" spans="1:3" x14ac:dyDescent="0.25">
      <c r="A11207" t="s">
        <v>252</v>
      </c>
      <c r="B11207">
        <v>44113</v>
      </c>
      <c r="C11207">
        <v>178</v>
      </c>
    </row>
    <row r="11208" spans="1:3" x14ac:dyDescent="0.25">
      <c r="A11208" t="s">
        <v>252</v>
      </c>
      <c r="B11208">
        <v>44110</v>
      </c>
      <c r="C11208">
        <v>149</v>
      </c>
    </row>
    <row r="11209" spans="1:3" x14ac:dyDescent="0.25">
      <c r="A11209" t="s">
        <v>252</v>
      </c>
      <c r="B11209">
        <v>45833</v>
      </c>
      <c r="C11209">
        <v>125</v>
      </c>
    </row>
    <row r="11210" spans="1:3" x14ac:dyDescent="0.25">
      <c r="A11210" t="s">
        <v>252</v>
      </c>
      <c r="B11210">
        <v>44471</v>
      </c>
      <c r="C11210">
        <v>55</v>
      </c>
    </row>
    <row r="11211" spans="1:3" x14ac:dyDescent="0.25">
      <c r="A11211" t="s">
        <v>252</v>
      </c>
      <c r="B11211">
        <v>44102</v>
      </c>
      <c r="C11211">
        <v>234</v>
      </c>
    </row>
    <row r="11212" spans="1:3" x14ac:dyDescent="0.25">
      <c r="A11212" t="s">
        <v>252</v>
      </c>
      <c r="B11212">
        <v>44117</v>
      </c>
      <c r="C11212">
        <v>97</v>
      </c>
    </row>
    <row r="11213" spans="1:3" x14ac:dyDescent="0.25">
      <c r="A11213" t="s">
        <v>252</v>
      </c>
      <c r="B11213">
        <v>44483</v>
      </c>
      <c r="C11213">
        <v>99</v>
      </c>
    </row>
    <row r="11214" spans="1:3" x14ac:dyDescent="0.25">
      <c r="A11214" t="s">
        <v>252</v>
      </c>
      <c r="B11214">
        <v>44077</v>
      </c>
      <c r="C11214">
        <v>80</v>
      </c>
    </row>
    <row r="11215" spans="1:3" x14ac:dyDescent="0.25">
      <c r="A11215" t="s">
        <v>252</v>
      </c>
      <c r="B11215">
        <v>45230</v>
      </c>
      <c r="C11215">
        <v>109</v>
      </c>
    </row>
    <row r="11216" spans="1:3" x14ac:dyDescent="0.25">
      <c r="A11216" t="s">
        <v>252</v>
      </c>
      <c r="B11216">
        <v>43545</v>
      </c>
      <c r="C11216">
        <v>80</v>
      </c>
    </row>
    <row r="11217" spans="1:3" x14ac:dyDescent="0.25">
      <c r="A11217" t="s">
        <v>252</v>
      </c>
      <c r="B11217">
        <v>45651</v>
      </c>
      <c r="C11217">
        <v>42</v>
      </c>
    </row>
    <row r="11218" spans="1:3" x14ac:dyDescent="0.25">
      <c r="A11218" t="s">
        <v>252</v>
      </c>
      <c r="B11218">
        <v>45385</v>
      </c>
      <c r="C11218">
        <v>99</v>
      </c>
    </row>
    <row r="11219" spans="1:3" x14ac:dyDescent="0.25">
      <c r="A11219" t="s">
        <v>252</v>
      </c>
      <c r="B11219">
        <v>45208</v>
      </c>
      <c r="C11219">
        <v>80</v>
      </c>
    </row>
    <row r="11220" spans="1:3" x14ac:dyDescent="0.25">
      <c r="A11220" t="s">
        <v>252</v>
      </c>
      <c r="B11220">
        <v>43571</v>
      </c>
      <c r="C11220">
        <v>90</v>
      </c>
    </row>
    <row r="11221" spans="1:3" x14ac:dyDescent="0.25">
      <c r="A11221" t="s">
        <v>252</v>
      </c>
      <c r="B11221">
        <v>44514</v>
      </c>
      <c r="C11221">
        <v>26</v>
      </c>
    </row>
    <row r="11222" spans="1:3" x14ac:dyDescent="0.25">
      <c r="A11222" t="s">
        <v>252</v>
      </c>
      <c r="B11222">
        <v>44890</v>
      </c>
      <c r="C11222">
        <v>59</v>
      </c>
    </row>
    <row r="11223" spans="1:3" x14ac:dyDescent="0.25">
      <c r="A11223" t="s">
        <v>252</v>
      </c>
      <c r="B11223">
        <v>44278</v>
      </c>
      <c r="C11223">
        <v>115</v>
      </c>
    </row>
    <row r="11224" spans="1:3" x14ac:dyDescent="0.25">
      <c r="A11224" t="s">
        <v>252</v>
      </c>
      <c r="B11224">
        <v>45242</v>
      </c>
      <c r="C11224">
        <v>102</v>
      </c>
    </row>
    <row r="11225" spans="1:3" x14ac:dyDescent="0.25">
      <c r="A11225" t="s">
        <v>252</v>
      </c>
      <c r="B11225">
        <v>44507</v>
      </c>
      <c r="C11225">
        <v>99</v>
      </c>
    </row>
    <row r="11226" spans="1:3" x14ac:dyDescent="0.25">
      <c r="A11226" t="s">
        <v>252</v>
      </c>
      <c r="B11226">
        <v>45875</v>
      </c>
      <c r="C11226">
        <v>50</v>
      </c>
    </row>
    <row r="11227" spans="1:3" x14ac:dyDescent="0.25">
      <c r="A11227" t="s">
        <v>252</v>
      </c>
      <c r="B11227">
        <v>44601</v>
      </c>
      <c r="C11227">
        <v>97</v>
      </c>
    </row>
    <row r="11228" spans="1:3" x14ac:dyDescent="0.25">
      <c r="A11228" t="s">
        <v>252</v>
      </c>
      <c r="B11228">
        <v>45212</v>
      </c>
      <c r="C11228">
        <v>90</v>
      </c>
    </row>
    <row r="11229" spans="1:3" x14ac:dyDescent="0.25">
      <c r="A11229" t="s">
        <v>252</v>
      </c>
      <c r="B11229">
        <v>44460</v>
      </c>
      <c r="C11229">
        <v>44</v>
      </c>
    </row>
    <row r="11230" spans="1:3" x14ac:dyDescent="0.25">
      <c r="A11230" t="s">
        <v>252</v>
      </c>
      <c r="B11230">
        <v>45204</v>
      </c>
      <c r="C11230">
        <v>95</v>
      </c>
    </row>
    <row r="11231" spans="1:3" x14ac:dyDescent="0.25">
      <c r="A11231" t="s">
        <v>252</v>
      </c>
      <c r="B11231">
        <v>44240</v>
      </c>
      <c r="C11231">
        <v>99</v>
      </c>
    </row>
    <row r="11232" spans="1:3" x14ac:dyDescent="0.25">
      <c r="A11232" t="s">
        <v>252</v>
      </c>
      <c r="B11232">
        <v>44442</v>
      </c>
      <c r="C11232">
        <v>99</v>
      </c>
    </row>
    <row r="11233" spans="1:3" x14ac:dyDescent="0.25">
      <c r="A11233" t="s">
        <v>252</v>
      </c>
      <c r="B11233">
        <v>44053</v>
      </c>
      <c r="C11233">
        <v>80</v>
      </c>
    </row>
    <row r="11234" spans="1:3" x14ac:dyDescent="0.25">
      <c r="A11234" t="s">
        <v>252</v>
      </c>
      <c r="B11234">
        <v>44039</v>
      </c>
      <c r="C11234">
        <v>150</v>
      </c>
    </row>
    <row r="11235" spans="1:3" x14ac:dyDescent="0.25">
      <c r="A11235" t="s">
        <v>252</v>
      </c>
      <c r="B11235">
        <v>43235</v>
      </c>
      <c r="C11235">
        <v>56</v>
      </c>
    </row>
    <row r="11236" spans="1:3" x14ac:dyDescent="0.25">
      <c r="A11236" t="s">
        <v>252</v>
      </c>
      <c r="B11236">
        <v>45169</v>
      </c>
      <c r="C11236">
        <v>50</v>
      </c>
    </row>
    <row r="11237" spans="1:3" x14ac:dyDescent="0.25">
      <c r="A11237" t="s">
        <v>252</v>
      </c>
      <c r="B11237">
        <v>44135</v>
      </c>
      <c r="C11237">
        <v>80</v>
      </c>
    </row>
    <row r="11238" spans="1:3" x14ac:dyDescent="0.25">
      <c r="A11238" t="s">
        <v>252</v>
      </c>
      <c r="B11238">
        <v>44094</v>
      </c>
      <c r="C11238">
        <v>108</v>
      </c>
    </row>
    <row r="11239" spans="1:3" x14ac:dyDescent="0.25">
      <c r="A11239" t="s">
        <v>252</v>
      </c>
      <c r="B11239">
        <v>45103</v>
      </c>
      <c r="C11239">
        <v>120</v>
      </c>
    </row>
    <row r="11240" spans="1:3" x14ac:dyDescent="0.25">
      <c r="A11240" t="s">
        <v>252</v>
      </c>
      <c r="B11240">
        <v>44870</v>
      </c>
      <c r="C11240">
        <v>138</v>
      </c>
    </row>
    <row r="11241" spans="1:3" x14ac:dyDescent="0.25">
      <c r="A11241" t="s">
        <v>252</v>
      </c>
      <c r="B11241">
        <v>44224</v>
      </c>
      <c r="C11241">
        <v>50</v>
      </c>
    </row>
    <row r="11242" spans="1:3" x14ac:dyDescent="0.25">
      <c r="A11242" t="s">
        <v>252</v>
      </c>
      <c r="B11242">
        <v>43054</v>
      </c>
      <c r="C11242">
        <v>50</v>
      </c>
    </row>
    <row r="11243" spans="1:3" x14ac:dyDescent="0.25">
      <c r="A11243" t="s">
        <v>252</v>
      </c>
      <c r="B11243">
        <v>44720</v>
      </c>
      <c r="C11243">
        <v>202</v>
      </c>
    </row>
    <row r="11244" spans="1:3" x14ac:dyDescent="0.25">
      <c r="A11244" t="s">
        <v>252</v>
      </c>
      <c r="B11244">
        <v>44695</v>
      </c>
      <c r="C11244">
        <v>25</v>
      </c>
    </row>
    <row r="11245" spans="1:3" x14ac:dyDescent="0.25">
      <c r="A11245" t="s">
        <v>252</v>
      </c>
      <c r="B11245">
        <v>45245</v>
      </c>
      <c r="C11245">
        <v>30</v>
      </c>
    </row>
    <row r="11246" spans="1:3" x14ac:dyDescent="0.25">
      <c r="A11246" t="s">
        <v>252</v>
      </c>
      <c r="B11246">
        <v>45414</v>
      </c>
      <c r="C11246">
        <v>144</v>
      </c>
    </row>
    <row r="11247" spans="1:3" x14ac:dyDescent="0.25">
      <c r="A11247" t="s">
        <v>252</v>
      </c>
      <c r="B11247">
        <v>43113</v>
      </c>
      <c r="C11247">
        <v>99</v>
      </c>
    </row>
    <row r="11248" spans="1:3" x14ac:dyDescent="0.25">
      <c r="A11248" t="s">
        <v>252</v>
      </c>
      <c r="B11248">
        <v>45403</v>
      </c>
      <c r="C11248">
        <v>75</v>
      </c>
    </row>
    <row r="11249" spans="1:3" x14ac:dyDescent="0.25">
      <c r="A11249" t="s">
        <v>252</v>
      </c>
      <c r="B11249">
        <v>45224</v>
      </c>
      <c r="C11249">
        <v>85</v>
      </c>
    </row>
    <row r="11250" spans="1:3" x14ac:dyDescent="0.25">
      <c r="A11250" t="s">
        <v>252</v>
      </c>
      <c r="B11250">
        <v>44124</v>
      </c>
      <c r="C11250">
        <v>190</v>
      </c>
    </row>
    <row r="11251" spans="1:3" x14ac:dyDescent="0.25">
      <c r="A11251" t="s">
        <v>253</v>
      </c>
      <c r="B11251">
        <v>73663</v>
      </c>
      <c r="C11251">
        <v>31</v>
      </c>
    </row>
    <row r="11252" spans="1:3" x14ac:dyDescent="0.25">
      <c r="A11252" t="s">
        <v>253</v>
      </c>
      <c r="B11252">
        <v>74953</v>
      </c>
      <c r="C11252">
        <v>158</v>
      </c>
    </row>
    <row r="11253" spans="1:3" x14ac:dyDescent="0.25">
      <c r="A11253" t="s">
        <v>253</v>
      </c>
      <c r="B11253">
        <v>74437</v>
      </c>
      <c r="C11253">
        <v>53</v>
      </c>
    </row>
    <row r="11254" spans="1:3" x14ac:dyDescent="0.25">
      <c r="A11254" t="s">
        <v>253</v>
      </c>
      <c r="B11254">
        <v>74403</v>
      </c>
      <c r="C11254">
        <v>58</v>
      </c>
    </row>
    <row r="11255" spans="1:3" x14ac:dyDescent="0.25">
      <c r="A11255" t="s">
        <v>253</v>
      </c>
      <c r="B11255">
        <v>74128</v>
      </c>
      <c r="C11255">
        <v>104</v>
      </c>
    </row>
    <row r="11256" spans="1:3" x14ac:dyDescent="0.25">
      <c r="A11256" t="s">
        <v>253</v>
      </c>
      <c r="B11256">
        <v>74801</v>
      </c>
      <c r="C11256">
        <v>161</v>
      </c>
    </row>
    <row r="11257" spans="1:3" x14ac:dyDescent="0.25">
      <c r="A11257" t="s">
        <v>253</v>
      </c>
      <c r="B11257">
        <v>73529</v>
      </c>
      <c r="C11257">
        <v>63</v>
      </c>
    </row>
    <row r="11258" spans="1:3" x14ac:dyDescent="0.25">
      <c r="A11258" t="s">
        <v>253</v>
      </c>
      <c r="B11258">
        <v>74859</v>
      </c>
      <c r="C11258">
        <v>80</v>
      </c>
    </row>
    <row r="11259" spans="1:3" x14ac:dyDescent="0.25">
      <c r="A11259" t="s">
        <v>253</v>
      </c>
      <c r="B11259">
        <v>74012</v>
      </c>
      <c r="C11259">
        <v>110</v>
      </c>
    </row>
    <row r="11260" spans="1:3" x14ac:dyDescent="0.25">
      <c r="A11260" t="s">
        <v>253</v>
      </c>
      <c r="B11260">
        <v>73852</v>
      </c>
      <c r="C11260">
        <v>62</v>
      </c>
    </row>
    <row r="11261" spans="1:3" x14ac:dyDescent="0.25">
      <c r="A11261" t="s">
        <v>253</v>
      </c>
      <c r="B11261">
        <v>74110</v>
      </c>
      <c r="C11261">
        <v>114</v>
      </c>
    </row>
    <row r="11262" spans="1:3" x14ac:dyDescent="0.25">
      <c r="A11262" t="s">
        <v>253</v>
      </c>
      <c r="B11262">
        <v>73701</v>
      </c>
      <c r="C11262">
        <v>150</v>
      </c>
    </row>
    <row r="11263" spans="1:3" x14ac:dyDescent="0.25">
      <c r="A11263" t="s">
        <v>253</v>
      </c>
      <c r="B11263">
        <v>74884</v>
      </c>
      <c r="C11263">
        <v>87</v>
      </c>
    </row>
    <row r="11264" spans="1:3" x14ac:dyDescent="0.25">
      <c r="A11264" t="s">
        <v>253</v>
      </c>
      <c r="B11264">
        <v>74820</v>
      </c>
      <c r="C11264">
        <v>85</v>
      </c>
    </row>
    <row r="11265" spans="1:3" x14ac:dyDescent="0.25">
      <c r="A11265" t="s">
        <v>253</v>
      </c>
      <c r="B11265">
        <v>73401</v>
      </c>
      <c r="C11265">
        <v>68</v>
      </c>
    </row>
    <row r="11266" spans="1:3" x14ac:dyDescent="0.25">
      <c r="A11266" t="s">
        <v>253</v>
      </c>
      <c r="B11266">
        <v>74902</v>
      </c>
      <c r="C11266">
        <v>90</v>
      </c>
    </row>
    <row r="11267" spans="1:3" x14ac:dyDescent="0.25">
      <c r="A11267" t="s">
        <v>253</v>
      </c>
      <c r="B11267">
        <v>73110</v>
      </c>
      <c r="C11267">
        <v>106</v>
      </c>
    </row>
    <row r="11268" spans="1:3" x14ac:dyDescent="0.25">
      <c r="A11268" t="s">
        <v>253</v>
      </c>
      <c r="B11268">
        <v>74447</v>
      </c>
      <c r="C11268">
        <v>114</v>
      </c>
    </row>
    <row r="11269" spans="1:3" x14ac:dyDescent="0.25">
      <c r="A11269" t="s">
        <v>253</v>
      </c>
      <c r="B11269">
        <v>74029</v>
      </c>
      <c r="C11269">
        <v>116</v>
      </c>
    </row>
    <row r="11270" spans="1:3" x14ac:dyDescent="0.25">
      <c r="A11270" t="s">
        <v>253</v>
      </c>
      <c r="B11270">
        <v>74362</v>
      </c>
      <c r="C11270">
        <v>75</v>
      </c>
    </row>
    <row r="11271" spans="1:3" x14ac:dyDescent="0.25">
      <c r="A11271" t="s">
        <v>253</v>
      </c>
      <c r="B11271">
        <v>74037</v>
      </c>
      <c r="C11271">
        <v>187</v>
      </c>
    </row>
    <row r="11272" spans="1:3" x14ac:dyDescent="0.25">
      <c r="A11272" t="s">
        <v>253</v>
      </c>
      <c r="B11272">
        <v>73742</v>
      </c>
      <c r="C11272">
        <v>50</v>
      </c>
    </row>
    <row r="11273" spans="1:3" x14ac:dyDescent="0.25">
      <c r="A11273" t="s">
        <v>253</v>
      </c>
      <c r="B11273">
        <v>73013</v>
      </c>
      <c r="C11273">
        <v>129</v>
      </c>
    </row>
    <row r="11274" spans="1:3" x14ac:dyDescent="0.25">
      <c r="A11274" t="s">
        <v>253</v>
      </c>
      <c r="B11274">
        <v>74465</v>
      </c>
      <c r="C11274">
        <v>125</v>
      </c>
    </row>
    <row r="11275" spans="1:3" x14ac:dyDescent="0.25">
      <c r="A11275" t="s">
        <v>253</v>
      </c>
      <c r="B11275">
        <v>73127</v>
      </c>
      <c r="C11275">
        <v>112</v>
      </c>
    </row>
    <row r="11276" spans="1:3" x14ac:dyDescent="0.25">
      <c r="A11276" t="s">
        <v>253</v>
      </c>
      <c r="B11276">
        <v>74012</v>
      </c>
      <c r="C11276">
        <v>101</v>
      </c>
    </row>
    <row r="11277" spans="1:3" x14ac:dyDescent="0.25">
      <c r="A11277" t="s">
        <v>253</v>
      </c>
      <c r="B11277">
        <v>73717</v>
      </c>
      <c r="C11277">
        <v>80</v>
      </c>
    </row>
    <row r="11278" spans="1:3" x14ac:dyDescent="0.25">
      <c r="A11278" t="s">
        <v>253</v>
      </c>
      <c r="B11278">
        <v>74571</v>
      </c>
      <c r="C11278">
        <v>175</v>
      </c>
    </row>
    <row r="11279" spans="1:3" x14ac:dyDescent="0.25">
      <c r="A11279" t="s">
        <v>253</v>
      </c>
      <c r="B11279">
        <v>73072</v>
      </c>
      <c r="C11279">
        <v>52</v>
      </c>
    </row>
    <row r="11280" spans="1:3" x14ac:dyDescent="0.25">
      <c r="A11280" t="s">
        <v>253</v>
      </c>
      <c r="B11280">
        <v>74848</v>
      </c>
      <c r="C11280">
        <v>118</v>
      </c>
    </row>
    <row r="11281" spans="1:3" x14ac:dyDescent="0.25">
      <c r="A11281" t="s">
        <v>253</v>
      </c>
      <c r="B11281">
        <v>73080</v>
      </c>
      <c r="C11281">
        <v>69</v>
      </c>
    </row>
    <row r="11282" spans="1:3" x14ac:dyDescent="0.25">
      <c r="A11282" t="s">
        <v>253</v>
      </c>
      <c r="B11282">
        <v>73566</v>
      </c>
      <c r="C11282">
        <v>97</v>
      </c>
    </row>
    <row r="11283" spans="1:3" x14ac:dyDescent="0.25">
      <c r="A11283" t="s">
        <v>253</v>
      </c>
      <c r="B11283">
        <v>74015</v>
      </c>
      <c r="C11283">
        <v>126</v>
      </c>
    </row>
    <row r="11284" spans="1:3" x14ac:dyDescent="0.25">
      <c r="A11284" t="s">
        <v>253</v>
      </c>
      <c r="B11284">
        <v>73750</v>
      </c>
      <c r="C11284">
        <v>92</v>
      </c>
    </row>
    <row r="11285" spans="1:3" x14ac:dyDescent="0.25">
      <c r="A11285" t="s">
        <v>253</v>
      </c>
      <c r="B11285">
        <v>74804</v>
      </c>
      <c r="C11285">
        <v>110</v>
      </c>
    </row>
    <row r="11286" spans="1:3" x14ac:dyDescent="0.25">
      <c r="A11286" t="s">
        <v>253</v>
      </c>
      <c r="B11286">
        <v>73051</v>
      </c>
      <c r="C11286">
        <v>70</v>
      </c>
    </row>
    <row r="11287" spans="1:3" x14ac:dyDescent="0.25">
      <c r="A11287" t="s">
        <v>253</v>
      </c>
      <c r="B11287">
        <v>74074</v>
      </c>
      <c r="C11287">
        <v>125</v>
      </c>
    </row>
    <row r="11288" spans="1:3" x14ac:dyDescent="0.25">
      <c r="A11288" t="s">
        <v>253</v>
      </c>
      <c r="B11288">
        <v>73568</v>
      </c>
      <c r="C11288">
        <v>48</v>
      </c>
    </row>
    <row r="11289" spans="1:3" x14ac:dyDescent="0.25">
      <c r="A11289" t="s">
        <v>253</v>
      </c>
      <c r="B11289">
        <v>74354</v>
      </c>
      <c r="C11289">
        <v>100</v>
      </c>
    </row>
    <row r="11290" spans="1:3" x14ac:dyDescent="0.25">
      <c r="A11290" t="s">
        <v>253</v>
      </c>
      <c r="B11290">
        <v>73162</v>
      </c>
      <c r="C11290">
        <v>120</v>
      </c>
    </row>
    <row r="11291" spans="1:3" x14ac:dyDescent="0.25">
      <c r="A11291" t="s">
        <v>253</v>
      </c>
      <c r="B11291">
        <v>73052</v>
      </c>
      <c r="C11291">
        <v>106</v>
      </c>
    </row>
    <row r="11292" spans="1:3" x14ac:dyDescent="0.25">
      <c r="A11292" t="s">
        <v>253</v>
      </c>
      <c r="B11292">
        <v>74044</v>
      </c>
      <c r="C11292">
        <v>108</v>
      </c>
    </row>
    <row r="11293" spans="1:3" x14ac:dyDescent="0.25">
      <c r="A11293" t="s">
        <v>253</v>
      </c>
      <c r="B11293">
        <v>74403</v>
      </c>
      <c r="C11293">
        <v>60</v>
      </c>
    </row>
    <row r="11294" spans="1:3" x14ac:dyDescent="0.25">
      <c r="A11294" t="s">
        <v>253</v>
      </c>
      <c r="B11294">
        <v>74363</v>
      </c>
      <c r="C11294">
        <v>86</v>
      </c>
    </row>
    <row r="11295" spans="1:3" x14ac:dyDescent="0.25">
      <c r="A11295" t="s">
        <v>253</v>
      </c>
      <c r="B11295">
        <v>74344</v>
      </c>
      <c r="C11295">
        <v>60</v>
      </c>
    </row>
    <row r="11296" spans="1:3" x14ac:dyDescent="0.25">
      <c r="A11296" t="s">
        <v>253</v>
      </c>
      <c r="B11296">
        <v>73130</v>
      </c>
      <c r="C11296">
        <v>100</v>
      </c>
    </row>
    <row r="11297" spans="1:3" x14ac:dyDescent="0.25">
      <c r="A11297" t="s">
        <v>253</v>
      </c>
      <c r="B11297">
        <v>74501</v>
      </c>
      <c r="C11297">
        <v>100</v>
      </c>
    </row>
    <row r="11298" spans="1:3" x14ac:dyDescent="0.25">
      <c r="A11298" t="s">
        <v>253</v>
      </c>
      <c r="B11298">
        <v>74048</v>
      </c>
      <c r="C11298">
        <v>50</v>
      </c>
    </row>
    <row r="11299" spans="1:3" x14ac:dyDescent="0.25">
      <c r="A11299" t="s">
        <v>253</v>
      </c>
      <c r="B11299">
        <v>74501</v>
      </c>
      <c r="C11299">
        <v>55</v>
      </c>
    </row>
    <row r="11300" spans="1:3" x14ac:dyDescent="0.25">
      <c r="A11300" t="s">
        <v>253</v>
      </c>
      <c r="B11300">
        <v>74301</v>
      </c>
      <c r="C11300">
        <v>146</v>
      </c>
    </row>
    <row r="11301" spans="1:3" x14ac:dyDescent="0.25">
      <c r="A11301" t="s">
        <v>253</v>
      </c>
      <c r="B11301">
        <v>73110</v>
      </c>
      <c r="C11301">
        <v>187</v>
      </c>
    </row>
    <row r="11302" spans="1:3" x14ac:dyDescent="0.25">
      <c r="A11302" t="s">
        <v>253</v>
      </c>
      <c r="B11302">
        <v>73036</v>
      </c>
      <c r="C11302">
        <v>120</v>
      </c>
    </row>
    <row r="11303" spans="1:3" x14ac:dyDescent="0.25">
      <c r="A11303" t="s">
        <v>253</v>
      </c>
      <c r="B11303">
        <v>74129</v>
      </c>
      <c r="C11303">
        <v>117</v>
      </c>
    </row>
    <row r="11304" spans="1:3" x14ac:dyDescent="0.25">
      <c r="A11304" t="s">
        <v>253</v>
      </c>
      <c r="B11304">
        <v>74820</v>
      </c>
      <c r="C11304">
        <v>73</v>
      </c>
    </row>
    <row r="11305" spans="1:3" x14ac:dyDescent="0.25">
      <c r="A11305" t="s">
        <v>253</v>
      </c>
      <c r="B11305">
        <v>73112</v>
      </c>
      <c r="C11305">
        <v>148</v>
      </c>
    </row>
    <row r="11306" spans="1:3" x14ac:dyDescent="0.25">
      <c r="A11306" t="s">
        <v>253</v>
      </c>
      <c r="B11306">
        <v>74365</v>
      </c>
      <c r="C11306">
        <v>65</v>
      </c>
    </row>
    <row r="11307" spans="1:3" x14ac:dyDescent="0.25">
      <c r="A11307" t="s">
        <v>253</v>
      </c>
      <c r="B11307">
        <v>74136</v>
      </c>
      <c r="C11307">
        <v>180</v>
      </c>
    </row>
    <row r="11308" spans="1:3" x14ac:dyDescent="0.25">
      <c r="A11308" t="s">
        <v>253</v>
      </c>
      <c r="B11308">
        <v>73834</v>
      </c>
      <c r="C11308">
        <v>76</v>
      </c>
    </row>
    <row r="11309" spans="1:3" x14ac:dyDescent="0.25">
      <c r="A11309" t="s">
        <v>253</v>
      </c>
      <c r="B11309">
        <v>74523</v>
      </c>
      <c r="C11309">
        <v>72</v>
      </c>
    </row>
    <row r="11310" spans="1:3" x14ac:dyDescent="0.25">
      <c r="A11310" t="s">
        <v>253</v>
      </c>
      <c r="B11310">
        <v>74538</v>
      </c>
      <c r="C11310">
        <v>75</v>
      </c>
    </row>
    <row r="11311" spans="1:3" x14ac:dyDescent="0.25">
      <c r="A11311" t="s">
        <v>253</v>
      </c>
      <c r="B11311">
        <v>73055</v>
      </c>
      <c r="C11311">
        <v>96</v>
      </c>
    </row>
    <row r="11312" spans="1:3" x14ac:dyDescent="0.25">
      <c r="A11312" t="s">
        <v>253</v>
      </c>
      <c r="B11312">
        <v>74114</v>
      </c>
      <c r="C11312">
        <v>56</v>
      </c>
    </row>
    <row r="11313" spans="1:3" x14ac:dyDescent="0.25">
      <c r="A11313" t="s">
        <v>253</v>
      </c>
      <c r="B11313">
        <v>74106</v>
      </c>
      <c r="C11313">
        <v>109</v>
      </c>
    </row>
    <row r="11314" spans="1:3" x14ac:dyDescent="0.25">
      <c r="A11314" t="s">
        <v>253</v>
      </c>
      <c r="B11314">
        <v>74048</v>
      </c>
      <c r="C11314">
        <v>65</v>
      </c>
    </row>
    <row r="11315" spans="1:3" x14ac:dyDescent="0.25">
      <c r="A11315" t="s">
        <v>253</v>
      </c>
      <c r="B11315">
        <v>74403</v>
      </c>
      <c r="C11315">
        <v>105</v>
      </c>
    </row>
    <row r="11316" spans="1:3" x14ac:dyDescent="0.25">
      <c r="A11316" t="s">
        <v>253</v>
      </c>
      <c r="B11316">
        <v>73505</v>
      </c>
      <c r="C11316">
        <v>105</v>
      </c>
    </row>
    <row r="11317" spans="1:3" x14ac:dyDescent="0.25">
      <c r="A11317" t="s">
        <v>253</v>
      </c>
      <c r="B11317">
        <v>73045</v>
      </c>
      <c r="C11317">
        <v>48</v>
      </c>
    </row>
    <row r="11318" spans="1:3" x14ac:dyDescent="0.25">
      <c r="A11318" t="s">
        <v>253</v>
      </c>
      <c r="B11318">
        <v>74063</v>
      </c>
      <c r="C11318">
        <v>173</v>
      </c>
    </row>
    <row r="11319" spans="1:3" x14ac:dyDescent="0.25">
      <c r="A11319" t="s">
        <v>253</v>
      </c>
      <c r="B11319">
        <v>73119</v>
      </c>
      <c r="C11319">
        <v>375</v>
      </c>
    </row>
    <row r="11320" spans="1:3" x14ac:dyDescent="0.25">
      <c r="A11320" t="s">
        <v>253</v>
      </c>
      <c r="B11320">
        <v>74462</v>
      </c>
      <c r="C11320">
        <v>80</v>
      </c>
    </row>
    <row r="11321" spans="1:3" x14ac:dyDescent="0.25">
      <c r="A11321" t="s">
        <v>253</v>
      </c>
      <c r="B11321">
        <v>74074</v>
      </c>
      <c r="C11321">
        <v>112</v>
      </c>
    </row>
    <row r="11322" spans="1:3" x14ac:dyDescent="0.25">
      <c r="A11322" t="s">
        <v>253</v>
      </c>
      <c r="B11322">
        <v>74401</v>
      </c>
      <c r="C11322">
        <v>90</v>
      </c>
    </row>
    <row r="11323" spans="1:3" x14ac:dyDescent="0.25">
      <c r="A11323" t="s">
        <v>253</v>
      </c>
      <c r="B11323">
        <v>74105</v>
      </c>
      <c r="C11323">
        <v>120</v>
      </c>
    </row>
    <row r="11324" spans="1:3" x14ac:dyDescent="0.25">
      <c r="A11324" t="s">
        <v>253</v>
      </c>
      <c r="B11324">
        <v>73601</v>
      </c>
      <c r="C11324">
        <v>101</v>
      </c>
    </row>
    <row r="11325" spans="1:3" x14ac:dyDescent="0.25">
      <c r="A11325" t="s">
        <v>253</v>
      </c>
      <c r="B11325">
        <v>74058</v>
      </c>
      <c r="C11325">
        <v>82</v>
      </c>
    </row>
    <row r="11326" spans="1:3" x14ac:dyDescent="0.25">
      <c r="A11326" t="s">
        <v>253</v>
      </c>
      <c r="B11326">
        <v>74743</v>
      </c>
      <c r="C11326">
        <v>100</v>
      </c>
    </row>
    <row r="11327" spans="1:3" x14ac:dyDescent="0.25">
      <c r="A11327" t="s">
        <v>253</v>
      </c>
      <c r="B11327">
        <v>74501</v>
      </c>
      <c r="C11327">
        <v>63</v>
      </c>
    </row>
    <row r="11328" spans="1:3" x14ac:dyDescent="0.25">
      <c r="A11328" t="s">
        <v>253</v>
      </c>
      <c r="B11328">
        <v>74055</v>
      </c>
      <c r="C11328">
        <v>105</v>
      </c>
    </row>
    <row r="11329" spans="1:3" x14ac:dyDescent="0.25">
      <c r="A11329" t="s">
        <v>253</v>
      </c>
      <c r="B11329">
        <v>74571</v>
      </c>
      <c r="C11329">
        <v>69</v>
      </c>
    </row>
    <row r="11330" spans="1:3" x14ac:dyDescent="0.25">
      <c r="A11330" t="s">
        <v>253</v>
      </c>
      <c r="B11330">
        <v>73112</v>
      </c>
      <c r="C11330">
        <v>100</v>
      </c>
    </row>
    <row r="11331" spans="1:3" x14ac:dyDescent="0.25">
      <c r="A11331" t="s">
        <v>253</v>
      </c>
      <c r="B11331">
        <v>73401</v>
      </c>
      <c r="C11331">
        <v>76</v>
      </c>
    </row>
    <row r="11332" spans="1:3" x14ac:dyDescent="0.25">
      <c r="A11332" t="s">
        <v>253</v>
      </c>
      <c r="B11332">
        <v>73460</v>
      </c>
      <c r="C11332">
        <v>70</v>
      </c>
    </row>
    <row r="11333" spans="1:3" x14ac:dyDescent="0.25">
      <c r="A11333" t="s">
        <v>253</v>
      </c>
      <c r="B11333">
        <v>74868</v>
      </c>
      <c r="C11333">
        <v>110</v>
      </c>
    </row>
    <row r="11334" spans="1:3" x14ac:dyDescent="0.25">
      <c r="A11334" t="s">
        <v>253</v>
      </c>
      <c r="B11334">
        <v>73121</v>
      </c>
      <c r="C11334">
        <v>60</v>
      </c>
    </row>
    <row r="11335" spans="1:3" x14ac:dyDescent="0.25">
      <c r="A11335" t="s">
        <v>253</v>
      </c>
      <c r="B11335">
        <v>73703</v>
      </c>
      <c r="C11335">
        <v>118</v>
      </c>
    </row>
    <row r="11336" spans="1:3" x14ac:dyDescent="0.25">
      <c r="A11336" t="s">
        <v>253</v>
      </c>
      <c r="B11336">
        <v>73122</v>
      </c>
      <c r="C11336">
        <v>55</v>
      </c>
    </row>
    <row r="11337" spans="1:3" x14ac:dyDescent="0.25">
      <c r="A11337" t="s">
        <v>253</v>
      </c>
      <c r="B11337">
        <v>73505</v>
      </c>
      <c r="C11337">
        <v>146</v>
      </c>
    </row>
    <row r="11338" spans="1:3" x14ac:dyDescent="0.25">
      <c r="A11338" t="s">
        <v>253</v>
      </c>
      <c r="B11338">
        <v>73550</v>
      </c>
      <c r="C11338">
        <v>92</v>
      </c>
    </row>
    <row r="11339" spans="1:3" x14ac:dyDescent="0.25">
      <c r="A11339" t="s">
        <v>253</v>
      </c>
      <c r="B11339">
        <v>74006</v>
      </c>
      <c r="C11339">
        <v>92</v>
      </c>
    </row>
    <row r="11340" spans="1:3" x14ac:dyDescent="0.25">
      <c r="A11340" t="s">
        <v>253</v>
      </c>
      <c r="B11340">
        <v>74136</v>
      </c>
      <c r="C11340">
        <v>171</v>
      </c>
    </row>
    <row r="11341" spans="1:3" x14ac:dyDescent="0.25">
      <c r="A11341" t="s">
        <v>253</v>
      </c>
      <c r="B11341">
        <v>74345</v>
      </c>
      <c r="C11341">
        <v>100</v>
      </c>
    </row>
    <row r="11342" spans="1:3" x14ac:dyDescent="0.25">
      <c r="A11342" t="s">
        <v>253</v>
      </c>
      <c r="B11342">
        <v>73142</v>
      </c>
      <c r="C11342">
        <v>118</v>
      </c>
    </row>
    <row r="11343" spans="1:3" x14ac:dyDescent="0.25">
      <c r="A11343" t="s">
        <v>253</v>
      </c>
      <c r="B11343">
        <v>73750</v>
      </c>
      <c r="C11343">
        <v>55</v>
      </c>
    </row>
    <row r="11344" spans="1:3" x14ac:dyDescent="0.25">
      <c r="A11344" t="s">
        <v>253</v>
      </c>
      <c r="B11344">
        <v>73573</v>
      </c>
      <c r="C11344">
        <v>83</v>
      </c>
    </row>
    <row r="11345" spans="1:3" x14ac:dyDescent="0.25">
      <c r="A11345" t="s">
        <v>253</v>
      </c>
      <c r="B11345">
        <v>73439</v>
      </c>
      <c r="C11345">
        <v>60</v>
      </c>
    </row>
    <row r="11346" spans="1:3" x14ac:dyDescent="0.25">
      <c r="A11346" t="s">
        <v>253</v>
      </c>
      <c r="B11346">
        <v>73771</v>
      </c>
      <c r="C11346">
        <v>52</v>
      </c>
    </row>
    <row r="11347" spans="1:3" x14ac:dyDescent="0.25">
      <c r="A11347" t="s">
        <v>253</v>
      </c>
      <c r="B11347">
        <v>73105</v>
      </c>
      <c r="C11347">
        <v>56</v>
      </c>
    </row>
    <row r="11348" spans="1:3" x14ac:dyDescent="0.25">
      <c r="A11348" t="s">
        <v>253</v>
      </c>
      <c r="B11348">
        <v>73044</v>
      </c>
      <c r="C11348">
        <v>100</v>
      </c>
    </row>
    <row r="11349" spans="1:3" x14ac:dyDescent="0.25">
      <c r="A11349" t="s">
        <v>253</v>
      </c>
      <c r="B11349">
        <v>74701</v>
      </c>
      <c r="C11349">
        <v>65</v>
      </c>
    </row>
    <row r="11350" spans="1:3" x14ac:dyDescent="0.25">
      <c r="A11350" t="s">
        <v>253</v>
      </c>
      <c r="B11350">
        <v>74820</v>
      </c>
      <c r="C11350">
        <v>132</v>
      </c>
    </row>
    <row r="11351" spans="1:3" x14ac:dyDescent="0.25">
      <c r="A11351" t="s">
        <v>253</v>
      </c>
      <c r="B11351">
        <v>73111</v>
      </c>
      <c r="C11351">
        <v>107</v>
      </c>
    </row>
    <row r="11352" spans="1:3" x14ac:dyDescent="0.25">
      <c r="A11352" t="s">
        <v>253</v>
      </c>
      <c r="B11352">
        <v>73644</v>
      </c>
      <c r="C11352">
        <v>118</v>
      </c>
    </row>
    <row r="11353" spans="1:3" x14ac:dyDescent="0.25">
      <c r="A11353" t="s">
        <v>253</v>
      </c>
      <c r="B11353">
        <v>74136</v>
      </c>
      <c r="C11353">
        <v>74</v>
      </c>
    </row>
    <row r="11354" spans="1:3" x14ac:dyDescent="0.25">
      <c r="A11354" t="s">
        <v>253</v>
      </c>
      <c r="B11354">
        <v>74361</v>
      </c>
      <c r="C11354">
        <v>65</v>
      </c>
    </row>
    <row r="11355" spans="1:3" x14ac:dyDescent="0.25">
      <c r="A11355" t="s">
        <v>253</v>
      </c>
      <c r="B11355">
        <v>73010</v>
      </c>
      <c r="C11355">
        <v>50</v>
      </c>
    </row>
    <row r="11356" spans="1:3" x14ac:dyDescent="0.25">
      <c r="A11356" t="s">
        <v>253</v>
      </c>
      <c r="B11356">
        <v>73099</v>
      </c>
      <c r="C11356">
        <v>69</v>
      </c>
    </row>
    <row r="11357" spans="1:3" x14ac:dyDescent="0.25">
      <c r="A11357" t="s">
        <v>253</v>
      </c>
      <c r="B11357">
        <v>73662</v>
      </c>
      <c r="C11357">
        <v>67</v>
      </c>
    </row>
    <row r="11358" spans="1:3" x14ac:dyDescent="0.25">
      <c r="A11358" t="s">
        <v>253</v>
      </c>
      <c r="B11358">
        <v>73132</v>
      </c>
      <c r="C11358">
        <v>120</v>
      </c>
    </row>
    <row r="11359" spans="1:3" x14ac:dyDescent="0.25">
      <c r="A11359" t="s">
        <v>253</v>
      </c>
      <c r="B11359">
        <v>74066</v>
      </c>
      <c r="C11359">
        <v>69</v>
      </c>
    </row>
    <row r="11360" spans="1:3" x14ac:dyDescent="0.25">
      <c r="A11360" t="s">
        <v>253</v>
      </c>
      <c r="B11360">
        <v>74401</v>
      </c>
      <c r="C11360">
        <v>105</v>
      </c>
    </row>
    <row r="11361" spans="1:3" x14ac:dyDescent="0.25">
      <c r="A11361" t="s">
        <v>253</v>
      </c>
      <c r="B11361">
        <v>73651</v>
      </c>
      <c r="C11361">
        <v>58</v>
      </c>
    </row>
    <row r="11362" spans="1:3" x14ac:dyDescent="0.25">
      <c r="A11362" t="s">
        <v>253</v>
      </c>
      <c r="B11362">
        <v>73110</v>
      </c>
      <c r="C11362">
        <v>116</v>
      </c>
    </row>
    <row r="11363" spans="1:3" x14ac:dyDescent="0.25">
      <c r="A11363" t="s">
        <v>253</v>
      </c>
      <c r="B11363">
        <v>74020</v>
      </c>
      <c r="C11363">
        <v>90</v>
      </c>
    </row>
    <row r="11364" spans="1:3" x14ac:dyDescent="0.25">
      <c r="A11364" t="s">
        <v>253</v>
      </c>
      <c r="B11364">
        <v>74631</v>
      </c>
      <c r="C11364">
        <v>137</v>
      </c>
    </row>
    <row r="11365" spans="1:3" x14ac:dyDescent="0.25">
      <c r="A11365" t="s">
        <v>253</v>
      </c>
      <c r="B11365">
        <v>73018</v>
      </c>
      <c r="C11365">
        <v>82</v>
      </c>
    </row>
    <row r="11366" spans="1:3" x14ac:dyDescent="0.25">
      <c r="A11366" t="s">
        <v>253</v>
      </c>
      <c r="B11366">
        <v>73542</v>
      </c>
      <c r="C11366">
        <v>30</v>
      </c>
    </row>
    <row r="11367" spans="1:3" x14ac:dyDescent="0.25">
      <c r="A11367" t="s">
        <v>253</v>
      </c>
      <c r="B11367">
        <v>74547</v>
      </c>
      <c r="C11367">
        <v>60</v>
      </c>
    </row>
    <row r="11368" spans="1:3" x14ac:dyDescent="0.25">
      <c r="A11368" t="s">
        <v>253</v>
      </c>
      <c r="B11368">
        <v>74743</v>
      </c>
      <c r="C11368">
        <v>124</v>
      </c>
    </row>
    <row r="11369" spans="1:3" x14ac:dyDescent="0.25">
      <c r="A11369" t="s">
        <v>253</v>
      </c>
      <c r="B11369">
        <v>73080</v>
      </c>
      <c r="C11369">
        <v>105</v>
      </c>
    </row>
    <row r="11370" spans="1:3" x14ac:dyDescent="0.25">
      <c r="A11370" t="s">
        <v>253</v>
      </c>
      <c r="B11370">
        <v>74135</v>
      </c>
      <c r="C11370">
        <v>84</v>
      </c>
    </row>
    <row r="11371" spans="1:3" x14ac:dyDescent="0.25">
      <c r="A11371" t="s">
        <v>253</v>
      </c>
      <c r="B11371">
        <v>74880</v>
      </c>
      <c r="C11371">
        <v>60</v>
      </c>
    </row>
    <row r="11372" spans="1:3" x14ac:dyDescent="0.25">
      <c r="A11372" t="s">
        <v>253</v>
      </c>
      <c r="B11372">
        <v>73075</v>
      </c>
      <c r="C11372">
        <v>109</v>
      </c>
    </row>
    <row r="11373" spans="1:3" x14ac:dyDescent="0.25">
      <c r="A11373" t="s">
        <v>253</v>
      </c>
      <c r="B11373">
        <v>74023</v>
      </c>
      <c r="C11373">
        <v>67</v>
      </c>
    </row>
    <row r="11374" spans="1:3" x14ac:dyDescent="0.25">
      <c r="A11374" t="s">
        <v>253</v>
      </c>
      <c r="B11374">
        <v>74955</v>
      </c>
      <c r="C11374">
        <v>162</v>
      </c>
    </row>
    <row r="11375" spans="1:3" x14ac:dyDescent="0.25">
      <c r="A11375" t="s">
        <v>253</v>
      </c>
      <c r="B11375">
        <v>74464</v>
      </c>
      <c r="C11375">
        <v>139</v>
      </c>
    </row>
    <row r="11376" spans="1:3" x14ac:dyDescent="0.25">
      <c r="A11376" t="s">
        <v>253</v>
      </c>
      <c r="B11376">
        <v>74733</v>
      </c>
      <c r="C11376">
        <v>95</v>
      </c>
    </row>
    <row r="11377" spans="1:3" x14ac:dyDescent="0.25">
      <c r="A11377" t="s">
        <v>253</v>
      </c>
      <c r="B11377">
        <v>73008</v>
      </c>
      <c r="C11377">
        <v>55</v>
      </c>
    </row>
    <row r="11378" spans="1:3" x14ac:dyDescent="0.25">
      <c r="A11378" t="s">
        <v>253</v>
      </c>
      <c r="B11378">
        <v>74848</v>
      </c>
      <c r="C11378">
        <v>155</v>
      </c>
    </row>
    <row r="11379" spans="1:3" x14ac:dyDescent="0.25">
      <c r="A11379" t="s">
        <v>253</v>
      </c>
      <c r="B11379">
        <v>74730</v>
      </c>
      <c r="C11379">
        <v>82</v>
      </c>
    </row>
    <row r="11380" spans="1:3" x14ac:dyDescent="0.25">
      <c r="A11380" t="s">
        <v>253</v>
      </c>
      <c r="B11380">
        <v>73099</v>
      </c>
      <c r="C11380">
        <v>150</v>
      </c>
    </row>
    <row r="11381" spans="1:3" x14ac:dyDescent="0.25">
      <c r="A11381" t="s">
        <v>253</v>
      </c>
      <c r="B11381">
        <v>73023</v>
      </c>
      <c r="C11381">
        <v>120</v>
      </c>
    </row>
    <row r="11382" spans="1:3" x14ac:dyDescent="0.25">
      <c r="A11382" t="s">
        <v>253</v>
      </c>
      <c r="B11382">
        <v>73089</v>
      </c>
      <c r="C11382">
        <v>52</v>
      </c>
    </row>
    <row r="11383" spans="1:3" x14ac:dyDescent="0.25">
      <c r="A11383" t="s">
        <v>253</v>
      </c>
      <c r="B11383">
        <v>74066</v>
      </c>
      <c r="C11383">
        <v>85</v>
      </c>
    </row>
    <row r="11384" spans="1:3" x14ac:dyDescent="0.25">
      <c r="A11384" t="s">
        <v>253</v>
      </c>
      <c r="B11384">
        <v>74959</v>
      </c>
      <c r="C11384">
        <v>95</v>
      </c>
    </row>
    <row r="11385" spans="1:3" x14ac:dyDescent="0.25">
      <c r="A11385" t="s">
        <v>253</v>
      </c>
      <c r="B11385">
        <v>73942</v>
      </c>
      <c r="C11385">
        <v>77</v>
      </c>
    </row>
    <row r="11386" spans="1:3" x14ac:dyDescent="0.25">
      <c r="A11386" t="s">
        <v>253</v>
      </c>
      <c r="B11386">
        <v>74006</v>
      </c>
      <c r="C11386">
        <v>100</v>
      </c>
    </row>
    <row r="11387" spans="1:3" x14ac:dyDescent="0.25">
      <c r="A11387" t="s">
        <v>253</v>
      </c>
      <c r="B11387">
        <v>73077</v>
      </c>
      <c r="C11387">
        <v>112</v>
      </c>
    </row>
    <row r="11388" spans="1:3" x14ac:dyDescent="0.25">
      <c r="A11388" t="s">
        <v>253</v>
      </c>
      <c r="B11388">
        <v>73048</v>
      </c>
      <c r="C11388">
        <v>60</v>
      </c>
    </row>
    <row r="11389" spans="1:3" x14ac:dyDescent="0.25">
      <c r="A11389" t="s">
        <v>253</v>
      </c>
      <c r="B11389">
        <v>73448</v>
      </c>
      <c r="C11389">
        <v>69</v>
      </c>
    </row>
    <row r="11390" spans="1:3" x14ac:dyDescent="0.25">
      <c r="A11390" t="s">
        <v>253</v>
      </c>
      <c r="B11390">
        <v>74851</v>
      </c>
      <c r="C11390">
        <v>80</v>
      </c>
    </row>
    <row r="11391" spans="1:3" x14ac:dyDescent="0.25">
      <c r="A11391" t="s">
        <v>253</v>
      </c>
      <c r="B11391">
        <v>73763</v>
      </c>
      <c r="C11391">
        <v>48</v>
      </c>
    </row>
    <row r="11392" spans="1:3" x14ac:dyDescent="0.25">
      <c r="A11392" t="s">
        <v>253</v>
      </c>
      <c r="B11392">
        <v>74464</v>
      </c>
      <c r="C11392">
        <v>100</v>
      </c>
    </row>
    <row r="11393" spans="1:3" x14ac:dyDescent="0.25">
      <c r="A11393" t="s">
        <v>253</v>
      </c>
      <c r="B11393">
        <v>73446</v>
      </c>
      <c r="C11393">
        <v>140</v>
      </c>
    </row>
    <row r="11394" spans="1:3" x14ac:dyDescent="0.25">
      <c r="A11394" t="s">
        <v>253</v>
      </c>
      <c r="B11394">
        <v>73601</v>
      </c>
      <c r="C11394">
        <v>100</v>
      </c>
    </row>
    <row r="11395" spans="1:3" x14ac:dyDescent="0.25">
      <c r="A11395" t="s">
        <v>253</v>
      </c>
      <c r="B11395">
        <v>73034</v>
      </c>
      <c r="C11395">
        <v>122</v>
      </c>
    </row>
    <row r="11396" spans="1:3" x14ac:dyDescent="0.25">
      <c r="A11396" t="s">
        <v>253</v>
      </c>
      <c r="B11396">
        <v>73521</v>
      </c>
      <c r="C11396">
        <v>158</v>
      </c>
    </row>
    <row r="11397" spans="1:3" x14ac:dyDescent="0.25">
      <c r="A11397" t="s">
        <v>253</v>
      </c>
      <c r="B11397">
        <v>73119</v>
      </c>
      <c r="C11397">
        <v>120</v>
      </c>
    </row>
    <row r="11398" spans="1:3" x14ac:dyDescent="0.25">
      <c r="A11398" t="s">
        <v>253</v>
      </c>
      <c r="B11398">
        <v>73069</v>
      </c>
      <c r="C11398">
        <v>89</v>
      </c>
    </row>
    <row r="11399" spans="1:3" x14ac:dyDescent="0.25">
      <c r="A11399" t="s">
        <v>253</v>
      </c>
      <c r="B11399">
        <v>74346</v>
      </c>
      <c r="C11399">
        <v>98</v>
      </c>
    </row>
    <row r="11400" spans="1:3" x14ac:dyDescent="0.25">
      <c r="A11400" t="s">
        <v>253</v>
      </c>
      <c r="B11400">
        <v>73044</v>
      </c>
      <c r="C11400">
        <v>125</v>
      </c>
    </row>
    <row r="11401" spans="1:3" x14ac:dyDescent="0.25">
      <c r="A11401" t="s">
        <v>253</v>
      </c>
      <c r="B11401">
        <v>74012</v>
      </c>
      <c r="C11401">
        <v>60</v>
      </c>
    </row>
    <row r="11402" spans="1:3" x14ac:dyDescent="0.25">
      <c r="A11402" t="s">
        <v>253</v>
      </c>
      <c r="B11402">
        <v>73932</v>
      </c>
      <c r="C11402">
        <v>62</v>
      </c>
    </row>
    <row r="11403" spans="1:3" x14ac:dyDescent="0.25">
      <c r="A11403" t="s">
        <v>253</v>
      </c>
      <c r="B11403">
        <v>73112</v>
      </c>
      <c r="C11403">
        <v>132</v>
      </c>
    </row>
    <row r="11404" spans="1:3" x14ac:dyDescent="0.25">
      <c r="A11404" t="s">
        <v>253</v>
      </c>
      <c r="B11404">
        <v>73018</v>
      </c>
      <c r="C11404">
        <v>49</v>
      </c>
    </row>
    <row r="11405" spans="1:3" x14ac:dyDescent="0.25">
      <c r="A11405" t="s">
        <v>253</v>
      </c>
      <c r="B11405">
        <v>73701</v>
      </c>
      <c r="C11405">
        <v>45</v>
      </c>
    </row>
    <row r="11406" spans="1:3" x14ac:dyDescent="0.25">
      <c r="A11406" t="s">
        <v>253</v>
      </c>
      <c r="B11406">
        <v>73045</v>
      </c>
      <c r="C11406">
        <v>100</v>
      </c>
    </row>
    <row r="11407" spans="1:3" x14ac:dyDescent="0.25">
      <c r="A11407" t="s">
        <v>253</v>
      </c>
      <c r="B11407">
        <v>74135</v>
      </c>
      <c r="C11407">
        <v>121</v>
      </c>
    </row>
    <row r="11408" spans="1:3" x14ac:dyDescent="0.25">
      <c r="A11408" t="s">
        <v>253</v>
      </c>
      <c r="B11408">
        <v>74437</v>
      </c>
      <c r="C11408">
        <v>119</v>
      </c>
    </row>
    <row r="11409" spans="1:3" x14ac:dyDescent="0.25">
      <c r="A11409" t="s">
        <v>253</v>
      </c>
      <c r="B11409">
        <v>74432</v>
      </c>
      <c r="C11409">
        <v>100</v>
      </c>
    </row>
    <row r="11410" spans="1:3" x14ac:dyDescent="0.25">
      <c r="A11410" t="s">
        <v>253</v>
      </c>
      <c r="B11410">
        <v>73068</v>
      </c>
      <c r="C11410">
        <v>110</v>
      </c>
    </row>
    <row r="11411" spans="1:3" x14ac:dyDescent="0.25">
      <c r="A11411" t="s">
        <v>253</v>
      </c>
      <c r="B11411">
        <v>74604</v>
      </c>
      <c r="C11411">
        <v>96</v>
      </c>
    </row>
    <row r="11412" spans="1:3" x14ac:dyDescent="0.25">
      <c r="A11412" t="s">
        <v>253</v>
      </c>
      <c r="B11412">
        <v>73706</v>
      </c>
      <c r="C11412">
        <v>138</v>
      </c>
    </row>
    <row r="11413" spans="1:3" x14ac:dyDescent="0.25">
      <c r="A11413" t="s">
        <v>253</v>
      </c>
      <c r="B11413">
        <v>74012</v>
      </c>
      <c r="C11413">
        <v>82</v>
      </c>
    </row>
    <row r="11414" spans="1:3" x14ac:dyDescent="0.25">
      <c r="A11414" t="s">
        <v>253</v>
      </c>
      <c r="B11414">
        <v>73120</v>
      </c>
      <c r="C11414">
        <v>137</v>
      </c>
    </row>
    <row r="11415" spans="1:3" x14ac:dyDescent="0.25">
      <c r="A11415" t="s">
        <v>253</v>
      </c>
      <c r="B11415">
        <v>74502</v>
      </c>
      <c r="C11415">
        <v>81</v>
      </c>
    </row>
    <row r="11416" spans="1:3" x14ac:dyDescent="0.25">
      <c r="A11416" t="s">
        <v>253</v>
      </c>
      <c r="B11416">
        <v>74701</v>
      </c>
      <c r="C11416">
        <v>104</v>
      </c>
    </row>
    <row r="11417" spans="1:3" x14ac:dyDescent="0.25">
      <c r="A11417" t="s">
        <v>253</v>
      </c>
      <c r="B11417">
        <v>74070</v>
      </c>
      <c r="C11417">
        <v>70</v>
      </c>
    </row>
    <row r="11418" spans="1:3" x14ac:dyDescent="0.25">
      <c r="A11418" t="s">
        <v>253</v>
      </c>
      <c r="B11418">
        <v>74055</v>
      </c>
      <c r="C11418">
        <v>120</v>
      </c>
    </row>
    <row r="11419" spans="1:3" x14ac:dyDescent="0.25">
      <c r="A11419" t="s">
        <v>253</v>
      </c>
      <c r="B11419">
        <v>74002</v>
      </c>
      <c r="C11419">
        <v>40</v>
      </c>
    </row>
    <row r="11420" spans="1:3" x14ac:dyDescent="0.25">
      <c r="A11420" t="s">
        <v>253</v>
      </c>
      <c r="B11420">
        <v>73401</v>
      </c>
      <c r="C11420">
        <v>126</v>
      </c>
    </row>
    <row r="11421" spans="1:3" x14ac:dyDescent="0.25">
      <c r="A11421" t="s">
        <v>253</v>
      </c>
      <c r="B11421">
        <v>73049</v>
      </c>
      <c r="C11421">
        <v>160</v>
      </c>
    </row>
    <row r="11422" spans="1:3" x14ac:dyDescent="0.25">
      <c r="A11422" t="s">
        <v>253</v>
      </c>
      <c r="B11422">
        <v>73072</v>
      </c>
      <c r="C11422">
        <v>136</v>
      </c>
    </row>
    <row r="11423" spans="1:3" x14ac:dyDescent="0.25">
      <c r="A11423" t="s">
        <v>253</v>
      </c>
      <c r="B11423">
        <v>73009</v>
      </c>
      <c r="C11423">
        <v>65</v>
      </c>
    </row>
    <row r="11424" spans="1:3" x14ac:dyDescent="0.25">
      <c r="A11424" t="s">
        <v>253</v>
      </c>
      <c r="B11424">
        <v>74937</v>
      </c>
      <c r="C11424">
        <v>84</v>
      </c>
    </row>
    <row r="11425" spans="1:3" x14ac:dyDescent="0.25">
      <c r="A11425" t="s">
        <v>253</v>
      </c>
      <c r="B11425">
        <v>74960</v>
      </c>
      <c r="C11425">
        <v>120</v>
      </c>
    </row>
    <row r="11426" spans="1:3" x14ac:dyDescent="0.25">
      <c r="A11426" t="s">
        <v>253</v>
      </c>
      <c r="B11426">
        <v>73030</v>
      </c>
      <c r="C11426">
        <v>73</v>
      </c>
    </row>
    <row r="11427" spans="1:3" x14ac:dyDescent="0.25">
      <c r="A11427" t="s">
        <v>253</v>
      </c>
      <c r="B11427">
        <v>74578</v>
      </c>
      <c r="C11427">
        <v>55</v>
      </c>
    </row>
    <row r="11428" spans="1:3" x14ac:dyDescent="0.25">
      <c r="A11428" t="s">
        <v>253</v>
      </c>
      <c r="B11428">
        <v>74604</v>
      </c>
      <c r="C11428">
        <v>68</v>
      </c>
    </row>
    <row r="11429" spans="1:3" x14ac:dyDescent="0.25">
      <c r="A11429" t="s">
        <v>253</v>
      </c>
      <c r="B11429">
        <v>74467</v>
      </c>
      <c r="C11429">
        <v>117</v>
      </c>
    </row>
    <row r="11430" spans="1:3" x14ac:dyDescent="0.25">
      <c r="A11430" t="s">
        <v>253</v>
      </c>
      <c r="B11430">
        <v>73632</v>
      </c>
      <c r="C11430">
        <v>110</v>
      </c>
    </row>
    <row r="11431" spans="1:3" x14ac:dyDescent="0.25">
      <c r="A11431" t="s">
        <v>253</v>
      </c>
      <c r="B11431">
        <v>74012</v>
      </c>
      <c r="C11431">
        <v>126</v>
      </c>
    </row>
    <row r="11432" spans="1:3" x14ac:dyDescent="0.25">
      <c r="A11432" t="s">
        <v>253</v>
      </c>
      <c r="B11432">
        <v>73015</v>
      </c>
      <c r="C11432">
        <v>100</v>
      </c>
    </row>
    <row r="11433" spans="1:3" x14ac:dyDescent="0.25">
      <c r="A11433" t="s">
        <v>253</v>
      </c>
      <c r="B11433">
        <v>74868</v>
      </c>
      <c r="C11433">
        <v>106</v>
      </c>
    </row>
    <row r="11434" spans="1:3" x14ac:dyDescent="0.25">
      <c r="A11434" t="s">
        <v>253</v>
      </c>
      <c r="B11434">
        <v>74137</v>
      </c>
      <c r="C11434">
        <v>80</v>
      </c>
    </row>
    <row r="11435" spans="1:3" x14ac:dyDescent="0.25">
      <c r="A11435" t="s">
        <v>253</v>
      </c>
      <c r="B11435">
        <v>74107</v>
      </c>
      <c r="C11435">
        <v>102</v>
      </c>
    </row>
    <row r="11436" spans="1:3" x14ac:dyDescent="0.25">
      <c r="A11436" t="s">
        <v>253</v>
      </c>
      <c r="B11436">
        <v>74030</v>
      </c>
      <c r="C11436">
        <v>133</v>
      </c>
    </row>
    <row r="11437" spans="1:3" x14ac:dyDescent="0.25">
      <c r="A11437" t="s">
        <v>253</v>
      </c>
      <c r="B11437">
        <v>74873</v>
      </c>
      <c r="C11437">
        <v>100</v>
      </c>
    </row>
    <row r="11438" spans="1:3" x14ac:dyDescent="0.25">
      <c r="A11438" t="s">
        <v>253</v>
      </c>
      <c r="B11438">
        <v>73507</v>
      </c>
      <c r="C11438">
        <v>95</v>
      </c>
    </row>
    <row r="11439" spans="1:3" x14ac:dyDescent="0.25">
      <c r="A11439" t="s">
        <v>253</v>
      </c>
      <c r="B11439">
        <v>74403</v>
      </c>
      <c r="C11439">
        <v>110</v>
      </c>
    </row>
    <row r="11440" spans="1:3" x14ac:dyDescent="0.25">
      <c r="A11440" t="s">
        <v>253</v>
      </c>
      <c r="B11440">
        <v>74129</v>
      </c>
      <c r="C11440">
        <v>118</v>
      </c>
    </row>
    <row r="11441" spans="1:3" x14ac:dyDescent="0.25">
      <c r="A11441" t="s">
        <v>253</v>
      </c>
      <c r="B11441">
        <v>74834</v>
      </c>
      <c r="C11441">
        <v>76</v>
      </c>
    </row>
    <row r="11442" spans="1:3" x14ac:dyDescent="0.25">
      <c r="A11442" t="s">
        <v>253</v>
      </c>
      <c r="B11442">
        <v>74079</v>
      </c>
      <c r="C11442">
        <v>58</v>
      </c>
    </row>
    <row r="11443" spans="1:3" x14ac:dyDescent="0.25">
      <c r="A11443" t="s">
        <v>253</v>
      </c>
      <c r="B11443">
        <v>73086</v>
      </c>
      <c r="C11443">
        <v>72</v>
      </c>
    </row>
    <row r="11444" spans="1:3" x14ac:dyDescent="0.25">
      <c r="A11444" t="s">
        <v>253</v>
      </c>
      <c r="B11444">
        <v>73533</v>
      </c>
      <c r="C11444">
        <v>104</v>
      </c>
    </row>
    <row r="11445" spans="1:3" x14ac:dyDescent="0.25">
      <c r="A11445" t="s">
        <v>253</v>
      </c>
      <c r="B11445">
        <v>74338</v>
      </c>
      <c r="C11445">
        <v>120</v>
      </c>
    </row>
    <row r="11446" spans="1:3" x14ac:dyDescent="0.25">
      <c r="A11446" t="s">
        <v>253</v>
      </c>
      <c r="B11446">
        <v>73114</v>
      </c>
      <c r="C11446">
        <v>97</v>
      </c>
    </row>
    <row r="11447" spans="1:3" x14ac:dyDescent="0.25">
      <c r="A11447" t="s">
        <v>253</v>
      </c>
      <c r="B11447">
        <v>74337</v>
      </c>
      <c r="C11447">
        <v>65</v>
      </c>
    </row>
    <row r="11448" spans="1:3" x14ac:dyDescent="0.25">
      <c r="A11448" t="s">
        <v>253</v>
      </c>
      <c r="B11448">
        <v>73521</v>
      </c>
      <c r="C11448">
        <v>128</v>
      </c>
    </row>
    <row r="11449" spans="1:3" x14ac:dyDescent="0.25">
      <c r="A11449" t="s">
        <v>253</v>
      </c>
      <c r="B11449">
        <v>74469</v>
      </c>
      <c r="C11449">
        <v>111</v>
      </c>
    </row>
    <row r="11450" spans="1:3" x14ac:dyDescent="0.25">
      <c r="A11450" t="s">
        <v>253</v>
      </c>
      <c r="B11450">
        <v>73139</v>
      </c>
      <c r="C11450">
        <v>124</v>
      </c>
    </row>
    <row r="11451" spans="1:3" x14ac:dyDescent="0.25">
      <c r="A11451" t="s">
        <v>253</v>
      </c>
      <c r="B11451">
        <v>73533</v>
      </c>
      <c r="C11451">
        <v>120</v>
      </c>
    </row>
    <row r="11452" spans="1:3" x14ac:dyDescent="0.25">
      <c r="A11452" t="s">
        <v>253</v>
      </c>
      <c r="B11452">
        <v>74135</v>
      </c>
      <c r="C11452">
        <v>106</v>
      </c>
    </row>
    <row r="11453" spans="1:3" x14ac:dyDescent="0.25">
      <c r="A11453" t="s">
        <v>253</v>
      </c>
      <c r="B11453">
        <v>74884</v>
      </c>
      <c r="C11453">
        <v>46</v>
      </c>
    </row>
    <row r="11454" spans="1:3" x14ac:dyDescent="0.25">
      <c r="A11454" t="s">
        <v>253</v>
      </c>
      <c r="B11454">
        <v>74447</v>
      </c>
      <c r="C11454">
        <v>8</v>
      </c>
    </row>
    <row r="11455" spans="1:3" x14ac:dyDescent="0.25">
      <c r="A11455" t="s">
        <v>253</v>
      </c>
      <c r="B11455">
        <v>73162</v>
      </c>
      <c r="C11455">
        <v>120</v>
      </c>
    </row>
    <row r="11456" spans="1:3" x14ac:dyDescent="0.25">
      <c r="A11456" t="s">
        <v>253</v>
      </c>
      <c r="B11456">
        <v>74021</v>
      </c>
      <c r="C11456">
        <v>119</v>
      </c>
    </row>
    <row r="11457" spans="1:3" x14ac:dyDescent="0.25">
      <c r="A11457" t="s">
        <v>253</v>
      </c>
      <c r="B11457">
        <v>73005</v>
      </c>
      <c r="C11457">
        <v>92</v>
      </c>
    </row>
    <row r="11458" spans="1:3" x14ac:dyDescent="0.25">
      <c r="A11458" t="s">
        <v>253</v>
      </c>
      <c r="B11458">
        <v>74029</v>
      </c>
      <c r="C11458">
        <v>58</v>
      </c>
    </row>
    <row r="11459" spans="1:3" x14ac:dyDescent="0.25">
      <c r="A11459" t="s">
        <v>253</v>
      </c>
      <c r="B11459">
        <v>73008</v>
      </c>
      <c r="C11459">
        <v>161</v>
      </c>
    </row>
    <row r="11460" spans="1:3" x14ac:dyDescent="0.25">
      <c r="A11460" t="s">
        <v>253</v>
      </c>
      <c r="B11460">
        <v>73132</v>
      </c>
      <c r="C11460">
        <v>30</v>
      </c>
    </row>
    <row r="11461" spans="1:3" x14ac:dyDescent="0.25">
      <c r="A11461" t="s">
        <v>253</v>
      </c>
      <c r="B11461">
        <v>73051</v>
      </c>
      <c r="C11461">
        <v>101</v>
      </c>
    </row>
    <row r="11462" spans="1:3" x14ac:dyDescent="0.25">
      <c r="A11462" t="s">
        <v>253</v>
      </c>
      <c r="B11462">
        <v>74745</v>
      </c>
      <c r="C11462">
        <v>51</v>
      </c>
    </row>
    <row r="11463" spans="1:3" x14ac:dyDescent="0.25">
      <c r="A11463" t="s">
        <v>253</v>
      </c>
      <c r="B11463">
        <v>73463</v>
      </c>
      <c r="C11463">
        <v>64</v>
      </c>
    </row>
    <row r="11464" spans="1:3" x14ac:dyDescent="0.25">
      <c r="A11464" t="s">
        <v>253</v>
      </c>
      <c r="B11464">
        <v>73859</v>
      </c>
      <c r="C11464">
        <v>73</v>
      </c>
    </row>
    <row r="11465" spans="1:3" x14ac:dyDescent="0.25">
      <c r="A11465" t="s">
        <v>253</v>
      </c>
      <c r="B11465">
        <v>73737</v>
      </c>
      <c r="C11465">
        <v>100</v>
      </c>
    </row>
    <row r="11466" spans="1:3" x14ac:dyDescent="0.25">
      <c r="A11466" t="s">
        <v>253</v>
      </c>
      <c r="B11466">
        <v>73116</v>
      </c>
      <c r="C11466">
        <v>108</v>
      </c>
    </row>
    <row r="11467" spans="1:3" x14ac:dyDescent="0.25">
      <c r="A11467" t="s">
        <v>253</v>
      </c>
      <c r="B11467">
        <v>73107</v>
      </c>
      <c r="C11467">
        <v>125</v>
      </c>
    </row>
    <row r="11468" spans="1:3" x14ac:dyDescent="0.25">
      <c r="A11468" t="s">
        <v>253</v>
      </c>
      <c r="B11468">
        <v>73024</v>
      </c>
      <c r="C11468">
        <v>104</v>
      </c>
    </row>
    <row r="11469" spans="1:3" x14ac:dyDescent="0.25">
      <c r="A11469" t="s">
        <v>253</v>
      </c>
      <c r="B11469">
        <v>73086</v>
      </c>
      <c r="C11469">
        <v>86</v>
      </c>
    </row>
    <row r="11470" spans="1:3" x14ac:dyDescent="0.25">
      <c r="A11470" t="s">
        <v>253</v>
      </c>
      <c r="B11470">
        <v>73109</v>
      </c>
      <c r="C11470">
        <v>47</v>
      </c>
    </row>
    <row r="11471" spans="1:3" x14ac:dyDescent="0.25">
      <c r="A11471" t="s">
        <v>253</v>
      </c>
      <c r="B11471">
        <v>74435</v>
      </c>
      <c r="C11471">
        <v>70</v>
      </c>
    </row>
    <row r="11472" spans="1:3" x14ac:dyDescent="0.25">
      <c r="A11472" t="s">
        <v>253</v>
      </c>
      <c r="B11472">
        <v>73717</v>
      </c>
      <c r="C11472">
        <v>74</v>
      </c>
    </row>
    <row r="11473" spans="1:3" x14ac:dyDescent="0.25">
      <c r="A11473" t="s">
        <v>253</v>
      </c>
      <c r="B11473">
        <v>74525</v>
      </c>
      <c r="C11473">
        <v>96</v>
      </c>
    </row>
    <row r="11474" spans="1:3" x14ac:dyDescent="0.25">
      <c r="A11474" t="s">
        <v>253</v>
      </c>
      <c r="B11474">
        <v>73013</v>
      </c>
      <c r="C11474">
        <v>109</v>
      </c>
    </row>
    <row r="11475" spans="1:3" x14ac:dyDescent="0.25">
      <c r="A11475" t="s">
        <v>253</v>
      </c>
      <c r="B11475">
        <v>73759</v>
      </c>
      <c r="C11475">
        <v>84</v>
      </c>
    </row>
    <row r="11476" spans="1:3" x14ac:dyDescent="0.25">
      <c r="A11476" t="s">
        <v>253</v>
      </c>
      <c r="B11476">
        <v>73701</v>
      </c>
      <c r="C11476">
        <v>50</v>
      </c>
    </row>
    <row r="11477" spans="1:3" x14ac:dyDescent="0.25">
      <c r="A11477" t="s">
        <v>253</v>
      </c>
      <c r="B11477">
        <v>73703</v>
      </c>
      <c r="C11477">
        <v>80</v>
      </c>
    </row>
    <row r="11478" spans="1:3" x14ac:dyDescent="0.25">
      <c r="A11478" t="s">
        <v>253</v>
      </c>
      <c r="B11478">
        <v>73160</v>
      </c>
      <c r="C11478">
        <v>154</v>
      </c>
    </row>
    <row r="11479" spans="1:3" x14ac:dyDescent="0.25">
      <c r="A11479" t="s">
        <v>253</v>
      </c>
      <c r="B11479">
        <v>73072</v>
      </c>
      <c r="C11479">
        <v>104</v>
      </c>
    </row>
    <row r="11480" spans="1:3" x14ac:dyDescent="0.25">
      <c r="A11480" t="s">
        <v>253</v>
      </c>
      <c r="B11480">
        <v>74432</v>
      </c>
      <c r="C11480">
        <v>70</v>
      </c>
    </row>
    <row r="11481" spans="1:3" x14ac:dyDescent="0.25">
      <c r="A11481" t="s">
        <v>253</v>
      </c>
      <c r="B11481">
        <v>74036</v>
      </c>
      <c r="C11481">
        <v>65</v>
      </c>
    </row>
    <row r="11482" spans="1:3" x14ac:dyDescent="0.25">
      <c r="A11482" t="s">
        <v>253</v>
      </c>
      <c r="B11482">
        <v>74954</v>
      </c>
      <c r="C11482">
        <v>80</v>
      </c>
    </row>
    <row r="11483" spans="1:3" x14ac:dyDescent="0.25">
      <c r="A11483" t="s">
        <v>253</v>
      </c>
      <c r="B11483">
        <v>73111</v>
      </c>
      <c r="C11483">
        <v>105</v>
      </c>
    </row>
    <row r="11484" spans="1:3" x14ac:dyDescent="0.25">
      <c r="A11484" t="s">
        <v>253</v>
      </c>
      <c r="B11484">
        <v>74601</v>
      </c>
      <c r="C11484">
        <v>157</v>
      </c>
    </row>
    <row r="11485" spans="1:3" x14ac:dyDescent="0.25">
      <c r="A11485" t="s">
        <v>253</v>
      </c>
      <c r="B11485">
        <v>73801</v>
      </c>
      <c r="C11485">
        <v>80</v>
      </c>
    </row>
    <row r="11486" spans="1:3" x14ac:dyDescent="0.25">
      <c r="A11486" t="s">
        <v>253</v>
      </c>
      <c r="B11486">
        <v>74436</v>
      </c>
      <c r="C11486">
        <v>58</v>
      </c>
    </row>
    <row r="11487" spans="1:3" x14ac:dyDescent="0.25">
      <c r="A11487" t="s">
        <v>253</v>
      </c>
      <c r="B11487">
        <v>73115</v>
      </c>
      <c r="C11487">
        <v>61</v>
      </c>
    </row>
    <row r="11488" spans="1:3" x14ac:dyDescent="0.25">
      <c r="A11488" t="s">
        <v>253</v>
      </c>
      <c r="B11488">
        <v>74426</v>
      </c>
      <c r="C11488">
        <v>82</v>
      </c>
    </row>
    <row r="11489" spans="1:3" x14ac:dyDescent="0.25">
      <c r="A11489" t="s">
        <v>253</v>
      </c>
      <c r="B11489">
        <v>74354</v>
      </c>
      <c r="C11489">
        <v>82</v>
      </c>
    </row>
    <row r="11490" spans="1:3" x14ac:dyDescent="0.25">
      <c r="A11490" t="s">
        <v>253</v>
      </c>
      <c r="B11490">
        <v>74962</v>
      </c>
      <c r="C11490">
        <v>133</v>
      </c>
    </row>
    <row r="11491" spans="1:3" x14ac:dyDescent="0.25">
      <c r="A11491" t="s">
        <v>253</v>
      </c>
      <c r="B11491">
        <v>74701</v>
      </c>
      <c r="C11491">
        <v>122</v>
      </c>
    </row>
    <row r="11492" spans="1:3" x14ac:dyDescent="0.25">
      <c r="A11492" t="s">
        <v>253</v>
      </c>
      <c r="B11492">
        <v>73099</v>
      </c>
      <c r="C11492">
        <v>47</v>
      </c>
    </row>
    <row r="11493" spans="1:3" x14ac:dyDescent="0.25">
      <c r="A11493" t="s">
        <v>253</v>
      </c>
      <c r="B11493">
        <v>74055</v>
      </c>
      <c r="C11493">
        <v>92</v>
      </c>
    </row>
    <row r="11494" spans="1:3" x14ac:dyDescent="0.25">
      <c r="A11494" t="s">
        <v>253</v>
      </c>
      <c r="B11494">
        <v>73139</v>
      </c>
      <c r="C11494">
        <v>137</v>
      </c>
    </row>
    <row r="11495" spans="1:3" x14ac:dyDescent="0.25">
      <c r="A11495" t="s">
        <v>253</v>
      </c>
      <c r="B11495">
        <v>73023</v>
      </c>
      <c r="C11495">
        <v>120</v>
      </c>
    </row>
    <row r="11496" spans="1:3" x14ac:dyDescent="0.25">
      <c r="A11496" t="s">
        <v>253</v>
      </c>
      <c r="B11496">
        <v>74447</v>
      </c>
      <c r="C11496">
        <v>114</v>
      </c>
    </row>
    <row r="11497" spans="1:3" x14ac:dyDescent="0.25">
      <c r="A11497" t="s">
        <v>253</v>
      </c>
      <c r="B11497">
        <v>74901</v>
      </c>
      <c r="C11497">
        <v>56</v>
      </c>
    </row>
    <row r="11498" spans="1:3" x14ac:dyDescent="0.25">
      <c r="A11498" t="s">
        <v>253</v>
      </c>
      <c r="B11498">
        <v>74429</v>
      </c>
      <c r="C11498">
        <v>100</v>
      </c>
    </row>
    <row r="11499" spans="1:3" x14ac:dyDescent="0.25">
      <c r="A11499" t="s">
        <v>253</v>
      </c>
      <c r="B11499">
        <v>74343</v>
      </c>
      <c r="C11499">
        <v>29</v>
      </c>
    </row>
    <row r="11500" spans="1:3" x14ac:dyDescent="0.25">
      <c r="A11500" t="s">
        <v>253</v>
      </c>
      <c r="B11500">
        <v>74136</v>
      </c>
      <c r="C11500">
        <v>58</v>
      </c>
    </row>
    <row r="11501" spans="1:3" x14ac:dyDescent="0.25">
      <c r="A11501" t="s">
        <v>253</v>
      </c>
      <c r="B11501">
        <v>74339</v>
      </c>
      <c r="C11501">
        <v>80</v>
      </c>
    </row>
    <row r="11502" spans="1:3" x14ac:dyDescent="0.25">
      <c r="A11502" t="s">
        <v>253</v>
      </c>
      <c r="B11502">
        <v>74855</v>
      </c>
      <c r="C11502">
        <v>70</v>
      </c>
    </row>
    <row r="11503" spans="1:3" x14ac:dyDescent="0.25">
      <c r="A11503" t="s">
        <v>253</v>
      </c>
      <c r="B11503">
        <v>74017</v>
      </c>
      <c r="C11503">
        <v>129</v>
      </c>
    </row>
    <row r="11504" spans="1:3" x14ac:dyDescent="0.25">
      <c r="A11504" t="s">
        <v>253</v>
      </c>
      <c r="B11504">
        <v>73858</v>
      </c>
      <c r="C11504">
        <v>60</v>
      </c>
    </row>
    <row r="11505" spans="1:3" x14ac:dyDescent="0.25">
      <c r="A11505" t="s">
        <v>253</v>
      </c>
      <c r="B11505">
        <v>74133</v>
      </c>
      <c r="C11505">
        <v>176</v>
      </c>
    </row>
    <row r="11506" spans="1:3" x14ac:dyDescent="0.25">
      <c r="A11506" t="s">
        <v>253</v>
      </c>
      <c r="B11506">
        <v>74561</v>
      </c>
      <c r="C11506">
        <v>50</v>
      </c>
    </row>
    <row r="11507" spans="1:3" x14ac:dyDescent="0.25">
      <c r="A11507" t="s">
        <v>253</v>
      </c>
      <c r="B11507">
        <v>73069</v>
      </c>
      <c r="C11507">
        <v>51</v>
      </c>
    </row>
    <row r="11508" spans="1:3" x14ac:dyDescent="0.25">
      <c r="A11508" t="s">
        <v>253</v>
      </c>
      <c r="B11508">
        <v>74859</v>
      </c>
      <c r="C11508">
        <v>76</v>
      </c>
    </row>
    <row r="11509" spans="1:3" x14ac:dyDescent="0.25">
      <c r="A11509" t="s">
        <v>253</v>
      </c>
      <c r="B11509">
        <v>74728</v>
      </c>
      <c r="C11509">
        <v>105</v>
      </c>
    </row>
    <row r="11510" spans="1:3" x14ac:dyDescent="0.25">
      <c r="A11510" t="s">
        <v>253</v>
      </c>
      <c r="B11510">
        <v>73075</v>
      </c>
      <c r="C11510">
        <v>71</v>
      </c>
    </row>
    <row r="11511" spans="1:3" x14ac:dyDescent="0.25">
      <c r="A11511" t="s">
        <v>253</v>
      </c>
      <c r="B11511">
        <v>74745</v>
      </c>
      <c r="C11511">
        <v>118</v>
      </c>
    </row>
    <row r="11512" spans="1:3" x14ac:dyDescent="0.25">
      <c r="A11512" t="s">
        <v>253</v>
      </c>
      <c r="B11512">
        <v>74804</v>
      </c>
      <c r="C11512">
        <v>114</v>
      </c>
    </row>
    <row r="11513" spans="1:3" x14ac:dyDescent="0.25">
      <c r="A11513" t="s">
        <v>253</v>
      </c>
      <c r="B11513">
        <v>74017</v>
      </c>
      <c r="C11513">
        <v>118</v>
      </c>
    </row>
    <row r="11514" spans="1:3" x14ac:dyDescent="0.25">
      <c r="A11514" t="s">
        <v>253</v>
      </c>
      <c r="B11514">
        <v>73644</v>
      </c>
      <c r="C11514">
        <v>90</v>
      </c>
    </row>
    <row r="11515" spans="1:3" x14ac:dyDescent="0.25">
      <c r="A11515" t="s">
        <v>253</v>
      </c>
      <c r="B11515">
        <v>74578</v>
      </c>
      <c r="C11515">
        <v>48</v>
      </c>
    </row>
    <row r="11516" spans="1:3" x14ac:dyDescent="0.25">
      <c r="A11516" t="s">
        <v>253</v>
      </c>
      <c r="B11516">
        <v>73554</v>
      </c>
      <c r="C11516">
        <v>140</v>
      </c>
    </row>
    <row r="11517" spans="1:3" x14ac:dyDescent="0.25">
      <c r="A11517" t="s">
        <v>253</v>
      </c>
      <c r="B11517">
        <v>74010</v>
      </c>
      <c r="C11517">
        <v>106</v>
      </c>
    </row>
    <row r="11518" spans="1:3" x14ac:dyDescent="0.25">
      <c r="A11518" t="s">
        <v>253</v>
      </c>
      <c r="B11518">
        <v>74132</v>
      </c>
      <c r="C11518">
        <v>44</v>
      </c>
    </row>
    <row r="11519" spans="1:3" x14ac:dyDescent="0.25">
      <c r="A11519" t="s">
        <v>253</v>
      </c>
      <c r="B11519">
        <v>74344</v>
      </c>
      <c r="C11519">
        <v>133</v>
      </c>
    </row>
    <row r="11520" spans="1:3" x14ac:dyDescent="0.25">
      <c r="A11520" t="s">
        <v>253</v>
      </c>
      <c r="B11520">
        <v>74864</v>
      </c>
      <c r="C11520">
        <v>78</v>
      </c>
    </row>
    <row r="11521" spans="1:3" x14ac:dyDescent="0.25">
      <c r="A11521" t="s">
        <v>253</v>
      </c>
      <c r="B11521">
        <v>73055</v>
      </c>
      <c r="C11521">
        <v>69</v>
      </c>
    </row>
    <row r="11522" spans="1:3" x14ac:dyDescent="0.25">
      <c r="A11522" t="s">
        <v>253</v>
      </c>
      <c r="B11522">
        <v>74523</v>
      </c>
      <c r="C11522">
        <v>133</v>
      </c>
    </row>
    <row r="11523" spans="1:3" x14ac:dyDescent="0.25">
      <c r="A11523" t="s">
        <v>253</v>
      </c>
      <c r="B11523">
        <v>73401</v>
      </c>
      <c r="C11523">
        <v>114</v>
      </c>
    </row>
    <row r="11524" spans="1:3" x14ac:dyDescent="0.25">
      <c r="A11524" t="s">
        <v>253</v>
      </c>
      <c r="B11524">
        <v>74012</v>
      </c>
      <c r="C11524">
        <v>90</v>
      </c>
    </row>
    <row r="11525" spans="1:3" x14ac:dyDescent="0.25">
      <c r="A11525" t="s">
        <v>253</v>
      </c>
      <c r="B11525">
        <v>73533</v>
      </c>
      <c r="C11525">
        <v>118</v>
      </c>
    </row>
    <row r="11526" spans="1:3" x14ac:dyDescent="0.25">
      <c r="A11526" t="s">
        <v>253</v>
      </c>
      <c r="B11526">
        <v>73109</v>
      </c>
      <c r="C11526">
        <v>112</v>
      </c>
    </row>
    <row r="11527" spans="1:3" x14ac:dyDescent="0.25">
      <c r="A11527" t="s">
        <v>253</v>
      </c>
      <c r="B11527">
        <v>73096</v>
      </c>
      <c r="C11527">
        <v>81</v>
      </c>
    </row>
    <row r="11528" spans="1:3" x14ac:dyDescent="0.25">
      <c r="A11528" t="s">
        <v>253</v>
      </c>
      <c r="B11528">
        <v>74637</v>
      </c>
      <c r="C11528">
        <v>60</v>
      </c>
    </row>
    <row r="11529" spans="1:3" x14ac:dyDescent="0.25">
      <c r="A11529" t="s">
        <v>253</v>
      </c>
      <c r="B11529">
        <v>74801</v>
      </c>
      <c r="C11529">
        <v>83</v>
      </c>
    </row>
    <row r="11530" spans="1:3" x14ac:dyDescent="0.25">
      <c r="A11530" t="s">
        <v>253</v>
      </c>
      <c r="B11530">
        <v>74012</v>
      </c>
      <c r="C11530">
        <v>89</v>
      </c>
    </row>
    <row r="11531" spans="1:3" x14ac:dyDescent="0.25">
      <c r="A11531" t="s">
        <v>253</v>
      </c>
      <c r="B11531">
        <v>73505</v>
      </c>
      <c r="C11531">
        <v>151</v>
      </c>
    </row>
    <row r="11532" spans="1:3" x14ac:dyDescent="0.25">
      <c r="A11532" t="s">
        <v>253</v>
      </c>
      <c r="B11532">
        <v>74403</v>
      </c>
      <c r="C11532">
        <v>101</v>
      </c>
    </row>
    <row r="11533" spans="1:3" x14ac:dyDescent="0.25">
      <c r="A11533" t="s">
        <v>253</v>
      </c>
      <c r="B11533">
        <v>74066</v>
      </c>
      <c r="C11533">
        <v>142</v>
      </c>
    </row>
    <row r="11534" spans="1:3" x14ac:dyDescent="0.25">
      <c r="A11534" t="s">
        <v>253</v>
      </c>
      <c r="B11534">
        <v>74105</v>
      </c>
      <c r="C11534">
        <v>110</v>
      </c>
    </row>
    <row r="11535" spans="1:3" x14ac:dyDescent="0.25">
      <c r="A11535" t="s">
        <v>253</v>
      </c>
      <c r="B11535">
        <v>74434</v>
      </c>
      <c r="C11535">
        <v>66</v>
      </c>
    </row>
    <row r="11536" spans="1:3" x14ac:dyDescent="0.25">
      <c r="A11536" t="s">
        <v>253</v>
      </c>
      <c r="B11536">
        <v>73112</v>
      </c>
      <c r="C11536">
        <v>29</v>
      </c>
    </row>
    <row r="11537" spans="1:3" x14ac:dyDescent="0.25">
      <c r="A11537" t="s">
        <v>253</v>
      </c>
      <c r="B11537">
        <v>74502</v>
      </c>
      <c r="C11537">
        <v>80</v>
      </c>
    </row>
    <row r="11538" spans="1:3" x14ac:dyDescent="0.25">
      <c r="A11538" t="s">
        <v>253</v>
      </c>
      <c r="B11538">
        <v>73134</v>
      </c>
      <c r="C11538">
        <v>87</v>
      </c>
    </row>
    <row r="11539" spans="1:3" x14ac:dyDescent="0.25">
      <c r="A11539" t="s">
        <v>253</v>
      </c>
      <c r="B11539">
        <v>74066</v>
      </c>
      <c r="C11539">
        <v>107</v>
      </c>
    </row>
    <row r="11540" spans="1:3" x14ac:dyDescent="0.25">
      <c r="A11540" t="s">
        <v>253</v>
      </c>
      <c r="B11540">
        <v>73701</v>
      </c>
      <c r="C11540">
        <v>102</v>
      </c>
    </row>
    <row r="11541" spans="1:3" x14ac:dyDescent="0.25">
      <c r="A11541" t="s">
        <v>253</v>
      </c>
      <c r="B11541">
        <v>74017</v>
      </c>
      <c r="C11541">
        <v>60</v>
      </c>
    </row>
    <row r="11542" spans="1:3" x14ac:dyDescent="0.25">
      <c r="A11542" t="s">
        <v>253</v>
      </c>
      <c r="B11542">
        <v>74653</v>
      </c>
      <c r="C11542">
        <v>49</v>
      </c>
    </row>
    <row r="11543" spans="1:3" x14ac:dyDescent="0.25">
      <c r="A11543" t="s">
        <v>253</v>
      </c>
      <c r="B11543">
        <v>73132</v>
      </c>
      <c r="C11543">
        <v>103</v>
      </c>
    </row>
    <row r="11544" spans="1:3" x14ac:dyDescent="0.25">
      <c r="A11544" t="s">
        <v>253</v>
      </c>
      <c r="B11544">
        <v>73401</v>
      </c>
      <c r="C11544">
        <v>62</v>
      </c>
    </row>
    <row r="11545" spans="1:3" x14ac:dyDescent="0.25">
      <c r="A11545" t="s">
        <v>253</v>
      </c>
      <c r="B11545">
        <v>73139</v>
      </c>
      <c r="C11545">
        <v>59</v>
      </c>
    </row>
    <row r="11546" spans="1:3" x14ac:dyDescent="0.25">
      <c r="A11546" t="s">
        <v>253</v>
      </c>
      <c r="B11546">
        <v>73036</v>
      </c>
      <c r="C11546">
        <v>66</v>
      </c>
    </row>
    <row r="11547" spans="1:3" x14ac:dyDescent="0.25">
      <c r="A11547" t="s">
        <v>253</v>
      </c>
      <c r="B11547">
        <v>74033</v>
      </c>
      <c r="C11547">
        <v>119</v>
      </c>
    </row>
    <row r="11548" spans="1:3" x14ac:dyDescent="0.25">
      <c r="A11548" t="s">
        <v>253</v>
      </c>
      <c r="B11548">
        <v>74006</v>
      </c>
      <c r="C11548">
        <v>119</v>
      </c>
    </row>
    <row r="11549" spans="1:3" x14ac:dyDescent="0.25">
      <c r="A11549" t="s">
        <v>254</v>
      </c>
      <c r="B11549">
        <v>97232</v>
      </c>
      <c r="C11549">
        <v>30</v>
      </c>
    </row>
    <row r="11550" spans="1:3" x14ac:dyDescent="0.25">
      <c r="A11550" t="s">
        <v>254</v>
      </c>
      <c r="B11550">
        <v>97215</v>
      </c>
      <c r="C11550">
        <v>120</v>
      </c>
    </row>
    <row r="11551" spans="1:3" x14ac:dyDescent="0.25">
      <c r="A11551" t="s">
        <v>254</v>
      </c>
      <c r="B11551">
        <v>97526</v>
      </c>
      <c r="C11551">
        <v>102</v>
      </c>
    </row>
    <row r="11552" spans="1:3" x14ac:dyDescent="0.25">
      <c r="A11552" t="s">
        <v>254</v>
      </c>
      <c r="B11552">
        <v>97303</v>
      </c>
      <c r="C11552">
        <v>49</v>
      </c>
    </row>
    <row r="11553" spans="1:3" x14ac:dyDescent="0.25">
      <c r="A11553" t="s">
        <v>254</v>
      </c>
      <c r="B11553">
        <v>97221</v>
      </c>
      <c r="C11553">
        <v>73</v>
      </c>
    </row>
    <row r="11554" spans="1:3" x14ac:dyDescent="0.25">
      <c r="A11554" t="s">
        <v>254</v>
      </c>
      <c r="B11554">
        <v>97420</v>
      </c>
      <c r="C11554">
        <v>114</v>
      </c>
    </row>
    <row r="11555" spans="1:3" x14ac:dyDescent="0.25">
      <c r="A11555" t="s">
        <v>254</v>
      </c>
      <c r="B11555">
        <v>97030</v>
      </c>
      <c r="C11555">
        <v>82</v>
      </c>
    </row>
    <row r="11556" spans="1:3" x14ac:dyDescent="0.25">
      <c r="A11556" t="s">
        <v>254</v>
      </c>
      <c r="B11556">
        <v>97236</v>
      </c>
      <c r="C11556">
        <v>105</v>
      </c>
    </row>
    <row r="11557" spans="1:3" x14ac:dyDescent="0.25">
      <c r="A11557" t="s">
        <v>254</v>
      </c>
      <c r="B11557">
        <v>97213</v>
      </c>
      <c r="C11557">
        <v>58</v>
      </c>
    </row>
    <row r="11558" spans="1:3" x14ac:dyDescent="0.25">
      <c r="A11558" t="s">
        <v>254</v>
      </c>
      <c r="B11558">
        <v>97405</v>
      </c>
      <c r="C11558">
        <v>83</v>
      </c>
    </row>
    <row r="11559" spans="1:3" x14ac:dyDescent="0.25">
      <c r="A11559" t="s">
        <v>254</v>
      </c>
      <c r="B11559">
        <v>97239</v>
      </c>
      <c r="C11559">
        <v>44</v>
      </c>
    </row>
    <row r="11560" spans="1:3" x14ac:dyDescent="0.25">
      <c r="A11560" t="s">
        <v>254</v>
      </c>
      <c r="B11560">
        <v>97128</v>
      </c>
      <c r="C11560">
        <v>20</v>
      </c>
    </row>
    <row r="11561" spans="1:3" x14ac:dyDescent="0.25">
      <c r="A11561" t="s">
        <v>254</v>
      </c>
      <c r="B11561">
        <v>97202</v>
      </c>
      <c r="C11561">
        <v>100</v>
      </c>
    </row>
    <row r="11562" spans="1:3" x14ac:dyDescent="0.25">
      <c r="A11562" t="s">
        <v>254</v>
      </c>
      <c r="B11562">
        <v>97301</v>
      </c>
      <c r="C11562">
        <v>100</v>
      </c>
    </row>
    <row r="11563" spans="1:3" x14ac:dyDescent="0.25">
      <c r="A11563" t="s">
        <v>254</v>
      </c>
      <c r="B11563">
        <v>97415</v>
      </c>
      <c r="C11563">
        <v>59</v>
      </c>
    </row>
    <row r="11564" spans="1:3" x14ac:dyDescent="0.25">
      <c r="A11564" t="s">
        <v>254</v>
      </c>
      <c r="B11564">
        <v>97008</v>
      </c>
      <c r="C11564">
        <v>104</v>
      </c>
    </row>
    <row r="11565" spans="1:3" x14ac:dyDescent="0.25">
      <c r="A11565" t="s">
        <v>254</v>
      </c>
      <c r="B11565">
        <v>97471</v>
      </c>
      <c r="C11565">
        <v>118</v>
      </c>
    </row>
    <row r="11566" spans="1:3" x14ac:dyDescent="0.25">
      <c r="A11566" t="s">
        <v>254</v>
      </c>
      <c r="B11566">
        <v>97504</v>
      </c>
      <c r="C11566">
        <v>68</v>
      </c>
    </row>
    <row r="11567" spans="1:3" x14ac:dyDescent="0.25">
      <c r="A11567" t="s">
        <v>254</v>
      </c>
      <c r="B11567">
        <v>97630</v>
      </c>
      <c r="C11567">
        <v>47</v>
      </c>
    </row>
    <row r="11568" spans="1:3" x14ac:dyDescent="0.25">
      <c r="A11568" t="s">
        <v>254</v>
      </c>
      <c r="B11568">
        <v>97838</v>
      </c>
      <c r="C11568">
        <v>105</v>
      </c>
    </row>
    <row r="11569" spans="1:3" x14ac:dyDescent="0.25">
      <c r="A11569" t="s">
        <v>254</v>
      </c>
      <c r="B11569">
        <v>97756</v>
      </c>
      <c r="C11569">
        <v>50</v>
      </c>
    </row>
    <row r="11570" spans="1:3" x14ac:dyDescent="0.25">
      <c r="A11570" t="s">
        <v>254</v>
      </c>
      <c r="B11570">
        <v>97128</v>
      </c>
      <c r="C11570">
        <v>63</v>
      </c>
    </row>
    <row r="11571" spans="1:3" x14ac:dyDescent="0.25">
      <c r="A11571" t="s">
        <v>254</v>
      </c>
      <c r="B11571">
        <v>97132</v>
      </c>
      <c r="C11571">
        <v>84</v>
      </c>
    </row>
    <row r="11572" spans="1:3" x14ac:dyDescent="0.25">
      <c r="A11572" t="s">
        <v>254</v>
      </c>
      <c r="B11572">
        <v>97214</v>
      </c>
      <c r="C11572">
        <v>159</v>
      </c>
    </row>
    <row r="11573" spans="1:3" x14ac:dyDescent="0.25">
      <c r="A11573" t="s">
        <v>254</v>
      </c>
      <c r="B11573">
        <v>97211</v>
      </c>
      <c r="C11573">
        <v>70</v>
      </c>
    </row>
    <row r="11574" spans="1:3" x14ac:dyDescent="0.25">
      <c r="A11574" t="s">
        <v>254</v>
      </c>
      <c r="B11574">
        <v>97317</v>
      </c>
      <c r="C11574">
        <v>80</v>
      </c>
    </row>
    <row r="11575" spans="1:3" x14ac:dyDescent="0.25">
      <c r="A11575" t="s">
        <v>254</v>
      </c>
      <c r="B11575">
        <v>97471</v>
      </c>
      <c r="C11575">
        <v>193</v>
      </c>
    </row>
    <row r="11576" spans="1:3" x14ac:dyDescent="0.25">
      <c r="A11576" t="s">
        <v>254</v>
      </c>
      <c r="B11576">
        <v>97477</v>
      </c>
      <c r="C11576">
        <v>136</v>
      </c>
    </row>
    <row r="11577" spans="1:3" x14ac:dyDescent="0.25">
      <c r="A11577" t="s">
        <v>254</v>
      </c>
      <c r="B11577">
        <v>97741</v>
      </c>
      <c r="C11577">
        <v>20</v>
      </c>
    </row>
    <row r="11578" spans="1:3" x14ac:dyDescent="0.25">
      <c r="A11578" t="s">
        <v>254</v>
      </c>
      <c r="B11578">
        <v>97030</v>
      </c>
      <c r="C11578">
        <v>78</v>
      </c>
    </row>
    <row r="11579" spans="1:3" x14ac:dyDescent="0.25">
      <c r="A11579" t="s">
        <v>254</v>
      </c>
      <c r="B11579">
        <v>97355</v>
      </c>
      <c r="C11579">
        <v>154</v>
      </c>
    </row>
    <row r="11580" spans="1:3" x14ac:dyDescent="0.25">
      <c r="A11580" t="s">
        <v>254</v>
      </c>
      <c r="B11580">
        <v>97239</v>
      </c>
      <c r="C11580">
        <v>127</v>
      </c>
    </row>
    <row r="11581" spans="1:3" x14ac:dyDescent="0.25">
      <c r="A11581" t="s">
        <v>254</v>
      </c>
      <c r="B11581">
        <v>97220</v>
      </c>
      <c r="C11581">
        <v>59</v>
      </c>
    </row>
    <row r="11582" spans="1:3" x14ac:dyDescent="0.25">
      <c r="A11582" t="s">
        <v>254</v>
      </c>
      <c r="B11582">
        <v>97220</v>
      </c>
      <c r="C11582">
        <v>100</v>
      </c>
    </row>
    <row r="11583" spans="1:3" x14ac:dyDescent="0.25">
      <c r="A11583" t="s">
        <v>254</v>
      </c>
      <c r="B11583">
        <v>97056</v>
      </c>
      <c r="C11583">
        <v>40</v>
      </c>
    </row>
    <row r="11584" spans="1:3" x14ac:dyDescent="0.25">
      <c r="A11584" t="s">
        <v>254</v>
      </c>
      <c r="B11584">
        <v>97147</v>
      </c>
      <c r="C11584">
        <v>50</v>
      </c>
    </row>
    <row r="11585" spans="1:3" x14ac:dyDescent="0.25">
      <c r="A11585" t="s">
        <v>254</v>
      </c>
      <c r="B11585">
        <v>97850</v>
      </c>
      <c r="C11585">
        <v>76</v>
      </c>
    </row>
    <row r="11586" spans="1:3" x14ac:dyDescent="0.25">
      <c r="A11586" t="s">
        <v>254</v>
      </c>
      <c r="B11586">
        <v>97236</v>
      </c>
      <c r="C11586">
        <v>40</v>
      </c>
    </row>
    <row r="11587" spans="1:3" x14ac:dyDescent="0.25">
      <c r="A11587" t="s">
        <v>254</v>
      </c>
      <c r="B11587">
        <v>97351</v>
      </c>
      <c r="C11587">
        <v>80</v>
      </c>
    </row>
    <row r="11588" spans="1:3" x14ac:dyDescent="0.25">
      <c r="A11588" t="s">
        <v>254</v>
      </c>
      <c r="B11588">
        <v>97058</v>
      </c>
      <c r="C11588">
        <v>90</v>
      </c>
    </row>
    <row r="11589" spans="1:3" x14ac:dyDescent="0.25">
      <c r="A11589" t="s">
        <v>254</v>
      </c>
      <c r="B11589">
        <v>97458</v>
      </c>
      <c r="C11589">
        <v>35</v>
      </c>
    </row>
    <row r="11590" spans="1:3" x14ac:dyDescent="0.25">
      <c r="A11590" t="s">
        <v>254</v>
      </c>
      <c r="B11590">
        <v>97051</v>
      </c>
      <c r="C11590">
        <v>92</v>
      </c>
    </row>
    <row r="11591" spans="1:3" x14ac:dyDescent="0.25">
      <c r="A11591" t="s">
        <v>254</v>
      </c>
      <c r="B11591">
        <v>97045</v>
      </c>
      <c r="C11591">
        <v>111</v>
      </c>
    </row>
    <row r="11592" spans="1:3" x14ac:dyDescent="0.25">
      <c r="A11592" t="s">
        <v>254</v>
      </c>
      <c r="B11592">
        <v>97701</v>
      </c>
      <c r="C11592">
        <v>74</v>
      </c>
    </row>
    <row r="11593" spans="1:3" x14ac:dyDescent="0.25">
      <c r="A11593" t="s">
        <v>254</v>
      </c>
      <c r="B11593">
        <v>97467</v>
      </c>
      <c r="C11593">
        <v>29</v>
      </c>
    </row>
    <row r="11594" spans="1:3" x14ac:dyDescent="0.25">
      <c r="A11594" t="s">
        <v>254</v>
      </c>
      <c r="B11594">
        <v>97035</v>
      </c>
      <c r="C11594">
        <v>74</v>
      </c>
    </row>
    <row r="11595" spans="1:3" x14ac:dyDescent="0.25">
      <c r="A11595" t="s">
        <v>254</v>
      </c>
      <c r="B11595">
        <v>97424</v>
      </c>
      <c r="C11595">
        <v>80</v>
      </c>
    </row>
    <row r="11596" spans="1:3" x14ac:dyDescent="0.25">
      <c r="A11596" t="s">
        <v>254</v>
      </c>
      <c r="B11596">
        <v>97116</v>
      </c>
      <c r="C11596">
        <v>63</v>
      </c>
    </row>
    <row r="11597" spans="1:3" x14ac:dyDescent="0.25">
      <c r="A11597" t="s">
        <v>254</v>
      </c>
      <c r="B11597">
        <v>97045</v>
      </c>
      <c r="C11597">
        <v>53</v>
      </c>
    </row>
    <row r="11598" spans="1:3" x14ac:dyDescent="0.25">
      <c r="A11598" t="s">
        <v>254</v>
      </c>
      <c r="B11598">
        <v>97448</v>
      </c>
      <c r="C11598">
        <v>53</v>
      </c>
    </row>
    <row r="11599" spans="1:3" x14ac:dyDescent="0.25">
      <c r="A11599" t="s">
        <v>254</v>
      </c>
      <c r="B11599">
        <v>97504</v>
      </c>
      <c r="C11599">
        <v>91</v>
      </c>
    </row>
    <row r="11600" spans="1:3" x14ac:dyDescent="0.25">
      <c r="A11600" t="s">
        <v>254</v>
      </c>
      <c r="B11600">
        <v>97405</v>
      </c>
      <c r="C11600">
        <v>106</v>
      </c>
    </row>
    <row r="11601" spans="1:3" x14ac:dyDescent="0.25">
      <c r="A11601" t="s">
        <v>254</v>
      </c>
      <c r="B11601">
        <v>97355</v>
      </c>
      <c r="C11601">
        <v>84</v>
      </c>
    </row>
    <row r="11602" spans="1:3" x14ac:dyDescent="0.25">
      <c r="A11602" t="s">
        <v>254</v>
      </c>
      <c r="B11602">
        <v>97027</v>
      </c>
      <c r="C11602">
        <v>87</v>
      </c>
    </row>
    <row r="11603" spans="1:3" x14ac:dyDescent="0.25">
      <c r="A11603" t="s">
        <v>254</v>
      </c>
      <c r="B11603">
        <v>97219</v>
      </c>
      <c r="C11603">
        <v>180</v>
      </c>
    </row>
    <row r="11604" spans="1:3" x14ac:dyDescent="0.25">
      <c r="A11604" t="s">
        <v>254</v>
      </c>
      <c r="B11604">
        <v>97266</v>
      </c>
      <c r="C11604">
        <v>80</v>
      </c>
    </row>
    <row r="11605" spans="1:3" x14ac:dyDescent="0.25">
      <c r="A11605" t="s">
        <v>254</v>
      </c>
      <c r="B11605">
        <v>97378</v>
      </c>
      <c r="C11605">
        <v>51</v>
      </c>
    </row>
    <row r="11606" spans="1:3" x14ac:dyDescent="0.25">
      <c r="A11606" t="s">
        <v>254</v>
      </c>
      <c r="B11606">
        <v>97526</v>
      </c>
      <c r="C11606">
        <v>145</v>
      </c>
    </row>
    <row r="11607" spans="1:3" x14ac:dyDescent="0.25">
      <c r="A11607" t="s">
        <v>254</v>
      </c>
      <c r="B11607">
        <v>97601</v>
      </c>
      <c r="C11607">
        <v>95</v>
      </c>
    </row>
    <row r="11608" spans="1:3" x14ac:dyDescent="0.25">
      <c r="A11608" t="s">
        <v>254</v>
      </c>
      <c r="B11608">
        <v>97058</v>
      </c>
      <c r="C11608">
        <v>151</v>
      </c>
    </row>
    <row r="11609" spans="1:3" x14ac:dyDescent="0.25">
      <c r="A11609" t="s">
        <v>254</v>
      </c>
      <c r="B11609">
        <v>97330</v>
      </c>
      <c r="C11609">
        <v>135</v>
      </c>
    </row>
    <row r="11610" spans="1:3" x14ac:dyDescent="0.25">
      <c r="A11610" t="s">
        <v>254</v>
      </c>
      <c r="B11610">
        <v>97045</v>
      </c>
      <c r="C11610">
        <v>102</v>
      </c>
    </row>
    <row r="11611" spans="1:3" x14ac:dyDescent="0.25">
      <c r="A11611" t="s">
        <v>254</v>
      </c>
      <c r="B11611">
        <v>97302</v>
      </c>
      <c r="C11611">
        <v>88</v>
      </c>
    </row>
    <row r="11612" spans="1:3" x14ac:dyDescent="0.25">
      <c r="A11612" t="s">
        <v>254</v>
      </c>
      <c r="B11612">
        <v>97211</v>
      </c>
      <c r="C11612">
        <v>63</v>
      </c>
    </row>
    <row r="11613" spans="1:3" x14ac:dyDescent="0.25">
      <c r="A11613" t="s">
        <v>254</v>
      </c>
      <c r="B11613">
        <v>97062</v>
      </c>
      <c r="C11613">
        <v>54</v>
      </c>
    </row>
    <row r="11614" spans="1:3" x14ac:dyDescent="0.25">
      <c r="A11614" t="s">
        <v>254</v>
      </c>
      <c r="B11614">
        <v>97754</v>
      </c>
      <c r="C11614">
        <v>44</v>
      </c>
    </row>
    <row r="11615" spans="1:3" x14ac:dyDescent="0.25">
      <c r="A11615" t="s">
        <v>254</v>
      </c>
      <c r="B11615">
        <v>97426</v>
      </c>
      <c r="C11615">
        <v>76</v>
      </c>
    </row>
    <row r="11616" spans="1:3" x14ac:dyDescent="0.25">
      <c r="A11616" t="s">
        <v>254</v>
      </c>
      <c r="B11616">
        <v>97233</v>
      </c>
      <c r="C11616">
        <v>80</v>
      </c>
    </row>
    <row r="11617" spans="1:3" x14ac:dyDescent="0.25">
      <c r="A11617" t="s">
        <v>254</v>
      </c>
      <c r="B11617">
        <v>97071</v>
      </c>
      <c r="C11617">
        <v>80</v>
      </c>
    </row>
    <row r="11618" spans="1:3" x14ac:dyDescent="0.25">
      <c r="A11618" t="s">
        <v>254</v>
      </c>
      <c r="B11618">
        <v>97365</v>
      </c>
      <c r="C11618">
        <v>52</v>
      </c>
    </row>
    <row r="11619" spans="1:3" x14ac:dyDescent="0.25">
      <c r="A11619" t="s">
        <v>254</v>
      </c>
      <c r="B11619">
        <v>97232</v>
      </c>
      <c r="C11619">
        <v>51</v>
      </c>
    </row>
    <row r="11620" spans="1:3" x14ac:dyDescent="0.25">
      <c r="A11620" t="s">
        <v>254</v>
      </c>
      <c r="B11620">
        <v>97420</v>
      </c>
      <c r="C11620">
        <v>92</v>
      </c>
    </row>
    <row r="11621" spans="1:3" x14ac:dyDescent="0.25">
      <c r="A11621" t="s">
        <v>254</v>
      </c>
      <c r="B11621">
        <v>97230</v>
      </c>
      <c r="C11621">
        <v>83</v>
      </c>
    </row>
    <row r="11622" spans="1:3" x14ac:dyDescent="0.25">
      <c r="A11622" t="s">
        <v>254</v>
      </c>
      <c r="B11622">
        <v>97070</v>
      </c>
      <c r="C11622">
        <v>50</v>
      </c>
    </row>
    <row r="11623" spans="1:3" x14ac:dyDescent="0.25">
      <c r="A11623" t="s">
        <v>254</v>
      </c>
      <c r="B11623">
        <v>97116</v>
      </c>
      <c r="C11623">
        <v>114</v>
      </c>
    </row>
    <row r="11624" spans="1:3" x14ac:dyDescent="0.25">
      <c r="A11624" t="s">
        <v>254</v>
      </c>
      <c r="B11624">
        <v>97058</v>
      </c>
      <c r="C11624">
        <v>121</v>
      </c>
    </row>
    <row r="11625" spans="1:3" x14ac:dyDescent="0.25">
      <c r="A11625" t="s">
        <v>254</v>
      </c>
      <c r="B11625">
        <v>97321</v>
      </c>
      <c r="C11625">
        <v>95</v>
      </c>
    </row>
    <row r="11626" spans="1:3" x14ac:dyDescent="0.25">
      <c r="A11626" t="s">
        <v>254</v>
      </c>
      <c r="B11626">
        <v>97405</v>
      </c>
      <c r="C11626">
        <v>92</v>
      </c>
    </row>
    <row r="11627" spans="1:3" x14ac:dyDescent="0.25">
      <c r="A11627" t="s">
        <v>254</v>
      </c>
      <c r="B11627">
        <v>97504</v>
      </c>
      <c r="C11627">
        <v>117</v>
      </c>
    </row>
    <row r="11628" spans="1:3" x14ac:dyDescent="0.25">
      <c r="A11628" t="s">
        <v>254</v>
      </c>
      <c r="B11628">
        <v>97869</v>
      </c>
      <c r="C11628">
        <v>40</v>
      </c>
    </row>
    <row r="11629" spans="1:3" x14ac:dyDescent="0.25">
      <c r="A11629" t="s">
        <v>254</v>
      </c>
      <c r="B11629">
        <v>97216</v>
      </c>
      <c r="C11629">
        <v>77</v>
      </c>
    </row>
    <row r="11630" spans="1:3" x14ac:dyDescent="0.25">
      <c r="A11630" t="s">
        <v>254</v>
      </c>
      <c r="B11630">
        <v>97526</v>
      </c>
      <c r="C11630">
        <v>44</v>
      </c>
    </row>
    <row r="11631" spans="1:3" x14ac:dyDescent="0.25">
      <c r="A11631" t="s">
        <v>254</v>
      </c>
      <c r="B11631">
        <v>97224</v>
      </c>
      <c r="C11631">
        <v>112</v>
      </c>
    </row>
    <row r="11632" spans="1:3" x14ac:dyDescent="0.25">
      <c r="A11632" t="s">
        <v>254</v>
      </c>
      <c r="B11632">
        <v>97233</v>
      </c>
      <c r="C11632">
        <v>105</v>
      </c>
    </row>
    <row r="11633" spans="1:3" x14ac:dyDescent="0.25">
      <c r="A11633" t="s">
        <v>254</v>
      </c>
      <c r="B11633">
        <v>97030</v>
      </c>
      <c r="C11633">
        <v>106</v>
      </c>
    </row>
    <row r="11634" spans="1:3" x14ac:dyDescent="0.25">
      <c r="A11634" t="s">
        <v>254</v>
      </c>
      <c r="B11634">
        <v>97222</v>
      </c>
      <c r="C11634">
        <v>45</v>
      </c>
    </row>
    <row r="11635" spans="1:3" x14ac:dyDescent="0.25">
      <c r="A11635" t="s">
        <v>254</v>
      </c>
      <c r="B11635">
        <v>97801</v>
      </c>
      <c r="C11635">
        <v>59</v>
      </c>
    </row>
    <row r="11636" spans="1:3" x14ac:dyDescent="0.25">
      <c r="A11636" t="s">
        <v>254</v>
      </c>
      <c r="B11636">
        <v>97526</v>
      </c>
      <c r="C11636">
        <v>119</v>
      </c>
    </row>
    <row r="11637" spans="1:3" x14ac:dyDescent="0.25">
      <c r="A11637" t="s">
        <v>254</v>
      </c>
      <c r="B11637">
        <v>97362</v>
      </c>
      <c r="C11637">
        <v>93</v>
      </c>
    </row>
    <row r="11638" spans="1:3" x14ac:dyDescent="0.25">
      <c r="A11638" t="s">
        <v>254</v>
      </c>
      <c r="B11638">
        <v>97221</v>
      </c>
      <c r="C11638">
        <v>88</v>
      </c>
    </row>
    <row r="11639" spans="1:3" x14ac:dyDescent="0.25">
      <c r="A11639" t="s">
        <v>254</v>
      </c>
      <c r="B11639">
        <v>97701</v>
      </c>
      <c r="C11639">
        <v>54</v>
      </c>
    </row>
    <row r="11640" spans="1:3" x14ac:dyDescent="0.25">
      <c r="A11640" t="s">
        <v>254</v>
      </c>
      <c r="B11640">
        <v>97060</v>
      </c>
      <c r="C11640">
        <v>60</v>
      </c>
    </row>
    <row r="11641" spans="1:3" x14ac:dyDescent="0.25">
      <c r="A11641" t="s">
        <v>254</v>
      </c>
      <c r="B11641">
        <v>97405</v>
      </c>
      <c r="C11641">
        <v>32</v>
      </c>
    </row>
    <row r="11642" spans="1:3" x14ac:dyDescent="0.25">
      <c r="A11642" t="s">
        <v>254</v>
      </c>
      <c r="B11642">
        <v>97862</v>
      </c>
      <c r="C11642">
        <v>70</v>
      </c>
    </row>
    <row r="11643" spans="1:3" x14ac:dyDescent="0.25">
      <c r="A11643" t="s">
        <v>254</v>
      </c>
      <c r="B11643">
        <v>97220</v>
      </c>
      <c r="C11643">
        <v>55</v>
      </c>
    </row>
    <row r="11644" spans="1:3" x14ac:dyDescent="0.25">
      <c r="A11644" t="s">
        <v>254</v>
      </c>
      <c r="B11644">
        <v>97702</v>
      </c>
      <c r="C11644">
        <v>46</v>
      </c>
    </row>
    <row r="11645" spans="1:3" x14ac:dyDescent="0.25">
      <c r="A11645" t="s">
        <v>254</v>
      </c>
      <c r="B11645">
        <v>97403</v>
      </c>
      <c r="C11645">
        <v>110</v>
      </c>
    </row>
    <row r="11646" spans="1:3" x14ac:dyDescent="0.25">
      <c r="A11646" t="s">
        <v>254</v>
      </c>
      <c r="B11646">
        <v>97013</v>
      </c>
      <c r="C11646">
        <v>50</v>
      </c>
    </row>
    <row r="11647" spans="1:3" x14ac:dyDescent="0.25">
      <c r="A11647" t="s">
        <v>254</v>
      </c>
      <c r="B11647">
        <v>97321</v>
      </c>
      <c r="C11647">
        <v>67</v>
      </c>
    </row>
    <row r="11648" spans="1:3" x14ac:dyDescent="0.25">
      <c r="A11648" t="s">
        <v>254</v>
      </c>
      <c r="B11648">
        <v>97321</v>
      </c>
      <c r="C11648">
        <v>74</v>
      </c>
    </row>
    <row r="11649" spans="1:3" x14ac:dyDescent="0.25">
      <c r="A11649" t="s">
        <v>254</v>
      </c>
      <c r="B11649">
        <v>97439</v>
      </c>
      <c r="C11649">
        <v>72</v>
      </c>
    </row>
    <row r="11650" spans="1:3" x14ac:dyDescent="0.25">
      <c r="A11650" t="s">
        <v>254</v>
      </c>
      <c r="B11650">
        <v>97385</v>
      </c>
      <c r="C11650">
        <v>214</v>
      </c>
    </row>
    <row r="11651" spans="1:3" x14ac:dyDescent="0.25">
      <c r="A11651" t="s">
        <v>254</v>
      </c>
      <c r="B11651">
        <v>97124</v>
      </c>
      <c r="C11651">
        <v>78</v>
      </c>
    </row>
    <row r="11652" spans="1:3" x14ac:dyDescent="0.25">
      <c r="A11652" t="s">
        <v>254</v>
      </c>
      <c r="B11652">
        <v>97918</v>
      </c>
      <c r="C11652">
        <v>33</v>
      </c>
    </row>
    <row r="11653" spans="1:3" x14ac:dyDescent="0.25">
      <c r="A11653" t="s">
        <v>254</v>
      </c>
      <c r="B11653">
        <v>97401</v>
      </c>
      <c r="C11653">
        <v>110</v>
      </c>
    </row>
    <row r="11654" spans="1:3" x14ac:dyDescent="0.25">
      <c r="A11654" t="s">
        <v>254</v>
      </c>
      <c r="B11654">
        <v>97068</v>
      </c>
      <c r="C11654">
        <v>71</v>
      </c>
    </row>
    <row r="11655" spans="1:3" x14ac:dyDescent="0.25">
      <c r="A11655" t="s">
        <v>254</v>
      </c>
      <c r="B11655">
        <v>97202</v>
      </c>
      <c r="C11655">
        <v>64</v>
      </c>
    </row>
    <row r="11656" spans="1:3" x14ac:dyDescent="0.25">
      <c r="A11656" t="s">
        <v>254</v>
      </c>
      <c r="B11656">
        <v>97405</v>
      </c>
      <c r="C11656">
        <v>121</v>
      </c>
    </row>
    <row r="11657" spans="1:3" x14ac:dyDescent="0.25">
      <c r="A11657" t="s">
        <v>254</v>
      </c>
      <c r="B11657">
        <v>97225</v>
      </c>
      <c r="C11657">
        <v>39</v>
      </c>
    </row>
    <row r="11658" spans="1:3" x14ac:dyDescent="0.25">
      <c r="A11658" t="s">
        <v>254</v>
      </c>
      <c r="B11658">
        <v>97301</v>
      </c>
      <c r="C11658">
        <v>76</v>
      </c>
    </row>
    <row r="11659" spans="1:3" x14ac:dyDescent="0.25">
      <c r="A11659" t="s">
        <v>254</v>
      </c>
      <c r="B11659">
        <v>97303</v>
      </c>
      <c r="C11659">
        <v>69</v>
      </c>
    </row>
    <row r="11660" spans="1:3" x14ac:dyDescent="0.25">
      <c r="A11660" t="s">
        <v>254</v>
      </c>
      <c r="B11660">
        <v>97520</v>
      </c>
      <c r="C11660">
        <v>87</v>
      </c>
    </row>
    <row r="11661" spans="1:3" x14ac:dyDescent="0.25">
      <c r="A11661" t="s">
        <v>254</v>
      </c>
      <c r="B11661">
        <v>97401</v>
      </c>
      <c r="C11661">
        <v>119</v>
      </c>
    </row>
    <row r="11662" spans="1:3" x14ac:dyDescent="0.25">
      <c r="A11662" t="s">
        <v>254</v>
      </c>
      <c r="B11662">
        <v>97218</v>
      </c>
      <c r="C11662">
        <v>99</v>
      </c>
    </row>
    <row r="11663" spans="1:3" x14ac:dyDescent="0.25">
      <c r="A11663" t="s">
        <v>254</v>
      </c>
      <c r="B11663">
        <v>97222</v>
      </c>
      <c r="C11663">
        <v>96</v>
      </c>
    </row>
    <row r="11664" spans="1:3" x14ac:dyDescent="0.25">
      <c r="A11664" t="s">
        <v>254</v>
      </c>
      <c r="B11664">
        <v>97224</v>
      </c>
      <c r="C11664">
        <v>148</v>
      </c>
    </row>
    <row r="11665" spans="1:3" x14ac:dyDescent="0.25">
      <c r="A11665" t="s">
        <v>254</v>
      </c>
      <c r="B11665">
        <v>97007</v>
      </c>
      <c r="C11665">
        <v>165</v>
      </c>
    </row>
    <row r="11666" spans="1:3" x14ac:dyDescent="0.25">
      <c r="A11666" t="s">
        <v>254</v>
      </c>
      <c r="B11666">
        <v>97222</v>
      </c>
      <c r="C11666">
        <v>6</v>
      </c>
    </row>
    <row r="11667" spans="1:3" x14ac:dyDescent="0.25">
      <c r="A11667" t="s">
        <v>254</v>
      </c>
      <c r="B11667">
        <v>97236</v>
      </c>
      <c r="C11667">
        <v>114</v>
      </c>
    </row>
    <row r="11668" spans="1:3" x14ac:dyDescent="0.25">
      <c r="A11668" t="s">
        <v>254</v>
      </c>
      <c r="B11668">
        <v>97132</v>
      </c>
      <c r="C11668">
        <v>54</v>
      </c>
    </row>
    <row r="11669" spans="1:3" x14ac:dyDescent="0.25">
      <c r="A11669" t="s">
        <v>254</v>
      </c>
      <c r="B11669">
        <v>97266</v>
      </c>
      <c r="C11669">
        <v>53</v>
      </c>
    </row>
    <row r="11670" spans="1:3" x14ac:dyDescent="0.25">
      <c r="A11670" t="s">
        <v>254</v>
      </c>
      <c r="B11670">
        <v>97128</v>
      </c>
      <c r="C11670">
        <v>96</v>
      </c>
    </row>
    <row r="11671" spans="1:3" x14ac:dyDescent="0.25">
      <c r="A11671" t="s">
        <v>254</v>
      </c>
      <c r="B11671">
        <v>97103</v>
      </c>
      <c r="C11671">
        <v>71</v>
      </c>
    </row>
    <row r="11672" spans="1:3" x14ac:dyDescent="0.25">
      <c r="A11672" t="s">
        <v>254</v>
      </c>
      <c r="B11672">
        <v>97031</v>
      </c>
      <c r="C11672">
        <v>100</v>
      </c>
    </row>
    <row r="11673" spans="1:3" x14ac:dyDescent="0.25">
      <c r="A11673" t="s">
        <v>254</v>
      </c>
      <c r="B11673">
        <v>97215</v>
      </c>
      <c r="C11673">
        <v>41</v>
      </c>
    </row>
    <row r="11674" spans="1:3" x14ac:dyDescent="0.25">
      <c r="A11674" t="s">
        <v>254</v>
      </c>
      <c r="B11674">
        <v>97038</v>
      </c>
      <c r="C11674">
        <v>92</v>
      </c>
    </row>
    <row r="11675" spans="1:3" x14ac:dyDescent="0.25">
      <c r="A11675" t="s">
        <v>254</v>
      </c>
      <c r="B11675">
        <v>97338</v>
      </c>
      <c r="C11675">
        <v>121</v>
      </c>
    </row>
    <row r="11676" spans="1:3" x14ac:dyDescent="0.25">
      <c r="A11676" t="s">
        <v>254</v>
      </c>
      <c r="B11676">
        <v>97504</v>
      </c>
      <c r="C11676">
        <v>87</v>
      </c>
    </row>
    <row r="11677" spans="1:3" x14ac:dyDescent="0.25">
      <c r="A11677" t="s">
        <v>254</v>
      </c>
      <c r="B11677">
        <v>97123</v>
      </c>
      <c r="C11677">
        <v>87</v>
      </c>
    </row>
    <row r="11678" spans="1:3" x14ac:dyDescent="0.25">
      <c r="A11678" t="s">
        <v>254</v>
      </c>
      <c r="B11678">
        <v>97080</v>
      </c>
      <c r="C11678">
        <v>128</v>
      </c>
    </row>
    <row r="11679" spans="1:3" x14ac:dyDescent="0.25">
      <c r="A11679" t="s">
        <v>255</v>
      </c>
      <c r="B11679">
        <v>19348</v>
      </c>
      <c r="C11679">
        <v>60</v>
      </c>
    </row>
    <row r="11680" spans="1:3" x14ac:dyDescent="0.25">
      <c r="A11680" t="s">
        <v>255</v>
      </c>
      <c r="B11680">
        <v>16148</v>
      </c>
      <c r="C11680">
        <v>90</v>
      </c>
    </row>
    <row r="11681" spans="1:3" x14ac:dyDescent="0.25">
      <c r="A11681" t="s">
        <v>255</v>
      </c>
      <c r="B11681">
        <v>16001</v>
      </c>
      <c r="C11681">
        <v>25</v>
      </c>
    </row>
    <row r="11682" spans="1:3" x14ac:dyDescent="0.25">
      <c r="A11682" t="s">
        <v>255</v>
      </c>
      <c r="B11682">
        <v>19002</v>
      </c>
      <c r="C11682">
        <v>61</v>
      </c>
    </row>
    <row r="11683" spans="1:3" x14ac:dyDescent="0.25">
      <c r="A11683" t="s">
        <v>255</v>
      </c>
      <c r="B11683">
        <v>16127</v>
      </c>
      <c r="C11683">
        <v>20</v>
      </c>
    </row>
    <row r="11684" spans="1:3" x14ac:dyDescent="0.25">
      <c r="A11684" t="s">
        <v>255</v>
      </c>
      <c r="B11684">
        <v>19390</v>
      </c>
      <c r="C11684">
        <v>38</v>
      </c>
    </row>
    <row r="11685" spans="1:3" x14ac:dyDescent="0.25">
      <c r="A11685" t="s">
        <v>255</v>
      </c>
      <c r="B11685">
        <v>17501</v>
      </c>
      <c r="C11685">
        <v>46</v>
      </c>
    </row>
    <row r="11686" spans="1:3" x14ac:dyDescent="0.25">
      <c r="A11686" t="s">
        <v>255</v>
      </c>
      <c r="B11686">
        <v>18702</v>
      </c>
      <c r="C11686">
        <v>120</v>
      </c>
    </row>
    <row r="11687" spans="1:3" x14ac:dyDescent="0.25">
      <c r="A11687" t="s">
        <v>255</v>
      </c>
      <c r="B11687">
        <v>18657</v>
      </c>
      <c r="C11687">
        <v>124</v>
      </c>
    </row>
    <row r="11688" spans="1:3" x14ac:dyDescent="0.25">
      <c r="A11688" t="s">
        <v>255</v>
      </c>
      <c r="B11688">
        <v>19090</v>
      </c>
      <c r="C11688">
        <v>173</v>
      </c>
    </row>
    <row r="11689" spans="1:3" x14ac:dyDescent="0.25">
      <c r="A11689" t="s">
        <v>255</v>
      </c>
      <c r="B11689">
        <v>15217</v>
      </c>
      <c r="C11689">
        <v>178</v>
      </c>
    </row>
    <row r="11690" spans="1:3" x14ac:dyDescent="0.25">
      <c r="A11690" t="s">
        <v>255</v>
      </c>
      <c r="B11690">
        <v>16830</v>
      </c>
      <c r="C11690">
        <v>240</v>
      </c>
    </row>
    <row r="11691" spans="1:3" x14ac:dyDescent="0.25">
      <c r="A11691" t="s">
        <v>255</v>
      </c>
      <c r="B11691">
        <v>15217</v>
      </c>
      <c r="C11691">
        <v>124</v>
      </c>
    </row>
    <row r="11692" spans="1:3" x14ac:dyDescent="0.25">
      <c r="A11692" t="s">
        <v>255</v>
      </c>
      <c r="B11692">
        <v>15074</v>
      </c>
      <c r="C11692">
        <v>122</v>
      </c>
    </row>
    <row r="11693" spans="1:3" x14ac:dyDescent="0.25">
      <c r="A11693" t="s">
        <v>255</v>
      </c>
      <c r="B11693">
        <v>15241</v>
      </c>
      <c r="C11693">
        <v>89</v>
      </c>
    </row>
    <row r="11694" spans="1:3" x14ac:dyDescent="0.25">
      <c r="A11694" t="s">
        <v>255</v>
      </c>
      <c r="B11694">
        <v>17044</v>
      </c>
      <c r="C11694">
        <v>134</v>
      </c>
    </row>
    <row r="11695" spans="1:3" x14ac:dyDescent="0.25">
      <c r="A11695" t="s">
        <v>255</v>
      </c>
      <c r="B11695">
        <v>19006</v>
      </c>
      <c r="C11695">
        <v>125</v>
      </c>
    </row>
    <row r="11696" spans="1:3" x14ac:dyDescent="0.25">
      <c r="A11696" t="s">
        <v>255</v>
      </c>
      <c r="B11696">
        <v>17078</v>
      </c>
      <c r="C11696">
        <v>39</v>
      </c>
    </row>
    <row r="11697" spans="1:3" x14ac:dyDescent="0.25">
      <c r="A11697" t="s">
        <v>255</v>
      </c>
      <c r="B11697">
        <v>17847</v>
      </c>
      <c r="C11697">
        <v>138</v>
      </c>
    </row>
    <row r="11698" spans="1:3" x14ac:dyDescent="0.25">
      <c r="A11698" t="s">
        <v>255</v>
      </c>
      <c r="B11698">
        <v>17055</v>
      </c>
      <c r="C11698">
        <v>69</v>
      </c>
    </row>
    <row r="11699" spans="1:3" x14ac:dyDescent="0.25">
      <c r="A11699" t="s">
        <v>255</v>
      </c>
      <c r="B11699">
        <v>18105</v>
      </c>
      <c r="C11699">
        <v>52</v>
      </c>
    </row>
    <row r="11700" spans="1:3" x14ac:dyDescent="0.25">
      <c r="A11700" t="s">
        <v>255</v>
      </c>
      <c r="B11700">
        <v>18452</v>
      </c>
      <c r="C11700">
        <v>38</v>
      </c>
    </row>
    <row r="11701" spans="1:3" x14ac:dyDescent="0.25">
      <c r="A11701" t="s">
        <v>255</v>
      </c>
      <c r="B11701">
        <v>16323</v>
      </c>
      <c r="C11701">
        <v>148</v>
      </c>
    </row>
    <row r="11702" spans="1:3" x14ac:dyDescent="0.25">
      <c r="A11702" t="s">
        <v>255</v>
      </c>
      <c r="B11702">
        <v>19013</v>
      </c>
      <c r="C11702">
        <v>150</v>
      </c>
    </row>
    <row r="11703" spans="1:3" x14ac:dyDescent="0.25">
      <c r="A11703" t="s">
        <v>255</v>
      </c>
      <c r="B11703">
        <v>16648</v>
      </c>
      <c r="C11703">
        <v>132</v>
      </c>
    </row>
    <row r="11704" spans="1:3" x14ac:dyDescent="0.25">
      <c r="A11704" t="s">
        <v>255</v>
      </c>
      <c r="B11704">
        <v>18447</v>
      </c>
      <c r="C11704">
        <v>272</v>
      </c>
    </row>
    <row r="11705" spans="1:3" x14ac:dyDescent="0.25">
      <c r="A11705" t="s">
        <v>255</v>
      </c>
      <c r="B11705">
        <v>19115</v>
      </c>
      <c r="C11705">
        <v>148</v>
      </c>
    </row>
    <row r="11706" spans="1:3" x14ac:dyDescent="0.25">
      <c r="A11706" t="s">
        <v>255</v>
      </c>
      <c r="B11706">
        <v>15317</v>
      </c>
      <c r="C11706">
        <v>62</v>
      </c>
    </row>
    <row r="11707" spans="1:3" x14ac:dyDescent="0.25">
      <c r="A11707" t="s">
        <v>255</v>
      </c>
      <c r="B11707">
        <v>17976</v>
      </c>
      <c r="C11707">
        <v>124</v>
      </c>
    </row>
    <row r="11708" spans="1:3" x14ac:dyDescent="0.25">
      <c r="A11708" t="s">
        <v>255</v>
      </c>
      <c r="B11708">
        <v>15613</v>
      </c>
      <c r="C11708">
        <v>177</v>
      </c>
    </row>
    <row r="11709" spans="1:3" x14ac:dyDescent="0.25">
      <c r="A11709" t="s">
        <v>255</v>
      </c>
      <c r="B11709">
        <v>18036</v>
      </c>
      <c r="C11709">
        <v>180</v>
      </c>
    </row>
    <row r="11710" spans="1:3" x14ac:dyDescent="0.25">
      <c r="A11710" t="s">
        <v>255</v>
      </c>
      <c r="B11710">
        <v>19341</v>
      </c>
      <c r="C11710">
        <v>120</v>
      </c>
    </row>
    <row r="11711" spans="1:3" x14ac:dyDescent="0.25">
      <c r="A11711" t="s">
        <v>255</v>
      </c>
      <c r="B11711">
        <v>15102</v>
      </c>
      <c r="C11711">
        <v>160</v>
      </c>
    </row>
    <row r="11712" spans="1:3" x14ac:dyDescent="0.25">
      <c r="A11712" t="s">
        <v>255</v>
      </c>
      <c r="B11712">
        <v>17754</v>
      </c>
      <c r="C11712">
        <v>163</v>
      </c>
    </row>
    <row r="11713" spans="1:3" x14ac:dyDescent="0.25">
      <c r="A11713" t="s">
        <v>255</v>
      </c>
      <c r="B11713">
        <v>17201</v>
      </c>
      <c r="C11713">
        <v>186</v>
      </c>
    </row>
    <row r="11714" spans="1:3" x14ac:dyDescent="0.25">
      <c r="A11714" t="s">
        <v>255</v>
      </c>
      <c r="B11714">
        <v>15044</v>
      </c>
      <c r="C11714">
        <v>152</v>
      </c>
    </row>
    <row r="11715" spans="1:3" x14ac:dyDescent="0.25">
      <c r="A11715" t="s">
        <v>255</v>
      </c>
      <c r="B11715">
        <v>19335</v>
      </c>
      <c r="C11715">
        <v>120</v>
      </c>
    </row>
    <row r="11716" spans="1:3" x14ac:dyDescent="0.25">
      <c r="A11716" t="s">
        <v>255</v>
      </c>
      <c r="B11716">
        <v>18976</v>
      </c>
      <c r="C11716">
        <v>60</v>
      </c>
    </row>
    <row r="11717" spans="1:3" x14ac:dyDescent="0.25">
      <c r="A11717" t="s">
        <v>255</v>
      </c>
      <c r="B11717">
        <v>19076</v>
      </c>
      <c r="C11717">
        <v>180</v>
      </c>
    </row>
    <row r="11718" spans="1:3" x14ac:dyDescent="0.25">
      <c r="A11718" t="s">
        <v>255</v>
      </c>
      <c r="B11718">
        <v>19464</v>
      </c>
      <c r="C11718">
        <v>41</v>
      </c>
    </row>
    <row r="11719" spans="1:3" x14ac:dyDescent="0.25">
      <c r="A11719" t="s">
        <v>255</v>
      </c>
      <c r="B11719">
        <v>15317</v>
      </c>
      <c r="C11719">
        <v>140</v>
      </c>
    </row>
    <row r="11720" spans="1:3" x14ac:dyDescent="0.25">
      <c r="A11720" t="s">
        <v>255</v>
      </c>
      <c r="B11720">
        <v>18701</v>
      </c>
      <c r="C11720">
        <v>120</v>
      </c>
    </row>
    <row r="11721" spans="1:3" x14ac:dyDescent="0.25">
      <c r="A11721" t="s">
        <v>255</v>
      </c>
      <c r="B11721">
        <v>19605</v>
      </c>
      <c r="C11721">
        <v>198</v>
      </c>
    </row>
    <row r="11722" spans="1:3" x14ac:dyDescent="0.25">
      <c r="A11722" t="s">
        <v>255</v>
      </c>
      <c r="B11722">
        <v>18411</v>
      </c>
      <c r="C11722">
        <v>119</v>
      </c>
    </row>
    <row r="11723" spans="1:3" x14ac:dyDescent="0.25">
      <c r="A11723" t="s">
        <v>255</v>
      </c>
      <c r="B11723">
        <v>15644</v>
      </c>
      <c r="C11723">
        <v>155</v>
      </c>
    </row>
    <row r="11724" spans="1:3" x14ac:dyDescent="0.25">
      <c r="A11724" t="s">
        <v>255</v>
      </c>
      <c r="B11724">
        <v>16066</v>
      </c>
      <c r="C11724">
        <v>150</v>
      </c>
    </row>
    <row r="11725" spans="1:3" x14ac:dyDescent="0.25">
      <c r="A11725" t="s">
        <v>255</v>
      </c>
      <c r="B11725">
        <v>15220</v>
      </c>
      <c r="C11725">
        <v>180</v>
      </c>
    </row>
    <row r="11726" spans="1:3" x14ac:dyDescent="0.25">
      <c r="A11726" t="s">
        <v>255</v>
      </c>
      <c r="B11726">
        <v>17331</v>
      </c>
      <c r="C11726">
        <v>152</v>
      </c>
    </row>
    <row r="11727" spans="1:3" x14ac:dyDescent="0.25">
      <c r="A11727" t="s">
        <v>255</v>
      </c>
      <c r="B11727">
        <v>16915</v>
      </c>
      <c r="C11727">
        <v>44</v>
      </c>
    </row>
    <row r="11728" spans="1:3" x14ac:dyDescent="0.25">
      <c r="A11728" t="s">
        <v>255</v>
      </c>
      <c r="B11728">
        <v>16023</v>
      </c>
      <c r="C11728">
        <v>142</v>
      </c>
    </row>
    <row r="11729" spans="1:3" x14ac:dyDescent="0.25">
      <c r="A11729" t="s">
        <v>255</v>
      </c>
      <c r="B11729">
        <v>17555</v>
      </c>
      <c r="C11729">
        <v>87</v>
      </c>
    </row>
    <row r="11730" spans="1:3" x14ac:dyDescent="0.25">
      <c r="A11730" t="s">
        <v>255</v>
      </c>
      <c r="B11730">
        <v>18512</v>
      </c>
      <c r="C11730">
        <v>92</v>
      </c>
    </row>
    <row r="11731" spans="1:3" x14ac:dyDescent="0.25">
      <c r="A11731" t="s">
        <v>255</v>
      </c>
      <c r="B11731">
        <v>19063</v>
      </c>
      <c r="C11731">
        <v>82</v>
      </c>
    </row>
    <row r="11732" spans="1:3" x14ac:dyDescent="0.25">
      <c r="A11732" t="s">
        <v>255</v>
      </c>
      <c r="B11732">
        <v>18102</v>
      </c>
      <c r="C11732">
        <v>22</v>
      </c>
    </row>
    <row r="11733" spans="1:3" x14ac:dyDescent="0.25">
      <c r="A11733" t="s">
        <v>255</v>
      </c>
      <c r="B11733">
        <v>16335</v>
      </c>
      <c r="C11733">
        <v>173</v>
      </c>
    </row>
    <row r="11734" spans="1:3" x14ac:dyDescent="0.25">
      <c r="A11734" t="s">
        <v>255</v>
      </c>
      <c r="B11734">
        <v>19031</v>
      </c>
      <c r="C11734">
        <v>106</v>
      </c>
    </row>
    <row r="11735" spans="1:3" x14ac:dyDescent="0.25">
      <c r="A11735" t="s">
        <v>255</v>
      </c>
      <c r="B11735">
        <v>15232</v>
      </c>
      <c r="C11735">
        <v>197</v>
      </c>
    </row>
    <row r="11736" spans="1:3" x14ac:dyDescent="0.25">
      <c r="A11736" t="s">
        <v>255</v>
      </c>
      <c r="B11736">
        <v>16142</v>
      </c>
      <c r="C11736">
        <v>32</v>
      </c>
    </row>
    <row r="11737" spans="1:3" x14ac:dyDescent="0.25">
      <c r="A11737" t="s">
        <v>255</v>
      </c>
      <c r="B11737">
        <v>17078</v>
      </c>
      <c r="C11737">
        <v>53</v>
      </c>
    </row>
    <row r="11738" spans="1:3" x14ac:dyDescent="0.25">
      <c r="A11738" t="s">
        <v>255</v>
      </c>
      <c r="B11738">
        <v>18707</v>
      </c>
      <c r="C11738">
        <v>106</v>
      </c>
    </row>
    <row r="11739" spans="1:3" x14ac:dyDescent="0.25">
      <c r="A11739" t="s">
        <v>255</v>
      </c>
      <c r="B11739">
        <v>18104</v>
      </c>
      <c r="C11739">
        <v>670</v>
      </c>
    </row>
    <row r="11740" spans="1:3" x14ac:dyDescent="0.25">
      <c r="A11740" t="s">
        <v>255</v>
      </c>
      <c r="B11740">
        <v>17036</v>
      </c>
      <c r="C11740">
        <v>22</v>
      </c>
    </row>
    <row r="11741" spans="1:3" x14ac:dyDescent="0.25">
      <c r="A11741" t="s">
        <v>255</v>
      </c>
      <c r="B11741">
        <v>19023</v>
      </c>
      <c r="C11741">
        <v>127</v>
      </c>
    </row>
    <row r="11742" spans="1:3" x14ac:dyDescent="0.25">
      <c r="A11742" t="s">
        <v>255</v>
      </c>
      <c r="B11742">
        <v>17557</v>
      </c>
      <c r="C11742">
        <v>73</v>
      </c>
    </row>
    <row r="11743" spans="1:3" x14ac:dyDescent="0.25">
      <c r="A11743" t="s">
        <v>255</v>
      </c>
      <c r="B11743">
        <v>15668</v>
      </c>
      <c r="C11743">
        <v>120</v>
      </c>
    </row>
    <row r="11744" spans="1:3" x14ac:dyDescent="0.25">
      <c r="A11744" t="s">
        <v>255</v>
      </c>
      <c r="B11744">
        <v>19143</v>
      </c>
      <c r="C11744">
        <v>45</v>
      </c>
    </row>
    <row r="11745" spans="1:3" x14ac:dyDescent="0.25">
      <c r="A11745" t="s">
        <v>255</v>
      </c>
      <c r="B11745">
        <v>19477</v>
      </c>
      <c r="C11745">
        <v>120</v>
      </c>
    </row>
    <row r="11746" spans="1:3" x14ac:dyDescent="0.25">
      <c r="A11746" t="s">
        <v>255</v>
      </c>
      <c r="B11746">
        <v>17878</v>
      </c>
      <c r="C11746">
        <v>77</v>
      </c>
    </row>
    <row r="11747" spans="1:3" x14ac:dyDescent="0.25">
      <c r="A11747" t="s">
        <v>255</v>
      </c>
      <c r="B11747">
        <v>18018</v>
      </c>
      <c r="C11747">
        <v>109</v>
      </c>
    </row>
    <row r="11748" spans="1:3" x14ac:dyDescent="0.25">
      <c r="A11748" t="s">
        <v>255</v>
      </c>
      <c r="B11748">
        <v>18936</v>
      </c>
      <c r="C11748">
        <v>155</v>
      </c>
    </row>
    <row r="11749" spans="1:3" x14ac:dyDescent="0.25">
      <c r="A11749" t="s">
        <v>255</v>
      </c>
      <c r="B11749">
        <v>19047</v>
      </c>
      <c r="C11749">
        <v>120</v>
      </c>
    </row>
    <row r="11750" spans="1:3" x14ac:dyDescent="0.25">
      <c r="A11750" t="s">
        <v>255</v>
      </c>
      <c r="B11750">
        <v>17606</v>
      </c>
      <c r="C11750">
        <v>20</v>
      </c>
    </row>
    <row r="11751" spans="1:3" x14ac:dyDescent="0.25">
      <c r="A11751" t="s">
        <v>255</v>
      </c>
      <c r="B11751">
        <v>17013</v>
      </c>
      <c r="C11751">
        <v>58</v>
      </c>
    </row>
    <row r="11752" spans="1:3" x14ac:dyDescent="0.25">
      <c r="A11752" t="s">
        <v>255</v>
      </c>
      <c r="B11752">
        <v>19344</v>
      </c>
      <c r="C11752">
        <v>110</v>
      </c>
    </row>
    <row r="11753" spans="1:3" x14ac:dyDescent="0.25">
      <c r="A11753" t="s">
        <v>255</v>
      </c>
      <c r="B11753">
        <v>15801</v>
      </c>
      <c r="C11753">
        <v>140</v>
      </c>
    </row>
    <row r="11754" spans="1:3" x14ac:dyDescent="0.25">
      <c r="A11754" t="s">
        <v>255</v>
      </c>
      <c r="B11754">
        <v>19002</v>
      </c>
      <c r="C11754">
        <v>16</v>
      </c>
    </row>
    <row r="11755" spans="1:3" x14ac:dyDescent="0.25">
      <c r="A11755" t="s">
        <v>255</v>
      </c>
      <c r="B11755">
        <v>15767</v>
      </c>
      <c r="C11755">
        <v>75</v>
      </c>
    </row>
    <row r="11756" spans="1:3" x14ac:dyDescent="0.25">
      <c r="A11756" t="s">
        <v>255</v>
      </c>
      <c r="B11756">
        <v>18711</v>
      </c>
      <c r="C11756">
        <v>180</v>
      </c>
    </row>
    <row r="11757" spans="1:3" x14ac:dyDescent="0.25">
      <c r="A11757" t="s">
        <v>255</v>
      </c>
      <c r="B11757">
        <v>18505</v>
      </c>
      <c r="C11757">
        <v>44</v>
      </c>
    </row>
    <row r="11758" spans="1:3" x14ac:dyDescent="0.25">
      <c r="A11758" t="s">
        <v>255</v>
      </c>
      <c r="B11758">
        <v>19152</v>
      </c>
      <c r="C11758">
        <v>28</v>
      </c>
    </row>
    <row r="11759" spans="1:3" x14ac:dyDescent="0.25">
      <c r="A11759" t="s">
        <v>255</v>
      </c>
      <c r="B11759">
        <v>19380</v>
      </c>
      <c r="C11759">
        <v>40</v>
      </c>
    </row>
    <row r="11760" spans="1:3" x14ac:dyDescent="0.25">
      <c r="A11760" t="s">
        <v>255</v>
      </c>
      <c r="B11760">
        <v>17961</v>
      </c>
      <c r="C11760">
        <v>120</v>
      </c>
    </row>
    <row r="11761" spans="1:3" x14ac:dyDescent="0.25">
      <c r="A11761" t="s">
        <v>255</v>
      </c>
      <c r="B11761">
        <v>15014</v>
      </c>
      <c r="C11761">
        <v>97</v>
      </c>
    </row>
    <row r="11762" spans="1:3" x14ac:dyDescent="0.25">
      <c r="A11762" t="s">
        <v>255</v>
      </c>
      <c r="B11762">
        <v>18517</v>
      </c>
      <c r="C11762">
        <v>142</v>
      </c>
    </row>
    <row r="11763" spans="1:3" x14ac:dyDescent="0.25">
      <c r="A11763" t="s">
        <v>255</v>
      </c>
      <c r="B11763">
        <v>19131</v>
      </c>
      <c r="C11763">
        <v>84</v>
      </c>
    </row>
    <row r="11764" spans="1:3" x14ac:dyDescent="0.25">
      <c r="A11764" t="s">
        <v>255</v>
      </c>
      <c r="B11764">
        <v>18707</v>
      </c>
      <c r="C11764">
        <v>37</v>
      </c>
    </row>
    <row r="11765" spans="1:3" x14ac:dyDescent="0.25">
      <c r="A11765" t="s">
        <v>255</v>
      </c>
      <c r="B11765">
        <v>16901</v>
      </c>
      <c r="C11765">
        <v>120</v>
      </c>
    </row>
    <row r="11766" spans="1:3" x14ac:dyDescent="0.25">
      <c r="A11766" t="s">
        <v>255</v>
      </c>
      <c r="B11766">
        <v>19152</v>
      </c>
      <c r="C11766">
        <v>206</v>
      </c>
    </row>
    <row r="11767" spans="1:3" x14ac:dyDescent="0.25">
      <c r="A11767" t="s">
        <v>255</v>
      </c>
      <c r="B11767">
        <v>17055</v>
      </c>
      <c r="C11767">
        <v>48</v>
      </c>
    </row>
    <row r="11768" spans="1:3" x14ac:dyDescent="0.25">
      <c r="A11768" t="s">
        <v>255</v>
      </c>
      <c r="B11768">
        <v>17901</v>
      </c>
      <c r="C11768">
        <v>80</v>
      </c>
    </row>
    <row r="11769" spans="1:3" x14ac:dyDescent="0.25">
      <c r="A11769" t="s">
        <v>255</v>
      </c>
      <c r="B11769">
        <v>19020</v>
      </c>
      <c r="C11769">
        <v>17</v>
      </c>
    </row>
    <row r="11770" spans="1:3" x14ac:dyDescent="0.25">
      <c r="A11770" t="s">
        <v>255</v>
      </c>
      <c r="B11770">
        <v>15501</v>
      </c>
      <c r="C11770">
        <v>100</v>
      </c>
    </row>
    <row r="11771" spans="1:3" x14ac:dyDescent="0.25">
      <c r="A11771" t="s">
        <v>255</v>
      </c>
      <c r="B11771">
        <v>17016</v>
      </c>
      <c r="C11771">
        <v>96</v>
      </c>
    </row>
    <row r="11772" spans="1:3" x14ac:dyDescent="0.25">
      <c r="A11772" t="s">
        <v>255</v>
      </c>
      <c r="B11772">
        <v>19382</v>
      </c>
      <c r="C11772">
        <v>180</v>
      </c>
    </row>
    <row r="11773" spans="1:3" x14ac:dyDescent="0.25">
      <c r="A11773" t="s">
        <v>255</v>
      </c>
      <c r="B11773">
        <v>18704</v>
      </c>
      <c r="C11773">
        <v>134</v>
      </c>
    </row>
    <row r="11774" spans="1:3" x14ac:dyDescent="0.25">
      <c r="A11774" t="s">
        <v>255</v>
      </c>
      <c r="B11774">
        <v>19446</v>
      </c>
      <c r="C11774">
        <v>92</v>
      </c>
    </row>
    <row r="11775" spans="1:3" x14ac:dyDescent="0.25">
      <c r="A11775" t="s">
        <v>255</v>
      </c>
      <c r="B11775">
        <v>17013</v>
      </c>
      <c r="C11775">
        <v>114</v>
      </c>
    </row>
    <row r="11776" spans="1:3" x14ac:dyDescent="0.25">
      <c r="A11776" t="s">
        <v>255</v>
      </c>
      <c r="B11776">
        <v>16201</v>
      </c>
      <c r="C11776">
        <v>17</v>
      </c>
    </row>
    <row r="11777" spans="1:3" x14ac:dyDescent="0.25">
      <c r="A11777" t="s">
        <v>255</v>
      </c>
      <c r="B11777">
        <v>17011</v>
      </c>
      <c r="C11777">
        <v>309</v>
      </c>
    </row>
    <row r="11778" spans="1:3" x14ac:dyDescent="0.25">
      <c r="A11778" t="s">
        <v>255</v>
      </c>
      <c r="B11778">
        <v>15601</v>
      </c>
      <c r="C11778">
        <v>120</v>
      </c>
    </row>
    <row r="11779" spans="1:3" x14ac:dyDescent="0.25">
      <c r="A11779" t="s">
        <v>255</v>
      </c>
      <c r="B11779">
        <v>15317</v>
      </c>
      <c r="C11779">
        <v>15</v>
      </c>
    </row>
    <row r="11780" spans="1:3" x14ac:dyDescent="0.25">
      <c r="A11780" t="s">
        <v>255</v>
      </c>
      <c r="B11780">
        <v>17543</v>
      </c>
      <c r="C11780">
        <v>103</v>
      </c>
    </row>
    <row r="11781" spans="1:3" x14ac:dyDescent="0.25">
      <c r="A11781" t="s">
        <v>255</v>
      </c>
      <c r="B11781">
        <v>15024</v>
      </c>
      <c r="C11781">
        <v>121</v>
      </c>
    </row>
    <row r="11782" spans="1:3" x14ac:dyDescent="0.25">
      <c r="A11782" t="s">
        <v>255</v>
      </c>
      <c r="B11782">
        <v>18951</v>
      </c>
      <c r="C11782">
        <v>140</v>
      </c>
    </row>
    <row r="11783" spans="1:3" x14ac:dyDescent="0.25">
      <c r="A11783" t="s">
        <v>255</v>
      </c>
      <c r="B11783">
        <v>19087</v>
      </c>
      <c r="C11783">
        <v>112</v>
      </c>
    </row>
    <row r="11784" spans="1:3" x14ac:dyDescent="0.25">
      <c r="A11784" t="s">
        <v>255</v>
      </c>
      <c r="B11784">
        <v>17837</v>
      </c>
      <c r="C11784">
        <v>102</v>
      </c>
    </row>
    <row r="11785" spans="1:3" x14ac:dyDescent="0.25">
      <c r="A11785" t="s">
        <v>255</v>
      </c>
      <c r="B11785">
        <v>15401</v>
      </c>
      <c r="C11785">
        <v>61</v>
      </c>
    </row>
    <row r="11786" spans="1:3" x14ac:dyDescent="0.25">
      <c r="A11786" t="s">
        <v>255</v>
      </c>
      <c r="B11786">
        <v>16735</v>
      </c>
      <c r="C11786">
        <v>90</v>
      </c>
    </row>
    <row r="11787" spans="1:3" x14ac:dyDescent="0.25">
      <c r="A11787" t="s">
        <v>255</v>
      </c>
      <c r="B11787">
        <v>15857</v>
      </c>
      <c r="C11787">
        <v>138</v>
      </c>
    </row>
    <row r="11788" spans="1:3" x14ac:dyDescent="0.25">
      <c r="A11788" t="s">
        <v>255</v>
      </c>
      <c r="B11788">
        <v>18235</v>
      </c>
      <c r="C11788">
        <v>142</v>
      </c>
    </row>
    <row r="11789" spans="1:3" x14ac:dyDescent="0.25">
      <c r="A11789" t="s">
        <v>255</v>
      </c>
      <c r="B11789">
        <v>17740</v>
      </c>
      <c r="C11789">
        <v>120</v>
      </c>
    </row>
    <row r="11790" spans="1:3" x14ac:dyDescent="0.25">
      <c r="A11790" t="s">
        <v>255</v>
      </c>
      <c r="B11790">
        <v>18974</v>
      </c>
      <c r="C11790">
        <v>43</v>
      </c>
    </row>
    <row r="11791" spans="1:3" x14ac:dyDescent="0.25">
      <c r="A11791" t="s">
        <v>255</v>
      </c>
      <c r="B11791">
        <v>19031</v>
      </c>
      <c r="C11791">
        <v>120</v>
      </c>
    </row>
    <row r="11792" spans="1:3" x14ac:dyDescent="0.25">
      <c r="A11792" t="s">
        <v>255</v>
      </c>
      <c r="B11792">
        <v>18801</v>
      </c>
      <c r="C11792">
        <v>63</v>
      </c>
    </row>
    <row r="11793" spans="1:3" x14ac:dyDescent="0.25">
      <c r="A11793" t="s">
        <v>255</v>
      </c>
      <c r="B11793">
        <v>17261</v>
      </c>
      <c r="C11793">
        <v>159</v>
      </c>
    </row>
    <row r="11794" spans="1:3" x14ac:dyDescent="0.25">
      <c r="A11794" t="s">
        <v>255</v>
      </c>
      <c r="B11794">
        <v>15102</v>
      </c>
      <c r="C11794">
        <v>50</v>
      </c>
    </row>
    <row r="11795" spans="1:3" x14ac:dyDescent="0.25">
      <c r="A11795" t="s">
        <v>255</v>
      </c>
      <c r="B11795">
        <v>17402</v>
      </c>
      <c r="C11795">
        <v>151</v>
      </c>
    </row>
    <row r="11796" spans="1:3" x14ac:dyDescent="0.25">
      <c r="A11796" t="s">
        <v>255</v>
      </c>
      <c r="B11796">
        <v>19103</v>
      </c>
      <c r="C11796">
        <v>109</v>
      </c>
    </row>
    <row r="11797" spans="1:3" x14ac:dyDescent="0.25">
      <c r="A11797" t="s">
        <v>255</v>
      </c>
      <c r="B11797">
        <v>18062</v>
      </c>
      <c r="C11797">
        <v>128</v>
      </c>
    </row>
    <row r="11798" spans="1:3" x14ac:dyDescent="0.25">
      <c r="A11798" t="s">
        <v>255</v>
      </c>
      <c r="B11798">
        <v>17102</v>
      </c>
      <c r="C11798">
        <v>95</v>
      </c>
    </row>
    <row r="11799" spans="1:3" x14ac:dyDescent="0.25">
      <c r="A11799" t="s">
        <v>255</v>
      </c>
      <c r="B11799">
        <v>18501</v>
      </c>
      <c r="C11799">
        <v>369</v>
      </c>
    </row>
    <row r="11800" spans="1:3" x14ac:dyDescent="0.25">
      <c r="A11800" t="s">
        <v>255</v>
      </c>
      <c r="B11800">
        <v>15243</v>
      </c>
      <c r="C11800">
        <v>63</v>
      </c>
    </row>
    <row r="11801" spans="1:3" x14ac:dyDescent="0.25">
      <c r="A11801" t="s">
        <v>255</v>
      </c>
      <c r="B11801">
        <v>17331</v>
      </c>
      <c r="C11801">
        <v>40</v>
      </c>
    </row>
    <row r="11802" spans="1:3" x14ac:dyDescent="0.25">
      <c r="A11802" t="s">
        <v>255</v>
      </c>
      <c r="B11802">
        <v>17011</v>
      </c>
      <c r="C11802">
        <v>123</v>
      </c>
    </row>
    <row r="11803" spans="1:3" x14ac:dyDescent="0.25">
      <c r="A11803" t="s">
        <v>255</v>
      </c>
      <c r="B11803">
        <v>16371</v>
      </c>
      <c r="C11803">
        <v>176</v>
      </c>
    </row>
    <row r="11804" spans="1:3" x14ac:dyDescent="0.25">
      <c r="A11804" t="s">
        <v>255</v>
      </c>
      <c r="B11804">
        <v>17402</v>
      </c>
      <c r="C11804">
        <v>151</v>
      </c>
    </row>
    <row r="11805" spans="1:3" x14ac:dyDescent="0.25">
      <c r="A11805" t="s">
        <v>255</v>
      </c>
      <c r="B11805">
        <v>17701</v>
      </c>
      <c r="C11805">
        <v>116</v>
      </c>
    </row>
    <row r="11806" spans="1:3" x14ac:dyDescent="0.25">
      <c r="A11806" t="s">
        <v>255</v>
      </c>
      <c r="B11806">
        <v>19050</v>
      </c>
      <c r="C11806">
        <v>129</v>
      </c>
    </row>
    <row r="11807" spans="1:3" x14ac:dyDescent="0.25">
      <c r="A11807" t="s">
        <v>255</v>
      </c>
      <c r="B11807">
        <v>19037</v>
      </c>
      <c r="C11807">
        <v>874</v>
      </c>
    </row>
    <row r="11808" spans="1:3" x14ac:dyDescent="0.25">
      <c r="A11808" t="s">
        <v>255</v>
      </c>
      <c r="B11808">
        <v>15370</v>
      </c>
      <c r="C11808">
        <v>111</v>
      </c>
    </row>
    <row r="11809" spans="1:3" x14ac:dyDescent="0.25">
      <c r="A11809" t="s">
        <v>255</v>
      </c>
      <c r="B11809">
        <v>17754</v>
      </c>
      <c r="C11809">
        <v>133</v>
      </c>
    </row>
    <row r="11810" spans="1:3" x14ac:dyDescent="0.25">
      <c r="A11810" t="s">
        <v>255</v>
      </c>
      <c r="B11810">
        <v>16055</v>
      </c>
      <c r="C11810">
        <v>66</v>
      </c>
    </row>
    <row r="11811" spans="1:3" x14ac:dyDescent="0.25">
      <c r="A11811" t="s">
        <v>255</v>
      </c>
      <c r="B11811">
        <v>16509</v>
      </c>
      <c r="C11811">
        <v>80</v>
      </c>
    </row>
    <row r="11812" spans="1:3" x14ac:dyDescent="0.25">
      <c r="A11812" t="s">
        <v>255</v>
      </c>
      <c r="B11812">
        <v>19111</v>
      </c>
      <c r="C11812">
        <v>54</v>
      </c>
    </row>
    <row r="11813" spans="1:3" x14ac:dyDescent="0.25">
      <c r="A11813" t="s">
        <v>255</v>
      </c>
      <c r="B11813">
        <v>17801</v>
      </c>
      <c r="C11813">
        <v>126</v>
      </c>
    </row>
    <row r="11814" spans="1:3" x14ac:dyDescent="0.25">
      <c r="A11814" t="s">
        <v>255</v>
      </c>
      <c r="B11814">
        <v>17578</v>
      </c>
      <c r="C11814">
        <v>82</v>
      </c>
    </row>
    <row r="11815" spans="1:3" x14ac:dyDescent="0.25">
      <c r="A11815" t="s">
        <v>255</v>
      </c>
      <c r="B11815">
        <v>19475</v>
      </c>
      <c r="C11815">
        <v>238</v>
      </c>
    </row>
    <row r="11816" spans="1:3" x14ac:dyDescent="0.25">
      <c r="A11816" t="s">
        <v>255</v>
      </c>
      <c r="B11816">
        <v>17013</v>
      </c>
      <c r="C11816">
        <v>83</v>
      </c>
    </row>
    <row r="11817" spans="1:3" x14ac:dyDescent="0.25">
      <c r="A11817" t="s">
        <v>255</v>
      </c>
      <c r="B11817">
        <v>17112</v>
      </c>
      <c r="C11817">
        <v>138</v>
      </c>
    </row>
    <row r="11818" spans="1:3" x14ac:dyDescent="0.25">
      <c r="A11818" t="s">
        <v>255</v>
      </c>
      <c r="B11818">
        <v>16335</v>
      </c>
      <c r="C11818">
        <v>32</v>
      </c>
    </row>
    <row r="11819" spans="1:3" x14ac:dyDescent="0.25">
      <c r="A11819" t="s">
        <v>255</v>
      </c>
      <c r="B11819">
        <v>15825</v>
      </c>
      <c r="C11819">
        <v>160</v>
      </c>
    </row>
    <row r="11820" spans="1:3" x14ac:dyDescent="0.25">
      <c r="A11820" t="s">
        <v>255</v>
      </c>
      <c r="B11820">
        <v>17584</v>
      </c>
      <c r="C11820">
        <v>80</v>
      </c>
    </row>
    <row r="11821" spans="1:3" x14ac:dyDescent="0.25">
      <c r="A11821" t="s">
        <v>255</v>
      </c>
      <c r="B11821">
        <v>16504</v>
      </c>
      <c r="C11821">
        <v>139</v>
      </c>
    </row>
    <row r="11822" spans="1:3" x14ac:dyDescent="0.25">
      <c r="A11822" t="s">
        <v>255</v>
      </c>
      <c r="B11822">
        <v>17764</v>
      </c>
      <c r="C11822">
        <v>43</v>
      </c>
    </row>
    <row r="11823" spans="1:3" x14ac:dyDescent="0.25">
      <c r="A11823" t="s">
        <v>255</v>
      </c>
      <c r="B11823">
        <v>16323</v>
      </c>
      <c r="C11823">
        <v>100</v>
      </c>
    </row>
    <row r="11824" spans="1:3" x14ac:dyDescent="0.25">
      <c r="A11824" t="s">
        <v>255</v>
      </c>
      <c r="B11824">
        <v>18222</v>
      </c>
      <c r="C11824">
        <v>37</v>
      </c>
    </row>
    <row r="11825" spans="1:3" x14ac:dyDescent="0.25">
      <c r="A11825" t="s">
        <v>255</v>
      </c>
      <c r="B11825">
        <v>15666</v>
      </c>
      <c r="C11825">
        <v>109</v>
      </c>
    </row>
    <row r="11826" spans="1:3" x14ac:dyDescent="0.25">
      <c r="A11826" t="s">
        <v>255</v>
      </c>
      <c r="B11826">
        <v>17325</v>
      </c>
      <c r="C11826">
        <v>60</v>
      </c>
    </row>
    <row r="11827" spans="1:3" x14ac:dyDescent="0.25">
      <c r="A11827" t="s">
        <v>255</v>
      </c>
      <c r="B11827">
        <v>17042</v>
      </c>
      <c r="C11827">
        <v>105</v>
      </c>
    </row>
    <row r="11828" spans="1:3" x14ac:dyDescent="0.25">
      <c r="A11828" t="s">
        <v>255</v>
      </c>
      <c r="B11828">
        <v>16354</v>
      </c>
      <c r="C11828">
        <v>77</v>
      </c>
    </row>
    <row r="11829" spans="1:3" x14ac:dyDescent="0.25">
      <c r="A11829" t="s">
        <v>255</v>
      </c>
      <c r="B11829">
        <v>15946</v>
      </c>
      <c r="C11829">
        <v>50</v>
      </c>
    </row>
    <row r="11830" spans="1:3" x14ac:dyDescent="0.25">
      <c r="A11830" t="s">
        <v>255</v>
      </c>
      <c r="B11830">
        <v>17972</v>
      </c>
      <c r="C11830">
        <v>142</v>
      </c>
    </row>
    <row r="11831" spans="1:3" x14ac:dyDescent="0.25">
      <c r="A11831" t="s">
        <v>255</v>
      </c>
      <c r="B11831">
        <v>19464</v>
      </c>
      <c r="C11831">
        <v>150</v>
      </c>
    </row>
    <row r="11832" spans="1:3" x14ac:dyDescent="0.25">
      <c r="A11832" t="s">
        <v>255</v>
      </c>
      <c r="B11832">
        <v>18510</v>
      </c>
      <c r="C11832">
        <v>173</v>
      </c>
    </row>
    <row r="11833" spans="1:3" x14ac:dyDescent="0.25">
      <c r="A11833" t="s">
        <v>255</v>
      </c>
      <c r="B11833">
        <v>19136</v>
      </c>
      <c r="C11833">
        <v>296</v>
      </c>
    </row>
    <row r="11834" spans="1:3" x14ac:dyDescent="0.25">
      <c r="A11834" t="s">
        <v>255</v>
      </c>
      <c r="B11834">
        <v>15904</v>
      </c>
      <c r="C11834">
        <v>141</v>
      </c>
    </row>
    <row r="11835" spans="1:3" x14ac:dyDescent="0.25">
      <c r="A11835" t="s">
        <v>255</v>
      </c>
      <c r="B11835">
        <v>19526</v>
      </c>
      <c r="C11835">
        <v>130</v>
      </c>
    </row>
    <row r="11836" spans="1:3" x14ac:dyDescent="0.25">
      <c r="A11836" t="s">
        <v>255</v>
      </c>
      <c r="B11836">
        <v>19606</v>
      </c>
      <c r="C11836">
        <v>124</v>
      </c>
    </row>
    <row r="11837" spans="1:3" x14ac:dyDescent="0.25">
      <c r="A11837" t="s">
        <v>255</v>
      </c>
      <c r="B11837">
        <v>15005</v>
      </c>
      <c r="C11837">
        <v>120</v>
      </c>
    </row>
    <row r="11838" spans="1:3" x14ac:dyDescent="0.25">
      <c r="A11838" t="s">
        <v>255</v>
      </c>
      <c r="B11838">
        <v>17931</v>
      </c>
      <c r="C11838">
        <v>129</v>
      </c>
    </row>
    <row r="11839" spans="1:3" x14ac:dyDescent="0.25">
      <c r="A11839" t="s">
        <v>255</v>
      </c>
      <c r="B11839">
        <v>19104</v>
      </c>
      <c r="C11839">
        <v>180</v>
      </c>
    </row>
    <row r="11840" spans="1:3" x14ac:dyDescent="0.25">
      <c r="A11840" t="s">
        <v>255</v>
      </c>
      <c r="B11840">
        <v>18634</v>
      </c>
      <c r="C11840">
        <v>121</v>
      </c>
    </row>
    <row r="11841" spans="1:3" x14ac:dyDescent="0.25">
      <c r="A11841" t="s">
        <v>255</v>
      </c>
      <c r="B11841">
        <v>19355</v>
      </c>
      <c r="C11841">
        <v>184</v>
      </c>
    </row>
    <row r="11842" spans="1:3" x14ac:dyDescent="0.25">
      <c r="A11842" t="s">
        <v>255</v>
      </c>
      <c r="B11842">
        <v>16901</v>
      </c>
      <c r="C11842">
        <v>120</v>
      </c>
    </row>
    <row r="11843" spans="1:3" x14ac:dyDescent="0.25">
      <c r="A11843" t="s">
        <v>255</v>
      </c>
      <c r="B11843">
        <v>17845</v>
      </c>
      <c r="C11843">
        <v>57</v>
      </c>
    </row>
    <row r="11844" spans="1:3" x14ac:dyDescent="0.25">
      <c r="A11844" t="s">
        <v>255</v>
      </c>
      <c r="B11844">
        <v>17756</v>
      </c>
      <c r="C11844">
        <v>138</v>
      </c>
    </row>
    <row r="11845" spans="1:3" x14ac:dyDescent="0.25">
      <c r="A11845" t="s">
        <v>255</v>
      </c>
      <c r="B11845">
        <v>19139</v>
      </c>
      <c r="C11845">
        <v>396</v>
      </c>
    </row>
    <row r="11846" spans="1:3" x14ac:dyDescent="0.25">
      <c r="A11846" t="s">
        <v>255</v>
      </c>
      <c r="B11846">
        <v>15905</v>
      </c>
      <c r="C11846">
        <v>120</v>
      </c>
    </row>
    <row r="11847" spans="1:3" x14ac:dyDescent="0.25">
      <c r="A11847" t="s">
        <v>255</v>
      </c>
      <c r="B11847">
        <v>16509</v>
      </c>
      <c r="C11847">
        <v>144</v>
      </c>
    </row>
    <row r="11848" spans="1:3" x14ac:dyDescent="0.25">
      <c r="A11848" t="s">
        <v>255</v>
      </c>
      <c r="B11848">
        <v>15301</v>
      </c>
      <c r="C11848">
        <v>120</v>
      </c>
    </row>
    <row r="11849" spans="1:3" x14ac:dyDescent="0.25">
      <c r="A11849" t="s">
        <v>255</v>
      </c>
      <c r="B11849">
        <v>19148</v>
      </c>
      <c r="C11849">
        <v>180</v>
      </c>
    </row>
    <row r="11850" spans="1:3" x14ac:dyDescent="0.25">
      <c r="A11850" t="s">
        <v>255</v>
      </c>
      <c r="B11850">
        <v>18017</v>
      </c>
      <c r="C11850">
        <v>60</v>
      </c>
    </row>
    <row r="11851" spans="1:3" x14ac:dyDescent="0.25">
      <c r="A11851" t="s">
        <v>255</v>
      </c>
      <c r="B11851">
        <v>19095</v>
      </c>
      <c r="C11851">
        <v>58</v>
      </c>
    </row>
    <row r="11852" spans="1:3" x14ac:dyDescent="0.25">
      <c r="A11852" t="s">
        <v>255</v>
      </c>
      <c r="B11852">
        <v>16025</v>
      </c>
      <c r="C11852">
        <v>114</v>
      </c>
    </row>
    <row r="11853" spans="1:3" x14ac:dyDescent="0.25">
      <c r="A11853" t="s">
        <v>255</v>
      </c>
      <c r="B11853">
        <v>19061</v>
      </c>
      <c r="C11853">
        <v>90</v>
      </c>
    </row>
    <row r="11854" spans="1:3" x14ac:dyDescent="0.25">
      <c r="A11854" t="s">
        <v>255</v>
      </c>
      <c r="B11854">
        <v>19046</v>
      </c>
      <c r="C11854">
        <v>114</v>
      </c>
    </row>
    <row r="11855" spans="1:3" x14ac:dyDescent="0.25">
      <c r="A11855" t="s">
        <v>255</v>
      </c>
      <c r="B11855">
        <v>18064</v>
      </c>
      <c r="C11855">
        <v>61</v>
      </c>
    </row>
    <row r="11856" spans="1:3" x14ac:dyDescent="0.25">
      <c r="A11856" t="s">
        <v>255</v>
      </c>
      <c r="B11856">
        <v>18087</v>
      </c>
      <c r="C11856">
        <v>60</v>
      </c>
    </row>
    <row r="11857" spans="1:3" x14ac:dyDescent="0.25">
      <c r="A11857" t="s">
        <v>255</v>
      </c>
      <c r="B11857">
        <v>18901</v>
      </c>
      <c r="C11857">
        <v>130</v>
      </c>
    </row>
    <row r="11858" spans="1:3" x14ac:dyDescent="0.25">
      <c r="A11858" t="s">
        <v>255</v>
      </c>
      <c r="B11858">
        <v>17857</v>
      </c>
      <c r="C11858">
        <v>121</v>
      </c>
    </row>
    <row r="11859" spans="1:3" x14ac:dyDescent="0.25">
      <c r="A11859" t="s">
        <v>255</v>
      </c>
      <c r="B11859">
        <v>17403</v>
      </c>
      <c r="C11859">
        <v>270</v>
      </c>
    </row>
    <row r="11860" spans="1:3" x14ac:dyDescent="0.25">
      <c r="A11860" t="s">
        <v>255</v>
      </c>
      <c r="B11860">
        <v>15658</v>
      </c>
      <c r="C11860">
        <v>96</v>
      </c>
    </row>
    <row r="11861" spans="1:3" x14ac:dyDescent="0.25">
      <c r="A11861" t="s">
        <v>255</v>
      </c>
      <c r="B11861">
        <v>18901</v>
      </c>
      <c r="C11861">
        <v>90</v>
      </c>
    </row>
    <row r="11862" spans="1:3" x14ac:dyDescent="0.25">
      <c r="A11862" t="s">
        <v>255</v>
      </c>
      <c r="B11862">
        <v>16239</v>
      </c>
      <c r="C11862">
        <v>100</v>
      </c>
    </row>
    <row r="11863" spans="1:3" x14ac:dyDescent="0.25">
      <c r="A11863" t="s">
        <v>255</v>
      </c>
      <c r="B11863">
        <v>17603</v>
      </c>
      <c r="C11863">
        <v>172</v>
      </c>
    </row>
    <row r="11864" spans="1:3" x14ac:dyDescent="0.25">
      <c r="A11864" t="s">
        <v>255</v>
      </c>
      <c r="B11864">
        <v>18104</v>
      </c>
      <c r="C11864">
        <v>146</v>
      </c>
    </row>
    <row r="11865" spans="1:3" x14ac:dyDescent="0.25">
      <c r="A11865" t="s">
        <v>255</v>
      </c>
      <c r="B11865">
        <v>19038</v>
      </c>
      <c r="C11865">
        <v>77</v>
      </c>
    </row>
    <row r="11866" spans="1:3" x14ac:dyDescent="0.25">
      <c r="A11866" t="s">
        <v>255</v>
      </c>
      <c r="B11866">
        <v>19046</v>
      </c>
      <c r="C11866">
        <v>296</v>
      </c>
    </row>
    <row r="11867" spans="1:3" x14ac:dyDescent="0.25">
      <c r="A11867" t="s">
        <v>255</v>
      </c>
      <c r="B11867">
        <v>18218</v>
      </c>
      <c r="C11867">
        <v>48</v>
      </c>
    </row>
    <row r="11868" spans="1:3" x14ac:dyDescent="0.25">
      <c r="A11868" t="s">
        <v>255</v>
      </c>
      <c r="B11868">
        <v>18901</v>
      </c>
      <c r="C11868">
        <v>178</v>
      </c>
    </row>
    <row r="11869" spans="1:3" x14ac:dyDescent="0.25">
      <c r="A11869" t="s">
        <v>255</v>
      </c>
      <c r="B11869">
        <v>16214</v>
      </c>
      <c r="C11869">
        <v>83</v>
      </c>
    </row>
    <row r="11870" spans="1:3" x14ac:dyDescent="0.25">
      <c r="A11870" t="s">
        <v>255</v>
      </c>
      <c r="B11870">
        <v>15063</v>
      </c>
      <c r="C11870">
        <v>48</v>
      </c>
    </row>
    <row r="11871" spans="1:3" x14ac:dyDescent="0.25">
      <c r="A11871" t="s">
        <v>255</v>
      </c>
      <c r="B11871">
        <v>19380</v>
      </c>
      <c r="C11871">
        <v>64</v>
      </c>
    </row>
    <row r="11872" spans="1:3" x14ac:dyDescent="0.25">
      <c r="A11872" t="s">
        <v>255</v>
      </c>
      <c r="B11872">
        <v>15206</v>
      </c>
      <c r="C11872">
        <v>144</v>
      </c>
    </row>
    <row r="11873" spans="1:3" x14ac:dyDescent="0.25">
      <c r="A11873" t="s">
        <v>255</v>
      </c>
      <c r="B11873">
        <v>19131</v>
      </c>
      <c r="C11873">
        <v>180</v>
      </c>
    </row>
    <row r="11874" spans="1:3" x14ac:dyDescent="0.25">
      <c r="A11874" t="s">
        <v>255</v>
      </c>
      <c r="B11874">
        <v>16646</v>
      </c>
      <c r="C11874">
        <v>98</v>
      </c>
    </row>
    <row r="11875" spans="1:3" x14ac:dyDescent="0.25">
      <c r="A11875" t="s">
        <v>255</v>
      </c>
      <c r="B11875">
        <v>15009</v>
      </c>
      <c r="C11875">
        <v>589</v>
      </c>
    </row>
    <row r="11876" spans="1:3" x14ac:dyDescent="0.25">
      <c r="A11876" t="s">
        <v>255</v>
      </c>
      <c r="B11876">
        <v>16662</v>
      </c>
      <c r="C11876">
        <v>129</v>
      </c>
    </row>
    <row r="11877" spans="1:3" x14ac:dyDescent="0.25">
      <c r="A11877" t="s">
        <v>255</v>
      </c>
      <c r="B11877">
        <v>16801</v>
      </c>
      <c r="C11877">
        <v>157</v>
      </c>
    </row>
    <row r="11878" spans="1:3" x14ac:dyDescent="0.25">
      <c r="A11878" t="s">
        <v>255</v>
      </c>
      <c r="B11878">
        <v>19435</v>
      </c>
      <c r="C11878">
        <v>61</v>
      </c>
    </row>
    <row r="11879" spans="1:3" x14ac:dyDescent="0.25">
      <c r="A11879" t="s">
        <v>255</v>
      </c>
      <c r="B11879">
        <v>18017</v>
      </c>
      <c r="C11879">
        <v>217</v>
      </c>
    </row>
    <row r="11880" spans="1:3" x14ac:dyDescent="0.25">
      <c r="A11880" t="s">
        <v>255</v>
      </c>
      <c r="B11880">
        <v>15213</v>
      </c>
      <c r="C11880">
        <v>20</v>
      </c>
    </row>
    <row r="11881" spans="1:3" x14ac:dyDescent="0.25">
      <c r="A11881" t="s">
        <v>255</v>
      </c>
      <c r="B11881">
        <v>16652</v>
      </c>
      <c r="C11881">
        <v>64</v>
      </c>
    </row>
    <row r="11882" spans="1:3" x14ac:dyDescent="0.25">
      <c r="A11882" t="s">
        <v>255</v>
      </c>
      <c r="B11882">
        <v>17201</v>
      </c>
      <c r="C11882">
        <v>44</v>
      </c>
    </row>
    <row r="11883" spans="1:3" x14ac:dyDescent="0.25">
      <c r="A11883" t="s">
        <v>255</v>
      </c>
      <c r="B11883">
        <v>19145</v>
      </c>
      <c r="C11883">
        <v>53</v>
      </c>
    </row>
    <row r="11884" spans="1:3" x14ac:dyDescent="0.25">
      <c r="A11884" t="s">
        <v>255</v>
      </c>
      <c r="B11884">
        <v>16406</v>
      </c>
      <c r="C11884">
        <v>181</v>
      </c>
    </row>
    <row r="11885" spans="1:3" x14ac:dyDescent="0.25">
      <c r="A11885" t="s">
        <v>255</v>
      </c>
      <c r="B11885">
        <v>19401</v>
      </c>
      <c r="C11885">
        <v>120</v>
      </c>
    </row>
    <row r="11886" spans="1:3" x14ac:dyDescent="0.25">
      <c r="A11886" t="s">
        <v>255</v>
      </c>
      <c r="B11886">
        <v>17257</v>
      </c>
      <c r="C11886">
        <v>125</v>
      </c>
    </row>
    <row r="11887" spans="1:3" x14ac:dyDescent="0.25">
      <c r="A11887" t="s">
        <v>255</v>
      </c>
      <c r="B11887">
        <v>17201</v>
      </c>
      <c r="C11887">
        <v>210</v>
      </c>
    </row>
    <row r="11888" spans="1:3" x14ac:dyDescent="0.25">
      <c r="A11888" t="s">
        <v>255</v>
      </c>
      <c r="B11888">
        <v>17981</v>
      </c>
      <c r="C11888">
        <v>180</v>
      </c>
    </row>
    <row r="11889" spans="1:3" x14ac:dyDescent="0.25">
      <c r="A11889" t="s">
        <v>255</v>
      </c>
      <c r="B11889">
        <v>18974</v>
      </c>
      <c r="C11889">
        <v>48</v>
      </c>
    </row>
    <row r="11890" spans="1:3" x14ac:dyDescent="0.25">
      <c r="A11890" t="s">
        <v>255</v>
      </c>
      <c r="B11890">
        <v>17111</v>
      </c>
      <c r="C11890">
        <v>404</v>
      </c>
    </row>
    <row r="11891" spans="1:3" x14ac:dyDescent="0.25">
      <c r="A11891" t="s">
        <v>255</v>
      </c>
      <c r="B11891">
        <v>19010</v>
      </c>
      <c r="C11891">
        <v>76</v>
      </c>
    </row>
    <row r="11892" spans="1:3" x14ac:dyDescent="0.25">
      <c r="A11892" t="s">
        <v>255</v>
      </c>
      <c r="B11892">
        <v>17325</v>
      </c>
      <c r="C11892">
        <v>135</v>
      </c>
    </row>
    <row r="11893" spans="1:3" x14ac:dyDescent="0.25">
      <c r="A11893" t="s">
        <v>255</v>
      </c>
      <c r="B11893">
        <v>16201</v>
      </c>
      <c r="C11893">
        <v>120</v>
      </c>
    </row>
    <row r="11894" spans="1:3" x14ac:dyDescent="0.25">
      <c r="A11894" t="s">
        <v>255</v>
      </c>
      <c r="B11894">
        <v>19083</v>
      </c>
      <c r="C11894">
        <v>110</v>
      </c>
    </row>
    <row r="11895" spans="1:3" x14ac:dyDescent="0.25">
      <c r="A11895" t="s">
        <v>255</v>
      </c>
      <c r="B11895">
        <v>17078</v>
      </c>
      <c r="C11895">
        <v>100</v>
      </c>
    </row>
    <row r="11896" spans="1:3" x14ac:dyDescent="0.25">
      <c r="A11896" t="s">
        <v>255</v>
      </c>
      <c r="B11896">
        <v>18974</v>
      </c>
      <c r="C11896">
        <v>180</v>
      </c>
    </row>
    <row r="11897" spans="1:3" x14ac:dyDescent="0.25">
      <c r="A11897" t="s">
        <v>255</v>
      </c>
      <c r="B11897">
        <v>17846</v>
      </c>
      <c r="C11897">
        <v>110</v>
      </c>
    </row>
    <row r="11898" spans="1:3" x14ac:dyDescent="0.25">
      <c r="A11898" t="s">
        <v>255</v>
      </c>
      <c r="B11898">
        <v>17701</v>
      </c>
      <c r="C11898">
        <v>123</v>
      </c>
    </row>
    <row r="11899" spans="1:3" x14ac:dyDescent="0.25">
      <c r="A11899" t="s">
        <v>255</v>
      </c>
      <c r="B11899">
        <v>19063</v>
      </c>
      <c r="C11899">
        <v>60</v>
      </c>
    </row>
    <row r="11900" spans="1:3" x14ac:dyDescent="0.25">
      <c r="A11900" t="s">
        <v>255</v>
      </c>
      <c r="B11900">
        <v>19462</v>
      </c>
      <c r="C11900">
        <v>153</v>
      </c>
    </row>
    <row r="11901" spans="1:3" x14ac:dyDescent="0.25">
      <c r="A11901" t="s">
        <v>255</v>
      </c>
      <c r="B11901">
        <v>19565</v>
      </c>
      <c r="C11901">
        <v>120</v>
      </c>
    </row>
    <row r="11902" spans="1:3" x14ac:dyDescent="0.25">
      <c r="A11902" t="s">
        <v>255</v>
      </c>
      <c r="B11902">
        <v>19144</v>
      </c>
      <c r="C11902">
        <v>120</v>
      </c>
    </row>
    <row r="11903" spans="1:3" x14ac:dyDescent="0.25">
      <c r="A11903" t="s">
        <v>255</v>
      </c>
      <c r="B11903">
        <v>15227</v>
      </c>
      <c r="C11903">
        <v>200</v>
      </c>
    </row>
    <row r="11904" spans="1:3" x14ac:dyDescent="0.25">
      <c r="A11904" t="s">
        <v>255</v>
      </c>
      <c r="B11904">
        <v>17606</v>
      </c>
      <c r="C11904">
        <v>120</v>
      </c>
    </row>
    <row r="11905" spans="1:3" x14ac:dyDescent="0.25">
      <c r="A11905" t="s">
        <v>255</v>
      </c>
      <c r="B11905">
        <v>17604</v>
      </c>
      <c r="C11905">
        <v>60</v>
      </c>
    </row>
    <row r="11906" spans="1:3" x14ac:dyDescent="0.25">
      <c r="A11906" t="s">
        <v>255</v>
      </c>
      <c r="B11906">
        <v>16417</v>
      </c>
      <c r="C11906">
        <v>300</v>
      </c>
    </row>
    <row r="11907" spans="1:3" x14ac:dyDescent="0.25">
      <c r="A11907" t="s">
        <v>255</v>
      </c>
      <c r="B11907">
        <v>15201</v>
      </c>
      <c r="C11907">
        <v>115</v>
      </c>
    </row>
    <row r="11908" spans="1:3" x14ac:dyDescent="0.25">
      <c r="A11908" t="s">
        <v>255</v>
      </c>
      <c r="B11908">
        <v>17821</v>
      </c>
      <c r="C11908">
        <v>90</v>
      </c>
    </row>
    <row r="11909" spans="1:3" x14ac:dyDescent="0.25">
      <c r="A11909" t="s">
        <v>255</v>
      </c>
      <c r="B11909">
        <v>15801</v>
      </c>
      <c r="C11909">
        <v>160</v>
      </c>
    </row>
    <row r="11910" spans="1:3" x14ac:dyDescent="0.25">
      <c r="A11910" t="s">
        <v>255</v>
      </c>
      <c r="B11910">
        <v>16101</v>
      </c>
      <c r="C11910">
        <v>91</v>
      </c>
    </row>
    <row r="11911" spans="1:3" x14ac:dyDescent="0.25">
      <c r="A11911" t="s">
        <v>255</v>
      </c>
      <c r="B11911">
        <v>19462</v>
      </c>
      <c r="C11911">
        <v>60</v>
      </c>
    </row>
    <row r="11912" spans="1:3" x14ac:dyDescent="0.25">
      <c r="A11912" t="s">
        <v>255</v>
      </c>
      <c r="B11912">
        <v>15601</v>
      </c>
      <c r="C11912">
        <v>120</v>
      </c>
    </row>
    <row r="11913" spans="1:3" x14ac:dyDescent="0.25">
      <c r="A11913" t="s">
        <v>255</v>
      </c>
      <c r="B11913">
        <v>19422</v>
      </c>
      <c r="C11913">
        <v>73</v>
      </c>
    </row>
    <row r="11914" spans="1:3" x14ac:dyDescent="0.25">
      <c r="A11914" t="s">
        <v>255</v>
      </c>
      <c r="B11914">
        <v>16508</v>
      </c>
      <c r="C11914">
        <v>135</v>
      </c>
    </row>
    <row r="11915" spans="1:3" x14ac:dyDescent="0.25">
      <c r="A11915" t="s">
        <v>255</v>
      </c>
      <c r="B11915">
        <v>19001</v>
      </c>
      <c r="C11915">
        <v>120</v>
      </c>
    </row>
    <row r="11916" spans="1:3" x14ac:dyDescent="0.25">
      <c r="A11916" t="s">
        <v>255</v>
      </c>
      <c r="B11916">
        <v>16101</v>
      </c>
      <c r="C11916">
        <v>118</v>
      </c>
    </row>
    <row r="11917" spans="1:3" x14ac:dyDescent="0.25">
      <c r="A11917" t="s">
        <v>255</v>
      </c>
      <c r="B11917">
        <v>19123</v>
      </c>
      <c r="C11917">
        <v>180</v>
      </c>
    </row>
    <row r="11918" spans="1:3" x14ac:dyDescent="0.25">
      <c r="A11918" t="s">
        <v>255</v>
      </c>
      <c r="B11918">
        <v>15143</v>
      </c>
      <c r="C11918">
        <v>128</v>
      </c>
    </row>
    <row r="11919" spans="1:3" x14ac:dyDescent="0.25">
      <c r="A11919" t="s">
        <v>255</v>
      </c>
      <c r="B11919">
        <v>18510</v>
      </c>
      <c r="C11919">
        <v>139</v>
      </c>
    </row>
    <row r="11920" spans="1:3" x14ac:dyDescent="0.25">
      <c r="A11920" t="s">
        <v>255</v>
      </c>
      <c r="B11920">
        <v>16137</v>
      </c>
      <c r="C11920">
        <v>100</v>
      </c>
    </row>
    <row r="11921" spans="1:3" x14ac:dyDescent="0.25">
      <c r="A11921" t="s">
        <v>255</v>
      </c>
      <c r="B11921">
        <v>16125</v>
      </c>
      <c r="C11921">
        <v>192</v>
      </c>
    </row>
    <row r="11922" spans="1:3" x14ac:dyDescent="0.25">
      <c r="A11922" t="s">
        <v>255</v>
      </c>
      <c r="B11922">
        <v>16038</v>
      </c>
      <c r="C11922">
        <v>103</v>
      </c>
    </row>
    <row r="11923" spans="1:3" x14ac:dyDescent="0.25">
      <c r="A11923" t="s">
        <v>255</v>
      </c>
      <c r="B11923">
        <v>19119</v>
      </c>
      <c r="C11923">
        <v>269</v>
      </c>
    </row>
    <row r="11924" spans="1:3" x14ac:dyDescent="0.25">
      <c r="A11924" t="s">
        <v>255</v>
      </c>
      <c r="B11924">
        <v>18634</v>
      </c>
      <c r="C11924">
        <v>110</v>
      </c>
    </row>
    <row r="11925" spans="1:3" x14ac:dyDescent="0.25">
      <c r="A11925" t="s">
        <v>255</v>
      </c>
      <c r="B11925">
        <v>19008</v>
      </c>
      <c r="C11925">
        <v>298</v>
      </c>
    </row>
    <row r="11926" spans="1:3" x14ac:dyDescent="0.25">
      <c r="A11926" t="s">
        <v>255</v>
      </c>
      <c r="B11926">
        <v>19128</v>
      </c>
      <c r="C11926">
        <v>244</v>
      </c>
    </row>
    <row r="11927" spans="1:3" x14ac:dyDescent="0.25">
      <c r="A11927" t="s">
        <v>255</v>
      </c>
      <c r="B11927">
        <v>19095</v>
      </c>
      <c r="C11927">
        <v>180</v>
      </c>
    </row>
    <row r="11928" spans="1:3" x14ac:dyDescent="0.25">
      <c r="A11928" t="s">
        <v>255</v>
      </c>
      <c r="B11928">
        <v>17022</v>
      </c>
      <c r="C11928">
        <v>45</v>
      </c>
    </row>
    <row r="11929" spans="1:3" x14ac:dyDescent="0.25">
      <c r="A11929" t="s">
        <v>255</v>
      </c>
      <c r="B11929">
        <v>17013</v>
      </c>
      <c r="C11929">
        <v>109</v>
      </c>
    </row>
    <row r="11930" spans="1:3" x14ac:dyDescent="0.25">
      <c r="A11930" t="s">
        <v>255</v>
      </c>
      <c r="B11930">
        <v>18337</v>
      </c>
      <c r="C11930">
        <v>30</v>
      </c>
    </row>
    <row r="11931" spans="1:3" x14ac:dyDescent="0.25">
      <c r="A11931" t="s">
        <v>255</v>
      </c>
      <c r="B11931">
        <v>18840</v>
      </c>
      <c r="C11931">
        <v>90</v>
      </c>
    </row>
    <row r="11932" spans="1:3" x14ac:dyDescent="0.25">
      <c r="A11932" t="s">
        <v>255</v>
      </c>
      <c r="B11932">
        <v>15146</v>
      </c>
      <c r="C11932">
        <v>131</v>
      </c>
    </row>
    <row r="11933" spans="1:3" x14ac:dyDescent="0.25">
      <c r="A11933" t="s">
        <v>255</v>
      </c>
      <c r="B11933">
        <v>17003</v>
      </c>
      <c r="C11933">
        <v>33</v>
      </c>
    </row>
    <row r="11934" spans="1:3" x14ac:dyDescent="0.25">
      <c r="A11934" t="s">
        <v>255</v>
      </c>
      <c r="B11934">
        <v>18103</v>
      </c>
      <c r="C11934">
        <v>166</v>
      </c>
    </row>
    <row r="11935" spans="1:3" x14ac:dyDescent="0.25">
      <c r="A11935" t="s">
        <v>255</v>
      </c>
      <c r="B11935">
        <v>17067</v>
      </c>
      <c r="C11935">
        <v>60</v>
      </c>
    </row>
    <row r="11936" spans="1:3" x14ac:dyDescent="0.25">
      <c r="A11936" t="s">
        <v>255</v>
      </c>
      <c r="B11936">
        <v>15401</v>
      </c>
      <c r="C11936">
        <v>98</v>
      </c>
    </row>
    <row r="11937" spans="1:3" x14ac:dyDescent="0.25">
      <c r="A11937" t="s">
        <v>255</v>
      </c>
      <c r="B11937">
        <v>15701</v>
      </c>
      <c r="C11937">
        <v>118</v>
      </c>
    </row>
    <row r="11938" spans="1:3" x14ac:dyDescent="0.25">
      <c r="A11938" t="s">
        <v>255</v>
      </c>
      <c r="B11938">
        <v>16511</v>
      </c>
      <c r="C11938">
        <v>85</v>
      </c>
    </row>
    <row r="11939" spans="1:3" x14ac:dyDescent="0.25">
      <c r="A11939" t="s">
        <v>255</v>
      </c>
      <c r="B11939">
        <v>15824</v>
      </c>
      <c r="C11939">
        <v>50</v>
      </c>
    </row>
    <row r="11940" spans="1:3" x14ac:dyDescent="0.25">
      <c r="A11940" t="s">
        <v>255</v>
      </c>
      <c r="B11940">
        <v>19446</v>
      </c>
      <c r="C11940">
        <v>72</v>
      </c>
    </row>
    <row r="11941" spans="1:3" x14ac:dyDescent="0.25">
      <c r="A11941" t="s">
        <v>255</v>
      </c>
      <c r="B11941">
        <v>16137</v>
      </c>
      <c r="C11941">
        <v>48</v>
      </c>
    </row>
    <row r="11942" spans="1:3" x14ac:dyDescent="0.25">
      <c r="A11942" t="s">
        <v>255</v>
      </c>
      <c r="B11942">
        <v>19530</v>
      </c>
      <c r="C11942">
        <v>140</v>
      </c>
    </row>
    <row r="11943" spans="1:3" x14ac:dyDescent="0.25">
      <c r="A11943" t="s">
        <v>255</v>
      </c>
      <c r="B11943">
        <v>19606</v>
      </c>
      <c r="C11943">
        <v>130</v>
      </c>
    </row>
    <row r="11944" spans="1:3" x14ac:dyDescent="0.25">
      <c r="A11944" t="s">
        <v>255</v>
      </c>
      <c r="B11944">
        <v>18055</v>
      </c>
      <c r="C11944">
        <v>44</v>
      </c>
    </row>
    <row r="11945" spans="1:3" x14ac:dyDescent="0.25">
      <c r="A11945" t="s">
        <v>255</v>
      </c>
      <c r="B11945">
        <v>17408</v>
      </c>
      <c r="C11945">
        <v>161</v>
      </c>
    </row>
    <row r="11946" spans="1:3" x14ac:dyDescent="0.25">
      <c r="A11946" t="s">
        <v>255</v>
      </c>
      <c r="B11946">
        <v>18969</v>
      </c>
      <c r="C11946">
        <v>75</v>
      </c>
    </row>
    <row r="11947" spans="1:3" x14ac:dyDescent="0.25">
      <c r="A11947" t="s">
        <v>255</v>
      </c>
      <c r="B11947">
        <v>18013</v>
      </c>
      <c r="C11947">
        <v>126</v>
      </c>
    </row>
    <row r="11948" spans="1:3" x14ac:dyDescent="0.25">
      <c r="A11948" t="s">
        <v>255</v>
      </c>
      <c r="B11948">
        <v>18702</v>
      </c>
      <c r="C11948">
        <v>122</v>
      </c>
    </row>
    <row r="11949" spans="1:3" x14ac:dyDescent="0.25">
      <c r="A11949" t="s">
        <v>255</v>
      </c>
      <c r="B11949">
        <v>17745</v>
      </c>
      <c r="C11949">
        <v>90</v>
      </c>
    </row>
    <row r="11950" spans="1:3" x14ac:dyDescent="0.25">
      <c r="A11950" t="s">
        <v>255</v>
      </c>
      <c r="B11950">
        <v>15132</v>
      </c>
      <c r="C11950">
        <v>120</v>
      </c>
    </row>
    <row r="11951" spans="1:3" x14ac:dyDescent="0.25">
      <c r="A11951" t="s">
        <v>255</v>
      </c>
      <c r="B11951">
        <v>15401</v>
      </c>
      <c r="C11951">
        <v>120</v>
      </c>
    </row>
    <row r="11952" spans="1:3" x14ac:dyDescent="0.25">
      <c r="A11952" t="s">
        <v>255</v>
      </c>
      <c r="B11952">
        <v>17602</v>
      </c>
      <c r="C11952">
        <v>124</v>
      </c>
    </row>
    <row r="11953" spans="1:3" x14ac:dyDescent="0.25">
      <c r="A11953" t="s">
        <v>255</v>
      </c>
      <c r="B11953">
        <v>15601</v>
      </c>
      <c r="C11953">
        <v>48</v>
      </c>
    </row>
    <row r="11954" spans="1:3" x14ac:dyDescent="0.25">
      <c r="A11954" t="s">
        <v>255</v>
      </c>
      <c r="B11954">
        <v>19131</v>
      </c>
      <c r="C11954">
        <v>252</v>
      </c>
    </row>
    <row r="11955" spans="1:3" x14ac:dyDescent="0.25">
      <c r="A11955" t="s">
        <v>255</v>
      </c>
      <c r="B11955">
        <v>17268</v>
      </c>
      <c r="C11955">
        <v>134</v>
      </c>
    </row>
    <row r="11956" spans="1:3" x14ac:dyDescent="0.25">
      <c r="A11956" t="s">
        <v>255</v>
      </c>
      <c r="B11956">
        <v>17964</v>
      </c>
      <c r="C11956">
        <v>48</v>
      </c>
    </row>
    <row r="11957" spans="1:3" x14ac:dyDescent="0.25">
      <c r="A11957" t="s">
        <v>255</v>
      </c>
      <c r="B11957">
        <v>17543</v>
      </c>
      <c r="C11957">
        <v>59</v>
      </c>
    </row>
    <row r="11958" spans="1:3" x14ac:dyDescent="0.25">
      <c r="A11958" t="s">
        <v>255</v>
      </c>
      <c r="B11958">
        <v>18612</v>
      </c>
      <c r="C11958">
        <v>130</v>
      </c>
    </row>
    <row r="11959" spans="1:3" x14ac:dyDescent="0.25">
      <c r="A11959" t="s">
        <v>255</v>
      </c>
      <c r="B11959">
        <v>19119</v>
      </c>
      <c r="C11959">
        <v>180</v>
      </c>
    </row>
    <row r="11960" spans="1:3" x14ac:dyDescent="0.25">
      <c r="A11960" t="s">
        <v>255</v>
      </c>
      <c r="B11960">
        <v>15522</v>
      </c>
      <c r="C11960">
        <v>72</v>
      </c>
    </row>
    <row r="11961" spans="1:3" x14ac:dyDescent="0.25">
      <c r="A11961" t="s">
        <v>255</v>
      </c>
      <c r="B11961">
        <v>19468</v>
      </c>
      <c r="C11961">
        <v>467</v>
      </c>
    </row>
    <row r="11962" spans="1:3" x14ac:dyDescent="0.25">
      <c r="A11962" t="s">
        <v>255</v>
      </c>
      <c r="B11962">
        <v>18337</v>
      </c>
      <c r="C11962">
        <v>80</v>
      </c>
    </row>
    <row r="11963" spans="1:3" x14ac:dyDescent="0.25">
      <c r="A11963" t="s">
        <v>255</v>
      </c>
      <c r="B11963">
        <v>16037</v>
      </c>
      <c r="C11963">
        <v>115</v>
      </c>
    </row>
    <row r="11964" spans="1:3" x14ac:dyDescent="0.25">
      <c r="A11964" t="s">
        <v>255</v>
      </c>
      <c r="B11964">
        <v>19608</v>
      </c>
      <c r="C11964">
        <v>214</v>
      </c>
    </row>
    <row r="11965" spans="1:3" x14ac:dyDescent="0.25">
      <c r="A11965" t="s">
        <v>255</v>
      </c>
      <c r="B11965">
        <v>16508</v>
      </c>
      <c r="C11965">
        <v>51</v>
      </c>
    </row>
    <row r="11966" spans="1:3" x14ac:dyDescent="0.25">
      <c r="A11966" t="s">
        <v>255</v>
      </c>
      <c r="B11966">
        <v>17404</v>
      </c>
      <c r="C11966">
        <v>82</v>
      </c>
    </row>
    <row r="11967" spans="1:3" x14ac:dyDescent="0.25">
      <c r="A11967" t="s">
        <v>255</v>
      </c>
      <c r="B11967">
        <v>15206</v>
      </c>
      <c r="C11967">
        <v>187</v>
      </c>
    </row>
    <row r="11968" spans="1:3" x14ac:dyDescent="0.25">
      <c r="A11968" t="s">
        <v>255</v>
      </c>
      <c r="B11968">
        <v>16801</v>
      </c>
      <c r="C11968">
        <v>46</v>
      </c>
    </row>
    <row r="11969" spans="1:3" x14ac:dyDescent="0.25">
      <c r="A11969" t="s">
        <v>255</v>
      </c>
      <c r="B11969">
        <v>17086</v>
      </c>
      <c r="C11969">
        <v>40</v>
      </c>
    </row>
    <row r="11970" spans="1:3" x14ac:dyDescent="0.25">
      <c r="A11970" t="s">
        <v>255</v>
      </c>
      <c r="B11970">
        <v>19146</v>
      </c>
      <c r="C11970">
        <v>150</v>
      </c>
    </row>
    <row r="11971" spans="1:3" x14ac:dyDescent="0.25">
      <c r="A11971" t="s">
        <v>255</v>
      </c>
      <c r="B11971">
        <v>18431</v>
      </c>
      <c r="C11971">
        <v>128</v>
      </c>
    </row>
    <row r="11972" spans="1:3" x14ac:dyDescent="0.25">
      <c r="A11972" t="s">
        <v>255</v>
      </c>
      <c r="B11972">
        <v>15232</v>
      </c>
      <c r="C11972">
        <v>150</v>
      </c>
    </row>
    <row r="11973" spans="1:3" x14ac:dyDescent="0.25">
      <c r="A11973" t="s">
        <v>255</v>
      </c>
      <c r="B11973">
        <v>15220</v>
      </c>
      <c r="C11973">
        <v>118</v>
      </c>
    </row>
    <row r="11974" spans="1:3" x14ac:dyDescent="0.25">
      <c r="A11974" t="s">
        <v>255</v>
      </c>
      <c r="B11974">
        <v>15931</v>
      </c>
      <c r="C11974">
        <v>301</v>
      </c>
    </row>
    <row r="11975" spans="1:3" x14ac:dyDescent="0.25">
      <c r="A11975" t="s">
        <v>255</v>
      </c>
      <c r="B11975">
        <v>16823</v>
      </c>
      <c r="C11975">
        <v>240</v>
      </c>
    </row>
    <row r="11976" spans="1:3" x14ac:dyDescent="0.25">
      <c r="A11976" t="s">
        <v>255</v>
      </c>
      <c r="B11976">
        <v>19086</v>
      </c>
      <c r="C11976">
        <v>193</v>
      </c>
    </row>
    <row r="11977" spans="1:3" x14ac:dyDescent="0.25">
      <c r="A11977" t="s">
        <v>255</v>
      </c>
      <c r="B11977">
        <v>19401</v>
      </c>
      <c r="C11977">
        <v>119</v>
      </c>
    </row>
    <row r="11978" spans="1:3" x14ac:dyDescent="0.25">
      <c r="A11978" t="s">
        <v>255</v>
      </c>
      <c r="B11978">
        <v>15147</v>
      </c>
      <c r="C11978">
        <v>174</v>
      </c>
    </row>
    <row r="11979" spans="1:3" x14ac:dyDescent="0.25">
      <c r="A11979" t="s">
        <v>255</v>
      </c>
      <c r="B11979">
        <v>15459</v>
      </c>
      <c r="C11979">
        <v>74</v>
      </c>
    </row>
    <row r="11980" spans="1:3" x14ac:dyDescent="0.25">
      <c r="A11980" t="s">
        <v>255</v>
      </c>
      <c r="B11980">
        <v>16505</v>
      </c>
      <c r="C11980">
        <v>78</v>
      </c>
    </row>
    <row r="11981" spans="1:3" x14ac:dyDescent="0.25">
      <c r="A11981" t="s">
        <v>255</v>
      </c>
      <c r="B11981">
        <v>18020</v>
      </c>
      <c r="C11981">
        <v>70</v>
      </c>
    </row>
    <row r="11982" spans="1:3" x14ac:dyDescent="0.25">
      <c r="A11982" t="s">
        <v>255</v>
      </c>
      <c r="B11982">
        <v>15221</v>
      </c>
      <c r="C11982">
        <v>126</v>
      </c>
    </row>
    <row r="11983" spans="1:3" x14ac:dyDescent="0.25">
      <c r="A11983" t="s">
        <v>255</v>
      </c>
      <c r="B11983">
        <v>15963</v>
      </c>
      <c r="C11983">
        <v>127</v>
      </c>
    </row>
    <row r="11984" spans="1:3" x14ac:dyDescent="0.25">
      <c r="A11984" t="s">
        <v>255</v>
      </c>
      <c r="B11984">
        <v>17566</v>
      </c>
      <c r="C11984">
        <v>130</v>
      </c>
    </row>
    <row r="11985" spans="1:3" x14ac:dyDescent="0.25">
      <c r="A11985" t="s">
        <v>255</v>
      </c>
      <c r="B11985">
        <v>17233</v>
      </c>
      <c r="C11985">
        <v>67</v>
      </c>
    </row>
    <row r="11986" spans="1:3" x14ac:dyDescent="0.25">
      <c r="A11986" t="s">
        <v>255</v>
      </c>
      <c r="B11986">
        <v>15301</v>
      </c>
      <c r="C11986">
        <v>288</v>
      </c>
    </row>
    <row r="11987" spans="1:3" x14ac:dyDescent="0.25">
      <c r="A11987" t="s">
        <v>255</v>
      </c>
      <c r="B11987">
        <v>15101</v>
      </c>
      <c r="C11987">
        <v>60</v>
      </c>
    </row>
    <row r="11988" spans="1:3" x14ac:dyDescent="0.25">
      <c r="A11988" t="s">
        <v>255</v>
      </c>
      <c r="B11988">
        <v>18407</v>
      </c>
      <c r="C11988">
        <v>115</v>
      </c>
    </row>
    <row r="11989" spans="1:3" x14ac:dyDescent="0.25">
      <c r="A11989" t="s">
        <v>255</v>
      </c>
      <c r="B11989">
        <v>19611</v>
      </c>
      <c r="C11989">
        <v>176</v>
      </c>
    </row>
    <row r="11990" spans="1:3" x14ac:dyDescent="0.25">
      <c r="A11990" t="s">
        <v>255</v>
      </c>
      <c r="B11990">
        <v>15146</v>
      </c>
      <c r="C11990">
        <v>25</v>
      </c>
    </row>
    <row r="11991" spans="1:3" x14ac:dyDescent="0.25">
      <c r="A11991" t="s">
        <v>255</v>
      </c>
      <c r="B11991">
        <v>15025</v>
      </c>
      <c r="C11991">
        <v>50</v>
      </c>
    </row>
    <row r="11992" spans="1:3" x14ac:dyDescent="0.25">
      <c r="A11992" t="s">
        <v>255</v>
      </c>
      <c r="B11992">
        <v>17057</v>
      </c>
      <c r="C11992">
        <v>102</v>
      </c>
    </row>
    <row r="11993" spans="1:3" x14ac:dyDescent="0.25">
      <c r="A11993" t="s">
        <v>255</v>
      </c>
      <c r="B11993">
        <v>17013</v>
      </c>
      <c r="C11993">
        <v>59</v>
      </c>
    </row>
    <row r="11994" spans="1:3" x14ac:dyDescent="0.25">
      <c r="A11994" t="s">
        <v>255</v>
      </c>
      <c r="B11994">
        <v>17044</v>
      </c>
      <c r="C11994">
        <v>121</v>
      </c>
    </row>
    <row r="11995" spans="1:3" x14ac:dyDescent="0.25">
      <c r="A11995" t="s">
        <v>255</v>
      </c>
      <c r="B11995">
        <v>18509</v>
      </c>
      <c r="C11995">
        <v>54</v>
      </c>
    </row>
    <row r="11996" spans="1:3" x14ac:dyDescent="0.25">
      <c r="A11996" t="s">
        <v>255</v>
      </c>
      <c r="B11996">
        <v>16662</v>
      </c>
      <c r="C11996">
        <v>124</v>
      </c>
    </row>
    <row r="11997" spans="1:3" x14ac:dyDescent="0.25">
      <c r="A11997" t="s">
        <v>255</v>
      </c>
      <c r="B11997">
        <v>17109</v>
      </c>
      <c r="C11997">
        <v>198</v>
      </c>
    </row>
    <row r="11998" spans="1:3" x14ac:dyDescent="0.25">
      <c r="A11998" t="s">
        <v>255</v>
      </c>
      <c r="B11998">
        <v>19111</v>
      </c>
      <c r="C11998">
        <v>126</v>
      </c>
    </row>
    <row r="11999" spans="1:3" x14ac:dyDescent="0.25">
      <c r="A11999" t="s">
        <v>255</v>
      </c>
      <c r="B11999">
        <v>19562</v>
      </c>
      <c r="C11999">
        <v>194</v>
      </c>
    </row>
    <row r="12000" spans="1:3" x14ac:dyDescent="0.25">
      <c r="A12000" t="s">
        <v>255</v>
      </c>
      <c r="B12000">
        <v>15401</v>
      </c>
      <c r="C12000">
        <v>120</v>
      </c>
    </row>
    <row r="12001" spans="1:3" x14ac:dyDescent="0.25">
      <c r="A12001" t="s">
        <v>255</v>
      </c>
      <c r="B12001">
        <v>16511</v>
      </c>
      <c r="C12001">
        <v>120</v>
      </c>
    </row>
    <row r="12002" spans="1:3" x14ac:dyDescent="0.25">
      <c r="A12002" t="s">
        <v>255</v>
      </c>
      <c r="B12002">
        <v>17870</v>
      </c>
      <c r="C12002">
        <v>159</v>
      </c>
    </row>
    <row r="12003" spans="1:3" x14ac:dyDescent="0.25">
      <c r="A12003" t="s">
        <v>255</v>
      </c>
      <c r="B12003">
        <v>19446</v>
      </c>
      <c r="C12003">
        <v>72</v>
      </c>
    </row>
    <row r="12004" spans="1:3" x14ac:dyDescent="0.25">
      <c r="A12004" t="s">
        <v>255</v>
      </c>
      <c r="B12004">
        <v>18104</v>
      </c>
      <c r="C12004">
        <v>60</v>
      </c>
    </row>
    <row r="12005" spans="1:3" x14ac:dyDescent="0.25">
      <c r="A12005" t="s">
        <v>255</v>
      </c>
      <c r="B12005">
        <v>19348</v>
      </c>
      <c r="C12005">
        <v>53</v>
      </c>
    </row>
    <row r="12006" spans="1:3" x14ac:dyDescent="0.25">
      <c r="A12006" t="s">
        <v>255</v>
      </c>
      <c r="B12006">
        <v>19046</v>
      </c>
      <c r="C12006">
        <v>21</v>
      </c>
    </row>
    <row r="12007" spans="1:3" x14ac:dyDescent="0.25">
      <c r="A12007" t="s">
        <v>255</v>
      </c>
      <c r="B12007">
        <v>17601</v>
      </c>
      <c r="C12007">
        <v>240</v>
      </c>
    </row>
    <row r="12008" spans="1:3" x14ac:dyDescent="0.25">
      <c r="A12008" t="s">
        <v>255</v>
      </c>
      <c r="B12008">
        <v>15825</v>
      </c>
      <c r="C12008">
        <v>90</v>
      </c>
    </row>
    <row r="12009" spans="1:3" x14ac:dyDescent="0.25">
      <c r="A12009" t="s">
        <v>255</v>
      </c>
      <c r="B12009">
        <v>17325</v>
      </c>
      <c r="C12009">
        <v>118</v>
      </c>
    </row>
    <row r="12010" spans="1:3" x14ac:dyDescent="0.25">
      <c r="A12010" t="s">
        <v>255</v>
      </c>
      <c r="B12010">
        <v>18702</v>
      </c>
      <c r="C12010">
        <v>45</v>
      </c>
    </row>
    <row r="12011" spans="1:3" x14ac:dyDescent="0.25">
      <c r="A12011" t="s">
        <v>255</v>
      </c>
      <c r="B12011">
        <v>18847</v>
      </c>
      <c r="C12011">
        <v>58</v>
      </c>
    </row>
    <row r="12012" spans="1:3" x14ac:dyDescent="0.25">
      <c r="A12012" t="s">
        <v>255</v>
      </c>
      <c r="B12012">
        <v>17020</v>
      </c>
      <c r="C12012">
        <v>60</v>
      </c>
    </row>
    <row r="12013" spans="1:3" x14ac:dyDescent="0.25">
      <c r="A12013" t="s">
        <v>255</v>
      </c>
      <c r="B12013">
        <v>15017</v>
      </c>
      <c r="C12013">
        <v>194</v>
      </c>
    </row>
    <row r="12014" spans="1:3" x14ac:dyDescent="0.25">
      <c r="A12014" t="s">
        <v>255</v>
      </c>
      <c r="B12014">
        <v>15212</v>
      </c>
      <c r="C12014">
        <v>48</v>
      </c>
    </row>
    <row r="12015" spans="1:3" x14ac:dyDescent="0.25">
      <c r="A12015" t="s">
        <v>255</v>
      </c>
      <c r="B12015">
        <v>16512</v>
      </c>
      <c r="C12015">
        <v>107</v>
      </c>
    </row>
    <row r="12016" spans="1:3" x14ac:dyDescent="0.25">
      <c r="A12016" t="s">
        <v>255</v>
      </c>
      <c r="B12016">
        <v>18976</v>
      </c>
      <c r="C12016">
        <v>360</v>
      </c>
    </row>
    <row r="12017" spans="1:3" x14ac:dyDescent="0.25">
      <c r="A12017" t="s">
        <v>255</v>
      </c>
      <c r="B12017">
        <v>17801</v>
      </c>
      <c r="C12017">
        <v>29</v>
      </c>
    </row>
    <row r="12018" spans="1:3" x14ac:dyDescent="0.25">
      <c r="A12018" t="s">
        <v>255</v>
      </c>
      <c r="B12018">
        <v>17901</v>
      </c>
      <c r="C12018">
        <v>190</v>
      </c>
    </row>
    <row r="12019" spans="1:3" x14ac:dyDescent="0.25">
      <c r="A12019" t="s">
        <v>255</v>
      </c>
      <c r="B12019">
        <v>15905</v>
      </c>
      <c r="C12019">
        <v>41</v>
      </c>
    </row>
    <row r="12020" spans="1:3" x14ac:dyDescent="0.25">
      <c r="A12020" t="s">
        <v>255</v>
      </c>
      <c r="B12020">
        <v>19126</v>
      </c>
      <c r="C12020">
        <v>87</v>
      </c>
    </row>
    <row r="12021" spans="1:3" x14ac:dyDescent="0.25">
      <c r="A12021" t="s">
        <v>255</v>
      </c>
      <c r="B12021">
        <v>17404</v>
      </c>
      <c r="C12021">
        <v>64</v>
      </c>
    </row>
    <row r="12022" spans="1:3" x14ac:dyDescent="0.25">
      <c r="A12022" t="s">
        <v>255</v>
      </c>
      <c r="B12022">
        <v>17815</v>
      </c>
      <c r="C12022">
        <v>66</v>
      </c>
    </row>
    <row r="12023" spans="1:3" x14ac:dyDescent="0.25">
      <c r="A12023" t="s">
        <v>255</v>
      </c>
      <c r="B12023">
        <v>17602</v>
      </c>
      <c r="C12023">
        <v>446</v>
      </c>
    </row>
    <row r="12024" spans="1:3" x14ac:dyDescent="0.25">
      <c r="A12024" t="s">
        <v>255</v>
      </c>
      <c r="B12024">
        <v>15090</v>
      </c>
      <c r="C12024">
        <v>182</v>
      </c>
    </row>
    <row r="12025" spans="1:3" x14ac:dyDescent="0.25">
      <c r="A12025" t="s">
        <v>255</v>
      </c>
      <c r="B12025">
        <v>18964</v>
      </c>
      <c r="C12025">
        <v>71</v>
      </c>
    </row>
    <row r="12026" spans="1:3" x14ac:dyDescent="0.25">
      <c r="A12026" t="s">
        <v>255</v>
      </c>
      <c r="B12026">
        <v>18045</v>
      </c>
      <c r="C12026">
        <v>180</v>
      </c>
    </row>
    <row r="12027" spans="1:3" x14ac:dyDescent="0.25">
      <c r="A12027" t="s">
        <v>255</v>
      </c>
      <c r="B12027">
        <v>17801</v>
      </c>
      <c r="C12027">
        <v>70</v>
      </c>
    </row>
    <row r="12028" spans="1:3" x14ac:dyDescent="0.25">
      <c r="A12028" t="s">
        <v>255</v>
      </c>
      <c r="B12028">
        <v>16127</v>
      </c>
      <c r="C12028">
        <v>109</v>
      </c>
    </row>
    <row r="12029" spans="1:3" x14ac:dyDescent="0.25">
      <c r="A12029" t="s">
        <v>255</v>
      </c>
      <c r="B12029">
        <v>18974</v>
      </c>
      <c r="C12029">
        <v>88</v>
      </c>
    </row>
    <row r="12030" spans="1:3" x14ac:dyDescent="0.25">
      <c r="A12030" t="s">
        <v>255</v>
      </c>
      <c r="B12030">
        <v>15243</v>
      </c>
      <c r="C12030">
        <v>139</v>
      </c>
    </row>
    <row r="12031" spans="1:3" x14ac:dyDescent="0.25">
      <c r="A12031" t="s">
        <v>255</v>
      </c>
      <c r="B12031">
        <v>19063</v>
      </c>
      <c r="C12031">
        <v>164</v>
      </c>
    </row>
    <row r="12032" spans="1:3" x14ac:dyDescent="0.25">
      <c r="A12032" t="s">
        <v>255</v>
      </c>
      <c r="B12032">
        <v>16046</v>
      </c>
      <c r="C12032">
        <v>268</v>
      </c>
    </row>
    <row r="12033" spans="1:3" x14ac:dyDescent="0.25">
      <c r="A12033" t="s">
        <v>255</v>
      </c>
      <c r="B12033">
        <v>17042</v>
      </c>
      <c r="C12033">
        <v>159</v>
      </c>
    </row>
    <row r="12034" spans="1:3" x14ac:dyDescent="0.25">
      <c r="A12034" t="s">
        <v>255</v>
      </c>
      <c r="B12034">
        <v>16365</v>
      </c>
      <c r="C12034">
        <v>121</v>
      </c>
    </row>
    <row r="12035" spans="1:3" x14ac:dyDescent="0.25">
      <c r="A12035" t="s">
        <v>255</v>
      </c>
      <c r="B12035">
        <v>17004</v>
      </c>
      <c r="C12035">
        <v>162</v>
      </c>
    </row>
    <row r="12036" spans="1:3" x14ac:dyDescent="0.25">
      <c r="A12036" t="s">
        <v>255</v>
      </c>
      <c r="B12036">
        <v>15236</v>
      </c>
      <c r="C12036">
        <v>17</v>
      </c>
    </row>
    <row r="12037" spans="1:3" x14ac:dyDescent="0.25">
      <c r="A12037" t="s">
        <v>255</v>
      </c>
      <c r="B12037">
        <v>17055</v>
      </c>
      <c r="C12037">
        <v>56</v>
      </c>
    </row>
    <row r="12038" spans="1:3" x14ac:dyDescent="0.25">
      <c r="A12038" t="s">
        <v>255</v>
      </c>
      <c r="B12038">
        <v>16506</v>
      </c>
      <c r="C12038">
        <v>115</v>
      </c>
    </row>
    <row r="12039" spans="1:3" x14ac:dyDescent="0.25">
      <c r="A12039" t="s">
        <v>255</v>
      </c>
      <c r="B12039">
        <v>19144</v>
      </c>
      <c r="C12039">
        <v>174</v>
      </c>
    </row>
    <row r="12040" spans="1:3" x14ac:dyDescent="0.25">
      <c r="A12040" t="s">
        <v>255</v>
      </c>
      <c r="B12040">
        <v>16262</v>
      </c>
      <c r="C12040">
        <v>114</v>
      </c>
    </row>
    <row r="12041" spans="1:3" x14ac:dyDescent="0.25">
      <c r="A12041" t="s">
        <v>255</v>
      </c>
      <c r="B12041">
        <v>15212</v>
      </c>
      <c r="C12041">
        <v>100</v>
      </c>
    </row>
    <row r="12042" spans="1:3" x14ac:dyDescent="0.25">
      <c r="A12042" t="s">
        <v>255</v>
      </c>
      <c r="B12042">
        <v>19460</v>
      </c>
      <c r="C12042">
        <v>138</v>
      </c>
    </row>
    <row r="12043" spans="1:3" x14ac:dyDescent="0.25">
      <c r="A12043" t="s">
        <v>255</v>
      </c>
      <c r="B12043">
        <v>17061</v>
      </c>
      <c r="C12043">
        <v>194</v>
      </c>
    </row>
    <row r="12044" spans="1:3" x14ac:dyDescent="0.25">
      <c r="A12044" t="s">
        <v>255</v>
      </c>
      <c r="B12044">
        <v>18702</v>
      </c>
      <c r="C12044">
        <v>104</v>
      </c>
    </row>
    <row r="12045" spans="1:3" x14ac:dyDescent="0.25">
      <c r="A12045" t="s">
        <v>255</v>
      </c>
      <c r="B12045">
        <v>17361</v>
      </c>
      <c r="C12045">
        <v>100</v>
      </c>
    </row>
    <row r="12046" spans="1:3" x14ac:dyDescent="0.25">
      <c r="A12046" t="s">
        <v>255</v>
      </c>
      <c r="B12046">
        <v>15108</v>
      </c>
      <c r="C12046">
        <v>150</v>
      </c>
    </row>
    <row r="12047" spans="1:3" x14ac:dyDescent="0.25">
      <c r="A12047" t="s">
        <v>255</v>
      </c>
      <c r="B12047">
        <v>15024</v>
      </c>
      <c r="C12047">
        <v>130</v>
      </c>
    </row>
    <row r="12048" spans="1:3" x14ac:dyDescent="0.25">
      <c r="A12048" t="s">
        <v>255</v>
      </c>
      <c r="B12048">
        <v>17815</v>
      </c>
      <c r="C12048">
        <v>149</v>
      </c>
    </row>
    <row r="12049" spans="1:3" x14ac:dyDescent="0.25">
      <c r="A12049" t="s">
        <v>255</v>
      </c>
      <c r="B12049">
        <v>18042</v>
      </c>
      <c r="C12049">
        <v>115</v>
      </c>
    </row>
    <row r="12050" spans="1:3" x14ac:dyDescent="0.25">
      <c r="A12050" t="s">
        <v>255</v>
      </c>
      <c r="B12050">
        <v>19114</v>
      </c>
      <c r="C12050">
        <v>120</v>
      </c>
    </row>
    <row r="12051" spans="1:3" x14ac:dyDescent="0.25">
      <c r="A12051" t="s">
        <v>255</v>
      </c>
      <c r="B12051">
        <v>17013</v>
      </c>
      <c r="C12051">
        <v>150</v>
      </c>
    </row>
    <row r="12052" spans="1:3" x14ac:dyDescent="0.25">
      <c r="A12052" t="s">
        <v>255</v>
      </c>
      <c r="B12052">
        <v>16648</v>
      </c>
      <c r="C12052">
        <v>67</v>
      </c>
    </row>
    <row r="12053" spans="1:3" x14ac:dyDescent="0.25">
      <c r="A12053" t="s">
        <v>255</v>
      </c>
      <c r="B12053">
        <v>15317</v>
      </c>
      <c r="C12053">
        <v>140</v>
      </c>
    </row>
    <row r="12054" spans="1:3" x14ac:dyDescent="0.25">
      <c r="A12054" t="s">
        <v>255</v>
      </c>
      <c r="B12054">
        <v>18702</v>
      </c>
      <c r="C12054">
        <v>133</v>
      </c>
    </row>
    <row r="12055" spans="1:3" x14ac:dyDescent="0.25">
      <c r="A12055" t="s">
        <v>255</v>
      </c>
      <c r="B12055">
        <v>19040</v>
      </c>
      <c r="C12055">
        <v>109</v>
      </c>
    </row>
    <row r="12056" spans="1:3" x14ac:dyDescent="0.25">
      <c r="A12056" t="s">
        <v>255</v>
      </c>
      <c r="B12056">
        <v>17543</v>
      </c>
      <c r="C12056">
        <v>42</v>
      </c>
    </row>
    <row r="12057" spans="1:3" x14ac:dyDescent="0.25">
      <c r="A12057" t="s">
        <v>255</v>
      </c>
      <c r="B12057">
        <v>15010</v>
      </c>
      <c r="C12057">
        <v>180</v>
      </c>
    </row>
    <row r="12058" spans="1:3" x14ac:dyDescent="0.25">
      <c r="A12058" t="s">
        <v>255</v>
      </c>
      <c r="B12058">
        <v>19380</v>
      </c>
      <c r="C12058">
        <v>96</v>
      </c>
    </row>
    <row r="12059" spans="1:3" x14ac:dyDescent="0.25">
      <c r="A12059" t="s">
        <v>255</v>
      </c>
      <c r="B12059">
        <v>17601</v>
      </c>
      <c r="C12059">
        <v>45</v>
      </c>
    </row>
    <row r="12060" spans="1:3" x14ac:dyDescent="0.25">
      <c r="A12060" t="s">
        <v>255</v>
      </c>
      <c r="B12060">
        <v>17067</v>
      </c>
      <c r="C12060">
        <v>152</v>
      </c>
    </row>
    <row r="12061" spans="1:3" x14ac:dyDescent="0.25">
      <c r="A12061" t="s">
        <v>255</v>
      </c>
      <c r="B12061">
        <v>18201</v>
      </c>
      <c r="C12061">
        <v>120</v>
      </c>
    </row>
    <row r="12062" spans="1:3" x14ac:dyDescent="0.25">
      <c r="A12062" t="s">
        <v>255</v>
      </c>
      <c r="B12062">
        <v>19610</v>
      </c>
      <c r="C12062">
        <v>80</v>
      </c>
    </row>
    <row r="12063" spans="1:3" x14ac:dyDescent="0.25">
      <c r="A12063" t="s">
        <v>255</v>
      </c>
      <c r="B12063">
        <v>19342</v>
      </c>
      <c r="C12063">
        <v>92</v>
      </c>
    </row>
    <row r="12064" spans="1:3" x14ac:dyDescent="0.25">
      <c r="A12064" t="s">
        <v>255</v>
      </c>
      <c r="B12064">
        <v>19444</v>
      </c>
      <c r="C12064">
        <v>60</v>
      </c>
    </row>
    <row r="12065" spans="1:3" x14ac:dyDescent="0.25">
      <c r="A12065" t="s">
        <v>255</v>
      </c>
      <c r="B12065">
        <v>17402</v>
      </c>
      <c r="C12065">
        <v>375</v>
      </c>
    </row>
    <row r="12066" spans="1:3" x14ac:dyDescent="0.25">
      <c r="A12066" t="s">
        <v>255</v>
      </c>
      <c r="B12066">
        <v>15068</v>
      </c>
      <c r="C12066">
        <v>103</v>
      </c>
    </row>
    <row r="12067" spans="1:3" x14ac:dyDescent="0.25">
      <c r="A12067" t="s">
        <v>255</v>
      </c>
      <c r="B12067">
        <v>19403</v>
      </c>
      <c r="C12067">
        <v>120</v>
      </c>
    </row>
    <row r="12068" spans="1:3" x14ac:dyDescent="0.25">
      <c r="A12068" t="s">
        <v>255</v>
      </c>
      <c r="B12068">
        <v>17350</v>
      </c>
      <c r="C12068">
        <v>270</v>
      </c>
    </row>
    <row r="12069" spans="1:3" x14ac:dyDescent="0.25">
      <c r="A12069" t="s">
        <v>255</v>
      </c>
      <c r="B12069">
        <v>17331</v>
      </c>
      <c r="C12069">
        <v>120</v>
      </c>
    </row>
    <row r="12070" spans="1:3" x14ac:dyDescent="0.25">
      <c r="A12070" t="s">
        <v>255</v>
      </c>
      <c r="B12070">
        <v>16506</v>
      </c>
      <c r="C12070">
        <v>80</v>
      </c>
    </row>
    <row r="12071" spans="1:3" x14ac:dyDescent="0.25">
      <c r="A12071" t="s">
        <v>255</v>
      </c>
      <c r="B12071">
        <v>17403</v>
      </c>
      <c r="C12071">
        <v>159</v>
      </c>
    </row>
    <row r="12072" spans="1:3" x14ac:dyDescent="0.25">
      <c r="A12072" t="s">
        <v>255</v>
      </c>
      <c r="B12072">
        <v>17013</v>
      </c>
      <c r="C12072">
        <v>282</v>
      </c>
    </row>
    <row r="12073" spans="1:3" x14ac:dyDescent="0.25">
      <c r="A12073" t="s">
        <v>255</v>
      </c>
      <c r="B12073">
        <v>18042</v>
      </c>
      <c r="C12073">
        <v>181</v>
      </c>
    </row>
    <row r="12074" spans="1:3" x14ac:dyDescent="0.25">
      <c r="A12074" t="s">
        <v>255</v>
      </c>
      <c r="B12074">
        <v>19010</v>
      </c>
      <c r="C12074">
        <v>120</v>
      </c>
    </row>
    <row r="12075" spans="1:3" x14ac:dyDescent="0.25">
      <c r="A12075" t="s">
        <v>255</v>
      </c>
      <c r="B12075">
        <v>19363</v>
      </c>
      <c r="C12075">
        <v>137</v>
      </c>
    </row>
    <row r="12076" spans="1:3" x14ac:dyDescent="0.25">
      <c r="A12076" t="s">
        <v>255</v>
      </c>
      <c r="B12076">
        <v>17202</v>
      </c>
      <c r="C12076">
        <v>40</v>
      </c>
    </row>
    <row r="12077" spans="1:3" x14ac:dyDescent="0.25">
      <c r="A12077" t="s">
        <v>255</v>
      </c>
      <c r="B12077">
        <v>18421</v>
      </c>
      <c r="C12077">
        <v>132</v>
      </c>
    </row>
    <row r="12078" spans="1:3" x14ac:dyDescent="0.25">
      <c r="A12078" t="s">
        <v>255</v>
      </c>
      <c r="B12078">
        <v>19460</v>
      </c>
      <c r="C12078">
        <v>22</v>
      </c>
    </row>
    <row r="12079" spans="1:3" x14ac:dyDescent="0.25">
      <c r="A12079" t="s">
        <v>255</v>
      </c>
      <c r="B12079">
        <v>17745</v>
      </c>
      <c r="C12079">
        <v>146</v>
      </c>
    </row>
    <row r="12080" spans="1:3" x14ac:dyDescent="0.25">
      <c r="A12080" t="s">
        <v>255</v>
      </c>
      <c r="B12080">
        <v>17777</v>
      </c>
      <c r="C12080">
        <v>125</v>
      </c>
    </row>
    <row r="12081" spans="1:3" x14ac:dyDescent="0.25">
      <c r="A12081" t="s">
        <v>255</v>
      </c>
      <c r="B12081">
        <v>18912</v>
      </c>
      <c r="C12081">
        <v>130</v>
      </c>
    </row>
    <row r="12082" spans="1:3" x14ac:dyDescent="0.25">
      <c r="A12082" t="s">
        <v>255</v>
      </c>
      <c r="B12082">
        <v>19047</v>
      </c>
      <c r="C12082">
        <v>180</v>
      </c>
    </row>
    <row r="12083" spans="1:3" x14ac:dyDescent="0.25">
      <c r="A12083" t="s">
        <v>255</v>
      </c>
      <c r="B12083">
        <v>18018</v>
      </c>
      <c r="C12083">
        <v>44</v>
      </c>
    </row>
    <row r="12084" spans="1:3" x14ac:dyDescent="0.25">
      <c r="A12084" t="s">
        <v>255</v>
      </c>
      <c r="B12084">
        <v>15108</v>
      </c>
      <c r="C12084">
        <v>120</v>
      </c>
    </row>
    <row r="12085" spans="1:3" x14ac:dyDescent="0.25">
      <c r="A12085" t="s">
        <v>255</v>
      </c>
      <c r="B12085">
        <v>16601</v>
      </c>
      <c r="C12085">
        <v>120</v>
      </c>
    </row>
    <row r="12086" spans="1:3" x14ac:dyDescent="0.25">
      <c r="A12086" t="s">
        <v>255</v>
      </c>
      <c r="B12086">
        <v>19446</v>
      </c>
      <c r="C12086">
        <v>181</v>
      </c>
    </row>
    <row r="12087" spans="1:3" x14ac:dyDescent="0.25">
      <c r="A12087" t="s">
        <v>255</v>
      </c>
      <c r="B12087">
        <v>18951</v>
      </c>
      <c r="C12087">
        <v>138</v>
      </c>
    </row>
    <row r="12088" spans="1:3" x14ac:dyDescent="0.25">
      <c r="A12088" t="s">
        <v>255</v>
      </c>
      <c r="B12088">
        <v>15145</v>
      </c>
      <c r="C12088">
        <v>120</v>
      </c>
    </row>
    <row r="12089" spans="1:3" x14ac:dyDescent="0.25">
      <c r="A12089" t="s">
        <v>255</v>
      </c>
      <c r="B12089">
        <v>17201</v>
      </c>
      <c r="C12089">
        <v>60</v>
      </c>
    </row>
    <row r="12090" spans="1:3" x14ac:dyDescent="0.25">
      <c r="A12090" t="s">
        <v>255</v>
      </c>
      <c r="B12090">
        <v>19490</v>
      </c>
      <c r="C12090">
        <v>59</v>
      </c>
    </row>
    <row r="12091" spans="1:3" x14ac:dyDescent="0.25">
      <c r="A12091" t="s">
        <v>255</v>
      </c>
      <c r="B12091">
        <v>19152</v>
      </c>
      <c r="C12091">
        <v>240</v>
      </c>
    </row>
    <row r="12092" spans="1:3" x14ac:dyDescent="0.25">
      <c r="A12092" t="s">
        <v>255</v>
      </c>
      <c r="B12092">
        <v>18960</v>
      </c>
      <c r="C12092">
        <v>90</v>
      </c>
    </row>
    <row r="12093" spans="1:3" x14ac:dyDescent="0.25">
      <c r="A12093" t="s">
        <v>255</v>
      </c>
      <c r="B12093">
        <v>19464</v>
      </c>
      <c r="C12093">
        <v>130</v>
      </c>
    </row>
    <row r="12094" spans="1:3" x14ac:dyDescent="0.25">
      <c r="A12094" t="s">
        <v>255</v>
      </c>
      <c r="B12094">
        <v>15146</v>
      </c>
      <c r="C12094">
        <v>59</v>
      </c>
    </row>
    <row r="12095" spans="1:3" x14ac:dyDescent="0.25">
      <c r="A12095" t="s">
        <v>255</v>
      </c>
      <c r="B12095">
        <v>15601</v>
      </c>
      <c r="C12095">
        <v>408</v>
      </c>
    </row>
    <row r="12096" spans="1:3" x14ac:dyDescent="0.25">
      <c r="A12096" t="s">
        <v>255</v>
      </c>
      <c r="B12096">
        <v>15537</v>
      </c>
      <c r="C12096">
        <v>133</v>
      </c>
    </row>
    <row r="12097" spans="1:3" x14ac:dyDescent="0.25">
      <c r="A12097" t="s">
        <v>255</v>
      </c>
      <c r="B12097">
        <v>18104</v>
      </c>
      <c r="C12097">
        <v>395</v>
      </c>
    </row>
    <row r="12098" spans="1:3" x14ac:dyDescent="0.25">
      <c r="A12098" t="s">
        <v>255</v>
      </c>
      <c r="B12098">
        <v>19073</v>
      </c>
      <c r="C12098">
        <v>81</v>
      </c>
    </row>
    <row r="12099" spans="1:3" x14ac:dyDescent="0.25">
      <c r="A12099" t="s">
        <v>255</v>
      </c>
      <c r="B12099">
        <v>15120</v>
      </c>
      <c r="C12099">
        <v>48</v>
      </c>
    </row>
    <row r="12100" spans="1:3" x14ac:dyDescent="0.25">
      <c r="A12100" t="s">
        <v>255</v>
      </c>
      <c r="B12100">
        <v>15234</v>
      </c>
      <c r="C12100">
        <v>126</v>
      </c>
    </row>
    <row r="12101" spans="1:3" x14ac:dyDescent="0.25">
      <c r="A12101" t="s">
        <v>255</v>
      </c>
      <c r="B12101">
        <v>15139</v>
      </c>
      <c r="C12101">
        <v>193</v>
      </c>
    </row>
    <row r="12102" spans="1:3" x14ac:dyDescent="0.25">
      <c r="A12102" t="s">
        <v>255</v>
      </c>
      <c r="B12102">
        <v>16749</v>
      </c>
      <c r="C12102">
        <v>34</v>
      </c>
    </row>
    <row r="12103" spans="1:3" x14ac:dyDescent="0.25">
      <c r="A12103" t="s">
        <v>255</v>
      </c>
      <c r="B12103">
        <v>19010</v>
      </c>
      <c r="C12103">
        <v>44</v>
      </c>
    </row>
    <row r="12104" spans="1:3" x14ac:dyDescent="0.25">
      <c r="A12104" t="s">
        <v>255</v>
      </c>
      <c r="B12104">
        <v>15025</v>
      </c>
      <c r="C12104">
        <v>83</v>
      </c>
    </row>
    <row r="12105" spans="1:3" x14ac:dyDescent="0.25">
      <c r="A12105" t="s">
        <v>255</v>
      </c>
      <c r="B12105">
        <v>15701</v>
      </c>
      <c r="C12105">
        <v>108</v>
      </c>
    </row>
    <row r="12106" spans="1:3" x14ac:dyDescent="0.25">
      <c r="A12106" t="s">
        <v>255</v>
      </c>
      <c r="B12106">
        <v>17241</v>
      </c>
      <c r="C12106">
        <v>79</v>
      </c>
    </row>
    <row r="12107" spans="1:3" x14ac:dyDescent="0.25">
      <c r="A12107" t="s">
        <v>255</v>
      </c>
      <c r="B12107">
        <v>17057</v>
      </c>
      <c r="C12107">
        <v>136</v>
      </c>
    </row>
    <row r="12108" spans="1:3" x14ac:dyDescent="0.25">
      <c r="A12108" t="s">
        <v>255</v>
      </c>
      <c r="B12108">
        <v>18616</v>
      </c>
      <c r="C12108">
        <v>67</v>
      </c>
    </row>
    <row r="12109" spans="1:3" x14ac:dyDescent="0.25">
      <c r="A12109" t="s">
        <v>255</v>
      </c>
      <c r="B12109">
        <v>16346</v>
      </c>
      <c r="C12109">
        <v>16</v>
      </c>
    </row>
    <row r="12110" spans="1:3" x14ac:dyDescent="0.25">
      <c r="A12110" t="s">
        <v>255</v>
      </c>
      <c r="B12110">
        <v>17222</v>
      </c>
      <c r="C12110">
        <v>92</v>
      </c>
    </row>
    <row r="12111" spans="1:3" x14ac:dyDescent="0.25">
      <c r="A12111" t="s">
        <v>255</v>
      </c>
      <c r="B12111">
        <v>16415</v>
      </c>
      <c r="C12111">
        <v>121</v>
      </c>
    </row>
    <row r="12112" spans="1:3" x14ac:dyDescent="0.25">
      <c r="A12112" t="s">
        <v>255</v>
      </c>
      <c r="B12112">
        <v>15642</v>
      </c>
      <c r="C12112">
        <v>120</v>
      </c>
    </row>
    <row r="12113" spans="1:3" x14ac:dyDescent="0.25">
      <c r="A12113" t="s">
        <v>255</v>
      </c>
      <c r="B12113">
        <v>19104</v>
      </c>
      <c r="C12113">
        <v>176</v>
      </c>
    </row>
    <row r="12114" spans="1:3" x14ac:dyDescent="0.25">
      <c r="A12114" t="s">
        <v>255</v>
      </c>
      <c r="B12114">
        <v>15601</v>
      </c>
      <c r="C12114">
        <v>137</v>
      </c>
    </row>
    <row r="12115" spans="1:3" x14ac:dyDescent="0.25">
      <c r="A12115" t="s">
        <v>255</v>
      </c>
      <c r="B12115">
        <v>19131</v>
      </c>
      <c r="C12115">
        <v>154</v>
      </c>
    </row>
    <row r="12116" spans="1:3" x14ac:dyDescent="0.25">
      <c r="A12116" t="s">
        <v>255</v>
      </c>
      <c r="B12116">
        <v>16509</v>
      </c>
      <c r="C12116">
        <v>80</v>
      </c>
    </row>
    <row r="12117" spans="1:3" x14ac:dyDescent="0.25">
      <c r="A12117" t="s">
        <v>255</v>
      </c>
      <c r="B12117">
        <v>18202</v>
      </c>
      <c r="C12117">
        <v>297</v>
      </c>
    </row>
    <row r="12118" spans="1:3" x14ac:dyDescent="0.25">
      <c r="A12118" t="s">
        <v>255</v>
      </c>
      <c r="B12118">
        <v>15132</v>
      </c>
      <c r="C12118">
        <v>360</v>
      </c>
    </row>
    <row r="12119" spans="1:3" x14ac:dyDescent="0.25">
      <c r="A12119" t="s">
        <v>255</v>
      </c>
      <c r="B12119">
        <v>15650</v>
      </c>
      <c r="C12119">
        <v>107</v>
      </c>
    </row>
    <row r="12120" spans="1:3" x14ac:dyDescent="0.25">
      <c r="A12120" t="s">
        <v>255</v>
      </c>
      <c r="B12120">
        <v>18330</v>
      </c>
      <c r="C12120">
        <v>119</v>
      </c>
    </row>
    <row r="12121" spans="1:3" x14ac:dyDescent="0.25">
      <c r="A12121" t="s">
        <v>255</v>
      </c>
      <c r="B12121">
        <v>18235</v>
      </c>
      <c r="C12121">
        <v>91</v>
      </c>
    </row>
    <row r="12122" spans="1:3" x14ac:dyDescent="0.25">
      <c r="A12122" t="s">
        <v>255</v>
      </c>
      <c r="B12122">
        <v>17601</v>
      </c>
      <c r="C12122">
        <v>188</v>
      </c>
    </row>
    <row r="12123" spans="1:3" x14ac:dyDescent="0.25">
      <c r="A12123" t="s">
        <v>255</v>
      </c>
      <c r="B12123">
        <v>16365</v>
      </c>
      <c r="C12123">
        <v>106</v>
      </c>
    </row>
    <row r="12124" spans="1:3" x14ac:dyDescent="0.25">
      <c r="A12124" t="s">
        <v>255</v>
      </c>
      <c r="B12124">
        <v>15370</v>
      </c>
      <c r="C12124">
        <v>121</v>
      </c>
    </row>
    <row r="12125" spans="1:3" x14ac:dyDescent="0.25">
      <c r="A12125" t="s">
        <v>255</v>
      </c>
      <c r="B12125">
        <v>16652</v>
      </c>
      <c r="C12125">
        <v>93</v>
      </c>
    </row>
    <row r="12126" spans="1:3" x14ac:dyDescent="0.25">
      <c r="A12126" t="s">
        <v>255</v>
      </c>
      <c r="B12126">
        <v>17313</v>
      </c>
      <c r="C12126">
        <v>202</v>
      </c>
    </row>
    <row r="12127" spans="1:3" x14ac:dyDescent="0.25">
      <c r="A12127" t="s">
        <v>255</v>
      </c>
      <c r="B12127">
        <v>15834</v>
      </c>
      <c r="C12127">
        <v>39</v>
      </c>
    </row>
    <row r="12128" spans="1:3" x14ac:dyDescent="0.25">
      <c r="A12128" t="s">
        <v>255</v>
      </c>
      <c r="B12128">
        <v>17866</v>
      </c>
      <c r="C12128">
        <v>271</v>
      </c>
    </row>
    <row r="12129" spans="1:3" x14ac:dyDescent="0.25">
      <c r="A12129" t="s">
        <v>255</v>
      </c>
      <c r="B12129">
        <v>15530</v>
      </c>
      <c r="C12129">
        <v>150</v>
      </c>
    </row>
    <row r="12130" spans="1:3" x14ac:dyDescent="0.25">
      <c r="A12130" t="s">
        <v>255</v>
      </c>
      <c r="B12130">
        <v>15090</v>
      </c>
      <c r="C12130">
        <v>55</v>
      </c>
    </row>
    <row r="12131" spans="1:3" x14ac:dyDescent="0.25">
      <c r="A12131" t="s">
        <v>255</v>
      </c>
      <c r="B12131">
        <v>16947</v>
      </c>
      <c r="C12131">
        <v>200</v>
      </c>
    </row>
    <row r="12132" spans="1:3" x14ac:dyDescent="0.25">
      <c r="A12132" t="s">
        <v>255</v>
      </c>
      <c r="B12132">
        <v>15063</v>
      </c>
      <c r="C12132">
        <v>60</v>
      </c>
    </row>
    <row r="12133" spans="1:3" x14ac:dyDescent="0.25">
      <c r="A12133" t="s">
        <v>255</v>
      </c>
      <c r="B12133">
        <v>17512</v>
      </c>
      <c r="C12133">
        <v>173</v>
      </c>
    </row>
    <row r="12134" spans="1:3" x14ac:dyDescent="0.25">
      <c r="A12134" t="s">
        <v>255</v>
      </c>
      <c r="B12134">
        <v>16701</v>
      </c>
      <c r="C12134">
        <v>115</v>
      </c>
    </row>
    <row r="12135" spans="1:3" x14ac:dyDescent="0.25">
      <c r="A12135" t="s">
        <v>255</v>
      </c>
      <c r="B12135">
        <v>19095</v>
      </c>
      <c r="C12135">
        <v>106</v>
      </c>
    </row>
    <row r="12136" spans="1:3" x14ac:dyDescent="0.25">
      <c r="A12136" t="s">
        <v>255</v>
      </c>
      <c r="B12136">
        <v>19116</v>
      </c>
      <c r="C12136">
        <v>225</v>
      </c>
    </row>
    <row r="12137" spans="1:3" x14ac:dyDescent="0.25">
      <c r="A12137" t="s">
        <v>255</v>
      </c>
      <c r="B12137">
        <v>17961</v>
      </c>
      <c r="C12137">
        <v>130</v>
      </c>
    </row>
    <row r="12138" spans="1:3" x14ac:dyDescent="0.25">
      <c r="A12138" t="s">
        <v>255</v>
      </c>
      <c r="B12138">
        <v>15401</v>
      </c>
      <c r="C12138">
        <v>139</v>
      </c>
    </row>
    <row r="12139" spans="1:3" x14ac:dyDescent="0.25">
      <c r="A12139" t="s">
        <v>255</v>
      </c>
      <c r="B12139">
        <v>18472</v>
      </c>
      <c r="C12139">
        <v>121</v>
      </c>
    </row>
    <row r="12140" spans="1:3" x14ac:dyDescent="0.25">
      <c r="A12140" t="s">
        <v>255</v>
      </c>
      <c r="B12140">
        <v>15301</v>
      </c>
      <c r="C12140">
        <v>74</v>
      </c>
    </row>
    <row r="12141" spans="1:3" x14ac:dyDescent="0.25">
      <c r="A12141" t="s">
        <v>255</v>
      </c>
      <c r="B12141">
        <v>17325</v>
      </c>
      <c r="C12141">
        <v>102</v>
      </c>
    </row>
    <row r="12142" spans="1:3" x14ac:dyDescent="0.25">
      <c r="A12142" t="s">
        <v>255</v>
      </c>
      <c r="B12142">
        <v>15146</v>
      </c>
      <c r="C12142">
        <v>120</v>
      </c>
    </row>
    <row r="12143" spans="1:3" x14ac:dyDescent="0.25">
      <c r="A12143" t="s">
        <v>255</v>
      </c>
      <c r="B12143">
        <v>18436</v>
      </c>
      <c r="C12143">
        <v>120</v>
      </c>
    </row>
    <row r="12144" spans="1:3" x14ac:dyDescent="0.25">
      <c r="A12144" t="s">
        <v>255</v>
      </c>
      <c r="B12144">
        <v>19064</v>
      </c>
      <c r="C12144">
        <v>100</v>
      </c>
    </row>
    <row r="12145" spans="1:3" x14ac:dyDescent="0.25">
      <c r="A12145" t="s">
        <v>255</v>
      </c>
      <c r="B12145">
        <v>19344</v>
      </c>
      <c r="C12145">
        <v>129</v>
      </c>
    </row>
    <row r="12146" spans="1:3" x14ac:dyDescent="0.25">
      <c r="A12146" t="s">
        <v>255</v>
      </c>
      <c r="B12146">
        <v>19035</v>
      </c>
      <c r="C12146">
        <v>49</v>
      </c>
    </row>
    <row r="12147" spans="1:3" x14ac:dyDescent="0.25">
      <c r="A12147" t="s">
        <v>255</v>
      </c>
      <c r="B12147">
        <v>16648</v>
      </c>
      <c r="C12147">
        <v>89</v>
      </c>
    </row>
    <row r="12148" spans="1:3" x14ac:dyDescent="0.25">
      <c r="A12148" t="s">
        <v>255</v>
      </c>
      <c r="B12148">
        <v>17404</v>
      </c>
      <c r="C12148">
        <v>104</v>
      </c>
    </row>
    <row r="12149" spans="1:3" x14ac:dyDescent="0.25">
      <c r="A12149" t="s">
        <v>255</v>
      </c>
      <c r="B12149">
        <v>15317</v>
      </c>
      <c r="C12149">
        <v>115</v>
      </c>
    </row>
    <row r="12150" spans="1:3" x14ac:dyDescent="0.25">
      <c r="A12150" t="s">
        <v>255</v>
      </c>
      <c r="B12150">
        <v>19063</v>
      </c>
      <c r="C12150">
        <v>86</v>
      </c>
    </row>
    <row r="12151" spans="1:3" x14ac:dyDescent="0.25">
      <c r="A12151" t="s">
        <v>255</v>
      </c>
      <c r="B12151">
        <v>19002</v>
      </c>
      <c r="C12151">
        <v>100</v>
      </c>
    </row>
    <row r="12152" spans="1:3" x14ac:dyDescent="0.25">
      <c r="A12152" t="s">
        <v>255</v>
      </c>
      <c r="B12152">
        <v>16502</v>
      </c>
      <c r="C12152">
        <v>110</v>
      </c>
    </row>
    <row r="12153" spans="1:3" x14ac:dyDescent="0.25">
      <c r="A12153" t="s">
        <v>255</v>
      </c>
      <c r="B12153">
        <v>16059</v>
      </c>
      <c r="C12153">
        <v>47</v>
      </c>
    </row>
    <row r="12154" spans="1:3" x14ac:dyDescent="0.25">
      <c r="A12154" t="s">
        <v>255</v>
      </c>
      <c r="B12154">
        <v>19401</v>
      </c>
      <c r="C12154">
        <v>99</v>
      </c>
    </row>
    <row r="12155" spans="1:3" x14ac:dyDescent="0.25">
      <c r="A12155" t="s">
        <v>255</v>
      </c>
      <c r="B12155">
        <v>17110</v>
      </c>
      <c r="C12155">
        <v>95</v>
      </c>
    </row>
    <row r="12156" spans="1:3" x14ac:dyDescent="0.25">
      <c r="A12156" t="s">
        <v>255</v>
      </c>
      <c r="B12156">
        <v>15206</v>
      </c>
      <c r="C12156">
        <v>236</v>
      </c>
    </row>
    <row r="12157" spans="1:3" x14ac:dyDescent="0.25">
      <c r="A12157" t="s">
        <v>255</v>
      </c>
      <c r="B12157">
        <v>18704</v>
      </c>
      <c r="C12157">
        <v>65</v>
      </c>
    </row>
    <row r="12158" spans="1:3" x14ac:dyDescent="0.25">
      <c r="A12158" t="s">
        <v>255</v>
      </c>
      <c r="B12158">
        <v>19034</v>
      </c>
      <c r="C12158">
        <v>118</v>
      </c>
    </row>
    <row r="12159" spans="1:3" x14ac:dyDescent="0.25">
      <c r="A12159" t="s">
        <v>255</v>
      </c>
      <c r="B12159">
        <v>15147</v>
      </c>
      <c r="C12159">
        <v>60</v>
      </c>
    </row>
    <row r="12160" spans="1:3" x14ac:dyDescent="0.25">
      <c r="A12160" t="s">
        <v>255</v>
      </c>
      <c r="B12160">
        <v>18701</v>
      </c>
      <c r="C12160">
        <v>50</v>
      </c>
    </row>
    <row r="12161" spans="1:3" x14ac:dyDescent="0.25">
      <c r="A12161" t="s">
        <v>255</v>
      </c>
      <c r="B12161">
        <v>18042</v>
      </c>
      <c r="C12161">
        <v>97</v>
      </c>
    </row>
    <row r="12162" spans="1:3" x14ac:dyDescent="0.25">
      <c r="A12162" t="s">
        <v>255</v>
      </c>
      <c r="B12162">
        <v>15122</v>
      </c>
      <c r="C12162">
        <v>118</v>
      </c>
    </row>
    <row r="12163" spans="1:3" x14ac:dyDescent="0.25">
      <c r="A12163" t="s">
        <v>255</v>
      </c>
      <c r="B12163">
        <v>19611</v>
      </c>
      <c r="C12163">
        <v>184</v>
      </c>
    </row>
    <row r="12164" spans="1:3" x14ac:dyDescent="0.25">
      <c r="A12164" t="s">
        <v>255</v>
      </c>
      <c r="B12164">
        <v>19128</v>
      </c>
      <c r="C12164">
        <v>133</v>
      </c>
    </row>
    <row r="12165" spans="1:3" x14ac:dyDescent="0.25">
      <c r="A12165" t="s">
        <v>255</v>
      </c>
      <c r="B12165">
        <v>18810</v>
      </c>
      <c r="C12165">
        <v>90</v>
      </c>
    </row>
    <row r="12166" spans="1:3" x14ac:dyDescent="0.25">
      <c r="A12166" t="s">
        <v>255</v>
      </c>
      <c r="B12166">
        <v>16648</v>
      </c>
      <c r="C12166">
        <v>257</v>
      </c>
    </row>
    <row r="12167" spans="1:3" x14ac:dyDescent="0.25">
      <c r="A12167" t="s">
        <v>255</v>
      </c>
      <c r="B12167">
        <v>18045</v>
      </c>
      <c r="C12167">
        <v>227</v>
      </c>
    </row>
    <row r="12168" spans="1:3" x14ac:dyDescent="0.25">
      <c r="A12168" t="s">
        <v>255</v>
      </c>
      <c r="B12168">
        <v>18940</v>
      </c>
      <c r="C12168">
        <v>47</v>
      </c>
    </row>
    <row r="12169" spans="1:3" x14ac:dyDescent="0.25">
      <c r="A12169" t="s">
        <v>255</v>
      </c>
      <c r="B12169">
        <v>18940</v>
      </c>
      <c r="C12169">
        <v>53</v>
      </c>
    </row>
    <row r="12170" spans="1:3" x14ac:dyDescent="0.25">
      <c r="A12170" t="s">
        <v>255</v>
      </c>
      <c r="B12170">
        <v>17837</v>
      </c>
      <c r="C12170">
        <v>226</v>
      </c>
    </row>
    <row r="12171" spans="1:3" x14ac:dyDescent="0.25">
      <c r="A12171" t="s">
        <v>255</v>
      </c>
      <c r="B12171">
        <v>16407</v>
      </c>
      <c r="C12171">
        <v>121</v>
      </c>
    </row>
    <row r="12172" spans="1:3" x14ac:dyDescent="0.25">
      <c r="A12172" t="s">
        <v>255</v>
      </c>
      <c r="B12172">
        <v>17003</v>
      </c>
      <c r="C12172">
        <v>55</v>
      </c>
    </row>
    <row r="12173" spans="1:3" x14ac:dyDescent="0.25">
      <c r="A12173" t="s">
        <v>255</v>
      </c>
      <c r="B12173">
        <v>18103</v>
      </c>
      <c r="C12173">
        <v>111</v>
      </c>
    </row>
    <row r="12174" spans="1:3" x14ac:dyDescent="0.25">
      <c r="A12174" t="s">
        <v>255</v>
      </c>
      <c r="B12174">
        <v>16412</v>
      </c>
      <c r="C12174">
        <v>121</v>
      </c>
    </row>
    <row r="12175" spans="1:3" x14ac:dyDescent="0.25">
      <c r="A12175" t="s">
        <v>255</v>
      </c>
      <c r="B12175">
        <v>16001</v>
      </c>
      <c r="C12175">
        <v>220</v>
      </c>
    </row>
    <row r="12176" spans="1:3" x14ac:dyDescent="0.25">
      <c r="A12176" t="s">
        <v>255</v>
      </c>
      <c r="B12176">
        <v>16105</v>
      </c>
      <c r="C12176">
        <v>78</v>
      </c>
    </row>
    <row r="12177" spans="1:3" x14ac:dyDescent="0.25">
      <c r="A12177" t="s">
        <v>255</v>
      </c>
      <c r="B12177">
        <v>19390</v>
      </c>
      <c r="C12177">
        <v>120</v>
      </c>
    </row>
    <row r="12178" spans="1:3" x14ac:dyDescent="0.25">
      <c r="A12178" t="s">
        <v>255</v>
      </c>
      <c r="B12178">
        <v>15701</v>
      </c>
      <c r="C12178">
        <v>56</v>
      </c>
    </row>
    <row r="12179" spans="1:3" x14ac:dyDescent="0.25">
      <c r="A12179" t="s">
        <v>255</v>
      </c>
      <c r="B12179">
        <v>15650</v>
      </c>
      <c r="C12179">
        <v>120</v>
      </c>
    </row>
    <row r="12180" spans="1:3" x14ac:dyDescent="0.25">
      <c r="A12180" t="s">
        <v>255</v>
      </c>
      <c r="B12180">
        <v>16502</v>
      </c>
      <c r="C12180">
        <v>106</v>
      </c>
    </row>
    <row r="12181" spans="1:3" x14ac:dyDescent="0.25">
      <c r="A12181" t="s">
        <v>255</v>
      </c>
      <c r="B12181">
        <v>16146</v>
      </c>
      <c r="C12181">
        <v>54</v>
      </c>
    </row>
    <row r="12182" spans="1:3" x14ac:dyDescent="0.25">
      <c r="A12182" t="s">
        <v>255</v>
      </c>
      <c r="B12182">
        <v>18966</v>
      </c>
      <c r="C12182">
        <v>66</v>
      </c>
    </row>
    <row r="12183" spans="1:3" x14ac:dyDescent="0.25">
      <c r="A12183" t="s">
        <v>255</v>
      </c>
      <c r="B12183">
        <v>15601</v>
      </c>
      <c r="C12183">
        <v>77</v>
      </c>
    </row>
    <row r="12184" spans="1:3" x14ac:dyDescent="0.25">
      <c r="A12184" t="s">
        <v>255</v>
      </c>
      <c r="B12184">
        <v>19038</v>
      </c>
      <c r="C12184">
        <v>60</v>
      </c>
    </row>
    <row r="12185" spans="1:3" x14ac:dyDescent="0.25">
      <c r="A12185" t="s">
        <v>255</v>
      </c>
      <c r="B12185">
        <v>15317</v>
      </c>
      <c r="C12185">
        <v>104</v>
      </c>
    </row>
    <row r="12186" spans="1:3" x14ac:dyDescent="0.25">
      <c r="A12186" t="s">
        <v>255</v>
      </c>
      <c r="B12186">
        <v>19150</v>
      </c>
      <c r="C12186">
        <v>145</v>
      </c>
    </row>
    <row r="12187" spans="1:3" x14ac:dyDescent="0.25">
      <c r="A12187" t="s">
        <v>255</v>
      </c>
      <c r="B12187">
        <v>19141</v>
      </c>
      <c r="C12187">
        <v>44</v>
      </c>
    </row>
    <row r="12188" spans="1:3" x14ac:dyDescent="0.25">
      <c r="A12188" t="s">
        <v>255</v>
      </c>
      <c r="B12188">
        <v>17055</v>
      </c>
      <c r="C12188">
        <v>184</v>
      </c>
    </row>
    <row r="12189" spans="1:3" x14ac:dyDescent="0.25">
      <c r="A12189" t="s">
        <v>255</v>
      </c>
      <c r="B12189">
        <v>19611</v>
      </c>
      <c r="C12189">
        <v>103</v>
      </c>
    </row>
    <row r="12190" spans="1:3" x14ac:dyDescent="0.25">
      <c r="A12190" t="s">
        <v>255</v>
      </c>
      <c r="B12190">
        <v>16056</v>
      </c>
      <c r="C12190">
        <v>68</v>
      </c>
    </row>
    <row r="12191" spans="1:3" x14ac:dyDescent="0.25">
      <c r="A12191" t="s">
        <v>255</v>
      </c>
      <c r="B12191">
        <v>19111</v>
      </c>
      <c r="C12191">
        <v>120</v>
      </c>
    </row>
    <row r="12192" spans="1:3" x14ac:dyDescent="0.25">
      <c r="A12192" t="s">
        <v>255</v>
      </c>
      <c r="B12192">
        <v>17545</v>
      </c>
      <c r="C12192">
        <v>133</v>
      </c>
    </row>
    <row r="12193" spans="1:3" x14ac:dyDescent="0.25">
      <c r="A12193" t="s">
        <v>255</v>
      </c>
      <c r="B12193">
        <v>19038</v>
      </c>
      <c r="C12193">
        <v>181</v>
      </c>
    </row>
    <row r="12194" spans="1:3" x14ac:dyDescent="0.25">
      <c r="A12194" t="s">
        <v>255</v>
      </c>
      <c r="B12194">
        <v>16803</v>
      </c>
      <c r="C12194">
        <v>36</v>
      </c>
    </row>
    <row r="12195" spans="1:3" x14ac:dyDescent="0.25">
      <c r="A12195" t="s">
        <v>255</v>
      </c>
      <c r="B12195">
        <v>16749</v>
      </c>
      <c r="C12195">
        <v>152</v>
      </c>
    </row>
    <row r="12196" spans="1:3" x14ac:dyDescent="0.25">
      <c r="A12196" t="s">
        <v>255</v>
      </c>
      <c r="B12196">
        <v>19406</v>
      </c>
      <c r="C12196">
        <v>170</v>
      </c>
    </row>
    <row r="12197" spans="1:3" x14ac:dyDescent="0.25">
      <c r="A12197" t="s">
        <v>255</v>
      </c>
      <c r="B12197">
        <v>16148</v>
      </c>
      <c r="C12197">
        <v>33</v>
      </c>
    </row>
    <row r="12198" spans="1:3" x14ac:dyDescent="0.25">
      <c r="A12198" t="s">
        <v>255</v>
      </c>
      <c r="B12198">
        <v>18360</v>
      </c>
      <c r="C12198">
        <v>90</v>
      </c>
    </row>
    <row r="12199" spans="1:3" x14ac:dyDescent="0.25">
      <c r="A12199" t="s">
        <v>255</v>
      </c>
      <c r="B12199">
        <v>19150</v>
      </c>
      <c r="C12199">
        <v>94</v>
      </c>
    </row>
    <row r="12200" spans="1:3" x14ac:dyDescent="0.25">
      <c r="A12200" t="s">
        <v>255</v>
      </c>
      <c r="B12200">
        <v>15746</v>
      </c>
      <c r="C12200">
        <v>74</v>
      </c>
    </row>
    <row r="12201" spans="1:3" x14ac:dyDescent="0.25">
      <c r="A12201" t="s">
        <v>255</v>
      </c>
      <c r="B12201">
        <v>19007</v>
      </c>
      <c r="C12201">
        <v>174</v>
      </c>
    </row>
    <row r="12202" spans="1:3" x14ac:dyDescent="0.25">
      <c r="A12202" t="s">
        <v>255</v>
      </c>
      <c r="B12202">
        <v>17402</v>
      </c>
      <c r="C12202">
        <v>50</v>
      </c>
    </row>
    <row r="12203" spans="1:3" x14ac:dyDescent="0.25">
      <c r="A12203" t="s">
        <v>255</v>
      </c>
      <c r="B12203">
        <v>16901</v>
      </c>
      <c r="C12203">
        <v>26</v>
      </c>
    </row>
    <row r="12204" spans="1:3" x14ac:dyDescent="0.25">
      <c r="A12204" t="s">
        <v>255</v>
      </c>
      <c r="B12204">
        <v>16433</v>
      </c>
      <c r="C12204">
        <v>157</v>
      </c>
    </row>
    <row r="12205" spans="1:3" x14ac:dyDescent="0.25">
      <c r="A12205" t="s">
        <v>255</v>
      </c>
      <c r="B12205">
        <v>19056</v>
      </c>
      <c r="C12205">
        <v>101</v>
      </c>
    </row>
    <row r="12206" spans="1:3" x14ac:dyDescent="0.25">
      <c r="A12206" t="s">
        <v>255</v>
      </c>
      <c r="B12206">
        <v>16063</v>
      </c>
      <c r="C12206">
        <v>102</v>
      </c>
    </row>
    <row r="12207" spans="1:3" x14ac:dyDescent="0.25">
      <c r="A12207" t="s">
        <v>255</v>
      </c>
      <c r="B12207">
        <v>16066</v>
      </c>
      <c r="C12207">
        <v>43</v>
      </c>
    </row>
    <row r="12208" spans="1:3" x14ac:dyDescent="0.25">
      <c r="A12208" t="s">
        <v>255</v>
      </c>
      <c r="B12208">
        <v>15132</v>
      </c>
      <c r="C12208">
        <v>18</v>
      </c>
    </row>
    <row r="12209" spans="1:3" x14ac:dyDescent="0.25">
      <c r="A12209" t="s">
        <v>255</v>
      </c>
      <c r="B12209">
        <v>15217</v>
      </c>
      <c r="C12209">
        <v>143</v>
      </c>
    </row>
    <row r="12210" spans="1:3" x14ac:dyDescent="0.25">
      <c r="A12210" t="s">
        <v>255</v>
      </c>
      <c r="B12210">
        <v>17522</v>
      </c>
      <c r="C12210">
        <v>114</v>
      </c>
    </row>
    <row r="12211" spans="1:3" x14ac:dyDescent="0.25">
      <c r="A12211" t="s">
        <v>255</v>
      </c>
      <c r="B12211">
        <v>19008</v>
      </c>
      <c r="C12211">
        <v>123</v>
      </c>
    </row>
    <row r="12212" spans="1:3" x14ac:dyDescent="0.25">
      <c r="A12212" t="s">
        <v>255</v>
      </c>
      <c r="B12212">
        <v>15237</v>
      </c>
      <c r="C12212">
        <v>240</v>
      </c>
    </row>
    <row r="12213" spans="1:3" x14ac:dyDescent="0.25">
      <c r="A12213" t="s">
        <v>255</v>
      </c>
      <c r="B12213">
        <v>15237</v>
      </c>
      <c r="C12213">
        <v>200</v>
      </c>
    </row>
    <row r="12214" spans="1:3" x14ac:dyDescent="0.25">
      <c r="A12214" t="s">
        <v>255</v>
      </c>
      <c r="B12214">
        <v>16255</v>
      </c>
      <c r="C12214">
        <v>120</v>
      </c>
    </row>
    <row r="12215" spans="1:3" x14ac:dyDescent="0.25">
      <c r="A12215" t="s">
        <v>255</v>
      </c>
      <c r="B12215">
        <v>18612</v>
      </c>
      <c r="C12215">
        <v>59</v>
      </c>
    </row>
    <row r="12216" spans="1:3" x14ac:dyDescent="0.25">
      <c r="A12216" t="s">
        <v>255</v>
      </c>
      <c r="B12216">
        <v>15146</v>
      </c>
      <c r="C12216">
        <v>120</v>
      </c>
    </row>
    <row r="12217" spans="1:3" x14ac:dyDescent="0.25">
      <c r="A12217" t="s">
        <v>255</v>
      </c>
      <c r="B12217">
        <v>15207</v>
      </c>
      <c r="C12217">
        <v>255</v>
      </c>
    </row>
    <row r="12218" spans="1:3" x14ac:dyDescent="0.25">
      <c r="A12218" t="s">
        <v>255</v>
      </c>
      <c r="B12218">
        <v>18255</v>
      </c>
      <c r="C12218">
        <v>200</v>
      </c>
    </row>
    <row r="12219" spans="1:3" x14ac:dyDescent="0.25">
      <c r="A12219" t="s">
        <v>255</v>
      </c>
      <c r="B12219">
        <v>18901</v>
      </c>
      <c r="C12219">
        <v>120</v>
      </c>
    </row>
    <row r="12220" spans="1:3" x14ac:dyDescent="0.25">
      <c r="A12220" t="s">
        <v>255</v>
      </c>
      <c r="B12220">
        <v>15236</v>
      </c>
      <c r="C12220">
        <v>166</v>
      </c>
    </row>
    <row r="12221" spans="1:3" x14ac:dyDescent="0.25">
      <c r="A12221" t="s">
        <v>255</v>
      </c>
      <c r="B12221">
        <v>19047</v>
      </c>
      <c r="C12221">
        <v>179</v>
      </c>
    </row>
    <row r="12222" spans="1:3" x14ac:dyDescent="0.25">
      <c r="A12222" t="s">
        <v>255</v>
      </c>
      <c r="B12222">
        <v>15206</v>
      </c>
      <c r="C12222">
        <v>50</v>
      </c>
    </row>
    <row r="12223" spans="1:3" x14ac:dyDescent="0.25">
      <c r="A12223" t="s">
        <v>255</v>
      </c>
      <c r="B12223">
        <v>19401</v>
      </c>
      <c r="C12223">
        <v>121</v>
      </c>
    </row>
    <row r="12224" spans="1:3" x14ac:dyDescent="0.25">
      <c r="A12224" t="s">
        <v>255</v>
      </c>
      <c r="B12224">
        <v>16254</v>
      </c>
      <c r="C12224">
        <v>120</v>
      </c>
    </row>
    <row r="12225" spans="1:3" x14ac:dyDescent="0.25">
      <c r="A12225" t="s">
        <v>255</v>
      </c>
      <c r="B12225">
        <v>16335</v>
      </c>
      <c r="C12225">
        <v>210</v>
      </c>
    </row>
    <row r="12226" spans="1:3" x14ac:dyDescent="0.25">
      <c r="A12226" t="s">
        <v>255</v>
      </c>
      <c r="B12226">
        <v>18940</v>
      </c>
      <c r="C12226">
        <v>53</v>
      </c>
    </row>
    <row r="12227" spans="1:3" x14ac:dyDescent="0.25">
      <c r="A12227" t="s">
        <v>255</v>
      </c>
      <c r="B12227">
        <v>16301</v>
      </c>
      <c r="C12227">
        <v>95</v>
      </c>
    </row>
    <row r="12228" spans="1:3" x14ac:dyDescent="0.25">
      <c r="A12228" t="s">
        <v>255</v>
      </c>
      <c r="B12228">
        <v>18017</v>
      </c>
      <c r="C12228">
        <v>60</v>
      </c>
    </row>
    <row r="12229" spans="1:3" x14ac:dyDescent="0.25">
      <c r="A12229" t="s">
        <v>255</v>
      </c>
      <c r="B12229">
        <v>16866</v>
      </c>
      <c r="C12229">
        <v>120</v>
      </c>
    </row>
    <row r="12230" spans="1:3" x14ac:dyDescent="0.25">
      <c r="A12230" t="s">
        <v>255</v>
      </c>
      <c r="B12230">
        <v>19152</v>
      </c>
      <c r="C12230">
        <v>120</v>
      </c>
    </row>
    <row r="12231" spans="1:3" x14ac:dyDescent="0.25">
      <c r="A12231" t="s">
        <v>255</v>
      </c>
      <c r="B12231">
        <v>17859</v>
      </c>
      <c r="C12231">
        <v>120</v>
      </c>
    </row>
    <row r="12232" spans="1:3" x14ac:dyDescent="0.25">
      <c r="A12232" t="s">
        <v>255</v>
      </c>
      <c r="B12232">
        <v>16201</v>
      </c>
      <c r="C12232">
        <v>115</v>
      </c>
    </row>
    <row r="12233" spans="1:3" x14ac:dyDescent="0.25">
      <c r="A12233" t="s">
        <v>255</v>
      </c>
      <c r="B12233">
        <v>19126</v>
      </c>
      <c r="C12233">
        <v>240</v>
      </c>
    </row>
    <row r="12234" spans="1:3" x14ac:dyDescent="0.25">
      <c r="A12234" t="s">
        <v>255</v>
      </c>
      <c r="B12234">
        <v>18503</v>
      </c>
      <c r="C12234">
        <v>196</v>
      </c>
    </row>
    <row r="12235" spans="1:3" x14ac:dyDescent="0.25">
      <c r="A12235" t="s">
        <v>255</v>
      </c>
      <c r="B12235">
        <v>18360</v>
      </c>
      <c r="C12235">
        <v>174</v>
      </c>
    </row>
    <row r="12236" spans="1:3" x14ac:dyDescent="0.25">
      <c r="A12236" t="s">
        <v>255</v>
      </c>
      <c r="B12236">
        <v>16301</v>
      </c>
      <c r="C12236">
        <v>106</v>
      </c>
    </row>
    <row r="12237" spans="1:3" x14ac:dyDescent="0.25">
      <c r="A12237" t="s">
        <v>255</v>
      </c>
      <c r="B12237">
        <v>17020</v>
      </c>
      <c r="C12237">
        <v>60</v>
      </c>
    </row>
    <row r="12238" spans="1:3" x14ac:dyDescent="0.25">
      <c r="A12238" t="s">
        <v>255</v>
      </c>
      <c r="B12238">
        <v>19129</v>
      </c>
      <c r="C12238">
        <v>60</v>
      </c>
    </row>
    <row r="12239" spans="1:3" x14ac:dyDescent="0.25">
      <c r="A12239" t="s">
        <v>255</v>
      </c>
      <c r="B12239">
        <v>17058</v>
      </c>
      <c r="C12239">
        <v>104</v>
      </c>
    </row>
    <row r="12240" spans="1:3" x14ac:dyDescent="0.25">
      <c r="A12240" t="s">
        <v>255</v>
      </c>
      <c r="B12240">
        <v>18951</v>
      </c>
      <c r="C12240">
        <v>59</v>
      </c>
    </row>
    <row r="12241" spans="1:3" x14ac:dyDescent="0.25">
      <c r="A12241" t="s">
        <v>255</v>
      </c>
      <c r="B12241">
        <v>18252</v>
      </c>
      <c r="C12241">
        <v>150</v>
      </c>
    </row>
    <row r="12242" spans="1:3" x14ac:dyDescent="0.25">
      <c r="A12242" t="s">
        <v>255</v>
      </c>
      <c r="B12242">
        <v>18509</v>
      </c>
      <c r="C12242">
        <v>95</v>
      </c>
    </row>
    <row r="12243" spans="1:3" x14ac:dyDescent="0.25">
      <c r="A12243" t="s">
        <v>255</v>
      </c>
      <c r="B12243">
        <v>19041</v>
      </c>
      <c r="C12243">
        <v>78</v>
      </c>
    </row>
    <row r="12244" spans="1:3" x14ac:dyDescent="0.25">
      <c r="A12244" t="s">
        <v>255</v>
      </c>
      <c r="B12244">
        <v>18017</v>
      </c>
      <c r="C12244">
        <v>227</v>
      </c>
    </row>
    <row r="12245" spans="1:3" x14ac:dyDescent="0.25">
      <c r="A12245" t="s">
        <v>255</v>
      </c>
      <c r="B12245">
        <v>17042</v>
      </c>
      <c r="C12245">
        <v>324</v>
      </c>
    </row>
    <row r="12246" spans="1:3" x14ac:dyDescent="0.25">
      <c r="A12246" t="s">
        <v>255</v>
      </c>
      <c r="B12246">
        <v>18901</v>
      </c>
      <c r="C12246">
        <v>60</v>
      </c>
    </row>
    <row r="12247" spans="1:3" x14ac:dyDescent="0.25">
      <c r="A12247" t="s">
        <v>255</v>
      </c>
      <c r="B12247">
        <v>18018</v>
      </c>
      <c r="C12247">
        <v>208</v>
      </c>
    </row>
    <row r="12248" spans="1:3" x14ac:dyDescent="0.25">
      <c r="A12248" t="s">
        <v>255</v>
      </c>
      <c r="B12248">
        <v>19034</v>
      </c>
      <c r="C12248">
        <v>40</v>
      </c>
    </row>
    <row r="12249" spans="1:3" x14ac:dyDescent="0.25">
      <c r="A12249" t="s">
        <v>255</v>
      </c>
      <c r="B12249">
        <v>15905</v>
      </c>
      <c r="C12249">
        <v>63</v>
      </c>
    </row>
    <row r="12250" spans="1:3" x14ac:dyDescent="0.25">
      <c r="A12250" t="s">
        <v>255</v>
      </c>
      <c r="B12250">
        <v>17201</v>
      </c>
      <c r="C12250">
        <v>65</v>
      </c>
    </row>
    <row r="12251" spans="1:3" x14ac:dyDescent="0.25">
      <c r="A12251" t="s">
        <v>255</v>
      </c>
      <c r="B12251">
        <v>19446</v>
      </c>
      <c r="C12251">
        <v>120</v>
      </c>
    </row>
    <row r="12252" spans="1:3" x14ac:dyDescent="0.25">
      <c r="A12252" t="s">
        <v>255</v>
      </c>
      <c r="B12252">
        <v>17602</v>
      </c>
      <c r="C12252">
        <v>339</v>
      </c>
    </row>
    <row r="12253" spans="1:3" x14ac:dyDescent="0.25">
      <c r="A12253" t="s">
        <v>255</v>
      </c>
      <c r="B12253">
        <v>18955</v>
      </c>
      <c r="C12253">
        <v>143</v>
      </c>
    </row>
    <row r="12254" spans="1:3" x14ac:dyDescent="0.25">
      <c r="A12254" t="s">
        <v>255</v>
      </c>
      <c r="B12254">
        <v>19126</v>
      </c>
      <c r="C12254">
        <v>255</v>
      </c>
    </row>
    <row r="12255" spans="1:3" x14ac:dyDescent="0.25">
      <c r="A12255" t="s">
        <v>255</v>
      </c>
      <c r="B12255">
        <v>17013</v>
      </c>
      <c r="C12255">
        <v>117</v>
      </c>
    </row>
    <row r="12256" spans="1:3" x14ac:dyDescent="0.25">
      <c r="A12256" t="s">
        <v>255</v>
      </c>
      <c r="B12256">
        <v>15701</v>
      </c>
      <c r="C12256">
        <v>131</v>
      </c>
    </row>
    <row r="12257" spans="1:3" x14ac:dyDescent="0.25">
      <c r="A12257" t="s">
        <v>255</v>
      </c>
      <c r="B12257">
        <v>16146</v>
      </c>
      <c r="C12257">
        <v>38</v>
      </c>
    </row>
    <row r="12258" spans="1:3" x14ac:dyDescent="0.25">
      <c r="A12258" t="s">
        <v>255</v>
      </c>
      <c r="B12258">
        <v>15001</v>
      </c>
      <c r="C12258">
        <v>67</v>
      </c>
    </row>
    <row r="12259" spans="1:3" x14ac:dyDescent="0.25">
      <c r="A12259" t="s">
        <v>255</v>
      </c>
      <c r="B12259">
        <v>19380</v>
      </c>
      <c r="C12259">
        <v>180</v>
      </c>
    </row>
    <row r="12260" spans="1:3" x14ac:dyDescent="0.25">
      <c r="A12260" t="s">
        <v>255</v>
      </c>
      <c r="B12260">
        <v>19040</v>
      </c>
      <c r="C12260">
        <v>140</v>
      </c>
    </row>
    <row r="12261" spans="1:3" x14ac:dyDescent="0.25">
      <c r="A12261" t="s">
        <v>255</v>
      </c>
      <c r="B12261">
        <v>16686</v>
      </c>
      <c r="C12261">
        <v>102</v>
      </c>
    </row>
    <row r="12262" spans="1:3" x14ac:dyDescent="0.25">
      <c r="A12262" t="s">
        <v>255</v>
      </c>
      <c r="B12262">
        <v>18073</v>
      </c>
      <c r="C12262">
        <v>120</v>
      </c>
    </row>
    <row r="12263" spans="1:3" x14ac:dyDescent="0.25">
      <c r="A12263" t="s">
        <v>255</v>
      </c>
      <c r="B12263">
        <v>18612</v>
      </c>
      <c r="C12263">
        <v>31</v>
      </c>
    </row>
    <row r="12264" spans="1:3" x14ac:dyDescent="0.25">
      <c r="A12264" t="s">
        <v>255</v>
      </c>
      <c r="B12264">
        <v>15010</v>
      </c>
      <c r="C12264">
        <v>120</v>
      </c>
    </row>
    <row r="12265" spans="1:3" x14ac:dyDescent="0.25">
      <c r="A12265" t="s">
        <v>255</v>
      </c>
      <c r="B12265">
        <v>15552</v>
      </c>
      <c r="C12265">
        <v>99</v>
      </c>
    </row>
    <row r="12266" spans="1:3" x14ac:dyDescent="0.25">
      <c r="A12266" t="s">
        <v>255</v>
      </c>
      <c r="B12266">
        <v>19130</v>
      </c>
      <c r="C12266">
        <v>402</v>
      </c>
    </row>
    <row r="12267" spans="1:3" x14ac:dyDescent="0.25">
      <c r="A12267" t="s">
        <v>255</v>
      </c>
      <c r="B12267">
        <v>18064</v>
      </c>
      <c r="C12267">
        <v>688</v>
      </c>
    </row>
    <row r="12268" spans="1:3" x14ac:dyDescent="0.25">
      <c r="A12268" t="s">
        <v>255</v>
      </c>
      <c r="B12268">
        <v>15228</v>
      </c>
      <c r="C12268">
        <v>121</v>
      </c>
    </row>
    <row r="12269" spans="1:3" x14ac:dyDescent="0.25">
      <c r="A12269" t="s">
        <v>255</v>
      </c>
      <c r="B12269">
        <v>19320</v>
      </c>
      <c r="C12269">
        <v>60</v>
      </c>
    </row>
    <row r="12270" spans="1:3" x14ac:dyDescent="0.25">
      <c r="A12270" t="s">
        <v>255</v>
      </c>
      <c r="B12270">
        <v>18603</v>
      </c>
      <c r="C12270">
        <v>240</v>
      </c>
    </row>
    <row r="12271" spans="1:3" x14ac:dyDescent="0.25">
      <c r="A12271" t="s">
        <v>255</v>
      </c>
      <c r="B12271">
        <v>15317</v>
      </c>
      <c r="C12271">
        <v>118</v>
      </c>
    </row>
    <row r="12272" spans="1:3" x14ac:dyDescent="0.25">
      <c r="A12272" t="s">
        <v>255</v>
      </c>
      <c r="B12272">
        <v>18201</v>
      </c>
      <c r="C12272">
        <v>104</v>
      </c>
    </row>
    <row r="12273" spans="1:3" x14ac:dyDescent="0.25">
      <c r="A12273" t="s">
        <v>255</v>
      </c>
      <c r="B12273">
        <v>18103</v>
      </c>
      <c r="C12273">
        <v>99</v>
      </c>
    </row>
    <row r="12274" spans="1:3" x14ac:dyDescent="0.25">
      <c r="A12274" t="s">
        <v>255</v>
      </c>
      <c r="B12274">
        <v>19454</v>
      </c>
      <c r="C12274">
        <v>324</v>
      </c>
    </row>
    <row r="12275" spans="1:3" x14ac:dyDescent="0.25">
      <c r="A12275" t="s">
        <v>255</v>
      </c>
      <c r="B12275">
        <v>18626</v>
      </c>
      <c r="C12275">
        <v>120</v>
      </c>
    </row>
    <row r="12276" spans="1:3" x14ac:dyDescent="0.25">
      <c r="A12276" t="s">
        <v>255</v>
      </c>
      <c r="B12276">
        <v>16701</v>
      </c>
      <c r="C12276">
        <v>95</v>
      </c>
    </row>
    <row r="12277" spans="1:3" x14ac:dyDescent="0.25">
      <c r="A12277" t="s">
        <v>255</v>
      </c>
      <c r="B12277">
        <v>15459</v>
      </c>
      <c r="C12277">
        <v>60</v>
      </c>
    </row>
    <row r="12278" spans="1:3" x14ac:dyDescent="0.25">
      <c r="A12278" t="s">
        <v>255</v>
      </c>
      <c r="B12278">
        <v>15901</v>
      </c>
      <c r="C12278">
        <v>30</v>
      </c>
    </row>
    <row r="12279" spans="1:3" x14ac:dyDescent="0.25">
      <c r="A12279" t="s">
        <v>255</v>
      </c>
      <c r="B12279">
        <v>17851</v>
      </c>
      <c r="C12279">
        <v>121</v>
      </c>
    </row>
    <row r="12280" spans="1:3" x14ac:dyDescent="0.25">
      <c r="A12280" t="s">
        <v>255</v>
      </c>
      <c r="B12280">
        <v>16127</v>
      </c>
      <c r="C12280">
        <v>121</v>
      </c>
    </row>
    <row r="12281" spans="1:3" x14ac:dyDescent="0.25">
      <c r="A12281" t="s">
        <v>255</v>
      </c>
      <c r="B12281">
        <v>18640</v>
      </c>
      <c r="C12281">
        <v>183</v>
      </c>
    </row>
    <row r="12282" spans="1:3" x14ac:dyDescent="0.25">
      <c r="A12282" t="s">
        <v>255</v>
      </c>
      <c r="B12282">
        <v>15243</v>
      </c>
      <c r="C12282">
        <v>311</v>
      </c>
    </row>
    <row r="12283" spans="1:3" x14ac:dyDescent="0.25">
      <c r="A12283" t="s">
        <v>255</v>
      </c>
      <c r="B12283">
        <v>19610</v>
      </c>
      <c r="C12283">
        <v>50</v>
      </c>
    </row>
    <row r="12284" spans="1:3" x14ac:dyDescent="0.25">
      <c r="A12284" t="s">
        <v>255</v>
      </c>
      <c r="B12284">
        <v>19382</v>
      </c>
      <c r="C12284">
        <v>275</v>
      </c>
    </row>
    <row r="12285" spans="1:3" x14ac:dyDescent="0.25">
      <c r="A12285" t="s">
        <v>255</v>
      </c>
      <c r="B12285">
        <v>15501</v>
      </c>
      <c r="C12285">
        <v>120</v>
      </c>
    </row>
    <row r="12286" spans="1:3" x14ac:dyDescent="0.25">
      <c r="A12286" t="s">
        <v>255</v>
      </c>
      <c r="B12286">
        <v>17022</v>
      </c>
      <c r="C12286">
        <v>453</v>
      </c>
    </row>
    <row r="12287" spans="1:3" x14ac:dyDescent="0.25">
      <c r="A12287" t="s">
        <v>255</v>
      </c>
      <c r="B12287">
        <v>17011</v>
      </c>
      <c r="C12287">
        <v>95</v>
      </c>
    </row>
    <row r="12288" spans="1:3" x14ac:dyDescent="0.25">
      <c r="A12288" t="s">
        <v>255</v>
      </c>
      <c r="B12288">
        <v>19342</v>
      </c>
      <c r="C12288">
        <v>66</v>
      </c>
    </row>
    <row r="12289" spans="1:3" x14ac:dyDescent="0.25">
      <c r="A12289" t="s">
        <v>255</v>
      </c>
      <c r="B12289">
        <v>15928</v>
      </c>
      <c r="C12289">
        <v>60</v>
      </c>
    </row>
    <row r="12290" spans="1:3" x14ac:dyDescent="0.25">
      <c r="A12290" t="s">
        <v>255</v>
      </c>
      <c r="B12290">
        <v>18954</v>
      </c>
      <c r="C12290">
        <v>82</v>
      </c>
    </row>
    <row r="12291" spans="1:3" x14ac:dyDescent="0.25">
      <c r="A12291" t="s">
        <v>255</v>
      </c>
      <c r="B12291">
        <v>19038</v>
      </c>
      <c r="C12291">
        <v>129</v>
      </c>
    </row>
    <row r="12292" spans="1:3" x14ac:dyDescent="0.25">
      <c r="A12292" t="s">
        <v>255</v>
      </c>
      <c r="B12292">
        <v>17543</v>
      </c>
      <c r="C12292">
        <v>119</v>
      </c>
    </row>
    <row r="12293" spans="1:3" x14ac:dyDescent="0.25">
      <c r="A12293" t="s">
        <v>255</v>
      </c>
      <c r="B12293">
        <v>18643</v>
      </c>
      <c r="C12293">
        <v>120</v>
      </c>
    </row>
    <row r="12294" spans="1:3" x14ac:dyDescent="0.25">
      <c r="A12294" t="s">
        <v>255</v>
      </c>
      <c r="B12294">
        <v>19008</v>
      </c>
      <c r="C12294">
        <v>146</v>
      </c>
    </row>
    <row r="12295" spans="1:3" x14ac:dyDescent="0.25">
      <c r="A12295" t="s">
        <v>255</v>
      </c>
      <c r="B12295">
        <v>19050</v>
      </c>
      <c r="C12295">
        <v>198</v>
      </c>
    </row>
    <row r="12296" spans="1:3" x14ac:dyDescent="0.25">
      <c r="A12296" t="s">
        <v>255</v>
      </c>
      <c r="B12296">
        <v>15642</v>
      </c>
      <c r="C12296">
        <v>120</v>
      </c>
    </row>
    <row r="12297" spans="1:3" x14ac:dyDescent="0.25">
      <c r="A12297" t="s">
        <v>255</v>
      </c>
      <c r="B12297">
        <v>17603</v>
      </c>
      <c r="C12297">
        <v>94</v>
      </c>
    </row>
    <row r="12298" spans="1:3" x14ac:dyDescent="0.25">
      <c r="A12298" t="s">
        <v>255</v>
      </c>
      <c r="B12298">
        <v>16101</v>
      </c>
      <c r="C12298">
        <v>84</v>
      </c>
    </row>
    <row r="12299" spans="1:3" x14ac:dyDescent="0.25">
      <c r="A12299" t="s">
        <v>255</v>
      </c>
      <c r="B12299">
        <v>19154</v>
      </c>
      <c r="C12299">
        <v>130</v>
      </c>
    </row>
    <row r="12300" spans="1:3" x14ac:dyDescent="0.25">
      <c r="A12300" t="s">
        <v>255</v>
      </c>
      <c r="B12300">
        <v>16833</v>
      </c>
      <c r="C12300">
        <v>131</v>
      </c>
    </row>
    <row r="12301" spans="1:3" x14ac:dyDescent="0.25">
      <c r="A12301" t="s">
        <v>255</v>
      </c>
      <c r="B12301">
        <v>18301</v>
      </c>
      <c r="C12301">
        <v>127</v>
      </c>
    </row>
    <row r="12302" spans="1:3" x14ac:dyDescent="0.25">
      <c r="A12302" t="s">
        <v>255</v>
      </c>
      <c r="B12302">
        <v>17545</v>
      </c>
      <c r="C12302">
        <v>50</v>
      </c>
    </row>
    <row r="12303" spans="1:3" x14ac:dyDescent="0.25">
      <c r="A12303" t="s">
        <v>255</v>
      </c>
      <c r="B12303">
        <v>19067</v>
      </c>
      <c r="C12303">
        <v>170</v>
      </c>
    </row>
    <row r="12304" spans="1:3" x14ac:dyDescent="0.25">
      <c r="A12304" t="s">
        <v>255</v>
      </c>
      <c r="B12304">
        <v>17201</v>
      </c>
      <c r="C12304">
        <v>152</v>
      </c>
    </row>
    <row r="12305" spans="1:3" x14ac:dyDescent="0.25">
      <c r="A12305" t="s">
        <v>255</v>
      </c>
      <c r="B12305">
        <v>15904</v>
      </c>
      <c r="C12305">
        <v>97</v>
      </c>
    </row>
    <row r="12306" spans="1:3" x14ac:dyDescent="0.25">
      <c r="A12306" t="s">
        <v>255</v>
      </c>
      <c r="B12306">
        <v>17068</v>
      </c>
      <c r="C12306">
        <v>118</v>
      </c>
    </row>
    <row r="12307" spans="1:3" x14ac:dyDescent="0.25">
      <c r="A12307" t="s">
        <v>255</v>
      </c>
      <c r="B12307">
        <v>19465</v>
      </c>
      <c r="C12307">
        <v>133</v>
      </c>
    </row>
    <row r="12308" spans="1:3" x14ac:dyDescent="0.25">
      <c r="A12308" t="s">
        <v>255</v>
      </c>
      <c r="B12308">
        <v>19144</v>
      </c>
      <c r="C12308">
        <v>180</v>
      </c>
    </row>
    <row r="12309" spans="1:3" x14ac:dyDescent="0.25">
      <c r="A12309" t="s">
        <v>255</v>
      </c>
      <c r="B12309">
        <v>19119</v>
      </c>
      <c r="C12309">
        <v>180</v>
      </c>
    </row>
    <row r="12310" spans="1:3" x14ac:dyDescent="0.25">
      <c r="A12310" t="s">
        <v>255</v>
      </c>
      <c r="B12310">
        <v>19096</v>
      </c>
      <c r="C12310">
        <v>35</v>
      </c>
    </row>
    <row r="12311" spans="1:3" x14ac:dyDescent="0.25">
      <c r="A12311" t="s">
        <v>255</v>
      </c>
      <c r="B12311">
        <v>18052</v>
      </c>
      <c r="C12311">
        <v>121</v>
      </c>
    </row>
    <row r="12312" spans="1:3" x14ac:dyDescent="0.25">
      <c r="A12312" t="s">
        <v>255</v>
      </c>
      <c r="B12312">
        <v>16701</v>
      </c>
      <c r="C12312">
        <v>100</v>
      </c>
    </row>
    <row r="12313" spans="1:3" x14ac:dyDescent="0.25">
      <c r="A12313" t="s">
        <v>255</v>
      </c>
      <c r="B12313">
        <v>18505</v>
      </c>
      <c r="C12313">
        <v>180</v>
      </c>
    </row>
    <row r="12314" spans="1:3" x14ac:dyDescent="0.25">
      <c r="A12314" t="s">
        <v>255</v>
      </c>
      <c r="B12314">
        <v>19533</v>
      </c>
      <c r="C12314">
        <v>420</v>
      </c>
    </row>
    <row r="12315" spans="1:3" x14ac:dyDescent="0.25">
      <c r="A12315" t="s">
        <v>255</v>
      </c>
      <c r="B12315">
        <v>16915</v>
      </c>
      <c r="C12315">
        <v>121</v>
      </c>
    </row>
    <row r="12316" spans="1:3" x14ac:dyDescent="0.25">
      <c r="A12316" t="s">
        <v>255</v>
      </c>
      <c r="B12316">
        <v>15857</v>
      </c>
      <c r="C12316">
        <v>120</v>
      </c>
    </row>
    <row r="12317" spans="1:3" x14ac:dyDescent="0.25">
      <c r="A12317" t="s">
        <v>255</v>
      </c>
      <c r="B12317">
        <v>17509</v>
      </c>
      <c r="C12317">
        <v>139</v>
      </c>
    </row>
    <row r="12318" spans="1:3" x14ac:dyDescent="0.25">
      <c r="A12318" t="s">
        <v>255</v>
      </c>
      <c r="B12318">
        <v>18508</v>
      </c>
      <c r="C12318">
        <v>51</v>
      </c>
    </row>
    <row r="12319" spans="1:3" x14ac:dyDescent="0.25">
      <c r="A12319" t="s">
        <v>255</v>
      </c>
      <c r="B12319">
        <v>17976</v>
      </c>
      <c r="C12319">
        <v>111</v>
      </c>
    </row>
    <row r="12320" spans="1:3" x14ac:dyDescent="0.25">
      <c r="A12320" t="s">
        <v>255</v>
      </c>
      <c r="B12320">
        <v>18848</v>
      </c>
      <c r="C12320">
        <v>68</v>
      </c>
    </row>
    <row r="12321" spans="1:3" x14ac:dyDescent="0.25">
      <c r="A12321" t="s">
        <v>255</v>
      </c>
      <c r="B12321">
        <v>16509</v>
      </c>
      <c r="C12321">
        <v>133</v>
      </c>
    </row>
    <row r="12322" spans="1:3" x14ac:dyDescent="0.25">
      <c r="A12322" t="s">
        <v>255</v>
      </c>
      <c r="B12322">
        <v>17821</v>
      </c>
      <c r="C12322">
        <v>172</v>
      </c>
    </row>
    <row r="12323" spans="1:3" x14ac:dyDescent="0.25">
      <c r="A12323" t="s">
        <v>255</v>
      </c>
      <c r="B12323">
        <v>15214</v>
      </c>
      <c r="C12323">
        <v>58</v>
      </c>
    </row>
    <row r="12324" spans="1:3" x14ac:dyDescent="0.25">
      <c r="A12324" t="s">
        <v>255</v>
      </c>
      <c r="B12324">
        <v>19023</v>
      </c>
      <c r="C12324">
        <v>273</v>
      </c>
    </row>
    <row r="12325" spans="1:3" x14ac:dyDescent="0.25">
      <c r="A12325" t="s">
        <v>255</v>
      </c>
      <c r="B12325">
        <v>18407</v>
      </c>
      <c r="C12325">
        <v>81</v>
      </c>
    </row>
    <row r="12326" spans="1:3" x14ac:dyDescent="0.25">
      <c r="A12326" t="s">
        <v>255</v>
      </c>
      <c r="B12326">
        <v>18505</v>
      </c>
      <c r="C12326">
        <v>102</v>
      </c>
    </row>
    <row r="12327" spans="1:3" x14ac:dyDescent="0.25">
      <c r="A12327" t="s">
        <v>255</v>
      </c>
      <c r="B12327">
        <v>18704</v>
      </c>
      <c r="C12327">
        <v>176</v>
      </c>
    </row>
    <row r="12328" spans="1:3" x14ac:dyDescent="0.25">
      <c r="A12328" t="s">
        <v>255</v>
      </c>
      <c r="B12328">
        <v>15139</v>
      </c>
      <c r="C12328">
        <v>85</v>
      </c>
    </row>
    <row r="12329" spans="1:3" x14ac:dyDescent="0.25">
      <c r="A12329" t="s">
        <v>255</v>
      </c>
      <c r="B12329">
        <v>19116</v>
      </c>
      <c r="C12329">
        <v>226</v>
      </c>
    </row>
    <row r="12330" spans="1:3" x14ac:dyDescent="0.25">
      <c r="A12330" t="s">
        <v>255</v>
      </c>
      <c r="B12330">
        <v>19115</v>
      </c>
      <c r="C12330">
        <v>120</v>
      </c>
    </row>
    <row r="12331" spans="1:3" x14ac:dyDescent="0.25">
      <c r="A12331" t="s">
        <v>255</v>
      </c>
      <c r="B12331">
        <v>19607</v>
      </c>
      <c r="C12331">
        <v>136</v>
      </c>
    </row>
    <row r="12332" spans="1:3" x14ac:dyDescent="0.25">
      <c r="A12332" t="s">
        <v>255</v>
      </c>
      <c r="B12332">
        <v>19096</v>
      </c>
      <c r="C12332">
        <v>180</v>
      </c>
    </row>
    <row r="12333" spans="1:3" x14ac:dyDescent="0.25">
      <c r="A12333" t="s">
        <v>255</v>
      </c>
      <c r="B12333">
        <v>15243</v>
      </c>
      <c r="C12333">
        <v>46</v>
      </c>
    </row>
    <row r="12334" spans="1:3" x14ac:dyDescent="0.25">
      <c r="A12334" t="s">
        <v>255</v>
      </c>
      <c r="B12334">
        <v>17059</v>
      </c>
      <c r="C12334">
        <v>85</v>
      </c>
    </row>
    <row r="12335" spans="1:3" x14ac:dyDescent="0.25">
      <c r="A12335" t="s">
        <v>255</v>
      </c>
      <c r="B12335">
        <v>19010</v>
      </c>
      <c r="C12335">
        <v>160</v>
      </c>
    </row>
    <row r="12336" spans="1:3" x14ac:dyDescent="0.25">
      <c r="A12336" t="s">
        <v>255</v>
      </c>
      <c r="B12336">
        <v>17522</v>
      </c>
      <c r="C12336">
        <v>120</v>
      </c>
    </row>
    <row r="12337" spans="1:3" x14ac:dyDescent="0.25">
      <c r="A12337" t="s">
        <v>255</v>
      </c>
      <c r="B12337">
        <v>19027</v>
      </c>
      <c r="C12337">
        <v>150</v>
      </c>
    </row>
    <row r="12338" spans="1:3" x14ac:dyDescent="0.25">
      <c r="A12338" t="s">
        <v>255</v>
      </c>
      <c r="B12338">
        <v>19143</v>
      </c>
      <c r="C12338">
        <v>123</v>
      </c>
    </row>
    <row r="12339" spans="1:3" x14ac:dyDescent="0.25">
      <c r="A12339" t="s">
        <v>255</v>
      </c>
      <c r="B12339">
        <v>16801</v>
      </c>
      <c r="C12339">
        <v>116</v>
      </c>
    </row>
    <row r="12340" spans="1:3" x14ac:dyDescent="0.25">
      <c r="A12340" t="s">
        <v>255</v>
      </c>
      <c r="B12340">
        <v>17543</v>
      </c>
      <c r="C12340">
        <v>106</v>
      </c>
    </row>
    <row r="12341" spans="1:3" x14ac:dyDescent="0.25">
      <c r="A12341" t="s">
        <v>255</v>
      </c>
      <c r="B12341">
        <v>17022</v>
      </c>
      <c r="C12341">
        <v>73</v>
      </c>
    </row>
    <row r="12342" spans="1:3" x14ac:dyDescent="0.25">
      <c r="A12342" t="s">
        <v>255</v>
      </c>
      <c r="B12342">
        <v>16101</v>
      </c>
      <c r="C12342">
        <v>204</v>
      </c>
    </row>
    <row r="12343" spans="1:3" x14ac:dyDescent="0.25">
      <c r="A12343" t="s">
        <v>255</v>
      </c>
      <c r="B12343">
        <v>15601</v>
      </c>
      <c r="C12343">
        <v>155</v>
      </c>
    </row>
    <row r="12344" spans="1:3" x14ac:dyDescent="0.25">
      <c r="A12344" t="s">
        <v>255</v>
      </c>
      <c r="B12344">
        <v>19444</v>
      </c>
      <c r="C12344">
        <v>60</v>
      </c>
    </row>
    <row r="12345" spans="1:3" x14ac:dyDescent="0.25">
      <c r="A12345" t="s">
        <v>255</v>
      </c>
      <c r="B12345">
        <v>15601</v>
      </c>
      <c r="C12345">
        <v>120</v>
      </c>
    </row>
    <row r="12346" spans="1:3" x14ac:dyDescent="0.25">
      <c r="A12346" t="s">
        <v>255</v>
      </c>
      <c r="B12346">
        <v>16148</v>
      </c>
      <c r="C12346">
        <v>105</v>
      </c>
    </row>
    <row r="12347" spans="1:3" x14ac:dyDescent="0.25">
      <c r="A12347" t="s">
        <v>255</v>
      </c>
      <c r="B12347">
        <v>18966</v>
      </c>
      <c r="C12347">
        <v>120</v>
      </c>
    </row>
    <row r="12348" spans="1:3" x14ac:dyDescent="0.25">
      <c r="A12348" t="s">
        <v>255</v>
      </c>
      <c r="B12348">
        <v>19118</v>
      </c>
      <c r="C12348">
        <v>176</v>
      </c>
    </row>
    <row r="12349" spans="1:3" x14ac:dyDescent="0.25">
      <c r="A12349" t="s">
        <v>255</v>
      </c>
      <c r="B12349">
        <v>19073</v>
      </c>
      <c r="C12349">
        <v>59</v>
      </c>
    </row>
    <row r="12350" spans="1:3" x14ac:dyDescent="0.25">
      <c r="A12350" t="s">
        <v>255</v>
      </c>
      <c r="B12350">
        <v>19446</v>
      </c>
      <c r="C12350">
        <v>126</v>
      </c>
    </row>
    <row r="12351" spans="1:3" x14ac:dyDescent="0.25">
      <c r="A12351" t="s">
        <v>255</v>
      </c>
      <c r="B12351">
        <v>17243</v>
      </c>
      <c r="C12351">
        <v>125</v>
      </c>
    </row>
    <row r="12352" spans="1:3" x14ac:dyDescent="0.25">
      <c r="A12352" t="s">
        <v>255</v>
      </c>
      <c r="B12352">
        <v>17901</v>
      </c>
      <c r="C12352">
        <v>179</v>
      </c>
    </row>
    <row r="12353" spans="1:3" x14ac:dyDescent="0.25">
      <c r="A12353" t="s">
        <v>255</v>
      </c>
      <c r="B12353">
        <v>16142</v>
      </c>
      <c r="C12353">
        <v>115</v>
      </c>
    </row>
    <row r="12354" spans="1:3" x14ac:dyDescent="0.25">
      <c r="A12354" t="s">
        <v>255</v>
      </c>
      <c r="B12354">
        <v>16127</v>
      </c>
      <c r="C12354">
        <v>59</v>
      </c>
    </row>
    <row r="12355" spans="1:3" x14ac:dyDescent="0.25">
      <c r="A12355" t="s">
        <v>255</v>
      </c>
      <c r="B12355">
        <v>18444</v>
      </c>
      <c r="C12355">
        <v>112</v>
      </c>
    </row>
    <row r="12356" spans="1:3" x14ac:dyDescent="0.25">
      <c r="A12356" t="s">
        <v>255</v>
      </c>
      <c r="B12356">
        <v>19152</v>
      </c>
      <c r="C12356">
        <v>49</v>
      </c>
    </row>
    <row r="12357" spans="1:3" x14ac:dyDescent="0.25">
      <c r="A12357" t="s">
        <v>255</v>
      </c>
      <c r="B12357">
        <v>16602</v>
      </c>
      <c r="C12357">
        <v>240</v>
      </c>
    </row>
    <row r="12358" spans="1:3" x14ac:dyDescent="0.25">
      <c r="A12358" t="s">
        <v>255</v>
      </c>
      <c r="B12358">
        <v>15683</v>
      </c>
      <c r="C12358">
        <v>35</v>
      </c>
    </row>
    <row r="12359" spans="1:3" x14ac:dyDescent="0.25">
      <c r="A12359" t="s">
        <v>255</v>
      </c>
      <c r="B12359">
        <v>17512</v>
      </c>
      <c r="C12359">
        <v>119</v>
      </c>
    </row>
    <row r="12360" spans="1:3" x14ac:dyDescent="0.25">
      <c r="A12360" t="s">
        <v>255</v>
      </c>
      <c r="B12360">
        <v>16101</v>
      </c>
      <c r="C12360">
        <v>62</v>
      </c>
    </row>
    <row r="12361" spans="1:3" x14ac:dyDescent="0.25">
      <c r="A12361" t="s">
        <v>255</v>
      </c>
      <c r="B12361">
        <v>16602</v>
      </c>
      <c r="C12361">
        <v>133</v>
      </c>
    </row>
    <row r="12362" spans="1:3" x14ac:dyDescent="0.25">
      <c r="A12362" t="s">
        <v>255</v>
      </c>
      <c r="B12362">
        <v>17701</v>
      </c>
      <c r="C12362">
        <v>129</v>
      </c>
    </row>
    <row r="12363" spans="1:3" x14ac:dyDescent="0.25">
      <c r="A12363" t="s">
        <v>255</v>
      </c>
      <c r="B12363">
        <v>19037</v>
      </c>
      <c r="C12363">
        <v>60</v>
      </c>
    </row>
    <row r="12364" spans="1:3" x14ac:dyDescent="0.25">
      <c r="A12364" t="s">
        <v>255</v>
      </c>
      <c r="B12364">
        <v>19401</v>
      </c>
      <c r="C12364">
        <v>120</v>
      </c>
    </row>
    <row r="12365" spans="1:3" x14ac:dyDescent="0.25">
      <c r="A12365" t="s">
        <v>255</v>
      </c>
      <c r="B12365">
        <v>15237</v>
      </c>
      <c r="C12365">
        <v>212</v>
      </c>
    </row>
    <row r="12366" spans="1:3" x14ac:dyDescent="0.25">
      <c r="A12366" t="s">
        <v>255</v>
      </c>
      <c r="B12366">
        <v>19104</v>
      </c>
      <c r="C12366">
        <v>25</v>
      </c>
    </row>
    <row r="12367" spans="1:3" x14ac:dyDescent="0.25">
      <c r="A12367" t="s">
        <v>255</v>
      </c>
      <c r="B12367">
        <v>19115</v>
      </c>
      <c r="C12367">
        <v>238</v>
      </c>
    </row>
    <row r="12368" spans="1:3" x14ac:dyDescent="0.25">
      <c r="A12368" t="s">
        <v>255</v>
      </c>
      <c r="B12368">
        <v>15301</v>
      </c>
      <c r="C12368">
        <v>155</v>
      </c>
    </row>
    <row r="12369" spans="1:3" x14ac:dyDescent="0.25">
      <c r="A12369" t="s">
        <v>255</v>
      </c>
      <c r="B12369">
        <v>19063</v>
      </c>
      <c r="C12369">
        <v>23</v>
      </c>
    </row>
    <row r="12370" spans="1:3" x14ac:dyDescent="0.25">
      <c r="A12370" t="s">
        <v>255</v>
      </c>
      <c r="B12370">
        <v>19438</v>
      </c>
      <c r="C12370">
        <v>72</v>
      </c>
    </row>
    <row r="12371" spans="1:3" x14ac:dyDescent="0.25">
      <c r="A12371" t="s">
        <v>255</v>
      </c>
      <c r="B12371">
        <v>19104</v>
      </c>
      <c r="C12371">
        <v>124</v>
      </c>
    </row>
    <row r="12372" spans="1:3" x14ac:dyDescent="0.25">
      <c r="A12372" t="s">
        <v>255</v>
      </c>
      <c r="B12372">
        <v>16125</v>
      </c>
      <c r="C12372">
        <v>154</v>
      </c>
    </row>
    <row r="12373" spans="1:3" x14ac:dyDescent="0.25">
      <c r="A12373" t="s">
        <v>255</v>
      </c>
      <c r="B12373">
        <v>17701</v>
      </c>
      <c r="C12373">
        <v>152</v>
      </c>
    </row>
    <row r="12374" spans="1:3" x14ac:dyDescent="0.25">
      <c r="A12374" t="s">
        <v>256</v>
      </c>
      <c r="B12374">
        <v>928</v>
      </c>
      <c r="C12374">
        <v>25</v>
      </c>
    </row>
    <row r="12375" spans="1:3" x14ac:dyDescent="0.25">
      <c r="A12375" t="s">
        <v>256</v>
      </c>
      <c r="B12375">
        <v>717</v>
      </c>
      <c r="C12375">
        <v>25</v>
      </c>
    </row>
    <row r="12376" spans="1:3" x14ac:dyDescent="0.25">
      <c r="A12376" t="s">
        <v>256</v>
      </c>
      <c r="B12376">
        <v>660</v>
      </c>
      <c r="C12376">
        <v>19</v>
      </c>
    </row>
    <row r="12377" spans="1:3" x14ac:dyDescent="0.25">
      <c r="A12377" t="s">
        <v>256</v>
      </c>
      <c r="B12377">
        <v>792</v>
      </c>
      <c r="C12377">
        <v>62</v>
      </c>
    </row>
    <row r="12378" spans="1:3" x14ac:dyDescent="0.25">
      <c r="A12378" t="s">
        <v>256</v>
      </c>
      <c r="B12378">
        <v>926</v>
      </c>
      <c r="C12378">
        <v>35</v>
      </c>
    </row>
    <row r="12379" spans="1:3" x14ac:dyDescent="0.25">
      <c r="A12379" t="s">
        <v>256</v>
      </c>
      <c r="B12379">
        <v>693</v>
      </c>
      <c r="C12379">
        <v>45</v>
      </c>
    </row>
    <row r="12380" spans="1:3" x14ac:dyDescent="0.25">
      <c r="A12380" t="s">
        <v>257</v>
      </c>
      <c r="B12380">
        <v>2852</v>
      </c>
      <c r="C12380">
        <v>120</v>
      </c>
    </row>
    <row r="12381" spans="1:3" x14ac:dyDescent="0.25">
      <c r="A12381" t="s">
        <v>257</v>
      </c>
      <c r="B12381">
        <v>2840</v>
      </c>
      <c r="C12381">
        <v>114</v>
      </c>
    </row>
    <row r="12382" spans="1:3" x14ac:dyDescent="0.25">
      <c r="A12382" t="s">
        <v>257</v>
      </c>
      <c r="B12382">
        <v>2891</v>
      </c>
      <c r="C12382">
        <v>60</v>
      </c>
    </row>
    <row r="12383" spans="1:3" x14ac:dyDescent="0.25">
      <c r="A12383" t="s">
        <v>257</v>
      </c>
      <c r="B12383">
        <v>2892</v>
      </c>
      <c r="C12383">
        <v>96</v>
      </c>
    </row>
    <row r="12384" spans="1:3" x14ac:dyDescent="0.25">
      <c r="A12384" t="s">
        <v>257</v>
      </c>
      <c r="B12384">
        <v>2859</v>
      </c>
      <c r="C12384">
        <v>71</v>
      </c>
    </row>
    <row r="12385" spans="1:3" x14ac:dyDescent="0.25">
      <c r="A12385" t="s">
        <v>257</v>
      </c>
      <c r="B12385">
        <v>2863</v>
      </c>
      <c r="C12385">
        <v>62</v>
      </c>
    </row>
    <row r="12386" spans="1:3" x14ac:dyDescent="0.25">
      <c r="A12386" t="s">
        <v>257</v>
      </c>
      <c r="B12386">
        <v>2919</v>
      </c>
      <c r="C12386">
        <v>120</v>
      </c>
    </row>
    <row r="12387" spans="1:3" x14ac:dyDescent="0.25">
      <c r="A12387" t="s">
        <v>257</v>
      </c>
      <c r="B12387">
        <v>2889</v>
      </c>
      <c r="C12387">
        <v>145</v>
      </c>
    </row>
    <row r="12388" spans="1:3" x14ac:dyDescent="0.25">
      <c r="A12388" t="s">
        <v>257</v>
      </c>
      <c r="B12388">
        <v>2896</v>
      </c>
      <c r="C12388">
        <v>260</v>
      </c>
    </row>
    <row r="12389" spans="1:3" x14ac:dyDescent="0.25">
      <c r="A12389" t="s">
        <v>257</v>
      </c>
      <c r="B12389">
        <v>2915</v>
      </c>
      <c r="C12389">
        <v>166</v>
      </c>
    </row>
    <row r="12390" spans="1:3" x14ac:dyDescent="0.25">
      <c r="A12390" t="s">
        <v>257</v>
      </c>
      <c r="B12390">
        <v>2842</v>
      </c>
      <c r="C12390">
        <v>60</v>
      </c>
    </row>
    <row r="12391" spans="1:3" x14ac:dyDescent="0.25">
      <c r="A12391" t="s">
        <v>257</v>
      </c>
      <c r="B12391">
        <v>2891</v>
      </c>
      <c r="C12391">
        <v>60</v>
      </c>
    </row>
    <row r="12392" spans="1:3" x14ac:dyDescent="0.25">
      <c r="A12392" t="s">
        <v>257</v>
      </c>
      <c r="B12392">
        <v>2893</v>
      </c>
      <c r="C12392">
        <v>120</v>
      </c>
    </row>
    <row r="12393" spans="1:3" x14ac:dyDescent="0.25">
      <c r="A12393" t="s">
        <v>257</v>
      </c>
      <c r="B12393">
        <v>2859</v>
      </c>
      <c r="C12393">
        <v>110</v>
      </c>
    </row>
    <row r="12394" spans="1:3" x14ac:dyDescent="0.25">
      <c r="A12394" t="s">
        <v>257</v>
      </c>
      <c r="B12394">
        <v>2840</v>
      </c>
      <c r="C12394">
        <v>60</v>
      </c>
    </row>
    <row r="12395" spans="1:3" x14ac:dyDescent="0.25">
      <c r="A12395" t="s">
        <v>257</v>
      </c>
      <c r="B12395">
        <v>2860</v>
      </c>
      <c r="C12395">
        <v>129</v>
      </c>
    </row>
    <row r="12396" spans="1:3" x14ac:dyDescent="0.25">
      <c r="A12396" t="s">
        <v>257</v>
      </c>
      <c r="B12396">
        <v>2842</v>
      </c>
      <c r="C12396">
        <v>50</v>
      </c>
    </row>
    <row r="12397" spans="1:3" x14ac:dyDescent="0.25">
      <c r="A12397" t="s">
        <v>257</v>
      </c>
      <c r="B12397">
        <v>2908</v>
      </c>
      <c r="C12397">
        <v>206</v>
      </c>
    </row>
    <row r="12398" spans="1:3" x14ac:dyDescent="0.25">
      <c r="A12398" t="s">
        <v>257</v>
      </c>
      <c r="B12398">
        <v>2914</v>
      </c>
      <c r="C12398">
        <v>60</v>
      </c>
    </row>
    <row r="12399" spans="1:3" x14ac:dyDescent="0.25">
      <c r="A12399" t="s">
        <v>257</v>
      </c>
      <c r="B12399">
        <v>2914</v>
      </c>
      <c r="C12399">
        <v>84</v>
      </c>
    </row>
    <row r="12400" spans="1:3" x14ac:dyDescent="0.25">
      <c r="A12400" t="s">
        <v>257</v>
      </c>
      <c r="B12400">
        <v>2917</v>
      </c>
      <c r="C12400">
        <v>133</v>
      </c>
    </row>
    <row r="12401" spans="1:3" x14ac:dyDescent="0.25">
      <c r="A12401" t="s">
        <v>257</v>
      </c>
      <c r="B12401">
        <v>2828</v>
      </c>
      <c r="C12401">
        <v>80</v>
      </c>
    </row>
    <row r="12402" spans="1:3" x14ac:dyDescent="0.25">
      <c r="A12402" t="s">
        <v>257</v>
      </c>
      <c r="B12402">
        <v>2891</v>
      </c>
      <c r="C12402">
        <v>66</v>
      </c>
    </row>
    <row r="12403" spans="1:3" x14ac:dyDescent="0.25">
      <c r="A12403" t="s">
        <v>257</v>
      </c>
      <c r="B12403">
        <v>2886</v>
      </c>
      <c r="C12403">
        <v>130</v>
      </c>
    </row>
    <row r="12404" spans="1:3" x14ac:dyDescent="0.25">
      <c r="A12404" t="s">
        <v>257</v>
      </c>
      <c r="B12404">
        <v>2842</v>
      </c>
      <c r="C12404">
        <v>146</v>
      </c>
    </row>
    <row r="12405" spans="1:3" x14ac:dyDescent="0.25">
      <c r="A12405" t="s">
        <v>257</v>
      </c>
      <c r="B12405">
        <v>2892</v>
      </c>
      <c r="C12405">
        <v>55</v>
      </c>
    </row>
    <row r="12406" spans="1:3" x14ac:dyDescent="0.25">
      <c r="A12406" t="s">
        <v>257</v>
      </c>
      <c r="B12406">
        <v>2852</v>
      </c>
      <c r="C12406">
        <v>120</v>
      </c>
    </row>
    <row r="12407" spans="1:3" x14ac:dyDescent="0.25">
      <c r="A12407" t="s">
        <v>257</v>
      </c>
      <c r="B12407">
        <v>2885</v>
      </c>
      <c r="C12407">
        <v>86</v>
      </c>
    </row>
    <row r="12408" spans="1:3" x14ac:dyDescent="0.25">
      <c r="A12408" t="s">
        <v>257</v>
      </c>
      <c r="B12408">
        <v>2904</v>
      </c>
      <c r="C12408">
        <v>152</v>
      </c>
    </row>
    <row r="12409" spans="1:3" x14ac:dyDescent="0.25">
      <c r="A12409" t="s">
        <v>257</v>
      </c>
      <c r="B12409">
        <v>2838</v>
      </c>
      <c r="C12409">
        <v>170</v>
      </c>
    </row>
    <row r="12410" spans="1:3" x14ac:dyDescent="0.25">
      <c r="A12410" t="s">
        <v>257</v>
      </c>
      <c r="B12410">
        <v>2904</v>
      </c>
      <c r="C12410">
        <v>57</v>
      </c>
    </row>
    <row r="12411" spans="1:3" x14ac:dyDescent="0.25">
      <c r="A12411" t="s">
        <v>257</v>
      </c>
      <c r="B12411">
        <v>2859</v>
      </c>
      <c r="C12411">
        <v>100</v>
      </c>
    </row>
    <row r="12412" spans="1:3" x14ac:dyDescent="0.25">
      <c r="A12412" t="s">
        <v>257</v>
      </c>
      <c r="B12412">
        <v>2891</v>
      </c>
      <c r="C12412">
        <v>106</v>
      </c>
    </row>
    <row r="12413" spans="1:3" x14ac:dyDescent="0.25">
      <c r="A12413" t="s">
        <v>257</v>
      </c>
      <c r="B12413">
        <v>2914</v>
      </c>
      <c r="C12413">
        <v>160</v>
      </c>
    </row>
    <row r="12414" spans="1:3" x14ac:dyDescent="0.25">
      <c r="A12414" t="s">
        <v>257</v>
      </c>
      <c r="B12414">
        <v>2906</v>
      </c>
      <c r="C12414">
        <v>33</v>
      </c>
    </row>
    <row r="12415" spans="1:3" x14ac:dyDescent="0.25">
      <c r="A12415" t="s">
        <v>257</v>
      </c>
      <c r="B12415">
        <v>2919</v>
      </c>
      <c r="C12415">
        <v>122</v>
      </c>
    </row>
    <row r="12416" spans="1:3" x14ac:dyDescent="0.25">
      <c r="A12416" t="s">
        <v>257</v>
      </c>
      <c r="B12416">
        <v>2917</v>
      </c>
      <c r="C12416">
        <v>100</v>
      </c>
    </row>
    <row r="12417" spans="1:3" x14ac:dyDescent="0.25">
      <c r="A12417" t="s">
        <v>257</v>
      </c>
      <c r="B12417">
        <v>2864</v>
      </c>
      <c r="C12417">
        <v>98</v>
      </c>
    </row>
    <row r="12418" spans="1:3" x14ac:dyDescent="0.25">
      <c r="A12418" t="s">
        <v>257</v>
      </c>
      <c r="B12418">
        <v>2914</v>
      </c>
      <c r="C12418">
        <v>52</v>
      </c>
    </row>
    <row r="12419" spans="1:3" x14ac:dyDescent="0.25">
      <c r="A12419" t="s">
        <v>257</v>
      </c>
      <c r="B12419">
        <v>2885</v>
      </c>
      <c r="C12419">
        <v>63</v>
      </c>
    </row>
    <row r="12420" spans="1:3" x14ac:dyDescent="0.25">
      <c r="A12420" t="s">
        <v>257</v>
      </c>
      <c r="B12420">
        <v>2863</v>
      </c>
      <c r="C12420">
        <v>32</v>
      </c>
    </row>
    <row r="12421" spans="1:3" x14ac:dyDescent="0.25">
      <c r="A12421" t="s">
        <v>257</v>
      </c>
      <c r="B12421">
        <v>2904</v>
      </c>
      <c r="C12421">
        <v>200</v>
      </c>
    </row>
    <row r="12422" spans="1:3" x14ac:dyDescent="0.25">
      <c r="A12422" t="s">
        <v>257</v>
      </c>
      <c r="B12422">
        <v>2904</v>
      </c>
      <c r="C12422">
        <v>120</v>
      </c>
    </row>
    <row r="12423" spans="1:3" x14ac:dyDescent="0.25">
      <c r="A12423" t="s">
        <v>257</v>
      </c>
      <c r="B12423">
        <v>2861</v>
      </c>
      <c r="C12423">
        <v>154</v>
      </c>
    </row>
    <row r="12424" spans="1:3" x14ac:dyDescent="0.25">
      <c r="A12424" t="s">
        <v>257</v>
      </c>
      <c r="B12424">
        <v>2886</v>
      </c>
      <c r="C12424">
        <v>153</v>
      </c>
    </row>
    <row r="12425" spans="1:3" x14ac:dyDescent="0.25">
      <c r="A12425" t="s">
        <v>257</v>
      </c>
      <c r="B12425">
        <v>2915</v>
      </c>
      <c r="C12425">
        <v>57</v>
      </c>
    </row>
    <row r="12426" spans="1:3" x14ac:dyDescent="0.25">
      <c r="A12426" t="s">
        <v>257</v>
      </c>
      <c r="B12426">
        <v>2816</v>
      </c>
      <c r="C12426">
        <v>190</v>
      </c>
    </row>
    <row r="12427" spans="1:3" x14ac:dyDescent="0.25">
      <c r="A12427" t="s">
        <v>257</v>
      </c>
      <c r="B12427">
        <v>2895</v>
      </c>
      <c r="C12427">
        <v>185</v>
      </c>
    </row>
    <row r="12428" spans="1:3" x14ac:dyDescent="0.25">
      <c r="A12428" t="s">
        <v>257</v>
      </c>
      <c r="B12428">
        <v>2895</v>
      </c>
      <c r="C12428">
        <v>43</v>
      </c>
    </row>
    <row r="12429" spans="1:3" x14ac:dyDescent="0.25">
      <c r="A12429" t="s">
        <v>257</v>
      </c>
      <c r="B12429">
        <v>2886</v>
      </c>
      <c r="C12429">
        <v>57</v>
      </c>
    </row>
    <row r="12430" spans="1:3" x14ac:dyDescent="0.25">
      <c r="A12430" t="s">
        <v>257</v>
      </c>
      <c r="B12430">
        <v>2895</v>
      </c>
      <c r="C12430">
        <v>126</v>
      </c>
    </row>
    <row r="12431" spans="1:3" x14ac:dyDescent="0.25">
      <c r="A12431" t="s">
        <v>257</v>
      </c>
      <c r="B12431">
        <v>2840</v>
      </c>
      <c r="C12431">
        <v>95</v>
      </c>
    </row>
    <row r="12432" spans="1:3" x14ac:dyDescent="0.25">
      <c r="A12432" t="s">
        <v>257</v>
      </c>
      <c r="B12432">
        <v>2908</v>
      </c>
      <c r="C12432">
        <v>220</v>
      </c>
    </row>
    <row r="12433" spans="1:3" x14ac:dyDescent="0.25">
      <c r="A12433" t="s">
        <v>257</v>
      </c>
      <c r="B12433">
        <v>2809</v>
      </c>
      <c r="C12433">
        <v>128</v>
      </c>
    </row>
    <row r="12434" spans="1:3" x14ac:dyDescent="0.25">
      <c r="A12434" t="s">
        <v>257</v>
      </c>
      <c r="B12434">
        <v>2818</v>
      </c>
      <c r="C12434">
        <v>168</v>
      </c>
    </row>
    <row r="12435" spans="1:3" x14ac:dyDescent="0.25">
      <c r="A12435" t="s">
        <v>257</v>
      </c>
      <c r="B12435">
        <v>2883</v>
      </c>
      <c r="C12435">
        <v>80</v>
      </c>
    </row>
    <row r="12436" spans="1:3" x14ac:dyDescent="0.25">
      <c r="A12436" t="s">
        <v>257</v>
      </c>
      <c r="B12436">
        <v>2885</v>
      </c>
      <c r="C12436">
        <v>76</v>
      </c>
    </row>
    <row r="12437" spans="1:3" x14ac:dyDescent="0.25">
      <c r="A12437" t="s">
        <v>257</v>
      </c>
      <c r="B12437">
        <v>2828</v>
      </c>
      <c r="C12437">
        <v>131</v>
      </c>
    </row>
    <row r="12438" spans="1:3" x14ac:dyDescent="0.25">
      <c r="A12438" t="s">
        <v>257</v>
      </c>
      <c r="B12438">
        <v>2905</v>
      </c>
      <c r="C12438">
        <v>74</v>
      </c>
    </row>
    <row r="12439" spans="1:3" x14ac:dyDescent="0.25">
      <c r="A12439" t="s">
        <v>257</v>
      </c>
      <c r="B12439">
        <v>2914</v>
      </c>
      <c r="C12439">
        <v>68</v>
      </c>
    </row>
    <row r="12440" spans="1:3" x14ac:dyDescent="0.25">
      <c r="A12440" t="s">
        <v>257</v>
      </c>
      <c r="B12440">
        <v>2914</v>
      </c>
      <c r="C12440">
        <v>31</v>
      </c>
    </row>
    <row r="12441" spans="1:3" x14ac:dyDescent="0.25">
      <c r="A12441" t="s">
        <v>257</v>
      </c>
      <c r="B12441">
        <v>2907</v>
      </c>
      <c r="C12441">
        <v>70</v>
      </c>
    </row>
    <row r="12442" spans="1:3" x14ac:dyDescent="0.25">
      <c r="A12442" t="s">
        <v>257</v>
      </c>
      <c r="B12442">
        <v>2907</v>
      </c>
      <c r="C12442">
        <v>161</v>
      </c>
    </row>
    <row r="12443" spans="1:3" x14ac:dyDescent="0.25">
      <c r="A12443" t="s">
        <v>257</v>
      </c>
      <c r="B12443">
        <v>2889</v>
      </c>
      <c r="C12443">
        <v>31</v>
      </c>
    </row>
    <row r="12444" spans="1:3" x14ac:dyDescent="0.25">
      <c r="A12444" t="s">
        <v>257</v>
      </c>
      <c r="B12444">
        <v>2827</v>
      </c>
      <c r="C12444">
        <v>41</v>
      </c>
    </row>
    <row r="12445" spans="1:3" x14ac:dyDescent="0.25">
      <c r="A12445" t="s">
        <v>257</v>
      </c>
      <c r="B12445">
        <v>2919</v>
      </c>
      <c r="C12445">
        <v>172</v>
      </c>
    </row>
    <row r="12446" spans="1:3" x14ac:dyDescent="0.25">
      <c r="A12446" t="s">
        <v>257</v>
      </c>
      <c r="B12446">
        <v>2852</v>
      </c>
      <c r="C12446">
        <v>66</v>
      </c>
    </row>
    <row r="12447" spans="1:3" x14ac:dyDescent="0.25">
      <c r="A12447" t="s">
        <v>257</v>
      </c>
      <c r="B12447">
        <v>2914</v>
      </c>
      <c r="C12447">
        <v>132</v>
      </c>
    </row>
    <row r="12448" spans="1:3" x14ac:dyDescent="0.25">
      <c r="A12448" t="s">
        <v>257</v>
      </c>
      <c r="B12448">
        <v>2816</v>
      </c>
      <c r="C12448">
        <v>210</v>
      </c>
    </row>
    <row r="12449" spans="1:3" x14ac:dyDescent="0.25">
      <c r="A12449" t="s">
        <v>257</v>
      </c>
      <c r="B12449">
        <v>2906</v>
      </c>
      <c r="C12449">
        <v>146</v>
      </c>
    </row>
    <row r="12450" spans="1:3" x14ac:dyDescent="0.25">
      <c r="A12450" t="s">
        <v>257</v>
      </c>
      <c r="B12450">
        <v>2895</v>
      </c>
      <c r="C12450">
        <v>178</v>
      </c>
    </row>
    <row r="12451" spans="1:3" x14ac:dyDescent="0.25">
      <c r="A12451" t="s">
        <v>257</v>
      </c>
      <c r="B12451">
        <v>2886</v>
      </c>
      <c r="C12451">
        <v>96</v>
      </c>
    </row>
    <row r="12452" spans="1:3" x14ac:dyDescent="0.25">
      <c r="A12452" t="s">
        <v>257</v>
      </c>
      <c r="B12452">
        <v>2864</v>
      </c>
      <c r="C12452">
        <v>72</v>
      </c>
    </row>
    <row r="12453" spans="1:3" x14ac:dyDescent="0.25">
      <c r="A12453" t="s">
        <v>257</v>
      </c>
      <c r="B12453">
        <v>2809</v>
      </c>
      <c r="C12453">
        <v>133</v>
      </c>
    </row>
    <row r="12454" spans="1:3" x14ac:dyDescent="0.25">
      <c r="A12454" t="s">
        <v>257</v>
      </c>
      <c r="B12454">
        <v>2860</v>
      </c>
      <c r="C12454">
        <v>49</v>
      </c>
    </row>
    <row r="12455" spans="1:3" x14ac:dyDescent="0.25">
      <c r="A12455" t="s">
        <v>257</v>
      </c>
      <c r="B12455">
        <v>2895</v>
      </c>
      <c r="C12455">
        <v>150</v>
      </c>
    </row>
    <row r="12456" spans="1:3" x14ac:dyDescent="0.25">
      <c r="A12456" t="s">
        <v>257</v>
      </c>
      <c r="B12456">
        <v>2903</v>
      </c>
      <c r="C12456">
        <v>120</v>
      </c>
    </row>
    <row r="12457" spans="1:3" x14ac:dyDescent="0.25">
      <c r="A12457" t="s">
        <v>257</v>
      </c>
      <c r="B12457">
        <v>2816</v>
      </c>
      <c r="C12457">
        <v>60</v>
      </c>
    </row>
    <row r="12458" spans="1:3" x14ac:dyDescent="0.25">
      <c r="A12458" t="s">
        <v>257</v>
      </c>
      <c r="B12458">
        <v>2920</v>
      </c>
      <c r="C12458">
        <v>41</v>
      </c>
    </row>
    <row r="12459" spans="1:3" x14ac:dyDescent="0.25">
      <c r="A12459" t="s">
        <v>257</v>
      </c>
      <c r="B12459">
        <v>2920</v>
      </c>
      <c r="C12459">
        <v>156</v>
      </c>
    </row>
    <row r="12460" spans="1:3" x14ac:dyDescent="0.25">
      <c r="A12460" t="s">
        <v>258</v>
      </c>
      <c r="B12460">
        <v>29360</v>
      </c>
      <c r="C12460">
        <v>176</v>
      </c>
    </row>
    <row r="12461" spans="1:3" x14ac:dyDescent="0.25">
      <c r="A12461" t="s">
        <v>258</v>
      </c>
      <c r="B12461">
        <v>29150</v>
      </c>
      <c r="C12461">
        <v>176</v>
      </c>
    </row>
    <row r="12462" spans="1:3" x14ac:dyDescent="0.25">
      <c r="A12462" t="s">
        <v>258</v>
      </c>
      <c r="B12462">
        <v>29526</v>
      </c>
      <c r="C12462">
        <v>88</v>
      </c>
    </row>
    <row r="12463" spans="1:3" x14ac:dyDescent="0.25">
      <c r="A12463" t="s">
        <v>258</v>
      </c>
      <c r="B12463">
        <v>29621</v>
      </c>
      <c r="C12463">
        <v>280</v>
      </c>
    </row>
    <row r="12464" spans="1:3" x14ac:dyDescent="0.25">
      <c r="A12464" t="s">
        <v>258</v>
      </c>
      <c r="B12464">
        <v>29418</v>
      </c>
      <c r="C12464">
        <v>176</v>
      </c>
    </row>
    <row r="12465" spans="1:3" x14ac:dyDescent="0.25">
      <c r="A12465" t="s">
        <v>258</v>
      </c>
      <c r="B12465">
        <v>29492</v>
      </c>
      <c r="C12465">
        <v>60</v>
      </c>
    </row>
    <row r="12466" spans="1:3" x14ac:dyDescent="0.25">
      <c r="A12466" t="s">
        <v>258</v>
      </c>
      <c r="B12466">
        <v>29732</v>
      </c>
      <c r="C12466">
        <v>40</v>
      </c>
    </row>
    <row r="12467" spans="1:3" x14ac:dyDescent="0.25">
      <c r="A12467" t="s">
        <v>258</v>
      </c>
      <c r="B12467">
        <v>29617</v>
      </c>
      <c r="C12467">
        <v>30</v>
      </c>
    </row>
    <row r="12468" spans="1:3" x14ac:dyDescent="0.25">
      <c r="A12468" t="s">
        <v>258</v>
      </c>
      <c r="B12468">
        <v>29671</v>
      </c>
      <c r="C12468">
        <v>130</v>
      </c>
    </row>
    <row r="12469" spans="1:3" x14ac:dyDescent="0.25">
      <c r="A12469" t="s">
        <v>258</v>
      </c>
      <c r="B12469">
        <v>29817</v>
      </c>
      <c r="C12469">
        <v>85</v>
      </c>
    </row>
    <row r="12470" spans="1:3" x14ac:dyDescent="0.25">
      <c r="A12470" t="s">
        <v>258</v>
      </c>
      <c r="B12470">
        <v>29926</v>
      </c>
      <c r="C12470">
        <v>88</v>
      </c>
    </row>
    <row r="12471" spans="1:3" x14ac:dyDescent="0.25">
      <c r="A12471" t="s">
        <v>258</v>
      </c>
      <c r="B12471">
        <v>29682</v>
      </c>
      <c r="C12471">
        <v>44</v>
      </c>
    </row>
    <row r="12472" spans="1:3" x14ac:dyDescent="0.25">
      <c r="A12472" t="s">
        <v>258</v>
      </c>
      <c r="B12472">
        <v>29706</v>
      </c>
      <c r="C12472">
        <v>80</v>
      </c>
    </row>
    <row r="12473" spans="1:3" x14ac:dyDescent="0.25">
      <c r="A12473" t="s">
        <v>258</v>
      </c>
      <c r="B12473">
        <v>29204</v>
      </c>
      <c r="C12473">
        <v>132</v>
      </c>
    </row>
    <row r="12474" spans="1:3" x14ac:dyDescent="0.25">
      <c r="A12474" t="s">
        <v>258</v>
      </c>
      <c r="B12474">
        <v>29061</v>
      </c>
      <c r="C12474">
        <v>38</v>
      </c>
    </row>
    <row r="12475" spans="1:3" x14ac:dyDescent="0.25">
      <c r="A12475" t="s">
        <v>258</v>
      </c>
      <c r="B12475">
        <v>29536</v>
      </c>
      <c r="C12475">
        <v>84</v>
      </c>
    </row>
    <row r="12476" spans="1:3" x14ac:dyDescent="0.25">
      <c r="A12476" t="s">
        <v>258</v>
      </c>
      <c r="B12476">
        <v>29611</v>
      </c>
      <c r="C12476">
        <v>132</v>
      </c>
    </row>
    <row r="12477" spans="1:3" x14ac:dyDescent="0.25">
      <c r="A12477" t="s">
        <v>258</v>
      </c>
      <c r="B12477">
        <v>29527</v>
      </c>
      <c r="C12477">
        <v>190</v>
      </c>
    </row>
    <row r="12478" spans="1:3" x14ac:dyDescent="0.25">
      <c r="A12478" t="s">
        <v>258</v>
      </c>
      <c r="B12478">
        <v>29020</v>
      </c>
      <c r="C12478">
        <v>96</v>
      </c>
    </row>
    <row r="12479" spans="1:3" x14ac:dyDescent="0.25">
      <c r="A12479" t="s">
        <v>258</v>
      </c>
      <c r="B12479">
        <v>29388</v>
      </c>
      <c r="C12479">
        <v>88</v>
      </c>
    </row>
    <row r="12480" spans="1:3" x14ac:dyDescent="0.25">
      <c r="A12480" t="s">
        <v>258</v>
      </c>
      <c r="B12480">
        <v>29307</v>
      </c>
      <c r="C12480">
        <v>26</v>
      </c>
    </row>
    <row r="12481" spans="1:3" x14ac:dyDescent="0.25">
      <c r="A12481" t="s">
        <v>258</v>
      </c>
      <c r="B12481">
        <v>29307</v>
      </c>
      <c r="C12481">
        <v>33</v>
      </c>
    </row>
    <row r="12482" spans="1:3" x14ac:dyDescent="0.25">
      <c r="A12482" t="s">
        <v>258</v>
      </c>
      <c r="B12482">
        <v>29154</v>
      </c>
      <c r="C12482">
        <v>96</v>
      </c>
    </row>
    <row r="12483" spans="1:3" x14ac:dyDescent="0.25">
      <c r="A12483" t="s">
        <v>258</v>
      </c>
      <c r="B12483">
        <v>29588</v>
      </c>
      <c r="C12483">
        <v>88</v>
      </c>
    </row>
    <row r="12484" spans="1:3" x14ac:dyDescent="0.25">
      <c r="A12484" t="s">
        <v>258</v>
      </c>
      <c r="B12484">
        <v>29506</v>
      </c>
      <c r="C12484">
        <v>88</v>
      </c>
    </row>
    <row r="12485" spans="1:3" x14ac:dyDescent="0.25">
      <c r="A12485" t="s">
        <v>258</v>
      </c>
      <c r="B12485">
        <v>29115</v>
      </c>
      <c r="C12485">
        <v>113</v>
      </c>
    </row>
    <row r="12486" spans="1:3" x14ac:dyDescent="0.25">
      <c r="A12486" t="s">
        <v>258</v>
      </c>
      <c r="B12486">
        <v>29340</v>
      </c>
      <c r="C12486">
        <v>111</v>
      </c>
    </row>
    <row r="12487" spans="1:3" x14ac:dyDescent="0.25">
      <c r="A12487" t="s">
        <v>258</v>
      </c>
      <c r="B12487">
        <v>29520</v>
      </c>
      <c r="C12487">
        <v>104</v>
      </c>
    </row>
    <row r="12488" spans="1:3" x14ac:dyDescent="0.25">
      <c r="A12488" t="s">
        <v>258</v>
      </c>
      <c r="B12488">
        <v>29302</v>
      </c>
      <c r="C12488">
        <v>88</v>
      </c>
    </row>
    <row r="12489" spans="1:3" x14ac:dyDescent="0.25">
      <c r="A12489" t="s">
        <v>258</v>
      </c>
      <c r="B12489">
        <v>29203</v>
      </c>
      <c r="C12489">
        <v>80</v>
      </c>
    </row>
    <row r="12490" spans="1:3" x14ac:dyDescent="0.25">
      <c r="A12490" t="s">
        <v>258</v>
      </c>
      <c r="B12490">
        <v>29203</v>
      </c>
      <c r="C12490">
        <v>252</v>
      </c>
    </row>
    <row r="12491" spans="1:3" x14ac:dyDescent="0.25">
      <c r="A12491" t="s">
        <v>258</v>
      </c>
      <c r="B12491">
        <v>29406</v>
      </c>
      <c r="C12491">
        <v>148</v>
      </c>
    </row>
    <row r="12492" spans="1:3" x14ac:dyDescent="0.25">
      <c r="A12492" t="s">
        <v>258</v>
      </c>
      <c r="B12492">
        <v>29501</v>
      </c>
      <c r="C12492">
        <v>132</v>
      </c>
    </row>
    <row r="12493" spans="1:3" x14ac:dyDescent="0.25">
      <c r="A12493" t="s">
        <v>258</v>
      </c>
      <c r="B12493">
        <v>29204</v>
      </c>
      <c r="C12493">
        <v>185</v>
      </c>
    </row>
    <row r="12494" spans="1:3" x14ac:dyDescent="0.25">
      <c r="A12494" t="s">
        <v>258</v>
      </c>
      <c r="B12494">
        <v>29501</v>
      </c>
      <c r="C12494">
        <v>88</v>
      </c>
    </row>
    <row r="12495" spans="1:3" x14ac:dyDescent="0.25">
      <c r="A12495" t="s">
        <v>258</v>
      </c>
      <c r="B12495">
        <v>29464</v>
      </c>
      <c r="C12495">
        <v>42</v>
      </c>
    </row>
    <row r="12496" spans="1:3" x14ac:dyDescent="0.25">
      <c r="A12496" t="s">
        <v>258</v>
      </c>
      <c r="B12496">
        <v>29720</v>
      </c>
      <c r="C12496">
        <v>14</v>
      </c>
    </row>
    <row r="12497" spans="1:3" x14ac:dyDescent="0.25">
      <c r="A12497" t="s">
        <v>258</v>
      </c>
      <c r="B12497">
        <v>29003</v>
      </c>
      <c r="C12497">
        <v>88</v>
      </c>
    </row>
    <row r="12498" spans="1:3" x14ac:dyDescent="0.25">
      <c r="A12498" t="s">
        <v>258</v>
      </c>
      <c r="B12498">
        <v>29108</v>
      </c>
      <c r="C12498">
        <v>118</v>
      </c>
    </row>
    <row r="12499" spans="1:3" x14ac:dyDescent="0.25">
      <c r="A12499" t="s">
        <v>258</v>
      </c>
      <c r="B12499">
        <v>29651</v>
      </c>
      <c r="C12499">
        <v>133</v>
      </c>
    </row>
    <row r="12500" spans="1:3" x14ac:dyDescent="0.25">
      <c r="A12500" t="s">
        <v>258</v>
      </c>
      <c r="B12500">
        <v>29607</v>
      </c>
      <c r="C12500">
        <v>120</v>
      </c>
    </row>
    <row r="12501" spans="1:3" x14ac:dyDescent="0.25">
      <c r="A12501" t="s">
        <v>258</v>
      </c>
      <c r="B12501">
        <v>29020</v>
      </c>
      <c r="C12501">
        <v>148</v>
      </c>
    </row>
    <row r="12502" spans="1:3" x14ac:dyDescent="0.25">
      <c r="A12502" t="s">
        <v>258</v>
      </c>
      <c r="B12502">
        <v>29681</v>
      </c>
      <c r="C12502">
        <v>132</v>
      </c>
    </row>
    <row r="12503" spans="1:3" x14ac:dyDescent="0.25">
      <c r="A12503" t="s">
        <v>258</v>
      </c>
      <c r="B12503">
        <v>29607</v>
      </c>
      <c r="C12503">
        <v>180</v>
      </c>
    </row>
    <row r="12504" spans="1:3" x14ac:dyDescent="0.25">
      <c r="A12504" t="s">
        <v>258</v>
      </c>
      <c r="B12504">
        <v>29464</v>
      </c>
      <c r="C12504">
        <v>40</v>
      </c>
    </row>
    <row r="12505" spans="1:3" x14ac:dyDescent="0.25">
      <c r="A12505" t="s">
        <v>258</v>
      </c>
      <c r="B12505">
        <v>29640</v>
      </c>
      <c r="C12505">
        <v>103</v>
      </c>
    </row>
    <row r="12506" spans="1:3" x14ac:dyDescent="0.25">
      <c r="A12506" t="s">
        <v>258</v>
      </c>
      <c r="B12506">
        <v>29585</v>
      </c>
      <c r="C12506">
        <v>24</v>
      </c>
    </row>
    <row r="12507" spans="1:3" x14ac:dyDescent="0.25">
      <c r="A12507" t="s">
        <v>258</v>
      </c>
      <c r="B12507">
        <v>29745</v>
      </c>
      <c r="C12507">
        <v>109</v>
      </c>
    </row>
    <row r="12508" spans="1:3" x14ac:dyDescent="0.25">
      <c r="A12508" t="s">
        <v>258</v>
      </c>
      <c r="B12508">
        <v>29673</v>
      </c>
      <c r="C12508">
        <v>88</v>
      </c>
    </row>
    <row r="12509" spans="1:3" x14ac:dyDescent="0.25">
      <c r="A12509" t="s">
        <v>258</v>
      </c>
      <c r="B12509">
        <v>29708</v>
      </c>
      <c r="C12509">
        <v>60</v>
      </c>
    </row>
    <row r="12510" spans="1:3" x14ac:dyDescent="0.25">
      <c r="A12510" t="s">
        <v>258</v>
      </c>
      <c r="B12510">
        <v>29642</v>
      </c>
      <c r="C12510">
        <v>60</v>
      </c>
    </row>
    <row r="12511" spans="1:3" x14ac:dyDescent="0.25">
      <c r="A12511" t="s">
        <v>258</v>
      </c>
      <c r="B12511">
        <v>29901</v>
      </c>
      <c r="C12511">
        <v>170</v>
      </c>
    </row>
    <row r="12512" spans="1:3" x14ac:dyDescent="0.25">
      <c r="A12512" t="s">
        <v>258</v>
      </c>
      <c r="B12512">
        <v>29841</v>
      </c>
      <c r="C12512">
        <v>192</v>
      </c>
    </row>
    <row r="12513" spans="1:3" x14ac:dyDescent="0.25">
      <c r="A12513" t="s">
        <v>258</v>
      </c>
      <c r="B12513">
        <v>29150</v>
      </c>
      <c r="C12513">
        <v>138</v>
      </c>
    </row>
    <row r="12514" spans="1:3" x14ac:dyDescent="0.25">
      <c r="A12514" t="s">
        <v>258</v>
      </c>
      <c r="B12514">
        <v>29210</v>
      </c>
      <c r="C12514">
        <v>120</v>
      </c>
    </row>
    <row r="12515" spans="1:3" x14ac:dyDescent="0.25">
      <c r="A12515" t="s">
        <v>258</v>
      </c>
      <c r="B12515">
        <v>29803</v>
      </c>
      <c r="C12515">
        <v>89</v>
      </c>
    </row>
    <row r="12516" spans="1:3" x14ac:dyDescent="0.25">
      <c r="A12516" t="s">
        <v>258</v>
      </c>
      <c r="B12516">
        <v>29464</v>
      </c>
      <c r="C12516">
        <v>176</v>
      </c>
    </row>
    <row r="12517" spans="1:3" x14ac:dyDescent="0.25">
      <c r="A12517" t="s">
        <v>258</v>
      </c>
      <c r="B12517">
        <v>29909</v>
      </c>
      <c r="C12517">
        <v>60</v>
      </c>
    </row>
    <row r="12518" spans="1:3" x14ac:dyDescent="0.25">
      <c r="A12518" t="s">
        <v>258</v>
      </c>
      <c r="B12518">
        <v>29532</v>
      </c>
      <c r="C12518">
        <v>68</v>
      </c>
    </row>
    <row r="12519" spans="1:3" x14ac:dyDescent="0.25">
      <c r="A12519" t="s">
        <v>258</v>
      </c>
      <c r="B12519">
        <v>29579</v>
      </c>
      <c r="C12519">
        <v>67</v>
      </c>
    </row>
    <row r="12520" spans="1:3" x14ac:dyDescent="0.25">
      <c r="A12520" t="s">
        <v>258</v>
      </c>
      <c r="B12520">
        <v>29115</v>
      </c>
      <c r="C12520">
        <v>88</v>
      </c>
    </row>
    <row r="12521" spans="1:3" x14ac:dyDescent="0.25">
      <c r="A12521" t="s">
        <v>258</v>
      </c>
      <c r="B12521">
        <v>29576</v>
      </c>
      <c r="C12521">
        <v>148</v>
      </c>
    </row>
    <row r="12522" spans="1:3" x14ac:dyDescent="0.25">
      <c r="A12522" t="s">
        <v>258</v>
      </c>
      <c r="B12522">
        <v>29732</v>
      </c>
      <c r="C12522">
        <v>106</v>
      </c>
    </row>
    <row r="12523" spans="1:3" x14ac:dyDescent="0.25">
      <c r="A12523" t="s">
        <v>258</v>
      </c>
      <c r="B12523">
        <v>29340</v>
      </c>
      <c r="C12523">
        <v>132</v>
      </c>
    </row>
    <row r="12524" spans="1:3" x14ac:dyDescent="0.25">
      <c r="A12524" t="s">
        <v>258</v>
      </c>
      <c r="B12524">
        <v>29661</v>
      </c>
      <c r="C12524">
        <v>44</v>
      </c>
    </row>
    <row r="12525" spans="1:3" x14ac:dyDescent="0.25">
      <c r="A12525" t="s">
        <v>258</v>
      </c>
      <c r="B12525">
        <v>29642</v>
      </c>
      <c r="C12525">
        <v>22</v>
      </c>
    </row>
    <row r="12526" spans="1:3" x14ac:dyDescent="0.25">
      <c r="A12526" t="s">
        <v>258</v>
      </c>
      <c r="B12526">
        <v>29527</v>
      </c>
      <c r="C12526">
        <v>95</v>
      </c>
    </row>
    <row r="12527" spans="1:3" x14ac:dyDescent="0.25">
      <c r="A12527" t="s">
        <v>258</v>
      </c>
      <c r="B12527">
        <v>29349</v>
      </c>
      <c r="C12527">
        <v>75</v>
      </c>
    </row>
    <row r="12528" spans="1:3" x14ac:dyDescent="0.25">
      <c r="A12528" t="s">
        <v>258</v>
      </c>
      <c r="B12528">
        <v>29572</v>
      </c>
      <c r="C12528">
        <v>60</v>
      </c>
    </row>
    <row r="12529" spans="1:3" x14ac:dyDescent="0.25">
      <c r="A12529" t="s">
        <v>258</v>
      </c>
      <c r="B12529">
        <v>29505</v>
      </c>
      <c r="C12529">
        <v>163</v>
      </c>
    </row>
    <row r="12530" spans="1:3" x14ac:dyDescent="0.25">
      <c r="A12530" t="s">
        <v>258</v>
      </c>
      <c r="B12530">
        <v>29130</v>
      </c>
      <c r="C12530">
        <v>112</v>
      </c>
    </row>
    <row r="12531" spans="1:3" x14ac:dyDescent="0.25">
      <c r="A12531" t="s">
        <v>258</v>
      </c>
      <c r="B12531">
        <v>29223</v>
      </c>
      <c r="C12531">
        <v>88</v>
      </c>
    </row>
    <row r="12532" spans="1:3" x14ac:dyDescent="0.25">
      <c r="A12532" t="s">
        <v>258</v>
      </c>
      <c r="B12532">
        <v>29646</v>
      </c>
      <c r="C12532">
        <v>102</v>
      </c>
    </row>
    <row r="12533" spans="1:3" x14ac:dyDescent="0.25">
      <c r="A12533" t="s">
        <v>258</v>
      </c>
      <c r="B12533">
        <v>29520</v>
      </c>
      <c r="C12533">
        <v>120</v>
      </c>
    </row>
    <row r="12534" spans="1:3" x14ac:dyDescent="0.25">
      <c r="A12534" t="s">
        <v>258</v>
      </c>
      <c r="B12534">
        <v>29169</v>
      </c>
      <c r="C12534">
        <v>169</v>
      </c>
    </row>
    <row r="12535" spans="1:3" x14ac:dyDescent="0.25">
      <c r="A12535" t="s">
        <v>258</v>
      </c>
      <c r="B12535">
        <v>29801</v>
      </c>
      <c r="C12535">
        <v>86</v>
      </c>
    </row>
    <row r="12536" spans="1:3" x14ac:dyDescent="0.25">
      <c r="A12536" t="s">
        <v>258</v>
      </c>
      <c r="B12536">
        <v>29102</v>
      </c>
      <c r="C12536">
        <v>64</v>
      </c>
    </row>
    <row r="12537" spans="1:3" x14ac:dyDescent="0.25">
      <c r="A12537" t="s">
        <v>258</v>
      </c>
      <c r="B12537">
        <v>29204</v>
      </c>
      <c r="C12537">
        <v>120</v>
      </c>
    </row>
    <row r="12538" spans="1:3" x14ac:dyDescent="0.25">
      <c r="A12538" t="s">
        <v>258</v>
      </c>
      <c r="B12538">
        <v>29501</v>
      </c>
      <c r="C12538">
        <v>88</v>
      </c>
    </row>
    <row r="12539" spans="1:3" x14ac:dyDescent="0.25">
      <c r="A12539" t="s">
        <v>258</v>
      </c>
      <c r="B12539">
        <v>29177</v>
      </c>
      <c r="C12539">
        <v>176</v>
      </c>
    </row>
    <row r="12540" spans="1:3" x14ac:dyDescent="0.25">
      <c r="A12540" t="s">
        <v>258</v>
      </c>
      <c r="B12540">
        <v>29169</v>
      </c>
      <c r="C12540">
        <v>22</v>
      </c>
    </row>
    <row r="12541" spans="1:3" x14ac:dyDescent="0.25">
      <c r="A12541" t="s">
        <v>258</v>
      </c>
      <c r="B12541">
        <v>29732</v>
      </c>
      <c r="C12541">
        <v>66</v>
      </c>
    </row>
    <row r="12542" spans="1:3" x14ac:dyDescent="0.25">
      <c r="A12542" t="s">
        <v>258</v>
      </c>
      <c r="B12542">
        <v>29488</v>
      </c>
      <c r="C12542">
        <v>220</v>
      </c>
    </row>
    <row r="12543" spans="1:3" x14ac:dyDescent="0.25">
      <c r="A12543" t="s">
        <v>258</v>
      </c>
      <c r="B12543">
        <v>29303</v>
      </c>
      <c r="C12543">
        <v>60</v>
      </c>
    </row>
    <row r="12544" spans="1:3" x14ac:dyDescent="0.25">
      <c r="A12544" t="s">
        <v>258</v>
      </c>
      <c r="B12544">
        <v>29223</v>
      </c>
      <c r="C12544">
        <v>32</v>
      </c>
    </row>
    <row r="12545" spans="1:3" x14ac:dyDescent="0.25">
      <c r="A12545" t="s">
        <v>258</v>
      </c>
      <c r="B12545">
        <v>29325</v>
      </c>
      <c r="C12545">
        <v>131</v>
      </c>
    </row>
    <row r="12546" spans="1:3" x14ac:dyDescent="0.25">
      <c r="A12546" t="s">
        <v>258</v>
      </c>
      <c r="B12546">
        <v>29678</v>
      </c>
      <c r="C12546">
        <v>128</v>
      </c>
    </row>
    <row r="12547" spans="1:3" x14ac:dyDescent="0.25">
      <c r="A12547" t="s">
        <v>258</v>
      </c>
      <c r="B12547">
        <v>29646</v>
      </c>
      <c r="C12547">
        <v>88</v>
      </c>
    </row>
    <row r="12548" spans="1:3" x14ac:dyDescent="0.25">
      <c r="A12548" t="s">
        <v>258</v>
      </c>
      <c r="B12548">
        <v>29412</v>
      </c>
      <c r="C12548">
        <v>41</v>
      </c>
    </row>
    <row r="12549" spans="1:3" x14ac:dyDescent="0.25">
      <c r="A12549" t="s">
        <v>258</v>
      </c>
      <c r="B12549">
        <v>29655</v>
      </c>
      <c r="C12549">
        <v>60</v>
      </c>
    </row>
    <row r="12550" spans="1:3" x14ac:dyDescent="0.25">
      <c r="A12550" t="s">
        <v>258</v>
      </c>
      <c r="B12550">
        <v>29601</v>
      </c>
      <c r="C12550">
        <v>99</v>
      </c>
    </row>
    <row r="12551" spans="1:3" x14ac:dyDescent="0.25">
      <c r="A12551" t="s">
        <v>258</v>
      </c>
      <c r="B12551">
        <v>29853</v>
      </c>
      <c r="C12551">
        <v>44</v>
      </c>
    </row>
    <row r="12552" spans="1:3" x14ac:dyDescent="0.25">
      <c r="A12552" t="s">
        <v>258</v>
      </c>
      <c r="B12552">
        <v>29223</v>
      </c>
      <c r="C12552">
        <v>180</v>
      </c>
    </row>
    <row r="12553" spans="1:3" x14ac:dyDescent="0.25">
      <c r="A12553" t="s">
        <v>258</v>
      </c>
      <c r="B12553">
        <v>29440</v>
      </c>
      <c r="C12553">
        <v>84</v>
      </c>
    </row>
    <row r="12554" spans="1:3" x14ac:dyDescent="0.25">
      <c r="A12554" t="s">
        <v>258</v>
      </c>
      <c r="B12554">
        <v>29169</v>
      </c>
      <c r="C12554">
        <v>100</v>
      </c>
    </row>
    <row r="12555" spans="1:3" x14ac:dyDescent="0.25">
      <c r="A12555" t="s">
        <v>258</v>
      </c>
      <c r="B12555">
        <v>29625</v>
      </c>
      <c r="C12555">
        <v>88</v>
      </c>
    </row>
    <row r="12556" spans="1:3" x14ac:dyDescent="0.25">
      <c r="A12556" t="s">
        <v>258</v>
      </c>
      <c r="B12556">
        <v>29607</v>
      </c>
      <c r="C12556">
        <v>44</v>
      </c>
    </row>
    <row r="12557" spans="1:3" x14ac:dyDescent="0.25">
      <c r="A12557" t="s">
        <v>258</v>
      </c>
      <c r="B12557">
        <v>29574</v>
      </c>
      <c r="C12557">
        <v>92</v>
      </c>
    </row>
    <row r="12558" spans="1:3" x14ac:dyDescent="0.25">
      <c r="A12558" t="s">
        <v>258</v>
      </c>
      <c r="B12558">
        <v>29360</v>
      </c>
      <c r="C12558">
        <v>88</v>
      </c>
    </row>
    <row r="12559" spans="1:3" x14ac:dyDescent="0.25">
      <c r="A12559" t="s">
        <v>258</v>
      </c>
      <c r="B12559">
        <v>29644</v>
      </c>
      <c r="C12559">
        <v>60</v>
      </c>
    </row>
    <row r="12560" spans="1:3" x14ac:dyDescent="0.25">
      <c r="A12560" t="s">
        <v>258</v>
      </c>
      <c r="B12560">
        <v>29801</v>
      </c>
      <c r="C12560">
        <v>176</v>
      </c>
    </row>
    <row r="12561" spans="1:3" x14ac:dyDescent="0.25">
      <c r="A12561" t="s">
        <v>258</v>
      </c>
      <c r="B12561">
        <v>29646</v>
      </c>
      <c r="C12561">
        <v>152</v>
      </c>
    </row>
    <row r="12562" spans="1:3" x14ac:dyDescent="0.25">
      <c r="A12562" t="s">
        <v>258</v>
      </c>
      <c r="B12562">
        <v>29464</v>
      </c>
      <c r="C12562">
        <v>132</v>
      </c>
    </row>
    <row r="12563" spans="1:3" x14ac:dyDescent="0.25">
      <c r="A12563" t="s">
        <v>258</v>
      </c>
      <c r="B12563">
        <v>29824</v>
      </c>
      <c r="C12563">
        <v>120</v>
      </c>
    </row>
    <row r="12564" spans="1:3" x14ac:dyDescent="0.25">
      <c r="A12564" t="s">
        <v>258</v>
      </c>
      <c r="B12564">
        <v>29405</v>
      </c>
      <c r="C12564">
        <v>160</v>
      </c>
    </row>
    <row r="12565" spans="1:3" x14ac:dyDescent="0.25">
      <c r="A12565" t="s">
        <v>258</v>
      </c>
      <c r="B12565">
        <v>29571</v>
      </c>
      <c r="C12565">
        <v>95</v>
      </c>
    </row>
    <row r="12566" spans="1:3" x14ac:dyDescent="0.25">
      <c r="A12566" t="s">
        <v>258</v>
      </c>
      <c r="B12566">
        <v>29615</v>
      </c>
      <c r="C12566">
        <v>45</v>
      </c>
    </row>
    <row r="12567" spans="1:3" x14ac:dyDescent="0.25">
      <c r="A12567" t="s">
        <v>258</v>
      </c>
      <c r="B12567">
        <v>29073</v>
      </c>
      <c r="C12567">
        <v>44</v>
      </c>
    </row>
    <row r="12568" spans="1:3" x14ac:dyDescent="0.25">
      <c r="A12568" t="s">
        <v>258</v>
      </c>
      <c r="B12568">
        <v>29926</v>
      </c>
      <c r="C12568">
        <v>77</v>
      </c>
    </row>
    <row r="12569" spans="1:3" x14ac:dyDescent="0.25">
      <c r="A12569" t="s">
        <v>258</v>
      </c>
      <c r="B12569">
        <v>29569</v>
      </c>
      <c r="C12569">
        <v>88</v>
      </c>
    </row>
    <row r="12570" spans="1:3" x14ac:dyDescent="0.25">
      <c r="A12570" t="s">
        <v>258</v>
      </c>
      <c r="B12570">
        <v>29732</v>
      </c>
      <c r="C12570">
        <v>99</v>
      </c>
    </row>
    <row r="12571" spans="1:3" x14ac:dyDescent="0.25">
      <c r="A12571" t="s">
        <v>258</v>
      </c>
      <c r="B12571">
        <v>29801</v>
      </c>
      <c r="C12571">
        <v>132</v>
      </c>
    </row>
    <row r="12572" spans="1:3" x14ac:dyDescent="0.25">
      <c r="A12572" t="s">
        <v>258</v>
      </c>
      <c r="B12572">
        <v>29379</v>
      </c>
      <c r="C12572">
        <v>113</v>
      </c>
    </row>
    <row r="12573" spans="1:3" x14ac:dyDescent="0.25">
      <c r="A12573" t="s">
        <v>258</v>
      </c>
      <c r="B12573">
        <v>29379</v>
      </c>
      <c r="C12573">
        <v>88</v>
      </c>
    </row>
    <row r="12574" spans="1:3" x14ac:dyDescent="0.25">
      <c r="A12574" t="s">
        <v>258</v>
      </c>
      <c r="B12574">
        <v>29115</v>
      </c>
      <c r="C12574">
        <v>122</v>
      </c>
    </row>
    <row r="12575" spans="1:3" x14ac:dyDescent="0.25">
      <c r="A12575" t="s">
        <v>258</v>
      </c>
      <c r="B12575">
        <v>29130</v>
      </c>
      <c r="C12575">
        <v>150</v>
      </c>
    </row>
    <row r="12576" spans="1:3" x14ac:dyDescent="0.25">
      <c r="A12576" t="s">
        <v>258</v>
      </c>
      <c r="B12576">
        <v>29532</v>
      </c>
      <c r="C12576">
        <v>88</v>
      </c>
    </row>
    <row r="12577" spans="1:3" x14ac:dyDescent="0.25">
      <c r="A12577" t="s">
        <v>258</v>
      </c>
      <c r="B12577">
        <v>29303</v>
      </c>
      <c r="C12577">
        <v>25</v>
      </c>
    </row>
    <row r="12578" spans="1:3" x14ac:dyDescent="0.25">
      <c r="A12578" t="s">
        <v>258</v>
      </c>
      <c r="B12578">
        <v>29305</v>
      </c>
      <c r="C12578">
        <v>95</v>
      </c>
    </row>
    <row r="12579" spans="1:3" x14ac:dyDescent="0.25">
      <c r="A12579" t="s">
        <v>258</v>
      </c>
      <c r="B12579">
        <v>29650</v>
      </c>
      <c r="C12579">
        <v>132</v>
      </c>
    </row>
    <row r="12580" spans="1:3" x14ac:dyDescent="0.25">
      <c r="A12580" t="s">
        <v>258</v>
      </c>
      <c r="B12580">
        <v>29841</v>
      </c>
      <c r="C12580">
        <v>132</v>
      </c>
    </row>
    <row r="12581" spans="1:3" x14ac:dyDescent="0.25">
      <c r="A12581" t="s">
        <v>258</v>
      </c>
      <c r="B12581">
        <v>29650</v>
      </c>
      <c r="C12581">
        <v>144</v>
      </c>
    </row>
    <row r="12582" spans="1:3" x14ac:dyDescent="0.25">
      <c r="A12582" t="s">
        <v>258</v>
      </c>
      <c r="B12582">
        <v>29928</v>
      </c>
      <c r="C12582">
        <v>25</v>
      </c>
    </row>
    <row r="12583" spans="1:3" x14ac:dyDescent="0.25">
      <c r="A12583" t="s">
        <v>258</v>
      </c>
      <c r="B12583">
        <v>29512</v>
      </c>
      <c r="C12583">
        <v>110</v>
      </c>
    </row>
    <row r="12584" spans="1:3" x14ac:dyDescent="0.25">
      <c r="A12584" t="s">
        <v>258</v>
      </c>
      <c r="B12584">
        <v>29812</v>
      </c>
      <c r="C12584">
        <v>44</v>
      </c>
    </row>
    <row r="12585" spans="1:3" x14ac:dyDescent="0.25">
      <c r="A12585" t="s">
        <v>258</v>
      </c>
      <c r="B12585">
        <v>29624</v>
      </c>
      <c r="C12585">
        <v>181</v>
      </c>
    </row>
    <row r="12586" spans="1:3" x14ac:dyDescent="0.25">
      <c r="A12586" t="s">
        <v>258</v>
      </c>
      <c r="B12586">
        <v>29461</v>
      </c>
      <c r="C12586">
        <v>132</v>
      </c>
    </row>
    <row r="12587" spans="1:3" x14ac:dyDescent="0.25">
      <c r="A12587" t="s">
        <v>258</v>
      </c>
      <c r="B12587">
        <v>29302</v>
      </c>
      <c r="C12587">
        <v>132</v>
      </c>
    </row>
    <row r="12588" spans="1:3" x14ac:dyDescent="0.25">
      <c r="A12588" t="s">
        <v>258</v>
      </c>
      <c r="B12588">
        <v>29349</v>
      </c>
      <c r="C12588">
        <v>44</v>
      </c>
    </row>
    <row r="12589" spans="1:3" x14ac:dyDescent="0.25">
      <c r="A12589" t="s">
        <v>258</v>
      </c>
      <c r="B12589">
        <v>29928</v>
      </c>
      <c r="C12589">
        <v>33</v>
      </c>
    </row>
    <row r="12590" spans="1:3" x14ac:dyDescent="0.25">
      <c r="A12590" t="s">
        <v>258</v>
      </c>
      <c r="B12590">
        <v>29732</v>
      </c>
      <c r="C12590">
        <v>132</v>
      </c>
    </row>
    <row r="12591" spans="1:3" x14ac:dyDescent="0.25">
      <c r="A12591" t="s">
        <v>258</v>
      </c>
      <c r="B12591">
        <v>29229</v>
      </c>
      <c r="C12591">
        <v>120</v>
      </c>
    </row>
    <row r="12592" spans="1:3" x14ac:dyDescent="0.25">
      <c r="A12592" t="s">
        <v>258</v>
      </c>
      <c r="B12592">
        <v>29835</v>
      </c>
      <c r="C12592">
        <v>120</v>
      </c>
    </row>
    <row r="12593" spans="1:3" x14ac:dyDescent="0.25">
      <c r="A12593" t="s">
        <v>258</v>
      </c>
      <c r="B12593">
        <v>29483</v>
      </c>
      <c r="C12593">
        <v>87</v>
      </c>
    </row>
    <row r="12594" spans="1:3" x14ac:dyDescent="0.25">
      <c r="A12594" t="s">
        <v>258</v>
      </c>
      <c r="B12594">
        <v>29108</v>
      </c>
      <c r="C12594">
        <v>146</v>
      </c>
    </row>
    <row r="12595" spans="1:3" x14ac:dyDescent="0.25">
      <c r="A12595" t="s">
        <v>258</v>
      </c>
      <c r="B12595">
        <v>29072</v>
      </c>
      <c r="C12595">
        <v>60</v>
      </c>
    </row>
    <row r="12596" spans="1:3" x14ac:dyDescent="0.25">
      <c r="A12596" t="s">
        <v>258</v>
      </c>
      <c r="B12596">
        <v>29611</v>
      </c>
      <c r="C12596">
        <v>125</v>
      </c>
    </row>
    <row r="12597" spans="1:3" x14ac:dyDescent="0.25">
      <c r="A12597" t="s">
        <v>258</v>
      </c>
      <c r="B12597">
        <v>29138</v>
      </c>
      <c r="C12597">
        <v>176</v>
      </c>
    </row>
    <row r="12598" spans="1:3" x14ac:dyDescent="0.25">
      <c r="A12598" t="s">
        <v>258</v>
      </c>
      <c r="B12598">
        <v>29148</v>
      </c>
      <c r="C12598">
        <v>88</v>
      </c>
    </row>
    <row r="12599" spans="1:3" x14ac:dyDescent="0.25">
      <c r="A12599" t="s">
        <v>258</v>
      </c>
      <c r="B12599">
        <v>29720</v>
      </c>
      <c r="C12599">
        <v>132</v>
      </c>
    </row>
    <row r="12600" spans="1:3" x14ac:dyDescent="0.25">
      <c r="A12600" t="s">
        <v>258</v>
      </c>
      <c r="B12600">
        <v>29223</v>
      </c>
      <c r="C12600">
        <v>179</v>
      </c>
    </row>
    <row r="12601" spans="1:3" x14ac:dyDescent="0.25">
      <c r="A12601" t="s">
        <v>258</v>
      </c>
      <c r="B12601">
        <v>29488</v>
      </c>
      <c r="C12601">
        <v>132</v>
      </c>
    </row>
    <row r="12602" spans="1:3" x14ac:dyDescent="0.25">
      <c r="A12602" t="s">
        <v>258</v>
      </c>
      <c r="B12602">
        <v>29115</v>
      </c>
      <c r="C12602">
        <v>60</v>
      </c>
    </row>
    <row r="12603" spans="1:3" x14ac:dyDescent="0.25">
      <c r="A12603" t="s">
        <v>258</v>
      </c>
      <c r="B12603">
        <v>29010</v>
      </c>
      <c r="C12603">
        <v>120</v>
      </c>
    </row>
    <row r="12604" spans="1:3" x14ac:dyDescent="0.25">
      <c r="A12604" t="s">
        <v>258</v>
      </c>
      <c r="B12604">
        <v>29611</v>
      </c>
      <c r="C12604">
        <v>132</v>
      </c>
    </row>
    <row r="12605" spans="1:3" x14ac:dyDescent="0.25">
      <c r="A12605" t="s">
        <v>258</v>
      </c>
      <c r="B12605">
        <v>29936</v>
      </c>
      <c r="C12605">
        <v>88</v>
      </c>
    </row>
    <row r="12606" spans="1:3" x14ac:dyDescent="0.25">
      <c r="A12606" t="s">
        <v>258</v>
      </c>
      <c r="B12606">
        <v>29477</v>
      </c>
      <c r="C12606">
        <v>88</v>
      </c>
    </row>
    <row r="12607" spans="1:3" x14ac:dyDescent="0.25">
      <c r="A12607" t="s">
        <v>258</v>
      </c>
      <c r="B12607">
        <v>29935</v>
      </c>
      <c r="C12607">
        <v>65</v>
      </c>
    </row>
    <row r="12608" spans="1:3" x14ac:dyDescent="0.25">
      <c r="A12608" t="s">
        <v>258</v>
      </c>
      <c r="B12608">
        <v>29620</v>
      </c>
      <c r="C12608">
        <v>94</v>
      </c>
    </row>
    <row r="12609" spans="1:3" x14ac:dyDescent="0.25">
      <c r="A12609" t="s">
        <v>258</v>
      </c>
      <c r="B12609">
        <v>29464</v>
      </c>
      <c r="C12609">
        <v>44</v>
      </c>
    </row>
    <row r="12610" spans="1:3" x14ac:dyDescent="0.25">
      <c r="A12610" t="s">
        <v>258</v>
      </c>
      <c r="B12610">
        <v>29349</v>
      </c>
      <c r="C12610">
        <v>40</v>
      </c>
    </row>
    <row r="12611" spans="1:3" x14ac:dyDescent="0.25">
      <c r="A12611" t="s">
        <v>258</v>
      </c>
      <c r="B12611">
        <v>29325</v>
      </c>
      <c r="C12611">
        <v>18</v>
      </c>
    </row>
    <row r="12612" spans="1:3" x14ac:dyDescent="0.25">
      <c r="A12612" t="s">
        <v>258</v>
      </c>
      <c r="B12612">
        <v>29485</v>
      </c>
      <c r="C12612">
        <v>88</v>
      </c>
    </row>
    <row r="12613" spans="1:3" x14ac:dyDescent="0.25">
      <c r="A12613" t="s">
        <v>258</v>
      </c>
      <c r="B12613">
        <v>29406</v>
      </c>
      <c r="C12613">
        <v>135</v>
      </c>
    </row>
    <row r="12614" spans="1:3" x14ac:dyDescent="0.25">
      <c r="A12614" t="s">
        <v>258</v>
      </c>
      <c r="B12614">
        <v>29501</v>
      </c>
      <c r="C12614">
        <v>104</v>
      </c>
    </row>
    <row r="12615" spans="1:3" x14ac:dyDescent="0.25">
      <c r="A12615" t="s">
        <v>258</v>
      </c>
      <c r="B12615">
        <v>29642</v>
      </c>
      <c r="C12615">
        <v>60</v>
      </c>
    </row>
    <row r="12616" spans="1:3" x14ac:dyDescent="0.25">
      <c r="A12616" t="s">
        <v>258</v>
      </c>
      <c r="B12616">
        <v>29560</v>
      </c>
      <c r="C12616">
        <v>88</v>
      </c>
    </row>
    <row r="12617" spans="1:3" x14ac:dyDescent="0.25">
      <c r="A12617" t="s">
        <v>258</v>
      </c>
      <c r="B12617">
        <v>29485</v>
      </c>
      <c r="C12617">
        <v>88</v>
      </c>
    </row>
    <row r="12618" spans="1:3" x14ac:dyDescent="0.25">
      <c r="A12618" t="s">
        <v>258</v>
      </c>
      <c r="B12618">
        <v>29607</v>
      </c>
      <c r="C12618">
        <v>58</v>
      </c>
    </row>
    <row r="12619" spans="1:3" x14ac:dyDescent="0.25">
      <c r="A12619" t="s">
        <v>258</v>
      </c>
      <c r="B12619">
        <v>29827</v>
      </c>
      <c r="C12619">
        <v>44</v>
      </c>
    </row>
    <row r="12620" spans="1:3" x14ac:dyDescent="0.25">
      <c r="A12620" t="s">
        <v>258</v>
      </c>
      <c r="B12620">
        <v>29455</v>
      </c>
      <c r="C12620">
        <v>132</v>
      </c>
    </row>
    <row r="12621" spans="1:3" x14ac:dyDescent="0.25">
      <c r="A12621" t="s">
        <v>258</v>
      </c>
      <c r="B12621">
        <v>29909</v>
      </c>
      <c r="C12621">
        <v>120</v>
      </c>
    </row>
    <row r="12622" spans="1:3" x14ac:dyDescent="0.25">
      <c r="A12622" t="s">
        <v>258</v>
      </c>
      <c r="B12622">
        <v>29732</v>
      </c>
      <c r="C12622">
        <v>140</v>
      </c>
    </row>
    <row r="12623" spans="1:3" x14ac:dyDescent="0.25">
      <c r="A12623" t="s">
        <v>258</v>
      </c>
      <c r="B12623">
        <v>29072</v>
      </c>
      <c r="C12623">
        <v>388</v>
      </c>
    </row>
    <row r="12624" spans="1:3" x14ac:dyDescent="0.25">
      <c r="A12624" t="s">
        <v>258</v>
      </c>
      <c r="B12624">
        <v>29720</v>
      </c>
      <c r="C12624">
        <v>142</v>
      </c>
    </row>
    <row r="12625" spans="1:3" x14ac:dyDescent="0.25">
      <c r="A12625" t="s">
        <v>258</v>
      </c>
      <c r="B12625">
        <v>29479</v>
      </c>
      <c r="C12625">
        <v>88</v>
      </c>
    </row>
    <row r="12626" spans="1:3" x14ac:dyDescent="0.25">
      <c r="A12626" t="s">
        <v>258</v>
      </c>
      <c r="B12626">
        <v>29349</v>
      </c>
      <c r="C12626">
        <v>88</v>
      </c>
    </row>
    <row r="12627" spans="1:3" x14ac:dyDescent="0.25">
      <c r="A12627" t="s">
        <v>258</v>
      </c>
      <c r="B12627">
        <v>29615</v>
      </c>
      <c r="C12627">
        <v>74</v>
      </c>
    </row>
    <row r="12628" spans="1:3" x14ac:dyDescent="0.25">
      <c r="A12628" t="s">
        <v>258</v>
      </c>
      <c r="B12628">
        <v>29303</v>
      </c>
      <c r="C12628">
        <v>126</v>
      </c>
    </row>
    <row r="12629" spans="1:3" x14ac:dyDescent="0.25">
      <c r="A12629" t="s">
        <v>258</v>
      </c>
      <c r="B12629">
        <v>29501</v>
      </c>
      <c r="C12629">
        <v>44</v>
      </c>
    </row>
    <row r="12630" spans="1:3" x14ac:dyDescent="0.25">
      <c r="A12630" t="s">
        <v>258</v>
      </c>
      <c r="B12630">
        <v>29303</v>
      </c>
      <c r="C12630">
        <v>120</v>
      </c>
    </row>
    <row r="12631" spans="1:3" x14ac:dyDescent="0.25">
      <c r="A12631" t="s">
        <v>258</v>
      </c>
      <c r="B12631">
        <v>29303</v>
      </c>
      <c r="C12631">
        <v>88</v>
      </c>
    </row>
    <row r="12632" spans="1:3" x14ac:dyDescent="0.25">
      <c r="A12632" t="s">
        <v>258</v>
      </c>
      <c r="B12632">
        <v>29543</v>
      </c>
      <c r="C12632">
        <v>111</v>
      </c>
    </row>
    <row r="12633" spans="1:3" x14ac:dyDescent="0.25">
      <c r="A12633" t="s">
        <v>258</v>
      </c>
      <c r="B12633">
        <v>29918</v>
      </c>
      <c r="C12633">
        <v>104</v>
      </c>
    </row>
    <row r="12634" spans="1:3" x14ac:dyDescent="0.25">
      <c r="A12634" t="s">
        <v>258</v>
      </c>
      <c r="B12634">
        <v>29646</v>
      </c>
      <c r="C12634">
        <v>12</v>
      </c>
    </row>
    <row r="12635" spans="1:3" x14ac:dyDescent="0.25">
      <c r="A12635" t="s">
        <v>258</v>
      </c>
      <c r="B12635">
        <v>29672</v>
      </c>
      <c r="C12635">
        <v>120</v>
      </c>
    </row>
    <row r="12636" spans="1:3" x14ac:dyDescent="0.25">
      <c r="A12636" t="s">
        <v>258</v>
      </c>
      <c r="B12636">
        <v>29440</v>
      </c>
      <c r="C12636">
        <v>148</v>
      </c>
    </row>
    <row r="12637" spans="1:3" x14ac:dyDescent="0.25">
      <c r="A12637" t="s">
        <v>258</v>
      </c>
      <c r="B12637">
        <v>29349</v>
      </c>
      <c r="C12637">
        <v>176</v>
      </c>
    </row>
    <row r="12638" spans="1:3" x14ac:dyDescent="0.25">
      <c r="A12638" t="s">
        <v>258</v>
      </c>
      <c r="B12638">
        <v>29414</v>
      </c>
      <c r="C12638">
        <v>88</v>
      </c>
    </row>
    <row r="12639" spans="1:3" x14ac:dyDescent="0.25">
      <c r="A12639" t="s">
        <v>258</v>
      </c>
      <c r="B12639">
        <v>29609</v>
      </c>
      <c r="C12639">
        <v>132</v>
      </c>
    </row>
    <row r="12640" spans="1:3" x14ac:dyDescent="0.25">
      <c r="A12640" t="s">
        <v>258</v>
      </c>
      <c r="B12640">
        <v>29621</v>
      </c>
      <c r="C12640">
        <v>220</v>
      </c>
    </row>
    <row r="12641" spans="1:3" x14ac:dyDescent="0.25">
      <c r="A12641" t="s">
        <v>258</v>
      </c>
      <c r="B12641">
        <v>29203</v>
      </c>
      <c r="C12641">
        <v>308</v>
      </c>
    </row>
    <row r="12642" spans="1:3" x14ac:dyDescent="0.25">
      <c r="A12642" t="s">
        <v>258</v>
      </c>
      <c r="B12642">
        <v>29135</v>
      </c>
      <c r="C12642">
        <v>120</v>
      </c>
    </row>
    <row r="12643" spans="1:3" x14ac:dyDescent="0.25">
      <c r="A12643" t="s">
        <v>258</v>
      </c>
      <c r="B12643">
        <v>29407</v>
      </c>
      <c r="C12643">
        <v>125</v>
      </c>
    </row>
    <row r="12644" spans="1:3" x14ac:dyDescent="0.25">
      <c r="A12644" t="s">
        <v>258</v>
      </c>
      <c r="B12644">
        <v>29551</v>
      </c>
      <c r="C12644">
        <v>154</v>
      </c>
    </row>
    <row r="12645" spans="1:3" x14ac:dyDescent="0.25">
      <c r="A12645" t="s">
        <v>258</v>
      </c>
      <c r="B12645">
        <v>29591</v>
      </c>
      <c r="C12645">
        <v>88</v>
      </c>
    </row>
    <row r="12646" spans="1:3" x14ac:dyDescent="0.25">
      <c r="A12646" t="s">
        <v>258</v>
      </c>
      <c r="B12646">
        <v>29532</v>
      </c>
      <c r="C12646">
        <v>88</v>
      </c>
    </row>
    <row r="12647" spans="1:3" x14ac:dyDescent="0.25">
      <c r="A12647" t="s">
        <v>258</v>
      </c>
      <c r="B12647">
        <v>29556</v>
      </c>
      <c r="C12647">
        <v>96</v>
      </c>
    </row>
    <row r="12648" spans="1:3" x14ac:dyDescent="0.25">
      <c r="A12648" t="s">
        <v>258</v>
      </c>
      <c r="B12648">
        <v>29169</v>
      </c>
      <c r="C12648">
        <v>132</v>
      </c>
    </row>
    <row r="12649" spans="1:3" x14ac:dyDescent="0.25">
      <c r="A12649" t="s">
        <v>258</v>
      </c>
      <c r="B12649">
        <v>29621</v>
      </c>
      <c r="C12649">
        <v>44</v>
      </c>
    </row>
    <row r="12650" spans="1:3" x14ac:dyDescent="0.25">
      <c r="A12650" t="s">
        <v>259</v>
      </c>
      <c r="B12650">
        <v>57345</v>
      </c>
      <c r="C12650">
        <v>40</v>
      </c>
    </row>
    <row r="12651" spans="1:3" x14ac:dyDescent="0.25">
      <c r="A12651" t="s">
        <v>259</v>
      </c>
      <c r="B12651">
        <v>57567</v>
      </c>
      <c r="C12651">
        <v>30</v>
      </c>
    </row>
    <row r="12652" spans="1:3" x14ac:dyDescent="0.25">
      <c r="A12652" t="s">
        <v>259</v>
      </c>
      <c r="B12652">
        <v>57579</v>
      </c>
      <c r="C12652">
        <v>52</v>
      </c>
    </row>
    <row r="12653" spans="1:3" x14ac:dyDescent="0.25">
      <c r="A12653" t="s">
        <v>259</v>
      </c>
      <c r="B12653">
        <v>57105</v>
      </c>
      <c r="C12653">
        <v>100</v>
      </c>
    </row>
    <row r="12654" spans="1:3" x14ac:dyDescent="0.25">
      <c r="A12654" t="s">
        <v>259</v>
      </c>
      <c r="B12654">
        <v>57385</v>
      </c>
      <c r="C12654">
        <v>52</v>
      </c>
    </row>
    <row r="12655" spans="1:3" x14ac:dyDescent="0.25">
      <c r="A12655" t="s">
        <v>259</v>
      </c>
      <c r="B12655">
        <v>57279</v>
      </c>
      <c r="C12655">
        <v>30</v>
      </c>
    </row>
    <row r="12656" spans="1:3" x14ac:dyDescent="0.25">
      <c r="A12656" t="s">
        <v>259</v>
      </c>
      <c r="B12656">
        <v>57006</v>
      </c>
      <c r="C12656">
        <v>81</v>
      </c>
    </row>
    <row r="12657" spans="1:3" x14ac:dyDescent="0.25">
      <c r="A12657" t="s">
        <v>259</v>
      </c>
      <c r="B12657">
        <v>57717</v>
      </c>
      <c r="C12657">
        <v>83</v>
      </c>
    </row>
    <row r="12658" spans="1:3" x14ac:dyDescent="0.25">
      <c r="A12658" t="s">
        <v>259</v>
      </c>
      <c r="B12658">
        <v>57059</v>
      </c>
      <c r="C12658">
        <v>42</v>
      </c>
    </row>
    <row r="12659" spans="1:3" x14ac:dyDescent="0.25">
      <c r="A12659" t="s">
        <v>259</v>
      </c>
      <c r="B12659">
        <v>57037</v>
      </c>
      <c r="C12659">
        <v>60</v>
      </c>
    </row>
    <row r="12660" spans="1:3" x14ac:dyDescent="0.25">
      <c r="A12660" t="s">
        <v>259</v>
      </c>
      <c r="B12660">
        <v>57313</v>
      </c>
      <c r="C12660">
        <v>39</v>
      </c>
    </row>
    <row r="12661" spans="1:3" x14ac:dyDescent="0.25">
      <c r="A12661" t="s">
        <v>259</v>
      </c>
      <c r="B12661">
        <v>57045</v>
      </c>
      <c r="C12661">
        <v>41</v>
      </c>
    </row>
    <row r="12662" spans="1:3" x14ac:dyDescent="0.25">
      <c r="A12662" t="s">
        <v>259</v>
      </c>
      <c r="B12662">
        <v>57730</v>
      </c>
      <c r="C12662">
        <v>76</v>
      </c>
    </row>
    <row r="12663" spans="1:3" x14ac:dyDescent="0.25">
      <c r="A12663" t="s">
        <v>259</v>
      </c>
      <c r="B12663">
        <v>57004</v>
      </c>
      <c r="C12663">
        <v>58</v>
      </c>
    </row>
    <row r="12664" spans="1:3" x14ac:dyDescent="0.25">
      <c r="A12664" t="s">
        <v>259</v>
      </c>
      <c r="B12664">
        <v>57231</v>
      </c>
      <c r="C12664">
        <v>43</v>
      </c>
    </row>
    <row r="12665" spans="1:3" x14ac:dyDescent="0.25">
      <c r="A12665" t="s">
        <v>259</v>
      </c>
      <c r="B12665">
        <v>57362</v>
      </c>
      <c r="C12665">
        <v>51</v>
      </c>
    </row>
    <row r="12666" spans="1:3" x14ac:dyDescent="0.25">
      <c r="A12666" t="s">
        <v>259</v>
      </c>
      <c r="B12666">
        <v>57430</v>
      </c>
      <c r="C12666">
        <v>52</v>
      </c>
    </row>
    <row r="12667" spans="1:3" x14ac:dyDescent="0.25">
      <c r="A12667" t="s">
        <v>259</v>
      </c>
      <c r="B12667">
        <v>57005</v>
      </c>
      <c r="C12667">
        <v>60</v>
      </c>
    </row>
    <row r="12668" spans="1:3" x14ac:dyDescent="0.25">
      <c r="A12668" t="s">
        <v>259</v>
      </c>
      <c r="B12668">
        <v>57001</v>
      </c>
      <c r="C12668">
        <v>47</v>
      </c>
    </row>
    <row r="12669" spans="1:3" x14ac:dyDescent="0.25">
      <c r="A12669" t="s">
        <v>259</v>
      </c>
      <c r="B12669">
        <v>57469</v>
      </c>
      <c r="C12669">
        <v>30</v>
      </c>
    </row>
    <row r="12670" spans="1:3" x14ac:dyDescent="0.25">
      <c r="A12670" t="s">
        <v>259</v>
      </c>
      <c r="B12670">
        <v>57028</v>
      </c>
      <c r="C12670">
        <v>63</v>
      </c>
    </row>
    <row r="12671" spans="1:3" x14ac:dyDescent="0.25">
      <c r="A12671" t="s">
        <v>259</v>
      </c>
      <c r="B12671">
        <v>57104</v>
      </c>
      <c r="C12671">
        <v>97</v>
      </c>
    </row>
    <row r="12672" spans="1:3" x14ac:dyDescent="0.25">
      <c r="A12672" t="s">
        <v>259</v>
      </c>
      <c r="B12672">
        <v>57201</v>
      </c>
      <c r="C12672">
        <v>51</v>
      </c>
    </row>
    <row r="12673" spans="1:3" x14ac:dyDescent="0.25">
      <c r="A12673" t="s">
        <v>259</v>
      </c>
      <c r="B12673">
        <v>57702</v>
      </c>
      <c r="C12673">
        <v>93</v>
      </c>
    </row>
    <row r="12674" spans="1:3" x14ac:dyDescent="0.25">
      <c r="A12674" t="s">
        <v>259</v>
      </c>
      <c r="B12674">
        <v>57058</v>
      </c>
      <c r="C12674">
        <v>53</v>
      </c>
    </row>
    <row r="12675" spans="1:3" x14ac:dyDescent="0.25">
      <c r="A12675" t="s">
        <v>259</v>
      </c>
      <c r="B12675">
        <v>57013</v>
      </c>
      <c r="C12675">
        <v>56</v>
      </c>
    </row>
    <row r="12676" spans="1:3" x14ac:dyDescent="0.25">
      <c r="A12676" t="s">
        <v>259</v>
      </c>
      <c r="B12676">
        <v>57701</v>
      </c>
      <c r="C12676">
        <v>68</v>
      </c>
    </row>
    <row r="12677" spans="1:3" x14ac:dyDescent="0.25">
      <c r="A12677" t="s">
        <v>259</v>
      </c>
      <c r="B12677">
        <v>57747</v>
      </c>
      <c r="C12677">
        <v>51</v>
      </c>
    </row>
    <row r="12678" spans="1:3" x14ac:dyDescent="0.25">
      <c r="A12678" t="s">
        <v>259</v>
      </c>
      <c r="B12678">
        <v>57325</v>
      </c>
      <c r="C12678">
        <v>44</v>
      </c>
    </row>
    <row r="12679" spans="1:3" x14ac:dyDescent="0.25">
      <c r="A12679" t="s">
        <v>259</v>
      </c>
      <c r="B12679">
        <v>57039</v>
      </c>
      <c r="C12679">
        <v>53</v>
      </c>
    </row>
    <row r="12680" spans="1:3" x14ac:dyDescent="0.25">
      <c r="A12680" t="s">
        <v>259</v>
      </c>
      <c r="B12680">
        <v>57201</v>
      </c>
      <c r="C12680">
        <v>162</v>
      </c>
    </row>
    <row r="12681" spans="1:3" x14ac:dyDescent="0.25">
      <c r="A12681" t="s">
        <v>259</v>
      </c>
      <c r="B12681">
        <v>57701</v>
      </c>
      <c r="C12681">
        <v>78</v>
      </c>
    </row>
    <row r="12682" spans="1:3" x14ac:dyDescent="0.25">
      <c r="A12682" t="s">
        <v>259</v>
      </c>
      <c r="B12682">
        <v>57069</v>
      </c>
      <c r="C12682">
        <v>66</v>
      </c>
    </row>
    <row r="12683" spans="1:3" x14ac:dyDescent="0.25">
      <c r="A12683" t="s">
        <v>259</v>
      </c>
      <c r="B12683">
        <v>57226</v>
      </c>
      <c r="C12683">
        <v>40</v>
      </c>
    </row>
    <row r="12684" spans="1:3" x14ac:dyDescent="0.25">
      <c r="A12684" t="s">
        <v>259</v>
      </c>
      <c r="B12684">
        <v>57451</v>
      </c>
      <c r="C12684">
        <v>35</v>
      </c>
    </row>
    <row r="12685" spans="1:3" x14ac:dyDescent="0.25">
      <c r="A12685" t="s">
        <v>259</v>
      </c>
      <c r="B12685">
        <v>57437</v>
      </c>
      <c r="C12685">
        <v>56</v>
      </c>
    </row>
    <row r="12686" spans="1:3" x14ac:dyDescent="0.25">
      <c r="A12686" t="s">
        <v>259</v>
      </c>
      <c r="B12686">
        <v>57066</v>
      </c>
      <c r="C12686">
        <v>71</v>
      </c>
    </row>
    <row r="12687" spans="1:3" x14ac:dyDescent="0.25">
      <c r="A12687" t="s">
        <v>259</v>
      </c>
      <c r="B12687">
        <v>57070</v>
      </c>
      <c r="C12687">
        <v>43</v>
      </c>
    </row>
    <row r="12688" spans="1:3" x14ac:dyDescent="0.25">
      <c r="A12688" t="s">
        <v>259</v>
      </c>
      <c r="B12688">
        <v>57012</v>
      </c>
      <c r="C12688">
        <v>55</v>
      </c>
    </row>
    <row r="12689" spans="1:3" x14ac:dyDescent="0.25">
      <c r="A12689" t="s">
        <v>259</v>
      </c>
      <c r="B12689">
        <v>57580</v>
      </c>
      <c r="C12689">
        <v>80</v>
      </c>
    </row>
    <row r="12690" spans="1:3" x14ac:dyDescent="0.25">
      <c r="A12690" t="s">
        <v>259</v>
      </c>
      <c r="B12690">
        <v>57747</v>
      </c>
      <c r="C12690">
        <v>76</v>
      </c>
    </row>
    <row r="12691" spans="1:3" x14ac:dyDescent="0.25">
      <c r="A12691" t="s">
        <v>259</v>
      </c>
      <c r="B12691">
        <v>57029</v>
      </c>
      <c r="C12691">
        <v>51</v>
      </c>
    </row>
    <row r="12692" spans="1:3" x14ac:dyDescent="0.25">
      <c r="A12692" t="s">
        <v>259</v>
      </c>
      <c r="B12692">
        <v>57533</v>
      </c>
      <c r="C12692">
        <v>42</v>
      </c>
    </row>
    <row r="12693" spans="1:3" x14ac:dyDescent="0.25">
      <c r="A12693" t="s">
        <v>259</v>
      </c>
      <c r="B12693">
        <v>57401</v>
      </c>
      <c r="C12693">
        <v>86</v>
      </c>
    </row>
    <row r="12694" spans="1:3" x14ac:dyDescent="0.25">
      <c r="A12694" t="s">
        <v>259</v>
      </c>
      <c r="B12694">
        <v>57022</v>
      </c>
      <c r="C12694">
        <v>50</v>
      </c>
    </row>
    <row r="12695" spans="1:3" x14ac:dyDescent="0.25">
      <c r="A12695" t="s">
        <v>259</v>
      </c>
      <c r="B12695">
        <v>57261</v>
      </c>
      <c r="C12695">
        <v>32</v>
      </c>
    </row>
    <row r="12696" spans="1:3" x14ac:dyDescent="0.25">
      <c r="A12696" t="s">
        <v>259</v>
      </c>
      <c r="B12696">
        <v>57073</v>
      </c>
      <c r="C12696">
        <v>37</v>
      </c>
    </row>
    <row r="12697" spans="1:3" x14ac:dyDescent="0.25">
      <c r="A12697" t="s">
        <v>259</v>
      </c>
      <c r="B12697">
        <v>57328</v>
      </c>
      <c r="C12697">
        <v>50</v>
      </c>
    </row>
    <row r="12698" spans="1:3" x14ac:dyDescent="0.25">
      <c r="A12698" t="s">
        <v>259</v>
      </c>
      <c r="B12698">
        <v>57106</v>
      </c>
      <c r="C12698">
        <v>177</v>
      </c>
    </row>
    <row r="12699" spans="1:3" x14ac:dyDescent="0.25">
      <c r="A12699" t="s">
        <v>259</v>
      </c>
      <c r="B12699">
        <v>57212</v>
      </c>
      <c r="C12699">
        <v>35</v>
      </c>
    </row>
    <row r="12700" spans="1:3" x14ac:dyDescent="0.25">
      <c r="A12700" t="s">
        <v>259</v>
      </c>
      <c r="B12700">
        <v>57380</v>
      </c>
      <c r="C12700">
        <v>47</v>
      </c>
    </row>
    <row r="12701" spans="1:3" x14ac:dyDescent="0.25">
      <c r="A12701" t="s">
        <v>259</v>
      </c>
      <c r="B12701">
        <v>57702</v>
      </c>
      <c r="C12701">
        <v>30</v>
      </c>
    </row>
    <row r="12702" spans="1:3" x14ac:dyDescent="0.25">
      <c r="A12702" t="s">
        <v>259</v>
      </c>
      <c r="B12702">
        <v>57043</v>
      </c>
      <c r="C12702">
        <v>64</v>
      </c>
    </row>
    <row r="12703" spans="1:3" x14ac:dyDescent="0.25">
      <c r="A12703" t="s">
        <v>259</v>
      </c>
      <c r="B12703">
        <v>57785</v>
      </c>
      <c r="C12703">
        <v>84</v>
      </c>
    </row>
    <row r="12704" spans="1:3" x14ac:dyDescent="0.25">
      <c r="A12704" t="s">
        <v>259</v>
      </c>
      <c r="B12704">
        <v>57274</v>
      </c>
      <c r="C12704">
        <v>50</v>
      </c>
    </row>
    <row r="12705" spans="1:3" x14ac:dyDescent="0.25">
      <c r="A12705" t="s">
        <v>259</v>
      </c>
      <c r="B12705">
        <v>57445</v>
      </c>
      <c r="C12705">
        <v>39</v>
      </c>
    </row>
    <row r="12706" spans="1:3" x14ac:dyDescent="0.25">
      <c r="A12706" t="s">
        <v>259</v>
      </c>
      <c r="B12706">
        <v>57025</v>
      </c>
      <c r="C12706">
        <v>37</v>
      </c>
    </row>
    <row r="12707" spans="1:3" x14ac:dyDescent="0.25">
      <c r="A12707" t="s">
        <v>259</v>
      </c>
      <c r="B12707">
        <v>57248</v>
      </c>
      <c r="C12707">
        <v>48</v>
      </c>
    </row>
    <row r="12708" spans="1:3" x14ac:dyDescent="0.25">
      <c r="A12708" t="s">
        <v>259</v>
      </c>
      <c r="B12708">
        <v>57030</v>
      </c>
      <c r="C12708">
        <v>55</v>
      </c>
    </row>
    <row r="12709" spans="1:3" x14ac:dyDescent="0.25">
      <c r="A12709" t="s">
        <v>259</v>
      </c>
      <c r="B12709">
        <v>57252</v>
      </c>
      <c r="C12709">
        <v>60</v>
      </c>
    </row>
    <row r="12710" spans="1:3" x14ac:dyDescent="0.25">
      <c r="A12710" t="s">
        <v>259</v>
      </c>
      <c r="B12710">
        <v>57369</v>
      </c>
      <c r="C12710">
        <v>48</v>
      </c>
    </row>
    <row r="12711" spans="1:3" x14ac:dyDescent="0.25">
      <c r="A12711" t="s">
        <v>259</v>
      </c>
      <c r="B12711">
        <v>57469</v>
      </c>
      <c r="C12711">
        <v>54</v>
      </c>
    </row>
    <row r="12712" spans="1:3" x14ac:dyDescent="0.25">
      <c r="A12712" t="s">
        <v>259</v>
      </c>
      <c r="B12712">
        <v>57006</v>
      </c>
      <c r="C12712">
        <v>79</v>
      </c>
    </row>
    <row r="12713" spans="1:3" x14ac:dyDescent="0.25">
      <c r="A12713" t="s">
        <v>259</v>
      </c>
      <c r="B12713">
        <v>57702</v>
      </c>
      <c r="C12713">
        <v>52</v>
      </c>
    </row>
    <row r="12714" spans="1:3" x14ac:dyDescent="0.25">
      <c r="A12714" t="s">
        <v>259</v>
      </c>
      <c r="B12714">
        <v>57301</v>
      </c>
      <c r="C12714">
        <v>150</v>
      </c>
    </row>
    <row r="12715" spans="1:3" x14ac:dyDescent="0.25">
      <c r="A12715" t="s">
        <v>259</v>
      </c>
      <c r="B12715">
        <v>57356</v>
      </c>
      <c r="C12715">
        <v>42</v>
      </c>
    </row>
    <row r="12716" spans="1:3" x14ac:dyDescent="0.25">
      <c r="A12716" t="s">
        <v>259</v>
      </c>
      <c r="B12716">
        <v>57105</v>
      </c>
      <c r="C12716">
        <v>92</v>
      </c>
    </row>
    <row r="12717" spans="1:3" x14ac:dyDescent="0.25">
      <c r="A12717" t="s">
        <v>259</v>
      </c>
      <c r="B12717">
        <v>57543</v>
      </c>
      <c r="C12717">
        <v>30</v>
      </c>
    </row>
    <row r="12718" spans="1:3" x14ac:dyDescent="0.25">
      <c r="A12718" t="s">
        <v>259</v>
      </c>
      <c r="B12718">
        <v>57350</v>
      </c>
      <c r="C12718">
        <v>119</v>
      </c>
    </row>
    <row r="12719" spans="1:3" x14ac:dyDescent="0.25">
      <c r="A12719" t="s">
        <v>259</v>
      </c>
      <c r="B12719">
        <v>57042</v>
      </c>
      <c r="C12719">
        <v>59</v>
      </c>
    </row>
    <row r="12720" spans="1:3" x14ac:dyDescent="0.25">
      <c r="A12720" t="s">
        <v>259</v>
      </c>
      <c r="B12720">
        <v>57401</v>
      </c>
      <c r="C12720">
        <v>80</v>
      </c>
    </row>
    <row r="12721" spans="1:3" x14ac:dyDescent="0.25">
      <c r="A12721" t="s">
        <v>259</v>
      </c>
      <c r="B12721">
        <v>57219</v>
      </c>
      <c r="C12721">
        <v>37</v>
      </c>
    </row>
    <row r="12722" spans="1:3" x14ac:dyDescent="0.25">
      <c r="A12722" t="s">
        <v>259</v>
      </c>
      <c r="B12722">
        <v>57501</v>
      </c>
      <c r="C12722">
        <v>80</v>
      </c>
    </row>
    <row r="12723" spans="1:3" x14ac:dyDescent="0.25">
      <c r="A12723" t="s">
        <v>259</v>
      </c>
      <c r="B12723">
        <v>57366</v>
      </c>
      <c r="C12723">
        <v>47</v>
      </c>
    </row>
    <row r="12724" spans="1:3" x14ac:dyDescent="0.25">
      <c r="A12724" t="s">
        <v>259</v>
      </c>
      <c r="B12724">
        <v>57252</v>
      </c>
      <c r="C12724">
        <v>60</v>
      </c>
    </row>
    <row r="12725" spans="1:3" x14ac:dyDescent="0.25">
      <c r="A12725" t="s">
        <v>259</v>
      </c>
      <c r="B12725">
        <v>57428</v>
      </c>
      <c r="C12725">
        <v>38</v>
      </c>
    </row>
    <row r="12726" spans="1:3" x14ac:dyDescent="0.25">
      <c r="A12726" t="s">
        <v>259</v>
      </c>
      <c r="B12726">
        <v>57382</v>
      </c>
      <c r="C12726">
        <v>40</v>
      </c>
    </row>
    <row r="12727" spans="1:3" x14ac:dyDescent="0.25">
      <c r="A12727" t="s">
        <v>259</v>
      </c>
      <c r="B12727">
        <v>57078</v>
      </c>
      <c r="C12727">
        <v>187</v>
      </c>
    </row>
    <row r="12728" spans="1:3" x14ac:dyDescent="0.25">
      <c r="A12728" t="s">
        <v>259</v>
      </c>
      <c r="B12728">
        <v>57702</v>
      </c>
      <c r="C12728">
        <v>90</v>
      </c>
    </row>
    <row r="12729" spans="1:3" x14ac:dyDescent="0.25">
      <c r="A12729" t="s">
        <v>259</v>
      </c>
      <c r="B12729">
        <v>57104</v>
      </c>
      <c r="C12729">
        <v>50</v>
      </c>
    </row>
    <row r="12730" spans="1:3" x14ac:dyDescent="0.25">
      <c r="A12730" t="s">
        <v>259</v>
      </c>
      <c r="B12730">
        <v>57014</v>
      </c>
      <c r="C12730">
        <v>38</v>
      </c>
    </row>
    <row r="12731" spans="1:3" x14ac:dyDescent="0.25">
      <c r="A12731" t="s">
        <v>259</v>
      </c>
      <c r="B12731">
        <v>57472</v>
      </c>
      <c r="C12731">
        <v>50</v>
      </c>
    </row>
    <row r="12732" spans="1:3" x14ac:dyDescent="0.25">
      <c r="A12732" t="s">
        <v>259</v>
      </c>
      <c r="B12732">
        <v>57401</v>
      </c>
      <c r="C12732">
        <v>81</v>
      </c>
    </row>
    <row r="12733" spans="1:3" x14ac:dyDescent="0.25">
      <c r="A12733" t="s">
        <v>259</v>
      </c>
      <c r="B12733">
        <v>57438</v>
      </c>
      <c r="C12733">
        <v>42</v>
      </c>
    </row>
    <row r="12734" spans="1:3" x14ac:dyDescent="0.25">
      <c r="A12734" t="s">
        <v>259</v>
      </c>
      <c r="B12734">
        <v>57501</v>
      </c>
      <c r="C12734">
        <v>67</v>
      </c>
    </row>
    <row r="12735" spans="1:3" x14ac:dyDescent="0.25">
      <c r="A12735" t="s">
        <v>259</v>
      </c>
      <c r="B12735">
        <v>57638</v>
      </c>
      <c r="C12735">
        <v>42</v>
      </c>
    </row>
    <row r="12736" spans="1:3" x14ac:dyDescent="0.25">
      <c r="A12736" t="s">
        <v>259</v>
      </c>
      <c r="B12736">
        <v>57551</v>
      </c>
      <c r="C12736">
        <v>48</v>
      </c>
    </row>
    <row r="12737" spans="1:3" x14ac:dyDescent="0.25">
      <c r="A12737" t="s">
        <v>259</v>
      </c>
      <c r="B12737">
        <v>57702</v>
      </c>
      <c r="C12737">
        <v>72</v>
      </c>
    </row>
    <row r="12738" spans="1:3" x14ac:dyDescent="0.25">
      <c r="A12738" t="s">
        <v>259</v>
      </c>
      <c r="B12738">
        <v>57349</v>
      </c>
      <c r="C12738">
        <v>47</v>
      </c>
    </row>
    <row r="12739" spans="1:3" x14ac:dyDescent="0.25">
      <c r="A12739" t="s">
        <v>259</v>
      </c>
      <c r="B12739">
        <v>57105</v>
      </c>
      <c r="C12739">
        <v>52</v>
      </c>
    </row>
    <row r="12740" spans="1:3" x14ac:dyDescent="0.25">
      <c r="A12740" t="s">
        <v>259</v>
      </c>
      <c r="B12740">
        <v>57078</v>
      </c>
      <c r="C12740">
        <v>69</v>
      </c>
    </row>
    <row r="12741" spans="1:3" x14ac:dyDescent="0.25">
      <c r="A12741" t="s">
        <v>259</v>
      </c>
      <c r="B12741">
        <v>57783</v>
      </c>
      <c r="C12741">
        <v>105</v>
      </c>
    </row>
    <row r="12742" spans="1:3" x14ac:dyDescent="0.25">
      <c r="A12742" t="s">
        <v>259</v>
      </c>
      <c r="B12742">
        <v>57225</v>
      </c>
      <c r="C12742">
        <v>35</v>
      </c>
    </row>
    <row r="12743" spans="1:3" x14ac:dyDescent="0.25">
      <c r="A12743" t="s">
        <v>259</v>
      </c>
      <c r="B12743">
        <v>57319</v>
      </c>
      <c r="C12743">
        <v>32</v>
      </c>
    </row>
    <row r="12744" spans="1:3" x14ac:dyDescent="0.25">
      <c r="A12744" t="s">
        <v>259</v>
      </c>
      <c r="B12744">
        <v>57383</v>
      </c>
      <c r="C12744">
        <v>19</v>
      </c>
    </row>
    <row r="12745" spans="1:3" x14ac:dyDescent="0.25">
      <c r="A12745" t="s">
        <v>259</v>
      </c>
      <c r="B12745">
        <v>57301</v>
      </c>
      <c r="C12745">
        <v>84</v>
      </c>
    </row>
    <row r="12746" spans="1:3" x14ac:dyDescent="0.25">
      <c r="A12746" t="s">
        <v>259</v>
      </c>
      <c r="B12746">
        <v>57234</v>
      </c>
      <c r="C12746">
        <v>60</v>
      </c>
    </row>
    <row r="12747" spans="1:3" x14ac:dyDescent="0.25">
      <c r="A12747" t="s">
        <v>259</v>
      </c>
      <c r="B12747">
        <v>57625</v>
      </c>
      <c r="C12747">
        <v>50</v>
      </c>
    </row>
    <row r="12748" spans="1:3" x14ac:dyDescent="0.25">
      <c r="A12748" t="s">
        <v>259</v>
      </c>
      <c r="B12748">
        <v>57401</v>
      </c>
      <c r="C12748">
        <v>99</v>
      </c>
    </row>
    <row r="12749" spans="1:3" x14ac:dyDescent="0.25">
      <c r="A12749" t="s">
        <v>259</v>
      </c>
      <c r="B12749">
        <v>57103</v>
      </c>
      <c r="C12749">
        <v>114</v>
      </c>
    </row>
    <row r="12750" spans="1:3" x14ac:dyDescent="0.25">
      <c r="A12750" t="s">
        <v>259</v>
      </c>
      <c r="B12750">
        <v>57262</v>
      </c>
      <c r="C12750">
        <v>50</v>
      </c>
    </row>
    <row r="12751" spans="1:3" x14ac:dyDescent="0.25">
      <c r="A12751" t="s">
        <v>259</v>
      </c>
      <c r="B12751">
        <v>57761</v>
      </c>
      <c r="C12751">
        <v>43</v>
      </c>
    </row>
    <row r="12752" spans="1:3" x14ac:dyDescent="0.25">
      <c r="A12752" t="s">
        <v>259</v>
      </c>
      <c r="B12752">
        <v>57701</v>
      </c>
      <c r="C12752">
        <v>44</v>
      </c>
    </row>
    <row r="12753" spans="1:3" x14ac:dyDescent="0.25">
      <c r="A12753" t="s">
        <v>259</v>
      </c>
      <c r="B12753">
        <v>57442</v>
      </c>
      <c r="C12753">
        <v>53</v>
      </c>
    </row>
    <row r="12754" spans="1:3" x14ac:dyDescent="0.25">
      <c r="A12754" t="s">
        <v>260</v>
      </c>
      <c r="B12754">
        <v>38401</v>
      </c>
      <c r="C12754">
        <v>112</v>
      </c>
    </row>
    <row r="12755" spans="1:3" x14ac:dyDescent="0.25">
      <c r="A12755" t="s">
        <v>260</v>
      </c>
      <c r="B12755">
        <v>38251</v>
      </c>
      <c r="C12755">
        <v>32</v>
      </c>
    </row>
    <row r="12756" spans="1:3" x14ac:dyDescent="0.25">
      <c r="A12756" t="s">
        <v>260</v>
      </c>
      <c r="B12756">
        <v>37083</v>
      </c>
      <c r="C12756">
        <v>49</v>
      </c>
    </row>
    <row r="12757" spans="1:3" x14ac:dyDescent="0.25">
      <c r="A12757" t="s">
        <v>260</v>
      </c>
      <c r="B12757">
        <v>37203</v>
      </c>
      <c r="C12757">
        <v>119</v>
      </c>
    </row>
    <row r="12758" spans="1:3" x14ac:dyDescent="0.25">
      <c r="A12758" t="s">
        <v>260</v>
      </c>
      <c r="B12758">
        <v>37076</v>
      </c>
      <c r="C12758">
        <v>180</v>
      </c>
    </row>
    <row r="12759" spans="1:3" x14ac:dyDescent="0.25">
      <c r="A12759" t="s">
        <v>260</v>
      </c>
      <c r="B12759">
        <v>38053</v>
      </c>
      <c r="C12759">
        <v>85</v>
      </c>
    </row>
    <row r="12760" spans="1:3" x14ac:dyDescent="0.25">
      <c r="A12760" t="s">
        <v>260</v>
      </c>
      <c r="B12760">
        <v>37055</v>
      </c>
      <c r="C12760">
        <v>70</v>
      </c>
    </row>
    <row r="12761" spans="1:3" x14ac:dyDescent="0.25">
      <c r="A12761" t="s">
        <v>260</v>
      </c>
      <c r="B12761">
        <v>37352</v>
      </c>
      <c r="C12761">
        <v>88</v>
      </c>
    </row>
    <row r="12762" spans="1:3" x14ac:dyDescent="0.25">
      <c r="A12762" t="s">
        <v>260</v>
      </c>
      <c r="B12762">
        <v>37210</v>
      </c>
      <c r="C12762">
        <v>240</v>
      </c>
    </row>
    <row r="12763" spans="1:3" x14ac:dyDescent="0.25">
      <c r="A12763" t="s">
        <v>260</v>
      </c>
      <c r="B12763">
        <v>37617</v>
      </c>
      <c r="C12763">
        <v>120</v>
      </c>
    </row>
    <row r="12764" spans="1:3" x14ac:dyDescent="0.25">
      <c r="A12764" t="s">
        <v>260</v>
      </c>
      <c r="B12764">
        <v>37355</v>
      </c>
      <c r="C12764">
        <v>120</v>
      </c>
    </row>
    <row r="12765" spans="1:3" x14ac:dyDescent="0.25">
      <c r="A12765" t="s">
        <v>260</v>
      </c>
      <c r="B12765">
        <v>37150</v>
      </c>
      <c r="C12765">
        <v>119</v>
      </c>
    </row>
    <row r="12766" spans="1:3" x14ac:dyDescent="0.25">
      <c r="A12766" t="s">
        <v>260</v>
      </c>
      <c r="B12766">
        <v>37777</v>
      </c>
      <c r="C12766">
        <v>120</v>
      </c>
    </row>
    <row r="12767" spans="1:3" x14ac:dyDescent="0.25">
      <c r="A12767" t="s">
        <v>260</v>
      </c>
      <c r="B12767">
        <v>37643</v>
      </c>
      <c r="C12767">
        <v>70</v>
      </c>
    </row>
    <row r="12768" spans="1:3" x14ac:dyDescent="0.25">
      <c r="A12768" t="s">
        <v>260</v>
      </c>
      <c r="B12768">
        <v>37218</v>
      </c>
      <c r="C12768">
        <v>419</v>
      </c>
    </row>
    <row r="12769" spans="1:3" x14ac:dyDescent="0.25">
      <c r="A12769" t="s">
        <v>260</v>
      </c>
      <c r="B12769">
        <v>37863</v>
      </c>
      <c r="C12769">
        <v>120</v>
      </c>
    </row>
    <row r="12770" spans="1:3" x14ac:dyDescent="0.25">
      <c r="A12770" t="s">
        <v>260</v>
      </c>
      <c r="B12770">
        <v>38363</v>
      </c>
      <c r="C12770">
        <v>125</v>
      </c>
    </row>
    <row r="12771" spans="1:3" x14ac:dyDescent="0.25">
      <c r="A12771" t="s">
        <v>260</v>
      </c>
      <c r="B12771">
        <v>38242</v>
      </c>
      <c r="C12771">
        <v>136</v>
      </c>
    </row>
    <row r="12772" spans="1:3" x14ac:dyDescent="0.25">
      <c r="A12772" t="s">
        <v>260</v>
      </c>
      <c r="B12772">
        <v>37861</v>
      </c>
      <c r="C12772">
        <v>132</v>
      </c>
    </row>
    <row r="12773" spans="1:3" x14ac:dyDescent="0.25">
      <c r="A12773" t="s">
        <v>260</v>
      </c>
      <c r="B12773">
        <v>37138</v>
      </c>
      <c r="C12773">
        <v>124</v>
      </c>
    </row>
    <row r="12774" spans="1:3" x14ac:dyDescent="0.25">
      <c r="A12774" t="s">
        <v>260</v>
      </c>
      <c r="B12774">
        <v>37659</v>
      </c>
      <c r="C12774">
        <v>84</v>
      </c>
    </row>
    <row r="12775" spans="1:3" x14ac:dyDescent="0.25">
      <c r="A12775" t="s">
        <v>260</v>
      </c>
      <c r="B12775">
        <v>37874</v>
      </c>
      <c r="C12775">
        <v>90</v>
      </c>
    </row>
    <row r="12776" spans="1:3" x14ac:dyDescent="0.25">
      <c r="A12776" t="s">
        <v>260</v>
      </c>
      <c r="B12776">
        <v>38225</v>
      </c>
      <c r="C12776">
        <v>70</v>
      </c>
    </row>
    <row r="12777" spans="1:3" x14ac:dyDescent="0.25">
      <c r="A12777" t="s">
        <v>260</v>
      </c>
      <c r="B12777">
        <v>38320</v>
      </c>
      <c r="C12777">
        <v>120</v>
      </c>
    </row>
    <row r="12778" spans="1:3" x14ac:dyDescent="0.25">
      <c r="A12778" t="s">
        <v>260</v>
      </c>
      <c r="B12778">
        <v>37620</v>
      </c>
      <c r="C12778">
        <v>130</v>
      </c>
    </row>
    <row r="12779" spans="1:3" x14ac:dyDescent="0.25">
      <c r="A12779" t="s">
        <v>260</v>
      </c>
      <c r="B12779">
        <v>37185</v>
      </c>
      <c r="C12779">
        <v>95</v>
      </c>
    </row>
    <row r="12780" spans="1:3" x14ac:dyDescent="0.25">
      <c r="A12780" t="s">
        <v>260</v>
      </c>
      <c r="B12780">
        <v>37774</v>
      </c>
      <c r="C12780">
        <v>180</v>
      </c>
    </row>
    <row r="12781" spans="1:3" x14ac:dyDescent="0.25">
      <c r="A12781" t="s">
        <v>260</v>
      </c>
      <c r="B12781">
        <v>37916</v>
      </c>
      <c r="C12781">
        <v>166</v>
      </c>
    </row>
    <row r="12782" spans="1:3" x14ac:dyDescent="0.25">
      <c r="A12782" t="s">
        <v>260</v>
      </c>
      <c r="B12782">
        <v>37874</v>
      </c>
      <c r="C12782">
        <v>89</v>
      </c>
    </row>
    <row r="12783" spans="1:3" x14ac:dyDescent="0.25">
      <c r="A12783" t="s">
        <v>260</v>
      </c>
      <c r="B12783">
        <v>38036</v>
      </c>
      <c r="C12783">
        <v>104</v>
      </c>
    </row>
    <row r="12784" spans="1:3" x14ac:dyDescent="0.25">
      <c r="A12784" t="s">
        <v>260</v>
      </c>
      <c r="B12784">
        <v>38261</v>
      </c>
      <c r="C12784">
        <v>80</v>
      </c>
    </row>
    <row r="12785" spans="1:3" x14ac:dyDescent="0.25">
      <c r="A12785" t="s">
        <v>260</v>
      </c>
      <c r="B12785">
        <v>37186</v>
      </c>
      <c r="C12785">
        <v>100</v>
      </c>
    </row>
    <row r="12786" spans="1:3" x14ac:dyDescent="0.25">
      <c r="A12786" t="s">
        <v>260</v>
      </c>
      <c r="B12786">
        <v>37160</v>
      </c>
      <c r="C12786">
        <v>130</v>
      </c>
    </row>
    <row r="12787" spans="1:3" x14ac:dyDescent="0.25">
      <c r="A12787" t="s">
        <v>260</v>
      </c>
      <c r="B12787">
        <v>38019</v>
      </c>
      <c r="C12787">
        <v>156</v>
      </c>
    </row>
    <row r="12788" spans="1:3" x14ac:dyDescent="0.25">
      <c r="A12788" t="s">
        <v>260</v>
      </c>
      <c r="B12788">
        <v>37760</v>
      </c>
      <c r="C12788">
        <v>170</v>
      </c>
    </row>
    <row r="12789" spans="1:3" x14ac:dyDescent="0.25">
      <c r="A12789" t="s">
        <v>260</v>
      </c>
      <c r="B12789">
        <v>37321</v>
      </c>
      <c r="C12789">
        <v>89</v>
      </c>
    </row>
    <row r="12790" spans="1:3" x14ac:dyDescent="0.25">
      <c r="A12790" t="s">
        <v>260</v>
      </c>
      <c r="B12790">
        <v>37167</v>
      </c>
      <c r="C12790">
        <v>125</v>
      </c>
    </row>
    <row r="12791" spans="1:3" x14ac:dyDescent="0.25">
      <c r="A12791" t="s">
        <v>260</v>
      </c>
      <c r="B12791">
        <v>38478</v>
      </c>
      <c r="C12791">
        <v>83</v>
      </c>
    </row>
    <row r="12792" spans="1:3" x14ac:dyDescent="0.25">
      <c r="A12792" t="s">
        <v>260</v>
      </c>
      <c r="B12792">
        <v>37315</v>
      </c>
      <c r="C12792">
        <v>124</v>
      </c>
    </row>
    <row r="12793" spans="1:3" x14ac:dyDescent="0.25">
      <c r="A12793" t="s">
        <v>260</v>
      </c>
      <c r="B12793">
        <v>37331</v>
      </c>
      <c r="C12793">
        <v>120</v>
      </c>
    </row>
    <row r="12794" spans="1:3" x14ac:dyDescent="0.25">
      <c r="A12794" t="s">
        <v>260</v>
      </c>
      <c r="B12794">
        <v>38570</v>
      </c>
      <c r="C12794">
        <v>125</v>
      </c>
    </row>
    <row r="12795" spans="1:3" x14ac:dyDescent="0.25">
      <c r="A12795" t="s">
        <v>260</v>
      </c>
      <c r="B12795">
        <v>37091</v>
      </c>
      <c r="C12795">
        <v>100</v>
      </c>
    </row>
    <row r="12796" spans="1:3" x14ac:dyDescent="0.25">
      <c r="A12796" t="s">
        <v>260</v>
      </c>
      <c r="B12796">
        <v>37814</v>
      </c>
      <c r="C12796">
        <v>161</v>
      </c>
    </row>
    <row r="12797" spans="1:3" x14ac:dyDescent="0.25">
      <c r="A12797" t="s">
        <v>260</v>
      </c>
      <c r="B12797">
        <v>38358</v>
      </c>
      <c r="C12797">
        <v>72</v>
      </c>
    </row>
    <row r="12798" spans="1:3" x14ac:dyDescent="0.25">
      <c r="A12798" t="s">
        <v>260</v>
      </c>
      <c r="B12798">
        <v>38372</v>
      </c>
      <c r="C12798">
        <v>49</v>
      </c>
    </row>
    <row r="12799" spans="1:3" x14ac:dyDescent="0.25">
      <c r="A12799" t="s">
        <v>260</v>
      </c>
      <c r="B12799">
        <v>38118</v>
      </c>
      <c r="C12799">
        <v>180</v>
      </c>
    </row>
    <row r="12800" spans="1:3" x14ac:dyDescent="0.25">
      <c r="A12800" t="s">
        <v>260</v>
      </c>
      <c r="B12800">
        <v>37917</v>
      </c>
      <c r="C12800">
        <v>127</v>
      </c>
    </row>
    <row r="12801" spans="1:3" x14ac:dyDescent="0.25">
      <c r="A12801" t="s">
        <v>260</v>
      </c>
      <c r="B12801">
        <v>37015</v>
      </c>
      <c r="C12801">
        <v>95</v>
      </c>
    </row>
    <row r="12802" spans="1:3" x14ac:dyDescent="0.25">
      <c r="A12802" t="s">
        <v>260</v>
      </c>
      <c r="B12802">
        <v>37803</v>
      </c>
      <c r="C12802">
        <v>185</v>
      </c>
    </row>
    <row r="12803" spans="1:3" x14ac:dyDescent="0.25">
      <c r="A12803" t="s">
        <v>260</v>
      </c>
      <c r="B12803">
        <v>37421</v>
      </c>
      <c r="C12803">
        <v>127</v>
      </c>
    </row>
    <row r="12804" spans="1:3" x14ac:dyDescent="0.25">
      <c r="A12804" t="s">
        <v>260</v>
      </c>
      <c r="B12804">
        <v>38556</v>
      </c>
      <c r="C12804">
        <v>140</v>
      </c>
    </row>
    <row r="12805" spans="1:3" x14ac:dyDescent="0.25">
      <c r="A12805" t="s">
        <v>260</v>
      </c>
      <c r="B12805">
        <v>38115</v>
      </c>
      <c r="C12805">
        <v>30</v>
      </c>
    </row>
    <row r="12806" spans="1:3" x14ac:dyDescent="0.25">
      <c r="A12806" t="s">
        <v>260</v>
      </c>
      <c r="B12806">
        <v>38079</v>
      </c>
      <c r="C12806">
        <v>116</v>
      </c>
    </row>
    <row r="12807" spans="1:3" x14ac:dyDescent="0.25">
      <c r="A12807" t="s">
        <v>260</v>
      </c>
      <c r="B12807">
        <v>37215</v>
      </c>
      <c r="C12807">
        <v>83</v>
      </c>
    </row>
    <row r="12808" spans="1:3" x14ac:dyDescent="0.25">
      <c r="A12808" t="s">
        <v>260</v>
      </c>
      <c r="B12808">
        <v>38111</v>
      </c>
      <c r="C12808">
        <v>31</v>
      </c>
    </row>
    <row r="12809" spans="1:3" x14ac:dyDescent="0.25">
      <c r="A12809" t="s">
        <v>260</v>
      </c>
      <c r="B12809">
        <v>38063</v>
      </c>
      <c r="C12809">
        <v>71</v>
      </c>
    </row>
    <row r="12810" spans="1:3" x14ac:dyDescent="0.25">
      <c r="A12810" t="s">
        <v>260</v>
      </c>
      <c r="B12810">
        <v>38401</v>
      </c>
      <c r="C12810">
        <v>181</v>
      </c>
    </row>
    <row r="12811" spans="1:3" x14ac:dyDescent="0.25">
      <c r="A12811" t="s">
        <v>260</v>
      </c>
      <c r="B12811">
        <v>38301</v>
      </c>
      <c r="C12811">
        <v>57</v>
      </c>
    </row>
    <row r="12812" spans="1:3" x14ac:dyDescent="0.25">
      <c r="A12812" t="s">
        <v>260</v>
      </c>
      <c r="B12812">
        <v>38555</v>
      </c>
      <c r="C12812">
        <v>122</v>
      </c>
    </row>
    <row r="12813" spans="1:3" x14ac:dyDescent="0.25">
      <c r="A12813" t="s">
        <v>260</v>
      </c>
      <c r="B12813">
        <v>37087</v>
      </c>
      <c r="C12813">
        <v>60</v>
      </c>
    </row>
    <row r="12814" spans="1:3" x14ac:dyDescent="0.25">
      <c r="A12814" t="s">
        <v>260</v>
      </c>
      <c r="B12814">
        <v>38343</v>
      </c>
      <c r="C12814">
        <v>50</v>
      </c>
    </row>
    <row r="12815" spans="1:3" x14ac:dyDescent="0.25">
      <c r="A12815" t="s">
        <v>260</v>
      </c>
      <c r="B12815">
        <v>37831</v>
      </c>
      <c r="C12815">
        <v>128</v>
      </c>
    </row>
    <row r="12816" spans="1:3" x14ac:dyDescent="0.25">
      <c r="A12816" t="s">
        <v>260</v>
      </c>
      <c r="B12816">
        <v>37687</v>
      </c>
      <c r="C12816">
        <v>80</v>
      </c>
    </row>
    <row r="12817" spans="1:3" x14ac:dyDescent="0.25">
      <c r="A12817" t="s">
        <v>260</v>
      </c>
      <c r="B12817">
        <v>37752</v>
      </c>
      <c r="C12817">
        <v>116</v>
      </c>
    </row>
    <row r="12818" spans="1:3" x14ac:dyDescent="0.25">
      <c r="A12818" t="s">
        <v>260</v>
      </c>
      <c r="B12818">
        <v>38201</v>
      </c>
      <c r="C12818">
        <v>99</v>
      </c>
    </row>
    <row r="12819" spans="1:3" x14ac:dyDescent="0.25">
      <c r="A12819" t="s">
        <v>260</v>
      </c>
      <c r="B12819">
        <v>37660</v>
      </c>
      <c r="C12819">
        <v>60</v>
      </c>
    </row>
    <row r="12820" spans="1:3" x14ac:dyDescent="0.25">
      <c r="A12820" t="s">
        <v>260</v>
      </c>
      <c r="B12820">
        <v>37660</v>
      </c>
      <c r="C12820">
        <v>67</v>
      </c>
    </row>
    <row r="12821" spans="1:3" x14ac:dyDescent="0.25">
      <c r="A12821" t="s">
        <v>260</v>
      </c>
      <c r="B12821">
        <v>38104</v>
      </c>
      <c r="C12821">
        <v>169</v>
      </c>
    </row>
    <row r="12822" spans="1:3" x14ac:dyDescent="0.25">
      <c r="A12822" t="s">
        <v>260</v>
      </c>
      <c r="B12822">
        <v>38464</v>
      </c>
      <c r="C12822">
        <v>60</v>
      </c>
    </row>
    <row r="12823" spans="1:3" x14ac:dyDescent="0.25">
      <c r="A12823" t="s">
        <v>260</v>
      </c>
      <c r="B12823">
        <v>37321</v>
      </c>
      <c r="C12823">
        <v>50</v>
      </c>
    </row>
    <row r="12824" spans="1:3" x14ac:dyDescent="0.25">
      <c r="A12824" t="s">
        <v>260</v>
      </c>
      <c r="B12824">
        <v>37042</v>
      </c>
      <c r="C12824">
        <v>108</v>
      </c>
    </row>
    <row r="12825" spans="1:3" x14ac:dyDescent="0.25">
      <c r="A12825" t="s">
        <v>260</v>
      </c>
      <c r="B12825">
        <v>37887</v>
      </c>
      <c r="C12825">
        <v>124</v>
      </c>
    </row>
    <row r="12826" spans="1:3" x14ac:dyDescent="0.25">
      <c r="A12826" t="s">
        <v>260</v>
      </c>
      <c r="B12826">
        <v>38372</v>
      </c>
      <c r="C12826">
        <v>73</v>
      </c>
    </row>
    <row r="12827" spans="1:3" x14ac:dyDescent="0.25">
      <c r="A12827" t="s">
        <v>260</v>
      </c>
      <c r="B12827">
        <v>37033</v>
      </c>
      <c r="C12827">
        <v>40</v>
      </c>
    </row>
    <row r="12828" spans="1:3" x14ac:dyDescent="0.25">
      <c r="A12828" t="s">
        <v>260</v>
      </c>
      <c r="B12828">
        <v>37660</v>
      </c>
      <c r="C12828">
        <v>180</v>
      </c>
    </row>
    <row r="12829" spans="1:3" x14ac:dyDescent="0.25">
      <c r="A12829" t="s">
        <v>260</v>
      </c>
      <c r="B12829">
        <v>37862</v>
      </c>
      <c r="C12829">
        <v>149</v>
      </c>
    </row>
    <row r="12830" spans="1:3" x14ac:dyDescent="0.25">
      <c r="A12830" t="s">
        <v>260</v>
      </c>
      <c r="B12830">
        <v>37110</v>
      </c>
      <c r="C12830">
        <v>115</v>
      </c>
    </row>
    <row r="12831" spans="1:3" x14ac:dyDescent="0.25">
      <c r="A12831" t="s">
        <v>260</v>
      </c>
      <c r="B12831">
        <v>38018</v>
      </c>
      <c r="C12831">
        <v>160</v>
      </c>
    </row>
    <row r="12832" spans="1:3" x14ac:dyDescent="0.25">
      <c r="A12832" t="s">
        <v>260</v>
      </c>
      <c r="B12832">
        <v>37403</v>
      </c>
      <c r="C12832">
        <v>108</v>
      </c>
    </row>
    <row r="12833" spans="1:3" x14ac:dyDescent="0.25">
      <c r="A12833" t="s">
        <v>260</v>
      </c>
      <c r="B12833">
        <v>37643</v>
      </c>
      <c r="C12833">
        <v>94</v>
      </c>
    </row>
    <row r="12834" spans="1:3" x14ac:dyDescent="0.25">
      <c r="A12834" t="s">
        <v>260</v>
      </c>
      <c r="B12834">
        <v>37821</v>
      </c>
      <c r="C12834">
        <v>150</v>
      </c>
    </row>
    <row r="12835" spans="1:3" x14ac:dyDescent="0.25">
      <c r="A12835" t="s">
        <v>260</v>
      </c>
      <c r="B12835">
        <v>37804</v>
      </c>
      <c r="C12835">
        <v>76</v>
      </c>
    </row>
    <row r="12836" spans="1:3" x14ac:dyDescent="0.25">
      <c r="A12836" t="s">
        <v>260</v>
      </c>
      <c r="B12836">
        <v>38375</v>
      </c>
      <c r="C12836">
        <v>126</v>
      </c>
    </row>
    <row r="12837" spans="1:3" x14ac:dyDescent="0.25">
      <c r="A12837" t="s">
        <v>260</v>
      </c>
      <c r="B12837">
        <v>38372</v>
      </c>
      <c r="C12837">
        <v>120</v>
      </c>
    </row>
    <row r="12838" spans="1:3" x14ac:dyDescent="0.25">
      <c r="A12838" t="s">
        <v>260</v>
      </c>
      <c r="B12838">
        <v>38261</v>
      </c>
      <c r="C12838">
        <v>115</v>
      </c>
    </row>
    <row r="12839" spans="1:3" x14ac:dyDescent="0.25">
      <c r="A12839" t="s">
        <v>260</v>
      </c>
      <c r="B12839">
        <v>37312</v>
      </c>
      <c r="C12839">
        <v>213</v>
      </c>
    </row>
    <row r="12840" spans="1:3" x14ac:dyDescent="0.25">
      <c r="A12840" t="s">
        <v>260</v>
      </c>
      <c r="B12840">
        <v>37821</v>
      </c>
      <c r="C12840">
        <v>56</v>
      </c>
    </row>
    <row r="12841" spans="1:3" x14ac:dyDescent="0.25">
      <c r="A12841" t="s">
        <v>260</v>
      </c>
      <c r="B12841">
        <v>37130</v>
      </c>
      <c r="C12841">
        <v>68</v>
      </c>
    </row>
    <row r="12842" spans="1:3" x14ac:dyDescent="0.25">
      <c r="A12842" t="s">
        <v>260</v>
      </c>
      <c r="B12842">
        <v>37130</v>
      </c>
      <c r="C12842">
        <v>100</v>
      </c>
    </row>
    <row r="12843" spans="1:3" x14ac:dyDescent="0.25">
      <c r="A12843" t="s">
        <v>260</v>
      </c>
      <c r="B12843">
        <v>37760</v>
      </c>
      <c r="C12843">
        <v>121</v>
      </c>
    </row>
    <row r="12844" spans="1:3" x14ac:dyDescent="0.25">
      <c r="A12844" t="s">
        <v>260</v>
      </c>
      <c r="B12844">
        <v>37601</v>
      </c>
      <c r="C12844">
        <v>167</v>
      </c>
    </row>
    <row r="12845" spans="1:3" x14ac:dyDescent="0.25">
      <c r="A12845" t="s">
        <v>260</v>
      </c>
      <c r="B12845">
        <v>37013</v>
      </c>
      <c r="C12845">
        <v>110</v>
      </c>
    </row>
    <row r="12846" spans="1:3" x14ac:dyDescent="0.25">
      <c r="A12846" t="s">
        <v>260</v>
      </c>
      <c r="B12846">
        <v>38317</v>
      </c>
      <c r="C12846">
        <v>130</v>
      </c>
    </row>
    <row r="12847" spans="1:3" x14ac:dyDescent="0.25">
      <c r="A12847" t="s">
        <v>260</v>
      </c>
      <c r="B12847">
        <v>37918</v>
      </c>
      <c r="C12847">
        <v>271</v>
      </c>
    </row>
    <row r="12848" spans="1:3" x14ac:dyDescent="0.25">
      <c r="A12848" t="s">
        <v>260</v>
      </c>
      <c r="B12848">
        <v>37909</v>
      </c>
      <c r="C12848">
        <v>30</v>
      </c>
    </row>
    <row r="12849" spans="1:3" x14ac:dyDescent="0.25">
      <c r="A12849" t="s">
        <v>260</v>
      </c>
      <c r="B12849">
        <v>38310</v>
      </c>
      <c r="C12849">
        <v>125</v>
      </c>
    </row>
    <row r="12850" spans="1:3" x14ac:dyDescent="0.25">
      <c r="A12850" t="s">
        <v>260</v>
      </c>
      <c r="B12850">
        <v>37142</v>
      </c>
      <c r="C12850">
        <v>75</v>
      </c>
    </row>
    <row r="12851" spans="1:3" x14ac:dyDescent="0.25">
      <c r="A12851" t="s">
        <v>260</v>
      </c>
      <c r="B12851">
        <v>38344</v>
      </c>
      <c r="C12851">
        <v>120</v>
      </c>
    </row>
    <row r="12852" spans="1:3" x14ac:dyDescent="0.25">
      <c r="A12852" t="s">
        <v>260</v>
      </c>
      <c r="B12852">
        <v>38372</v>
      </c>
      <c r="C12852">
        <v>62</v>
      </c>
    </row>
    <row r="12853" spans="1:3" x14ac:dyDescent="0.25">
      <c r="A12853" t="s">
        <v>260</v>
      </c>
      <c r="B12853">
        <v>38117</v>
      </c>
      <c r="C12853">
        <v>77</v>
      </c>
    </row>
    <row r="12854" spans="1:3" x14ac:dyDescent="0.25">
      <c r="A12854" t="s">
        <v>260</v>
      </c>
      <c r="B12854">
        <v>38555</v>
      </c>
      <c r="C12854">
        <v>157</v>
      </c>
    </row>
    <row r="12855" spans="1:3" x14ac:dyDescent="0.25">
      <c r="A12855" t="s">
        <v>260</v>
      </c>
      <c r="B12855">
        <v>37643</v>
      </c>
      <c r="C12855">
        <v>158</v>
      </c>
    </row>
    <row r="12856" spans="1:3" x14ac:dyDescent="0.25">
      <c r="A12856" t="s">
        <v>260</v>
      </c>
      <c r="B12856">
        <v>38358</v>
      </c>
      <c r="C12856">
        <v>117</v>
      </c>
    </row>
    <row r="12857" spans="1:3" x14ac:dyDescent="0.25">
      <c r="A12857" t="s">
        <v>260</v>
      </c>
      <c r="B12857">
        <v>38237</v>
      </c>
      <c r="C12857">
        <v>150</v>
      </c>
    </row>
    <row r="12858" spans="1:3" x14ac:dyDescent="0.25">
      <c r="A12858" t="s">
        <v>260</v>
      </c>
      <c r="B12858">
        <v>38351</v>
      </c>
      <c r="C12858">
        <v>118</v>
      </c>
    </row>
    <row r="12859" spans="1:3" x14ac:dyDescent="0.25">
      <c r="A12859" t="s">
        <v>260</v>
      </c>
      <c r="B12859">
        <v>38017</v>
      </c>
      <c r="C12859">
        <v>114</v>
      </c>
    </row>
    <row r="12860" spans="1:3" x14ac:dyDescent="0.25">
      <c r="A12860" t="s">
        <v>260</v>
      </c>
      <c r="B12860">
        <v>38261</v>
      </c>
      <c r="C12860">
        <v>56</v>
      </c>
    </row>
    <row r="12861" spans="1:3" x14ac:dyDescent="0.25">
      <c r="A12861" t="s">
        <v>260</v>
      </c>
      <c r="B12861">
        <v>37174</v>
      </c>
      <c r="C12861">
        <v>68</v>
      </c>
    </row>
    <row r="12862" spans="1:3" x14ac:dyDescent="0.25">
      <c r="A12862" t="s">
        <v>260</v>
      </c>
      <c r="B12862">
        <v>37664</v>
      </c>
      <c r="C12862">
        <v>204</v>
      </c>
    </row>
    <row r="12863" spans="1:3" x14ac:dyDescent="0.25">
      <c r="A12863" t="s">
        <v>260</v>
      </c>
      <c r="B12863">
        <v>37660</v>
      </c>
      <c r="C12863">
        <v>174</v>
      </c>
    </row>
    <row r="12864" spans="1:3" x14ac:dyDescent="0.25">
      <c r="A12864" t="s">
        <v>260</v>
      </c>
      <c r="B12864">
        <v>38104</v>
      </c>
      <c r="C12864">
        <v>180</v>
      </c>
    </row>
    <row r="12865" spans="1:3" x14ac:dyDescent="0.25">
      <c r="A12865" t="s">
        <v>260</v>
      </c>
      <c r="B12865">
        <v>37922</v>
      </c>
      <c r="C12865">
        <v>106</v>
      </c>
    </row>
    <row r="12866" spans="1:3" x14ac:dyDescent="0.25">
      <c r="A12866" t="s">
        <v>260</v>
      </c>
      <c r="B12866">
        <v>37122</v>
      </c>
      <c r="C12866">
        <v>106</v>
      </c>
    </row>
    <row r="12867" spans="1:3" x14ac:dyDescent="0.25">
      <c r="A12867" t="s">
        <v>260</v>
      </c>
      <c r="B12867">
        <v>37725</v>
      </c>
      <c r="C12867">
        <v>160</v>
      </c>
    </row>
    <row r="12868" spans="1:3" x14ac:dyDescent="0.25">
      <c r="A12868" t="s">
        <v>260</v>
      </c>
      <c r="B12868">
        <v>37743</v>
      </c>
      <c r="C12868">
        <v>161</v>
      </c>
    </row>
    <row r="12869" spans="1:3" x14ac:dyDescent="0.25">
      <c r="A12869" t="s">
        <v>260</v>
      </c>
      <c r="B12869">
        <v>37825</v>
      </c>
      <c r="C12869">
        <v>134</v>
      </c>
    </row>
    <row r="12870" spans="1:3" x14ac:dyDescent="0.25">
      <c r="A12870" t="s">
        <v>260</v>
      </c>
      <c r="B12870">
        <v>37641</v>
      </c>
      <c r="C12870">
        <v>75</v>
      </c>
    </row>
    <row r="12871" spans="1:3" x14ac:dyDescent="0.25">
      <c r="A12871" t="s">
        <v>260</v>
      </c>
      <c r="B12871">
        <v>38464</v>
      </c>
      <c r="C12871">
        <v>162</v>
      </c>
    </row>
    <row r="12872" spans="1:3" x14ac:dyDescent="0.25">
      <c r="A12872" t="s">
        <v>260</v>
      </c>
      <c r="B12872">
        <v>37604</v>
      </c>
      <c r="C12872">
        <v>84</v>
      </c>
    </row>
    <row r="12873" spans="1:3" x14ac:dyDescent="0.25">
      <c r="A12873" t="s">
        <v>260</v>
      </c>
      <c r="B12873">
        <v>37066</v>
      </c>
      <c r="C12873">
        <v>92</v>
      </c>
    </row>
    <row r="12874" spans="1:3" x14ac:dyDescent="0.25">
      <c r="A12874" t="s">
        <v>260</v>
      </c>
      <c r="B12874">
        <v>37919</v>
      </c>
      <c r="C12874">
        <v>222</v>
      </c>
    </row>
    <row r="12875" spans="1:3" x14ac:dyDescent="0.25">
      <c r="A12875" t="s">
        <v>260</v>
      </c>
      <c r="B12875">
        <v>37923</v>
      </c>
      <c r="C12875">
        <v>113</v>
      </c>
    </row>
    <row r="12876" spans="1:3" x14ac:dyDescent="0.25">
      <c r="A12876" t="s">
        <v>260</v>
      </c>
      <c r="B12876">
        <v>37040</v>
      </c>
      <c r="C12876">
        <v>113</v>
      </c>
    </row>
    <row r="12877" spans="1:3" x14ac:dyDescent="0.25">
      <c r="A12877" t="s">
        <v>260</v>
      </c>
      <c r="B12877">
        <v>37841</v>
      </c>
      <c r="C12877">
        <v>56</v>
      </c>
    </row>
    <row r="12878" spans="1:3" x14ac:dyDescent="0.25">
      <c r="A12878" t="s">
        <v>260</v>
      </c>
      <c r="B12878">
        <v>38019</v>
      </c>
      <c r="C12878">
        <v>98</v>
      </c>
    </row>
    <row r="12879" spans="1:3" x14ac:dyDescent="0.25">
      <c r="A12879" t="s">
        <v>260</v>
      </c>
      <c r="B12879">
        <v>38549</v>
      </c>
      <c r="C12879">
        <v>69</v>
      </c>
    </row>
    <row r="12880" spans="1:3" x14ac:dyDescent="0.25">
      <c r="A12880" t="s">
        <v>260</v>
      </c>
      <c r="B12880">
        <v>37377</v>
      </c>
      <c r="C12880">
        <v>114</v>
      </c>
    </row>
    <row r="12881" spans="1:3" x14ac:dyDescent="0.25">
      <c r="A12881" t="s">
        <v>260</v>
      </c>
      <c r="B12881">
        <v>37188</v>
      </c>
      <c r="C12881">
        <v>84</v>
      </c>
    </row>
    <row r="12882" spans="1:3" x14ac:dyDescent="0.25">
      <c r="A12882" t="s">
        <v>260</v>
      </c>
      <c r="B12882">
        <v>37075</v>
      </c>
      <c r="C12882">
        <v>122</v>
      </c>
    </row>
    <row r="12883" spans="1:3" x14ac:dyDescent="0.25">
      <c r="A12883" t="s">
        <v>260</v>
      </c>
      <c r="B12883">
        <v>38242</v>
      </c>
      <c r="C12883">
        <v>127</v>
      </c>
    </row>
    <row r="12884" spans="1:3" x14ac:dyDescent="0.25">
      <c r="A12884" t="s">
        <v>260</v>
      </c>
      <c r="B12884">
        <v>37027</v>
      </c>
      <c r="C12884">
        <v>66</v>
      </c>
    </row>
    <row r="12885" spans="1:3" x14ac:dyDescent="0.25">
      <c r="A12885" t="s">
        <v>260</v>
      </c>
      <c r="B12885">
        <v>37096</v>
      </c>
      <c r="C12885">
        <v>114</v>
      </c>
    </row>
    <row r="12886" spans="1:3" x14ac:dyDescent="0.25">
      <c r="A12886" t="s">
        <v>260</v>
      </c>
      <c r="B12886">
        <v>37311</v>
      </c>
      <c r="C12886">
        <v>142</v>
      </c>
    </row>
    <row r="12887" spans="1:3" x14ac:dyDescent="0.25">
      <c r="A12887" t="s">
        <v>260</v>
      </c>
      <c r="B12887">
        <v>37919</v>
      </c>
      <c r="C12887">
        <v>194</v>
      </c>
    </row>
    <row r="12888" spans="1:3" x14ac:dyDescent="0.25">
      <c r="A12888" t="s">
        <v>260</v>
      </c>
      <c r="B12888">
        <v>37643</v>
      </c>
      <c r="C12888">
        <v>101</v>
      </c>
    </row>
    <row r="12889" spans="1:3" x14ac:dyDescent="0.25">
      <c r="A12889" t="s">
        <v>260</v>
      </c>
      <c r="B12889">
        <v>38574</v>
      </c>
      <c r="C12889">
        <v>115</v>
      </c>
    </row>
    <row r="12890" spans="1:3" x14ac:dyDescent="0.25">
      <c r="A12890" t="s">
        <v>260</v>
      </c>
      <c r="B12890">
        <v>37716</v>
      </c>
      <c r="C12890">
        <v>120</v>
      </c>
    </row>
    <row r="12891" spans="1:3" x14ac:dyDescent="0.25">
      <c r="A12891" t="s">
        <v>260</v>
      </c>
      <c r="B12891">
        <v>37064</v>
      </c>
      <c r="C12891">
        <v>157</v>
      </c>
    </row>
    <row r="12892" spans="1:3" x14ac:dyDescent="0.25">
      <c r="A12892" t="s">
        <v>260</v>
      </c>
      <c r="B12892">
        <v>37064</v>
      </c>
      <c r="C12892">
        <v>88</v>
      </c>
    </row>
    <row r="12893" spans="1:3" x14ac:dyDescent="0.25">
      <c r="A12893" t="s">
        <v>260</v>
      </c>
      <c r="B12893">
        <v>38138</v>
      </c>
      <c r="C12893">
        <v>50</v>
      </c>
    </row>
    <row r="12894" spans="1:3" x14ac:dyDescent="0.25">
      <c r="A12894" t="s">
        <v>260</v>
      </c>
      <c r="B12894">
        <v>38068</v>
      </c>
      <c r="C12894">
        <v>72</v>
      </c>
    </row>
    <row r="12895" spans="1:3" x14ac:dyDescent="0.25">
      <c r="A12895" t="s">
        <v>260</v>
      </c>
      <c r="B12895">
        <v>37218</v>
      </c>
      <c r="C12895">
        <v>124</v>
      </c>
    </row>
    <row r="12896" spans="1:3" x14ac:dyDescent="0.25">
      <c r="A12896" t="s">
        <v>260</v>
      </c>
      <c r="B12896">
        <v>38301</v>
      </c>
      <c r="C12896">
        <v>67</v>
      </c>
    </row>
    <row r="12897" spans="1:3" x14ac:dyDescent="0.25">
      <c r="A12897" t="s">
        <v>260</v>
      </c>
      <c r="B12897">
        <v>37388</v>
      </c>
      <c r="C12897">
        <v>169</v>
      </c>
    </row>
    <row r="12898" spans="1:3" x14ac:dyDescent="0.25">
      <c r="A12898" t="s">
        <v>260</v>
      </c>
      <c r="B12898">
        <v>37326</v>
      </c>
      <c r="C12898">
        <v>135</v>
      </c>
    </row>
    <row r="12899" spans="1:3" x14ac:dyDescent="0.25">
      <c r="A12899" t="s">
        <v>260</v>
      </c>
      <c r="B12899">
        <v>37931</v>
      </c>
      <c r="C12899">
        <v>140</v>
      </c>
    </row>
    <row r="12900" spans="1:3" x14ac:dyDescent="0.25">
      <c r="A12900" t="s">
        <v>260</v>
      </c>
      <c r="B12900">
        <v>37398</v>
      </c>
      <c r="C12900">
        <v>46</v>
      </c>
    </row>
    <row r="12901" spans="1:3" x14ac:dyDescent="0.25">
      <c r="A12901" t="s">
        <v>260</v>
      </c>
      <c r="B12901">
        <v>38485</v>
      </c>
      <c r="C12901">
        <v>109</v>
      </c>
    </row>
    <row r="12902" spans="1:3" x14ac:dyDescent="0.25">
      <c r="A12902" t="s">
        <v>260</v>
      </c>
      <c r="B12902">
        <v>37909</v>
      </c>
      <c r="C12902">
        <v>176</v>
      </c>
    </row>
    <row r="12903" spans="1:3" x14ac:dyDescent="0.25">
      <c r="A12903" t="s">
        <v>260</v>
      </c>
      <c r="B12903">
        <v>38001</v>
      </c>
      <c r="C12903">
        <v>121</v>
      </c>
    </row>
    <row r="12904" spans="1:3" x14ac:dyDescent="0.25">
      <c r="A12904" t="s">
        <v>260</v>
      </c>
      <c r="B12904">
        <v>37110</v>
      </c>
      <c r="C12904">
        <v>140</v>
      </c>
    </row>
    <row r="12905" spans="1:3" x14ac:dyDescent="0.25">
      <c r="A12905" t="s">
        <v>260</v>
      </c>
      <c r="B12905">
        <v>37334</v>
      </c>
      <c r="C12905">
        <v>79</v>
      </c>
    </row>
    <row r="12906" spans="1:3" x14ac:dyDescent="0.25">
      <c r="A12906" t="s">
        <v>260</v>
      </c>
      <c r="B12906">
        <v>37043</v>
      </c>
      <c r="C12906">
        <v>120</v>
      </c>
    </row>
    <row r="12907" spans="1:3" x14ac:dyDescent="0.25">
      <c r="A12907" t="s">
        <v>260</v>
      </c>
      <c r="B12907">
        <v>38024</v>
      </c>
      <c r="C12907">
        <v>50</v>
      </c>
    </row>
    <row r="12908" spans="1:3" x14ac:dyDescent="0.25">
      <c r="A12908" t="s">
        <v>260</v>
      </c>
      <c r="B12908">
        <v>37807</v>
      </c>
      <c r="C12908">
        <v>77</v>
      </c>
    </row>
    <row r="12909" spans="1:3" x14ac:dyDescent="0.25">
      <c r="A12909" t="s">
        <v>260</v>
      </c>
      <c r="B12909">
        <v>37343</v>
      </c>
      <c r="C12909">
        <v>108</v>
      </c>
    </row>
    <row r="12910" spans="1:3" x14ac:dyDescent="0.25">
      <c r="A12910" t="s">
        <v>260</v>
      </c>
      <c r="B12910">
        <v>37601</v>
      </c>
      <c r="C12910">
        <v>47</v>
      </c>
    </row>
    <row r="12911" spans="1:3" x14ac:dyDescent="0.25">
      <c r="A12911" t="s">
        <v>260</v>
      </c>
      <c r="B12911">
        <v>37055</v>
      </c>
      <c r="C12911">
        <v>191</v>
      </c>
    </row>
    <row r="12912" spans="1:3" x14ac:dyDescent="0.25">
      <c r="A12912" t="s">
        <v>260</v>
      </c>
      <c r="B12912">
        <v>37762</v>
      </c>
      <c r="C12912">
        <v>110</v>
      </c>
    </row>
    <row r="12913" spans="1:3" x14ac:dyDescent="0.25">
      <c r="A12913" t="s">
        <v>260</v>
      </c>
      <c r="B12913">
        <v>37064</v>
      </c>
      <c r="C12913">
        <v>80</v>
      </c>
    </row>
    <row r="12914" spans="1:3" x14ac:dyDescent="0.25">
      <c r="A12914" t="s">
        <v>260</v>
      </c>
      <c r="B12914">
        <v>37127</v>
      </c>
      <c r="C12914">
        <v>131</v>
      </c>
    </row>
    <row r="12915" spans="1:3" x14ac:dyDescent="0.25">
      <c r="A12915" t="s">
        <v>260</v>
      </c>
      <c r="B12915">
        <v>37043</v>
      </c>
      <c r="C12915">
        <v>122</v>
      </c>
    </row>
    <row r="12916" spans="1:3" x14ac:dyDescent="0.25">
      <c r="A12916" t="s">
        <v>260</v>
      </c>
      <c r="B12916">
        <v>38372</v>
      </c>
      <c r="C12916">
        <v>39</v>
      </c>
    </row>
    <row r="12917" spans="1:3" x14ac:dyDescent="0.25">
      <c r="A12917" t="s">
        <v>260</v>
      </c>
      <c r="B12917">
        <v>37334</v>
      </c>
      <c r="C12917">
        <v>168</v>
      </c>
    </row>
    <row r="12918" spans="1:3" x14ac:dyDescent="0.25">
      <c r="A12918" t="s">
        <v>260</v>
      </c>
      <c r="B12918">
        <v>38462</v>
      </c>
      <c r="C12918">
        <v>131</v>
      </c>
    </row>
    <row r="12919" spans="1:3" x14ac:dyDescent="0.25">
      <c r="A12919" t="s">
        <v>260</v>
      </c>
      <c r="B12919">
        <v>37743</v>
      </c>
      <c r="C12919">
        <v>154</v>
      </c>
    </row>
    <row r="12920" spans="1:3" x14ac:dyDescent="0.25">
      <c r="A12920" t="s">
        <v>260</v>
      </c>
      <c r="B12920">
        <v>37129</v>
      </c>
      <c r="C12920">
        <v>140</v>
      </c>
    </row>
    <row r="12921" spans="1:3" x14ac:dyDescent="0.25">
      <c r="A12921" t="s">
        <v>260</v>
      </c>
      <c r="B12921">
        <v>37650</v>
      </c>
      <c r="C12921">
        <v>51</v>
      </c>
    </row>
    <row r="12922" spans="1:3" x14ac:dyDescent="0.25">
      <c r="A12922" t="s">
        <v>260</v>
      </c>
      <c r="B12922">
        <v>38501</v>
      </c>
      <c r="C12922">
        <v>94</v>
      </c>
    </row>
    <row r="12923" spans="1:3" x14ac:dyDescent="0.25">
      <c r="A12923" t="s">
        <v>260</v>
      </c>
      <c r="B12923">
        <v>37066</v>
      </c>
      <c r="C12923">
        <v>207</v>
      </c>
    </row>
    <row r="12924" spans="1:3" x14ac:dyDescent="0.25">
      <c r="A12924" t="s">
        <v>260</v>
      </c>
      <c r="B12924">
        <v>38401</v>
      </c>
      <c r="C12924">
        <v>123</v>
      </c>
    </row>
    <row r="12925" spans="1:3" x14ac:dyDescent="0.25">
      <c r="A12925" t="s">
        <v>260</v>
      </c>
      <c r="B12925">
        <v>37803</v>
      </c>
      <c r="C12925">
        <v>44</v>
      </c>
    </row>
    <row r="12926" spans="1:3" x14ac:dyDescent="0.25">
      <c r="A12926" t="s">
        <v>260</v>
      </c>
      <c r="B12926">
        <v>37917</v>
      </c>
      <c r="C12926">
        <v>91</v>
      </c>
    </row>
    <row r="12927" spans="1:3" x14ac:dyDescent="0.25">
      <c r="A12927" t="s">
        <v>260</v>
      </c>
      <c r="B12927">
        <v>37160</v>
      </c>
      <c r="C12927">
        <v>96</v>
      </c>
    </row>
    <row r="12928" spans="1:3" x14ac:dyDescent="0.25">
      <c r="A12928" t="s">
        <v>260</v>
      </c>
      <c r="B12928">
        <v>38135</v>
      </c>
      <c r="C12928">
        <v>233</v>
      </c>
    </row>
    <row r="12929" spans="1:3" x14ac:dyDescent="0.25">
      <c r="A12929" t="s">
        <v>260</v>
      </c>
      <c r="B12929">
        <v>38063</v>
      </c>
      <c r="C12929">
        <v>144</v>
      </c>
    </row>
    <row r="12930" spans="1:3" x14ac:dyDescent="0.25">
      <c r="A12930" t="s">
        <v>260</v>
      </c>
      <c r="B12930">
        <v>38551</v>
      </c>
      <c r="C12930">
        <v>78</v>
      </c>
    </row>
    <row r="12931" spans="1:3" x14ac:dyDescent="0.25">
      <c r="A12931" t="s">
        <v>260</v>
      </c>
      <c r="B12931">
        <v>38305</v>
      </c>
      <c r="C12931">
        <v>120</v>
      </c>
    </row>
    <row r="12932" spans="1:3" x14ac:dyDescent="0.25">
      <c r="A12932" t="s">
        <v>260</v>
      </c>
      <c r="B12932">
        <v>37766</v>
      </c>
      <c r="C12932">
        <v>182</v>
      </c>
    </row>
    <row r="12933" spans="1:3" x14ac:dyDescent="0.25">
      <c r="A12933" t="s">
        <v>260</v>
      </c>
      <c r="B12933">
        <v>38134</v>
      </c>
      <c r="C12933">
        <v>140</v>
      </c>
    </row>
    <row r="12934" spans="1:3" x14ac:dyDescent="0.25">
      <c r="A12934" t="s">
        <v>260</v>
      </c>
      <c r="B12934">
        <v>37381</v>
      </c>
      <c r="C12934">
        <v>138</v>
      </c>
    </row>
    <row r="12935" spans="1:3" x14ac:dyDescent="0.25">
      <c r="A12935" t="s">
        <v>260</v>
      </c>
      <c r="B12935">
        <v>37388</v>
      </c>
      <c r="C12935">
        <v>90</v>
      </c>
    </row>
    <row r="12936" spans="1:3" x14ac:dyDescent="0.25">
      <c r="A12936" t="s">
        <v>260</v>
      </c>
      <c r="B12936">
        <v>37058</v>
      </c>
      <c r="C12936">
        <v>88</v>
      </c>
    </row>
    <row r="12937" spans="1:3" x14ac:dyDescent="0.25">
      <c r="A12937" t="s">
        <v>260</v>
      </c>
      <c r="B12937">
        <v>38401</v>
      </c>
      <c r="C12937">
        <v>106</v>
      </c>
    </row>
    <row r="12938" spans="1:3" x14ac:dyDescent="0.25">
      <c r="A12938" t="s">
        <v>260</v>
      </c>
      <c r="B12938">
        <v>37074</v>
      </c>
      <c r="C12938">
        <v>95</v>
      </c>
    </row>
    <row r="12939" spans="1:3" x14ac:dyDescent="0.25">
      <c r="A12939" t="s">
        <v>260</v>
      </c>
      <c r="B12939">
        <v>37766</v>
      </c>
      <c r="C12939">
        <v>98</v>
      </c>
    </row>
    <row r="12940" spans="1:3" x14ac:dyDescent="0.25">
      <c r="A12940" t="s">
        <v>260</v>
      </c>
      <c r="B12940">
        <v>38116</v>
      </c>
      <c r="C12940">
        <v>240</v>
      </c>
    </row>
    <row r="12941" spans="1:3" x14ac:dyDescent="0.25">
      <c r="A12941" t="s">
        <v>260</v>
      </c>
      <c r="B12941">
        <v>38119</v>
      </c>
      <c r="C12941">
        <v>120</v>
      </c>
    </row>
    <row r="12942" spans="1:3" x14ac:dyDescent="0.25">
      <c r="A12942" t="s">
        <v>260</v>
      </c>
      <c r="B12942">
        <v>37804</v>
      </c>
      <c r="C12942">
        <v>181</v>
      </c>
    </row>
    <row r="12943" spans="1:3" x14ac:dyDescent="0.25">
      <c r="A12943" t="s">
        <v>260</v>
      </c>
      <c r="B12943">
        <v>37705</v>
      </c>
      <c r="C12943">
        <v>103</v>
      </c>
    </row>
    <row r="12944" spans="1:3" x14ac:dyDescent="0.25">
      <c r="A12944" t="s">
        <v>260</v>
      </c>
      <c r="B12944">
        <v>38008</v>
      </c>
      <c r="C12944">
        <v>134</v>
      </c>
    </row>
    <row r="12945" spans="1:3" x14ac:dyDescent="0.25">
      <c r="A12945" t="s">
        <v>260</v>
      </c>
      <c r="B12945">
        <v>37013</v>
      </c>
      <c r="C12945">
        <v>124</v>
      </c>
    </row>
    <row r="12946" spans="1:3" x14ac:dyDescent="0.25">
      <c r="A12946" t="s">
        <v>260</v>
      </c>
      <c r="B12946">
        <v>37879</v>
      </c>
      <c r="C12946">
        <v>100</v>
      </c>
    </row>
    <row r="12947" spans="1:3" x14ac:dyDescent="0.25">
      <c r="A12947" t="s">
        <v>260</v>
      </c>
      <c r="B12947">
        <v>37185</v>
      </c>
      <c r="C12947">
        <v>100</v>
      </c>
    </row>
    <row r="12948" spans="1:3" x14ac:dyDescent="0.25">
      <c r="A12948" t="s">
        <v>260</v>
      </c>
      <c r="B12948">
        <v>38111</v>
      </c>
      <c r="C12948">
        <v>180</v>
      </c>
    </row>
    <row r="12949" spans="1:3" x14ac:dyDescent="0.25">
      <c r="A12949" t="s">
        <v>260</v>
      </c>
      <c r="B12949">
        <v>38583</v>
      </c>
      <c r="C12949">
        <v>90</v>
      </c>
    </row>
    <row r="12950" spans="1:3" x14ac:dyDescent="0.25">
      <c r="A12950" t="s">
        <v>260</v>
      </c>
      <c r="B12950">
        <v>38119</v>
      </c>
      <c r="C12950">
        <v>188</v>
      </c>
    </row>
    <row r="12951" spans="1:3" x14ac:dyDescent="0.25">
      <c r="A12951" t="s">
        <v>260</v>
      </c>
      <c r="B12951">
        <v>37189</v>
      </c>
      <c r="C12951">
        <v>127</v>
      </c>
    </row>
    <row r="12952" spans="1:3" x14ac:dyDescent="0.25">
      <c r="A12952" t="s">
        <v>260</v>
      </c>
      <c r="B12952">
        <v>37615</v>
      </c>
      <c r="C12952">
        <v>133</v>
      </c>
    </row>
    <row r="12953" spans="1:3" x14ac:dyDescent="0.25">
      <c r="A12953" t="s">
        <v>260</v>
      </c>
      <c r="B12953">
        <v>37412</v>
      </c>
      <c r="C12953">
        <v>108</v>
      </c>
    </row>
    <row r="12954" spans="1:3" x14ac:dyDescent="0.25">
      <c r="A12954" t="s">
        <v>260</v>
      </c>
      <c r="B12954">
        <v>38119</v>
      </c>
      <c r="C12954">
        <v>90</v>
      </c>
    </row>
    <row r="12955" spans="1:3" x14ac:dyDescent="0.25">
      <c r="A12955" t="s">
        <v>260</v>
      </c>
      <c r="B12955">
        <v>38585</v>
      </c>
      <c r="C12955">
        <v>70</v>
      </c>
    </row>
    <row r="12956" spans="1:3" x14ac:dyDescent="0.25">
      <c r="A12956" t="s">
        <v>260</v>
      </c>
      <c r="B12956">
        <v>38225</v>
      </c>
      <c r="C12956">
        <v>136</v>
      </c>
    </row>
    <row r="12957" spans="1:3" x14ac:dyDescent="0.25">
      <c r="A12957" t="s">
        <v>260</v>
      </c>
      <c r="B12957">
        <v>38133</v>
      </c>
      <c r="C12957">
        <v>108</v>
      </c>
    </row>
    <row r="12958" spans="1:3" x14ac:dyDescent="0.25">
      <c r="A12958" t="s">
        <v>260</v>
      </c>
      <c r="B12958">
        <v>37914</v>
      </c>
      <c r="C12958">
        <v>94</v>
      </c>
    </row>
    <row r="12959" spans="1:3" x14ac:dyDescent="0.25">
      <c r="A12959" t="s">
        <v>260</v>
      </c>
      <c r="B12959">
        <v>38006</v>
      </c>
      <c r="C12959">
        <v>120</v>
      </c>
    </row>
    <row r="12960" spans="1:3" x14ac:dyDescent="0.25">
      <c r="A12960" t="s">
        <v>260</v>
      </c>
      <c r="B12960">
        <v>37172</v>
      </c>
      <c r="C12960">
        <v>107</v>
      </c>
    </row>
    <row r="12961" spans="1:3" x14ac:dyDescent="0.25">
      <c r="A12961" t="s">
        <v>260</v>
      </c>
      <c r="B12961">
        <v>37650</v>
      </c>
      <c r="C12961">
        <v>125</v>
      </c>
    </row>
    <row r="12962" spans="1:3" x14ac:dyDescent="0.25">
      <c r="A12962" t="s">
        <v>260</v>
      </c>
      <c r="B12962">
        <v>37091</v>
      </c>
      <c r="C12962">
        <v>60</v>
      </c>
    </row>
    <row r="12963" spans="1:3" x14ac:dyDescent="0.25">
      <c r="A12963" t="s">
        <v>260</v>
      </c>
      <c r="B12963">
        <v>37167</v>
      </c>
      <c r="C12963">
        <v>91</v>
      </c>
    </row>
    <row r="12964" spans="1:3" x14ac:dyDescent="0.25">
      <c r="A12964" t="s">
        <v>260</v>
      </c>
      <c r="B12964">
        <v>37327</v>
      </c>
      <c r="C12964">
        <v>110</v>
      </c>
    </row>
    <row r="12965" spans="1:3" x14ac:dyDescent="0.25">
      <c r="A12965" t="s">
        <v>260</v>
      </c>
      <c r="B12965">
        <v>38343</v>
      </c>
      <c r="C12965">
        <v>89</v>
      </c>
    </row>
    <row r="12966" spans="1:3" x14ac:dyDescent="0.25">
      <c r="A12966" t="s">
        <v>260</v>
      </c>
      <c r="B12966">
        <v>38301</v>
      </c>
      <c r="C12966">
        <v>64</v>
      </c>
    </row>
    <row r="12967" spans="1:3" x14ac:dyDescent="0.25">
      <c r="A12967" t="s">
        <v>260</v>
      </c>
      <c r="B12967">
        <v>38237</v>
      </c>
      <c r="C12967">
        <v>91</v>
      </c>
    </row>
    <row r="12968" spans="1:3" x14ac:dyDescent="0.25">
      <c r="A12968" t="s">
        <v>260</v>
      </c>
      <c r="B12968">
        <v>37601</v>
      </c>
      <c r="C12968">
        <v>103</v>
      </c>
    </row>
    <row r="12969" spans="1:3" x14ac:dyDescent="0.25">
      <c r="A12969" t="s">
        <v>260</v>
      </c>
      <c r="B12969">
        <v>37771</v>
      </c>
      <c r="C12969">
        <v>104</v>
      </c>
    </row>
    <row r="12970" spans="1:3" x14ac:dyDescent="0.25">
      <c r="A12970" t="s">
        <v>260</v>
      </c>
      <c r="B12970">
        <v>37214</v>
      </c>
      <c r="C12970">
        <v>66</v>
      </c>
    </row>
    <row r="12971" spans="1:3" x14ac:dyDescent="0.25">
      <c r="A12971" t="s">
        <v>260</v>
      </c>
      <c r="B12971">
        <v>38330</v>
      </c>
      <c r="C12971">
        <v>120</v>
      </c>
    </row>
    <row r="12972" spans="1:3" x14ac:dyDescent="0.25">
      <c r="A12972" t="s">
        <v>260</v>
      </c>
      <c r="B12972">
        <v>37748</v>
      </c>
      <c r="C12972">
        <v>180</v>
      </c>
    </row>
    <row r="12973" spans="1:3" x14ac:dyDescent="0.25">
      <c r="A12973" t="s">
        <v>260</v>
      </c>
      <c r="B12973">
        <v>37917</v>
      </c>
      <c r="C12973">
        <v>79</v>
      </c>
    </row>
    <row r="12974" spans="1:3" x14ac:dyDescent="0.25">
      <c r="A12974" t="s">
        <v>260</v>
      </c>
      <c r="B12974">
        <v>37030</v>
      </c>
      <c r="C12974">
        <v>128</v>
      </c>
    </row>
    <row r="12975" spans="1:3" x14ac:dyDescent="0.25">
      <c r="A12975" t="s">
        <v>260</v>
      </c>
      <c r="B12975">
        <v>37869</v>
      </c>
      <c r="C12975">
        <v>50</v>
      </c>
    </row>
    <row r="12976" spans="1:3" x14ac:dyDescent="0.25">
      <c r="A12976" t="s">
        <v>260</v>
      </c>
      <c r="B12976">
        <v>38201</v>
      </c>
      <c r="C12976">
        <v>66</v>
      </c>
    </row>
    <row r="12977" spans="1:3" x14ac:dyDescent="0.25">
      <c r="A12977" t="s">
        <v>260</v>
      </c>
      <c r="B12977">
        <v>38329</v>
      </c>
      <c r="C12977">
        <v>90</v>
      </c>
    </row>
    <row r="12978" spans="1:3" x14ac:dyDescent="0.25">
      <c r="A12978" t="s">
        <v>260</v>
      </c>
      <c r="B12978">
        <v>37814</v>
      </c>
      <c r="C12978">
        <v>197</v>
      </c>
    </row>
    <row r="12979" spans="1:3" x14ac:dyDescent="0.25">
      <c r="A12979" t="s">
        <v>260</v>
      </c>
      <c r="B12979">
        <v>38351</v>
      </c>
      <c r="C12979">
        <v>55</v>
      </c>
    </row>
    <row r="12980" spans="1:3" x14ac:dyDescent="0.25">
      <c r="A12980" t="s">
        <v>260</v>
      </c>
      <c r="B12980">
        <v>37221</v>
      </c>
      <c r="C12980">
        <v>113</v>
      </c>
    </row>
    <row r="12981" spans="1:3" x14ac:dyDescent="0.25">
      <c r="A12981" t="s">
        <v>260</v>
      </c>
      <c r="B12981">
        <v>37830</v>
      </c>
      <c r="C12981">
        <v>120</v>
      </c>
    </row>
    <row r="12982" spans="1:3" x14ac:dyDescent="0.25">
      <c r="A12982" t="s">
        <v>260</v>
      </c>
      <c r="B12982">
        <v>37379</v>
      </c>
      <c r="C12982">
        <v>134</v>
      </c>
    </row>
    <row r="12983" spans="1:3" x14ac:dyDescent="0.25">
      <c r="A12983" t="s">
        <v>260</v>
      </c>
      <c r="B12983">
        <v>37604</v>
      </c>
      <c r="C12983">
        <v>84</v>
      </c>
    </row>
    <row r="12984" spans="1:3" x14ac:dyDescent="0.25">
      <c r="A12984" t="s">
        <v>260</v>
      </c>
      <c r="B12984">
        <v>38382</v>
      </c>
      <c r="C12984">
        <v>62</v>
      </c>
    </row>
    <row r="12985" spans="1:3" x14ac:dyDescent="0.25">
      <c r="A12985" t="s">
        <v>260</v>
      </c>
      <c r="B12985">
        <v>38501</v>
      </c>
      <c r="C12985">
        <v>120</v>
      </c>
    </row>
    <row r="12986" spans="1:3" x14ac:dyDescent="0.25">
      <c r="A12986" t="s">
        <v>260</v>
      </c>
      <c r="B12986">
        <v>38478</v>
      </c>
      <c r="C12986">
        <v>102</v>
      </c>
    </row>
    <row r="12987" spans="1:3" x14ac:dyDescent="0.25">
      <c r="A12987" t="s">
        <v>260</v>
      </c>
      <c r="B12987">
        <v>37087</v>
      </c>
      <c r="C12987">
        <v>60</v>
      </c>
    </row>
    <row r="12988" spans="1:3" x14ac:dyDescent="0.25">
      <c r="A12988" t="s">
        <v>260</v>
      </c>
      <c r="B12988">
        <v>37398</v>
      </c>
      <c r="C12988">
        <v>132</v>
      </c>
    </row>
    <row r="12989" spans="1:3" x14ac:dyDescent="0.25">
      <c r="A12989" t="s">
        <v>260</v>
      </c>
      <c r="B12989">
        <v>37398</v>
      </c>
      <c r="C12989">
        <v>80</v>
      </c>
    </row>
    <row r="12990" spans="1:3" x14ac:dyDescent="0.25">
      <c r="A12990" t="s">
        <v>260</v>
      </c>
      <c r="B12990">
        <v>38133</v>
      </c>
      <c r="C12990">
        <v>115</v>
      </c>
    </row>
    <row r="12991" spans="1:3" x14ac:dyDescent="0.25">
      <c r="A12991" t="s">
        <v>260</v>
      </c>
      <c r="B12991">
        <v>37617</v>
      </c>
      <c r="C12991">
        <v>160</v>
      </c>
    </row>
    <row r="12992" spans="1:3" x14ac:dyDescent="0.25">
      <c r="A12992" t="s">
        <v>260</v>
      </c>
      <c r="B12992">
        <v>38080</v>
      </c>
      <c r="C12992">
        <v>100</v>
      </c>
    </row>
    <row r="12993" spans="1:3" x14ac:dyDescent="0.25">
      <c r="A12993" t="s">
        <v>260</v>
      </c>
      <c r="B12993">
        <v>38343</v>
      </c>
      <c r="C12993">
        <v>140</v>
      </c>
    </row>
    <row r="12994" spans="1:3" x14ac:dyDescent="0.25">
      <c r="A12994" t="s">
        <v>260</v>
      </c>
      <c r="B12994">
        <v>38474</v>
      </c>
      <c r="C12994">
        <v>72</v>
      </c>
    </row>
    <row r="12995" spans="1:3" x14ac:dyDescent="0.25">
      <c r="A12995" t="s">
        <v>260</v>
      </c>
      <c r="B12995">
        <v>37642</v>
      </c>
      <c r="C12995">
        <v>124</v>
      </c>
    </row>
    <row r="12996" spans="1:3" x14ac:dyDescent="0.25">
      <c r="A12996" t="s">
        <v>260</v>
      </c>
      <c r="B12996">
        <v>38506</v>
      </c>
      <c r="C12996">
        <v>175</v>
      </c>
    </row>
    <row r="12997" spans="1:3" x14ac:dyDescent="0.25">
      <c r="A12997" t="s">
        <v>260</v>
      </c>
      <c r="B12997">
        <v>37421</v>
      </c>
      <c r="C12997">
        <v>444</v>
      </c>
    </row>
    <row r="12998" spans="1:3" x14ac:dyDescent="0.25">
      <c r="A12998" t="s">
        <v>260</v>
      </c>
      <c r="B12998">
        <v>38103</v>
      </c>
      <c r="C12998">
        <v>20</v>
      </c>
    </row>
    <row r="12999" spans="1:3" x14ac:dyDescent="0.25">
      <c r="A12999" t="s">
        <v>260</v>
      </c>
      <c r="B12999">
        <v>37916</v>
      </c>
      <c r="C12999">
        <v>24</v>
      </c>
    </row>
    <row r="13000" spans="1:3" x14ac:dyDescent="0.25">
      <c r="A13000" t="s">
        <v>260</v>
      </c>
      <c r="B13000">
        <v>38134</v>
      </c>
      <c r="C13000">
        <v>100</v>
      </c>
    </row>
    <row r="13001" spans="1:3" x14ac:dyDescent="0.25">
      <c r="A13001" t="s">
        <v>260</v>
      </c>
      <c r="B13001">
        <v>37363</v>
      </c>
      <c r="C13001">
        <v>120</v>
      </c>
    </row>
    <row r="13002" spans="1:3" x14ac:dyDescent="0.25">
      <c r="A13002" t="s">
        <v>260</v>
      </c>
      <c r="B13002">
        <v>37072</v>
      </c>
      <c r="C13002">
        <v>90</v>
      </c>
    </row>
    <row r="13003" spans="1:3" x14ac:dyDescent="0.25">
      <c r="A13003" t="s">
        <v>260</v>
      </c>
      <c r="B13003">
        <v>37115</v>
      </c>
      <c r="C13003">
        <v>102</v>
      </c>
    </row>
    <row r="13004" spans="1:3" x14ac:dyDescent="0.25">
      <c r="A13004" t="s">
        <v>260</v>
      </c>
      <c r="B13004">
        <v>38108</v>
      </c>
      <c r="C13004">
        <v>48</v>
      </c>
    </row>
    <row r="13005" spans="1:3" x14ac:dyDescent="0.25">
      <c r="A13005" t="s">
        <v>260</v>
      </c>
      <c r="B13005">
        <v>38018</v>
      </c>
      <c r="C13005">
        <v>240</v>
      </c>
    </row>
    <row r="13006" spans="1:3" x14ac:dyDescent="0.25">
      <c r="A13006" t="s">
        <v>260</v>
      </c>
      <c r="B13006">
        <v>38018</v>
      </c>
      <c r="C13006">
        <v>78</v>
      </c>
    </row>
    <row r="13007" spans="1:3" x14ac:dyDescent="0.25">
      <c r="A13007" t="s">
        <v>260</v>
      </c>
      <c r="B13007">
        <v>37067</v>
      </c>
      <c r="C13007">
        <v>180</v>
      </c>
    </row>
    <row r="13008" spans="1:3" x14ac:dyDescent="0.25">
      <c r="A13008" t="s">
        <v>260</v>
      </c>
      <c r="B13008">
        <v>37087</v>
      </c>
      <c r="C13008">
        <v>280</v>
      </c>
    </row>
    <row r="13009" spans="1:3" x14ac:dyDescent="0.25">
      <c r="A13009" t="s">
        <v>260</v>
      </c>
      <c r="B13009">
        <v>37920</v>
      </c>
      <c r="C13009">
        <v>95</v>
      </c>
    </row>
    <row r="13010" spans="1:3" x14ac:dyDescent="0.25">
      <c r="A13010" t="s">
        <v>260</v>
      </c>
      <c r="B13010">
        <v>37331</v>
      </c>
      <c r="C13010">
        <v>88</v>
      </c>
    </row>
    <row r="13011" spans="1:3" x14ac:dyDescent="0.25">
      <c r="A13011" t="s">
        <v>260</v>
      </c>
      <c r="B13011">
        <v>37862</v>
      </c>
      <c r="C13011">
        <v>54</v>
      </c>
    </row>
    <row r="13012" spans="1:3" x14ac:dyDescent="0.25">
      <c r="A13012" t="s">
        <v>260</v>
      </c>
      <c r="B13012">
        <v>37211</v>
      </c>
      <c r="C13012">
        <v>180</v>
      </c>
    </row>
    <row r="13013" spans="1:3" x14ac:dyDescent="0.25">
      <c r="A13013" t="s">
        <v>260</v>
      </c>
      <c r="B13013">
        <v>37354</v>
      </c>
      <c r="C13013">
        <v>85</v>
      </c>
    </row>
    <row r="13014" spans="1:3" x14ac:dyDescent="0.25">
      <c r="A13014" t="s">
        <v>260</v>
      </c>
      <c r="B13014">
        <v>37129</v>
      </c>
      <c r="C13014">
        <v>40</v>
      </c>
    </row>
    <row r="13015" spans="1:3" x14ac:dyDescent="0.25">
      <c r="A13015" t="s">
        <v>260</v>
      </c>
      <c r="B13015">
        <v>37743</v>
      </c>
      <c r="C13015">
        <v>90</v>
      </c>
    </row>
    <row r="13016" spans="1:3" x14ac:dyDescent="0.25">
      <c r="A13016" t="s">
        <v>260</v>
      </c>
      <c r="B13016">
        <v>38449</v>
      </c>
      <c r="C13016">
        <v>79</v>
      </c>
    </row>
    <row r="13017" spans="1:3" x14ac:dyDescent="0.25">
      <c r="A13017" t="s">
        <v>260</v>
      </c>
      <c r="B13017">
        <v>37205</v>
      </c>
      <c r="C13017">
        <v>120</v>
      </c>
    </row>
    <row r="13018" spans="1:3" x14ac:dyDescent="0.25">
      <c r="A13018" t="s">
        <v>260</v>
      </c>
      <c r="B13018">
        <v>37355</v>
      </c>
      <c r="C13018">
        <v>72</v>
      </c>
    </row>
    <row r="13019" spans="1:3" x14ac:dyDescent="0.25">
      <c r="A13019" t="s">
        <v>260</v>
      </c>
      <c r="B13019">
        <v>37033</v>
      </c>
      <c r="C13019">
        <v>132</v>
      </c>
    </row>
    <row r="13020" spans="1:3" x14ac:dyDescent="0.25">
      <c r="A13020" t="s">
        <v>260</v>
      </c>
      <c r="B13020">
        <v>37322</v>
      </c>
      <c r="C13020">
        <v>88</v>
      </c>
    </row>
    <row r="13021" spans="1:3" x14ac:dyDescent="0.25">
      <c r="A13021" t="s">
        <v>260</v>
      </c>
      <c r="B13021">
        <v>37130</v>
      </c>
      <c r="C13021">
        <v>181</v>
      </c>
    </row>
    <row r="13022" spans="1:3" x14ac:dyDescent="0.25">
      <c r="A13022" t="s">
        <v>260</v>
      </c>
      <c r="B13022">
        <v>38583</v>
      </c>
      <c r="C13022">
        <v>100</v>
      </c>
    </row>
    <row r="13023" spans="1:3" x14ac:dyDescent="0.25">
      <c r="A13023" t="s">
        <v>260</v>
      </c>
      <c r="B13023">
        <v>37857</v>
      </c>
      <c r="C13023">
        <v>150</v>
      </c>
    </row>
    <row r="13024" spans="1:3" x14ac:dyDescent="0.25">
      <c r="A13024" t="s">
        <v>260</v>
      </c>
      <c r="B13024">
        <v>38343</v>
      </c>
      <c r="C13024">
        <v>120</v>
      </c>
    </row>
    <row r="13025" spans="1:3" x14ac:dyDescent="0.25">
      <c r="A13025" t="s">
        <v>260</v>
      </c>
      <c r="B13025">
        <v>37404</v>
      </c>
      <c r="C13025">
        <v>200</v>
      </c>
    </row>
    <row r="13026" spans="1:3" x14ac:dyDescent="0.25">
      <c r="A13026" t="s">
        <v>260</v>
      </c>
      <c r="B13026">
        <v>38562</v>
      </c>
      <c r="C13026">
        <v>80</v>
      </c>
    </row>
    <row r="13027" spans="1:3" x14ac:dyDescent="0.25">
      <c r="A13027" t="s">
        <v>260</v>
      </c>
      <c r="B13027">
        <v>37748</v>
      </c>
      <c r="C13027">
        <v>130</v>
      </c>
    </row>
    <row r="13028" spans="1:3" x14ac:dyDescent="0.25">
      <c r="A13028" t="s">
        <v>260</v>
      </c>
      <c r="B13028">
        <v>37066</v>
      </c>
      <c r="C13028">
        <v>124</v>
      </c>
    </row>
    <row r="13029" spans="1:3" x14ac:dyDescent="0.25">
      <c r="A13029" t="s">
        <v>260</v>
      </c>
      <c r="B13029">
        <v>38109</v>
      </c>
      <c r="C13029">
        <v>120</v>
      </c>
    </row>
    <row r="13030" spans="1:3" x14ac:dyDescent="0.25">
      <c r="A13030" t="s">
        <v>260</v>
      </c>
      <c r="B13030">
        <v>37769</v>
      </c>
      <c r="C13030">
        <v>117</v>
      </c>
    </row>
    <row r="13031" spans="1:3" x14ac:dyDescent="0.25">
      <c r="A13031" t="s">
        <v>260</v>
      </c>
      <c r="B13031">
        <v>38301</v>
      </c>
      <c r="C13031">
        <v>170</v>
      </c>
    </row>
    <row r="13032" spans="1:3" x14ac:dyDescent="0.25">
      <c r="A13032" t="s">
        <v>260</v>
      </c>
      <c r="B13032">
        <v>37356</v>
      </c>
      <c r="C13032">
        <v>150</v>
      </c>
    </row>
    <row r="13033" spans="1:3" x14ac:dyDescent="0.25">
      <c r="A13033" t="s">
        <v>260</v>
      </c>
      <c r="B13033">
        <v>37205</v>
      </c>
      <c r="C13033">
        <v>107</v>
      </c>
    </row>
    <row r="13034" spans="1:3" x14ac:dyDescent="0.25">
      <c r="A13034" t="s">
        <v>260</v>
      </c>
      <c r="B13034">
        <v>37190</v>
      </c>
      <c r="C13034">
        <v>102</v>
      </c>
    </row>
    <row r="13035" spans="1:3" x14ac:dyDescent="0.25">
      <c r="A13035" t="s">
        <v>260</v>
      </c>
      <c r="B13035">
        <v>37650</v>
      </c>
      <c r="C13035">
        <v>120</v>
      </c>
    </row>
    <row r="13036" spans="1:3" x14ac:dyDescent="0.25">
      <c r="A13036" t="s">
        <v>260</v>
      </c>
      <c r="B13036">
        <v>37367</v>
      </c>
      <c r="C13036">
        <v>50</v>
      </c>
    </row>
    <row r="13037" spans="1:3" x14ac:dyDescent="0.25">
      <c r="A13037" t="s">
        <v>260</v>
      </c>
      <c r="B13037">
        <v>37380</v>
      </c>
      <c r="C13037">
        <v>165</v>
      </c>
    </row>
    <row r="13038" spans="1:3" x14ac:dyDescent="0.25">
      <c r="A13038" t="s">
        <v>260</v>
      </c>
      <c r="B13038">
        <v>37215</v>
      </c>
      <c r="C13038">
        <v>150</v>
      </c>
    </row>
    <row r="13039" spans="1:3" x14ac:dyDescent="0.25">
      <c r="A13039" t="s">
        <v>260</v>
      </c>
      <c r="B13039">
        <v>37303</v>
      </c>
      <c r="C13039">
        <v>86</v>
      </c>
    </row>
    <row r="13040" spans="1:3" x14ac:dyDescent="0.25">
      <c r="A13040" t="s">
        <v>260</v>
      </c>
      <c r="B13040">
        <v>37129</v>
      </c>
      <c r="C13040">
        <v>30</v>
      </c>
    </row>
    <row r="13041" spans="1:3" x14ac:dyDescent="0.25">
      <c r="A13041" t="s">
        <v>260</v>
      </c>
      <c r="B13041">
        <v>37015</v>
      </c>
      <c r="C13041">
        <v>80</v>
      </c>
    </row>
    <row r="13042" spans="1:3" x14ac:dyDescent="0.25">
      <c r="A13042" t="s">
        <v>260</v>
      </c>
      <c r="B13042">
        <v>38558</v>
      </c>
      <c r="C13042">
        <v>60</v>
      </c>
    </row>
    <row r="13043" spans="1:3" x14ac:dyDescent="0.25">
      <c r="A13043" t="s">
        <v>260</v>
      </c>
      <c r="B13043">
        <v>38012</v>
      </c>
      <c r="C13043">
        <v>115</v>
      </c>
    </row>
    <row r="13044" spans="1:3" x14ac:dyDescent="0.25">
      <c r="A13044" t="s">
        <v>260</v>
      </c>
      <c r="B13044">
        <v>37801</v>
      </c>
      <c r="C13044">
        <v>75</v>
      </c>
    </row>
    <row r="13045" spans="1:3" x14ac:dyDescent="0.25">
      <c r="A13045" t="s">
        <v>260</v>
      </c>
      <c r="B13045">
        <v>38305</v>
      </c>
      <c r="C13045">
        <v>160</v>
      </c>
    </row>
    <row r="13046" spans="1:3" x14ac:dyDescent="0.25">
      <c r="A13046" t="s">
        <v>260</v>
      </c>
      <c r="B13046">
        <v>37172</v>
      </c>
      <c r="C13046">
        <v>120</v>
      </c>
    </row>
    <row r="13047" spans="1:3" x14ac:dyDescent="0.25">
      <c r="A13047" t="s">
        <v>260</v>
      </c>
      <c r="B13047">
        <v>37312</v>
      </c>
      <c r="C13047">
        <v>100</v>
      </c>
    </row>
    <row r="13048" spans="1:3" x14ac:dyDescent="0.25">
      <c r="A13048" t="s">
        <v>260</v>
      </c>
      <c r="B13048">
        <v>38116</v>
      </c>
      <c r="C13048">
        <v>88</v>
      </c>
    </row>
    <row r="13049" spans="1:3" x14ac:dyDescent="0.25">
      <c r="A13049" t="s">
        <v>260</v>
      </c>
      <c r="B13049">
        <v>37604</v>
      </c>
      <c r="C13049">
        <v>109</v>
      </c>
    </row>
    <row r="13050" spans="1:3" x14ac:dyDescent="0.25">
      <c r="A13050" t="s">
        <v>260</v>
      </c>
      <c r="B13050">
        <v>37756</v>
      </c>
      <c r="C13050">
        <v>76</v>
      </c>
    </row>
    <row r="13051" spans="1:3" x14ac:dyDescent="0.25">
      <c r="A13051" t="s">
        <v>260</v>
      </c>
      <c r="B13051">
        <v>37221</v>
      </c>
      <c r="C13051">
        <v>90</v>
      </c>
    </row>
    <row r="13052" spans="1:3" x14ac:dyDescent="0.25">
      <c r="A13052" t="s">
        <v>260</v>
      </c>
      <c r="B13052">
        <v>37166</v>
      </c>
      <c r="C13052">
        <v>114</v>
      </c>
    </row>
    <row r="13053" spans="1:3" x14ac:dyDescent="0.25">
      <c r="A13053" t="s">
        <v>260</v>
      </c>
      <c r="B13053">
        <v>37043</v>
      </c>
      <c r="C13053">
        <v>121</v>
      </c>
    </row>
    <row r="13054" spans="1:3" x14ac:dyDescent="0.25">
      <c r="A13054" t="s">
        <v>260</v>
      </c>
      <c r="B13054">
        <v>37405</v>
      </c>
      <c r="C13054">
        <v>148</v>
      </c>
    </row>
    <row r="13055" spans="1:3" x14ac:dyDescent="0.25">
      <c r="A13055" t="s">
        <v>260</v>
      </c>
      <c r="B13055">
        <v>37148</v>
      </c>
      <c r="C13055">
        <v>112</v>
      </c>
    </row>
    <row r="13056" spans="1:3" x14ac:dyDescent="0.25">
      <c r="A13056" t="s">
        <v>260</v>
      </c>
      <c r="B13056">
        <v>37115</v>
      </c>
      <c r="C13056">
        <v>139</v>
      </c>
    </row>
    <row r="13057" spans="1:3" x14ac:dyDescent="0.25">
      <c r="A13057" t="s">
        <v>260</v>
      </c>
      <c r="B13057">
        <v>38107</v>
      </c>
      <c r="C13057">
        <v>103</v>
      </c>
    </row>
    <row r="13058" spans="1:3" x14ac:dyDescent="0.25">
      <c r="A13058" t="s">
        <v>260</v>
      </c>
      <c r="B13058">
        <v>37072</v>
      </c>
      <c r="C13058">
        <v>38</v>
      </c>
    </row>
    <row r="13059" spans="1:3" x14ac:dyDescent="0.25">
      <c r="A13059" t="s">
        <v>260</v>
      </c>
      <c r="B13059">
        <v>38464</v>
      </c>
      <c r="C13059">
        <v>96</v>
      </c>
    </row>
    <row r="13060" spans="1:3" x14ac:dyDescent="0.25">
      <c r="A13060" t="s">
        <v>260</v>
      </c>
      <c r="B13060">
        <v>37371</v>
      </c>
      <c r="C13060">
        <v>128</v>
      </c>
    </row>
    <row r="13061" spans="1:3" x14ac:dyDescent="0.25">
      <c r="A13061" t="s">
        <v>260</v>
      </c>
      <c r="B13061">
        <v>37643</v>
      </c>
      <c r="C13061">
        <v>76</v>
      </c>
    </row>
    <row r="13062" spans="1:3" x14ac:dyDescent="0.25">
      <c r="A13062" t="s">
        <v>260</v>
      </c>
      <c r="B13062">
        <v>37683</v>
      </c>
      <c r="C13062">
        <v>120</v>
      </c>
    </row>
    <row r="13063" spans="1:3" x14ac:dyDescent="0.25">
      <c r="A13063" t="s">
        <v>260</v>
      </c>
      <c r="B13063">
        <v>38024</v>
      </c>
      <c r="C13063">
        <v>130</v>
      </c>
    </row>
    <row r="13064" spans="1:3" x14ac:dyDescent="0.25">
      <c r="A13064" t="s">
        <v>260</v>
      </c>
      <c r="B13064">
        <v>38578</v>
      </c>
      <c r="C13064">
        <v>62</v>
      </c>
    </row>
    <row r="13065" spans="1:3" x14ac:dyDescent="0.25">
      <c r="A13065" t="s">
        <v>260</v>
      </c>
      <c r="B13065">
        <v>38024</v>
      </c>
      <c r="C13065">
        <v>123</v>
      </c>
    </row>
    <row r="13066" spans="1:3" x14ac:dyDescent="0.25">
      <c r="A13066" t="s">
        <v>260</v>
      </c>
      <c r="B13066">
        <v>38340</v>
      </c>
      <c r="C13066">
        <v>132</v>
      </c>
    </row>
    <row r="13067" spans="1:3" x14ac:dyDescent="0.25">
      <c r="A13067" t="s">
        <v>260</v>
      </c>
      <c r="B13067">
        <v>37061</v>
      </c>
      <c r="C13067">
        <v>164</v>
      </c>
    </row>
    <row r="13068" spans="1:3" x14ac:dyDescent="0.25">
      <c r="A13068" t="s">
        <v>260</v>
      </c>
      <c r="B13068">
        <v>37172</v>
      </c>
      <c r="C13068">
        <v>66</v>
      </c>
    </row>
    <row r="13069" spans="1:3" x14ac:dyDescent="0.25">
      <c r="A13069" t="s">
        <v>260</v>
      </c>
      <c r="B13069">
        <v>37854</v>
      </c>
      <c r="C13069">
        <v>157</v>
      </c>
    </row>
    <row r="13070" spans="1:3" x14ac:dyDescent="0.25">
      <c r="A13070" t="s">
        <v>261</v>
      </c>
      <c r="B13070">
        <v>78130</v>
      </c>
      <c r="C13070">
        <v>154</v>
      </c>
    </row>
    <row r="13071" spans="1:3" x14ac:dyDescent="0.25">
      <c r="A13071" t="s">
        <v>261</v>
      </c>
      <c r="B13071">
        <v>76903</v>
      </c>
      <c r="C13071">
        <v>28</v>
      </c>
    </row>
    <row r="13072" spans="1:3" x14ac:dyDescent="0.25">
      <c r="A13072" t="s">
        <v>261</v>
      </c>
      <c r="B13072">
        <v>77469</v>
      </c>
      <c r="C13072">
        <v>36</v>
      </c>
    </row>
    <row r="13073" spans="1:3" x14ac:dyDescent="0.25">
      <c r="A13073" t="s">
        <v>261</v>
      </c>
      <c r="B13073">
        <v>79360</v>
      </c>
      <c r="C13073">
        <v>58</v>
      </c>
    </row>
    <row r="13074" spans="1:3" x14ac:dyDescent="0.25">
      <c r="A13074" t="s">
        <v>261</v>
      </c>
      <c r="B13074">
        <v>76201</v>
      </c>
      <c r="C13074">
        <v>196</v>
      </c>
    </row>
    <row r="13075" spans="1:3" x14ac:dyDescent="0.25">
      <c r="A13075" t="s">
        <v>261</v>
      </c>
      <c r="B13075">
        <v>76114</v>
      </c>
      <c r="C13075">
        <v>92</v>
      </c>
    </row>
    <row r="13076" spans="1:3" x14ac:dyDescent="0.25">
      <c r="A13076" t="s">
        <v>261</v>
      </c>
      <c r="B13076">
        <v>75243</v>
      </c>
      <c r="C13076">
        <v>116</v>
      </c>
    </row>
    <row r="13077" spans="1:3" x14ac:dyDescent="0.25">
      <c r="A13077" t="s">
        <v>261</v>
      </c>
      <c r="B13077">
        <v>79567</v>
      </c>
      <c r="C13077">
        <v>48</v>
      </c>
    </row>
    <row r="13078" spans="1:3" x14ac:dyDescent="0.25">
      <c r="A13078" t="s">
        <v>261</v>
      </c>
      <c r="B13078">
        <v>75860</v>
      </c>
      <c r="C13078">
        <v>98</v>
      </c>
    </row>
    <row r="13079" spans="1:3" x14ac:dyDescent="0.25">
      <c r="A13079" t="s">
        <v>261</v>
      </c>
      <c r="B13079">
        <v>75243</v>
      </c>
      <c r="C13079">
        <v>57</v>
      </c>
    </row>
    <row r="13080" spans="1:3" x14ac:dyDescent="0.25">
      <c r="A13080" t="s">
        <v>261</v>
      </c>
      <c r="B13080">
        <v>78009</v>
      </c>
      <c r="C13080">
        <v>116</v>
      </c>
    </row>
    <row r="13081" spans="1:3" x14ac:dyDescent="0.25">
      <c r="A13081" t="s">
        <v>261</v>
      </c>
      <c r="B13081">
        <v>79707</v>
      </c>
      <c r="C13081">
        <v>156</v>
      </c>
    </row>
    <row r="13082" spans="1:3" x14ac:dyDescent="0.25">
      <c r="A13082" t="s">
        <v>261</v>
      </c>
      <c r="B13082">
        <v>75835</v>
      </c>
      <c r="C13082">
        <v>90</v>
      </c>
    </row>
    <row r="13083" spans="1:3" x14ac:dyDescent="0.25">
      <c r="A13083" t="s">
        <v>261</v>
      </c>
      <c r="B13083">
        <v>75216</v>
      </c>
      <c r="C13083">
        <v>150</v>
      </c>
    </row>
    <row r="13084" spans="1:3" x14ac:dyDescent="0.25">
      <c r="A13084" t="s">
        <v>261</v>
      </c>
      <c r="B13084">
        <v>79226</v>
      </c>
      <c r="C13084">
        <v>61</v>
      </c>
    </row>
    <row r="13085" spans="1:3" x14ac:dyDescent="0.25">
      <c r="A13085" t="s">
        <v>261</v>
      </c>
      <c r="B13085">
        <v>78596</v>
      </c>
      <c r="C13085">
        <v>60</v>
      </c>
    </row>
    <row r="13086" spans="1:3" x14ac:dyDescent="0.25">
      <c r="A13086" t="s">
        <v>261</v>
      </c>
      <c r="B13086">
        <v>75225</v>
      </c>
      <c r="C13086">
        <v>90</v>
      </c>
    </row>
    <row r="13087" spans="1:3" x14ac:dyDescent="0.25">
      <c r="A13087" t="s">
        <v>261</v>
      </c>
      <c r="B13087">
        <v>78624</v>
      </c>
      <c r="C13087">
        <v>120</v>
      </c>
    </row>
    <row r="13088" spans="1:3" x14ac:dyDescent="0.25">
      <c r="A13088" t="s">
        <v>261</v>
      </c>
      <c r="B13088">
        <v>77584</v>
      </c>
      <c r="C13088">
        <v>104</v>
      </c>
    </row>
    <row r="13089" spans="1:3" x14ac:dyDescent="0.25">
      <c r="A13089" t="s">
        <v>261</v>
      </c>
      <c r="B13089">
        <v>79705</v>
      </c>
      <c r="C13089">
        <v>106</v>
      </c>
    </row>
    <row r="13090" spans="1:3" x14ac:dyDescent="0.25">
      <c r="A13090" t="s">
        <v>261</v>
      </c>
      <c r="B13090">
        <v>76117</v>
      </c>
      <c r="C13090">
        <v>127</v>
      </c>
    </row>
    <row r="13091" spans="1:3" x14ac:dyDescent="0.25">
      <c r="A13091" t="s">
        <v>261</v>
      </c>
      <c r="B13091">
        <v>78861</v>
      </c>
      <c r="C13091">
        <v>75</v>
      </c>
    </row>
    <row r="13092" spans="1:3" x14ac:dyDescent="0.25">
      <c r="A13092" t="s">
        <v>261</v>
      </c>
      <c r="B13092">
        <v>76234</v>
      </c>
      <c r="C13092">
        <v>60</v>
      </c>
    </row>
    <row r="13093" spans="1:3" x14ac:dyDescent="0.25">
      <c r="A13093" t="s">
        <v>261</v>
      </c>
      <c r="B13093">
        <v>76104</v>
      </c>
      <c r="C13093">
        <v>136</v>
      </c>
    </row>
    <row r="13094" spans="1:3" x14ac:dyDescent="0.25">
      <c r="A13094" t="s">
        <v>261</v>
      </c>
      <c r="B13094">
        <v>76011</v>
      </c>
      <c r="C13094">
        <v>114</v>
      </c>
    </row>
    <row r="13095" spans="1:3" x14ac:dyDescent="0.25">
      <c r="A13095" t="s">
        <v>261</v>
      </c>
      <c r="B13095">
        <v>78212</v>
      </c>
      <c r="C13095">
        <v>150</v>
      </c>
    </row>
    <row r="13096" spans="1:3" x14ac:dyDescent="0.25">
      <c r="A13096" t="s">
        <v>261</v>
      </c>
      <c r="B13096">
        <v>79106</v>
      </c>
      <c r="C13096">
        <v>60</v>
      </c>
    </row>
    <row r="13097" spans="1:3" x14ac:dyDescent="0.25">
      <c r="A13097" t="s">
        <v>261</v>
      </c>
      <c r="B13097">
        <v>77630</v>
      </c>
      <c r="C13097">
        <v>120</v>
      </c>
    </row>
    <row r="13098" spans="1:3" x14ac:dyDescent="0.25">
      <c r="A13098" t="s">
        <v>261</v>
      </c>
      <c r="B13098">
        <v>78666</v>
      </c>
      <c r="C13098">
        <v>129</v>
      </c>
    </row>
    <row r="13099" spans="1:3" x14ac:dyDescent="0.25">
      <c r="A13099" t="s">
        <v>261</v>
      </c>
      <c r="B13099">
        <v>77625</v>
      </c>
      <c r="C13099">
        <v>60</v>
      </c>
    </row>
    <row r="13100" spans="1:3" x14ac:dyDescent="0.25">
      <c r="A13100" t="s">
        <v>261</v>
      </c>
      <c r="B13100">
        <v>77706</v>
      </c>
      <c r="C13100">
        <v>42</v>
      </c>
    </row>
    <row r="13101" spans="1:3" x14ac:dyDescent="0.25">
      <c r="A13101" t="s">
        <v>261</v>
      </c>
      <c r="B13101">
        <v>78746</v>
      </c>
      <c r="C13101">
        <v>90</v>
      </c>
    </row>
    <row r="13102" spans="1:3" x14ac:dyDescent="0.25">
      <c r="A13102" t="s">
        <v>261</v>
      </c>
      <c r="B13102">
        <v>77531</v>
      </c>
      <c r="C13102">
        <v>119</v>
      </c>
    </row>
    <row r="13103" spans="1:3" x14ac:dyDescent="0.25">
      <c r="A13103" t="s">
        <v>261</v>
      </c>
      <c r="B13103">
        <v>76543</v>
      </c>
      <c r="C13103">
        <v>64</v>
      </c>
    </row>
    <row r="13104" spans="1:3" x14ac:dyDescent="0.25">
      <c r="A13104" t="s">
        <v>261</v>
      </c>
      <c r="B13104">
        <v>79201</v>
      </c>
      <c r="C13104">
        <v>120</v>
      </c>
    </row>
    <row r="13105" spans="1:3" x14ac:dyDescent="0.25">
      <c r="A13105" t="s">
        <v>261</v>
      </c>
      <c r="B13105">
        <v>77070</v>
      </c>
      <c r="C13105">
        <v>98</v>
      </c>
    </row>
    <row r="13106" spans="1:3" x14ac:dyDescent="0.25">
      <c r="A13106" t="s">
        <v>261</v>
      </c>
      <c r="B13106">
        <v>77901</v>
      </c>
      <c r="C13106">
        <v>56</v>
      </c>
    </row>
    <row r="13107" spans="1:3" x14ac:dyDescent="0.25">
      <c r="A13107" t="s">
        <v>261</v>
      </c>
      <c r="B13107">
        <v>76135</v>
      </c>
      <c r="C13107">
        <v>148</v>
      </c>
    </row>
    <row r="13108" spans="1:3" x14ac:dyDescent="0.25">
      <c r="A13108" t="s">
        <v>261</v>
      </c>
      <c r="B13108">
        <v>79930</v>
      </c>
      <c r="C13108">
        <v>48</v>
      </c>
    </row>
    <row r="13109" spans="1:3" x14ac:dyDescent="0.25">
      <c r="A13109" t="s">
        <v>261</v>
      </c>
      <c r="B13109">
        <v>79124</v>
      </c>
      <c r="C13109">
        <v>120</v>
      </c>
    </row>
    <row r="13110" spans="1:3" x14ac:dyDescent="0.25">
      <c r="A13110" t="s">
        <v>261</v>
      </c>
      <c r="B13110">
        <v>78258</v>
      </c>
      <c r="C13110">
        <v>152</v>
      </c>
    </row>
    <row r="13111" spans="1:3" x14ac:dyDescent="0.25">
      <c r="A13111" t="s">
        <v>261</v>
      </c>
      <c r="B13111">
        <v>76133</v>
      </c>
      <c r="C13111">
        <v>198</v>
      </c>
    </row>
    <row r="13112" spans="1:3" x14ac:dyDescent="0.25">
      <c r="A13112" t="s">
        <v>261</v>
      </c>
      <c r="B13112">
        <v>75503</v>
      </c>
      <c r="C13112">
        <v>104</v>
      </c>
    </row>
    <row r="13113" spans="1:3" x14ac:dyDescent="0.25">
      <c r="A13113" t="s">
        <v>261</v>
      </c>
      <c r="B13113">
        <v>75751</v>
      </c>
      <c r="C13113">
        <v>76</v>
      </c>
    </row>
    <row r="13114" spans="1:3" x14ac:dyDescent="0.25">
      <c r="A13114" t="s">
        <v>261</v>
      </c>
      <c r="B13114">
        <v>79416</v>
      </c>
      <c r="C13114">
        <v>114</v>
      </c>
    </row>
    <row r="13115" spans="1:3" x14ac:dyDescent="0.25">
      <c r="A13115" t="s">
        <v>261</v>
      </c>
      <c r="B13115">
        <v>75701</v>
      </c>
      <c r="C13115">
        <v>120</v>
      </c>
    </row>
    <row r="13116" spans="1:3" x14ac:dyDescent="0.25">
      <c r="A13116" t="s">
        <v>261</v>
      </c>
      <c r="B13116">
        <v>79601</v>
      </c>
      <c r="C13116">
        <v>116</v>
      </c>
    </row>
    <row r="13117" spans="1:3" x14ac:dyDescent="0.25">
      <c r="A13117" t="s">
        <v>261</v>
      </c>
      <c r="B13117">
        <v>78852</v>
      </c>
      <c r="C13117">
        <v>104</v>
      </c>
    </row>
    <row r="13118" spans="1:3" x14ac:dyDescent="0.25">
      <c r="A13118" t="s">
        <v>261</v>
      </c>
      <c r="B13118">
        <v>76086</v>
      </c>
      <c r="C13118">
        <v>132</v>
      </c>
    </row>
    <row r="13119" spans="1:3" x14ac:dyDescent="0.25">
      <c r="A13119" t="s">
        <v>261</v>
      </c>
      <c r="B13119">
        <v>79762</v>
      </c>
      <c r="C13119">
        <v>117</v>
      </c>
    </row>
    <row r="13120" spans="1:3" x14ac:dyDescent="0.25">
      <c r="A13120" t="s">
        <v>261</v>
      </c>
      <c r="B13120">
        <v>75840</v>
      </c>
      <c r="C13120">
        <v>101</v>
      </c>
    </row>
    <row r="13121" spans="1:3" x14ac:dyDescent="0.25">
      <c r="A13121" t="s">
        <v>261</v>
      </c>
      <c r="B13121">
        <v>77418</v>
      </c>
      <c r="C13121">
        <v>50</v>
      </c>
    </row>
    <row r="13122" spans="1:3" x14ac:dyDescent="0.25">
      <c r="A13122" t="s">
        <v>261</v>
      </c>
      <c r="B13122">
        <v>76801</v>
      </c>
      <c r="C13122">
        <v>90</v>
      </c>
    </row>
    <row r="13123" spans="1:3" x14ac:dyDescent="0.25">
      <c r="A13123" t="s">
        <v>261</v>
      </c>
      <c r="B13123">
        <v>79088</v>
      </c>
      <c r="C13123">
        <v>52</v>
      </c>
    </row>
    <row r="13124" spans="1:3" x14ac:dyDescent="0.25">
      <c r="A13124" t="s">
        <v>261</v>
      </c>
      <c r="B13124">
        <v>79735</v>
      </c>
      <c r="C13124">
        <v>120</v>
      </c>
    </row>
    <row r="13125" spans="1:3" x14ac:dyDescent="0.25">
      <c r="A13125" t="s">
        <v>261</v>
      </c>
      <c r="B13125">
        <v>78629</v>
      </c>
      <c r="C13125">
        <v>132</v>
      </c>
    </row>
    <row r="13126" spans="1:3" x14ac:dyDescent="0.25">
      <c r="A13126" t="s">
        <v>261</v>
      </c>
      <c r="B13126">
        <v>75482</v>
      </c>
      <c r="C13126">
        <v>146</v>
      </c>
    </row>
    <row r="13127" spans="1:3" x14ac:dyDescent="0.25">
      <c r="A13127" t="s">
        <v>261</v>
      </c>
      <c r="B13127">
        <v>76903</v>
      </c>
      <c r="C13127">
        <v>72</v>
      </c>
    </row>
    <row r="13128" spans="1:3" x14ac:dyDescent="0.25">
      <c r="A13128" t="s">
        <v>261</v>
      </c>
      <c r="B13128">
        <v>77856</v>
      </c>
      <c r="C13128">
        <v>90</v>
      </c>
    </row>
    <row r="13129" spans="1:3" x14ac:dyDescent="0.25">
      <c r="A13129" t="s">
        <v>261</v>
      </c>
      <c r="B13129">
        <v>75075</v>
      </c>
      <c r="C13129">
        <v>160</v>
      </c>
    </row>
    <row r="13130" spans="1:3" x14ac:dyDescent="0.25">
      <c r="A13130" t="s">
        <v>261</v>
      </c>
      <c r="B13130">
        <v>76051</v>
      </c>
      <c r="C13130">
        <v>100</v>
      </c>
    </row>
    <row r="13131" spans="1:3" x14ac:dyDescent="0.25">
      <c r="A13131" t="s">
        <v>261</v>
      </c>
      <c r="B13131">
        <v>78411</v>
      </c>
      <c r="C13131">
        <v>204</v>
      </c>
    </row>
    <row r="13132" spans="1:3" x14ac:dyDescent="0.25">
      <c r="A13132" t="s">
        <v>261</v>
      </c>
      <c r="B13132">
        <v>79720</v>
      </c>
      <c r="C13132">
        <v>117</v>
      </c>
    </row>
    <row r="13133" spans="1:3" x14ac:dyDescent="0.25">
      <c r="A13133" t="s">
        <v>261</v>
      </c>
      <c r="B13133">
        <v>76201</v>
      </c>
      <c r="C13133">
        <v>60</v>
      </c>
    </row>
    <row r="13134" spans="1:3" x14ac:dyDescent="0.25">
      <c r="A13134" t="s">
        <v>261</v>
      </c>
      <c r="B13134">
        <v>76233</v>
      </c>
      <c r="C13134">
        <v>65</v>
      </c>
    </row>
    <row r="13135" spans="1:3" x14ac:dyDescent="0.25">
      <c r="A13135" t="s">
        <v>261</v>
      </c>
      <c r="B13135">
        <v>77418</v>
      </c>
      <c r="C13135">
        <v>85</v>
      </c>
    </row>
    <row r="13136" spans="1:3" x14ac:dyDescent="0.25">
      <c r="A13136" t="s">
        <v>261</v>
      </c>
      <c r="B13136">
        <v>75442</v>
      </c>
      <c r="C13136">
        <v>128</v>
      </c>
    </row>
    <row r="13137" spans="1:3" x14ac:dyDescent="0.25">
      <c r="A13137" t="s">
        <v>261</v>
      </c>
      <c r="B13137">
        <v>77707</v>
      </c>
      <c r="C13137">
        <v>214</v>
      </c>
    </row>
    <row r="13138" spans="1:3" x14ac:dyDescent="0.25">
      <c r="A13138" t="s">
        <v>261</v>
      </c>
      <c r="B13138">
        <v>78332</v>
      </c>
      <c r="C13138">
        <v>136</v>
      </c>
    </row>
    <row r="13139" spans="1:3" x14ac:dyDescent="0.25">
      <c r="A13139" t="s">
        <v>261</v>
      </c>
      <c r="B13139">
        <v>77995</v>
      </c>
      <c r="C13139">
        <v>106</v>
      </c>
    </row>
    <row r="13140" spans="1:3" x14ac:dyDescent="0.25">
      <c r="A13140" t="s">
        <v>261</v>
      </c>
      <c r="B13140">
        <v>76086</v>
      </c>
      <c r="C13140">
        <v>59</v>
      </c>
    </row>
    <row r="13141" spans="1:3" x14ac:dyDescent="0.25">
      <c r="A13141" t="s">
        <v>261</v>
      </c>
      <c r="B13141">
        <v>76801</v>
      </c>
      <c r="C13141">
        <v>128</v>
      </c>
    </row>
    <row r="13142" spans="1:3" x14ac:dyDescent="0.25">
      <c r="A13142" t="s">
        <v>261</v>
      </c>
      <c r="B13142">
        <v>75211</v>
      </c>
      <c r="C13142">
        <v>135</v>
      </c>
    </row>
    <row r="13143" spans="1:3" x14ac:dyDescent="0.25">
      <c r="A13143" t="s">
        <v>261</v>
      </c>
      <c r="B13143">
        <v>76054</v>
      </c>
      <c r="C13143">
        <v>161</v>
      </c>
    </row>
    <row r="13144" spans="1:3" x14ac:dyDescent="0.25">
      <c r="A13144" t="s">
        <v>261</v>
      </c>
      <c r="B13144">
        <v>79934</v>
      </c>
      <c r="C13144">
        <v>124</v>
      </c>
    </row>
    <row r="13145" spans="1:3" x14ac:dyDescent="0.25">
      <c r="A13145" t="s">
        <v>261</v>
      </c>
      <c r="B13145">
        <v>75110</v>
      </c>
      <c r="C13145">
        <v>148</v>
      </c>
    </row>
    <row r="13146" spans="1:3" x14ac:dyDescent="0.25">
      <c r="A13146" t="s">
        <v>261</v>
      </c>
      <c r="B13146">
        <v>76802</v>
      </c>
      <c r="C13146">
        <v>97</v>
      </c>
    </row>
    <row r="13147" spans="1:3" x14ac:dyDescent="0.25">
      <c r="A13147" t="s">
        <v>261</v>
      </c>
      <c r="B13147">
        <v>78040</v>
      </c>
      <c r="C13147">
        <v>112</v>
      </c>
    </row>
    <row r="13148" spans="1:3" x14ac:dyDescent="0.25">
      <c r="A13148" t="s">
        <v>261</v>
      </c>
      <c r="B13148">
        <v>79934</v>
      </c>
      <c r="C13148">
        <v>124</v>
      </c>
    </row>
    <row r="13149" spans="1:3" x14ac:dyDescent="0.25">
      <c r="A13149" t="s">
        <v>261</v>
      </c>
      <c r="B13149">
        <v>77656</v>
      </c>
      <c r="C13149">
        <v>160</v>
      </c>
    </row>
    <row r="13150" spans="1:3" x14ac:dyDescent="0.25">
      <c r="A13150" t="s">
        <v>261</v>
      </c>
      <c r="B13150">
        <v>77504</v>
      </c>
      <c r="C13150">
        <v>131</v>
      </c>
    </row>
    <row r="13151" spans="1:3" x14ac:dyDescent="0.25">
      <c r="A13151" t="s">
        <v>261</v>
      </c>
      <c r="B13151">
        <v>79410</v>
      </c>
      <c r="C13151">
        <v>34</v>
      </c>
    </row>
    <row r="13152" spans="1:3" x14ac:dyDescent="0.25">
      <c r="A13152" t="s">
        <v>261</v>
      </c>
      <c r="B13152">
        <v>76504</v>
      </c>
      <c r="C13152">
        <v>118</v>
      </c>
    </row>
    <row r="13153" spans="1:3" x14ac:dyDescent="0.25">
      <c r="A13153" t="s">
        <v>261</v>
      </c>
      <c r="B13153">
        <v>75044</v>
      </c>
      <c r="C13153">
        <v>132</v>
      </c>
    </row>
    <row r="13154" spans="1:3" x14ac:dyDescent="0.25">
      <c r="A13154" t="s">
        <v>261</v>
      </c>
      <c r="B13154">
        <v>76020</v>
      </c>
      <c r="C13154">
        <v>142</v>
      </c>
    </row>
    <row r="13155" spans="1:3" x14ac:dyDescent="0.25">
      <c r="A13155" t="s">
        <v>261</v>
      </c>
      <c r="B13155">
        <v>75075</v>
      </c>
      <c r="C13155">
        <v>70</v>
      </c>
    </row>
    <row r="13156" spans="1:3" x14ac:dyDescent="0.25">
      <c r="A13156" t="s">
        <v>261</v>
      </c>
      <c r="B13156">
        <v>77365</v>
      </c>
      <c r="C13156">
        <v>126</v>
      </c>
    </row>
    <row r="13157" spans="1:3" x14ac:dyDescent="0.25">
      <c r="A13157" t="s">
        <v>261</v>
      </c>
      <c r="B13157">
        <v>79339</v>
      </c>
      <c r="C13157">
        <v>80</v>
      </c>
    </row>
    <row r="13158" spans="1:3" x14ac:dyDescent="0.25">
      <c r="A13158" t="s">
        <v>261</v>
      </c>
      <c r="B13158">
        <v>78220</v>
      </c>
      <c r="C13158">
        <v>320</v>
      </c>
    </row>
    <row r="13159" spans="1:3" x14ac:dyDescent="0.25">
      <c r="A13159" t="s">
        <v>261</v>
      </c>
      <c r="B13159">
        <v>78738</v>
      </c>
      <c r="C13159">
        <v>140</v>
      </c>
    </row>
    <row r="13160" spans="1:3" x14ac:dyDescent="0.25">
      <c r="A13160" t="s">
        <v>261</v>
      </c>
      <c r="B13160">
        <v>77521</v>
      </c>
      <c r="C13160">
        <v>120</v>
      </c>
    </row>
    <row r="13161" spans="1:3" x14ac:dyDescent="0.25">
      <c r="A13161" t="s">
        <v>261</v>
      </c>
      <c r="B13161">
        <v>79703</v>
      </c>
      <c r="C13161">
        <v>144</v>
      </c>
    </row>
    <row r="13162" spans="1:3" x14ac:dyDescent="0.25">
      <c r="A13162" t="s">
        <v>261</v>
      </c>
      <c r="B13162">
        <v>79064</v>
      </c>
      <c r="C13162">
        <v>75</v>
      </c>
    </row>
    <row r="13163" spans="1:3" x14ac:dyDescent="0.25">
      <c r="A13163" t="s">
        <v>261</v>
      </c>
      <c r="B13163">
        <v>75901</v>
      </c>
      <c r="C13163">
        <v>150</v>
      </c>
    </row>
    <row r="13164" spans="1:3" x14ac:dyDescent="0.25">
      <c r="A13164" t="s">
        <v>261</v>
      </c>
      <c r="B13164">
        <v>78240</v>
      </c>
      <c r="C13164">
        <v>74</v>
      </c>
    </row>
    <row r="13165" spans="1:3" x14ac:dyDescent="0.25">
      <c r="A13165" t="s">
        <v>261</v>
      </c>
      <c r="B13165">
        <v>77304</v>
      </c>
      <c r="C13165">
        <v>146</v>
      </c>
    </row>
    <row r="13166" spans="1:3" x14ac:dyDescent="0.25">
      <c r="A13166" t="s">
        <v>261</v>
      </c>
      <c r="B13166">
        <v>78621</v>
      </c>
      <c r="C13166">
        <v>110</v>
      </c>
    </row>
    <row r="13167" spans="1:3" x14ac:dyDescent="0.25">
      <c r="A13167" t="s">
        <v>261</v>
      </c>
      <c r="B13167">
        <v>76247</v>
      </c>
      <c r="C13167">
        <v>120</v>
      </c>
    </row>
    <row r="13168" spans="1:3" x14ac:dyDescent="0.25">
      <c r="A13168" t="s">
        <v>261</v>
      </c>
      <c r="B13168">
        <v>76040</v>
      </c>
      <c r="C13168">
        <v>140</v>
      </c>
    </row>
    <row r="13169" spans="1:3" x14ac:dyDescent="0.25">
      <c r="A13169" t="s">
        <v>261</v>
      </c>
      <c r="B13169">
        <v>75149</v>
      </c>
      <c r="C13169">
        <v>142</v>
      </c>
    </row>
    <row r="13170" spans="1:3" x14ac:dyDescent="0.25">
      <c r="A13170" t="s">
        <v>261</v>
      </c>
      <c r="B13170">
        <v>78852</v>
      </c>
      <c r="C13170">
        <v>114</v>
      </c>
    </row>
    <row r="13171" spans="1:3" x14ac:dyDescent="0.25">
      <c r="A13171" t="s">
        <v>261</v>
      </c>
      <c r="B13171">
        <v>76022</v>
      </c>
      <c r="C13171">
        <v>107</v>
      </c>
    </row>
    <row r="13172" spans="1:3" x14ac:dyDescent="0.25">
      <c r="A13172" t="s">
        <v>261</v>
      </c>
      <c r="B13172">
        <v>75428</v>
      </c>
      <c r="C13172">
        <v>116</v>
      </c>
    </row>
    <row r="13173" spans="1:3" x14ac:dyDescent="0.25">
      <c r="A13173" t="s">
        <v>261</v>
      </c>
      <c r="B13173">
        <v>77488</v>
      </c>
      <c r="C13173">
        <v>120</v>
      </c>
    </row>
    <row r="13174" spans="1:3" x14ac:dyDescent="0.25">
      <c r="A13174" t="s">
        <v>261</v>
      </c>
      <c r="B13174">
        <v>79106</v>
      </c>
      <c r="C13174">
        <v>120</v>
      </c>
    </row>
    <row r="13175" spans="1:3" x14ac:dyDescent="0.25">
      <c r="A13175" t="s">
        <v>261</v>
      </c>
      <c r="B13175">
        <v>75090</v>
      </c>
      <c r="C13175">
        <v>116</v>
      </c>
    </row>
    <row r="13176" spans="1:3" x14ac:dyDescent="0.25">
      <c r="A13176" t="s">
        <v>261</v>
      </c>
      <c r="B13176">
        <v>75115</v>
      </c>
      <c r="C13176">
        <v>242</v>
      </c>
    </row>
    <row r="13177" spans="1:3" x14ac:dyDescent="0.25">
      <c r="A13177" t="s">
        <v>261</v>
      </c>
      <c r="B13177">
        <v>79752</v>
      </c>
      <c r="C13177">
        <v>30</v>
      </c>
    </row>
    <row r="13178" spans="1:3" x14ac:dyDescent="0.25">
      <c r="A13178" t="s">
        <v>261</v>
      </c>
      <c r="B13178">
        <v>76012</v>
      </c>
      <c r="C13178">
        <v>114</v>
      </c>
    </row>
    <row r="13179" spans="1:3" x14ac:dyDescent="0.25">
      <c r="A13179" t="s">
        <v>261</v>
      </c>
      <c r="B13179">
        <v>77591</v>
      </c>
      <c r="C13179">
        <v>134</v>
      </c>
    </row>
    <row r="13180" spans="1:3" x14ac:dyDescent="0.25">
      <c r="A13180" t="s">
        <v>261</v>
      </c>
      <c r="B13180">
        <v>78550</v>
      </c>
      <c r="C13180">
        <v>60</v>
      </c>
    </row>
    <row r="13181" spans="1:3" x14ac:dyDescent="0.25">
      <c r="A13181" t="s">
        <v>261</v>
      </c>
      <c r="B13181">
        <v>77082</v>
      </c>
      <c r="C13181">
        <v>104</v>
      </c>
    </row>
    <row r="13182" spans="1:3" x14ac:dyDescent="0.25">
      <c r="A13182" t="s">
        <v>261</v>
      </c>
      <c r="B13182">
        <v>78833</v>
      </c>
      <c r="C13182">
        <v>86</v>
      </c>
    </row>
    <row r="13183" spans="1:3" x14ac:dyDescent="0.25">
      <c r="A13183" t="s">
        <v>261</v>
      </c>
      <c r="B13183">
        <v>79045</v>
      </c>
      <c r="C13183">
        <v>77</v>
      </c>
    </row>
    <row r="13184" spans="1:3" x14ac:dyDescent="0.25">
      <c r="A13184" t="s">
        <v>261</v>
      </c>
      <c r="B13184">
        <v>76834</v>
      </c>
      <c r="C13184">
        <v>108</v>
      </c>
    </row>
    <row r="13185" spans="1:3" x14ac:dyDescent="0.25">
      <c r="A13185" t="s">
        <v>261</v>
      </c>
      <c r="B13185">
        <v>79601</v>
      </c>
      <c r="C13185">
        <v>20</v>
      </c>
    </row>
    <row r="13186" spans="1:3" x14ac:dyDescent="0.25">
      <c r="A13186" t="s">
        <v>261</v>
      </c>
      <c r="B13186">
        <v>77566</v>
      </c>
      <c r="C13186">
        <v>120</v>
      </c>
    </row>
    <row r="13187" spans="1:3" x14ac:dyDescent="0.25">
      <c r="A13187" t="s">
        <v>261</v>
      </c>
      <c r="B13187">
        <v>78222</v>
      </c>
      <c r="C13187">
        <v>124</v>
      </c>
    </row>
    <row r="13188" spans="1:3" x14ac:dyDescent="0.25">
      <c r="A13188" t="s">
        <v>261</v>
      </c>
      <c r="B13188">
        <v>79772</v>
      </c>
      <c r="C13188">
        <v>89</v>
      </c>
    </row>
    <row r="13189" spans="1:3" x14ac:dyDescent="0.25">
      <c r="A13189" t="s">
        <v>261</v>
      </c>
      <c r="B13189">
        <v>78216</v>
      </c>
      <c r="C13189">
        <v>143</v>
      </c>
    </row>
    <row r="13190" spans="1:3" x14ac:dyDescent="0.25">
      <c r="A13190" t="s">
        <v>261</v>
      </c>
      <c r="B13190">
        <v>76708</v>
      </c>
      <c r="C13190">
        <v>151</v>
      </c>
    </row>
    <row r="13191" spans="1:3" x14ac:dyDescent="0.25">
      <c r="A13191" t="s">
        <v>261</v>
      </c>
      <c r="B13191">
        <v>78224</v>
      </c>
      <c r="C13191">
        <v>119</v>
      </c>
    </row>
    <row r="13192" spans="1:3" x14ac:dyDescent="0.25">
      <c r="A13192" t="s">
        <v>261</v>
      </c>
      <c r="B13192">
        <v>77030</v>
      </c>
      <c r="C13192">
        <v>9</v>
      </c>
    </row>
    <row r="13193" spans="1:3" x14ac:dyDescent="0.25">
      <c r="A13193" t="s">
        <v>261</v>
      </c>
      <c r="B13193">
        <v>76050</v>
      </c>
      <c r="C13193">
        <v>82</v>
      </c>
    </row>
    <row r="13194" spans="1:3" x14ac:dyDescent="0.25">
      <c r="A13194" t="s">
        <v>261</v>
      </c>
      <c r="B13194">
        <v>76208</v>
      </c>
      <c r="C13194">
        <v>134</v>
      </c>
    </row>
    <row r="13195" spans="1:3" x14ac:dyDescent="0.25">
      <c r="A13195" t="s">
        <v>261</v>
      </c>
      <c r="B13195">
        <v>78006</v>
      </c>
      <c r="C13195">
        <v>120</v>
      </c>
    </row>
    <row r="13196" spans="1:3" x14ac:dyDescent="0.25">
      <c r="A13196" t="s">
        <v>261</v>
      </c>
      <c r="B13196">
        <v>78121</v>
      </c>
      <c r="C13196">
        <v>91</v>
      </c>
    </row>
    <row r="13197" spans="1:3" x14ac:dyDescent="0.25">
      <c r="A13197" t="s">
        <v>261</v>
      </c>
      <c r="B13197">
        <v>77459</v>
      </c>
      <c r="C13197">
        <v>125</v>
      </c>
    </row>
    <row r="13198" spans="1:3" x14ac:dyDescent="0.25">
      <c r="A13198" t="s">
        <v>261</v>
      </c>
      <c r="B13198">
        <v>75231</v>
      </c>
      <c r="C13198">
        <v>82</v>
      </c>
    </row>
    <row r="13199" spans="1:3" x14ac:dyDescent="0.25">
      <c r="A13199" t="s">
        <v>261</v>
      </c>
      <c r="B13199">
        <v>75189</v>
      </c>
      <c r="C13199">
        <v>124</v>
      </c>
    </row>
    <row r="13200" spans="1:3" x14ac:dyDescent="0.25">
      <c r="A13200" t="s">
        <v>261</v>
      </c>
      <c r="B13200">
        <v>79413</v>
      </c>
      <c r="C13200">
        <v>159</v>
      </c>
    </row>
    <row r="13201" spans="1:3" x14ac:dyDescent="0.25">
      <c r="A13201" t="s">
        <v>261</v>
      </c>
      <c r="B13201">
        <v>78501</v>
      </c>
      <c r="C13201">
        <v>93</v>
      </c>
    </row>
    <row r="13202" spans="1:3" x14ac:dyDescent="0.25">
      <c r="A13202" t="s">
        <v>261</v>
      </c>
      <c r="B13202">
        <v>78410</v>
      </c>
      <c r="C13202">
        <v>120</v>
      </c>
    </row>
    <row r="13203" spans="1:3" x14ac:dyDescent="0.25">
      <c r="A13203" t="s">
        <v>261</v>
      </c>
      <c r="B13203">
        <v>78582</v>
      </c>
      <c r="C13203">
        <v>90</v>
      </c>
    </row>
    <row r="13204" spans="1:3" x14ac:dyDescent="0.25">
      <c r="A13204" t="s">
        <v>261</v>
      </c>
      <c r="B13204">
        <v>78748</v>
      </c>
      <c r="C13204">
        <v>120</v>
      </c>
    </row>
    <row r="13205" spans="1:3" x14ac:dyDescent="0.25">
      <c r="A13205" t="s">
        <v>261</v>
      </c>
      <c r="B13205">
        <v>79014</v>
      </c>
      <c r="C13205">
        <v>49</v>
      </c>
    </row>
    <row r="13206" spans="1:3" x14ac:dyDescent="0.25">
      <c r="A13206" t="s">
        <v>261</v>
      </c>
      <c r="B13206">
        <v>77833</v>
      </c>
      <c r="C13206">
        <v>62</v>
      </c>
    </row>
    <row r="13207" spans="1:3" x14ac:dyDescent="0.25">
      <c r="A13207" t="s">
        <v>261</v>
      </c>
      <c r="B13207">
        <v>75159</v>
      </c>
      <c r="C13207">
        <v>90</v>
      </c>
    </row>
    <row r="13208" spans="1:3" x14ac:dyDescent="0.25">
      <c r="A13208" t="s">
        <v>261</v>
      </c>
      <c r="B13208">
        <v>78382</v>
      </c>
      <c r="C13208">
        <v>120</v>
      </c>
    </row>
    <row r="13209" spans="1:3" x14ac:dyDescent="0.25">
      <c r="A13209" t="s">
        <v>261</v>
      </c>
      <c r="B13209">
        <v>76384</v>
      </c>
      <c r="C13209">
        <v>106</v>
      </c>
    </row>
    <row r="13210" spans="1:3" x14ac:dyDescent="0.25">
      <c r="A13210" t="s">
        <v>261</v>
      </c>
      <c r="B13210">
        <v>78242</v>
      </c>
      <c r="C13210">
        <v>122</v>
      </c>
    </row>
    <row r="13211" spans="1:3" x14ac:dyDescent="0.25">
      <c r="A13211" t="s">
        <v>261</v>
      </c>
      <c r="B13211">
        <v>77568</v>
      </c>
      <c r="C13211">
        <v>120</v>
      </c>
    </row>
    <row r="13212" spans="1:3" x14ac:dyDescent="0.25">
      <c r="A13212" t="s">
        <v>261</v>
      </c>
      <c r="B13212">
        <v>78044</v>
      </c>
      <c r="C13212">
        <v>18</v>
      </c>
    </row>
    <row r="13213" spans="1:3" x14ac:dyDescent="0.25">
      <c r="A13213" t="s">
        <v>261</v>
      </c>
      <c r="B13213">
        <v>77082</v>
      </c>
      <c r="C13213">
        <v>136</v>
      </c>
    </row>
    <row r="13214" spans="1:3" x14ac:dyDescent="0.25">
      <c r="A13214" t="s">
        <v>261</v>
      </c>
      <c r="B13214">
        <v>75801</v>
      </c>
      <c r="C13214">
        <v>72</v>
      </c>
    </row>
    <row r="13215" spans="1:3" x14ac:dyDescent="0.25">
      <c r="A13215" t="s">
        <v>261</v>
      </c>
      <c r="B13215">
        <v>75401</v>
      </c>
      <c r="C13215">
        <v>120</v>
      </c>
    </row>
    <row r="13216" spans="1:3" x14ac:dyDescent="0.25">
      <c r="A13216" t="s">
        <v>261</v>
      </c>
      <c r="B13216">
        <v>75440</v>
      </c>
      <c r="C13216">
        <v>68</v>
      </c>
    </row>
    <row r="13217" spans="1:3" x14ac:dyDescent="0.25">
      <c r="A13217" t="s">
        <v>261</v>
      </c>
      <c r="B13217">
        <v>77575</v>
      </c>
      <c r="C13217">
        <v>118</v>
      </c>
    </row>
    <row r="13218" spans="1:3" x14ac:dyDescent="0.25">
      <c r="A13218" t="s">
        <v>261</v>
      </c>
      <c r="B13218">
        <v>77036</v>
      </c>
      <c r="C13218">
        <v>180</v>
      </c>
    </row>
    <row r="13219" spans="1:3" x14ac:dyDescent="0.25">
      <c r="A13219" t="s">
        <v>261</v>
      </c>
      <c r="B13219">
        <v>75080</v>
      </c>
      <c r="C13219">
        <v>280</v>
      </c>
    </row>
    <row r="13220" spans="1:3" x14ac:dyDescent="0.25">
      <c r="A13220" t="s">
        <v>261</v>
      </c>
      <c r="B13220">
        <v>77515</v>
      </c>
      <c r="C13220">
        <v>136</v>
      </c>
    </row>
    <row r="13221" spans="1:3" x14ac:dyDescent="0.25">
      <c r="A13221" t="s">
        <v>261</v>
      </c>
      <c r="B13221">
        <v>77036</v>
      </c>
      <c r="C13221">
        <v>134</v>
      </c>
    </row>
    <row r="13222" spans="1:3" x14ac:dyDescent="0.25">
      <c r="A13222" t="s">
        <v>261</v>
      </c>
      <c r="B13222">
        <v>77995</v>
      </c>
      <c r="C13222">
        <v>110</v>
      </c>
    </row>
    <row r="13223" spans="1:3" x14ac:dyDescent="0.25">
      <c r="A13223" t="s">
        <v>261</v>
      </c>
      <c r="B13223">
        <v>76134</v>
      </c>
      <c r="C13223">
        <v>97</v>
      </c>
    </row>
    <row r="13224" spans="1:3" x14ac:dyDescent="0.25">
      <c r="A13224" t="s">
        <v>261</v>
      </c>
      <c r="B13224">
        <v>76504</v>
      </c>
      <c r="C13224">
        <v>124</v>
      </c>
    </row>
    <row r="13225" spans="1:3" x14ac:dyDescent="0.25">
      <c r="A13225" t="s">
        <v>261</v>
      </c>
      <c r="B13225">
        <v>78130</v>
      </c>
      <c r="C13225">
        <v>128</v>
      </c>
    </row>
    <row r="13226" spans="1:3" x14ac:dyDescent="0.25">
      <c r="A13226" t="s">
        <v>261</v>
      </c>
      <c r="B13226">
        <v>79106</v>
      </c>
      <c r="C13226">
        <v>120</v>
      </c>
    </row>
    <row r="13227" spans="1:3" x14ac:dyDescent="0.25">
      <c r="A13227" t="s">
        <v>261</v>
      </c>
      <c r="B13227">
        <v>78539</v>
      </c>
      <c r="C13227">
        <v>113</v>
      </c>
    </row>
    <row r="13228" spans="1:3" x14ac:dyDescent="0.25">
      <c r="A13228" t="s">
        <v>261</v>
      </c>
      <c r="B13228">
        <v>78258</v>
      </c>
      <c r="C13228">
        <v>124</v>
      </c>
    </row>
    <row r="13229" spans="1:3" x14ac:dyDescent="0.25">
      <c r="A13229" t="s">
        <v>261</v>
      </c>
      <c r="B13229">
        <v>78239</v>
      </c>
      <c r="C13229">
        <v>120</v>
      </c>
    </row>
    <row r="13230" spans="1:3" x14ac:dyDescent="0.25">
      <c r="A13230" t="s">
        <v>261</v>
      </c>
      <c r="B13230">
        <v>78237</v>
      </c>
      <c r="C13230">
        <v>139</v>
      </c>
    </row>
    <row r="13231" spans="1:3" x14ac:dyDescent="0.25">
      <c r="A13231" t="s">
        <v>261</v>
      </c>
      <c r="B13231">
        <v>77351</v>
      </c>
      <c r="C13231">
        <v>120</v>
      </c>
    </row>
    <row r="13232" spans="1:3" x14ac:dyDescent="0.25">
      <c r="A13232" t="s">
        <v>261</v>
      </c>
      <c r="B13232">
        <v>75149</v>
      </c>
      <c r="C13232">
        <v>144</v>
      </c>
    </row>
    <row r="13233" spans="1:3" x14ac:dyDescent="0.25">
      <c r="A13233" t="s">
        <v>261</v>
      </c>
      <c r="B13233">
        <v>79936</v>
      </c>
      <c r="C13233">
        <v>135</v>
      </c>
    </row>
    <row r="13234" spans="1:3" x14ac:dyDescent="0.25">
      <c r="A13234" t="s">
        <v>261</v>
      </c>
      <c r="B13234">
        <v>78201</v>
      </c>
      <c r="C13234">
        <v>170</v>
      </c>
    </row>
    <row r="13235" spans="1:3" x14ac:dyDescent="0.25">
      <c r="A13235" t="s">
        <v>261</v>
      </c>
      <c r="B13235">
        <v>77070</v>
      </c>
      <c r="C13235">
        <v>120</v>
      </c>
    </row>
    <row r="13236" spans="1:3" x14ac:dyDescent="0.25">
      <c r="A13236" t="s">
        <v>261</v>
      </c>
      <c r="B13236">
        <v>79424</v>
      </c>
      <c r="C13236">
        <v>90</v>
      </c>
    </row>
    <row r="13237" spans="1:3" x14ac:dyDescent="0.25">
      <c r="A13237" t="s">
        <v>261</v>
      </c>
      <c r="B13237">
        <v>75093</v>
      </c>
      <c r="C13237">
        <v>110</v>
      </c>
    </row>
    <row r="13238" spans="1:3" x14ac:dyDescent="0.25">
      <c r="A13238" t="s">
        <v>261</v>
      </c>
      <c r="B13238">
        <v>75644</v>
      </c>
      <c r="C13238">
        <v>93</v>
      </c>
    </row>
    <row r="13239" spans="1:3" x14ac:dyDescent="0.25">
      <c r="A13239" t="s">
        <v>261</v>
      </c>
      <c r="B13239">
        <v>77656</v>
      </c>
      <c r="C13239">
        <v>90</v>
      </c>
    </row>
    <row r="13240" spans="1:3" x14ac:dyDescent="0.25">
      <c r="A13240" t="s">
        <v>261</v>
      </c>
      <c r="B13240">
        <v>76645</v>
      </c>
      <c r="C13240">
        <v>138</v>
      </c>
    </row>
    <row r="13241" spans="1:3" x14ac:dyDescent="0.25">
      <c r="A13241" t="s">
        <v>261</v>
      </c>
      <c r="B13241">
        <v>75146</v>
      </c>
      <c r="C13241">
        <v>150</v>
      </c>
    </row>
    <row r="13242" spans="1:3" x14ac:dyDescent="0.25">
      <c r="A13242" t="s">
        <v>261</v>
      </c>
      <c r="B13242">
        <v>75672</v>
      </c>
      <c r="C13242">
        <v>125</v>
      </c>
    </row>
    <row r="13243" spans="1:3" x14ac:dyDescent="0.25">
      <c r="A13243" t="s">
        <v>261</v>
      </c>
      <c r="B13243">
        <v>79501</v>
      </c>
      <c r="C13243">
        <v>36</v>
      </c>
    </row>
    <row r="13244" spans="1:3" x14ac:dyDescent="0.25">
      <c r="A13244" t="s">
        <v>261</v>
      </c>
      <c r="B13244">
        <v>78209</v>
      </c>
      <c r="C13244">
        <v>46</v>
      </c>
    </row>
    <row r="13245" spans="1:3" x14ac:dyDescent="0.25">
      <c r="A13245" t="s">
        <v>261</v>
      </c>
      <c r="B13245">
        <v>77461</v>
      </c>
      <c r="C13245">
        <v>58</v>
      </c>
    </row>
    <row r="13246" spans="1:3" x14ac:dyDescent="0.25">
      <c r="A13246" t="s">
        <v>261</v>
      </c>
      <c r="B13246">
        <v>79005</v>
      </c>
      <c r="C13246">
        <v>35</v>
      </c>
    </row>
    <row r="13247" spans="1:3" x14ac:dyDescent="0.25">
      <c r="A13247" t="s">
        <v>261</v>
      </c>
      <c r="B13247">
        <v>76371</v>
      </c>
      <c r="C13247">
        <v>61</v>
      </c>
    </row>
    <row r="13248" spans="1:3" x14ac:dyDescent="0.25">
      <c r="A13248" t="s">
        <v>261</v>
      </c>
      <c r="B13248">
        <v>77049</v>
      </c>
      <c r="C13248">
        <v>130</v>
      </c>
    </row>
    <row r="13249" spans="1:3" x14ac:dyDescent="0.25">
      <c r="A13249" t="s">
        <v>261</v>
      </c>
      <c r="B13249">
        <v>75090</v>
      </c>
      <c r="C13249">
        <v>132</v>
      </c>
    </row>
    <row r="13250" spans="1:3" x14ac:dyDescent="0.25">
      <c r="A13250" t="s">
        <v>261</v>
      </c>
      <c r="B13250">
        <v>78840</v>
      </c>
      <c r="C13250">
        <v>60</v>
      </c>
    </row>
    <row r="13251" spans="1:3" x14ac:dyDescent="0.25">
      <c r="A13251" t="s">
        <v>261</v>
      </c>
      <c r="B13251">
        <v>77087</v>
      </c>
      <c r="C13251">
        <v>120</v>
      </c>
    </row>
    <row r="13252" spans="1:3" x14ac:dyDescent="0.25">
      <c r="A13252" t="s">
        <v>261</v>
      </c>
      <c r="B13252">
        <v>75110</v>
      </c>
      <c r="C13252">
        <v>96</v>
      </c>
    </row>
    <row r="13253" spans="1:3" x14ac:dyDescent="0.25">
      <c r="A13253" t="s">
        <v>261</v>
      </c>
      <c r="B13253">
        <v>75766</v>
      </c>
      <c r="C13253">
        <v>101</v>
      </c>
    </row>
    <row r="13254" spans="1:3" x14ac:dyDescent="0.25">
      <c r="A13254" t="s">
        <v>261</v>
      </c>
      <c r="B13254">
        <v>77087</v>
      </c>
      <c r="C13254">
        <v>120</v>
      </c>
    </row>
    <row r="13255" spans="1:3" x14ac:dyDescent="0.25">
      <c r="A13255" t="s">
        <v>261</v>
      </c>
      <c r="B13255">
        <v>76107</v>
      </c>
      <c r="C13255">
        <v>180</v>
      </c>
    </row>
    <row r="13256" spans="1:3" x14ac:dyDescent="0.25">
      <c r="A13256" t="s">
        <v>261</v>
      </c>
      <c r="B13256">
        <v>78224</v>
      </c>
      <c r="C13256">
        <v>126</v>
      </c>
    </row>
    <row r="13257" spans="1:3" x14ac:dyDescent="0.25">
      <c r="A13257" t="s">
        <v>261</v>
      </c>
      <c r="B13257">
        <v>76033</v>
      </c>
      <c r="C13257">
        <v>122</v>
      </c>
    </row>
    <row r="13258" spans="1:3" x14ac:dyDescent="0.25">
      <c r="A13258" t="s">
        <v>261</v>
      </c>
      <c r="B13258">
        <v>76823</v>
      </c>
      <c r="C13258">
        <v>48</v>
      </c>
    </row>
    <row r="13259" spans="1:3" x14ac:dyDescent="0.25">
      <c r="A13259" t="s">
        <v>261</v>
      </c>
      <c r="B13259">
        <v>79007</v>
      </c>
      <c r="C13259">
        <v>110</v>
      </c>
    </row>
    <row r="13260" spans="1:3" x14ac:dyDescent="0.25">
      <c r="A13260" t="s">
        <v>261</v>
      </c>
      <c r="B13260">
        <v>77048</v>
      </c>
      <c r="C13260">
        <v>120</v>
      </c>
    </row>
    <row r="13261" spans="1:3" x14ac:dyDescent="0.25">
      <c r="A13261" t="s">
        <v>261</v>
      </c>
      <c r="B13261">
        <v>75252</v>
      </c>
      <c r="C13261">
        <v>120</v>
      </c>
    </row>
    <row r="13262" spans="1:3" x14ac:dyDescent="0.25">
      <c r="A13262" t="s">
        <v>261</v>
      </c>
      <c r="B13262">
        <v>76801</v>
      </c>
      <c r="C13262">
        <v>121</v>
      </c>
    </row>
    <row r="13263" spans="1:3" x14ac:dyDescent="0.25">
      <c r="A13263" t="s">
        <v>261</v>
      </c>
      <c r="B13263">
        <v>75948</v>
      </c>
      <c r="C13263">
        <v>90</v>
      </c>
    </row>
    <row r="13264" spans="1:3" x14ac:dyDescent="0.25">
      <c r="A13264" t="s">
        <v>261</v>
      </c>
      <c r="B13264">
        <v>79763</v>
      </c>
      <c r="C13264">
        <v>109</v>
      </c>
    </row>
    <row r="13265" spans="1:3" x14ac:dyDescent="0.25">
      <c r="A13265" t="s">
        <v>261</v>
      </c>
      <c r="B13265">
        <v>79045</v>
      </c>
      <c r="C13265">
        <v>120</v>
      </c>
    </row>
    <row r="13266" spans="1:3" x14ac:dyDescent="0.25">
      <c r="A13266" t="s">
        <v>261</v>
      </c>
      <c r="B13266">
        <v>79924</v>
      </c>
      <c r="C13266">
        <v>160</v>
      </c>
    </row>
    <row r="13267" spans="1:3" x14ac:dyDescent="0.25">
      <c r="A13267" t="s">
        <v>261</v>
      </c>
      <c r="B13267">
        <v>75703</v>
      </c>
      <c r="C13267">
        <v>112</v>
      </c>
    </row>
    <row r="13268" spans="1:3" x14ac:dyDescent="0.25">
      <c r="A13268" t="s">
        <v>261</v>
      </c>
      <c r="B13268">
        <v>78572</v>
      </c>
      <c r="C13268">
        <v>170</v>
      </c>
    </row>
    <row r="13269" spans="1:3" x14ac:dyDescent="0.25">
      <c r="A13269" t="s">
        <v>261</v>
      </c>
      <c r="B13269">
        <v>78363</v>
      </c>
      <c r="C13269">
        <v>120</v>
      </c>
    </row>
    <row r="13270" spans="1:3" x14ac:dyDescent="0.25">
      <c r="A13270" t="s">
        <v>261</v>
      </c>
      <c r="B13270">
        <v>76107</v>
      </c>
      <c r="C13270">
        <v>46</v>
      </c>
    </row>
    <row r="13271" spans="1:3" x14ac:dyDescent="0.25">
      <c r="A13271" t="s">
        <v>261</v>
      </c>
      <c r="B13271">
        <v>78214</v>
      </c>
      <c r="C13271">
        <v>150</v>
      </c>
    </row>
    <row r="13272" spans="1:3" x14ac:dyDescent="0.25">
      <c r="A13272" t="s">
        <v>261</v>
      </c>
      <c r="B13272">
        <v>77630</v>
      </c>
      <c r="C13272">
        <v>111</v>
      </c>
    </row>
    <row r="13273" spans="1:3" x14ac:dyDescent="0.25">
      <c r="A13273" t="s">
        <v>261</v>
      </c>
      <c r="B13273">
        <v>75019</v>
      </c>
      <c r="C13273">
        <v>123</v>
      </c>
    </row>
    <row r="13274" spans="1:3" x14ac:dyDescent="0.25">
      <c r="A13274" t="s">
        <v>261</v>
      </c>
      <c r="B13274">
        <v>78501</v>
      </c>
      <c r="C13274">
        <v>154</v>
      </c>
    </row>
    <row r="13275" spans="1:3" x14ac:dyDescent="0.25">
      <c r="A13275" t="s">
        <v>261</v>
      </c>
      <c r="B13275">
        <v>78956</v>
      </c>
      <c r="C13275">
        <v>90</v>
      </c>
    </row>
    <row r="13276" spans="1:3" x14ac:dyDescent="0.25">
      <c r="A13276" t="s">
        <v>261</v>
      </c>
      <c r="B13276">
        <v>76629</v>
      </c>
      <c r="C13276">
        <v>82</v>
      </c>
    </row>
    <row r="13277" spans="1:3" x14ac:dyDescent="0.25">
      <c r="A13277" t="s">
        <v>261</v>
      </c>
      <c r="B13277">
        <v>75432</v>
      </c>
      <c r="C13277">
        <v>100</v>
      </c>
    </row>
    <row r="13278" spans="1:3" x14ac:dyDescent="0.25">
      <c r="A13278" t="s">
        <v>261</v>
      </c>
      <c r="B13278">
        <v>76015</v>
      </c>
      <c r="C13278">
        <v>116</v>
      </c>
    </row>
    <row r="13279" spans="1:3" x14ac:dyDescent="0.25">
      <c r="A13279" t="s">
        <v>261</v>
      </c>
      <c r="B13279">
        <v>75551</v>
      </c>
      <c r="C13279">
        <v>108</v>
      </c>
    </row>
    <row r="13280" spans="1:3" x14ac:dyDescent="0.25">
      <c r="A13280" t="s">
        <v>261</v>
      </c>
      <c r="B13280">
        <v>75228</v>
      </c>
      <c r="C13280">
        <v>108</v>
      </c>
    </row>
    <row r="13281" spans="1:3" x14ac:dyDescent="0.25">
      <c r="A13281" t="s">
        <v>261</v>
      </c>
      <c r="B13281">
        <v>78666</v>
      </c>
      <c r="C13281">
        <v>174</v>
      </c>
    </row>
    <row r="13282" spans="1:3" x14ac:dyDescent="0.25">
      <c r="A13282" t="s">
        <v>261</v>
      </c>
      <c r="B13282">
        <v>76634</v>
      </c>
      <c r="C13282">
        <v>43</v>
      </c>
    </row>
    <row r="13283" spans="1:3" x14ac:dyDescent="0.25">
      <c r="A13283" t="s">
        <v>261</v>
      </c>
      <c r="B13283">
        <v>76240</v>
      </c>
      <c r="C13283">
        <v>91</v>
      </c>
    </row>
    <row r="13284" spans="1:3" x14ac:dyDescent="0.25">
      <c r="A13284" t="s">
        <v>261</v>
      </c>
      <c r="B13284">
        <v>76821</v>
      </c>
      <c r="C13284">
        <v>126</v>
      </c>
    </row>
    <row r="13285" spans="1:3" x14ac:dyDescent="0.25">
      <c r="A13285" t="s">
        <v>261</v>
      </c>
      <c r="B13285">
        <v>77642</v>
      </c>
      <c r="C13285">
        <v>150</v>
      </c>
    </row>
    <row r="13286" spans="1:3" x14ac:dyDescent="0.25">
      <c r="A13286" t="s">
        <v>261</v>
      </c>
      <c r="B13286">
        <v>77054</v>
      </c>
      <c r="C13286">
        <v>120</v>
      </c>
    </row>
    <row r="13287" spans="1:3" x14ac:dyDescent="0.25">
      <c r="A13287" t="s">
        <v>261</v>
      </c>
      <c r="B13287">
        <v>75150</v>
      </c>
      <c r="C13287">
        <v>162</v>
      </c>
    </row>
    <row r="13288" spans="1:3" x14ac:dyDescent="0.25">
      <c r="A13288" t="s">
        <v>261</v>
      </c>
      <c r="B13288">
        <v>77423</v>
      </c>
      <c r="C13288">
        <v>130</v>
      </c>
    </row>
    <row r="13289" spans="1:3" x14ac:dyDescent="0.25">
      <c r="A13289" t="s">
        <v>261</v>
      </c>
      <c r="B13289">
        <v>78130</v>
      </c>
      <c r="C13289">
        <v>162</v>
      </c>
    </row>
    <row r="13290" spans="1:3" x14ac:dyDescent="0.25">
      <c r="A13290" t="s">
        <v>261</v>
      </c>
      <c r="B13290">
        <v>75010</v>
      </c>
      <c r="C13290">
        <v>180</v>
      </c>
    </row>
    <row r="13291" spans="1:3" x14ac:dyDescent="0.25">
      <c r="A13291" t="s">
        <v>261</v>
      </c>
      <c r="B13291">
        <v>75238</v>
      </c>
      <c r="C13291">
        <v>131</v>
      </c>
    </row>
    <row r="13292" spans="1:3" x14ac:dyDescent="0.25">
      <c r="A13292" t="s">
        <v>261</v>
      </c>
      <c r="B13292">
        <v>77520</v>
      </c>
      <c r="C13292">
        <v>105</v>
      </c>
    </row>
    <row r="13293" spans="1:3" x14ac:dyDescent="0.25">
      <c r="A13293" t="s">
        <v>261</v>
      </c>
      <c r="B13293">
        <v>75462</v>
      </c>
      <c r="C13293">
        <v>150</v>
      </c>
    </row>
    <row r="13294" spans="1:3" x14ac:dyDescent="0.25">
      <c r="A13294" t="s">
        <v>261</v>
      </c>
      <c r="B13294">
        <v>79415</v>
      </c>
      <c r="C13294">
        <v>120</v>
      </c>
    </row>
    <row r="13295" spans="1:3" x14ac:dyDescent="0.25">
      <c r="A13295" t="s">
        <v>261</v>
      </c>
      <c r="B13295">
        <v>76048</v>
      </c>
      <c r="C13295">
        <v>95</v>
      </c>
    </row>
    <row r="13296" spans="1:3" x14ac:dyDescent="0.25">
      <c r="A13296" t="s">
        <v>261</v>
      </c>
      <c r="B13296">
        <v>79536</v>
      </c>
      <c r="C13296">
        <v>66</v>
      </c>
    </row>
    <row r="13297" spans="1:3" x14ac:dyDescent="0.25">
      <c r="A13297" t="s">
        <v>261</v>
      </c>
      <c r="B13297">
        <v>79912</v>
      </c>
      <c r="C13297">
        <v>132</v>
      </c>
    </row>
    <row r="13298" spans="1:3" x14ac:dyDescent="0.25">
      <c r="A13298" t="s">
        <v>261</v>
      </c>
      <c r="B13298">
        <v>76234</v>
      </c>
      <c r="C13298">
        <v>124</v>
      </c>
    </row>
    <row r="13299" spans="1:3" x14ac:dyDescent="0.25">
      <c r="A13299" t="s">
        <v>261</v>
      </c>
      <c r="B13299">
        <v>76365</v>
      </c>
      <c r="C13299">
        <v>60</v>
      </c>
    </row>
    <row r="13300" spans="1:3" x14ac:dyDescent="0.25">
      <c r="A13300" t="s">
        <v>261</v>
      </c>
      <c r="B13300">
        <v>76258</v>
      </c>
      <c r="C13300">
        <v>63</v>
      </c>
    </row>
    <row r="13301" spans="1:3" x14ac:dyDescent="0.25">
      <c r="A13301" t="s">
        <v>261</v>
      </c>
      <c r="B13301">
        <v>75146</v>
      </c>
      <c r="C13301">
        <v>110</v>
      </c>
    </row>
    <row r="13302" spans="1:3" x14ac:dyDescent="0.25">
      <c r="A13302" t="s">
        <v>261</v>
      </c>
      <c r="B13302">
        <v>75656</v>
      </c>
      <c r="C13302">
        <v>69</v>
      </c>
    </row>
    <row r="13303" spans="1:3" x14ac:dyDescent="0.25">
      <c r="A13303" t="s">
        <v>261</v>
      </c>
      <c r="B13303">
        <v>75946</v>
      </c>
      <c r="C13303">
        <v>93</v>
      </c>
    </row>
    <row r="13304" spans="1:3" x14ac:dyDescent="0.25">
      <c r="A13304" t="s">
        <v>261</v>
      </c>
      <c r="B13304">
        <v>77546</v>
      </c>
      <c r="C13304">
        <v>150</v>
      </c>
    </row>
    <row r="13305" spans="1:3" x14ac:dyDescent="0.25">
      <c r="A13305" t="s">
        <v>261</v>
      </c>
      <c r="B13305">
        <v>75766</v>
      </c>
      <c r="C13305">
        <v>35</v>
      </c>
    </row>
    <row r="13306" spans="1:3" x14ac:dyDescent="0.25">
      <c r="A13306" t="s">
        <v>261</v>
      </c>
      <c r="B13306">
        <v>77802</v>
      </c>
      <c r="C13306">
        <v>60</v>
      </c>
    </row>
    <row r="13307" spans="1:3" x14ac:dyDescent="0.25">
      <c r="A13307" t="s">
        <v>261</v>
      </c>
      <c r="B13307">
        <v>77014</v>
      </c>
      <c r="C13307">
        <v>94</v>
      </c>
    </row>
    <row r="13308" spans="1:3" x14ac:dyDescent="0.25">
      <c r="A13308" t="s">
        <v>261</v>
      </c>
      <c r="B13308">
        <v>79510</v>
      </c>
      <c r="C13308">
        <v>48</v>
      </c>
    </row>
    <row r="13309" spans="1:3" x14ac:dyDescent="0.25">
      <c r="A13309" t="s">
        <v>261</v>
      </c>
      <c r="B13309">
        <v>78750</v>
      </c>
      <c r="C13309">
        <v>102</v>
      </c>
    </row>
    <row r="13310" spans="1:3" x14ac:dyDescent="0.25">
      <c r="A13310" t="s">
        <v>261</v>
      </c>
      <c r="B13310">
        <v>75601</v>
      </c>
      <c r="C13310">
        <v>116</v>
      </c>
    </row>
    <row r="13311" spans="1:3" x14ac:dyDescent="0.25">
      <c r="A13311" t="s">
        <v>261</v>
      </c>
      <c r="B13311">
        <v>79936</v>
      </c>
      <c r="C13311">
        <v>60</v>
      </c>
    </row>
    <row r="13312" spans="1:3" x14ac:dyDescent="0.25">
      <c r="A13312" t="s">
        <v>261</v>
      </c>
      <c r="B13312">
        <v>77590</v>
      </c>
      <c r="C13312">
        <v>135</v>
      </c>
    </row>
    <row r="13313" spans="1:3" x14ac:dyDescent="0.25">
      <c r="A13313" t="s">
        <v>261</v>
      </c>
      <c r="B13313">
        <v>78251</v>
      </c>
      <c r="C13313">
        <v>140</v>
      </c>
    </row>
    <row r="13314" spans="1:3" x14ac:dyDescent="0.25">
      <c r="A13314" t="s">
        <v>261</v>
      </c>
      <c r="B13314">
        <v>78596</v>
      </c>
      <c r="C13314">
        <v>118</v>
      </c>
    </row>
    <row r="13315" spans="1:3" x14ac:dyDescent="0.25">
      <c r="A13315" t="s">
        <v>261</v>
      </c>
      <c r="B13315">
        <v>76051</v>
      </c>
      <c r="C13315">
        <v>126</v>
      </c>
    </row>
    <row r="13316" spans="1:3" x14ac:dyDescent="0.25">
      <c r="A13316" t="s">
        <v>261</v>
      </c>
      <c r="B13316">
        <v>75845</v>
      </c>
      <c r="C13316">
        <v>47</v>
      </c>
    </row>
    <row r="13317" spans="1:3" x14ac:dyDescent="0.25">
      <c r="A13317" t="s">
        <v>261</v>
      </c>
      <c r="B13317">
        <v>78209</v>
      </c>
      <c r="C13317">
        <v>237</v>
      </c>
    </row>
    <row r="13318" spans="1:3" x14ac:dyDescent="0.25">
      <c r="A13318" t="s">
        <v>261</v>
      </c>
      <c r="B13318">
        <v>76528</v>
      </c>
      <c r="C13318">
        <v>90</v>
      </c>
    </row>
    <row r="13319" spans="1:3" x14ac:dyDescent="0.25">
      <c r="A13319" t="s">
        <v>261</v>
      </c>
      <c r="B13319">
        <v>78022</v>
      </c>
      <c r="C13319">
        <v>100</v>
      </c>
    </row>
    <row r="13320" spans="1:3" x14ac:dyDescent="0.25">
      <c r="A13320" t="s">
        <v>261</v>
      </c>
      <c r="B13320">
        <v>78602</v>
      </c>
      <c r="C13320">
        <v>96</v>
      </c>
    </row>
    <row r="13321" spans="1:3" x14ac:dyDescent="0.25">
      <c r="A13321" t="s">
        <v>261</v>
      </c>
      <c r="B13321">
        <v>76055</v>
      </c>
      <c r="C13321">
        <v>51</v>
      </c>
    </row>
    <row r="13322" spans="1:3" x14ac:dyDescent="0.25">
      <c r="A13322" t="s">
        <v>261</v>
      </c>
      <c r="B13322">
        <v>78164</v>
      </c>
      <c r="C13322">
        <v>82</v>
      </c>
    </row>
    <row r="13323" spans="1:3" x14ac:dyDescent="0.25">
      <c r="A13323" t="s">
        <v>261</v>
      </c>
      <c r="B13323">
        <v>77327</v>
      </c>
      <c r="C13323">
        <v>142</v>
      </c>
    </row>
    <row r="13324" spans="1:3" x14ac:dyDescent="0.25">
      <c r="A13324" t="s">
        <v>261</v>
      </c>
      <c r="B13324">
        <v>75495</v>
      </c>
      <c r="C13324">
        <v>60</v>
      </c>
    </row>
    <row r="13325" spans="1:3" x14ac:dyDescent="0.25">
      <c r="A13325" t="s">
        <v>261</v>
      </c>
      <c r="B13325">
        <v>78717</v>
      </c>
      <c r="C13325">
        <v>49</v>
      </c>
    </row>
    <row r="13326" spans="1:3" x14ac:dyDescent="0.25">
      <c r="A13326" t="s">
        <v>261</v>
      </c>
      <c r="B13326">
        <v>79549</v>
      </c>
      <c r="C13326">
        <v>80</v>
      </c>
    </row>
    <row r="13327" spans="1:3" x14ac:dyDescent="0.25">
      <c r="A13327" t="s">
        <v>261</v>
      </c>
      <c r="B13327">
        <v>76011</v>
      </c>
      <c r="C13327">
        <v>118</v>
      </c>
    </row>
    <row r="13328" spans="1:3" x14ac:dyDescent="0.25">
      <c r="A13328" t="s">
        <v>261</v>
      </c>
      <c r="B13328">
        <v>78130</v>
      </c>
      <c r="C13328">
        <v>112</v>
      </c>
    </row>
    <row r="13329" spans="1:3" x14ac:dyDescent="0.25">
      <c r="A13329" t="s">
        <v>261</v>
      </c>
      <c r="B13329">
        <v>75082</v>
      </c>
      <c r="C13329">
        <v>112</v>
      </c>
    </row>
    <row r="13330" spans="1:3" x14ac:dyDescent="0.25">
      <c r="A13330" t="s">
        <v>261</v>
      </c>
      <c r="B13330">
        <v>77591</v>
      </c>
      <c r="C13330">
        <v>109</v>
      </c>
    </row>
    <row r="13331" spans="1:3" x14ac:dyDescent="0.25">
      <c r="A13331" t="s">
        <v>261</v>
      </c>
      <c r="B13331">
        <v>77962</v>
      </c>
      <c r="C13331">
        <v>91</v>
      </c>
    </row>
    <row r="13332" spans="1:3" x14ac:dyDescent="0.25">
      <c r="A13332" t="s">
        <v>261</v>
      </c>
      <c r="B13332">
        <v>75701</v>
      </c>
      <c r="C13332">
        <v>76</v>
      </c>
    </row>
    <row r="13333" spans="1:3" x14ac:dyDescent="0.25">
      <c r="A13333" t="s">
        <v>261</v>
      </c>
      <c r="B13333">
        <v>75214</v>
      </c>
      <c r="C13333">
        <v>30</v>
      </c>
    </row>
    <row r="13334" spans="1:3" x14ac:dyDescent="0.25">
      <c r="A13334" t="s">
        <v>261</v>
      </c>
      <c r="B13334">
        <v>76844</v>
      </c>
      <c r="C13334">
        <v>94</v>
      </c>
    </row>
    <row r="13335" spans="1:3" x14ac:dyDescent="0.25">
      <c r="A13335" t="s">
        <v>261</v>
      </c>
      <c r="B13335">
        <v>75948</v>
      </c>
      <c r="C13335">
        <v>90</v>
      </c>
    </row>
    <row r="13336" spans="1:3" x14ac:dyDescent="0.25">
      <c r="A13336" t="s">
        <v>261</v>
      </c>
      <c r="B13336">
        <v>77581</v>
      </c>
      <c r="C13336">
        <v>138</v>
      </c>
    </row>
    <row r="13337" spans="1:3" x14ac:dyDescent="0.25">
      <c r="A13337" t="s">
        <v>261</v>
      </c>
      <c r="B13337">
        <v>75964</v>
      </c>
      <c r="C13337">
        <v>60</v>
      </c>
    </row>
    <row r="13338" spans="1:3" x14ac:dyDescent="0.25">
      <c r="A13338" t="s">
        <v>261</v>
      </c>
      <c r="B13338">
        <v>75080</v>
      </c>
      <c r="C13338">
        <v>124</v>
      </c>
    </row>
    <row r="13339" spans="1:3" x14ac:dyDescent="0.25">
      <c r="A13339" t="s">
        <v>261</v>
      </c>
      <c r="B13339">
        <v>79065</v>
      </c>
      <c r="C13339">
        <v>120</v>
      </c>
    </row>
    <row r="13340" spans="1:3" x14ac:dyDescent="0.25">
      <c r="A13340" t="s">
        <v>261</v>
      </c>
      <c r="B13340">
        <v>76255</v>
      </c>
      <c r="C13340">
        <v>91</v>
      </c>
    </row>
    <row r="13341" spans="1:3" x14ac:dyDescent="0.25">
      <c r="A13341" t="s">
        <v>261</v>
      </c>
      <c r="B13341">
        <v>77008</v>
      </c>
      <c r="C13341">
        <v>200</v>
      </c>
    </row>
    <row r="13342" spans="1:3" x14ac:dyDescent="0.25">
      <c r="A13342" t="s">
        <v>261</v>
      </c>
      <c r="B13342">
        <v>76132</v>
      </c>
      <c r="C13342">
        <v>96</v>
      </c>
    </row>
    <row r="13343" spans="1:3" x14ac:dyDescent="0.25">
      <c r="A13343" t="s">
        <v>261</v>
      </c>
      <c r="B13343">
        <v>76133</v>
      </c>
      <c r="C13343">
        <v>128</v>
      </c>
    </row>
    <row r="13344" spans="1:3" x14ac:dyDescent="0.25">
      <c r="A13344" t="s">
        <v>261</v>
      </c>
      <c r="B13344">
        <v>76522</v>
      </c>
      <c r="C13344">
        <v>96</v>
      </c>
    </row>
    <row r="13345" spans="1:3" x14ac:dyDescent="0.25">
      <c r="A13345" t="s">
        <v>261</v>
      </c>
      <c r="B13345">
        <v>79106</v>
      </c>
      <c r="C13345">
        <v>102</v>
      </c>
    </row>
    <row r="13346" spans="1:3" x14ac:dyDescent="0.25">
      <c r="A13346" t="s">
        <v>261</v>
      </c>
      <c r="B13346">
        <v>78681</v>
      </c>
      <c r="C13346">
        <v>74</v>
      </c>
    </row>
    <row r="13347" spans="1:3" x14ac:dyDescent="0.25">
      <c r="A13347" t="s">
        <v>261</v>
      </c>
      <c r="B13347">
        <v>78516</v>
      </c>
      <c r="C13347">
        <v>54</v>
      </c>
    </row>
    <row r="13348" spans="1:3" x14ac:dyDescent="0.25">
      <c r="A13348" t="s">
        <v>261</v>
      </c>
      <c r="B13348">
        <v>75006</v>
      </c>
      <c r="C13348">
        <v>125</v>
      </c>
    </row>
    <row r="13349" spans="1:3" x14ac:dyDescent="0.25">
      <c r="A13349" t="s">
        <v>261</v>
      </c>
      <c r="B13349">
        <v>75979</v>
      </c>
      <c r="C13349">
        <v>98</v>
      </c>
    </row>
    <row r="13350" spans="1:3" x14ac:dyDescent="0.25">
      <c r="A13350" t="s">
        <v>261</v>
      </c>
      <c r="B13350">
        <v>77056</v>
      </c>
      <c r="C13350">
        <v>32</v>
      </c>
    </row>
    <row r="13351" spans="1:3" x14ac:dyDescent="0.25">
      <c r="A13351" t="s">
        <v>261</v>
      </c>
      <c r="B13351">
        <v>77338</v>
      </c>
      <c r="C13351">
        <v>134</v>
      </c>
    </row>
    <row r="13352" spans="1:3" x14ac:dyDescent="0.25">
      <c r="A13352" t="s">
        <v>261</v>
      </c>
      <c r="B13352">
        <v>78363</v>
      </c>
      <c r="C13352">
        <v>146</v>
      </c>
    </row>
    <row r="13353" spans="1:3" x14ac:dyDescent="0.25">
      <c r="A13353" t="s">
        <v>261</v>
      </c>
      <c r="B13353">
        <v>77657</v>
      </c>
      <c r="C13353">
        <v>120</v>
      </c>
    </row>
    <row r="13354" spans="1:3" x14ac:dyDescent="0.25">
      <c r="A13354" t="s">
        <v>261</v>
      </c>
      <c r="B13354">
        <v>77505</v>
      </c>
      <c r="C13354">
        <v>124</v>
      </c>
    </row>
    <row r="13355" spans="1:3" x14ac:dyDescent="0.25">
      <c r="A13355" t="s">
        <v>261</v>
      </c>
      <c r="B13355">
        <v>76053</v>
      </c>
      <c r="C13355">
        <v>106</v>
      </c>
    </row>
    <row r="13356" spans="1:3" x14ac:dyDescent="0.25">
      <c r="A13356" t="s">
        <v>261</v>
      </c>
      <c r="B13356">
        <v>78852</v>
      </c>
      <c r="C13356">
        <v>120</v>
      </c>
    </row>
    <row r="13357" spans="1:3" x14ac:dyDescent="0.25">
      <c r="A13357" t="s">
        <v>261</v>
      </c>
      <c r="B13357">
        <v>78735</v>
      </c>
      <c r="C13357">
        <v>126</v>
      </c>
    </row>
    <row r="13358" spans="1:3" x14ac:dyDescent="0.25">
      <c r="A13358" t="s">
        <v>261</v>
      </c>
      <c r="B13358">
        <v>75077</v>
      </c>
      <c r="C13358">
        <v>70</v>
      </c>
    </row>
    <row r="13359" spans="1:3" x14ac:dyDescent="0.25">
      <c r="A13359" t="s">
        <v>261</v>
      </c>
      <c r="B13359">
        <v>76801</v>
      </c>
      <c r="C13359">
        <v>112</v>
      </c>
    </row>
    <row r="13360" spans="1:3" x14ac:dyDescent="0.25">
      <c r="A13360" t="s">
        <v>261</v>
      </c>
      <c r="B13360">
        <v>76711</v>
      </c>
      <c r="C13360">
        <v>123</v>
      </c>
    </row>
    <row r="13361" spans="1:3" x14ac:dyDescent="0.25">
      <c r="A13361" t="s">
        <v>261</v>
      </c>
      <c r="B13361">
        <v>78003</v>
      </c>
      <c r="C13361">
        <v>124</v>
      </c>
    </row>
    <row r="13362" spans="1:3" x14ac:dyDescent="0.25">
      <c r="A13362" t="s">
        <v>261</v>
      </c>
      <c r="B13362">
        <v>76208</v>
      </c>
      <c r="C13362">
        <v>146</v>
      </c>
    </row>
    <row r="13363" spans="1:3" x14ac:dyDescent="0.25">
      <c r="A13363" t="s">
        <v>261</v>
      </c>
      <c r="B13363">
        <v>78076</v>
      </c>
      <c r="C13363">
        <v>59</v>
      </c>
    </row>
    <row r="13364" spans="1:3" x14ac:dyDescent="0.25">
      <c r="A13364" t="s">
        <v>261</v>
      </c>
      <c r="B13364">
        <v>75835</v>
      </c>
      <c r="C13364">
        <v>104</v>
      </c>
    </row>
    <row r="13365" spans="1:3" x14ac:dyDescent="0.25">
      <c r="A13365" t="s">
        <v>261</v>
      </c>
      <c r="B13365">
        <v>79528</v>
      </c>
      <c r="C13365">
        <v>60</v>
      </c>
    </row>
    <row r="13366" spans="1:3" x14ac:dyDescent="0.25">
      <c r="A13366" t="s">
        <v>261</v>
      </c>
      <c r="B13366">
        <v>78239</v>
      </c>
      <c r="C13366">
        <v>180</v>
      </c>
    </row>
    <row r="13367" spans="1:3" x14ac:dyDescent="0.25">
      <c r="A13367" t="s">
        <v>261</v>
      </c>
      <c r="B13367">
        <v>78640</v>
      </c>
      <c r="C13367">
        <v>126</v>
      </c>
    </row>
    <row r="13368" spans="1:3" x14ac:dyDescent="0.25">
      <c r="A13368" t="s">
        <v>261</v>
      </c>
      <c r="B13368">
        <v>77375</v>
      </c>
      <c r="C13368">
        <v>131</v>
      </c>
    </row>
    <row r="13369" spans="1:3" x14ac:dyDescent="0.25">
      <c r="A13369" t="s">
        <v>261</v>
      </c>
      <c r="B13369">
        <v>76065</v>
      </c>
      <c r="C13369">
        <v>120</v>
      </c>
    </row>
    <row r="13370" spans="1:3" x14ac:dyDescent="0.25">
      <c r="A13370" t="s">
        <v>261</v>
      </c>
      <c r="B13370">
        <v>75032</v>
      </c>
      <c r="C13370">
        <v>140</v>
      </c>
    </row>
    <row r="13371" spans="1:3" x14ac:dyDescent="0.25">
      <c r="A13371" t="s">
        <v>261</v>
      </c>
      <c r="B13371">
        <v>76661</v>
      </c>
      <c r="C13371">
        <v>94</v>
      </c>
    </row>
    <row r="13372" spans="1:3" x14ac:dyDescent="0.25">
      <c r="A13372" t="s">
        <v>261</v>
      </c>
      <c r="B13372">
        <v>78503</v>
      </c>
      <c r="C13372">
        <v>70</v>
      </c>
    </row>
    <row r="13373" spans="1:3" x14ac:dyDescent="0.25">
      <c r="A13373" t="s">
        <v>261</v>
      </c>
      <c r="B13373">
        <v>76086</v>
      </c>
      <c r="C13373">
        <v>120</v>
      </c>
    </row>
    <row r="13374" spans="1:3" x14ac:dyDescent="0.25">
      <c r="A13374" t="s">
        <v>261</v>
      </c>
      <c r="B13374">
        <v>75233</v>
      </c>
      <c r="C13374">
        <v>204</v>
      </c>
    </row>
    <row r="13375" spans="1:3" x14ac:dyDescent="0.25">
      <c r="A13375" t="s">
        <v>261</v>
      </c>
      <c r="B13375">
        <v>78114</v>
      </c>
      <c r="C13375">
        <v>160</v>
      </c>
    </row>
    <row r="13376" spans="1:3" x14ac:dyDescent="0.25">
      <c r="A13376" t="s">
        <v>261</v>
      </c>
      <c r="B13376">
        <v>75460</v>
      </c>
      <c r="C13376">
        <v>120</v>
      </c>
    </row>
    <row r="13377" spans="1:3" x14ac:dyDescent="0.25">
      <c r="A13377" t="s">
        <v>261</v>
      </c>
      <c r="B13377">
        <v>75028</v>
      </c>
      <c r="C13377">
        <v>112</v>
      </c>
    </row>
    <row r="13378" spans="1:3" x14ac:dyDescent="0.25">
      <c r="A13378" t="s">
        <v>261</v>
      </c>
      <c r="B13378">
        <v>78648</v>
      </c>
      <c r="C13378">
        <v>56</v>
      </c>
    </row>
    <row r="13379" spans="1:3" x14ac:dyDescent="0.25">
      <c r="A13379" t="s">
        <v>261</v>
      </c>
      <c r="B13379">
        <v>77338</v>
      </c>
      <c r="C13379">
        <v>95</v>
      </c>
    </row>
    <row r="13380" spans="1:3" x14ac:dyDescent="0.25">
      <c r="A13380" t="s">
        <v>261</v>
      </c>
      <c r="B13380">
        <v>79072</v>
      </c>
      <c r="C13380">
        <v>93</v>
      </c>
    </row>
    <row r="13381" spans="1:3" x14ac:dyDescent="0.25">
      <c r="A13381" t="s">
        <v>261</v>
      </c>
      <c r="B13381">
        <v>76574</v>
      </c>
      <c r="C13381">
        <v>87</v>
      </c>
    </row>
    <row r="13382" spans="1:3" x14ac:dyDescent="0.25">
      <c r="A13382" t="s">
        <v>261</v>
      </c>
      <c r="B13382">
        <v>78229</v>
      </c>
      <c r="C13382">
        <v>87</v>
      </c>
    </row>
    <row r="13383" spans="1:3" x14ac:dyDescent="0.25">
      <c r="A13383" t="s">
        <v>261</v>
      </c>
      <c r="B13383">
        <v>78026</v>
      </c>
      <c r="C13383">
        <v>60</v>
      </c>
    </row>
    <row r="13384" spans="1:3" x14ac:dyDescent="0.25">
      <c r="A13384" t="s">
        <v>261</v>
      </c>
      <c r="B13384">
        <v>76471</v>
      </c>
      <c r="C13384">
        <v>60</v>
      </c>
    </row>
    <row r="13385" spans="1:3" x14ac:dyDescent="0.25">
      <c r="A13385" t="s">
        <v>261</v>
      </c>
      <c r="B13385">
        <v>76505</v>
      </c>
      <c r="C13385">
        <v>130</v>
      </c>
    </row>
    <row r="13386" spans="1:3" x14ac:dyDescent="0.25">
      <c r="A13386" t="s">
        <v>261</v>
      </c>
      <c r="B13386">
        <v>77022</v>
      </c>
      <c r="C13386">
        <v>120</v>
      </c>
    </row>
    <row r="13387" spans="1:3" x14ac:dyDescent="0.25">
      <c r="A13387" t="s">
        <v>261</v>
      </c>
      <c r="B13387">
        <v>77536</v>
      </c>
      <c r="C13387">
        <v>96</v>
      </c>
    </row>
    <row r="13388" spans="1:3" x14ac:dyDescent="0.25">
      <c r="A13388" t="s">
        <v>261</v>
      </c>
      <c r="B13388">
        <v>76691</v>
      </c>
      <c r="C13388">
        <v>120</v>
      </c>
    </row>
    <row r="13389" spans="1:3" x14ac:dyDescent="0.25">
      <c r="A13389" t="s">
        <v>261</v>
      </c>
      <c r="B13389">
        <v>75142</v>
      </c>
      <c r="C13389">
        <v>115</v>
      </c>
    </row>
    <row r="13390" spans="1:3" x14ac:dyDescent="0.25">
      <c r="A13390" t="s">
        <v>261</v>
      </c>
      <c r="B13390">
        <v>76645</v>
      </c>
      <c r="C13390">
        <v>119</v>
      </c>
    </row>
    <row r="13391" spans="1:3" x14ac:dyDescent="0.25">
      <c r="A13391" t="s">
        <v>261</v>
      </c>
      <c r="B13391">
        <v>75216</v>
      </c>
      <c r="C13391">
        <v>160</v>
      </c>
    </row>
    <row r="13392" spans="1:3" x14ac:dyDescent="0.25">
      <c r="A13392" t="s">
        <v>261</v>
      </c>
      <c r="B13392">
        <v>77598</v>
      </c>
      <c r="C13392">
        <v>70</v>
      </c>
    </row>
    <row r="13393" spans="1:3" x14ac:dyDescent="0.25">
      <c r="A13393" t="s">
        <v>261</v>
      </c>
      <c r="B13393">
        <v>77535</v>
      </c>
      <c r="C13393">
        <v>60</v>
      </c>
    </row>
    <row r="13394" spans="1:3" x14ac:dyDescent="0.25">
      <c r="A13394" t="s">
        <v>261</v>
      </c>
      <c r="B13394">
        <v>76009</v>
      </c>
      <c r="C13394">
        <v>115</v>
      </c>
    </row>
    <row r="13395" spans="1:3" x14ac:dyDescent="0.25">
      <c r="A13395" t="s">
        <v>261</v>
      </c>
      <c r="B13395">
        <v>76859</v>
      </c>
      <c r="C13395">
        <v>40</v>
      </c>
    </row>
    <row r="13396" spans="1:3" x14ac:dyDescent="0.25">
      <c r="A13396" t="s">
        <v>261</v>
      </c>
      <c r="B13396">
        <v>75231</v>
      </c>
      <c r="C13396">
        <v>208</v>
      </c>
    </row>
    <row r="13397" spans="1:3" x14ac:dyDescent="0.25">
      <c r="A13397" t="s">
        <v>261</v>
      </c>
      <c r="B13397">
        <v>77521</v>
      </c>
      <c r="C13397">
        <v>120</v>
      </c>
    </row>
    <row r="13398" spans="1:3" x14ac:dyDescent="0.25">
      <c r="A13398" t="s">
        <v>261</v>
      </c>
      <c r="B13398">
        <v>77386</v>
      </c>
      <c r="C13398">
        <v>90</v>
      </c>
    </row>
    <row r="13399" spans="1:3" x14ac:dyDescent="0.25">
      <c r="A13399" t="s">
        <v>261</v>
      </c>
      <c r="B13399">
        <v>76567</v>
      </c>
      <c r="C13399">
        <v>45</v>
      </c>
    </row>
    <row r="13400" spans="1:3" x14ac:dyDescent="0.25">
      <c r="A13400" t="s">
        <v>261</v>
      </c>
      <c r="B13400">
        <v>77090</v>
      </c>
      <c r="C13400">
        <v>131</v>
      </c>
    </row>
    <row r="13401" spans="1:3" x14ac:dyDescent="0.25">
      <c r="A13401" t="s">
        <v>261</v>
      </c>
      <c r="B13401">
        <v>79331</v>
      </c>
      <c r="C13401">
        <v>80</v>
      </c>
    </row>
    <row r="13402" spans="1:3" x14ac:dyDescent="0.25">
      <c r="A13402" t="s">
        <v>261</v>
      </c>
      <c r="B13402">
        <v>78734</v>
      </c>
      <c r="C13402">
        <v>71</v>
      </c>
    </row>
    <row r="13403" spans="1:3" x14ac:dyDescent="0.25">
      <c r="A13403" t="s">
        <v>261</v>
      </c>
      <c r="B13403">
        <v>76240</v>
      </c>
      <c r="C13403">
        <v>116</v>
      </c>
    </row>
    <row r="13404" spans="1:3" x14ac:dyDescent="0.25">
      <c r="A13404" t="s">
        <v>261</v>
      </c>
      <c r="B13404">
        <v>77018</v>
      </c>
      <c r="C13404">
        <v>116</v>
      </c>
    </row>
    <row r="13405" spans="1:3" x14ac:dyDescent="0.25">
      <c r="A13405" t="s">
        <v>261</v>
      </c>
      <c r="B13405">
        <v>75559</v>
      </c>
      <c r="C13405">
        <v>110</v>
      </c>
    </row>
    <row r="13406" spans="1:3" x14ac:dyDescent="0.25">
      <c r="A13406" t="s">
        <v>261</v>
      </c>
      <c r="B13406">
        <v>76528</v>
      </c>
      <c r="C13406">
        <v>128</v>
      </c>
    </row>
    <row r="13407" spans="1:3" x14ac:dyDescent="0.25">
      <c r="A13407" t="s">
        <v>261</v>
      </c>
      <c r="B13407">
        <v>76904</v>
      </c>
      <c r="C13407">
        <v>80</v>
      </c>
    </row>
    <row r="13408" spans="1:3" x14ac:dyDescent="0.25">
      <c r="A13408" t="s">
        <v>261</v>
      </c>
      <c r="B13408">
        <v>79316</v>
      </c>
      <c r="C13408">
        <v>54</v>
      </c>
    </row>
    <row r="13409" spans="1:3" x14ac:dyDescent="0.25">
      <c r="A13409" t="s">
        <v>261</v>
      </c>
      <c r="B13409">
        <v>78245</v>
      </c>
      <c r="C13409">
        <v>118</v>
      </c>
    </row>
    <row r="13410" spans="1:3" x14ac:dyDescent="0.25">
      <c r="A13410" t="s">
        <v>261</v>
      </c>
      <c r="B13410">
        <v>77055</v>
      </c>
      <c r="C13410">
        <v>174</v>
      </c>
    </row>
    <row r="13411" spans="1:3" x14ac:dyDescent="0.25">
      <c r="A13411" t="s">
        <v>261</v>
      </c>
      <c r="B13411">
        <v>76060</v>
      </c>
      <c r="C13411">
        <v>58</v>
      </c>
    </row>
    <row r="13412" spans="1:3" x14ac:dyDescent="0.25">
      <c r="A13412" t="s">
        <v>261</v>
      </c>
      <c r="B13412">
        <v>78748</v>
      </c>
      <c r="C13412">
        <v>125</v>
      </c>
    </row>
    <row r="13413" spans="1:3" x14ac:dyDescent="0.25">
      <c r="A13413" t="s">
        <v>261</v>
      </c>
      <c r="B13413">
        <v>78644</v>
      </c>
      <c r="C13413">
        <v>108</v>
      </c>
    </row>
    <row r="13414" spans="1:3" x14ac:dyDescent="0.25">
      <c r="A13414" t="s">
        <v>261</v>
      </c>
      <c r="B13414">
        <v>75840</v>
      </c>
      <c r="C13414">
        <v>84</v>
      </c>
    </row>
    <row r="13415" spans="1:3" x14ac:dyDescent="0.25">
      <c r="A13415" t="s">
        <v>261</v>
      </c>
      <c r="B13415">
        <v>75563</v>
      </c>
      <c r="C13415">
        <v>131</v>
      </c>
    </row>
    <row r="13416" spans="1:3" x14ac:dyDescent="0.25">
      <c r="A13416" t="s">
        <v>261</v>
      </c>
      <c r="B13416">
        <v>77375</v>
      </c>
      <c r="C13416">
        <v>125</v>
      </c>
    </row>
    <row r="13417" spans="1:3" x14ac:dyDescent="0.25">
      <c r="A13417" t="s">
        <v>261</v>
      </c>
      <c r="B13417">
        <v>79410</v>
      </c>
      <c r="C13417">
        <v>93</v>
      </c>
    </row>
    <row r="13418" spans="1:3" x14ac:dyDescent="0.25">
      <c r="A13418" t="s">
        <v>261</v>
      </c>
      <c r="B13418">
        <v>77707</v>
      </c>
      <c r="C13418">
        <v>50</v>
      </c>
    </row>
    <row r="13419" spans="1:3" x14ac:dyDescent="0.25">
      <c r="A13419" t="s">
        <v>261</v>
      </c>
      <c r="B13419">
        <v>77802</v>
      </c>
      <c r="C13419">
        <v>117</v>
      </c>
    </row>
    <row r="13420" spans="1:3" x14ac:dyDescent="0.25">
      <c r="A13420" t="s">
        <v>261</v>
      </c>
      <c r="B13420">
        <v>78660</v>
      </c>
      <c r="C13420">
        <v>74</v>
      </c>
    </row>
    <row r="13421" spans="1:3" x14ac:dyDescent="0.25">
      <c r="A13421" t="s">
        <v>261</v>
      </c>
      <c r="B13421">
        <v>76063</v>
      </c>
      <c r="C13421">
        <v>118</v>
      </c>
    </row>
    <row r="13422" spans="1:3" x14ac:dyDescent="0.25">
      <c r="A13422" t="s">
        <v>261</v>
      </c>
      <c r="B13422">
        <v>78041</v>
      </c>
      <c r="C13422">
        <v>138</v>
      </c>
    </row>
    <row r="13423" spans="1:3" x14ac:dyDescent="0.25">
      <c r="A13423" t="s">
        <v>261</v>
      </c>
      <c r="B13423">
        <v>76201</v>
      </c>
      <c r="C13423">
        <v>88</v>
      </c>
    </row>
    <row r="13424" spans="1:3" x14ac:dyDescent="0.25">
      <c r="A13424" t="s">
        <v>261</v>
      </c>
      <c r="B13424">
        <v>75143</v>
      </c>
      <c r="C13424">
        <v>110</v>
      </c>
    </row>
    <row r="13425" spans="1:3" x14ac:dyDescent="0.25">
      <c r="A13425" t="s">
        <v>261</v>
      </c>
      <c r="B13425">
        <v>77077</v>
      </c>
      <c r="C13425">
        <v>44</v>
      </c>
    </row>
    <row r="13426" spans="1:3" x14ac:dyDescent="0.25">
      <c r="A13426" t="s">
        <v>261</v>
      </c>
      <c r="B13426">
        <v>78043</v>
      </c>
      <c r="C13426">
        <v>198</v>
      </c>
    </row>
    <row r="13427" spans="1:3" x14ac:dyDescent="0.25">
      <c r="A13427" t="s">
        <v>261</v>
      </c>
      <c r="B13427">
        <v>78404</v>
      </c>
      <c r="C13427">
        <v>146</v>
      </c>
    </row>
    <row r="13428" spans="1:3" x14ac:dyDescent="0.25">
      <c r="A13428" t="s">
        <v>261</v>
      </c>
      <c r="B13428">
        <v>77845</v>
      </c>
      <c r="C13428">
        <v>52</v>
      </c>
    </row>
    <row r="13429" spans="1:3" x14ac:dyDescent="0.25">
      <c r="A13429" t="s">
        <v>261</v>
      </c>
      <c r="B13429">
        <v>77802</v>
      </c>
      <c r="C13429">
        <v>48</v>
      </c>
    </row>
    <row r="13430" spans="1:3" x14ac:dyDescent="0.25">
      <c r="A13430" t="s">
        <v>261</v>
      </c>
      <c r="B13430">
        <v>79336</v>
      </c>
      <c r="C13430">
        <v>120</v>
      </c>
    </row>
    <row r="13431" spans="1:3" x14ac:dyDescent="0.25">
      <c r="A13431" t="s">
        <v>261</v>
      </c>
      <c r="B13431">
        <v>77063</v>
      </c>
      <c r="C13431">
        <v>70</v>
      </c>
    </row>
    <row r="13432" spans="1:3" x14ac:dyDescent="0.25">
      <c r="A13432" t="s">
        <v>261</v>
      </c>
      <c r="B13432">
        <v>77963</v>
      </c>
      <c r="C13432">
        <v>90</v>
      </c>
    </row>
    <row r="13433" spans="1:3" x14ac:dyDescent="0.25">
      <c r="A13433" t="s">
        <v>261</v>
      </c>
      <c r="B13433">
        <v>75214</v>
      </c>
      <c r="C13433">
        <v>129</v>
      </c>
    </row>
    <row r="13434" spans="1:3" x14ac:dyDescent="0.25">
      <c r="A13434" t="s">
        <v>261</v>
      </c>
      <c r="B13434">
        <v>75013</v>
      </c>
      <c r="C13434">
        <v>112</v>
      </c>
    </row>
    <row r="13435" spans="1:3" x14ac:dyDescent="0.25">
      <c r="A13435" t="s">
        <v>261</v>
      </c>
      <c r="B13435">
        <v>77706</v>
      </c>
      <c r="C13435">
        <v>120</v>
      </c>
    </row>
    <row r="13436" spans="1:3" x14ac:dyDescent="0.25">
      <c r="A13436" t="s">
        <v>261</v>
      </c>
      <c r="B13436">
        <v>76273</v>
      </c>
      <c r="C13436">
        <v>100</v>
      </c>
    </row>
    <row r="13437" spans="1:3" x14ac:dyDescent="0.25">
      <c r="A13437" t="s">
        <v>261</v>
      </c>
      <c r="B13437">
        <v>77340</v>
      </c>
      <c r="C13437">
        <v>88</v>
      </c>
    </row>
    <row r="13438" spans="1:3" x14ac:dyDescent="0.25">
      <c r="A13438" t="s">
        <v>261</v>
      </c>
      <c r="B13438">
        <v>79605</v>
      </c>
      <c r="C13438">
        <v>96</v>
      </c>
    </row>
    <row r="13439" spans="1:3" x14ac:dyDescent="0.25">
      <c r="A13439" t="s">
        <v>261</v>
      </c>
      <c r="B13439">
        <v>78064</v>
      </c>
      <c r="C13439">
        <v>88</v>
      </c>
    </row>
    <row r="13440" spans="1:3" x14ac:dyDescent="0.25">
      <c r="A13440" t="s">
        <v>261</v>
      </c>
      <c r="B13440">
        <v>75119</v>
      </c>
      <c r="C13440">
        <v>155</v>
      </c>
    </row>
    <row r="13441" spans="1:3" x14ac:dyDescent="0.25">
      <c r="A13441" t="s">
        <v>261</v>
      </c>
      <c r="B13441">
        <v>78218</v>
      </c>
      <c r="C13441">
        <v>194</v>
      </c>
    </row>
    <row r="13442" spans="1:3" x14ac:dyDescent="0.25">
      <c r="A13442" t="s">
        <v>261</v>
      </c>
      <c r="B13442">
        <v>78605</v>
      </c>
      <c r="C13442">
        <v>50</v>
      </c>
    </row>
    <row r="13443" spans="1:3" x14ac:dyDescent="0.25">
      <c r="A13443" t="s">
        <v>261</v>
      </c>
      <c r="B13443">
        <v>77304</v>
      </c>
      <c r="C13443">
        <v>150</v>
      </c>
    </row>
    <row r="13444" spans="1:3" x14ac:dyDescent="0.25">
      <c r="A13444" t="s">
        <v>261</v>
      </c>
      <c r="B13444">
        <v>78501</v>
      </c>
      <c r="C13444">
        <v>85</v>
      </c>
    </row>
    <row r="13445" spans="1:3" x14ac:dyDescent="0.25">
      <c r="A13445" t="s">
        <v>261</v>
      </c>
      <c r="B13445">
        <v>75703</v>
      </c>
      <c r="C13445">
        <v>105</v>
      </c>
    </row>
    <row r="13446" spans="1:3" x14ac:dyDescent="0.25">
      <c r="A13446" t="s">
        <v>261</v>
      </c>
      <c r="B13446">
        <v>75935</v>
      </c>
      <c r="C13446">
        <v>120</v>
      </c>
    </row>
    <row r="13447" spans="1:3" x14ac:dyDescent="0.25">
      <c r="A13447" t="s">
        <v>261</v>
      </c>
      <c r="B13447">
        <v>79903</v>
      </c>
      <c r="C13447">
        <v>74</v>
      </c>
    </row>
    <row r="13448" spans="1:3" x14ac:dyDescent="0.25">
      <c r="A13448" t="s">
        <v>261</v>
      </c>
      <c r="B13448">
        <v>79312</v>
      </c>
      <c r="C13448">
        <v>35</v>
      </c>
    </row>
    <row r="13449" spans="1:3" x14ac:dyDescent="0.25">
      <c r="A13449" t="s">
        <v>261</v>
      </c>
      <c r="B13449">
        <v>75766</v>
      </c>
      <c r="C13449">
        <v>42</v>
      </c>
    </row>
    <row r="13450" spans="1:3" x14ac:dyDescent="0.25">
      <c r="A13450" t="s">
        <v>261</v>
      </c>
      <c r="B13450">
        <v>76240</v>
      </c>
      <c r="C13450">
        <v>112</v>
      </c>
    </row>
    <row r="13451" spans="1:3" x14ac:dyDescent="0.25">
      <c r="A13451" t="s">
        <v>261</v>
      </c>
      <c r="B13451">
        <v>77064</v>
      </c>
      <c r="C13451">
        <v>125</v>
      </c>
    </row>
    <row r="13452" spans="1:3" x14ac:dyDescent="0.25">
      <c r="A13452" t="s">
        <v>261</v>
      </c>
      <c r="B13452">
        <v>75904</v>
      </c>
      <c r="C13452">
        <v>140</v>
      </c>
    </row>
    <row r="13453" spans="1:3" x14ac:dyDescent="0.25">
      <c r="A13453" t="s">
        <v>261</v>
      </c>
      <c r="B13453">
        <v>77082</v>
      </c>
      <c r="C13453">
        <v>161</v>
      </c>
    </row>
    <row r="13454" spans="1:3" x14ac:dyDescent="0.25">
      <c r="A13454" t="s">
        <v>261</v>
      </c>
      <c r="B13454">
        <v>79556</v>
      </c>
      <c r="C13454">
        <v>100</v>
      </c>
    </row>
    <row r="13455" spans="1:3" x14ac:dyDescent="0.25">
      <c r="A13455" t="s">
        <v>261</v>
      </c>
      <c r="B13455">
        <v>75140</v>
      </c>
      <c r="C13455">
        <v>84</v>
      </c>
    </row>
    <row r="13456" spans="1:3" x14ac:dyDescent="0.25">
      <c r="A13456" t="s">
        <v>261</v>
      </c>
      <c r="B13456">
        <v>75935</v>
      </c>
      <c r="C13456">
        <v>96</v>
      </c>
    </row>
    <row r="13457" spans="1:3" x14ac:dyDescent="0.25">
      <c r="A13457" t="s">
        <v>261</v>
      </c>
      <c r="B13457">
        <v>76059</v>
      </c>
      <c r="C13457">
        <v>126</v>
      </c>
    </row>
    <row r="13458" spans="1:3" x14ac:dyDescent="0.25">
      <c r="A13458" t="s">
        <v>261</v>
      </c>
      <c r="B13458">
        <v>77478</v>
      </c>
      <c r="C13458">
        <v>150</v>
      </c>
    </row>
    <row r="13459" spans="1:3" x14ac:dyDescent="0.25">
      <c r="A13459" t="s">
        <v>261</v>
      </c>
      <c r="B13459">
        <v>76137</v>
      </c>
      <c r="C13459">
        <v>120</v>
      </c>
    </row>
    <row r="13460" spans="1:3" x14ac:dyDescent="0.25">
      <c r="A13460" t="s">
        <v>261</v>
      </c>
      <c r="B13460">
        <v>77077</v>
      </c>
      <c r="C13460">
        <v>114</v>
      </c>
    </row>
    <row r="13461" spans="1:3" x14ac:dyDescent="0.25">
      <c r="A13461" t="s">
        <v>261</v>
      </c>
      <c r="B13461">
        <v>75785</v>
      </c>
      <c r="C13461">
        <v>110</v>
      </c>
    </row>
    <row r="13462" spans="1:3" x14ac:dyDescent="0.25">
      <c r="A13462" t="s">
        <v>261</v>
      </c>
      <c r="B13462">
        <v>78028</v>
      </c>
      <c r="C13462">
        <v>64</v>
      </c>
    </row>
    <row r="13463" spans="1:3" x14ac:dyDescent="0.25">
      <c r="A13463" t="s">
        <v>261</v>
      </c>
      <c r="B13463">
        <v>76513</v>
      </c>
      <c r="C13463">
        <v>126</v>
      </c>
    </row>
    <row r="13464" spans="1:3" x14ac:dyDescent="0.25">
      <c r="A13464" t="s">
        <v>261</v>
      </c>
      <c r="B13464">
        <v>78501</v>
      </c>
      <c r="C13464">
        <v>89</v>
      </c>
    </row>
    <row r="13465" spans="1:3" x14ac:dyDescent="0.25">
      <c r="A13465" t="s">
        <v>261</v>
      </c>
      <c r="B13465">
        <v>76834</v>
      </c>
      <c r="C13465">
        <v>54</v>
      </c>
    </row>
    <row r="13466" spans="1:3" x14ac:dyDescent="0.25">
      <c r="A13466" t="s">
        <v>261</v>
      </c>
      <c r="B13466">
        <v>77584</v>
      </c>
      <c r="C13466">
        <v>132</v>
      </c>
    </row>
    <row r="13467" spans="1:3" x14ac:dyDescent="0.25">
      <c r="A13467" t="s">
        <v>261</v>
      </c>
      <c r="B13467">
        <v>79124</v>
      </c>
      <c r="C13467">
        <v>120</v>
      </c>
    </row>
    <row r="13468" spans="1:3" x14ac:dyDescent="0.25">
      <c r="A13468" t="s">
        <v>261</v>
      </c>
      <c r="B13468">
        <v>78934</v>
      </c>
      <c r="C13468">
        <v>104</v>
      </c>
    </row>
    <row r="13469" spans="1:3" x14ac:dyDescent="0.25">
      <c r="A13469" t="s">
        <v>261</v>
      </c>
      <c r="B13469">
        <v>77665</v>
      </c>
      <c r="C13469">
        <v>120</v>
      </c>
    </row>
    <row r="13470" spans="1:3" x14ac:dyDescent="0.25">
      <c r="A13470" t="s">
        <v>261</v>
      </c>
      <c r="B13470">
        <v>75104</v>
      </c>
      <c r="C13470">
        <v>120</v>
      </c>
    </row>
    <row r="13471" spans="1:3" x14ac:dyDescent="0.25">
      <c r="A13471" t="s">
        <v>261</v>
      </c>
      <c r="B13471">
        <v>76036</v>
      </c>
      <c r="C13471">
        <v>24</v>
      </c>
    </row>
    <row r="13472" spans="1:3" x14ac:dyDescent="0.25">
      <c r="A13472" t="s">
        <v>261</v>
      </c>
      <c r="B13472">
        <v>76086</v>
      </c>
      <c r="C13472">
        <v>120</v>
      </c>
    </row>
    <row r="13473" spans="1:3" x14ac:dyDescent="0.25">
      <c r="A13473" t="s">
        <v>261</v>
      </c>
      <c r="B13473">
        <v>75009</v>
      </c>
      <c r="C13473">
        <v>128</v>
      </c>
    </row>
    <row r="13474" spans="1:3" x14ac:dyDescent="0.25">
      <c r="A13474" t="s">
        <v>261</v>
      </c>
      <c r="B13474">
        <v>78749</v>
      </c>
      <c r="C13474">
        <v>84</v>
      </c>
    </row>
    <row r="13475" spans="1:3" x14ac:dyDescent="0.25">
      <c r="A13475" t="s">
        <v>261</v>
      </c>
      <c r="B13475">
        <v>76021</v>
      </c>
      <c r="C13475">
        <v>120</v>
      </c>
    </row>
    <row r="13476" spans="1:3" x14ac:dyDescent="0.25">
      <c r="A13476" t="s">
        <v>261</v>
      </c>
      <c r="B13476">
        <v>78102</v>
      </c>
      <c r="C13476">
        <v>120</v>
      </c>
    </row>
    <row r="13477" spans="1:3" x14ac:dyDescent="0.25">
      <c r="A13477" t="s">
        <v>261</v>
      </c>
      <c r="B13477">
        <v>78064</v>
      </c>
      <c r="C13477">
        <v>46</v>
      </c>
    </row>
    <row r="13478" spans="1:3" x14ac:dyDescent="0.25">
      <c r="A13478" t="s">
        <v>261</v>
      </c>
      <c r="B13478">
        <v>78405</v>
      </c>
      <c r="C13478">
        <v>176</v>
      </c>
    </row>
    <row r="13479" spans="1:3" x14ac:dyDescent="0.25">
      <c r="A13479" t="s">
        <v>261</v>
      </c>
      <c r="B13479">
        <v>75080</v>
      </c>
      <c r="C13479">
        <v>129</v>
      </c>
    </row>
    <row r="13480" spans="1:3" x14ac:dyDescent="0.25">
      <c r="A13480" t="s">
        <v>261</v>
      </c>
      <c r="B13480">
        <v>76148</v>
      </c>
      <c r="C13480">
        <v>126</v>
      </c>
    </row>
    <row r="13481" spans="1:3" x14ac:dyDescent="0.25">
      <c r="A13481" t="s">
        <v>261</v>
      </c>
      <c r="B13481">
        <v>76437</v>
      </c>
      <c r="C13481">
        <v>80</v>
      </c>
    </row>
    <row r="13482" spans="1:3" x14ac:dyDescent="0.25">
      <c r="A13482" t="s">
        <v>261</v>
      </c>
      <c r="B13482">
        <v>75460</v>
      </c>
      <c r="C13482">
        <v>98</v>
      </c>
    </row>
    <row r="13483" spans="1:3" x14ac:dyDescent="0.25">
      <c r="A13483" t="s">
        <v>261</v>
      </c>
      <c r="B13483">
        <v>76901</v>
      </c>
      <c r="C13483">
        <v>90</v>
      </c>
    </row>
    <row r="13484" spans="1:3" x14ac:dyDescent="0.25">
      <c r="A13484" t="s">
        <v>261</v>
      </c>
      <c r="B13484">
        <v>75904</v>
      </c>
      <c r="C13484">
        <v>51</v>
      </c>
    </row>
    <row r="13485" spans="1:3" x14ac:dyDescent="0.25">
      <c r="A13485" t="s">
        <v>261</v>
      </c>
      <c r="B13485">
        <v>78748</v>
      </c>
      <c r="C13485">
        <v>111</v>
      </c>
    </row>
    <row r="13486" spans="1:3" x14ac:dyDescent="0.25">
      <c r="A13486" t="s">
        <v>261</v>
      </c>
      <c r="B13486">
        <v>75211</v>
      </c>
      <c r="C13486">
        <v>120</v>
      </c>
    </row>
    <row r="13487" spans="1:3" x14ac:dyDescent="0.25">
      <c r="A13487" t="s">
        <v>261</v>
      </c>
      <c r="B13487">
        <v>76302</v>
      </c>
      <c r="C13487">
        <v>121</v>
      </c>
    </row>
    <row r="13488" spans="1:3" x14ac:dyDescent="0.25">
      <c r="A13488" t="s">
        <v>261</v>
      </c>
      <c r="B13488">
        <v>76457</v>
      </c>
      <c r="C13488">
        <v>80</v>
      </c>
    </row>
    <row r="13489" spans="1:3" x14ac:dyDescent="0.25">
      <c r="A13489" t="s">
        <v>261</v>
      </c>
      <c r="B13489">
        <v>75758</v>
      </c>
      <c r="C13489">
        <v>70</v>
      </c>
    </row>
    <row r="13490" spans="1:3" x14ac:dyDescent="0.25">
      <c r="A13490" t="s">
        <v>261</v>
      </c>
      <c r="B13490">
        <v>77070</v>
      </c>
      <c r="C13490">
        <v>104</v>
      </c>
    </row>
    <row r="13491" spans="1:3" x14ac:dyDescent="0.25">
      <c r="A13491" t="s">
        <v>261</v>
      </c>
      <c r="B13491">
        <v>75601</v>
      </c>
      <c r="C13491">
        <v>108</v>
      </c>
    </row>
    <row r="13492" spans="1:3" x14ac:dyDescent="0.25">
      <c r="A13492" t="s">
        <v>261</v>
      </c>
      <c r="B13492">
        <v>78758</v>
      </c>
      <c r="C13492">
        <v>105</v>
      </c>
    </row>
    <row r="13493" spans="1:3" x14ac:dyDescent="0.25">
      <c r="A13493" t="s">
        <v>261</v>
      </c>
      <c r="B13493">
        <v>75040</v>
      </c>
      <c r="C13493">
        <v>124</v>
      </c>
    </row>
    <row r="13494" spans="1:3" x14ac:dyDescent="0.25">
      <c r="A13494" t="s">
        <v>261</v>
      </c>
      <c r="B13494">
        <v>76665</v>
      </c>
      <c r="C13494">
        <v>94</v>
      </c>
    </row>
    <row r="13495" spans="1:3" x14ac:dyDescent="0.25">
      <c r="A13495" t="s">
        <v>261</v>
      </c>
      <c r="B13495">
        <v>76903</v>
      </c>
      <c r="C13495">
        <v>129</v>
      </c>
    </row>
    <row r="13496" spans="1:3" x14ac:dyDescent="0.25">
      <c r="A13496" t="s">
        <v>261</v>
      </c>
      <c r="B13496">
        <v>78704</v>
      </c>
      <c r="C13496">
        <v>134</v>
      </c>
    </row>
    <row r="13497" spans="1:3" x14ac:dyDescent="0.25">
      <c r="A13497" t="s">
        <v>261</v>
      </c>
      <c r="B13497">
        <v>78405</v>
      </c>
      <c r="C13497">
        <v>121</v>
      </c>
    </row>
    <row r="13498" spans="1:3" x14ac:dyDescent="0.25">
      <c r="A13498" t="s">
        <v>261</v>
      </c>
      <c r="B13498">
        <v>77070</v>
      </c>
      <c r="C13498">
        <v>124</v>
      </c>
    </row>
    <row r="13499" spans="1:3" x14ac:dyDescent="0.25">
      <c r="A13499" t="s">
        <v>261</v>
      </c>
      <c r="B13499">
        <v>78041</v>
      </c>
      <c r="C13499">
        <v>186</v>
      </c>
    </row>
    <row r="13500" spans="1:3" x14ac:dyDescent="0.25">
      <c r="A13500" t="s">
        <v>261</v>
      </c>
      <c r="B13500">
        <v>76710</v>
      </c>
      <c r="C13500">
        <v>128</v>
      </c>
    </row>
    <row r="13501" spans="1:3" x14ac:dyDescent="0.25">
      <c r="A13501" t="s">
        <v>261</v>
      </c>
      <c r="B13501">
        <v>78228</v>
      </c>
      <c r="C13501">
        <v>134</v>
      </c>
    </row>
    <row r="13502" spans="1:3" x14ac:dyDescent="0.25">
      <c r="A13502" t="s">
        <v>261</v>
      </c>
      <c r="B13502">
        <v>76550</v>
      </c>
      <c r="C13502">
        <v>46</v>
      </c>
    </row>
    <row r="13503" spans="1:3" x14ac:dyDescent="0.25">
      <c r="A13503" t="s">
        <v>261</v>
      </c>
      <c r="B13503">
        <v>77030</v>
      </c>
      <c r="C13503">
        <v>25</v>
      </c>
    </row>
    <row r="13504" spans="1:3" x14ac:dyDescent="0.25">
      <c r="A13504" t="s">
        <v>261</v>
      </c>
      <c r="B13504">
        <v>78212</v>
      </c>
      <c r="C13504">
        <v>135</v>
      </c>
    </row>
    <row r="13505" spans="1:3" x14ac:dyDescent="0.25">
      <c r="A13505" t="s">
        <v>261</v>
      </c>
      <c r="B13505">
        <v>75103</v>
      </c>
      <c r="C13505">
        <v>78</v>
      </c>
    </row>
    <row r="13506" spans="1:3" x14ac:dyDescent="0.25">
      <c r="A13506" t="s">
        <v>261</v>
      </c>
      <c r="B13506">
        <v>78404</v>
      </c>
      <c r="C13506">
        <v>120</v>
      </c>
    </row>
    <row r="13507" spans="1:3" x14ac:dyDescent="0.25">
      <c r="A13507" t="s">
        <v>261</v>
      </c>
      <c r="B13507">
        <v>78611</v>
      </c>
      <c r="C13507">
        <v>112</v>
      </c>
    </row>
    <row r="13508" spans="1:3" x14ac:dyDescent="0.25">
      <c r="A13508" t="s">
        <v>261</v>
      </c>
      <c r="B13508">
        <v>79106</v>
      </c>
      <c r="C13508">
        <v>87</v>
      </c>
    </row>
    <row r="13509" spans="1:3" x14ac:dyDescent="0.25">
      <c r="A13509" t="s">
        <v>261</v>
      </c>
      <c r="B13509">
        <v>76401</v>
      </c>
      <c r="C13509">
        <v>102</v>
      </c>
    </row>
    <row r="13510" spans="1:3" x14ac:dyDescent="0.25">
      <c r="A13510" t="s">
        <v>261</v>
      </c>
      <c r="B13510">
        <v>75020</v>
      </c>
      <c r="C13510">
        <v>133</v>
      </c>
    </row>
    <row r="13511" spans="1:3" x14ac:dyDescent="0.25">
      <c r="A13511" t="s">
        <v>261</v>
      </c>
      <c r="B13511">
        <v>75455</v>
      </c>
      <c r="C13511">
        <v>150</v>
      </c>
    </row>
    <row r="13512" spans="1:3" x14ac:dyDescent="0.25">
      <c r="A13512" t="s">
        <v>261</v>
      </c>
      <c r="B13512">
        <v>76712</v>
      </c>
      <c r="C13512">
        <v>104</v>
      </c>
    </row>
    <row r="13513" spans="1:3" x14ac:dyDescent="0.25">
      <c r="A13513" t="s">
        <v>261</v>
      </c>
      <c r="B13513">
        <v>76801</v>
      </c>
      <c r="C13513">
        <v>114</v>
      </c>
    </row>
    <row r="13514" spans="1:3" x14ac:dyDescent="0.25">
      <c r="A13514" t="s">
        <v>261</v>
      </c>
      <c r="B13514">
        <v>78374</v>
      </c>
      <c r="C13514">
        <v>97</v>
      </c>
    </row>
    <row r="13515" spans="1:3" x14ac:dyDescent="0.25">
      <c r="A13515" t="s">
        <v>261</v>
      </c>
      <c r="B13515">
        <v>76634</v>
      </c>
      <c r="C13515">
        <v>128</v>
      </c>
    </row>
    <row r="13516" spans="1:3" x14ac:dyDescent="0.25">
      <c r="A13516" t="s">
        <v>261</v>
      </c>
      <c r="B13516">
        <v>77338</v>
      </c>
      <c r="C13516">
        <v>124</v>
      </c>
    </row>
    <row r="13517" spans="1:3" x14ac:dyDescent="0.25">
      <c r="A13517" t="s">
        <v>261</v>
      </c>
      <c r="B13517">
        <v>75142</v>
      </c>
      <c r="C13517">
        <v>92</v>
      </c>
    </row>
    <row r="13518" spans="1:3" x14ac:dyDescent="0.25">
      <c r="A13518" t="s">
        <v>261</v>
      </c>
      <c r="B13518">
        <v>77573</v>
      </c>
      <c r="C13518">
        <v>48</v>
      </c>
    </row>
    <row r="13519" spans="1:3" x14ac:dyDescent="0.25">
      <c r="A13519" t="s">
        <v>261</v>
      </c>
      <c r="B13519">
        <v>75972</v>
      </c>
      <c r="C13519">
        <v>88</v>
      </c>
    </row>
    <row r="13520" spans="1:3" x14ac:dyDescent="0.25">
      <c r="A13520" t="s">
        <v>261</v>
      </c>
      <c r="B13520">
        <v>78405</v>
      </c>
      <c r="C13520">
        <v>24</v>
      </c>
    </row>
    <row r="13521" spans="1:3" x14ac:dyDescent="0.25">
      <c r="A13521" t="s">
        <v>261</v>
      </c>
      <c r="B13521">
        <v>79424</v>
      </c>
      <c r="C13521">
        <v>98</v>
      </c>
    </row>
    <row r="13522" spans="1:3" x14ac:dyDescent="0.25">
      <c r="A13522" t="s">
        <v>261</v>
      </c>
      <c r="B13522">
        <v>75148</v>
      </c>
      <c r="C13522">
        <v>70</v>
      </c>
    </row>
    <row r="13523" spans="1:3" x14ac:dyDescent="0.25">
      <c r="A13523" t="s">
        <v>261</v>
      </c>
      <c r="B13523">
        <v>79907</v>
      </c>
      <c r="C13523">
        <v>130</v>
      </c>
    </row>
    <row r="13524" spans="1:3" x14ac:dyDescent="0.25">
      <c r="A13524" t="s">
        <v>261</v>
      </c>
      <c r="B13524">
        <v>77590</v>
      </c>
      <c r="C13524">
        <v>107</v>
      </c>
    </row>
    <row r="13525" spans="1:3" x14ac:dyDescent="0.25">
      <c r="A13525" t="s">
        <v>261</v>
      </c>
      <c r="B13525">
        <v>79912</v>
      </c>
      <c r="C13525">
        <v>75</v>
      </c>
    </row>
    <row r="13526" spans="1:3" x14ac:dyDescent="0.25">
      <c r="A13526" t="s">
        <v>261</v>
      </c>
      <c r="B13526">
        <v>75652</v>
      </c>
      <c r="C13526">
        <v>124</v>
      </c>
    </row>
    <row r="13527" spans="1:3" x14ac:dyDescent="0.25">
      <c r="A13527" t="s">
        <v>261</v>
      </c>
      <c r="B13527">
        <v>78064</v>
      </c>
      <c r="C13527">
        <v>100</v>
      </c>
    </row>
    <row r="13528" spans="1:3" x14ac:dyDescent="0.25">
      <c r="A13528" t="s">
        <v>261</v>
      </c>
      <c r="B13528">
        <v>76234</v>
      </c>
      <c r="C13528">
        <v>110</v>
      </c>
    </row>
    <row r="13529" spans="1:3" x14ac:dyDescent="0.25">
      <c r="A13529" t="s">
        <v>261</v>
      </c>
      <c r="B13529">
        <v>78941</v>
      </c>
      <c r="C13529">
        <v>82</v>
      </c>
    </row>
    <row r="13530" spans="1:3" x14ac:dyDescent="0.25">
      <c r="A13530" t="s">
        <v>261</v>
      </c>
      <c r="B13530">
        <v>75605</v>
      </c>
      <c r="C13530">
        <v>140</v>
      </c>
    </row>
    <row r="13531" spans="1:3" x14ac:dyDescent="0.25">
      <c r="A13531" t="s">
        <v>261</v>
      </c>
      <c r="B13531">
        <v>75482</v>
      </c>
      <c r="C13531">
        <v>95</v>
      </c>
    </row>
    <row r="13532" spans="1:3" x14ac:dyDescent="0.25">
      <c r="A13532" t="s">
        <v>261</v>
      </c>
      <c r="B13532">
        <v>76936</v>
      </c>
      <c r="C13532">
        <v>34</v>
      </c>
    </row>
    <row r="13533" spans="1:3" x14ac:dyDescent="0.25">
      <c r="A13533" t="s">
        <v>261</v>
      </c>
      <c r="B13533">
        <v>77072</v>
      </c>
      <c r="C13533">
        <v>146</v>
      </c>
    </row>
    <row r="13534" spans="1:3" x14ac:dyDescent="0.25">
      <c r="A13534" t="s">
        <v>261</v>
      </c>
      <c r="B13534">
        <v>77979</v>
      </c>
      <c r="C13534">
        <v>150</v>
      </c>
    </row>
    <row r="13535" spans="1:3" x14ac:dyDescent="0.25">
      <c r="A13535" t="s">
        <v>261</v>
      </c>
      <c r="B13535">
        <v>77954</v>
      </c>
      <c r="C13535">
        <v>120</v>
      </c>
    </row>
    <row r="13536" spans="1:3" x14ac:dyDescent="0.25">
      <c r="A13536" t="s">
        <v>261</v>
      </c>
      <c r="B13536">
        <v>75605</v>
      </c>
      <c r="C13536">
        <v>115</v>
      </c>
    </row>
    <row r="13537" spans="1:3" x14ac:dyDescent="0.25">
      <c r="A13537" t="s">
        <v>261</v>
      </c>
      <c r="B13537">
        <v>75002</v>
      </c>
      <c r="C13537">
        <v>120</v>
      </c>
    </row>
    <row r="13538" spans="1:3" x14ac:dyDescent="0.25">
      <c r="A13538" t="s">
        <v>261</v>
      </c>
      <c r="B13538">
        <v>79357</v>
      </c>
      <c r="C13538">
        <v>46</v>
      </c>
    </row>
    <row r="13539" spans="1:3" x14ac:dyDescent="0.25">
      <c r="A13539" t="s">
        <v>261</v>
      </c>
      <c r="B13539">
        <v>77584</v>
      </c>
      <c r="C13539">
        <v>180</v>
      </c>
    </row>
    <row r="13540" spans="1:3" x14ac:dyDescent="0.25">
      <c r="A13540" t="s">
        <v>261</v>
      </c>
      <c r="B13540">
        <v>76707</v>
      </c>
      <c r="C13540">
        <v>202</v>
      </c>
    </row>
    <row r="13541" spans="1:3" x14ac:dyDescent="0.25">
      <c r="A13541" t="s">
        <v>261</v>
      </c>
      <c r="B13541">
        <v>78229</v>
      </c>
      <c r="C13541">
        <v>106</v>
      </c>
    </row>
    <row r="13542" spans="1:3" x14ac:dyDescent="0.25">
      <c r="A13542" t="s">
        <v>261</v>
      </c>
      <c r="B13542">
        <v>75479</v>
      </c>
      <c r="C13542">
        <v>112</v>
      </c>
    </row>
    <row r="13543" spans="1:3" x14ac:dyDescent="0.25">
      <c r="A13543" t="s">
        <v>261</v>
      </c>
      <c r="B13543">
        <v>78065</v>
      </c>
      <c r="C13543">
        <v>62</v>
      </c>
    </row>
    <row r="13544" spans="1:3" x14ac:dyDescent="0.25">
      <c r="A13544" t="s">
        <v>261</v>
      </c>
      <c r="B13544">
        <v>77401</v>
      </c>
      <c r="C13544">
        <v>46</v>
      </c>
    </row>
    <row r="13545" spans="1:3" x14ac:dyDescent="0.25">
      <c r="A13545" t="s">
        <v>261</v>
      </c>
      <c r="B13545">
        <v>79072</v>
      </c>
      <c r="C13545">
        <v>121</v>
      </c>
    </row>
    <row r="13546" spans="1:3" x14ac:dyDescent="0.25">
      <c r="A13546" t="s">
        <v>261</v>
      </c>
      <c r="B13546">
        <v>75180</v>
      </c>
      <c r="C13546">
        <v>120</v>
      </c>
    </row>
    <row r="13547" spans="1:3" x14ac:dyDescent="0.25">
      <c r="A13547" t="s">
        <v>261</v>
      </c>
      <c r="B13547">
        <v>75835</v>
      </c>
      <c r="C13547">
        <v>113</v>
      </c>
    </row>
    <row r="13548" spans="1:3" x14ac:dyDescent="0.25">
      <c r="A13548" t="s">
        <v>261</v>
      </c>
      <c r="B13548">
        <v>76063</v>
      </c>
      <c r="C13548">
        <v>127</v>
      </c>
    </row>
    <row r="13549" spans="1:3" x14ac:dyDescent="0.25">
      <c r="A13549" t="s">
        <v>261</v>
      </c>
      <c r="B13549">
        <v>76067</v>
      </c>
      <c r="C13549">
        <v>109</v>
      </c>
    </row>
    <row r="13550" spans="1:3" x14ac:dyDescent="0.25">
      <c r="A13550" t="s">
        <v>261</v>
      </c>
      <c r="B13550">
        <v>76712</v>
      </c>
      <c r="C13550">
        <v>120</v>
      </c>
    </row>
    <row r="13551" spans="1:3" x14ac:dyDescent="0.25">
      <c r="A13551" t="s">
        <v>261</v>
      </c>
      <c r="B13551">
        <v>75686</v>
      </c>
      <c r="C13551">
        <v>104</v>
      </c>
    </row>
    <row r="13552" spans="1:3" x14ac:dyDescent="0.25">
      <c r="A13552" t="s">
        <v>261</v>
      </c>
      <c r="B13552">
        <v>79096</v>
      </c>
      <c r="C13552">
        <v>90</v>
      </c>
    </row>
    <row r="13553" spans="1:3" x14ac:dyDescent="0.25">
      <c r="A13553" t="s">
        <v>261</v>
      </c>
      <c r="B13553">
        <v>79347</v>
      </c>
      <c r="C13553">
        <v>74</v>
      </c>
    </row>
    <row r="13554" spans="1:3" x14ac:dyDescent="0.25">
      <c r="A13554" t="s">
        <v>261</v>
      </c>
      <c r="B13554">
        <v>77340</v>
      </c>
      <c r="C13554">
        <v>66</v>
      </c>
    </row>
    <row r="13555" spans="1:3" x14ac:dyDescent="0.25">
      <c r="A13555" t="s">
        <v>261</v>
      </c>
      <c r="B13555">
        <v>77640</v>
      </c>
      <c r="C13555">
        <v>140</v>
      </c>
    </row>
    <row r="13556" spans="1:3" x14ac:dyDescent="0.25">
      <c r="A13556" t="s">
        <v>261</v>
      </c>
      <c r="B13556">
        <v>77021</v>
      </c>
      <c r="C13556">
        <v>158</v>
      </c>
    </row>
    <row r="13557" spans="1:3" x14ac:dyDescent="0.25">
      <c r="A13557" t="s">
        <v>261</v>
      </c>
      <c r="B13557">
        <v>75215</v>
      </c>
      <c r="C13557">
        <v>114</v>
      </c>
    </row>
    <row r="13558" spans="1:3" x14ac:dyDescent="0.25">
      <c r="A13558" t="s">
        <v>261</v>
      </c>
      <c r="B13558">
        <v>78227</v>
      </c>
      <c r="C13558">
        <v>124</v>
      </c>
    </row>
    <row r="13559" spans="1:3" x14ac:dyDescent="0.25">
      <c r="A13559" t="s">
        <v>261</v>
      </c>
      <c r="B13559">
        <v>78757</v>
      </c>
      <c r="C13559">
        <v>157</v>
      </c>
    </row>
    <row r="13560" spans="1:3" x14ac:dyDescent="0.25">
      <c r="A13560" t="s">
        <v>261</v>
      </c>
      <c r="B13560">
        <v>79512</v>
      </c>
      <c r="C13560">
        <v>96</v>
      </c>
    </row>
    <row r="13561" spans="1:3" x14ac:dyDescent="0.25">
      <c r="A13561" t="s">
        <v>261</v>
      </c>
      <c r="B13561">
        <v>78741</v>
      </c>
      <c r="C13561">
        <v>122</v>
      </c>
    </row>
    <row r="13562" spans="1:3" x14ac:dyDescent="0.25">
      <c r="A13562" t="s">
        <v>261</v>
      </c>
      <c r="B13562">
        <v>77836</v>
      </c>
      <c r="C13562">
        <v>85</v>
      </c>
    </row>
    <row r="13563" spans="1:3" x14ac:dyDescent="0.25">
      <c r="A13563" t="s">
        <v>261</v>
      </c>
      <c r="B13563">
        <v>77833</v>
      </c>
      <c r="C13563">
        <v>123</v>
      </c>
    </row>
    <row r="13564" spans="1:3" x14ac:dyDescent="0.25">
      <c r="A13564" t="s">
        <v>261</v>
      </c>
      <c r="B13564">
        <v>78676</v>
      </c>
      <c r="C13564">
        <v>122</v>
      </c>
    </row>
    <row r="13565" spans="1:3" x14ac:dyDescent="0.25">
      <c r="A13565" t="s">
        <v>261</v>
      </c>
      <c r="B13565">
        <v>75020</v>
      </c>
      <c r="C13565">
        <v>150</v>
      </c>
    </row>
    <row r="13566" spans="1:3" x14ac:dyDescent="0.25">
      <c r="A13566" t="s">
        <v>261</v>
      </c>
      <c r="B13566">
        <v>76643</v>
      </c>
      <c r="C13566">
        <v>140</v>
      </c>
    </row>
    <row r="13567" spans="1:3" x14ac:dyDescent="0.25">
      <c r="A13567" t="s">
        <v>261</v>
      </c>
      <c r="B13567">
        <v>75402</v>
      </c>
      <c r="C13567">
        <v>120</v>
      </c>
    </row>
    <row r="13568" spans="1:3" x14ac:dyDescent="0.25">
      <c r="A13568" t="s">
        <v>261</v>
      </c>
      <c r="B13568">
        <v>75503</v>
      </c>
      <c r="C13568">
        <v>40</v>
      </c>
    </row>
    <row r="13569" spans="1:3" x14ac:dyDescent="0.25">
      <c r="A13569" t="s">
        <v>261</v>
      </c>
      <c r="B13569">
        <v>75034</v>
      </c>
      <c r="C13569">
        <v>180</v>
      </c>
    </row>
    <row r="13570" spans="1:3" x14ac:dyDescent="0.25">
      <c r="A13570" t="s">
        <v>261</v>
      </c>
      <c r="B13570">
        <v>75028</v>
      </c>
      <c r="C13570">
        <v>120</v>
      </c>
    </row>
    <row r="13571" spans="1:3" x14ac:dyDescent="0.25">
      <c r="A13571" t="s">
        <v>261</v>
      </c>
      <c r="B13571">
        <v>76118</v>
      </c>
      <c r="C13571">
        <v>92</v>
      </c>
    </row>
    <row r="13572" spans="1:3" x14ac:dyDescent="0.25">
      <c r="A13572" t="s">
        <v>261</v>
      </c>
      <c r="B13572">
        <v>77845</v>
      </c>
      <c r="C13572">
        <v>116</v>
      </c>
    </row>
    <row r="13573" spans="1:3" x14ac:dyDescent="0.25">
      <c r="A13573" t="s">
        <v>261</v>
      </c>
      <c r="B13573">
        <v>76712</v>
      </c>
      <c r="C13573">
        <v>144</v>
      </c>
    </row>
    <row r="13574" spans="1:3" x14ac:dyDescent="0.25">
      <c r="A13574" t="s">
        <v>261</v>
      </c>
      <c r="B13574">
        <v>76119</v>
      </c>
      <c r="C13574">
        <v>84</v>
      </c>
    </row>
    <row r="13575" spans="1:3" x14ac:dyDescent="0.25">
      <c r="A13575" t="s">
        <v>261</v>
      </c>
      <c r="B13575">
        <v>75976</v>
      </c>
      <c r="C13575">
        <v>90</v>
      </c>
    </row>
    <row r="13576" spans="1:3" x14ac:dyDescent="0.25">
      <c r="A13576" t="s">
        <v>261</v>
      </c>
      <c r="B13576">
        <v>77095</v>
      </c>
      <c r="C13576">
        <v>125</v>
      </c>
    </row>
    <row r="13577" spans="1:3" x14ac:dyDescent="0.25">
      <c r="A13577" t="s">
        <v>261</v>
      </c>
      <c r="B13577">
        <v>79416</v>
      </c>
      <c r="C13577">
        <v>102</v>
      </c>
    </row>
    <row r="13578" spans="1:3" x14ac:dyDescent="0.25">
      <c r="A13578" t="s">
        <v>261</v>
      </c>
      <c r="B13578">
        <v>79763</v>
      </c>
      <c r="C13578">
        <v>75</v>
      </c>
    </row>
    <row r="13579" spans="1:3" x14ac:dyDescent="0.25">
      <c r="A13579" t="s">
        <v>261</v>
      </c>
      <c r="B13579">
        <v>75238</v>
      </c>
      <c r="C13579">
        <v>280</v>
      </c>
    </row>
    <row r="13580" spans="1:3" x14ac:dyDescent="0.25">
      <c r="A13580" t="s">
        <v>261</v>
      </c>
      <c r="B13580">
        <v>77590</v>
      </c>
      <c r="C13580">
        <v>134</v>
      </c>
    </row>
    <row r="13581" spans="1:3" x14ac:dyDescent="0.25">
      <c r="A13581" t="s">
        <v>261</v>
      </c>
      <c r="B13581">
        <v>78368</v>
      </c>
      <c r="C13581">
        <v>90</v>
      </c>
    </row>
    <row r="13582" spans="1:3" x14ac:dyDescent="0.25">
      <c r="A13582" t="s">
        <v>261</v>
      </c>
      <c r="B13582">
        <v>77833</v>
      </c>
      <c r="C13582">
        <v>55</v>
      </c>
    </row>
    <row r="13583" spans="1:3" x14ac:dyDescent="0.25">
      <c r="A13583" t="s">
        <v>261</v>
      </c>
      <c r="B13583">
        <v>75144</v>
      </c>
      <c r="C13583">
        <v>70</v>
      </c>
    </row>
    <row r="13584" spans="1:3" x14ac:dyDescent="0.25">
      <c r="A13584" t="s">
        <v>261</v>
      </c>
      <c r="B13584">
        <v>79106</v>
      </c>
      <c r="C13584">
        <v>122</v>
      </c>
    </row>
    <row r="13585" spans="1:3" x14ac:dyDescent="0.25">
      <c r="A13585" t="s">
        <v>261</v>
      </c>
      <c r="B13585">
        <v>75494</v>
      </c>
      <c r="C13585">
        <v>59</v>
      </c>
    </row>
    <row r="13586" spans="1:3" x14ac:dyDescent="0.25">
      <c r="A13586" t="s">
        <v>261</v>
      </c>
      <c r="B13586">
        <v>78114</v>
      </c>
      <c r="C13586">
        <v>120</v>
      </c>
    </row>
    <row r="13587" spans="1:3" x14ac:dyDescent="0.25">
      <c r="A13587" t="s">
        <v>261</v>
      </c>
      <c r="B13587">
        <v>76667</v>
      </c>
      <c r="C13587">
        <v>80</v>
      </c>
    </row>
    <row r="13588" spans="1:3" x14ac:dyDescent="0.25">
      <c r="A13588" t="s">
        <v>261</v>
      </c>
      <c r="B13588">
        <v>78155</v>
      </c>
      <c r="C13588">
        <v>122</v>
      </c>
    </row>
    <row r="13589" spans="1:3" x14ac:dyDescent="0.25">
      <c r="A13589" t="s">
        <v>261</v>
      </c>
      <c r="B13589">
        <v>77029</v>
      </c>
      <c r="C13589">
        <v>148</v>
      </c>
    </row>
    <row r="13590" spans="1:3" x14ac:dyDescent="0.25">
      <c r="A13590" t="s">
        <v>261</v>
      </c>
      <c r="B13590">
        <v>76021</v>
      </c>
      <c r="C13590">
        <v>107</v>
      </c>
    </row>
    <row r="13591" spans="1:3" x14ac:dyDescent="0.25">
      <c r="A13591" t="s">
        <v>261</v>
      </c>
      <c r="B13591">
        <v>77833</v>
      </c>
      <c r="C13591">
        <v>65</v>
      </c>
    </row>
    <row r="13592" spans="1:3" x14ac:dyDescent="0.25">
      <c r="A13592" t="s">
        <v>261</v>
      </c>
      <c r="B13592">
        <v>78102</v>
      </c>
      <c r="C13592">
        <v>101</v>
      </c>
    </row>
    <row r="13593" spans="1:3" x14ac:dyDescent="0.25">
      <c r="A13593" t="s">
        <v>261</v>
      </c>
      <c r="B13593">
        <v>75032</v>
      </c>
      <c r="C13593">
        <v>120</v>
      </c>
    </row>
    <row r="13594" spans="1:3" x14ac:dyDescent="0.25">
      <c r="A13594" t="s">
        <v>261</v>
      </c>
      <c r="B13594">
        <v>79245</v>
      </c>
      <c r="C13594">
        <v>72</v>
      </c>
    </row>
    <row r="13595" spans="1:3" x14ac:dyDescent="0.25">
      <c r="A13595" t="s">
        <v>261</v>
      </c>
      <c r="B13595">
        <v>75644</v>
      </c>
      <c r="C13595">
        <v>87</v>
      </c>
    </row>
    <row r="13596" spans="1:3" x14ac:dyDescent="0.25">
      <c r="A13596" t="s">
        <v>261</v>
      </c>
      <c r="B13596">
        <v>75215</v>
      </c>
      <c r="C13596">
        <v>91</v>
      </c>
    </row>
    <row r="13597" spans="1:3" x14ac:dyDescent="0.25">
      <c r="A13597" t="s">
        <v>261</v>
      </c>
      <c r="B13597">
        <v>77036</v>
      </c>
      <c r="C13597">
        <v>60</v>
      </c>
    </row>
    <row r="13598" spans="1:3" x14ac:dyDescent="0.25">
      <c r="A13598" t="s">
        <v>261</v>
      </c>
      <c r="B13598">
        <v>76651</v>
      </c>
      <c r="C13598">
        <v>74</v>
      </c>
    </row>
    <row r="13599" spans="1:3" x14ac:dyDescent="0.25">
      <c r="A13599" t="s">
        <v>261</v>
      </c>
      <c r="B13599">
        <v>75457</v>
      </c>
      <c r="C13599">
        <v>95</v>
      </c>
    </row>
    <row r="13600" spans="1:3" x14ac:dyDescent="0.25">
      <c r="A13600" t="s">
        <v>261</v>
      </c>
      <c r="B13600">
        <v>77035</v>
      </c>
      <c r="C13600">
        <v>109</v>
      </c>
    </row>
    <row r="13601" spans="1:3" x14ac:dyDescent="0.25">
      <c r="A13601" t="s">
        <v>261</v>
      </c>
      <c r="B13601">
        <v>76932</v>
      </c>
      <c r="C13601">
        <v>42</v>
      </c>
    </row>
    <row r="13602" spans="1:3" x14ac:dyDescent="0.25">
      <c r="A13602" t="s">
        <v>261</v>
      </c>
      <c r="B13602">
        <v>78408</v>
      </c>
      <c r="C13602">
        <v>94</v>
      </c>
    </row>
    <row r="13603" spans="1:3" x14ac:dyDescent="0.25">
      <c r="A13603" t="s">
        <v>261</v>
      </c>
      <c r="B13603">
        <v>78758</v>
      </c>
      <c r="C13603">
        <v>106</v>
      </c>
    </row>
    <row r="13604" spans="1:3" x14ac:dyDescent="0.25">
      <c r="A13604" t="s">
        <v>261</v>
      </c>
      <c r="B13604">
        <v>75050</v>
      </c>
      <c r="C13604">
        <v>164</v>
      </c>
    </row>
    <row r="13605" spans="1:3" x14ac:dyDescent="0.25">
      <c r="A13605" t="s">
        <v>261</v>
      </c>
      <c r="B13605">
        <v>78119</v>
      </c>
      <c r="C13605">
        <v>64</v>
      </c>
    </row>
    <row r="13606" spans="1:3" x14ac:dyDescent="0.25">
      <c r="A13606" t="s">
        <v>261</v>
      </c>
      <c r="B13606">
        <v>77338</v>
      </c>
      <c r="C13606">
        <v>125</v>
      </c>
    </row>
    <row r="13607" spans="1:3" x14ac:dyDescent="0.25">
      <c r="A13607" t="s">
        <v>261</v>
      </c>
      <c r="B13607">
        <v>77957</v>
      </c>
      <c r="C13607">
        <v>120</v>
      </c>
    </row>
    <row r="13608" spans="1:3" x14ac:dyDescent="0.25">
      <c r="A13608" t="s">
        <v>261</v>
      </c>
      <c r="B13608">
        <v>79109</v>
      </c>
      <c r="C13608">
        <v>147</v>
      </c>
    </row>
    <row r="13609" spans="1:3" x14ac:dyDescent="0.25">
      <c r="A13609" t="s">
        <v>261</v>
      </c>
      <c r="B13609">
        <v>76504</v>
      </c>
      <c r="C13609">
        <v>53</v>
      </c>
    </row>
    <row r="13610" spans="1:3" x14ac:dyDescent="0.25">
      <c r="A13610" t="s">
        <v>261</v>
      </c>
      <c r="B13610">
        <v>75503</v>
      </c>
      <c r="C13610">
        <v>76</v>
      </c>
    </row>
    <row r="13611" spans="1:3" x14ac:dyDescent="0.25">
      <c r="A13611" t="s">
        <v>261</v>
      </c>
      <c r="B13611">
        <v>78634</v>
      </c>
      <c r="C13611">
        <v>89</v>
      </c>
    </row>
    <row r="13612" spans="1:3" x14ac:dyDescent="0.25">
      <c r="A13612" t="s">
        <v>261</v>
      </c>
      <c r="B13612">
        <v>78550</v>
      </c>
      <c r="C13612">
        <v>131</v>
      </c>
    </row>
    <row r="13613" spans="1:3" x14ac:dyDescent="0.25">
      <c r="A13613" t="s">
        <v>261</v>
      </c>
      <c r="B13613">
        <v>79241</v>
      </c>
      <c r="C13613">
        <v>52</v>
      </c>
    </row>
    <row r="13614" spans="1:3" x14ac:dyDescent="0.25">
      <c r="A13614" t="s">
        <v>261</v>
      </c>
      <c r="B13614">
        <v>76374</v>
      </c>
      <c r="C13614">
        <v>99</v>
      </c>
    </row>
    <row r="13615" spans="1:3" x14ac:dyDescent="0.25">
      <c r="A13615" t="s">
        <v>261</v>
      </c>
      <c r="B13615">
        <v>75783</v>
      </c>
      <c r="C13615">
        <v>164</v>
      </c>
    </row>
    <row r="13616" spans="1:3" x14ac:dyDescent="0.25">
      <c r="A13616" t="s">
        <v>261</v>
      </c>
      <c r="B13616">
        <v>78250</v>
      </c>
      <c r="C13616">
        <v>120</v>
      </c>
    </row>
    <row r="13617" spans="1:3" x14ac:dyDescent="0.25">
      <c r="A13617" t="s">
        <v>261</v>
      </c>
      <c r="B13617">
        <v>77904</v>
      </c>
      <c r="C13617">
        <v>182</v>
      </c>
    </row>
    <row r="13618" spans="1:3" x14ac:dyDescent="0.25">
      <c r="A13618" t="s">
        <v>261</v>
      </c>
      <c r="B13618">
        <v>75652</v>
      </c>
      <c r="C13618">
        <v>173</v>
      </c>
    </row>
    <row r="13619" spans="1:3" x14ac:dyDescent="0.25">
      <c r="A13619" t="s">
        <v>261</v>
      </c>
      <c r="B13619">
        <v>77024</v>
      </c>
      <c r="C13619">
        <v>93</v>
      </c>
    </row>
    <row r="13620" spans="1:3" x14ac:dyDescent="0.25">
      <c r="A13620" t="s">
        <v>261</v>
      </c>
      <c r="B13620">
        <v>76634</v>
      </c>
      <c r="C13620">
        <v>110</v>
      </c>
    </row>
    <row r="13621" spans="1:3" x14ac:dyDescent="0.25">
      <c r="A13621" t="s">
        <v>261</v>
      </c>
      <c r="B13621">
        <v>75939</v>
      </c>
      <c r="C13621">
        <v>86</v>
      </c>
    </row>
    <row r="13622" spans="1:3" x14ac:dyDescent="0.25">
      <c r="A13622" t="s">
        <v>261</v>
      </c>
      <c r="B13622">
        <v>77459</v>
      </c>
      <c r="C13622">
        <v>150</v>
      </c>
    </row>
    <row r="13623" spans="1:3" x14ac:dyDescent="0.25">
      <c r="A13623" t="s">
        <v>261</v>
      </c>
      <c r="B13623">
        <v>76201</v>
      </c>
      <c r="C13623">
        <v>106</v>
      </c>
    </row>
    <row r="13624" spans="1:3" x14ac:dyDescent="0.25">
      <c r="A13624" t="s">
        <v>261</v>
      </c>
      <c r="B13624">
        <v>75088</v>
      </c>
      <c r="C13624">
        <v>163</v>
      </c>
    </row>
    <row r="13625" spans="1:3" x14ac:dyDescent="0.25">
      <c r="A13625" t="s">
        <v>261</v>
      </c>
      <c r="B13625">
        <v>77868</v>
      </c>
      <c r="C13625">
        <v>125</v>
      </c>
    </row>
    <row r="13626" spans="1:3" x14ac:dyDescent="0.25">
      <c r="A13626" t="s">
        <v>261</v>
      </c>
      <c r="B13626">
        <v>76258</v>
      </c>
      <c r="C13626">
        <v>108</v>
      </c>
    </row>
    <row r="13627" spans="1:3" x14ac:dyDescent="0.25">
      <c r="A13627" t="s">
        <v>261</v>
      </c>
      <c r="B13627">
        <v>76301</v>
      </c>
      <c r="C13627">
        <v>109</v>
      </c>
    </row>
    <row r="13628" spans="1:3" x14ac:dyDescent="0.25">
      <c r="A13628" t="s">
        <v>261</v>
      </c>
      <c r="B13628">
        <v>79019</v>
      </c>
      <c r="C13628">
        <v>66</v>
      </c>
    </row>
    <row r="13629" spans="1:3" x14ac:dyDescent="0.25">
      <c r="A13629" t="s">
        <v>261</v>
      </c>
      <c r="B13629">
        <v>75633</v>
      </c>
      <c r="C13629">
        <v>104</v>
      </c>
    </row>
    <row r="13630" spans="1:3" x14ac:dyDescent="0.25">
      <c r="A13630" t="s">
        <v>261</v>
      </c>
      <c r="B13630">
        <v>75067</v>
      </c>
      <c r="C13630">
        <v>132</v>
      </c>
    </row>
    <row r="13631" spans="1:3" x14ac:dyDescent="0.25">
      <c r="A13631" t="s">
        <v>261</v>
      </c>
      <c r="B13631">
        <v>78754</v>
      </c>
      <c r="C13631">
        <v>73</v>
      </c>
    </row>
    <row r="13632" spans="1:3" x14ac:dyDescent="0.25">
      <c r="A13632" t="s">
        <v>261</v>
      </c>
      <c r="B13632">
        <v>78665</v>
      </c>
      <c r="C13632">
        <v>96</v>
      </c>
    </row>
    <row r="13633" spans="1:3" x14ac:dyDescent="0.25">
      <c r="A13633" t="s">
        <v>261</v>
      </c>
      <c r="B13633">
        <v>77396</v>
      </c>
      <c r="C13633">
        <v>126</v>
      </c>
    </row>
    <row r="13634" spans="1:3" x14ac:dyDescent="0.25">
      <c r="A13634" t="s">
        <v>261</v>
      </c>
      <c r="B13634">
        <v>75069</v>
      </c>
      <c r="C13634">
        <v>138</v>
      </c>
    </row>
    <row r="13635" spans="1:3" x14ac:dyDescent="0.25">
      <c r="A13635" t="s">
        <v>261</v>
      </c>
      <c r="B13635">
        <v>78375</v>
      </c>
      <c r="C13635">
        <v>48</v>
      </c>
    </row>
    <row r="13636" spans="1:3" x14ac:dyDescent="0.25">
      <c r="A13636" t="s">
        <v>261</v>
      </c>
      <c r="B13636">
        <v>76048</v>
      </c>
      <c r="C13636">
        <v>104</v>
      </c>
    </row>
    <row r="13637" spans="1:3" x14ac:dyDescent="0.25">
      <c r="A13637" t="s">
        <v>261</v>
      </c>
      <c r="B13637">
        <v>77375</v>
      </c>
      <c r="C13637">
        <v>126</v>
      </c>
    </row>
    <row r="13638" spans="1:3" x14ac:dyDescent="0.25">
      <c r="A13638" t="s">
        <v>261</v>
      </c>
      <c r="B13638">
        <v>77573</v>
      </c>
      <c r="C13638">
        <v>107</v>
      </c>
    </row>
    <row r="13639" spans="1:3" x14ac:dyDescent="0.25">
      <c r="A13639" t="s">
        <v>261</v>
      </c>
      <c r="B13639">
        <v>75254</v>
      </c>
      <c r="C13639">
        <v>195</v>
      </c>
    </row>
    <row r="13640" spans="1:3" x14ac:dyDescent="0.25">
      <c r="A13640" t="s">
        <v>261</v>
      </c>
      <c r="B13640">
        <v>76108</v>
      </c>
      <c r="C13640">
        <v>265</v>
      </c>
    </row>
    <row r="13641" spans="1:3" x14ac:dyDescent="0.25">
      <c r="A13641" t="s">
        <v>261</v>
      </c>
      <c r="B13641">
        <v>76092</v>
      </c>
      <c r="C13641">
        <v>41</v>
      </c>
    </row>
    <row r="13642" spans="1:3" x14ac:dyDescent="0.25">
      <c r="A13642" t="s">
        <v>261</v>
      </c>
      <c r="B13642">
        <v>77095</v>
      </c>
      <c r="C13642">
        <v>124</v>
      </c>
    </row>
    <row r="13643" spans="1:3" x14ac:dyDescent="0.25">
      <c r="A13643" t="s">
        <v>261</v>
      </c>
      <c r="B13643">
        <v>77469</v>
      </c>
      <c r="C13643">
        <v>118</v>
      </c>
    </row>
    <row r="13644" spans="1:3" x14ac:dyDescent="0.25">
      <c r="A13644" t="s">
        <v>261</v>
      </c>
      <c r="B13644">
        <v>75126</v>
      </c>
      <c r="C13644">
        <v>116</v>
      </c>
    </row>
    <row r="13645" spans="1:3" x14ac:dyDescent="0.25">
      <c r="A13645" t="s">
        <v>261</v>
      </c>
      <c r="B13645">
        <v>76106</v>
      </c>
      <c r="C13645">
        <v>120</v>
      </c>
    </row>
    <row r="13646" spans="1:3" x14ac:dyDescent="0.25">
      <c r="A13646" t="s">
        <v>261</v>
      </c>
      <c r="B13646">
        <v>75024</v>
      </c>
      <c r="C13646">
        <v>60</v>
      </c>
    </row>
    <row r="13647" spans="1:3" x14ac:dyDescent="0.25">
      <c r="A13647" t="s">
        <v>261</v>
      </c>
      <c r="B13647">
        <v>77619</v>
      </c>
      <c r="C13647">
        <v>138</v>
      </c>
    </row>
    <row r="13648" spans="1:3" x14ac:dyDescent="0.25">
      <c r="A13648" t="s">
        <v>261</v>
      </c>
      <c r="B13648">
        <v>75657</v>
      </c>
      <c r="C13648">
        <v>116</v>
      </c>
    </row>
    <row r="13649" spans="1:3" x14ac:dyDescent="0.25">
      <c r="A13649" t="s">
        <v>261</v>
      </c>
      <c r="B13649">
        <v>76014</v>
      </c>
      <c r="C13649">
        <v>120</v>
      </c>
    </row>
    <row r="13650" spans="1:3" x14ac:dyDescent="0.25">
      <c r="A13650" t="s">
        <v>261</v>
      </c>
      <c r="B13650">
        <v>75134</v>
      </c>
      <c r="C13650">
        <v>120</v>
      </c>
    </row>
    <row r="13651" spans="1:3" x14ac:dyDescent="0.25">
      <c r="A13651" t="s">
        <v>261</v>
      </c>
      <c r="B13651">
        <v>78332</v>
      </c>
      <c r="C13651">
        <v>104</v>
      </c>
    </row>
    <row r="13652" spans="1:3" x14ac:dyDescent="0.25">
      <c r="A13652" t="s">
        <v>261</v>
      </c>
      <c r="B13652">
        <v>78332</v>
      </c>
      <c r="C13652">
        <v>201</v>
      </c>
    </row>
    <row r="13653" spans="1:3" x14ac:dyDescent="0.25">
      <c r="A13653" t="s">
        <v>261</v>
      </c>
      <c r="B13653">
        <v>75647</v>
      </c>
      <c r="C13653">
        <v>100</v>
      </c>
    </row>
    <row r="13654" spans="1:3" x14ac:dyDescent="0.25">
      <c r="A13654" t="s">
        <v>261</v>
      </c>
      <c r="B13654">
        <v>75771</v>
      </c>
      <c r="C13654">
        <v>66</v>
      </c>
    </row>
    <row r="13655" spans="1:3" x14ac:dyDescent="0.25">
      <c r="A13655" t="s">
        <v>261</v>
      </c>
      <c r="B13655">
        <v>78414</v>
      </c>
      <c r="C13655">
        <v>120</v>
      </c>
    </row>
    <row r="13656" spans="1:3" x14ac:dyDescent="0.25">
      <c r="A13656" t="s">
        <v>261</v>
      </c>
      <c r="B13656">
        <v>78229</v>
      </c>
      <c r="C13656">
        <v>134</v>
      </c>
    </row>
    <row r="13657" spans="1:3" x14ac:dyDescent="0.25">
      <c r="A13657" t="s">
        <v>261</v>
      </c>
      <c r="B13657">
        <v>78654</v>
      </c>
      <c r="C13657">
        <v>89</v>
      </c>
    </row>
    <row r="13658" spans="1:3" x14ac:dyDescent="0.25">
      <c r="A13658" t="s">
        <v>261</v>
      </c>
      <c r="B13658">
        <v>75662</v>
      </c>
      <c r="C13658">
        <v>74</v>
      </c>
    </row>
    <row r="13659" spans="1:3" x14ac:dyDescent="0.25">
      <c r="A13659" t="s">
        <v>261</v>
      </c>
      <c r="B13659">
        <v>76708</v>
      </c>
      <c r="C13659">
        <v>192</v>
      </c>
    </row>
    <row r="13660" spans="1:3" x14ac:dyDescent="0.25">
      <c r="A13660" t="s">
        <v>261</v>
      </c>
      <c r="B13660">
        <v>75080</v>
      </c>
      <c r="C13660">
        <v>106</v>
      </c>
    </row>
    <row r="13661" spans="1:3" x14ac:dyDescent="0.25">
      <c r="A13661" t="s">
        <v>261</v>
      </c>
      <c r="B13661">
        <v>78247</v>
      </c>
      <c r="C13661">
        <v>162</v>
      </c>
    </row>
    <row r="13662" spans="1:3" x14ac:dyDescent="0.25">
      <c r="A13662" t="s">
        <v>261</v>
      </c>
      <c r="B13662">
        <v>78503</v>
      </c>
      <c r="C13662">
        <v>160</v>
      </c>
    </row>
    <row r="13663" spans="1:3" x14ac:dyDescent="0.25">
      <c r="A13663" t="s">
        <v>261</v>
      </c>
      <c r="B13663">
        <v>75839</v>
      </c>
      <c r="C13663">
        <v>102</v>
      </c>
    </row>
    <row r="13664" spans="1:3" x14ac:dyDescent="0.25">
      <c r="A13664" t="s">
        <v>261</v>
      </c>
      <c r="B13664">
        <v>77901</v>
      </c>
      <c r="C13664">
        <v>142</v>
      </c>
    </row>
    <row r="13665" spans="1:3" x14ac:dyDescent="0.25">
      <c r="A13665" t="s">
        <v>261</v>
      </c>
      <c r="B13665">
        <v>75442</v>
      </c>
      <c r="C13665">
        <v>74</v>
      </c>
    </row>
    <row r="13666" spans="1:3" x14ac:dyDescent="0.25">
      <c r="A13666" t="s">
        <v>261</v>
      </c>
      <c r="B13666">
        <v>77494</v>
      </c>
      <c r="C13666">
        <v>130</v>
      </c>
    </row>
    <row r="13667" spans="1:3" x14ac:dyDescent="0.25">
      <c r="A13667" t="s">
        <v>261</v>
      </c>
      <c r="B13667">
        <v>76133</v>
      </c>
      <c r="C13667">
        <v>120</v>
      </c>
    </row>
    <row r="13668" spans="1:3" x14ac:dyDescent="0.25">
      <c r="A13668" t="s">
        <v>261</v>
      </c>
      <c r="B13668">
        <v>77964</v>
      </c>
      <c r="C13668">
        <v>119</v>
      </c>
    </row>
    <row r="13669" spans="1:3" x14ac:dyDescent="0.25">
      <c r="A13669" t="s">
        <v>261</v>
      </c>
      <c r="B13669">
        <v>76705</v>
      </c>
      <c r="C13669">
        <v>126</v>
      </c>
    </row>
    <row r="13670" spans="1:3" x14ac:dyDescent="0.25">
      <c r="A13670" t="s">
        <v>261</v>
      </c>
      <c r="B13670">
        <v>77703</v>
      </c>
      <c r="C13670">
        <v>98</v>
      </c>
    </row>
    <row r="13671" spans="1:3" x14ac:dyDescent="0.25">
      <c r="A13671" t="s">
        <v>261</v>
      </c>
      <c r="B13671">
        <v>77488</v>
      </c>
      <c r="C13671">
        <v>120</v>
      </c>
    </row>
    <row r="13672" spans="1:3" x14ac:dyDescent="0.25">
      <c r="A13672" t="s">
        <v>261</v>
      </c>
      <c r="B13672">
        <v>77573</v>
      </c>
      <c r="C13672">
        <v>194</v>
      </c>
    </row>
    <row r="13673" spans="1:3" x14ac:dyDescent="0.25">
      <c r="A13673" t="s">
        <v>261</v>
      </c>
      <c r="B13673">
        <v>78410</v>
      </c>
      <c r="C13673">
        <v>120</v>
      </c>
    </row>
    <row r="13674" spans="1:3" x14ac:dyDescent="0.25">
      <c r="A13674" t="s">
        <v>261</v>
      </c>
      <c r="B13674">
        <v>77063</v>
      </c>
      <c r="C13674">
        <v>112</v>
      </c>
    </row>
    <row r="13675" spans="1:3" x14ac:dyDescent="0.25">
      <c r="A13675" t="s">
        <v>261</v>
      </c>
      <c r="B13675">
        <v>78006</v>
      </c>
      <c r="C13675">
        <v>74</v>
      </c>
    </row>
    <row r="13676" spans="1:3" x14ac:dyDescent="0.25">
      <c r="A13676" t="s">
        <v>261</v>
      </c>
      <c r="B13676">
        <v>75119</v>
      </c>
      <c r="C13676">
        <v>136</v>
      </c>
    </row>
    <row r="13677" spans="1:3" x14ac:dyDescent="0.25">
      <c r="A13677" t="s">
        <v>261</v>
      </c>
      <c r="B13677">
        <v>75110</v>
      </c>
      <c r="C13677">
        <v>102</v>
      </c>
    </row>
    <row r="13678" spans="1:3" x14ac:dyDescent="0.25">
      <c r="A13678" t="s">
        <v>261</v>
      </c>
      <c r="B13678">
        <v>75801</v>
      </c>
      <c r="C13678">
        <v>160</v>
      </c>
    </row>
    <row r="13679" spans="1:3" x14ac:dyDescent="0.25">
      <c r="A13679" t="s">
        <v>261</v>
      </c>
      <c r="B13679">
        <v>79029</v>
      </c>
      <c r="C13679">
        <v>120</v>
      </c>
    </row>
    <row r="13680" spans="1:3" x14ac:dyDescent="0.25">
      <c r="A13680" t="s">
        <v>261</v>
      </c>
      <c r="B13680">
        <v>75104</v>
      </c>
      <c r="C13680">
        <v>125</v>
      </c>
    </row>
    <row r="13681" spans="1:3" x14ac:dyDescent="0.25">
      <c r="A13681" t="s">
        <v>261</v>
      </c>
      <c r="B13681">
        <v>77301</v>
      </c>
      <c r="C13681">
        <v>108</v>
      </c>
    </row>
    <row r="13682" spans="1:3" x14ac:dyDescent="0.25">
      <c r="A13682" t="s">
        <v>261</v>
      </c>
      <c r="B13682">
        <v>75006</v>
      </c>
      <c r="C13682">
        <v>150</v>
      </c>
    </row>
    <row r="13683" spans="1:3" x14ac:dyDescent="0.25">
      <c r="A13683" t="s">
        <v>261</v>
      </c>
      <c r="B13683">
        <v>76710</v>
      </c>
      <c r="C13683">
        <v>95</v>
      </c>
    </row>
    <row r="13684" spans="1:3" x14ac:dyDescent="0.25">
      <c r="A13684" t="s">
        <v>261</v>
      </c>
      <c r="B13684">
        <v>76424</v>
      </c>
      <c r="C13684">
        <v>92</v>
      </c>
    </row>
    <row r="13685" spans="1:3" x14ac:dyDescent="0.25">
      <c r="A13685" t="s">
        <v>261</v>
      </c>
      <c r="B13685">
        <v>75501</v>
      </c>
      <c r="C13685">
        <v>114</v>
      </c>
    </row>
    <row r="13686" spans="1:3" x14ac:dyDescent="0.25">
      <c r="A13686" t="s">
        <v>261</v>
      </c>
      <c r="B13686">
        <v>76036</v>
      </c>
      <c r="C13686">
        <v>120</v>
      </c>
    </row>
    <row r="13687" spans="1:3" x14ac:dyDescent="0.25">
      <c r="A13687" t="s">
        <v>261</v>
      </c>
      <c r="B13687">
        <v>78723</v>
      </c>
      <c r="C13687">
        <v>120</v>
      </c>
    </row>
    <row r="13688" spans="1:3" x14ac:dyDescent="0.25">
      <c r="A13688" t="s">
        <v>261</v>
      </c>
      <c r="B13688">
        <v>76657</v>
      </c>
      <c r="C13688">
        <v>186</v>
      </c>
    </row>
    <row r="13689" spans="1:3" x14ac:dyDescent="0.25">
      <c r="A13689" t="s">
        <v>261</v>
      </c>
      <c r="B13689">
        <v>78240</v>
      </c>
      <c r="C13689">
        <v>115</v>
      </c>
    </row>
    <row r="13690" spans="1:3" x14ac:dyDescent="0.25">
      <c r="A13690" t="s">
        <v>261</v>
      </c>
      <c r="B13690">
        <v>77471</v>
      </c>
      <c r="C13690">
        <v>56</v>
      </c>
    </row>
    <row r="13691" spans="1:3" x14ac:dyDescent="0.25">
      <c r="A13691" t="s">
        <v>261</v>
      </c>
      <c r="B13691">
        <v>78520</v>
      </c>
      <c r="C13691">
        <v>106</v>
      </c>
    </row>
    <row r="13692" spans="1:3" x14ac:dyDescent="0.25">
      <c r="A13692" t="s">
        <v>261</v>
      </c>
      <c r="B13692">
        <v>76360</v>
      </c>
      <c r="C13692">
        <v>64</v>
      </c>
    </row>
    <row r="13693" spans="1:3" x14ac:dyDescent="0.25">
      <c r="A13693" t="s">
        <v>261</v>
      </c>
      <c r="B13693">
        <v>78753</v>
      </c>
      <c r="C13693">
        <v>46</v>
      </c>
    </row>
    <row r="13694" spans="1:3" x14ac:dyDescent="0.25">
      <c r="A13694" t="s">
        <v>261</v>
      </c>
      <c r="B13694">
        <v>78648</v>
      </c>
      <c r="C13694">
        <v>90</v>
      </c>
    </row>
    <row r="13695" spans="1:3" x14ac:dyDescent="0.25">
      <c r="A13695" t="s">
        <v>261</v>
      </c>
      <c r="B13695">
        <v>77091</v>
      </c>
      <c r="C13695">
        <v>150</v>
      </c>
    </row>
    <row r="13696" spans="1:3" x14ac:dyDescent="0.25">
      <c r="A13696" t="s">
        <v>261</v>
      </c>
      <c r="B13696">
        <v>76033</v>
      </c>
      <c r="C13696">
        <v>133</v>
      </c>
    </row>
    <row r="13697" spans="1:3" x14ac:dyDescent="0.25">
      <c r="A13697" t="s">
        <v>261</v>
      </c>
      <c r="B13697">
        <v>78028</v>
      </c>
      <c r="C13697">
        <v>150</v>
      </c>
    </row>
    <row r="13698" spans="1:3" x14ac:dyDescent="0.25">
      <c r="A13698" t="s">
        <v>261</v>
      </c>
      <c r="B13698">
        <v>76132</v>
      </c>
      <c r="C13698">
        <v>142</v>
      </c>
    </row>
    <row r="13699" spans="1:3" x14ac:dyDescent="0.25">
      <c r="A13699" t="s">
        <v>261</v>
      </c>
      <c r="B13699">
        <v>77868</v>
      </c>
      <c r="C13699">
        <v>172</v>
      </c>
    </row>
    <row r="13700" spans="1:3" x14ac:dyDescent="0.25">
      <c r="A13700" t="s">
        <v>261</v>
      </c>
      <c r="B13700">
        <v>75035</v>
      </c>
      <c r="C13700">
        <v>118</v>
      </c>
    </row>
    <row r="13701" spans="1:3" x14ac:dyDescent="0.25">
      <c r="A13701" t="s">
        <v>261</v>
      </c>
      <c r="B13701">
        <v>78380</v>
      </c>
      <c r="C13701">
        <v>94</v>
      </c>
    </row>
    <row r="13702" spans="1:3" x14ac:dyDescent="0.25">
      <c r="A13702" t="s">
        <v>261</v>
      </c>
      <c r="B13702">
        <v>76043</v>
      </c>
      <c r="C13702">
        <v>102</v>
      </c>
    </row>
    <row r="13703" spans="1:3" x14ac:dyDescent="0.25">
      <c r="A13703" t="s">
        <v>261</v>
      </c>
      <c r="B13703">
        <v>75093</v>
      </c>
      <c r="C13703">
        <v>132</v>
      </c>
    </row>
    <row r="13704" spans="1:3" x14ac:dyDescent="0.25">
      <c r="A13704" t="s">
        <v>261</v>
      </c>
      <c r="B13704">
        <v>76354</v>
      </c>
      <c r="C13704">
        <v>60</v>
      </c>
    </row>
    <row r="13705" spans="1:3" x14ac:dyDescent="0.25">
      <c r="A13705" t="s">
        <v>261</v>
      </c>
      <c r="B13705">
        <v>78230</v>
      </c>
      <c r="C13705">
        <v>106</v>
      </c>
    </row>
    <row r="13706" spans="1:3" x14ac:dyDescent="0.25">
      <c r="A13706" t="s">
        <v>261</v>
      </c>
      <c r="B13706">
        <v>77057</v>
      </c>
      <c r="C13706">
        <v>224</v>
      </c>
    </row>
    <row r="13707" spans="1:3" x14ac:dyDescent="0.25">
      <c r="A13707" t="s">
        <v>261</v>
      </c>
      <c r="B13707">
        <v>78736</v>
      </c>
      <c r="C13707">
        <v>116</v>
      </c>
    </row>
    <row r="13708" spans="1:3" x14ac:dyDescent="0.25">
      <c r="A13708" t="s">
        <v>261</v>
      </c>
      <c r="B13708">
        <v>75455</v>
      </c>
      <c r="C13708">
        <v>90</v>
      </c>
    </row>
    <row r="13709" spans="1:3" x14ac:dyDescent="0.25">
      <c r="A13709" t="s">
        <v>261</v>
      </c>
      <c r="B13709">
        <v>75149</v>
      </c>
      <c r="C13709">
        <v>149</v>
      </c>
    </row>
    <row r="13710" spans="1:3" x14ac:dyDescent="0.25">
      <c r="A13710" t="s">
        <v>261</v>
      </c>
      <c r="B13710">
        <v>76504</v>
      </c>
      <c r="C13710">
        <v>160</v>
      </c>
    </row>
    <row r="13711" spans="1:3" x14ac:dyDescent="0.25">
      <c r="A13711" t="s">
        <v>261</v>
      </c>
      <c r="B13711">
        <v>76048</v>
      </c>
      <c r="C13711">
        <v>142</v>
      </c>
    </row>
    <row r="13712" spans="1:3" x14ac:dyDescent="0.25">
      <c r="A13712" t="s">
        <v>261</v>
      </c>
      <c r="B13712">
        <v>78613</v>
      </c>
      <c r="C13712">
        <v>72</v>
      </c>
    </row>
    <row r="13713" spans="1:3" x14ac:dyDescent="0.25">
      <c r="A13713" t="s">
        <v>261</v>
      </c>
      <c r="B13713">
        <v>75069</v>
      </c>
      <c r="C13713">
        <v>140</v>
      </c>
    </row>
    <row r="13714" spans="1:3" x14ac:dyDescent="0.25">
      <c r="A13714" t="s">
        <v>261</v>
      </c>
      <c r="B13714">
        <v>77459</v>
      </c>
      <c r="C13714">
        <v>120</v>
      </c>
    </row>
    <row r="13715" spans="1:3" x14ac:dyDescent="0.25">
      <c r="A13715" t="s">
        <v>261</v>
      </c>
      <c r="B13715">
        <v>75110</v>
      </c>
      <c r="C13715">
        <v>124</v>
      </c>
    </row>
    <row r="13716" spans="1:3" x14ac:dyDescent="0.25">
      <c r="A13716" t="s">
        <v>261</v>
      </c>
      <c r="B13716">
        <v>77040</v>
      </c>
      <c r="C13716">
        <v>180</v>
      </c>
    </row>
    <row r="13717" spans="1:3" x14ac:dyDescent="0.25">
      <c r="A13717" t="s">
        <v>261</v>
      </c>
      <c r="B13717">
        <v>78218</v>
      </c>
      <c r="C13717">
        <v>120</v>
      </c>
    </row>
    <row r="13718" spans="1:3" x14ac:dyDescent="0.25">
      <c r="A13718" t="s">
        <v>261</v>
      </c>
      <c r="B13718">
        <v>78956</v>
      </c>
      <c r="C13718">
        <v>146</v>
      </c>
    </row>
    <row r="13719" spans="1:3" x14ac:dyDescent="0.25">
      <c r="A13719" t="s">
        <v>261</v>
      </c>
      <c r="B13719">
        <v>75061</v>
      </c>
      <c r="C13719">
        <v>120</v>
      </c>
    </row>
    <row r="13720" spans="1:3" x14ac:dyDescent="0.25">
      <c r="A13720" t="s">
        <v>261</v>
      </c>
      <c r="B13720">
        <v>77087</v>
      </c>
      <c r="C13720">
        <v>169</v>
      </c>
    </row>
    <row r="13721" spans="1:3" x14ac:dyDescent="0.25">
      <c r="A13721" t="s">
        <v>261</v>
      </c>
      <c r="B13721">
        <v>78550</v>
      </c>
      <c r="C13721">
        <v>120</v>
      </c>
    </row>
    <row r="13722" spans="1:3" x14ac:dyDescent="0.25">
      <c r="A13722" t="s">
        <v>261</v>
      </c>
      <c r="B13722">
        <v>75160</v>
      </c>
      <c r="C13722">
        <v>94</v>
      </c>
    </row>
    <row r="13723" spans="1:3" x14ac:dyDescent="0.25">
      <c r="A13723" t="s">
        <v>261</v>
      </c>
      <c r="B13723">
        <v>77038</v>
      </c>
      <c r="C13723">
        <v>120</v>
      </c>
    </row>
    <row r="13724" spans="1:3" x14ac:dyDescent="0.25">
      <c r="A13724" t="s">
        <v>261</v>
      </c>
      <c r="B13724">
        <v>78945</v>
      </c>
      <c r="C13724">
        <v>104</v>
      </c>
    </row>
    <row r="13725" spans="1:3" x14ac:dyDescent="0.25">
      <c r="A13725" t="s">
        <v>261</v>
      </c>
      <c r="B13725">
        <v>79323</v>
      </c>
      <c r="C13725">
        <v>60</v>
      </c>
    </row>
    <row r="13726" spans="1:3" x14ac:dyDescent="0.25">
      <c r="A13726" t="s">
        <v>261</v>
      </c>
      <c r="B13726">
        <v>75070</v>
      </c>
      <c r="C13726">
        <v>128</v>
      </c>
    </row>
    <row r="13727" spans="1:3" x14ac:dyDescent="0.25">
      <c r="A13727" t="s">
        <v>261</v>
      </c>
      <c r="B13727">
        <v>76210</v>
      </c>
      <c r="C13727">
        <v>60</v>
      </c>
    </row>
    <row r="13728" spans="1:3" x14ac:dyDescent="0.25">
      <c r="A13728" t="s">
        <v>261</v>
      </c>
      <c r="B13728">
        <v>77064</v>
      </c>
      <c r="C13728">
        <v>202</v>
      </c>
    </row>
    <row r="13729" spans="1:3" x14ac:dyDescent="0.25">
      <c r="A13729" t="s">
        <v>261</v>
      </c>
      <c r="B13729">
        <v>78209</v>
      </c>
      <c r="C13729">
        <v>60</v>
      </c>
    </row>
    <row r="13730" spans="1:3" x14ac:dyDescent="0.25">
      <c r="A13730" t="s">
        <v>261</v>
      </c>
      <c r="B13730">
        <v>79084</v>
      </c>
      <c r="C13730">
        <v>33</v>
      </c>
    </row>
    <row r="13731" spans="1:3" x14ac:dyDescent="0.25">
      <c r="A13731" t="s">
        <v>261</v>
      </c>
      <c r="B13731">
        <v>78382</v>
      </c>
      <c r="C13731">
        <v>92</v>
      </c>
    </row>
    <row r="13732" spans="1:3" x14ac:dyDescent="0.25">
      <c r="A13732" t="s">
        <v>261</v>
      </c>
      <c r="B13732">
        <v>79927</v>
      </c>
      <c r="C13732">
        <v>126</v>
      </c>
    </row>
    <row r="13733" spans="1:3" x14ac:dyDescent="0.25">
      <c r="A13733" t="s">
        <v>261</v>
      </c>
      <c r="B13733">
        <v>78006</v>
      </c>
      <c r="C13733">
        <v>96</v>
      </c>
    </row>
    <row r="13734" spans="1:3" x14ac:dyDescent="0.25">
      <c r="A13734" t="s">
        <v>261</v>
      </c>
      <c r="B13734">
        <v>76504</v>
      </c>
      <c r="C13734">
        <v>120</v>
      </c>
    </row>
    <row r="13735" spans="1:3" x14ac:dyDescent="0.25">
      <c r="A13735" t="s">
        <v>261</v>
      </c>
      <c r="B13735">
        <v>77379</v>
      </c>
      <c r="C13735">
        <v>35</v>
      </c>
    </row>
    <row r="13736" spans="1:3" x14ac:dyDescent="0.25">
      <c r="A13736" t="s">
        <v>261</v>
      </c>
      <c r="B13736">
        <v>77493</v>
      </c>
      <c r="C13736">
        <v>118</v>
      </c>
    </row>
    <row r="13737" spans="1:3" x14ac:dyDescent="0.25">
      <c r="A13737" t="s">
        <v>261</v>
      </c>
      <c r="B13737">
        <v>75165</v>
      </c>
      <c r="C13737">
        <v>152</v>
      </c>
    </row>
    <row r="13738" spans="1:3" x14ac:dyDescent="0.25">
      <c r="A13738" t="s">
        <v>261</v>
      </c>
      <c r="B13738">
        <v>79606</v>
      </c>
      <c r="C13738">
        <v>120</v>
      </c>
    </row>
    <row r="13739" spans="1:3" x14ac:dyDescent="0.25">
      <c r="A13739" t="s">
        <v>261</v>
      </c>
      <c r="B13739">
        <v>75154</v>
      </c>
      <c r="C13739">
        <v>144</v>
      </c>
    </row>
    <row r="13740" spans="1:3" x14ac:dyDescent="0.25">
      <c r="A13740" t="s">
        <v>261</v>
      </c>
      <c r="B13740">
        <v>78201</v>
      </c>
      <c r="C13740">
        <v>93</v>
      </c>
    </row>
    <row r="13741" spans="1:3" x14ac:dyDescent="0.25">
      <c r="A13741" t="s">
        <v>261</v>
      </c>
      <c r="B13741">
        <v>77099</v>
      </c>
      <c r="C13741">
        <v>125</v>
      </c>
    </row>
    <row r="13742" spans="1:3" x14ac:dyDescent="0.25">
      <c r="A13742" t="s">
        <v>261</v>
      </c>
      <c r="B13742">
        <v>79410</v>
      </c>
      <c r="C13742">
        <v>95</v>
      </c>
    </row>
    <row r="13743" spans="1:3" x14ac:dyDescent="0.25">
      <c r="A13743" t="s">
        <v>261</v>
      </c>
      <c r="B13743">
        <v>75701</v>
      </c>
      <c r="C13743">
        <v>149</v>
      </c>
    </row>
    <row r="13744" spans="1:3" x14ac:dyDescent="0.25">
      <c r="A13744" t="s">
        <v>261</v>
      </c>
      <c r="B13744">
        <v>75035</v>
      </c>
      <c r="C13744">
        <v>136</v>
      </c>
    </row>
    <row r="13745" spans="1:3" x14ac:dyDescent="0.25">
      <c r="A13745" t="s">
        <v>261</v>
      </c>
      <c r="B13745">
        <v>77301</v>
      </c>
      <c r="C13745">
        <v>125</v>
      </c>
    </row>
    <row r="13746" spans="1:3" x14ac:dyDescent="0.25">
      <c r="A13746" t="s">
        <v>261</v>
      </c>
      <c r="B13746">
        <v>75647</v>
      </c>
      <c r="C13746">
        <v>120</v>
      </c>
    </row>
    <row r="13747" spans="1:3" x14ac:dyDescent="0.25">
      <c r="A13747" t="s">
        <v>261</v>
      </c>
      <c r="B13747">
        <v>75766</v>
      </c>
      <c r="C13747">
        <v>69</v>
      </c>
    </row>
    <row r="13748" spans="1:3" x14ac:dyDescent="0.25">
      <c r="A13748" t="s">
        <v>261</v>
      </c>
      <c r="B13748">
        <v>79356</v>
      </c>
      <c r="C13748">
        <v>75</v>
      </c>
    </row>
    <row r="13749" spans="1:3" x14ac:dyDescent="0.25">
      <c r="A13749" t="s">
        <v>261</v>
      </c>
      <c r="B13749">
        <v>77055</v>
      </c>
      <c r="C13749">
        <v>198</v>
      </c>
    </row>
    <row r="13750" spans="1:3" x14ac:dyDescent="0.25">
      <c r="A13750" t="s">
        <v>261</v>
      </c>
      <c r="B13750">
        <v>76520</v>
      </c>
      <c r="C13750">
        <v>69</v>
      </c>
    </row>
    <row r="13751" spans="1:3" x14ac:dyDescent="0.25">
      <c r="A13751" t="s">
        <v>261</v>
      </c>
      <c r="B13751">
        <v>75418</v>
      </c>
      <c r="C13751">
        <v>66</v>
      </c>
    </row>
    <row r="13752" spans="1:3" x14ac:dyDescent="0.25">
      <c r="A13752" t="s">
        <v>261</v>
      </c>
      <c r="B13752">
        <v>78118</v>
      </c>
      <c r="C13752">
        <v>120</v>
      </c>
    </row>
    <row r="13753" spans="1:3" x14ac:dyDescent="0.25">
      <c r="A13753" t="s">
        <v>261</v>
      </c>
      <c r="B13753">
        <v>76148</v>
      </c>
      <c r="C13753">
        <v>124</v>
      </c>
    </row>
    <row r="13754" spans="1:3" x14ac:dyDescent="0.25">
      <c r="A13754" t="s">
        <v>261</v>
      </c>
      <c r="B13754">
        <v>78114</v>
      </c>
      <c r="C13754">
        <v>144</v>
      </c>
    </row>
    <row r="13755" spans="1:3" x14ac:dyDescent="0.25">
      <c r="A13755" t="s">
        <v>261</v>
      </c>
      <c r="B13755">
        <v>76511</v>
      </c>
      <c r="C13755">
        <v>90</v>
      </c>
    </row>
    <row r="13756" spans="1:3" x14ac:dyDescent="0.25">
      <c r="A13756" t="s">
        <v>261</v>
      </c>
      <c r="B13756">
        <v>75020</v>
      </c>
      <c r="C13756">
        <v>140</v>
      </c>
    </row>
    <row r="13757" spans="1:3" x14ac:dyDescent="0.25">
      <c r="A13757" t="s">
        <v>261</v>
      </c>
      <c r="B13757">
        <v>77091</v>
      </c>
      <c r="C13757">
        <v>120</v>
      </c>
    </row>
    <row r="13758" spans="1:3" x14ac:dyDescent="0.25">
      <c r="A13758" t="s">
        <v>261</v>
      </c>
      <c r="B13758">
        <v>78052</v>
      </c>
      <c r="C13758">
        <v>70</v>
      </c>
    </row>
    <row r="13759" spans="1:3" x14ac:dyDescent="0.25">
      <c r="A13759" t="s">
        <v>261</v>
      </c>
      <c r="B13759">
        <v>76302</v>
      </c>
      <c r="C13759">
        <v>144</v>
      </c>
    </row>
    <row r="13760" spans="1:3" x14ac:dyDescent="0.25">
      <c r="A13760" t="s">
        <v>261</v>
      </c>
      <c r="B13760">
        <v>78221</v>
      </c>
      <c r="C13760">
        <v>70</v>
      </c>
    </row>
    <row r="13761" spans="1:3" x14ac:dyDescent="0.25">
      <c r="A13761" t="s">
        <v>261</v>
      </c>
      <c r="B13761">
        <v>78401</v>
      </c>
      <c r="C13761">
        <v>114</v>
      </c>
    </row>
    <row r="13762" spans="1:3" x14ac:dyDescent="0.25">
      <c r="A13762" t="s">
        <v>261</v>
      </c>
      <c r="B13762">
        <v>75116</v>
      </c>
      <c r="C13762">
        <v>103</v>
      </c>
    </row>
    <row r="13763" spans="1:3" x14ac:dyDescent="0.25">
      <c r="A13763" t="s">
        <v>261</v>
      </c>
      <c r="B13763">
        <v>79601</v>
      </c>
      <c r="C13763">
        <v>120</v>
      </c>
    </row>
    <row r="13764" spans="1:3" x14ac:dyDescent="0.25">
      <c r="A13764" t="s">
        <v>261</v>
      </c>
      <c r="B13764">
        <v>75703</v>
      </c>
      <c r="C13764">
        <v>54</v>
      </c>
    </row>
    <row r="13765" spans="1:3" x14ac:dyDescent="0.25">
      <c r="A13765" t="s">
        <v>261</v>
      </c>
      <c r="B13765">
        <v>77351</v>
      </c>
      <c r="C13765">
        <v>125</v>
      </c>
    </row>
    <row r="13766" spans="1:3" x14ac:dyDescent="0.25">
      <c r="A13766" t="s">
        <v>261</v>
      </c>
      <c r="B13766">
        <v>78620</v>
      </c>
      <c r="C13766">
        <v>60</v>
      </c>
    </row>
    <row r="13767" spans="1:3" x14ac:dyDescent="0.25">
      <c r="A13767" t="s">
        <v>261</v>
      </c>
      <c r="B13767">
        <v>77469</v>
      </c>
      <c r="C13767">
        <v>92</v>
      </c>
    </row>
    <row r="13768" spans="1:3" x14ac:dyDescent="0.25">
      <c r="A13768" t="s">
        <v>261</v>
      </c>
      <c r="B13768">
        <v>78160</v>
      </c>
      <c r="C13768">
        <v>68</v>
      </c>
    </row>
    <row r="13769" spans="1:3" x14ac:dyDescent="0.25">
      <c r="A13769" t="s">
        <v>261</v>
      </c>
      <c r="B13769">
        <v>76132</v>
      </c>
      <c r="C13769">
        <v>210</v>
      </c>
    </row>
    <row r="13770" spans="1:3" x14ac:dyDescent="0.25">
      <c r="A13770" t="s">
        <v>261</v>
      </c>
      <c r="B13770">
        <v>75633</v>
      </c>
      <c r="C13770">
        <v>91</v>
      </c>
    </row>
    <row r="13771" spans="1:3" x14ac:dyDescent="0.25">
      <c r="A13771" t="s">
        <v>261</v>
      </c>
      <c r="B13771">
        <v>76354</v>
      </c>
      <c r="C13771">
        <v>130</v>
      </c>
    </row>
    <row r="13772" spans="1:3" x14ac:dyDescent="0.25">
      <c r="A13772" t="s">
        <v>261</v>
      </c>
      <c r="B13772">
        <v>75149</v>
      </c>
      <c r="C13772">
        <v>139</v>
      </c>
    </row>
    <row r="13773" spans="1:3" x14ac:dyDescent="0.25">
      <c r="A13773" t="s">
        <v>261</v>
      </c>
      <c r="B13773">
        <v>75087</v>
      </c>
      <c r="C13773">
        <v>190</v>
      </c>
    </row>
    <row r="13774" spans="1:3" x14ac:dyDescent="0.25">
      <c r="A13774" t="s">
        <v>261</v>
      </c>
      <c r="B13774">
        <v>75684</v>
      </c>
      <c r="C13774">
        <v>100</v>
      </c>
    </row>
    <row r="13775" spans="1:3" x14ac:dyDescent="0.25">
      <c r="A13775" t="s">
        <v>261</v>
      </c>
      <c r="B13775">
        <v>77864</v>
      </c>
      <c r="C13775">
        <v>116</v>
      </c>
    </row>
    <row r="13776" spans="1:3" x14ac:dyDescent="0.25">
      <c r="A13776" t="s">
        <v>261</v>
      </c>
      <c r="B13776">
        <v>79110</v>
      </c>
      <c r="C13776">
        <v>76</v>
      </c>
    </row>
    <row r="13777" spans="1:3" x14ac:dyDescent="0.25">
      <c r="A13777" t="s">
        <v>261</v>
      </c>
      <c r="B13777">
        <v>78613</v>
      </c>
      <c r="C13777">
        <v>110</v>
      </c>
    </row>
    <row r="13778" spans="1:3" x14ac:dyDescent="0.25">
      <c r="A13778" t="s">
        <v>261</v>
      </c>
      <c r="B13778">
        <v>78061</v>
      </c>
      <c r="C13778">
        <v>150</v>
      </c>
    </row>
    <row r="13779" spans="1:3" x14ac:dyDescent="0.25">
      <c r="A13779" t="s">
        <v>261</v>
      </c>
      <c r="B13779">
        <v>76306</v>
      </c>
      <c r="C13779">
        <v>367</v>
      </c>
    </row>
    <row r="13780" spans="1:3" x14ac:dyDescent="0.25">
      <c r="A13780" t="s">
        <v>261</v>
      </c>
      <c r="B13780">
        <v>78596</v>
      </c>
      <c r="C13780">
        <v>98</v>
      </c>
    </row>
    <row r="13781" spans="1:3" x14ac:dyDescent="0.25">
      <c r="A13781" t="s">
        <v>261</v>
      </c>
      <c r="B13781">
        <v>78229</v>
      </c>
      <c r="C13781">
        <v>140</v>
      </c>
    </row>
    <row r="13782" spans="1:3" x14ac:dyDescent="0.25">
      <c r="A13782" t="s">
        <v>261</v>
      </c>
      <c r="B13782">
        <v>77077</v>
      </c>
      <c r="C13782">
        <v>60</v>
      </c>
    </row>
    <row r="13783" spans="1:3" x14ac:dyDescent="0.25">
      <c r="A13783" t="s">
        <v>261</v>
      </c>
      <c r="B13783">
        <v>76104</v>
      </c>
      <c r="C13783">
        <v>98</v>
      </c>
    </row>
    <row r="13784" spans="1:3" x14ac:dyDescent="0.25">
      <c r="A13784" t="s">
        <v>261</v>
      </c>
      <c r="B13784">
        <v>78016</v>
      </c>
      <c r="C13784">
        <v>100</v>
      </c>
    </row>
    <row r="13785" spans="1:3" x14ac:dyDescent="0.25">
      <c r="A13785" t="s">
        <v>261</v>
      </c>
      <c r="B13785">
        <v>75949</v>
      </c>
      <c r="C13785">
        <v>112</v>
      </c>
    </row>
    <row r="13786" spans="1:3" x14ac:dyDescent="0.25">
      <c r="A13786" t="s">
        <v>261</v>
      </c>
      <c r="B13786">
        <v>78664</v>
      </c>
      <c r="C13786">
        <v>109</v>
      </c>
    </row>
    <row r="13787" spans="1:3" x14ac:dyDescent="0.25">
      <c r="A13787" t="s">
        <v>261</v>
      </c>
      <c r="B13787">
        <v>77505</v>
      </c>
      <c r="C13787">
        <v>101</v>
      </c>
    </row>
    <row r="13788" spans="1:3" x14ac:dyDescent="0.25">
      <c r="A13788" t="s">
        <v>261</v>
      </c>
      <c r="B13788">
        <v>76043</v>
      </c>
      <c r="C13788">
        <v>118</v>
      </c>
    </row>
    <row r="13789" spans="1:3" x14ac:dyDescent="0.25">
      <c r="A13789" t="s">
        <v>261</v>
      </c>
      <c r="B13789">
        <v>78942</v>
      </c>
      <c r="C13789">
        <v>102</v>
      </c>
    </row>
    <row r="13790" spans="1:3" x14ac:dyDescent="0.25">
      <c r="A13790" t="s">
        <v>261</v>
      </c>
      <c r="B13790">
        <v>75701</v>
      </c>
      <c r="C13790">
        <v>120</v>
      </c>
    </row>
    <row r="13791" spans="1:3" x14ac:dyDescent="0.25">
      <c r="A13791" t="s">
        <v>261</v>
      </c>
      <c r="B13791">
        <v>77449</v>
      </c>
      <c r="C13791">
        <v>130</v>
      </c>
    </row>
    <row r="13792" spans="1:3" x14ac:dyDescent="0.25">
      <c r="A13792" t="s">
        <v>261</v>
      </c>
      <c r="B13792">
        <v>76063</v>
      </c>
      <c r="C13792">
        <v>126</v>
      </c>
    </row>
    <row r="13793" spans="1:3" x14ac:dyDescent="0.25">
      <c r="A13793" t="s">
        <v>261</v>
      </c>
      <c r="B13793">
        <v>77707</v>
      </c>
      <c r="C13793">
        <v>120</v>
      </c>
    </row>
    <row r="13794" spans="1:3" x14ac:dyDescent="0.25">
      <c r="A13794" t="s">
        <v>261</v>
      </c>
      <c r="B13794">
        <v>77070</v>
      </c>
      <c r="C13794">
        <v>70</v>
      </c>
    </row>
    <row r="13795" spans="1:3" x14ac:dyDescent="0.25">
      <c r="A13795" t="s">
        <v>261</v>
      </c>
      <c r="B13795">
        <v>75426</v>
      </c>
      <c r="C13795">
        <v>120</v>
      </c>
    </row>
    <row r="13796" spans="1:3" x14ac:dyDescent="0.25">
      <c r="A13796" t="s">
        <v>261</v>
      </c>
      <c r="B13796">
        <v>76087</v>
      </c>
      <c r="C13796">
        <v>125</v>
      </c>
    </row>
    <row r="13797" spans="1:3" x14ac:dyDescent="0.25">
      <c r="A13797" t="s">
        <v>261</v>
      </c>
      <c r="B13797">
        <v>76248</v>
      </c>
      <c r="C13797">
        <v>120</v>
      </c>
    </row>
    <row r="13798" spans="1:3" x14ac:dyDescent="0.25">
      <c r="A13798" t="s">
        <v>261</v>
      </c>
      <c r="B13798">
        <v>77504</v>
      </c>
      <c r="C13798">
        <v>116</v>
      </c>
    </row>
    <row r="13799" spans="1:3" x14ac:dyDescent="0.25">
      <c r="A13799" t="s">
        <v>261</v>
      </c>
      <c r="B13799">
        <v>78028</v>
      </c>
      <c r="C13799">
        <v>60</v>
      </c>
    </row>
    <row r="13800" spans="1:3" x14ac:dyDescent="0.25">
      <c r="A13800" t="s">
        <v>261</v>
      </c>
      <c r="B13800">
        <v>76448</v>
      </c>
      <c r="C13800">
        <v>102</v>
      </c>
    </row>
    <row r="13801" spans="1:3" x14ac:dyDescent="0.25">
      <c r="A13801" t="s">
        <v>261</v>
      </c>
      <c r="B13801">
        <v>79902</v>
      </c>
      <c r="C13801">
        <v>139</v>
      </c>
    </row>
    <row r="13802" spans="1:3" x14ac:dyDescent="0.25">
      <c r="A13802" t="s">
        <v>261</v>
      </c>
      <c r="B13802">
        <v>76642</v>
      </c>
      <c r="C13802">
        <v>82</v>
      </c>
    </row>
    <row r="13803" spans="1:3" x14ac:dyDescent="0.25">
      <c r="A13803" t="s">
        <v>261</v>
      </c>
      <c r="B13803">
        <v>76132</v>
      </c>
      <c r="C13803">
        <v>70</v>
      </c>
    </row>
    <row r="13804" spans="1:3" x14ac:dyDescent="0.25">
      <c r="A13804" t="s">
        <v>261</v>
      </c>
      <c r="B13804">
        <v>78722</v>
      </c>
      <c r="C13804">
        <v>190</v>
      </c>
    </row>
    <row r="13805" spans="1:3" x14ac:dyDescent="0.25">
      <c r="A13805" t="s">
        <v>261</v>
      </c>
      <c r="B13805">
        <v>78154</v>
      </c>
      <c r="C13805">
        <v>96</v>
      </c>
    </row>
    <row r="13806" spans="1:3" x14ac:dyDescent="0.25">
      <c r="A13806" t="s">
        <v>261</v>
      </c>
      <c r="B13806">
        <v>76877</v>
      </c>
      <c r="C13806">
        <v>72</v>
      </c>
    </row>
    <row r="13807" spans="1:3" x14ac:dyDescent="0.25">
      <c r="A13807" t="s">
        <v>261</v>
      </c>
      <c r="B13807">
        <v>76522</v>
      </c>
      <c r="C13807">
        <v>123</v>
      </c>
    </row>
    <row r="13808" spans="1:3" x14ac:dyDescent="0.25">
      <c r="A13808" t="s">
        <v>261</v>
      </c>
      <c r="B13808">
        <v>76244</v>
      </c>
      <c r="C13808">
        <v>120</v>
      </c>
    </row>
    <row r="13809" spans="1:3" x14ac:dyDescent="0.25">
      <c r="A13809" t="s">
        <v>261</v>
      </c>
      <c r="B13809">
        <v>75418</v>
      </c>
      <c r="C13809">
        <v>160</v>
      </c>
    </row>
    <row r="13810" spans="1:3" x14ac:dyDescent="0.25">
      <c r="A13810" t="s">
        <v>261</v>
      </c>
      <c r="B13810">
        <v>75964</v>
      </c>
      <c r="C13810">
        <v>108</v>
      </c>
    </row>
    <row r="13811" spans="1:3" x14ac:dyDescent="0.25">
      <c r="A13811" t="s">
        <v>261</v>
      </c>
      <c r="B13811">
        <v>75455</v>
      </c>
      <c r="C13811">
        <v>122</v>
      </c>
    </row>
    <row r="13812" spans="1:3" x14ac:dyDescent="0.25">
      <c r="A13812" t="s">
        <v>261</v>
      </c>
      <c r="B13812">
        <v>78006</v>
      </c>
      <c r="C13812">
        <v>40</v>
      </c>
    </row>
    <row r="13813" spans="1:3" x14ac:dyDescent="0.25">
      <c r="A13813" t="s">
        <v>261</v>
      </c>
      <c r="B13813">
        <v>79095</v>
      </c>
      <c r="C13813">
        <v>76</v>
      </c>
    </row>
    <row r="13814" spans="1:3" x14ac:dyDescent="0.25">
      <c r="A13814" t="s">
        <v>261</v>
      </c>
      <c r="B13814">
        <v>79925</v>
      </c>
      <c r="C13814">
        <v>124</v>
      </c>
    </row>
    <row r="13815" spans="1:3" x14ac:dyDescent="0.25">
      <c r="A13815" t="s">
        <v>261</v>
      </c>
      <c r="B13815">
        <v>77511</v>
      </c>
      <c r="C13815">
        <v>94</v>
      </c>
    </row>
    <row r="13816" spans="1:3" x14ac:dyDescent="0.25">
      <c r="A13816" t="s">
        <v>261</v>
      </c>
      <c r="B13816">
        <v>77089</v>
      </c>
      <c r="C13816">
        <v>120</v>
      </c>
    </row>
    <row r="13817" spans="1:3" x14ac:dyDescent="0.25">
      <c r="A13817" t="s">
        <v>261</v>
      </c>
      <c r="B13817">
        <v>75227</v>
      </c>
      <c r="C13817">
        <v>120</v>
      </c>
    </row>
    <row r="13818" spans="1:3" x14ac:dyDescent="0.25">
      <c r="A13818" t="s">
        <v>261</v>
      </c>
      <c r="B13818">
        <v>75503</v>
      </c>
      <c r="C13818">
        <v>106</v>
      </c>
    </row>
    <row r="13819" spans="1:3" x14ac:dyDescent="0.25">
      <c r="A13819" t="s">
        <v>261</v>
      </c>
      <c r="B13819">
        <v>77493</v>
      </c>
      <c r="C13819">
        <v>126</v>
      </c>
    </row>
    <row r="13820" spans="1:3" x14ac:dyDescent="0.25">
      <c r="A13820" t="s">
        <v>261</v>
      </c>
      <c r="B13820">
        <v>75751</v>
      </c>
      <c r="C13820">
        <v>41</v>
      </c>
    </row>
    <row r="13821" spans="1:3" x14ac:dyDescent="0.25">
      <c r="A13821" t="s">
        <v>261</v>
      </c>
      <c r="B13821">
        <v>78229</v>
      </c>
      <c r="C13821">
        <v>105</v>
      </c>
    </row>
    <row r="13822" spans="1:3" x14ac:dyDescent="0.25">
      <c r="A13822" t="s">
        <v>261</v>
      </c>
      <c r="B13822">
        <v>78251</v>
      </c>
      <c r="C13822">
        <v>112</v>
      </c>
    </row>
    <row r="13823" spans="1:3" x14ac:dyDescent="0.25">
      <c r="A13823" t="s">
        <v>261</v>
      </c>
      <c r="B13823">
        <v>79705</v>
      </c>
      <c r="C13823">
        <v>112</v>
      </c>
    </row>
    <row r="13824" spans="1:3" x14ac:dyDescent="0.25">
      <c r="A13824" t="s">
        <v>261</v>
      </c>
      <c r="B13824">
        <v>78154</v>
      </c>
      <c r="C13824">
        <v>120</v>
      </c>
    </row>
    <row r="13825" spans="1:3" x14ac:dyDescent="0.25">
      <c r="A13825" t="s">
        <v>261</v>
      </c>
      <c r="B13825">
        <v>78377</v>
      </c>
      <c r="C13825">
        <v>64</v>
      </c>
    </row>
    <row r="13826" spans="1:3" x14ac:dyDescent="0.25">
      <c r="A13826" t="s">
        <v>261</v>
      </c>
      <c r="B13826">
        <v>78628</v>
      </c>
      <c r="C13826">
        <v>85</v>
      </c>
    </row>
    <row r="13827" spans="1:3" x14ac:dyDescent="0.25">
      <c r="A13827" t="s">
        <v>261</v>
      </c>
      <c r="B13827">
        <v>78660</v>
      </c>
      <c r="C13827">
        <v>110</v>
      </c>
    </row>
    <row r="13828" spans="1:3" x14ac:dyDescent="0.25">
      <c r="A13828" t="s">
        <v>261</v>
      </c>
      <c r="B13828">
        <v>77414</v>
      </c>
      <c r="C13828">
        <v>100</v>
      </c>
    </row>
    <row r="13829" spans="1:3" x14ac:dyDescent="0.25">
      <c r="A13829" t="s">
        <v>261</v>
      </c>
      <c r="B13829">
        <v>77338</v>
      </c>
      <c r="C13829">
        <v>134</v>
      </c>
    </row>
    <row r="13830" spans="1:3" x14ac:dyDescent="0.25">
      <c r="A13830" t="s">
        <v>261</v>
      </c>
      <c r="B13830">
        <v>75227</v>
      </c>
      <c r="C13830">
        <v>120</v>
      </c>
    </row>
    <row r="13831" spans="1:3" x14ac:dyDescent="0.25">
      <c r="A13831" t="s">
        <v>261</v>
      </c>
      <c r="B13831">
        <v>77474</v>
      </c>
      <c r="C13831">
        <v>90</v>
      </c>
    </row>
    <row r="13832" spans="1:3" x14ac:dyDescent="0.25">
      <c r="A13832" t="s">
        <v>261</v>
      </c>
      <c r="B13832">
        <v>78218</v>
      </c>
      <c r="C13832">
        <v>150</v>
      </c>
    </row>
    <row r="13833" spans="1:3" x14ac:dyDescent="0.25">
      <c r="A13833" t="s">
        <v>261</v>
      </c>
      <c r="B13833">
        <v>75150</v>
      </c>
      <c r="C13833">
        <v>130</v>
      </c>
    </row>
    <row r="13834" spans="1:3" x14ac:dyDescent="0.25">
      <c r="A13834" t="s">
        <v>261</v>
      </c>
      <c r="B13834">
        <v>78201</v>
      </c>
      <c r="C13834">
        <v>60</v>
      </c>
    </row>
    <row r="13835" spans="1:3" x14ac:dyDescent="0.25">
      <c r="A13835" t="s">
        <v>261</v>
      </c>
      <c r="B13835">
        <v>79316</v>
      </c>
      <c r="C13835">
        <v>108</v>
      </c>
    </row>
    <row r="13836" spans="1:3" x14ac:dyDescent="0.25">
      <c r="A13836" t="s">
        <v>261</v>
      </c>
      <c r="B13836">
        <v>75862</v>
      </c>
      <c r="C13836">
        <v>104</v>
      </c>
    </row>
    <row r="13837" spans="1:3" x14ac:dyDescent="0.25">
      <c r="A13837" t="s">
        <v>261</v>
      </c>
      <c r="B13837">
        <v>78155</v>
      </c>
      <c r="C13837">
        <v>115</v>
      </c>
    </row>
    <row r="13838" spans="1:3" x14ac:dyDescent="0.25">
      <c r="A13838" t="s">
        <v>261</v>
      </c>
      <c r="B13838">
        <v>79529</v>
      </c>
      <c r="C13838">
        <v>66</v>
      </c>
    </row>
    <row r="13839" spans="1:3" x14ac:dyDescent="0.25">
      <c r="A13839" t="s">
        <v>261</v>
      </c>
      <c r="B13839">
        <v>75146</v>
      </c>
      <c r="C13839">
        <v>124</v>
      </c>
    </row>
    <row r="13840" spans="1:3" x14ac:dyDescent="0.25">
      <c r="A13840" t="s">
        <v>261</v>
      </c>
      <c r="B13840">
        <v>78652</v>
      </c>
      <c r="C13840">
        <v>92</v>
      </c>
    </row>
    <row r="13841" spans="1:3" x14ac:dyDescent="0.25">
      <c r="A13841" t="s">
        <v>261</v>
      </c>
      <c r="B13841">
        <v>76712</v>
      </c>
      <c r="C13841">
        <v>120</v>
      </c>
    </row>
    <row r="13842" spans="1:3" x14ac:dyDescent="0.25">
      <c r="A13842" t="s">
        <v>261</v>
      </c>
      <c r="B13842">
        <v>77371</v>
      </c>
      <c r="C13842">
        <v>100</v>
      </c>
    </row>
    <row r="13843" spans="1:3" x14ac:dyDescent="0.25">
      <c r="A13843" t="s">
        <v>261</v>
      </c>
      <c r="B13843">
        <v>77089</v>
      </c>
      <c r="C13843">
        <v>128</v>
      </c>
    </row>
    <row r="13844" spans="1:3" x14ac:dyDescent="0.25">
      <c r="A13844" t="s">
        <v>261</v>
      </c>
      <c r="B13844">
        <v>75402</v>
      </c>
      <c r="C13844">
        <v>126</v>
      </c>
    </row>
    <row r="13845" spans="1:3" x14ac:dyDescent="0.25">
      <c r="A13845" t="s">
        <v>261</v>
      </c>
      <c r="B13845">
        <v>78624</v>
      </c>
      <c r="C13845">
        <v>60</v>
      </c>
    </row>
    <row r="13846" spans="1:3" x14ac:dyDescent="0.25">
      <c r="A13846" t="s">
        <v>261</v>
      </c>
      <c r="B13846">
        <v>78414</v>
      </c>
      <c r="C13846">
        <v>120</v>
      </c>
    </row>
    <row r="13847" spans="1:3" x14ac:dyDescent="0.25">
      <c r="A13847" t="s">
        <v>261</v>
      </c>
      <c r="B13847">
        <v>77083</v>
      </c>
      <c r="C13847">
        <v>124</v>
      </c>
    </row>
    <row r="13848" spans="1:3" x14ac:dyDescent="0.25">
      <c r="A13848" t="s">
        <v>261</v>
      </c>
      <c r="B13848">
        <v>76104</v>
      </c>
      <c r="C13848">
        <v>161</v>
      </c>
    </row>
    <row r="13849" spans="1:3" x14ac:dyDescent="0.25">
      <c r="A13849" t="s">
        <v>261</v>
      </c>
      <c r="B13849">
        <v>77591</v>
      </c>
      <c r="C13849">
        <v>100</v>
      </c>
    </row>
    <row r="13850" spans="1:3" x14ac:dyDescent="0.25">
      <c r="A13850" t="s">
        <v>261</v>
      </c>
      <c r="B13850">
        <v>79602</v>
      </c>
      <c r="C13850">
        <v>120</v>
      </c>
    </row>
    <row r="13851" spans="1:3" x14ac:dyDescent="0.25">
      <c r="A13851" t="s">
        <v>261</v>
      </c>
      <c r="B13851">
        <v>75462</v>
      </c>
      <c r="C13851">
        <v>90</v>
      </c>
    </row>
    <row r="13852" spans="1:3" x14ac:dyDescent="0.25">
      <c r="A13852" t="s">
        <v>261</v>
      </c>
      <c r="B13852">
        <v>79902</v>
      </c>
      <c r="C13852">
        <v>182</v>
      </c>
    </row>
    <row r="13853" spans="1:3" x14ac:dyDescent="0.25">
      <c r="A13853" t="s">
        <v>261</v>
      </c>
      <c r="B13853">
        <v>76844</v>
      </c>
      <c r="C13853">
        <v>39</v>
      </c>
    </row>
    <row r="13854" spans="1:3" x14ac:dyDescent="0.25">
      <c r="A13854" t="s">
        <v>261</v>
      </c>
      <c r="B13854">
        <v>76384</v>
      </c>
      <c r="C13854">
        <v>120</v>
      </c>
    </row>
    <row r="13855" spans="1:3" x14ac:dyDescent="0.25">
      <c r="A13855" t="s">
        <v>261</v>
      </c>
      <c r="B13855">
        <v>75218</v>
      </c>
      <c r="C13855">
        <v>75</v>
      </c>
    </row>
    <row r="13856" spans="1:3" x14ac:dyDescent="0.25">
      <c r="A13856" t="s">
        <v>261</v>
      </c>
      <c r="B13856">
        <v>77575</v>
      </c>
      <c r="C13856">
        <v>118</v>
      </c>
    </row>
    <row r="13857" spans="1:3" x14ac:dyDescent="0.25">
      <c r="A13857" t="s">
        <v>261</v>
      </c>
      <c r="B13857">
        <v>78539</v>
      </c>
      <c r="C13857">
        <v>120</v>
      </c>
    </row>
    <row r="13858" spans="1:3" x14ac:dyDescent="0.25">
      <c r="A13858" t="s">
        <v>261</v>
      </c>
      <c r="B13858">
        <v>75956</v>
      </c>
      <c r="C13858">
        <v>114</v>
      </c>
    </row>
    <row r="13859" spans="1:3" x14ac:dyDescent="0.25">
      <c r="A13859" t="s">
        <v>261</v>
      </c>
      <c r="B13859">
        <v>77450</v>
      </c>
      <c r="C13859">
        <v>125</v>
      </c>
    </row>
    <row r="13860" spans="1:3" x14ac:dyDescent="0.25">
      <c r="A13860" t="s">
        <v>261</v>
      </c>
      <c r="B13860">
        <v>76103</v>
      </c>
      <c r="C13860">
        <v>179</v>
      </c>
    </row>
    <row r="13861" spans="1:3" x14ac:dyDescent="0.25">
      <c r="A13861" t="s">
        <v>261</v>
      </c>
      <c r="B13861">
        <v>77520</v>
      </c>
      <c r="C13861">
        <v>100</v>
      </c>
    </row>
    <row r="13862" spans="1:3" x14ac:dyDescent="0.25">
      <c r="A13862" t="s">
        <v>261</v>
      </c>
      <c r="B13862">
        <v>78639</v>
      </c>
      <c r="C13862">
        <v>122</v>
      </c>
    </row>
    <row r="13863" spans="1:3" x14ac:dyDescent="0.25">
      <c r="A13863" t="s">
        <v>261</v>
      </c>
      <c r="B13863">
        <v>76821</v>
      </c>
      <c r="C13863">
        <v>114</v>
      </c>
    </row>
    <row r="13864" spans="1:3" x14ac:dyDescent="0.25">
      <c r="A13864" t="s">
        <v>261</v>
      </c>
      <c r="B13864">
        <v>78014</v>
      </c>
      <c r="C13864">
        <v>60</v>
      </c>
    </row>
    <row r="13865" spans="1:3" x14ac:dyDescent="0.25">
      <c r="A13865" t="s">
        <v>261</v>
      </c>
      <c r="B13865">
        <v>78666</v>
      </c>
      <c r="C13865">
        <v>116</v>
      </c>
    </row>
    <row r="13866" spans="1:3" x14ac:dyDescent="0.25">
      <c r="A13866" t="s">
        <v>261</v>
      </c>
      <c r="B13866">
        <v>78224</v>
      </c>
      <c r="C13866">
        <v>128</v>
      </c>
    </row>
    <row r="13867" spans="1:3" x14ac:dyDescent="0.25">
      <c r="A13867" t="s">
        <v>261</v>
      </c>
      <c r="B13867">
        <v>77479</v>
      </c>
      <c r="C13867">
        <v>90</v>
      </c>
    </row>
    <row r="13868" spans="1:3" x14ac:dyDescent="0.25">
      <c r="A13868" t="s">
        <v>261</v>
      </c>
      <c r="B13868">
        <v>76012</v>
      </c>
      <c r="C13868">
        <v>122</v>
      </c>
    </row>
    <row r="13869" spans="1:3" x14ac:dyDescent="0.25">
      <c r="A13869" t="s">
        <v>261</v>
      </c>
      <c r="B13869">
        <v>75961</v>
      </c>
      <c r="C13869">
        <v>60</v>
      </c>
    </row>
    <row r="13870" spans="1:3" x14ac:dyDescent="0.25">
      <c r="A13870" t="s">
        <v>261</v>
      </c>
      <c r="B13870">
        <v>76248</v>
      </c>
      <c r="C13870">
        <v>138</v>
      </c>
    </row>
    <row r="13871" spans="1:3" x14ac:dyDescent="0.25">
      <c r="A13871" t="s">
        <v>261</v>
      </c>
      <c r="B13871">
        <v>75670</v>
      </c>
      <c r="C13871">
        <v>169</v>
      </c>
    </row>
    <row r="13872" spans="1:3" x14ac:dyDescent="0.25">
      <c r="A13872" t="s">
        <v>261</v>
      </c>
      <c r="B13872">
        <v>76704</v>
      </c>
      <c r="C13872">
        <v>132</v>
      </c>
    </row>
    <row r="13873" spans="1:3" x14ac:dyDescent="0.25">
      <c r="A13873" t="s">
        <v>261</v>
      </c>
      <c r="B13873">
        <v>76549</v>
      </c>
      <c r="C13873">
        <v>120</v>
      </c>
    </row>
    <row r="13874" spans="1:3" x14ac:dyDescent="0.25">
      <c r="A13874" t="s">
        <v>261</v>
      </c>
      <c r="B13874">
        <v>76502</v>
      </c>
      <c r="C13874">
        <v>60</v>
      </c>
    </row>
    <row r="13875" spans="1:3" x14ac:dyDescent="0.25">
      <c r="A13875" t="s">
        <v>261</v>
      </c>
      <c r="B13875">
        <v>75147</v>
      </c>
      <c r="C13875">
        <v>60</v>
      </c>
    </row>
    <row r="13876" spans="1:3" x14ac:dyDescent="0.25">
      <c r="A13876" t="s">
        <v>261</v>
      </c>
      <c r="B13876">
        <v>76086</v>
      </c>
      <c r="C13876">
        <v>120</v>
      </c>
    </row>
    <row r="13877" spans="1:3" x14ac:dyDescent="0.25">
      <c r="A13877" t="s">
        <v>261</v>
      </c>
      <c r="B13877">
        <v>78643</v>
      </c>
      <c r="C13877">
        <v>116</v>
      </c>
    </row>
    <row r="13878" spans="1:3" x14ac:dyDescent="0.25">
      <c r="A13878" t="s">
        <v>261</v>
      </c>
      <c r="B13878">
        <v>75237</v>
      </c>
      <c r="C13878">
        <v>124</v>
      </c>
    </row>
    <row r="13879" spans="1:3" x14ac:dyDescent="0.25">
      <c r="A13879" t="s">
        <v>261</v>
      </c>
      <c r="B13879">
        <v>78229</v>
      </c>
      <c r="C13879">
        <v>170</v>
      </c>
    </row>
    <row r="13880" spans="1:3" x14ac:dyDescent="0.25">
      <c r="A13880" t="s">
        <v>261</v>
      </c>
      <c r="B13880">
        <v>79106</v>
      </c>
      <c r="C13880">
        <v>116</v>
      </c>
    </row>
    <row r="13881" spans="1:3" x14ac:dyDescent="0.25">
      <c r="A13881" t="s">
        <v>261</v>
      </c>
      <c r="B13881">
        <v>76051</v>
      </c>
      <c r="C13881">
        <v>132</v>
      </c>
    </row>
    <row r="13882" spans="1:3" x14ac:dyDescent="0.25">
      <c r="A13882" t="s">
        <v>261</v>
      </c>
      <c r="B13882">
        <v>76513</v>
      </c>
      <c r="C13882">
        <v>114</v>
      </c>
    </row>
    <row r="13883" spans="1:3" x14ac:dyDescent="0.25">
      <c r="A13883" t="s">
        <v>261</v>
      </c>
      <c r="B13883">
        <v>77055</v>
      </c>
      <c r="C13883">
        <v>187</v>
      </c>
    </row>
    <row r="13884" spans="1:3" x14ac:dyDescent="0.25">
      <c r="A13884" t="s">
        <v>261</v>
      </c>
      <c r="B13884">
        <v>78414</v>
      </c>
      <c r="C13884">
        <v>120</v>
      </c>
    </row>
    <row r="13885" spans="1:3" x14ac:dyDescent="0.25">
      <c r="A13885" t="s">
        <v>261</v>
      </c>
      <c r="B13885">
        <v>75209</v>
      </c>
      <c r="C13885">
        <v>150</v>
      </c>
    </row>
    <row r="13886" spans="1:3" x14ac:dyDescent="0.25">
      <c r="A13886" t="s">
        <v>261</v>
      </c>
      <c r="B13886">
        <v>78155</v>
      </c>
      <c r="C13886">
        <v>134</v>
      </c>
    </row>
    <row r="13887" spans="1:3" x14ac:dyDescent="0.25">
      <c r="A13887" t="s">
        <v>261</v>
      </c>
      <c r="B13887">
        <v>76240</v>
      </c>
      <c r="C13887">
        <v>122</v>
      </c>
    </row>
    <row r="13888" spans="1:3" x14ac:dyDescent="0.25">
      <c r="A13888" t="s">
        <v>261</v>
      </c>
      <c r="B13888">
        <v>77377</v>
      </c>
      <c r="C13888">
        <v>135</v>
      </c>
    </row>
    <row r="13889" spans="1:3" x14ac:dyDescent="0.25">
      <c r="A13889" t="s">
        <v>261</v>
      </c>
      <c r="B13889">
        <v>75401</v>
      </c>
      <c r="C13889">
        <v>103</v>
      </c>
    </row>
    <row r="13890" spans="1:3" x14ac:dyDescent="0.25">
      <c r="A13890" t="s">
        <v>261</v>
      </c>
      <c r="B13890">
        <v>78539</v>
      </c>
      <c r="C13890">
        <v>94</v>
      </c>
    </row>
    <row r="13891" spans="1:3" x14ac:dyDescent="0.25">
      <c r="A13891" t="s">
        <v>261</v>
      </c>
      <c r="B13891">
        <v>76086</v>
      </c>
      <c r="C13891">
        <v>122</v>
      </c>
    </row>
    <row r="13892" spans="1:3" x14ac:dyDescent="0.25">
      <c r="A13892" t="s">
        <v>261</v>
      </c>
      <c r="B13892">
        <v>75501</v>
      </c>
      <c r="C13892">
        <v>95</v>
      </c>
    </row>
    <row r="13893" spans="1:3" x14ac:dyDescent="0.25">
      <c r="A13893" t="s">
        <v>261</v>
      </c>
      <c r="B13893">
        <v>79520</v>
      </c>
      <c r="C13893">
        <v>60</v>
      </c>
    </row>
    <row r="13894" spans="1:3" x14ac:dyDescent="0.25">
      <c r="A13894" t="s">
        <v>261</v>
      </c>
      <c r="B13894">
        <v>79322</v>
      </c>
      <c r="C13894">
        <v>53</v>
      </c>
    </row>
    <row r="13895" spans="1:3" x14ac:dyDescent="0.25">
      <c r="A13895" t="s">
        <v>261</v>
      </c>
      <c r="B13895">
        <v>76550</v>
      </c>
      <c r="C13895">
        <v>120</v>
      </c>
    </row>
    <row r="13896" spans="1:3" x14ac:dyDescent="0.25">
      <c r="A13896" t="s">
        <v>261</v>
      </c>
      <c r="B13896">
        <v>79502</v>
      </c>
      <c r="C13896">
        <v>80</v>
      </c>
    </row>
    <row r="13897" spans="1:3" x14ac:dyDescent="0.25">
      <c r="A13897" t="s">
        <v>261</v>
      </c>
      <c r="B13897">
        <v>77656</v>
      </c>
      <c r="C13897">
        <v>67</v>
      </c>
    </row>
    <row r="13898" spans="1:3" x14ac:dyDescent="0.25">
      <c r="A13898" t="s">
        <v>261</v>
      </c>
      <c r="B13898">
        <v>75246</v>
      </c>
      <c r="C13898">
        <v>50</v>
      </c>
    </row>
    <row r="13899" spans="1:3" x14ac:dyDescent="0.25">
      <c r="A13899" t="s">
        <v>261</v>
      </c>
      <c r="B13899">
        <v>79756</v>
      </c>
      <c r="C13899">
        <v>90</v>
      </c>
    </row>
    <row r="13900" spans="1:3" x14ac:dyDescent="0.25">
      <c r="A13900" t="s">
        <v>261</v>
      </c>
      <c r="B13900">
        <v>78240</v>
      </c>
      <c r="C13900">
        <v>146</v>
      </c>
    </row>
    <row r="13901" spans="1:3" x14ac:dyDescent="0.25">
      <c r="A13901" t="s">
        <v>261</v>
      </c>
      <c r="B13901">
        <v>78154</v>
      </c>
      <c r="C13901">
        <v>128</v>
      </c>
    </row>
    <row r="13902" spans="1:3" x14ac:dyDescent="0.25">
      <c r="A13902" t="s">
        <v>261</v>
      </c>
      <c r="B13902">
        <v>79936</v>
      </c>
      <c r="C13902">
        <v>104</v>
      </c>
    </row>
    <row r="13903" spans="1:3" x14ac:dyDescent="0.25">
      <c r="A13903" t="s">
        <v>261</v>
      </c>
      <c r="B13903">
        <v>75707</v>
      </c>
      <c r="C13903">
        <v>6</v>
      </c>
    </row>
    <row r="13904" spans="1:3" x14ac:dyDescent="0.25">
      <c r="A13904" t="s">
        <v>261</v>
      </c>
      <c r="B13904">
        <v>78384</v>
      </c>
      <c r="C13904">
        <v>90</v>
      </c>
    </row>
    <row r="13905" spans="1:3" x14ac:dyDescent="0.25">
      <c r="A13905" t="s">
        <v>261</v>
      </c>
      <c r="B13905">
        <v>76119</v>
      </c>
      <c r="C13905">
        <v>100</v>
      </c>
    </row>
    <row r="13906" spans="1:3" x14ac:dyDescent="0.25">
      <c r="A13906" t="s">
        <v>261</v>
      </c>
      <c r="B13906">
        <v>75165</v>
      </c>
      <c r="C13906">
        <v>121</v>
      </c>
    </row>
    <row r="13907" spans="1:3" x14ac:dyDescent="0.25">
      <c r="A13907" t="s">
        <v>261</v>
      </c>
      <c r="B13907">
        <v>78503</v>
      </c>
      <c r="C13907">
        <v>120</v>
      </c>
    </row>
    <row r="13908" spans="1:3" x14ac:dyDescent="0.25">
      <c r="A13908" t="s">
        <v>261</v>
      </c>
      <c r="B13908">
        <v>76092</v>
      </c>
      <c r="C13908">
        <v>112</v>
      </c>
    </row>
    <row r="13909" spans="1:3" x14ac:dyDescent="0.25">
      <c r="A13909" t="s">
        <v>261</v>
      </c>
      <c r="B13909">
        <v>75708</v>
      </c>
      <c r="C13909">
        <v>42</v>
      </c>
    </row>
    <row r="13910" spans="1:3" x14ac:dyDescent="0.25">
      <c r="A13910" t="s">
        <v>261</v>
      </c>
      <c r="B13910">
        <v>75075</v>
      </c>
      <c r="C13910">
        <v>120</v>
      </c>
    </row>
    <row r="13911" spans="1:3" x14ac:dyDescent="0.25">
      <c r="A13911" t="s">
        <v>261</v>
      </c>
      <c r="B13911">
        <v>78550</v>
      </c>
      <c r="C13911">
        <v>115</v>
      </c>
    </row>
    <row r="13912" spans="1:3" x14ac:dyDescent="0.25">
      <c r="A13912" t="s">
        <v>261</v>
      </c>
      <c r="B13912">
        <v>75503</v>
      </c>
      <c r="C13912">
        <v>129</v>
      </c>
    </row>
    <row r="13913" spans="1:3" x14ac:dyDescent="0.25">
      <c r="A13913" t="s">
        <v>261</v>
      </c>
      <c r="B13913">
        <v>77954</v>
      </c>
      <c r="C13913">
        <v>98</v>
      </c>
    </row>
    <row r="13914" spans="1:3" x14ac:dyDescent="0.25">
      <c r="A13914" t="s">
        <v>261</v>
      </c>
      <c r="B13914">
        <v>78240</v>
      </c>
      <c r="C13914">
        <v>120</v>
      </c>
    </row>
    <row r="13915" spans="1:3" x14ac:dyDescent="0.25">
      <c r="A13915" t="s">
        <v>261</v>
      </c>
      <c r="B13915">
        <v>79707</v>
      </c>
      <c r="C13915">
        <v>133</v>
      </c>
    </row>
    <row r="13916" spans="1:3" x14ac:dyDescent="0.25">
      <c r="A13916" t="s">
        <v>261</v>
      </c>
      <c r="B13916">
        <v>77365</v>
      </c>
      <c r="C13916">
        <v>122</v>
      </c>
    </row>
    <row r="13917" spans="1:3" x14ac:dyDescent="0.25">
      <c r="A13917" t="s">
        <v>261</v>
      </c>
      <c r="B13917">
        <v>78207</v>
      </c>
      <c r="C13917">
        <v>51</v>
      </c>
    </row>
    <row r="13918" spans="1:3" x14ac:dyDescent="0.25">
      <c r="A13918" t="s">
        <v>261</v>
      </c>
      <c r="B13918">
        <v>77707</v>
      </c>
      <c r="C13918">
        <v>82</v>
      </c>
    </row>
    <row r="13919" spans="1:3" x14ac:dyDescent="0.25">
      <c r="A13919" t="s">
        <v>261</v>
      </c>
      <c r="B13919">
        <v>77074</v>
      </c>
      <c r="C13919">
        <v>305</v>
      </c>
    </row>
    <row r="13920" spans="1:3" x14ac:dyDescent="0.25">
      <c r="A13920" t="s">
        <v>261</v>
      </c>
      <c r="B13920">
        <v>77502</v>
      </c>
      <c r="C13920">
        <v>112</v>
      </c>
    </row>
    <row r="13921" spans="1:3" x14ac:dyDescent="0.25">
      <c r="A13921" t="s">
        <v>261</v>
      </c>
      <c r="B13921">
        <v>77340</v>
      </c>
      <c r="C13921">
        <v>84</v>
      </c>
    </row>
    <row r="13922" spans="1:3" x14ac:dyDescent="0.25">
      <c r="A13922" t="s">
        <v>261</v>
      </c>
      <c r="B13922">
        <v>77076</v>
      </c>
      <c r="C13922">
        <v>202</v>
      </c>
    </row>
    <row r="13923" spans="1:3" x14ac:dyDescent="0.25">
      <c r="A13923" t="s">
        <v>261</v>
      </c>
      <c r="B13923">
        <v>75773</v>
      </c>
      <c r="C13923">
        <v>115</v>
      </c>
    </row>
    <row r="13924" spans="1:3" x14ac:dyDescent="0.25">
      <c r="A13924" t="s">
        <v>261</v>
      </c>
      <c r="B13924">
        <v>78801</v>
      </c>
      <c r="C13924">
        <v>200</v>
      </c>
    </row>
    <row r="13925" spans="1:3" x14ac:dyDescent="0.25">
      <c r="A13925" t="s">
        <v>261</v>
      </c>
      <c r="B13925">
        <v>75227</v>
      </c>
      <c r="C13925">
        <v>90</v>
      </c>
    </row>
    <row r="13926" spans="1:3" x14ac:dyDescent="0.25">
      <c r="A13926" t="s">
        <v>261</v>
      </c>
      <c r="B13926">
        <v>76470</v>
      </c>
      <c r="C13926">
        <v>80</v>
      </c>
    </row>
    <row r="13927" spans="1:3" x14ac:dyDescent="0.25">
      <c r="A13927" t="s">
        <v>261</v>
      </c>
      <c r="B13927">
        <v>79416</v>
      </c>
      <c r="C13927">
        <v>140</v>
      </c>
    </row>
    <row r="13928" spans="1:3" x14ac:dyDescent="0.25">
      <c r="A13928" t="s">
        <v>261</v>
      </c>
      <c r="B13928">
        <v>79521</v>
      </c>
      <c r="C13928">
        <v>68</v>
      </c>
    </row>
    <row r="13929" spans="1:3" x14ac:dyDescent="0.25">
      <c r="A13929" t="s">
        <v>261</v>
      </c>
      <c r="B13929">
        <v>75972</v>
      </c>
      <c r="C13929">
        <v>90</v>
      </c>
    </row>
    <row r="13930" spans="1:3" x14ac:dyDescent="0.25">
      <c r="A13930" t="s">
        <v>261</v>
      </c>
      <c r="B13930">
        <v>78003</v>
      </c>
      <c r="C13930">
        <v>62</v>
      </c>
    </row>
    <row r="13931" spans="1:3" x14ac:dyDescent="0.25">
      <c r="A13931" t="s">
        <v>261</v>
      </c>
      <c r="B13931">
        <v>78945</v>
      </c>
      <c r="C13931">
        <v>98</v>
      </c>
    </row>
    <row r="13932" spans="1:3" x14ac:dyDescent="0.25">
      <c r="A13932" t="s">
        <v>261</v>
      </c>
      <c r="B13932">
        <v>76309</v>
      </c>
      <c r="C13932">
        <v>86</v>
      </c>
    </row>
    <row r="13933" spans="1:3" x14ac:dyDescent="0.25">
      <c r="A13933" t="s">
        <v>261</v>
      </c>
      <c r="B13933">
        <v>79714</v>
      </c>
      <c r="C13933">
        <v>90</v>
      </c>
    </row>
    <row r="13934" spans="1:3" x14ac:dyDescent="0.25">
      <c r="A13934" t="s">
        <v>261</v>
      </c>
      <c r="B13934">
        <v>75165</v>
      </c>
      <c r="C13934">
        <v>132</v>
      </c>
    </row>
    <row r="13935" spans="1:3" x14ac:dyDescent="0.25">
      <c r="A13935" t="s">
        <v>261</v>
      </c>
      <c r="B13935">
        <v>78577</v>
      </c>
      <c r="C13935">
        <v>114</v>
      </c>
    </row>
    <row r="13936" spans="1:3" x14ac:dyDescent="0.25">
      <c r="A13936" t="s">
        <v>261</v>
      </c>
      <c r="B13936">
        <v>76244</v>
      </c>
      <c r="C13936">
        <v>132</v>
      </c>
    </row>
    <row r="13937" spans="1:3" x14ac:dyDescent="0.25">
      <c r="A13937" t="s">
        <v>261</v>
      </c>
      <c r="B13937">
        <v>79414</v>
      </c>
      <c r="C13937">
        <v>117</v>
      </c>
    </row>
    <row r="13938" spans="1:3" x14ac:dyDescent="0.25">
      <c r="A13938" t="s">
        <v>261</v>
      </c>
      <c r="B13938">
        <v>76011</v>
      </c>
      <c r="C13938">
        <v>204</v>
      </c>
    </row>
    <row r="13939" spans="1:3" x14ac:dyDescent="0.25">
      <c r="A13939" t="s">
        <v>261</v>
      </c>
      <c r="B13939">
        <v>77975</v>
      </c>
      <c r="C13939">
        <v>61</v>
      </c>
    </row>
    <row r="13940" spans="1:3" x14ac:dyDescent="0.25">
      <c r="A13940" t="s">
        <v>261</v>
      </c>
      <c r="B13940">
        <v>76520</v>
      </c>
      <c r="C13940">
        <v>104</v>
      </c>
    </row>
    <row r="13941" spans="1:3" x14ac:dyDescent="0.25">
      <c r="A13941" t="s">
        <v>261</v>
      </c>
      <c r="B13941">
        <v>75941</v>
      </c>
      <c r="C13941">
        <v>82</v>
      </c>
    </row>
    <row r="13942" spans="1:3" x14ac:dyDescent="0.25">
      <c r="A13942" t="s">
        <v>261</v>
      </c>
      <c r="B13942">
        <v>78580</v>
      </c>
      <c r="C13942">
        <v>73</v>
      </c>
    </row>
    <row r="13943" spans="1:3" x14ac:dyDescent="0.25">
      <c r="A13943" t="s">
        <v>261</v>
      </c>
      <c r="B13943">
        <v>75446</v>
      </c>
      <c r="C13943">
        <v>102</v>
      </c>
    </row>
    <row r="13944" spans="1:3" x14ac:dyDescent="0.25">
      <c r="A13944" t="s">
        <v>261</v>
      </c>
      <c r="B13944">
        <v>78758</v>
      </c>
      <c r="C13944">
        <v>91</v>
      </c>
    </row>
    <row r="13945" spans="1:3" x14ac:dyDescent="0.25">
      <c r="A13945" t="s">
        <v>261</v>
      </c>
      <c r="B13945">
        <v>76109</v>
      </c>
      <c r="C13945">
        <v>134</v>
      </c>
    </row>
    <row r="13946" spans="1:3" x14ac:dyDescent="0.25">
      <c r="A13946" t="s">
        <v>261</v>
      </c>
      <c r="B13946">
        <v>75062</v>
      </c>
      <c r="C13946">
        <v>124</v>
      </c>
    </row>
    <row r="13947" spans="1:3" x14ac:dyDescent="0.25">
      <c r="A13947" t="s">
        <v>261</v>
      </c>
      <c r="B13947">
        <v>78636</v>
      </c>
      <c r="C13947">
        <v>55</v>
      </c>
    </row>
    <row r="13948" spans="1:3" x14ac:dyDescent="0.25">
      <c r="A13948" t="s">
        <v>261</v>
      </c>
      <c r="B13948">
        <v>76104</v>
      </c>
      <c r="C13948">
        <v>100</v>
      </c>
    </row>
    <row r="13949" spans="1:3" x14ac:dyDescent="0.25">
      <c r="A13949" t="s">
        <v>261</v>
      </c>
      <c r="B13949">
        <v>75227</v>
      </c>
      <c r="C13949">
        <v>120</v>
      </c>
    </row>
    <row r="13950" spans="1:3" x14ac:dyDescent="0.25">
      <c r="A13950" t="s">
        <v>261</v>
      </c>
      <c r="B13950">
        <v>76102</v>
      </c>
      <c r="C13950">
        <v>60</v>
      </c>
    </row>
    <row r="13951" spans="1:3" x14ac:dyDescent="0.25">
      <c r="A13951" t="s">
        <v>261</v>
      </c>
      <c r="B13951">
        <v>76310</v>
      </c>
      <c r="C13951">
        <v>98</v>
      </c>
    </row>
    <row r="13952" spans="1:3" x14ac:dyDescent="0.25">
      <c r="A13952" t="s">
        <v>261</v>
      </c>
      <c r="B13952">
        <v>77063</v>
      </c>
      <c r="C13952">
        <v>90</v>
      </c>
    </row>
    <row r="13953" spans="1:3" x14ac:dyDescent="0.25">
      <c r="A13953" t="s">
        <v>261</v>
      </c>
      <c r="B13953">
        <v>75656</v>
      </c>
      <c r="C13953">
        <v>60</v>
      </c>
    </row>
    <row r="13954" spans="1:3" x14ac:dyDescent="0.25">
      <c r="A13954" t="s">
        <v>261</v>
      </c>
      <c r="B13954">
        <v>76180</v>
      </c>
      <c r="C13954">
        <v>163</v>
      </c>
    </row>
    <row r="13955" spans="1:3" x14ac:dyDescent="0.25">
      <c r="A13955" t="s">
        <v>261</v>
      </c>
      <c r="B13955">
        <v>78212</v>
      </c>
      <c r="C13955">
        <v>106</v>
      </c>
    </row>
    <row r="13956" spans="1:3" x14ac:dyDescent="0.25">
      <c r="A13956" t="s">
        <v>261</v>
      </c>
      <c r="B13956">
        <v>78727</v>
      </c>
      <c r="C13956">
        <v>198</v>
      </c>
    </row>
    <row r="13957" spans="1:3" x14ac:dyDescent="0.25">
      <c r="A13957" t="s">
        <v>261</v>
      </c>
      <c r="B13957">
        <v>78834</v>
      </c>
      <c r="C13957">
        <v>100</v>
      </c>
    </row>
    <row r="13958" spans="1:3" x14ac:dyDescent="0.25">
      <c r="A13958" t="s">
        <v>261</v>
      </c>
      <c r="B13958">
        <v>75426</v>
      </c>
      <c r="C13958">
        <v>132</v>
      </c>
    </row>
    <row r="13959" spans="1:3" x14ac:dyDescent="0.25">
      <c r="A13959" t="s">
        <v>261</v>
      </c>
      <c r="B13959">
        <v>77571</v>
      </c>
      <c r="C13959">
        <v>58</v>
      </c>
    </row>
    <row r="13960" spans="1:3" x14ac:dyDescent="0.25">
      <c r="A13960" t="s">
        <v>261</v>
      </c>
      <c r="B13960">
        <v>76642</v>
      </c>
      <c r="C13960">
        <v>90</v>
      </c>
    </row>
    <row r="13961" spans="1:3" x14ac:dyDescent="0.25">
      <c r="A13961" t="s">
        <v>261</v>
      </c>
      <c r="B13961">
        <v>75020</v>
      </c>
      <c r="C13961">
        <v>70</v>
      </c>
    </row>
    <row r="13962" spans="1:3" x14ac:dyDescent="0.25">
      <c r="A13962" t="s">
        <v>261</v>
      </c>
      <c r="B13962">
        <v>77061</v>
      </c>
      <c r="C13962">
        <v>200</v>
      </c>
    </row>
    <row r="13963" spans="1:3" x14ac:dyDescent="0.25">
      <c r="A13963" t="s">
        <v>261</v>
      </c>
      <c r="B13963">
        <v>77494</v>
      </c>
      <c r="C13963">
        <v>125</v>
      </c>
    </row>
    <row r="13964" spans="1:3" x14ac:dyDescent="0.25">
      <c r="A13964" t="s">
        <v>261</v>
      </c>
      <c r="B13964">
        <v>78602</v>
      </c>
      <c r="C13964">
        <v>120</v>
      </c>
    </row>
    <row r="13965" spans="1:3" x14ac:dyDescent="0.25">
      <c r="A13965" t="s">
        <v>261</v>
      </c>
      <c r="B13965">
        <v>76531</v>
      </c>
      <c r="C13965">
        <v>82</v>
      </c>
    </row>
    <row r="13966" spans="1:3" x14ac:dyDescent="0.25">
      <c r="A13966" t="s">
        <v>261</v>
      </c>
      <c r="B13966">
        <v>78013</v>
      </c>
      <c r="C13966">
        <v>76</v>
      </c>
    </row>
    <row r="13967" spans="1:3" x14ac:dyDescent="0.25">
      <c r="A13967" t="s">
        <v>261</v>
      </c>
      <c r="B13967">
        <v>78759</v>
      </c>
      <c r="C13967">
        <v>46</v>
      </c>
    </row>
    <row r="13968" spans="1:3" x14ac:dyDescent="0.25">
      <c r="A13968" t="s">
        <v>261</v>
      </c>
      <c r="B13968">
        <v>76028</v>
      </c>
      <c r="C13968">
        <v>178</v>
      </c>
    </row>
    <row r="13969" spans="1:3" x14ac:dyDescent="0.25">
      <c r="A13969" t="s">
        <v>261</v>
      </c>
      <c r="B13969">
        <v>78754</v>
      </c>
      <c r="C13969">
        <v>124</v>
      </c>
    </row>
    <row r="13970" spans="1:3" x14ac:dyDescent="0.25">
      <c r="A13970" t="s">
        <v>261</v>
      </c>
      <c r="B13970">
        <v>75494</v>
      </c>
      <c r="C13970">
        <v>120</v>
      </c>
    </row>
    <row r="13971" spans="1:3" x14ac:dyDescent="0.25">
      <c r="A13971" t="s">
        <v>261</v>
      </c>
      <c r="B13971">
        <v>79057</v>
      </c>
      <c r="C13971">
        <v>64</v>
      </c>
    </row>
    <row r="13972" spans="1:3" x14ac:dyDescent="0.25">
      <c r="A13972" t="s">
        <v>261</v>
      </c>
      <c r="B13972">
        <v>79101</v>
      </c>
      <c r="C13972">
        <v>25</v>
      </c>
    </row>
    <row r="13973" spans="1:3" x14ac:dyDescent="0.25">
      <c r="A13973" t="s">
        <v>261</v>
      </c>
      <c r="B13973">
        <v>79364</v>
      </c>
      <c r="C13973">
        <v>120</v>
      </c>
    </row>
    <row r="13974" spans="1:3" x14ac:dyDescent="0.25">
      <c r="A13974" t="s">
        <v>261</v>
      </c>
      <c r="B13974">
        <v>75785</v>
      </c>
      <c r="C13974">
        <v>140</v>
      </c>
    </row>
    <row r="13975" spans="1:3" x14ac:dyDescent="0.25">
      <c r="A13975" t="s">
        <v>261</v>
      </c>
      <c r="B13975">
        <v>75115</v>
      </c>
      <c r="C13975">
        <v>150</v>
      </c>
    </row>
    <row r="13976" spans="1:3" x14ac:dyDescent="0.25">
      <c r="A13976" t="s">
        <v>261</v>
      </c>
      <c r="B13976">
        <v>76945</v>
      </c>
      <c r="C13976">
        <v>70</v>
      </c>
    </row>
    <row r="13977" spans="1:3" x14ac:dyDescent="0.25">
      <c r="A13977" t="s">
        <v>261</v>
      </c>
      <c r="B13977">
        <v>77566</v>
      </c>
      <c r="C13977">
        <v>74</v>
      </c>
    </row>
    <row r="13978" spans="1:3" x14ac:dyDescent="0.25">
      <c r="A13978" t="s">
        <v>261</v>
      </c>
      <c r="B13978">
        <v>75904</v>
      </c>
      <c r="C13978">
        <v>145</v>
      </c>
    </row>
    <row r="13979" spans="1:3" x14ac:dyDescent="0.25">
      <c r="A13979" t="s">
        <v>261</v>
      </c>
      <c r="B13979">
        <v>75225</v>
      </c>
      <c r="C13979">
        <v>86</v>
      </c>
    </row>
    <row r="13980" spans="1:3" x14ac:dyDescent="0.25">
      <c r="A13980" t="s">
        <v>261</v>
      </c>
      <c r="B13980">
        <v>79007</v>
      </c>
      <c r="C13980">
        <v>120</v>
      </c>
    </row>
    <row r="13981" spans="1:3" x14ac:dyDescent="0.25">
      <c r="A13981" t="s">
        <v>261</v>
      </c>
      <c r="B13981">
        <v>75482</v>
      </c>
      <c r="C13981">
        <v>120</v>
      </c>
    </row>
    <row r="13982" spans="1:3" x14ac:dyDescent="0.25">
      <c r="A13982" t="s">
        <v>261</v>
      </c>
      <c r="B13982">
        <v>78644</v>
      </c>
      <c r="C13982">
        <v>96</v>
      </c>
    </row>
    <row r="13983" spans="1:3" x14ac:dyDescent="0.25">
      <c r="A13983" t="s">
        <v>261</v>
      </c>
      <c r="B13983">
        <v>78724</v>
      </c>
      <c r="C13983">
        <v>67</v>
      </c>
    </row>
    <row r="13984" spans="1:3" x14ac:dyDescent="0.25">
      <c r="A13984" t="s">
        <v>261</v>
      </c>
      <c r="B13984">
        <v>77515</v>
      </c>
      <c r="C13984">
        <v>105</v>
      </c>
    </row>
    <row r="13985" spans="1:3" x14ac:dyDescent="0.25">
      <c r="A13985" t="s">
        <v>261</v>
      </c>
      <c r="B13985">
        <v>76502</v>
      </c>
      <c r="C13985">
        <v>138</v>
      </c>
    </row>
    <row r="13986" spans="1:3" x14ac:dyDescent="0.25">
      <c r="A13986" t="s">
        <v>261</v>
      </c>
      <c r="B13986">
        <v>77598</v>
      </c>
      <c r="C13986">
        <v>120</v>
      </c>
    </row>
    <row r="13987" spans="1:3" x14ac:dyDescent="0.25">
      <c r="A13987" t="s">
        <v>261</v>
      </c>
      <c r="B13987">
        <v>78258</v>
      </c>
      <c r="C13987">
        <v>142</v>
      </c>
    </row>
    <row r="13988" spans="1:3" x14ac:dyDescent="0.25">
      <c r="A13988" t="s">
        <v>261</v>
      </c>
      <c r="B13988">
        <v>77414</v>
      </c>
      <c r="C13988">
        <v>105</v>
      </c>
    </row>
    <row r="13989" spans="1:3" x14ac:dyDescent="0.25">
      <c r="A13989" t="s">
        <v>261</v>
      </c>
      <c r="B13989">
        <v>78732</v>
      </c>
      <c r="C13989">
        <v>60</v>
      </c>
    </row>
    <row r="13990" spans="1:3" x14ac:dyDescent="0.25">
      <c r="A13990" t="s">
        <v>261</v>
      </c>
      <c r="B13990">
        <v>78240</v>
      </c>
      <c r="C13990">
        <v>60</v>
      </c>
    </row>
    <row r="13991" spans="1:3" x14ac:dyDescent="0.25">
      <c r="A13991" t="s">
        <v>261</v>
      </c>
      <c r="B13991">
        <v>79336</v>
      </c>
      <c r="C13991">
        <v>87</v>
      </c>
    </row>
    <row r="13992" spans="1:3" x14ac:dyDescent="0.25">
      <c r="A13992" t="s">
        <v>261</v>
      </c>
      <c r="B13992">
        <v>76351</v>
      </c>
      <c r="C13992">
        <v>46</v>
      </c>
    </row>
    <row r="13993" spans="1:3" x14ac:dyDescent="0.25">
      <c r="A13993" t="s">
        <v>261</v>
      </c>
      <c r="B13993">
        <v>76118</v>
      </c>
      <c r="C13993">
        <v>114</v>
      </c>
    </row>
    <row r="13994" spans="1:3" x14ac:dyDescent="0.25">
      <c r="A13994" t="s">
        <v>261</v>
      </c>
      <c r="B13994">
        <v>78415</v>
      </c>
      <c r="C13994">
        <v>178</v>
      </c>
    </row>
    <row r="13995" spans="1:3" x14ac:dyDescent="0.25">
      <c r="A13995" t="s">
        <v>261</v>
      </c>
      <c r="B13995">
        <v>79705</v>
      </c>
      <c r="C13995">
        <v>95</v>
      </c>
    </row>
    <row r="13996" spans="1:3" x14ac:dyDescent="0.25">
      <c r="A13996" t="s">
        <v>261</v>
      </c>
      <c r="B13996">
        <v>77064</v>
      </c>
      <c r="C13996">
        <v>120</v>
      </c>
    </row>
    <row r="13997" spans="1:3" x14ac:dyDescent="0.25">
      <c r="A13997" t="s">
        <v>261</v>
      </c>
      <c r="B13997">
        <v>77904</v>
      </c>
      <c r="C13997">
        <v>90</v>
      </c>
    </row>
    <row r="13998" spans="1:3" x14ac:dyDescent="0.25">
      <c r="A13998" t="s">
        <v>261</v>
      </c>
      <c r="B13998">
        <v>79081</v>
      </c>
      <c r="C13998">
        <v>64</v>
      </c>
    </row>
    <row r="13999" spans="1:3" x14ac:dyDescent="0.25">
      <c r="A13999" t="s">
        <v>261</v>
      </c>
      <c r="B13999">
        <v>76028</v>
      </c>
      <c r="C13999">
        <v>120</v>
      </c>
    </row>
    <row r="14000" spans="1:3" x14ac:dyDescent="0.25">
      <c r="A14000" t="s">
        <v>261</v>
      </c>
      <c r="B14000">
        <v>76426</v>
      </c>
      <c r="C14000">
        <v>152</v>
      </c>
    </row>
    <row r="14001" spans="1:3" x14ac:dyDescent="0.25">
      <c r="A14001" t="s">
        <v>261</v>
      </c>
      <c r="B14001">
        <v>79606</v>
      </c>
      <c r="C14001">
        <v>30</v>
      </c>
    </row>
    <row r="14002" spans="1:3" x14ac:dyDescent="0.25">
      <c r="A14002" t="s">
        <v>261</v>
      </c>
      <c r="B14002">
        <v>79407</v>
      </c>
      <c r="C14002">
        <v>144</v>
      </c>
    </row>
    <row r="14003" spans="1:3" x14ac:dyDescent="0.25">
      <c r="A14003" t="s">
        <v>261</v>
      </c>
      <c r="B14003">
        <v>75965</v>
      </c>
      <c r="C14003">
        <v>166</v>
      </c>
    </row>
    <row r="14004" spans="1:3" x14ac:dyDescent="0.25">
      <c r="A14004" t="s">
        <v>261</v>
      </c>
      <c r="B14004">
        <v>78942</v>
      </c>
      <c r="C14004">
        <v>47</v>
      </c>
    </row>
    <row r="14005" spans="1:3" x14ac:dyDescent="0.25">
      <c r="A14005" t="s">
        <v>261</v>
      </c>
      <c r="B14005">
        <v>78208</v>
      </c>
      <c r="C14005">
        <v>90</v>
      </c>
    </row>
    <row r="14006" spans="1:3" x14ac:dyDescent="0.25">
      <c r="A14006" t="s">
        <v>261</v>
      </c>
      <c r="B14006">
        <v>78520</v>
      </c>
      <c r="C14006">
        <v>120</v>
      </c>
    </row>
    <row r="14007" spans="1:3" x14ac:dyDescent="0.25">
      <c r="A14007" t="s">
        <v>261</v>
      </c>
      <c r="B14007">
        <v>75021</v>
      </c>
      <c r="C14007">
        <v>71</v>
      </c>
    </row>
    <row r="14008" spans="1:3" x14ac:dyDescent="0.25">
      <c r="A14008" t="s">
        <v>261</v>
      </c>
      <c r="B14008">
        <v>76943</v>
      </c>
      <c r="C14008">
        <v>54</v>
      </c>
    </row>
    <row r="14009" spans="1:3" x14ac:dyDescent="0.25">
      <c r="A14009" t="s">
        <v>261</v>
      </c>
      <c r="B14009">
        <v>79410</v>
      </c>
      <c r="C14009">
        <v>120</v>
      </c>
    </row>
    <row r="14010" spans="1:3" x14ac:dyDescent="0.25">
      <c r="A14010" t="s">
        <v>261</v>
      </c>
      <c r="B14010">
        <v>79504</v>
      </c>
      <c r="C14010">
        <v>74</v>
      </c>
    </row>
    <row r="14011" spans="1:3" x14ac:dyDescent="0.25">
      <c r="A14011" t="s">
        <v>261</v>
      </c>
      <c r="B14011">
        <v>79124</v>
      </c>
      <c r="C14011">
        <v>99</v>
      </c>
    </row>
    <row r="14012" spans="1:3" x14ac:dyDescent="0.25">
      <c r="A14012" t="s">
        <v>261</v>
      </c>
      <c r="B14012">
        <v>75115</v>
      </c>
      <c r="C14012">
        <v>120</v>
      </c>
    </row>
    <row r="14013" spans="1:3" x14ac:dyDescent="0.25">
      <c r="A14013" t="s">
        <v>261</v>
      </c>
      <c r="B14013">
        <v>78254</v>
      </c>
      <c r="C14013">
        <v>125</v>
      </c>
    </row>
    <row r="14014" spans="1:3" x14ac:dyDescent="0.25">
      <c r="A14014" t="s">
        <v>261</v>
      </c>
      <c r="B14014">
        <v>76933</v>
      </c>
      <c r="C14014">
        <v>62</v>
      </c>
    </row>
    <row r="14015" spans="1:3" x14ac:dyDescent="0.25">
      <c r="A14015" t="s">
        <v>261</v>
      </c>
      <c r="B14015">
        <v>76951</v>
      </c>
      <c r="C14015">
        <v>44</v>
      </c>
    </row>
    <row r="14016" spans="1:3" x14ac:dyDescent="0.25">
      <c r="A14016" t="s">
        <v>261</v>
      </c>
      <c r="B14016">
        <v>76901</v>
      </c>
      <c r="C14016">
        <v>166</v>
      </c>
    </row>
    <row r="14017" spans="1:3" x14ac:dyDescent="0.25">
      <c r="A14017" t="s">
        <v>261</v>
      </c>
      <c r="B14017">
        <v>79119</v>
      </c>
      <c r="C14017">
        <v>120</v>
      </c>
    </row>
    <row r="14018" spans="1:3" x14ac:dyDescent="0.25">
      <c r="A14018" t="s">
        <v>261</v>
      </c>
      <c r="B14018">
        <v>78840</v>
      </c>
      <c r="C14018">
        <v>80</v>
      </c>
    </row>
    <row r="14019" spans="1:3" x14ac:dyDescent="0.25">
      <c r="A14019" t="s">
        <v>261</v>
      </c>
      <c r="B14019">
        <v>78748</v>
      </c>
      <c r="C14019">
        <v>125</v>
      </c>
    </row>
    <row r="14020" spans="1:3" x14ac:dyDescent="0.25">
      <c r="A14020" t="s">
        <v>261</v>
      </c>
      <c r="B14020">
        <v>78212</v>
      </c>
      <c r="C14020">
        <v>132</v>
      </c>
    </row>
    <row r="14021" spans="1:3" x14ac:dyDescent="0.25">
      <c r="A14021" t="s">
        <v>261</v>
      </c>
      <c r="B14021">
        <v>77090</v>
      </c>
      <c r="C14021">
        <v>148</v>
      </c>
    </row>
    <row r="14022" spans="1:3" x14ac:dyDescent="0.25">
      <c r="A14022" t="s">
        <v>261</v>
      </c>
      <c r="B14022">
        <v>78361</v>
      </c>
      <c r="C14022">
        <v>60</v>
      </c>
    </row>
    <row r="14023" spans="1:3" x14ac:dyDescent="0.25">
      <c r="A14023" t="s">
        <v>261</v>
      </c>
      <c r="B14023">
        <v>78355</v>
      </c>
      <c r="C14023">
        <v>96</v>
      </c>
    </row>
    <row r="14024" spans="1:3" x14ac:dyDescent="0.25">
      <c r="A14024" t="s">
        <v>261</v>
      </c>
      <c r="B14024">
        <v>79070</v>
      </c>
      <c r="C14024">
        <v>60</v>
      </c>
    </row>
    <row r="14025" spans="1:3" x14ac:dyDescent="0.25">
      <c r="A14025" t="s">
        <v>261</v>
      </c>
      <c r="B14025">
        <v>77521</v>
      </c>
      <c r="C14025">
        <v>125</v>
      </c>
    </row>
    <row r="14026" spans="1:3" x14ac:dyDescent="0.25">
      <c r="A14026" t="s">
        <v>261</v>
      </c>
      <c r="B14026">
        <v>75771</v>
      </c>
      <c r="C14026">
        <v>40</v>
      </c>
    </row>
    <row r="14027" spans="1:3" x14ac:dyDescent="0.25">
      <c r="A14027" t="s">
        <v>261</v>
      </c>
      <c r="B14027">
        <v>78130</v>
      </c>
      <c r="C14027">
        <v>126</v>
      </c>
    </row>
    <row r="14028" spans="1:3" x14ac:dyDescent="0.25">
      <c r="A14028" t="s">
        <v>261</v>
      </c>
      <c r="B14028">
        <v>76901</v>
      </c>
      <c r="C14028">
        <v>120</v>
      </c>
    </row>
    <row r="14029" spans="1:3" x14ac:dyDescent="0.25">
      <c r="A14029" t="s">
        <v>261</v>
      </c>
      <c r="B14029">
        <v>78223</v>
      </c>
      <c r="C14029">
        <v>124</v>
      </c>
    </row>
    <row r="14030" spans="1:3" x14ac:dyDescent="0.25">
      <c r="A14030" t="s">
        <v>261</v>
      </c>
      <c r="B14030">
        <v>79553</v>
      </c>
      <c r="C14030">
        <v>112</v>
      </c>
    </row>
    <row r="14031" spans="1:3" x14ac:dyDescent="0.25">
      <c r="A14031" t="s">
        <v>261</v>
      </c>
      <c r="B14031">
        <v>76104</v>
      </c>
      <c r="C14031">
        <v>123</v>
      </c>
    </row>
    <row r="14032" spans="1:3" x14ac:dyDescent="0.25">
      <c r="A14032" t="s">
        <v>261</v>
      </c>
      <c r="B14032">
        <v>77047</v>
      </c>
      <c r="C14032">
        <v>128</v>
      </c>
    </row>
    <row r="14033" spans="1:3" x14ac:dyDescent="0.25">
      <c r="A14033" t="s">
        <v>261</v>
      </c>
      <c r="B14033">
        <v>75075</v>
      </c>
      <c r="C14033">
        <v>120</v>
      </c>
    </row>
    <row r="14034" spans="1:3" x14ac:dyDescent="0.25">
      <c r="A14034" t="s">
        <v>261</v>
      </c>
      <c r="B14034">
        <v>78006</v>
      </c>
      <c r="C14034">
        <v>126</v>
      </c>
    </row>
    <row r="14035" spans="1:3" x14ac:dyDescent="0.25">
      <c r="A14035" t="s">
        <v>261</v>
      </c>
      <c r="B14035">
        <v>78572</v>
      </c>
      <c r="C14035">
        <v>116</v>
      </c>
    </row>
    <row r="14036" spans="1:3" x14ac:dyDescent="0.25">
      <c r="A14036" t="s">
        <v>261</v>
      </c>
      <c r="B14036">
        <v>77598</v>
      </c>
      <c r="C14036">
        <v>122</v>
      </c>
    </row>
    <row r="14037" spans="1:3" x14ac:dyDescent="0.25">
      <c r="A14037" t="s">
        <v>261</v>
      </c>
      <c r="B14037">
        <v>77090</v>
      </c>
      <c r="C14037">
        <v>125</v>
      </c>
    </row>
    <row r="14038" spans="1:3" x14ac:dyDescent="0.25">
      <c r="A14038" t="s">
        <v>261</v>
      </c>
      <c r="B14038">
        <v>78258</v>
      </c>
      <c r="C14038">
        <v>112</v>
      </c>
    </row>
    <row r="14039" spans="1:3" x14ac:dyDescent="0.25">
      <c r="A14039" t="s">
        <v>261</v>
      </c>
      <c r="B14039">
        <v>77984</v>
      </c>
      <c r="C14039">
        <v>95</v>
      </c>
    </row>
    <row r="14040" spans="1:3" x14ac:dyDescent="0.25">
      <c r="A14040" t="s">
        <v>261</v>
      </c>
      <c r="B14040">
        <v>77554</v>
      </c>
      <c r="C14040">
        <v>150</v>
      </c>
    </row>
    <row r="14041" spans="1:3" x14ac:dyDescent="0.25">
      <c r="A14041" t="s">
        <v>261</v>
      </c>
      <c r="B14041">
        <v>75790</v>
      </c>
      <c r="C14041">
        <v>47</v>
      </c>
    </row>
    <row r="14042" spans="1:3" x14ac:dyDescent="0.25">
      <c r="A14042" t="s">
        <v>261</v>
      </c>
      <c r="B14042">
        <v>75604</v>
      </c>
      <c r="C14042">
        <v>91</v>
      </c>
    </row>
    <row r="14043" spans="1:3" x14ac:dyDescent="0.25">
      <c r="A14043" t="s">
        <v>261</v>
      </c>
      <c r="B14043">
        <v>78041</v>
      </c>
      <c r="C14043">
        <v>120</v>
      </c>
    </row>
    <row r="14044" spans="1:3" x14ac:dyDescent="0.25">
      <c r="A14044" t="s">
        <v>261</v>
      </c>
      <c r="B14044">
        <v>75140</v>
      </c>
      <c r="C14044">
        <v>50</v>
      </c>
    </row>
    <row r="14045" spans="1:3" x14ac:dyDescent="0.25">
      <c r="A14045" t="s">
        <v>261</v>
      </c>
      <c r="B14045">
        <v>79027</v>
      </c>
      <c r="C14045">
        <v>40</v>
      </c>
    </row>
    <row r="14046" spans="1:3" x14ac:dyDescent="0.25">
      <c r="A14046" t="s">
        <v>261</v>
      </c>
      <c r="B14046">
        <v>77901</v>
      </c>
      <c r="C14046">
        <v>20</v>
      </c>
    </row>
    <row r="14047" spans="1:3" x14ac:dyDescent="0.25">
      <c r="A14047" t="s">
        <v>261</v>
      </c>
      <c r="B14047">
        <v>78626</v>
      </c>
      <c r="C14047">
        <v>116</v>
      </c>
    </row>
    <row r="14048" spans="1:3" x14ac:dyDescent="0.25">
      <c r="A14048" t="s">
        <v>261</v>
      </c>
      <c r="B14048">
        <v>75074</v>
      </c>
      <c r="C14048">
        <v>120</v>
      </c>
    </row>
    <row r="14049" spans="1:3" x14ac:dyDescent="0.25">
      <c r="A14049" t="s">
        <v>261</v>
      </c>
      <c r="B14049">
        <v>77074</v>
      </c>
      <c r="C14049">
        <v>70</v>
      </c>
    </row>
    <row r="14050" spans="1:3" x14ac:dyDescent="0.25">
      <c r="A14050" t="s">
        <v>261</v>
      </c>
      <c r="B14050">
        <v>79912</v>
      </c>
      <c r="C14050">
        <v>55</v>
      </c>
    </row>
    <row r="14051" spans="1:3" x14ac:dyDescent="0.25">
      <c r="A14051" t="s">
        <v>261</v>
      </c>
      <c r="B14051">
        <v>76401</v>
      </c>
      <c r="C14051">
        <v>122</v>
      </c>
    </row>
    <row r="14052" spans="1:3" x14ac:dyDescent="0.25">
      <c r="A14052" t="s">
        <v>261</v>
      </c>
      <c r="B14052">
        <v>76031</v>
      </c>
      <c r="C14052">
        <v>140</v>
      </c>
    </row>
    <row r="14053" spans="1:3" x14ac:dyDescent="0.25">
      <c r="A14053" t="s">
        <v>261</v>
      </c>
      <c r="B14053">
        <v>77550</v>
      </c>
      <c r="C14053">
        <v>96</v>
      </c>
    </row>
    <row r="14054" spans="1:3" x14ac:dyDescent="0.25">
      <c r="A14054" t="s">
        <v>261</v>
      </c>
      <c r="B14054">
        <v>79765</v>
      </c>
      <c r="C14054">
        <v>90</v>
      </c>
    </row>
    <row r="14055" spans="1:3" x14ac:dyDescent="0.25">
      <c r="A14055" t="s">
        <v>261</v>
      </c>
      <c r="B14055">
        <v>77429</v>
      </c>
      <c r="C14055">
        <v>122</v>
      </c>
    </row>
    <row r="14056" spans="1:3" x14ac:dyDescent="0.25">
      <c r="A14056" t="s">
        <v>261</v>
      </c>
      <c r="B14056">
        <v>76114</v>
      </c>
      <c r="C14056">
        <v>104</v>
      </c>
    </row>
    <row r="14057" spans="1:3" x14ac:dyDescent="0.25">
      <c r="A14057" t="s">
        <v>261</v>
      </c>
      <c r="B14057">
        <v>78155</v>
      </c>
      <c r="C14057">
        <v>150</v>
      </c>
    </row>
    <row r="14058" spans="1:3" x14ac:dyDescent="0.25">
      <c r="A14058" t="s">
        <v>261</v>
      </c>
      <c r="B14058">
        <v>79022</v>
      </c>
      <c r="C14058">
        <v>54</v>
      </c>
    </row>
    <row r="14059" spans="1:3" x14ac:dyDescent="0.25">
      <c r="A14059" t="s">
        <v>261</v>
      </c>
      <c r="B14059">
        <v>77662</v>
      </c>
      <c r="C14059">
        <v>144</v>
      </c>
    </row>
    <row r="14060" spans="1:3" x14ac:dyDescent="0.25">
      <c r="A14060" t="s">
        <v>261</v>
      </c>
      <c r="B14060">
        <v>76108</v>
      </c>
      <c r="C14060">
        <v>240</v>
      </c>
    </row>
    <row r="14061" spans="1:3" x14ac:dyDescent="0.25">
      <c r="A14061" t="s">
        <v>261</v>
      </c>
      <c r="B14061">
        <v>78570</v>
      </c>
      <c r="C14061">
        <v>90</v>
      </c>
    </row>
    <row r="14062" spans="1:3" x14ac:dyDescent="0.25">
      <c r="A14062" t="s">
        <v>261</v>
      </c>
      <c r="B14062">
        <v>78414</v>
      </c>
      <c r="C14062">
        <v>41</v>
      </c>
    </row>
    <row r="14063" spans="1:3" x14ac:dyDescent="0.25">
      <c r="A14063" t="s">
        <v>261</v>
      </c>
      <c r="B14063">
        <v>79403</v>
      </c>
      <c r="C14063">
        <v>120</v>
      </c>
    </row>
    <row r="14064" spans="1:3" x14ac:dyDescent="0.25">
      <c r="A14064" t="s">
        <v>261</v>
      </c>
      <c r="B14064">
        <v>76837</v>
      </c>
      <c r="C14064">
        <v>66</v>
      </c>
    </row>
    <row r="14065" spans="1:3" x14ac:dyDescent="0.25">
      <c r="A14065" t="s">
        <v>261</v>
      </c>
      <c r="B14065">
        <v>79911</v>
      </c>
      <c r="C14065">
        <v>75</v>
      </c>
    </row>
    <row r="14066" spans="1:3" x14ac:dyDescent="0.25">
      <c r="A14066" t="s">
        <v>261</v>
      </c>
      <c r="B14066">
        <v>76132</v>
      </c>
      <c r="C14066">
        <v>51</v>
      </c>
    </row>
    <row r="14067" spans="1:3" x14ac:dyDescent="0.25">
      <c r="A14067" t="s">
        <v>261</v>
      </c>
      <c r="B14067">
        <v>75093</v>
      </c>
      <c r="C14067">
        <v>112</v>
      </c>
    </row>
    <row r="14068" spans="1:3" x14ac:dyDescent="0.25">
      <c r="A14068" t="s">
        <v>261</v>
      </c>
      <c r="B14068">
        <v>75040</v>
      </c>
      <c r="C14068">
        <v>120</v>
      </c>
    </row>
    <row r="14069" spans="1:3" x14ac:dyDescent="0.25">
      <c r="A14069" t="s">
        <v>261</v>
      </c>
      <c r="B14069">
        <v>77480</v>
      </c>
      <c r="C14069">
        <v>90</v>
      </c>
    </row>
    <row r="14070" spans="1:3" x14ac:dyDescent="0.25">
      <c r="A14070" t="s">
        <v>261</v>
      </c>
      <c r="B14070">
        <v>79762</v>
      </c>
      <c r="C14070">
        <v>124</v>
      </c>
    </row>
    <row r="14071" spans="1:3" x14ac:dyDescent="0.25">
      <c r="A14071" t="s">
        <v>261</v>
      </c>
      <c r="B14071">
        <v>78070</v>
      </c>
      <c r="C14071">
        <v>124</v>
      </c>
    </row>
    <row r="14072" spans="1:3" x14ac:dyDescent="0.25">
      <c r="A14072" t="s">
        <v>261</v>
      </c>
      <c r="B14072">
        <v>76308</v>
      </c>
      <c r="C14072">
        <v>180</v>
      </c>
    </row>
    <row r="14073" spans="1:3" x14ac:dyDescent="0.25">
      <c r="A14073" t="s">
        <v>261</v>
      </c>
      <c r="B14073">
        <v>79027</v>
      </c>
      <c r="C14073">
        <v>114</v>
      </c>
    </row>
    <row r="14074" spans="1:3" x14ac:dyDescent="0.25">
      <c r="A14074" t="s">
        <v>261</v>
      </c>
      <c r="B14074">
        <v>77437</v>
      </c>
      <c r="C14074">
        <v>150</v>
      </c>
    </row>
    <row r="14075" spans="1:3" x14ac:dyDescent="0.25">
      <c r="A14075" t="s">
        <v>261</v>
      </c>
      <c r="B14075">
        <v>75212</v>
      </c>
      <c r="C14075">
        <v>118</v>
      </c>
    </row>
    <row r="14076" spans="1:3" x14ac:dyDescent="0.25">
      <c r="A14076" t="s">
        <v>261</v>
      </c>
      <c r="B14076">
        <v>76712</v>
      </c>
      <c r="C14076">
        <v>90</v>
      </c>
    </row>
    <row r="14077" spans="1:3" x14ac:dyDescent="0.25">
      <c r="A14077" t="s">
        <v>261</v>
      </c>
      <c r="B14077">
        <v>77964</v>
      </c>
      <c r="C14077">
        <v>190</v>
      </c>
    </row>
    <row r="14078" spans="1:3" x14ac:dyDescent="0.25">
      <c r="A14078" t="s">
        <v>261</v>
      </c>
      <c r="B14078">
        <v>76016</v>
      </c>
      <c r="C14078">
        <v>142</v>
      </c>
    </row>
    <row r="14079" spans="1:3" x14ac:dyDescent="0.25">
      <c r="A14079" t="s">
        <v>261</v>
      </c>
      <c r="B14079">
        <v>78602</v>
      </c>
      <c r="C14079">
        <v>99</v>
      </c>
    </row>
    <row r="14080" spans="1:3" x14ac:dyDescent="0.25">
      <c r="A14080" t="s">
        <v>261</v>
      </c>
      <c r="B14080">
        <v>75791</v>
      </c>
      <c r="C14080">
        <v>101</v>
      </c>
    </row>
    <row r="14081" spans="1:3" x14ac:dyDescent="0.25">
      <c r="A14081" t="s">
        <v>261</v>
      </c>
      <c r="B14081">
        <v>79244</v>
      </c>
      <c r="C14081">
        <v>50</v>
      </c>
    </row>
    <row r="14082" spans="1:3" x14ac:dyDescent="0.25">
      <c r="A14082" t="s">
        <v>261</v>
      </c>
      <c r="B14082">
        <v>76450</v>
      </c>
      <c r="C14082">
        <v>116</v>
      </c>
    </row>
    <row r="14083" spans="1:3" x14ac:dyDescent="0.25">
      <c r="A14083" t="s">
        <v>261</v>
      </c>
      <c r="B14083">
        <v>75979</v>
      </c>
      <c r="C14083">
        <v>90</v>
      </c>
    </row>
    <row r="14084" spans="1:3" x14ac:dyDescent="0.25">
      <c r="A14084" t="s">
        <v>261</v>
      </c>
      <c r="B14084">
        <v>76570</v>
      </c>
      <c r="C14084">
        <v>85</v>
      </c>
    </row>
    <row r="14085" spans="1:3" x14ac:dyDescent="0.25">
      <c r="A14085" t="s">
        <v>261</v>
      </c>
      <c r="B14085">
        <v>75071</v>
      </c>
      <c r="C14085">
        <v>103</v>
      </c>
    </row>
    <row r="14086" spans="1:3" x14ac:dyDescent="0.25">
      <c r="A14086" t="s">
        <v>261</v>
      </c>
      <c r="B14086">
        <v>75460</v>
      </c>
      <c r="C14086">
        <v>119</v>
      </c>
    </row>
    <row r="14087" spans="1:3" x14ac:dyDescent="0.25">
      <c r="A14087" t="s">
        <v>261</v>
      </c>
      <c r="B14087">
        <v>76108</v>
      </c>
      <c r="C14087">
        <v>104</v>
      </c>
    </row>
    <row r="14088" spans="1:3" x14ac:dyDescent="0.25">
      <c r="A14088" t="s">
        <v>261</v>
      </c>
      <c r="B14088">
        <v>78735</v>
      </c>
      <c r="C14088">
        <v>41</v>
      </c>
    </row>
    <row r="14089" spans="1:3" x14ac:dyDescent="0.25">
      <c r="A14089" t="s">
        <v>261</v>
      </c>
      <c r="B14089">
        <v>78239</v>
      </c>
      <c r="C14089">
        <v>12</v>
      </c>
    </row>
    <row r="14090" spans="1:3" x14ac:dyDescent="0.25">
      <c r="A14090" t="s">
        <v>261</v>
      </c>
      <c r="B14090">
        <v>77025</v>
      </c>
      <c r="C14090">
        <v>54</v>
      </c>
    </row>
    <row r="14091" spans="1:3" x14ac:dyDescent="0.25">
      <c r="A14091" t="s">
        <v>261</v>
      </c>
      <c r="B14091">
        <v>78526</v>
      </c>
      <c r="C14091">
        <v>126</v>
      </c>
    </row>
    <row r="14092" spans="1:3" x14ac:dyDescent="0.25">
      <c r="A14092" t="s">
        <v>261</v>
      </c>
      <c r="B14092">
        <v>77339</v>
      </c>
      <c r="C14092">
        <v>194</v>
      </c>
    </row>
    <row r="14093" spans="1:3" x14ac:dyDescent="0.25">
      <c r="A14093" t="s">
        <v>261</v>
      </c>
      <c r="B14093">
        <v>75069</v>
      </c>
      <c r="C14093">
        <v>125</v>
      </c>
    </row>
    <row r="14094" spans="1:3" x14ac:dyDescent="0.25">
      <c r="A14094" t="s">
        <v>261</v>
      </c>
      <c r="B14094">
        <v>79720</v>
      </c>
      <c r="C14094">
        <v>160</v>
      </c>
    </row>
    <row r="14095" spans="1:3" x14ac:dyDescent="0.25">
      <c r="A14095" t="s">
        <v>261</v>
      </c>
      <c r="B14095">
        <v>76301</v>
      </c>
      <c r="C14095">
        <v>72</v>
      </c>
    </row>
    <row r="14096" spans="1:3" x14ac:dyDescent="0.25">
      <c r="A14096" t="s">
        <v>261</v>
      </c>
      <c r="B14096">
        <v>76692</v>
      </c>
      <c r="C14096">
        <v>88</v>
      </c>
    </row>
    <row r="14097" spans="1:3" x14ac:dyDescent="0.25">
      <c r="A14097" t="s">
        <v>261</v>
      </c>
      <c r="B14097">
        <v>75228</v>
      </c>
      <c r="C14097">
        <v>264</v>
      </c>
    </row>
    <row r="14098" spans="1:3" x14ac:dyDescent="0.25">
      <c r="A14098" t="s">
        <v>261</v>
      </c>
      <c r="B14098">
        <v>76086</v>
      </c>
      <c r="C14098">
        <v>72</v>
      </c>
    </row>
    <row r="14099" spans="1:3" x14ac:dyDescent="0.25">
      <c r="A14099" t="s">
        <v>261</v>
      </c>
      <c r="B14099">
        <v>79603</v>
      </c>
      <c r="C14099">
        <v>96</v>
      </c>
    </row>
    <row r="14100" spans="1:3" x14ac:dyDescent="0.25">
      <c r="A14100" t="s">
        <v>261</v>
      </c>
      <c r="B14100">
        <v>78840</v>
      </c>
      <c r="C14100">
        <v>120</v>
      </c>
    </row>
    <row r="14101" spans="1:3" x14ac:dyDescent="0.25">
      <c r="A14101" t="s">
        <v>261</v>
      </c>
      <c r="B14101">
        <v>75062</v>
      </c>
      <c r="C14101">
        <v>120</v>
      </c>
    </row>
    <row r="14102" spans="1:3" x14ac:dyDescent="0.25">
      <c r="A14102" t="s">
        <v>261</v>
      </c>
      <c r="B14102">
        <v>77493</v>
      </c>
      <c r="C14102">
        <v>70</v>
      </c>
    </row>
    <row r="14103" spans="1:3" x14ac:dyDescent="0.25">
      <c r="A14103" t="s">
        <v>261</v>
      </c>
      <c r="B14103">
        <v>79731</v>
      </c>
      <c r="C14103">
        <v>110</v>
      </c>
    </row>
    <row r="14104" spans="1:3" x14ac:dyDescent="0.25">
      <c r="A14104" t="s">
        <v>261</v>
      </c>
      <c r="B14104">
        <v>76825</v>
      </c>
      <c r="C14104">
        <v>106</v>
      </c>
    </row>
    <row r="14105" spans="1:3" x14ac:dyDescent="0.25">
      <c r="A14105" t="s">
        <v>261</v>
      </c>
      <c r="B14105">
        <v>77642</v>
      </c>
      <c r="C14105">
        <v>199</v>
      </c>
    </row>
    <row r="14106" spans="1:3" x14ac:dyDescent="0.25">
      <c r="A14106" t="s">
        <v>261</v>
      </c>
      <c r="B14106">
        <v>75670</v>
      </c>
      <c r="C14106">
        <v>115</v>
      </c>
    </row>
    <row r="14107" spans="1:3" x14ac:dyDescent="0.25">
      <c r="A14107" t="s">
        <v>261</v>
      </c>
      <c r="B14107">
        <v>75230</v>
      </c>
      <c r="C14107">
        <v>130</v>
      </c>
    </row>
    <row r="14108" spans="1:3" x14ac:dyDescent="0.25">
      <c r="A14108" t="s">
        <v>261</v>
      </c>
      <c r="B14108">
        <v>76106</v>
      </c>
      <c r="C14108">
        <v>170</v>
      </c>
    </row>
    <row r="14109" spans="1:3" x14ac:dyDescent="0.25">
      <c r="A14109" t="s">
        <v>261</v>
      </c>
      <c r="B14109">
        <v>76450</v>
      </c>
      <c r="C14109">
        <v>120</v>
      </c>
    </row>
    <row r="14110" spans="1:3" x14ac:dyDescent="0.25">
      <c r="A14110" t="s">
        <v>261</v>
      </c>
      <c r="B14110">
        <v>77469</v>
      </c>
      <c r="C14110">
        <v>56</v>
      </c>
    </row>
    <row r="14111" spans="1:3" x14ac:dyDescent="0.25">
      <c r="A14111" t="s">
        <v>261</v>
      </c>
      <c r="B14111">
        <v>77619</v>
      </c>
      <c r="C14111">
        <v>120</v>
      </c>
    </row>
    <row r="14112" spans="1:3" x14ac:dyDescent="0.25">
      <c r="A14112" t="s">
        <v>261</v>
      </c>
      <c r="B14112">
        <v>75051</v>
      </c>
      <c r="C14112">
        <v>150</v>
      </c>
    </row>
    <row r="14113" spans="1:3" x14ac:dyDescent="0.25">
      <c r="A14113" t="s">
        <v>261</v>
      </c>
      <c r="B14113">
        <v>75702</v>
      </c>
      <c r="C14113">
        <v>67</v>
      </c>
    </row>
    <row r="14114" spans="1:3" x14ac:dyDescent="0.25">
      <c r="A14114" t="s">
        <v>261</v>
      </c>
      <c r="B14114">
        <v>78613</v>
      </c>
      <c r="C14114">
        <v>93</v>
      </c>
    </row>
    <row r="14115" spans="1:3" x14ac:dyDescent="0.25">
      <c r="A14115" t="s">
        <v>261</v>
      </c>
      <c r="B14115">
        <v>78520</v>
      </c>
      <c r="C14115">
        <v>100</v>
      </c>
    </row>
    <row r="14116" spans="1:3" x14ac:dyDescent="0.25">
      <c r="A14116" t="s">
        <v>261</v>
      </c>
      <c r="B14116">
        <v>75638</v>
      </c>
      <c r="C14116">
        <v>106</v>
      </c>
    </row>
    <row r="14117" spans="1:3" x14ac:dyDescent="0.25">
      <c r="A14117" t="s">
        <v>261</v>
      </c>
      <c r="B14117">
        <v>76667</v>
      </c>
      <c r="C14117">
        <v>66</v>
      </c>
    </row>
    <row r="14118" spans="1:3" x14ac:dyDescent="0.25">
      <c r="A14118" t="s">
        <v>261</v>
      </c>
      <c r="B14118">
        <v>79410</v>
      </c>
      <c r="C14118">
        <v>120</v>
      </c>
    </row>
    <row r="14119" spans="1:3" x14ac:dyDescent="0.25">
      <c r="A14119" t="s">
        <v>261</v>
      </c>
      <c r="B14119">
        <v>76904</v>
      </c>
      <c r="C14119">
        <v>125</v>
      </c>
    </row>
    <row r="14120" spans="1:3" x14ac:dyDescent="0.25">
      <c r="A14120" t="s">
        <v>261</v>
      </c>
      <c r="B14120">
        <v>78624</v>
      </c>
      <c r="C14120">
        <v>130</v>
      </c>
    </row>
    <row r="14121" spans="1:3" x14ac:dyDescent="0.25">
      <c r="A14121" t="s">
        <v>261</v>
      </c>
      <c r="B14121">
        <v>78209</v>
      </c>
      <c r="C14121">
        <v>82</v>
      </c>
    </row>
    <row r="14122" spans="1:3" x14ac:dyDescent="0.25">
      <c r="A14122" t="s">
        <v>261</v>
      </c>
      <c r="B14122">
        <v>78521</v>
      </c>
      <c r="C14122">
        <v>100</v>
      </c>
    </row>
    <row r="14123" spans="1:3" x14ac:dyDescent="0.25">
      <c r="A14123" t="s">
        <v>261</v>
      </c>
      <c r="B14123">
        <v>76548</v>
      </c>
      <c r="C14123">
        <v>199</v>
      </c>
    </row>
    <row r="14124" spans="1:3" x14ac:dyDescent="0.25">
      <c r="A14124" t="s">
        <v>261</v>
      </c>
      <c r="B14124">
        <v>76002</v>
      </c>
      <c r="C14124">
        <v>148</v>
      </c>
    </row>
    <row r="14125" spans="1:3" x14ac:dyDescent="0.25">
      <c r="A14125" t="s">
        <v>261</v>
      </c>
      <c r="B14125">
        <v>75605</v>
      </c>
      <c r="C14125">
        <v>198</v>
      </c>
    </row>
    <row r="14126" spans="1:3" x14ac:dyDescent="0.25">
      <c r="A14126" t="s">
        <v>261</v>
      </c>
      <c r="B14126">
        <v>75773</v>
      </c>
      <c r="C14126">
        <v>82</v>
      </c>
    </row>
    <row r="14127" spans="1:3" x14ac:dyDescent="0.25">
      <c r="A14127" t="s">
        <v>261</v>
      </c>
      <c r="B14127">
        <v>78681</v>
      </c>
      <c r="C14127">
        <v>128</v>
      </c>
    </row>
    <row r="14128" spans="1:3" x14ac:dyDescent="0.25">
      <c r="A14128" t="s">
        <v>261</v>
      </c>
      <c r="B14128">
        <v>75662</v>
      </c>
      <c r="C14128">
        <v>118</v>
      </c>
    </row>
    <row r="14129" spans="1:3" x14ac:dyDescent="0.25">
      <c r="A14129" t="s">
        <v>261</v>
      </c>
      <c r="B14129">
        <v>77504</v>
      </c>
      <c r="C14129">
        <v>125</v>
      </c>
    </row>
    <row r="14130" spans="1:3" x14ac:dyDescent="0.25">
      <c r="A14130" t="s">
        <v>261</v>
      </c>
      <c r="B14130">
        <v>79556</v>
      </c>
      <c r="C14130">
        <v>96</v>
      </c>
    </row>
    <row r="14131" spans="1:3" x14ac:dyDescent="0.25">
      <c r="A14131" t="s">
        <v>261</v>
      </c>
      <c r="B14131">
        <v>75110</v>
      </c>
      <c r="C14131">
        <v>107</v>
      </c>
    </row>
    <row r="14132" spans="1:3" x14ac:dyDescent="0.25">
      <c r="A14132" t="s">
        <v>261</v>
      </c>
      <c r="B14132">
        <v>76504</v>
      </c>
      <c r="C14132">
        <v>23</v>
      </c>
    </row>
    <row r="14133" spans="1:3" x14ac:dyDescent="0.25">
      <c r="A14133" t="s">
        <v>261</v>
      </c>
      <c r="B14133">
        <v>75235</v>
      </c>
      <c r="C14133">
        <v>150</v>
      </c>
    </row>
    <row r="14134" spans="1:3" x14ac:dyDescent="0.25">
      <c r="A14134" t="s">
        <v>261</v>
      </c>
      <c r="B14134">
        <v>75061</v>
      </c>
      <c r="C14134">
        <v>98</v>
      </c>
    </row>
    <row r="14135" spans="1:3" x14ac:dyDescent="0.25">
      <c r="A14135" t="s">
        <v>261</v>
      </c>
      <c r="B14135">
        <v>75935</v>
      </c>
      <c r="C14135">
        <v>137</v>
      </c>
    </row>
    <row r="14136" spans="1:3" x14ac:dyDescent="0.25">
      <c r="A14136" t="s">
        <v>261</v>
      </c>
      <c r="B14136">
        <v>75701</v>
      </c>
      <c r="C14136">
        <v>60</v>
      </c>
    </row>
    <row r="14137" spans="1:3" x14ac:dyDescent="0.25">
      <c r="A14137" t="s">
        <v>261</v>
      </c>
      <c r="B14137">
        <v>79935</v>
      </c>
      <c r="C14137">
        <v>138</v>
      </c>
    </row>
    <row r="14138" spans="1:3" x14ac:dyDescent="0.25">
      <c r="A14138" t="s">
        <v>261</v>
      </c>
      <c r="B14138">
        <v>78589</v>
      </c>
      <c r="C14138">
        <v>94</v>
      </c>
    </row>
    <row r="14139" spans="1:3" x14ac:dyDescent="0.25">
      <c r="A14139" t="s">
        <v>261</v>
      </c>
      <c r="B14139">
        <v>78028</v>
      </c>
      <c r="C14139">
        <v>179</v>
      </c>
    </row>
    <row r="14140" spans="1:3" x14ac:dyDescent="0.25">
      <c r="A14140" t="s">
        <v>261</v>
      </c>
      <c r="B14140">
        <v>79605</v>
      </c>
      <c r="C14140">
        <v>123</v>
      </c>
    </row>
    <row r="14141" spans="1:3" x14ac:dyDescent="0.25">
      <c r="A14141" t="s">
        <v>261</v>
      </c>
      <c r="B14141">
        <v>79325</v>
      </c>
      <c r="C14141">
        <v>75</v>
      </c>
    </row>
    <row r="14142" spans="1:3" x14ac:dyDescent="0.25">
      <c r="A14142" t="s">
        <v>261</v>
      </c>
      <c r="B14142">
        <v>78624</v>
      </c>
      <c r="C14142">
        <v>90</v>
      </c>
    </row>
    <row r="14143" spans="1:3" x14ac:dyDescent="0.25">
      <c r="A14143" t="s">
        <v>261</v>
      </c>
      <c r="B14143">
        <v>78251</v>
      </c>
      <c r="C14143">
        <v>124</v>
      </c>
    </row>
    <row r="14144" spans="1:3" x14ac:dyDescent="0.25">
      <c r="A14144" t="s">
        <v>261</v>
      </c>
      <c r="B14144">
        <v>78222</v>
      </c>
      <c r="C14144">
        <v>222</v>
      </c>
    </row>
    <row r="14145" spans="1:3" x14ac:dyDescent="0.25">
      <c r="A14145" t="s">
        <v>261</v>
      </c>
      <c r="B14145">
        <v>75835</v>
      </c>
      <c r="C14145">
        <v>83</v>
      </c>
    </row>
    <row r="14146" spans="1:3" x14ac:dyDescent="0.25">
      <c r="A14146" t="s">
        <v>261</v>
      </c>
      <c r="B14146">
        <v>75150</v>
      </c>
      <c r="C14146">
        <v>120</v>
      </c>
    </row>
    <row r="14147" spans="1:3" x14ac:dyDescent="0.25">
      <c r="A14147" t="s">
        <v>261</v>
      </c>
      <c r="B14147">
        <v>77859</v>
      </c>
      <c r="C14147">
        <v>80</v>
      </c>
    </row>
    <row r="14148" spans="1:3" x14ac:dyDescent="0.25">
      <c r="A14148" t="s">
        <v>261</v>
      </c>
      <c r="B14148">
        <v>75243</v>
      </c>
      <c r="C14148">
        <v>172</v>
      </c>
    </row>
    <row r="14149" spans="1:3" x14ac:dyDescent="0.25">
      <c r="A14149" t="s">
        <v>261</v>
      </c>
      <c r="B14149">
        <v>79035</v>
      </c>
      <c r="C14149">
        <v>83</v>
      </c>
    </row>
    <row r="14150" spans="1:3" x14ac:dyDescent="0.25">
      <c r="A14150" t="s">
        <v>261</v>
      </c>
      <c r="B14150">
        <v>75833</v>
      </c>
      <c r="C14150">
        <v>74</v>
      </c>
    </row>
    <row r="14151" spans="1:3" x14ac:dyDescent="0.25">
      <c r="A14151" t="s">
        <v>261</v>
      </c>
      <c r="B14151">
        <v>78222</v>
      </c>
      <c r="C14151">
        <v>116</v>
      </c>
    </row>
    <row r="14152" spans="1:3" x14ac:dyDescent="0.25">
      <c r="A14152" t="s">
        <v>261</v>
      </c>
      <c r="B14152">
        <v>77378</v>
      </c>
      <c r="C14152">
        <v>114</v>
      </c>
    </row>
    <row r="14153" spans="1:3" x14ac:dyDescent="0.25">
      <c r="A14153" t="s">
        <v>261</v>
      </c>
      <c r="B14153">
        <v>77074</v>
      </c>
      <c r="C14153">
        <v>60</v>
      </c>
    </row>
    <row r="14154" spans="1:3" x14ac:dyDescent="0.25">
      <c r="A14154" t="s">
        <v>261</v>
      </c>
      <c r="B14154">
        <v>77351</v>
      </c>
      <c r="C14154">
        <v>120</v>
      </c>
    </row>
    <row r="14155" spans="1:3" x14ac:dyDescent="0.25">
      <c r="A14155" t="s">
        <v>261</v>
      </c>
      <c r="B14155">
        <v>75801</v>
      </c>
      <c r="C14155">
        <v>73</v>
      </c>
    </row>
    <row r="14156" spans="1:3" x14ac:dyDescent="0.25">
      <c r="A14156" t="s">
        <v>261</v>
      </c>
      <c r="B14156">
        <v>78227</v>
      </c>
      <c r="C14156">
        <v>80</v>
      </c>
    </row>
    <row r="14157" spans="1:3" x14ac:dyDescent="0.25">
      <c r="A14157" t="s">
        <v>261</v>
      </c>
      <c r="B14157">
        <v>76367</v>
      </c>
      <c r="C14157">
        <v>77</v>
      </c>
    </row>
    <row r="14158" spans="1:3" x14ac:dyDescent="0.25">
      <c r="A14158" t="s">
        <v>261</v>
      </c>
      <c r="B14158">
        <v>79606</v>
      </c>
      <c r="C14158">
        <v>89</v>
      </c>
    </row>
    <row r="14159" spans="1:3" x14ac:dyDescent="0.25">
      <c r="A14159" t="s">
        <v>261</v>
      </c>
      <c r="B14159">
        <v>77503</v>
      </c>
      <c r="C14159">
        <v>196</v>
      </c>
    </row>
    <row r="14160" spans="1:3" x14ac:dyDescent="0.25">
      <c r="A14160" t="s">
        <v>261</v>
      </c>
      <c r="B14160">
        <v>79227</v>
      </c>
      <c r="C14160">
        <v>80</v>
      </c>
    </row>
    <row r="14161" spans="1:3" x14ac:dyDescent="0.25">
      <c r="A14161" t="s">
        <v>261</v>
      </c>
      <c r="B14161">
        <v>75703</v>
      </c>
      <c r="C14161">
        <v>80</v>
      </c>
    </row>
    <row r="14162" spans="1:3" x14ac:dyDescent="0.25">
      <c r="A14162" t="s">
        <v>261</v>
      </c>
      <c r="B14162">
        <v>79720</v>
      </c>
      <c r="C14162">
        <v>120</v>
      </c>
    </row>
    <row r="14163" spans="1:3" x14ac:dyDescent="0.25">
      <c r="A14163" t="s">
        <v>261</v>
      </c>
      <c r="B14163">
        <v>75116</v>
      </c>
      <c r="C14163">
        <v>124</v>
      </c>
    </row>
    <row r="14164" spans="1:3" x14ac:dyDescent="0.25">
      <c r="A14164" t="s">
        <v>261</v>
      </c>
      <c r="B14164">
        <v>78957</v>
      </c>
      <c r="C14164">
        <v>120</v>
      </c>
    </row>
    <row r="14165" spans="1:3" x14ac:dyDescent="0.25">
      <c r="A14165" t="s">
        <v>261</v>
      </c>
      <c r="B14165">
        <v>78731</v>
      </c>
      <c r="C14165">
        <v>90</v>
      </c>
    </row>
    <row r="14166" spans="1:3" x14ac:dyDescent="0.25">
      <c r="A14166" t="s">
        <v>261</v>
      </c>
      <c r="B14166">
        <v>76458</v>
      </c>
      <c r="C14166">
        <v>104</v>
      </c>
    </row>
    <row r="14167" spans="1:3" x14ac:dyDescent="0.25">
      <c r="A14167" t="s">
        <v>261</v>
      </c>
      <c r="B14167">
        <v>76502</v>
      </c>
      <c r="C14167">
        <v>104</v>
      </c>
    </row>
    <row r="14168" spans="1:3" x14ac:dyDescent="0.25">
      <c r="A14168" t="s">
        <v>261</v>
      </c>
      <c r="B14168">
        <v>76109</v>
      </c>
      <c r="C14168">
        <v>120</v>
      </c>
    </row>
    <row r="14169" spans="1:3" x14ac:dyDescent="0.25">
      <c r="A14169" t="s">
        <v>261</v>
      </c>
      <c r="B14169">
        <v>77707</v>
      </c>
      <c r="C14169">
        <v>132</v>
      </c>
    </row>
    <row r="14170" spans="1:3" x14ac:dyDescent="0.25">
      <c r="A14170" t="s">
        <v>261</v>
      </c>
      <c r="B14170">
        <v>75090</v>
      </c>
      <c r="C14170">
        <v>179</v>
      </c>
    </row>
    <row r="14171" spans="1:3" x14ac:dyDescent="0.25">
      <c r="A14171" t="s">
        <v>261</v>
      </c>
      <c r="B14171">
        <v>75904</v>
      </c>
      <c r="C14171">
        <v>120</v>
      </c>
    </row>
    <row r="14172" spans="1:3" x14ac:dyDescent="0.25">
      <c r="A14172" t="s">
        <v>261</v>
      </c>
      <c r="B14172">
        <v>78245</v>
      </c>
      <c r="C14172">
        <v>64</v>
      </c>
    </row>
    <row r="14173" spans="1:3" x14ac:dyDescent="0.25">
      <c r="A14173" t="s">
        <v>261</v>
      </c>
      <c r="B14173">
        <v>78539</v>
      </c>
      <c r="C14173">
        <v>56</v>
      </c>
    </row>
    <row r="14174" spans="1:3" x14ac:dyDescent="0.25">
      <c r="A14174" t="s">
        <v>261</v>
      </c>
      <c r="B14174">
        <v>75601</v>
      </c>
      <c r="C14174">
        <v>137</v>
      </c>
    </row>
    <row r="14175" spans="1:3" x14ac:dyDescent="0.25">
      <c r="A14175" t="s">
        <v>261</v>
      </c>
      <c r="B14175">
        <v>76067</v>
      </c>
      <c r="C14175">
        <v>106</v>
      </c>
    </row>
    <row r="14176" spans="1:3" x14ac:dyDescent="0.25">
      <c r="A14176" t="s">
        <v>261</v>
      </c>
      <c r="B14176">
        <v>77049</v>
      </c>
      <c r="C14176">
        <v>125</v>
      </c>
    </row>
    <row r="14177" spans="1:3" x14ac:dyDescent="0.25">
      <c r="A14177" t="s">
        <v>261</v>
      </c>
      <c r="B14177">
        <v>75044</v>
      </c>
      <c r="C14177">
        <v>132</v>
      </c>
    </row>
    <row r="14178" spans="1:3" x14ac:dyDescent="0.25">
      <c r="A14178" t="s">
        <v>261</v>
      </c>
      <c r="B14178">
        <v>75231</v>
      </c>
      <c r="C14178">
        <v>186</v>
      </c>
    </row>
    <row r="14179" spans="1:3" x14ac:dyDescent="0.25">
      <c r="A14179" t="s">
        <v>261</v>
      </c>
      <c r="B14179">
        <v>75252</v>
      </c>
      <c r="C14179">
        <v>44</v>
      </c>
    </row>
    <row r="14180" spans="1:3" x14ac:dyDescent="0.25">
      <c r="A14180" t="s">
        <v>261</v>
      </c>
      <c r="B14180">
        <v>77836</v>
      </c>
      <c r="C14180">
        <v>41</v>
      </c>
    </row>
    <row r="14181" spans="1:3" x14ac:dyDescent="0.25">
      <c r="A14181" t="s">
        <v>261</v>
      </c>
      <c r="B14181">
        <v>75751</v>
      </c>
      <c r="C14181">
        <v>60</v>
      </c>
    </row>
    <row r="14182" spans="1:3" x14ac:dyDescent="0.25">
      <c r="A14182" t="s">
        <v>261</v>
      </c>
      <c r="B14182">
        <v>77414</v>
      </c>
      <c r="C14182">
        <v>120</v>
      </c>
    </row>
    <row r="14183" spans="1:3" x14ac:dyDescent="0.25">
      <c r="A14183" t="s">
        <v>261</v>
      </c>
      <c r="B14183">
        <v>76135</v>
      </c>
      <c r="C14183">
        <v>109</v>
      </c>
    </row>
    <row r="14184" spans="1:3" x14ac:dyDescent="0.25">
      <c r="A14184" t="s">
        <v>261</v>
      </c>
      <c r="B14184">
        <v>76180</v>
      </c>
      <c r="C14184">
        <v>118</v>
      </c>
    </row>
    <row r="14185" spans="1:3" x14ac:dyDescent="0.25">
      <c r="A14185" t="s">
        <v>261</v>
      </c>
      <c r="B14185">
        <v>77054</v>
      </c>
      <c r="C14185">
        <v>62</v>
      </c>
    </row>
    <row r="14186" spans="1:3" x14ac:dyDescent="0.25">
      <c r="A14186" t="s">
        <v>261</v>
      </c>
      <c r="B14186">
        <v>75605</v>
      </c>
      <c r="C14186">
        <v>20</v>
      </c>
    </row>
    <row r="14187" spans="1:3" x14ac:dyDescent="0.25">
      <c r="A14187" t="s">
        <v>261</v>
      </c>
      <c r="B14187">
        <v>77478</v>
      </c>
      <c r="C14187">
        <v>112</v>
      </c>
    </row>
    <row r="14188" spans="1:3" x14ac:dyDescent="0.25">
      <c r="A14188" t="s">
        <v>261</v>
      </c>
      <c r="B14188">
        <v>78401</v>
      </c>
      <c r="C14188">
        <v>75</v>
      </c>
    </row>
    <row r="14189" spans="1:3" x14ac:dyDescent="0.25">
      <c r="A14189" t="s">
        <v>261</v>
      </c>
      <c r="B14189">
        <v>75951</v>
      </c>
      <c r="C14189">
        <v>114</v>
      </c>
    </row>
    <row r="14190" spans="1:3" x14ac:dyDescent="0.25">
      <c r="A14190" t="s">
        <v>261</v>
      </c>
      <c r="B14190">
        <v>77434</v>
      </c>
      <c r="C14190">
        <v>80</v>
      </c>
    </row>
    <row r="14191" spans="1:3" x14ac:dyDescent="0.25">
      <c r="A14191" t="s">
        <v>261</v>
      </c>
      <c r="B14191">
        <v>76667</v>
      </c>
      <c r="C14191">
        <v>66</v>
      </c>
    </row>
    <row r="14192" spans="1:3" x14ac:dyDescent="0.25">
      <c r="A14192" t="s">
        <v>261</v>
      </c>
      <c r="B14192">
        <v>78861</v>
      </c>
      <c r="C14192">
        <v>84</v>
      </c>
    </row>
    <row r="14193" spans="1:3" x14ac:dyDescent="0.25">
      <c r="A14193" t="s">
        <v>261</v>
      </c>
      <c r="B14193">
        <v>75951</v>
      </c>
      <c r="C14193">
        <v>107</v>
      </c>
    </row>
    <row r="14194" spans="1:3" x14ac:dyDescent="0.25">
      <c r="A14194" t="s">
        <v>261</v>
      </c>
      <c r="B14194">
        <v>79763</v>
      </c>
      <c r="C14194">
        <v>138</v>
      </c>
    </row>
    <row r="14195" spans="1:3" x14ac:dyDescent="0.25">
      <c r="A14195" t="s">
        <v>261</v>
      </c>
      <c r="B14195">
        <v>78550</v>
      </c>
      <c r="C14195">
        <v>87</v>
      </c>
    </row>
    <row r="14196" spans="1:3" x14ac:dyDescent="0.25">
      <c r="A14196" t="s">
        <v>261</v>
      </c>
      <c r="B14196">
        <v>75098</v>
      </c>
      <c r="C14196">
        <v>128</v>
      </c>
    </row>
    <row r="14197" spans="1:3" x14ac:dyDescent="0.25">
      <c r="A14197" t="s">
        <v>261</v>
      </c>
      <c r="B14197">
        <v>78962</v>
      </c>
      <c r="C14197">
        <v>94</v>
      </c>
    </row>
    <row r="14198" spans="1:3" x14ac:dyDescent="0.25">
      <c r="A14198" t="s">
        <v>261</v>
      </c>
      <c r="B14198">
        <v>75140</v>
      </c>
      <c r="C14198">
        <v>58</v>
      </c>
    </row>
    <row r="14199" spans="1:3" x14ac:dyDescent="0.25">
      <c r="A14199" t="s">
        <v>261</v>
      </c>
      <c r="B14199">
        <v>79603</v>
      </c>
      <c r="C14199">
        <v>188</v>
      </c>
    </row>
    <row r="14200" spans="1:3" x14ac:dyDescent="0.25">
      <c r="A14200" t="s">
        <v>261</v>
      </c>
      <c r="B14200">
        <v>75160</v>
      </c>
      <c r="C14200">
        <v>106</v>
      </c>
    </row>
    <row r="14201" spans="1:3" x14ac:dyDescent="0.25">
      <c r="A14201" t="s">
        <v>261</v>
      </c>
      <c r="B14201">
        <v>76116</v>
      </c>
      <c r="C14201">
        <v>155</v>
      </c>
    </row>
    <row r="14202" spans="1:3" x14ac:dyDescent="0.25">
      <c r="A14202" t="s">
        <v>261</v>
      </c>
      <c r="B14202">
        <v>77381</v>
      </c>
      <c r="C14202">
        <v>156</v>
      </c>
    </row>
    <row r="14203" spans="1:3" x14ac:dyDescent="0.25">
      <c r="A14203" t="s">
        <v>261</v>
      </c>
      <c r="B14203">
        <v>75966</v>
      </c>
      <c r="C14203">
        <v>84</v>
      </c>
    </row>
    <row r="14204" spans="1:3" x14ac:dyDescent="0.25">
      <c r="A14204" t="s">
        <v>261</v>
      </c>
      <c r="B14204">
        <v>77014</v>
      </c>
      <c r="C14204">
        <v>120</v>
      </c>
    </row>
    <row r="14205" spans="1:3" x14ac:dyDescent="0.25">
      <c r="A14205" t="s">
        <v>261</v>
      </c>
      <c r="B14205">
        <v>75081</v>
      </c>
      <c r="C14205">
        <v>138</v>
      </c>
    </row>
    <row r="14206" spans="1:3" x14ac:dyDescent="0.25">
      <c r="A14206" t="s">
        <v>261</v>
      </c>
      <c r="B14206">
        <v>77864</v>
      </c>
      <c r="C14206">
        <v>90</v>
      </c>
    </row>
    <row r="14207" spans="1:3" x14ac:dyDescent="0.25">
      <c r="A14207" t="s">
        <v>261</v>
      </c>
      <c r="B14207">
        <v>75605</v>
      </c>
      <c r="C14207">
        <v>140</v>
      </c>
    </row>
    <row r="14208" spans="1:3" x14ac:dyDescent="0.25">
      <c r="A14208" t="s">
        <v>261</v>
      </c>
      <c r="B14208">
        <v>77471</v>
      </c>
      <c r="C14208">
        <v>142</v>
      </c>
    </row>
    <row r="14209" spans="1:3" x14ac:dyDescent="0.25">
      <c r="A14209" t="s">
        <v>261</v>
      </c>
      <c r="B14209">
        <v>75057</v>
      </c>
      <c r="C14209">
        <v>112</v>
      </c>
    </row>
    <row r="14210" spans="1:3" x14ac:dyDescent="0.25">
      <c r="A14210" t="s">
        <v>261</v>
      </c>
      <c r="B14210">
        <v>78109</v>
      </c>
      <c r="C14210">
        <v>100</v>
      </c>
    </row>
    <row r="14211" spans="1:3" x14ac:dyDescent="0.25">
      <c r="A14211" t="s">
        <v>261</v>
      </c>
      <c r="B14211">
        <v>77707</v>
      </c>
      <c r="C14211">
        <v>148</v>
      </c>
    </row>
    <row r="14212" spans="1:3" x14ac:dyDescent="0.25">
      <c r="A14212" t="s">
        <v>261</v>
      </c>
      <c r="B14212">
        <v>75803</v>
      </c>
      <c r="C14212">
        <v>54</v>
      </c>
    </row>
    <row r="14213" spans="1:3" x14ac:dyDescent="0.25">
      <c r="A14213" t="s">
        <v>261</v>
      </c>
      <c r="B14213">
        <v>78665</v>
      </c>
      <c r="C14213">
        <v>91</v>
      </c>
    </row>
    <row r="14214" spans="1:3" x14ac:dyDescent="0.25">
      <c r="A14214" t="s">
        <v>261</v>
      </c>
      <c r="B14214">
        <v>75633</v>
      </c>
      <c r="C14214">
        <v>108</v>
      </c>
    </row>
    <row r="14215" spans="1:3" x14ac:dyDescent="0.25">
      <c r="A14215" t="s">
        <v>261</v>
      </c>
      <c r="B14215">
        <v>75551</v>
      </c>
      <c r="C14215">
        <v>120</v>
      </c>
    </row>
    <row r="14216" spans="1:3" x14ac:dyDescent="0.25">
      <c r="A14216" t="s">
        <v>261</v>
      </c>
      <c r="B14216">
        <v>78212</v>
      </c>
      <c r="C14216">
        <v>143</v>
      </c>
    </row>
    <row r="14217" spans="1:3" x14ac:dyDescent="0.25">
      <c r="A14217" t="s">
        <v>261</v>
      </c>
      <c r="B14217">
        <v>76012</v>
      </c>
      <c r="C14217">
        <v>54</v>
      </c>
    </row>
    <row r="14218" spans="1:3" x14ac:dyDescent="0.25">
      <c r="A14218" t="s">
        <v>261</v>
      </c>
      <c r="B14218">
        <v>77056</v>
      </c>
      <c r="C14218">
        <v>56</v>
      </c>
    </row>
    <row r="14219" spans="1:3" x14ac:dyDescent="0.25">
      <c r="A14219" t="s">
        <v>261</v>
      </c>
      <c r="B14219">
        <v>75006</v>
      </c>
      <c r="C14219">
        <v>120</v>
      </c>
    </row>
    <row r="14220" spans="1:3" x14ac:dyDescent="0.25">
      <c r="A14220" t="s">
        <v>261</v>
      </c>
      <c r="B14220">
        <v>75043</v>
      </c>
      <c r="C14220">
        <v>202</v>
      </c>
    </row>
    <row r="14221" spans="1:3" x14ac:dyDescent="0.25">
      <c r="A14221" t="s">
        <v>261</v>
      </c>
      <c r="B14221">
        <v>78550</v>
      </c>
      <c r="C14221">
        <v>120</v>
      </c>
    </row>
    <row r="14222" spans="1:3" x14ac:dyDescent="0.25">
      <c r="A14222" t="s">
        <v>261</v>
      </c>
      <c r="B14222">
        <v>75703</v>
      </c>
      <c r="C14222">
        <v>25</v>
      </c>
    </row>
    <row r="14223" spans="1:3" x14ac:dyDescent="0.25">
      <c r="A14223" t="s">
        <v>261</v>
      </c>
      <c r="B14223">
        <v>78202</v>
      </c>
      <c r="C14223">
        <v>92</v>
      </c>
    </row>
    <row r="14224" spans="1:3" x14ac:dyDescent="0.25">
      <c r="A14224" t="s">
        <v>261</v>
      </c>
      <c r="B14224">
        <v>76126</v>
      </c>
      <c r="C14224">
        <v>115</v>
      </c>
    </row>
    <row r="14225" spans="1:3" x14ac:dyDescent="0.25">
      <c r="A14225" t="s">
        <v>261</v>
      </c>
      <c r="B14225">
        <v>75160</v>
      </c>
      <c r="C14225">
        <v>115</v>
      </c>
    </row>
    <row r="14226" spans="1:3" x14ac:dyDescent="0.25">
      <c r="A14226" t="s">
        <v>261</v>
      </c>
      <c r="B14226">
        <v>75169</v>
      </c>
      <c r="C14226">
        <v>59</v>
      </c>
    </row>
    <row r="14227" spans="1:3" x14ac:dyDescent="0.25">
      <c r="A14227" t="s">
        <v>261</v>
      </c>
      <c r="B14227">
        <v>77802</v>
      </c>
      <c r="C14227">
        <v>140</v>
      </c>
    </row>
    <row r="14228" spans="1:3" x14ac:dyDescent="0.25">
      <c r="A14228" t="s">
        <v>261</v>
      </c>
      <c r="B14228">
        <v>76442</v>
      </c>
      <c r="C14228">
        <v>158</v>
      </c>
    </row>
    <row r="14229" spans="1:3" x14ac:dyDescent="0.25">
      <c r="A14229" t="s">
        <v>261</v>
      </c>
      <c r="B14229">
        <v>75452</v>
      </c>
      <c r="C14229">
        <v>79</v>
      </c>
    </row>
    <row r="14230" spans="1:3" x14ac:dyDescent="0.25">
      <c r="A14230" t="s">
        <v>261</v>
      </c>
      <c r="B14230">
        <v>79029</v>
      </c>
      <c r="C14230">
        <v>47</v>
      </c>
    </row>
    <row r="14231" spans="1:3" x14ac:dyDescent="0.25">
      <c r="A14231" t="s">
        <v>261</v>
      </c>
      <c r="B14231">
        <v>78155</v>
      </c>
      <c r="C14231">
        <v>113</v>
      </c>
    </row>
    <row r="14232" spans="1:3" x14ac:dyDescent="0.25">
      <c r="A14232" t="s">
        <v>261</v>
      </c>
      <c r="B14232">
        <v>75972</v>
      </c>
      <c r="C14232">
        <v>107</v>
      </c>
    </row>
    <row r="14233" spans="1:3" x14ac:dyDescent="0.25">
      <c r="A14233" t="s">
        <v>261</v>
      </c>
      <c r="B14233">
        <v>78648</v>
      </c>
      <c r="C14233">
        <v>60</v>
      </c>
    </row>
    <row r="14234" spans="1:3" x14ac:dyDescent="0.25">
      <c r="A14234" t="s">
        <v>261</v>
      </c>
      <c r="B14234">
        <v>76401</v>
      </c>
      <c r="C14234">
        <v>46</v>
      </c>
    </row>
    <row r="14235" spans="1:3" x14ac:dyDescent="0.25">
      <c r="A14235" t="s">
        <v>261</v>
      </c>
      <c r="B14235">
        <v>78223</v>
      </c>
      <c r="C14235">
        <v>59</v>
      </c>
    </row>
    <row r="14236" spans="1:3" x14ac:dyDescent="0.25">
      <c r="A14236" t="s">
        <v>261</v>
      </c>
      <c r="B14236">
        <v>78119</v>
      </c>
      <c r="C14236">
        <v>60</v>
      </c>
    </row>
    <row r="14237" spans="1:3" x14ac:dyDescent="0.25">
      <c r="A14237" t="s">
        <v>261</v>
      </c>
      <c r="B14237">
        <v>76531</v>
      </c>
      <c r="C14237">
        <v>76</v>
      </c>
    </row>
    <row r="14238" spans="1:3" x14ac:dyDescent="0.25">
      <c r="A14238" t="s">
        <v>261</v>
      </c>
      <c r="B14238">
        <v>78934</v>
      </c>
      <c r="C14238">
        <v>137</v>
      </c>
    </row>
    <row r="14239" spans="1:3" x14ac:dyDescent="0.25">
      <c r="A14239" t="s">
        <v>261</v>
      </c>
      <c r="B14239">
        <v>77662</v>
      </c>
      <c r="C14239">
        <v>100</v>
      </c>
    </row>
    <row r="14240" spans="1:3" x14ac:dyDescent="0.25">
      <c r="A14240" t="s">
        <v>261</v>
      </c>
      <c r="B14240">
        <v>75087</v>
      </c>
      <c r="C14240">
        <v>192</v>
      </c>
    </row>
    <row r="14241" spans="1:3" x14ac:dyDescent="0.25">
      <c r="A14241" t="s">
        <v>261</v>
      </c>
      <c r="B14241">
        <v>79935</v>
      </c>
      <c r="C14241">
        <v>108</v>
      </c>
    </row>
    <row r="14242" spans="1:3" x14ac:dyDescent="0.25">
      <c r="A14242" t="s">
        <v>261</v>
      </c>
      <c r="B14242">
        <v>75150</v>
      </c>
      <c r="C14242">
        <v>180</v>
      </c>
    </row>
    <row r="14243" spans="1:3" x14ac:dyDescent="0.25">
      <c r="A14243" t="s">
        <v>261</v>
      </c>
      <c r="B14243">
        <v>79927</v>
      </c>
      <c r="C14243">
        <v>124</v>
      </c>
    </row>
    <row r="14244" spans="1:3" x14ac:dyDescent="0.25">
      <c r="A14244" t="s">
        <v>261</v>
      </c>
      <c r="B14244">
        <v>78520</v>
      </c>
      <c r="C14244">
        <v>107</v>
      </c>
    </row>
    <row r="14245" spans="1:3" x14ac:dyDescent="0.25">
      <c r="A14245" t="s">
        <v>261</v>
      </c>
      <c r="B14245">
        <v>78028</v>
      </c>
      <c r="C14245">
        <v>150</v>
      </c>
    </row>
    <row r="14246" spans="1:3" x14ac:dyDescent="0.25">
      <c r="A14246" t="s">
        <v>261</v>
      </c>
      <c r="B14246">
        <v>78233</v>
      </c>
      <c r="C14246">
        <v>123</v>
      </c>
    </row>
    <row r="14247" spans="1:3" x14ac:dyDescent="0.25">
      <c r="A14247" t="s">
        <v>261</v>
      </c>
      <c r="B14247">
        <v>77437</v>
      </c>
      <c r="C14247">
        <v>57</v>
      </c>
    </row>
    <row r="14248" spans="1:3" x14ac:dyDescent="0.25">
      <c r="A14248" t="s">
        <v>261</v>
      </c>
      <c r="B14248">
        <v>78501</v>
      </c>
      <c r="C14248">
        <v>83</v>
      </c>
    </row>
    <row r="14249" spans="1:3" x14ac:dyDescent="0.25">
      <c r="A14249" t="s">
        <v>261</v>
      </c>
      <c r="B14249">
        <v>76712</v>
      </c>
      <c r="C14249">
        <v>225</v>
      </c>
    </row>
    <row r="14250" spans="1:3" x14ac:dyDescent="0.25">
      <c r="A14250" t="s">
        <v>261</v>
      </c>
      <c r="B14250">
        <v>75082</v>
      </c>
      <c r="C14250">
        <v>90</v>
      </c>
    </row>
    <row r="14251" spans="1:3" x14ac:dyDescent="0.25">
      <c r="A14251" t="s">
        <v>261</v>
      </c>
      <c r="B14251">
        <v>75904</v>
      </c>
      <c r="C14251">
        <v>120</v>
      </c>
    </row>
    <row r="14252" spans="1:3" x14ac:dyDescent="0.25">
      <c r="A14252" t="s">
        <v>261</v>
      </c>
      <c r="B14252">
        <v>75038</v>
      </c>
      <c r="C14252">
        <v>128</v>
      </c>
    </row>
    <row r="14253" spans="1:3" x14ac:dyDescent="0.25">
      <c r="A14253" t="s">
        <v>261</v>
      </c>
      <c r="B14253">
        <v>75042</v>
      </c>
      <c r="C14253">
        <v>109</v>
      </c>
    </row>
    <row r="14254" spans="1:3" x14ac:dyDescent="0.25">
      <c r="A14254" t="s">
        <v>261</v>
      </c>
      <c r="B14254">
        <v>76380</v>
      </c>
      <c r="C14254">
        <v>90</v>
      </c>
    </row>
    <row r="14255" spans="1:3" x14ac:dyDescent="0.25">
      <c r="A14255" t="s">
        <v>261</v>
      </c>
      <c r="B14255">
        <v>78801</v>
      </c>
      <c r="C14255">
        <v>115</v>
      </c>
    </row>
    <row r="14256" spans="1:3" x14ac:dyDescent="0.25">
      <c r="A14256" t="s">
        <v>261</v>
      </c>
      <c r="B14256">
        <v>78629</v>
      </c>
      <c r="C14256">
        <v>80</v>
      </c>
    </row>
    <row r="14257" spans="1:3" x14ac:dyDescent="0.25">
      <c r="A14257" t="s">
        <v>261</v>
      </c>
      <c r="B14257">
        <v>75098</v>
      </c>
      <c r="C14257">
        <v>106</v>
      </c>
    </row>
    <row r="14258" spans="1:3" x14ac:dyDescent="0.25">
      <c r="A14258" t="s">
        <v>261</v>
      </c>
      <c r="B14258">
        <v>77511</v>
      </c>
      <c r="C14258">
        <v>125</v>
      </c>
    </row>
    <row r="14259" spans="1:3" x14ac:dyDescent="0.25">
      <c r="A14259" t="s">
        <v>261</v>
      </c>
      <c r="B14259">
        <v>77521</v>
      </c>
      <c r="C14259">
        <v>97</v>
      </c>
    </row>
    <row r="14260" spans="1:3" x14ac:dyDescent="0.25">
      <c r="A14260" t="s">
        <v>261</v>
      </c>
      <c r="B14260">
        <v>78613</v>
      </c>
      <c r="C14260">
        <v>109</v>
      </c>
    </row>
    <row r="14261" spans="1:3" x14ac:dyDescent="0.25">
      <c r="A14261" t="s">
        <v>261</v>
      </c>
      <c r="B14261">
        <v>75418</v>
      </c>
      <c r="C14261">
        <v>65</v>
      </c>
    </row>
    <row r="14262" spans="1:3" x14ac:dyDescent="0.25">
      <c r="A14262" t="s">
        <v>261</v>
      </c>
      <c r="B14262">
        <v>77084</v>
      </c>
      <c r="C14262">
        <v>112</v>
      </c>
    </row>
    <row r="14263" spans="1:3" x14ac:dyDescent="0.25">
      <c r="A14263" t="s">
        <v>261</v>
      </c>
      <c r="B14263">
        <v>76230</v>
      </c>
      <c r="C14263">
        <v>197</v>
      </c>
    </row>
    <row r="14264" spans="1:3" x14ac:dyDescent="0.25">
      <c r="A14264" t="s">
        <v>261</v>
      </c>
      <c r="B14264">
        <v>79912</v>
      </c>
      <c r="C14264">
        <v>58</v>
      </c>
    </row>
    <row r="14265" spans="1:3" x14ac:dyDescent="0.25">
      <c r="A14265" t="s">
        <v>261</v>
      </c>
      <c r="B14265">
        <v>77375</v>
      </c>
      <c r="C14265">
        <v>150</v>
      </c>
    </row>
    <row r="14266" spans="1:3" x14ac:dyDescent="0.25">
      <c r="A14266" t="s">
        <v>261</v>
      </c>
      <c r="B14266">
        <v>75010</v>
      </c>
      <c r="C14266">
        <v>120</v>
      </c>
    </row>
    <row r="14267" spans="1:3" x14ac:dyDescent="0.25">
      <c r="A14267" t="s">
        <v>261</v>
      </c>
      <c r="B14267">
        <v>75231</v>
      </c>
      <c r="C14267">
        <v>49</v>
      </c>
    </row>
    <row r="14268" spans="1:3" x14ac:dyDescent="0.25">
      <c r="A14268" t="s">
        <v>261</v>
      </c>
      <c r="B14268">
        <v>79065</v>
      </c>
      <c r="C14268">
        <v>88</v>
      </c>
    </row>
    <row r="14269" spans="1:3" x14ac:dyDescent="0.25">
      <c r="A14269" t="s">
        <v>261</v>
      </c>
      <c r="B14269">
        <v>77389</v>
      </c>
      <c r="C14269">
        <v>112</v>
      </c>
    </row>
    <row r="14270" spans="1:3" x14ac:dyDescent="0.25">
      <c r="A14270" t="s">
        <v>261</v>
      </c>
      <c r="B14270">
        <v>75965</v>
      </c>
      <c r="C14270">
        <v>120</v>
      </c>
    </row>
    <row r="14271" spans="1:3" x14ac:dyDescent="0.25">
      <c r="A14271" t="s">
        <v>261</v>
      </c>
      <c r="B14271">
        <v>75482</v>
      </c>
      <c r="C14271">
        <v>128</v>
      </c>
    </row>
    <row r="14272" spans="1:3" x14ac:dyDescent="0.25">
      <c r="A14272" t="s">
        <v>261</v>
      </c>
      <c r="B14272">
        <v>77384</v>
      </c>
      <c r="C14272">
        <v>124</v>
      </c>
    </row>
    <row r="14273" spans="1:3" x14ac:dyDescent="0.25">
      <c r="A14273" t="s">
        <v>261</v>
      </c>
      <c r="B14273">
        <v>78582</v>
      </c>
      <c r="C14273">
        <v>58</v>
      </c>
    </row>
    <row r="14274" spans="1:3" x14ac:dyDescent="0.25">
      <c r="A14274" t="s">
        <v>261</v>
      </c>
      <c r="B14274">
        <v>76021</v>
      </c>
      <c r="C14274">
        <v>62</v>
      </c>
    </row>
    <row r="14275" spans="1:3" x14ac:dyDescent="0.25">
      <c r="A14275" t="s">
        <v>261</v>
      </c>
      <c r="B14275">
        <v>75204</v>
      </c>
      <c r="C14275">
        <v>136</v>
      </c>
    </row>
    <row r="14276" spans="1:3" x14ac:dyDescent="0.25">
      <c r="A14276" t="s">
        <v>261</v>
      </c>
      <c r="B14276">
        <v>75862</v>
      </c>
      <c r="C14276">
        <v>76</v>
      </c>
    </row>
    <row r="14277" spans="1:3" x14ac:dyDescent="0.25">
      <c r="A14277" t="s">
        <v>261</v>
      </c>
      <c r="B14277">
        <v>75751</v>
      </c>
      <c r="C14277">
        <v>72</v>
      </c>
    </row>
    <row r="14278" spans="1:3" x14ac:dyDescent="0.25">
      <c r="A14278" t="s">
        <v>261</v>
      </c>
      <c r="B14278">
        <v>76048</v>
      </c>
      <c r="C14278">
        <v>181</v>
      </c>
    </row>
    <row r="14279" spans="1:3" x14ac:dyDescent="0.25">
      <c r="A14279" t="s">
        <v>261</v>
      </c>
      <c r="B14279">
        <v>77531</v>
      </c>
      <c r="C14279">
        <v>93</v>
      </c>
    </row>
    <row r="14280" spans="1:3" x14ac:dyDescent="0.25">
      <c r="A14280" t="s">
        <v>261</v>
      </c>
      <c r="B14280">
        <v>78626</v>
      </c>
      <c r="C14280">
        <v>184</v>
      </c>
    </row>
    <row r="14281" spans="1:3" x14ac:dyDescent="0.25">
      <c r="A14281" t="s">
        <v>261</v>
      </c>
      <c r="B14281">
        <v>75119</v>
      </c>
      <c r="C14281">
        <v>124</v>
      </c>
    </row>
    <row r="14282" spans="1:3" x14ac:dyDescent="0.25">
      <c r="A14282" t="s">
        <v>261</v>
      </c>
      <c r="B14282">
        <v>77459</v>
      </c>
      <c r="C14282">
        <v>60</v>
      </c>
    </row>
    <row r="14283" spans="1:3" x14ac:dyDescent="0.25">
      <c r="A14283" t="s">
        <v>261</v>
      </c>
      <c r="B14283">
        <v>77381</v>
      </c>
      <c r="C14283">
        <v>214</v>
      </c>
    </row>
    <row r="14284" spans="1:3" x14ac:dyDescent="0.25">
      <c r="A14284" t="s">
        <v>261</v>
      </c>
      <c r="B14284">
        <v>77045</v>
      </c>
      <c r="C14284">
        <v>120</v>
      </c>
    </row>
    <row r="14285" spans="1:3" x14ac:dyDescent="0.25">
      <c r="A14285" t="s">
        <v>261</v>
      </c>
      <c r="B14285">
        <v>75061</v>
      </c>
      <c r="C14285">
        <v>49</v>
      </c>
    </row>
    <row r="14286" spans="1:3" x14ac:dyDescent="0.25">
      <c r="A14286" t="s">
        <v>261</v>
      </c>
      <c r="B14286">
        <v>78240</v>
      </c>
      <c r="C14286">
        <v>144</v>
      </c>
    </row>
    <row r="14287" spans="1:3" x14ac:dyDescent="0.25">
      <c r="A14287" t="s">
        <v>261</v>
      </c>
      <c r="B14287">
        <v>76444</v>
      </c>
      <c r="C14287">
        <v>98</v>
      </c>
    </row>
    <row r="14288" spans="1:3" x14ac:dyDescent="0.25">
      <c r="A14288" t="s">
        <v>262</v>
      </c>
      <c r="B14288">
        <v>84120</v>
      </c>
      <c r="C14288">
        <v>124</v>
      </c>
    </row>
    <row r="14289" spans="1:3" x14ac:dyDescent="0.25">
      <c r="A14289" t="s">
        <v>262</v>
      </c>
      <c r="B14289">
        <v>84341</v>
      </c>
      <c r="C14289">
        <v>120</v>
      </c>
    </row>
    <row r="14290" spans="1:3" x14ac:dyDescent="0.25">
      <c r="A14290" t="s">
        <v>262</v>
      </c>
      <c r="B14290">
        <v>84790</v>
      </c>
      <c r="C14290">
        <v>100</v>
      </c>
    </row>
    <row r="14291" spans="1:3" x14ac:dyDescent="0.25">
      <c r="A14291" t="s">
        <v>262</v>
      </c>
      <c r="B14291">
        <v>84115</v>
      </c>
      <c r="C14291">
        <v>41</v>
      </c>
    </row>
    <row r="14292" spans="1:3" x14ac:dyDescent="0.25">
      <c r="A14292" t="s">
        <v>262</v>
      </c>
      <c r="B14292">
        <v>84095</v>
      </c>
      <c r="C14292">
        <v>32</v>
      </c>
    </row>
    <row r="14293" spans="1:3" x14ac:dyDescent="0.25">
      <c r="A14293" t="s">
        <v>262</v>
      </c>
      <c r="B14293">
        <v>84501</v>
      </c>
      <c r="C14293">
        <v>100</v>
      </c>
    </row>
    <row r="14294" spans="1:3" x14ac:dyDescent="0.25">
      <c r="A14294" t="s">
        <v>262</v>
      </c>
      <c r="B14294">
        <v>84104</v>
      </c>
      <c r="C14294">
        <v>82</v>
      </c>
    </row>
    <row r="14295" spans="1:3" x14ac:dyDescent="0.25">
      <c r="A14295" t="s">
        <v>262</v>
      </c>
      <c r="B14295">
        <v>84119</v>
      </c>
      <c r="C14295">
        <v>26</v>
      </c>
    </row>
    <row r="14296" spans="1:3" x14ac:dyDescent="0.25">
      <c r="A14296" t="s">
        <v>262</v>
      </c>
      <c r="B14296">
        <v>84066</v>
      </c>
      <c r="C14296">
        <v>90</v>
      </c>
    </row>
    <row r="14297" spans="1:3" x14ac:dyDescent="0.25">
      <c r="A14297" t="s">
        <v>262</v>
      </c>
      <c r="B14297">
        <v>84404</v>
      </c>
      <c r="C14297">
        <v>120</v>
      </c>
    </row>
    <row r="14298" spans="1:3" x14ac:dyDescent="0.25">
      <c r="A14298" t="s">
        <v>262</v>
      </c>
      <c r="B14298">
        <v>84109</v>
      </c>
      <c r="C14298">
        <v>107</v>
      </c>
    </row>
    <row r="14299" spans="1:3" x14ac:dyDescent="0.25">
      <c r="A14299" t="s">
        <v>262</v>
      </c>
      <c r="B14299">
        <v>84106</v>
      </c>
      <c r="C14299">
        <v>61</v>
      </c>
    </row>
    <row r="14300" spans="1:3" x14ac:dyDescent="0.25">
      <c r="A14300" t="s">
        <v>262</v>
      </c>
      <c r="B14300">
        <v>84106</v>
      </c>
      <c r="C14300">
        <v>184</v>
      </c>
    </row>
    <row r="14301" spans="1:3" x14ac:dyDescent="0.25">
      <c r="A14301" t="s">
        <v>262</v>
      </c>
      <c r="B14301">
        <v>84074</v>
      </c>
      <c r="C14301">
        <v>112</v>
      </c>
    </row>
    <row r="14302" spans="1:3" x14ac:dyDescent="0.25">
      <c r="A14302" t="s">
        <v>262</v>
      </c>
      <c r="B14302">
        <v>84057</v>
      </c>
      <c r="C14302">
        <v>34</v>
      </c>
    </row>
    <row r="14303" spans="1:3" x14ac:dyDescent="0.25">
      <c r="A14303" t="s">
        <v>262</v>
      </c>
      <c r="B14303">
        <v>84403</v>
      </c>
      <c r="C14303">
        <v>88</v>
      </c>
    </row>
    <row r="14304" spans="1:3" x14ac:dyDescent="0.25">
      <c r="A14304" t="s">
        <v>262</v>
      </c>
      <c r="B14304">
        <v>84115</v>
      </c>
      <c r="C14304">
        <v>140</v>
      </c>
    </row>
    <row r="14305" spans="1:3" x14ac:dyDescent="0.25">
      <c r="A14305" t="s">
        <v>262</v>
      </c>
      <c r="B14305">
        <v>84511</v>
      </c>
      <c r="C14305">
        <v>104</v>
      </c>
    </row>
    <row r="14306" spans="1:3" x14ac:dyDescent="0.25">
      <c r="A14306" t="s">
        <v>262</v>
      </c>
      <c r="B14306">
        <v>84738</v>
      </c>
      <c r="C14306">
        <v>108</v>
      </c>
    </row>
    <row r="14307" spans="1:3" x14ac:dyDescent="0.25">
      <c r="A14307" t="s">
        <v>262</v>
      </c>
      <c r="B14307">
        <v>84015</v>
      </c>
      <c r="C14307">
        <v>168</v>
      </c>
    </row>
    <row r="14308" spans="1:3" x14ac:dyDescent="0.25">
      <c r="A14308" t="s">
        <v>262</v>
      </c>
      <c r="B14308">
        <v>84663</v>
      </c>
      <c r="C14308">
        <v>50</v>
      </c>
    </row>
    <row r="14309" spans="1:3" x14ac:dyDescent="0.25">
      <c r="A14309" t="s">
        <v>262</v>
      </c>
      <c r="B14309">
        <v>84721</v>
      </c>
      <c r="C14309">
        <v>50</v>
      </c>
    </row>
    <row r="14310" spans="1:3" x14ac:dyDescent="0.25">
      <c r="A14310" t="s">
        <v>262</v>
      </c>
      <c r="B14310">
        <v>84088</v>
      </c>
      <c r="C14310">
        <v>120</v>
      </c>
    </row>
    <row r="14311" spans="1:3" x14ac:dyDescent="0.25">
      <c r="A14311" t="s">
        <v>262</v>
      </c>
      <c r="B14311">
        <v>84701</v>
      </c>
      <c r="C14311">
        <v>30</v>
      </c>
    </row>
    <row r="14312" spans="1:3" x14ac:dyDescent="0.25">
      <c r="A14312" t="s">
        <v>262</v>
      </c>
      <c r="B14312">
        <v>84121</v>
      </c>
      <c r="C14312">
        <v>38</v>
      </c>
    </row>
    <row r="14313" spans="1:3" x14ac:dyDescent="0.25">
      <c r="A14313" t="s">
        <v>262</v>
      </c>
      <c r="B14313">
        <v>84117</v>
      </c>
      <c r="C14313">
        <v>100</v>
      </c>
    </row>
    <row r="14314" spans="1:3" x14ac:dyDescent="0.25">
      <c r="A14314" t="s">
        <v>262</v>
      </c>
      <c r="B14314">
        <v>84532</v>
      </c>
      <c r="C14314">
        <v>36</v>
      </c>
    </row>
    <row r="14315" spans="1:3" x14ac:dyDescent="0.25">
      <c r="A14315" t="s">
        <v>262</v>
      </c>
      <c r="B14315">
        <v>84648</v>
      </c>
      <c r="C14315">
        <v>80</v>
      </c>
    </row>
    <row r="14316" spans="1:3" x14ac:dyDescent="0.25">
      <c r="A14316" t="s">
        <v>262</v>
      </c>
      <c r="B14316">
        <v>84107</v>
      </c>
      <c r="C14316">
        <v>61</v>
      </c>
    </row>
    <row r="14317" spans="1:3" x14ac:dyDescent="0.25">
      <c r="A14317" t="s">
        <v>262</v>
      </c>
      <c r="B14317">
        <v>84107</v>
      </c>
      <c r="C14317">
        <v>99</v>
      </c>
    </row>
    <row r="14318" spans="1:3" x14ac:dyDescent="0.25">
      <c r="A14318" t="s">
        <v>262</v>
      </c>
      <c r="B14318">
        <v>84003</v>
      </c>
      <c r="C14318">
        <v>119</v>
      </c>
    </row>
    <row r="14319" spans="1:3" x14ac:dyDescent="0.25">
      <c r="A14319" t="s">
        <v>262</v>
      </c>
      <c r="B14319">
        <v>84123</v>
      </c>
      <c r="C14319">
        <v>38</v>
      </c>
    </row>
    <row r="14320" spans="1:3" x14ac:dyDescent="0.25">
      <c r="A14320" t="s">
        <v>262</v>
      </c>
      <c r="B14320">
        <v>84067</v>
      </c>
      <c r="C14320">
        <v>176</v>
      </c>
    </row>
    <row r="14321" spans="1:3" x14ac:dyDescent="0.25">
      <c r="A14321" t="s">
        <v>262</v>
      </c>
      <c r="B14321">
        <v>84124</v>
      </c>
      <c r="C14321">
        <v>103</v>
      </c>
    </row>
    <row r="14322" spans="1:3" x14ac:dyDescent="0.25">
      <c r="A14322" t="s">
        <v>262</v>
      </c>
      <c r="B14322">
        <v>84405</v>
      </c>
      <c r="C14322">
        <v>140</v>
      </c>
    </row>
    <row r="14323" spans="1:3" x14ac:dyDescent="0.25">
      <c r="A14323" t="s">
        <v>262</v>
      </c>
      <c r="B14323">
        <v>84097</v>
      </c>
      <c r="C14323">
        <v>24</v>
      </c>
    </row>
    <row r="14324" spans="1:3" x14ac:dyDescent="0.25">
      <c r="A14324" t="s">
        <v>262</v>
      </c>
      <c r="B14324">
        <v>84047</v>
      </c>
      <c r="C14324">
        <v>120</v>
      </c>
    </row>
    <row r="14325" spans="1:3" x14ac:dyDescent="0.25">
      <c r="A14325" t="s">
        <v>262</v>
      </c>
      <c r="B14325">
        <v>84770</v>
      </c>
      <c r="C14325">
        <v>53</v>
      </c>
    </row>
    <row r="14326" spans="1:3" x14ac:dyDescent="0.25">
      <c r="A14326" t="s">
        <v>262</v>
      </c>
      <c r="B14326">
        <v>84115</v>
      </c>
      <c r="C14326">
        <v>221</v>
      </c>
    </row>
    <row r="14327" spans="1:3" x14ac:dyDescent="0.25">
      <c r="A14327" t="s">
        <v>262</v>
      </c>
      <c r="B14327">
        <v>84302</v>
      </c>
      <c r="C14327">
        <v>41</v>
      </c>
    </row>
    <row r="14328" spans="1:3" x14ac:dyDescent="0.25">
      <c r="A14328" t="s">
        <v>262</v>
      </c>
      <c r="B14328">
        <v>84405</v>
      </c>
      <c r="C14328">
        <v>108</v>
      </c>
    </row>
    <row r="14329" spans="1:3" x14ac:dyDescent="0.25">
      <c r="A14329" t="s">
        <v>262</v>
      </c>
      <c r="B14329">
        <v>84010</v>
      </c>
      <c r="C14329">
        <v>100</v>
      </c>
    </row>
    <row r="14330" spans="1:3" x14ac:dyDescent="0.25">
      <c r="A14330" t="s">
        <v>262</v>
      </c>
      <c r="B14330">
        <v>84405</v>
      </c>
      <c r="C14330">
        <v>30</v>
      </c>
    </row>
    <row r="14331" spans="1:3" x14ac:dyDescent="0.25">
      <c r="A14331" t="s">
        <v>262</v>
      </c>
      <c r="B14331">
        <v>84770</v>
      </c>
      <c r="C14331">
        <v>99</v>
      </c>
    </row>
    <row r="14332" spans="1:3" x14ac:dyDescent="0.25">
      <c r="A14332" t="s">
        <v>262</v>
      </c>
      <c r="B14332">
        <v>84102</v>
      </c>
      <c r="C14332">
        <v>36</v>
      </c>
    </row>
    <row r="14333" spans="1:3" x14ac:dyDescent="0.25">
      <c r="A14333" t="s">
        <v>262</v>
      </c>
      <c r="B14333">
        <v>84062</v>
      </c>
      <c r="C14333">
        <v>52</v>
      </c>
    </row>
    <row r="14334" spans="1:3" x14ac:dyDescent="0.25">
      <c r="A14334" t="s">
        <v>262</v>
      </c>
      <c r="B14334">
        <v>84104</v>
      </c>
      <c r="C14334">
        <v>34</v>
      </c>
    </row>
    <row r="14335" spans="1:3" x14ac:dyDescent="0.25">
      <c r="A14335" t="s">
        <v>262</v>
      </c>
      <c r="B14335">
        <v>84403</v>
      </c>
      <c r="C14335">
        <v>155</v>
      </c>
    </row>
    <row r="14336" spans="1:3" x14ac:dyDescent="0.25">
      <c r="A14336" t="s">
        <v>262</v>
      </c>
      <c r="B14336">
        <v>84097</v>
      </c>
      <c r="C14336">
        <v>120</v>
      </c>
    </row>
    <row r="14337" spans="1:3" x14ac:dyDescent="0.25">
      <c r="A14337" t="s">
        <v>262</v>
      </c>
      <c r="B14337">
        <v>84010</v>
      </c>
      <c r="C14337">
        <v>122</v>
      </c>
    </row>
    <row r="14338" spans="1:3" x14ac:dyDescent="0.25">
      <c r="A14338" t="s">
        <v>262</v>
      </c>
      <c r="B14338">
        <v>84065</v>
      </c>
      <c r="C14338">
        <v>36</v>
      </c>
    </row>
    <row r="14339" spans="1:3" x14ac:dyDescent="0.25">
      <c r="A14339" t="s">
        <v>262</v>
      </c>
      <c r="B14339">
        <v>84302</v>
      </c>
      <c r="C14339">
        <v>72</v>
      </c>
    </row>
    <row r="14340" spans="1:3" x14ac:dyDescent="0.25">
      <c r="A14340" t="s">
        <v>262</v>
      </c>
      <c r="B14340">
        <v>84078</v>
      </c>
      <c r="C14340">
        <v>110</v>
      </c>
    </row>
    <row r="14341" spans="1:3" x14ac:dyDescent="0.25">
      <c r="A14341" t="s">
        <v>262</v>
      </c>
      <c r="B14341">
        <v>84043</v>
      </c>
      <c r="C14341">
        <v>99</v>
      </c>
    </row>
    <row r="14342" spans="1:3" x14ac:dyDescent="0.25">
      <c r="A14342" t="s">
        <v>262</v>
      </c>
      <c r="B14342">
        <v>84113</v>
      </c>
      <c r="C14342">
        <v>81</v>
      </c>
    </row>
    <row r="14343" spans="1:3" x14ac:dyDescent="0.25">
      <c r="A14343" t="s">
        <v>262</v>
      </c>
      <c r="B14343">
        <v>84721</v>
      </c>
      <c r="C14343">
        <v>120</v>
      </c>
    </row>
    <row r="14344" spans="1:3" x14ac:dyDescent="0.25">
      <c r="A14344" t="s">
        <v>262</v>
      </c>
      <c r="B14344">
        <v>84321</v>
      </c>
      <c r="C14344">
        <v>172</v>
      </c>
    </row>
    <row r="14345" spans="1:3" x14ac:dyDescent="0.25">
      <c r="A14345" t="s">
        <v>262</v>
      </c>
      <c r="B14345">
        <v>84109</v>
      </c>
      <c r="C14345">
        <v>90</v>
      </c>
    </row>
    <row r="14346" spans="1:3" x14ac:dyDescent="0.25">
      <c r="A14346" t="s">
        <v>262</v>
      </c>
      <c r="B14346">
        <v>84660</v>
      </c>
      <c r="C14346">
        <v>29</v>
      </c>
    </row>
    <row r="14347" spans="1:3" x14ac:dyDescent="0.25">
      <c r="A14347" t="s">
        <v>262</v>
      </c>
      <c r="B14347">
        <v>84651</v>
      </c>
      <c r="C14347">
        <v>52</v>
      </c>
    </row>
    <row r="14348" spans="1:3" x14ac:dyDescent="0.25">
      <c r="A14348" t="s">
        <v>262</v>
      </c>
      <c r="B14348">
        <v>84102</v>
      </c>
      <c r="C14348">
        <v>45</v>
      </c>
    </row>
    <row r="14349" spans="1:3" x14ac:dyDescent="0.25">
      <c r="A14349" t="s">
        <v>262</v>
      </c>
      <c r="B14349">
        <v>84501</v>
      </c>
      <c r="C14349">
        <v>58</v>
      </c>
    </row>
    <row r="14350" spans="1:3" x14ac:dyDescent="0.25">
      <c r="A14350" t="s">
        <v>262</v>
      </c>
      <c r="B14350">
        <v>84405</v>
      </c>
      <c r="C14350">
        <v>52</v>
      </c>
    </row>
    <row r="14351" spans="1:3" x14ac:dyDescent="0.25">
      <c r="A14351" t="s">
        <v>262</v>
      </c>
      <c r="B14351">
        <v>84102</v>
      </c>
      <c r="C14351">
        <v>108</v>
      </c>
    </row>
    <row r="14352" spans="1:3" x14ac:dyDescent="0.25">
      <c r="A14352" t="s">
        <v>262</v>
      </c>
      <c r="B14352">
        <v>84015</v>
      </c>
      <c r="C14352">
        <v>30</v>
      </c>
    </row>
    <row r="14353" spans="1:3" x14ac:dyDescent="0.25">
      <c r="A14353" t="s">
        <v>262</v>
      </c>
      <c r="B14353">
        <v>84604</v>
      </c>
      <c r="C14353">
        <v>220</v>
      </c>
    </row>
    <row r="14354" spans="1:3" x14ac:dyDescent="0.25">
      <c r="A14354" t="s">
        <v>262</v>
      </c>
      <c r="B14354">
        <v>84010</v>
      </c>
      <c r="C14354">
        <v>95</v>
      </c>
    </row>
    <row r="14355" spans="1:3" x14ac:dyDescent="0.25">
      <c r="A14355" t="s">
        <v>262</v>
      </c>
      <c r="B14355">
        <v>84010</v>
      </c>
      <c r="C14355">
        <v>65</v>
      </c>
    </row>
    <row r="14356" spans="1:3" x14ac:dyDescent="0.25">
      <c r="A14356" t="s">
        <v>262</v>
      </c>
      <c r="B14356">
        <v>84020</v>
      </c>
      <c r="C14356">
        <v>93</v>
      </c>
    </row>
    <row r="14357" spans="1:3" x14ac:dyDescent="0.25">
      <c r="A14357" t="s">
        <v>262</v>
      </c>
      <c r="B14357">
        <v>84070</v>
      </c>
      <c r="C14357">
        <v>154</v>
      </c>
    </row>
    <row r="14358" spans="1:3" x14ac:dyDescent="0.25">
      <c r="A14358" t="s">
        <v>262</v>
      </c>
      <c r="B14358">
        <v>84041</v>
      </c>
      <c r="C14358">
        <v>40</v>
      </c>
    </row>
    <row r="14359" spans="1:3" x14ac:dyDescent="0.25">
      <c r="A14359" t="s">
        <v>262</v>
      </c>
      <c r="B14359">
        <v>84010</v>
      </c>
      <c r="C14359">
        <v>102</v>
      </c>
    </row>
    <row r="14360" spans="1:3" x14ac:dyDescent="0.25">
      <c r="A14360" t="s">
        <v>262</v>
      </c>
      <c r="B14360">
        <v>84759</v>
      </c>
      <c r="C14360">
        <v>21</v>
      </c>
    </row>
    <row r="14361" spans="1:3" x14ac:dyDescent="0.25">
      <c r="A14361" t="s">
        <v>262</v>
      </c>
      <c r="B14361">
        <v>84523</v>
      </c>
      <c r="C14361">
        <v>51</v>
      </c>
    </row>
    <row r="14362" spans="1:3" x14ac:dyDescent="0.25">
      <c r="A14362" t="s">
        <v>262</v>
      </c>
      <c r="B14362">
        <v>84115</v>
      </c>
      <c r="C14362">
        <v>37</v>
      </c>
    </row>
    <row r="14363" spans="1:3" x14ac:dyDescent="0.25">
      <c r="A14363" t="s">
        <v>262</v>
      </c>
      <c r="B14363">
        <v>84123</v>
      </c>
      <c r="C14363">
        <v>120</v>
      </c>
    </row>
    <row r="14364" spans="1:3" x14ac:dyDescent="0.25">
      <c r="A14364" t="s">
        <v>262</v>
      </c>
      <c r="B14364">
        <v>84405</v>
      </c>
      <c r="C14364">
        <v>120</v>
      </c>
    </row>
    <row r="14365" spans="1:3" x14ac:dyDescent="0.25">
      <c r="A14365" t="s">
        <v>262</v>
      </c>
      <c r="B14365">
        <v>84003</v>
      </c>
      <c r="C14365">
        <v>106</v>
      </c>
    </row>
    <row r="14366" spans="1:3" x14ac:dyDescent="0.25">
      <c r="A14366" t="s">
        <v>262</v>
      </c>
      <c r="B14366">
        <v>84622</v>
      </c>
      <c r="C14366">
        <v>46</v>
      </c>
    </row>
    <row r="14367" spans="1:3" x14ac:dyDescent="0.25">
      <c r="A14367" t="s">
        <v>262</v>
      </c>
      <c r="B14367">
        <v>84624</v>
      </c>
      <c r="C14367">
        <v>60</v>
      </c>
    </row>
    <row r="14368" spans="1:3" x14ac:dyDescent="0.25">
      <c r="A14368" t="s">
        <v>262</v>
      </c>
      <c r="B14368">
        <v>84403</v>
      </c>
      <c r="C14368">
        <v>63</v>
      </c>
    </row>
    <row r="14369" spans="1:3" x14ac:dyDescent="0.25">
      <c r="A14369" t="s">
        <v>262</v>
      </c>
      <c r="B14369">
        <v>84653</v>
      </c>
      <c r="C14369">
        <v>16</v>
      </c>
    </row>
    <row r="14370" spans="1:3" x14ac:dyDescent="0.25">
      <c r="A14370" t="s">
        <v>262</v>
      </c>
      <c r="B14370">
        <v>84117</v>
      </c>
      <c r="C14370">
        <v>77</v>
      </c>
    </row>
    <row r="14371" spans="1:3" x14ac:dyDescent="0.25">
      <c r="A14371" t="s">
        <v>262</v>
      </c>
      <c r="B14371">
        <v>84341</v>
      </c>
      <c r="C14371">
        <v>11</v>
      </c>
    </row>
    <row r="14372" spans="1:3" x14ac:dyDescent="0.25">
      <c r="A14372" t="s">
        <v>262</v>
      </c>
      <c r="B14372">
        <v>84129</v>
      </c>
      <c r="C14372">
        <v>40</v>
      </c>
    </row>
    <row r="14373" spans="1:3" x14ac:dyDescent="0.25">
      <c r="A14373" t="s">
        <v>262</v>
      </c>
      <c r="B14373">
        <v>84117</v>
      </c>
      <c r="C14373">
        <v>120</v>
      </c>
    </row>
    <row r="14374" spans="1:3" x14ac:dyDescent="0.25">
      <c r="A14374" t="s">
        <v>262</v>
      </c>
      <c r="B14374">
        <v>84790</v>
      </c>
      <c r="C14374">
        <v>180</v>
      </c>
    </row>
    <row r="14375" spans="1:3" x14ac:dyDescent="0.25">
      <c r="A14375" t="s">
        <v>262</v>
      </c>
      <c r="B14375">
        <v>84701</v>
      </c>
      <c r="C14375">
        <v>98</v>
      </c>
    </row>
    <row r="14376" spans="1:3" x14ac:dyDescent="0.25">
      <c r="A14376" t="s">
        <v>262</v>
      </c>
      <c r="B14376">
        <v>84032</v>
      </c>
      <c r="C14376">
        <v>92</v>
      </c>
    </row>
    <row r="14377" spans="1:3" x14ac:dyDescent="0.25">
      <c r="A14377" t="s">
        <v>262</v>
      </c>
      <c r="B14377">
        <v>84737</v>
      </c>
      <c r="C14377">
        <v>60</v>
      </c>
    </row>
    <row r="14378" spans="1:3" x14ac:dyDescent="0.25">
      <c r="A14378" t="s">
        <v>262</v>
      </c>
      <c r="B14378">
        <v>84117</v>
      </c>
      <c r="C14378">
        <v>120</v>
      </c>
    </row>
    <row r="14379" spans="1:3" x14ac:dyDescent="0.25">
      <c r="A14379" t="s">
        <v>262</v>
      </c>
      <c r="B14379">
        <v>84065</v>
      </c>
      <c r="C14379">
        <v>40</v>
      </c>
    </row>
    <row r="14380" spans="1:3" x14ac:dyDescent="0.25">
      <c r="A14380" t="s">
        <v>262</v>
      </c>
      <c r="B14380">
        <v>84651</v>
      </c>
      <c r="C14380">
        <v>108</v>
      </c>
    </row>
    <row r="14381" spans="1:3" x14ac:dyDescent="0.25">
      <c r="A14381" t="s">
        <v>262</v>
      </c>
      <c r="B14381">
        <v>84404</v>
      </c>
      <c r="C14381">
        <v>74</v>
      </c>
    </row>
    <row r="14382" spans="1:3" x14ac:dyDescent="0.25">
      <c r="A14382" t="s">
        <v>262</v>
      </c>
      <c r="B14382">
        <v>84057</v>
      </c>
      <c r="C14382">
        <v>52</v>
      </c>
    </row>
    <row r="14383" spans="1:3" x14ac:dyDescent="0.25">
      <c r="A14383" t="s">
        <v>262</v>
      </c>
      <c r="B14383">
        <v>84341</v>
      </c>
      <c r="C14383">
        <v>100</v>
      </c>
    </row>
    <row r="14384" spans="1:3" x14ac:dyDescent="0.25">
      <c r="A14384" t="s">
        <v>262</v>
      </c>
      <c r="B14384">
        <v>84302</v>
      </c>
      <c r="C14384">
        <v>84</v>
      </c>
    </row>
    <row r="14385" spans="1:3" x14ac:dyDescent="0.25">
      <c r="A14385" t="s">
        <v>262</v>
      </c>
      <c r="B14385">
        <v>84790</v>
      </c>
      <c r="C14385">
        <v>60</v>
      </c>
    </row>
    <row r="14386" spans="1:3" x14ac:dyDescent="0.25">
      <c r="A14386" t="s">
        <v>262</v>
      </c>
      <c r="B14386">
        <v>84790</v>
      </c>
      <c r="C14386">
        <v>124</v>
      </c>
    </row>
    <row r="14387" spans="1:3" x14ac:dyDescent="0.25">
      <c r="A14387" t="s">
        <v>263</v>
      </c>
      <c r="B14387">
        <v>24112</v>
      </c>
      <c r="C14387">
        <v>300</v>
      </c>
    </row>
    <row r="14388" spans="1:3" x14ac:dyDescent="0.25">
      <c r="A14388" t="s">
        <v>263</v>
      </c>
      <c r="B14388">
        <v>24352</v>
      </c>
      <c r="C14388">
        <v>60</v>
      </c>
    </row>
    <row r="14389" spans="1:3" x14ac:dyDescent="0.25">
      <c r="A14389" t="s">
        <v>263</v>
      </c>
      <c r="B14389">
        <v>20171</v>
      </c>
      <c r="C14389">
        <v>166</v>
      </c>
    </row>
    <row r="14390" spans="1:3" x14ac:dyDescent="0.25">
      <c r="A14390" t="s">
        <v>263</v>
      </c>
      <c r="B14390">
        <v>22939</v>
      </c>
      <c r="C14390">
        <v>112</v>
      </c>
    </row>
    <row r="14391" spans="1:3" x14ac:dyDescent="0.25">
      <c r="A14391" t="s">
        <v>263</v>
      </c>
      <c r="B14391">
        <v>20164</v>
      </c>
      <c r="C14391">
        <v>150</v>
      </c>
    </row>
    <row r="14392" spans="1:3" x14ac:dyDescent="0.25">
      <c r="A14392" t="s">
        <v>263</v>
      </c>
      <c r="B14392">
        <v>24517</v>
      </c>
      <c r="C14392">
        <v>111</v>
      </c>
    </row>
    <row r="14393" spans="1:3" x14ac:dyDescent="0.25">
      <c r="A14393" t="s">
        <v>263</v>
      </c>
      <c r="B14393">
        <v>22727</v>
      </c>
      <c r="C14393">
        <v>84</v>
      </c>
    </row>
    <row r="14394" spans="1:3" x14ac:dyDescent="0.25">
      <c r="A14394" t="s">
        <v>263</v>
      </c>
      <c r="B14394">
        <v>20176</v>
      </c>
      <c r="C14394">
        <v>164</v>
      </c>
    </row>
    <row r="14395" spans="1:3" x14ac:dyDescent="0.25">
      <c r="A14395" t="s">
        <v>263</v>
      </c>
      <c r="B14395">
        <v>22311</v>
      </c>
      <c r="C14395">
        <v>80</v>
      </c>
    </row>
    <row r="14396" spans="1:3" x14ac:dyDescent="0.25">
      <c r="A14396" t="s">
        <v>263</v>
      </c>
      <c r="B14396">
        <v>22812</v>
      </c>
      <c r="C14396">
        <v>127</v>
      </c>
    </row>
    <row r="14397" spans="1:3" x14ac:dyDescent="0.25">
      <c r="A14397" t="s">
        <v>263</v>
      </c>
      <c r="B14397">
        <v>23061</v>
      </c>
      <c r="C14397">
        <v>55</v>
      </c>
    </row>
    <row r="14398" spans="1:3" x14ac:dyDescent="0.25">
      <c r="A14398" t="s">
        <v>263</v>
      </c>
      <c r="B14398">
        <v>23454</v>
      </c>
      <c r="C14398">
        <v>90</v>
      </c>
    </row>
    <row r="14399" spans="1:3" x14ac:dyDescent="0.25">
      <c r="A14399" t="s">
        <v>263</v>
      </c>
      <c r="B14399">
        <v>23233</v>
      </c>
      <c r="C14399">
        <v>145</v>
      </c>
    </row>
    <row r="14400" spans="1:3" x14ac:dyDescent="0.25">
      <c r="A14400" t="s">
        <v>263</v>
      </c>
      <c r="B14400">
        <v>23947</v>
      </c>
      <c r="C14400">
        <v>90</v>
      </c>
    </row>
    <row r="14401" spans="1:3" x14ac:dyDescent="0.25">
      <c r="A14401" t="s">
        <v>263</v>
      </c>
      <c r="B14401">
        <v>22960</v>
      </c>
      <c r="C14401">
        <v>164</v>
      </c>
    </row>
    <row r="14402" spans="1:3" x14ac:dyDescent="0.25">
      <c r="A14402" t="s">
        <v>263</v>
      </c>
      <c r="B14402">
        <v>22939</v>
      </c>
      <c r="C14402">
        <v>17</v>
      </c>
    </row>
    <row r="14403" spans="1:3" x14ac:dyDescent="0.25">
      <c r="A14403" t="s">
        <v>263</v>
      </c>
      <c r="B14403">
        <v>23227</v>
      </c>
      <c r="C14403">
        <v>128</v>
      </c>
    </row>
    <row r="14404" spans="1:3" x14ac:dyDescent="0.25">
      <c r="A14404" t="s">
        <v>263</v>
      </c>
      <c r="B14404">
        <v>22485</v>
      </c>
      <c r="C14404">
        <v>130</v>
      </c>
    </row>
    <row r="14405" spans="1:3" x14ac:dyDescent="0.25">
      <c r="A14405" t="s">
        <v>263</v>
      </c>
      <c r="B14405">
        <v>23188</v>
      </c>
      <c r="C14405">
        <v>22</v>
      </c>
    </row>
    <row r="14406" spans="1:3" x14ac:dyDescent="0.25">
      <c r="A14406" t="s">
        <v>263</v>
      </c>
      <c r="B14406">
        <v>22030</v>
      </c>
      <c r="C14406">
        <v>200</v>
      </c>
    </row>
    <row r="14407" spans="1:3" x14ac:dyDescent="0.25">
      <c r="A14407" t="s">
        <v>263</v>
      </c>
      <c r="B14407">
        <v>24333</v>
      </c>
      <c r="C14407">
        <v>135</v>
      </c>
    </row>
    <row r="14408" spans="1:3" x14ac:dyDescent="0.25">
      <c r="A14408" t="s">
        <v>263</v>
      </c>
      <c r="B14408">
        <v>23602</v>
      </c>
      <c r="C14408">
        <v>102</v>
      </c>
    </row>
    <row r="14409" spans="1:3" x14ac:dyDescent="0.25">
      <c r="A14409" t="s">
        <v>263</v>
      </c>
      <c r="B14409">
        <v>24368</v>
      </c>
      <c r="C14409">
        <v>120</v>
      </c>
    </row>
    <row r="14410" spans="1:3" x14ac:dyDescent="0.25">
      <c r="A14410" t="s">
        <v>263</v>
      </c>
      <c r="B14410">
        <v>23413</v>
      </c>
      <c r="C14410">
        <v>145</v>
      </c>
    </row>
    <row r="14411" spans="1:3" x14ac:dyDescent="0.25">
      <c r="A14411" t="s">
        <v>263</v>
      </c>
      <c r="B14411">
        <v>22406</v>
      </c>
      <c r="C14411">
        <v>90</v>
      </c>
    </row>
    <row r="14412" spans="1:3" x14ac:dyDescent="0.25">
      <c r="A14412" t="s">
        <v>263</v>
      </c>
      <c r="B14412">
        <v>22480</v>
      </c>
      <c r="C14412">
        <v>42</v>
      </c>
    </row>
    <row r="14413" spans="1:3" x14ac:dyDescent="0.25">
      <c r="A14413" t="s">
        <v>263</v>
      </c>
      <c r="B14413">
        <v>23225</v>
      </c>
      <c r="C14413">
        <v>174</v>
      </c>
    </row>
    <row r="14414" spans="1:3" x14ac:dyDescent="0.25">
      <c r="A14414" t="s">
        <v>263</v>
      </c>
      <c r="B14414">
        <v>22902</v>
      </c>
      <c r="C14414">
        <v>120</v>
      </c>
    </row>
    <row r="14415" spans="1:3" x14ac:dyDescent="0.25">
      <c r="A14415" t="s">
        <v>263</v>
      </c>
      <c r="B14415">
        <v>24651</v>
      </c>
      <c r="C14415">
        <v>180</v>
      </c>
    </row>
    <row r="14416" spans="1:3" x14ac:dyDescent="0.25">
      <c r="A14416" t="s">
        <v>263</v>
      </c>
      <c r="B14416">
        <v>22407</v>
      </c>
      <c r="C14416">
        <v>177</v>
      </c>
    </row>
    <row r="14417" spans="1:3" x14ac:dyDescent="0.25">
      <c r="A14417" t="s">
        <v>263</v>
      </c>
      <c r="B14417">
        <v>22801</v>
      </c>
      <c r="C14417">
        <v>84</v>
      </c>
    </row>
    <row r="14418" spans="1:3" x14ac:dyDescent="0.25">
      <c r="A14418" t="s">
        <v>263</v>
      </c>
      <c r="B14418">
        <v>24273</v>
      </c>
      <c r="C14418">
        <v>44</v>
      </c>
    </row>
    <row r="14419" spans="1:3" x14ac:dyDescent="0.25">
      <c r="A14419" t="s">
        <v>263</v>
      </c>
      <c r="B14419">
        <v>23229</v>
      </c>
      <c r="C14419">
        <v>32</v>
      </c>
    </row>
    <row r="14420" spans="1:3" x14ac:dyDescent="0.25">
      <c r="A14420" t="s">
        <v>263</v>
      </c>
      <c r="B14420">
        <v>24012</v>
      </c>
      <c r="C14420">
        <v>120</v>
      </c>
    </row>
    <row r="14421" spans="1:3" x14ac:dyDescent="0.25">
      <c r="A14421" t="s">
        <v>263</v>
      </c>
      <c r="B14421">
        <v>24605</v>
      </c>
      <c r="C14421">
        <v>65</v>
      </c>
    </row>
    <row r="14422" spans="1:3" x14ac:dyDescent="0.25">
      <c r="A14422" t="s">
        <v>263</v>
      </c>
      <c r="B14422">
        <v>23113</v>
      </c>
      <c r="C14422">
        <v>120</v>
      </c>
    </row>
    <row r="14423" spans="1:3" x14ac:dyDescent="0.25">
      <c r="A14423" t="s">
        <v>263</v>
      </c>
      <c r="B14423">
        <v>22302</v>
      </c>
      <c r="C14423">
        <v>307</v>
      </c>
    </row>
    <row r="14424" spans="1:3" x14ac:dyDescent="0.25">
      <c r="A14424" t="s">
        <v>263</v>
      </c>
      <c r="B14424">
        <v>24060</v>
      </c>
      <c r="C14424">
        <v>60</v>
      </c>
    </row>
    <row r="14425" spans="1:3" x14ac:dyDescent="0.25">
      <c r="A14425" t="s">
        <v>263</v>
      </c>
      <c r="B14425">
        <v>24540</v>
      </c>
      <c r="C14425">
        <v>180</v>
      </c>
    </row>
    <row r="14426" spans="1:3" x14ac:dyDescent="0.25">
      <c r="A14426" t="s">
        <v>263</v>
      </c>
      <c r="B14426">
        <v>23851</v>
      </c>
      <c r="C14426">
        <v>129</v>
      </c>
    </row>
    <row r="14427" spans="1:3" x14ac:dyDescent="0.25">
      <c r="A14427" t="s">
        <v>263</v>
      </c>
      <c r="B14427">
        <v>23181</v>
      </c>
      <c r="C14427">
        <v>60</v>
      </c>
    </row>
    <row r="14428" spans="1:3" x14ac:dyDescent="0.25">
      <c r="A14428" t="s">
        <v>263</v>
      </c>
      <c r="B14428">
        <v>23504</v>
      </c>
      <c r="C14428">
        <v>222</v>
      </c>
    </row>
    <row r="14429" spans="1:3" x14ac:dyDescent="0.25">
      <c r="A14429" t="s">
        <v>263</v>
      </c>
      <c r="B14429">
        <v>22901</v>
      </c>
      <c r="C14429">
        <v>180</v>
      </c>
    </row>
    <row r="14430" spans="1:3" x14ac:dyDescent="0.25">
      <c r="A14430" t="s">
        <v>263</v>
      </c>
      <c r="B14430">
        <v>24244</v>
      </c>
      <c r="C14430">
        <v>120</v>
      </c>
    </row>
    <row r="14431" spans="1:3" x14ac:dyDescent="0.25">
      <c r="A14431" t="s">
        <v>263</v>
      </c>
      <c r="B14431">
        <v>24503</v>
      </c>
      <c r="C14431">
        <v>80</v>
      </c>
    </row>
    <row r="14432" spans="1:3" x14ac:dyDescent="0.25">
      <c r="A14432" t="s">
        <v>263</v>
      </c>
      <c r="B14432">
        <v>20155</v>
      </c>
      <c r="C14432">
        <v>120</v>
      </c>
    </row>
    <row r="14433" spans="1:3" x14ac:dyDescent="0.25">
      <c r="A14433" t="s">
        <v>263</v>
      </c>
      <c r="B14433">
        <v>23430</v>
      </c>
      <c r="C14433">
        <v>34</v>
      </c>
    </row>
    <row r="14434" spans="1:3" x14ac:dyDescent="0.25">
      <c r="A14434" t="s">
        <v>263</v>
      </c>
      <c r="B14434">
        <v>24112</v>
      </c>
      <c r="C14434">
        <v>140</v>
      </c>
    </row>
    <row r="14435" spans="1:3" x14ac:dyDescent="0.25">
      <c r="A14435" t="s">
        <v>263</v>
      </c>
      <c r="B14435">
        <v>24083</v>
      </c>
      <c r="C14435">
        <v>90</v>
      </c>
    </row>
    <row r="14436" spans="1:3" x14ac:dyDescent="0.25">
      <c r="A14436" t="s">
        <v>263</v>
      </c>
      <c r="B14436">
        <v>24354</v>
      </c>
      <c r="C14436">
        <v>25</v>
      </c>
    </row>
    <row r="14437" spans="1:3" x14ac:dyDescent="0.25">
      <c r="A14437" t="s">
        <v>263</v>
      </c>
      <c r="B14437">
        <v>23462</v>
      </c>
      <c r="C14437">
        <v>90</v>
      </c>
    </row>
    <row r="14438" spans="1:3" x14ac:dyDescent="0.25">
      <c r="A14438" t="s">
        <v>263</v>
      </c>
      <c r="B14438">
        <v>23226</v>
      </c>
      <c r="C14438">
        <v>125</v>
      </c>
    </row>
    <row r="14439" spans="1:3" x14ac:dyDescent="0.25">
      <c r="A14439" t="s">
        <v>263</v>
      </c>
      <c r="B14439">
        <v>23233</v>
      </c>
      <c r="C14439">
        <v>75</v>
      </c>
    </row>
    <row r="14440" spans="1:3" x14ac:dyDescent="0.25">
      <c r="A14440" t="s">
        <v>263</v>
      </c>
      <c r="B14440">
        <v>23831</v>
      </c>
      <c r="C14440">
        <v>90</v>
      </c>
    </row>
    <row r="14441" spans="1:3" x14ac:dyDescent="0.25">
      <c r="A14441" t="s">
        <v>263</v>
      </c>
      <c r="B14441">
        <v>22308</v>
      </c>
      <c r="C14441">
        <v>96</v>
      </c>
    </row>
    <row r="14442" spans="1:3" x14ac:dyDescent="0.25">
      <c r="A14442" t="s">
        <v>263</v>
      </c>
      <c r="B14442">
        <v>24314</v>
      </c>
      <c r="C14442">
        <v>57</v>
      </c>
    </row>
    <row r="14443" spans="1:3" x14ac:dyDescent="0.25">
      <c r="A14443" t="s">
        <v>263</v>
      </c>
      <c r="B14443">
        <v>24523</v>
      </c>
      <c r="C14443">
        <v>111</v>
      </c>
    </row>
    <row r="14444" spans="1:3" x14ac:dyDescent="0.25">
      <c r="A14444" t="s">
        <v>263</v>
      </c>
      <c r="B14444">
        <v>23602</v>
      </c>
      <c r="C14444">
        <v>115</v>
      </c>
    </row>
    <row r="14445" spans="1:3" x14ac:dyDescent="0.25">
      <c r="A14445" t="s">
        <v>263</v>
      </c>
      <c r="B14445">
        <v>23502</v>
      </c>
      <c r="C14445">
        <v>120</v>
      </c>
    </row>
    <row r="14446" spans="1:3" x14ac:dyDescent="0.25">
      <c r="A14446" t="s">
        <v>263</v>
      </c>
      <c r="B14446">
        <v>22801</v>
      </c>
      <c r="C14446">
        <v>180</v>
      </c>
    </row>
    <row r="14447" spans="1:3" x14ac:dyDescent="0.25">
      <c r="A14447" t="s">
        <v>263</v>
      </c>
      <c r="B14447">
        <v>23225</v>
      </c>
      <c r="C14447">
        <v>120</v>
      </c>
    </row>
    <row r="14448" spans="1:3" x14ac:dyDescent="0.25">
      <c r="A14448" t="s">
        <v>263</v>
      </c>
      <c r="B14448">
        <v>23005</v>
      </c>
      <c r="C14448">
        <v>190</v>
      </c>
    </row>
    <row r="14449" spans="1:3" x14ac:dyDescent="0.25">
      <c r="A14449" t="s">
        <v>263</v>
      </c>
      <c r="B14449">
        <v>23704</v>
      </c>
      <c r="C14449">
        <v>120</v>
      </c>
    </row>
    <row r="14450" spans="1:3" x14ac:dyDescent="0.25">
      <c r="A14450" t="s">
        <v>263</v>
      </c>
      <c r="B14450">
        <v>22202</v>
      </c>
      <c r="C14450">
        <v>240</v>
      </c>
    </row>
    <row r="14451" spans="1:3" x14ac:dyDescent="0.25">
      <c r="A14451" t="s">
        <v>263</v>
      </c>
      <c r="B14451">
        <v>23860</v>
      </c>
      <c r="C14451">
        <v>124</v>
      </c>
    </row>
    <row r="14452" spans="1:3" x14ac:dyDescent="0.25">
      <c r="A14452" t="s">
        <v>263</v>
      </c>
      <c r="B14452">
        <v>24382</v>
      </c>
      <c r="C14452">
        <v>137</v>
      </c>
    </row>
    <row r="14453" spans="1:3" x14ac:dyDescent="0.25">
      <c r="A14453" t="s">
        <v>263</v>
      </c>
      <c r="B14453">
        <v>24382</v>
      </c>
      <c r="C14453">
        <v>8</v>
      </c>
    </row>
    <row r="14454" spans="1:3" x14ac:dyDescent="0.25">
      <c r="A14454" t="s">
        <v>263</v>
      </c>
      <c r="B14454">
        <v>24401</v>
      </c>
      <c r="C14454">
        <v>117</v>
      </c>
    </row>
    <row r="14455" spans="1:3" x14ac:dyDescent="0.25">
      <c r="A14455" t="s">
        <v>263</v>
      </c>
      <c r="B14455">
        <v>23890</v>
      </c>
      <c r="C14455">
        <v>120</v>
      </c>
    </row>
    <row r="14456" spans="1:3" x14ac:dyDescent="0.25">
      <c r="A14456" t="s">
        <v>263</v>
      </c>
      <c r="B14456">
        <v>23666</v>
      </c>
      <c r="C14456">
        <v>70</v>
      </c>
    </row>
    <row r="14457" spans="1:3" x14ac:dyDescent="0.25">
      <c r="A14457" t="s">
        <v>263</v>
      </c>
      <c r="B14457">
        <v>24592</v>
      </c>
      <c r="C14457">
        <v>120</v>
      </c>
    </row>
    <row r="14458" spans="1:3" x14ac:dyDescent="0.25">
      <c r="A14458" t="s">
        <v>263</v>
      </c>
      <c r="B14458">
        <v>22709</v>
      </c>
      <c r="C14458">
        <v>40</v>
      </c>
    </row>
    <row r="14459" spans="1:3" x14ac:dyDescent="0.25">
      <c r="A14459" t="s">
        <v>263</v>
      </c>
      <c r="B14459">
        <v>23901</v>
      </c>
      <c r="C14459">
        <v>120</v>
      </c>
    </row>
    <row r="14460" spans="1:3" x14ac:dyDescent="0.25">
      <c r="A14460" t="s">
        <v>263</v>
      </c>
      <c r="B14460">
        <v>23233</v>
      </c>
      <c r="C14460">
        <v>101</v>
      </c>
    </row>
    <row r="14461" spans="1:3" x14ac:dyDescent="0.25">
      <c r="A14461" t="s">
        <v>263</v>
      </c>
      <c r="B14461">
        <v>24290</v>
      </c>
      <c r="C14461">
        <v>90</v>
      </c>
    </row>
    <row r="14462" spans="1:3" x14ac:dyDescent="0.25">
      <c r="A14462" t="s">
        <v>263</v>
      </c>
      <c r="B14462">
        <v>20186</v>
      </c>
      <c r="C14462">
        <v>130</v>
      </c>
    </row>
    <row r="14463" spans="1:3" x14ac:dyDescent="0.25">
      <c r="A14463" t="s">
        <v>263</v>
      </c>
      <c r="B14463">
        <v>24141</v>
      </c>
      <c r="C14463">
        <v>90</v>
      </c>
    </row>
    <row r="14464" spans="1:3" x14ac:dyDescent="0.25">
      <c r="A14464" t="s">
        <v>263</v>
      </c>
      <c r="B14464">
        <v>23601</v>
      </c>
      <c r="C14464">
        <v>52</v>
      </c>
    </row>
    <row r="14465" spans="1:3" x14ac:dyDescent="0.25">
      <c r="A14465" t="s">
        <v>263</v>
      </c>
      <c r="B14465">
        <v>24015</v>
      </c>
      <c r="C14465">
        <v>120</v>
      </c>
    </row>
    <row r="14466" spans="1:3" x14ac:dyDescent="0.25">
      <c r="A14466" t="s">
        <v>263</v>
      </c>
      <c r="B14466">
        <v>24090</v>
      </c>
      <c r="C14466">
        <v>60</v>
      </c>
    </row>
    <row r="14467" spans="1:3" x14ac:dyDescent="0.25">
      <c r="A14467" t="s">
        <v>263</v>
      </c>
      <c r="B14467">
        <v>24147</v>
      </c>
      <c r="C14467">
        <v>120</v>
      </c>
    </row>
    <row r="14468" spans="1:3" x14ac:dyDescent="0.25">
      <c r="A14468" t="s">
        <v>263</v>
      </c>
      <c r="B14468">
        <v>24060</v>
      </c>
      <c r="C14468">
        <v>179</v>
      </c>
    </row>
    <row r="14469" spans="1:3" x14ac:dyDescent="0.25">
      <c r="A14469" t="s">
        <v>263</v>
      </c>
      <c r="B14469">
        <v>23320</v>
      </c>
      <c r="C14469">
        <v>180</v>
      </c>
    </row>
    <row r="14470" spans="1:3" x14ac:dyDescent="0.25">
      <c r="A14470" t="s">
        <v>263</v>
      </c>
      <c r="B14470">
        <v>23803</v>
      </c>
      <c r="C14470">
        <v>60</v>
      </c>
    </row>
    <row r="14471" spans="1:3" x14ac:dyDescent="0.25">
      <c r="A14471" t="s">
        <v>263</v>
      </c>
      <c r="B14471">
        <v>23320</v>
      </c>
      <c r="C14471">
        <v>120</v>
      </c>
    </row>
    <row r="14472" spans="1:3" x14ac:dyDescent="0.25">
      <c r="A14472" t="s">
        <v>263</v>
      </c>
      <c r="B14472">
        <v>23093</v>
      </c>
      <c r="C14472">
        <v>90</v>
      </c>
    </row>
    <row r="14473" spans="1:3" x14ac:dyDescent="0.25">
      <c r="A14473" t="s">
        <v>263</v>
      </c>
      <c r="B14473">
        <v>22031</v>
      </c>
      <c r="C14473">
        <v>81</v>
      </c>
    </row>
    <row r="14474" spans="1:3" x14ac:dyDescent="0.25">
      <c r="A14474" t="s">
        <v>263</v>
      </c>
      <c r="B14474">
        <v>23692</v>
      </c>
      <c r="C14474">
        <v>80</v>
      </c>
    </row>
    <row r="14475" spans="1:3" x14ac:dyDescent="0.25">
      <c r="A14475" t="s">
        <v>263</v>
      </c>
      <c r="B14475">
        <v>23847</v>
      </c>
      <c r="C14475">
        <v>65</v>
      </c>
    </row>
    <row r="14476" spans="1:3" x14ac:dyDescent="0.25">
      <c r="A14476" t="s">
        <v>263</v>
      </c>
      <c r="B14476">
        <v>23454</v>
      </c>
      <c r="C14476">
        <v>112</v>
      </c>
    </row>
    <row r="14477" spans="1:3" x14ac:dyDescent="0.25">
      <c r="A14477" t="s">
        <v>263</v>
      </c>
      <c r="B14477">
        <v>24501</v>
      </c>
      <c r="C14477">
        <v>120</v>
      </c>
    </row>
    <row r="14478" spans="1:3" x14ac:dyDescent="0.25">
      <c r="A14478" t="s">
        <v>263</v>
      </c>
      <c r="B14478">
        <v>22901</v>
      </c>
      <c r="C14478">
        <v>120</v>
      </c>
    </row>
    <row r="14479" spans="1:3" x14ac:dyDescent="0.25">
      <c r="A14479" t="s">
        <v>263</v>
      </c>
      <c r="B14479">
        <v>22203</v>
      </c>
      <c r="C14479">
        <v>31</v>
      </c>
    </row>
    <row r="14480" spans="1:3" x14ac:dyDescent="0.25">
      <c r="A14480" t="s">
        <v>263</v>
      </c>
      <c r="B14480">
        <v>24402</v>
      </c>
      <c r="C14480">
        <v>170</v>
      </c>
    </row>
    <row r="14481" spans="1:3" x14ac:dyDescent="0.25">
      <c r="A14481" t="s">
        <v>263</v>
      </c>
      <c r="B14481">
        <v>22901</v>
      </c>
      <c r="C14481">
        <v>105</v>
      </c>
    </row>
    <row r="14482" spans="1:3" x14ac:dyDescent="0.25">
      <c r="A14482" t="s">
        <v>263</v>
      </c>
      <c r="B14482">
        <v>23185</v>
      </c>
      <c r="C14482">
        <v>130</v>
      </c>
    </row>
    <row r="14483" spans="1:3" x14ac:dyDescent="0.25">
      <c r="A14483" t="s">
        <v>263</v>
      </c>
      <c r="B14483">
        <v>22664</v>
      </c>
      <c r="C14483">
        <v>70</v>
      </c>
    </row>
    <row r="14484" spans="1:3" x14ac:dyDescent="0.25">
      <c r="A14484" t="s">
        <v>263</v>
      </c>
      <c r="B14484">
        <v>23847</v>
      </c>
      <c r="C14484">
        <v>120</v>
      </c>
    </row>
    <row r="14485" spans="1:3" x14ac:dyDescent="0.25">
      <c r="A14485" t="s">
        <v>263</v>
      </c>
      <c r="B14485">
        <v>24277</v>
      </c>
      <c r="C14485">
        <v>110</v>
      </c>
    </row>
    <row r="14486" spans="1:3" x14ac:dyDescent="0.25">
      <c r="A14486" t="s">
        <v>263</v>
      </c>
      <c r="B14486">
        <v>24540</v>
      </c>
      <c r="C14486">
        <v>312</v>
      </c>
    </row>
    <row r="14487" spans="1:3" x14ac:dyDescent="0.25">
      <c r="A14487" t="s">
        <v>263</v>
      </c>
      <c r="B14487">
        <v>22664</v>
      </c>
      <c r="C14487">
        <v>88</v>
      </c>
    </row>
    <row r="14488" spans="1:3" x14ac:dyDescent="0.25">
      <c r="A14488" t="s">
        <v>263</v>
      </c>
      <c r="B14488">
        <v>23228</v>
      </c>
      <c r="C14488">
        <v>180</v>
      </c>
    </row>
    <row r="14489" spans="1:3" x14ac:dyDescent="0.25">
      <c r="A14489" t="s">
        <v>263</v>
      </c>
      <c r="B14489">
        <v>23860</v>
      </c>
      <c r="C14489">
        <v>130</v>
      </c>
    </row>
    <row r="14490" spans="1:3" x14ac:dyDescent="0.25">
      <c r="A14490" t="s">
        <v>263</v>
      </c>
      <c r="B14490">
        <v>23868</v>
      </c>
      <c r="C14490">
        <v>77</v>
      </c>
    </row>
    <row r="14491" spans="1:3" x14ac:dyDescent="0.25">
      <c r="A14491" t="s">
        <v>263</v>
      </c>
      <c r="B14491">
        <v>23462</v>
      </c>
      <c r="C14491">
        <v>30</v>
      </c>
    </row>
    <row r="14492" spans="1:3" x14ac:dyDescent="0.25">
      <c r="A14492" t="s">
        <v>263</v>
      </c>
      <c r="B14492">
        <v>23434</v>
      </c>
      <c r="C14492">
        <v>120</v>
      </c>
    </row>
    <row r="14493" spans="1:3" x14ac:dyDescent="0.25">
      <c r="A14493" t="s">
        <v>263</v>
      </c>
      <c r="B14493">
        <v>22911</v>
      </c>
      <c r="C14493">
        <v>27</v>
      </c>
    </row>
    <row r="14494" spans="1:3" x14ac:dyDescent="0.25">
      <c r="A14494" t="s">
        <v>263</v>
      </c>
      <c r="B14494">
        <v>22630</v>
      </c>
      <c r="C14494">
        <v>60</v>
      </c>
    </row>
    <row r="14495" spans="1:3" x14ac:dyDescent="0.25">
      <c r="A14495" t="s">
        <v>263</v>
      </c>
      <c r="B14495">
        <v>23805</v>
      </c>
      <c r="C14495">
        <v>120</v>
      </c>
    </row>
    <row r="14496" spans="1:3" x14ac:dyDescent="0.25">
      <c r="A14496" t="s">
        <v>263</v>
      </c>
      <c r="B14496">
        <v>22980</v>
      </c>
      <c r="C14496">
        <v>18</v>
      </c>
    </row>
    <row r="14497" spans="1:3" x14ac:dyDescent="0.25">
      <c r="A14497" t="s">
        <v>263</v>
      </c>
      <c r="B14497">
        <v>24017</v>
      </c>
      <c r="C14497">
        <v>180</v>
      </c>
    </row>
    <row r="14498" spans="1:3" x14ac:dyDescent="0.25">
      <c r="A14498" t="s">
        <v>263</v>
      </c>
      <c r="B14498">
        <v>23225</v>
      </c>
      <c r="C14498">
        <v>196</v>
      </c>
    </row>
    <row r="14499" spans="1:3" x14ac:dyDescent="0.25">
      <c r="A14499" t="s">
        <v>263</v>
      </c>
      <c r="B14499">
        <v>23111</v>
      </c>
      <c r="C14499">
        <v>120</v>
      </c>
    </row>
    <row r="14500" spans="1:3" x14ac:dyDescent="0.25">
      <c r="A14500" t="s">
        <v>263</v>
      </c>
      <c r="B14500">
        <v>24091</v>
      </c>
      <c r="C14500">
        <v>90</v>
      </c>
    </row>
    <row r="14501" spans="1:3" x14ac:dyDescent="0.25">
      <c r="A14501" t="s">
        <v>263</v>
      </c>
      <c r="B14501">
        <v>22611</v>
      </c>
      <c r="C14501">
        <v>120</v>
      </c>
    </row>
    <row r="14502" spans="1:3" x14ac:dyDescent="0.25">
      <c r="A14502" t="s">
        <v>263</v>
      </c>
      <c r="B14502">
        <v>23228</v>
      </c>
      <c r="C14502">
        <v>194</v>
      </c>
    </row>
    <row r="14503" spans="1:3" x14ac:dyDescent="0.25">
      <c r="A14503" t="s">
        <v>263</v>
      </c>
      <c r="B14503">
        <v>24319</v>
      </c>
      <c r="C14503">
        <v>180</v>
      </c>
    </row>
    <row r="14504" spans="1:3" x14ac:dyDescent="0.25">
      <c r="A14504" t="s">
        <v>263</v>
      </c>
      <c r="B14504">
        <v>24501</v>
      </c>
      <c r="C14504">
        <v>97</v>
      </c>
    </row>
    <row r="14505" spans="1:3" x14ac:dyDescent="0.25">
      <c r="A14505" t="s">
        <v>263</v>
      </c>
      <c r="B14505">
        <v>24540</v>
      </c>
      <c r="C14505">
        <v>120</v>
      </c>
    </row>
    <row r="14506" spans="1:3" x14ac:dyDescent="0.25">
      <c r="A14506" t="s">
        <v>263</v>
      </c>
      <c r="B14506">
        <v>24614</v>
      </c>
      <c r="C14506">
        <v>120</v>
      </c>
    </row>
    <row r="14507" spans="1:3" x14ac:dyDescent="0.25">
      <c r="A14507" t="s">
        <v>263</v>
      </c>
      <c r="B14507">
        <v>23456</v>
      </c>
      <c r="C14507">
        <v>120</v>
      </c>
    </row>
    <row r="14508" spans="1:3" x14ac:dyDescent="0.25">
      <c r="A14508" t="s">
        <v>263</v>
      </c>
      <c r="B14508">
        <v>24416</v>
      </c>
      <c r="C14508">
        <v>93</v>
      </c>
    </row>
    <row r="14509" spans="1:3" x14ac:dyDescent="0.25">
      <c r="A14509" t="s">
        <v>263</v>
      </c>
      <c r="B14509">
        <v>24522</v>
      </c>
      <c r="C14509">
        <v>60</v>
      </c>
    </row>
    <row r="14510" spans="1:3" x14ac:dyDescent="0.25">
      <c r="A14510" t="s">
        <v>263</v>
      </c>
      <c r="B14510">
        <v>20110</v>
      </c>
      <c r="C14510">
        <v>180</v>
      </c>
    </row>
    <row r="14511" spans="1:3" x14ac:dyDescent="0.25">
      <c r="A14511" t="s">
        <v>263</v>
      </c>
      <c r="B14511">
        <v>22192</v>
      </c>
      <c r="C14511">
        <v>60</v>
      </c>
    </row>
    <row r="14512" spans="1:3" x14ac:dyDescent="0.25">
      <c r="A14512" t="s">
        <v>263</v>
      </c>
      <c r="B14512">
        <v>24153</v>
      </c>
      <c r="C14512">
        <v>315</v>
      </c>
    </row>
    <row r="14513" spans="1:3" x14ac:dyDescent="0.25">
      <c r="A14513" t="s">
        <v>263</v>
      </c>
      <c r="B14513">
        <v>22901</v>
      </c>
      <c r="C14513">
        <v>34</v>
      </c>
    </row>
    <row r="14514" spans="1:3" x14ac:dyDescent="0.25">
      <c r="A14514" t="s">
        <v>263</v>
      </c>
      <c r="B14514">
        <v>22033</v>
      </c>
      <c r="C14514">
        <v>155</v>
      </c>
    </row>
    <row r="14515" spans="1:3" x14ac:dyDescent="0.25">
      <c r="A14515" t="s">
        <v>263</v>
      </c>
      <c r="B14515">
        <v>23837</v>
      </c>
      <c r="C14515">
        <v>90</v>
      </c>
    </row>
    <row r="14516" spans="1:3" x14ac:dyDescent="0.25">
      <c r="A14516" t="s">
        <v>263</v>
      </c>
      <c r="B14516">
        <v>22207</v>
      </c>
      <c r="C14516">
        <v>180</v>
      </c>
    </row>
    <row r="14517" spans="1:3" x14ac:dyDescent="0.25">
      <c r="A14517" t="s">
        <v>263</v>
      </c>
      <c r="B14517">
        <v>22311</v>
      </c>
      <c r="C14517">
        <v>65</v>
      </c>
    </row>
    <row r="14518" spans="1:3" x14ac:dyDescent="0.25">
      <c r="A14518" t="s">
        <v>263</v>
      </c>
      <c r="B14518">
        <v>23116</v>
      </c>
      <c r="C14518">
        <v>169</v>
      </c>
    </row>
    <row r="14519" spans="1:3" x14ac:dyDescent="0.25">
      <c r="A14519" t="s">
        <v>263</v>
      </c>
      <c r="B14519">
        <v>23235</v>
      </c>
      <c r="C14519">
        <v>124</v>
      </c>
    </row>
    <row r="14520" spans="1:3" x14ac:dyDescent="0.25">
      <c r="A14520" t="s">
        <v>263</v>
      </c>
      <c r="B14520">
        <v>24348</v>
      </c>
      <c r="C14520">
        <v>120</v>
      </c>
    </row>
    <row r="14521" spans="1:3" x14ac:dyDescent="0.25">
      <c r="A14521" t="s">
        <v>263</v>
      </c>
      <c r="B14521">
        <v>23504</v>
      </c>
      <c r="C14521">
        <v>180</v>
      </c>
    </row>
    <row r="14522" spans="1:3" x14ac:dyDescent="0.25">
      <c r="A14522" t="s">
        <v>263</v>
      </c>
      <c r="B14522">
        <v>23970</v>
      </c>
      <c r="C14522">
        <v>140</v>
      </c>
    </row>
    <row r="14523" spans="1:3" x14ac:dyDescent="0.25">
      <c r="A14523" t="s">
        <v>263</v>
      </c>
      <c r="B14523">
        <v>22003</v>
      </c>
      <c r="C14523">
        <v>132</v>
      </c>
    </row>
    <row r="14524" spans="1:3" x14ac:dyDescent="0.25">
      <c r="A14524" t="s">
        <v>263</v>
      </c>
      <c r="B14524">
        <v>23509</v>
      </c>
      <c r="C14524">
        <v>60</v>
      </c>
    </row>
    <row r="14525" spans="1:3" x14ac:dyDescent="0.25">
      <c r="A14525" t="s">
        <v>263</v>
      </c>
      <c r="B14525">
        <v>22302</v>
      </c>
      <c r="C14525">
        <v>111</v>
      </c>
    </row>
    <row r="14526" spans="1:3" x14ac:dyDescent="0.25">
      <c r="A14526" t="s">
        <v>263</v>
      </c>
      <c r="B14526">
        <v>24502</v>
      </c>
      <c r="C14526">
        <v>120</v>
      </c>
    </row>
    <row r="14527" spans="1:3" x14ac:dyDescent="0.25">
      <c r="A14527" t="s">
        <v>263</v>
      </c>
      <c r="B14527">
        <v>22191</v>
      </c>
      <c r="C14527">
        <v>120</v>
      </c>
    </row>
    <row r="14528" spans="1:3" x14ac:dyDescent="0.25">
      <c r="A14528" t="s">
        <v>263</v>
      </c>
      <c r="B14528">
        <v>23834</v>
      </c>
      <c r="C14528">
        <v>196</v>
      </c>
    </row>
    <row r="14529" spans="1:3" x14ac:dyDescent="0.25">
      <c r="A14529" t="s">
        <v>263</v>
      </c>
      <c r="B14529">
        <v>24016</v>
      </c>
      <c r="C14529">
        <v>130</v>
      </c>
    </row>
    <row r="14530" spans="1:3" x14ac:dyDescent="0.25">
      <c r="A14530" t="s">
        <v>263</v>
      </c>
      <c r="B14530">
        <v>22901</v>
      </c>
      <c r="C14530">
        <v>30</v>
      </c>
    </row>
    <row r="14531" spans="1:3" x14ac:dyDescent="0.25">
      <c r="A14531" t="s">
        <v>263</v>
      </c>
      <c r="B14531">
        <v>24014</v>
      </c>
      <c r="C14531">
        <v>101</v>
      </c>
    </row>
    <row r="14532" spans="1:3" x14ac:dyDescent="0.25">
      <c r="A14532" t="s">
        <v>263</v>
      </c>
      <c r="B14532">
        <v>23602</v>
      </c>
      <c r="C14532">
        <v>209</v>
      </c>
    </row>
    <row r="14533" spans="1:3" x14ac:dyDescent="0.25">
      <c r="A14533" t="s">
        <v>263</v>
      </c>
      <c r="B14533">
        <v>22015</v>
      </c>
      <c r="C14533">
        <v>120</v>
      </c>
    </row>
    <row r="14534" spans="1:3" x14ac:dyDescent="0.25">
      <c r="A14534" t="s">
        <v>263</v>
      </c>
      <c r="B14534">
        <v>22973</v>
      </c>
      <c r="C14534">
        <v>90</v>
      </c>
    </row>
    <row r="14535" spans="1:3" x14ac:dyDescent="0.25">
      <c r="A14535" t="s">
        <v>263</v>
      </c>
      <c r="B14535">
        <v>23055</v>
      </c>
      <c r="C14535">
        <v>60</v>
      </c>
    </row>
    <row r="14536" spans="1:3" x14ac:dyDescent="0.25">
      <c r="A14536" t="s">
        <v>263</v>
      </c>
      <c r="B14536">
        <v>23434</v>
      </c>
      <c r="C14536">
        <v>40</v>
      </c>
    </row>
    <row r="14537" spans="1:3" x14ac:dyDescent="0.25">
      <c r="A14537" t="s">
        <v>263</v>
      </c>
      <c r="B14537">
        <v>23185</v>
      </c>
      <c r="C14537">
        <v>73</v>
      </c>
    </row>
    <row r="14538" spans="1:3" x14ac:dyDescent="0.25">
      <c r="A14538" t="s">
        <v>263</v>
      </c>
      <c r="B14538">
        <v>24153</v>
      </c>
      <c r="C14538">
        <v>45</v>
      </c>
    </row>
    <row r="14539" spans="1:3" x14ac:dyDescent="0.25">
      <c r="A14539" t="s">
        <v>263</v>
      </c>
      <c r="B14539">
        <v>23063</v>
      </c>
      <c r="C14539">
        <v>84</v>
      </c>
    </row>
    <row r="14540" spans="1:3" x14ac:dyDescent="0.25">
      <c r="A14540" t="s">
        <v>263</v>
      </c>
      <c r="B14540">
        <v>22060</v>
      </c>
      <c r="C14540">
        <v>56</v>
      </c>
    </row>
    <row r="14541" spans="1:3" x14ac:dyDescent="0.25">
      <c r="A14541" t="s">
        <v>263</v>
      </c>
      <c r="B14541">
        <v>24592</v>
      </c>
      <c r="C14541">
        <v>216</v>
      </c>
    </row>
    <row r="14542" spans="1:3" x14ac:dyDescent="0.25">
      <c r="A14542" t="s">
        <v>263</v>
      </c>
      <c r="B14542">
        <v>24016</v>
      </c>
      <c r="C14542">
        <v>70</v>
      </c>
    </row>
    <row r="14543" spans="1:3" x14ac:dyDescent="0.25">
      <c r="A14543" t="s">
        <v>263</v>
      </c>
      <c r="B14543">
        <v>23924</v>
      </c>
      <c r="C14543">
        <v>120</v>
      </c>
    </row>
    <row r="14544" spans="1:3" x14ac:dyDescent="0.25">
      <c r="A14544" t="s">
        <v>263</v>
      </c>
      <c r="B14544">
        <v>24333</v>
      </c>
      <c r="C14544">
        <v>120</v>
      </c>
    </row>
    <row r="14545" spans="1:3" x14ac:dyDescent="0.25">
      <c r="A14545" t="s">
        <v>263</v>
      </c>
      <c r="B14545">
        <v>20176</v>
      </c>
      <c r="C14545">
        <v>100</v>
      </c>
    </row>
    <row r="14546" spans="1:3" x14ac:dyDescent="0.25">
      <c r="A14546" t="s">
        <v>263</v>
      </c>
      <c r="B14546">
        <v>24179</v>
      </c>
      <c r="C14546">
        <v>180</v>
      </c>
    </row>
    <row r="14547" spans="1:3" x14ac:dyDescent="0.25">
      <c r="A14547" t="s">
        <v>263</v>
      </c>
      <c r="B14547">
        <v>24457</v>
      </c>
      <c r="C14547">
        <v>89</v>
      </c>
    </row>
    <row r="14548" spans="1:3" x14ac:dyDescent="0.25">
      <c r="A14548" t="s">
        <v>263</v>
      </c>
      <c r="B14548">
        <v>24228</v>
      </c>
      <c r="C14548">
        <v>100</v>
      </c>
    </row>
    <row r="14549" spans="1:3" x14ac:dyDescent="0.25">
      <c r="A14549" t="s">
        <v>263</v>
      </c>
      <c r="B14549">
        <v>22603</v>
      </c>
      <c r="C14549">
        <v>20</v>
      </c>
    </row>
    <row r="14550" spans="1:3" x14ac:dyDescent="0.25">
      <c r="A14550" t="s">
        <v>263</v>
      </c>
      <c r="B14550">
        <v>23502</v>
      </c>
      <c r="C14550">
        <v>192</v>
      </c>
    </row>
    <row r="14551" spans="1:3" x14ac:dyDescent="0.25">
      <c r="A14551" t="s">
        <v>263</v>
      </c>
      <c r="B14551">
        <v>24210</v>
      </c>
      <c r="C14551">
        <v>119</v>
      </c>
    </row>
    <row r="14552" spans="1:3" x14ac:dyDescent="0.25">
      <c r="A14552" t="s">
        <v>263</v>
      </c>
      <c r="B14552">
        <v>24211</v>
      </c>
      <c r="C14552">
        <v>120</v>
      </c>
    </row>
    <row r="14553" spans="1:3" x14ac:dyDescent="0.25">
      <c r="A14553" t="s">
        <v>263</v>
      </c>
      <c r="B14553">
        <v>23452</v>
      </c>
      <c r="C14553">
        <v>150</v>
      </c>
    </row>
    <row r="14554" spans="1:3" x14ac:dyDescent="0.25">
      <c r="A14554" t="s">
        <v>263</v>
      </c>
      <c r="B14554">
        <v>24528</v>
      </c>
      <c r="C14554">
        <v>60</v>
      </c>
    </row>
    <row r="14555" spans="1:3" x14ac:dyDescent="0.25">
      <c r="A14555" t="s">
        <v>263</v>
      </c>
      <c r="B14555">
        <v>22603</v>
      </c>
      <c r="C14555">
        <v>60</v>
      </c>
    </row>
    <row r="14556" spans="1:3" x14ac:dyDescent="0.25">
      <c r="A14556" t="s">
        <v>263</v>
      </c>
      <c r="B14556">
        <v>23601</v>
      </c>
      <c r="C14556">
        <v>60</v>
      </c>
    </row>
    <row r="14557" spans="1:3" x14ac:dyDescent="0.25">
      <c r="A14557" t="s">
        <v>263</v>
      </c>
      <c r="B14557">
        <v>23824</v>
      </c>
      <c r="C14557">
        <v>180</v>
      </c>
    </row>
    <row r="14558" spans="1:3" x14ac:dyDescent="0.25">
      <c r="A14558" t="s">
        <v>263</v>
      </c>
      <c r="B14558">
        <v>22802</v>
      </c>
      <c r="C14558">
        <v>120</v>
      </c>
    </row>
    <row r="14559" spans="1:3" x14ac:dyDescent="0.25">
      <c r="A14559" t="s">
        <v>263</v>
      </c>
      <c r="B14559">
        <v>23109</v>
      </c>
      <c r="C14559">
        <v>60</v>
      </c>
    </row>
    <row r="14560" spans="1:3" x14ac:dyDescent="0.25">
      <c r="A14560" t="s">
        <v>263</v>
      </c>
      <c r="B14560">
        <v>22835</v>
      </c>
      <c r="C14560">
        <v>120</v>
      </c>
    </row>
    <row r="14561" spans="1:3" x14ac:dyDescent="0.25">
      <c r="A14561" t="s">
        <v>263</v>
      </c>
      <c r="B14561">
        <v>22306</v>
      </c>
      <c r="C14561">
        <v>130</v>
      </c>
    </row>
    <row r="14562" spans="1:3" x14ac:dyDescent="0.25">
      <c r="A14562" t="s">
        <v>263</v>
      </c>
      <c r="B14562">
        <v>20109</v>
      </c>
      <c r="C14562">
        <v>120</v>
      </c>
    </row>
    <row r="14563" spans="1:3" x14ac:dyDescent="0.25">
      <c r="A14563" t="s">
        <v>263</v>
      </c>
      <c r="B14563">
        <v>24083</v>
      </c>
      <c r="C14563">
        <v>32</v>
      </c>
    </row>
    <row r="14564" spans="1:3" x14ac:dyDescent="0.25">
      <c r="A14564" t="s">
        <v>263</v>
      </c>
      <c r="B14564">
        <v>23227</v>
      </c>
      <c r="C14564">
        <v>158</v>
      </c>
    </row>
    <row r="14565" spans="1:3" x14ac:dyDescent="0.25">
      <c r="A14565" t="s">
        <v>263</v>
      </c>
      <c r="B14565">
        <v>22801</v>
      </c>
      <c r="C14565">
        <v>117</v>
      </c>
    </row>
    <row r="14566" spans="1:3" x14ac:dyDescent="0.25">
      <c r="A14566" t="s">
        <v>263</v>
      </c>
      <c r="B14566">
        <v>22427</v>
      </c>
      <c r="C14566">
        <v>120</v>
      </c>
    </row>
    <row r="14567" spans="1:3" x14ac:dyDescent="0.25">
      <c r="A14567" t="s">
        <v>263</v>
      </c>
      <c r="B14567">
        <v>24201</v>
      </c>
      <c r="C14567">
        <v>120</v>
      </c>
    </row>
    <row r="14568" spans="1:3" x14ac:dyDescent="0.25">
      <c r="A14568" t="s">
        <v>263</v>
      </c>
      <c r="B14568">
        <v>22041</v>
      </c>
      <c r="C14568">
        <v>73</v>
      </c>
    </row>
    <row r="14569" spans="1:3" x14ac:dyDescent="0.25">
      <c r="A14569" t="s">
        <v>263</v>
      </c>
      <c r="B14569">
        <v>24084</v>
      </c>
      <c r="C14569">
        <v>132</v>
      </c>
    </row>
    <row r="14570" spans="1:3" x14ac:dyDescent="0.25">
      <c r="A14570" t="s">
        <v>263</v>
      </c>
      <c r="B14570">
        <v>23075</v>
      </c>
      <c r="C14570">
        <v>120</v>
      </c>
    </row>
    <row r="14571" spans="1:3" x14ac:dyDescent="0.25">
      <c r="A14571" t="s">
        <v>263</v>
      </c>
      <c r="B14571">
        <v>23112</v>
      </c>
      <c r="C14571">
        <v>60</v>
      </c>
    </row>
    <row r="14572" spans="1:3" x14ac:dyDescent="0.25">
      <c r="A14572" t="s">
        <v>263</v>
      </c>
      <c r="B14572">
        <v>23092</v>
      </c>
      <c r="C14572">
        <v>64</v>
      </c>
    </row>
    <row r="14573" spans="1:3" x14ac:dyDescent="0.25">
      <c r="A14573" t="s">
        <v>263</v>
      </c>
      <c r="B14573">
        <v>22630</v>
      </c>
      <c r="C14573">
        <v>120</v>
      </c>
    </row>
    <row r="14574" spans="1:3" x14ac:dyDescent="0.25">
      <c r="A14574" t="s">
        <v>263</v>
      </c>
      <c r="B14574">
        <v>23434</v>
      </c>
      <c r="C14574">
        <v>148</v>
      </c>
    </row>
    <row r="14575" spans="1:3" x14ac:dyDescent="0.25">
      <c r="A14575" t="s">
        <v>263</v>
      </c>
      <c r="B14575">
        <v>23452</v>
      </c>
      <c r="C14575">
        <v>138</v>
      </c>
    </row>
    <row r="14576" spans="1:3" x14ac:dyDescent="0.25">
      <c r="A14576" t="s">
        <v>263</v>
      </c>
      <c r="B14576">
        <v>23510</v>
      </c>
      <c r="C14576">
        <v>33</v>
      </c>
    </row>
    <row r="14577" spans="1:3" x14ac:dyDescent="0.25">
      <c r="A14577" t="s">
        <v>263</v>
      </c>
      <c r="B14577">
        <v>24055</v>
      </c>
      <c r="C14577">
        <v>120</v>
      </c>
    </row>
    <row r="14578" spans="1:3" x14ac:dyDescent="0.25">
      <c r="A14578" t="s">
        <v>263</v>
      </c>
      <c r="B14578">
        <v>23435</v>
      </c>
      <c r="C14578">
        <v>120</v>
      </c>
    </row>
    <row r="14579" spans="1:3" x14ac:dyDescent="0.25">
      <c r="A14579" t="s">
        <v>263</v>
      </c>
      <c r="B14579">
        <v>24422</v>
      </c>
      <c r="C14579">
        <v>105</v>
      </c>
    </row>
    <row r="14580" spans="1:3" x14ac:dyDescent="0.25">
      <c r="A14580" t="s">
        <v>263</v>
      </c>
      <c r="B14580">
        <v>24502</v>
      </c>
      <c r="C14580">
        <v>180</v>
      </c>
    </row>
    <row r="14581" spans="1:3" x14ac:dyDescent="0.25">
      <c r="A14581" t="s">
        <v>263</v>
      </c>
      <c r="B14581">
        <v>24501</v>
      </c>
      <c r="C14581">
        <v>118</v>
      </c>
    </row>
    <row r="14582" spans="1:3" x14ac:dyDescent="0.25">
      <c r="A14582" t="s">
        <v>263</v>
      </c>
      <c r="B14582">
        <v>22603</v>
      </c>
      <c r="C14582">
        <v>51</v>
      </c>
    </row>
    <row r="14583" spans="1:3" x14ac:dyDescent="0.25">
      <c r="A14583" t="s">
        <v>263</v>
      </c>
      <c r="B14583">
        <v>23692</v>
      </c>
      <c r="C14583">
        <v>60</v>
      </c>
    </row>
    <row r="14584" spans="1:3" x14ac:dyDescent="0.25">
      <c r="A14584" t="s">
        <v>263</v>
      </c>
      <c r="B14584">
        <v>23505</v>
      </c>
      <c r="C14584">
        <v>24</v>
      </c>
    </row>
    <row r="14585" spans="1:3" x14ac:dyDescent="0.25">
      <c r="A14585" t="s">
        <v>263</v>
      </c>
      <c r="B14585">
        <v>24343</v>
      </c>
      <c r="C14585">
        <v>60</v>
      </c>
    </row>
    <row r="14586" spans="1:3" x14ac:dyDescent="0.25">
      <c r="A14586" t="s">
        <v>263</v>
      </c>
      <c r="B14586">
        <v>24266</v>
      </c>
      <c r="C14586">
        <v>60</v>
      </c>
    </row>
    <row r="14587" spans="1:3" x14ac:dyDescent="0.25">
      <c r="A14587" t="s">
        <v>263</v>
      </c>
      <c r="B14587">
        <v>22701</v>
      </c>
      <c r="C14587">
        <v>180</v>
      </c>
    </row>
    <row r="14588" spans="1:3" x14ac:dyDescent="0.25">
      <c r="A14588" t="s">
        <v>263</v>
      </c>
      <c r="B14588">
        <v>23323</v>
      </c>
      <c r="C14588">
        <v>120</v>
      </c>
    </row>
    <row r="14589" spans="1:3" x14ac:dyDescent="0.25">
      <c r="A14589" t="s">
        <v>263</v>
      </c>
      <c r="B14589">
        <v>23487</v>
      </c>
      <c r="C14589">
        <v>114</v>
      </c>
    </row>
    <row r="14590" spans="1:3" x14ac:dyDescent="0.25">
      <c r="A14590" t="s">
        <v>263</v>
      </c>
      <c r="B14590">
        <v>23220</v>
      </c>
      <c r="C14590">
        <v>47</v>
      </c>
    </row>
    <row r="14591" spans="1:3" x14ac:dyDescent="0.25">
      <c r="A14591" t="s">
        <v>263</v>
      </c>
      <c r="B14591">
        <v>23464</v>
      </c>
      <c r="C14591">
        <v>90</v>
      </c>
    </row>
    <row r="14592" spans="1:3" x14ac:dyDescent="0.25">
      <c r="A14592" t="s">
        <v>263</v>
      </c>
      <c r="B14592">
        <v>23666</v>
      </c>
      <c r="C14592">
        <v>86</v>
      </c>
    </row>
    <row r="14593" spans="1:3" x14ac:dyDescent="0.25">
      <c r="A14593" t="s">
        <v>263</v>
      </c>
      <c r="B14593">
        <v>23662</v>
      </c>
      <c r="C14593">
        <v>60</v>
      </c>
    </row>
    <row r="14594" spans="1:3" x14ac:dyDescent="0.25">
      <c r="A14594" t="s">
        <v>263</v>
      </c>
      <c r="B14594">
        <v>22101</v>
      </c>
      <c r="C14594">
        <v>49</v>
      </c>
    </row>
    <row r="14595" spans="1:3" x14ac:dyDescent="0.25">
      <c r="A14595" t="s">
        <v>263</v>
      </c>
      <c r="B14595">
        <v>24557</v>
      </c>
      <c r="C14595">
        <v>90</v>
      </c>
    </row>
    <row r="14596" spans="1:3" x14ac:dyDescent="0.25">
      <c r="A14596" t="s">
        <v>263</v>
      </c>
      <c r="B14596">
        <v>24531</v>
      </c>
      <c r="C14596">
        <v>85</v>
      </c>
    </row>
    <row r="14597" spans="1:3" x14ac:dyDescent="0.25">
      <c r="A14597" t="s">
        <v>263</v>
      </c>
      <c r="B14597">
        <v>24422</v>
      </c>
      <c r="C14597">
        <v>60</v>
      </c>
    </row>
    <row r="14598" spans="1:3" x14ac:dyDescent="0.25">
      <c r="A14598" t="s">
        <v>263</v>
      </c>
      <c r="B14598">
        <v>24503</v>
      </c>
      <c r="C14598">
        <v>166</v>
      </c>
    </row>
    <row r="14599" spans="1:3" x14ac:dyDescent="0.25">
      <c r="A14599" t="s">
        <v>263</v>
      </c>
      <c r="B14599">
        <v>22003</v>
      </c>
      <c r="C14599">
        <v>222</v>
      </c>
    </row>
    <row r="14600" spans="1:3" x14ac:dyDescent="0.25">
      <c r="A14600" t="s">
        <v>263</v>
      </c>
      <c r="B14600">
        <v>23452</v>
      </c>
      <c r="C14600">
        <v>116</v>
      </c>
    </row>
    <row r="14601" spans="1:3" x14ac:dyDescent="0.25">
      <c r="A14601" t="s">
        <v>263</v>
      </c>
      <c r="B14601">
        <v>23454</v>
      </c>
      <c r="C14601">
        <v>50</v>
      </c>
    </row>
    <row r="14602" spans="1:3" x14ac:dyDescent="0.25">
      <c r="A14602" t="s">
        <v>263</v>
      </c>
      <c r="B14602">
        <v>24153</v>
      </c>
      <c r="C14602">
        <v>240</v>
      </c>
    </row>
    <row r="14603" spans="1:3" x14ac:dyDescent="0.25">
      <c r="A14603" t="s">
        <v>263</v>
      </c>
      <c r="B14603">
        <v>23661</v>
      </c>
      <c r="C14603">
        <v>130</v>
      </c>
    </row>
    <row r="14604" spans="1:3" x14ac:dyDescent="0.25">
      <c r="A14604" t="s">
        <v>263</v>
      </c>
      <c r="B14604">
        <v>23224</v>
      </c>
      <c r="C14604">
        <v>200</v>
      </c>
    </row>
    <row r="14605" spans="1:3" x14ac:dyDescent="0.25">
      <c r="A14605" t="s">
        <v>263</v>
      </c>
      <c r="B14605">
        <v>23927</v>
      </c>
      <c r="C14605">
        <v>168</v>
      </c>
    </row>
    <row r="14606" spans="1:3" x14ac:dyDescent="0.25">
      <c r="A14606" t="s">
        <v>263</v>
      </c>
      <c r="B14606">
        <v>22903</v>
      </c>
      <c r="C14606">
        <v>143</v>
      </c>
    </row>
    <row r="14607" spans="1:3" x14ac:dyDescent="0.25">
      <c r="A14607" t="s">
        <v>263</v>
      </c>
      <c r="B14607">
        <v>23226</v>
      </c>
      <c r="C14607">
        <v>225</v>
      </c>
    </row>
    <row r="14608" spans="1:3" x14ac:dyDescent="0.25">
      <c r="A14608" t="s">
        <v>263</v>
      </c>
      <c r="B14608">
        <v>23320</v>
      </c>
      <c r="C14608">
        <v>117</v>
      </c>
    </row>
    <row r="14609" spans="1:3" x14ac:dyDescent="0.25">
      <c r="A14609" t="s">
        <v>263</v>
      </c>
      <c r="B14609">
        <v>24301</v>
      </c>
      <c r="C14609">
        <v>90</v>
      </c>
    </row>
    <row r="14610" spans="1:3" x14ac:dyDescent="0.25">
      <c r="A14610" t="s">
        <v>263</v>
      </c>
      <c r="B14610">
        <v>22980</v>
      </c>
      <c r="C14610">
        <v>109</v>
      </c>
    </row>
    <row r="14611" spans="1:3" x14ac:dyDescent="0.25">
      <c r="A14611" t="s">
        <v>263</v>
      </c>
      <c r="B14611">
        <v>23238</v>
      </c>
      <c r="C14611">
        <v>96</v>
      </c>
    </row>
    <row r="14612" spans="1:3" x14ac:dyDescent="0.25">
      <c r="A14612" t="s">
        <v>263</v>
      </c>
      <c r="B14612">
        <v>22939</v>
      </c>
      <c r="C14612">
        <v>60</v>
      </c>
    </row>
    <row r="14613" spans="1:3" x14ac:dyDescent="0.25">
      <c r="A14613" t="s">
        <v>263</v>
      </c>
      <c r="B14613">
        <v>24151</v>
      </c>
      <c r="C14613">
        <v>180</v>
      </c>
    </row>
    <row r="14614" spans="1:3" x14ac:dyDescent="0.25">
      <c r="A14614" t="s">
        <v>263</v>
      </c>
      <c r="B14614">
        <v>23507</v>
      </c>
      <c r="C14614">
        <v>169</v>
      </c>
    </row>
    <row r="14615" spans="1:3" x14ac:dyDescent="0.25">
      <c r="A14615" t="s">
        <v>263</v>
      </c>
      <c r="B14615">
        <v>24112</v>
      </c>
      <c r="C14615">
        <v>32</v>
      </c>
    </row>
    <row r="14616" spans="1:3" x14ac:dyDescent="0.25">
      <c r="A14616" t="s">
        <v>263</v>
      </c>
      <c r="B14616">
        <v>24171</v>
      </c>
      <c r="C14616">
        <v>190</v>
      </c>
    </row>
    <row r="14617" spans="1:3" x14ac:dyDescent="0.25">
      <c r="A14617" t="s">
        <v>263</v>
      </c>
      <c r="B14617">
        <v>24018</v>
      </c>
      <c r="C14617">
        <v>120</v>
      </c>
    </row>
    <row r="14618" spans="1:3" x14ac:dyDescent="0.25">
      <c r="A14618" t="s">
        <v>263</v>
      </c>
      <c r="B14618">
        <v>22844</v>
      </c>
      <c r="C14618">
        <v>118</v>
      </c>
    </row>
    <row r="14619" spans="1:3" x14ac:dyDescent="0.25">
      <c r="A14619" t="s">
        <v>263</v>
      </c>
      <c r="B14619">
        <v>24018</v>
      </c>
      <c r="C14619">
        <v>62</v>
      </c>
    </row>
    <row r="14620" spans="1:3" x14ac:dyDescent="0.25">
      <c r="A14620" t="s">
        <v>263</v>
      </c>
      <c r="B14620">
        <v>22150</v>
      </c>
      <c r="C14620">
        <v>136</v>
      </c>
    </row>
    <row r="14621" spans="1:3" x14ac:dyDescent="0.25">
      <c r="A14621" t="s">
        <v>263</v>
      </c>
      <c r="B14621">
        <v>23451</v>
      </c>
      <c r="C14621">
        <v>108</v>
      </c>
    </row>
    <row r="14622" spans="1:3" x14ac:dyDescent="0.25">
      <c r="A14622" t="s">
        <v>263</v>
      </c>
      <c r="B14622">
        <v>24450</v>
      </c>
      <c r="C14622">
        <v>60</v>
      </c>
    </row>
    <row r="14623" spans="1:3" x14ac:dyDescent="0.25">
      <c r="A14623" t="s">
        <v>263</v>
      </c>
      <c r="B14623">
        <v>20147</v>
      </c>
      <c r="C14623">
        <v>44</v>
      </c>
    </row>
    <row r="14624" spans="1:3" x14ac:dyDescent="0.25">
      <c r="A14624" t="s">
        <v>263</v>
      </c>
      <c r="B14624">
        <v>23707</v>
      </c>
      <c r="C14624">
        <v>108</v>
      </c>
    </row>
    <row r="14625" spans="1:3" x14ac:dyDescent="0.25">
      <c r="A14625" t="s">
        <v>263</v>
      </c>
      <c r="B14625">
        <v>23901</v>
      </c>
      <c r="C14625">
        <v>120</v>
      </c>
    </row>
    <row r="14626" spans="1:3" x14ac:dyDescent="0.25">
      <c r="A14626" t="s">
        <v>263</v>
      </c>
      <c r="B14626">
        <v>24354</v>
      </c>
      <c r="C14626">
        <v>110</v>
      </c>
    </row>
    <row r="14627" spans="1:3" x14ac:dyDescent="0.25">
      <c r="A14627" t="s">
        <v>263</v>
      </c>
      <c r="B14627">
        <v>23149</v>
      </c>
      <c r="C14627">
        <v>60</v>
      </c>
    </row>
    <row r="14628" spans="1:3" x14ac:dyDescent="0.25">
      <c r="A14628" t="s">
        <v>263</v>
      </c>
      <c r="B14628">
        <v>23701</v>
      </c>
      <c r="C14628">
        <v>132</v>
      </c>
    </row>
    <row r="14629" spans="1:3" x14ac:dyDescent="0.25">
      <c r="A14629" t="s">
        <v>263</v>
      </c>
      <c r="B14629">
        <v>23060</v>
      </c>
      <c r="C14629">
        <v>180</v>
      </c>
    </row>
    <row r="14630" spans="1:3" x14ac:dyDescent="0.25">
      <c r="A14630" t="s">
        <v>263</v>
      </c>
      <c r="B14630">
        <v>23454</v>
      </c>
      <c r="C14630">
        <v>180</v>
      </c>
    </row>
    <row r="14631" spans="1:3" x14ac:dyDescent="0.25">
      <c r="A14631" t="s">
        <v>263</v>
      </c>
      <c r="B14631">
        <v>23061</v>
      </c>
      <c r="C14631">
        <v>181</v>
      </c>
    </row>
    <row r="14632" spans="1:3" x14ac:dyDescent="0.25">
      <c r="A14632" t="s">
        <v>263</v>
      </c>
      <c r="B14632">
        <v>24641</v>
      </c>
      <c r="C14632">
        <v>24</v>
      </c>
    </row>
    <row r="14633" spans="1:3" x14ac:dyDescent="0.25">
      <c r="A14633" t="s">
        <v>263</v>
      </c>
      <c r="B14633">
        <v>23188</v>
      </c>
      <c r="C14633">
        <v>60</v>
      </c>
    </row>
    <row r="14634" spans="1:3" x14ac:dyDescent="0.25">
      <c r="A14634" t="s">
        <v>263</v>
      </c>
      <c r="B14634">
        <v>23111</v>
      </c>
      <c r="C14634">
        <v>62</v>
      </c>
    </row>
    <row r="14635" spans="1:3" x14ac:dyDescent="0.25">
      <c r="A14635" t="s">
        <v>263</v>
      </c>
      <c r="B14635">
        <v>23002</v>
      </c>
      <c r="C14635">
        <v>100</v>
      </c>
    </row>
    <row r="14636" spans="1:3" x14ac:dyDescent="0.25">
      <c r="A14636" t="s">
        <v>263</v>
      </c>
      <c r="B14636">
        <v>24450</v>
      </c>
      <c r="C14636">
        <v>60</v>
      </c>
    </row>
    <row r="14637" spans="1:3" x14ac:dyDescent="0.25">
      <c r="A14637" t="s">
        <v>263</v>
      </c>
      <c r="B14637">
        <v>23455</v>
      </c>
      <c r="C14637">
        <v>60</v>
      </c>
    </row>
    <row r="14638" spans="1:3" x14ac:dyDescent="0.25">
      <c r="A14638" t="s">
        <v>263</v>
      </c>
      <c r="B14638">
        <v>22204</v>
      </c>
      <c r="C14638">
        <v>161</v>
      </c>
    </row>
    <row r="14639" spans="1:3" x14ac:dyDescent="0.25">
      <c r="A14639" t="s">
        <v>263</v>
      </c>
      <c r="B14639">
        <v>23502</v>
      </c>
      <c r="C14639">
        <v>197</v>
      </c>
    </row>
    <row r="14640" spans="1:3" x14ac:dyDescent="0.25">
      <c r="A14640" t="s">
        <v>263</v>
      </c>
      <c r="B14640">
        <v>23421</v>
      </c>
      <c r="C14640">
        <v>136</v>
      </c>
    </row>
    <row r="14641" spans="1:3" x14ac:dyDescent="0.25">
      <c r="A14641" t="s">
        <v>263</v>
      </c>
      <c r="B14641">
        <v>20155</v>
      </c>
      <c r="C14641">
        <v>120</v>
      </c>
    </row>
    <row r="14642" spans="1:3" x14ac:dyDescent="0.25">
      <c r="A14642" t="s">
        <v>263</v>
      </c>
      <c r="B14642">
        <v>22027</v>
      </c>
      <c r="C14642">
        <v>130</v>
      </c>
    </row>
    <row r="14643" spans="1:3" x14ac:dyDescent="0.25">
      <c r="A14643" t="s">
        <v>263</v>
      </c>
      <c r="B14643">
        <v>24012</v>
      </c>
      <c r="C14643">
        <v>253</v>
      </c>
    </row>
    <row r="14644" spans="1:3" x14ac:dyDescent="0.25">
      <c r="A14644" t="s">
        <v>263</v>
      </c>
      <c r="B14644">
        <v>24521</v>
      </c>
      <c r="C14644">
        <v>120</v>
      </c>
    </row>
    <row r="14645" spans="1:3" x14ac:dyDescent="0.25">
      <c r="A14645" t="s">
        <v>263</v>
      </c>
      <c r="B14645">
        <v>23238</v>
      </c>
      <c r="C14645">
        <v>190</v>
      </c>
    </row>
    <row r="14646" spans="1:3" x14ac:dyDescent="0.25">
      <c r="A14646" t="s">
        <v>263</v>
      </c>
      <c r="B14646">
        <v>20186</v>
      </c>
      <c r="C14646">
        <v>113</v>
      </c>
    </row>
    <row r="14647" spans="1:3" x14ac:dyDescent="0.25">
      <c r="A14647" t="s">
        <v>263</v>
      </c>
      <c r="B14647">
        <v>23220</v>
      </c>
      <c r="C14647">
        <v>130</v>
      </c>
    </row>
    <row r="14648" spans="1:3" x14ac:dyDescent="0.25">
      <c r="A14648" t="s">
        <v>263</v>
      </c>
      <c r="B14648">
        <v>22482</v>
      </c>
      <c r="C14648">
        <v>120</v>
      </c>
    </row>
    <row r="14649" spans="1:3" x14ac:dyDescent="0.25">
      <c r="A14649" t="s">
        <v>263</v>
      </c>
      <c r="B14649">
        <v>22572</v>
      </c>
      <c r="C14649">
        <v>80</v>
      </c>
    </row>
    <row r="14650" spans="1:3" x14ac:dyDescent="0.25">
      <c r="A14650" t="s">
        <v>263</v>
      </c>
      <c r="B14650">
        <v>23464</v>
      </c>
      <c r="C14650">
        <v>120</v>
      </c>
    </row>
    <row r="14651" spans="1:3" x14ac:dyDescent="0.25">
      <c r="A14651" t="s">
        <v>263</v>
      </c>
      <c r="B14651">
        <v>22560</v>
      </c>
      <c r="C14651">
        <v>60</v>
      </c>
    </row>
    <row r="14652" spans="1:3" x14ac:dyDescent="0.25">
      <c r="A14652" t="s">
        <v>263</v>
      </c>
      <c r="B14652">
        <v>22701</v>
      </c>
      <c r="C14652">
        <v>47</v>
      </c>
    </row>
    <row r="14653" spans="1:3" x14ac:dyDescent="0.25">
      <c r="A14653" t="s">
        <v>263</v>
      </c>
      <c r="B14653">
        <v>22601</v>
      </c>
      <c r="C14653">
        <v>176</v>
      </c>
    </row>
    <row r="14654" spans="1:3" x14ac:dyDescent="0.25">
      <c r="A14654" t="s">
        <v>263</v>
      </c>
      <c r="B14654">
        <v>24151</v>
      </c>
      <c r="C14654">
        <v>120</v>
      </c>
    </row>
    <row r="14655" spans="1:3" x14ac:dyDescent="0.25">
      <c r="A14655" t="s">
        <v>263</v>
      </c>
      <c r="B14655">
        <v>24541</v>
      </c>
      <c r="C14655">
        <v>60</v>
      </c>
    </row>
    <row r="14656" spans="1:3" x14ac:dyDescent="0.25">
      <c r="A14656" t="s">
        <v>263</v>
      </c>
      <c r="B14656">
        <v>24014</v>
      </c>
      <c r="C14656">
        <v>98</v>
      </c>
    </row>
    <row r="14657" spans="1:3" x14ac:dyDescent="0.25">
      <c r="A14657" t="s">
        <v>263</v>
      </c>
      <c r="B14657">
        <v>23805</v>
      </c>
      <c r="C14657">
        <v>120</v>
      </c>
    </row>
    <row r="14658" spans="1:3" x14ac:dyDescent="0.25">
      <c r="A14658" t="s">
        <v>263</v>
      </c>
      <c r="B14658">
        <v>24445</v>
      </c>
      <c r="C14658">
        <v>60</v>
      </c>
    </row>
    <row r="14659" spans="1:3" x14ac:dyDescent="0.25">
      <c r="A14659" t="s">
        <v>263</v>
      </c>
      <c r="B14659">
        <v>23803</v>
      </c>
      <c r="C14659">
        <v>90</v>
      </c>
    </row>
    <row r="14660" spans="1:3" x14ac:dyDescent="0.25">
      <c r="A14660" t="s">
        <v>263</v>
      </c>
      <c r="B14660">
        <v>24523</v>
      </c>
      <c r="C14660">
        <v>90</v>
      </c>
    </row>
    <row r="14661" spans="1:3" x14ac:dyDescent="0.25">
      <c r="A14661" t="s">
        <v>263</v>
      </c>
      <c r="B14661">
        <v>23832</v>
      </c>
      <c r="C14661">
        <v>216</v>
      </c>
    </row>
    <row r="14662" spans="1:3" x14ac:dyDescent="0.25">
      <c r="A14662" t="s">
        <v>263</v>
      </c>
      <c r="B14662">
        <v>22405</v>
      </c>
      <c r="C14662">
        <v>118</v>
      </c>
    </row>
    <row r="14663" spans="1:3" x14ac:dyDescent="0.25">
      <c r="A14663" t="s">
        <v>263</v>
      </c>
      <c r="B14663">
        <v>23601</v>
      </c>
      <c r="C14663">
        <v>154</v>
      </c>
    </row>
    <row r="14664" spans="1:3" x14ac:dyDescent="0.25">
      <c r="A14664" t="s">
        <v>263</v>
      </c>
      <c r="B14664">
        <v>24201</v>
      </c>
      <c r="C14664">
        <v>90</v>
      </c>
    </row>
    <row r="14665" spans="1:3" x14ac:dyDescent="0.25">
      <c r="A14665" t="s">
        <v>263</v>
      </c>
      <c r="B14665">
        <v>22443</v>
      </c>
      <c r="C14665">
        <v>66</v>
      </c>
    </row>
    <row r="14666" spans="1:3" x14ac:dyDescent="0.25">
      <c r="A14666" t="s">
        <v>263</v>
      </c>
      <c r="B14666">
        <v>24502</v>
      </c>
      <c r="C14666">
        <v>90</v>
      </c>
    </row>
    <row r="14667" spans="1:3" x14ac:dyDescent="0.25">
      <c r="A14667" t="s">
        <v>263</v>
      </c>
      <c r="B14667">
        <v>22407</v>
      </c>
      <c r="C14667">
        <v>150</v>
      </c>
    </row>
    <row r="14668" spans="1:3" x14ac:dyDescent="0.25">
      <c r="A14668" t="s">
        <v>263</v>
      </c>
      <c r="B14668">
        <v>24293</v>
      </c>
      <c r="C14668">
        <v>97</v>
      </c>
    </row>
    <row r="14669" spans="1:3" x14ac:dyDescent="0.25">
      <c r="A14669" t="s">
        <v>263</v>
      </c>
      <c r="B14669">
        <v>23936</v>
      </c>
      <c r="C14669">
        <v>60</v>
      </c>
    </row>
    <row r="14670" spans="1:3" x14ac:dyDescent="0.25">
      <c r="A14670" t="s">
        <v>263</v>
      </c>
      <c r="B14670">
        <v>23666</v>
      </c>
      <c r="C14670">
        <v>180</v>
      </c>
    </row>
    <row r="14671" spans="1:3" x14ac:dyDescent="0.25">
      <c r="A14671" t="s">
        <v>263</v>
      </c>
      <c r="B14671">
        <v>24219</v>
      </c>
      <c r="C14671">
        <v>180</v>
      </c>
    </row>
    <row r="14672" spans="1:3" x14ac:dyDescent="0.25">
      <c r="A14672" t="s">
        <v>263</v>
      </c>
      <c r="B14672">
        <v>23185</v>
      </c>
      <c r="C14672">
        <v>90</v>
      </c>
    </row>
    <row r="14673" spans="1:3" x14ac:dyDescent="0.25">
      <c r="A14673" t="s">
        <v>263</v>
      </c>
      <c r="B14673">
        <v>20165</v>
      </c>
      <c r="C14673">
        <v>60</v>
      </c>
    </row>
    <row r="14674" spans="1:3" x14ac:dyDescent="0.25">
      <c r="A14674" t="s">
        <v>264</v>
      </c>
      <c r="B14674">
        <v>5201</v>
      </c>
      <c r="C14674">
        <v>90</v>
      </c>
    </row>
    <row r="14675" spans="1:3" x14ac:dyDescent="0.25">
      <c r="A14675" t="s">
        <v>264</v>
      </c>
      <c r="B14675">
        <v>5149</v>
      </c>
      <c r="C14675">
        <v>46</v>
      </c>
    </row>
    <row r="14676" spans="1:3" x14ac:dyDescent="0.25">
      <c r="A14676" t="s">
        <v>264</v>
      </c>
      <c r="B14676">
        <v>5641</v>
      </c>
      <c r="C14676">
        <v>153</v>
      </c>
    </row>
    <row r="14677" spans="1:3" x14ac:dyDescent="0.25">
      <c r="A14677" t="s">
        <v>264</v>
      </c>
      <c r="B14677">
        <v>5354</v>
      </c>
      <c r="C14677">
        <v>60</v>
      </c>
    </row>
    <row r="14678" spans="1:3" x14ac:dyDescent="0.25">
      <c r="A14678" t="s">
        <v>264</v>
      </c>
      <c r="B14678">
        <v>5701</v>
      </c>
      <c r="C14678">
        <v>158</v>
      </c>
    </row>
    <row r="14679" spans="1:3" x14ac:dyDescent="0.25">
      <c r="A14679" t="s">
        <v>264</v>
      </c>
      <c r="B14679">
        <v>5819</v>
      </c>
      <c r="C14679">
        <v>110</v>
      </c>
    </row>
    <row r="14680" spans="1:3" x14ac:dyDescent="0.25">
      <c r="A14680" t="s">
        <v>264</v>
      </c>
      <c r="B14680">
        <v>5855</v>
      </c>
      <c r="C14680">
        <v>50</v>
      </c>
    </row>
    <row r="14681" spans="1:3" x14ac:dyDescent="0.25">
      <c r="A14681" t="s">
        <v>264</v>
      </c>
      <c r="B14681">
        <v>5822</v>
      </c>
      <c r="C14681">
        <v>71</v>
      </c>
    </row>
    <row r="14682" spans="1:3" x14ac:dyDescent="0.25">
      <c r="A14682" t="s">
        <v>264</v>
      </c>
      <c r="B14682">
        <v>5839</v>
      </c>
      <c r="C14682">
        <v>44</v>
      </c>
    </row>
    <row r="14683" spans="1:3" x14ac:dyDescent="0.25">
      <c r="A14683" t="s">
        <v>264</v>
      </c>
      <c r="B14683">
        <v>5482</v>
      </c>
      <c r="C14683">
        <v>33</v>
      </c>
    </row>
    <row r="14684" spans="1:3" x14ac:dyDescent="0.25">
      <c r="A14684" t="s">
        <v>264</v>
      </c>
      <c r="B14684">
        <v>5851</v>
      </c>
      <c r="C14684">
        <v>60</v>
      </c>
    </row>
    <row r="14685" spans="1:3" x14ac:dyDescent="0.25">
      <c r="A14685" t="s">
        <v>264</v>
      </c>
      <c r="B14685">
        <v>5301</v>
      </c>
      <c r="C14685">
        <v>43</v>
      </c>
    </row>
    <row r="14686" spans="1:3" x14ac:dyDescent="0.25">
      <c r="A14686" t="s">
        <v>264</v>
      </c>
      <c r="B14686">
        <v>5408</v>
      </c>
      <c r="C14686">
        <v>144</v>
      </c>
    </row>
    <row r="14687" spans="1:3" x14ac:dyDescent="0.25">
      <c r="A14687" t="s">
        <v>264</v>
      </c>
      <c r="B14687">
        <v>5408</v>
      </c>
      <c r="C14687">
        <v>150</v>
      </c>
    </row>
    <row r="14688" spans="1:3" x14ac:dyDescent="0.25">
      <c r="A14688" t="s">
        <v>264</v>
      </c>
      <c r="B14688">
        <v>5701</v>
      </c>
      <c r="C14688">
        <v>125</v>
      </c>
    </row>
    <row r="14689" spans="1:3" x14ac:dyDescent="0.25">
      <c r="A14689" t="s">
        <v>264</v>
      </c>
      <c r="B14689">
        <v>5661</v>
      </c>
      <c r="C14689">
        <v>72</v>
      </c>
    </row>
    <row r="14690" spans="1:3" x14ac:dyDescent="0.25">
      <c r="A14690" t="s">
        <v>264</v>
      </c>
      <c r="B14690">
        <v>5641</v>
      </c>
      <c r="C14690">
        <v>141</v>
      </c>
    </row>
    <row r="14691" spans="1:3" x14ac:dyDescent="0.25">
      <c r="A14691" t="s">
        <v>264</v>
      </c>
      <c r="B14691">
        <v>5201</v>
      </c>
      <c r="C14691">
        <v>100</v>
      </c>
    </row>
    <row r="14692" spans="1:3" x14ac:dyDescent="0.25">
      <c r="A14692" t="s">
        <v>264</v>
      </c>
      <c r="B14692">
        <v>5641</v>
      </c>
      <c r="C14692">
        <v>96</v>
      </c>
    </row>
    <row r="14693" spans="1:3" x14ac:dyDescent="0.25">
      <c r="A14693" t="s">
        <v>264</v>
      </c>
      <c r="B14693">
        <v>5061</v>
      </c>
      <c r="C14693">
        <v>30</v>
      </c>
    </row>
    <row r="14694" spans="1:3" x14ac:dyDescent="0.25">
      <c r="A14694" t="s">
        <v>264</v>
      </c>
      <c r="B14694">
        <v>5841</v>
      </c>
      <c r="C14694">
        <v>30</v>
      </c>
    </row>
    <row r="14695" spans="1:3" x14ac:dyDescent="0.25">
      <c r="A14695" t="s">
        <v>264</v>
      </c>
      <c r="B14695">
        <v>5855</v>
      </c>
      <c r="C14695">
        <v>44</v>
      </c>
    </row>
    <row r="14696" spans="1:3" x14ac:dyDescent="0.25">
      <c r="A14696" t="s">
        <v>264</v>
      </c>
      <c r="B14696">
        <v>5478</v>
      </c>
      <c r="C14696">
        <v>64</v>
      </c>
    </row>
    <row r="14697" spans="1:3" x14ac:dyDescent="0.25">
      <c r="A14697" t="s">
        <v>264</v>
      </c>
      <c r="B14697">
        <v>5201</v>
      </c>
      <c r="C14697">
        <v>177</v>
      </c>
    </row>
    <row r="14698" spans="1:3" x14ac:dyDescent="0.25">
      <c r="A14698" t="s">
        <v>264</v>
      </c>
      <c r="B14698">
        <v>5478</v>
      </c>
      <c r="C14698">
        <v>115</v>
      </c>
    </row>
    <row r="14699" spans="1:3" x14ac:dyDescent="0.25">
      <c r="A14699" t="s">
        <v>264</v>
      </c>
      <c r="B14699">
        <v>5201</v>
      </c>
      <c r="C14699">
        <v>150</v>
      </c>
    </row>
    <row r="14700" spans="1:3" x14ac:dyDescent="0.25">
      <c r="A14700" t="s">
        <v>264</v>
      </c>
      <c r="B14700">
        <v>5701</v>
      </c>
      <c r="C14700">
        <v>123</v>
      </c>
    </row>
    <row r="14701" spans="1:3" x14ac:dyDescent="0.25">
      <c r="A14701" t="s">
        <v>264</v>
      </c>
      <c r="B14701">
        <v>5663</v>
      </c>
      <c r="C14701">
        <v>50</v>
      </c>
    </row>
    <row r="14702" spans="1:3" x14ac:dyDescent="0.25">
      <c r="A14702" t="s">
        <v>264</v>
      </c>
      <c r="B14702">
        <v>5753</v>
      </c>
      <c r="C14702">
        <v>105</v>
      </c>
    </row>
    <row r="14703" spans="1:3" x14ac:dyDescent="0.25">
      <c r="A14703" t="s">
        <v>264</v>
      </c>
      <c r="B14703">
        <v>5089</v>
      </c>
      <c r="C14703">
        <v>39</v>
      </c>
    </row>
    <row r="14704" spans="1:3" x14ac:dyDescent="0.25">
      <c r="A14704" t="s">
        <v>264</v>
      </c>
      <c r="B14704">
        <v>5478</v>
      </c>
      <c r="C14704">
        <v>30</v>
      </c>
    </row>
    <row r="14705" spans="1:3" x14ac:dyDescent="0.25">
      <c r="A14705" t="s">
        <v>264</v>
      </c>
      <c r="B14705">
        <v>5301</v>
      </c>
      <c r="C14705">
        <v>80</v>
      </c>
    </row>
    <row r="14706" spans="1:3" x14ac:dyDescent="0.25">
      <c r="A14706" t="s">
        <v>264</v>
      </c>
      <c r="B14706">
        <v>5156</v>
      </c>
      <c r="C14706">
        <v>102</v>
      </c>
    </row>
    <row r="14707" spans="1:3" x14ac:dyDescent="0.25">
      <c r="A14707" t="s">
        <v>264</v>
      </c>
      <c r="B14707">
        <v>5446</v>
      </c>
      <c r="C14707">
        <v>73</v>
      </c>
    </row>
    <row r="14708" spans="1:3" x14ac:dyDescent="0.25">
      <c r="A14708" t="s">
        <v>264</v>
      </c>
      <c r="B14708">
        <v>5401</v>
      </c>
      <c r="C14708">
        <v>126</v>
      </c>
    </row>
    <row r="14709" spans="1:3" x14ac:dyDescent="0.25">
      <c r="A14709" t="s">
        <v>265</v>
      </c>
      <c r="B14709">
        <v>98383</v>
      </c>
      <c r="C14709">
        <v>47</v>
      </c>
    </row>
    <row r="14710" spans="1:3" x14ac:dyDescent="0.25">
      <c r="A14710" t="s">
        <v>265</v>
      </c>
      <c r="B14710">
        <v>98203</v>
      </c>
      <c r="C14710">
        <v>59</v>
      </c>
    </row>
    <row r="14711" spans="1:3" x14ac:dyDescent="0.25">
      <c r="A14711" t="s">
        <v>265</v>
      </c>
      <c r="B14711">
        <v>98155</v>
      </c>
      <c r="C14711">
        <v>114</v>
      </c>
    </row>
    <row r="14712" spans="1:3" x14ac:dyDescent="0.25">
      <c r="A14712" t="s">
        <v>265</v>
      </c>
      <c r="B14712">
        <v>98198</v>
      </c>
      <c r="C14712">
        <v>165</v>
      </c>
    </row>
    <row r="14713" spans="1:3" x14ac:dyDescent="0.25">
      <c r="A14713" t="s">
        <v>265</v>
      </c>
      <c r="B14713">
        <v>99324</v>
      </c>
      <c r="C14713">
        <v>106</v>
      </c>
    </row>
    <row r="14714" spans="1:3" x14ac:dyDescent="0.25">
      <c r="A14714" t="s">
        <v>265</v>
      </c>
      <c r="B14714">
        <v>98837</v>
      </c>
      <c r="C14714">
        <v>74</v>
      </c>
    </row>
    <row r="14715" spans="1:3" x14ac:dyDescent="0.25">
      <c r="A14715" t="s">
        <v>265</v>
      </c>
      <c r="B14715">
        <v>98944</v>
      </c>
      <c r="C14715">
        <v>80</v>
      </c>
    </row>
    <row r="14716" spans="1:3" x14ac:dyDescent="0.25">
      <c r="A14716" t="s">
        <v>265</v>
      </c>
      <c r="B14716">
        <v>98815</v>
      </c>
      <c r="C14716">
        <v>65</v>
      </c>
    </row>
    <row r="14717" spans="1:3" x14ac:dyDescent="0.25">
      <c r="A14717" t="s">
        <v>265</v>
      </c>
      <c r="B14717">
        <v>98133</v>
      </c>
      <c r="C14717">
        <v>211</v>
      </c>
    </row>
    <row r="14718" spans="1:3" x14ac:dyDescent="0.25">
      <c r="A14718" t="s">
        <v>265</v>
      </c>
      <c r="B14718">
        <v>98221</v>
      </c>
      <c r="C14718">
        <v>44</v>
      </c>
    </row>
    <row r="14719" spans="1:3" x14ac:dyDescent="0.25">
      <c r="A14719" t="s">
        <v>265</v>
      </c>
      <c r="B14719">
        <v>98841</v>
      </c>
      <c r="C14719">
        <v>56</v>
      </c>
    </row>
    <row r="14720" spans="1:3" x14ac:dyDescent="0.25">
      <c r="A14720" t="s">
        <v>265</v>
      </c>
      <c r="B14720">
        <v>98057</v>
      </c>
      <c r="C14720">
        <v>99</v>
      </c>
    </row>
    <row r="14721" spans="1:3" x14ac:dyDescent="0.25">
      <c r="A14721" t="s">
        <v>265</v>
      </c>
      <c r="B14721">
        <v>98204</v>
      </c>
      <c r="C14721">
        <v>100</v>
      </c>
    </row>
    <row r="14722" spans="1:3" x14ac:dyDescent="0.25">
      <c r="A14722" t="s">
        <v>265</v>
      </c>
      <c r="B14722">
        <v>98823</v>
      </c>
      <c r="C14722">
        <v>12</v>
      </c>
    </row>
    <row r="14723" spans="1:3" x14ac:dyDescent="0.25">
      <c r="A14723" t="s">
        <v>265</v>
      </c>
      <c r="B14723">
        <v>98366</v>
      </c>
      <c r="C14723">
        <v>240</v>
      </c>
    </row>
    <row r="14724" spans="1:3" x14ac:dyDescent="0.25">
      <c r="A14724" t="s">
        <v>265</v>
      </c>
      <c r="B14724">
        <v>99114</v>
      </c>
      <c r="C14724">
        <v>40</v>
      </c>
    </row>
    <row r="14725" spans="1:3" x14ac:dyDescent="0.25">
      <c r="A14725" t="s">
        <v>265</v>
      </c>
      <c r="B14725">
        <v>98851</v>
      </c>
      <c r="C14725">
        <v>42</v>
      </c>
    </row>
    <row r="14726" spans="1:3" x14ac:dyDescent="0.25">
      <c r="A14726" t="s">
        <v>265</v>
      </c>
      <c r="B14726">
        <v>98133</v>
      </c>
      <c r="C14726">
        <v>168</v>
      </c>
    </row>
    <row r="14727" spans="1:3" x14ac:dyDescent="0.25">
      <c r="A14727" t="s">
        <v>265</v>
      </c>
      <c r="B14727">
        <v>99206</v>
      </c>
      <c r="C14727">
        <v>84</v>
      </c>
    </row>
    <row r="14728" spans="1:3" x14ac:dyDescent="0.25">
      <c r="A14728" t="s">
        <v>265</v>
      </c>
      <c r="B14728">
        <v>98404</v>
      </c>
      <c r="C14728">
        <v>120</v>
      </c>
    </row>
    <row r="14729" spans="1:3" x14ac:dyDescent="0.25">
      <c r="A14729" t="s">
        <v>265</v>
      </c>
      <c r="B14729">
        <v>98002</v>
      </c>
      <c r="C14729">
        <v>96</v>
      </c>
    </row>
    <row r="14730" spans="1:3" x14ac:dyDescent="0.25">
      <c r="A14730" t="s">
        <v>265</v>
      </c>
      <c r="B14730">
        <v>99207</v>
      </c>
      <c r="C14730">
        <v>75</v>
      </c>
    </row>
    <row r="14731" spans="1:3" x14ac:dyDescent="0.25">
      <c r="A14731" t="s">
        <v>265</v>
      </c>
      <c r="B14731">
        <v>99362</v>
      </c>
      <c r="C14731">
        <v>80</v>
      </c>
    </row>
    <row r="14732" spans="1:3" x14ac:dyDescent="0.25">
      <c r="A14732" t="s">
        <v>265</v>
      </c>
      <c r="B14732">
        <v>99206</v>
      </c>
      <c r="C14732">
        <v>124</v>
      </c>
    </row>
    <row r="14733" spans="1:3" x14ac:dyDescent="0.25">
      <c r="A14733" t="s">
        <v>265</v>
      </c>
      <c r="B14733">
        <v>98382</v>
      </c>
      <c r="C14733">
        <v>125</v>
      </c>
    </row>
    <row r="14734" spans="1:3" x14ac:dyDescent="0.25">
      <c r="A14734" t="s">
        <v>265</v>
      </c>
      <c r="B14734">
        <v>98203</v>
      </c>
      <c r="C14734">
        <v>70</v>
      </c>
    </row>
    <row r="14735" spans="1:3" x14ac:dyDescent="0.25">
      <c r="A14735" t="s">
        <v>265</v>
      </c>
      <c r="B14735">
        <v>98045</v>
      </c>
      <c r="C14735">
        <v>64</v>
      </c>
    </row>
    <row r="14736" spans="1:3" x14ac:dyDescent="0.25">
      <c r="A14736" t="s">
        <v>265</v>
      </c>
      <c r="B14736">
        <v>98374</v>
      </c>
      <c r="C14736">
        <v>100</v>
      </c>
    </row>
    <row r="14737" spans="1:3" x14ac:dyDescent="0.25">
      <c r="A14737" t="s">
        <v>265</v>
      </c>
      <c r="B14737">
        <v>99216</v>
      </c>
      <c r="C14737">
        <v>125</v>
      </c>
    </row>
    <row r="14738" spans="1:3" x14ac:dyDescent="0.25">
      <c r="A14738" t="s">
        <v>265</v>
      </c>
      <c r="B14738">
        <v>98370</v>
      </c>
      <c r="C14738">
        <v>190</v>
      </c>
    </row>
    <row r="14739" spans="1:3" x14ac:dyDescent="0.25">
      <c r="A14739" t="s">
        <v>265</v>
      </c>
      <c r="B14739">
        <v>98103</v>
      </c>
      <c r="C14739">
        <v>44</v>
      </c>
    </row>
    <row r="14740" spans="1:3" x14ac:dyDescent="0.25">
      <c r="A14740" t="s">
        <v>265</v>
      </c>
      <c r="B14740">
        <v>98226</v>
      </c>
      <c r="C14740">
        <v>122</v>
      </c>
    </row>
    <row r="14741" spans="1:3" x14ac:dyDescent="0.25">
      <c r="A14741" t="s">
        <v>265</v>
      </c>
      <c r="B14741">
        <v>98902</v>
      </c>
      <c r="C14741">
        <v>105</v>
      </c>
    </row>
    <row r="14742" spans="1:3" x14ac:dyDescent="0.25">
      <c r="A14742" t="s">
        <v>265</v>
      </c>
      <c r="B14742">
        <v>98027</v>
      </c>
      <c r="C14742">
        <v>140</v>
      </c>
    </row>
    <row r="14743" spans="1:3" x14ac:dyDescent="0.25">
      <c r="A14743" t="s">
        <v>265</v>
      </c>
      <c r="B14743">
        <v>98837</v>
      </c>
      <c r="C14743">
        <v>111</v>
      </c>
    </row>
    <row r="14744" spans="1:3" x14ac:dyDescent="0.25">
      <c r="A14744" t="s">
        <v>265</v>
      </c>
      <c r="B14744">
        <v>98225</v>
      </c>
      <c r="C14744">
        <v>44</v>
      </c>
    </row>
    <row r="14745" spans="1:3" x14ac:dyDescent="0.25">
      <c r="A14745" t="s">
        <v>265</v>
      </c>
      <c r="B14745">
        <v>98027</v>
      </c>
      <c r="C14745">
        <v>45</v>
      </c>
    </row>
    <row r="14746" spans="1:3" x14ac:dyDescent="0.25">
      <c r="A14746" t="s">
        <v>265</v>
      </c>
      <c r="B14746">
        <v>98664</v>
      </c>
      <c r="C14746">
        <v>104</v>
      </c>
    </row>
    <row r="14747" spans="1:3" x14ac:dyDescent="0.25">
      <c r="A14747" t="s">
        <v>265</v>
      </c>
      <c r="B14747">
        <v>98118</v>
      </c>
      <c r="C14747">
        <v>206</v>
      </c>
    </row>
    <row r="14748" spans="1:3" x14ac:dyDescent="0.25">
      <c r="A14748" t="s">
        <v>265</v>
      </c>
      <c r="B14748">
        <v>98584</v>
      </c>
      <c r="C14748">
        <v>76</v>
      </c>
    </row>
    <row r="14749" spans="1:3" x14ac:dyDescent="0.25">
      <c r="A14749" t="s">
        <v>265</v>
      </c>
      <c r="B14749">
        <v>98406</v>
      </c>
      <c r="C14749">
        <v>187</v>
      </c>
    </row>
    <row r="14750" spans="1:3" x14ac:dyDescent="0.25">
      <c r="A14750" t="s">
        <v>265</v>
      </c>
      <c r="B14750">
        <v>98503</v>
      </c>
      <c r="C14750">
        <v>96</v>
      </c>
    </row>
    <row r="14751" spans="1:3" x14ac:dyDescent="0.25">
      <c r="A14751" t="s">
        <v>265</v>
      </c>
      <c r="B14751">
        <v>98155</v>
      </c>
      <c r="C14751">
        <v>92</v>
      </c>
    </row>
    <row r="14752" spans="1:3" x14ac:dyDescent="0.25">
      <c r="A14752" t="s">
        <v>265</v>
      </c>
      <c r="B14752">
        <v>98201</v>
      </c>
      <c r="C14752">
        <v>111</v>
      </c>
    </row>
    <row r="14753" spans="1:3" x14ac:dyDescent="0.25">
      <c r="A14753" t="s">
        <v>265</v>
      </c>
      <c r="B14753">
        <v>98902</v>
      </c>
      <c r="C14753">
        <v>93</v>
      </c>
    </row>
    <row r="14754" spans="1:3" x14ac:dyDescent="0.25">
      <c r="A14754" t="s">
        <v>265</v>
      </c>
      <c r="B14754">
        <v>98531</v>
      </c>
      <c r="C14754">
        <v>128</v>
      </c>
    </row>
    <row r="14755" spans="1:3" x14ac:dyDescent="0.25">
      <c r="A14755" t="s">
        <v>265</v>
      </c>
      <c r="B14755">
        <v>99362</v>
      </c>
      <c r="C14755">
        <v>117</v>
      </c>
    </row>
    <row r="14756" spans="1:3" x14ac:dyDescent="0.25">
      <c r="A14756" t="s">
        <v>265</v>
      </c>
      <c r="B14756">
        <v>98405</v>
      </c>
      <c r="C14756">
        <v>139</v>
      </c>
    </row>
    <row r="14757" spans="1:3" x14ac:dyDescent="0.25">
      <c r="A14757" t="s">
        <v>265</v>
      </c>
      <c r="B14757">
        <v>98122</v>
      </c>
      <c r="C14757">
        <v>103</v>
      </c>
    </row>
    <row r="14758" spans="1:3" x14ac:dyDescent="0.25">
      <c r="A14758" t="s">
        <v>265</v>
      </c>
      <c r="B14758">
        <v>99203</v>
      </c>
      <c r="C14758">
        <v>57</v>
      </c>
    </row>
    <row r="14759" spans="1:3" x14ac:dyDescent="0.25">
      <c r="A14759" t="s">
        <v>265</v>
      </c>
      <c r="B14759">
        <v>98292</v>
      </c>
      <c r="C14759">
        <v>160</v>
      </c>
    </row>
    <row r="14760" spans="1:3" x14ac:dyDescent="0.25">
      <c r="A14760" t="s">
        <v>265</v>
      </c>
      <c r="B14760">
        <v>98408</v>
      </c>
      <c r="C14760">
        <v>89</v>
      </c>
    </row>
    <row r="14761" spans="1:3" x14ac:dyDescent="0.25">
      <c r="A14761" t="s">
        <v>265</v>
      </c>
      <c r="B14761">
        <v>98663</v>
      </c>
      <c r="C14761">
        <v>98</v>
      </c>
    </row>
    <row r="14762" spans="1:3" x14ac:dyDescent="0.25">
      <c r="A14762" t="s">
        <v>265</v>
      </c>
      <c r="B14762">
        <v>98126</v>
      </c>
      <c r="C14762">
        <v>215</v>
      </c>
    </row>
    <row r="14763" spans="1:3" x14ac:dyDescent="0.25">
      <c r="A14763" t="s">
        <v>265</v>
      </c>
      <c r="B14763">
        <v>99354</v>
      </c>
      <c r="C14763">
        <v>71</v>
      </c>
    </row>
    <row r="14764" spans="1:3" x14ac:dyDescent="0.25">
      <c r="A14764" t="s">
        <v>265</v>
      </c>
      <c r="B14764">
        <v>98274</v>
      </c>
      <c r="C14764">
        <v>94</v>
      </c>
    </row>
    <row r="14765" spans="1:3" x14ac:dyDescent="0.25">
      <c r="A14765" t="s">
        <v>265</v>
      </c>
      <c r="B14765">
        <v>98366</v>
      </c>
      <c r="C14765">
        <v>96</v>
      </c>
    </row>
    <row r="14766" spans="1:3" x14ac:dyDescent="0.25">
      <c r="A14766" t="s">
        <v>265</v>
      </c>
      <c r="B14766">
        <v>98233</v>
      </c>
      <c r="C14766">
        <v>49</v>
      </c>
    </row>
    <row r="14767" spans="1:3" x14ac:dyDescent="0.25">
      <c r="A14767" t="s">
        <v>265</v>
      </c>
      <c r="B14767">
        <v>98118</v>
      </c>
      <c r="C14767">
        <v>100</v>
      </c>
    </row>
    <row r="14768" spans="1:3" x14ac:dyDescent="0.25">
      <c r="A14768" t="s">
        <v>265</v>
      </c>
      <c r="B14768">
        <v>98373</v>
      </c>
      <c r="C14768">
        <v>130</v>
      </c>
    </row>
    <row r="14769" spans="1:3" x14ac:dyDescent="0.25">
      <c r="A14769" t="s">
        <v>265</v>
      </c>
      <c r="B14769">
        <v>99202</v>
      </c>
      <c r="C14769">
        <v>100</v>
      </c>
    </row>
    <row r="14770" spans="1:3" x14ac:dyDescent="0.25">
      <c r="A14770" t="s">
        <v>265</v>
      </c>
      <c r="B14770">
        <v>99344</v>
      </c>
      <c r="C14770">
        <v>39</v>
      </c>
    </row>
    <row r="14771" spans="1:3" x14ac:dyDescent="0.25">
      <c r="A14771" t="s">
        <v>265</v>
      </c>
      <c r="B14771">
        <v>99205</v>
      </c>
      <c r="C14771">
        <v>125</v>
      </c>
    </row>
    <row r="14772" spans="1:3" x14ac:dyDescent="0.25">
      <c r="A14772" t="s">
        <v>265</v>
      </c>
      <c r="B14772">
        <v>98531</v>
      </c>
      <c r="C14772">
        <v>91</v>
      </c>
    </row>
    <row r="14773" spans="1:3" x14ac:dyDescent="0.25">
      <c r="A14773" t="s">
        <v>265</v>
      </c>
      <c r="B14773">
        <v>98502</v>
      </c>
      <c r="C14773">
        <v>108</v>
      </c>
    </row>
    <row r="14774" spans="1:3" x14ac:dyDescent="0.25">
      <c r="A14774" t="s">
        <v>265</v>
      </c>
      <c r="B14774">
        <v>99403</v>
      </c>
      <c r="C14774">
        <v>90</v>
      </c>
    </row>
    <row r="14775" spans="1:3" x14ac:dyDescent="0.25">
      <c r="A14775" t="s">
        <v>265</v>
      </c>
      <c r="B14775">
        <v>98951</v>
      </c>
      <c r="C14775">
        <v>82</v>
      </c>
    </row>
    <row r="14776" spans="1:3" x14ac:dyDescent="0.25">
      <c r="A14776" t="s">
        <v>265</v>
      </c>
      <c r="B14776">
        <v>99352</v>
      </c>
      <c r="C14776">
        <v>104</v>
      </c>
    </row>
    <row r="14777" spans="1:3" x14ac:dyDescent="0.25">
      <c r="A14777" t="s">
        <v>265</v>
      </c>
      <c r="B14777">
        <v>98125</v>
      </c>
      <c r="C14777">
        <v>47</v>
      </c>
    </row>
    <row r="14778" spans="1:3" x14ac:dyDescent="0.25">
      <c r="A14778" t="s">
        <v>265</v>
      </c>
      <c r="B14778">
        <v>98270</v>
      </c>
      <c r="C14778">
        <v>97</v>
      </c>
    </row>
    <row r="14779" spans="1:3" x14ac:dyDescent="0.25">
      <c r="A14779" t="s">
        <v>265</v>
      </c>
      <c r="B14779">
        <v>98310</v>
      </c>
      <c r="C14779">
        <v>125</v>
      </c>
    </row>
    <row r="14780" spans="1:3" x14ac:dyDescent="0.25">
      <c r="A14780" t="s">
        <v>265</v>
      </c>
      <c r="B14780">
        <v>98563</v>
      </c>
      <c r="C14780">
        <v>94</v>
      </c>
    </row>
    <row r="14781" spans="1:3" x14ac:dyDescent="0.25">
      <c r="A14781" t="s">
        <v>265</v>
      </c>
      <c r="B14781">
        <v>98112</v>
      </c>
      <c r="C14781">
        <v>28</v>
      </c>
    </row>
    <row r="14782" spans="1:3" x14ac:dyDescent="0.25">
      <c r="A14782" t="s">
        <v>265</v>
      </c>
      <c r="B14782">
        <v>99328</v>
      </c>
      <c r="C14782">
        <v>34</v>
      </c>
    </row>
    <row r="14783" spans="1:3" x14ac:dyDescent="0.25">
      <c r="A14783" t="s">
        <v>265</v>
      </c>
      <c r="B14783">
        <v>99223</v>
      </c>
      <c r="C14783">
        <v>45</v>
      </c>
    </row>
    <row r="14784" spans="1:3" x14ac:dyDescent="0.25">
      <c r="A14784" t="s">
        <v>265</v>
      </c>
      <c r="B14784">
        <v>98686</v>
      </c>
      <c r="C14784">
        <v>120</v>
      </c>
    </row>
    <row r="14785" spans="1:3" x14ac:dyDescent="0.25">
      <c r="A14785" t="s">
        <v>265</v>
      </c>
      <c r="B14785">
        <v>98577</v>
      </c>
      <c r="C14785">
        <v>60</v>
      </c>
    </row>
    <row r="14786" spans="1:3" x14ac:dyDescent="0.25">
      <c r="A14786" t="s">
        <v>265</v>
      </c>
      <c r="B14786">
        <v>99163</v>
      </c>
      <c r="C14786">
        <v>48</v>
      </c>
    </row>
    <row r="14787" spans="1:3" x14ac:dyDescent="0.25">
      <c r="A14787" t="s">
        <v>265</v>
      </c>
      <c r="B14787">
        <v>98239</v>
      </c>
      <c r="C14787">
        <v>112</v>
      </c>
    </row>
    <row r="14788" spans="1:3" x14ac:dyDescent="0.25">
      <c r="A14788" t="s">
        <v>265</v>
      </c>
      <c r="B14788">
        <v>98632</v>
      </c>
      <c r="C14788">
        <v>67</v>
      </c>
    </row>
    <row r="14789" spans="1:3" x14ac:dyDescent="0.25">
      <c r="A14789" t="s">
        <v>265</v>
      </c>
      <c r="B14789">
        <v>98503</v>
      </c>
      <c r="C14789">
        <v>120</v>
      </c>
    </row>
    <row r="14790" spans="1:3" x14ac:dyDescent="0.25">
      <c r="A14790" t="s">
        <v>265</v>
      </c>
      <c r="B14790">
        <v>98332</v>
      </c>
      <c r="C14790">
        <v>30</v>
      </c>
    </row>
    <row r="14791" spans="1:3" x14ac:dyDescent="0.25">
      <c r="A14791" t="s">
        <v>265</v>
      </c>
      <c r="B14791">
        <v>98037</v>
      </c>
      <c r="C14791">
        <v>67</v>
      </c>
    </row>
    <row r="14792" spans="1:3" x14ac:dyDescent="0.25">
      <c r="A14792" t="s">
        <v>265</v>
      </c>
      <c r="B14792">
        <v>98607</v>
      </c>
      <c r="C14792">
        <v>83</v>
      </c>
    </row>
    <row r="14793" spans="1:3" x14ac:dyDescent="0.25">
      <c r="A14793" t="s">
        <v>265</v>
      </c>
      <c r="B14793">
        <v>99155</v>
      </c>
      <c r="C14793">
        <v>44</v>
      </c>
    </row>
    <row r="14794" spans="1:3" x14ac:dyDescent="0.25">
      <c r="A14794" t="s">
        <v>265</v>
      </c>
      <c r="B14794">
        <v>98040</v>
      </c>
      <c r="C14794">
        <v>43</v>
      </c>
    </row>
    <row r="14795" spans="1:3" x14ac:dyDescent="0.25">
      <c r="A14795" t="s">
        <v>265</v>
      </c>
      <c r="B14795">
        <v>98467</v>
      </c>
      <c r="C14795">
        <v>120</v>
      </c>
    </row>
    <row r="14796" spans="1:3" x14ac:dyDescent="0.25">
      <c r="A14796" t="s">
        <v>265</v>
      </c>
      <c r="B14796">
        <v>98026</v>
      </c>
      <c r="C14796">
        <v>128</v>
      </c>
    </row>
    <row r="14797" spans="1:3" x14ac:dyDescent="0.25">
      <c r="A14797" t="s">
        <v>265</v>
      </c>
      <c r="B14797">
        <v>98948</v>
      </c>
      <c r="C14797">
        <v>75</v>
      </c>
    </row>
    <row r="14798" spans="1:3" x14ac:dyDescent="0.25">
      <c r="A14798" t="s">
        <v>265</v>
      </c>
      <c r="B14798">
        <v>99337</v>
      </c>
      <c r="C14798">
        <v>53</v>
      </c>
    </row>
    <row r="14799" spans="1:3" x14ac:dyDescent="0.25">
      <c r="A14799" t="s">
        <v>265</v>
      </c>
      <c r="B14799">
        <v>98290</v>
      </c>
      <c r="C14799">
        <v>91</v>
      </c>
    </row>
    <row r="14800" spans="1:3" x14ac:dyDescent="0.25">
      <c r="A14800" t="s">
        <v>265</v>
      </c>
      <c r="B14800">
        <v>98366</v>
      </c>
      <c r="C14800">
        <v>125</v>
      </c>
    </row>
    <row r="14801" spans="1:3" x14ac:dyDescent="0.25">
      <c r="A14801" t="s">
        <v>265</v>
      </c>
      <c r="B14801">
        <v>98908</v>
      </c>
      <c r="C14801">
        <v>85</v>
      </c>
    </row>
    <row r="14802" spans="1:3" x14ac:dyDescent="0.25">
      <c r="A14802" t="s">
        <v>265</v>
      </c>
      <c r="B14802">
        <v>98942</v>
      </c>
      <c r="C14802">
        <v>160</v>
      </c>
    </row>
    <row r="14803" spans="1:3" x14ac:dyDescent="0.25">
      <c r="A14803" t="s">
        <v>265</v>
      </c>
      <c r="B14803">
        <v>98208</v>
      </c>
      <c r="C14803">
        <v>120</v>
      </c>
    </row>
    <row r="14804" spans="1:3" x14ac:dyDescent="0.25">
      <c r="A14804" t="s">
        <v>265</v>
      </c>
      <c r="B14804">
        <v>99208</v>
      </c>
      <c r="C14804">
        <v>164</v>
      </c>
    </row>
    <row r="14805" spans="1:3" x14ac:dyDescent="0.25">
      <c r="A14805" t="s">
        <v>265</v>
      </c>
      <c r="B14805">
        <v>98117</v>
      </c>
      <c r="C14805">
        <v>142</v>
      </c>
    </row>
    <row r="14806" spans="1:3" x14ac:dyDescent="0.25">
      <c r="A14806" t="s">
        <v>265</v>
      </c>
      <c r="B14806">
        <v>98270</v>
      </c>
      <c r="C14806">
        <v>82</v>
      </c>
    </row>
    <row r="14807" spans="1:3" x14ac:dyDescent="0.25">
      <c r="A14807" t="s">
        <v>265</v>
      </c>
      <c r="B14807">
        <v>98372</v>
      </c>
      <c r="C14807">
        <v>96</v>
      </c>
    </row>
    <row r="14808" spans="1:3" x14ac:dyDescent="0.25">
      <c r="A14808" t="s">
        <v>265</v>
      </c>
      <c r="B14808">
        <v>98372</v>
      </c>
      <c r="C14808">
        <v>102</v>
      </c>
    </row>
    <row r="14809" spans="1:3" x14ac:dyDescent="0.25">
      <c r="A14809" t="s">
        <v>265</v>
      </c>
      <c r="B14809">
        <v>99004</v>
      </c>
      <c r="C14809">
        <v>54</v>
      </c>
    </row>
    <row r="14810" spans="1:3" x14ac:dyDescent="0.25">
      <c r="A14810" t="s">
        <v>265</v>
      </c>
      <c r="B14810">
        <v>98903</v>
      </c>
      <c r="C14810">
        <v>88</v>
      </c>
    </row>
    <row r="14811" spans="1:3" x14ac:dyDescent="0.25">
      <c r="A14811" t="s">
        <v>265</v>
      </c>
      <c r="B14811">
        <v>98177</v>
      </c>
      <c r="C14811">
        <v>140</v>
      </c>
    </row>
    <row r="14812" spans="1:3" x14ac:dyDescent="0.25">
      <c r="A14812" t="s">
        <v>265</v>
      </c>
      <c r="B14812">
        <v>98520</v>
      </c>
      <c r="C14812">
        <v>105</v>
      </c>
    </row>
    <row r="14813" spans="1:3" x14ac:dyDescent="0.25">
      <c r="A14813" t="s">
        <v>265</v>
      </c>
      <c r="B14813">
        <v>98855</v>
      </c>
      <c r="C14813">
        <v>42</v>
      </c>
    </row>
    <row r="14814" spans="1:3" x14ac:dyDescent="0.25">
      <c r="A14814" t="s">
        <v>265</v>
      </c>
      <c r="B14814">
        <v>98034</v>
      </c>
      <c r="C14814">
        <v>190</v>
      </c>
    </row>
    <row r="14815" spans="1:3" x14ac:dyDescent="0.25">
      <c r="A14815" t="s">
        <v>265</v>
      </c>
      <c r="B14815">
        <v>98501</v>
      </c>
      <c r="C14815">
        <v>28</v>
      </c>
    </row>
    <row r="14816" spans="1:3" x14ac:dyDescent="0.25">
      <c r="A14816" t="s">
        <v>265</v>
      </c>
      <c r="B14816">
        <v>98674</v>
      </c>
      <c r="C14816">
        <v>62</v>
      </c>
    </row>
    <row r="14817" spans="1:3" x14ac:dyDescent="0.25">
      <c r="A14817" t="s">
        <v>265</v>
      </c>
      <c r="B14817">
        <v>98506</v>
      </c>
      <c r="C14817">
        <v>152</v>
      </c>
    </row>
    <row r="14818" spans="1:3" x14ac:dyDescent="0.25">
      <c r="A14818" t="s">
        <v>265</v>
      </c>
      <c r="B14818">
        <v>98002</v>
      </c>
      <c r="C14818">
        <v>118</v>
      </c>
    </row>
    <row r="14819" spans="1:3" x14ac:dyDescent="0.25">
      <c r="A14819" t="s">
        <v>265</v>
      </c>
      <c r="B14819">
        <v>98103</v>
      </c>
      <c r="C14819">
        <v>116</v>
      </c>
    </row>
    <row r="14820" spans="1:3" x14ac:dyDescent="0.25">
      <c r="A14820" t="s">
        <v>265</v>
      </c>
      <c r="B14820">
        <v>98052</v>
      </c>
      <c r="C14820">
        <v>139</v>
      </c>
    </row>
    <row r="14821" spans="1:3" x14ac:dyDescent="0.25">
      <c r="A14821" t="s">
        <v>265</v>
      </c>
      <c r="B14821">
        <v>98801</v>
      </c>
      <c r="C14821">
        <v>100</v>
      </c>
    </row>
    <row r="14822" spans="1:3" x14ac:dyDescent="0.25">
      <c r="A14822" t="s">
        <v>265</v>
      </c>
      <c r="B14822">
        <v>98272</v>
      </c>
      <c r="C14822">
        <v>92</v>
      </c>
    </row>
    <row r="14823" spans="1:3" x14ac:dyDescent="0.25">
      <c r="A14823" t="s">
        <v>265</v>
      </c>
      <c r="B14823">
        <v>99301</v>
      </c>
      <c r="C14823">
        <v>108</v>
      </c>
    </row>
    <row r="14824" spans="1:3" x14ac:dyDescent="0.25">
      <c r="A14824" t="s">
        <v>265</v>
      </c>
      <c r="B14824">
        <v>98052</v>
      </c>
      <c r="C14824">
        <v>61</v>
      </c>
    </row>
    <row r="14825" spans="1:3" x14ac:dyDescent="0.25">
      <c r="A14825" t="s">
        <v>265</v>
      </c>
      <c r="B14825">
        <v>98119</v>
      </c>
      <c r="C14825">
        <v>50</v>
      </c>
    </row>
    <row r="14826" spans="1:3" x14ac:dyDescent="0.25">
      <c r="A14826" t="s">
        <v>265</v>
      </c>
      <c r="B14826">
        <v>98404</v>
      </c>
      <c r="C14826">
        <v>102</v>
      </c>
    </row>
    <row r="14827" spans="1:3" x14ac:dyDescent="0.25">
      <c r="A14827" t="s">
        <v>265</v>
      </c>
      <c r="B14827">
        <v>98003</v>
      </c>
      <c r="C14827">
        <v>120</v>
      </c>
    </row>
    <row r="14828" spans="1:3" x14ac:dyDescent="0.25">
      <c r="A14828" t="s">
        <v>265</v>
      </c>
      <c r="B14828">
        <v>99202</v>
      </c>
      <c r="C14828">
        <v>85</v>
      </c>
    </row>
    <row r="14829" spans="1:3" x14ac:dyDescent="0.25">
      <c r="A14829" t="s">
        <v>265</v>
      </c>
      <c r="B14829">
        <v>98550</v>
      </c>
      <c r="C14829">
        <v>109</v>
      </c>
    </row>
    <row r="14830" spans="1:3" x14ac:dyDescent="0.25">
      <c r="A14830" t="s">
        <v>265</v>
      </c>
      <c r="B14830">
        <v>98007</v>
      </c>
      <c r="C14830">
        <v>129</v>
      </c>
    </row>
    <row r="14831" spans="1:3" x14ac:dyDescent="0.25">
      <c r="A14831" t="s">
        <v>265</v>
      </c>
      <c r="B14831">
        <v>98112</v>
      </c>
      <c r="C14831">
        <v>35</v>
      </c>
    </row>
    <row r="14832" spans="1:3" x14ac:dyDescent="0.25">
      <c r="A14832" t="s">
        <v>265</v>
      </c>
      <c r="B14832">
        <v>98506</v>
      </c>
      <c r="C14832">
        <v>135</v>
      </c>
    </row>
    <row r="14833" spans="1:3" x14ac:dyDescent="0.25">
      <c r="A14833" t="s">
        <v>265</v>
      </c>
      <c r="B14833">
        <v>98104</v>
      </c>
      <c r="C14833">
        <v>34</v>
      </c>
    </row>
    <row r="14834" spans="1:3" x14ac:dyDescent="0.25">
      <c r="A14834" t="s">
        <v>265</v>
      </c>
      <c r="B14834">
        <v>98003</v>
      </c>
      <c r="C14834">
        <v>93</v>
      </c>
    </row>
    <row r="14835" spans="1:3" x14ac:dyDescent="0.25">
      <c r="A14835" t="s">
        <v>265</v>
      </c>
      <c r="B14835">
        <v>98409</v>
      </c>
      <c r="C14835">
        <v>124</v>
      </c>
    </row>
    <row r="14836" spans="1:3" x14ac:dyDescent="0.25">
      <c r="A14836" t="s">
        <v>265</v>
      </c>
      <c r="B14836">
        <v>98225</v>
      </c>
      <c r="C14836">
        <v>52</v>
      </c>
    </row>
    <row r="14837" spans="1:3" x14ac:dyDescent="0.25">
      <c r="A14837" t="s">
        <v>265</v>
      </c>
      <c r="B14837">
        <v>98055</v>
      </c>
      <c r="C14837">
        <v>60</v>
      </c>
    </row>
    <row r="14838" spans="1:3" x14ac:dyDescent="0.25">
      <c r="A14838" t="s">
        <v>265</v>
      </c>
      <c r="B14838">
        <v>98021</v>
      </c>
      <c r="C14838">
        <v>99</v>
      </c>
    </row>
    <row r="14839" spans="1:3" x14ac:dyDescent="0.25">
      <c r="A14839" t="s">
        <v>265</v>
      </c>
      <c r="B14839">
        <v>98273</v>
      </c>
      <c r="C14839">
        <v>121</v>
      </c>
    </row>
    <row r="14840" spans="1:3" x14ac:dyDescent="0.25">
      <c r="A14840" t="s">
        <v>265</v>
      </c>
      <c r="B14840">
        <v>98109</v>
      </c>
      <c r="C14840">
        <v>46</v>
      </c>
    </row>
    <row r="14841" spans="1:3" x14ac:dyDescent="0.25">
      <c r="A14841" t="s">
        <v>265</v>
      </c>
      <c r="B14841">
        <v>98409</v>
      </c>
      <c r="C14841">
        <v>147</v>
      </c>
    </row>
    <row r="14842" spans="1:3" x14ac:dyDescent="0.25">
      <c r="A14842" t="s">
        <v>265</v>
      </c>
      <c r="B14842">
        <v>99111</v>
      </c>
      <c r="C14842">
        <v>55</v>
      </c>
    </row>
    <row r="14843" spans="1:3" x14ac:dyDescent="0.25">
      <c r="A14843" t="s">
        <v>265</v>
      </c>
      <c r="B14843">
        <v>98812</v>
      </c>
      <c r="C14843">
        <v>54</v>
      </c>
    </row>
    <row r="14844" spans="1:3" x14ac:dyDescent="0.25">
      <c r="A14844" t="s">
        <v>265</v>
      </c>
      <c r="B14844">
        <v>98368</v>
      </c>
      <c r="C14844">
        <v>94</v>
      </c>
    </row>
    <row r="14845" spans="1:3" x14ac:dyDescent="0.25">
      <c r="A14845" t="s">
        <v>265</v>
      </c>
      <c r="B14845">
        <v>98092</v>
      </c>
      <c r="C14845">
        <v>36</v>
      </c>
    </row>
    <row r="14846" spans="1:3" x14ac:dyDescent="0.25">
      <c r="A14846" t="s">
        <v>265</v>
      </c>
      <c r="B14846">
        <v>98144</v>
      </c>
      <c r="C14846">
        <v>165</v>
      </c>
    </row>
    <row r="14847" spans="1:3" x14ac:dyDescent="0.25">
      <c r="A14847" t="s">
        <v>265</v>
      </c>
      <c r="B14847">
        <v>98284</v>
      </c>
      <c r="C14847">
        <v>150</v>
      </c>
    </row>
    <row r="14848" spans="1:3" x14ac:dyDescent="0.25">
      <c r="A14848" t="s">
        <v>265</v>
      </c>
      <c r="B14848">
        <v>98002</v>
      </c>
      <c r="C14848">
        <v>100</v>
      </c>
    </row>
    <row r="14849" spans="1:3" x14ac:dyDescent="0.25">
      <c r="A14849" t="s">
        <v>265</v>
      </c>
      <c r="B14849">
        <v>98264</v>
      </c>
      <c r="C14849">
        <v>142</v>
      </c>
    </row>
    <row r="14850" spans="1:3" x14ac:dyDescent="0.25">
      <c r="A14850" t="s">
        <v>265</v>
      </c>
      <c r="B14850">
        <v>98004</v>
      </c>
      <c r="C14850">
        <v>54</v>
      </c>
    </row>
    <row r="14851" spans="1:3" x14ac:dyDescent="0.25">
      <c r="A14851" t="s">
        <v>265</v>
      </c>
      <c r="B14851">
        <v>99114</v>
      </c>
      <c r="C14851">
        <v>92</v>
      </c>
    </row>
    <row r="14852" spans="1:3" x14ac:dyDescent="0.25">
      <c r="A14852" t="s">
        <v>265</v>
      </c>
      <c r="B14852">
        <v>98902</v>
      </c>
      <c r="C14852">
        <v>78</v>
      </c>
    </row>
    <row r="14853" spans="1:3" x14ac:dyDescent="0.25">
      <c r="A14853" t="s">
        <v>265</v>
      </c>
      <c r="B14853">
        <v>98372</v>
      </c>
      <c r="C14853">
        <v>117</v>
      </c>
    </row>
    <row r="14854" spans="1:3" x14ac:dyDescent="0.25">
      <c r="A14854" t="s">
        <v>265</v>
      </c>
      <c r="B14854">
        <v>98382</v>
      </c>
      <c r="C14854">
        <v>100</v>
      </c>
    </row>
    <row r="14855" spans="1:3" x14ac:dyDescent="0.25">
      <c r="A14855" t="s">
        <v>265</v>
      </c>
      <c r="B14855">
        <v>98108</v>
      </c>
      <c r="C14855">
        <v>48</v>
      </c>
    </row>
    <row r="14856" spans="1:3" x14ac:dyDescent="0.25">
      <c r="A14856" t="s">
        <v>265</v>
      </c>
      <c r="B14856">
        <v>98022</v>
      </c>
      <c r="C14856">
        <v>92</v>
      </c>
    </row>
    <row r="14857" spans="1:3" x14ac:dyDescent="0.25">
      <c r="A14857" t="s">
        <v>265</v>
      </c>
      <c r="B14857">
        <v>98902</v>
      </c>
      <c r="C14857">
        <v>101</v>
      </c>
    </row>
    <row r="14858" spans="1:3" x14ac:dyDescent="0.25">
      <c r="A14858" t="s">
        <v>265</v>
      </c>
      <c r="B14858">
        <v>99205</v>
      </c>
      <c r="C14858">
        <v>101</v>
      </c>
    </row>
    <row r="14859" spans="1:3" x14ac:dyDescent="0.25">
      <c r="A14859" t="s">
        <v>265</v>
      </c>
      <c r="B14859">
        <v>98444</v>
      </c>
      <c r="C14859">
        <v>150</v>
      </c>
    </row>
    <row r="14860" spans="1:3" x14ac:dyDescent="0.25">
      <c r="A14860" t="s">
        <v>265</v>
      </c>
      <c r="B14860">
        <v>98003</v>
      </c>
      <c r="C14860">
        <v>70</v>
      </c>
    </row>
    <row r="14861" spans="1:3" x14ac:dyDescent="0.25">
      <c r="A14861" t="s">
        <v>265</v>
      </c>
      <c r="B14861">
        <v>98664</v>
      </c>
      <c r="C14861">
        <v>92</v>
      </c>
    </row>
    <row r="14862" spans="1:3" x14ac:dyDescent="0.25">
      <c r="A14862" t="s">
        <v>265</v>
      </c>
      <c r="B14862">
        <v>98499</v>
      </c>
      <c r="C14862">
        <v>80</v>
      </c>
    </row>
    <row r="14863" spans="1:3" x14ac:dyDescent="0.25">
      <c r="A14863" t="s">
        <v>265</v>
      </c>
      <c r="B14863">
        <v>98604</v>
      </c>
      <c r="C14863">
        <v>83</v>
      </c>
    </row>
    <row r="14864" spans="1:3" x14ac:dyDescent="0.25">
      <c r="A14864" t="s">
        <v>265</v>
      </c>
      <c r="B14864">
        <v>99022</v>
      </c>
      <c r="C14864">
        <v>93</v>
      </c>
    </row>
    <row r="14865" spans="1:3" x14ac:dyDescent="0.25">
      <c r="A14865" t="s">
        <v>265</v>
      </c>
      <c r="B14865">
        <v>98632</v>
      </c>
      <c r="C14865">
        <v>140</v>
      </c>
    </row>
    <row r="14866" spans="1:3" x14ac:dyDescent="0.25">
      <c r="A14866" t="s">
        <v>265</v>
      </c>
      <c r="B14866">
        <v>99218</v>
      </c>
      <c r="C14866">
        <v>120</v>
      </c>
    </row>
    <row r="14867" spans="1:3" x14ac:dyDescent="0.25">
      <c r="A14867" t="s">
        <v>265</v>
      </c>
      <c r="B14867">
        <v>98926</v>
      </c>
      <c r="C14867">
        <v>74</v>
      </c>
    </row>
    <row r="14868" spans="1:3" x14ac:dyDescent="0.25">
      <c r="A14868" t="s">
        <v>265</v>
      </c>
      <c r="B14868">
        <v>98503</v>
      </c>
      <c r="C14868">
        <v>155</v>
      </c>
    </row>
    <row r="14869" spans="1:3" x14ac:dyDescent="0.25">
      <c r="A14869" t="s">
        <v>265</v>
      </c>
      <c r="B14869">
        <v>98133</v>
      </c>
      <c r="C14869">
        <v>90</v>
      </c>
    </row>
    <row r="14870" spans="1:3" x14ac:dyDescent="0.25">
      <c r="A14870" t="s">
        <v>265</v>
      </c>
      <c r="B14870">
        <v>99202</v>
      </c>
      <c r="C14870">
        <v>162</v>
      </c>
    </row>
    <row r="14871" spans="1:3" x14ac:dyDescent="0.25">
      <c r="A14871" t="s">
        <v>265</v>
      </c>
      <c r="B14871">
        <v>99362</v>
      </c>
      <c r="C14871">
        <v>99</v>
      </c>
    </row>
    <row r="14872" spans="1:3" x14ac:dyDescent="0.25">
      <c r="A14872" t="s">
        <v>265</v>
      </c>
      <c r="B14872">
        <v>99336</v>
      </c>
      <c r="C14872">
        <v>136</v>
      </c>
    </row>
    <row r="14873" spans="1:3" x14ac:dyDescent="0.25">
      <c r="A14873" t="s">
        <v>265</v>
      </c>
      <c r="B14873">
        <v>98584</v>
      </c>
      <c r="C14873">
        <v>135</v>
      </c>
    </row>
    <row r="14874" spans="1:3" x14ac:dyDescent="0.25">
      <c r="A14874" t="s">
        <v>265</v>
      </c>
      <c r="B14874">
        <v>98683</v>
      </c>
      <c r="C14874">
        <v>88</v>
      </c>
    </row>
    <row r="14875" spans="1:3" x14ac:dyDescent="0.25">
      <c r="A14875" t="s">
        <v>265</v>
      </c>
      <c r="B14875">
        <v>98408</v>
      </c>
      <c r="C14875">
        <v>123</v>
      </c>
    </row>
    <row r="14876" spans="1:3" x14ac:dyDescent="0.25">
      <c r="A14876" t="s">
        <v>265</v>
      </c>
      <c r="B14876">
        <v>98055</v>
      </c>
      <c r="C14876">
        <v>136</v>
      </c>
    </row>
    <row r="14877" spans="1:3" x14ac:dyDescent="0.25">
      <c r="A14877" t="s">
        <v>265</v>
      </c>
      <c r="B14877">
        <v>98198</v>
      </c>
      <c r="C14877">
        <v>96</v>
      </c>
    </row>
    <row r="14878" spans="1:3" x14ac:dyDescent="0.25">
      <c r="A14878" t="s">
        <v>265</v>
      </c>
      <c r="B14878">
        <v>98225</v>
      </c>
      <c r="C14878">
        <v>120</v>
      </c>
    </row>
    <row r="14879" spans="1:3" x14ac:dyDescent="0.25">
      <c r="A14879" t="s">
        <v>265</v>
      </c>
      <c r="B14879">
        <v>98360</v>
      </c>
      <c r="C14879">
        <v>97</v>
      </c>
    </row>
    <row r="14880" spans="1:3" x14ac:dyDescent="0.25">
      <c r="A14880" t="s">
        <v>265</v>
      </c>
      <c r="B14880">
        <v>98110</v>
      </c>
      <c r="C14880">
        <v>69</v>
      </c>
    </row>
    <row r="14881" spans="1:3" x14ac:dyDescent="0.25">
      <c r="A14881" t="s">
        <v>265</v>
      </c>
      <c r="B14881">
        <v>98223</v>
      </c>
      <c r="C14881">
        <v>76</v>
      </c>
    </row>
    <row r="14882" spans="1:3" x14ac:dyDescent="0.25">
      <c r="A14882" t="s">
        <v>265</v>
      </c>
      <c r="B14882">
        <v>98331</v>
      </c>
      <c r="C14882">
        <v>20</v>
      </c>
    </row>
    <row r="14883" spans="1:3" x14ac:dyDescent="0.25">
      <c r="A14883" t="s">
        <v>265</v>
      </c>
      <c r="B14883">
        <v>98335</v>
      </c>
      <c r="C14883">
        <v>120</v>
      </c>
    </row>
    <row r="14884" spans="1:3" x14ac:dyDescent="0.25">
      <c r="A14884" t="s">
        <v>265</v>
      </c>
      <c r="B14884">
        <v>98230</v>
      </c>
      <c r="C14884">
        <v>57</v>
      </c>
    </row>
    <row r="14885" spans="1:3" x14ac:dyDescent="0.25">
      <c r="A14885" t="s">
        <v>265</v>
      </c>
      <c r="B14885">
        <v>98225</v>
      </c>
      <c r="C14885">
        <v>102</v>
      </c>
    </row>
    <row r="14886" spans="1:3" x14ac:dyDescent="0.25">
      <c r="A14886" t="s">
        <v>265</v>
      </c>
      <c r="B14886">
        <v>98109</v>
      </c>
      <c r="C14886">
        <v>120</v>
      </c>
    </row>
    <row r="14887" spans="1:3" x14ac:dyDescent="0.25">
      <c r="A14887" t="s">
        <v>265</v>
      </c>
      <c r="B14887">
        <v>98155</v>
      </c>
      <c r="C14887">
        <v>115</v>
      </c>
    </row>
    <row r="14888" spans="1:3" x14ac:dyDescent="0.25">
      <c r="A14888" t="s">
        <v>265</v>
      </c>
      <c r="B14888">
        <v>98029</v>
      </c>
      <c r="C14888">
        <v>117</v>
      </c>
    </row>
    <row r="14889" spans="1:3" x14ac:dyDescent="0.25">
      <c r="A14889" t="s">
        <v>265</v>
      </c>
      <c r="B14889">
        <v>98531</v>
      </c>
      <c r="C14889">
        <v>42</v>
      </c>
    </row>
    <row r="14890" spans="1:3" x14ac:dyDescent="0.25">
      <c r="A14890" t="s">
        <v>265</v>
      </c>
      <c r="B14890">
        <v>98312</v>
      </c>
      <c r="C14890">
        <v>98</v>
      </c>
    </row>
    <row r="14891" spans="1:3" x14ac:dyDescent="0.25">
      <c r="A14891" t="s">
        <v>265</v>
      </c>
      <c r="B14891">
        <v>98335</v>
      </c>
      <c r="C14891">
        <v>108</v>
      </c>
    </row>
    <row r="14892" spans="1:3" x14ac:dyDescent="0.25">
      <c r="A14892" t="s">
        <v>265</v>
      </c>
      <c r="B14892">
        <v>98801</v>
      </c>
      <c r="C14892">
        <v>55</v>
      </c>
    </row>
    <row r="14893" spans="1:3" x14ac:dyDescent="0.25">
      <c r="A14893" t="s">
        <v>265</v>
      </c>
      <c r="B14893">
        <v>99218</v>
      </c>
      <c r="C14893">
        <v>119</v>
      </c>
    </row>
    <row r="14894" spans="1:3" x14ac:dyDescent="0.25">
      <c r="A14894" t="s">
        <v>265</v>
      </c>
      <c r="B14894">
        <v>98632</v>
      </c>
      <c r="C14894">
        <v>74</v>
      </c>
    </row>
    <row r="14895" spans="1:3" x14ac:dyDescent="0.25">
      <c r="A14895" t="s">
        <v>265</v>
      </c>
      <c r="B14895">
        <v>98037</v>
      </c>
      <c r="C14895">
        <v>113</v>
      </c>
    </row>
    <row r="14896" spans="1:3" x14ac:dyDescent="0.25">
      <c r="A14896" t="s">
        <v>265</v>
      </c>
      <c r="B14896">
        <v>98465</v>
      </c>
      <c r="C14896">
        <v>60</v>
      </c>
    </row>
    <row r="14897" spans="1:3" x14ac:dyDescent="0.25">
      <c r="A14897" t="s">
        <v>265</v>
      </c>
      <c r="B14897">
        <v>99218</v>
      </c>
      <c r="C14897">
        <v>20</v>
      </c>
    </row>
    <row r="14898" spans="1:3" x14ac:dyDescent="0.25">
      <c r="A14898" t="s">
        <v>265</v>
      </c>
      <c r="B14898">
        <v>98292</v>
      </c>
      <c r="C14898">
        <v>59</v>
      </c>
    </row>
    <row r="14899" spans="1:3" x14ac:dyDescent="0.25">
      <c r="A14899" t="s">
        <v>265</v>
      </c>
      <c r="B14899">
        <v>98198</v>
      </c>
      <c r="C14899">
        <v>148</v>
      </c>
    </row>
    <row r="14900" spans="1:3" x14ac:dyDescent="0.25">
      <c r="A14900" t="s">
        <v>265</v>
      </c>
      <c r="B14900">
        <v>98225</v>
      </c>
      <c r="C14900">
        <v>84</v>
      </c>
    </row>
    <row r="14901" spans="1:3" x14ac:dyDescent="0.25">
      <c r="A14901" t="s">
        <v>265</v>
      </c>
      <c r="B14901">
        <v>99016</v>
      </c>
      <c r="C14901">
        <v>97</v>
      </c>
    </row>
    <row r="14902" spans="1:3" x14ac:dyDescent="0.25">
      <c r="A14902" t="s">
        <v>265</v>
      </c>
      <c r="B14902">
        <v>99207</v>
      </c>
      <c r="C14902">
        <v>100</v>
      </c>
    </row>
    <row r="14903" spans="1:3" x14ac:dyDescent="0.25">
      <c r="A14903" t="s">
        <v>265</v>
      </c>
      <c r="B14903">
        <v>98290</v>
      </c>
      <c r="C14903">
        <v>125</v>
      </c>
    </row>
    <row r="14904" spans="1:3" x14ac:dyDescent="0.25">
      <c r="A14904" t="s">
        <v>265</v>
      </c>
      <c r="B14904">
        <v>98908</v>
      </c>
      <c r="C14904">
        <v>75</v>
      </c>
    </row>
    <row r="14905" spans="1:3" x14ac:dyDescent="0.25">
      <c r="A14905" t="s">
        <v>265</v>
      </c>
      <c r="B14905">
        <v>98362</v>
      </c>
      <c r="C14905">
        <v>101</v>
      </c>
    </row>
    <row r="14906" spans="1:3" x14ac:dyDescent="0.25">
      <c r="A14906" t="s">
        <v>265</v>
      </c>
      <c r="B14906">
        <v>98146</v>
      </c>
      <c r="C14906">
        <v>140</v>
      </c>
    </row>
    <row r="14907" spans="1:3" x14ac:dyDescent="0.25">
      <c r="A14907" t="s">
        <v>265</v>
      </c>
      <c r="B14907">
        <v>98225</v>
      </c>
      <c r="C14907">
        <v>70</v>
      </c>
    </row>
    <row r="14908" spans="1:3" x14ac:dyDescent="0.25">
      <c r="A14908" t="s">
        <v>265</v>
      </c>
      <c r="B14908">
        <v>98663</v>
      </c>
      <c r="C14908">
        <v>89</v>
      </c>
    </row>
    <row r="14909" spans="1:3" x14ac:dyDescent="0.25">
      <c r="A14909" t="s">
        <v>265</v>
      </c>
      <c r="B14909">
        <v>98003</v>
      </c>
      <c r="C14909">
        <v>147</v>
      </c>
    </row>
    <row r="14910" spans="1:3" x14ac:dyDescent="0.25">
      <c r="A14910" t="s">
        <v>265</v>
      </c>
      <c r="B14910">
        <v>98310</v>
      </c>
      <c r="C14910">
        <v>102</v>
      </c>
    </row>
    <row r="14911" spans="1:3" x14ac:dyDescent="0.25">
      <c r="A14911" t="s">
        <v>265</v>
      </c>
      <c r="B14911">
        <v>98026</v>
      </c>
      <c r="C14911">
        <v>80</v>
      </c>
    </row>
    <row r="14912" spans="1:3" x14ac:dyDescent="0.25">
      <c r="A14912" t="s">
        <v>265</v>
      </c>
      <c r="B14912">
        <v>98031</v>
      </c>
      <c r="C14912">
        <v>91</v>
      </c>
    </row>
    <row r="14913" spans="1:3" x14ac:dyDescent="0.25">
      <c r="A14913" t="s">
        <v>265</v>
      </c>
      <c r="B14913">
        <v>98116</v>
      </c>
      <c r="C14913">
        <v>137</v>
      </c>
    </row>
    <row r="14914" spans="1:3" x14ac:dyDescent="0.25">
      <c r="A14914" t="s">
        <v>266</v>
      </c>
      <c r="B14914">
        <v>53223</v>
      </c>
      <c r="C14914">
        <v>87</v>
      </c>
    </row>
    <row r="14915" spans="1:3" x14ac:dyDescent="0.25">
      <c r="A14915" t="s">
        <v>266</v>
      </c>
      <c r="B14915">
        <v>54758</v>
      </c>
      <c r="C14915">
        <v>40</v>
      </c>
    </row>
    <row r="14916" spans="1:3" x14ac:dyDescent="0.25">
      <c r="A14916" t="s">
        <v>266</v>
      </c>
      <c r="B14916">
        <v>53809</v>
      </c>
      <c r="C14916">
        <v>62</v>
      </c>
    </row>
    <row r="14917" spans="1:3" x14ac:dyDescent="0.25">
      <c r="A14917" t="s">
        <v>266</v>
      </c>
      <c r="B14917">
        <v>54806</v>
      </c>
      <c r="C14917">
        <v>117</v>
      </c>
    </row>
    <row r="14918" spans="1:3" x14ac:dyDescent="0.25">
      <c r="A14918" t="s">
        <v>266</v>
      </c>
      <c r="B14918">
        <v>53039</v>
      </c>
      <c r="C14918">
        <v>120</v>
      </c>
    </row>
    <row r="14919" spans="1:3" x14ac:dyDescent="0.25">
      <c r="A14919" t="s">
        <v>266</v>
      </c>
      <c r="B14919">
        <v>54541</v>
      </c>
      <c r="C14919">
        <v>50</v>
      </c>
    </row>
    <row r="14920" spans="1:3" x14ac:dyDescent="0.25">
      <c r="A14920" t="s">
        <v>266</v>
      </c>
      <c r="B14920">
        <v>54829</v>
      </c>
      <c r="C14920">
        <v>50</v>
      </c>
    </row>
    <row r="14921" spans="1:3" x14ac:dyDescent="0.25">
      <c r="A14921" t="s">
        <v>266</v>
      </c>
      <c r="B14921">
        <v>53005</v>
      </c>
      <c r="C14921">
        <v>66</v>
      </c>
    </row>
    <row r="14922" spans="1:3" x14ac:dyDescent="0.25">
      <c r="A14922" t="s">
        <v>266</v>
      </c>
      <c r="B14922">
        <v>53213</v>
      </c>
      <c r="C14922">
        <v>187</v>
      </c>
    </row>
    <row r="14923" spans="1:3" x14ac:dyDescent="0.25">
      <c r="A14923" t="s">
        <v>266</v>
      </c>
      <c r="B14923">
        <v>53140</v>
      </c>
      <c r="C14923">
        <v>128</v>
      </c>
    </row>
    <row r="14924" spans="1:3" x14ac:dyDescent="0.25">
      <c r="A14924" t="s">
        <v>266</v>
      </c>
      <c r="B14924">
        <v>53925</v>
      </c>
      <c r="C14924">
        <v>50</v>
      </c>
    </row>
    <row r="14925" spans="1:3" x14ac:dyDescent="0.25">
      <c r="A14925" t="s">
        <v>266</v>
      </c>
      <c r="B14925">
        <v>54028</v>
      </c>
      <c r="C14925">
        <v>50</v>
      </c>
    </row>
    <row r="14926" spans="1:3" x14ac:dyDescent="0.25">
      <c r="A14926" t="s">
        <v>266</v>
      </c>
      <c r="B14926">
        <v>54302</v>
      </c>
      <c r="C14926">
        <v>127</v>
      </c>
    </row>
    <row r="14927" spans="1:3" x14ac:dyDescent="0.25">
      <c r="A14927" t="s">
        <v>266</v>
      </c>
      <c r="B14927">
        <v>54837</v>
      </c>
      <c r="C14927">
        <v>60</v>
      </c>
    </row>
    <row r="14928" spans="1:3" x14ac:dyDescent="0.25">
      <c r="A14928" t="s">
        <v>266</v>
      </c>
      <c r="B14928">
        <v>53956</v>
      </c>
      <c r="C14928">
        <v>84</v>
      </c>
    </row>
    <row r="14929" spans="1:3" x14ac:dyDescent="0.25">
      <c r="A14929" t="s">
        <v>266</v>
      </c>
      <c r="B14929">
        <v>53227</v>
      </c>
      <c r="C14929">
        <v>150</v>
      </c>
    </row>
    <row r="14930" spans="1:3" x14ac:dyDescent="0.25">
      <c r="A14930" t="s">
        <v>266</v>
      </c>
      <c r="B14930">
        <v>53130</v>
      </c>
      <c r="C14930">
        <v>62</v>
      </c>
    </row>
    <row r="14931" spans="1:3" x14ac:dyDescent="0.25">
      <c r="A14931" t="s">
        <v>266</v>
      </c>
      <c r="B14931">
        <v>53581</v>
      </c>
      <c r="C14931">
        <v>50</v>
      </c>
    </row>
    <row r="14932" spans="1:3" x14ac:dyDescent="0.25">
      <c r="A14932" t="s">
        <v>266</v>
      </c>
      <c r="B14932">
        <v>54001</v>
      </c>
      <c r="C14932">
        <v>109</v>
      </c>
    </row>
    <row r="14933" spans="1:3" x14ac:dyDescent="0.25">
      <c r="A14933" t="s">
        <v>266</v>
      </c>
      <c r="B14933">
        <v>53081</v>
      </c>
      <c r="C14933">
        <v>121</v>
      </c>
    </row>
    <row r="14934" spans="1:3" x14ac:dyDescent="0.25">
      <c r="A14934" t="s">
        <v>266</v>
      </c>
      <c r="B14934">
        <v>54630</v>
      </c>
      <c r="C14934">
        <v>59</v>
      </c>
    </row>
    <row r="14935" spans="1:3" x14ac:dyDescent="0.25">
      <c r="A14935" t="s">
        <v>266</v>
      </c>
      <c r="B14935">
        <v>53225</v>
      </c>
      <c r="C14935">
        <v>165</v>
      </c>
    </row>
    <row r="14936" spans="1:3" x14ac:dyDescent="0.25">
      <c r="A14936" t="s">
        <v>266</v>
      </c>
      <c r="B14936">
        <v>54773</v>
      </c>
      <c r="C14936">
        <v>34</v>
      </c>
    </row>
    <row r="14937" spans="1:3" x14ac:dyDescent="0.25">
      <c r="A14937" t="s">
        <v>266</v>
      </c>
      <c r="B14937">
        <v>53140</v>
      </c>
      <c r="C14937">
        <v>87</v>
      </c>
    </row>
    <row r="14938" spans="1:3" x14ac:dyDescent="0.25">
      <c r="A14938" t="s">
        <v>266</v>
      </c>
      <c r="B14938">
        <v>54311</v>
      </c>
      <c r="C14938">
        <v>70</v>
      </c>
    </row>
    <row r="14939" spans="1:3" x14ac:dyDescent="0.25">
      <c r="A14939" t="s">
        <v>266</v>
      </c>
      <c r="B14939">
        <v>53811</v>
      </c>
      <c r="C14939">
        <v>62</v>
      </c>
    </row>
    <row r="14940" spans="1:3" x14ac:dyDescent="0.25">
      <c r="A14940" t="s">
        <v>266</v>
      </c>
      <c r="B14940">
        <v>54311</v>
      </c>
      <c r="C14940">
        <v>63</v>
      </c>
    </row>
    <row r="14941" spans="1:3" x14ac:dyDescent="0.25">
      <c r="A14941" t="s">
        <v>266</v>
      </c>
      <c r="B14941">
        <v>54667</v>
      </c>
      <c r="C14941">
        <v>59</v>
      </c>
    </row>
    <row r="14942" spans="1:3" x14ac:dyDescent="0.25">
      <c r="A14942" t="s">
        <v>266</v>
      </c>
      <c r="B14942">
        <v>53095</v>
      </c>
      <c r="C14942">
        <v>110</v>
      </c>
    </row>
    <row r="14943" spans="1:3" x14ac:dyDescent="0.25">
      <c r="A14943" t="s">
        <v>266</v>
      </c>
      <c r="B14943">
        <v>53186</v>
      </c>
      <c r="C14943">
        <v>105</v>
      </c>
    </row>
    <row r="14944" spans="1:3" x14ac:dyDescent="0.25">
      <c r="A14944" t="s">
        <v>266</v>
      </c>
      <c r="B14944">
        <v>54615</v>
      </c>
      <c r="C14944">
        <v>35</v>
      </c>
    </row>
    <row r="14945" spans="1:3" x14ac:dyDescent="0.25">
      <c r="A14945" t="s">
        <v>266</v>
      </c>
      <c r="B14945">
        <v>53214</v>
      </c>
      <c r="C14945">
        <v>152</v>
      </c>
    </row>
    <row r="14946" spans="1:3" x14ac:dyDescent="0.25">
      <c r="A14946" t="s">
        <v>266</v>
      </c>
      <c r="B14946">
        <v>54022</v>
      </c>
      <c r="C14946">
        <v>68</v>
      </c>
    </row>
    <row r="14947" spans="1:3" x14ac:dyDescent="0.25">
      <c r="A14947" t="s">
        <v>266</v>
      </c>
      <c r="B14947">
        <v>54024</v>
      </c>
      <c r="C14947">
        <v>50</v>
      </c>
    </row>
    <row r="14948" spans="1:3" x14ac:dyDescent="0.25">
      <c r="A14948" t="s">
        <v>266</v>
      </c>
      <c r="B14948">
        <v>54115</v>
      </c>
      <c r="C14948">
        <v>122</v>
      </c>
    </row>
    <row r="14949" spans="1:3" x14ac:dyDescent="0.25">
      <c r="A14949" t="s">
        <v>266</v>
      </c>
      <c r="B14949">
        <v>54481</v>
      </c>
      <c r="C14949">
        <v>70</v>
      </c>
    </row>
    <row r="14950" spans="1:3" x14ac:dyDescent="0.25">
      <c r="A14950" t="s">
        <v>266</v>
      </c>
      <c r="B14950">
        <v>54843</v>
      </c>
      <c r="C14950">
        <v>59</v>
      </c>
    </row>
    <row r="14951" spans="1:3" x14ac:dyDescent="0.25">
      <c r="A14951" t="s">
        <v>266</v>
      </c>
      <c r="B14951">
        <v>54722</v>
      </c>
      <c r="C14951">
        <v>50</v>
      </c>
    </row>
    <row r="14952" spans="1:3" x14ac:dyDescent="0.25">
      <c r="A14952" t="s">
        <v>266</v>
      </c>
      <c r="B14952">
        <v>54487</v>
      </c>
      <c r="C14952">
        <v>83</v>
      </c>
    </row>
    <row r="14953" spans="1:3" x14ac:dyDescent="0.25">
      <c r="A14953" t="s">
        <v>266</v>
      </c>
      <c r="B14953">
        <v>53184</v>
      </c>
      <c r="C14953">
        <v>24</v>
      </c>
    </row>
    <row r="14954" spans="1:3" x14ac:dyDescent="0.25">
      <c r="A14954" t="s">
        <v>266</v>
      </c>
      <c r="B14954">
        <v>53211</v>
      </c>
      <c r="C14954">
        <v>107</v>
      </c>
    </row>
    <row r="14955" spans="1:3" x14ac:dyDescent="0.25">
      <c r="A14955" t="s">
        <v>266</v>
      </c>
      <c r="B14955">
        <v>53511</v>
      </c>
      <c r="C14955">
        <v>110</v>
      </c>
    </row>
    <row r="14956" spans="1:3" x14ac:dyDescent="0.25">
      <c r="A14956" t="s">
        <v>266</v>
      </c>
      <c r="B14956">
        <v>54669</v>
      </c>
      <c r="C14956">
        <v>50</v>
      </c>
    </row>
    <row r="14957" spans="1:3" x14ac:dyDescent="0.25">
      <c r="A14957" t="s">
        <v>266</v>
      </c>
      <c r="B14957">
        <v>53092</v>
      </c>
      <c r="C14957">
        <v>25</v>
      </c>
    </row>
    <row r="14958" spans="1:3" x14ac:dyDescent="0.25">
      <c r="A14958" t="s">
        <v>266</v>
      </c>
      <c r="B14958">
        <v>54935</v>
      </c>
      <c r="C14958">
        <v>101</v>
      </c>
    </row>
    <row r="14959" spans="1:3" x14ac:dyDescent="0.25">
      <c r="A14959" t="s">
        <v>266</v>
      </c>
      <c r="B14959">
        <v>53172</v>
      </c>
      <c r="C14959">
        <v>150</v>
      </c>
    </row>
    <row r="14960" spans="1:3" x14ac:dyDescent="0.25">
      <c r="A14960" t="s">
        <v>266</v>
      </c>
      <c r="B14960">
        <v>53051</v>
      </c>
      <c r="C14960">
        <v>100</v>
      </c>
    </row>
    <row r="14961" spans="1:3" x14ac:dyDescent="0.25">
      <c r="A14961" t="s">
        <v>266</v>
      </c>
      <c r="B14961">
        <v>54421</v>
      </c>
      <c r="C14961">
        <v>70</v>
      </c>
    </row>
    <row r="14962" spans="1:3" x14ac:dyDescent="0.25">
      <c r="A14962" t="s">
        <v>266</v>
      </c>
      <c r="B14962">
        <v>53048</v>
      </c>
      <c r="C14962">
        <v>38</v>
      </c>
    </row>
    <row r="14963" spans="1:3" x14ac:dyDescent="0.25">
      <c r="A14963" t="s">
        <v>266</v>
      </c>
      <c r="B14963">
        <v>54771</v>
      </c>
      <c r="C14963">
        <v>58</v>
      </c>
    </row>
    <row r="14964" spans="1:3" x14ac:dyDescent="0.25">
      <c r="A14964" t="s">
        <v>266</v>
      </c>
      <c r="B14964">
        <v>54650</v>
      </c>
      <c r="C14964">
        <v>90</v>
      </c>
    </row>
    <row r="14965" spans="1:3" x14ac:dyDescent="0.25">
      <c r="A14965" t="s">
        <v>266</v>
      </c>
      <c r="B14965">
        <v>54303</v>
      </c>
      <c r="C14965">
        <v>64</v>
      </c>
    </row>
    <row r="14966" spans="1:3" x14ac:dyDescent="0.25">
      <c r="A14966" t="s">
        <v>266</v>
      </c>
      <c r="B14966">
        <v>53555</v>
      </c>
      <c r="C14966">
        <v>50</v>
      </c>
    </row>
    <row r="14967" spans="1:3" x14ac:dyDescent="0.25">
      <c r="A14967" t="s">
        <v>266</v>
      </c>
      <c r="B14967">
        <v>54656</v>
      </c>
      <c r="C14967">
        <v>85</v>
      </c>
    </row>
    <row r="14968" spans="1:3" x14ac:dyDescent="0.25">
      <c r="A14968" t="s">
        <v>266</v>
      </c>
      <c r="B14968">
        <v>54812</v>
      </c>
      <c r="C14968">
        <v>50</v>
      </c>
    </row>
    <row r="14969" spans="1:3" x14ac:dyDescent="0.25">
      <c r="A14969" t="s">
        <v>266</v>
      </c>
      <c r="B14969">
        <v>54140</v>
      </c>
      <c r="C14969">
        <v>65</v>
      </c>
    </row>
    <row r="14970" spans="1:3" x14ac:dyDescent="0.25">
      <c r="A14970" t="s">
        <v>266</v>
      </c>
      <c r="B14970">
        <v>54449</v>
      </c>
      <c r="C14970">
        <v>20</v>
      </c>
    </row>
    <row r="14971" spans="1:3" x14ac:dyDescent="0.25">
      <c r="A14971" t="s">
        <v>266</v>
      </c>
      <c r="B14971">
        <v>54130</v>
      </c>
      <c r="C14971">
        <v>129</v>
      </c>
    </row>
    <row r="14972" spans="1:3" x14ac:dyDescent="0.25">
      <c r="A14972" t="s">
        <v>266</v>
      </c>
      <c r="B14972">
        <v>54902</v>
      </c>
      <c r="C14972">
        <v>124</v>
      </c>
    </row>
    <row r="14973" spans="1:3" x14ac:dyDescent="0.25">
      <c r="A14973" t="s">
        <v>266</v>
      </c>
      <c r="B14973">
        <v>53202</v>
      </c>
      <c r="C14973">
        <v>30</v>
      </c>
    </row>
    <row r="14974" spans="1:3" x14ac:dyDescent="0.25">
      <c r="A14974" t="s">
        <v>266</v>
      </c>
      <c r="B14974">
        <v>54761</v>
      </c>
      <c r="C14974">
        <v>50</v>
      </c>
    </row>
    <row r="14975" spans="1:3" x14ac:dyDescent="0.25">
      <c r="A14975" t="s">
        <v>266</v>
      </c>
      <c r="B14975">
        <v>54201</v>
      </c>
      <c r="C14975">
        <v>42</v>
      </c>
    </row>
    <row r="14976" spans="1:3" x14ac:dyDescent="0.25">
      <c r="A14976" t="s">
        <v>266</v>
      </c>
      <c r="B14976">
        <v>54904</v>
      </c>
      <c r="C14976">
        <v>50</v>
      </c>
    </row>
    <row r="14977" spans="1:3" x14ac:dyDescent="0.25">
      <c r="A14977" t="s">
        <v>266</v>
      </c>
      <c r="B14977">
        <v>53562</v>
      </c>
      <c r="C14977">
        <v>97</v>
      </c>
    </row>
    <row r="14978" spans="1:3" x14ac:dyDescent="0.25">
      <c r="A14978" t="s">
        <v>266</v>
      </c>
      <c r="B14978">
        <v>54401</v>
      </c>
      <c r="C14978">
        <v>68</v>
      </c>
    </row>
    <row r="14979" spans="1:3" x14ac:dyDescent="0.25">
      <c r="A14979" t="s">
        <v>266</v>
      </c>
      <c r="B14979">
        <v>53547</v>
      </c>
      <c r="C14979">
        <v>128</v>
      </c>
    </row>
    <row r="14980" spans="1:3" x14ac:dyDescent="0.25">
      <c r="A14980" t="s">
        <v>266</v>
      </c>
      <c r="B14980">
        <v>54601</v>
      </c>
      <c r="C14980">
        <v>114</v>
      </c>
    </row>
    <row r="14981" spans="1:3" x14ac:dyDescent="0.25">
      <c r="A14981" t="s">
        <v>266</v>
      </c>
      <c r="B14981">
        <v>54880</v>
      </c>
      <c r="C14981">
        <v>90</v>
      </c>
    </row>
    <row r="14982" spans="1:3" x14ac:dyDescent="0.25">
      <c r="A14982" t="s">
        <v>266</v>
      </c>
      <c r="B14982">
        <v>54555</v>
      </c>
      <c r="C14982">
        <v>50</v>
      </c>
    </row>
    <row r="14983" spans="1:3" x14ac:dyDescent="0.25">
      <c r="A14983" t="s">
        <v>266</v>
      </c>
      <c r="B14983">
        <v>54729</v>
      </c>
      <c r="C14983">
        <v>77</v>
      </c>
    </row>
    <row r="14984" spans="1:3" x14ac:dyDescent="0.25">
      <c r="A14984" t="s">
        <v>266</v>
      </c>
      <c r="B14984">
        <v>53150</v>
      </c>
      <c r="C14984">
        <v>61</v>
      </c>
    </row>
    <row r="14985" spans="1:3" x14ac:dyDescent="0.25">
      <c r="A14985" t="s">
        <v>266</v>
      </c>
      <c r="B14985">
        <v>54494</v>
      </c>
      <c r="C14985">
        <v>114</v>
      </c>
    </row>
    <row r="14986" spans="1:3" x14ac:dyDescent="0.25">
      <c r="A14986" t="s">
        <v>266</v>
      </c>
      <c r="B14986">
        <v>54946</v>
      </c>
      <c r="C14986">
        <v>116</v>
      </c>
    </row>
    <row r="14987" spans="1:3" x14ac:dyDescent="0.25">
      <c r="A14987" t="s">
        <v>266</v>
      </c>
      <c r="B14987">
        <v>53566</v>
      </c>
      <c r="C14987">
        <v>50</v>
      </c>
    </row>
    <row r="14988" spans="1:3" x14ac:dyDescent="0.25">
      <c r="A14988" t="s">
        <v>266</v>
      </c>
      <c r="B14988">
        <v>54751</v>
      </c>
      <c r="C14988">
        <v>37</v>
      </c>
    </row>
    <row r="14989" spans="1:3" x14ac:dyDescent="0.25">
      <c r="A14989" t="s">
        <v>266</v>
      </c>
      <c r="B14989">
        <v>54760</v>
      </c>
      <c r="C14989">
        <v>37</v>
      </c>
    </row>
    <row r="14990" spans="1:3" x14ac:dyDescent="0.25">
      <c r="A14990" t="s">
        <v>266</v>
      </c>
      <c r="B14990">
        <v>53929</v>
      </c>
      <c r="C14990">
        <v>80</v>
      </c>
    </row>
    <row r="14991" spans="1:3" x14ac:dyDescent="0.25">
      <c r="A14991" t="s">
        <v>266</v>
      </c>
      <c r="B14991">
        <v>54655</v>
      </c>
      <c r="C14991">
        <v>50</v>
      </c>
    </row>
    <row r="14992" spans="1:3" x14ac:dyDescent="0.25">
      <c r="A14992" t="s">
        <v>266</v>
      </c>
      <c r="B14992">
        <v>53573</v>
      </c>
      <c r="C14992">
        <v>58</v>
      </c>
    </row>
    <row r="14993" spans="1:3" x14ac:dyDescent="0.25">
      <c r="A14993" t="s">
        <v>266</v>
      </c>
      <c r="B14993">
        <v>53916</v>
      </c>
      <c r="C14993">
        <v>90</v>
      </c>
    </row>
    <row r="14994" spans="1:3" x14ac:dyDescent="0.25">
      <c r="A14994" t="s">
        <v>266</v>
      </c>
      <c r="B14994">
        <v>53120</v>
      </c>
      <c r="C14994">
        <v>50</v>
      </c>
    </row>
    <row r="14995" spans="1:3" x14ac:dyDescent="0.25">
      <c r="A14995" t="s">
        <v>266</v>
      </c>
      <c r="B14995">
        <v>53946</v>
      </c>
      <c r="C14995">
        <v>50</v>
      </c>
    </row>
    <row r="14996" spans="1:3" x14ac:dyDescent="0.25">
      <c r="A14996" t="s">
        <v>266</v>
      </c>
      <c r="B14996">
        <v>54021</v>
      </c>
      <c r="C14996">
        <v>65</v>
      </c>
    </row>
    <row r="14997" spans="1:3" x14ac:dyDescent="0.25">
      <c r="A14997" t="s">
        <v>266</v>
      </c>
      <c r="B14997">
        <v>54874</v>
      </c>
      <c r="C14997">
        <v>86</v>
      </c>
    </row>
    <row r="14998" spans="1:3" x14ac:dyDescent="0.25">
      <c r="A14998" t="s">
        <v>266</v>
      </c>
      <c r="B14998">
        <v>54153</v>
      </c>
      <c r="C14998">
        <v>50</v>
      </c>
    </row>
    <row r="14999" spans="1:3" x14ac:dyDescent="0.25">
      <c r="A14999" t="s">
        <v>266</v>
      </c>
      <c r="B14999">
        <v>53147</v>
      </c>
      <c r="C14999">
        <v>30</v>
      </c>
    </row>
    <row r="15000" spans="1:3" x14ac:dyDescent="0.25">
      <c r="A15000" t="s">
        <v>266</v>
      </c>
      <c r="B15000">
        <v>54013</v>
      </c>
      <c r="C15000">
        <v>44</v>
      </c>
    </row>
    <row r="15001" spans="1:3" x14ac:dyDescent="0.25">
      <c r="A15001" t="s">
        <v>266</v>
      </c>
      <c r="B15001">
        <v>54701</v>
      </c>
      <c r="C15001">
        <v>34</v>
      </c>
    </row>
    <row r="15002" spans="1:3" x14ac:dyDescent="0.25">
      <c r="A15002" t="s">
        <v>266</v>
      </c>
      <c r="B15002">
        <v>54015</v>
      </c>
      <c r="C15002">
        <v>50</v>
      </c>
    </row>
    <row r="15003" spans="1:3" x14ac:dyDescent="0.25">
      <c r="A15003" t="s">
        <v>266</v>
      </c>
      <c r="B15003">
        <v>54720</v>
      </c>
      <c r="C15003">
        <v>80</v>
      </c>
    </row>
    <row r="15004" spans="1:3" x14ac:dyDescent="0.25">
      <c r="A15004" t="s">
        <v>266</v>
      </c>
      <c r="B15004">
        <v>54476</v>
      </c>
      <c r="C15004">
        <v>25</v>
      </c>
    </row>
    <row r="15005" spans="1:3" x14ac:dyDescent="0.25">
      <c r="A15005" t="s">
        <v>266</v>
      </c>
      <c r="B15005">
        <v>54728</v>
      </c>
      <c r="C15005">
        <v>97</v>
      </c>
    </row>
    <row r="15006" spans="1:3" x14ac:dyDescent="0.25">
      <c r="A15006" t="s">
        <v>266</v>
      </c>
      <c r="B15006">
        <v>53525</v>
      </c>
      <c r="C15006">
        <v>94</v>
      </c>
    </row>
    <row r="15007" spans="1:3" x14ac:dyDescent="0.25">
      <c r="A15007" t="s">
        <v>266</v>
      </c>
      <c r="B15007">
        <v>53105</v>
      </c>
      <c r="C15007">
        <v>123</v>
      </c>
    </row>
    <row r="15008" spans="1:3" x14ac:dyDescent="0.25">
      <c r="A15008" t="s">
        <v>266</v>
      </c>
      <c r="B15008">
        <v>54669</v>
      </c>
      <c r="C15008">
        <v>87</v>
      </c>
    </row>
    <row r="15009" spans="1:3" x14ac:dyDescent="0.25">
      <c r="A15009" t="s">
        <v>266</v>
      </c>
      <c r="B15009">
        <v>53188</v>
      </c>
      <c r="C15009">
        <v>150</v>
      </c>
    </row>
    <row r="15010" spans="1:3" x14ac:dyDescent="0.25">
      <c r="A15010" t="s">
        <v>266</v>
      </c>
      <c r="B15010">
        <v>54929</v>
      </c>
      <c r="C15010">
        <v>50</v>
      </c>
    </row>
    <row r="15011" spans="1:3" x14ac:dyDescent="0.25">
      <c r="A15011" t="s">
        <v>266</v>
      </c>
      <c r="B15011">
        <v>54216</v>
      </c>
      <c r="C15011">
        <v>50</v>
      </c>
    </row>
    <row r="15012" spans="1:3" x14ac:dyDescent="0.25">
      <c r="A15012" t="s">
        <v>266</v>
      </c>
      <c r="B15012">
        <v>54501</v>
      </c>
      <c r="C15012">
        <v>100</v>
      </c>
    </row>
    <row r="15013" spans="1:3" x14ac:dyDescent="0.25">
      <c r="A15013" t="s">
        <v>266</v>
      </c>
      <c r="B15013">
        <v>54241</v>
      </c>
      <c r="C15013">
        <v>80</v>
      </c>
    </row>
    <row r="15014" spans="1:3" x14ac:dyDescent="0.25">
      <c r="A15014" t="s">
        <v>266</v>
      </c>
      <c r="B15014">
        <v>54449</v>
      </c>
      <c r="C15014">
        <v>120</v>
      </c>
    </row>
    <row r="15015" spans="1:3" x14ac:dyDescent="0.25">
      <c r="A15015" t="s">
        <v>266</v>
      </c>
      <c r="B15015">
        <v>54601</v>
      </c>
      <c r="C15015">
        <v>128</v>
      </c>
    </row>
    <row r="15016" spans="1:3" x14ac:dyDescent="0.25">
      <c r="A15016" t="s">
        <v>266</v>
      </c>
      <c r="B15016">
        <v>54946</v>
      </c>
      <c r="C15016">
        <v>200</v>
      </c>
    </row>
    <row r="15017" spans="1:3" x14ac:dyDescent="0.25">
      <c r="A15017" t="s">
        <v>266</v>
      </c>
      <c r="B15017">
        <v>54762</v>
      </c>
      <c r="C15017">
        <v>30</v>
      </c>
    </row>
    <row r="15018" spans="1:3" x14ac:dyDescent="0.25">
      <c r="A15018" t="s">
        <v>266</v>
      </c>
      <c r="B15018">
        <v>53151</v>
      </c>
      <c r="C15018">
        <v>131</v>
      </c>
    </row>
    <row r="15019" spans="1:3" x14ac:dyDescent="0.25">
      <c r="A15019" t="s">
        <v>266</v>
      </c>
      <c r="B15019">
        <v>54751</v>
      </c>
      <c r="C15019">
        <v>45</v>
      </c>
    </row>
    <row r="15020" spans="1:3" x14ac:dyDescent="0.25">
      <c r="A15020" t="s">
        <v>266</v>
      </c>
      <c r="B15020">
        <v>53061</v>
      </c>
      <c r="C15020">
        <v>60</v>
      </c>
    </row>
    <row r="15021" spans="1:3" x14ac:dyDescent="0.25">
      <c r="A15021" t="s">
        <v>266</v>
      </c>
      <c r="B15021">
        <v>53228</v>
      </c>
      <c r="C15021">
        <v>61</v>
      </c>
    </row>
    <row r="15022" spans="1:3" x14ac:dyDescent="0.25">
      <c r="A15022" t="s">
        <v>266</v>
      </c>
      <c r="B15022">
        <v>53211</v>
      </c>
      <c r="C15022">
        <v>40</v>
      </c>
    </row>
    <row r="15023" spans="1:3" x14ac:dyDescent="0.25">
      <c r="A15023" t="s">
        <v>266</v>
      </c>
      <c r="B15023">
        <v>53202</v>
      </c>
      <c r="C15023">
        <v>130</v>
      </c>
    </row>
    <row r="15024" spans="1:3" x14ac:dyDescent="0.25">
      <c r="A15024" t="s">
        <v>266</v>
      </c>
      <c r="B15024">
        <v>54534</v>
      </c>
      <c r="C15024">
        <v>33</v>
      </c>
    </row>
    <row r="15025" spans="1:3" x14ac:dyDescent="0.25">
      <c r="A15025" t="s">
        <v>266</v>
      </c>
      <c r="B15025">
        <v>54456</v>
      </c>
      <c r="C15025">
        <v>50</v>
      </c>
    </row>
    <row r="15026" spans="1:3" x14ac:dyDescent="0.25">
      <c r="A15026" t="s">
        <v>266</v>
      </c>
      <c r="B15026">
        <v>53590</v>
      </c>
      <c r="C15026">
        <v>32</v>
      </c>
    </row>
    <row r="15027" spans="1:3" x14ac:dyDescent="0.25">
      <c r="A15027" t="s">
        <v>266</v>
      </c>
      <c r="B15027">
        <v>54615</v>
      </c>
      <c r="C15027">
        <v>95</v>
      </c>
    </row>
    <row r="15028" spans="1:3" x14ac:dyDescent="0.25">
      <c r="A15028" t="s">
        <v>266</v>
      </c>
      <c r="B15028">
        <v>54548</v>
      </c>
      <c r="C15028">
        <v>72</v>
      </c>
    </row>
    <row r="15029" spans="1:3" x14ac:dyDescent="0.25">
      <c r="A15029" t="s">
        <v>266</v>
      </c>
      <c r="B15029">
        <v>53589</v>
      </c>
      <c r="C15029">
        <v>91</v>
      </c>
    </row>
    <row r="15030" spans="1:3" x14ac:dyDescent="0.25">
      <c r="A15030" t="s">
        <v>266</v>
      </c>
      <c r="B15030">
        <v>53718</v>
      </c>
      <c r="C15030">
        <v>100</v>
      </c>
    </row>
    <row r="15031" spans="1:3" x14ac:dyDescent="0.25">
      <c r="A15031" t="s">
        <v>266</v>
      </c>
      <c r="B15031">
        <v>54720</v>
      </c>
      <c r="C15031">
        <v>48</v>
      </c>
    </row>
    <row r="15032" spans="1:3" x14ac:dyDescent="0.25">
      <c r="A15032" t="s">
        <v>266</v>
      </c>
      <c r="B15032">
        <v>53590</v>
      </c>
      <c r="C15032">
        <v>50</v>
      </c>
    </row>
    <row r="15033" spans="1:3" x14ac:dyDescent="0.25">
      <c r="A15033" t="s">
        <v>266</v>
      </c>
      <c r="B15033">
        <v>53051</v>
      </c>
      <c r="C15033">
        <v>50</v>
      </c>
    </row>
    <row r="15034" spans="1:3" x14ac:dyDescent="0.25">
      <c r="A15034" t="s">
        <v>266</v>
      </c>
      <c r="B15034">
        <v>53121</v>
      </c>
      <c r="C15034">
        <v>60</v>
      </c>
    </row>
    <row r="15035" spans="1:3" x14ac:dyDescent="0.25">
      <c r="A15035" t="s">
        <v>266</v>
      </c>
      <c r="B15035">
        <v>54751</v>
      </c>
      <c r="C15035">
        <v>46</v>
      </c>
    </row>
    <row r="15036" spans="1:3" x14ac:dyDescent="0.25">
      <c r="A15036" t="s">
        <v>266</v>
      </c>
      <c r="B15036">
        <v>53593</v>
      </c>
      <c r="C15036">
        <v>44</v>
      </c>
    </row>
    <row r="15037" spans="1:3" x14ac:dyDescent="0.25">
      <c r="A15037" t="s">
        <v>266</v>
      </c>
      <c r="B15037">
        <v>53813</v>
      </c>
      <c r="C15037">
        <v>50</v>
      </c>
    </row>
    <row r="15038" spans="1:3" x14ac:dyDescent="0.25">
      <c r="A15038" t="s">
        <v>266</v>
      </c>
      <c r="B15038">
        <v>54166</v>
      </c>
      <c r="C15038">
        <v>66</v>
      </c>
    </row>
    <row r="15039" spans="1:3" x14ac:dyDescent="0.25">
      <c r="A15039" t="s">
        <v>266</v>
      </c>
      <c r="B15039">
        <v>54499</v>
      </c>
      <c r="C15039">
        <v>50</v>
      </c>
    </row>
    <row r="15040" spans="1:3" x14ac:dyDescent="0.25">
      <c r="A15040" t="s">
        <v>266</v>
      </c>
      <c r="B15040">
        <v>53572</v>
      </c>
      <c r="C15040">
        <v>80</v>
      </c>
    </row>
    <row r="15041" spans="1:3" x14ac:dyDescent="0.25">
      <c r="A15041" t="s">
        <v>266</v>
      </c>
      <c r="B15041">
        <v>54952</v>
      </c>
      <c r="C15041">
        <v>108</v>
      </c>
    </row>
    <row r="15042" spans="1:3" x14ac:dyDescent="0.25">
      <c r="A15042" t="s">
        <v>266</v>
      </c>
      <c r="B15042">
        <v>54665</v>
      </c>
      <c r="C15042">
        <v>80</v>
      </c>
    </row>
    <row r="15043" spans="1:3" x14ac:dyDescent="0.25">
      <c r="A15043" t="s">
        <v>266</v>
      </c>
      <c r="B15043">
        <v>54460</v>
      </c>
      <c r="C15043">
        <v>172</v>
      </c>
    </row>
    <row r="15044" spans="1:3" x14ac:dyDescent="0.25">
      <c r="A15044" t="s">
        <v>266</v>
      </c>
      <c r="B15044">
        <v>54732</v>
      </c>
      <c r="C15044">
        <v>50</v>
      </c>
    </row>
    <row r="15045" spans="1:3" x14ac:dyDescent="0.25">
      <c r="A15045" t="s">
        <v>266</v>
      </c>
      <c r="B15045">
        <v>54501</v>
      </c>
      <c r="C15045">
        <v>95</v>
      </c>
    </row>
    <row r="15046" spans="1:3" x14ac:dyDescent="0.25">
      <c r="A15046" t="s">
        <v>266</v>
      </c>
      <c r="B15046">
        <v>53959</v>
      </c>
      <c r="C15046">
        <v>82</v>
      </c>
    </row>
    <row r="15047" spans="1:3" x14ac:dyDescent="0.25">
      <c r="A15047" t="s">
        <v>266</v>
      </c>
      <c r="B15047">
        <v>53711</v>
      </c>
      <c r="C15047">
        <v>33</v>
      </c>
    </row>
    <row r="15048" spans="1:3" x14ac:dyDescent="0.25">
      <c r="A15048" t="s">
        <v>266</v>
      </c>
      <c r="B15048">
        <v>53705</v>
      </c>
      <c r="C15048">
        <v>70</v>
      </c>
    </row>
    <row r="15049" spans="1:3" x14ac:dyDescent="0.25">
      <c r="A15049" t="s">
        <v>266</v>
      </c>
      <c r="B15049">
        <v>53950</v>
      </c>
      <c r="C15049">
        <v>60</v>
      </c>
    </row>
    <row r="15050" spans="1:3" x14ac:dyDescent="0.25">
      <c r="A15050" t="s">
        <v>266</v>
      </c>
      <c r="B15050">
        <v>53402</v>
      </c>
      <c r="C15050">
        <v>60</v>
      </c>
    </row>
    <row r="15051" spans="1:3" x14ac:dyDescent="0.25">
      <c r="A15051" t="s">
        <v>266</v>
      </c>
      <c r="B15051">
        <v>53813</v>
      </c>
      <c r="C15051">
        <v>125</v>
      </c>
    </row>
    <row r="15052" spans="1:3" x14ac:dyDescent="0.25">
      <c r="A15052" t="s">
        <v>266</v>
      </c>
      <c r="B15052">
        <v>53581</v>
      </c>
      <c r="C15052">
        <v>80</v>
      </c>
    </row>
    <row r="15053" spans="1:3" x14ac:dyDescent="0.25">
      <c r="A15053" t="s">
        <v>266</v>
      </c>
      <c r="B15053">
        <v>53045</v>
      </c>
      <c r="C15053">
        <v>110</v>
      </c>
    </row>
    <row r="15054" spans="1:3" x14ac:dyDescent="0.25">
      <c r="A15054" t="s">
        <v>266</v>
      </c>
      <c r="B15054">
        <v>53805</v>
      </c>
      <c r="C15054">
        <v>50</v>
      </c>
    </row>
    <row r="15055" spans="1:3" x14ac:dyDescent="0.25">
      <c r="A15055" t="s">
        <v>266</v>
      </c>
      <c r="B15055">
        <v>53215</v>
      </c>
      <c r="C15055">
        <v>60</v>
      </c>
    </row>
    <row r="15056" spans="1:3" x14ac:dyDescent="0.25">
      <c r="A15056" t="s">
        <v>266</v>
      </c>
      <c r="B15056">
        <v>54552</v>
      </c>
      <c r="C15056">
        <v>100</v>
      </c>
    </row>
    <row r="15057" spans="1:3" x14ac:dyDescent="0.25">
      <c r="A15057" t="s">
        <v>266</v>
      </c>
      <c r="B15057">
        <v>54701</v>
      </c>
      <c r="C15057">
        <v>12</v>
      </c>
    </row>
    <row r="15058" spans="1:3" x14ac:dyDescent="0.25">
      <c r="A15058" t="s">
        <v>266</v>
      </c>
      <c r="B15058">
        <v>54016</v>
      </c>
      <c r="C15058">
        <v>50</v>
      </c>
    </row>
    <row r="15059" spans="1:3" x14ac:dyDescent="0.25">
      <c r="A15059" t="s">
        <v>266</v>
      </c>
      <c r="B15059">
        <v>54871</v>
      </c>
      <c r="C15059">
        <v>50</v>
      </c>
    </row>
    <row r="15060" spans="1:3" x14ac:dyDescent="0.25">
      <c r="A15060" t="s">
        <v>266</v>
      </c>
      <c r="B15060">
        <v>54929</v>
      </c>
      <c r="C15060">
        <v>50</v>
      </c>
    </row>
    <row r="15061" spans="1:3" x14ac:dyDescent="0.25">
      <c r="A15061" t="s">
        <v>266</v>
      </c>
      <c r="B15061">
        <v>54155</v>
      </c>
      <c r="C15061">
        <v>48</v>
      </c>
    </row>
    <row r="15062" spans="1:3" x14ac:dyDescent="0.25">
      <c r="A15062" t="s">
        <v>266</v>
      </c>
      <c r="B15062">
        <v>54451</v>
      </c>
      <c r="C15062">
        <v>99</v>
      </c>
    </row>
    <row r="15063" spans="1:3" x14ac:dyDescent="0.25">
      <c r="A15063" t="s">
        <v>266</v>
      </c>
      <c r="B15063">
        <v>54017</v>
      </c>
      <c r="C15063">
        <v>50</v>
      </c>
    </row>
    <row r="15064" spans="1:3" x14ac:dyDescent="0.25">
      <c r="A15064" t="s">
        <v>266</v>
      </c>
      <c r="B15064">
        <v>54157</v>
      </c>
      <c r="C15064">
        <v>99</v>
      </c>
    </row>
    <row r="15065" spans="1:3" x14ac:dyDescent="0.25">
      <c r="A15065" t="s">
        <v>266</v>
      </c>
      <c r="B15065">
        <v>54911</v>
      </c>
      <c r="C15065">
        <v>88</v>
      </c>
    </row>
    <row r="15066" spans="1:3" x14ac:dyDescent="0.25">
      <c r="A15066" t="s">
        <v>266</v>
      </c>
      <c r="B15066">
        <v>53073</v>
      </c>
      <c r="C15066">
        <v>149</v>
      </c>
    </row>
    <row r="15067" spans="1:3" x14ac:dyDescent="0.25">
      <c r="A15067" t="s">
        <v>266</v>
      </c>
      <c r="B15067">
        <v>53589</v>
      </c>
      <c r="C15067">
        <v>99</v>
      </c>
    </row>
    <row r="15068" spans="1:3" x14ac:dyDescent="0.25">
      <c r="A15068" t="s">
        <v>266</v>
      </c>
      <c r="B15068">
        <v>54840</v>
      </c>
      <c r="C15068">
        <v>50</v>
      </c>
    </row>
    <row r="15069" spans="1:3" x14ac:dyDescent="0.25">
      <c r="A15069" t="s">
        <v>266</v>
      </c>
      <c r="B15069">
        <v>53719</v>
      </c>
      <c r="C15069">
        <v>184</v>
      </c>
    </row>
    <row r="15070" spans="1:3" x14ac:dyDescent="0.25">
      <c r="A15070" t="s">
        <v>266</v>
      </c>
      <c r="B15070">
        <v>53219</v>
      </c>
      <c r="C15070">
        <v>74</v>
      </c>
    </row>
    <row r="15071" spans="1:3" x14ac:dyDescent="0.25">
      <c r="A15071" t="s">
        <v>266</v>
      </c>
      <c r="B15071">
        <v>54002</v>
      </c>
      <c r="C15071">
        <v>50</v>
      </c>
    </row>
    <row r="15072" spans="1:3" x14ac:dyDescent="0.25">
      <c r="A15072" t="s">
        <v>266</v>
      </c>
      <c r="B15072">
        <v>54729</v>
      </c>
      <c r="C15072">
        <v>50</v>
      </c>
    </row>
    <row r="15073" spans="1:3" x14ac:dyDescent="0.25">
      <c r="A15073" t="s">
        <v>266</v>
      </c>
      <c r="B15073">
        <v>53150</v>
      </c>
      <c r="C15073">
        <v>49</v>
      </c>
    </row>
    <row r="15074" spans="1:3" x14ac:dyDescent="0.25">
      <c r="A15074" t="s">
        <v>266</v>
      </c>
      <c r="B15074">
        <v>54143</v>
      </c>
      <c r="C15074">
        <v>111</v>
      </c>
    </row>
    <row r="15075" spans="1:3" x14ac:dyDescent="0.25">
      <c r="A15075" t="s">
        <v>266</v>
      </c>
      <c r="B15075">
        <v>54220</v>
      </c>
      <c r="C15075">
        <v>94</v>
      </c>
    </row>
    <row r="15076" spans="1:3" x14ac:dyDescent="0.25">
      <c r="A15076" t="s">
        <v>266</v>
      </c>
      <c r="B15076">
        <v>53129</v>
      </c>
      <c r="C15076">
        <v>105</v>
      </c>
    </row>
    <row r="15077" spans="1:3" x14ac:dyDescent="0.25">
      <c r="A15077" t="s">
        <v>266</v>
      </c>
      <c r="B15077">
        <v>54981</v>
      </c>
      <c r="C15077">
        <v>100</v>
      </c>
    </row>
    <row r="15078" spans="1:3" x14ac:dyDescent="0.25">
      <c r="A15078" t="s">
        <v>266</v>
      </c>
      <c r="B15078">
        <v>53092</v>
      </c>
      <c r="C15078">
        <v>47</v>
      </c>
    </row>
    <row r="15079" spans="1:3" x14ac:dyDescent="0.25">
      <c r="A15079" t="s">
        <v>266</v>
      </c>
      <c r="B15079">
        <v>53083</v>
      </c>
      <c r="C15079">
        <v>50</v>
      </c>
    </row>
    <row r="15080" spans="1:3" x14ac:dyDescent="0.25">
      <c r="A15080" t="s">
        <v>266</v>
      </c>
      <c r="B15080">
        <v>54601</v>
      </c>
      <c r="C15080">
        <v>80</v>
      </c>
    </row>
    <row r="15081" spans="1:3" x14ac:dyDescent="0.25">
      <c r="A15081" t="s">
        <v>266</v>
      </c>
      <c r="B15081">
        <v>54848</v>
      </c>
      <c r="C15081">
        <v>30</v>
      </c>
    </row>
    <row r="15082" spans="1:3" x14ac:dyDescent="0.25">
      <c r="A15082" t="s">
        <v>266</v>
      </c>
      <c r="B15082">
        <v>54601</v>
      </c>
      <c r="C15082">
        <v>123</v>
      </c>
    </row>
    <row r="15083" spans="1:3" x14ac:dyDescent="0.25">
      <c r="A15083" t="s">
        <v>266</v>
      </c>
      <c r="B15083">
        <v>54902</v>
      </c>
      <c r="C15083">
        <v>80</v>
      </c>
    </row>
    <row r="15084" spans="1:3" x14ac:dyDescent="0.25">
      <c r="A15084" t="s">
        <v>266</v>
      </c>
      <c r="B15084">
        <v>53012</v>
      </c>
      <c r="C15084">
        <v>78</v>
      </c>
    </row>
    <row r="15085" spans="1:3" x14ac:dyDescent="0.25">
      <c r="A15085" t="s">
        <v>266</v>
      </c>
      <c r="B15085">
        <v>54452</v>
      </c>
      <c r="C15085">
        <v>160</v>
      </c>
    </row>
    <row r="15086" spans="1:3" x14ac:dyDescent="0.25">
      <c r="A15086" t="s">
        <v>266</v>
      </c>
      <c r="B15086">
        <v>53534</v>
      </c>
      <c r="C15086">
        <v>61</v>
      </c>
    </row>
    <row r="15087" spans="1:3" x14ac:dyDescent="0.25">
      <c r="A15087" t="s">
        <v>266</v>
      </c>
      <c r="B15087">
        <v>54880</v>
      </c>
      <c r="C15087">
        <v>118</v>
      </c>
    </row>
    <row r="15088" spans="1:3" x14ac:dyDescent="0.25">
      <c r="A15088" t="s">
        <v>266</v>
      </c>
      <c r="B15088">
        <v>53143</v>
      </c>
      <c r="C15088">
        <v>81</v>
      </c>
    </row>
    <row r="15089" spans="1:3" x14ac:dyDescent="0.25">
      <c r="A15089" t="s">
        <v>266</v>
      </c>
      <c r="B15089">
        <v>54935</v>
      </c>
      <c r="C15089">
        <v>107</v>
      </c>
    </row>
    <row r="15090" spans="1:3" x14ac:dyDescent="0.25">
      <c r="A15090" t="s">
        <v>266</v>
      </c>
      <c r="B15090">
        <v>53406</v>
      </c>
      <c r="C15090">
        <v>122</v>
      </c>
    </row>
    <row r="15091" spans="1:3" x14ac:dyDescent="0.25">
      <c r="A15091" t="s">
        <v>266</v>
      </c>
      <c r="B15091">
        <v>53934</v>
      </c>
      <c r="C15091">
        <v>75</v>
      </c>
    </row>
    <row r="15092" spans="1:3" x14ac:dyDescent="0.25">
      <c r="A15092" t="s">
        <v>266</v>
      </c>
      <c r="B15092">
        <v>54481</v>
      </c>
      <c r="C15092">
        <v>60</v>
      </c>
    </row>
    <row r="15093" spans="1:3" x14ac:dyDescent="0.25">
      <c r="A15093" t="s">
        <v>266</v>
      </c>
      <c r="B15093">
        <v>53227</v>
      </c>
      <c r="C15093">
        <v>50</v>
      </c>
    </row>
    <row r="15094" spans="1:3" x14ac:dyDescent="0.25">
      <c r="A15094" t="s">
        <v>266</v>
      </c>
      <c r="B15094">
        <v>54806</v>
      </c>
      <c r="C15094">
        <v>105</v>
      </c>
    </row>
    <row r="15095" spans="1:3" x14ac:dyDescent="0.25">
      <c r="A15095" t="s">
        <v>266</v>
      </c>
      <c r="B15095">
        <v>54403</v>
      </c>
      <c r="C15095">
        <v>116</v>
      </c>
    </row>
    <row r="15096" spans="1:3" x14ac:dyDescent="0.25">
      <c r="A15096" t="s">
        <v>266</v>
      </c>
      <c r="B15096">
        <v>54001</v>
      </c>
      <c r="C15096">
        <v>83</v>
      </c>
    </row>
    <row r="15097" spans="1:3" x14ac:dyDescent="0.25">
      <c r="A15097" t="s">
        <v>266</v>
      </c>
      <c r="B15097">
        <v>54901</v>
      </c>
      <c r="C15097">
        <v>168</v>
      </c>
    </row>
    <row r="15098" spans="1:3" x14ac:dyDescent="0.25">
      <c r="A15098" t="s">
        <v>266</v>
      </c>
      <c r="B15098">
        <v>53204</v>
      </c>
      <c r="C15098">
        <v>50</v>
      </c>
    </row>
    <row r="15099" spans="1:3" x14ac:dyDescent="0.25">
      <c r="A15099" t="s">
        <v>266</v>
      </c>
      <c r="B15099">
        <v>54665</v>
      </c>
      <c r="C15099">
        <v>50</v>
      </c>
    </row>
    <row r="15100" spans="1:3" x14ac:dyDescent="0.25">
      <c r="A15100" t="s">
        <v>266</v>
      </c>
      <c r="B15100">
        <v>54935</v>
      </c>
      <c r="C15100">
        <v>50</v>
      </c>
    </row>
    <row r="15101" spans="1:3" x14ac:dyDescent="0.25">
      <c r="A15101" t="s">
        <v>266</v>
      </c>
      <c r="B15101">
        <v>53223</v>
      </c>
      <c r="C15101">
        <v>108</v>
      </c>
    </row>
    <row r="15102" spans="1:3" x14ac:dyDescent="0.25">
      <c r="A15102" t="s">
        <v>266</v>
      </c>
      <c r="B15102">
        <v>53551</v>
      </c>
      <c r="C15102">
        <v>50</v>
      </c>
    </row>
    <row r="15103" spans="1:3" x14ac:dyDescent="0.25">
      <c r="A15103" t="s">
        <v>266</v>
      </c>
      <c r="B15103">
        <v>54901</v>
      </c>
      <c r="C15103">
        <v>110</v>
      </c>
    </row>
    <row r="15104" spans="1:3" x14ac:dyDescent="0.25">
      <c r="A15104" t="s">
        <v>266</v>
      </c>
      <c r="B15104">
        <v>54494</v>
      </c>
      <c r="C15104">
        <v>80</v>
      </c>
    </row>
    <row r="15105" spans="1:3" x14ac:dyDescent="0.25">
      <c r="A15105" t="s">
        <v>266</v>
      </c>
      <c r="B15105">
        <v>53144</v>
      </c>
      <c r="C15105">
        <v>153</v>
      </c>
    </row>
    <row r="15106" spans="1:3" x14ac:dyDescent="0.25">
      <c r="A15106" t="s">
        <v>266</v>
      </c>
      <c r="B15106">
        <v>54751</v>
      </c>
      <c r="C15106">
        <v>46</v>
      </c>
    </row>
    <row r="15107" spans="1:3" x14ac:dyDescent="0.25">
      <c r="A15107" t="s">
        <v>266</v>
      </c>
      <c r="B15107">
        <v>53022</v>
      </c>
      <c r="C15107">
        <v>121</v>
      </c>
    </row>
    <row r="15108" spans="1:3" x14ac:dyDescent="0.25">
      <c r="A15108" t="s">
        <v>266</v>
      </c>
      <c r="B15108">
        <v>53226</v>
      </c>
      <c r="C15108">
        <v>67</v>
      </c>
    </row>
    <row r="15109" spans="1:3" x14ac:dyDescent="0.25">
      <c r="A15109" t="s">
        <v>266</v>
      </c>
      <c r="B15109">
        <v>54151</v>
      </c>
      <c r="C15109">
        <v>66</v>
      </c>
    </row>
    <row r="15110" spans="1:3" x14ac:dyDescent="0.25">
      <c r="A15110" t="s">
        <v>266</v>
      </c>
      <c r="B15110">
        <v>53045</v>
      </c>
      <c r="C15110">
        <v>110</v>
      </c>
    </row>
    <row r="15111" spans="1:3" x14ac:dyDescent="0.25">
      <c r="A15111" t="s">
        <v>266</v>
      </c>
      <c r="B15111">
        <v>53209</v>
      </c>
      <c r="C15111">
        <v>94</v>
      </c>
    </row>
    <row r="15112" spans="1:3" x14ac:dyDescent="0.25">
      <c r="A15112" t="s">
        <v>266</v>
      </c>
      <c r="B15112">
        <v>54730</v>
      </c>
      <c r="C15112">
        <v>28</v>
      </c>
    </row>
    <row r="15113" spans="1:3" x14ac:dyDescent="0.25">
      <c r="A15113" t="s">
        <v>266</v>
      </c>
      <c r="B15113">
        <v>54011</v>
      </c>
      <c r="C15113">
        <v>60</v>
      </c>
    </row>
    <row r="15114" spans="1:3" x14ac:dyDescent="0.25">
      <c r="A15114" t="s">
        <v>266</v>
      </c>
      <c r="B15114">
        <v>53913</v>
      </c>
      <c r="C15114">
        <v>102</v>
      </c>
    </row>
    <row r="15115" spans="1:3" x14ac:dyDescent="0.25">
      <c r="A15115" t="s">
        <v>266</v>
      </c>
      <c r="B15115">
        <v>54121</v>
      </c>
      <c r="C15115">
        <v>73</v>
      </c>
    </row>
    <row r="15116" spans="1:3" x14ac:dyDescent="0.25">
      <c r="A15116" t="s">
        <v>266</v>
      </c>
      <c r="B15116">
        <v>53086</v>
      </c>
      <c r="C15116">
        <v>106</v>
      </c>
    </row>
    <row r="15117" spans="1:3" x14ac:dyDescent="0.25">
      <c r="A15117" t="s">
        <v>266</v>
      </c>
      <c r="B15117">
        <v>53215</v>
      </c>
      <c r="C15117">
        <v>81</v>
      </c>
    </row>
    <row r="15118" spans="1:3" x14ac:dyDescent="0.25">
      <c r="A15118" t="s">
        <v>266</v>
      </c>
      <c r="B15118">
        <v>54961</v>
      </c>
      <c r="C15118">
        <v>50</v>
      </c>
    </row>
    <row r="15119" spans="1:3" x14ac:dyDescent="0.25">
      <c r="A15119" t="s">
        <v>266</v>
      </c>
      <c r="B15119">
        <v>54409</v>
      </c>
      <c r="C15119">
        <v>136</v>
      </c>
    </row>
    <row r="15120" spans="1:3" x14ac:dyDescent="0.25">
      <c r="A15120" t="s">
        <v>266</v>
      </c>
      <c r="B15120">
        <v>54729</v>
      </c>
      <c r="C15120">
        <v>72</v>
      </c>
    </row>
    <row r="15121" spans="1:3" x14ac:dyDescent="0.25">
      <c r="A15121" t="s">
        <v>266</v>
      </c>
      <c r="B15121">
        <v>54773</v>
      </c>
      <c r="C15121">
        <v>35</v>
      </c>
    </row>
    <row r="15122" spans="1:3" x14ac:dyDescent="0.25">
      <c r="A15122" t="s">
        <v>266</v>
      </c>
      <c r="B15122">
        <v>54487</v>
      </c>
      <c r="C15122">
        <v>61</v>
      </c>
    </row>
    <row r="15123" spans="1:3" x14ac:dyDescent="0.25">
      <c r="A15123" t="s">
        <v>266</v>
      </c>
      <c r="B15123">
        <v>53147</v>
      </c>
      <c r="C15123">
        <v>60</v>
      </c>
    </row>
    <row r="15124" spans="1:3" x14ac:dyDescent="0.25">
      <c r="A15124" t="s">
        <v>266</v>
      </c>
      <c r="B15124">
        <v>53154</v>
      </c>
      <c r="C15124">
        <v>144</v>
      </c>
    </row>
    <row r="15125" spans="1:3" x14ac:dyDescent="0.25">
      <c r="A15125" t="s">
        <v>266</v>
      </c>
      <c r="B15125">
        <v>53807</v>
      </c>
      <c r="C15125">
        <v>78</v>
      </c>
    </row>
    <row r="15126" spans="1:3" x14ac:dyDescent="0.25">
      <c r="A15126" t="s">
        <v>266</v>
      </c>
      <c r="B15126">
        <v>53574</v>
      </c>
      <c r="C15126">
        <v>97</v>
      </c>
    </row>
    <row r="15127" spans="1:3" x14ac:dyDescent="0.25">
      <c r="A15127" t="s">
        <v>266</v>
      </c>
      <c r="B15127">
        <v>53188</v>
      </c>
      <c r="C15127">
        <v>32</v>
      </c>
    </row>
    <row r="15128" spans="1:3" x14ac:dyDescent="0.25">
      <c r="A15128" t="s">
        <v>266</v>
      </c>
      <c r="B15128">
        <v>53703</v>
      </c>
      <c r="C15128">
        <v>85</v>
      </c>
    </row>
    <row r="15129" spans="1:3" x14ac:dyDescent="0.25">
      <c r="A15129" t="s">
        <v>266</v>
      </c>
      <c r="B15129">
        <v>53182</v>
      </c>
      <c r="C15129">
        <v>74</v>
      </c>
    </row>
    <row r="15130" spans="1:3" x14ac:dyDescent="0.25">
      <c r="A15130" t="s">
        <v>266</v>
      </c>
      <c r="B15130">
        <v>53533</v>
      </c>
      <c r="C15130">
        <v>44</v>
      </c>
    </row>
    <row r="15131" spans="1:3" x14ac:dyDescent="0.25">
      <c r="A15131" t="s">
        <v>266</v>
      </c>
      <c r="B15131">
        <v>54165</v>
      </c>
      <c r="C15131">
        <v>50</v>
      </c>
    </row>
    <row r="15132" spans="1:3" x14ac:dyDescent="0.25">
      <c r="A15132" t="s">
        <v>266</v>
      </c>
      <c r="B15132">
        <v>54946</v>
      </c>
      <c r="C15132">
        <v>205</v>
      </c>
    </row>
    <row r="15133" spans="1:3" x14ac:dyDescent="0.25">
      <c r="A15133" t="s">
        <v>266</v>
      </c>
      <c r="B15133">
        <v>53949</v>
      </c>
      <c r="C15133">
        <v>50</v>
      </c>
    </row>
    <row r="15134" spans="1:3" x14ac:dyDescent="0.25">
      <c r="A15134" t="s">
        <v>266</v>
      </c>
      <c r="B15134">
        <v>54546</v>
      </c>
      <c r="C15134">
        <v>34</v>
      </c>
    </row>
    <row r="15135" spans="1:3" x14ac:dyDescent="0.25">
      <c r="A15135" t="s">
        <v>266</v>
      </c>
      <c r="B15135">
        <v>53901</v>
      </c>
      <c r="C15135">
        <v>83</v>
      </c>
    </row>
    <row r="15136" spans="1:3" x14ac:dyDescent="0.25">
      <c r="A15136" t="s">
        <v>266</v>
      </c>
      <c r="B15136">
        <v>53140</v>
      </c>
      <c r="C15136">
        <v>97</v>
      </c>
    </row>
    <row r="15137" spans="1:3" x14ac:dyDescent="0.25">
      <c r="A15137" t="s">
        <v>266</v>
      </c>
      <c r="B15137">
        <v>54720</v>
      </c>
      <c r="C15137">
        <v>50</v>
      </c>
    </row>
    <row r="15138" spans="1:3" x14ac:dyDescent="0.25">
      <c r="A15138" t="s">
        <v>266</v>
      </c>
      <c r="B15138">
        <v>54166</v>
      </c>
      <c r="C15138">
        <v>100</v>
      </c>
    </row>
    <row r="15139" spans="1:3" x14ac:dyDescent="0.25">
      <c r="A15139" t="s">
        <v>266</v>
      </c>
      <c r="B15139">
        <v>54880</v>
      </c>
      <c r="C15139">
        <v>72</v>
      </c>
    </row>
    <row r="15140" spans="1:3" x14ac:dyDescent="0.25">
      <c r="A15140" t="s">
        <v>266</v>
      </c>
      <c r="B15140">
        <v>54304</v>
      </c>
      <c r="C15140">
        <v>130</v>
      </c>
    </row>
    <row r="15141" spans="1:3" x14ac:dyDescent="0.25">
      <c r="A15141" t="s">
        <v>266</v>
      </c>
      <c r="B15141">
        <v>53012</v>
      </c>
      <c r="C15141">
        <v>130</v>
      </c>
    </row>
    <row r="15142" spans="1:3" x14ac:dyDescent="0.25">
      <c r="A15142" t="s">
        <v>266</v>
      </c>
      <c r="B15142">
        <v>53588</v>
      </c>
      <c r="C15142">
        <v>50</v>
      </c>
    </row>
    <row r="15143" spans="1:3" x14ac:dyDescent="0.25">
      <c r="A15143" t="s">
        <v>266</v>
      </c>
      <c r="B15143">
        <v>54301</v>
      </c>
      <c r="C15143">
        <v>88</v>
      </c>
    </row>
    <row r="15144" spans="1:3" x14ac:dyDescent="0.25">
      <c r="A15144" t="s">
        <v>266</v>
      </c>
      <c r="B15144">
        <v>53081</v>
      </c>
      <c r="C15144">
        <v>50</v>
      </c>
    </row>
    <row r="15145" spans="1:3" x14ac:dyDescent="0.25">
      <c r="A15145" t="s">
        <v>266</v>
      </c>
      <c r="B15145">
        <v>54801</v>
      </c>
      <c r="C15145">
        <v>75</v>
      </c>
    </row>
    <row r="15146" spans="1:3" x14ac:dyDescent="0.25">
      <c r="A15146" t="s">
        <v>266</v>
      </c>
      <c r="B15146">
        <v>54703</v>
      </c>
      <c r="C15146">
        <v>110</v>
      </c>
    </row>
    <row r="15147" spans="1:3" x14ac:dyDescent="0.25">
      <c r="A15147" t="s">
        <v>266</v>
      </c>
      <c r="B15147">
        <v>53082</v>
      </c>
      <c r="C15147">
        <v>64</v>
      </c>
    </row>
    <row r="15148" spans="1:3" x14ac:dyDescent="0.25">
      <c r="A15148" t="s">
        <v>266</v>
      </c>
      <c r="B15148">
        <v>54935</v>
      </c>
      <c r="C15148">
        <v>90</v>
      </c>
    </row>
    <row r="15149" spans="1:3" x14ac:dyDescent="0.25">
      <c r="A15149" t="s">
        <v>266</v>
      </c>
      <c r="B15149">
        <v>54234</v>
      </c>
      <c r="C15149">
        <v>50</v>
      </c>
    </row>
    <row r="15150" spans="1:3" x14ac:dyDescent="0.25">
      <c r="A15150" t="s">
        <v>266</v>
      </c>
      <c r="B15150">
        <v>54154</v>
      </c>
      <c r="C15150">
        <v>99</v>
      </c>
    </row>
    <row r="15151" spans="1:3" x14ac:dyDescent="0.25">
      <c r="A15151" t="s">
        <v>266</v>
      </c>
      <c r="B15151">
        <v>54469</v>
      </c>
      <c r="C15151">
        <v>79</v>
      </c>
    </row>
    <row r="15152" spans="1:3" x14ac:dyDescent="0.25">
      <c r="A15152" t="s">
        <v>266</v>
      </c>
      <c r="B15152">
        <v>53223</v>
      </c>
      <c r="C15152">
        <v>198</v>
      </c>
    </row>
    <row r="15153" spans="1:3" x14ac:dyDescent="0.25">
      <c r="A15153" t="s">
        <v>266</v>
      </c>
      <c r="B15153">
        <v>54220</v>
      </c>
      <c r="C15153">
        <v>50</v>
      </c>
    </row>
    <row r="15154" spans="1:3" x14ac:dyDescent="0.25">
      <c r="A15154" t="s">
        <v>266</v>
      </c>
      <c r="B15154">
        <v>53959</v>
      </c>
      <c r="C15154">
        <v>25</v>
      </c>
    </row>
    <row r="15155" spans="1:3" x14ac:dyDescent="0.25">
      <c r="A15155" t="s">
        <v>266</v>
      </c>
      <c r="B15155">
        <v>53406</v>
      </c>
      <c r="C15155">
        <v>200</v>
      </c>
    </row>
    <row r="15156" spans="1:3" x14ac:dyDescent="0.25">
      <c r="A15156" t="s">
        <v>266</v>
      </c>
      <c r="B15156">
        <v>53948</v>
      </c>
      <c r="C15156">
        <v>50</v>
      </c>
    </row>
    <row r="15157" spans="1:3" x14ac:dyDescent="0.25">
      <c r="A15157" t="s">
        <v>266</v>
      </c>
      <c r="B15157">
        <v>53536</v>
      </c>
      <c r="C15157">
        <v>71</v>
      </c>
    </row>
    <row r="15158" spans="1:3" x14ac:dyDescent="0.25">
      <c r="A15158" t="s">
        <v>266</v>
      </c>
      <c r="B15158">
        <v>54401</v>
      </c>
      <c r="C15158">
        <v>82</v>
      </c>
    </row>
    <row r="15159" spans="1:3" x14ac:dyDescent="0.25">
      <c r="A15159" t="s">
        <v>266</v>
      </c>
      <c r="B15159">
        <v>54174</v>
      </c>
      <c r="C15159">
        <v>50</v>
      </c>
    </row>
    <row r="15160" spans="1:3" x14ac:dyDescent="0.25">
      <c r="A15160" t="s">
        <v>266</v>
      </c>
      <c r="B15160">
        <v>53969</v>
      </c>
      <c r="C15160">
        <v>95</v>
      </c>
    </row>
    <row r="15161" spans="1:3" x14ac:dyDescent="0.25">
      <c r="A15161" t="s">
        <v>266</v>
      </c>
      <c r="B15161">
        <v>53538</v>
      </c>
      <c r="C15161">
        <v>87</v>
      </c>
    </row>
    <row r="15162" spans="1:3" x14ac:dyDescent="0.25">
      <c r="A15162" t="s">
        <v>266</v>
      </c>
      <c r="B15162">
        <v>53121</v>
      </c>
      <c r="C15162">
        <v>120</v>
      </c>
    </row>
    <row r="15163" spans="1:3" x14ac:dyDescent="0.25">
      <c r="A15163" t="s">
        <v>266</v>
      </c>
      <c r="B15163">
        <v>53074</v>
      </c>
      <c r="C15163">
        <v>74</v>
      </c>
    </row>
    <row r="15164" spans="1:3" x14ac:dyDescent="0.25">
      <c r="A15164" t="s">
        <v>266</v>
      </c>
      <c r="B15164">
        <v>54303</v>
      </c>
      <c r="C15164">
        <v>105</v>
      </c>
    </row>
    <row r="15165" spans="1:3" x14ac:dyDescent="0.25">
      <c r="A15165" t="s">
        <v>266</v>
      </c>
      <c r="B15165">
        <v>53149</v>
      </c>
      <c r="C15165">
        <v>40</v>
      </c>
    </row>
    <row r="15166" spans="1:3" x14ac:dyDescent="0.25">
      <c r="A15166" t="s">
        <v>266</v>
      </c>
      <c r="B15166">
        <v>54923</v>
      </c>
      <c r="C15166">
        <v>37</v>
      </c>
    </row>
    <row r="15167" spans="1:3" x14ac:dyDescent="0.25">
      <c r="A15167" t="s">
        <v>266</v>
      </c>
      <c r="B15167">
        <v>53235</v>
      </c>
      <c r="C15167">
        <v>34</v>
      </c>
    </row>
    <row r="15168" spans="1:3" x14ac:dyDescent="0.25">
      <c r="A15168" t="s">
        <v>266</v>
      </c>
      <c r="B15168">
        <v>53098</v>
      </c>
      <c r="C15168">
        <v>140</v>
      </c>
    </row>
    <row r="15169" spans="1:3" x14ac:dyDescent="0.25">
      <c r="A15169" t="s">
        <v>266</v>
      </c>
      <c r="B15169">
        <v>53073</v>
      </c>
      <c r="C15169">
        <v>60</v>
      </c>
    </row>
    <row r="15170" spans="1:3" x14ac:dyDescent="0.25">
      <c r="A15170" t="s">
        <v>266</v>
      </c>
      <c r="B15170">
        <v>54220</v>
      </c>
      <c r="C15170">
        <v>100</v>
      </c>
    </row>
    <row r="15171" spans="1:3" x14ac:dyDescent="0.25">
      <c r="A15171" t="s">
        <v>266</v>
      </c>
      <c r="B15171">
        <v>53714</v>
      </c>
      <c r="C15171">
        <v>83</v>
      </c>
    </row>
    <row r="15172" spans="1:3" x14ac:dyDescent="0.25">
      <c r="A15172" t="s">
        <v>266</v>
      </c>
      <c r="B15172">
        <v>53172</v>
      </c>
      <c r="C15172">
        <v>135</v>
      </c>
    </row>
    <row r="15173" spans="1:3" x14ac:dyDescent="0.25">
      <c r="A15173" t="s">
        <v>266</v>
      </c>
      <c r="B15173">
        <v>53222</v>
      </c>
      <c r="C15173">
        <v>50</v>
      </c>
    </row>
    <row r="15174" spans="1:3" x14ac:dyDescent="0.25">
      <c r="A15174" t="s">
        <v>266</v>
      </c>
      <c r="B15174">
        <v>53188</v>
      </c>
      <c r="C15174">
        <v>120</v>
      </c>
    </row>
    <row r="15175" spans="1:3" x14ac:dyDescent="0.25">
      <c r="A15175" t="s">
        <v>266</v>
      </c>
      <c r="B15175">
        <v>53191</v>
      </c>
      <c r="C15175">
        <v>62</v>
      </c>
    </row>
    <row r="15176" spans="1:3" x14ac:dyDescent="0.25">
      <c r="A15176" t="s">
        <v>266</v>
      </c>
      <c r="B15176">
        <v>54476</v>
      </c>
      <c r="C15176">
        <v>84</v>
      </c>
    </row>
    <row r="15177" spans="1:3" x14ac:dyDescent="0.25">
      <c r="A15177" t="s">
        <v>266</v>
      </c>
      <c r="B15177">
        <v>54767</v>
      </c>
      <c r="C15177">
        <v>40</v>
      </c>
    </row>
    <row r="15178" spans="1:3" x14ac:dyDescent="0.25">
      <c r="A15178" t="s">
        <v>266</v>
      </c>
      <c r="B15178">
        <v>54915</v>
      </c>
      <c r="C15178">
        <v>68</v>
      </c>
    </row>
    <row r="15179" spans="1:3" x14ac:dyDescent="0.25">
      <c r="A15179" t="s">
        <v>266</v>
      </c>
      <c r="B15179">
        <v>54891</v>
      </c>
      <c r="C15179">
        <v>65</v>
      </c>
    </row>
    <row r="15180" spans="1:3" x14ac:dyDescent="0.25">
      <c r="A15180" t="s">
        <v>266</v>
      </c>
      <c r="B15180">
        <v>54449</v>
      </c>
      <c r="C15180">
        <v>32</v>
      </c>
    </row>
    <row r="15181" spans="1:3" x14ac:dyDescent="0.25">
      <c r="A15181" t="s">
        <v>266</v>
      </c>
      <c r="B15181">
        <v>54848</v>
      </c>
      <c r="C15181">
        <v>32</v>
      </c>
    </row>
    <row r="15182" spans="1:3" x14ac:dyDescent="0.25">
      <c r="A15182" t="s">
        <v>266</v>
      </c>
      <c r="B15182">
        <v>53118</v>
      </c>
      <c r="C15182">
        <v>84</v>
      </c>
    </row>
    <row r="15183" spans="1:3" x14ac:dyDescent="0.25">
      <c r="A15183" t="s">
        <v>266</v>
      </c>
      <c r="B15183">
        <v>54235</v>
      </c>
      <c r="C15183">
        <v>30</v>
      </c>
    </row>
    <row r="15184" spans="1:3" x14ac:dyDescent="0.25">
      <c r="A15184" t="s">
        <v>266</v>
      </c>
      <c r="B15184">
        <v>54963</v>
      </c>
      <c r="C15184">
        <v>50</v>
      </c>
    </row>
    <row r="15185" spans="1:3" x14ac:dyDescent="0.25">
      <c r="A15185" t="s">
        <v>266</v>
      </c>
      <c r="B15185">
        <v>53593</v>
      </c>
      <c r="C15185">
        <v>120</v>
      </c>
    </row>
    <row r="15186" spans="1:3" x14ac:dyDescent="0.25">
      <c r="A15186" t="s">
        <v>266</v>
      </c>
      <c r="B15186">
        <v>54017</v>
      </c>
      <c r="C15186">
        <v>50</v>
      </c>
    </row>
    <row r="15187" spans="1:3" x14ac:dyDescent="0.25">
      <c r="A15187" t="s">
        <v>266</v>
      </c>
      <c r="B15187">
        <v>53045</v>
      </c>
      <c r="C15187">
        <v>224</v>
      </c>
    </row>
    <row r="15188" spans="1:3" x14ac:dyDescent="0.25">
      <c r="A15188" t="s">
        <v>266</v>
      </c>
      <c r="B15188">
        <v>54449</v>
      </c>
      <c r="C15188">
        <v>110</v>
      </c>
    </row>
    <row r="15189" spans="1:3" x14ac:dyDescent="0.25">
      <c r="A15189" t="s">
        <v>266</v>
      </c>
      <c r="B15189">
        <v>54405</v>
      </c>
      <c r="C15189">
        <v>78</v>
      </c>
    </row>
    <row r="15190" spans="1:3" x14ac:dyDescent="0.25">
      <c r="A15190" t="s">
        <v>266</v>
      </c>
      <c r="B15190">
        <v>54868</v>
      </c>
      <c r="C15190">
        <v>50</v>
      </c>
    </row>
    <row r="15191" spans="1:3" x14ac:dyDescent="0.25">
      <c r="A15191" t="s">
        <v>266</v>
      </c>
      <c r="B15191">
        <v>53565</v>
      </c>
      <c r="C15191">
        <v>30</v>
      </c>
    </row>
    <row r="15192" spans="1:3" x14ac:dyDescent="0.25">
      <c r="A15192" t="s">
        <v>266</v>
      </c>
      <c r="B15192">
        <v>54935</v>
      </c>
      <c r="C15192">
        <v>75</v>
      </c>
    </row>
    <row r="15193" spans="1:3" x14ac:dyDescent="0.25">
      <c r="A15193" t="s">
        <v>266</v>
      </c>
      <c r="B15193">
        <v>53057</v>
      </c>
      <c r="C15193">
        <v>50</v>
      </c>
    </row>
    <row r="15194" spans="1:3" x14ac:dyDescent="0.25">
      <c r="A15194" t="s">
        <v>266</v>
      </c>
      <c r="B15194">
        <v>53098</v>
      </c>
      <c r="C15194">
        <v>112</v>
      </c>
    </row>
    <row r="15195" spans="1:3" x14ac:dyDescent="0.25">
      <c r="A15195" t="s">
        <v>266</v>
      </c>
      <c r="B15195">
        <v>53718</v>
      </c>
      <c r="C15195">
        <v>40</v>
      </c>
    </row>
    <row r="15196" spans="1:3" x14ac:dyDescent="0.25">
      <c r="A15196" t="s">
        <v>266</v>
      </c>
      <c r="B15196">
        <v>53545</v>
      </c>
      <c r="C15196">
        <v>43</v>
      </c>
    </row>
    <row r="15197" spans="1:3" x14ac:dyDescent="0.25">
      <c r="A15197" t="s">
        <v>266</v>
      </c>
      <c r="B15197">
        <v>54403</v>
      </c>
      <c r="C15197">
        <v>188</v>
      </c>
    </row>
    <row r="15198" spans="1:3" x14ac:dyDescent="0.25">
      <c r="A15198" t="s">
        <v>266</v>
      </c>
      <c r="B15198">
        <v>53963</v>
      </c>
      <c r="C15198">
        <v>50</v>
      </c>
    </row>
    <row r="15199" spans="1:3" x14ac:dyDescent="0.25">
      <c r="A15199" t="s">
        <v>266</v>
      </c>
      <c r="B15199">
        <v>53916</v>
      </c>
      <c r="C15199">
        <v>115</v>
      </c>
    </row>
    <row r="15200" spans="1:3" x14ac:dyDescent="0.25">
      <c r="A15200" t="s">
        <v>266</v>
      </c>
      <c r="B15200">
        <v>53039</v>
      </c>
      <c r="C15200">
        <v>30</v>
      </c>
    </row>
    <row r="15201" spans="1:3" x14ac:dyDescent="0.25">
      <c r="A15201" t="s">
        <v>266</v>
      </c>
      <c r="B15201">
        <v>54914</v>
      </c>
      <c r="C15201">
        <v>204</v>
      </c>
    </row>
    <row r="15202" spans="1:3" x14ac:dyDescent="0.25">
      <c r="A15202" t="s">
        <v>266</v>
      </c>
      <c r="B15202">
        <v>53202</v>
      </c>
      <c r="C15202">
        <v>160</v>
      </c>
    </row>
    <row r="15203" spans="1:3" x14ac:dyDescent="0.25">
      <c r="A15203" t="s">
        <v>266</v>
      </c>
      <c r="B15203">
        <v>54755</v>
      </c>
      <c r="C15203">
        <v>35</v>
      </c>
    </row>
    <row r="15204" spans="1:3" x14ac:dyDescent="0.25">
      <c r="A15204" t="s">
        <v>266</v>
      </c>
      <c r="B15204">
        <v>53083</v>
      </c>
      <c r="C15204">
        <v>60</v>
      </c>
    </row>
    <row r="15205" spans="1:3" x14ac:dyDescent="0.25">
      <c r="A15205" t="s">
        <v>266</v>
      </c>
      <c r="B15205">
        <v>53061</v>
      </c>
      <c r="C15205">
        <v>49</v>
      </c>
    </row>
    <row r="15206" spans="1:3" x14ac:dyDescent="0.25">
      <c r="A15206" t="s">
        <v>266</v>
      </c>
      <c r="B15206">
        <v>54853</v>
      </c>
      <c r="C15206">
        <v>50</v>
      </c>
    </row>
    <row r="15207" spans="1:3" x14ac:dyDescent="0.25">
      <c r="A15207" t="s">
        <v>266</v>
      </c>
      <c r="B15207">
        <v>53220</v>
      </c>
      <c r="C15207">
        <v>85</v>
      </c>
    </row>
    <row r="15208" spans="1:3" x14ac:dyDescent="0.25">
      <c r="A15208" t="s">
        <v>266</v>
      </c>
      <c r="B15208">
        <v>54114</v>
      </c>
      <c r="C15208">
        <v>43</v>
      </c>
    </row>
    <row r="15209" spans="1:3" x14ac:dyDescent="0.25">
      <c r="A15209" t="s">
        <v>266</v>
      </c>
      <c r="B15209">
        <v>54848</v>
      </c>
      <c r="C15209">
        <v>50</v>
      </c>
    </row>
    <row r="15210" spans="1:3" x14ac:dyDescent="0.25">
      <c r="A15210" t="s">
        <v>266</v>
      </c>
      <c r="B15210">
        <v>54983</v>
      </c>
      <c r="C15210">
        <v>84</v>
      </c>
    </row>
    <row r="15211" spans="1:3" x14ac:dyDescent="0.25">
      <c r="A15211" t="s">
        <v>266</v>
      </c>
      <c r="B15211">
        <v>53549</v>
      </c>
      <c r="C15211">
        <v>111</v>
      </c>
    </row>
    <row r="15212" spans="1:3" x14ac:dyDescent="0.25">
      <c r="A15212" t="s">
        <v>266</v>
      </c>
      <c r="B15212">
        <v>53221</v>
      </c>
      <c r="C15212">
        <v>80</v>
      </c>
    </row>
    <row r="15213" spans="1:3" x14ac:dyDescent="0.25">
      <c r="A15213" t="s">
        <v>266</v>
      </c>
      <c r="B15213">
        <v>53583</v>
      </c>
      <c r="C15213">
        <v>120</v>
      </c>
    </row>
    <row r="15214" spans="1:3" x14ac:dyDescent="0.25">
      <c r="A15214" t="s">
        <v>266</v>
      </c>
      <c r="B15214">
        <v>54656</v>
      </c>
      <c r="C15214">
        <v>80</v>
      </c>
    </row>
    <row r="15215" spans="1:3" x14ac:dyDescent="0.25">
      <c r="A15215" t="s">
        <v>266</v>
      </c>
      <c r="B15215">
        <v>54971</v>
      </c>
      <c r="C15215">
        <v>50</v>
      </c>
    </row>
    <row r="15216" spans="1:3" x14ac:dyDescent="0.25">
      <c r="A15216" t="s">
        <v>266</v>
      </c>
      <c r="B15216">
        <v>54220</v>
      </c>
      <c r="C15216">
        <v>150</v>
      </c>
    </row>
    <row r="15217" spans="1:3" x14ac:dyDescent="0.25">
      <c r="A15217" t="s">
        <v>266</v>
      </c>
      <c r="B15217">
        <v>53575</v>
      </c>
      <c r="C15217">
        <v>45</v>
      </c>
    </row>
    <row r="15218" spans="1:3" x14ac:dyDescent="0.25">
      <c r="A15218" t="s">
        <v>266</v>
      </c>
      <c r="B15218">
        <v>54935</v>
      </c>
      <c r="C15218">
        <v>85</v>
      </c>
    </row>
    <row r="15219" spans="1:3" x14ac:dyDescent="0.25">
      <c r="A15219" t="s">
        <v>266</v>
      </c>
      <c r="B15219">
        <v>54913</v>
      </c>
      <c r="C15219">
        <v>12</v>
      </c>
    </row>
    <row r="15220" spans="1:3" x14ac:dyDescent="0.25">
      <c r="A15220" t="s">
        <v>266</v>
      </c>
      <c r="B15220">
        <v>53158</v>
      </c>
      <c r="C15220">
        <v>118</v>
      </c>
    </row>
    <row r="15221" spans="1:3" x14ac:dyDescent="0.25">
      <c r="A15221" t="s">
        <v>266</v>
      </c>
      <c r="B15221">
        <v>53821</v>
      </c>
      <c r="C15221">
        <v>70</v>
      </c>
    </row>
    <row r="15222" spans="1:3" x14ac:dyDescent="0.25">
      <c r="A15222" t="s">
        <v>266</v>
      </c>
      <c r="B15222">
        <v>54470</v>
      </c>
      <c r="C15222">
        <v>60</v>
      </c>
    </row>
    <row r="15223" spans="1:3" x14ac:dyDescent="0.25">
      <c r="A15223" t="s">
        <v>266</v>
      </c>
      <c r="B15223">
        <v>53095</v>
      </c>
      <c r="C15223">
        <v>131</v>
      </c>
    </row>
    <row r="15224" spans="1:3" x14ac:dyDescent="0.25">
      <c r="A15224" t="s">
        <v>266</v>
      </c>
      <c r="B15224">
        <v>54660</v>
      </c>
      <c r="C15224">
        <v>74</v>
      </c>
    </row>
    <row r="15225" spans="1:3" x14ac:dyDescent="0.25">
      <c r="A15225" t="s">
        <v>266</v>
      </c>
      <c r="B15225">
        <v>53597</v>
      </c>
      <c r="C15225">
        <v>104</v>
      </c>
    </row>
    <row r="15226" spans="1:3" x14ac:dyDescent="0.25">
      <c r="A15226" t="s">
        <v>266</v>
      </c>
      <c r="B15226">
        <v>54843</v>
      </c>
      <c r="C15226">
        <v>50</v>
      </c>
    </row>
    <row r="15227" spans="1:3" x14ac:dyDescent="0.25">
      <c r="A15227" t="s">
        <v>266</v>
      </c>
      <c r="B15227">
        <v>54724</v>
      </c>
      <c r="C15227">
        <v>31</v>
      </c>
    </row>
    <row r="15228" spans="1:3" x14ac:dyDescent="0.25">
      <c r="A15228" t="s">
        <v>266</v>
      </c>
      <c r="B15228">
        <v>53209</v>
      </c>
      <c r="C15228">
        <v>112</v>
      </c>
    </row>
    <row r="15229" spans="1:3" x14ac:dyDescent="0.25">
      <c r="A15229" t="s">
        <v>266</v>
      </c>
      <c r="B15229">
        <v>53818</v>
      </c>
      <c r="C15229">
        <v>80</v>
      </c>
    </row>
    <row r="15230" spans="1:3" x14ac:dyDescent="0.25">
      <c r="A15230" t="s">
        <v>266</v>
      </c>
      <c r="B15230">
        <v>53220</v>
      </c>
      <c r="C15230">
        <v>174</v>
      </c>
    </row>
    <row r="15231" spans="1:3" x14ac:dyDescent="0.25">
      <c r="A15231" t="s">
        <v>266</v>
      </c>
      <c r="B15231">
        <v>54949</v>
      </c>
      <c r="C15231">
        <v>25</v>
      </c>
    </row>
    <row r="15232" spans="1:3" x14ac:dyDescent="0.25">
      <c r="A15232" t="s">
        <v>266</v>
      </c>
      <c r="B15232">
        <v>54401</v>
      </c>
      <c r="C15232">
        <v>12</v>
      </c>
    </row>
    <row r="15233" spans="1:3" x14ac:dyDescent="0.25">
      <c r="A15233" t="s">
        <v>266</v>
      </c>
      <c r="B15233">
        <v>53085</v>
      </c>
      <c r="C15233">
        <v>50</v>
      </c>
    </row>
    <row r="15234" spans="1:3" x14ac:dyDescent="0.25">
      <c r="A15234" t="s">
        <v>266</v>
      </c>
      <c r="B15234">
        <v>54911</v>
      </c>
      <c r="C15234">
        <v>150</v>
      </c>
    </row>
    <row r="15235" spans="1:3" x14ac:dyDescent="0.25">
      <c r="A15235" t="s">
        <v>266</v>
      </c>
      <c r="B15235">
        <v>53965</v>
      </c>
      <c r="C15235">
        <v>90</v>
      </c>
    </row>
    <row r="15236" spans="1:3" x14ac:dyDescent="0.25">
      <c r="A15236" t="s">
        <v>266</v>
      </c>
      <c r="B15236">
        <v>53511</v>
      </c>
      <c r="C15236">
        <v>120</v>
      </c>
    </row>
    <row r="15237" spans="1:3" x14ac:dyDescent="0.25">
      <c r="A15237" t="s">
        <v>266</v>
      </c>
      <c r="B15237">
        <v>54166</v>
      </c>
      <c r="C15237">
        <v>55</v>
      </c>
    </row>
    <row r="15238" spans="1:3" x14ac:dyDescent="0.25">
      <c r="A15238" t="s">
        <v>266</v>
      </c>
      <c r="B15238">
        <v>54915</v>
      </c>
      <c r="C15238">
        <v>104</v>
      </c>
    </row>
    <row r="15239" spans="1:3" x14ac:dyDescent="0.25">
      <c r="A15239" t="s">
        <v>266</v>
      </c>
      <c r="B15239">
        <v>54220</v>
      </c>
      <c r="C15239">
        <v>84</v>
      </c>
    </row>
    <row r="15240" spans="1:3" x14ac:dyDescent="0.25">
      <c r="A15240" t="s">
        <v>266</v>
      </c>
      <c r="B15240">
        <v>54235</v>
      </c>
      <c r="C15240">
        <v>120</v>
      </c>
    </row>
    <row r="15241" spans="1:3" x14ac:dyDescent="0.25">
      <c r="A15241" t="s">
        <v>266</v>
      </c>
      <c r="B15241">
        <v>53144</v>
      </c>
      <c r="C15241">
        <v>154</v>
      </c>
    </row>
    <row r="15242" spans="1:3" x14ac:dyDescent="0.25">
      <c r="A15242" t="s">
        <v>266</v>
      </c>
      <c r="B15242">
        <v>53081</v>
      </c>
      <c r="C15242">
        <v>100</v>
      </c>
    </row>
    <row r="15243" spans="1:3" x14ac:dyDescent="0.25">
      <c r="A15243" t="s">
        <v>266</v>
      </c>
      <c r="B15243">
        <v>54534</v>
      </c>
      <c r="C15243">
        <v>70</v>
      </c>
    </row>
    <row r="15244" spans="1:3" x14ac:dyDescent="0.25">
      <c r="A15244" t="s">
        <v>266</v>
      </c>
      <c r="B15244">
        <v>54868</v>
      </c>
      <c r="C15244">
        <v>104</v>
      </c>
    </row>
    <row r="15245" spans="1:3" x14ac:dyDescent="0.25">
      <c r="A15245" t="s">
        <v>266</v>
      </c>
      <c r="B15245">
        <v>53066</v>
      </c>
      <c r="C15245">
        <v>100</v>
      </c>
    </row>
    <row r="15246" spans="1:3" x14ac:dyDescent="0.25">
      <c r="A15246" t="s">
        <v>266</v>
      </c>
      <c r="B15246">
        <v>53208</v>
      </c>
      <c r="C15246">
        <v>95</v>
      </c>
    </row>
    <row r="15247" spans="1:3" x14ac:dyDescent="0.25">
      <c r="A15247" t="s">
        <v>266</v>
      </c>
      <c r="B15247">
        <v>54020</v>
      </c>
      <c r="C15247">
        <v>50</v>
      </c>
    </row>
    <row r="15248" spans="1:3" x14ac:dyDescent="0.25">
      <c r="A15248" t="s">
        <v>266</v>
      </c>
      <c r="B15248">
        <v>53566</v>
      </c>
      <c r="C15248">
        <v>110</v>
      </c>
    </row>
    <row r="15249" spans="1:3" x14ac:dyDescent="0.25">
      <c r="A15249" t="s">
        <v>266</v>
      </c>
      <c r="B15249">
        <v>54740</v>
      </c>
      <c r="C15249">
        <v>34</v>
      </c>
    </row>
    <row r="15250" spans="1:3" x14ac:dyDescent="0.25">
      <c r="A15250" t="s">
        <v>266</v>
      </c>
      <c r="B15250">
        <v>53533</v>
      </c>
      <c r="C15250">
        <v>50</v>
      </c>
    </row>
    <row r="15251" spans="1:3" x14ac:dyDescent="0.25">
      <c r="A15251" t="s">
        <v>266</v>
      </c>
      <c r="B15251">
        <v>54157</v>
      </c>
      <c r="C15251">
        <v>129</v>
      </c>
    </row>
    <row r="15252" spans="1:3" x14ac:dyDescent="0.25">
      <c r="A15252" t="s">
        <v>266</v>
      </c>
      <c r="B15252">
        <v>54166</v>
      </c>
      <c r="C15252">
        <v>50</v>
      </c>
    </row>
    <row r="15253" spans="1:3" x14ac:dyDescent="0.25">
      <c r="A15253" t="s">
        <v>266</v>
      </c>
      <c r="B15253">
        <v>53546</v>
      </c>
      <c r="C15253">
        <v>71</v>
      </c>
    </row>
    <row r="15254" spans="1:3" x14ac:dyDescent="0.25">
      <c r="A15254" t="s">
        <v>266</v>
      </c>
      <c r="B15254">
        <v>54303</v>
      </c>
      <c r="C15254">
        <v>125</v>
      </c>
    </row>
    <row r="15255" spans="1:3" x14ac:dyDescent="0.25">
      <c r="A15255" t="s">
        <v>266</v>
      </c>
      <c r="B15255">
        <v>53115</v>
      </c>
      <c r="C15255">
        <v>50</v>
      </c>
    </row>
    <row r="15256" spans="1:3" x14ac:dyDescent="0.25">
      <c r="A15256" t="s">
        <v>266</v>
      </c>
      <c r="B15256">
        <v>53190</v>
      </c>
      <c r="C15256">
        <v>82</v>
      </c>
    </row>
    <row r="15257" spans="1:3" x14ac:dyDescent="0.25">
      <c r="A15257" t="s">
        <v>266</v>
      </c>
      <c r="B15257">
        <v>53066</v>
      </c>
      <c r="C15257">
        <v>105</v>
      </c>
    </row>
    <row r="15258" spans="1:3" x14ac:dyDescent="0.25">
      <c r="A15258" t="s">
        <v>266</v>
      </c>
      <c r="B15258">
        <v>53545</v>
      </c>
      <c r="C15258">
        <v>35</v>
      </c>
    </row>
    <row r="15259" spans="1:3" x14ac:dyDescent="0.25">
      <c r="A15259" t="s">
        <v>266</v>
      </c>
      <c r="B15259">
        <v>53221</v>
      </c>
      <c r="C15259">
        <v>112</v>
      </c>
    </row>
    <row r="15260" spans="1:3" x14ac:dyDescent="0.25">
      <c r="A15260" t="s">
        <v>266</v>
      </c>
      <c r="B15260">
        <v>54724</v>
      </c>
      <c r="C15260">
        <v>50</v>
      </c>
    </row>
    <row r="15261" spans="1:3" x14ac:dyDescent="0.25">
      <c r="A15261" t="s">
        <v>266</v>
      </c>
      <c r="B15261">
        <v>53142</v>
      </c>
      <c r="C15261">
        <v>110</v>
      </c>
    </row>
    <row r="15262" spans="1:3" x14ac:dyDescent="0.25">
      <c r="A15262" t="s">
        <v>266</v>
      </c>
      <c r="B15262">
        <v>53530</v>
      </c>
      <c r="C15262">
        <v>64</v>
      </c>
    </row>
    <row r="15263" spans="1:3" x14ac:dyDescent="0.25">
      <c r="A15263" t="s">
        <v>266</v>
      </c>
      <c r="B15263">
        <v>53520</v>
      </c>
      <c r="C15263">
        <v>22</v>
      </c>
    </row>
    <row r="15264" spans="1:3" x14ac:dyDescent="0.25">
      <c r="A15264" t="s">
        <v>266</v>
      </c>
      <c r="B15264">
        <v>53182</v>
      </c>
      <c r="C15264">
        <v>158</v>
      </c>
    </row>
    <row r="15265" spans="1:3" x14ac:dyDescent="0.25">
      <c r="A15265" t="s">
        <v>266</v>
      </c>
      <c r="B15265">
        <v>53515</v>
      </c>
      <c r="C15265">
        <v>50</v>
      </c>
    </row>
    <row r="15266" spans="1:3" x14ac:dyDescent="0.25">
      <c r="A15266" t="s">
        <v>266</v>
      </c>
      <c r="B15266">
        <v>54616</v>
      </c>
      <c r="C15266">
        <v>98</v>
      </c>
    </row>
    <row r="15267" spans="1:3" x14ac:dyDescent="0.25">
      <c r="A15267" t="s">
        <v>266</v>
      </c>
      <c r="B15267">
        <v>53050</v>
      </c>
      <c r="C15267">
        <v>80</v>
      </c>
    </row>
    <row r="15268" spans="1:3" x14ac:dyDescent="0.25">
      <c r="A15268" t="s">
        <v>266</v>
      </c>
      <c r="B15268">
        <v>53547</v>
      </c>
      <c r="C15268">
        <v>28</v>
      </c>
    </row>
    <row r="15269" spans="1:3" x14ac:dyDescent="0.25">
      <c r="A15269" t="s">
        <v>267</v>
      </c>
      <c r="B15269">
        <v>26847</v>
      </c>
      <c r="C15269">
        <v>20</v>
      </c>
    </row>
    <row r="15270" spans="1:3" x14ac:dyDescent="0.25">
      <c r="A15270" t="s">
        <v>267</v>
      </c>
      <c r="B15270">
        <v>26426</v>
      </c>
      <c r="C15270">
        <v>112</v>
      </c>
    </row>
    <row r="15271" spans="1:3" x14ac:dyDescent="0.25">
      <c r="A15271" t="s">
        <v>267</v>
      </c>
      <c r="B15271">
        <v>26062</v>
      </c>
      <c r="C15271">
        <v>33</v>
      </c>
    </row>
    <row r="15272" spans="1:3" x14ac:dyDescent="0.25">
      <c r="A15272" t="s">
        <v>267</v>
      </c>
      <c r="B15272">
        <v>25271</v>
      </c>
      <c r="C15272">
        <v>120</v>
      </c>
    </row>
    <row r="15273" spans="1:3" x14ac:dyDescent="0.25">
      <c r="A15273" t="s">
        <v>267</v>
      </c>
      <c r="B15273">
        <v>26555</v>
      </c>
      <c r="C15273">
        <v>57</v>
      </c>
    </row>
    <row r="15274" spans="1:3" x14ac:dyDescent="0.25">
      <c r="A15274" t="s">
        <v>267</v>
      </c>
      <c r="B15274">
        <v>25801</v>
      </c>
      <c r="C15274">
        <v>199</v>
      </c>
    </row>
    <row r="15275" spans="1:3" x14ac:dyDescent="0.25">
      <c r="A15275" t="s">
        <v>267</v>
      </c>
      <c r="B15275">
        <v>26301</v>
      </c>
      <c r="C15275">
        <v>120</v>
      </c>
    </row>
    <row r="15276" spans="1:3" x14ac:dyDescent="0.25">
      <c r="A15276" t="s">
        <v>267</v>
      </c>
      <c r="B15276">
        <v>26206</v>
      </c>
      <c r="C15276">
        <v>60</v>
      </c>
    </row>
    <row r="15277" spans="1:3" x14ac:dyDescent="0.25">
      <c r="A15277" t="s">
        <v>267</v>
      </c>
      <c r="B15277">
        <v>25443</v>
      </c>
      <c r="C15277">
        <v>62</v>
      </c>
    </row>
    <row r="15278" spans="1:3" x14ac:dyDescent="0.25">
      <c r="A15278" t="s">
        <v>267</v>
      </c>
      <c r="B15278">
        <v>26003</v>
      </c>
      <c r="C15278">
        <v>192</v>
      </c>
    </row>
    <row r="15279" spans="1:3" x14ac:dyDescent="0.25">
      <c r="A15279" t="s">
        <v>267</v>
      </c>
      <c r="B15279">
        <v>24701</v>
      </c>
      <c r="C15279">
        <v>60</v>
      </c>
    </row>
    <row r="15280" spans="1:3" x14ac:dyDescent="0.25">
      <c r="A15280" t="s">
        <v>267</v>
      </c>
      <c r="B15280">
        <v>25812</v>
      </c>
      <c r="C15280">
        <v>60</v>
      </c>
    </row>
    <row r="15281" spans="1:3" x14ac:dyDescent="0.25">
      <c r="A15281" t="s">
        <v>267</v>
      </c>
      <c r="B15281">
        <v>25832</v>
      </c>
      <c r="C15281">
        <v>68</v>
      </c>
    </row>
    <row r="15282" spans="1:3" x14ac:dyDescent="0.25">
      <c r="A15282" t="s">
        <v>267</v>
      </c>
      <c r="B15282">
        <v>25570</v>
      </c>
      <c r="C15282">
        <v>60</v>
      </c>
    </row>
    <row r="15283" spans="1:3" x14ac:dyDescent="0.25">
      <c r="A15283" t="s">
        <v>267</v>
      </c>
      <c r="B15283">
        <v>25315</v>
      </c>
      <c r="C15283">
        <v>90</v>
      </c>
    </row>
    <row r="15284" spans="1:3" x14ac:dyDescent="0.25">
      <c r="A15284" t="s">
        <v>267</v>
      </c>
      <c r="B15284">
        <v>25855</v>
      </c>
      <c r="C15284">
        <v>120</v>
      </c>
    </row>
    <row r="15285" spans="1:3" x14ac:dyDescent="0.25">
      <c r="A15285" t="s">
        <v>267</v>
      </c>
      <c r="B15285">
        <v>26378</v>
      </c>
      <c r="C15285">
        <v>72</v>
      </c>
    </row>
    <row r="15286" spans="1:3" x14ac:dyDescent="0.25">
      <c r="A15286" t="s">
        <v>267</v>
      </c>
      <c r="B15286">
        <v>26134</v>
      </c>
      <c r="C15286">
        <v>68</v>
      </c>
    </row>
    <row r="15287" spans="1:3" x14ac:dyDescent="0.25">
      <c r="A15287" t="s">
        <v>267</v>
      </c>
      <c r="B15287">
        <v>26250</v>
      </c>
      <c r="C15287">
        <v>57</v>
      </c>
    </row>
    <row r="15288" spans="1:3" x14ac:dyDescent="0.25">
      <c r="A15288" t="s">
        <v>267</v>
      </c>
      <c r="B15288">
        <v>25840</v>
      </c>
      <c r="C15288">
        <v>60</v>
      </c>
    </row>
    <row r="15289" spans="1:3" x14ac:dyDescent="0.25">
      <c r="A15289" t="s">
        <v>267</v>
      </c>
      <c r="B15289">
        <v>26801</v>
      </c>
      <c r="C15289">
        <v>60</v>
      </c>
    </row>
    <row r="15290" spans="1:3" x14ac:dyDescent="0.25">
      <c r="A15290" t="s">
        <v>267</v>
      </c>
      <c r="B15290">
        <v>24801</v>
      </c>
      <c r="C15290">
        <v>59</v>
      </c>
    </row>
    <row r="15291" spans="1:3" x14ac:dyDescent="0.25">
      <c r="A15291" t="s">
        <v>267</v>
      </c>
      <c r="B15291">
        <v>25526</v>
      </c>
      <c r="C15291">
        <v>120</v>
      </c>
    </row>
    <row r="15292" spans="1:3" x14ac:dyDescent="0.25">
      <c r="A15292" t="s">
        <v>267</v>
      </c>
      <c r="B15292">
        <v>26807</v>
      </c>
      <c r="C15292">
        <v>91</v>
      </c>
    </row>
    <row r="15293" spans="1:3" x14ac:dyDescent="0.25">
      <c r="A15293" t="s">
        <v>267</v>
      </c>
      <c r="B15293">
        <v>25951</v>
      </c>
      <c r="C15293">
        <v>34</v>
      </c>
    </row>
    <row r="15294" spans="1:3" x14ac:dyDescent="0.25">
      <c r="A15294" t="s">
        <v>267</v>
      </c>
      <c r="B15294">
        <v>25526</v>
      </c>
      <c r="C15294">
        <v>124</v>
      </c>
    </row>
    <row r="15295" spans="1:3" x14ac:dyDescent="0.25">
      <c r="A15295" t="s">
        <v>267</v>
      </c>
      <c r="B15295">
        <v>26003</v>
      </c>
      <c r="C15295">
        <v>114</v>
      </c>
    </row>
    <row r="15296" spans="1:3" x14ac:dyDescent="0.25">
      <c r="A15296" t="s">
        <v>267</v>
      </c>
      <c r="B15296">
        <v>26354</v>
      </c>
      <c r="C15296">
        <v>60</v>
      </c>
    </row>
    <row r="15297" spans="1:3" x14ac:dyDescent="0.25">
      <c r="A15297" t="s">
        <v>267</v>
      </c>
      <c r="B15297">
        <v>25414</v>
      </c>
      <c r="C15297">
        <v>78</v>
      </c>
    </row>
    <row r="15298" spans="1:3" x14ac:dyDescent="0.25">
      <c r="A15298" t="s">
        <v>267</v>
      </c>
      <c r="B15298">
        <v>26505</v>
      </c>
      <c r="C15298">
        <v>100</v>
      </c>
    </row>
    <row r="15299" spans="1:3" x14ac:dyDescent="0.25">
      <c r="A15299" t="s">
        <v>267</v>
      </c>
      <c r="B15299">
        <v>26757</v>
      </c>
      <c r="C15299">
        <v>30</v>
      </c>
    </row>
    <row r="15300" spans="1:3" x14ac:dyDescent="0.25">
      <c r="A15300" t="s">
        <v>267</v>
      </c>
      <c r="B15300">
        <v>26330</v>
      </c>
      <c r="C15300">
        <v>32</v>
      </c>
    </row>
    <row r="15301" spans="1:3" x14ac:dyDescent="0.25">
      <c r="A15301" t="s">
        <v>267</v>
      </c>
      <c r="B15301">
        <v>25320</v>
      </c>
      <c r="C15301">
        <v>119</v>
      </c>
    </row>
    <row r="15302" spans="1:3" x14ac:dyDescent="0.25">
      <c r="A15302" t="s">
        <v>267</v>
      </c>
      <c r="B15302">
        <v>26101</v>
      </c>
      <c r="C15302">
        <v>66</v>
      </c>
    </row>
    <row r="15303" spans="1:3" x14ac:dyDescent="0.25">
      <c r="A15303" t="s">
        <v>267</v>
      </c>
      <c r="B15303">
        <v>25704</v>
      </c>
      <c r="C15303">
        <v>41</v>
      </c>
    </row>
    <row r="15304" spans="1:3" x14ac:dyDescent="0.25">
      <c r="A15304" t="s">
        <v>267</v>
      </c>
      <c r="B15304">
        <v>26241</v>
      </c>
      <c r="C15304">
        <v>100</v>
      </c>
    </row>
    <row r="15305" spans="1:3" x14ac:dyDescent="0.25">
      <c r="A15305" t="s">
        <v>267</v>
      </c>
      <c r="B15305">
        <v>26764</v>
      </c>
      <c r="C15305">
        <v>98</v>
      </c>
    </row>
    <row r="15306" spans="1:3" x14ac:dyDescent="0.25">
      <c r="A15306" t="s">
        <v>267</v>
      </c>
      <c r="B15306">
        <v>24970</v>
      </c>
      <c r="C15306">
        <v>90</v>
      </c>
    </row>
    <row r="15307" spans="1:3" x14ac:dyDescent="0.25">
      <c r="A15307" t="s">
        <v>267</v>
      </c>
      <c r="B15307">
        <v>25311</v>
      </c>
      <c r="C15307">
        <v>60</v>
      </c>
    </row>
    <row r="15308" spans="1:3" x14ac:dyDescent="0.25">
      <c r="A15308" t="s">
        <v>267</v>
      </c>
      <c r="B15308">
        <v>24901</v>
      </c>
      <c r="C15308">
        <v>80</v>
      </c>
    </row>
    <row r="15309" spans="1:3" x14ac:dyDescent="0.25">
      <c r="A15309" t="s">
        <v>267</v>
      </c>
      <c r="B15309">
        <v>24836</v>
      </c>
      <c r="C15309">
        <v>120</v>
      </c>
    </row>
    <row r="15310" spans="1:3" x14ac:dyDescent="0.25">
      <c r="A15310" t="s">
        <v>267</v>
      </c>
      <c r="B15310">
        <v>26601</v>
      </c>
      <c r="C15310">
        <v>65</v>
      </c>
    </row>
    <row r="15311" spans="1:3" x14ac:dyDescent="0.25">
      <c r="A15311" t="s">
        <v>267</v>
      </c>
      <c r="B15311">
        <v>25086</v>
      </c>
      <c r="C15311">
        <v>112</v>
      </c>
    </row>
    <row r="15312" spans="1:3" x14ac:dyDescent="0.25">
      <c r="A15312" t="s">
        <v>267</v>
      </c>
      <c r="B15312">
        <v>26062</v>
      </c>
      <c r="C15312">
        <v>137</v>
      </c>
    </row>
    <row r="15313" spans="1:3" x14ac:dyDescent="0.25">
      <c r="A15313" t="s">
        <v>267</v>
      </c>
      <c r="B15313">
        <v>25550</v>
      </c>
      <c r="C15313">
        <v>100</v>
      </c>
    </row>
    <row r="15314" spans="1:3" x14ac:dyDescent="0.25">
      <c r="A15314" t="s">
        <v>267</v>
      </c>
      <c r="B15314">
        <v>25136</v>
      </c>
      <c r="C15314">
        <v>60</v>
      </c>
    </row>
    <row r="15315" spans="1:3" x14ac:dyDescent="0.25">
      <c r="A15315" t="s">
        <v>267</v>
      </c>
      <c r="B15315">
        <v>26554</v>
      </c>
      <c r="C15315">
        <v>120</v>
      </c>
    </row>
    <row r="15316" spans="1:3" x14ac:dyDescent="0.25">
      <c r="A15316" t="s">
        <v>267</v>
      </c>
      <c r="B15316">
        <v>26416</v>
      </c>
      <c r="C15316">
        <v>60</v>
      </c>
    </row>
    <row r="15317" spans="1:3" x14ac:dyDescent="0.25">
      <c r="A15317" t="s">
        <v>267</v>
      </c>
      <c r="B15317">
        <v>26757</v>
      </c>
      <c r="C15317">
        <v>62</v>
      </c>
    </row>
    <row r="15318" spans="1:3" x14ac:dyDescent="0.25">
      <c r="A15318" t="s">
        <v>267</v>
      </c>
      <c r="B15318">
        <v>26070</v>
      </c>
      <c r="C15318">
        <v>60</v>
      </c>
    </row>
    <row r="15319" spans="1:3" x14ac:dyDescent="0.25">
      <c r="A15319" t="s">
        <v>267</v>
      </c>
      <c r="B15319">
        <v>25661</v>
      </c>
      <c r="C15319">
        <v>90</v>
      </c>
    </row>
    <row r="15320" spans="1:3" x14ac:dyDescent="0.25">
      <c r="A15320" t="s">
        <v>267</v>
      </c>
      <c r="B15320">
        <v>26554</v>
      </c>
      <c r="C15320">
        <v>120</v>
      </c>
    </row>
    <row r="15321" spans="1:3" x14ac:dyDescent="0.25">
      <c r="A15321" t="s">
        <v>267</v>
      </c>
      <c r="B15321">
        <v>26201</v>
      </c>
      <c r="C15321">
        <v>26</v>
      </c>
    </row>
    <row r="15322" spans="1:3" x14ac:dyDescent="0.25">
      <c r="A15322" t="s">
        <v>267</v>
      </c>
      <c r="B15322">
        <v>25523</v>
      </c>
      <c r="C15322">
        <v>60</v>
      </c>
    </row>
    <row r="15323" spans="1:3" x14ac:dyDescent="0.25">
      <c r="A15323" t="s">
        <v>267</v>
      </c>
      <c r="B15323">
        <v>26155</v>
      </c>
      <c r="C15323">
        <v>100</v>
      </c>
    </row>
    <row r="15324" spans="1:3" x14ac:dyDescent="0.25">
      <c r="A15324" t="s">
        <v>267</v>
      </c>
      <c r="B15324">
        <v>25411</v>
      </c>
      <c r="C15324">
        <v>16</v>
      </c>
    </row>
    <row r="15325" spans="1:3" x14ac:dyDescent="0.25">
      <c r="A15325" t="s">
        <v>267</v>
      </c>
      <c r="B15325">
        <v>26351</v>
      </c>
      <c r="C15325">
        <v>65</v>
      </c>
    </row>
    <row r="15326" spans="1:3" x14ac:dyDescent="0.25">
      <c r="A15326" t="s">
        <v>267</v>
      </c>
      <c r="B15326">
        <v>24986</v>
      </c>
      <c r="C15326">
        <v>68</v>
      </c>
    </row>
    <row r="15327" spans="1:3" x14ac:dyDescent="0.25">
      <c r="A15327" t="s">
        <v>267</v>
      </c>
      <c r="B15327">
        <v>25801</v>
      </c>
      <c r="C15327">
        <v>120</v>
      </c>
    </row>
    <row r="15328" spans="1:3" x14ac:dyDescent="0.25">
      <c r="A15328" t="s">
        <v>267</v>
      </c>
      <c r="B15328">
        <v>25411</v>
      </c>
      <c r="C15328">
        <v>120</v>
      </c>
    </row>
    <row r="15329" spans="1:3" x14ac:dyDescent="0.25">
      <c r="A15329" t="s">
        <v>267</v>
      </c>
      <c r="B15329">
        <v>25322</v>
      </c>
      <c r="C15329">
        <v>29</v>
      </c>
    </row>
    <row r="15330" spans="1:3" x14ac:dyDescent="0.25">
      <c r="A15330" t="s">
        <v>267</v>
      </c>
      <c r="B15330">
        <v>26104</v>
      </c>
      <c r="C15330">
        <v>66</v>
      </c>
    </row>
    <row r="15331" spans="1:3" x14ac:dyDescent="0.25">
      <c r="A15331" t="s">
        <v>267</v>
      </c>
      <c r="B15331">
        <v>25113</v>
      </c>
      <c r="C15331">
        <v>60</v>
      </c>
    </row>
    <row r="15332" spans="1:3" x14ac:dyDescent="0.25">
      <c r="A15332" t="s">
        <v>267</v>
      </c>
      <c r="B15332">
        <v>26362</v>
      </c>
      <c r="C15332">
        <v>56</v>
      </c>
    </row>
    <row r="15333" spans="1:3" x14ac:dyDescent="0.25">
      <c r="A15333" t="s">
        <v>267</v>
      </c>
      <c r="B15333">
        <v>26104</v>
      </c>
      <c r="C15333">
        <v>105</v>
      </c>
    </row>
    <row r="15334" spans="1:3" x14ac:dyDescent="0.25">
      <c r="A15334" t="s">
        <v>267</v>
      </c>
      <c r="B15334">
        <v>25053</v>
      </c>
      <c r="C15334">
        <v>90</v>
      </c>
    </row>
    <row r="15335" spans="1:3" x14ac:dyDescent="0.25">
      <c r="A15335" t="s">
        <v>267</v>
      </c>
      <c r="B15335">
        <v>25801</v>
      </c>
      <c r="C15335">
        <v>201</v>
      </c>
    </row>
    <row r="15336" spans="1:3" x14ac:dyDescent="0.25">
      <c r="A15336" t="s">
        <v>267</v>
      </c>
      <c r="B15336">
        <v>26719</v>
      </c>
      <c r="C15336">
        <v>66</v>
      </c>
    </row>
    <row r="15337" spans="1:3" x14ac:dyDescent="0.25">
      <c r="A15337" t="s">
        <v>267</v>
      </c>
      <c r="B15337">
        <v>25177</v>
      </c>
      <c r="C15337">
        <v>102</v>
      </c>
    </row>
    <row r="15338" spans="1:3" x14ac:dyDescent="0.25">
      <c r="A15338" t="s">
        <v>267</v>
      </c>
      <c r="B15338">
        <v>25136</v>
      </c>
      <c r="C15338">
        <v>44</v>
      </c>
    </row>
    <row r="15339" spans="1:3" x14ac:dyDescent="0.25">
      <c r="A15339" t="s">
        <v>267</v>
      </c>
      <c r="B15339">
        <v>26292</v>
      </c>
      <c r="C15339">
        <v>94</v>
      </c>
    </row>
    <row r="15340" spans="1:3" x14ac:dyDescent="0.25">
      <c r="A15340" t="s">
        <v>267</v>
      </c>
      <c r="B15340">
        <v>25510</v>
      </c>
      <c r="C15340">
        <v>90</v>
      </c>
    </row>
    <row r="15341" spans="1:3" x14ac:dyDescent="0.25">
      <c r="A15341" t="s">
        <v>267</v>
      </c>
      <c r="B15341">
        <v>25287</v>
      </c>
      <c r="C15341">
        <v>136</v>
      </c>
    </row>
    <row r="15342" spans="1:3" x14ac:dyDescent="0.25">
      <c r="A15342" t="s">
        <v>267</v>
      </c>
      <c r="B15342">
        <v>26147</v>
      </c>
      <c r="C15342">
        <v>24</v>
      </c>
    </row>
    <row r="15343" spans="1:3" x14ac:dyDescent="0.25">
      <c r="A15343" t="s">
        <v>267</v>
      </c>
      <c r="B15343">
        <v>26726</v>
      </c>
      <c r="C15343">
        <v>122</v>
      </c>
    </row>
    <row r="15344" spans="1:3" x14ac:dyDescent="0.25">
      <c r="A15344" t="s">
        <v>267</v>
      </c>
      <c r="B15344">
        <v>25276</v>
      </c>
      <c r="C15344">
        <v>35</v>
      </c>
    </row>
    <row r="15345" spans="1:3" x14ac:dyDescent="0.25">
      <c r="A15345" t="s">
        <v>267</v>
      </c>
      <c r="B15345">
        <v>25414</v>
      </c>
      <c r="C15345">
        <v>104</v>
      </c>
    </row>
    <row r="15346" spans="1:3" x14ac:dyDescent="0.25">
      <c r="A15346" t="s">
        <v>267</v>
      </c>
      <c r="B15346">
        <v>24701</v>
      </c>
      <c r="C15346">
        <v>103</v>
      </c>
    </row>
    <row r="15347" spans="1:3" x14ac:dyDescent="0.25">
      <c r="A15347" t="s">
        <v>267</v>
      </c>
      <c r="B15347">
        <v>25951</v>
      </c>
      <c r="C15347">
        <v>120</v>
      </c>
    </row>
    <row r="15348" spans="1:3" x14ac:dyDescent="0.25">
      <c r="A15348" t="s">
        <v>267</v>
      </c>
      <c r="B15348">
        <v>26554</v>
      </c>
      <c r="C15348">
        <v>41</v>
      </c>
    </row>
    <row r="15349" spans="1:3" x14ac:dyDescent="0.25">
      <c r="A15349" t="s">
        <v>267</v>
      </c>
      <c r="B15349">
        <v>26041</v>
      </c>
      <c r="C15349">
        <v>129</v>
      </c>
    </row>
    <row r="15350" spans="1:3" x14ac:dyDescent="0.25">
      <c r="A15350" t="s">
        <v>267</v>
      </c>
      <c r="B15350">
        <v>26241</v>
      </c>
      <c r="C15350">
        <v>111</v>
      </c>
    </row>
    <row r="15351" spans="1:3" x14ac:dyDescent="0.25">
      <c r="A15351" t="s">
        <v>267</v>
      </c>
      <c r="B15351">
        <v>25302</v>
      </c>
      <c r="C15351">
        <v>20</v>
      </c>
    </row>
    <row r="15352" spans="1:3" x14ac:dyDescent="0.25">
      <c r="A15352" t="s">
        <v>267</v>
      </c>
      <c r="B15352">
        <v>26037</v>
      </c>
      <c r="C15352">
        <v>128</v>
      </c>
    </row>
    <row r="15353" spans="1:3" x14ac:dyDescent="0.25">
      <c r="A15353" t="s">
        <v>267</v>
      </c>
      <c r="B15353">
        <v>26034</v>
      </c>
      <c r="C15353">
        <v>60</v>
      </c>
    </row>
    <row r="15354" spans="1:3" x14ac:dyDescent="0.25">
      <c r="A15354" t="s">
        <v>267</v>
      </c>
      <c r="B15354">
        <v>26847</v>
      </c>
      <c r="C15354">
        <v>110</v>
      </c>
    </row>
    <row r="15355" spans="1:3" x14ac:dyDescent="0.25">
      <c r="A15355" t="s">
        <v>267</v>
      </c>
      <c r="B15355">
        <v>26508</v>
      </c>
      <c r="C15355">
        <v>62</v>
      </c>
    </row>
    <row r="15356" spans="1:3" x14ac:dyDescent="0.25">
      <c r="A15356" t="s">
        <v>267</v>
      </c>
      <c r="B15356">
        <v>26505</v>
      </c>
      <c r="C15356">
        <v>120</v>
      </c>
    </row>
    <row r="15357" spans="1:3" x14ac:dyDescent="0.25">
      <c r="A15357" t="s">
        <v>267</v>
      </c>
      <c r="B15357">
        <v>26301</v>
      </c>
      <c r="C15357">
        <v>98</v>
      </c>
    </row>
    <row r="15358" spans="1:3" x14ac:dyDescent="0.25">
      <c r="A15358" t="s">
        <v>267</v>
      </c>
      <c r="B15358">
        <v>26164</v>
      </c>
      <c r="C15358">
        <v>62</v>
      </c>
    </row>
    <row r="15359" spans="1:3" x14ac:dyDescent="0.25">
      <c r="A15359" t="s">
        <v>267</v>
      </c>
      <c r="B15359">
        <v>26537</v>
      </c>
      <c r="C15359">
        <v>120</v>
      </c>
    </row>
    <row r="15360" spans="1:3" x14ac:dyDescent="0.25">
      <c r="A15360" t="s">
        <v>267</v>
      </c>
      <c r="B15360">
        <v>24951</v>
      </c>
      <c r="C15360">
        <v>60</v>
      </c>
    </row>
    <row r="15361" spans="1:3" x14ac:dyDescent="0.25">
      <c r="A15361" t="s">
        <v>267</v>
      </c>
      <c r="B15361">
        <v>26003</v>
      </c>
      <c r="C15361">
        <v>150</v>
      </c>
    </row>
    <row r="15362" spans="1:3" x14ac:dyDescent="0.25">
      <c r="A15362" t="s">
        <v>267</v>
      </c>
      <c r="B15362">
        <v>24867</v>
      </c>
      <c r="C15362">
        <v>60</v>
      </c>
    </row>
    <row r="15363" spans="1:3" x14ac:dyDescent="0.25">
      <c r="A15363" t="s">
        <v>267</v>
      </c>
      <c r="B15363">
        <v>25276</v>
      </c>
      <c r="C15363">
        <v>62</v>
      </c>
    </row>
    <row r="15364" spans="1:3" x14ac:dyDescent="0.25">
      <c r="A15364" t="s">
        <v>267</v>
      </c>
      <c r="B15364">
        <v>26241</v>
      </c>
      <c r="C15364">
        <v>84</v>
      </c>
    </row>
    <row r="15365" spans="1:3" x14ac:dyDescent="0.25">
      <c r="A15365" t="s">
        <v>267</v>
      </c>
      <c r="B15365">
        <v>25962</v>
      </c>
      <c r="C15365">
        <v>60</v>
      </c>
    </row>
    <row r="15366" spans="1:3" x14ac:dyDescent="0.25">
      <c r="A15366" t="s">
        <v>267</v>
      </c>
      <c r="B15366">
        <v>26330</v>
      </c>
      <c r="C15366">
        <v>60</v>
      </c>
    </row>
    <row r="15367" spans="1:3" x14ac:dyDescent="0.25">
      <c r="A15367" t="s">
        <v>267</v>
      </c>
      <c r="B15367">
        <v>25601</v>
      </c>
      <c r="C15367">
        <v>120</v>
      </c>
    </row>
    <row r="15368" spans="1:3" x14ac:dyDescent="0.25">
      <c r="A15368" t="s">
        <v>267</v>
      </c>
      <c r="B15368">
        <v>26101</v>
      </c>
      <c r="C15368">
        <v>97</v>
      </c>
    </row>
    <row r="15369" spans="1:3" x14ac:dyDescent="0.25">
      <c r="A15369" t="s">
        <v>267</v>
      </c>
      <c r="B15369">
        <v>26651</v>
      </c>
      <c r="C15369">
        <v>52</v>
      </c>
    </row>
    <row r="15370" spans="1:3" x14ac:dyDescent="0.25">
      <c r="A15370" t="s">
        <v>267</v>
      </c>
      <c r="B15370">
        <v>25601</v>
      </c>
      <c r="C15370">
        <v>66</v>
      </c>
    </row>
    <row r="15371" spans="1:3" x14ac:dyDescent="0.25">
      <c r="A15371" t="s">
        <v>267</v>
      </c>
      <c r="B15371">
        <v>25064</v>
      </c>
      <c r="C15371">
        <v>120</v>
      </c>
    </row>
    <row r="15372" spans="1:3" x14ac:dyDescent="0.25">
      <c r="A15372" t="s">
        <v>267</v>
      </c>
      <c r="B15372">
        <v>25309</v>
      </c>
      <c r="C15372">
        <v>130</v>
      </c>
    </row>
    <row r="15373" spans="1:3" x14ac:dyDescent="0.25">
      <c r="A15373" t="s">
        <v>267</v>
      </c>
      <c r="B15373">
        <v>25702</v>
      </c>
      <c r="C15373">
        <v>19</v>
      </c>
    </row>
    <row r="15374" spans="1:3" x14ac:dyDescent="0.25">
      <c r="A15374" t="s">
        <v>267</v>
      </c>
      <c r="B15374">
        <v>24740</v>
      </c>
      <c r="C15374">
        <v>67</v>
      </c>
    </row>
    <row r="15375" spans="1:3" x14ac:dyDescent="0.25">
      <c r="A15375" t="s">
        <v>267</v>
      </c>
      <c r="B15375">
        <v>25304</v>
      </c>
      <c r="C15375">
        <v>184</v>
      </c>
    </row>
    <row r="15376" spans="1:3" x14ac:dyDescent="0.25">
      <c r="A15376" t="s">
        <v>267</v>
      </c>
      <c r="B15376">
        <v>25404</v>
      </c>
      <c r="C15376">
        <v>120</v>
      </c>
    </row>
    <row r="15377" spans="1:3" x14ac:dyDescent="0.25">
      <c r="A15377" t="s">
        <v>267</v>
      </c>
      <c r="B15377">
        <v>24740</v>
      </c>
      <c r="C15377">
        <v>120</v>
      </c>
    </row>
    <row r="15378" spans="1:3" x14ac:dyDescent="0.25">
      <c r="A15378" t="s">
        <v>267</v>
      </c>
      <c r="B15378">
        <v>25701</v>
      </c>
      <c r="C15378">
        <v>160</v>
      </c>
    </row>
    <row r="15379" spans="1:3" x14ac:dyDescent="0.25">
      <c r="A15379" t="s">
        <v>267</v>
      </c>
      <c r="B15379">
        <v>25311</v>
      </c>
      <c r="C15379">
        <v>74</v>
      </c>
    </row>
    <row r="15380" spans="1:3" x14ac:dyDescent="0.25">
      <c r="A15380" t="s">
        <v>267</v>
      </c>
      <c r="B15380">
        <v>26505</v>
      </c>
      <c r="C15380">
        <v>100</v>
      </c>
    </row>
    <row r="15381" spans="1:3" x14ac:dyDescent="0.25">
      <c r="A15381" t="s">
        <v>267</v>
      </c>
      <c r="B15381">
        <v>26354</v>
      </c>
      <c r="C15381">
        <v>69</v>
      </c>
    </row>
    <row r="15382" spans="1:3" x14ac:dyDescent="0.25">
      <c r="A15382" t="s">
        <v>267</v>
      </c>
      <c r="B15382">
        <v>25401</v>
      </c>
      <c r="C15382">
        <v>68</v>
      </c>
    </row>
    <row r="15383" spans="1:3" x14ac:dyDescent="0.25">
      <c r="A15383" t="s">
        <v>267</v>
      </c>
      <c r="B15383">
        <v>25701</v>
      </c>
      <c r="C15383">
        <v>186</v>
      </c>
    </row>
    <row r="15384" spans="1:3" x14ac:dyDescent="0.25">
      <c r="A15384" t="s">
        <v>267</v>
      </c>
      <c r="B15384">
        <v>26330</v>
      </c>
      <c r="C15384">
        <v>77</v>
      </c>
    </row>
    <row r="15385" spans="1:3" x14ac:dyDescent="0.25">
      <c r="A15385" t="s">
        <v>267</v>
      </c>
      <c r="B15385">
        <v>26033</v>
      </c>
      <c r="C15385">
        <v>60</v>
      </c>
    </row>
    <row r="15386" spans="1:3" x14ac:dyDescent="0.25">
      <c r="A15386" t="s">
        <v>267</v>
      </c>
      <c r="B15386">
        <v>26101</v>
      </c>
      <c r="C15386">
        <v>164</v>
      </c>
    </row>
    <row r="15387" spans="1:3" x14ac:dyDescent="0.25">
      <c r="A15387" t="s">
        <v>267</v>
      </c>
      <c r="B15387">
        <v>26554</v>
      </c>
      <c r="C15387">
        <v>119</v>
      </c>
    </row>
    <row r="15388" spans="1:3" x14ac:dyDescent="0.25">
      <c r="A15388" t="s">
        <v>267</v>
      </c>
      <c r="B15388">
        <v>25901</v>
      </c>
      <c r="C15388">
        <v>80</v>
      </c>
    </row>
    <row r="15389" spans="1:3" x14ac:dyDescent="0.25">
      <c r="A15389" t="s">
        <v>267</v>
      </c>
      <c r="B15389">
        <v>24954</v>
      </c>
      <c r="C15389">
        <v>68</v>
      </c>
    </row>
    <row r="15390" spans="1:3" x14ac:dyDescent="0.25">
      <c r="A15390" t="s">
        <v>267</v>
      </c>
      <c r="B15390">
        <v>26201</v>
      </c>
      <c r="C15390">
        <v>120</v>
      </c>
    </row>
    <row r="15391" spans="1:3" x14ac:dyDescent="0.25">
      <c r="A15391" t="s">
        <v>267</v>
      </c>
      <c r="B15391">
        <v>26175</v>
      </c>
      <c r="C15391">
        <v>68</v>
      </c>
    </row>
    <row r="15392" spans="1:3" x14ac:dyDescent="0.25">
      <c r="A15392" t="s">
        <v>268</v>
      </c>
      <c r="B15392">
        <v>82240</v>
      </c>
      <c r="C15392">
        <v>103</v>
      </c>
    </row>
    <row r="15393" spans="1:3" x14ac:dyDescent="0.25">
      <c r="A15393" t="s">
        <v>268</v>
      </c>
      <c r="B15393">
        <v>82009</v>
      </c>
      <c r="C15393">
        <v>160</v>
      </c>
    </row>
    <row r="15394" spans="1:3" x14ac:dyDescent="0.25">
      <c r="A15394" t="s">
        <v>268</v>
      </c>
      <c r="B15394">
        <v>82331</v>
      </c>
      <c r="C15394">
        <v>46</v>
      </c>
    </row>
    <row r="15395" spans="1:3" x14ac:dyDescent="0.25">
      <c r="A15395" t="s">
        <v>268</v>
      </c>
      <c r="B15395">
        <v>82414</v>
      </c>
      <c r="C15395">
        <v>94</v>
      </c>
    </row>
    <row r="15396" spans="1:3" x14ac:dyDescent="0.25">
      <c r="A15396" t="s">
        <v>268</v>
      </c>
      <c r="B15396">
        <v>82001</v>
      </c>
      <c r="C15396">
        <v>146</v>
      </c>
    </row>
    <row r="15397" spans="1:3" x14ac:dyDescent="0.25">
      <c r="A15397" t="s">
        <v>268</v>
      </c>
      <c r="B15397">
        <v>82410</v>
      </c>
      <c r="C15397">
        <v>90</v>
      </c>
    </row>
    <row r="15398" spans="1:3" x14ac:dyDescent="0.25">
      <c r="A15398" t="s">
        <v>268</v>
      </c>
      <c r="B15398">
        <v>82801</v>
      </c>
      <c r="C15398">
        <v>128</v>
      </c>
    </row>
    <row r="15399" spans="1:3" x14ac:dyDescent="0.25">
      <c r="A15399" t="s">
        <v>268</v>
      </c>
      <c r="B15399">
        <v>82941</v>
      </c>
      <c r="C15399">
        <v>50</v>
      </c>
    </row>
    <row r="15400" spans="1:3" x14ac:dyDescent="0.25">
      <c r="A15400" t="s">
        <v>268</v>
      </c>
      <c r="B15400">
        <v>82514</v>
      </c>
      <c r="C15400">
        <v>45</v>
      </c>
    </row>
    <row r="15401" spans="1:3" x14ac:dyDescent="0.25">
      <c r="A15401" t="s">
        <v>268</v>
      </c>
      <c r="B15401">
        <v>82435</v>
      </c>
      <c r="C15401">
        <v>100</v>
      </c>
    </row>
    <row r="15402" spans="1:3" x14ac:dyDescent="0.25">
      <c r="A15402" t="s">
        <v>268</v>
      </c>
      <c r="B15402">
        <v>82901</v>
      </c>
      <c r="C15402">
        <v>82</v>
      </c>
    </row>
    <row r="15403" spans="1:3" x14ac:dyDescent="0.25">
      <c r="A15403" t="s">
        <v>268</v>
      </c>
      <c r="B15403">
        <v>82930</v>
      </c>
      <c r="C15403">
        <v>60</v>
      </c>
    </row>
    <row r="15404" spans="1:3" x14ac:dyDescent="0.25">
      <c r="A15404" t="s">
        <v>268</v>
      </c>
      <c r="B15404">
        <v>82935</v>
      </c>
      <c r="C15404">
        <v>59</v>
      </c>
    </row>
    <row r="15405" spans="1:3" x14ac:dyDescent="0.25">
      <c r="A15405" t="s">
        <v>268</v>
      </c>
      <c r="B15405">
        <v>82729</v>
      </c>
      <c r="C15405">
        <v>32</v>
      </c>
    </row>
    <row r="15406" spans="1:3" x14ac:dyDescent="0.25">
      <c r="A15406" t="s">
        <v>268</v>
      </c>
      <c r="B15406">
        <v>82604</v>
      </c>
      <c r="C15406">
        <v>192</v>
      </c>
    </row>
    <row r="15407" spans="1:3" x14ac:dyDescent="0.25">
      <c r="A15407" t="s">
        <v>268</v>
      </c>
      <c r="B15407">
        <v>83110</v>
      </c>
      <c r="C15407">
        <v>24</v>
      </c>
    </row>
    <row r="15408" spans="1:3" x14ac:dyDescent="0.25">
      <c r="A15408" t="s">
        <v>268</v>
      </c>
      <c r="B15408">
        <v>82070</v>
      </c>
      <c r="C15408">
        <v>105</v>
      </c>
    </row>
    <row r="15409" spans="1:3" x14ac:dyDescent="0.25">
      <c r="A15409" t="s">
        <v>268</v>
      </c>
      <c r="B15409">
        <v>82443</v>
      </c>
      <c r="C15409">
        <v>60</v>
      </c>
    </row>
    <row r="15410" spans="1:3" x14ac:dyDescent="0.25">
      <c r="A15410" t="s">
        <v>268</v>
      </c>
      <c r="B15410">
        <v>82301</v>
      </c>
      <c r="C15410">
        <v>62</v>
      </c>
    </row>
    <row r="15411" spans="1:3" x14ac:dyDescent="0.25">
      <c r="A15411" t="s">
        <v>268</v>
      </c>
      <c r="B15411">
        <v>82001</v>
      </c>
      <c r="C15411">
        <v>105</v>
      </c>
    </row>
    <row r="15412" spans="1:3" x14ac:dyDescent="0.25">
      <c r="A15412" t="s">
        <v>268</v>
      </c>
      <c r="B15412">
        <v>82431</v>
      </c>
      <c r="C15412">
        <v>85</v>
      </c>
    </row>
    <row r="15413" spans="1:3" x14ac:dyDescent="0.25">
      <c r="A15413" t="s">
        <v>268</v>
      </c>
      <c r="B15413">
        <v>82201</v>
      </c>
      <c r="C15413">
        <v>50</v>
      </c>
    </row>
    <row r="15414" spans="1:3" x14ac:dyDescent="0.25">
      <c r="A15414" t="s">
        <v>268</v>
      </c>
      <c r="B15414">
        <v>82520</v>
      </c>
      <c r="C15414">
        <v>60</v>
      </c>
    </row>
    <row r="15415" spans="1:3" x14ac:dyDescent="0.25">
      <c r="A15415" t="s">
        <v>268</v>
      </c>
      <c r="B15415">
        <v>82633</v>
      </c>
      <c r="C15415">
        <v>60</v>
      </c>
    </row>
    <row r="15416" spans="1:3" x14ac:dyDescent="0.25">
      <c r="A15416" t="s">
        <v>268</v>
      </c>
      <c r="B15416">
        <v>82401</v>
      </c>
      <c r="C15416">
        <v>87</v>
      </c>
    </row>
    <row r="15417" spans="1:3" x14ac:dyDescent="0.25">
      <c r="A15417" t="s">
        <v>268</v>
      </c>
      <c r="B15417">
        <v>82601</v>
      </c>
      <c r="C15417">
        <v>120</v>
      </c>
    </row>
    <row r="15418" spans="1:3" x14ac:dyDescent="0.25">
      <c r="A15418" t="s">
        <v>268</v>
      </c>
      <c r="B15418">
        <v>83101</v>
      </c>
      <c r="C15418">
        <v>24</v>
      </c>
    </row>
    <row r="15419" spans="1:3" x14ac:dyDescent="0.25">
      <c r="A15419" t="s">
        <v>268</v>
      </c>
      <c r="B15419">
        <v>82501</v>
      </c>
      <c r="C15419">
        <v>81</v>
      </c>
    </row>
    <row r="15420" spans="1:3" x14ac:dyDescent="0.25">
      <c r="A15420" t="s">
        <v>268</v>
      </c>
      <c r="B15420">
        <v>82834</v>
      </c>
      <c r="C15420">
        <v>50</v>
      </c>
    </row>
    <row r="15421" spans="1:3" x14ac:dyDescent="0.25">
      <c r="A15421" t="s">
        <v>268</v>
      </c>
      <c r="B15421">
        <v>82801</v>
      </c>
      <c r="C15421">
        <v>48</v>
      </c>
    </row>
    <row r="15422" spans="1:3" x14ac:dyDescent="0.25">
      <c r="A15422" t="s">
        <v>268</v>
      </c>
      <c r="B15422">
        <v>82072</v>
      </c>
      <c r="C15422">
        <v>10</v>
      </c>
    </row>
    <row r="15423" spans="1:3" x14ac:dyDescent="0.25">
      <c r="A15423" t="s">
        <v>268</v>
      </c>
      <c r="B15423">
        <v>82701</v>
      </c>
      <c r="C15423">
        <v>58</v>
      </c>
    </row>
    <row r="15424" spans="1:3" x14ac:dyDescent="0.25">
      <c r="A15424" t="s">
        <v>268</v>
      </c>
      <c r="B15424">
        <v>82716</v>
      </c>
      <c r="C15424">
        <v>151</v>
      </c>
    </row>
    <row r="15425" spans="1:3" x14ac:dyDescent="0.25">
      <c r="A15425" t="s">
        <v>268</v>
      </c>
      <c r="B15425">
        <v>82801</v>
      </c>
      <c r="C15425">
        <v>102</v>
      </c>
    </row>
    <row r="15426" spans="1:3" x14ac:dyDescent="0.25">
      <c r="A15426" t="s">
        <v>268</v>
      </c>
      <c r="B15426">
        <v>82601</v>
      </c>
      <c r="C15426">
        <v>120</v>
      </c>
    </row>
    <row r="15427" spans="1:3" x14ac:dyDescent="0.25">
      <c r="A15427" t="s">
        <v>268</v>
      </c>
      <c r="B15427">
        <v>82410</v>
      </c>
      <c r="C15427">
        <v>37</v>
      </c>
    </row>
    <row r="15428" spans="1:3" x14ac:dyDescent="0.25">
      <c r="A15428" t="s">
        <v>268</v>
      </c>
      <c r="B15428">
        <v>83001</v>
      </c>
      <c r="C15428">
        <v>60</v>
      </c>
    </row>
    <row r="15429" spans="1:3" x14ac:dyDescent="0.25">
      <c r="C15429" s="7">
        <f>SUM(C2:C15428)</f>
        <v>1639845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6B107-2D3B-4126-A62D-780684905FEE}">
  <dimension ref="B1:T52"/>
  <sheetViews>
    <sheetView topLeftCell="C1" workbookViewId="0">
      <selection activeCell="R3" sqref="R3"/>
    </sheetView>
  </sheetViews>
  <sheetFormatPr defaultRowHeight="15" x14ac:dyDescent="0.25"/>
  <cols>
    <col min="2" max="2" width="9.140625" customWidth="1"/>
    <col min="16" max="16" width="16.7109375" customWidth="1"/>
    <col min="17" max="17" width="14.85546875" customWidth="1"/>
    <col min="18" max="18" width="19.28515625" customWidth="1"/>
  </cols>
  <sheetData>
    <row r="1" spans="2:20" ht="15.75" thickBot="1" x14ac:dyDescent="0.3"/>
    <row r="2" spans="2:20" ht="90.75" thickBot="1" x14ac:dyDescent="0.3">
      <c r="B2" s="8" t="s">
        <v>0</v>
      </c>
      <c r="C2" s="8" t="s">
        <v>271</v>
      </c>
      <c r="D2" s="8" t="s">
        <v>272</v>
      </c>
      <c r="E2" s="8" t="s">
        <v>273</v>
      </c>
      <c r="F2" s="8" t="s">
        <v>274</v>
      </c>
      <c r="I2" s="10" t="s">
        <v>271</v>
      </c>
      <c r="O2" s="8" t="s">
        <v>271</v>
      </c>
      <c r="P2" s="8" t="s">
        <v>272</v>
      </c>
      <c r="Q2" s="8" t="s">
        <v>273</v>
      </c>
      <c r="S2" s="10" t="s">
        <v>375</v>
      </c>
      <c r="T2" s="10" t="s">
        <v>376</v>
      </c>
    </row>
    <row r="3" spans="2:20" ht="15.75" thickBot="1" x14ac:dyDescent="0.3">
      <c r="B3" s="8">
        <v>21</v>
      </c>
      <c r="C3" s="8" t="s">
        <v>295</v>
      </c>
      <c r="D3" s="9">
        <v>4888</v>
      </c>
      <c r="E3" s="8">
        <v>827</v>
      </c>
      <c r="F3" s="8">
        <v>16.899999999999999</v>
      </c>
      <c r="I3" t="str">
        <f>C3</f>
        <v>Alabama</v>
      </c>
      <c r="O3" s="8" t="s">
        <v>295</v>
      </c>
      <c r="P3" s="9">
        <f t="shared" ref="P3:P34" si="0">D3*1000</f>
        <v>4888000</v>
      </c>
      <c r="Q3" s="11">
        <f t="shared" ref="Q3:Q34" si="1">E3*1000</f>
        <v>827000</v>
      </c>
      <c r="R3" t="s">
        <v>325</v>
      </c>
      <c r="S3">
        <v>26795</v>
      </c>
      <c r="T3" s="15">
        <f>S3/Q3</f>
        <v>3.2400241837968559E-2</v>
      </c>
    </row>
    <row r="4" spans="2:20" ht="15.75" thickBot="1" x14ac:dyDescent="0.3">
      <c r="B4" s="8">
        <v>49</v>
      </c>
      <c r="C4" s="8" t="s">
        <v>323</v>
      </c>
      <c r="D4" s="8">
        <v>737</v>
      </c>
      <c r="E4" s="8">
        <v>87</v>
      </c>
      <c r="F4" s="8">
        <v>11.8</v>
      </c>
      <c r="I4" t="str">
        <f t="shared" ref="I4:I52" si="2">C4</f>
        <v>Alaska</v>
      </c>
      <c r="O4" s="8" t="s">
        <v>323</v>
      </c>
      <c r="P4" s="9">
        <f t="shared" si="0"/>
        <v>737000</v>
      </c>
      <c r="Q4" s="11">
        <f t="shared" si="1"/>
        <v>87000</v>
      </c>
      <c r="R4" t="s">
        <v>326</v>
      </c>
      <c r="S4">
        <v>760</v>
      </c>
      <c r="T4" s="15">
        <f t="shared" ref="T4:T52" si="3">S4/Q4</f>
        <v>8.7356321839080452E-3</v>
      </c>
    </row>
    <row r="5" spans="2:20" ht="15.75" thickBot="1" x14ac:dyDescent="0.3">
      <c r="B5" s="8">
        <v>12</v>
      </c>
      <c r="C5" s="8" t="s">
        <v>286</v>
      </c>
      <c r="D5" s="9">
        <v>7172</v>
      </c>
      <c r="E5" s="9">
        <v>1258</v>
      </c>
      <c r="F5" s="8">
        <v>17.5</v>
      </c>
      <c r="I5" t="str">
        <f t="shared" si="2"/>
        <v>Arizona</v>
      </c>
      <c r="O5" s="8" t="s">
        <v>286</v>
      </c>
      <c r="P5" s="9">
        <f t="shared" si="0"/>
        <v>7172000</v>
      </c>
      <c r="Q5" s="11">
        <f t="shared" si="1"/>
        <v>1258000</v>
      </c>
      <c r="R5" t="s">
        <v>327</v>
      </c>
      <c r="S5">
        <v>16200</v>
      </c>
      <c r="T5" s="15">
        <f t="shared" si="3"/>
        <v>1.287758346581876E-2</v>
      </c>
    </row>
    <row r="6" spans="2:20" ht="15.75" thickBot="1" x14ac:dyDescent="0.3">
      <c r="B6" s="8">
        <v>19</v>
      </c>
      <c r="C6" s="8" t="s">
        <v>293</v>
      </c>
      <c r="D6" s="9">
        <v>3014</v>
      </c>
      <c r="E6" s="8">
        <v>512</v>
      </c>
      <c r="F6" s="8">
        <v>17</v>
      </c>
      <c r="I6" t="str">
        <f t="shared" si="2"/>
        <v>Arkansas</v>
      </c>
      <c r="O6" s="8" t="s">
        <v>293</v>
      </c>
      <c r="P6" s="9">
        <f t="shared" si="0"/>
        <v>3014000</v>
      </c>
      <c r="Q6" s="11">
        <f t="shared" si="1"/>
        <v>512000</v>
      </c>
      <c r="R6" t="s">
        <v>328</v>
      </c>
      <c r="S6">
        <v>24740</v>
      </c>
      <c r="T6" s="15">
        <f t="shared" si="3"/>
        <v>4.8320312499999997E-2</v>
      </c>
    </row>
    <row r="7" spans="2:20" ht="30.75" thickBot="1" x14ac:dyDescent="0.3">
      <c r="B7" s="8">
        <v>45</v>
      </c>
      <c r="C7" s="8" t="s">
        <v>319</v>
      </c>
      <c r="D7" s="9">
        <v>39557</v>
      </c>
      <c r="E7" s="9">
        <v>5669</v>
      </c>
      <c r="F7" s="8">
        <v>14.3</v>
      </c>
      <c r="I7" t="str">
        <f t="shared" si="2"/>
        <v>California</v>
      </c>
      <c r="O7" s="8" t="s">
        <v>319</v>
      </c>
      <c r="P7" s="9">
        <f t="shared" si="0"/>
        <v>39557000</v>
      </c>
      <c r="Q7" s="11">
        <f t="shared" si="1"/>
        <v>5669000</v>
      </c>
      <c r="R7" t="s">
        <v>329</v>
      </c>
      <c r="S7">
        <v>118803</v>
      </c>
      <c r="T7" s="15">
        <f t="shared" si="3"/>
        <v>2.0956606103369201E-2</v>
      </c>
    </row>
    <row r="8" spans="2:20" ht="15.75" thickBot="1" x14ac:dyDescent="0.3">
      <c r="B8" s="8">
        <v>46</v>
      </c>
      <c r="C8" s="8" t="s">
        <v>320</v>
      </c>
      <c r="D8" s="9">
        <v>5696</v>
      </c>
      <c r="E8" s="8">
        <v>808</v>
      </c>
      <c r="F8" s="8">
        <v>14.2</v>
      </c>
      <c r="I8" t="str">
        <f t="shared" si="2"/>
        <v>Colorado</v>
      </c>
      <c r="O8" s="8" t="s">
        <v>320</v>
      </c>
      <c r="P8" s="9">
        <f t="shared" si="0"/>
        <v>5696000</v>
      </c>
      <c r="Q8" s="11">
        <f t="shared" si="1"/>
        <v>808000</v>
      </c>
      <c r="R8" t="s">
        <v>330</v>
      </c>
      <c r="S8">
        <v>20852</v>
      </c>
      <c r="T8" s="15">
        <f t="shared" si="3"/>
        <v>2.5806930693069306E-2</v>
      </c>
    </row>
    <row r="9" spans="2:20" ht="30.75" thickBot="1" x14ac:dyDescent="0.3">
      <c r="B9" s="8">
        <v>14</v>
      </c>
      <c r="C9" s="8" t="s">
        <v>288</v>
      </c>
      <c r="D9" s="9">
        <v>3573</v>
      </c>
      <c r="E9" s="8">
        <v>615</v>
      </c>
      <c r="F9" s="8">
        <v>17.2</v>
      </c>
      <c r="I9" t="str">
        <f t="shared" si="2"/>
        <v>Connecticut</v>
      </c>
      <c r="O9" s="8" t="s">
        <v>288</v>
      </c>
      <c r="P9" s="9">
        <f t="shared" si="0"/>
        <v>3573000</v>
      </c>
      <c r="Q9" s="11">
        <f t="shared" si="1"/>
        <v>615000</v>
      </c>
      <c r="R9" t="s">
        <v>331</v>
      </c>
      <c r="S9">
        <v>25704</v>
      </c>
      <c r="T9" s="15">
        <f t="shared" si="3"/>
        <v>4.179512195121951E-2</v>
      </c>
    </row>
    <row r="10" spans="2:20" ht="30.75" thickBot="1" x14ac:dyDescent="0.3">
      <c r="B10" s="8">
        <v>5</v>
      </c>
      <c r="C10" s="8" t="s">
        <v>279</v>
      </c>
      <c r="D10" s="8">
        <v>967</v>
      </c>
      <c r="E10" s="8">
        <v>181</v>
      </c>
      <c r="F10" s="8">
        <v>18.7</v>
      </c>
      <c r="I10" t="str">
        <f t="shared" si="2"/>
        <v>Delaware</v>
      </c>
      <c r="O10" s="8" t="s">
        <v>279</v>
      </c>
      <c r="P10" s="9">
        <f t="shared" si="0"/>
        <v>967000</v>
      </c>
      <c r="Q10" s="11">
        <f t="shared" si="1"/>
        <v>181000</v>
      </c>
      <c r="R10" t="s">
        <v>332</v>
      </c>
      <c r="S10">
        <v>4894</v>
      </c>
      <c r="T10" s="15">
        <f t="shared" si="3"/>
        <v>2.703867403314917E-2</v>
      </c>
    </row>
    <row r="11" spans="2:20" ht="15.75" thickBot="1" x14ac:dyDescent="0.3">
      <c r="B11" s="8">
        <v>2</v>
      </c>
      <c r="C11" s="8" t="s">
        <v>276</v>
      </c>
      <c r="D11" s="9">
        <v>21299</v>
      </c>
      <c r="E11" s="9">
        <v>4358</v>
      </c>
      <c r="F11" s="8">
        <v>20.5</v>
      </c>
      <c r="I11" t="str">
        <f t="shared" si="2"/>
        <v>Florida</v>
      </c>
      <c r="O11" s="8" t="s">
        <v>276</v>
      </c>
      <c r="P11" s="9">
        <f t="shared" si="0"/>
        <v>21299000</v>
      </c>
      <c r="Q11" s="11">
        <f t="shared" si="1"/>
        <v>4358000</v>
      </c>
      <c r="R11" t="s">
        <v>333</v>
      </c>
      <c r="S11">
        <v>84486</v>
      </c>
      <c r="T11" s="15">
        <f t="shared" si="3"/>
        <v>1.9386415787058284E-2</v>
      </c>
    </row>
    <row r="12" spans="2:20" ht="15.75" thickBot="1" x14ac:dyDescent="0.3">
      <c r="B12" s="8">
        <v>47</v>
      </c>
      <c r="C12" s="8" t="s">
        <v>321</v>
      </c>
      <c r="D12" s="9">
        <v>10519</v>
      </c>
      <c r="E12" s="9">
        <v>1460</v>
      </c>
      <c r="F12" s="8">
        <v>13.9</v>
      </c>
      <c r="I12" t="str">
        <f t="shared" si="2"/>
        <v>Georgia</v>
      </c>
      <c r="O12" s="8" t="s">
        <v>321</v>
      </c>
      <c r="P12" s="9">
        <f t="shared" si="0"/>
        <v>10519000</v>
      </c>
      <c r="Q12" s="11">
        <f t="shared" si="1"/>
        <v>1460000</v>
      </c>
      <c r="R12" t="s">
        <v>334</v>
      </c>
      <c r="S12">
        <v>39533</v>
      </c>
      <c r="T12" s="15">
        <f t="shared" si="3"/>
        <v>2.7077397260273972E-2</v>
      </c>
    </row>
    <row r="13" spans="2:20" ht="15.75" thickBot="1" x14ac:dyDescent="0.3">
      <c r="B13" s="8">
        <v>7</v>
      </c>
      <c r="C13" s="8" t="s">
        <v>281</v>
      </c>
      <c r="D13" s="9">
        <v>1420</v>
      </c>
      <c r="E13" s="8">
        <v>261</v>
      </c>
      <c r="F13" s="8">
        <v>18.399999999999999</v>
      </c>
      <c r="I13" t="str">
        <f t="shared" si="2"/>
        <v>Hawaii</v>
      </c>
      <c r="O13" s="8" t="s">
        <v>281</v>
      </c>
      <c r="P13" s="9">
        <f t="shared" si="0"/>
        <v>1420000</v>
      </c>
      <c r="Q13" s="11">
        <f t="shared" si="1"/>
        <v>261000</v>
      </c>
      <c r="R13" t="s">
        <v>335</v>
      </c>
      <c r="S13">
        <v>4229</v>
      </c>
      <c r="T13" s="15">
        <f t="shared" si="3"/>
        <v>1.6203065134099616E-2</v>
      </c>
    </row>
    <row r="14" spans="2:20" ht="15.75" thickBot="1" x14ac:dyDescent="0.3">
      <c r="B14" s="8">
        <v>31</v>
      </c>
      <c r="C14" s="8" t="s">
        <v>305</v>
      </c>
      <c r="D14" s="9">
        <v>1754</v>
      </c>
      <c r="E14" s="8">
        <v>278</v>
      </c>
      <c r="F14" s="8">
        <v>15.9</v>
      </c>
      <c r="I14" t="str">
        <f t="shared" si="2"/>
        <v>Idaho</v>
      </c>
      <c r="O14" s="8" t="s">
        <v>305</v>
      </c>
      <c r="P14" s="9">
        <f t="shared" si="0"/>
        <v>1754000</v>
      </c>
      <c r="Q14" s="11">
        <f t="shared" si="1"/>
        <v>278000</v>
      </c>
      <c r="R14" t="s">
        <v>336</v>
      </c>
      <c r="S14">
        <v>6194</v>
      </c>
      <c r="T14" s="15">
        <f t="shared" si="3"/>
        <v>2.2280575539568345E-2</v>
      </c>
    </row>
    <row r="15" spans="2:20" ht="15.75" thickBot="1" x14ac:dyDescent="0.3">
      <c r="B15" s="8">
        <v>39</v>
      </c>
      <c r="C15" s="8" t="s">
        <v>313</v>
      </c>
      <c r="D15" s="9">
        <v>12741</v>
      </c>
      <c r="E15" s="9">
        <v>1993</v>
      </c>
      <c r="F15" s="8">
        <v>15.6</v>
      </c>
      <c r="I15" t="str">
        <f t="shared" si="2"/>
        <v>Illinois</v>
      </c>
      <c r="O15" s="8" t="s">
        <v>313</v>
      </c>
      <c r="P15" s="9">
        <f t="shared" si="0"/>
        <v>12741000</v>
      </c>
      <c r="Q15" s="11">
        <f t="shared" si="1"/>
        <v>1993000</v>
      </c>
      <c r="R15" t="s">
        <v>337</v>
      </c>
      <c r="S15">
        <v>89887</v>
      </c>
      <c r="T15" s="15">
        <f t="shared" si="3"/>
        <v>4.5101354741595587E-2</v>
      </c>
    </row>
    <row r="16" spans="2:20" ht="15.75" thickBot="1" x14ac:dyDescent="0.3">
      <c r="B16" s="8">
        <v>35</v>
      </c>
      <c r="C16" s="8" t="s">
        <v>309</v>
      </c>
      <c r="D16" s="9">
        <v>6692</v>
      </c>
      <c r="E16" s="9">
        <v>1055</v>
      </c>
      <c r="F16" s="8">
        <v>15.8</v>
      </c>
      <c r="I16" t="str">
        <f t="shared" si="2"/>
        <v>Indiana</v>
      </c>
      <c r="O16" s="8" t="s">
        <v>309</v>
      </c>
      <c r="P16" s="9">
        <f t="shared" si="0"/>
        <v>6692000</v>
      </c>
      <c r="Q16" s="11">
        <f t="shared" si="1"/>
        <v>1055000</v>
      </c>
      <c r="R16" t="s">
        <v>338</v>
      </c>
      <c r="S16">
        <v>51605</v>
      </c>
      <c r="T16" s="15">
        <f t="shared" si="3"/>
        <v>4.8914691943127961E-2</v>
      </c>
    </row>
    <row r="17" spans="2:20" ht="15.75" thickBot="1" x14ac:dyDescent="0.3">
      <c r="B17" s="8">
        <v>17</v>
      </c>
      <c r="C17" s="8" t="s">
        <v>291</v>
      </c>
      <c r="D17" s="9">
        <v>3156</v>
      </c>
      <c r="E17" s="8">
        <v>540</v>
      </c>
      <c r="F17" s="8">
        <v>17.100000000000001</v>
      </c>
      <c r="I17" t="str">
        <f t="shared" si="2"/>
        <v>Iowa</v>
      </c>
      <c r="O17" s="8" t="s">
        <v>291</v>
      </c>
      <c r="P17" s="9">
        <f t="shared" si="0"/>
        <v>3156000</v>
      </c>
      <c r="Q17" s="11">
        <f t="shared" si="1"/>
        <v>540000</v>
      </c>
      <c r="R17" t="s">
        <v>339</v>
      </c>
      <c r="S17">
        <v>29887</v>
      </c>
      <c r="T17" s="15">
        <f t="shared" si="3"/>
        <v>5.5346296296296296E-2</v>
      </c>
    </row>
    <row r="18" spans="2:20" ht="15.75" thickBot="1" x14ac:dyDescent="0.3">
      <c r="B18" s="8">
        <v>31</v>
      </c>
      <c r="C18" s="8" t="s">
        <v>306</v>
      </c>
      <c r="D18" s="9">
        <v>2912</v>
      </c>
      <c r="E18" s="8">
        <v>462</v>
      </c>
      <c r="F18" s="8">
        <v>15.9</v>
      </c>
      <c r="I18" t="str">
        <f t="shared" si="2"/>
        <v>Kansas</v>
      </c>
      <c r="O18" s="8" t="s">
        <v>306</v>
      </c>
      <c r="P18" s="9">
        <f t="shared" si="0"/>
        <v>2912000</v>
      </c>
      <c r="Q18" s="11">
        <f t="shared" si="1"/>
        <v>462000</v>
      </c>
      <c r="R18" t="s">
        <v>340</v>
      </c>
      <c r="S18">
        <v>20930</v>
      </c>
      <c r="T18" s="15">
        <f t="shared" si="3"/>
        <v>4.5303030303030303E-2</v>
      </c>
    </row>
    <row r="19" spans="2:20" ht="15.75" thickBot="1" x14ac:dyDescent="0.3">
      <c r="B19" s="8">
        <v>26</v>
      </c>
      <c r="C19" s="8" t="s">
        <v>300</v>
      </c>
      <c r="D19" s="9">
        <v>4468</v>
      </c>
      <c r="E19" s="8">
        <v>731</v>
      </c>
      <c r="F19" s="8">
        <v>16.399999999999999</v>
      </c>
      <c r="I19" t="str">
        <f t="shared" si="2"/>
        <v>Kentucky</v>
      </c>
      <c r="O19" s="8" t="s">
        <v>300</v>
      </c>
      <c r="P19" s="9">
        <f t="shared" si="0"/>
        <v>4468000</v>
      </c>
      <c r="Q19" s="11">
        <f t="shared" si="1"/>
        <v>731000</v>
      </c>
      <c r="R19" t="s">
        <v>341</v>
      </c>
      <c r="S19">
        <v>26744</v>
      </c>
      <c r="T19" s="15">
        <f t="shared" si="3"/>
        <v>3.6585499316005472E-2</v>
      </c>
    </row>
    <row r="20" spans="2:20" ht="30.75" thickBot="1" x14ac:dyDescent="0.3">
      <c r="B20" s="8">
        <v>40</v>
      </c>
      <c r="C20" s="8" t="s">
        <v>314</v>
      </c>
      <c r="D20" s="9">
        <v>4660</v>
      </c>
      <c r="E20" s="8">
        <v>718</v>
      </c>
      <c r="F20" s="8">
        <v>15.4</v>
      </c>
      <c r="I20" t="str">
        <f t="shared" si="2"/>
        <v>Louisiana</v>
      </c>
      <c r="O20" s="8" t="s">
        <v>314</v>
      </c>
      <c r="P20" s="9">
        <f t="shared" si="0"/>
        <v>4660000</v>
      </c>
      <c r="Q20" s="11">
        <f t="shared" si="1"/>
        <v>718000</v>
      </c>
      <c r="R20" t="s">
        <v>342</v>
      </c>
      <c r="S20">
        <v>33997</v>
      </c>
      <c r="T20" s="15">
        <f t="shared" si="3"/>
        <v>4.7349582172701951E-2</v>
      </c>
    </row>
    <row r="21" spans="2:20" ht="15.75" thickBot="1" x14ac:dyDescent="0.3">
      <c r="B21" s="8">
        <v>1</v>
      </c>
      <c r="C21" s="8" t="s">
        <v>275</v>
      </c>
      <c r="D21" s="9">
        <v>1338</v>
      </c>
      <c r="E21" s="8">
        <v>276</v>
      </c>
      <c r="F21" s="8">
        <v>20.6</v>
      </c>
      <c r="I21" t="str">
        <f t="shared" si="2"/>
        <v>Maine</v>
      </c>
      <c r="O21" s="8" t="s">
        <v>275</v>
      </c>
      <c r="P21" s="9">
        <f t="shared" si="0"/>
        <v>1338000</v>
      </c>
      <c r="Q21" s="11">
        <f t="shared" si="1"/>
        <v>276000</v>
      </c>
      <c r="R21" t="s">
        <v>343</v>
      </c>
      <c r="S21">
        <v>6546</v>
      </c>
      <c r="T21" s="15">
        <f t="shared" si="3"/>
        <v>2.3717391304347826E-2</v>
      </c>
    </row>
    <row r="22" spans="2:20" ht="30.75" thickBot="1" x14ac:dyDescent="0.3">
      <c r="B22" s="8">
        <v>40</v>
      </c>
      <c r="C22" s="8" t="s">
        <v>315</v>
      </c>
      <c r="D22" s="9">
        <v>6043</v>
      </c>
      <c r="E22" s="8">
        <v>931</v>
      </c>
      <c r="F22" s="8">
        <v>15.4</v>
      </c>
      <c r="I22" t="str">
        <f t="shared" si="2"/>
        <v>Maryland</v>
      </c>
      <c r="O22" s="8" t="s">
        <v>315</v>
      </c>
      <c r="P22" s="9">
        <f t="shared" si="0"/>
        <v>6043000</v>
      </c>
      <c r="Q22" s="11">
        <f t="shared" si="1"/>
        <v>931000</v>
      </c>
      <c r="R22" t="s">
        <v>344</v>
      </c>
      <c r="S22">
        <v>27941</v>
      </c>
      <c r="T22" s="15">
        <f t="shared" si="3"/>
        <v>3.0011815252416755E-2</v>
      </c>
    </row>
    <row r="23" spans="2:20" ht="30.75" thickBot="1" x14ac:dyDescent="0.3">
      <c r="B23" s="8">
        <v>24</v>
      </c>
      <c r="C23" s="8" t="s">
        <v>298</v>
      </c>
      <c r="D23" s="9">
        <v>6902</v>
      </c>
      <c r="E23" s="9">
        <v>1139</v>
      </c>
      <c r="F23" s="8">
        <v>16.5</v>
      </c>
      <c r="I23" t="str">
        <f t="shared" si="2"/>
        <v>Massachusetts</v>
      </c>
      <c r="O23" s="8" t="s">
        <v>298</v>
      </c>
      <c r="P23" s="9">
        <f t="shared" si="0"/>
        <v>6902000</v>
      </c>
      <c r="Q23" s="11">
        <f t="shared" si="1"/>
        <v>1139000</v>
      </c>
      <c r="R23" t="s">
        <v>345</v>
      </c>
      <c r="S23">
        <v>43762</v>
      </c>
      <c r="T23" s="15">
        <f t="shared" si="3"/>
        <v>3.8421422300263387E-2</v>
      </c>
    </row>
    <row r="24" spans="2:20" ht="15.75" thickBot="1" x14ac:dyDescent="0.3">
      <c r="B24" s="8">
        <v>14</v>
      </c>
      <c r="C24" s="8" t="s">
        <v>289</v>
      </c>
      <c r="D24" s="9">
        <v>9996</v>
      </c>
      <c r="E24" s="9">
        <v>1717</v>
      </c>
      <c r="F24" s="8">
        <v>17.2</v>
      </c>
      <c r="I24" t="str">
        <f t="shared" si="2"/>
        <v>Michigan</v>
      </c>
      <c r="O24" s="8" t="s">
        <v>289</v>
      </c>
      <c r="P24" s="9">
        <f t="shared" si="0"/>
        <v>9996000</v>
      </c>
      <c r="Q24" s="11">
        <f t="shared" si="1"/>
        <v>1717000</v>
      </c>
      <c r="R24" t="s">
        <v>346</v>
      </c>
      <c r="S24">
        <v>45960</v>
      </c>
      <c r="T24" s="15">
        <f t="shared" si="3"/>
        <v>2.6767617938264415E-2</v>
      </c>
    </row>
    <row r="25" spans="2:20" ht="30.75" thickBot="1" x14ac:dyDescent="0.3">
      <c r="B25" s="8">
        <v>31</v>
      </c>
      <c r="C25" s="8" t="s">
        <v>307</v>
      </c>
      <c r="D25" s="9">
        <v>5611</v>
      </c>
      <c r="E25" s="8">
        <v>890</v>
      </c>
      <c r="F25" s="8">
        <v>15.9</v>
      </c>
      <c r="I25" t="str">
        <f t="shared" si="2"/>
        <v>Minnesota</v>
      </c>
      <c r="O25" s="8" t="s">
        <v>307</v>
      </c>
      <c r="P25" s="9">
        <f t="shared" si="0"/>
        <v>5611000</v>
      </c>
      <c r="Q25" s="11">
        <f t="shared" si="1"/>
        <v>890000</v>
      </c>
      <c r="R25" t="s">
        <v>347</v>
      </c>
      <c r="S25">
        <v>27936</v>
      </c>
      <c r="T25" s="15">
        <f t="shared" si="3"/>
        <v>3.1388764044943819E-2</v>
      </c>
    </row>
    <row r="26" spans="2:20" ht="30.75" thickBot="1" x14ac:dyDescent="0.3">
      <c r="B26" s="8">
        <v>31</v>
      </c>
      <c r="C26" s="8" t="s">
        <v>308</v>
      </c>
      <c r="D26" s="9">
        <v>2987</v>
      </c>
      <c r="E26" s="8">
        <v>474</v>
      </c>
      <c r="F26" s="8">
        <v>15.9</v>
      </c>
      <c r="I26" t="str">
        <f t="shared" si="2"/>
        <v>Mississippi</v>
      </c>
      <c r="O26" s="8" t="s">
        <v>308</v>
      </c>
      <c r="P26" s="9">
        <f t="shared" si="0"/>
        <v>2987000</v>
      </c>
      <c r="Q26" s="11">
        <f t="shared" si="1"/>
        <v>474000</v>
      </c>
      <c r="R26" t="s">
        <v>348</v>
      </c>
      <c r="S26">
        <v>18226</v>
      </c>
      <c r="T26" s="15">
        <f t="shared" si="3"/>
        <v>3.8451476793248944E-2</v>
      </c>
    </row>
    <row r="27" spans="2:20" ht="15.75" thickBot="1" x14ac:dyDescent="0.3">
      <c r="B27" s="8">
        <v>21</v>
      </c>
      <c r="C27" s="8" t="s">
        <v>296</v>
      </c>
      <c r="D27" s="9">
        <v>6126</v>
      </c>
      <c r="E27" s="9">
        <v>1034</v>
      </c>
      <c r="F27" s="8">
        <v>16.899999999999999</v>
      </c>
      <c r="I27" t="str">
        <f t="shared" si="2"/>
        <v>Missouri</v>
      </c>
      <c r="O27" s="8" t="s">
        <v>296</v>
      </c>
      <c r="P27" s="9">
        <f t="shared" si="0"/>
        <v>6126000</v>
      </c>
      <c r="Q27" s="11">
        <f t="shared" si="1"/>
        <v>1034000</v>
      </c>
      <c r="R27" t="s">
        <v>349</v>
      </c>
      <c r="S27">
        <v>54386</v>
      </c>
      <c r="T27" s="15">
        <f t="shared" si="3"/>
        <v>5.2597678916827852E-2</v>
      </c>
    </row>
    <row r="28" spans="2:20" ht="15.75" thickBot="1" x14ac:dyDescent="0.3">
      <c r="B28" s="8">
        <v>6</v>
      </c>
      <c r="C28" s="8" t="s">
        <v>280</v>
      </c>
      <c r="D28" s="9">
        <v>1062</v>
      </c>
      <c r="E28" s="8">
        <v>199</v>
      </c>
      <c r="F28" s="8">
        <v>18.7</v>
      </c>
      <c r="I28" t="str">
        <f t="shared" si="2"/>
        <v>Montana</v>
      </c>
      <c r="O28" s="8" t="s">
        <v>280</v>
      </c>
      <c r="P28" s="9">
        <f t="shared" si="0"/>
        <v>1062000</v>
      </c>
      <c r="Q28" s="11">
        <f t="shared" si="1"/>
        <v>199000</v>
      </c>
      <c r="R28" t="s">
        <v>350</v>
      </c>
      <c r="S28">
        <v>6360</v>
      </c>
      <c r="T28" s="15">
        <f t="shared" si="3"/>
        <v>3.1959798994974871E-2</v>
      </c>
    </row>
    <row r="29" spans="2:20" ht="30.75" thickBot="1" x14ac:dyDescent="0.3">
      <c r="B29" s="8">
        <v>36</v>
      </c>
      <c r="C29" s="8" t="s">
        <v>310</v>
      </c>
      <c r="D29" s="9">
        <v>1929</v>
      </c>
      <c r="E29" s="8">
        <v>304</v>
      </c>
      <c r="F29" s="8">
        <v>15.7</v>
      </c>
      <c r="I29" t="str">
        <f t="shared" si="2"/>
        <v>Nebraska</v>
      </c>
      <c r="O29" s="8" t="s">
        <v>310</v>
      </c>
      <c r="P29" s="9">
        <f t="shared" si="0"/>
        <v>1929000</v>
      </c>
      <c r="Q29" s="11">
        <f t="shared" si="1"/>
        <v>304000</v>
      </c>
      <c r="R29" t="s">
        <v>351</v>
      </c>
      <c r="S29">
        <v>14994</v>
      </c>
      <c r="T29" s="15">
        <f t="shared" si="3"/>
        <v>4.9322368421052629E-2</v>
      </c>
    </row>
    <row r="30" spans="2:20" ht="15.75" thickBot="1" x14ac:dyDescent="0.3">
      <c r="B30" s="8">
        <v>36</v>
      </c>
      <c r="C30" s="8" t="s">
        <v>311</v>
      </c>
      <c r="D30" s="9">
        <v>3034</v>
      </c>
      <c r="E30" s="8">
        <v>476</v>
      </c>
      <c r="F30" s="8">
        <v>15.7</v>
      </c>
      <c r="I30" t="str">
        <f t="shared" si="2"/>
        <v>Nevada</v>
      </c>
      <c r="O30" s="8" t="s">
        <v>311</v>
      </c>
      <c r="P30" s="9">
        <f t="shared" si="0"/>
        <v>3034000</v>
      </c>
      <c r="Q30" s="11">
        <f t="shared" si="1"/>
        <v>476000</v>
      </c>
      <c r="R30" t="s">
        <v>352</v>
      </c>
      <c r="S30">
        <v>7212</v>
      </c>
      <c r="T30" s="15">
        <f t="shared" si="3"/>
        <v>1.515126050420168E-2</v>
      </c>
    </row>
    <row r="31" spans="2:20" ht="45.75" thickBot="1" x14ac:dyDescent="0.3">
      <c r="B31" s="8">
        <v>9</v>
      </c>
      <c r="C31" s="8" t="s">
        <v>283</v>
      </c>
      <c r="D31" s="9">
        <v>1356</v>
      </c>
      <c r="E31" s="8">
        <v>246</v>
      </c>
      <c r="F31" s="8">
        <v>18.100000000000001</v>
      </c>
      <c r="I31" t="str">
        <f t="shared" si="2"/>
        <v>New Hampshire</v>
      </c>
      <c r="O31" s="8" t="s">
        <v>283</v>
      </c>
      <c r="P31" s="9">
        <f t="shared" si="0"/>
        <v>1356000</v>
      </c>
      <c r="Q31" s="11">
        <f t="shared" si="1"/>
        <v>246000</v>
      </c>
      <c r="R31" t="s">
        <v>353</v>
      </c>
      <c r="S31">
        <v>7416</v>
      </c>
      <c r="T31" s="15">
        <f t="shared" si="3"/>
        <v>3.0146341463414633E-2</v>
      </c>
    </row>
    <row r="32" spans="2:20" ht="30.75" thickBot="1" x14ac:dyDescent="0.3">
      <c r="B32" s="8">
        <v>30</v>
      </c>
      <c r="C32" s="8" t="s">
        <v>304</v>
      </c>
      <c r="D32" s="9">
        <v>8909</v>
      </c>
      <c r="E32" s="9">
        <v>1439</v>
      </c>
      <c r="F32" s="8">
        <v>16.100000000000001</v>
      </c>
      <c r="I32" t="str">
        <f t="shared" si="2"/>
        <v>New Jersey</v>
      </c>
      <c r="O32" s="8" t="s">
        <v>304</v>
      </c>
      <c r="P32" s="9">
        <f t="shared" si="0"/>
        <v>8909000</v>
      </c>
      <c r="Q32" s="11">
        <f t="shared" si="1"/>
        <v>1439000</v>
      </c>
      <c r="R32" t="s">
        <v>354</v>
      </c>
      <c r="S32">
        <v>52605</v>
      </c>
      <c r="T32" s="15">
        <f t="shared" si="3"/>
        <v>3.6556636553161916E-2</v>
      </c>
    </row>
    <row r="33" spans="2:20" ht="30.75" thickBot="1" x14ac:dyDescent="0.3">
      <c r="B33" s="8">
        <v>12</v>
      </c>
      <c r="C33" s="8" t="s">
        <v>287</v>
      </c>
      <c r="D33" s="9">
        <v>2095</v>
      </c>
      <c r="E33" s="8">
        <v>366</v>
      </c>
      <c r="F33" s="8">
        <v>17.5</v>
      </c>
      <c r="I33" t="str">
        <f t="shared" si="2"/>
        <v>New Mexico</v>
      </c>
      <c r="O33" s="8" t="s">
        <v>287</v>
      </c>
      <c r="P33" s="9">
        <f t="shared" si="0"/>
        <v>2095000</v>
      </c>
      <c r="Q33" s="11">
        <f t="shared" si="1"/>
        <v>366000</v>
      </c>
      <c r="R33" t="s">
        <v>355</v>
      </c>
      <c r="S33">
        <v>6944</v>
      </c>
      <c r="T33" s="15">
        <f t="shared" si="3"/>
        <v>1.8972677595628415E-2</v>
      </c>
    </row>
    <row r="34" spans="2:20" ht="30.75" thickBot="1" x14ac:dyDescent="0.3">
      <c r="B34" s="8">
        <v>26</v>
      </c>
      <c r="C34" s="8" t="s">
        <v>301</v>
      </c>
      <c r="D34" s="9">
        <v>19542</v>
      </c>
      <c r="E34" s="9">
        <v>3214</v>
      </c>
      <c r="F34" s="8">
        <v>16.399999999999999</v>
      </c>
      <c r="I34" t="str">
        <f t="shared" si="2"/>
        <v>New York</v>
      </c>
      <c r="O34" s="8" t="s">
        <v>301</v>
      </c>
      <c r="P34" s="9">
        <f t="shared" si="0"/>
        <v>19542000</v>
      </c>
      <c r="Q34" s="11">
        <f t="shared" si="1"/>
        <v>3214000</v>
      </c>
      <c r="R34" t="s">
        <v>356</v>
      </c>
      <c r="S34">
        <v>114988</v>
      </c>
      <c r="T34" s="15">
        <f t="shared" si="3"/>
        <v>3.5777224642190415E-2</v>
      </c>
    </row>
    <row r="35" spans="2:20" ht="30.75" thickBot="1" x14ac:dyDescent="0.3">
      <c r="B35" s="8">
        <v>29</v>
      </c>
      <c r="C35" s="8" t="s">
        <v>303</v>
      </c>
      <c r="D35" s="9">
        <v>10384</v>
      </c>
      <c r="E35" s="9">
        <v>1689</v>
      </c>
      <c r="F35" s="8">
        <v>16.3</v>
      </c>
      <c r="I35" t="str">
        <f t="shared" si="2"/>
        <v>North Carolina</v>
      </c>
      <c r="O35" s="8" t="s">
        <v>303</v>
      </c>
      <c r="P35" s="9">
        <f t="shared" ref="P35:P52" si="4">D35*1000</f>
        <v>10384000</v>
      </c>
      <c r="Q35" s="11">
        <f t="shared" ref="Q35:Q52" si="5">E35*1000</f>
        <v>1689000</v>
      </c>
      <c r="R35" t="s">
        <v>357</v>
      </c>
      <c r="S35">
        <v>44437</v>
      </c>
      <c r="T35" s="15">
        <f t="shared" si="3"/>
        <v>2.6309650680876259E-2</v>
      </c>
    </row>
    <row r="36" spans="2:20" ht="30.75" thickBot="1" x14ac:dyDescent="0.3">
      <c r="B36" s="8">
        <v>44</v>
      </c>
      <c r="C36" s="8" t="s">
        <v>318</v>
      </c>
      <c r="D36" s="8">
        <v>760</v>
      </c>
      <c r="E36" s="8">
        <v>117</v>
      </c>
      <c r="F36" s="8">
        <v>15.3</v>
      </c>
      <c r="I36" t="str">
        <f t="shared" si="2"/>
        <v>North Dakota</v>
      </c>
      <c r="O36" s="8" t="s">
        <v>318</v>
      </c>
      <c r="P36" s="9">
        <f t="shared" si="4"/>
        <v>760000</v>
      </c>
      <c r="Q36" s="11">
        <f t="shared" si="5"/>
        <v>117000</v>
      </c>
      <c r="R36" t="s">
        <v>358</v>
      </c>
      <c r="S36">
        <v>5908</v>
      </c>
      <c r="T36" s="15">
        <f t="shared" si="3"/>
        <v>5.0495726495726492E-2</v>
      </c>
    </row>
    <row r="37" spans="2:20" ht="15.75" thickBot="1" x14ac:dyDescent="0.3">
      <c r="B37" s="8">
        <v>17</v>
      </c>
      <c r="C37" s="8" t="s">
        <v>292</v>
      </c>
      <c r="D37" s="9">
        <v>11689</v>
      </c>
      <c r="E37" s="9">
        <v>1995</v>
      </c>
      <c r="F37" s="8">
        <v>17.100000000000001</v>
      </c>
      <c r="I37" t="str">
        <f t="shared" si="2"/>
        <v>Ohio</v>
      </c>
      <c r="O37" s="8" t="s">
        <v>292</v>
      </c>
      <c r="P37" s="9">
        <f t="shared" si="4"/>
        <v>11689000</v>
      </c>
      <c r="Q37" s="11">
        <f t="shared" si="5"/>
        <v>1995000</v>
      </c>
      <c r="R37" t="s">
        <v>359</v>
      </c>
      <c r="S37">
        <v>87456</v>
      </c>
      <c r="T37" s="15">
        <f t="shared" si="3"/>
        <v>4.3837593984962404E-2</v>
      </c>
    </row>
    <row r="38" spans="2:20" ht="30.75" thickBot="1" x14ac:dyDescent="0.3">
      <c r="B38" s="8">
        <v>36</v>
      </c>
      <c r="C38" s="8" t="s">
        <v>312</v>
      </c>
      <c r="D38" s="9">
        <v>3943</v>
      </c>
      <c r="E38" s="8">
        <v>620</v>
      </c>
      <c r="F38" s="8">
        <v>15.7</v>
      </c>
      <c r="I38" t="str">
        <f t="shared" si="2"/>
        <v>Oklahoma</v>
      </c>
      <c r="O38" s="8" t="s">
        <v>312</v>
      </c>
      <c r="P38" s="9">
        <f t="shared" si="4"/>
        <v>3943000</v>
      </c>
      <c r="Q38" s="11">
        <f t="shared" si="5"/>
        <v>620000</v>
      </c>
      <c r="R38" t="s">
        <v>360</v>
      </c>
      <c r="S38">
        <v>28385</v>
      </c>
      <c r="T38" s="15">
        <f t="shared" si="3"/>
        <v>4.5782258064516128E-2</v>
      </c>
    </row>
    <row r="39" spans="2:20" ht="15.75" thickBot="1" x14ac:dyDescent="0.3">
      <c r="B39" s="8">
        <v>11</v>
      </c>
      <c r="C39" s="8" t="s">
        <v>285</v>
      </c>
      <c r="D39" s="9">
        <v>4191</v>
      </c>
      <c r="E39" s="8">
        <v>739</v>
      </c>
      <c r="F39" s="8">
        <v>17.600000000000001</v>
      </c>
      <c r="I39" t="str">
        <f t="shared" si="2"/>
        <v>Oregon</v>
      </c>
      <c r="O39" s="8" t="s">
        <v>285</v>
      </c>
      <c r="P39" s="9">
        <f t="shared" si="4"/>
        <v>4191000</v>
      </c>
      <c r="Q39" s="11">
        <f t="shared" si="5"/>
        <v>739000</v>
      </c>
      <c r="R39" t="s">
        <v>361</v>
      </c>
      <c r="S39">
        <v>10870</v>
      </c>
      <c r="T39" s="15">
        <f t="shared" si="3"/>
        <v>1.4709066305818674E-2</v>
      </c>
    </row>
    <row r="40" spans="2:20" ht="30.75" thickBot="1" x14ac:dyDescent="0.3">
      <c r="B40" s="8">
        <v>8</v>
      </c>
      <c r="C40" s="8" t="s">
        <v>282</v>
      </c>
      <c r="D40" s="9">
        <v>12807</v>
      </c>
      <c r="E40" s="9">
        <v>2336</v>
      </c>
      <c r="F40" s="8">
        <v>18.2</v>
      </c>
      <c r="I40" t="str">
        <f t="shared" si="2"/>
        <v>Pennsylvania</v>
      </c>
      <c r="O40" s="8" t="s">
        <v>282</v>
      </c>
      <c r="P40" s="9">
        <f t="shared" si="4"/>
        <v>12807000</v>
      </c>
      <c r="Q40" s="11">
        <f t="shared" si="5"/>
        <v>2336000</v>
      </c>
      <c r="R40" t="s">
        <v>362</v>
      </c>
      <c r="S40">
        <v>87870</v>
      </c>
      <c r="T40" s="15">
        <f t="shared" si="3"/>
        <v>3.7615582191780822E-2</v>
      </c>
    </row>
    <row r="41" spans="2:20" ht="30.75" thickBot="1" x14ac:dyDescent="0.3">
      <c r="B41" s="8">
        <v>14</v>
      </c>
      <c r="C41" s="8" t="s">
        <v>290</v>
      </c>
      <c r="D41" s="9">
        <v>1057</v>
      </c>
      <c r="E41" s="8">
        <v>182</v>
      </c>
      <c r="F41" s="8">
        <v>17.2</v>
      </c>
      <c r="I41" t="str">
        <f t="shared" si="2"/>
        <v>Rhode Island</v>
      </c>
      <c r="O41" s="8" t="s">
        <v>290</v>
      </c>
      <c r="P41" s="9">
        <f t="shared" si="4"/>
        <v>1057000</v>
      </c>
      <c r="Q41" s="11">
        <f t="shared" si="5"/>
        <v>182000</v>
      </c>
      <c r="R41" t="s">
        <v>363</v>
      </c>
      <c r="S41">
        <v>8654</v>
      </c>
      <c r="T41" s="15">
        <f t="shared" si="3"/>
        <v>4.7549450549450548E-2</v>
      </c>
    </row>
    <row r="42" spans="2:20" ht="30.75" thickBot="1" x14ac:dyDescent="0.3">
      <c r="B42" s="8">
        <v>10</v>
      </c>
      <c r="C42" s="8" t="s">
        <v>284</v>
      </c>
      <c r="D42" s="9">
        <v>5084</v>
      </c>
      <c r="E42" s="8">
        <v>900</v>
      </c>
      <c r="F42" s="8">
        <v>17.7</v>
      </c>
      <c r="I42" t="str">
        <f t="shared" si="2"/>
        <v>South Carolina</v>
      </c>
      <c r="O42" s="8" t="s">
        <v>284</v>
      </c>
      <c r="P42" s="9">
        <f t="shared" si="4"/>
        <v>5084000</v>
      </c>
      <c r="Q42" s="11">
        <f t="shared" si="5"/>
        <v>900000</v>
      </c>
      <c r="R42" t="s">
        <v>364</v>
      </c>
      <c r="S42">
        <v>20006</v>
      </c>
      <c r="T42" s="15">
        <f t="shared" si="3"/>
        <v>2.2228888888888888E-2</v>
      </c>
    </row>
    <row r="43" spans="2:20" ht="30.75" thickBot="1" x14ac:dyDescent="0.3">
      <c r="B43" s="8">
        <v>23</v>
      </c>
      <c r="C43" s="8" t="s">
        <v>297</v>
      </c>
      <c r="D43" s="8">
        <v>882</v>
      </c>
      <c r="E43" s="8">
        <v>147</v>
      </c>
      <c r="F43" s="8">
        <v>16.600000000000001</v>
      </c>
      <c r="I43" t="str">
        <f t="shared" si="2"/>
        <v>South Dakota</v>
      </c>
      <c r="O43" s="8" t="s">
        <v>297</v>
      </c>
      <c r="P43" s="9">
        <f t="shared" si="4"/>
        <v>882000</v>
      </c>
      <c r="Q43" s="11">
        <f t="shared" si="5"/>
        <v>147000</v>
      </c>
      <c r="R43" t="s">
        <v>365</v>
      </c>
      <c r="S43">
        <v>6362</v>
      </c>
      <c r="T43" s="15">
        <f t="shared" si="3"/>
        <v>4.3278911564625849E-2</v>
      </c>
    </row>
    <row r="44" spans="2:20" ht="30.75" thickBot="1" x14ac:dyDescent="0.3">
      <c r="B44" s="8">
        <v>26</v>
      </c>
      <c r="C44" s="8" t="s">
        <v>302</v>
      </c>
      <c r="D44" s="9">
        <v>6770</v>
      </c>
      <c r="E44" s="9">
        <v>1110</v>
      </c>
      <c r="F44" s="8">
        <v>16.399999999999999</v>
      </c>
      <c r="I44" t="str">
        <f t="shared" si="2"/>
        <v>Tennessee</v>
      </c>
      <c r="O44" s="8" t="s">
        <v>302</v>
      </c>
      <c r="P44" s="9">
        <f t="shared" si="4"/>
        <v>6770000</v>
      </c>
      <c r="Q44" s="11">
        <f t="shared" si="5"/>
        <v>1110000</v>
      </c>
      <c r="R44" t="s">
        <v>366</v>
      </c>
      <c r="S44">
        <v>36261</v>
      </c>
      <c r="T44" s="15">
        <f t="shared" si="3"/>
        <v>3.2667567567567571E-2</v>
      </c>
    </row>
    <row r="45" spans="2:20" ht="15.75" thickBot="1" x14ac:dyDescent="0.3">
      <c r="B45" s="8">
        <v>48</v>
      </c>
      <c r="C45" s="8" t="s">
        <v>322</v>
      </c>
      <c r="D45" s="9">
        <v>28702</v>
      </c>
      <c r="E45" s="9">
        <v>3602</v>
      </c>
      <c r="F45" s="8">
        <v>12.6</v>
      </c>
      <c r="I45" t="str">
        <f t="shared" si="2"/>
        <v>Texas</v>
      </c>
      <c r="O45" s="8" t="s">
        <v>322</v>
      </c>
      <c r="P45" s="9">
        <f t="shared" si="4"/>
        <v>28702000</v>
      </c>
      <c r="Q45" s="11">
        <f t="shared" si="5"/>
        <v>3602000</v>
      </c>
      <c r="R45" t="s">
        <v>367</v>
      </c>
      <c r="S45">
        <v>133265</v>
      </c>
      <c r="T45" s="15">
        <f t="shared" si="3"/>
        <v>3.6997501388117714E-2</v>
      </c>
    </row>
    <row r="46" spans="2:20" ht="15.75" thickBot="1" x14ac:dyDescent="0.3">
      <c r="B46" s="8">
        <v>50</v>
      </c>
      <c r="C46" s="8" t="s">
        <v>324</v>
      </c>
      <c r="D46" s="9">
        <v>3161</v>
      </c>
      <c r="E46" s="8">
        <v>350</v>
      </c>
      <c r="F46" s="8">
        <v>11.1</v>
      </c>
      <c r="I46" t="str">
        <f t="shared" si="2"/>
        <v>Utah</v>
      </c>
      <c r="O46" s="8" t="s">
        <v>324</v>
      </c>
      <c r="P46" s="9">
        <f t="shared" si="4"/>
        <v>3161000</v>
      </c>
      <c r="Q46" s="11">
        <f t="shared" si="5"/>
        <v>350000</v>
      </c>
      <c r="R46" t="s">
        <v>368</v>
      </c>
      <c r="S46">
        <v>8499</v>
      </c>
      <c r="T46" s="15">
        <f t="shared" si="3"/>
        <v>2.4282857142857144E-2</v>
      </c>
    </row>
    <row r="47" spans="2:20" ht="15.75" thickBot="1" x14ac:dyDescent="0.3">
      <c r="B47" s="8">
        <v>4</v>
      </c>
      <c r="C47" s="8" t="s">
        <v>278</v>
      </c>
      <c r="D47" s="8">
        <v>626</v>
      </c>
      <c r="E47" s="8">
        <v>121</v>
      </c>
      <c r="F47" s="8">
        <v>19.399999999999999</v>
      </c>
      <c r="I47" t="str">
        <f t="shared" si="2"/>
        <v>Vermont</v>
      </c>
      <c r="O47" s="8" t="s">
        <v>278</v>
      </c>
      <c r="P47" s="9">
        <f t="shared" si="4"/>
        <v>626000</v>
      </c>
      <c r="Q47" s="11">
        <f t="shared" si="5"/>
        <v>121000</v>
      </c>
      <c r="R47" t="s">
        <v>369</v>
      </c>
      <c r="S47">
        <v>3084</v>
      </c>
      <c r="T47" s="15">
        <f t="shared" si="3"/>
        <v>2.5487603305785124E-2</v>
      </c>
    </row>
    <row r="48" spans="2:20" ht="15.75" thickBot="1" x14ac:dyDescent="0.3">
      <c r="B48" s="8">
        <v>40</v>
      </c>
      <c r="C48" s="8" t="s">
        <v>316</v>
      </c>
      <c r="D48" s="9">
        <v>8518</v>
      </c>
      <c r="E48" s="9">
        <v>1315</v>
      </c>
      <c r="F48" s="8">
        <v>15.4</v>
      </c>
      <c r="I48" t="str">
        <f t="shared" si="2"/>
        <v>Virginia</v>
      </c>
      <c r="O48" s="8" t="s">
        <v>316</v>
      </c>
      <c r="P48" s="9">
        <f t="shared" si="4"/>
        <v>8518000</v>
      </c>
      <c r="Q48" s="11">
        <f t="shared" si="5"/>
        <v>1315000</v>
      </c>
      <c r="R48" t="s">
        <v>370</v>
      </c>
      <c r="S48">
        <v>32574</v>
      </c>
      <c r="T48" s="15">
        <f t="shared" si="3"/>
        <v>2.4771102661596957E-2</v>
      </c>
    </row>
    <row r="49" spans="2:20" ht="30.75" thickBot="1" x14ac:dyDescent="0.3">
      <c r="B49" s="8">
        <v>40</v>
      </c>
      <c r="C49" s="8" t="s">
        <v>317</v>
      </c>
      <c r="D49" s="9">
        <v>7536</v>
      </c>
      <c r="E49" s="9">
        <v>1164</v>
      </c>
      <c r="F49" s="8">
        <v>15.4</v>
      </c>
      <c r="I49" t="str">
        <f t="shared" si="2"/>
        <v>Washington</v>
      </c>
      <c r="O49" s="8" t="s">
        <v>317</v>
      </c>
      <c r="P49" s="9">
        <f t="shared" si="4"/>
        <v>7536000</v>
      </c>
      <c r="Q49" s="11">
        <f t="shared" si="5"/>
        <v>1164000</v>
      </c>
      <c r="R49" t="s">
        <v>371</v>
      </c>
      <c r="S49">
        <v>19927</v>
      </c>
      <c r="T49" s="15">
        <f t="shared" si="3"/>
        <v>1.7119415807560136E-2</v>
      </c>
    </row>
    <row r="50" spans="2:20" ht="30.75" thickBot="1" x14ac:dyDescent="0.3">
      <c r="B50" s="8">
        <v>3</v>
      </c>
      <c r="C50" s="8" t="s">
        <v>277</v>
      </c>
      <c r="D50" s="9">
        <v>1806</v>
      </c>
      <c r="E50" s="8">
        <v>360</v>
      </c>
      <c r="F50" s="8">
        <v>19.899999999999999</v>
      </c>
      <c r="I50" t="str">
        <f t="shared" si="2"/>
        <v>West Virginia</v>
      </c>
      <c r="O50" s="8" t="s">
        <v>277</v>
      </c>
      <c r="P50" s="9">
        <f t="shared" si="4"/>
        <v>1806000</v>
      </c>
      <c r="Q50" s="11">
        <f t="shared" si="5"/>
        <v>360000</v>
      </c>
      <c r="R50" t="s">
        <v>372</v>
      </c>
      <c r="S50">
        <v>10679</v>
      </c>
      <c r="T50" s="15">
        <f t="shared" si="3"/>
        <v>2.9663888888888889E-2</v>
      </c>
    </row>
    <row r="51" spans="2:20" ht="30.75" thickBot="1" x14ac:dyDescent="0.3">
      <c r="B51" s="8">
        <v>19</v>
      </c>
      <c r="C51" s="8" t="s">
        <v>294</v>
      </c>
      <c r="D51" s="9">
        <v>5814</v>
      </c>
      <c r="E51" s="8">
        <v>985</v>
      </c>
      <c r="F51" s="8">
        <v>17</v>
      </c>
      <c r="I51" t="str">
        <f t="shared" si="2"/>
        <v>Wisconsin</v>
      </c>
      <c r="O51" s="8" t="s">
        <v>294</v>
      </c>
      <c r="P51" s="9">
        <f t="shared" si="4"/>
        <v>5814000</v>
      </c>
      <c r="Q51" s="11">
        <f t="shared" si="5"/>
        <v>985000</v>
      </c>
      <c r="R51" t="s">
        <v>373</v>
      </c>
      <c r="S51">
        <v>28319</v>
      </c>
      <c r="T51" s="15">
        <f t="shared" si="3"/>
        <v>2.87502538071066E-2</v>
      </c>
    </row>
    <row r="52" spans="2:20" ht="30.75" thickBot="1" x14ac:dyDescent="0.3">
      <c r="B52" s="8">
        <v>24</v>
      </c>
      <c r="C52" s="8" t="s">
        <v>299</v>
      </c>
      <c r="D52" s="8">
        <v>578</v>
      </c>
      <c r="E52" s="8">
        <v>95</v>
      </c>
      <c r="F52" s="8">
        <v>16.5</v>
      </c>
      <c r="I52" t="str">
        <f t="shared" si="2"/>
        <v>Wyoming</v>
      </c>
      <c r="O52" s="8" t="s">
        <v>299</v>
      </c>
      <c r="P52" s="9">
        <f t="shared" si="4"/>
        <v>578000</v>
      </c>
      <c r="Q52" s="11">
        <f t="shared" si="5"/>
        <v>95000</v>
      </c>
      <c r="R52" t="s">
        <v>374</v>
      </c>
      <c r="S52">
        <v>2946</v>
      </c>
      <c r="T52" s="15">
        <f t="shared" si="3"/>
        <v>3.1010526315789474E-2</v>
      </c>
    </row>
  </sheetData>
  <sortState xmlns:xlrd2="http://schemas.microsoft.com/office/spreadsheetml/2017/richdata2" ref="B3:F52">
    <sortCondition ref="C3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EA8CA-3356-473E-BB53-DD84C1C73101}">
  <dimension ref="A1:CH620"/>
  <sheetViews>
    <sheetView workbookViewId="0">
      <selection activeCell="K1" activeCellId="3" sqref="E1:E1048576 I1:I1048576 H1:H1048576 K1:K1048576"/>
    </sheetView>
  </sheetViews>
  <sheetFormatPr defaultRowHeight="15" x14ac:dyDescent="0.25"/>
  <cols>
    <col min="1" max="1" width="18.140625" style="16" customWidth="1"/>
    <col min="2" max="2" width="13.5703125" style="16" customWidth="1"/>
    <col min="3" max="3" width="12.85546875" style="16" customWidth="1"/>
    <col min="4" max="4" width="21.42578125" style="16" customWidth="1"/>
    <col min="5" max="5" width="9.140625" style="16"/>
    <col min="6" max="7" width="11.5703125" style="16" bestFit="1" customWidth="1"/>
    <col min="8" max="16384" width="9.140625" style="16"/>
  </cols>
  <sheetData>
    <row r="1" spans="1:86" ht="135" x14ac:dyDescent="0.25">
      <c r="A1" s="16" t="s">
        <v>1302</v>
      </c>
      <c r="B1" s="16" t="s">
        <v>1303</v>
      </c>
      <c r="C1" s="16" t="s">
        <v>1304</v>
      </c>
      <c r="D1" s="16" t="s">
        <v>1305</v>
      </c>
      <c r="E1" s="16" t="s">
        <v>215</v>
      </c>
      <c r="F1" s="16" t="s">
        <v>269</v>
      </c>
      <c r="G1" s="16" t="s">
        <v>1306</v>
      </c>
      <c r="H1" s="16" t="s">
        <v>1307</v>
      </c>
      <c r="I1" s="16" t="s">
        <v>1308</v>
      </c>
      <c r="J1" s="16" t="s">
        <v>1309</v>
      </c>
      <c r="K1" s="16" t="s">
        <v>270</v>
      </c>
      <c r="L1" s="16" t="s">
        <v>377</v>
      </c>
      <c r="M1" s="16" t="s">
        <v>1310</v>
      </c>
      <c r="N1" s="16" t="s">
        <v>1311</v>
      </c>
      <c r="O1" s="16" t="s">
        <v>1312</v>
      </c>
      <c r="P1" s="16" t="s">
        <v>378</v>
      </c>
      <c r="Q1" s="16" t="s">
        <v>1313</v>
      </c>
      <c r="R1" s="16" t="s">
        <v>1314</v>
      </c>
      <c r="S1" s="16" t="s">
        <v>1315</v>
      </c>
      <c r="T1" s="16" t="s">
        <v>1316</v>
      </c>
      <c r="U1" s="16" t="s">
        <v>1317</v>
      </c>
      <c r="V1" s="16" t="s">
        <v>1318</v>
      </c>
      <c r="W1" s="16" t="s">
        <v>1319</v>
      </c>
      <c r="X1" s="16" t="s">
        <v>1320</v>
      </c>
      <c r="Y1" s="16" t="s">
        <v>1321</v>
      </c>
      <c r="Z1" s="16" t="s">
        <v>1322</v>
      </c>
      <c r="AA1" s="16" t="s">
        <v>1323</v>
      </c>
      <c r="AB1" s="16" t="s">
        <v>1324</v>
      </c>
      <c r="AC1" s="16" t="s">
        <v>1325</v>
      </c>
      <c r="AD1" s="16" t="s">
        <v>1326</v>
      </c>
      <c r="AE1" s="16" t="s">
        <v>1327</v>
      </c>
      <c r="AF1" s="16" t="s">
        <v>1328</v>
      </c>
      <c r="AG1" s="16" t="s">
        <v>1329</v>
      </c>
      <c r="AH1" s="16" t="s">
        <v>1330</v>
      </c>
      <c r="AI1" s="16" t="s">
        <v>1331</v>
      </c>
      <c r="AJ1" s="16" t="s">
        <v>1332</v>
      </c>
      <c r="AK1" s="16" t="s">
        <v>1333</v>
      </c>
      <c r="AL1" s="16" t="s">
        <v>1334</v>
      </c>
      <c r="AM1" s="16" t="s">
        <v>1335</v>
      </c>
      <c r="AN1" s="16" t="s">
        <v>1336</v>
      </c>
      <c r="AO1" s="16" t="s">
        <v>1337</v>
      </c>
      <c r="AP1" s="16" t="s">
        <v>1338</v>
      </c>
      <c r="AQ1" s="16" t="s">
        <v>1339</v>
      </c>
      <c r="AR1" s="16" t="s">
        <v>1340</v>
      </c>
      <c r="AS1" s="16" t="s">
        <v>1341</v>
      </c>
      <c r="AT1" s="16" t="s">
        <v>1342</v>
      </c>
      <c r="AU1" s="16" t="s">
        <v>1343</v>
      </c>
      <c r="AV1" s="16" t="s">
        <v>1344</v>
      </c>
      <c r="AW1" s="16" t="s">
        <v>1345</v>
      </c>
      <c r="AX1" s="16" t="s">
        <v>1346</v>
      </c>
      <c r="AY1" s="16" t="s">
        <v>1347</v>
      </c>
      <c r="AZ1" s="16" t="s">
        <v>1348</v>
      </c>
      <c r="BA1" s="16" t="s">
        <v>1349</v>
      </c>
      <c r="BB1" s="16" t="s">
        <v>1350</v>
      </c>
      <c r="BC1" s="16" t="s">
        <v>1351</v>
      </c>
      <c r="BD1" s="16" t="s">
        <v>1352</v>
      </c>
      <c r="BE1" s="16" t="s">
        <v>1353</v>
      </c>
      <c r="BF1" s="16" t="s">
        <v>1354</v>
      </c>
      <c r="BG1" s="16" t="s">
        <v>1355</v>
      </c>
      <c r="BH1" s="16" t="s">
        <v>1356</v>
      </c>
      <c r="BI1" s="16" t="s">
        <v>1357</v>
      </c>
      <c r="BJ1" s="16" t="s">
        <v>1358</v>
      </c>
      <c r="BK1" s="16" t="s">
        <v>1359</v>
      </c>
      <c r="BL1" s="16" t="s">
        <v>1360</v>
      </c>
      <c r="BM1" s="16" t="s">
        <v>1361</v>
      </c>
      <c r="BN1" s="16" t="s">
        <v>1362</v>
      </c>
      <c r="BO1" s="16" t="s">
        <v>1363</v>
      </c>
      <c r="BP1" s="16" t="s">
        <v>1364</v>
      </c>
      <c r="BQ1" s="16" t="s">
        <v>1365</v>
      </c>
      <c r="BR1" s="16" t="s">
        <v>1366</v>
      </c>
      <c r="BS1" s="16" t="s">
        <v>1367</v>
      </c>
      <c r="BT1" s="16" t="s">
        <v>1368</v>
      </c>
      <c r="BU1" s="16" t="s">
        <v>1369</v>
      </c>
      <c r="BV1" s="16" t="s">
        <v>1370</v>
      </c>
      <c r="BW1" s="16" t="s">
        <v>1371</v>
      </c>
      <c r="BX1" s="16" t="s">
        <v>1372</v>
      </c>
      <c r="BY1" s="16" t="s">
        <v>1373</v>
      </c>
      <c r="BZ1" s="16" t="s">
        <v>1374</v>
      </c>
      <c r="CA1" s="16" t="s">
        <v>1375</v>
      </c>
      <c r="CB1" s="16" t="s">
        <v>1376</v>
      </c>
      <c r="CC1" s="16" t="s">
        <v>1377</v>
      </c>
      <c r="CD1" s="16" t="s">
        <v>1378</v>
      </c>
      <c r="CE1" s="16" t="s">
        <v>1379</v>
      </c>
      <c r="CF1" s="16" t="s">
        <v>1380</v>
      </c>
      <c r="CG1" s="16" t="s">
        <v>1381</v>
      </c>
      <c r="CH1" s="16" t="s">
        <v>1382</v>
      </c>
    </row>
    <row r="2" spans="1:86" customFormat="1" x14ac:dyDescent="0.25">
      <c r="A2">
        <v>335336</v>
      </c>
      <c r="B2" t="s">
        <v>3100</v>
      </c>
      <c r="C2" t="s">
        <v>3101</v>
      </c>
      <c r="D2" t="s">
        <v>3102</v>
      </c>
      <c r="E2" t="s">
        <v>251</v>
      </c>
      <c r="F2">
        <v>11432</v>
      </c>
      <c r="G2">
        <v>7182987800</v>
      </c>
      <c r="H2">
        <v>590</v>
      </c>
      <c r="I2" t="s">
        <v>1533</v>
      </c>
      <c r="J2" t="s">
        <v>429</v>
      </c>
      <c r="K2">
        <v>200</v>
      </c>
      <c r="L2">
        <v>194.4</v>
      </c>
      <c r="M2" t="s">
        <v>430</v>
      </c>
      <c r="N2" t="b">
        <v>0</v>
      </c>
      <c r="O2" t="s">
        <v>3103</v>
      </c>
      <c r="P2" s="30">
        <v>26238</v>
      </c>
      <c r="Q2" t="b">
        <v>0</v>
      </c>
      <c r="S2" t="b">
        <v>0</v>
      </c>
      <c r="T2" t="b">
        <v>0</v>
      </c>
      <c r="U2" t="b">
        <v>0</v>
      </c>
      <c r="V2" t="s">
        <v>440</v>
      </c>
      <c r="W2" t="s">
        <v>433</v>
      </c>
      <c r="X2">
        <v>5</v>
      </c>
      <c r="Z2">
        <v>5</v>
      </c>
      <c r="AB2">
        <v>5</v>
      </c>
      <c r="AD2">
        <v>4</v>
      </c>
      <c r="AF2">
        <v>5</v>
      </c>
      <c r="AH2">
        <v>2</v>
      </c>
      <c r="AJ2">
        <v>3</v>
      </c>
      <c r="AN2">
        <v>1.94238</v>
      </c>
      <c r="AO2">
        <v>0.24929000000000001</v>
      </c>
      <c r="AP2">
        <v>0.87634000000000001</v>
      </c>
      <c r="AQ2">
        <v>1.1256299999999999</v>
      </c>
      <c r="AR2">
        <v>3.0680100000000001</v>
      </c>
      <c r="AS2">
        <v>6.166E-2</v>
      </c>
      <c r="AT2">
        <v>2.33196</v>
      </c>
      <c r="AU2">
        <v>0.96665000000000001</v>
      </c>
      <c r="AV2">
        <v>0.51690999999999998</v>
      </c>
      <c r="AW2">
        <v>3.8155100000000002</v>
      </c>
      <c r="AX2">
        <v>1.7311300000000001</v>
      </c>
      <c r="AY2">
        <v>0.19392000000000001</v>
      </c>
      <c r="AZ2">
        <v>0.63810999999999996</v>
      </c>
      <c r="BA2">
        <v>2.5784400000000001</v>
      </c>
      <c r="BB2" s="30">
        <v>43721</v>
      </c>
      <c r="BC2">
        <v>1</v>
      </c>
      <c r="BD2">
        <v>1</v>
      </c>
      <c r="BE2">
        <v>0</v>
      </c>
      <c r="BF2">
        <v>4</v>
      </c>
      <c r="BG2">
        <v>1</v>
      </c>
      <c r="BH2">
        <v>0</v>
      </c>
      <c r="BI2">
        <v>4</v>
      </c>
      <c r="BJ2" s="30">
        <v>43116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 s="30">
        <v>42622</v>
      </c>
      <c r="BS2">
        <v>1</v>
      </c>
      <c r="BT2">
        <v>0</v>
      </c>
      <c r="BU2">
        <v>1</v>
      </c>
      <c r="BV2">
        <v>0</v>
      </c>
      <c r="BW2">
        <v>4</v>
      </c>
      <c r="BX2">
        <v>0</v>
      </c>
      <c r="BY2">
        <v>4</v>
      </c>
      <c r="BZ2">
        <v>2.6669999999999998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H2" s="30">
        <v>43952</v>
      </c>
    </row>
    <row r="3" spans="1:86" customFormat="1" x14ac:dyDescent="0.25">
      <c r="A3">
        <v>335507</v>
      </c>
      <c r="B3" t="s">
        <v>3104</v>
      </c>
      <c r="C3" t="s">
        <v>3105</v>
      </c>
      <c r="D3" t="s">
        <v>3106</v>
      </c>
      <c r="E3" t="s">
        <v>251</v>
      </c>
      <c r="F3">
        <v>14127</v>
      </c>
      <c r="G3">
        <v>7166624433</v>
      </c>
      <c r="H3">
        <v>240</v>
      </c>
      <c r="I3" t="s">
        <v>2646</v>
      </c>
      <c r="J3" t="s">
        <v>451</v>
      </c>
      <c r="K3">
        <v>202</v>
      </c>
      <c r="L3">
        <v>2</v>
      </c>
      <c r="M3" t="s">
        <v>430</v>
      </c>
      <c r="N3" t="b">
        <v>0</v>
      </c>
      <c r="O3" t="s">
        <v>502</v>
      </c>
      <c r="P3" s="30">
        <v>27881</v>
      </c>
      <c r="Q3" t="b">
        <v>0</v>
      </c>
      <c r="S3" t="b">
        <v>0</v>
      </c>
      <c r="T3" t="b">
        <v>0</v>
      </c>
      <c r="U3" t="b">
        <v>0</v>
      </c>
      <c r="V3" t="s">
        <v>440</v>
      </c>
      <c r="W3" t="s">
        <v>433</v>
      </c>
      <c r="X3">
        <v>1</v>
      </c>
      <c r="Z3">
        <v>1</v>
      </c>
      <c r="AB3">
        <v>3</v>
      </c>
      <c r="AD3">
        <v>4</v>
      </c>
      <c r="AF3">
        <v>3</v>
      </c>
      <c r="AH3">
        <v>1</v>
      </c>
      <c r="AI3">
        <v>12</v>
      </c>
      <c r="AJ3">
        <v>1</v>
      </c>
      <c r="AK3">
        <v>12</v>
      </c>
      <c r="AL3">
        <v>6</v>
      </c>
      <c r="AM3">
        <v>6</v>
      </c>
      <c r="BB3" s="30">
        <v>43509</v>
      </c>
      <c r="BC3">
        <v>17</v>
      </c>
      <c r="BD3">
        <v>14</v>
      </c>
      <c r="BE3">
        <v>7</v>
      </c>
      <c r="BF3">
        <v>72</v>
      </c>
      <c r="BG3">
        <v>1</v>
      </c>
      <c r="BH3">
        <v>0</v>
      </c>
      <c r="BI3">
        <v>72</v>
      </c>
      <c r="BJ3" s="30">
        <v>43026</v>
      </c>
      <c r="BK3">
        <v>11</v>
      </c>
      <c r="BL3">
        <v>9</v>
      </c>
      <c r="BM3">
        <v>6</v>
      </c>
      <c r="BN3">
        <v>52</v>
      </c>
      <c r="BO3">
        <v>1</v>
      </c>
      <c r="BP3">
        <v>0</v>
      </c>
      <c r="BQ3">
        <v>52</v>
      </c>
      <c r="BR3" s="30">
        <v>42642</v>
      </c>
      <c r="BS3">
        <v>19</v>
      </c>
      <c r="BT3">
        <v>17</v>
      </c>
      <c r="BU3">
        <v>2</v>
      </c>
      <c r="BV3">
        <v>1</v>
      </c>
      <c r="BW3">
        <v>88</v>
      </c>
      <c r="BX3">
        <v>0</v>
      </c>
      <c r="BY3">
        <v>88</v>
      </c>
      <c r="BZ3">
        <v>68</v>
      </c>
      <c r="CA3">
        <v>4</v>
      </c>
      <c r="CB3">
        <v>11</v>
      </c>
      <c r="CC3">
        <v>0</v>
      </c>
      <c r="CD3">
        <v>0</v>
      </c>
      <c r="CE3">
        <v>0</v>
      </c>
      <c r="CF3">
        <v>0</v>
      </c>
      <c r="CG3" t="s">
        <v>3107</v>
      </c>
      <c r="CH3" s="30">
        <v>43952</v>
      </c>
    </row>
    <row r="4" spans="1:86" customFormat="1" x14ac:dyDescent="0.25">
      <c r="A4">
        <v>335631</v>
      </c>
      <c r="B4" t="s">
        <v>3108</v>
      </c>
      <c r="C4" t="s">
        <v>3109</v>
      </c>
      <c r="D4" t="s">
        <v>3102</v>
      </c>
      <c r="E4" t="s">
        <v>251</v>
      </c>
      <c r="F4">
        <v>11432</v>
      </c>
      <c r="G4">
        <v>7187392523</v>
      </c>
      <c r="H4">
        <v>590</v>
      </c>
      <c r="I4" t="s">
        <v>1533</v>
      </c>
      <c r="J4" t="s">
        <v>475</v>
      </c>
      <c r="K4">
        <v>220</v>
      </c>
      <c r="L4">
        <v>164.9</v>
      </c>
      <c r="M4" t="s">
        <v>430</v>
      </c>
      <c r="N4" t="b">
        <v>0</v>
      </c>
      <c r="O4" t="s">
        <v>3108</v>
      </c>
      <c r="P4" s="30">
        <v>28887</v>
      </c>
      <c r="Q4" t="b">
        <v>0</v>
      </c>
      <c r="S4" t="b">
        <v>1</v>
      </c>
      <c r="T4" t="b">
        <v>0</v>
      </c>
      <c r="U4" t="b">
        <v>0</v>
      </c>
      <c r="V4" t="s">
        <v>440</v>
      </c>
      <c r="W4" t="s">
        <v>433</v>
      </c>
      <c r="X4">
        <v>2</v>
      </c>
      <c r="Z4">
        <v>2</v>
      </c>
      <c r="AB4">
        <v>4</v>
      </c>
      <c r="AD4">
        <v>4</v>
      </c>
      <c r="AF4">
        <v>3</v>
      </c>
      <c r="AH4">
        <v>3</v>
      </c>
      <c r="AJ4">
        <v>3</v>
      </c>
      <c r="AN4">
        <v>2.38761</v>
      </c>
      <c r="AO4">
        <v>0.76161000000000001</v>
      </c>
      <c r="AP4">
        <v>0.49369000000000002</v>
      </c>
      <c r="AQ4">
        <v>1.2553000000000001</v>
      </c>
      <c r="AR4">
        <v>3.6429100000000001</v>
      </c>
      <c r="AS4">
        <v>3.1989999999999998E-2</v>
      </c>
      <c r="AT4">
        <v>2.1354899999999999</v>
      </c>
      <c r="AU4">
        <v>0.72885999999999995</v>
      </c>
      <c r="AV4">
        <v>0.36527999999999999</v>
      </c>
      <c r="AW4">
        <v>3.2296299999999998</v>
      </c>
      <c r="AX4">
        <v>2.3237199999999998</v>
      </c>
      <c r="AY4">
        <v>0.78571999999999997</v>
      </c>
      <c r="AZ4">
        <v>0.50870000000000004</v>
      </c>
      <c r="BA4">
        <v>3.6170100000000001</v>
      </c>
      <c r="BB4" s="30">
        <v>43739</v>
      </c>
      <c r="BC4">
        <v>7</v>
      </c>
      <c r="BD4">
        <v>6</v>
      </c>
      <c r="BE4">
        <v>1</v>
      </c>
      <c r="BF4">
        <v>44</v>
      </c>
      <c r="BG4">
        <v>1</v>
      </c>
      <c r="BH4">
        <v>0</v>
      </c>
      <c r="BI4">
        <v>44</v>
      </c>
      <c r="BJ4" s="30">
        <v>43221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 s="30">
        <v>42676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22</v>
      </c>
      <c r="CA4">
        <v>1</v>
      </c>
      <c r="CB4">
        <v>0</v>
      </c>
      <c r="CC4">
        <v>1</v>
      </c>
      <c r="CD4">
        <v>11030</v>
      </c>
      <c r="CE4">
        <v>0</v>
      </c>
      <c r="CF4">
        <v>1</v>
      </c>
      <c r="CH4" s="30">
        <v>43952</v>
      </c>
    </row>
    <row r="5" spans="1:86" customFormat="1" x14ac:dyDescent="0.25">
      <c r="A5">
        <v>335721</v>
      </c>
      <c r="B5" t="s">
        <v>3110</v>
      </c>
      <c r="C5" t="s">
        <v>3111</v>
      </c>
      <c r="D5" t="s">
        <v>3112</v>
      </c>
      <c r="E5" t="s">
        <v>251</v>
      </c>
      <c r="F5">
        <v>14742</v>
      </c>
      <c r="G5">
        <v>7164835000</v>
      </c>
      <c r="H5">
        <v>60</v>
      </c>
      <c r="I5" t="s">
        <v>2683</v>
      </c>
      <c r="J5" t="s">
        <v>523</v>
      </c>
      <c r="K5">
        <v>134</v>
      </c>
      <c r="L5">
        <v>130.6</v>
      </c>
      <c r="M5" t="s">
        <v>430</v>
      </c>
      <c r="N5" t="b">
        <v>0</v>
      </c>
      <c r="O5" t="s">
        <v>3113</v>
      </c>
      <c r="P5" s="30">
        <v>33738</v>
      </c>
      <c r="Q5" t="b">
        <v>0</v>
      </c>
      <c r="S5" t="b">
        <v>0</v>
      </c>
      <c r="T5" t="b">
        <v>0</v>
      </c>
      <c r="U5" t="b">
        <v>0</v>
      </c>
      <c r="V5" t="s">
        <v>440</v>
      </c>
      <c r="W5" t="s">
        <v>433</v>
      </c>
      <c r="X5">
        <v>2</v>
      </c>
      <c r="Z5">
        <v>2</v>
      </c>
      <c r="AB5">
        <v>4</v>
      </c>
      <c r="AD5">
        <v>4</v>
      </c>
      <c r="AF5">
        <v>5</v>
      </c>
      <c r="AH5">
        <v>3</v>
      </c>
      <c r="AJ5">
        <v>3</v>
      </c>
      <c r="AN5">
        <v>1.9131499999999999</v>
      </c>
      <c r="AO5">
        <v>0.89393</v>
      </c>
      <c r="AP5">
        <v>0.64515</v>
      </c>
      <c r="AQ5">
        <v>1.53908</v>
      </c>
      <c r="AR5">
        <v>3.4522300000000001</v>
      </c>
      <c r="AS5">
        <v>6.3490000000000005E-2</v>
      </c>
      <c r="AT5">
        <v>2.2138100000000001</v>
      </c>
      <c r="AU5">
        <v>0.78985000000000005</v>
      </c>
      <c r="AV5">
        <v>0.40966999999999998</v>
      </c>
      <c r="AW5">
        <v>3.4133300000000002</v>
      </c>
      <c r="AX5">
        <v>1.7960700000000001</v>
      </c>
      <c r="AY5">
        <v>0.85102999999999995</v>
      </c>
      <c r="AZ5">
        <v>0.59272999999999998</v>
      </c>
      <c r="BA5">
        <v>3.2432099999999999</v>
      </c>
      <c r="BB5" s="30">
        <v>43553</v>
      </c>
      <c r="BC5">
        <v>8</v>
      </c>
      <c r="BD5">
        <v>6</v>
      </c>
      <c r="BE5">
        <v>2</v>
      </c>
      <c r="BF5">
        <v>32</v>
      </c>
      <c r="BG5">
        <v>1</v>
      </c>
      <c r="BH5">
        <v>0</v>
      </c>
      <c r="BI5">
        <v>32</v>
      </c>
      <c r="BJ5" s="30">
        <v>43034</v>
      </c>
      <c r="BK5">
        <v>2</v>
      </c>
      <c r="BL5">
        <v>2</v>
      </c>
      <c r="BM5">
        <v>0</v>
      </c>
      <c r="BN5">
        <v>8</v>
      </c>
      <c r="BO5">
        <v>1</v>
      </c>
      <c r="BP5">
        <v>0</v>
      </c>
      <c r="BQ5">
        <v>8</v>
      </c>
      <c r="BR5" s="30">
        <v>42608</v>
      </c>
      <c r="BS5">
        <v>8</v>
      </c>
      <c r="BT5">
        <v>8</v>
      </c>
      <c r="BU5">
        <v>0</v>
      </c>
      <c r="BV5">
        <v>1</v>
      </c>
      <c r="BW5">
        <v>40</v>
      </c>
      <c r="BX5">
        <v>0</v>
      </c>
      <c r="BY5">
        <v>40</v>
      </c>
      <c r="BZ5">
        <v>25.332999999999998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H5" s="30">
        <v>43952</v>
      </c>
    </row>
    <row r="6" spans="1:86" customFormat="1" x14ac:dyDescent="0.25">
      <c r="A6">
        <v>335765</v>
      </c>
      <c r="B6" t="s">
        <v>3114</v>
      </c>
      <c r="C6" t="s">
        <v>3115</v>
      </c>
      <c r="D6" t="s">
        <v>3116</v>
      </c>
      <c r="E6" t="s">
        <v>251</v>
      </c>
      <c r="F6">
        <v>12449</v>
      </c>
      <c r="G6">
        <v>8453366666</v>
      </c>
      <c r="H6">
        <v>740</v>
      </c>
      <c r="I6" t="s">
        <v>1886</v>
      </c>
      <c r="J6" t="s">
        <v>451</v>
      </c>
      <c r="K6">
        <v>258</v>
      </c>
      <c r="L6">
        <v>247</v>
      </c>
      <c r="M6" t="s">
        <v>430</v>
      </c>
      <c r="N6" t="b">
        <v>0</v>
      </c>
      <c r="O6" t="s">
        <v>3117</v>
      </c>
      <c r="P6" s="30">
        <v>34054</v>
      </c>
      <c r="Q6" t="b">
        <v>0</v>
      </c>
      <c r="S6" t="b">
        <v>0</v>
      </c>
      <c r="T6" t="b">
        <v>0</v>
      </c>
      <c r="U6" t="b">
        <v>0</v>
      </c>
      <c r="V6" t="s">
        <v>535</v>
      </c>
      <c r="W6" t="s">
        <v>433</v>
      </c>
      <c r="X6">
        <v>4</v>
      </c>
      <c r="Z6">
        <v>3</v>
      </c>
      <c r="AB6">
        <v>5</v>
      </c>
      <c r="AD6">
        <v>4</v>
      </c>
      <c r="AF6">
        <v>5</v>
      </c>
      <c r="AH6">
        <v>2</v>
      </c>
      <c r="AJ6">
        <v>2</v>
      </c>
      <c r="AN6">
        <v>2.1558099999999998</v>
      </c>
      <c r="AO6">
        <v>0.93162</v>
      </c>
      <c r="AP6">
        <v>0.58970999999999996</v>
      </c>
      <c r="AQ6">
        <v>1.5213300000000001</v>
      </c>
      <c r="AR6">
        <v>3.6771400000000001</v>
      </c>
      <c r="AS6">
        <v>0.10226</v>
      </c>
      <c r="AT6">
        <v>2.17964</v>
      </c>
      <c r="AU6">
        <v>0.83089000000000002</v>
      </c>
      <c r="AV6">
        <v>0.44380999999999998</v>
      </c>
      <c r="AW6">
        <v>3.4543400000000002</v>
      </c>
      <c r="AX6">
        <v>2.0556100000000002</v>
      </c>
      <c r="AY6">
        <v>0.84309000000000001</v>
      </c>
      <c r="AZ6">
        <v>0.50012000000000001</v>
      </c>
      <c r="BA6">
        <v>3.4134799999999998</v>
      </c>
      <c r="BB6" s="30">
        <v>43838</v>
      </c>
      <c r="BC6">
        <v>5</v>
      </c>
      <c r="BD6">
        <v>5</v>
      </c>
      <c r="BE6">
        <v>0</v>
      </c>
      <c r="BF6">
        <v>20</v>
      </c>
      <c r="BG6">
        <v>0</v>
      </c>
      <c r="BH6">
        <v>0</v>
      </c>
      <c r="BI6">
        <v>20</v>
      </c>
      <c r="BJ6" s="30">
        <v>43144</v>
      </c>
      <c r="BK6">
        <v>9</v>
      </c>
      <c r="BL6">
        <v>9</v>
      </c>
      <c r="BM6">
        <v>0</v>
      </c>
      <c r="BN6">
        <v>36</v>
      </c>
      <c r="BO6">
        <v>1</v>
      </c>
      <c r="BP6">
        <v>0</v>
      </c>
      <c r="BQ6">
        <v>36</v>
      </c>
      <c r="BR6" s="30">
        <v>42655</v>
      </c>
      <c r="BS6">
        <v>3</v>
      </c>
      <c r="BT6">
        <v>3</v>
      </c>
      <c r="BU6">
        <v>0</v>
      </c>
      <c r="BV6">
        <v>1</v>
      </c>
      <c r="BW6">
        <v>12</v>
      </c>
      <c r="BX6">
        <v>0</v>
      </c>
      <c r="BY6">
        <v>12</v>
      </c>
      <c r="BZ6">
        <v>24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 s="30">
        <v>43952</v>
      </c>
    </row>
    <row r="7" spans="1:86" customFormat="1" x14ac:dyDescent="0.25">
      <c r="A7">
        <v>335804</v>
      </c>
      <c r="B7" t="s">
        <v>3118</v>
      </c>
      <c r="C7" t="s">
        <v>3119</v>
      </c>
      <c r="D7" t="s">
        <v>3120</v>
      </c>
      <c r="E7" t="s">
        <v>251</v>
      </c>
      <c r="F7">
        <v>11354</v>
      </c>
      <c r="G7">
        <v>7189614300</v>
      </c>
      <c r="H7">
        <v>590</v>
      </c>
      <c r="I7" t="s">
        <v>1533</v>
      </c>
      <c r="J7" t="s">
        <v>438</v>
      </c>
      <c r="K7">
        <v>302</v>
      </c>
      <c r="L7">
        <v>292.2</v>
      </c>
      <c r="M7" t="s">
        <v>430</v>
      </c>
      <c r="N7" t="b">
        <v>0</v>
      </c>
      <c r="O7" t="s">
        <v>3121</v>
      </c>
      <c r="P7" s="30">
        <v>35793</v>
      </c>
      <c r="Q7" t="b">
        <v>0</v>
      </c>
      <c r="S7" t="b">
        <v>0</v>
      </c>
      <c r="T7" t="b">
        <v>0</v>
      </c>
      <c r="U7" t="b">
        <v>0</v>
      </c>
      <c r="V7" t="s">
        <v>440</v>
      </c>
      <c r="W7" t="s">
        <v>433</v>
      </c>
      <c r="X7">
        <v>5</v>
      </c>
      <c r="Z7">
        <v>4</v>
      </c>
      <c r="AB7">
        <v>5</v>
      </c>
      <c r="AD7">
        <v>5</v>
      </c>
      <c r="AF7">
        <v>5</v>
      </c>
      <c r="AH7">
        <v>2</v>
      </c>
      <c r="AJ7">
        <v>2</v>
      </c>
      <c r="AN7">
        <v>2.2956400000000001</v>
      </c>
      <c r="AO7">
        <v>0.62638000000000005</v>
      </c>
      <c r="AP7">
        <v>0.71404000000000001</v>
      </c>
      <c r="AQ7">
        <v>1.3404100000000001</v>
      </c>
      <c r="AR7">
        <v>3.63605</v>
      </c>
      <c r="AS7">
        <v>5.0349999999999999E-2</v>
      </c>
      <c r="AT7">
        <v>2.2328299999999999</v>
      </c>
      <c r="AU7">
        <v>0.94245999999999996</v>
      </c>
      <c r="AV7">
        <v>0.69308999999999998</v>
      </c>
      <c r="AW7">
        <v>3.8683900000000002</v>
      </c>
      <c r="AX7">
        <v>2.1368</v>
      </c>
      <c r="AY7">
        <v>0.49975000000000003</v>
      </c>
      <c r="AZ7">
        <v>0.38775999999999999</v>
      </c>
      <c r="BA7">
        <v>3.0140699999999998</v>
      </c>
      <c r="BB7" s="30">
        <v>43852</v>
      </c>
      <c r="BC7">
        <v>1</v>
      </c>
      <c r="BD7">
        <v>1</v>
      </c>
      <c r="BE7">
        <v>0</v>
      </c>
      <c r="BF7">
        <v>16</v>
      </c>
      <c r="BG7">
        <v>1</v>
      </c>
      <c r="BH7">
        <v>0</v>
      </c>
      <c r="BI7">
        <v>16</v>
      </c>
      <c r="BJ7" s="30">
        <v>43231</v>
      </c>
      <c r="BK7">
        <v>1</v>
      </c>
      <c r="BL7">
        <v>1</v>
      </c>
      <c r="BM7">
        <v>0</v>
      </c>
      <c r="BN7">
        <v>4</v>
      </c>
      <c r="BO7">
        <v>1</v>
      </c>
      <c r="BP7">
        <v>0</v>
      </c>
      <c r="BQ7">
        <v>4</v>
      </c>
      <c r="BR7" s="30">
        <v>42978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9.3330000000000002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 t="s">
        <v>3122</v>
      </c>
      <c r="CH7" s="30">
        <v>43952</v>
      </c>
    </row>
    <row r="8" spans="1:86" customFormat="1" x14ac:dyDescent="0.25">
      <c r="A8">
        <v>335788</v>
      </c>
      <c r="B8" t="s">
        <v>3123</v>
      </c>
      <c r="C8" t="s">
        <v>3124</v>
      </c>
      <c r="D8" t="s">
        <v>3125</v>
      </c>
      <c r="E8" t="s">
        <v>251</v>
      </c>
      <c r="F8">
        <v>14020</v>
      </c>
      <c r="G8">
        <v>5853452076</v>
      </c>
      <c r="H8">
        <v>290</v>
      </c>
      <c r="I8" t="s">
        <v>2649</v>
      </c>
      <c r="J8" t="s">
        <v>507</v>
      </c>
      <c r="K8">
        <v>126</v>
      </c>
      <c r="L8">
        <v>122.8</v>
      </c>
      <c r="M8" t="s">
        <v>430</v>
      </c>
      <c r="N8" t="b">
        <v>0</v>
      </c>
      <c r="O8" t="s">
        <v>3126</v>
      </c>
      <c r="P8" s="30">
        <v>34941</v>
      </c>
      <c r="Q8" t="b">
        <v>0</v>
      </c>
      <c r="S8" t="b">
        <v>0</v>
      </c>
      <c r="T8" t="b">
        <v>0</v>
      </c>
      <c r="U8" t="b">
        <v>0</v>
      </c>
      <c r="V8" t="s">
        <v>535</v>
      </c>
      <c r="W8" t="s">
        <v>433</v>
      </c>
      <c r="X8">
        <v>5</v>
      </c>
      <c r="Z8">
        <v>4</v>
      </c>
      <c r="AB8">
        <v>5</v>
      </c>
      <c r="AD8">
        <v>5</v>
      </c>
      <c r="AG8">
        <v>2</v>
      </c>
      <c r="AH8">
        <v>3</v>
      </c>
      <c r="AJ8">
        <v>2</v>
      </c>
      <c r="AN8">
        <v>3.2676400000000001</v>
      </c>
      <c r="AO8">
        <v>1.0681499999999999</v>
      </c>
      <c r="AP8">
        <v>0.40244000000000002</v>
      </c>
      <c r="AQ8">
        <v>1.4705900000000001</v>
      </c>
      <c r="AR8">
        <v>4.7382299999999997</v>
      </c>
      <c r="AS8">
        <v>4.5600000000000002E-2</v>
      </c>
      <c r="AT8">
        <v>2.1094400000000002</v>
      </c>
      <c r="AU8">
        <v>0.69488000000000005</v>
      </c>
      <c r="AV8">
        <v>0.33235999999999999</v>
      </c>
      <c r="AW8">
        <v>3.1366800000000001</v>
      </c>
      <c r="AX8">
        <v>3.2194600000000002</v>
      </c>
      <c r="AY8">
        <v>1.15585</v>
      </c>
      <c r="AZ8">
        <v>0.45576</v>
      </c>
      <c r="BA8">
        <v>4.8439399999999999</v>
      </c>
      <c r="BB8" s="30">
        <v>43619</v>
      </c>
      <c r="BC8">
        <v>1</v>
      </c>
      <c r="BD8">
        <v>0</v>
      </c>
      <c r="BE8">
        <v>1</v>
      </c>
      <c r="BF8">
        <v>8</v>
      </c>
      <c r="BG8">
        <v>0</v>
      </c>
      <c r="BH8">
        <v>0</v>
      </c>
      <c r="BI8">
        <v>8</v>
      </c>
      <c r="BJ8" s="30">
        <v>43123</v>
      </c>
      <c r="BK8">
        <v>3</v>
      </c>
      <c r="BL8">
        <v>3</v>
      </c>
      <c r="BM8">
        <v>0</v>
      </c>
      <c r="BN8">
        <v>20</v>
      </c>
      <c r="BO8">
        <v>1</v>
      </c>
      <c r="BP8">
        <v>0</v>
      </c>
      <c r="BQ8">
        <v>20</v>
      </c>
      <c r="BR8" s="30">
        <v>42677</v>
      </c>
      <c r="BS8">
        <v>5</v>
      </c>
      <c r="BT8">
        <v>5</v>
      </c>
      <c r="BU8">
        <v>0</v>
      </c>
      <c r="BV8">
        <v>1</v>
      </c>
      <c r="BW8">
        <v>16</v>
      </c>
      <c r="BX8">
        <v>0</v>
      </c>
      <c r="BY8">
        <v>16</v>
      </c>
      <c r="BZ8">
        <v>13.333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 t="s">
        <v>3127</v>
      </c>
      <c r="CH8" s="30">
        <v>43952</v>
      </c>
    </row>
    <row r="9" spans="1:86" customFormat="1" x14ac:dyDescent="0.25">
      <c r="A9">
        <v>335439</v>
      </c>
      <c r="B9" t="s">
        <v>3128</v>
      </c>
      <c r="C9" t="s">
        <v>3129</v>
      </c>
      <c r="D9" t="s">
        <v>3130</v>
      </c>
      <c r="E9" t="s">
        <v>251</v>
      </c>
      <c r="F9">
        <v>14621</v>
      </c>
      <c r="G9">
        <v>5855444000</v>
      </c>
      <c r="H9">
        <v>370</v>
      </c>
      <c r="I9" t="s">
        <v>1492</v>
      </c>
      <c r="J9" t="s">
        <v>429</v>
      </c>
      <c r="K9">
        <v>120</v>
      </c>
      <c r="L9">
        <v>106.4</v>
      </c>
      <c r="M9" t="s">
        <v>430</v>
      </c>
      <c r="N9" t="b">
        <v>0</v>
      </c>
      <c r="O9" t="s">
        <v>3131</v>
      </c>
      <c r="P9" s="30">
        <v>27395</v>
      </c>
      <c r="Q9" t="b">
        <v>0</v>
      </c>
      <c r="R9" t="s">
        <v>3132</v>
      </c>
      <c r="S9" t="b">
        <v>0</v>
      </c>
      <c r="T9" t="b">
        <v>0</v>
      </c>
      <c r="U9" t="b">
        <v>0</v>
      </c>
      <c r="V9" t="s">
        <v>440</v>
      </c>
      <c r="W9" t="s">
        <v>433</v>
      </c>
      <c r="Y9">
        <v>18</v>
      </c>
      <c r="AA9">
        <v>18</v>
      </c>
      <c r="AC9">
        <v>18</v>
      </c>
      <c r="AE9">
        <v>18</v>
      </c>
      <c r="AG9">
        <v>18</v>
      </c>
      <c r="AI9">
        <v>18</v>
      </c>
      <c r="AK9">
        <v>18</v>
      </c>
      <c r="AL9">
        <v>6</v>
      </c>
      <c r="AM9">
        <v>6</v>
      </c>
      <c r="BB9" s="30">
        <v>43815</v>
      </c>
      <c r="BC9">
        <v>6</v>
      </c>
      <c r="BD9">
        <v>6</v>
      </c>
      <c r="BE9">
        <v>1</v>
      </c>
      <c r="BF9">
        <v>24</v>
      </c>
      <c r="BG9">
        <v>1</v>
      </c>
      <c r="BH9">
        <v>0</v>
      </c>
      <c r="BI9">
        <v>24</v>
      </c>
      <c r="BJ9" s="30">
        <v>43615</v>
      </c>
      <c r="BK9">
        <v>16</v>
      </c>
      <c r="BL9">
        <v>11</v>
      </c>
      <c r="BM9">
        <v>5</v>
      </c>
      <c r="BN9">
        <v>84</v>
      </c>
      <c r="BO9">
        <v>2</v>
      </c>
      <c r="BP9">
        <v>42</v>
      </c>
      <c r="BQ9">
        <v>126</v>
      </c>
      <c r="BR9" s="30">
        <v>43257</v>
      </c>
      <c r="BS9">
        <v>25</v>
      </c>
      <c r="BT9">
        <v>25</v>
      </c>
      <c r="BU9">
        <v>5</v>
      </c>
      <c r="BV9">
        <v>3</v>
      </c>
      <c r="BW9">
        <v>298</v>
      </c>
      <c r="BX9">
        <v>209</v>
      </c>
      <c r="BY9">
        <v>507</v>
      </c>
      <c r="BZ9">
        <v>138.5</v>
      </c>
      <c r="CA9">
        <v>2</v>
      </c>
      <c r="CB9">
        <v>16</v>
      </c>
      <c r="CC9">
        <v>1</v>
      </c>
      <c r="CD9">
        <v>55594</v>
      </c>
      <c r="CE9">
        <v>0</v>
      </c>
      <c r="CF9">
        <v>1</v>
      </c>
      <c r="CG9" t="s">
        <v>3133</v>
      </c>
      <c r="CH9" s="30">
        <v>43952</v>
      </c>
    </row>
    <row r="10" spans="1:86" customFormat="1" x14ac:dyDescent="0.25">
      <c r="A10">
        <v>335098</v>
      </c>
      <c r="B10" t="s">
        <v>3134</v>
      </c>
      <c r="C10" t="s">
        <v>3135</v>
      </c>
      <c r="D10" t="s">
        <v>3136</v>
      </c>
      <c r="E10" t="s">
        <v>251</v>
      </c>
      <c r="F10">
        <v>14456</v>
      </c>
      <c r="G10">
        <v>3157874730</v>
      </c>
      <c r="H10">
        <v>530</v>
      </c>
      <c r="I10" t="s">
        <v>2769</v>
      </c>
      <c r="J10" t="s">
        <v>475</v>
      </c>
      <c r="K10">
        <v>345</v>
      </c>
      <c r="L10">
        <v>272.89999999999998</v>
      </c>
      <c r="M10" t="s">
        <v>430</v>
      </c>
      <c r="N10" t="b">
        <v>1</v>
      </c>
      <c r="O10" t="s">
        <v>3137</v>
      </c>
      <c r="P10" s="30">
        <v>24473</v>
      </c>
      <c r="Q10" t="b">
        <v>0</v>
      </c>
      <c r="S10" t="b">
        <v>0</v>
      </c>
      <c r="T10" t="b">
        <v>0</v>
      </c>
      <c r="U10" t="b">
        <v>0</v>
      </c>
      <c r="V10" t="s">
        <v>440</v>
      </c>
      <c r="W10" t="s">
        <v>433</v>
      </c>
      <c r="X10">
        <v>2</v>
      </c>
      <c r="Z10">
        <v>2</v>
      </c>
      <c r="AB10">
        <v>4</v>
      </c>
      <c r="AD10">
        <v>3</v>
      </c>
      <c r="AF10">
        <v>5</v>
      </c>
      <c r="AH10">
        <v>3</v>
      </c>
      <c r="AJ10">
        <v>3</v>
      </c>
      <c r="AN10">
        <v>2.0485000000000002</v>
      </c>
      <c r="AO10">
        <v>0.79964000000000002</v>
      </c>
      <c r="AP10">
        <v>0.48381000000000002</v>
      </c>
      <c r="AQ10">
        <v>1.2834399999999999</v>
      </c>
      <c r="AR10">
        <v>3.3319399999999999</v>
      </c>
      <c r="AS10">
        <v>8.6190000000000003E-2</v>
      </c>
      <c r="AT10">
        <v>2.0064500000000001</v>
      </c>
      <c r="AU10">
        <v>0.66561000000000003</v>
      </c>
      <c r="AV10">
        <v>0.31047000000000002</v>
      </c>
      <c r="AW10">
        <v>2.9825200000000001</v>
      </c>
      <c r="AX10">
        <v>2.1218900000000001</v>
      </c>
      <c r="AY10">
        <v>0.90334999999999999</v>
      </c>
      <c r="AZ10">
        <v>0.58653</v>
      </c>
      <c r="BA10">
        <v>3.5823399999999999</v>
      </c>
      <c r="BB10" s="30">
        <v>43343</v>
      </c>
      <c r="BC10">
        <v>6</v>
      </c>
      <c r="BD10">
        <v>6</v>
      </c>
      <c r="BE10">
        <v>0</v>
      </c>
      <c r="BF10">
        <v>20</v>
      </c>
      <c r="BG10">
        <v>1</v>
      </c>
      <c r="BH10">
        <v>0</v>
      </c>
      <c r="BI10">
        <v>20</v>
      </c>
      <c r="BJ10" s="30">
        <v>42853</v>
      </c>
      <c r="BK10">
        <v>10</v>
      </c>
      <c r="BL10">
        <v>7</v>
      </c>
      <c r="BM10">
        <v>5</v>
      </c>
      <c r="BN10">
        <v>52</v>
      </c>
      <c r="BO10">
        <v>1</v>
      </c>
      <c r="BP10">
        <v>0</v>
      </c>
      <c r="BQ10">
        <v>52</v>
      </c>
      <c r="BR10" s="30">
        <v>42398</v>
      </c>
      <c r="BS10">
        <v>10</v>
      </c>
      <c r="BT10">
        <v>10</v>
      </c>
      <c r="BU10">
        <v>0</v>
      </c>
      <c r="BV10">
        <v>1</v>
      </c>
      <c r="BW10">
        <v>48</v>
      </c>
      <c r="BX10">
        <v>0</v>
      </c>
      <c r="BY10">
        <v>48</v>
      </c>
      <c r="BZ10">
        <v>35.332999999999998</v>
      </c>
      <c r="CA10">
        <v>1</v>
      </c>
      <c r="CB10">
        <v>2</v>
      </c>
      <c r="CC10">
        <v>1</v>
      </c>
      <c r="CD10">
        <v>6893</v>
      </c>
      <c r="CE10">
        <v>0</v>
      </c>
      <c r="CF10">
        <v>1</v>
      </c>
      <c r="CH10" s="30">
        <v>43952</v>
      </c>
    </row>
    <row r="11" spans="1:86" customFormat="1" x14ac:dyDescent="0.25">
      <c r="A11">
        <v>335020</v>
      </c>
      <c r="B11" t="s">
        <v>3138</v>
      </c>
      <c r="C11" t="s">
        <v>3139</v>
      </c>
      <c r="D11" t="s">
        <v>3140</v>
      </c>
      <c r="E11" t="s">
        <v>251</v>
      </c>
      <c r="F11">
        <v>10471</v>
      </c>
      <c r="G11">
        <v>7185811000</v>
      </c>
      <c r="H11">
        <v>20</v>
      </c>
      <c r="I11" t="s">
        <v>1392</v>
      </c>
      <c r="J11" t="s">
        <v>475</v>
      </c>
      <c r="K11">
        <v>843</v>
      </c>
      <c r="L11">
        <v>724.1</v>
      </c>
      <c r="M11" t="s">
        <v>430</v>
      </c>
      <c r="N11" t="b">
        <v>0</v>
      </c>
      <c r="O11" t="s">
        <v>3138</v>
      </c>
      <c r="P11" s="30">
        <v>24473</v>
      </c>
      <c r="Q11" t="b">
        <v>0</v>
      </c>
      <c r="S11" t="b">
        <v>0</v>
      </c>
      <c r="T11" t="b">
        <v>0</v>
      </c>
      <c r="U11" t="b">
        <v>0</v>
      </c>
      <c r="V11" t="s">
        <v>535</v>
      </c>
      <c r="W11" t="s">
        <v>433</v>
      </c>
      <c r="X11">
        <v>3</v>
      </c>
      <c r="Z11">
        <v>2</v>
      </c>
      <c r="AB11">
        <v>5</v>
      </c>
      <c r="AD11">
        <v>5</v>
      </c>
      <c r="AF11">
        <v>5</v>
      </c>
      <c r="AH11">
        <v>2</v>
      </c>
      <c r="AJ11">
        <v>3</v>
      </c>
      <c r="AN11">
        <v>1.9793000000000001</v>
      </c>
      <c r="AO11">
        <v>0.28854000000000002</v>
      </c>
      <c r="AP11">
        <v>0.66563000000000005</v>
      </c>
      <c r="AQ11">
        <v>0.95418000000000003</v>
      </c>
      <c r="AR11">
        <v>2.9334799999999999</v>
      </c>
      <c r="AS11">
        <v>6.5589999999999996E-2</v>
      </c>
      <c r="AT11">
        <v>2.2421000000000002</v>
      </c>
      <c r="AU11">
        <v>0.78022999999999998</v>
      </c>
      <c r="AV11">
        <v>0.38424000000000003</v>
      </c>
      <c r="AW11">
        <v>3.4065699999999999</v>
      </c>
      <c r="AX11">
        <v>1.83473</v>
      </c>
      <c r="AY11">
        <v>0.27807999999999999</v>
      </c>
      <c r="AZ11">
        <v>0.65203</v>
      </c>
      <c r="BA11">
        <v>2.7613400000000001</v>
      </c>
      <c r="BB11" s="30">
        <v>43689</v>
      </c>
      <c r="BC11">
        <v>11</v>
      </c>
      <c r="BD11">
        <v>10</v>
      </c>
      <c r="BE11">
        <v>1</v>
      </c>
      <c r="BF11">
        <v>48</v>
      </c>
      <c r="BG11">
        <v>1</v>
      </c>
      <c r="BH11">
        <v>0</v>
      </c>
      <c r="BI11">
        <v>48</v>
      </c>
      <c r="BJ11" s="30">
        <v>43035</v>
      </c>
      <c r="BK11">
        <v>3</v>
      </c>
      <c r="BL11">
        <v>2</v>
      </c>
      <c r="BM11">
        <v>1</v>
      </c>
      <c r="BN11">
        <v>12</v>
      </c>
      <c r="BO11">
        <v>1</v>
      </c>
      <c r="BP11">
        <v>0</v>
      </c>
      <c r="BQ11">
        <v>12</v>
      </c>
      <c r="BR11" s="30">
        <v>42584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28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 t="s">
        <v>3141</v>
      </c>
      <c r="CH11" s="30">
        <v>43952</v>
      </c>
    </row>
    <row r="12" spans="1:86" customFormat="1" x14ac:dyDescent="0.25">
      <c r="A12">
        <v>335588</v>
      </c>
      <c r="B12" t="s">
        <v>3142</v>
      </c>
      <c r="C12" t="s">
        <v>3143</v>
      </c>
      <c r="D12" t="s">
        <v>3144</v>
      </c>
      <c r="E12" t="s">
        <v>251</v>
      </c>
      <c r="F12">
        <v>13037</v>
      </c>
      <c r="G12">
        <v>3155106400</v>
      </c>
      <c r="H12">
        <v>360</v>
      </c>
      <c r="I12" t="s">
        <v>2252</v>
      </c>
      <c r="J12" t="s">
        <v>451</v>
      </c>
      <c r="K12">
        <v>80</v>
      </c>
      <c r="L12">
        <v>76.599999999999994</v>
      </c>
      <c r="M12" t="s">
        <v>430</v>
      </c>
      <c r="N12" t="b">
        <v>0</v>
      </c>
      <c r="O12" t="s">
        <v>3145</v>
      </c>
      <c r="P12" s="30">
        <v>28185</v>
      </c>
      <c r="Q12" t="b">
        <v>0</v>
      </c>
      <c r="S12" t="b">
        <v>0</v>
      </c>
      <c r="T12" t="b">
        <v>0</v>
      </c>
      <c r="U12" t="b">
        <v>0</v>
      </c>
      <c r="V12" t="s">
        <v>440</v>
      </c>
      <c r="W12" t="s">
        <v>433</v>
      </c>
      <c r="X12">
        <v>2</v>
      </c>
      <c r="Z12">
        <v>1</v>
      </c>
      <c r="AB12">
        <v>5</v>
      </c>
      <c r="AD12">
        <v>5</v>
      </c>
      <c r="AF12">
        <v>5</v>
      </c>
      <c r="AH12">
        <v>1</v>
      </c>
      <c r="AJ12">
        <v>1</v>
      </c>
      <c r="AN12">
        <v>1.77969</v>
      </c>
      <c r="AO12">
        <v>0.99282999999999999</v>
      </c>
      <c r="AP12">
        <v>0.33300000000000002</v>
      </c>
      <c r="AQ12">
        <v>1.3258399999999999</v>
      </c>
      <c r="AR12">
        <v>3.1055299999999999</v>
      </c>
      <c r="AS12">
        <v>9.2539999999999997E-2</v>
      </c>
      <c r="AT12">
        <v>2.1367400000000001</v>
      </c>
      <c r="AU12">
        <v>0.81513000000000002</v>
      </c>
      <c r="AV12">
        <v>0.41293000000000002</v>
      </c>
      <c r="AW12">
        <v>3.3647999999999998</v>
      </c>
      <c r="AX12">
        <v>1.7310399999999999</v>
      </c>
      <c r="AY12">
        <v>0.91588000000000003</v>
      </c>
      <c r="AZ12">
        <v>0.30353000000000002</v>
      </c>
      <c r="BA12">
        <v>2.9595699999999998</v>
      </c>
      <c r="BB12" s="30">
        <v>43784</v>
      </c>
      <c r="BC12">
        <v>8</v>
      </c>
      <c r="BD12">
        <v>8</v>
      </c>
      <c r="BE12">
        <v>0</v>
      </c>
      <c r="BF12">
        <v>36</v>
      </c>
      <c r="BG12">
        <v>1</v>
      </c>
      <c r="BH12">
        <v>0</v>
      </c>
      <c r="BI12">
        <v>36</v>
      </c>
      <c r="BJ12" s="30">
        <v>43388</v>
      </c>
      <c r="BK12">
        <v>7</v>
      </c>
      <c r="BL12">
        <v>6</v>
      </c>
      <c r="BM12">
        <v>1</v>
      </c>
      <c r="BN12">
        <v>44</v>
      </c>
      <c r="BO12">
        <v>1</v>
      </c>
      <c r="BP12">
        <v>0</v>
      </c>
      <c r="BQ12">
        <v>44</v>
      </c>
      <c r="BR12" s="30">
        <v>42891</v>
      </c>
      <c r="BS12">
        <v>14</v>
      </c>
      <c r="BT12">
        <v>13</v>
      </c>
      <c r="BU12">
        <v>7</v>
      </c>
      <c r="BV12">
        <v>1</v>
      </c>
      <c r="BW12">
        <v>76</v>
      </c>
      <c r="BX12">
        <v>0</v>
      </c>
      <c r="BY12">
        <v>76</v>
      </c>
      <c r="BZ12">
        <v>45.332999999999998</v>
      </c>
      <c r="CA12">
        <v>1</v>
      </c>
      <c r="CB12">
        <v>7</v>
      </c>
      <c r="CC12">
        <v>2</v>
      </c>
      <c r="CD12">
        <v>63388</v>
      </c>
      <c r="CE12">
        <v>0</v>
      </c>
      <c r="CF12">
        <v>2</v>
      </c>
      <c r="CG12" t="s">
        <v>3146</v>
      </c>
      <c r="CH12" s="30">
        <v>43952</v>
      </c>
    </row>
    <row r="13" spans="1:86" customFormat="1" x14ac:dyDescent="0.25">
      <c r="A13">
        <v>335419</v>
      </c>
      <c r="B13" t="s">
        <v>3147</v>
      </c>
      <c r="C13" t="s">
        <v>3148</v>
      </c>
      <c r="D13" t="s">
        <v>3149</v>
      </c>
      <c r="E13" t="s">
        <v>251</v>
      </c>
      <c r="F13">
        <v>14214</v>
      </c>
      <c r="G13">
        <v>7168622000</v>
      </c>
      <c r="H13">
        <v>240</v>
      </c>
      <c r="I13" t="s">
        <v>2646</v>
      </c>
      <c r="J13" t="s">
        <v>523</v>
      </c>
      <c r="K13">
        <v>80</v>
      </c>
      <c r="L13">
        <v>71.599999999999994</v>
      </c>
      <c r="M13" t="s">
        <v>430</v>
      </c>
      <c r="N13" t="b">
        <v>1</v>
      </c>
      <c r="O13" t="s">
        <v>3150</v>
      </c>
      <c r="P13" s="30">
        <v>27190</v>
      </c>
      <c r="Q13" t="b">
        <v>0</v>
      </c>
      <c r="S13" t="b">
        <v>0</v>
      </c>
      <c r="T13" t="b">
        <v>0</v>
      </c>
      <c r="U13" t="b">
        <v>0</v>
      </c>
      <c r="V13" t="s">
        <v>535</v>
      </c>
      <c r="W13" t="s">
        <v>433</v>
      </c>
      <c r="X13">
        <v>5</v>
      </c>
      <c r="Z13">
        <v>3</v>
      </c>
      <c r="AB13">
        <v>5</v>
      </c>
      <c r="AD13">
        <v>5</v>
      </c>
      <c r="AF13">
        <v>4</v>
      </c>
      <c r="AH13">
        <v>4</v>
      </c>
      <c r="AJ13">
        <v>4</v>
      </c>
      <c r="AN13">
        <v>2.5646300000000002</v>
      </c>
      <c r="AO13">
        <v>1.1226100000000001</v>
      </c>
      <c r="AP13">
        <v>0.66468000000000005</v>
      </c>
      <c r="AQ13">
        <v>1.7873000000000001</v>
      </c>
      <c r="AR13">
        <v>4.3519300000000003</v>
      </c>
      <c r="AS13">
        <v>6.8400000000000002E-2</v>
      </c>
      <c r="AT13">
        <v>2.1841900000000001</v>
      </c>
      <c r="AU13">
        <v>0.70233999999999996</v>
      </c>
      <c r="AV13">
        <v>0.31622</v>
      </c>
      <c r="AW13">
        <v>3.20275</v>
      </c>
      <c r="AX13">
        <v>2.44034</v>
      </c>
      <c r="AY13">
        <v>1.2019</v>
      </c>
      <c r="AZ13">
        <v>0.79113999999999995</v>
      </c>
      <c r="BA13">
        <v>4.3572499999999996</v>
      </c>
      <c r="BB13" s="30">
        <v>43598</v>
      </c>
      <c r="BC13">
        <v>2</v>
      </c>
      <c r="BD13">
        <v>2</v>
      </c>
      <c r="BE13">
        <v>0</v>
      </c>
      <c r="BF13">
        <v>8</v>
      </c>
      <c r="BG13">
        <v>1</v>
      </c>
      <c r="BH13">
        <v>0</v>
      </c>
      <c r="BI13">
        <v>8</v>
      </c>
      <c r="BJ13" s="30">
        <v>43110</v>
      </c>
      <c r="BK13">
        <v>10</v>
      </c>
      <c r="BL13">
        <v>10</v>
      </c>
      <c r="BM13">
        <v>0</v>
      </c>
      <c r="BN13">
        <v>48</v>
      </c>
      <c r="BO13">
        <v>1</v>
      </c>
      <c r="BP13">
        <v>0</v>
      </c>
      <c r="BQ13">
        <v>48</v>
      </c>
      <c r="BR13" s="30">
        <v>42671</v>
      </c>
      <c r="BS13">
        <v>2</v>
      </c>
      <c r="BT13">
        <v>2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20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 t="s">
        <v>3151</v>
      </c>
      <c r="CH13" s="30">
        <v>43952</v>
      </c>
    </row>
    <row r="14" spans="1:86" customFormat="1" x14ac:dyDescent="0.25">
      <c r="A14">
        <v>335403</v>
      </c>
      <c r="B14" t="s">
        <v>3152</v>
      </c>
      <c r="C14" t="s">
        <v>3153</v>
      </c>
      <c r="D14" t="s">
        <v>3154</v>
      </c>
      <c r="E14" t="s">
        <v>251</v>
      </c>
      <c r="F14">
        <v>14513</v>
      </c>
      <c r="G14">
        <v>3153322700</v>
      </c>
      <c r="H14">
        <v>770</v>
      </c>
      <c r="I14" t="s">
        <v>2331</v>
      </c>
      <c r="J14" t="s">
        <v>475</v>
      </c>
      <c r="K14">
        <v>182</v>
      </c>
      <c r="L14">
        <v>171</v>
      </c>
      <c r="M14" t="s">
        <v>430</v>
      </c>
      <c r="N14" t="b">
        <v>1</v>
      </c>
      <c r="O14" t="s">
        <v>3155</v>
      </c>
      <c r="P14" s="30">
        <v>26882</v>
      </c>
      <c r="Q14" t="b">
        <v>0</v>
      </c>
      <c r="S14" t="b">
        <v>0</v>
      </c>
      <c r="T14" t="b">
        <v>0</v>
      </c>
      <c r="U14" t="b">
        <v>0</v>
      </c>
      <c r="V14" t="s">
        <v>440</v>
      </c>
      <c r="W14" t="s">
        <v>433</v>
      </c>
      <c r="X14">
        <v>4</v>
      </c>
      <c r="Z14">
        <v>3</v>
      </c>
      <c r="AB14">
        <v>4</v>
      </c>
      <c r="AD14">
        <v>4</v>
      </c>
      <c r="AF14">
        <v>4</v>
      </c>
      <c r="AH14">
        <v>4</v>
      </c>
      <c r="AJ14">
        <v>4</v>
      </c>
      <c r="AN14">
        <v>2.82748</v>
      </c>
      <c r="AO14">
        <v>1.2914699999999999</v>
      </c>
      <c r="AP14">
        <v>0.73556999999999995</v>
      </c>
      <c r="AQ14">
        <v>2.02704</v>
      </c>
      <c r="AR14">
        <v>4.8545199999999999</v>
      </c>
      <c r="AS14">
        <v>5.7599999999999998E-2</v>
      </c>
      <c r="AT14">
        <v>1.9810000000000001</v>
      </c>
      <c r="AU14">
        <v>0.68713999999999997</v>
      </c>
      <c r="AV14">
        <v>0.32971</v>
      </c>
      <c r="AW14">
        <v>2.9978600000000002</v>
      </c>
      <c r="AX14">
        <v>2.9664000000000001</v>
      </c>
      <c r="AY14">
        <v>1.41326</v>
      </c>
      <c r="AZ14">
        <v>0.83967999999999998</v>
      </c>
      <c r="BA14">
        <v>5.1926399999999999</v>
      </c>
      <c r="BB14" s="30">
        <v>43683</v>
      </c>
      <c r="BC14">
        <v>3</v>
      </c>
      <c r="BD14">
        <v>3</v>
      </c>
      <c r="BE14">
        <v>0</v>
      </c>
      <c r="BF14">
        <v>12</v>
      </c>
      <c r="BG14">
        <v>1</v>
      </c>
      <c r="BH14">
        <v>0</v>
      </c>
      <c r="BI14">
        <v>12</v>
      </c>
      <c r="BJ14" s="30">
        <v>43140</v>
      </c>
      <c r="BK14">
        <v>7</v>
      </c>
      <c r="BL14">
        <v>7</v>
      </c>
      <c r="BM14">
        <v>1</v>
      </c>
      <c r="BN14">
        <v>32</v>
      </c>
      <c r="BO14">
        <v>1</v>
      </c>
      <c r="BP14">
        <v>0</v>
      </c>
      <c r="BQ14">
        <v>32</v>
      </c>
      <c r="BR14" s="30">
        <v>42682</v>
      </c>
      <c r="BS14">
        <v>9</v>
      </c>
      <c r="BT14">
        <v>7</v>
      </c>
      <c r="BU14">
        <v>2</v>
      </c>
      <c r="BV14">
        <v>1</v>
      </c>
      <c r="BW14">
        <v>36</v>
      </c>
      <c r="BX14">
        <v>0</v>
      </c>
      <c r="BY14">
        <v>36</v>
      </c>
      <c r="BZ14">
        <v>22.667000000000002</v>
      </c>
      <c r="CA14">
        <v>3</v>
      </c>
      <c r="CB14">
        <v>2</v>
      </c>
      <c r="CC14">
        <v>0</v>
      </c>
      <c r="CD14">
        <v>0</v>
      </c>
      <c r="CE14">
        <v>0</v>
      </c>
      <c r="CF14">
        <v>0</v>
      </c>
      <c r="CG14" t="s">
        <v>3156</v>
      </c>
      <c r="CH14" s="30">
        <v>43952</v>
      </c>
    </row>
    <row r="15" spans="1:86" customFormat="1" x14ac:dyDescent="0.25">
      <c r="A15">
        <v>335787</v>
      </c>
      <c r="B15" t="s">
        <v>3157</v>
      </c>
      <c r="C15" t="s">
        <v>3158</v>
      </c>
      <c r="D15" t="s">
        <v>3159</v>
      </c>
      <c r="E15" t="s">
        <v>251</v>
      </c>
      <c r="F15">
        <v>11550</v>
      </c>
      <c r="G15">
        <v>5165654800</v>
      </c>
      <c r="H15">
        <v>400</v>
      </c>
      <c r="I15" t="s">
        <v>1530</v>
      </c>
      <c r="J15" t="s">
        <v>429</v>
      </c>
      <c r="K15">
        <v>280</v>
      </c>
      <c r="L15">
        <v>267.89999999999998</v>
      </c>
      <c r="M15" t="s">
        <v>430</v>
      </c>
      <c r="N15" t="b">
        <v>0</v>
      </c>
      <c r="O15" t="s">
        <v>3160</v>
      </c>
      <c r="P15" s="30">
        <v>34921</v>
      </c>
      <c r="Q15" t="b">
        <v>0</v>
      </c>
      <c r="S15" t="b">
        <v>0</v>
      </c>
      <c r="T15" t="b">
        <v>0</v>
      </c>
      <c r="U15" t="b">
        <v>0</v>
      </c>
      <c r="V15" t="s">
        <v>440</v>
      </c>
      <c r="W15" t="s">
        <v>433</v>
      </c>
      <c r="X15">
        <v>2</v>
      </c>
      <c r="Z15">
        <v>2</v>
      </c>
      <c r="AB15">
        <v>5</v>
      </c>
      <c r="AD15">
        <v>5</v>
      </c>
      <c r="AF15">
        <v>3</v>
      </c>
      <c r="AH15">
        <v>1</v>
      </c>
      <c r="AJ15">
        <v>1</v>
      </c>
      <c r="AN15">
        <v>2.2917100000000001</v>
      </c>
      <c r="AO15">
        <v>0.78335999999999995</v>
      </c>
      <c r="AP15">
        <v>0.36512</v>
      </c>
      <c r="AQ15">
        <v>1.1484700000000001</v>
      </c>
      <c r="AR15">
        <v>3.4401799999999998</v>
      </c>
      <c r="AS15">
        <v>5.552E-2</v>
      </c>
      <c r="AT15">
        <v>2.0882200000000002</v>
      </c>
      <c r="AU15">
        <v>0.89583000000000002</v>
      </c>
      <c r="AV15">
        <v>0.51329000000000002</v>
      </c>
      <c r="AW15">
        <v>3.4973399999999999</v>
      </c>
      <c r="AX15">
        <v>2.2808600000000001</v>
      </c>
      <c r="AY15">
        <v>0.65752999999999995</v>
      </c>
      <c r="AZ15">
        <v>0.26773000000000002</v>
      </c>
      <c r="BA15">
        <v>3.1542500000000002</v>
      </c>
      <c r="BB15" s="30">
        <v>43640</v>
      </c>
      <c r="BC15">
        <v>6</v>
      </c>
      <c r="BD15">
        <v>6</v>
      </c>
      <c r="BE15">
        <v>0</v>
      </c>
      <c r="BF15">
        <v>20</v>
      </c>
      <c r="BG15">
        <v>1</v>
      </c>
      <c r="BH15">
        <v>0</v>
      </c>
      <c r="BI15">
        <v>20</v>
      </c>
      <c r="BJ15" s="30">
        <v>43123</v>
      </c>
      <c r="BK15">
        <v>9</v>
      </c>
      <c r="BL15">
        <v>9</v>
      </c>
      <c r="BM15">
        <v>0</v>
      </c>
      <c r="BN15">
        <v>36</v>
      </c>
      <c r="BO15">
        <v>1</v>
      </c>
      <c r="BP15">
        <v>0</v>
      </c>
      <c r="BQ15">
        <v>36</v>
      </c>
      <c r="BR15" s="30">
        <v>42684</v>
      </c>
      <c r="BS15">
        <v>2</v>
      </c>
      <c r="BT15">
        <v>1</v>
      </c>
      <c r="BU15">
        <v>1</v>
      </c>
      <c r="BV15">
        <v>1</v>
      </c>
      <c r="BW15">
        <v>24</v>
      </c>
      <c r="BX15">
        <v>0</v>
      </c>
      <c r="BY15">
        <v>24</v>
      </c>
      <c r="BZ15">
        <v>26</v>
      </c>
      <c r="CA15">
        <v>0</v>
      </c>
      <c r="CB15">
        <v>3</v>
      </c>
      <c r="CC15">
        <v>1</v>
      </c>
      <c r="CD15">
        <v>11513</v>
      </c>
      <c r="CE15">
        <v>0</v>
      </c>
      <c r="CF15">
        <v>1</v>
      </c>
      <c r="CH15" s="30">
        <v>43952</v>
      </c>
    </row>
    <row r="16" spans="1:86" customFormat="1" x14ac:dyDescent="0.25">
      <c r="A16">
        <v>335292</v>
      </c>
      <c r="B16" t="s">
        <v>3161</v>
      </c>
      <c r="C16" t="s">
        <v>3162</v>
      </c>
      <c r="D16" t="s">
        <v>3163</v>
      </c>
      <c r="E16" t="s">
        <v>251</v>
      </c>
      <c r="F16">
        <v>11694</v>
      </c>
      <c r="G16">
        <v>7189454600</v>
      </c>
      <c r="H16">
        <v>590</v>
      </c>
      <c r="I16" t="s">
        <v>1533</v>
      </c>
      <c r="J16" t="s">
        <v>429</v>
      </c>
      <c r="K16">
        <v>240</v>
      </c>
      <c r="L16">
        <v>201.6</v>
      </c>
      <c r="M16" t="s">
        <v>430</v>
      </c>
      <c r="N16" t="b">
        <v>0</v>
      </c>
      <c r="O16" t="s">
        <v>3164</v>
      </c>
      <c r="P16" s="30">
        <v>25611</v>
      </c>
      <c r="Q16" t="b">
        <v>0</v>
      </c>
      <c r="S16" t="b">
        <v>0</v>
      </c>
      <c r="T16" t="b">
        <v>0</v>
      </c>
      <c r="U16" t="b">
        <v>0</v>
      </c>
      <c r="V16" t="s">
        <v>440</v>
      </c>
      <c r="W16" t="s">
        <v>433</v>
      </c>
      <c r="X16">
        <v>4</v>
      </c>
      <c r="Z16">
        <v>4</v>
      </c>
      <c r="AB16">
        <v>3</v>
      </c>
      <c r="AD16">
        <v>4</v>
      </c>
      <c r="AF16">
        <v>2</v>
      </c>
      <c r="AH16">
        <v>2</v>
      </c>
      <c r="AJ16">
        <v>2</v>
      </c>
      <c r="AN16">
        <v>2.43527</v>
      </c>
      <c r="AO16">
        <v>0.66357999999999995</v>
      </c>
      <c r="AP16">
        <v>0.60665999999999998</v>
      </c>
      <c r="AQ16">
        <v>1.27024</v>
      </c>
      <c r="AR16">
        <v>3.7055099999999999</v>
      </c>
      <c r="AS16">
        <v>8.2580000000000001E-2</v>
      </c>
      <c r="AT16">
        <v>1.8678999999999999</v>
      </c>
      <c r="AU16">
        <v>0.74134</v>
      </c>
      <c r="AV16">
        <v>0.46925</v>
      </c>
      <c r="AW16">
        <v>3.0784899999999999</v>
      </c>
      <c r="AX16">
        <v>2.7096200000000001</v>
      </c>
      <c r="AY16">
        <v>0.67306999999999995</v>
      </c>
      <c r="AZ16">
        <v>0.48659999999999998</v>
      </c>
      <c r="BA16">
        <v>3.8597800000000002</v>
      </c>
      <c r="BB16" s="30">
        <v>43861</v>
      </c>
      <c r="BC16">
        <v>2</v>
      </c>
      <c r="BD16">
        <v>1</v>
      </c>
      <c r="BE16">
        <v>1</v>
      </c>
      <c r="BF16">
        <v>8</v>
      </c>
      <c r="BG16">
        <v>0</v>
      </c>
      <c r="BH16">
        <v>0</v>
      </c>
      <c r="BI16">
        <v>8</v>
      </c>
      <c r="BJ16" s="30">
        <v>43242</v>
      </c>
      <c r="BK16">
        <v>3</v>
      </c>
      <c r="BL16">
        <v>1</v>
      </c>
      <c r="BM16">
        <v>2</v>
      </c>
      <c r="BN16">
        <v>12</v>
      </c>
      <c r="BO16">
        <v>1</v>
      </c>
      <c r="BP16">
        <v>0</v>
      </c>
      <c r="BQ16">
        <v>12</v>
      </c>
      <c r="BR16" s="30">
        <v>42849</v>
      </c>
      <c r="BS16">
        <v>4</v>
      </c>
      <c r="BT16">
        <v>4</v>
      </c>
      <c r="BU16">
        <v>0</v>
      </c>
      <c r="BV16">
        <v>1</v>
      </c>
      <c r="BW16">
        <v>16</v>
      </c>
      <c r="BX16">
        <v>0</v>
      </c>
      <c r="BY16">
        <v>16</v>
      </c>
      <c r="BZ16">
        <v>10.667</v>
      </c>
      <c r="CA16">
        <v>5</v>
      </c>
      <c r="CB16">
        <v>0</v>
      </c>
      <c r="CC16">
        <v>0</v>
      </c>
      <c r="CD16">
        <v>0</v>
      </c>
      <c r="CE16">
        <v>0</v>
      </c>
      <c r="CF16">
        <v>0</v>
      </c>
      <c r="CG16" t="s">
        <v>3165</v>
      </c>
      <c r="CH16" s="30">
        <v>43952</v>
      </c>
    </row>
    <row r="17" spans="1:86" customFormat="1" x14ac:dyDescent="0.25">
      <c r="A17">
        <v>335642</v>
      </c>
      <c r="B17" t="s">
        <v>3166</v>
      </c>
      <c r="C17" t="s">
        <v>3167</v>
      </c>
      <c r="D17" t="s">
        <v>3168</v>
      </c>
      <c r="E17" t="s">
        <v>251</v>
      </c>
      <c r="F17">
        <v>14070</v>
      </c>
      <c r="G17">
        <v>7165325700</v>
      </c>
      <c r="H17">
        <v>40</v>
      </c>
      <c r="I17" t="s">
        <v>2678</v>
      </c>
      <c r="J17" t="s">
        <v>451</v>
      </c>
      <c r="K17">
        <v>160</v>
      </c>
      <c r="L17">
        <v>130.6</v>
      </c>
      <c r="M17" t="s">
        <v>430</v>
      </c>
      <c r="N17" t="b">
        <v>0</v>
      </c>
      <c r="O17" t="s">
        <v>3169</v>
      </c>
      <c r="P17" s="30">
        <v>29571</v>
      </c>
      <c r="Q17" t="b">
        <v>0</v>
      </c>
      <c r="S17" t="b">
        <v>0</v>
      </c>
      <c r="T17" t="b">
        <v>0</v>
      </c>
      <c r="U17" t="b">
        <v>0</v>
      </c>
      <c r="V17" t="s">
        <v>440</v>
      </c>
      <c r="W17" t="s">
        <v>433</v>
      </c>
      <c r="X17">
        <v>2</v>
      </c>
      <c r="Z17">
        <v>2</v>
      </c>
      <c r="AB17">
        <v>2</v>
      </c>
      <c r="AD17">
        <v>2</v>
      </c>
      <c r="AF17">
        <v>3</v>
      </c>
      <c r="AH17">
        <v>2</v>
      </c>
      <c r="AJ17">
        <v>2</v>
      </c>
      <c r="AN17">
        <v>2.1670099999999999</v>
      </c>
      <c r="AO17">
        <v>1.01905</v>
      </c>
      <c r="AP17">
        <v>0.48343000000000003</v>
      </c>
      <c r="AQ17">
        <v>1.50248</v>
      </c>
      <c r="AR17">
        <v>3.6694900000000001</v>
      </c>
      <c r="AS17">
        <v>0.24590000000000001</v>
      </c>
      <c r="AT17">
        <v>2.1221800000000002</v>
      </c>
      <c r="AU17">
        <v>0.86153000000000002</v>
      </c>
      <c r="AV17">
        <v>0.47854999999999998</v>
      </c>
      <c r="AW17">
        <v>3.4622600000000001</v>
      </c>
      <c r="AX17">
        <v>2.1222400000000001</v>
      </c>
      <c r="AY17">
        <v>0.88941999999999999</v>
      </c>
      <c r="AZ17">
        <v>0.38023000000000001</v>
      </c>
      <c r="BA17">
        <v>3.39859</v>
      </c>
      <c r="BB17" s="30">
        <v>43742</v>
      </c>
      <c r="BC17">
        <v>8</v>
      </c>
      <c r="BD17">
        <v>4</v>
      </c>
      <c r="BE17">
        <v>5</v>
      </c>
      <c r="BF17">
        <v>32</v>
      </c>
      <c r="BG17">
        <v>1</v>
      </c>
      <c r="BH17">
        <v>0</v>
      </c>
      <c r="BI17">
        <v>32</v>
      </c>
      <c r="BJ17" s="30">
        <v>43297</v>
      </c>
      <c r="BK17">
        <v>10</v>
      </c>
      <c r="BL17">
        <v>10</v>
      </c>
      <c r="BM17">
        <v>1</v>
      </c>
      <c r="BN17">
        <v>40</v>
      </c>
      <c r="BO17">
        <v>1</v>
      </c>
      <c r="BP17">
        <v>0</v>
      </c>
      <c r="BQ17">
        <v>40</v>
      </c>
      <c r="BR17" s="30">
        <v>42814</v>
      </c>
      <c r="BS17">
        <v>4</v>
      </c>
      <c r="BT17">
        <v>2</v>
      </c>
      <c r="BU17">
        <v>2</v>
      </c>
      <c r="BV17">
        <v>1</v>
      </c>
      <c r="BW17">
        <v>16</v>
      </c>
      <c r="BX17">
        <v>0</v>
      </c>
      <c r="BY17">
        <v>16</v>
      </c>
      <c r="BZ17">
        <v>32</v>
      </c>
      <c r="CA17">
        <v>1</v>
      </c>
      <c r="CB17">
        <v>5</v>
      </c>
      <c r="CC17">
        <v>1</v>
      </c>
      <c r="CD17">
        <v>7036</v>
      </c>
      <c r="CE17">
        <v>0</v>
      </c>
      <c r="CF17">
        <v>1</v>
      </c>
      <c r="CG17" t="s">
        <v>3170</v>
      </c>
      <c r="CH17" s="30">
        <v>43952</v>
      </c>
    </row>
    <row r="18" spans="1:86" customFormat="1" x14ac:dyDescent="0.25">
      <c r="A18">
        <v>335574</v>
      </c>
      <c r="B18" t="s">
        <v>3171</v>
      </c>
      <c r="C18" t="s">
        <v>3172</v>
      </c>
      <c r="D18" t="s">
        <v>3173</v>
      </c>
      <c r="E18" t="s">
        <v>251</v>
      </c>
      <c r="F18">
        <v>12414</v>
      </c>
      <c r="G18">
        <v>5189439380</v>
      </c>
      <c r="H18">
        <v>300</v>
      </c>
      <c r="I18" t="s">
        <v>1748</v>
      </c>
      <c r="J18" t="s">
        <v>451</v>
      </c>
      <c r="K18">
        <v>120</v>
      </c>
      <c r="L18">
        <v>108.9</v>
      </c>
      <c r="M18" t="s">
        <v>430</v>
      </c>
      <c r="N18" t="b">
        <v>0</v>
      </c>
      <c r="O18" t="s">
        <v>3174</v>
      </c>
      <c r="P18" s="30">
        <v>28095</v>
      </c>
      <c r="Q18" t="b">
        <v>0</v>
      </c>
      <c r="S18" t="b">
        <v>0</v>
      </c>
      <c r="T18" t="b">
        <v>0</v>
      </c>
      <c r="U18" t="b">
        <v>0</v>
      </c>
      <c r="V18" t="s">
        <v>535</v>
      </c>
      <c r="W18" t="s">
        <v>433</v>
      </c>
      <c r="X18">
        <v>1</v>
      </c>
      <c r="Z18">
        <v>1</v>
      </c>
      <c r="AB18">
        <v>4</v>
      </c>
      <c r="AD18">
        <v>5</v>
      </c>
      <c r="AF18">
        <v>3</v>
      </c>
      <c r="AH18">
        <v>2</v>
      </c>
      <c r="AJ18">
        <v>2</v>
      </c>
      <c r="AN18">
        <v>1.8267500000000001</v>
      </c>
      <c r="AO18">
        <v>0.90393000000000001</v>
      </c>
      <c r="AP18">
        <v>0.55205000000000004</v>
      </c>
      <c r="AQ18">
        <v>1.4559899999999999</v>
      </c>
      <c r="AR18">
        <v>3.28274</v>
      </c>
      <c r="AS18">
        <v>6.6750000000000004E-2</v>
      </c>
      <c r="AT18">
        <v>2.0685500000000001</v>
      </c>
      <c r="AU18">
        <v>0.84150000000000003</v>
      </c>
      <c r="AV18">
        <v>0.45501999999999998</v>
      </c>
      <c r="AW18">
        <v>3.3650600000000002</v>
      </c>
      <c r="AX18">
        <v>1.8353999999999999</v>
      </c>
      <c r="AY18">
        <v>0.80772999999999995</v>
      </c>
      <c r="AZ18">
        <v>0.45665</v>
      </c>
      <c r="BA18">
        <v>3.1282199999999998</v>
      </c>
      <c r="BB18" s="30">
        <v>43691</v>
      </c>
      <c r="BC18">
        <v>9</v>
      </c>
      <c r="BD18">
        <v>9</v>
      </c>
      <c r="BE18">
        <v>0</v>
      </c>
      <c r="BF18">
        <v>48</v>
      </c>
      <c r="BG18">
        <v>1</v>
      </c>
      <c r="BH18">
        <v>0</v>
      </c>
      <c r="BI18">
        <v>48</v>
      </c>
      <c r="BJ18" s="30">
        <v>43056</v>
      </c>
      <c r="BK18">
        <v>8</v>
      </c>
      <c r="BL18">
        <v>8</v>
      </c>
      <c r="BM18">
        <v>1</v>
      </c>
      <c r="BN18">
        <v>48</v>
      </c>
      <c r="BO18">
        <v>1</v>
      </c>
      <c r="BP18">
        <v>0</v>
      </c>
      <c r="BQ18">
        <v>48</v>
      </c>
      <c r="BR18" s="30">
        <v>42580</v>
      </c>
      <c r="BS18">
        <v>5</v>
      </c>
      <c r="BT18">
        <v>5</v>
      </c>
      <c r="BU18">
        <v>0</v>
      </c>
      <c r="BV18">
        <v>1</v>
      </c>
      <c r="BW18">
        <v>32</v>
      </c>
      <c r="BX18">
        <v>0</v>
      </c>
      <c r="BY18">
        <v>32</v>
      </c>
      <c r="BZ18">
        <v>45.332999999999998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 t="s">
        <v>3175</v>
      </c>
      <c r="CH18" s="30">
        <v>43952</v>
      </c>
    </row>
    <row r="19" spans="1:86" customFormat="1" x14ac:dyDescent="0.25">
      <c r="A19">
        <v>335273</v>
      </c>
      <c r="B19" t="s">
        <v>3176</v>
      </c>
      <c r="C19" t="s">
        <v>3177</v>
      </c>
      <c r="D19" t="s">
        <v>3178</v>
      </c>
      <c r="E19" t="s">
        <v>251</v>
      </c>
      <c r="F19">
        <v>10301</v>
      </c>
      <c r="G19">
        <v>7182731300</v>
      </c>
      <c r="H19">
        <v>610</v>
      </c>
      <c r="I19" t="s">
        <v>1391</v>
      </c>
      <c r="J19" t="s">
        <v>429</v>
      </c>
      <c r="K19">
        <v>120</v>
      </c>
      <c r="L19">
        <v>113.6</v>
      </c>
      <c r="M19" t="s">
        <v>430</v>
      </c>
      <c r="N19" t="b">
        <v>0</v>
      </c>
      <c r="O19" t="s">
        <v>502</v>
      </c>
      <c r="P19" s="30">
        <v>25569</v>
      </c>
      <c r="Q19" t="b">
        <v>0</v>
      </c>
      <c r="S19" t="b">
        <v>0</v>
      </c>
      <c r="T19" t="b">
        <v>0</v>
      </c>
      <c r="U19" t="b">
        <v>0</v>
      </c>
      <c r="V19" t="s">
        <v>535</v>
      </c>
      <c r="W19" t="s">
        <v>433</v>
      </c>
      <c r="X19">
        <v>3</v>
      </c>
      <c r="Z19">
        <v>4</v>
      </c>
      <c r="AB19">
        <v>4</v>
      </c>
      <c r="AD19">
        <v>5</v>
      </c>
      <c r="AF19">
        <v>4</v>
      </c>
      <c r="AH19">
        <v>1</v>
      </c>
      <c r="AJ19">
        <v>1</v>
      </c>
      <c r="AN19">
        <v>1.98742</v>
      </c>
      <c r="AO19">
        <v>0.54830999999999996</v>
      </c>
      <c r="AP19">
        <v>0.28116000000000002</v>
      </c>
      <c r="AQ19">
        <v>0.82947000000000004</v>
      </c>
      <c r="AR19">
        <v>2.8168899999999999</v>
      </c>
      <c r="AS19">
        <v>8.2180000000000003E-2</v>
      </c>
      <c r="AT19">
        <v>2.0321600000000002</v>
      </c>
      <c r="AU19">
        <v>0.80371000000000004</v>
      </c>
      <c r="AV19">
        <v>0.43034</v>
      </c>
      <c r="AW19">
        <v>3.2662100000000001</v>
      </c>
      <c r="AX19">
        <v>2.0325799999999998</v>
      </c>
      <c r="AY19">
        <v>0.51298999999999995</v>
      </c>
      <c r="AZ19">
        <v>0.24590999999999999</v>
      </c>
      <c r="BA19">
        <v>2.7655400000000001</v>
      </c>
      <c r="BB19" s="30">
        <v>43843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s="30">
        <v>43445</v>
      </c>
      <c r="BK19">
        <v>7</v>
      </c>
      <c r="BL19">
        <v>5</v>
      </c>
      <c r="BM19">
        <v>2</v>
      </c>
      <c r="BN19">
        <v>32</v>
      </c>
      <c r="BO19">
        <v>1</v>
      </c>
      <c r="BP19">
        <v>0</v>
      </c>
      <c r="BQ19">
        <v>32</v>
      </c>
      <c r="BR19" s="30">
        <v>42782</v>
      </c>
      <c r="BS19">
        <v>3</v>
      </c>
      <c r="BT19">
        <v>3</v>
      </c>
      <c r="BU19">
        <v>0</v>
      </c>
      <c r="BV19">
        <v>1</v>
      </c>
      <c r="BW19">
        <v>16</v>
      </c>
      <c r="BX19">
        <v>0</v>
      </c>
      <c r="BY19">
        <v>16</v>
      </c>
      <c r="BZ19">
        <v>13.333</v>
      </c>
      <c r="CA19">
        <v>3</v>
      </c>
      <c r="CB19">
        <v>1</v>
      </c>
      <c r="CC19">
        <v>0</v>
      </c>
      <c r="CD19">
        <v>0</v>
      </c>
      <c r="CE19">
        <v>0</v>
      </c>
      <c r="CF19">
        <v>0</v>
      </c>
      <c r="CG19" t="s">
        <v>3179</v>
      </c>
      <c r="CH19" s="30">
        <v>43952</v>
      </c>
    </row>
    <row r="20" spans="1:86" customFormat="1" x14ac:dyDescent="0.25">
      <c r="A20">
        <v>335688</v>
      </c>
      <c r="B20" t="s">
        <v>3180</v>
      </c>
      <c r="C20" t="s">
        <v>3181</v>
      </c>
      <c r="D20" t="s">
        <v>3182</v>
      </c>
      <c r="E20" t="s">
        <v>251</v>
      </c>
      <c r="F20">
        <v>11901</v>
      </c>
      <c r="G20">
        <v>6315486261</v>
      </c>
      <c r="H20">
        <v>700</v>
      </c>
      <c r="I20" t="s">
        <v>1388</v>
      </c>
      <c r="J20" t="s">
        <v>475</v>
      </c>
      <c r="K20">
        <v>60</v>
      </c>
      <c r="L20">
        <v>51.6</v>
      </c>
      <c r="M20" t="s">
        <v>430</v>
      </c>
      <c r="N20" t="b">
        <v>1</v>
      </c>
      <c r="O20" t="s">
        <v>3183</v>
      </c>
      <c r="P20" s="30">
        <v>32213</v>
      </c>
      <c r="Q20" t="b">
        <v>0</v>
      </c>
      <c r="S20" t="b">
        <v>0</v>
      </c>
      <c r="T20" t="b">
        <v>0</v>
      </c>
      <c r="U20" t="b">
        <v>0</v>
      </c>
      <c r="V20" t="s">
        <v>535</v>
      </c>
      <c r="W20" t="s">
        <v>433</v>
      </c>
      <c r="X20">
        <v>5</v>
      </c>
      <c r="Z20">
        <v>4</v>
      </c>
      <c r="AB20">
        <v>5</v>
      </c>
      <c r="AD20">
        <v>5</v>
      </c>
      <c r="AF20">
        <v>5</v>
      </c>
      <c r="AH20">
        <v>4</v>
      </c>
      <c r="AJ20">
        <v>4</v>
      </c>
      <c r="AN20">
        <v>2.9243700000000001</v>
      </c>
      <c r="AO20">
        <v>1.5693699999999999</v>
      </c>
      <c r="AP20">
        <v>1.29992</v>
      </c>
      <c r="AQ20">
        <v>2.8692799999999998</v>
      </c>
      <c r="AR20">
        <v>5.7936500000000004</v>
      </c>
      <c r="AS20">
        <v>0.37252999999999997</v>
      </c>
      <c r="AT20">
        <v>2.2201900000000001</v>
      </c>
      <c r="AU20">
        <v>0.95677999999999996</v>
      </c>
      <c r="AV20">
        <v>0.52542999999999995</v>
      </c>
      <c r="AW20">
        <v>3.7023999999999999</v>
      </c>
      <c r="AX20">
        <v>2.73752</v>
      </c>
      <c r="AY20">
        <v>1.2333799999999999</v>
      </c>
      <c r="AZ20">
        <v>0.93117000000000005</v>
      </c>
      <c r="BA20">
        <v>5.0179</v>
      </c>
      <c r="BB20" s="30">
        <v>43635</v>
      </c>
      <c r="BC20">
        <v>1</v>
      </c>
      <c r="BD20">
        <v>1</v>
      </c>
      <c r="BE20">
        <v>0</v>
      </c>
      <c r="BF20">
        <v>4</v>
      </c>
      <c r="BG20">
        <v>1</v>
      </c>
      <c r="BH20">
        <v>0</v>
      </c>
      <c r="BI20">
        <v>4</v>
      </c>
      <c r="BJ20" s="30">
        <v>43073</v>
      </c>
      <c r="BK20">
        <v>2</v>
      </c>
      <c r="BL20">
        <v>2</v>
      </c>
      <c r="BM20">
        <v>0</v>
      </c>
      <c r="BN20">
        <v>8</v>
      </c>
      <c r="BO20">
        <v>1</v>
      </c>
      <c r="BP20">
        <v>0</v>
      </c>
      <c r="BQ20">
        <v>8</v>
      </c>
      <c r="BR20" s="30">
        <v>42640</v>
      </c>
      <c r="BS20">
        <v>4</v>
      </c>
      <c r="BT20">
        <v>4</v>
      </c>
      <c r="BU20">
        <v>0</v>
      </c>
      <c r="BV20">
        <v>1</v>
      </c>
      <c r="BW20">
        <v>20</v>
      </c>
      <c r="BX20">
        <v>0</v>
      </c>
      <c r="BY20">
        <v>20</v>
      </c>
      <c r="BZ20">
        <v>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 t="s">
        <v>3184</v>
      </c>
      <c r="CH20" s="30">
        <v>43952</v>
      </c>
    </row>
    <row r="21" spans="1:86" customFormat="1" x14ac:dyDescent="0.25">
      <c r="A21">
        <v>335827</v>
      </c>
      <c r="B21" t="s">
        <v>3185</v>
      </c>
      <c r="C21" t="s">
        <v>3186</v>
      </c>
      <c r="D21" t="s">
        <v>3187</v>
      </c>
      <c r="E21" t="s">
        <v>251</v>
      </c>
      <c r="F21">
        <v>12601</v>
      </c>
      <c r="G21">
        <v>8454547600</v>
      </c>
      <c r="H21">
        <v>230</v>
      </c>
      <c r="I21" t="s">
        <v>1969</v>
      </c>
      <c r="J21" t="s">
        <v>429</v>
      </c>
      <c r="K21">
        <v>190</v>
      </c>
      <c r="L21">
        <v>156.30000000000001</v>
      </c>
      <c r="M21" t="s">
        <v>430</v>
      </c>
      <c r="N21" t="b">
        <v>0</v>
      </c>
      <c r="O21" t="s">
        <v>3188</v>
      </c>
      <c r="P21" s="30">
        <v>36983</v>
      </c>
      <c r="Q21" t="b">
        <v>0</v>
      </c>
      <c r="S21" t="b">
        <v>0</v>
      </c>
      <c r="T21" t="b">
        <v>0</v>
      </c>
      <c r="U21" t="b">
        <v>0</v>
      </c>
      <c r="V21" t="s">
        <v>440</v>
      </c>
      <c r="W21" t="s">
        <v>433</v>
      </c>
      <c r="X21">
        <v>2</v>
      </c>
      <c r="Z21">
        <v>2</v>
      </c>
      <c r="AB21">
        <v>3</v>
      </c>
      <c r="AD21">
        <v>4</v>
      </c>
      <c r="AF21">
        <v>2</v>
      </c>
      <c r="AH21">
        <v>2</v>
      </c>
      <c r="AJ21">
        <v>2</v>
      </c>
      <c r="AN21">
        <v>2.03722</v>
      </c>
      <c r="AO21">
        <v>0.94574000000000003</v>
      </c>
      <c r="AP21">
        <v>0.45362999999999998</v>
      </c>
      <c r="AQ21">
        <v>1.39937</v>
      </c>
      <c r="AR21">
        <v>3.4365899999999998</v>
      </c>
      <c r="AS21">
        <v>9.3299999999999994E-2</v>
      </c>
      <c r="AT21">
        <v>2.2031100000000001</v>
      </c>
      <c r="AU21">
        <v>0.79525000000000001</v>
      </c>
      <c r="AV21">
        <v>0.41635</v>
      </c>
      <c r="AW21">
        <v>3.41472</v>
      </c>
      <c r="AX21">
        <v>1.92184</v>
      </c>
      <c r="AY21">
        <v>0.89424000000000003</v>
      </c>
      <c r="AZ21">
        <v>0.41008</v>
      </c>
      <c r="BA21">
        <v>3.2271999999999998</v>
      </c>
      <c r="BB21" s="30">
        <v>43874</v>
      </c>
      <c r="BC21">
        <v>7</v>
      </c>
      <c r="BD21">
        <v>7</v>
      </c>
      <c r="BE21">
        <v>0</v>
      </c>
      <c r="BF21">
        <v>28</v>
      </c>
      <c r="BG21">
        <v>0</v>
      </c>
      <c r="BH21">
        <v>0</v>
      </c>
      <c r="BI21">
        <v>28</v>
      </c>
      <c r="BJ21" s="30">
        <v>43234</v>
      </c>
      <c r="BK21">
        <v>7</v>
      </c>
      <c r="BL21">
        <v>7</v>
      </c>
      <c r="BM21">
        <v>0</v>
      </c>
      <c r="BN21">
        <v>32</v>
      </c>
      <c r="BO21">
        <v>2</v>
      </c>
      <c r="BP21">
        <v>16</v>
      </c>
      <c r="BQ21">
        <v>48</v>
      </c>
      <c r="BR21" s="30">
        <v>42768</v>
      </c>
      <c r="BS21">
        <v>6</v>
      </c>
      <c r="BT21">
        <v>6</v>
      </c>
      <c r="BU21">
        <v>0</v>
      </c>
      <c r="BV21">
        <v>1</v>
      </c>
      <c r="BW21">
        <v>24</v>
      </c>
      <c r="BX21">
        <v>0</v>
      </c>
      <c r="BY21">
        <v>24</v>
      </c>
      <c r="BZ21">
        <v>34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 t="s">
        <v>3189</v>
      </c>
      <c r="CH21" s="30">
        <v>43952</v>
      </c>
    </row>
    <row r="22" spans="1:86" customFormat="1" x14ac:dyDescent="0.25">
      <c r="A22">
        <v>335590</v>
      </c>
      <c r="B22" t="s">
        <v>3190</v>
      </c>
      <c r="C22" t="s">
        <v>3191</v>
      </c>
      <c r="D22" t="s">
        <v>3192</v>
      </c>
      <c r="E22" t="s">
        <v>251</v>
      </c>
      <c r="F22">
        <v>13126</v>
      </c>
      <c r="G22">
        <v>3153431800</v>
      </c>
      <c r="H22">
        <v>560</v>
      </c>
      <c r="I22" t="s">
        <v>2247</v>
      </c>
      <c r="J22" t="s">
        <v>429</v>
      </c>
      <c r="K22">
        <v>80</v>
      </c>
      <c r="L22">
        <v>50.7</v>
      </c>
      <c r="M22" t="s">
        <v>430</v>
      </c>
      <c r="N22" t="b">
        <v>0</v>
      </c>
      <c r="O22" t="s">
        <v>3193</v>
      </c>
      <c r="P22" s="30">
        <v>28126</v>
      </c>
      <c r="Q22" t="b">
        <v>0</v>
      </c>
      <c r="R22" t="s">
        <v>791</v>
      </c>
      <c r="S22" t="b">
        <v>0</v>
      </c>
      <c r="T22" t="b">
        <v>0</v>
      </c>
      <c r="U22" t="b">
        <v>0</v>
      </c>
      <c r="V22" t="s">
        <v>440</v>
      </c>
      <c r="W22" t="s">
        <v>433</v>
      </c>
      <c r="X22">
        <v>1</v>
      </c>
      <c r="Z22">
        <v>1</v>
      </c>
      <c r="AB22">
        <v>2</v>
      </c>
      <c r="AD22">
        <v>2</v>
      </c>
      <c r="AF22">
        <v>2</v>
      </c>
      <c r="AH22">
        <v>2</v>
      </c>
      <c r="AJ22">
        <v>2</v>
      </c>
      <c r="AN22">
        <v>1.8217099999999999</v>
      </c>
      <c r="AO22">
        <v>0.67579</v>
      </c>
      <c r="AP22">
        <v>0.42037999999999998</v>
      </c>
      <c r="AQ22">
        <v>1.0961700000000001</v>
      </c>
      <c r="AR22">
        <v>2.9178700000000002</v>
      </c>
      <c r="AS22">
        <v>0.10166</v>
      </c>
      <c r="AT22">
        <v>2.0324399999999998</v>
      </c>
      <c r="AU22">
        <v>0.73251999999999995</v>
      </c>
      <c r="AV22">
        <v>0.35198000000000002</v>
      </c>
      <c r="AW22">
        <v>3.11694</v>
      </c>
      <c r="AX22">
        <v>1.8628499999999999</v>
      </c>
      <c r="AY22">
        <v>0.69369999999999998</v>
      </c>
      <c r="AZ22">
        <v>0.44951999999999998</v>
      </c>
      <c r="BA22">
        <v>3.0018600000000002</v>
      </c>
      <c r="BB22" s="30">
        <v>43557</v>
      </c>
      <c r="BC22">
        <v>17</v>
      </c>
      <c r="BD22">
        <v>13</v>
      </c>
      <c r="BE22">
        <v>4</v>
      </c>
      <c r="BF22">
        <v>197</v>
      </c>
      <c r="BG22">
        <v>1</v>
      </c>
      <c r="BH22">
        <v>0</v>
      </c>
      <c r="BI22">
        <v>197</v>
      </c>
      <c r="BJ22" s="30">
        <v>43080</v>
      </c>
      <c r="BK22">
        <v>8</v>
      </c>
      <c r="BL22">
        <v>5</v>
      </c>
      <c r="BM22">
        <v>3</v>
      </c>
      <c r="BN22">
        <v>44</v>
      </c>
      <c r="BO22">
        <v>1</v>
      </c>
      <c r="BP22">
        <v>0</v>
      </c>
      <c r="BQ22">
        <v>44</v>
      </c>
      <c r="BR22" s="30">
        <v>42601</v>
      </c>
      <c r="BS22">
        <v>19</v>
      </c>
      <c r="BT22">
        <v>19</v>
      </c>
      <c r="BU22">
        <v>0</v>
      </c>
      <c r="BV22">
        <v>1</v>
      </c>
      <c r="BW22">
        <v>124</v>
      </c>
      <c r="BX22">
        <v>0</v>
      </c>
      <c r="BY22">
        <v>124</v>
      </c>
      <c r="BZ22">
        <v>133.833</v>
      </c>
      <c r="CA22">
        <v>0</v>
      </c>
      <c r="CB22">
        <v>3</v>
      </c>
      <c r="CC22">
        <v>1</v>
      </c>
      <c r="CD22">
        <v>13905</v>
      </c>
      <c r="CE22">
        <v>0</v>
      </c>
      <c r="CF22">
        <v>1</v>
      </c>
      <c r="CG22" t="s">
        <v>3194</v>
      </c>
      <c r="CH22" s="30">
        <v>43952</v>
      </c>
    </row>
    <row r="23" spans="1:86" customFormat="1" x14ac:dyDescent="0.25">
      <c r="A23">
        <v>335425</v>
      </c>
      <c r="B23" t="s">
        <v>3195</v>
      </c>
      <c r="C23" t="s">
        <v>3196</v>
      </c>
      <c r="D23" t="s">
        <v>3197</v>
      </c>
      <c r="E23" t="s">
        <v>251</v>
      </c>
      <c r="F23">
        <v>12211</v>
      </c>
      <c r="G23">
        <v>5188692231</v>
      </c>
      <c r="H23">
        <v>0</v>
      </c>
      <c r="I23" t="s">
        <v>1741</v>
      </c>
      <c r="J23" t="s">
        <v>3198</v>
      </c>
      <c r="K23">
        <v>250</v>
      </c>
      <c r="L23">
        <v>190.7</v>
      </c>
      <c r="M23" t="s">
        <v>430</v>
      </c>
      <c r="N23" t="b">
        <v>0</v>
      </c>
      <c r="O23" t="s">
        <v>3199</v>
      </c>
      <c r="P23" s="30">
        <v>27334</v>
      </c>
      <c r="Q23" t="b">
        <v>0</v>
      </c>
      <c r="S23" t="b">
        <v>0</v>
      </c>
      <c r="T23" t="b">
        <v>0</v>
      </c>
      <c r="U23" t="b">
        <v>0</v>
      </c>
      <c r="V23" t="s">
        <v>535</v>
      </c>
      <c r="W23" t="s">
        <v>433</v>
      </c>
      <c r="X23">
        <v>1</v>
      </c>
      <c r="Z23">
        <v>1</v>
      </c>
      <c r="AB23">
        <v>4</v>
      </c>
      <c r="AD23">
        <v>5</v>
      </c>
      <c r="AF23">
        <v>3</v>
      </c>
      <c r="AH23">
        <v>2</v>
      </c>
      <c r="AJ23">
        <v>3</v>
      </c>
      <c r="AN23">
        <v>1.62175</v>
      </c>
      <c r="AO23">
        <v>0.57967999999999997</v>
      </c>
      <c r="AP23">
        <v>0.62834000000000001</v>
      </c>
      <c r="AQ23">
        <v>1.2080200000000001</v>
      </c>
      <c r="AR23">
        <v>2.8297699999999999</v>
      </c>
      <c r="AS23">
        <v>7.6939999999999995E-2</v>
      </c>
      <c r="AT23">
        <v>1.9774</v>
      </c>
      <c r="AU23">
        <v>0.73641999999999996</v>
      </c>
      <c r="AV23">
        <v>0.37528</v>
      </c>
      <c r="AW23">
        <v>3.0891000000000002</v>
      </c>
      <c r="AX23">
        <v>1.7045399999999999</v>
      </c>
      <c r="AY23">
        <v>0.59189999999999998</v>
      </c>
      <c r="AZ23">
        <v>0.63019000000000003</v>
      </c>
      <c r="BA23">
        <v>2.9374699999999998</v>
      </c>
      <c r="BB23" s="30">
        <v>43585</v>
      </c>
      <c r="BC23">
        <v>8</v>
      </c>
      <c r="BD23">
        <v>8</v>
      </c>
      <c r="BE23">
        <v>0</v>
      </c>
      <c r="BF23">
        <v>36</v>
      </c>
      <c r="BG23">
        <v>1</v>
      </c>
      <c r="BH23">
        <v>0</v>
      </c>
      <c r="BI23">
        <v>36</v>
      </c>
      <c r="BJ23" s="30">
        <v>42956</v>
      </c>
      <c r="BK23">
        <v>9</v>
      </c>
      <c r="BL23">
        <v>8</v>
      </c>
      <c r="BM23">
        <v>1</v>
      </c>
      <c r="BN23">
        <v>48</v>
      </c>
      <c r="BO23">
        <v>1</v>
      </c>
      <c r="BP23">
        <v>0</v>
      </c>
      <c r="BQ23">
        <v>48</v>
      </c>
      <c r="BR23" s="30">
        <v>42481</v>
      </c>
      <c r="BS23">
        <v>16</v>
      </c>
      <c r="BT23">
        <v>15</v>
      </c>
      <c r="BU23">
        <v>1</v>
      </c>
      <c r="BV23">
        <v>1</v>
      </c>
      <c r="BW23">
        <v>92</v>
      </c>
      <c r="BX23">
        <v>0</v>
      </c>
      <c r="BY23">
        <v>92</v>
      </c>
      <c r="BZ23">
        <v>49.332999999999998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 t="s">
        <v>3200</v>
      </c>
      <c r="CH23" s="30">
        <v>43952</v>
      </c>
    </row>
    <row r="24" spans="1:86" customFormat="1" x14ac:dyDescent="0.25">
      <c r="A24">
        <v>335495</v>
      </c>
      <c r="B24" t="s">
        <v>3201</v>
      </c>
      <c r="C24" t="s">
        <v>3202</v>
      </c>
      <c r="D24" t="s">
        <v>3203</v>
      </c>
      <c r="E24" t="s">
        <v>251</v>
      </c>
      <c r="F24">
        <v>10467</v>
      </c>
      <c r="G24">
        <v>7186551700</v>
      </c>
      <c r="H24">
        <v>20</v>
      </c>
      <c r="I24" t="s">
        <v>1392</v>
      </c>
      <c r="J24" t="s">
        <v>429</v>
      </c>
      <c r="K24">
        <v>243</v>
      </c>
      <c r="L24">
        <v>232.8</v>
      </c>
      <c r="M24" t="s">
        <v>430</v>
      </c>
      <c r="N24" t="b">
        <v>0</v>
      </c>
      <c r="O24" t="s">
        <v>3204</v>
      </c>
      <c r="P24" s="30">
        <v>27942</v>
      </c>
      <c r="Q24" t="b">
        <v>0</v>
      </c>
      <c r="S24" t="b">
        <v>0</v>
      </c>
      <c r="T24" t="b">
        <v>0</v>
      </c>
      <c r="U24" t="b">
        <v>0</v>
      </c>
      <c r="V24" t="s">
        <v>440</v>
      </c>
      <c r="W24" t="s">
        <v>433</v>
      </c>
      <c r="X24">
        <v>5</v>
      </c>
      <c r="Z24">
        <v>4</v>
      </c>
      <c r="AB24">
        <v>5</v>
      </c>
      <c r="AD24">
        <v>5</v>
      </c>
      <c r="AF24">
        <v>4</v>
      </c>
      <c r="AH24">
        <v>2</v>
      </c>
      <c r="AJ24">
        <v>2</v>
      </c>
      <c r="AN24">
        <v>2.1087099999999999</v>
      </c>
      <c r="AO24">
        <v>0.41387000000000002</v>
      </c>
      <c r="AP24">
        <v>0.85128000000000004</v>
      </c>
      <c r="AQ24">
        <v>1.26515</v>
      </c>
      <c r="AR24">
        <v>3.3738600000000001</v>
      </c>
      <c r="AS24">
        <v>0.11144999999999999</v>
      </c>
      <c r="AT24">
        <v>2.2170299999999998</v>
      </c>
      <c r="AU24">
        <v>0.88771</v>
      </c>
      <c r="AV24">
        <v>0.73504999999999998</v>
      </c>
      <c r="AW24">
        <v>3.8397899999999998</v>
      </c>
      <c r="AX24">
        <v>1.9767999999999999</v>
      </c>
      <c r="AY24">
        <v>0.35056999999999999</v>
      </c>
      <c r="AZ24">
        <v>0.43590000000000001</v>
      </c>
      <c r="BA24">
        <v>2.8175599999999998</v>
      </c>
      <c r="BB24" s="30">
        <v>43843</v>
      </c>
      <c r="BC24">
        <v>2</v>
      </c>
      <c r="BD24">
        <v>2</v>
      </c>
      <c r="BE24">
        <v>0</v>
      </c>
      <c r="BF24">
        <v>8</v>
      </c>
      <c r="BG24">
        <v>0</v>
      </c>
      <c r="BH24">
        <v>0</v>
      </c>
      <c r="BI24">
        <v>8</v>
      </c>
      <c r="BJ24" s="30">
        <v>43251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 s="30">
        <v>42716</v>
      </c>
      <c r="BS24">
        <v>4</v>
      </c>
      <c r="BT24">
        <v>4</v>
      </c>
      <c r="BU24">
        <v>0</v>
      </c>
      <c r="BV24">
        <v>1</v>
      </c>
      <c r="BW24">
        <v>16</v>
      </c>
      <c r="BX24">
        <v>0</v>
      </c>
      <c r="BY24">
        <v>16</v>
      </c>
      <c r="BZ24">
        <v>6.6669999999999998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 t="s">
        <v>3205</v>
      </c>
      <c r="CH24" s="30">
        <v>43952</v>
      </c>
    </row>
    <row r="25" spans="1:86" customFormat="1" x14ac:dyDescent="0.25">
      <c r="A25">
        <v>335164</v>
      </c>
      <c r="B25" t="s">
        <v>3206</v>
      </c>
      <c r="C25" t="s">
        <v>3207</v>
      </c>
      <c r="D25" t="s">
        <v>3149</v>
      </c>
      <c r="E25" t="s">
        <v>251</v>
      </c>
      <c r="F25">
        <v>14208</v>
      </c>
      <c r="G25">
        <v>7168864377</v>
      </c>
      <c r="H25">
        <v>240</v>
      </c>
      <c r="I25" t="s">
        <v>2646</v>
      </c>
      <c r="J25" t="s">
        <v>451</v>
      </c>
      <c r="K25">
        <v>173</v>
      </c>
      <c r="L25">
        <v>157.9</v>
      </c>
      <c r="M25" t="s">
        <v>430</v>
      </c>
      <c r="N25" t="b">
        <v>0</v>
      </c>
      <c r="O25" t="s">
        <v>3208</v>
      </c>
      <c r="P25" s="30">
        <v>24473</v>
      </c>
      <c r="Q25" t="b">
        <v>0</v>
      </c>
      <c r="S25" t="b">
        <v>0</v>
      </c>
      <c r="T25" t="b">
        <v>0</v>
      </c>
      <c r="U25" t="b">
        <v>0</v>
      </c>
      <c r="V25" t="s">
        <v>440</v>
      </c>
      <c r="W25" t="s">
        <v>433</v>
      </c>
      <c r="X25">
        <v>1</v>
      </c>
      <c r="Z25">
        <v>1</v>
      </c>
      <c r="AB25">
        <v>4</v>
      </c>
      <c r="AD25">
        <v>5</v>
      </c>
      <c r="AF25">
        <v>3</v>
      </c>
      <c r="AH25">
        <v>2</v>
      </c>
      <c r="AJ25">
        <v>2</v>
      </c>
      <c r="AN25">
        <v>1.7379199999999999</v>
      </c>
      <c r="AO25">
        <v>0.76385999999999998</v>
      </c>
      <c r="AP25">
        <v>0.39627000000000001</v>
      </c>
      <c r="AQ25">
        <v>1.1601300000000001</v>
      </c>
      <c r="AR25">
        <v>2.89805</v>
      </c>
      <c r="AS25">
        <v>8.1369999999999998E-2</v>
      </c>
      <c r="AT25">
        <v>1.89395</v>
      </c>
      <c r="AU25">
        <v>0.72155000000000002</v>
      </c>
      <c r="AV25">
        <v>0.36712</v>
      </c>
      <c r="AW25">
        <v>2.9826199999999998</v>
      </c>
      <c r="AX25">
        <v>1.9071100000000001</v>
      </c>
      <c r="AY25">
        <v>0.79603000000000002</v>
      </c>
      <c r="AZ25">
        <v>0.40627000000000002</v>
      </c>
      <c r="BA25">
        <v>3.1157300000000001</v>
      </c>
      <c r="BB25" s="30">
        <v>43734</v>
      </c>
      <c r="BC25">
        <v>16</v>
      </c>
      <c r="BD25">
        <v>13</v>
      </c>
      <c r="BE25">
        <v>3</v>
      </c>
      <c r="BF25">
        <v>84</v>
      </c>
      <c r="BG25">
        <v>1</v>
      </c>
      <c r="BH25">
        <v>0</v>
      </c>
      <c r="BI25">
        <v>84</v>
      </c>
      <c r="BJ25" s="30">
        <v>43402</v>
      </c>
      <c r="BK25">
        <v>10</v>
      </c>
      <c r="BL25">
        <v>9</v>
      </c>
      <c r="BM25">
        <v>3</v>
      </c>
      <c r="BN25">
        <v>52</v>
      </c>
      <c r="BO25">
        <v>1</v>
      </c>
      <c r="BP25">
        <v>0</v>
      </c>
      <c r="BQ25">
        <v>52</v>
      </c>
      <c r="BR25" s="30">
        <v>42907</v>
      </c>
      <c r="BS25">
        <v>14</v>
      </c>
      <c r="BT25">
        <v>10</v>
      </c>
      <c r="BU25">
        <v>9</v>
      </c>
      <c r="BV25">
        <v>1</v>
      </c>
      <c r="BW25">
        <v>64</v>
      </c>
      <c r="BX25">
        <v>0</v>
      </c>
      <c r="BY25">
        <v>64</v>
      </c>
      <c r="BZ25">
        <v>70</v>
      </c>
      <c r="CA25">
        <v>2</v>
      </c>
      <c r="CB25">
        <v>11</v>
      </c>
      <c r="CC25">
        <v>1</v>
      </c>
      <c r="CD25">
        <v>47827</v>
      </c>
      <c r="CE25">
        <v>0</v>
      </c>
      <c r="CF25">
        <v>1</v>
      </c>
      <c r="CG25" t="s">
        <v>3209</v>
      </c>
      <c r="CH25" s="30">
        <v>43952</v>
      </c>
    </row>
    <row r="26" spans="1:86" customFormat="1" x14ac:dyDescent="0.25">
      <c r="A26">
        <v>335649</v>
      </c>
      <c r="B26" t="s">
        <v>3210</v>
      </c>
      <c r="C26" t="s">
        <v>3211</v>
      </c>
      <c r="D26" t="s">
        <v>3212</v>
      </c>
      <c r="E26" t="s">
        <v>251</v>
      </c>
      <c r="F26">
        <v>14120</v>
      </c>
      <c r="G26">
        <v>7166947700</v>
      </c>
      <c r="H26">
        <v>500</v>
      </c>
      <c r="I26" t="s">
        <v>2652</v>
      </c>
      <c r="J26" t="s">
        <v>429</v>
      </c>
      <c r="K26">
        <v>200</v>
      </c>
      <c r="L26">
        <v>188.5</v>
      </c>
      <c r="M26" t="s">
        <v>430</v>
      </c>
      <c r="N26" t="b">
        <v>0</v>
      </c>
      <c r="O26" t="s">
        <v>3213</v>
      </c>
      <c r="P26" s="30">
        <v>29952</v>
      </c>
      <c r="Q26" t="b">
        <v>0</v>
      </c>
      <c r="S26" t="b">
        <v>0</v>
      </c>
      <c r="T26" t="b">
        <v>0</v>
      </c>
      <c r="U26" t="b">
        <v>0</v>
      </c>
      <c r="V26" t="s">
        <v>440</v>
      </c>
      <c r="W26" t="s">
        <v>433</v>
      </c>
      <c r="X26">
        <v>5</v>
      </c>
      <c r="Z26">
        <v>5</v>
      </c>
      <c r="AB26">
        <v>5</v>
      </c>
      <c r="AD26">
        <v>5</v>
      </c>
      <c r="AF26">
        <v>5</v>
      </c>
      <c r="AH26">
        <v>3</v>
      </c>
      <c r="AJ26">
        <v>3</v>
      </c>
      <c r="AN26">
        <v>2.47444</v>
      </c>
      <c r="AO26">
        <v>1.0336700000000001</v>
      </c>
      <c r="AP26">
        <v>0.63241000000000003</v>
      </c>
      <c r="AQ26">
        <v>1.66608</v>
      </c>
      <c r="AR26">
        <v>4.1405200000000004</v>
      </c>
      <c r="AS26">
        <v>0.13149</v>
      </c>
      <c r="AT26">
        <v>2.1963699999999999</v>
      </c>
      <c r="AU26">
        <v>0.85670999999999997</v>
      </c>
      <c r="AV26">
        <v>0.45724999999999999</v>
      </c>
      <c r="AW26">
        <v>3.5103200000000001</v>
      </c>
      <c r="AX26">
        <v>2.3414700000000002</v>
      </c>
      <c r="AY26">
        <v>0.90725999999999996</v>
      </c>
      <c r="AZ26">
        <v>0.52056999999999998</v>
      </c>
      <c r="BA26">
        <v>3.7823500000000001</v>
      </c>
      <c r="BB26" s="30">
        <v>43670</v>
      </c>
      <c r="BC26">
        <v>2</v>
      </c>
      <c r="BD26">
        <v>2</v>
      </c>
      <c r="BE26">
        <v>0</v>
      </c>
      <c r="BF26">
        <v>8</v>
      </c>
      <c r="BG26">
        <v>1</v>
      </c>
      <c r="BH26">
        <v>0</v>
      </c>
      <c r="BI26">
        <v>8</v>
      </c>
      <c r="BJ26" s="30">
        <v>43216</v>
      </c>
      <c r="BK26">
        <v>1</v>
      </c>
      <c r="BL26">
        <v>1</v>
      </c>
      <c r="BM26">
        <v>0</v>
      </c>
      <c r="BN26">
        <v>4</v>
      </c>
      <c r="BO26">
        <v>1</v>
      </c>
      <c r="BP26">
        <v>0</v>
      </c>
      <c r="BQ26">
        <v>4</v>
      </c>
      <c r="BR26" s="30">
        <v>42744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5.3330000000000002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 t="s">
        <v>3214</v>
      </c>
      <c r="CH26" s="30">
        <v>43952</v>
      </c>
    </row>
    <row r="27" spans="1:86" customFormat="1" x14ac:dyDescent="0.25">
      <c r="A27">
        <v>335725</v>
      </c>
      <c r="B27" t="s">
        <v>3215</v>
      </c>
      <c r="C27" t="s">
        <v>3216</v>
      </c>
      <c r="D27" t="s">
        <v>3203</v>
      </c>
      <c r="E27" t="s">
        <v>251</v>
      </c>
      <c r="F27">
        <v>10452</v>
      </c>
      <c r="G27">
        <v>7184086333</v>
      </c>
      <c r="H27">
        <v>20</v>
      </c>
      <c r="I27" t="s">
        <v>1392</v>
      </c>
      <c r="J27" t="s">
        <v>438</v>
      </c>
      <c r="K27">
        <v>66</v>
      </c>
      <c r="L27">
        <v>63.5</v>
      </c>
      <c r="M27" t="s">
        <v>430</v>
      </c>
      <c r="N27" t="b">
        <v>0</v>
      </c>
      <c r="O27" t="s">
        <v>3217</v>
      </c>
      <c r="P27" s="30">
        <v>33217</v>
      </c>
      <c r="Q27" t="b">
        <v>0</v>
      </c>
      <c r="S27" t="b">
        <v>0</v>
      </c>
      <c r="T27" t="b">
        <v>0</v>
      </c>
      <c r="U27" t="b">
        <v>0</v>
      </c>
      <c r="V27" t="s">
        <v>440</v>
      </c>
      <c r="W27" t="s">
        <v>433</v>
      </c>
      <c r="X27">
        <v>5</v>
      </c>
      <c r="Z27">
        <v>4</v>
      </c>
      <c r="AB27">
        <v>5</v>
      </c>
      <c r="AD27">
        <v>5</v>
      </c>
      <c r="AG27">
        <v>2</v>
      </c>
      <c r="AH27">
        <v>4</v>
      </c>
      <c r="AJ27">
        <v>4</v>
      </c>
      <c r="AN27">
        <v>1.2434700000000001</v>
      </c>
      <c r="AO27">
        <v>0.67837000000000003</v>
      </c>
      <c r="AP27">
        <v>0.60024999999999995</v>
      </c>
      <c r="AQ27">
        <v>1.2786200000000001</v>
      </c>
      <c r="AR27">
        <v>2.5221</v>
      </c>
      <c r="AS27">
        <v>3.9289999999999999E-2</v>
      </c>
      <c r="AT27">
        <v>1.3366499999999999</v>
      </c>
      <c r="AU27">
        <v>0.58106000000000002</v>
      </c>
      <c r="AV27">
        <v>0.26465</v>
      </c>
      <c r="AW27">
        <v>2.1823700000000001</v>
      </c>
      <c r="AX27">
        <v>1.9334499999999999</v>
      </c>
      <c r="AY27">
        <v>0.87785999999999997</v>
      </c>
      <c r="AZ27">
        <v>0.85365999999999997</v>
      </c>
      <c r="BA27">
        <v>3.7058399999999998</v>
      </c>
      <c r="BB27" s="30">
        <v>43546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 s="30">
        <v>43089</v>
      </c>
      <c r="BK27">
        <v>4</v>
      </c>
      <c r="BL27">
        <v>4</v>
      </c>
      <c r="BM27">
        <v>0</v>
      </c>
      <c r="BN27">
        <v>20</v>
      </c>
      <c r="BO27">
        <v>1</v>
      </c>
      <c r="BP27">
        <v>0</v>
      </c>
      <c r="BQ27">
        <v>20</v>
      </c>
      <c r="BR27" s="30">
        <v>42628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6.6669999999999998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 t="s">
        <v>3218</v>
      </c>
      <c r="CH27" s="30">
        <v>43952</v>
      </c>
    </row>
    <row r="28" spans="1:86" customFormat="1" x14ac:dyDescent="0.25">
      <c r="A28">
        <v>335056</v>
      </c>
      <c r="B28" t="s">
        <v>3219</v>
      </c>
      <c r="C28" t="s">
        <v>3220</v>
      </c>
      <c r="D28" t="s">
        <v>3221</v>
      </c>
      <c r="E28" t="s">
        <v>251</v>
      </c>
      <c r="F28">
        <v>14226</v>
      </c>
      <c r="G28">
        <v>7168352543</v>
      </c>
      <c r="H28">
        <v>240</v>
      </c>
      <c r="I28" t="s">
        <v>2646</v>
      </c>
      <c r="J28" t="s">
        <v>451</v>
      </c>
      <c r="K28">
        <v>92</v>
      </c>
      <c r="L28">
        <v>83.8</v>
      </c>
      <c r="M28" t="s">
        <v>430</v>
      </c>
      <c r="N28" t="b">
        <v>0</v>
      </c>
      <c r="O28" t="s">
        <v>3222</v>
      </c>
      <c r="P28" s="30">
        <v>24481</v>
      </c>
      <c r="Q28" t="b">
        <v>0</v>
      </c>
      <c r="S28" t="b">
        <v>0</v>
      </c>
      <c r="T28" t="b">
        <v>0</v>
      </c>
      <c r="U28" t="b">
        <v>0</v>
      </c>
      <c r="V28" t="s">
        <v>440</v>
      </c>
      <c r="W28" t="s">
        <v>433</v>
      </c>
      <c r="X28">
        <v>4</v>
      </c>
      <c r="Z28">
        <v>4</v>
      </c>
      <c r="AB28">
        <v>4</v>
      </c>
      <c r="AD28">
        <v>5</v>
      </c>
      <c r="AF28">
        <v>3</v>
      </c>
      <c r="AH28">
        <v>3</v>
      </c>
      <c r="AJ28">
        <v>3</v>
      </c>
      <c r="AN28">
        <v>2.6238299999999999</v>
      </c>
      <c r="AO28">
        <v>1.0862700000000001</v>
      </c>
      <c r="AP28">
        <v>0.80281000000000002</v>
      </c>
      <c r="AQ28">
        <v>1.8890899999999999</v>
      </c>
      <c r="AR28">
        <v>4.5129200000000003</v>
      </c>
      <c r="AS28">
        <v>0.26225999999999999</v>
      </c>
      <c r="AT28">
        <v>2.30802</v>
      </c>
      <c r="AU28">
        <v>0.81725999999999999</v>
      </c>
      <c r="AV28">
        <v>0.44134000000000001</v>
      </c>
      <c r="AW28">
        <v>3.5666199999999999</v>
      </c>
      <c r="AX28">
        <v>2.3627199999999999</v>
      </c>
      <c r="AY28">
        <v>0.99946000000000002</v>
      </c>
      <c r="AZ28">
        <v>0.68466000000000005</v>
      </c>
      <c r="BA28">
        <v>4.0574599999999998</v>
      </c>
      <c r="BB28" s="30">
        <v>43648</v>
      </c>
      <c r="BC28">
        <v>1</v>
      </c>
      <c r="BD28">
        <v>1</v>
      </c>
      <c r="BE28">
        <v>0</v>
      </c>
      <c r="BF28">
        <v>4</v>
      </c>
      <c r="BG28">
        <v>1</v>
      </c>
      <c r="BH28">
        <v>0</v>
      </c>
      <c r="BI28">
        <v>4</v>
      </c>
      <c r="BJ28" s="30">
        <v>43194</v>
      </c>
      <c r="BK28">
        <v>7</v>
      </c>
      <c r="BL28">
        <v>6</v>
      </c>
      <c r="BM28">
        <v>1</v>
      </c>
      <c r="BN28">
        <v>32</v>
      </c>
      <c r="BO28">
        <v>1</v>
      </c>
      <c r="BP28">
        <v>0</v>
      </c>
      <c r="BQ28">
        <v>32</v>
      </c>
      <c r="BR28" s="30">
        <v>42793</v>
      </c>
      <c r="BS28">
        <v>1</v>
      </c>
      <c r="BT28">
        <v>1</v>
      </c>
      <c r="BU28">
        <v>0</v>
      </c>
      <c r="BV28">
        <v>1</v>
      </c>
      <c r="BW28">
        <v>4</v>
      </c>
      <c r="BX28">
        <v>0</v>
      </c>
      <c r="BY28">
        <v>4</v>
      </c>
      <c r="BZ28">
        <v>13.333</v>
      </c>
      <c r="CA28">
        <v>0</v>
      </c>
      <c r="CB28">
        <v>1</v>
      </c>
      <c r="CC28">
        <v>1</v>
      </c>
      <c r="CD28">
        <v>11768</v>
      </c>
      <c r="CE28">
        <v>0</v>
      </c>
      <c r="CF28">
        <v>1</v>
      </c>
      <c r="CG28" t="s">
        <v>3223</v>
      </c>
      <c r="CH28" s="30">
        <v>43952</v>
      </c>
    </row>
    <row r="29" spans="1:86" customFormat="1" x14ac:dyDescent="0.25">
      <c r="A29">
        <v>335847</v>
      </c>
      <c r="B29" t="s">
        <v>3224</v>
      </c>
      <c r="C29" t="s">
        <v>3225</v>
      </c>
      <c r="D29" t="s">
        <v>3226</v>
      </c>
      <c r="E29" t="s">
        <v>251</v>
      </c>
      <c r="F29">
        <v>11217</v>
      </c>
      <c r="G29">
        <v>7186946700</v>
      </c>
      <c r="H29">
        <v>331</v>
      </c>
      <c r="I29" t="s">
        <v>1544</v>
      </c>
      <c r="J29" t="s">
        <v>451</v>
      </c>
      <c r="K29">
        <v>288</v>
      </c>
      <c r="L29">
        <v>295.2</v>
      </c>
      <c r="M29" t="s">
        <v>430</v>
      </c>
      <c r="N29" t="b">
        <v>0</v>
      </c>
      <c r="O29" t="s">
        <v>3227</v>
      </c>
      <c r="P29" s="30">
        <v>38399</v>
      </c>
      <c r="Q29" t="b">
        <v>0</v>
      </c>
      <c r="S29" t="b">
        <v>0</v>
      </c>
      <c r="T29" t="b">
        <v>0</v>
      </c>
      <c r="U29" t="b">
        <v>0</v>
      </c>
      <c r="V29" t="s">
        <v>440</v>
      </c>
      <c r="W29" t="s">
        <v>433</v>
      </c>
      <c r="X29">
        <v>2</v>
      </c>
      <c r="Z29">
        <v>2</v>
      </c>
      <c r="AB29">
        <v>4</v>
      </c>
      <c r="AD29">
        <v>3</v>
      </c>
      <c r="AF29">
        <v>5</v>
      </c>
      <c r="AH29">
        <v>2</v>
      </c>
      <c r="AJ29">
        <v>2</v>
      </c>
      <c r="AN29">
        <v>1.7347900000000001</v>
      </c>
      <c r="AO29">
        <v>0.51949000000000001</v>
      </c>
      <c r="AP29">
        <v>0.45849000000000001</v>
      </c>
      <c r="AQ29">
        <v>0.97797000000000001</v>
      </c>
      <c r="AR29">
        <v>2.7127599999999998</v>
      </c>
      <c r="AS29">
        <v>5.6129999999999999E-2</v>
      </c>
      <c r="AT29">
        <v>2.04922</v>
      </c>
      <c r="AU29">
        <v>0.85299999999999998</v>
      </c>
      <c r="AV29">
        <v>0.44531999999999999</v>
      </c>
      <c r="AW29">
        <v>3.34754</v>
      </c>
      <c r="AX29">
        <v>1.7594399999999999</v>
      </c>
      <c r="AY29">
        <v>0.45794000000000001</v>
      </c>
      <c r="AZ29">
        <v>0.38751000000000002</v>
      </c>
      <c r="BA29">
        <v>2.5985999999999998</v>
      </c>
      <c r="BB29" s="30">
        <v>43678</v>
      </c>
      <c r="BC29">
        <v>7</v>
      </c>
      <c r="BD29">
        <v>7</v>
      </c>
      <c r="BE29">
        <v>0</v>
      </c>
      <c r="BF29">
        <v>56</v>
      </c>
      <c r="BG29">
        <v>1</v>
      </c>
      <c r="BH29">
        <v>0</v>
      </c>
      <c r="BI29">
        <v>56</v>
      </c>
      <c r="BJ29" s="30">
        <v>43024</v>
      </c>
      <c r="BK29">
        <v>6</v>
      </c>
      <c r="BL29">
        <v>6</v>
      </c>
      <c r="BM29">
        <v>0</v>
      </c>
      <c r="BN29">
        <v>32</v>
      </c>
      <c r="BO29">
        <v>1</v>
      </c>
      <c r="BP29">
        <v>0</v>
      </c>
      <c r="BQ29">
        <v>32</v>
      </c>
      <c r="BR29" s="30">
        <v>42573</v>
      </c>
      <c r="BS29">
        <v>1</v>
      </c>
      <c r="BT29">
        <v>1</v>
      </c>
      <c r="BU29">
        <v>0</v>
      </c>
      <c r="BV29">
        <v>1</v>
      </c>
      <c r="BW29">
        <v>4</v>
      </c>
      <c r="BX29">
        <v>0</v>
      </c>
      <c r="BY29">
        <v>4</v>
      </c>
      <c r="BZ29">
        <v>39.332999999999998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 t="s">
        <v>3228</v>
      </c>
      <c r="CH29" s="30">
        <v>43952</v>
      </c>
    </row>
    <row r="30" spans="1:86" customFormat="1" x14ac:dyDescent="0.25">
      <c r="A30">
        <v>335249</v>
      </c>
      <c r="B30" t="s">
        <v>3229</v>
      </c>
      <c r="C30" t="s">
        <v>3230</v>
      </c>
      <c r="D30" t="s">
        <v>3231</v>
      </c>
      <c r="E30" t="s">
        <v>251</v>
      </c>
      <c r="F30">
        <v>14850</v>
      </c>
      <c r="G30">
        <v>6072738072</v>
      </c>
      <c r="H30">
        <v>730</v>
      </c>
      <c r="I30" t="s">
        <v>2267</v>
      </c>
      <c r="J30" t="s">
        <v>429</v>
      </c>
      <c r="K30">
        <v>160</v>
      </c>
      <c r="L30">
        <v>113.7</v>
      </c>
      <c r="M30" t="s">
        <v>430</v>
      </c>
      <c r="N30" t="b">
        <v>0</v>
      </c>
      <c r="O30" t="s">
        <v>3232</v>
      </c>
      <c r="P30" s="30">
        <v>29099</v>
      </c>
      <c r="Q30" t="b">
        <v>0</v>
      </c>
      <c r="R30" t="s">
        <v>791</v>
      </c>
      <c r="S30" t="b">
        <v>0</v>
      </c>
      <c r="T30" t="b">
        <v>0</v>
      </c>
      <c r="U30" t="b">
        <v>0</v>
      </c>
      <c r="V30" t="s">
        <v>440</v>
      </c>
      <c r="W30" t="s">
        <v>433</v>
      </c>
      <c r="X30">
        <v>1</v>
      </c>
      <c r="Z30">
        <v>1</v>
      </c>
      <c r="AB30">
        <v>3</v>
      </c>
      <c r="AD30">
        <v>2</v>
      </c>
      <c r="AF30">
        <v>3</v>
      </c>
      <c r="AH30">
        <v>2</v>
      </c>
      <c r="AJ30">
        <v>2</v>
      </c>
      <c r="AN30">
        <v>1.9404699999999999</v>
      </c>
      <c r="AO30">
        <v>0.88061999999999996</v>
      </c>
      <c r="AP30">
        <v>0.58626999999999996</v>
      </c>
      <c r="AQ30">
        <v>1.46689</v>
      </c>
      <c r="AR30">
        <v>3.4073600000000002</v>
      </c>
      <c r="AS30">
        <v>0.13866000000000001</v>
      </c>
      <c r="AT30">
        <v>2.0442399999999998</v>
      </c>
      <c r="AU30">
        <v>0.83935000000000004</v>
      </c>
      <c r="AV30">
        <v>0.44223000000000001</v>
      </c>
      <c r="AW30">
        <v>3.3258200000000002</v>
      </c>
      <c r="AX30">
        <v>1.9728300000000001</v>
      </c>
      <c r="AY30">
        <v>0.78891</v>
      </c>
      <c r="AZ30">
        <v>0.49897999999999998</v>
      </c>
      <c r="BA30">
        <v>3.2852700000000001</v>
      </c>
      <c r="BB30" s="30">
        <v>43636</v>
      </c>
      <c r="BC30">
        <v>26</v>
      </c>
      <c r="BD30">
        <v>26</v>
      </c>
      <c r="BE30">
        <v>6</v>
      </c>
      <c r="BF30">
        <v>144</v>
      </c>
      <c r="BG30">
        <v>1</v>
      </c>
      <c r="BH30">
        <v>0</v>
      </c>
      <c r="BI30">
        <v>144</v>
      </c>
      <c r="BJ30" s="30">
        <v>43074</v>
      </c>
      <c r="BK30">
        <v>13</v>
      </c>
      <c r="BL30">
        <v>13</v>
      </c>
      <c r="BM30">
        <v>0</v>
      </c>
      <c r="BN30">
        <v>64</v>
      </c>
      <c r="BO30">
        <v>1</v>
      </c>
      <c r="BP30">
        <v>0</v>
      </c>
      <c r="BQ30">
        <v>64</v>
      </c>
      <c r="BR30" s="30">
        <v>42599</v>
      </c>
      <c r="BS30">
        <v>29</v>
      </c>
      <c r="BT30">
        <v>29</v>
      </c>
      <c r="BU30">
        <v>0</v>
      </c>
      <c r="BV30">
        <v>2</v>
      </c>
      <c r="BW30">
        <v>659</v>
      </c>
      <c r="BX30">
        <v>330</v>
      </c>
      <c r="BY30">
        <v>989</v>
      </c>
      <c r="BZ30">
        <v>258.16699999999997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 t="s">
        <v>3233</v>
      </c>
      <c r="CH30" s="30">
        <v>43952</v>
      </c>
    </row>
    <row r="31" spans="1:86" customFormat="1" x14ac:dyDescent="0.25">
      <c r="A31">
        <v>335332</v>
      </c>
      <c r="B31" t="s">
        <v>3234</v>
      </c>
      <c r="C31" t="s">
        <v>3235</v>
      </c>
      <c r="D31" t="s">
        <v>3178</v>
      </c>
      <c r="E31" t="s">
        <v>251</v>
      </c>
      <c r="F31">
        <v>10306</v>
      </c>
      <c r="G31">
        <v>7189791800</v>
      </c>
      <c r="H31">
        <v>610</v>
      </c>
      <c r="I31" t="s">
        <v>1391</v>
      </c>
      <c r="J31" t="s">
        <v>475</v>
      </c>
      <c r="K31">
        <v>378</v>
      </c>
      <c r="L31">
        <v>355</v>
      </c>
      <c r="M31" t="s">
        <v>430</v>
      </c>
      <c r="N31" t="b">
        <v>0</v>
      </c>
      <c r="O31" t="s">
        <v>3234</v>
      </c>
      <c r="P31" s="30">
        <v>26177</v>
      </c>
      <c r="Q31" t="b">
        <v>0</v>
      </c>
      <c r="S31" t="b">
        <v>0</v>
      </c>
      <c r="T31" t="b">
        <v>0</v>
      </c>
      <c r="U31" t="b">
        <v>0</v>
      </c>
      <c r="V31" t="s">
        <v>440</v>
      </c>
      <c r="W31" t="s">
        <v>433</v>
      </c>
      <c r="X31">
        <v>5</v>
      </c>
      <c r="Z31">
        <v>4</v>
      </c>
      <c r="AB31">
        <v>5</v>
      </c>
      <c r="AD31">
        <v>5</v>
      </c>
      <c r="AF31">
        <v>5</v>
      </c>
      <c r="AH31">
        <v>3</v>
      </c>
      <c r="AJ31">
        <v>4</v>
      </c>
      <c r="AN31">
        <v>2.4554999999999998</v>
      </c>
      <c r="AO31">
        <v>0.30587999999999999</v>
      </c>
      <c r="AP31">
        <v>0.92627999999999999</v>
      </c>
      <c r="AQ31">
        <v>1.2321599999999999</v>
      </c>
      <c r="AR31">
        <v>3.6876600000000002</v>
      </c>
      <c r="AS31">
        <v>9.9959999999999993E-2</v>
      </c>
      <c r="AT31">
        <v>2.2258800000000001</v>
      </c>
      <c r="AU31">
        <v>0.74599000000000004</v>
      </c>
      <c r="AV31">
        <v>0.34371000000000002</v>
      </c>
      <c r="AW31">
        <v>3.3155899999999998</v>
      </c>
      <c r="AX31">
        <v>2.2927300000000002</v>
      </c>
      <c r="AY31">
        <v>0.30831999999999998</v>
      </c>
      <c r="AZ31">
        <v>1.0143200000000001</v>
      </c>
      <c r="BA31">
        <v>3.5665</v>
      </c>
      <c r="BB31" s="30">
        <v>43880</v>
      </c>
      <c r="BC31">
        <v>1</v>
      </c>
      <c r="BD31">
        <v>1</v>
      </c>
      <c r="BE31">
        <v>0</v>
      </c>
      <c r="BF31">
        <v>8</v>
      </c>
      <c r="BG31">
        <v>0</v>
      </c>
      <c r="BH31">
        <v>0</v>
      </c>
      <c r="BI31">
        <v>8</v>
      </c>
      <c r="BJ31" s="30">
        <v>43269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 s="30">
        <v>42716</v>
      </c>
      <c r="BS31">
        <v>5</v>
      </c>
      <c r="BT31">
        <v>5</v>
      </c>
      <c r="BU31">
        <v>0</v>
      </c>
      <c r="BV31">
        <v>1</v>
      </c>
      <c r="BW31">
        <v>20</v>
      </c>
      <c r="BX31">
        <v>0</v>
      </c>
      <c r="BY31">
        <v>20</v>
      </c>
      <c r="BZ31">
        <v>7.3330000000000002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 t="s">
        <v>3236</v>
      </c>
      <c r="CH31" s="30">
        <v>43952</v>
      </c>
    </row>
    <row r="32" spans="1:86" customFormat="1" x14ac:dyDescent="0.25">
      <c r="A32">
        <v>335375</v>
      </c>
      <c r="B32" t="s">
        <v>3237</v>
      </c>
      <c r="C32" t="s">
        <v>3238</v>
      </c>
      <c r="D32" t="s">
        <v>3239</v>
      </c>
      <c r="E32" t="s">
        <v>251</v>
      </c>
      <c r="F32">
        <v>14865</v>
      </c>
      <c r="G32">
        <v>6075357121</v>
      </c>
      <c r="H32">
        <v>670</v>
      </c>
      <c r="I32" t="s">
        <v>2945</v>
      </c>
      <c r="J32" t="s">
        <v>475</v>
      </c>
      <c r="K32">
        <v>120</v>
      </c>
      <c r="L32">
        <v>112.8</v>
      </c>
      <c r="M32" t="s">
        <v>430</v>
      </c>
      <c r="N32" t="b">
        <v>1</v>
      </c>
      <c r="O32" t="s">
        <v>3240</v>
      </c>
      <c r="P32" s="30">
        <v>26665</v>
      </c>
      <c r="Q32" t="b">
        <v>0</v>
      </c>
      <c r="S32" t="b">
        <v>0</v>
      </c>
      <c r="T32" t="b">
        <v>0</v>
      </c>
      <c r="U32" t="b">
        <v>0</v>
      </c>
      <c r="V32" t="s">
        <v>440</v>
      </c>
      <c r="W32" t="s">
        <v>433</v>
      </c>
      <c r="X32">
        <v>3</v>
      </c>
      <c r="Z32">
        <v>2</v>
      </c>
      <c r="AB32">
        <v>4</v>
      </c>
      <c r="AD32">
        <v>5</v>
      </c>
      <c r="AF32">
        <v>3</v>
      </c>
      <c r="AH32">
        <v>4</v>
      </c>
      <c r="AJ32">
        <v>4</v>
      </c>
      <c r="AN32">
        <v>2.4482599999999999</v>
      </c>
      <c r="AO32">
        <v>0.81742999999999999</v>
      </c>
      <c r="AP32">
        <v>0.72167000000000003</v>
      </c>
      <c r="AQ32">
        <v>1.5390999999999999</v>
      </c>
      <c r="AR32">
        <v>3.9873599999999998</v>
      </c>
      <c r="AS32">
        <v>5.3990000000000003E-2</v>
      </c>
      <c r="AT32">
        <v>2.0612599999999999</v>
      </c>
      <c r="AU32">
        <v>0.63705000000000001</v>
      </c>
      <c r="AV32">
        <v>0.28637000000000001</v>
      </c>
      <c r="AW32">
        <v>2.98468</v>
      </c>
      <c r="AX32">
        <v>2.4685299999999999</v>
      </c>
      <c r="AY32">
        <v>0.96486000000000005</v>
      </c>
      <c r="AZ32">
        <v>0.94850000000000001</v>
      </c>
      <c r="BA32">
        <v>4.2839099999999997</v>
      </c>
      <c r="BB32" s="30">
        <v>43602</v>
      </c>
      <c r="BC32">
        <v>11</v>
      </c>
      <c r="BD32">
        <v>11</v>
      </c>
      <c r="BE32">
        <v>0</v>
      </c>
      <c r="BF32">
        <v>32</v>
      </c>
      <c r="BG32">
        <v>1</v>
      </c>
      <c r="BH32">
        <v>0</v>
      </c>
      <c r="BI32">
        <v>32</v>
      </c>
      <c r="BJ32" s="30">
        <v>43087</v>
      </c>
      <c r="BK32">
        <v>6</v>
      </c>
      <c r="BL32">
        <v>5</v>
      </c>
      <c r="BM32">
        <v>2</v>
      </c>
      <c r="BN32">
        <v>24</v>
      </c>
      <c r="BO32">
        <v>1</v>
      </c>
      <c r="BP32">
        <v>0</v>
      </c>
      <c r="BQ32">
        <v>24</v>
      </c>
      <c r="BR32" s="30">
        <v>42636</v>
      </c>
      <c r="BS32">
        <v>8</v>
      </c>
      <c r="BT32">
        <v>8</v>
      </c>
      <c r="BU32">
        <v>0</v>
      </c>
      <c r="BV32">
        <v>1</v>
      </c>
      <c r="BW32">
        <v>20</v>
      </c>
      <c r="BX32">
        <v>0</v>
      </c>
      <c r="BY32">
        <v>20</v>
      </c>
      <c r="BZ32">
        <v>27.332999999999998</v>
      </c>
      <c r="CA32">
        <v>2</v>
      </c>
      <c r="CB32">
        <v>1</v>
      </c>
      <c r="CC32">
        <v>0</v>
      </c>
      <c r="CD32">
        <v>0</v>
      </c>
      <c r="CE32">
        <v>0</v>
      </c>
      <c r="CF32">
        <v>0</v>
      </c>
      <c r="CG32" t="s">
        <v>3241</v>
      </c>
      <c r="CH32" s="30">
        <v>43952</v>
      </c>
    </row>
    <row r="33" spans="1:86" customFormat="1" x14ac:dyDescent="0.25">
      <c r="A33">
        <v>335554</v>
      </c>
      <c r="B33" t="s">
        <v>3242</v>
      </c>
      <c r="C33" t="s">
        <v>3243</v>
      </c>
      <c r="D33" t="s">
        <v>3130</v>
      </c>
      <c r="E33" t="s">
        <v>251</v>
      </c>
      <c r="F33">
        <v>14620</v>
      </c>
      <c r="G33">
        <v>5852718700</v>
      </c>
      <c r="H33">
        <v>370</v>
      </c>
      <c r="I33" t="s">
        <v>1492</v>
      </c>
      <c r="J33" t="s">
        <v>429</v>
      </c>
      <c r="K33">
        <v>54</v>
      </c>
      <c r="L33">
        <v>49.5</v>
      </c>
      <c r="M33" t="s">
        <v>430</v>
      </c>
      <c r="N33" t="b">
        <v>0</v>
      </c>
      <c r="O33" t="s">
        <v>3244</v>
      </c>
      <c r="P33" s="30">
        <v>28034</v>
      </c>
      <c r="Q33" t="b">
        <v>0</v>
      </c>
      <c r="S33" t="b">
        <v>0</v>
      </c>
      <c r="T33" t="b">
        <v>0</v>
      </c>
      <c r="U33" t="b">
        <v>0</v>
      </c>
      <c r="V33" t="s">
        <v>440</v>
      </c>
      <c r="W33" t="s">
        <v>433</v>
      </c>
      <c r="X33">
        <v>2</v>
      </c>
      <c r="Z33">
        <v>1</v>
      </c>
      <c r="AB33">
        <v>5</v>
      </c>
      <c r="AD33">
        <v>5</v>
      </c>
      <c r="AF33">
        <v>4</v>
      </c>
      <c r="AH33">
        <v>1</v>
      </c>
      <c r="AI33">
        <v>12</v>
      </c>
      <c r="AJ33">
        <v>1</v>
      </c>
      <c r="AK33">
        <v>12</v>
      </c>
      <c r="AN33">
        <v>2.0108100000000002</v>
      </c>
      <c r="AO33">
        <v>1.16951</v>
      </c>
      <c r="AP33">
        <v>0.43310999999999999</v>
      </c>
      <c r="AQ33">
        <v>1.6026199999999999</v>
      </c>
      <c r="AR33">
        <v>3.6134400000000002</v>
      </c>
      <c r="AS33">
        <v>0.13993</v>
      </c>
      <c r="AT33">
        <v>2.2354400000000001</v>
      </c>
      <c r="AU33">
        <v>0.84543999999999997</v>
      </c>
      <c r="AV33">
        <v>0.47721000000000002</v>
      </c>
      <c r="AW33">
        <v>3.55809</v>
      </c>
      <c r="AX33">
        <v>1.8694900000000001</v>
      </c>
      <c r="AY33">
        <v>1.04017</v>
      </c>
      <c r="AZ33">
        <v>0.34160000000000001</v>
      </c>
      <c r="BA33">
        <v>3.2565400000000002</v>
      </c>
      <c r="BB33" s="30">
        <v>43474</v>
      </c>
      <c r="BC33">
        <v>16</v>
      </c>
      <c r="BD33">
        <v>16</v>
      </c>
      <c r="BE33">
        <v>1</v>
      </c>
      <c r="BF33">
        <v>60</v>
      </c>
      <c r="BG33">
        <v>1</v>
      </c>
      <c r="BH33">
        <v>0</v>
      </c>
      <c r="BI33">
        <v>60</v>
      </c>
      <c r="BJ33" s="30">
        <v>42978</v>
      </c>
      <c r="BK33">
        <v>11</v>
      </c>
      <c r="BL33">
        <v>11</v>
      </c>
      <c r="BM33">
        <v>0</v>
      </c>
      <c r="BN33">
        <v>60</v>
      </c>
      <c r="BO33">
        <v>1</v>
      </c>
      <c r="BP33">
        <v>0</v>
      </c>
      <c r="BQ33">
        <v>60</v>
      </c>
      <c r="BR33" s="30">
        <v>42566</v>
      </c>
      <c r="BS33">
        <v>4</v>
      </c>
      <c r="BT33">
        <v>4</v>
      </c>
      <c r="BU33">
        <v>0</v>
      </c>
      <c r="BV33">
        <v>1</v>
      </c>
      <c r="BW33">
        <v>20</v>
      </c>
      <c r="BX33">
        <v>0</v>
      </c>
      <c r="BY33">
        <v>20</v>
      </c>
      <c r="BZ33">
        <v>53.332999999999998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 t="s">
        <v>3245</v>
      </c>
      <c r="CH33" s="30">
        <v>43952</v>
      </c>
    </row>
    <row r="34" spans="1:86" customFormat="1" x14ac:dyDescent="0.25">
      <c r="A34">
        <v>335069</v>
      </c>
      <c r="B34" t="s">
        <v>3246</v>
      </c>
      <c r="C34" t="s">
        <v>3247</v>
      </c>
      <c r="D34" t="s">
        <v>3248</v>
      </c>
      <c r="E34" t="s">
        <v>251</v>
      </c>
      <c r="F34">
        <v>14487</v>
      </c>
      <c r="G34">
        <v>5853463001</v>
      </c>
      <c r="H34">
        <v>350</v>
      </c>
      <c r="I34" t="s">
        <v>2002</v>
      </c>
      <c r="J34" t="s">
        <v>445</v>
      </c>
      <c r="K34">
        <v>48</v>
      </c>
      <c r="L34">
        <v>40.700000000000003</v>
      </c>
      <c r="M34" t="s">
        <v>430</v>
      </c>
      <c r="N34" t="b">
        <v>0</v>
      </c>
      <c r="O34" t="s">
        <v>3249</v>
      </c>
      <c r="P34" s="30">
        <v>24974</v>
      </c>
      <c r="Q34" t="b">
        <v>0</v>
      </c>
      <c r="S34" t="b">
        <v>0</v>
      </c>
      <c r="T34" t="b">
        <v>0</v>
      </c>
      <c r="U34" t="b">
        <v>0</v>
      </c>
      <c r="V34" t="s">
        <v>440</v>
      </c>
      <c r="W34" t="s">
        <v>433</v>
      </c>
      <c r="X34">
        <v>4</v>
      </c>
      <c r="Z34">
        <v>3</v>
      </c>
      <c r="AB34">
        <v>5</v>
      </c>
      <c r="AD34">
        <v>5</v>
      </c>
      <c r="AG34">
        <v>2</v>
      </c>
      <c r="AH34">
        <v>2</v>
      </c>
      <c r="AJ34">
        <v>2</v>
      </c>
      <c r="AN34">
        <v>2.3473799999999998</v>
      </c>
      <c r="AO34">
        <v>0.74060000000000004</v>
      </c>
      <c r="AP34">
        <v>0.51600000000000001</v>
      </c>
      <c r="AQ34">
        <v>1.2565900000000001</v>
      </c>
      <c r="AR34">
        <v>3.6039699999999999</v>
      </c>
      <c r="AS34">
        <v>0.12992999999999999</v>
      </c>
      <c r="AT34">
        <v>2.141</v>
      </c>
      <c r="AU34">
        <v>0.82603000000000004</v>
      </c>
      <c r="AV34">
        <v>0.43915999999999999</v>
      </c>
      <c r="AW34">
        <v>3.4061900000000001</v>
      </c>
      <c r="AX34">
        <v>2.27867</v>
      </c>
      <c r="AY34">
        <v>0.67417000000000005</v>
      </c>
      <c r="AZ34">
        <v>0.44224000000000002</v>
      </c>
      <c r="BA34">
        <v>3.3928600000000002</v>
      </c>
      <c r="BB34" s="30">
        <v>43721</v>
      </c>
      <c r="BC34">
        <v>3</v>
      </c>
      <c r="BD34">
        <v>3</v>
      </c>
      <c r="BE34">
        <v>0</v>
      </c>
      <c r="BF34">
        <v>8</v>
      </c>
      <c r="BG34">
        <v>1</v>
      </c>
      <c r="BH34">
        <v>0</v>
      </c>
      <c r="BI34">
        <v>8</v>
      </c>
      <c r="BJ34" s="30">
        <v>43234</v>
      </c>
      <c r="BK34">
        <v>6</v>
      </c>
      <c r="BL34">
        <v>6</v>
      </c>
      <c r="BM34">
        <v>0</v>
      </c>
      <c r="BN34">
        <v>16</v>
      </c>
      <c r="BO34">
        <v>1</v>
      </c>
      <c r="BP34">
        <v>0</v>
      </c>
      <c r="BQ34">
        <v>16</v>
      </c>
      <c r="BR34" s="30">
        <v>42802</v>
      </c>
      <c r="BS34">
        <v>7</v>
      </c>
      <c r="BT34">
        <v>4</v>
      </c>
      <c r="BU34">
        <v>3</v>
      </c>
      <c r="BV34">
        <v>1</v>
      </c>
      <c r="BW34">
        <v>60</v>
      </c>
      <c r="BX34">
        <v>0</v>
      </c>
      <c r="BY34">
        <v>60</v>
      </c>
      <c r="BZ34">
        <v>19.332999999999998</v>
      </c>
      <c r="CA34">
        <v>2</v>
      </c>
      <c r="CB34">
        <v>0</v>
      </c>
      <c r="CC34">
        <v>1</v>
      </c>
      <c r="CD34">
        <v>11405</v>
      </c>
      <c r="CE34">
        <v>0</v>
      </c>
      <c r="CF34">
        <v>1</v>
      </c>
      <c r="CG34" t="s">
        <v>3250</v>
      </c>
      <c r="CH34" s="30">
        <v>43952</v>
      </c>
    </row>
    <row r="35" spans="1:86" customFormat="1" x14ac:dyDescent="0.25">
      <c r="A35">
        <v>335290</v>
      </c>
      <c r="B35" t="s">
        <v>3251</v>
      </c>
      <c r="C35" t="s">
        <v>3252</v>
      </c>
      <c r="D35" t="s">
        <v>3226</v>
      </c>
      <c r="E35" t="s">
        <v>251</v>
      </c>
      <c r="F35">
        <v>11229</v>
      </c>
      <c r="G35">
        <v>7185355100</v>
      </c>
      <c r="H35">
        <v>331</v>
      </c>
      <c r="I35" t="s">
        <v>1544</v>
      </c>
      <c r="J35" t="s">
        <v>451</v>
      </c>
      <c r="K35">
        <v>189</v>
      </c>
      <c r="L35">
        <v>179.7</v>
      </c>
      <c r="M35" t="s">
        <v>430</v>
      </c>
      <c r="N35" t="b">
        <v>0</v>
      </c>
      <c r="O35" t="s">
        <v>3253</v>
      </c>
      <c r="P35" s="30">
        <v>25416</v>
      </c>
      <c r="Q35" t="b">
        <v>0</v>
      </c>
      <c r="S35" t="b">
        <v>0</v>
      </c>
      <c r="T35" t="b">
        <v>0</v>
      </c>
      <c r="U35" t="b">
        <v>0</v>
      </c>
      <c r="V35" t="s">
        <v>535</v>
      </c>
      <c r="W35" t="s">
        <v>433</v>
      </c>
      <c r="X35">
        <v>4</v>
      </c>
      <c r="Z35">
        <v>3</v>
      </c>
      <c r="AB35">
        <v>5</v>
      </c>
      <c r="AD35">
        <v>5</v>
      </c>
      <c r="AF35">
        <v>3</v>
      </c>
      <c r="AH35">
        <v>2</v>
      </c>
      <c r="AJ35">
        <v>2</v>
      </c>
      <c r="AN35">
        <v>2.0536599999999998</v>
      </c>
      <c r="AO35">
        <v>0.60890999999999995</v>
      </c>
      <c r="AP35">
        <v>0.48448000000000002</v>
      </c>
      <c r="AQ35">
        <v>1.0933900000000001</v>
      </c>
      <c r="AR35">
        <v>3.1470500000000001</v>
      </c>
      <c r="AS35">
        <v>0</v>
      </c>
      <c r="AT35">
        <v>2.2053799999999999</v>
      </c>
      <c r="AU35">
        <v>0.86721999999999999</v>
      </c>
      <c r="AV35">
        <v>0.46018999999999999</v>
      </c>
      <c r="AW35">
        <v>3.5327999999999999</v>
      </c>
      <c r="AX35">
        <v>1.93536</v>
      </c>
      <c r="AY35">
        <v>0.52797000000000005</v>
      </c>
      <c r="AZ35">
        <v>0.39624999999999999</v>
      </c>
      <c r="BA35">
        <v>2.8565299999999998</v>
      </c>
      <c r="BB35" s="30">
        <v>43640</v>
      </c>
      <c r="BC35">
        <v>5</v>
      </c>
      <c r="BD35">
        <v>5</v>
      </c>
      <c r="BE35">
        <v>0</v>
      </c>
      <c r="BF35">
        <v>32</v>
      </c>
      <c r="BG35">
        <v>1</v>
      </c>
      <c r="BH35">
        <v>0</v>
      </c>
      <c r="BI35">
        <v>32</v>
      </c>
      <c r="BJ35" s="30">
        <v>43251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 s="30">
        <v>42723</v>
      </c>
      <c r="BS35">
        <v>3</v>
      </c>
      <c r="BT35">
        <v>3</v>
      </c>
      <c r="BU35">
        <v>0</v>
      </c>
      <c r="BV35">
        <v>1</v>
      </c>
      <c r="BW35">
        <v>16</v>
      </c>
      <c r="BX35">
        <v>0</v>
      </c>
      <c r="BY35">
        <v>16</v>
      </c>
      <c r="BZ35">
        <v>18.667000000000002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 t="s">
        <v>3254</v>
      </c>
      <c r="CH35" s="30">
        <v>43952</v>
      </c>
    </row>
    <row r="36" spans="1:86" customFormat="1" x14ac:dyDescent="0.25">
      <c r="A36">
        <v>335459</v>
      </c>
      <c r="B36" t="s">
        <v>3255</v>
      </c>
      <c r="C36" t="s">
        <v>3256</v>
      </c>
      <c r="D36" t="s">
        <v>687</v>
      </c>
      <c r="E36" t="s">
        <v>251</v>
      </c>
      <c r="F36">
        <v>10550</v>
      </c>
      <c r="G36">
        <v>9146991600</v>
      </c>
      <c r="H36">
        <v>800</v>
      </c>
      <c r="I36" t="s">
        <v>1394</v>
      </c>
      <c r="J36" t="s">
        <v>429</v>
      </c>
      <c r="K36">
        <v>240</v>
      </c>
      <c r="L36">
        <v>218.1</v>
      </c>
      <c r="M36" t="s">
        <v>430</v>
      </c>
      <c r="N36" t="b">
        <v>0</v>
      </c>
      <c r="O36" t="s">
        <v>3257</v>
      </c>
      <c r="P36" s="30">
        <v>27723</v>
      </c>
      <c r="Q36" t="b">
        <v>0</v>
      </c>
      <c r="S36" t="b">
        <v>0</v>
      </c>
      <c r="T36" t="b">
        <v>0</v>
      </c>
      <c r="U36" t="b">
        <v>0</v>
      </c>
      <c r="V36" t="s">
        <v>535</v>
      </c>
      <c r="W36" t="s">
        <v>433</v>
      </c>
      <c r="X36">
        <v>1</v>
      </c>
      <c r="Z36">
        <v>2</v>
      </c>
      <c r="AB36">
        <v>3</v>
      </c>
      <c r="AD36">
        <v>5</v>
      </c>
      <c r="AF36">
        <v>2</v>
      </c>
      <c r="AH36">
        <v>1</v>
      </c>
      <c r="AJ36">
        <v>1</v>
      </c>
      <c r="AN36">
        <v>2.1631</v>
      </c>
      <c r="AO36">
        <v>0.58701999999999999</v>
      </c>
      <c r="AP36">
        <v>0.36387999999999998</v>
      </c>
      <c r="AQ36">
        <v>0.95089999999999997</v>
      </c>
      <c r="AR36">
        <v>3.1139899999999998</v>
      </c>
      <c r="AS36">
        <v>0.18537000000000001</v>
      </c>
      <c r="AT36">
        <v>2.1649099999999999</v>
      </c>
      <c r="AU36">
        <v>0.96492</v>
      </c>
      <c r="AV36">
        <v>0.51329999999999998</v>
      </c>
      <c r="AW36">
        <v>3.6431300000000002</v>
      </c>
      <c r="AX36">
        <v>2.0766</v>
      </c>
      <c r="AY36">
        <v>0.45745000000000002</v>
      </c>
      <c r="AZ36">
        <v>0.26682</v>
      </c>
      <c r="BA36">
        <v>2.74092</v>
      </c>
      <c r="BB36" s="30">
        <v>43663</v>
      </c>
      <c r="BC36">
        <v>9</v>
      </c>
      <c r="BD36">
        <v>9</v>
      </c>
      <c r="BE36">
        <v>0</v>
      </c>
      <c r="BF36">
        <v>44</v>
      </c>
      <c r="BG36">
        <v>1</v>
      </c>
      <c r="BH36">
        <v>0</v>
      </c>
      <c r="BI36">
        <v>44</v>
      </c>
      <c r="BJ36" s="30">
        <v>43033</v>
      </c>
      <c r="BK36">
        <v>4</v>
      </c>
      <c r="BL36">
        <v>4</v>
      </c>
      <c r="BM36">
        <v>0</v>
      </c>
      <c r="BN36">
        <v>20</v>
      </c>
      <c r="BO36">
        <v>2</v>
      </c>
      <c r="BP36">
        <v>10</v>
      </c>
      <c r="BQ36">
        <v>30</v>
      </c>
      <c r="BR36" s="30">
        <v>42591</v>
      </c>
      <c r="BS36">
        <v>4</v>
      </c>
      <c r="BT36">
        <v>4</v>
      </c>
      <c r="BU36">
        <v>0</v>
      </c>
      <c r="BV36">
        <v>1</v>
      </c>
      <c r="BW36">
        <v>40</v>
      </c>
      <c r="BX36">
        <v>0</v>
      </c>
      <c r="BY36">
        <v>40</v>
      </c>
      <c r="BZ36">
        <v>38.667000000000002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 t="s">
        <v>3258</v>
      </c>
      <c r="CH36" s="30">
        <v>43952</v>
      </c>
    </row>
    <row r="37" spans="1:86" customFormat="1" x14ac:dyDescent="0.25">
      <c r="A37">
        <v>335538</v>
      </c>
      <c r="B37" t="s">
        <v>3259</v>
      </c>
      <c r="C37" t="s">
        <v>3260</v>
      </c>
      <c r="D37" t="s">
        <v>3226</v>
      </c>
      <c r="E37" t="s">
        <v>251</v>
      </c>
      <c r="F37">
        <v>11216</v>
      </c>
      <c r="G37">
        <v>7186367500</v>
      </c>
      <c r="H37">
        <v>331</v>
      </c>
      <c r="I37" t="s">
        <v>1544</v>
      </c>
      <c r="J37" t="s">
        <v>475</v>
      </c>
      <c r="K37">
        <v>140</v>
      </c>
      <c r="L37">
        <v>135.19999999999999</v>
      </c>
      <c r="M37" t="s">
        <v>430</v>
      </c>
      <c r="N37" t="b">
        <v>0</v>
      </c>
      <c r="O37" t="s">
        <v>3261</v>
      </c>
      <c r="P37" s="30">
        <v>27942</v>
      </c>
      <c r="Q37" t="b">
        <v>0</v>
      </c>
      <c r="S37" t="b">
        <v>0</v>
      </c>
      <c r="T37" t="b">
        <v>0</v>
      </c>
      <c r="U37" t="b">
        <v>0</v>
      </c>
      <c r="V37" t="s">
        <v>535</v>
      </c>
      <c r="W37" t="s">
        <v>433</v>
      </c>
      <c r="X37">
        <v>2</v>
      </c>
      <c r="Z37">
        <v>2</v>
      </c>
      <c r="AB37">
        <v>4</v>
      </c>
      <c r="AD37">
        <v>5</v>
      </c>
      <c r="AF37">
        <v>3</v>
      </c>
      <c r="AH37">
        <v>2</v>
      </c>
      <c r="AJ37">
        <v>2</v>
      </c>
      <c r="AN37">
        <v>2.42991</v>
      </c>
      <c r="AO37">
        <v>0.74487000000000003</v>
      </c>
      <c r="AP37">
        <v>0.64807000000000003</v>
      </c>
      <c r="AQ37">
        <v>1.3929400000000001</v>
      </c>
      <c r="AR37">
        <v>3.8228499999999999</v>
      </c>
      <c r="AS37">
        <v>0.10858</v>
      </c>
      <c r="AT37">
        <v>2.1248800000000001</v>
      </c>
      <c r="AU37">
        <v>0.83203000000000005</v>
      </c>
      <c r="AV37">
        <v>0.58159000000000005</v>
      </c>
      <c r="AW37">
        <v>3.53851</v>
      </c>
      <c r="AX37">
        <v>2.3766799999999999</v>
      </c>
      <c r="AY37">
        <v>0.67317000000000005</v>
      </c>
      <c r="AZ37">
        <v>0.41941000000000001</v>
      </c>
      <c r="BA37">
        <v>3.46434</v>
      </c>
      <c r="BB37" s="30">
        <v>43759</v>
      </c>
      <c r="BC37">
        <v>6</v>
      </c>
      <c r="BD37">
        <v>6</v>
      </c>
      <c r="BE37">
        <v>2</v>
      </c>
      <c r="BF37">
        <v>32</v>
      </c>
      <c r="BG37">
        <v>1</v>
      </c>
      <c r="BH37">
        <v>0</v>
      </c>
      <c r="BI37">
        <v>32</v>
      </c>
      <c r="BJ37" s="30">
        <v>43328</v>
      </c>
      <c r="BK37">
        <v>8</v>
      </c>
      <c r="BL37">
        <v>8</v>
      </c>
      <c r="BM37">
        <v>0</v>
      </c>
      <c r="BN37">
        <v>64</v>
      </c>
      <c r="BO37">
        <v>1</v>
      </c>
      <c r="BP37">
        <v>0</v>
      </c>
      <c r="BQ37">
        <v>64</v>
      </c>
      <c r="BR37" s="30">
        <v>42762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37.332999999999998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 t="s">
        <v>3262</v>
      </c>
      <c r="CH37" s="30">
        <v>43952</v>
      </c>
    </row>
    <row r="38" spans="1:86" customFormat="1" x14ac:dyDescent="0.25">
      <c r="A38">
        <v>335816</v>
      </c>
      <c r="B38" t="s">
        <v>3263</v>
      </c>
      <c r="C38" t="s">
        <v>3264</v>
      </c>
      <c r="D38" t="s">
        <v>3265</v>
      </c>
      <c r="E38" t="s">
        <v>251</v>
      </c>
      <c r="F38">
        <v>14221</v>
      </c>
      <c r="G38">
        <v>7169295800</v>
      </c>
      <c r="H38">
        <v>240</v>
      </c>
      <c r="I38" t="s">
        <v>2646</v>
      </c>
      <c r="J38" t="s">
        <v>475</v>
      </c>
      <c r="K38">
        <v>48</v>
      </c>
      <c r="L38">
        <v>43.7</v>
      </c>
      <c r="M38" t="s">
        <v>430</v>
      </c>
      <c r="N38" t="b">
        <v>0</v>
      </c>
      <c r="O38" t="s">
        <v>3266</v>
      </c>
      <c r="P38" s="30">
        <v>36374</v>
      </c>
      <c r="Q38" t="b">
        <v>1</v>
      </c>
      <c r="S38" t="b">
        <v>0</v>
      </c>
      <c r="T38" t="b">
        <v>0</v>
      </c>
      <c r="U38" t="b">
        <v>0</v>
      </c>
      <c r="V38" t="s">
        <v>535</v>
      </c>
      <c r="W38" t="s">
        <v>433</v>
      </c>
      <c r="X38">
        <v>5</v>
      </c>
      <c r="Z38">
        <v>3</v>
      </c>
      <c r="AB38">
        <v>5</v>
      </c>
      <c r="AD38">
        <v>3</v>
      </c>
      <c r="AF38">
        <v>5</v>
      </c>
      <c r="AH38">
        <v>4</v>
      </c>
      <c r="AJ38">
        <v>4</v>
      </c>
      <c r="AN38">
        <v>2.7048899999999998</v>
      </c>
      <c r="AO38">
        <v>0.92893999999999999</v>
      </c>
      <c r="AP38">
        <v>0.67010999999999998</v>
      </c>
      <c r="AQ38">
        <v>1.5990500000000001</v>
      </c>
      <c r="AR38">
        <v>4.3039399999999999</v>
      </c>
      <c r="AS38">
        <v>0.11226</v>
      </c>
      <c r="AT38">
        <v>2.1414200000000001</v>
      </c>
      <c r="AU38">
        <v>0.65005999999999997</v>
      </c>
      <c r="AV38">
        <v>0.31522</v>
      </c>
      <c r="AW38">
        <v>3.1067</v>
      </c>
      <c r="AX38">
        <v>2.62521</v>
      </c>
      <c r="AY38">
        <v>1.07453</v>
      </c>
      <c r="AZ38">
        <v>0.80013999999999996</v>
      </c>
      <c r="BA38">
        <v>4.4424299999999999</v>
      </c>
      <c r="BB38" s="30">
        <v>43769</v>
      </c>
      <c r="BC38">
        <v>1</v>
      </c>
      <c r="BD38">
        <v>1</v>
      </c>
      <c r="BE38">
        <v>0</v>
      </c>
      <c r="BF38">
        <v>4</v>
      </c>
      <c r="BG38">
        <v>1</v>
      </c>
      <c r="BH38">
        <v>0</v>
      </c>
      <c r="BI38">
        <v>4</v>
      </c>
      <c r="BJ38" s="30">
        <v>43410</v>
      </c>
      <c r="BK38">
        <v>5</v>
      </c>
      <c r="BL38">
        <v>5</v>
      </c>
      <c r="BM38">
        <v>0</v>
      </c>
      <c r="BN38">
        <v>44</v>
      </c>
      <c r="BO38">
        <v>1</v>
      </c>
      <c r="BP38">
        <v>0</v>
      </c>
      <c r="BQ38">
        <v>44</v>
      </c>
      <c r="BR38" s="30">
        <v>42986</v>
      </c>
      <c r="BS38">
        <v>5</v>
      </c>
      <c r="BT38">
        <v>4</v>
      </c>
      <c r="BU38">
        <v>2</v>
      </c>
      <c r="BV38">
        <v>1</v>
      </c>
      <c r="BW38">
        <v>28</v>
      </c>
      <c r="BX38">
        <v>0</v>
      </c>
      <c r="BY38">
        <v>28</v>
      </c>
      <c r="BZ38">
        <v>21.332999999999998</v>
      </c>
      <c r="CA38">
        <v>3</v>
      </c>
      <c r="CB38">
        <v>0</v>
      </c>
      <c r="CC38">
        <v>0</v>
      </c>
      <c r="CD38">
        <v>0</v>
      </c>
      <c r="CE38">
        <v>0</v>
      </c>
      <c r="CF38">
        <v>0</v>
      </c>
      <c r="CG38" t="s">
        <v>3267</v>
      </c>
      <c r="CH38" s="30">
        <v>43952</v>
      </c>
    </row>
    <row r="39" spans="1:86" customFormat="1" x14ac:dyDescent="0.25">
      <c r="A39">
        <v>335635</v>
      </c>
      <c r="B39" t="s">
        <v>3268</v>
      </c>
      <c r="C39" t="s">
        <v>3269</v>
      </c>
      <c r="D39" t="s">
        <v>3270</v>
      </c>
      <c r="E39" t="s">
        <v>251</v>
      </c>
      <c r="F39">
        <v>14482</v>
      </c>
      <c r="G39">
        <v>5857682561</v>
      </c>
      <c r="H39">
        <v>290</v>
      </c>
      <c r="I39" t="s">
        <v>2649</v>
      </c>
      <c r="J39" t="s">
        <v>429</v>
      </c>
      <c r="K39">
        <v>140</v>
      </c>
      <c r="L39">
        <v>133.69999999999999</v>
      </c>
      <c r="M39" t="s">
        <v>430</v>
      </c>
      <c r="N39" t="b">
        <v>0</v>
      </c>
      <c r="O39" t="s">
        <v>3271</v>
      </c>
      <c r="P39" s="30">
        <v>29099</v>
      </c>
      <c r="Q39" t="b">
        <v>0</v>
      </c>
      <c r="S39" t="b">
        <v>0</v>
      </c>
      <c r="T39" t="b">
        <v>0</v>
      </c>
      <c r="U39" t="b">
        <v>0</v>
      </c>
      <c r="V39" t="s">
        <v>440</v>
      </c>
      <c r="W39" t="s">
        <v>433</v>
      </c>
      <c r="X39">
        <v>3</v>
      </c>
      <c r="Z39">
        <v>2</v>
      </c>
      <c r="AB39">
        <v>5</v>
      </c>
      <c r="AD39">
        <v>5</v>
      </c>
      <c r="AF39">
        <v>5</v>
      </c>
      <c r="AH39">
        <v>2</v>
      </c>
      <c r="AJ39">
        <v>2</v>
      </c>
      <c r="AN39">
        <v>2.2202500000000001</v>
      </c>
      <c r="AO39">
        <v>0.97924</v>
      </c>
      <c r="AP39">
        <v>0.48180000000000001</v>
      </c>
      <c r="AQ39">
        <v>1.4610399999999999</v>
      </c>
      <c r="AR39">
        <v>3.6812900000000002</v>
      </c>
      <c r="AS39">
        <v>8.5269999999999999E-2</v>
      </c>
      <c r="AT39">
        <v>2.27163</v>
      </c>
      <c r="AU39">
        <v>0.81516</v>
      </c>
      <c r="AV39">
        <v>0.42559000000000002</v>
      </c>
      <c r="AW39">
        <v>3.5123799999999998</v>
      </c>
      <c r="AX39">
        <v>2.0313300000000001</v>
      </c>
      <c r="AY39">
        <v>0.90329999999999999</v>
      </c>
      <c r="AZ39">
        <v>0.42609999999999998</v>
      </c>
      <c r="BA39">
        <v>3.3608699999999998</v>
      </c>
      <c r="BB39" s="30">
        <v>43488</v>
      </c>
      <c r="BC39">
        <v>5</v>
      </c>
      <c r="BD39">
        <v>5</v>
      </c>
      <c r="BE39">
        <v>0</v>
      </c>
      <c r="BF39">
        <v>28</v>
      </c>
      <c r="BG39">
        <v>1</v>
      </c>
      <c r="BH39">
        <v>0</v>
      </c>
      <c r="BI39">
        <v>28</v>
      </c>
      <c r="BJ39" s="30">
        <v>42997</v>
      </c>
      <c r="BK39">
        <v>6</v>
      </c>
      <c r="BL39">
        <v>6</v>
      </c>
      <c r="BM39">
        <v>0</v>
      </c>
      <c r="BN39">
        <v>24</v>
      </c>
      <c r="BO39">
        <v>1</v>
      </c>
      <c r="BP39">
        <v>0</v>
      </c>
      <c r="BQ39">
        <v>24</v>
      </c>
      <c r="BR39" s="30">
        <v>42563</v>
      </c>
      <c r="BS39">
        <v>5</v>
      </c>
      <c r="BT39">
        <v>5</v>
      </c>
      <c r="BU39">
        <v>0</v>
      </c>
      <c r="BV39">
        <v>1</v>
      </c>
      <c r="BW39">
        <v>20</v>
      </c>
      <c r="BX39">
        <v>0</v>
      </c>
      <c r="BY39">
        <v>20</v>
      </c>
      <c r="BZ39">
        <v>25.332999999999998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 t="s">
        <v>3272</v>
      </c>
      <c r="CH39" s="30">
        <v>43952</v>
      </c>
    </row>
    <row r="40" spans="1:86" customFormat="1" x14ac:dyDescent="0.25">
      <c r="A40">
        <v>335768</v>
      </c>
      <c r="B40" t="s">
        <v>3273</v>
      </c>
      <c r="C40" t="s">
        <v>3274</v>
      </c>
      <c r="D40" t="s">
        <v>3275</v>
      </c>
      <c r="E40" t="s">
        <v>251</v>
      </c>
      <c r="F40">
        <v>13045</v>
      </c>
      <c r="G40">
        <v>6077563909</v>
      </c>
      <c r="H40">
        <v>210</v>
      </c>
      <c r="I40" t="s">
        <v>2259</v>
      </c>
      <c r="J40" t="s">
        <v>475</v>
      </c>
      <c r="K40">
        <v>80</v>
      </c>
      <c r="L40">
        <v>75.2</v>
      </c>
      <c r="M40" t="s">
        <v>430</v>
      </c>
      <c r="N40" t="b">
        <v>1</v>
      </c>
      <c r="O40" t="s">
        <v>3273</v>
      </c>
      <c r="P40" s="30">
        <v>34269</v>
      </c>
      <c r="Q40" t="b">
        <v>0</v>
      </c>
      <c r="S40" t="b">
        <v>0</v>
      </c>
      <c r="T40" t="b">
        <v>0</v>
      </c>
      <c r="U40" t="b">
        <v>0</v>
      </c>
      <c r="V40" t="s">
        <v>535</v>
      </c>
      <c r="W40" t="s">
        <v>433</v>
      </c>
      <c r="X40">
        <v>2</v>
      </c>
      <c r="Z40">
        <v>1</v>
      </c>
      <c r="AB40">
        <v>3</v>
      </c>
      <c r="AD40">
        <v>3</v>
      </c>
      <c r="AF40">
        <v>4</v>
      </c>
      <c r="AH40">
        <v>4</v>
      </c>
      <c r="AJ40">
        <v>4</v>
      </c>
      <c r="AN40">
        <v>2.2291400000000001</v>
      </c>
      <c r="AO40">
        <v>1.1046100000000001</v>
      </c>
      <c r="AP40">
        <v>0.85382999999999998</v>
      </c>
      <c r="AQ40">
        <v>1.9584299999999999</v>
      </c>
      <c r="AR40">
        <v>4.1875799999999996</v>
      </c>
      <c r="AS40">
        <v>9.9989999999999996E-2</v>
      </c>
      <c r="AT40">
        <v>2.2238699999999998</v>
      </c>
      <c r="AU40">
        <v>0.79354000000000002</v>
      </c>
      <c r="AV40">
        <v>0.40116000000000002</v>
      </c>
      <c r="AW40">
        <v>3.4185699999999999</v>
      </c>
      <c r="AX40">
        <v>2.0832600000000001</v>
      </c>
      <c r="AY40">
        <v>1.04671</v>
      </c>
      <c r="AZ40">
        <v>0.80108999999999997</v>
      </c>
      <c r="BA40">
        <v>3.9279999999999999</v>
      </c>
      <c r="BB40" s="30">
        <v>43679</v>
      </c>
      <c r="BC40">
        <v>8</v>
      </c>
      <c r="BD40">
        <v>6</v>
      </c>
      <c r="BE40">
        <v>2</v>
      </c>
      <c r="BF40">
        <v>161</v>
      </c>
      <c r="BG40">
        <v>1</v>
      </c>
      <c r="BH40">
        <v>0</v>
      </c>
      <c r="BI40">
        <v>161</v>
      </c>
      <c r="BJ40" s="30">
        <v>43202</v>
      </c>
      <c r="BK40">
        <v>2</v>
      </c>
      <c r="BL40">
        <v>2</v>
      </c>
      <c r="BM40">
        <v>0</v>
      </c>
      <c r="BN40">
        <v>8</v>
      </c>
      <c r="BO40">
        <v>1</v>
      </c>
      <c r="BP40">
        <v>0</v>
      </c>
      <c r="BQ40">
        <v>8</v>
      </c>
      <c r="BR40" s="30">
        <v>42713</v>
      </c>
      <c r="BS40">
        <v>7</v>
      </c>
      <c r="BT40">
        <v>7</v>
      </c>
      <c r="BU40">
        <v>0</v>
      </c>
      <c r="BV40">
        <v>1</v>
      </c>
      <c r="BW40">
        <v>24</v>
      </c>
      <c r="BX40">
        <v>0</v>
      </c>
      <c r="BY40">
        <v>24</v>
      </c>
      <c r="BZ40">
        <v>87.167000000000002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 t="s">
        <v>3276</v>
      </c>
      <c r="CH40" s="30">
        <v>43952</v>
      </c>
    </row>
    <row r="41" spans="1:86" customFormat="1" x14ac:dyDescent="0.25">
      <c r="A41">
        <v>335323</v>
      </c>
      <c r="B41" t="s">
        <v>3277</v>
      </c>
      <c r="C41" t="s">
        <v>3278</v>
      </c>
      <c r="D41" t="s">
        <v>3279</v>
      </c>
      <c r="E41" t="s">
        <v>251</v>
      </c>
      <c r="F41">
        <v>12538</v>
      </c>
      <c r="G41">
        <v>8452299177</v>
      </c>
      <c r="H41">
        <v>230</v>
      </c>
      <c r="I41" t="s">
        <v>1969</v>
      </c>
      <c r="J41" t="s">
        <v>438</v>
      </c>
      <c r="K41">
        <v>120</v>
      </c>
      <c r="L41">
        <v>110</v>
      </c>
      <c r="M41" t="s">
        <v>430</v>
      </c>
      <c r="N41" t="b">
        <v>0</v>
      </c>
      <c r="O41" t="s">
        <v>3280</v>
      </c>
      <c r="P41" s="30">
        <v>26021</v>
      </c>
      <c r="Q41" t="b">
        <v>0</v>
      </c>
      <c r="S41" t="b">
        <v>0</v>
      </c>
      <c r="T41" t="b">
        <v>0</v>
      </c>
      <c r="U41" t="b">
        <v>0</v>
      </c>
      <c r="V41" t="s">
        <v>440</v>
      </c>
      <c r="W41" t="s">
        <v>433</v>
      </c>
      <c r="X41">
        <v>2</v>
      </c>
      <c r="Z41">
        <v>2</v>
      </c>
      <c r="AB41">
        <v>2</v>
      </c>
      <c r="AD41">
        <v>3</v>
      </c>
      <c r="AF41">
        <v>1</v>
      </c>
      <c r="AH41">
        <v>2</v>
      </c>
      <c r="AJ41">
        <v>2</v>
      </c>
      <c r="AN41">
        <v>1.79695</v>
      </c>
      <c r="AO41">
        <v>1.0700099999999999</v>
      </c>
      <c r="AP41">
        <v>0.34161999999999998</v>
      </c>
      <c r="AQ41">
        <v>1.4116299999999999</v>
      </c>
      <c r="AR41">
        <v>3.20858</v>
      </c>
      <c r="AS41">
        <v>0.10749</v>
      </c>
      <c r="AT41">
        <v>1.9305399999999999</v>
      </c>
      <c r="AU41">
        <v>0.74229000000000001</v>
      </c>
      <c r="AV41">
        <v>0.37946999999999997</v>
      </c>
      <c r="AW41">
        <v>3.0522999999999998</v>
      </c>
      <c r="AX41">
        <v>1.93452</v>
      </c>
      <c r="AY41">
        <v>1.08392</v>
      </c>
      <c r="AZ41">
        <v>0.33883999999999997</v>
      </c>
      <c r="BA41">
        <v>3.3708499999999999</v>
      </c>
      <c r="BB41" s="30">
        <v>43724</v>
      </c>
      <c r="BC41">
        <v>9</v>
      </c>
      <c r="BD41">
        <v>9</v>
      </c>
      <c r="BE41">
        <v>0</v>
      </c>
      <c r="BF41">
        <v>52</v>
      </c>
      <c r="BG41">
        <v>1</v>
      </c>
      <c r="BH41">
        <v>0</v>
      </c>
      <c r="BI41">
        <v>52</v>
      </c>
      <c r="BJ41" s="30">
        <v>43098</v>
      </c>
      <c r="BK41">
        <v>2</v>
      </c>
      <c r="BL41">
        <v>1</v>
      </c>
      <c r="BM41">
        <v>1</v>
      </c>
      <c r="BN41">
        <v>8</v>
      </c>
      <c r="BO41">
        <v>1</v>
      </c>
      <c r="BP41">
        <v>0</v>
      </c>
      <c r="BQ41">
        <v>8</v>
      </c>
      <c r="BR41" s="30">
        <v>42915</v>
      </c>
      <c r="BS41">
        <v>6</v>
      </c>
      <c r="BT41">
        <v>6</v>
      </c>
      <c r="BU41">
        <v>0</v>
      </c>
      <c r="BV41">
        <v>1</v>
      </c>
      <c r="BW41">
        <v>24</v>
      </c>
      <c r="BX41">
        <v>0</v>
      </c>
      <c r="BY41">
        <v>24</v>
      </c>
      <c r="BZ41">
        <v>32.667000000000002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 t="s">
        <v>3281</v>
      </c>
      <c r="CH41" s="30">
        <v>43952</v>
      </c>
    </row>
    <row r="42" spans="1:86" customFormat="1" x14ac:dyDescent="0.25">
      <c r="A42">
        <v>335839</v>
      </c>
      <c r="B42" t="s">
        <v>3282</v>
      </c>
      <c r="C42" t="s">
        <v>3283</v>
      </c>
      <c r="D42" t="s">
        <v>3284</v>
      </c>
      <c r="E42" t="s">
        <v>251</v>
      </c>
      <c r="F42">
        <v>11769</v>
      </c>
      <c r="G42">
        <v>6312185900</v>
      </c>
      <c r="H42">
        <v>700</v>
      </c>
      <c r="I42" t="s">
        <v>1388</v>
      </c>
      <c r="J42" t="s">
        <v>429</v>
      </c>
      <c r="K42">
        <v>280</v>
      </c>
      <c r="L42">
        <v>268.89999999999998</v>
      </c>
      <c r="M42" t="s">
        <v>430</v>
      </c>
      <c r="N42" t="b">
        <v>0</v>
      </c>
      <c r="O42" t="s">
        <v>3285</v>
      </c>
      <c r="P42" s="30">
        <v>37505</v>
      </c>
      <c r="Q42" t="b">
        <v>0</v>
      </c>
      <c r="S42" t="b">
        <v>0</v>
      </c>
      <c r="T42" t="b">
        <v>0</v>
      </c>
      <c r="U42" t="b">
        <v>0</v>
      </c>
      <c r="V42" t="s">
        <v>535</v>
      </c>
      <c r="W42" t="s">
        <v>433</v>
      </c>
      <c r="X42">
        <v>2</v>
      </c>
      <c r="Z42">
        <v>2</v>
      </c>
      <c r="AB42">
        <v>4</v>
      </c>
      <c r="AD42">
        <v>4</v>
      </c>
      <c r="AF42">
        <v>4</v>
      </c>
      <c r="AH42">
        <v>2</v>
      </c>
      <c r="AJ42">
        <v>2</v>
      </c>
      <c r="AN42">
        <v>1.9218</v>
      </c>
      <c r="AO42">
        <v>0.85482000000000002</v>
      </c>
      <c r="AP42">
        <v>0.67657999999999996</v>
      </c>
      <c r="AQ42">
        <v>1.5314099999999999</v>
      </c>
      <c r="AR42">
        <v>3.4532099999999999</v>
      </c>
      <c r="AS42">
        <v>0.14868999999999999</v>
      </c>
      <c r="AT42">
        <v>2.2246199999999998</v>
      </c>
      <c r="AU42">
        <v>0.92296</v>
      </c>
      <c r="AV42">
        <v>0.63412999999999997</v>
      </c>
      <c r="AW42">
        <v>3.7817099999999999</v>
      </c>
      <c r="AX42">
        <v>1.7954300000000001</v>
      </c>
      <c r="AY42">
        <v>0.69642999999999999</v>
      </c>
      <c r="AZ42">
        <v>0.40157999999999999</v>
      </c>
      <c r="BA42">
        <v>2.9281199999999998</v>
      </c>
      <c r="BB42" s="30">
        <v>43868</v>
      </c>
      <c r="BC42">
        <v>8</v>
      </c>
      <c r="BD42">
        <v>6</v>
      </c>
      <c r="BE42">
        <v>2</v>
      </c>
      <c r="BF42">
        <v>28</v>
      </c>
      <c r="BG42">
        <v>0</v>
      </c>
      <c r="BH42">
        <v>0</v>
      </c>
      <c r="BI42">
        <v>28</v>
      </c>
      <c r="BJ42" s="30">
        <v>43434</v>
      </c>
      <c r="BK42">
        <v>5</v>
      </c>
      <c r="BL42">
        <v>5</v>
      </c>
      <c r="BM42">
        <v>0</v>
      </c>
      <c r="BN42">
        <v>20</v>
      </c>
      <c r="BO42">
        <v>1</v>
      </c>
      <c r="BP42">
        <v>0</v>
      </c>
      <c r="BQ42">
        <v>20</v>
      </c>
      <c r="BR42" s="30">
        <v>42895</v>
      </c>
      <c r="BS42">
        <v>6</v>
      </c>
      <c r="BT42">
        <v>6</v>
      </c>
      <c r="BU42">
        <v>0</v>
      </c>
      <c r="BV42">
        <v>1</v>
      </c>
      <c r="BW42">
        <v>28</v>
      </c>
      <c r="BX42">
        <v>0</v>
      </c>
      <c r="BY42">
        <v>28</v>
      </c>
      <c r="BZ42">
        <v>25.332999999999998</v>
      </c>
      <c r="CA42">
        <v>1</v>
      </c>
      <c r="CB42">
        <v>2</v>
      </c>
      <c r="CC42">
        <v>0</v>
      </c>
      <c r="CD42">
        <v>0</v>
      </c>
      <c r="CE42">
        <v>0</v>
      </c>
      <c r="CF42">
        <v>0</v>
      </c>
      <c r="CG42" t="s">
        <v>3286</v>
      </c>
      <c r="CH42" s="30">
        <v>43952</v>
      </c>
    </row>
    <row r="43" spans="1:86" customFormat="1" x14ac:dyDescent="0.25">
      <c r="A43">
        <v>335225</v>
      </c>
      <c r="B43" t="s">
        <v>3287</v>
      </c>
      <c r="C43" t="s">
        <v>3288</v>
      </c>
      <c r="D43" t="s">
        <v>3231</v>
      </c>
      <c r="E43" t="s">
        <v>251</v>
      </c>
      <c r="F43">
        <v>14850</v>
      </c>
      <c r="G43">
        <v>6072728282</v>
      </c>
      <c r="H43">
        <v>730</v>
      </c>
      <c r="I43" t="s">
        <v>2267</v>
      </c>
      <c r="J43" t="s">
        <v>429</v>
      </c>
      <c r="K43">
        <v>60</v>
      </c>
      <c r="L43">
        <v>58.5</v>
      </c>
      <c r="M43" t="s">
        <v>430</v>
      </c>
      <c r="N43" t="b">
        <v>0</v>
      </c>
      <c r="O43" t="s">
        <v>3289</v>
      </c>
      <c r="P43" s="30">
        <v>24654</v>
      </c>
      <c r="Q43" t="b">
        <v>0</v>
      </c>
      <c r="S43" t="b">
        <v>0</v>
      </c>
      <c r="T43" t="b">
        <v>0</v>
      </c>
      <c r="U43" t="b">
        <v>0</v>
      </c>
      <c r="V43" t="s">
        <v>535</v>
      </c>
      <c r="W43" t="s">
        <v>433</v>
      </c>
      <c r="X43">
        <v>1</v>
      </c>
      <c r="Z43">
        <v>1</v>
      </c>
      <c r="AB43">
        <v>2</v>
      </c>
      <c r="AD43">
        <v>4</v>
      </c>
      <c r="AF43">
        <v>1</v>
      </c>
      <c r="AH43">
        <v>1</v>
      </c>
      <c r="AJ43">
        <v>1</v>
      </c>
      <c r="AN43">
        <v>1.0684499999999999</v>
      </c>
      <c r="AO43">
        <v>0.84233000000000002</v>
      </c>
      <c r="AP43">
        <v>0.38555</v>
      </c>
      <c r="AQ43">
        <v>1.2278800000000001</v>
      </c>
      <c r="AR43">
        <v>2.2963300000000002</v>
      </c>
      <c r="AS43">
        <v>9.3259999999999996E-2</v>
      </c>
      <c r="AT43">
        <v>2.0709599999999999</v>
      </c>
      <c r="AU43">
        <v>0.87158000000000002</v>
      </c>
      <c r="AV43">
        <v>0.50697000000000003</v>
      </c>
      <c r="AW43">
        <v>3.4495</v>
      </c>
      <c r="AX43">
        <v>1.07226</v>
      </c>
      <c r="AY43">
        <v>0.72670999999999997</v>
      </c>
      <c r="AZ43">
        <v>0.28623999999999999</v>
      </c>
      <c r="BA43">
        <v>2.1346699999999998</v>
      </c>
      <c r="BB43" s="30">
        <v>43511</v>
      </c>
      <c r="BC43">
        <v>9</v>
      </c>
      <c r="BD43">
        <v>7</v>
      </c>
      <c r="BE43">
        <v>2</v>
      </c>
      <c r="BF43">
        <v>64</v>
      </c>
      <c r="BG43">
        <v>1</v>
      </c>
      <c r="BH43">
        <v>0</v>
      </c>
      <c r="BI43">
        <v>64</v>
      </c>
      <c r="BJ43" s="30">
        <v>43020</v>
      </c>
      <c r="BK43">
        <v>3</v>
      </c>
      <c r="BL43">
        <v>1</v>
      </c>
      <c r="BM43">
        <v>2</v>
      </c>
      <c r="BN43">
        <v>24</v>
      </c>
      <c r="BO43">
        <v>1</v>
      </c>
      <c r="BP43">
        <v>0</v>
      </c>
      <c r="BQ43">
        <v>24</v>
      </c>
      <c r="BR43" s="30">
        <v>42544</v>
      </c>
      <c r="BS43">
        <v>12</v>
      </c>
      <c r="BT43">
        <v>11</v>
      </c>
      <c r="BU43">
        <v>1</v>
      </c>
      <c r="BV43">
        <v>1</v>
      </c>
      <c r="BW43">
        <v>60</v>
      </c>
      <c r="BX43">
        <v>0</v>
      </c>
      <c r="BY43">
        <v>60</v>
      </c>
      <c r="BZ43">
        <v>50</v>
      </c>
      <c r="CA43">
        <v>1</v>
      </c>
      <c r="CB43">
        <v>4</v>
      </c>
      <c r="CC43">
        <v>0</v>
      </c>
      <c r="CD43">
        <v>0</v>
      </c>
      <c r="CE43">
        <v>0</v>
      </c>
      <c r="CF43">
        <v>0</v>
      </c>
      <c r="CG43" t="s">
        <v>3290</v>
      </c>
      <c r="CH43" s="30">
        <v>43952</v>
      </c>
    </row>
    <row r="44" spans="1:86" customFormat="1" x14ac:dyDescent="0.25">
      <c r="A44">
        <v>335750</v>
      </c>
      <c r="B44" t="s">
        <v>3291</v>
      </c>
      <c r="C44" t="s">
        <v>3292</v>
      </c>
      <c r="D44" t="s">
        <v>3293</v>
      </c>
      <c r="E44" t="s">
        <v>251</v>
      </c>
      <c r="F44">
        <v>12508</v>
      </c>
      <c r="G44">
        <v>8458318704</v>
      </c>
      <c r="H44">
        <v>230</v>
      </c>
      <c r="I44" t="s">
        <v>1969</v>
      </c>
      <c r="J44" t="s">
        <v>429</v>
      </c>
      <c r="K44">
        <v>160</v>
      </c>
      <c r="L44">
        <v>151</v>
      </c>
      <c r="M44" t="s">
        <v>430</v>
      </c>
      <c r="N44" t="b">
        <v>0</v>
      </c>
      <c r="O44" t="s">
        <v>3294</v>
      </c>
      <c r="P44" s="30">
        <v>33536</v>
      </c>
      <c r="Q44" t="b">
        <v>0</v>
      </c>
      <c r="S44" t="b">
        <v>0</v>
      </c>
      <c r="T44" t="b">
        <v>0</v>
      </c>
      <c r="U44" t="b">
        <v>0</v>
      </c>
      <c r="V44" t="s">
        <v>440</v>
      </c>
      <c r="W44" t="s">
        <v>433</v>
      </c>
      <c r="X44">
        <v>1</v>
      </c>
      <c r="Z44">
        <v>1</v>
      </c>
      <c r="AB44">
        <v>1</v>
      </c>
      <c r="AD44">
        <v>1</v>
      </c>
      <c r="AF44">
        <v>1</v>
      </c>
      <c r="AH44">
        <v>2</v>
      </c>
      <c r="AJ44">
        <v>2</v>
      </c>
      <c r="AN44">
        <v>2.1484000000000001</v>
      </c>
      <c r="AO44">
        <v>1.03155</v>
      </c>
      <c r="AP44">
        <v>0.40499000000000002</v>
      </c>
      <c r="AQ44">
        <v>1.4365399999999999</v>
      </c>
      <c r="AR44">
        <v>3.58494</v>
      </c>
      <c r="AS44">
        <v>9.4710000000000003E-2</v>
      </c>
      <c r="AT44">
        <v>1.99665</v>
      </c>
      <c r="AU44">
        <v>0.83250000000000002</v>
      </c>
      <c r="AV44">
        <v>0.43745000000000001</v>
      </c>
      <c r="AW44">
        <v>3.2665999999999999</v>
      </c>
      <c r="AX44">
        <v>2.2362899999999999</v>
      </c>
      <c r="AY44">
        <v>0.93172999999999995</v>
      </c>
      <c r="AZ44">
        <v>0.34844999999999998</v>
      </c>
      <c r="BA44">
        <v>3.5191599999999998</v>
      </c>
      <c r="BB44" s="30">
        <v>43257</v>
      </c>
      <c r="BC44">
        <v>18</v>
      </c>
      <c r="BD44">
        <v>18</v>
      </c>
      <c r="BE44">
        <v>9</v>
      </c>
      <c r="BF44">
        <v>80</v>
      </c>
      <c r="BG44">
        <v>2</v>
      </c>
      <c r="BH44">
        <v>40</v>
      </c>
      <c r="BI44">
        <v>120</v>
      </c>
      <c r="BJ44" s="30">
        <v>42782</v>
      </c>
      <c r="BK44">
        <v>6</v>
      </c>
      <c r="BL44">
        <v>6</v>
      </c>
      <c r="BM44">
        <v>0</v>
      </c>
      <c r="BN44">
        <v>32</v>
      </c>
      <c r="BO44">
        <v>1</v>
      </c>
      <c r="BP44">
        <v>0</v>
      </c>
      <c r="BQ44">
        <v>32</v>
      </c>
      <c r="BR44" s="30">
        <v>42359</v>
      </c>
      <c r="BS44">
        <v>2</v>
      </c>
      <c r="BT44">
        <v>2</v>
      </c>
      <c r="BU44">
        <v>0</v>
      </c>
      <c r="BV44">
        <v>1</v>
      </c>
      <c r="BW44">
        <v>8</v>
      </c>
      <c r="BX44">
        <v>0</v>
      </c>
      <c r="BY44">
        <v>8</v>
      </c>
      <c r="BZ44">
        <v>72</v>
      </c>
      <c r="CA44">
        <v>5</v>
      </c>
      <c r="CB44">
        <v>7</v>
      </c>
      <c r="CC44">
        <v>0</v>
      </c>
      <c r="CD44">
        <v>0</v>
      </c>
      <c r="CE44">
        <v>0</v>
      </c>
      <c r="CF44">
        <v>0</v>
      </c>
      <c r="CG44" t="s">
        <v>3295</v>
      </c>
      <c r="CH44" s="30">
        <v>43952</v>
      </c>
    </row>
    <row r="45" spans="1:86" customFormat="1" x14ac:dyDescent="0.25">
      <c r="A45">
        <v>335467</v>
      </c>
      <c r="B45" t="s">
        <v>3296</v>
      </c>
      <c r="C45" t="s">
        <v>3297</v>
      </c>
      <c r="D45" t="s">
        <v>3298</v>
      </c>
      <c r="E45" t="s">
        <v>251</v>
      </c>
      <c r="F45">
        <v>14450</v>
      </c>
      <c r="G45">
        <v>5852233633</v>
      </c>
      <c r="H45">
        <v>370</v>
      </c>
      <c r="I45" t="s">
        <v>1492</v>
      </c>
      <c r="J45" t="s">
        <v>429</v>
      </c>
      <c r="K45">
        <v>80</v>
      </c>
      <c r="L45">
        <v>78.8</v>
      </c>
      <c r="M45" t="s">
        <v>430</v>
      </c>
      <c r="N45" t="b">
        <v>0</v>
      </c>
      <c r="O45" t="s">
        <v>3299</v>
      </c>
      <c r="P45" s="30">
        <v>27760</v>
      </c>
      <c r="Q45" t="b">
        <v>0</v>
      </c>
      <c r="S45" t="b">
        <v>0</v>
      </c>
      <c r="T45" t="b">
        <v>0</v>
      </c>
      <c r="U45" t="b">
        <v>0</v>
      </c>
      <c r="V45" t="s">
        <v>535</v>
      </c>
      <c r="W45" t="s">
        <v>433</v>
      </c>
      <c r="X45">
        <v>3</v>
      </c>
      <c r="Z45">
        <v>3</v>
      </c>
      <c r="AB45">
        <v>3</v>
      </c>
      <c r="AD45">
        <v>4</v>
      </c>
      <c r="AF45">
        <v>1</v>
      </c>
      <c r="AH45">
        <v>3</v>
      </c>
      <c r="AJ45">
        <v>3</v>
      </c>
      <c r="AN45">
        <v>2.2578299999999998</v>
      </c>
      <c r="AO45">
        <v>0.86421999999999999</v>
      </c>
      <c r="AP45">
        <v>0.65690000000000004</v>
      </c>
      <c r="AQ45">
        <v>1.52112</v>
      </c>
      <c r="AR45">
        <v>3.77895</v>
      </c>
      <c r="AS45">
        <v>0</v>
      </c>
      <c r="AT45">
        <v>2.1120100000000002</v>
      </c>
      <c r="AU45">
        <v>0.71945999999999999</v>
      </c>
      <c r="AV45">
        <v>0.34660999999999997</v>
      </c>
      <c r="AW45">
        <v>3.17807</v>
      </c>
      <c r="AX45">
        <v>2.2218300000000002</v>
      </c>
      <c r="AY45">
        <v>0.90324000000000004</v>
      </c>
      <c r="AZ45">
        <v>0.71333999999999997</v>
      </c>
      <c r="BA45">
        <v>3.8129400000000002</v>
      </c>
      <c r="BB45" s="30">
        <v>43558</v>
      </c>
      <c r="BC45">
        <v>5</v>
      </c>
      <c r="BD45">
        <v>5</v>
      </c>
      <c r="BE45">
        <v>0</v>
      </c>
      <c r="BF45">
        <v>20</v>
      </c>
      <c r="BG45">
        <v>1</v>
      </c>
      <c r="BH45">
        <v>0</v>
      </c>
      <c r="BI45">
        <v>20</v>
      </c>
      <c r="BJ45" s="30">
        <v>43070</v>
      </c>
      <c r="BK45">
        <v>7</v>
      </c>
      <c r="BL45">
        <v>7</v>
      </c>
      <c r="BM45">
        <v>0</v>
      </c>
      <c r="BN45">
        <v>28</v>
      </c>
      <c r="BO45">
        <v>1</v>
      </c>
      <c r="BP45">
        <v>0</v>
      </c>
      <c r="BQ45">
        <v>28</v>
      </c>
      <c r="BR45" s="30">
        <v>42643</v>
      </c>
      <c r="BS45">
        <v>4</v>
      </c>
      <c r="BT45">
        <v>4</v>
      </c>
      <c r="BU45">
        <v>0</v>
      </c>
      <c r="BV45">
        <v>1</v>
      </c>
      <c r="BW45">
        <v>16</v>
      </c>
      <c r="BX45">
        <v>0</v>
      </c>
      <c r="BY45">
        <v>16</v>
      </c>
      <c r="BZ45">
        <v>22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 t="s">
        <v>3300</v>
      </c>
      <c r="CH45" s="30">
        <v>43952</v>
      </c>
    </row>
    <row r="46" spans="1:86" customFormat="1" x14ac:dyDescent="0.25">
      <c r="A46">
        <v>335466</v>
      </c>
      <c r="B46" t="s">
        <v>3301</v>
      </c>
      <c r="C46" t="s">
        <v>3302</v>
      </c>
      <c r="D46" t="s">
        <v>3303</v>
      </c>
      <c r="E46" t="s">
        <v>251</v>
      </c>
      <c r="F46">
        <v>12304</v>
      </c>
      <c r="G46">
        <v>5183934117</v>
      </c>
      <c r="H46">
        <v>650</v>
      </c>
      <c r="I46" t="s">
        <v>1743</v>
      </c>
      <c r="J46" t="s">
        <v>429</v>
      </c>
      <c r="K46">
        <v>160</v>
      </c>
      <c r="L46">
        <v>156.5</v>
      </c>
      <c r="M46" t="s">
        <v>430</v>
      </c>
      <c r="N46" t="b">
        <v>0</v>
      </c>
      <c r="O46" t="s">
        <v>3304</v>
      </c>
      <c r="P46" s="30">
        <v>27791</v>
      </c>
      <c r="Q46" t="b">
        <v>0</v>
      </c>
      <c r="S46" t="b">
        <v>0</v>
      </c>
      <c r="T46" t="b">
        <v>0</v>
      </c>
      <c r="U46" t="b">
        <v>0</v>
      </c>
      <c r="V46" t="s">
        <v>535</v>
      </c>
      <c r="W46" t="s">
        <v>433</v>
      </c>
      <c r="X46">
        <v>5</v>
      </c>
      <c r="Z46">
        <v>4</v>
      </c>
      <c r="AB46">
        <v>5</v>
      </c>
      <c r="AD46">
        <v>5</v>
      </c>
      <c r="AF46">
        <v>5</v>
      </c>
      <c r="AH46">
        <v>4</v>
      </c>
      <c r="AJ46">
        <v>3</v>
      </c>
      <c r="AN46">
        <v>2.76349</v>
      </c>
      <c r="AO46">
        <v>1.3003</v>
      </c>
      <c r="AP46">
        <v>0.49303000000000002</v>
      </c>
      <c r="AQ46">
        <v>1.7933300000000001</v>
      </c>
      <c r="AR46">
        <v>4.5568200000000001</v>
      </c>
      <c r="AS46">
        <v>6.0380000000000003E-2</v>
      </c>
      <c r="AT46">
        <v>2.0853999999999999</v>
      </c>
      <c r="AU46">
        <v>0.66152999999999995</v>
      </c>
      <c r="AV46">
        <v>0.30834</v>
      </c>
      <c r="AW46">
        <v>3.0552700000000002</v>
      </c>
      <c r="AX46">
        <v>2.75413</v>
      </c>
      <c r="AY46">
        <v>1.4780199999999999</v>
      </c>
      <c r="AZ46">
        <v>0.60182999999999998</v>
      </c>
      <c r="BA46">
        <v>4.7826199999999996</v>
      </c>
      <c r="BB46" s="30">
        <v>43734</v>
      </c>
      <c r="BC46">
        <v>2</v>
      </c>
      <c r="BD46">
        <v>2</v>
      </c>
      <c r="BE46">
        <v>0</v>
      </c>
      <c r="BF46">
        <v>8</v>
      </c>
      <c r="BG46">
        <v>1</v>
      </c>
      <c r="BH46">
        <v>0</v>
      </c>
      <c r="BI46">
        <v>8</v>
      </c>
      <c r="BJ46" s="30">
        <v>43112</v>
      </c>
      <c r="BK46">
        <v>4</v>
      </c>
      <c r="BL46">
        <v>4</v>
      </c>
      <c r="BM46">
        <v>0</v>
      </c>
      <c r="BN46">
        <v>24</v>
      </c>
      <c r="BO46">
        <v>1</v>
      </c>
      <c r="BP46">
        <v>0</v>
      </c>
      <c r="BQ46">
        <v>24</v>
      </c>
      <c r="BR46" s="30">
        <v>42607</v>
      </c>
      <c r="BS46">
        <v>1</v>
      </c>
      <c r="BT46">
        <v>1</v>
      </c>
      <c r="BU46">
        <v>0</v>
      </c>
      <c r="BV46">
        <v>1</v>
      </c>
      <c r="BW46">
        <v>4</v>
      </c>
      <c r="BX46">
        <v>0</v>
      </c>
      <c r="BY46">
        <v>4</v>
      </c>
      <c r="BZ46">
        <v>12.667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 t="s">
        <v>3305</v>
      </c>
      <c r="CH46" s="30">
        <v>43952</v>
      </c>
    </row>
    <row r="47" spans="1:86" customFormat="1" x14ac:dyDescent="0.25">
      <c r="A47">
        <v>335662</v>
      </c>
      <c r="B47" t="s">
        <v>3306</v>
      </c>
      <c r="C47" t="s">
        <v>3307</v>
      </c>
      <c r="D47" t="s">
        <v>3308</v>
      </c>
      <c r="E47" t="s">
        <v>251</v>
      </c>
      <c r="F47">
        <v>14075</v>
      </c>
      <c r="G47">
        <v>7166482450</v>
      </c>
      <c r="H47">
        <v>240</v>
      </c>
      <c r="I47" t="s">
        <v>2646</v>
      </c>
      <c r="J47" t="s">
        <v>451</v>
      </c>
      <c r="K47">
        <v>230</v>
      </c>
      <c r="L47">
        <v>221.7</v>
      </c>
      <c r="M47" t="s">
        <v>430</v>
      </c>
      <c r="N47" t="b">
        <v>0</v>
      </c>
      <c r="O47" t="s">
        <v>3309</v>
      </c>
      <c r="P47" s="30">
        <v>30397</v>
      </c>
      <c r="Q47" t="b">
        <v>0</v>
      </c>
      <c r="S47" t="b">
        <v>0</v>
      </c>
      <c r="T47" t="b">
        <v>0</v>
      </c>
      <c r="U47" t="b">
        <v>0</v>
      </c>
      <c r="V47" t="s">
        <v>440</v>
      </c>
      <c r="W47" t="s">
        <v>433</v>
      </c>
      <c r="X47">
        <v>5</v>
      </c>
      <c r="Z47">
        <v>4</v>
      </c>
      <c r="AB47">
        <v>5</v>
      </c>
      <c r="AD47">
        <v>5</v>
      </c>
      <c r="AF47">
        <v>5</v>
      </c>
      <c r="AH47">
        <v>3</v>
      </c>
      <c r="AJ47">
        <v>2</v>
      </c>
      <c r="AN47">
        <v>2.6436799999999998</v>
      </c>
      <c r="AO47">
        <v>1.2465599999999999</v>
      </c>
      <c r="AP47">
        <v>0.58657000000000004</v>
      </c>
      <c r="AQ47">
        <v>1.8331299999999999</v>
      </c>
      <c r="AR47">
        <v>4.4768100000000004</v>
      </c>
      <c r="AS47">
        <v>0.14951</v>
      </c>
      <c r="AT47">
        <v>2.18981</v>
      </c>
      <c r="AU47">
        <v>0.86080999999999996</v>
      </c>
      <c r="AV47">
        <v>0.46123999999999998</v>
      </c>
      <c r="AW47">
        <v>3.51186</v>
      </c>
      <c r="AX47">
        <v>2.5091100000000002</v>
      </c>
      <c r="AY47">
        <v>1.0889</v>
      </c>
      <c r="AZ47">
        <v>0.47865999999999997</v>
      </c>
      <c r="BA47">
        <v>4.0877600000000003</v>
      </c>
      <c r="BB47" s="30">
        <v>43648</v>
      </c>
      <c r="BC47">
        <v>1</v>
      </c>
      <c r="BD47">
        <v>1</v>
      </c>
      <c r="BE47">
        <v>0</v>
      </c>
      <c r="BF47">
        <v>4</v>
      </c>
      <c r="BG47">
        <v>1</v>
      </c>
      <c r="BH47">
        <v>0</v>
      </c>
      <c r="BI47">
        <v>4</v>
      </c>
      <c r="BJ47" s="30">
        <v>43206</v>
      </c>
      <c r="BK47">
        <v>4</v>
      </c>
      <c r="BL47">
        <v>3</v>
      </c>
      <c r="BM47">
        <v>1</v>
      </c>
      <c r="BN47">
        <v>20</v>
      </c>
      <c r="BO47">
        <v>1</v>
      </c>
      <c r="BP47">
        <v>0</v>
      </c>
      <c r="BQ47">
        <v>20</v>
      </c>
      <c r="BR47" s="30">
        <v>42726</v>
      </c>
      <c r="BS47">
        <v>3</v>
      </c>
      <c r="BT47">
        <v>3</v>
      </c>
      <c r="BU47">
        <v>0</v>
      </c>
      <c r="BV47">
        <v>1</v>
      </c>
      <c r="BW47">
        <v>12</v>
      </c>
      <c r="BX47">
        <v>0</v>
      </c>
      <c r="BY47">
        <v>12</v>
      </c>
      <c r="BZ47">
        <v>10.667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 t="s">
        <v>3310</v>
      </c>
      <c r="CH47" s="30">
        <v>43952</v>
      </c>
    </row>
    <row r="48" spans="1:86" customFormat="1" x14ac:dyDescent="0.25">
      <c r="A48">
        <v>335682</v>
      </c>
      <c r="B48" t="s">
        <v>3311</v>
      </c>
      <c r="C48" t="s">
        <v>3312</v>
      </c>
      <c r="D48" t="s">
        <v>3313</v>
      </c>
      <c r="E48" t="s">
        <v>251</v>
      </c>
      <c r="F48">
        <v>11691</v>
      </c>
      <c r="G48">
        <v>7188698037</v>
      </c>
      <c r="H48">
        <v>590</v>
      </c>
      <c r="I48" t="s">
        <v>1533</v>
      </c>
      <c r="J48" t="s">
        <v>429</v>
      </c>
      <c r="K48">
        <v>163</v>
      </c>
      <c r="L48">
        <v>141.5</v>
      </c>
      <c r="M48" t="s">
        <v>430</v>
      </c>
      <c r="N48" t="b">
        <v>0</v>
      </c>
      <c r="O48" t="s">
        <v>3314</v>
      </c>
      <c r="P48" s="30">
        <v>31252</v>
      </c>
      <c r="Q48" t="b">
        <v>0</v>
      </c>
      <c r="S48" t="b">
        <v>0</v>
      </c>
      <c r="T48" t="b">
        <v>0</v>
      </c>
      <c r="U48" t="b">
        <v>0</v>
      </c>
      <c r="V48" t="s">
        <v>535</v>
      </c>
      <c r="W48" t="s">
        <v>433</v>
      </c>
      <c r="X48">
        <v>4</v>
      </c>
      <c r="Z48">
        <v>4</v>
      </c>
      <c r="AB48">
        <v>3</v>
      </c>
      <c r="AD48">
        <v>5</v>
      </c>
      <c r="AF48">
        <v>1</v>
      </c>
      <c r="AH48">
        <v>2</v>
      </c>
      <c r="AJ48">
        <v>2</v>
      </c>
      <c r="AN48">
        <v>2.4598200000000001</v>
      </c>
      <c r="AO48">
        <v>0.63790000000000002</v>
      </c>
      <c r="AP48">
        <v>0.56223999999999996</v>
      </c>
      <c r="AQ48">
        <v>1.20014</v>
      </c>
      <c r="AR48">
        <v>3.6599599999999999</v>
      </c>
      <c r="AS48">
        <v>9.58E-3</v>
      </c>
      <c r="AT48">
        <v>2.0060099999999998</v>
      </c>
      <c r="AU48">
        <v>0.80223</v>
      </c>
      <c r="AV48">
        <v>0.42114000000000001</v>
      </c>
      <c r="AW48">
        <v>3.2293699999999999</v>
      </c>
      <c r="AX48">
        <v>2.5485099999999998</v>
      </c>
      <c r="AY48">
        <v>0.59791000000000005</v>
      </c>
      <c r="AZ48">
        <v>0.50248999999999999</v>
      </c>
      <c r="BA48">
        <v>3.63422</v>
      </c>
      <c r="BB48" s="30">
        <v>43538</v>
      </c>
      <c r="BC48">
        <v>2</v>
      </c>
      <c r="BD48">
        <v>2</v>
      </c>
      <c r="BE48">
        <v>0</v>
      </c>
      <c r="BF48">
        <v>12</v>
      </c>
      <c r="BG48">
        <v>1</v>
      </c>
      <c r="BH48">
        <v>0</v>
      </c>
      <c r="BI48">
        <v>12</v>
      </c>
      <c r="BJ48" s="30">
        <v>42906</v>
      </c>
      <c r="BK48">
        <v>2</v>
      </c>
      <c r="BL48">
        <v>2</v>
      </c>
      <c r="BM48">
        <v>0</v>
      </c>
      <c r="BN48">
        <v>8</v>
      </c>
      <c r="BO48">
        <v>1</v>
      </c>
      <c r="BP48">
        <v>0</v>
      </c>
      <c r="BQ48">
        <v>8</v>
      </c>
      <c r="BR48" s="30">
        <v>42506</v>
      </c>
      <c r="BS48">
        <v>6</v>
      </c>
      <c r="BT48">
        <v>5</v>
      </c>
      <c r="BU48">
        <v>1</v>
      </c>
      <c r="BV48">
        <v>1</v>
      </c>
      <c r="BW48">
        <v>28</v>
      </c>
      <c r="BX48">
        <v>0</v>
      </c>
      <c r="BY48">
        <v>28</v>
      </c>
      <c r="BZ48">
        <v>13.333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H48" s="30">
        <v>43952</v>
      </c>
    </row>
    <row r="49" spans="1:86" customFormat="1" x14ac:dyDescent="0.25">
      <c r="A49">
        <v>335105</v>
      </c>
      <c r="B49" t="s">
        <v>3315</v>
      </c>
      <c r="C49" t="s">
        <v>3316</v>
      </c>
      <c r="D49" t="s">
        <v>3130</v>
      </c>
      <c r="E49" t="s">
        <v>251</v>
      </c>
      <c r="F49">
        <v>14618</v>
      </c>
      <c r="G49">
        <v>5854277760</v>
      </c>
      <c r="H49">
        <v>370</v>
      </c>
      <c r="I49" t="s">
        <v>1492</v>
      </c>
      <c r="J49" t="s">
        <v>475</v>
      </c>
      <c r="K49">
        <v>362</v>
      </c>
      <c r="L49">
        <v>302.5</v>
      </c>
      <c r="M49" t="s">
        <v>430</v>
      </c>
      <c r="N49" t="b">
        <v>0</v>
      </c>
      <c r="O49" t="s">
        <v>3315</v>
      </c>
      <c r="P49" s="30">
        <v>24473</v>
      </c>
      <c r="Q49" t="b">
        <v>0</v>
      </c>
      <c r="S49" t="b">
        <v>0</v>
      </c>
      <c r="T49" t="b">
        <v>0</v>
      </c>
      <c r="U49" t="b">
        <v>0</v>
      </c>
      <c r="V49" t="s">
        <v>440</v>
      </c>
      <c r="W49" t="s">
        <v>433</v>
      </c>
      <c r="X49">
        <v>3</v>
      </c>
      <c r="Z49">
        <v>3</v>
      </c>
      <c r="AB49">
        <v>5</v>
      </c>
      <c r="AD49">
        <v>4</v>
      </c>
      <c r="AF49">
        <v>5</v>
      </c>
      <c r="AH49">
        <v>1</v>
      </c>
      <c r="AI49">
        <v>12</v>
      </c>
      <c r="AJ49">
        <v>1</v>
      </c>
      <c r="AK49">
        <v>12</v>
      </c>
      <c r="AL49">
        <v>6</v>
      </c>
      <c r="AM49">
        <v>6</v>
      </c>
      <c r="BB49" s="30">
        <v>43474</v>
      </c>
      <c r="BC49">
        <v>2</v>
      </c>
      <c r="BD49">
        <v>2</v>
      </c>
      <c r="BE49">
        <v>0</v>
      </c>
      <c r="BF49">
        <v>8</v>
      </c>
      <c r="BG49">
        <v>1</v>
      </c>
      <c r="BH49">
        <v>0</v>
      </c>
      <c r="BI49">
        <v>8</v>
      </c>
      <c r="BJ49" s="30">
        <v>42979</v>
      </c>
      <c r="BK49">
        <v>6</v>
      </c>
      <c r="BL49">
        <v>5</v>
      </c>
      <c r="BM49">
        <v>2</v>
      </c>
      <c r="BN49">
        <v>24</v>
      </c>
      <c r="BO49">
        <v>1</v>
      </c>
      <c r="BP49">
        <v>0</v>
      </c>
      <c r="BQ49">
        <v>24</v>
      </c>
      <c r="BR49" s="30">
        <v>42531</v>
      </c>
      <c r="BS49">
        <v>5</v>
      </c>
      <c r="BT49">
        <v>4</v>
      </c>
      <c r="BU49">
        <v>1</v>
      </c>
      <c r="BV49">
        <v>1</v>
      </c>
      <c r="BW49">
        <v>28</v>
      </c>
      <c r="BX49">
        <v>0</v>
      </c>
      <c r="BY49">
        <v>28</v>
      </c>
      <c r="BZ49">
        <v>16.667000000000002</v>
      </c>
      <c r="CA49">
        <v>1</v>
      </c>
      <c r="CB49">
        <v>1</v>
      </c>
      <c r="CC49">
        <v>0</v>
      </c>
      <c r="CD49">
        <v>0</v>
      </c>
      <c r="CE49">
        <v>0</v>
      </c>
      <c r="CF49">
        <v>0</v>
      </c>
      <c r="CG49" t="s">
        <v>3317</v>
      </c>
      <c r="CH49" s="30">
        <v>43952</v>
      </c>
    </row>
    <row r="50" spans="1:86" customFormat="1" x14ac:dyDescent="0.25">
      <c r="A50">
        <v>335618</v>
      </c>
      <c r="B50" t="s">
        <v>3318</v>
      </c>
      <c r="C50" t="s">
        <v>3319</v>
      </c>
      <c r="D50" t="s">
        <v>3130</v>
      </c>
      <c r="E50" t="s">
        <v>251</v>
      </c>
      <c r="F50">
        <v>14612</v>
      </c>
      <c r="G50">
        <v>5852250920</v>
      </c>
      <c r="H50">
        <v>370</v>
      </c>
      <c r="I50" t="s">
        <v>1492</v>
      </c>
      <c r="J50" t="s">
        <v>429</v>
      </c>
      <c r="K50">
        <v>40</v>
      </c>
      <c r="L50">
        <v>37</v>
      </c>
      <c r="M50" t="s">
        <v>430</v>
      </c>
      <c r="N50" t="b">
        <v>0</v>
      </c>
      <c r="O50" t="s">
        <v>3320</v>
      </c>
      <c r="P50" s="30">
        <v>28491</v>
      </c>
      <c r="Q50" t="b">
        <v>0</v>
      </c>
      <c r="S50" t="b">
        <v>0</v>
      </c>
      <c r="T50" t="b">
        <v>0</v>
      </c>
      <c r="U50" t="b">
        <v>0</v>
      </c>
      <c r="V50" t="s">
        <v>440</v>
      </c>
      <c r="W50" t="s">
        <v>433</v>
      </c>
      <c r="X50">
        <v>4</v>
      </c>
      <c r="Z50">
        <v>4</v>
      </c>
      <c r="AB50">
        <v>3</v>
      </c>
      <c r="AD50">
        <v>3</v>
      </c>
      <c r="AG50">
        <v>2</v>
      </c>
      <c r="AH50">
        <v>4</v>
      </c>
      <c r="AJ50">
        <v>4</v>
      </c>
      <c r="AN50">
        <v>2.2974199999999998</v>
      </c>
      <c r="AO50">
        <v>0.89400000000000002</v>
      </c>
      <c r="AP50">
        <v>0.91915999999999998</v>
      </c>
      <c r="AQ50">
        <v>1.8131600000000001</v>
      </c>
      <c r="AR50">
        <v>4.1105799999999997</v>
      </c>
      <c r="AS50">
        <v>0.12770999999999999</v>
      </c>
      <c r="AT50">
        <v>2.21556</v>
      </c>
      <c r="AU50">
        <v>0.80771000000000004</v>
      </c>
      <c r="AV50">
        <v>0.45077</v>
      </c>
      <c r="AW50">
        <v>3.47404</v>
      </c>
      <c r="AX50">
        <v>2.1551300000000002</v>
      </c>
      <c r="AY50">
        <v>0.83226999999999995</v>
      </c>
      <c r="AZ50">
        <v>0.76748000000000005</v>
      </c>
      <c r="BA50">
        <v>3.7942100000000001</v>
      </c>
      <c r="BB50" s="30">
        <v>43712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s="30">
        <v>43188</v>
      </c>
      <c r="BK50">
        <v>6</v>
      </c>
      <c r="BL50">
        <v>5</v>
      </c>
      <c r="BM50">
        <v>1</v>
      </c>
      <c r="BN50">
        <v>20</v>
      </c>
      <c r="BO50">
        <v>1</v>
      </c>
      <c r="BP50">
        <v>0</v>
      </c>
      <c r="BQ50">
        <v>20</v>
      </c>
      <c r="BR50" s="30">
        <v>42780</v>
      </c>
      <c r="BS50">
        <v>4</v>
      </c>
      <c r="BT50">
        <v>4</v>
      </c>
      <c r="BU50">
        <v>0</v>
      </c>
      <c r="BV50">
        <v>1</v>
      </c>
      <c r="BW50">
        <v>20</v>
      </c>
      <c r="BX50">
        <v>0</v>
      </c>
      <c r="BY50">
        <v>20</v>
      </c>
      <c r="BZ50">
        <v>10</v>
      </c>
      <c r="CA50">
        <v>2</v>
      </c>
      <c r="CB50">
        <v>0</v>
      </c>
      <c r="CC50">
        <v>0</v>
      </c>
      <c r="CD50">
        <v>0</v>
      </c>
      <c r="CE50">
        <v>0</v>
      </c>
      <c r="CF50">
        <v>0</v>
      </c>
      <c r="CG50" t="s">
        <v>3321</v>
      </c>
      <c r="CH50" s="30">
        <v>43952</v>
      </c>
    </row>
    <row r="51" spans="1:86" customFormat="1" x14ac:dyDescent="0.25">
      <c r="A51">
        <v>335579</v>
      </c>
      <c r="B51" t="s">
        <v>3322</v>
      </c>
      <c r="C51" t="s">
        <v>3323</v>
      </c>
      <c r="D51" t="s">
        <v>3324</v>
      </c>
      <c r="E51" t="s">
        <v>251</v>
      </c>
      <c r="F51">
        <v>13619</v>
      </c>
      <c r="G51">
        <v>3154933220</v>
      </c>
      <c r="H51">
        <v>330</v>
      </c>
      <c r="I51" t="s">
        <v>404</v>
      </c>
      <c r="J51" t="s">
        <v>438</v>
      </c>
      <c r="K51">
        <v>90</v>
      </c>
      <c r="L51">
        <v>84.9</v>
      </c>
      <c r="M51" t="s">
        <v>430</v>
      </c>
      <c r="N51" t="b">
        <v>0</v>
      </c>
      <c r="O51" t="s">
        <v>3325</v>
      </c>
      <c r="P51" s="30">
        <v>28126</v>
      </c>
      <c r="Q51" t="b">
        <v>0</v>
      </c>
      <c r="S51" t="b">
        <v>0</v>
      </c>
      <c r="T51" t="b">
        <v>0</v>
      </c>
      <c r="U51" t="b">
        <v>0</v>
      </c>
      <c r="V51" t="s">
        <v>535</v>
      </c>
      <c r="W51" t="s">
        <v>433</v>
      </c>
      <c r="X51">
        <v>1</v>
      </c>
      <c r="Z51">
        <v>2</v>
      </c>
      <c r="AB51">
        <v>1</v>
      </c>
      <c r="AD51">
        <v>1</v>
      </c>
      <c r="AF51">
        <v>1</v>
      </c>
      <c r="AH51">
        <v>2</v>
      </c>
      <c r="AJ51">
        <v>2</v>
      </c>
      <c r="AN51">
        <v>1.8818600000000001</v>
      </c>
      <c r="AO51">
        <v>0.90958000000000006</v>
      </c>
      <c r="AP51">
        <v>0.53873000000000004</v>
      </c>
      <c r="AQ51">
        <v>1.4482999999999999</v>
      </c>
      <c r="AR51">
        <v>3.3301699999999999</v>
      </c>
      <c r="AS51">
        <v>0.11209</v>
      </c>
      <c r="AT51">
        <v>2.0961699999999999</v>
      </c>
      <c r="AU51">
        <v>0.79954000000000003</v>
      </c>
      <c r="AV51">
        <v>0.42309999999999998</v>
      </c>
      <c r="AW51">
        <v>3.3188200000000001</v>
      </c>
      <c r="AX51">
        <v>1.86585</v>
      </c>
      <c r="AY51">
        <v>0.85543000000000002</v>
      </c>
      <c r="AZ51">
        <v>0.47924</v>
      </c>
      <c r="BA51">
        <v>3.2176200000000001</v>
      </c>
      <c r="BB51" s="30">
        <v>43581</v>
      </c>
      <c r="BC51">
        <v>9</v>
      </c>
      <c r="BD51">
        <v>3</v>
      </c>
      <c r="BE51">
        <v>7</v>
      </c>
      <c r="BF51">
        <v>40</v>
      </c>
      <c r="BG51">
        <v>1</v>
      </c>
      <c r="BH51">
        <v>0</v>
      </c>
      <c r="BI51">
        <v>40</v>
      </c>
      <c r="BJ51" s="30">
        <v>43027</v>
      </c>
      <c r="BK51">
        <v>9</v>
      </c>
      <c r="BL51">
        <v>6</v>
      </c>
      <c r="BM51">
        <v>4</v>
      </c>
      <c r="BN51">
        <v>40</v>
      </c>
      <c r="BO51">
        <v>1</v>
      </c>
      <c r="BP51">
        <v>0</v>
      </c>
      <c r="BQ51">
        <v>40</v>
      </c>
      <c r="BR51" s="30">
        <v>42545</v>
      </c>
      <c r="BS51">
        <v>7</v>
      </c>
      <c r="BT51">
        <v>7</v>
      </c>
      <c r="BU51">
        <v>0</v>
      </c>
      <c r="BV51">
        <v>1</v>
      </c>
      <c r="BW51">
        <v>32</v>
      </c>
      <c r="BX51">
        <v>0</v>
      </c>
      <c r="BY51">
        <v>32</v>
      </c>
      <c r="BZ51">
        <v>38.667000000000002</v>
      </c>
      <c r="CA51">
        <v>9</v>
      </c>
      <c r="CB51">
        <v>7</v>
      </c>
      <c r="CC51">
        <v>0</v>
      </c>
      <c r="CD51">
        <v>0</v>
      </c>
      <c r="CE51">
        <v>0</v>
      </c>
      <c r="CF51">
        <v>0</v>
      </c>
      <c r="CG51" t="s">
        <v>3326</v>
      </c>
      <c r="CH51" s="30">
        <v>43952</v>
      </c>
    </row>
    <row r="52" spans="1:86" customFormat="1" x14ac:dyDescent="0.25">
      <c r="A52">
        <v>335864</v>
      </c>
      <c r="B52" t="s">
        <v>3327</v>
      </c>
      <c r="C52" t="s">
        <v>3328</v>
      </c>
      <c r="D52" t="s">
        <v>3120</v>
      </c>
      <c r="E52" t="s">
        <v>251</v>
      </c>
      <c r="F52">
        <v>11355</v>
      </c>
      <c r="G52">
        <v>7182066595</v>
      </c>
      <c r="H52">
        <v>590</v>
      </c>
      <c r="I52" t="s">
        <v>1533</v>
      </c>
      <c r="J52" t="s">
        <v>475</v>
      </c>
      <c r="K52">
        <v>6</v>
      </c>
      <c r="L52">
        <v>3.9</v>
      </c>
      <c r="M52" t="s">
        <v>661</v>
      </c>
      <c r="N52" t="b">
        <v>1</v>
      </c>
      <c r="O52" t="s">
        <v>502</v>
      </c>
      <c r="P52" s="30">
        <v>40767</v>
      </c>
      <c r="Q52" t="b">
        <v>0</v>
      </c>
      <c r="S52" t="b">
        <v>0</v>
      </c>
      <c r="T52" t="b">
        <v>0</v>
      </c>
      <c r="U52" t="b">
        <v>0</v>
      </c>
      <c r="V52" t="s">
        <v>440</v>
      </c>
      <c r="W52" t="s">
        <v>433</v>
      </c>
      <c r="X52">
        <v>5</v>
      </c>
      <c r="Z52">
        <v>4</v>
      </c>
      <c r="AB52">
        <v>4</v>
      </c>
      <c r="AE52">
        <v>2</v>
      </c>
      <c r="AF52">
        <v>4</v>
      </c>
      <c r="AH52">
        <v>5</v>
      </c>
      <c r="AJ52">
        <v>5</v>
      </c>
      <c r="AN52">
        <v>1.94123</v>
      </c>
      <c r="AO52">
        <v>0</v>
      </c>
      <c r="AP52">
        <v>2.7469800000000002</v>
      </c>
      <c r="AQ52">
        <v>2.7469800000000002</v>
      </c>
      <c r="AR52">
        <v>4.6882099999999998</v>
      </c>
      <c r="AS52">
        <v>0.84267999999999998</v>
      </c>
      <c r="AT52">
        <v>1.97479</v>
      </c>
      <c r="AU52">
        <v>0.83306999999999998</v>
      </c>
      <c r="AV52">
        <v>0.61687999999999998</v>
      </c>
      <c r="AW52">
        <v>3.4247399999999999</v>
      </c>
      <c r="AX52">
        <v>2.0430199999999998</v>
      </c>
      <c r="AY52">
        <v>0</v>
      </c>
      <c r="AZ52">
        <v>1.67604</v>
      </c>
      <c r="BA52">
        <v>4.3896800000000002</v>
      </c>
      <c r="BB52" s="30">
        <v>43795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s="30">
        <v>43315</v>
      </c>
      <c r="BK52">
        <v>4</v>
      </c>
      <c r="BL52">
        <v>4</v>
      </c>
      <c r="BM52">
        <v>0</v>
      </c>
      <c r="BN52">
        <v>24</v>
      </c>
      <c r="BO52">
        <v>1</v>
      </c>
      <c r="BP52">
        <v>0</v>
      </c>
      <c r="BQ52">
        <v>24</v>
      </c>
      <c r="BR52" s="30">
        <v>42898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H52" s="30">
        <v>43952</v>
      </c>
    </row>
    <row r="53" spans="1:86" customFormat="1" x14ac:dyDescent="0.25">
      <c r="A53">
        <v>335410</v>
      </c>
      <c r="B53" t="s">
        <v>3329</v>
      </c>
      <c r="C53" t="s">
        <v>3330</v>
      </c>
      <c r="D53" t="s">
        <v>3331</v>
      </c>
      <c r="E53" t="s">
        <v>251</v>
      </c>
      <c r="F53">
        <v>11777</v>
      </c>
      <c r="G53">
        <v>6314735400</v>
      </c>
      <c r="H53">
        <v>700</v>
      </c>
      <c r="I53" t="s">
        <v>1388</v>
      </c>
      <c r="J53" t="s">
        <v>451</v>
      </c>
      <c r="K53">
        <v>120</v>
      </c>
      <c r="L53">
        <v>112.3</v>
      </c>
      <c r="M53" t="s">
        <v>430</v>
      </c>
      <c r="N53" t="b">
        <v>0</v>
      </c>
      <c r="O53" t="s">
        <v>3332</v>
      </c>
      <c r="P53" s="30">
        <v>27364</v>
      </c>
      <c r="Q53" t="b">
        <v>0</v>
      </c>
      <c r="S53" t="b">
        <v>0</v>
      </c>
      <c r="T53" t="b">
        <v>0</v>
      </c>
      <c r="U53" t="b">
        <v>0</v>
      </c>
      <c r="V53" t="s">
        <v>440</v>
      </c>
      <c r="W53" t="s">
        <v>433</v>
      </c>
      <c r="X53">
        <v>4</v>
      </c>
      <c r="Z53">
        <v>3</v>
      </c>
      <c r="AB53">
        <v>5</v>
      </c>
      <c r="AD53">
        <v>4</v>
      </c>
      <c r="AF53">
        <v>5</v>
      </c>
      <c r="AH53">
        <v>2</v>
      </c>
      <c r="AJ53">
        <v>2</v>
      </c>
      <c r="AN53">
        <v>1.83738</v>
      </c>
      <c r="AO53">
        <v>0.92911999999999995</v>
      </c>
      <c r="AP53">
        <v>0.41576999999999997</v>
      </c>
      <c r="AQ53">
        <v>1.3448899999999999</v>
      </c>
      <c r="AR53">
        <v>3.1822699999999999</v>
      </c>
      <c r="AS53">
        <v>9.3740000000000004E-2</v>
      </c>
      <c r="AT53">
        <v>2.1868599999999998</v>
      </c>
      <c r="AU53">
        <v>0.87280000000000002</v>
      </c>
      <c r="AV53">
        <v>0.48665999999999998</v>
      </c>
      <c r="AW53">
        <v>3.5463200000000001</v>
      </c>
      <c r="AX53">
        <v>1.7462</v>
      </c>
      <c r="AY53">
        <v>0.80045999999999995</v>
      </c>
      <c r="AZ53">
        <v>0.32156000000000001</v>
      </c>
      <c r="BA53">
        <v>2.8774799999999998</v>
      </c>
      <c r="BB53" s="30">
        <v>43700</v>
      </c>
      <c r="BC53">
        <v>2</v>
      </c>
      <c r="BD53">
        <v>2</v>
      </c>
      <c r="BE53">
        <v>0</v>
      </c>
      <c r="BF53">
        <v>8</v>
      </c>
      <c r="BG53">
        <v>1</v>
      </c>
      <c r="BH53">
        <v>0</v>
      </c>
      <c r="BI53">
        <v>8</v>
      </c>
      <c r="BJ53" s="30">
        <v>43217</v>
      </c>
      <c r="BK53">
        <v>6</v>
      </c>
      <c r="BL53">
        <v>5</v>
      </c>
      <c r="BM53">
        <v>1</v>
      </c>
      <c r="BN53">
        <v>44</v>
      </c>
      <c r="BO53">
        <v>1</v>
      </c>
      <c r="BP53">
        <v>0</v>
      </c>
      <c r="BQ53">
        <v>44</v>
      </c>
      <c r="BR53" s="30">
        <v>42758</v>
      </c>
      <c r="BS53">
        <v>5</v>
      </c>
      <c r="BT53">
        <v>5</v>
      </c>
      <c r="BU53">
        <v>0</v>
      </c>
      <c r="BV53">
        <v>1</v>
      </c>
      <c r="BW53">
        <v>20</v>
      </c>
      <c r="BX53">
        <v>0</v>
      </c>
      <c r="BY53">
        <v>20</v>
      </c>
      <c r="BZ53">
        <v>22</v>
      </c>
      <c r="CA53">
        <v>0</v>
      </c>
      <c r="CB53">
        <v>1</v>
      </c>
      <c r="CC53">
        <v>1</v>
      </c>
      <c r="CD53">
        <v>7023</v>
      </c>
      <c r="CE53">
        <v>0</v>
      </c>
      <c r="CF53">
        <v>1</v>
      </c>
      <c r="CG53" t="s">
        <v>3333</v>
      </c>
      <c r="CH53" s="30">
        <v>43952</v>
      </c>
    </row>
    <row r="54" spans="1:86" customFormat="1" x14ac:dyDescent="0.25">
      <c r="A54">
        <v>335668</v>
      </c>
      <c r="B54" t="s">
        <v>3334</v>
      </c>
      <c r="C54" t="s">
        <v>3335</v>
      </c>
      <c r="D54" t="s">
        <v>3130</v>
      </c>
      <c r="E54" t="s">
        <v>251</v>
      </c>
      <c r="F54">
        <v>14607</v>
      </c>
      <c r="G54">
        <v>5854611991</v>
      </c>
      <c r="H54">
        <v>370</v>
      </c>
      <c r="I54" t="s">
        <v>1492</v>
      </c>
      <c r="J54" t="s">
        <v>429</v>
      </c>
      <c r="K54">
        <v>147</v>
      </c>
      <c r="L54">
        <v>143.6</v>
      </c>
      <c r="M54" t="s">
        <v>430</v>
      </c>
      <c r="N54" t="b">
        <v>0</v>
      </c>
      <c r="O54" t="s">
        <v>3336</v>
      </c>
      <c r="P54" s="30">
        <v>30732</v>
      </c>
      <c r="Q54" t="b">
        <v>0</v>
      </c>
      <c r="S54" t="b">
        <v>0</v>
      </c>
      <c r="T54" t="b">
        <v>0</v>
      </c>
      <c r="U54" t="b">
        <v>0</v>
      </c>
      <c r="V54" t="s">
        <v>535</v>
      </c>
      <c r="W54" t="s">
        <v>433</v>
      </c>
      <c r="X54">
        <v>2</v>
      </c>
      <c r="Z54">
        <v>1</v>
      </c>
      <c r="AB54">
        <v>5</v>
      </c>
      <c r="AD54">
        <v>5</v>
      </c>
      <c r="AF54">
        <v>5</v>
      </c>
      <c r="AH54">
        <v>2</v>
      </c>
      <c r="AJ54">
        <v>2</v>
      </c>
      <c r="AN54">
        <v>2.2856800000000002</v>
      </c>
      <c r="AO54">
        <v>0.97592999999999996</v>
      </c>
      <c r="AP54">
        <v>0.44529999999999997</v>
      </c>
      <c r="AQ54">
        <v>1.4212400000000001</v>
      </c>
      <c r="AR54">
        <v>3.7069200000000002</v>
      </c>
      <c r="AS54">
        <v>4.3880000000000002E-2</v>
      </c>
      <c r="AT54">
        <v>2.1414800000000001</v>
      </c>
      <c r="AU54">
        <v>0.73885000000000001</v>
      </c>
      <c r="AV54">
        <v>0.36824000000000001</v>
      </c>
      <c r="AW54">
        <v>3.24857</v>
      </c>
      <c r="AX54">
        <v>2.2182900000000001</v>
      </c>
      <c r="AY54">
        <v>0.99321999999999999</v>
      </c>
      <c r="AZ54">
        <v>0.45516000000000001</v>
      </c>
      <c r="BA54">
        <v>3.6591</v>
      </c>
      <c r="BB54" s="30">
        <v>43529</v>
      </c>
      <c r="BC54">
        <v>7</v>
      </c>
      <c r="BD54">
        <v>7</v>
      </c>
      <c r="BE54">
        <v>1</v>
      </c>
      <c r="BF54">
        <v>44</v>
      </c>
      <c r="BG54">
        <v>1</v>
      </c>
      <c r="BH54">
        <v>0</v>
      </c>
      <c r="BI54">
        <v>44</v>
      </c>
      <c r="BJ54" s="30">
        <v>43038</v>
      </c>
      <c r="BK54">
        <v>11</v>
      </c>
      <c r="BL54">
        <v>11</v>
      </c>
      <c r="BM54">
        <v>2</v>
      </c>
      <c r="BN54">
        <v>52</v>
      </c>
      <c r="BO54">
        <v>1</v>
      </c>
      <c r="BP54">
        <v>0</v>
      </c>
      <c r="BQ54">
        <v>52</v>
      </c>
      <c r="BR54" s="30">
        <v>42592</v>
      </c>
      <c r="BS54">
        <v>6</v>
      </c>
      <c r="BT54">
        <v>6</v>
      </c>
      <c r="BU54">
        <v>0</v>
      </c>
      <c r="BV54">
        <v>1</v>
      </c>
      <c r="BW54">
        <v>40</v>
      </c>
      <c r="BX54">
        <v>0</v>
      </c>
      <c r="BY54">
        <v>40</v>
      </c>
      <c r="BZ54">
        <v>46</v>
      </c>
      <c r="CA54">
        <v>1</v>
      </c>
      <c r="CB54">
        <v>1</v>
      </c>
      <c r="CC54">
        <v>1</v>
      </c>
      <c r="CD54">
        <v>25344</v>
      </c>
      <c r="CE54">
        <v>0</v>
      </c>
      <c r="CF54">
        <v>1</v>
      </c>
      <c r="CG54" t="s">
        <v>3337</v>
      </c>
      <c r="CH54" s="30">
        <v>43952</v>
      </c>
    </row>
    <row r="55" spans="1:86" customFormat="1" x14ac:dyDescent="0.25">
      <c r="A55">
        <v>335136</v>
      </c>
      <c r="B55" t="s">
        <v>3338</v>
      </c>
      <c r="C55" t="s">
        <v>3339</v>
      </c>
      <c r="D55" t="s">
        <v>3340</v>
      </c>
      <c r="E55" t="s">
        <v>251</v>
      </c>
      <c r="F55">
        <v>13205</v>
      </c>
      <c r="G55">
        <v>3154695570</v>
      </c>
      <c r="H55">
        <v>520</v>
      </c>
      <c r="I55" t="s">
        <v>2241</v>
      </c>
      <c r="J55" t="s">
        <v>736</v>
      </c>
      <c r="K55">
        <v>583</v>
      </c>
      <c r="L55">
        <v>552.79999999999995</v>
      </c>
      <c r="M55" t="s">
        <v>430</v>
      </c>
      <c r="N55" t="b">
        <v>0</v>
      </c>
      <c r="O55" t="s">
        <v>3338</v>
      </c>
      <c r="P55" s="30">
        <v>24473</v>
      </c>
      <c r="Q55" t="b">
        <v>0</v>
      </c>
      <c r="S55" t="b">
        <v>0</v>
      </c>
      <c r="T55" t="b">
        <v>0</v>
      </c>
      <c r="U55" t="b">
        <v>0</v>
      </c>
      <c r="V55" t="s">
        <v>535</v>
      </c>
      <c r="W55" t="s">
        <v>433</v>
      </c>
      <c r="X55">
        <v>2</v>
      </c>
      <c r="Z55">
        <v>2</v>
      </c>
      <c r="AB55">
        <v>3</v>
      </c>
      <c r="AD55">
        <v>4</v>
      </c>
      <c r="AF55">
        <v>3</v>
      </c>
      <c r="AH55">
        <v>3</v>
      </c>
      <c r="AJ55">
        <v>3</v>
      </c>
      <c r="AN55">
        <v>2.5747100000000001</v>
      </c>
      <c r="AO55">
        <v>0.78288000000000002</v>
      </c>
      <c r="AP55">
        <v>0.64715</v>
      </c>
      <c r="AQ55">
        <v>1.4300299999999999</v>
      </c>
      <c r="AR55">
        <v>4.00474</v>
      </c>
      <c r="AS55">
        <v>5.0540000000000002E-2</v>
      </c>
      <c r="AT55">
        <v>2.2276099999999999</v>
      </c>
      <c r="AU55">
        <v>0.78059999999999996</v>
      </c>
      <c r="AV55">
        <v>0.40790999999999999</v>
      </c>
      <c r="AW55">
        <v>3.4161199999999998</v>
      </c>
      <c r="AX55">
        <v>2.40219</v>
      </c>
      <c r="AY55">
        <v>0.75412999999999997</v>
      </c>
      <c r="AZ55">
        <v>0.59713000000000005</v>
      </c>
      <c r="BA55">
        <v>3.7591899999999998</v>
      </c>
      <c r="BB55" s="30">
        <v>43838</v>
      </c>
      <c r="BC55">
        <v>9</v>
      </c>
      <c r="BD55">
        <v>9</v>
      </c>
      <c r="BE55">
        <v>2</v>
      </c>
      <c r="BF55">
        <v>40</v>
      </c>
      <c r="BG55">
        <v>1</v>
      </c>
      <c r="BH55">
        <v>0</v>
      </c>
      <c r="BI55">
        <v>40</v>
      </c>
      <c r="BJ55" s="30">
        <v>43283</v>
      </c>
      <c r="BK55">
        <v>5</v>
      </c>
      <c r="BL55">
        <v>5</v>
      </c>
      <c r="BM55">
        <v>2</v>
      </c>
      <c r="BN55">
        <v>20</v>
      </c>
      <c r="BO55">
        <v>1</v>
      </c>
      <c r="BP55">
        <v>0</v>
      </c>
      <c r="BQ55">
        <v>20</v>
      </c>
      <c r="BR55" s="30">
        <v>42782</v>
      </c>
      <c r="BS55">
        <v>13</v>
      </c>
      <c r="BT55">
        <v>12</v>
      </c>
      <c r="BU55">
        <v>1</v>
      </c>
      <c r="BV55">
        <v>1</v>
      </c>
      <c r="BW55">
        <v>64</v>
      </c>
      <c r="BX55">
        <v>0</v>
      </c>
      <c r="BY55">
        <v>64</v>
      </c>
      <c r="BZ55">
        <v>37.332999999999998</v>
      </c>
      <c r="CA55">
        <v>1</v>
      </c>
      <c r="CB55">
        <v>4</v>
      </c>
      <c r="CC55">
        <v>0</v>
      </c>
      <c r="CD55">
        <v>0</v>
      </c>
      <c r="CE55">
        <v>0</v>
      </c>
      <c r="CF55">
        <v>0</v>
      </c>
      <c r="CG55" t="s">
        <v>3341</v>
      </c>
      <c r="CH55" s="30">
        <v>43952</v>
      </c>
    </row>
    <row r="56" spans="1:86" customFormat="1" x14ac:dyDescent="0.25">
      <c r="A56">
        <v>335831</v>
      </c>
      <c r="B56" t="s">
        <v>3342</v>
      </c>
      <c r="C56" t="s">
        <v>3343</v>
      </c>
      <c r="D56" t="s">
        <v>3344</v>
      </c>
      <c r="E56" t="s">
        <v>251</v>
      </c>
      <c r="F56">
        <v>11554</v>
      </c>
      <c r="G56">
        <v>5162229300</v>
      </c>
      <c r="H56">
        <v>400</v>
      </c>
      <c r="I56" t="s">
        <v>1530</v>
      </c>
      <c r="J56" t="s">
        <v>429</v>
      </c>
      <c r="K56">
        <v>280</v>
      </c>
      <c r="L56">
        <v>268.8</v>
      </c>
      <c r="M56" t="s">
        <v>430</v>
      </c>
      <c r="N56" t="b">
        <v>0</v>
      </c>
      <c r="O56" t="s">
        <v>3345</v>
      </c>
      <c r="P56" s="30">
        <v>37209</v>
      </c>
      <c r="Q56" t="b">
        <v>0</v>
      </c>
      <c r="S56" t="b">
        <v>0</v>
      </c>
      <c r="T56" t="b">
        <v>0</v>
      </c>
      <c r="U56" t="b">
        <v>0</v>
      </c>
      <c r="V56" t="s">
        <v>440</v>
      </c>
      <c r="W56" t="s">
        <v>433</v>
      </c>
      <c r="X56">
        <v>5</v>
      </c>
      <c r="Z56">
        <v>4</v>
      </c>
      <c r="AB56">
        <v>5</v>
      </c>
      <c r="AD56">
        <v>5</v>
      </c>
      <c r="AF56">
        <v>5</v>
      </c>
      <c r="AH56">
        <v>2</v>
      </c>
      <c r="AJ56">
        <v>2</v>
      </c>
      <c r="AN56">
        <v>2.1840799999999998</v>
      </c>
      <c r="AO56">
        <v>0.67539000000000005</v>
      </c>
      <c r="AP56">
        <v>0.48005999999999999</v>
      </c>
      <c r="AQ56">
        <v>1.15544</v>
      </c>
      <c r="AR56">
        <v>3.3395199999999998</v>
      </c>
      <c r="AS56">
        <v>0.14893999999999999</v>
      </c>
      <c r="AT56">
        <v>2.2307800000000002</v>
      </c>
      <c r="AU56">
        <v>0.80152000000000001</v>
      </c>
      <c r="AV56">
        <v>0.41604000000000002</v>
      </c>
      <c r="AW56">
        <v>3.44834</v>
      </c>
      <c r="AX56">
        <v>2.0348299999999999</v>
      </c>
      <c r="AY56">
        <v>0.63361000000000001</v>
      </c>
      <c r="AZ56">
        <v>0.43430000000000002</v>
      </c>
      <c r="BA56">
        <v>3.10548</v>
      </c>
      <c r="BB56" s="30">
        <v>43469</v>
      </c>
      <c r="BC56">
        <v>4</v>
      </c>
      <c r="BD56">
        <v>3</v>
      </c>
      <c r="BE56">
        <v>1</v>
      </c>
      <c r="BF56">
        <v>16</v>
      </c>
      <c r="BG56">
        <v>1</v>
      </c>
      <c r="BH56">
        <v>0</v>
      </c>
      <c r="BI56">
        <v>16</v>
      </c>
      <c r="BJ56" s="30">
        <v>42935</v>
      </c>
      <c r="BK56">
        <v>2</v>
      </c>
      <c r="BL56">
        <v>2</v>
      </c>
      <c r="BM56">
        <v>0</v>
      </c>
      <c r="BN56">
        <v>8</v>
      </c>
      <c r="BO56">
        <v>1</v>
      </c>
      <c r="BP56">
        <v>0</v>
      </c>
      <c r="BQ56">
        <v>8</v>
      </c>
      <c r="BR56" s="30">
        <v>42531</v>
      </c>
      <c r="BS56">
        <v>5</v>
      </c>
      <c r="BT56">
        <v>5</v>
      </c>
      <c r="BU56">
        <v>0</v>
      </c>
      <c r="BV56">
        <v>1</v>
      </c>
      <c r="BW56">
        <v>20</v>
      </c>
      <c r="BX56">
        <v>0</v>
      </c>
      <c r="BY56">
        <v>20</v>
      </c>
      <c r="BZ56">
        <v>14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 t="s">
        <v>3346</v>
      </c>
      <c r="CH56" s="30">
        <v>43952</v>
      </c>
    </row>
    <row r="57" spans="1:86" customFormat="1" x14ac:dyDescent="0.25">
      <c r="A57">
        <v>335174</v>
      </c>
      <c r="B57" t="s">
        <v>3347</v>
      </c>
      <c r="C57" t="s">
        <v>3348</v>
      </c>
      <c r="D57" t="s">
        <v>3226</v>
      </c>
      <c r="E57" t="s">
        <v>251</v>
      </c>
      <c r="F57">
        <v>11201</v>
      </c>
      <c r="G57">
        <v>7188556789</v>
      </c>
      <c r="H57">
        <v>331</v>
      </c>
      <c r="I57" t="s">
        <v>1544</v>
      </c>
      <c r="J57" t="s">
        <v>475</v>
      </c>
      <c r="K57">
        <v>364</v>
      </c>
      <c r="L57">
        <v>358.4</v>
      </c>
      <c r="M57" t="s">
        <v>430</v>
      </c>
      <c r="N57" t="b">
        <v>0</v>
      </c>
      <c r="O57" t="s">
        <v>3349</v>
      </c>
      <c r="P57" s="30">
        <v>24473</v>
      </c>
      <c r="Q57" t="b">
        <v>0</v>
      </c>
      <c r="S57" t="b">
        <v>0</v>
      </c>
      <c r="T57" t="b">
        <v>0</v>
      </c>
      <c r="U57" t="b">
        <v>0</v>
      </c>
      <c r="V57" t="s">
        <v>440</v>
      </c>
      <c r="W57" t="s">
        <v>433</v>
      </c>
      <c r="X57">
        <v>3</v>
      </c>
      <c r="Z57">
        <v>2</v>
      </c>
      <c r="AB57">
        <v>5</v>
      </c>
      <c r="AD57">
        <v>5</v>
      </c>
      <c r="AF57">
        <v>5</v>
      </c>
      <c r="AH57">
        <v>2</v>
      </c>
      <c r="AJ57">
        <v>2</v>
      </c>
      <c r="AN57">
        <v>2.2132900000000002</v>
      </c>
      <c r="AO57">
        <v>0.39922999999999997</v>
      </c>
      <c r="AP57">
        <v>0.56769000000000003</v>
      </c>
      <c r="AQ57">
        <v>0.96692999999999996</v>
      </c>
      <c r="AR57">
        <v>3.1802100000000002</v>
      </c>
      <c r="AS57">
        <v>6.114E-2</v>
      </c>
      <c r="AT57">
        <v>2.0638700000000001</v>
      </c>
      <c r="AU57">
        <v>0.84926000000000001</v>
      </c>
      <c r="AV57">
        <v>0.48146</v>
      </c>
      <c r="AW57">
        <v>3.39459</v>
      </c>
      <c r="AX57">
        <v>2.2288000000000001</v>
      </c>
      <c r="AY57">
        <v>0.35349000000000003</v>
      </c>
      <c r="AZ57">
        <v>0.44379000000000002</v>
      </c>
      <c r="BA57">
        <v>3.0041500000000001</v>
      </c>
      <c r="BB57" s="30">
        <v>43599</v>
      </c>
      <c r="BC57">
        <v>12</v>
      </c>
      <c r="BD57">
        <v>11</v>
      </c>
      <c r="BE57">
        <v>1</v>
      </c>
      <c r="BF57">
        <v>60</v>
      </c>
      <c r="BG57">
        <v>1</v>
      </c>
      <c r="BH57">
        <v>0</v>
      </c>
      <c r="BI57">
        <v>60</v>
      </c>
      <c r="BJ57" s="30">
        <v>42944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 s="30">
        <v>42489</v>
      </c>
      <c r="BS57">
        <v>1</v>
      </c>
      <c r="BT57">
        <v>1</v>
      </c>
      <c r="BU57">
        <v>0</v>
      </c>
      <c r="BV57">
        <v>1</v>
      </c>
      <c r="BW57">
        <v>8</v>
      </c>
      <c r="BX57">
        <v>0</v>
      </c>
      <c r="BY57">
        <v>8</v>
      </c>
      <c r="BZ57">
        <v>31.332999999999998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 t="s">
        <v>3350</v>
      </c>
      <c r="CH57" s="30">
        <v>43952</v>
      </c>
    </row>
    <row r="58" spans="1:86" customFormat="1" x14ac:dyDescent="0.25">
      <c r="A58">
        <v>335490</v>
      </c>
      <c r="B58" t="s">
        <v>3351</v>
      </c>
      <c r="C58" t="s">
        <v>3352</v>
      </c>
      <c r="D58" t="s">
        <v>3353</v>
      </c>
      <c r="E58" t="s">
        <v>251</v>
      </c>
      <c r="F58">
        <v>10562</v>
      </c>
      <c r="G58">
        <v>9149417300</v>
      </c>
      <c r="H58">
        <v>800</v>
      </c>
      <c r="I58" t="s">
        <v>1394</v>
      </c>
      <c r="J58" t="s">
        <v>475</v>
      </c>
      <c r="K58">
        <v>79</v>
      </c>
      <c r="L58">
        <v>39.700000000000003</v>
      </c>
      <c r="M58" t="s">
        <v>430</v>
      </c>
      <c r="N58" t="b">
        <v>0</v>
      </c>
      <c r="O58" t="s">
        <v>3354</v>
      </c>
      <c r="P58" s="30">
        <v>27851</v>
      </c>
      <c r="Q58" t="b">
        <v>0</v>
      </c>
      <c r="S58" t="b">
        <v>0</v>
      </c>
      <c r="T58" t="b">
        <v>0</v>
      </c>
      <c r="U58" t="b">
        <v>0</v>
      </c>
      <c r="V58" t="s">
        <v>440</v>
      </c>
      <c r="W58" t="s">
        <v>433</v>
      </c>
      <c r="X58">
        <v>4</v>
      </c>
      <c r="Z58">
        <v>3</v>
      </c>
      <c r="AB58">
        <v>5</v>
      </c>
      <c r="AD58">
        <v>3</v>
      </c>
      <c r="AF58">
        <v>5</v>
      </c>
      <c r="AH58">
        <v>3</v>
      </c>
      <c r="AJ58">
        <v>4</v>
      </c>
      <c r="AN58">
        <v>1.90012</v>
      </c>
      <c r="AO58">
        <v>0.43087999999999999</v>
      </c>
      <c r="AP58">
        <v>0.77756999999999998</v>
      </c>
      <c r="AQ58">
        <v>1.20845</v>
      </c>
      <c r="AR58">
        <v>3.1085600000000002</v>
      </c>
      <c r="AS58">
        <v>0.29637000000000002</v>
      </c>
      <c r="AT58">
        <v>2.06351</v>
      </c>
      <c r="AU58">
        <v>0.74756999999999996</v>
      </c>
      <c r="AV58">
        <v>0.36745</v>
      </c>
      <c r="AW58">
        <v>3.1785199999999998</v>
      </c>
      <c r="AX58">
        <v>1.91377</v>
      </c>
      <c r="AY58">
        <v>0.43340000000000001</v>
      </c>
      <c r="AZ58">
        <v>0.79647000000000001</v>
      </c>
      <c r="BA58">
        <v>3.1360800000000002</v>
      </c>
      <c r="BB58" s="30">
        <v>43776</v>
      </c>
      <c r="BC58">
        <v>6</v>
      </c>
      <c r="BD58">
        <v>6</v>
      </c>
      <c r="BE58">
        <v>0</v>
      </c>
      <c r="BF58">
        <v>24</v>
      </c>
      <c r="BG58">
        <v>1</v>
      </c>
      <c r="BH58">
        <v>0</v>
      </c>
      <c r="BI58">
        <v>24</v>
      </c>
      <c r="BJ58" s="30">
        <v>43207</v>
      </c>
      <c r="BK58">
        <v>6</v>
      </c>
      <c r="BL58">
        <v>6</v>
      </c>
      <c r="BM58">
        <v>1</v>
      </c>
      <c r="BN58">
        <v>20</v>
      </c>
      <c r="BO58">
        <v>1</v>
      </c>
      <c r="BP58">
        <v>0</v>
      </c>
      <c r="BQ58">
        <v>20</v>
      </c>
      <c r="BR58" s="30">
        <v>42802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18.667000000000002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 t="s">
        <v>3355</v>
      </c>
      <c r="CH58" s="30">
        <v>43952</v>
      </c>
    </row>
    <row r="59" spans="1:86" customFormat="1" x14ac:dyDescent="0.25">
      <c r="A59">
        <v>335196</v>
      </c>
      <c r="B59" t="s">
        <v>3356</v>
      </c>
      <c r="C59" t="s">
        <v>3357</v>
      </c>
      <c r="D59" t="s">
        <v>3178</v>
      </c>
      <c r="E59" t="s">
        <v>251</v>
      </c>
      <c r="F59">
        <v>10301</v>
      </c>
      <c r="G59">
        <v>7184477800</v>
      </c>
      <c r="H59">
        <v>610</v>
      </c>
      <c r="I59" t="s">
        <v>1391</v>
      </c>
      <c r="J59" t="s">
        <v>451</v>
      </c>
      <c r="K59">
        <v>278</v>
      </c>
      <c r="L59">
        <v>215.2</v>
      </c>
      <c r="M59" t="s">
        <v>430</v>
      </c>
      <c r="N59" t="b">
        <v>0</v>
      </c>
      <c r="O59" t="s">
        <v>3358</v>
      </c>
      <c r="P59" s="30">
        <v>25934</v>
      </c>
      <c r="Q59" t="b">
        <v>0</v>
      </c>
      <c r="S59" t="b">
        <v>0</v>
      </c>
      <c r="T59" t="b">
        <v>0</v>
      </c>
      <c r="U59" t="b">
        <v>0</v>
      </c>
      <c r="V59" t="s">
        <v>535</v>
      </c>
      <c r="W59" t="s">
        <v>433</v>
      </c>
      <c r="X59">
        <v>1</v>
      </c>
      <c r="Z59">
        <v>1</v>
      </c>
      <c r="AB59">
        <v>4</v>
      </c>
      <c r="AD59">
        <v>5</v>
      </c>
      <c r="AF59">
        <v>2</v>
      </c>
      <c r="AH59">
        <v>2</v>
      </c>
      <c r="AJ59">
        <v>2</v>
      </c>
      <c r="AN59">
        <v>2.53125</v>
      </c>
      <c r="AO59">
        <v>0.53563000000000005</v>
      </c>
      <c r="AP59">
        <v>0.71287999999999996</v>
      </c>
      <c r="AQ59">
        <v>1.24851</v>
      </c>
      <c r="AR59">
        <v>3.77976</v>
      </c>
      <c r="AS59">
        <v>5.3530000000000001E-2</v>
      </c>
      <c r="AT59">
        <v>2.10642</v>
      </c>
      <c r="AU59">
        <v>0.83155999999999997</v>
      </c>
      <c r="AV59">
        <v>0.67454999999999998</v>
      </c>
      <c r="AW59">
        <v>3.61253</v>
      </c>
      <c r="AX59">
        <v>2.4975100000000001</v>
      </c>
      <c r="AY59">
        <v>0.48435</v>
      </c>
      <c r="AZ59">
        <v>0.39777000000000001</v>
      </c>
      <c r="BA59">
        <v>3.3551099999999998</v>
      </c>
      <c r="BB59" s="30">
        <v>43721</v>
      </c>
      <c r="BC59">
        <v>4</v>
      </c>
      <c r="BD59">
        <v>4</v>
      </c>
      <c r="BE59">
        <v>0</v>
      </c>
      <c r="BF59">
        <v>20</v>
      </c>
      <c r="BG59">
        <v>1</v>
      </c>
      <c r="BH59">
        <v>0</v>
      </c>
      <c r="BI59">
        <v>20</v>
      </c>
      <c r="BJ59" s="30">
        <v>43297</v>
      </c>
      <c r="BK59">
        <v>12</v>
      </c>
      <c r="BL59">
        <v>12</v>
      </c>
      <c r="BM59">
        <v>0</v>
      </c>
      <c r="BN59">
        <v>100</v>
      </c>
      <c r="BO59">
        <v>2</v>
      </c>
      <c r="BP59">
        <v>50</v>
      </c>
      <c r="BQ59">
        <v>150</v>
      </c>
      <c r="BR59" s="30">
        <v>42972</v>
      </c>
      <c r="BS59">
        <v>3</v>
      </c>
      <c r="BT59">
        <v>0</v>
      </c>
      <c r="BU59">
        <v>3</v>
      </c>
      <c r="BV59">
        <v>0</v>
      </c>
      <c r="BW59">
        <v>12</v>
      </c>
      <c r="BX59">
        <v>0</v>
      </c>
      <c r="BY59">
        <v>12</v>
      </c>
      <c r="BZ59">
        <v>62</v>
      </c>
      <c r="CA59">
        <v>0</v>
      </c>
      <c r="CB59">
        <v>3</v>
      </c>
      <c r="CC59">
        <v>1</v>
      </c>
      <c r="CD59">
        <v>11011</v>
      </c>
      <c r="CE59">
        <v>0</v>
      </c>
      <c r="CF59">
        <v>1</v>
      </c>
      <c r="CG59" t="s">
        <v>3359</v>
      </c>
      <c r="CH59" s="30">
        <v>43952</v>
      </c>
    </row>
    <row r="60" spans="1:86" customFormat="1" x14ac:dyDescent="0.25">
      <c r="A60" t="s">
        <v>3360</v>
      </c>
      <c r="B60" t="s">
        <v>3361</v>
      </c>
      <c r="C60" t="s">
        <v>3362</v>
      </c>
      <c r="D60" t="s">
        <v>3363</v>
      </c>
      <c r="E60" t="s">
        <v>251</v>
      </c>
      <c r="F60">
        <v>10701</v>
      </c>
      <c r="G60">
        <v>9142946300</v>
      </c>
      <c r="H60">
        <v>800</v>
      </c>
      <c r="I60" t="s">
        <v>1394</v>
      </c>
      <c r="J60" t="s">
        <v>475</v>
      </c>
      <c r="K60">
        <v>169</v>
      </c>
      <c r="L60">
        <v>167.1</v>
      </c>
      <c r="M60" t="s">
        <v>501</v>
      </c>
      <c r="N60" t="b">
        <v>0</v>
      </c>
      <c r="O60" t="s">
        <v>502</v>
      </c>
      <c r="P60" s="30">
        <v>32409</v>
      </c>
      <c r="Q60" t="b">
        <v>0</v>
      </c>
      <c r="S60" t="b">
        <v>0</v>
      </c>
      <c r="T60" t="b">
        <v>0</v>
      </c>
      <c r="U60" t="b">
        <v>0</v>
      </c>
      <c r="V60" t="s">
        <v>432</v>
      </c>
      <c r="W60" t="s">
        <v>433</v>
      </c>
      <c r="X60">
        <v>5</v>
      </c>
      <c r="Z60">
        <v>5</v>
      </c>
      <c r="AB60">
        <v>5</v>
      </c>
      <c r="AD60">
        <v>5</v>
      </c>
      <c r="AG60">
        <v>2</v>
      </c>
      <c r="AH60">
        <v>5</v>
      </c>
      <c r="AJ60">
        <v>5</v>
      </c>
      <c r="AN60">
        <v>3.9735399999999998</v>
      </c>
      <c r="AO60">
        <v>0.27411999999999997</v>
      </c>
      <c r="AP60">
        <v>6.0028100000000002</v>
      </c>
      <c r="AQ60">
        <v>6.2769199999999996</v>
      </c>
      <c r="AR60">
        <v>10.25046</v>
      </c>
      <c r="AS60">
        <v>0.2752</v>
      </c>
      <c r="AT60">
        <v>2.4660000000000002</v>
      </c>
      <c r="AU60">
        <v>1.0389999999999999</v>
      </c>
      <c r="AV60">
        <v>1.22374</v>
      </c>
      <c r="AW60">
        <v>4.7287299999999997</v>
      </c>
      <c r="AX60">
        <v>3.3488799999999999</v>
      </c>
      <c r="AY60">
        <v>0.19838</v>
      </c>
      <c r="AZ60">
        <v>1.8462799999999999</v>
      </c>
      <c r="BA60">
        <v>6.9510699999999996</v>
      </c>
      <c r="BB60" s="30">
        <v>43731</v>
      </c>
      <c r="BC60">
        <v>2</v>
      </c>
      <c r="BD60">
        <v>2</v>
      </c>
      <c r="BE60">
        <v>0</v>
      </c>
      <c r="BF60">
        <v>4</v>
      </c>
      <c r="BG60">
        <v>1</v>
      </c>
      <c r="BH60">
        <v>0</v>
      </c>
      <c r="BI60">
        <v>4</v>
      </c>
      <c r="BJ60" s="30">
        <v>43074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 s="30">
        <v>42643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 t="s">
        <v>3364</v>
      </c>
      <c r="CH60" s="30">
        <v>43952</v>
      </c>
    </row>
    <row r="61" spans="1:86" customFormat="1" x14ac:dyDescent="0.25">
      <c r="A61">
        <v>335346</v>
      </c>
      <c r="B61" t="s">
        <v>3365</v>
      </c>
      <c r="C61" t="s">
        <v>3366</v>
      </c>
      <c r="D61" t="s">
        <v>3367</v>
      </c>
      <c r="E61" t="s">
        <v>251</v>
      </c>
      <c r="F61">
        <v>14892</v>
      </c>
      <c r="G61">
        <v>6075652861</v>
      </c>
      <c r="H61">
        <v>720</v>
      </c>
      <c r="I61" t="s">
        <v>2558</v>
      </c>
      <c r="J61" t="s">
        <v>429</v>
      </c>
      <c r="K61">
        <v>200</v>
      </c>
      <c r="L61">
        <v>189</v>
      </c>
      <c r="M61" t="s">
        <v>430</v>
      </c>
      <c r="N61" t="b">
        <v>0</v>
      </c>
      <c r="O61" t="s">
        <v>3368</v>
      </c>
      <c r="P61" s="30">
        <v>26277</v>
      </c>
      <c r="Q61" t="b">
        <v>0</v>
      </c>
      <c r="S61" t="b">
        <v>0</v>
      </c>
      <c r="T61" t="b">
        <v>0</v>
      </c>
      <c r="U61" t="b">
        <v>0</v>
      </c>
      <c r="V61" t="s">
        <v>440</v>
      </c>
      <c r="W61" t="s">
        <v>433</v>
      </c>
      <c r="X61">
        <v>2</v>
      </c>
      <c r="Z61">
        <v>2</v>
      </c>
      <c r="AB61">
        <v>4</v>
      </c>
      <c r="AD61">
        <v>4</v>
      </c>
      <c r="AF61">
        <v>5</v>
      </c>
      <c r="AH61">
        <v>2</v>
      </c>
      <c r="AJ61">
        <v>2</v>
      </c>
      <c r="AN61">
        <v>2.1893600000000002</v>
      </c>
      <c r="AO61">
        <v>0.80574000000000001</v>
      </c>
      <c r="AP61">
        <v>0.53229000000000004</v>
      </c>
      <c r="AQ61">
        <v>1.3380399999999999</v>
      </c>
      <c r="AR61">
        <v>3.52739</v>
      </c>
      <c r="AS61">
        <v>0.12209</v>
      </c>
      <c r="AT61">
        <v>2.0912700000000002</v>
      </c>
      <c r="AU61">
        <v>0.78252999999999995</v>
      </c>
      <c r="AV61">
        <v>0.40712999999999999</v>
      </c>
      <c r="AW61">
        <v>3.2809300000000001</v>
      </c>
      <c r="AX61">
        <v>2.1758199999999999</v>
      </c>
      <c r="AY61">
        <v>0.77424000000000004</v>
      </c>
      <c r="AZ61">
        <v>0.49209000000000003</v>
      </c>
      <c r="BA61">
        <v>3.44754</v>
      </c>
      <c r="BB61" s="30">
        <v>43483</v>
      </c>
      <c r="BC61">
        <v>2</v>
      </c>
      <c r="BD61">
        <v>2</v>
      </c>
      <c r="BE61">
        <v>0</v>
      </c>
      <c r="BF61">
        <v>12</v>
      </c>
      <c r="BG61">
        <v>1</v>
      </c>
      <c r="BH61">
        <v>0</v>
      </c>
      <c r="BI61">
        <v>12</v>
      </c>
      <c r="BJ61" s="30">
        <v>42951</v>
      </c>
      <c r="BK61">
        <v>6</v>
      </c>
      <c r="BL61">
        <v>4</v>
      </c>
      <c r="BM61">
        <v>3</v>
      </c>
      <c r="BN61">
        <v>48</v>
      </c>
      <c r="BO61">
        <v>1</v>
      </c>
      <c r="BP61">
        <v>0</v>
      </c>
      <c r="BQ61">
        <v>48</v>
      </c>
      <c r="BR61" s="30">
        <v>42482</v>
      </c>
      <c r="BS61">
        <v>5</v>
      </c>
      <c r="BT61">
        <v>5</v>
      </c>
      <c r="BU61">
        <v>0</v>
      </c>
      <c r="BV61">
        <v>1</v>
      </c>
      <c r="BW61">
        <v>20</v>
      </c>
      <c r="BX61">
        <v>0</v>
      </c>
      <c r="BY61">
        <v>20</v>
      </c>
      <c r="BZ61">
        <v>25.332999999999998</v>
      </c>
      <c r="CA61">
        <v>4</v>
      </c>
      <c r="CB61">
        <v>1</v>
      </c>
      <c r="CC61">
        <v>1</v>
      </c>
      <c r="CD61">
        <v>12678</v>
      </c>
      <c r="CE61">
        <v>0</v>
      </c>
      <c r="CF61">
        <v>1</v>
      </c>
      <c r="CG61" t="s">
        <v>3369</v>
      </c>
      <c r="CH61" s="30">
        <v>43952</v>
      </c>
    </row>
    <row r="62" spans="1:86" customFormat="1" x14ac:dyDescent="0.25">
      <c r="A62">
        <v>335365</v>
      </c>
      <c r="B62" t="s">
        <v>3370</v>
      </c>
      <c r="C62" t="s">
        <v>3371</v>
      </c>
      <c r="D62" t="s">
        <v>3372</v>
      </c>
      <c r="E62" t="s">
        <v>251</v>
      </c>
      <c r="F62">
        <v>10989</v>
      </c>
      <c r="G62">
        <v>8452686861</v>
      </c>
      <c r="H62">
        <v>620</v>
      </c>
      <c r="I62" t="s">
        <v>1467</v>
      </c>
      <c r="J62" t="s">
        <v>438</v>
      </c>
      <c r="K62">
        <v>160</v>
      </c>
      <c r="L62">
        <v>151.69999999999999</v>
      </c>
      <c r="M62" t="s">
        <v>430</v>
      </c>
      <c r="N62" t="b">
        <v>0</v>
      </c>
      <c r="O62" t="s">
        <v>3373</v>
      </c>
      <c r="P62" s="30">
        <v>26604</v>
      </c>
      <c r="Q62" t="b">
        <v>0</v>
      </c>
      <c r="S62" t="b">
        <v>0</v>
      </c>
      <c r="T62" t="b">
        <v>0</v>
      </c>
      <c r="U62" t="b">
        <v>0</v>
      </c>
      <c r="V62" t="s">
        <v>535</v>
      </c>
      <c r="W62" t="s">
        <v>433</v>
      </c>
      <c r="X62">
        <v>4</v>
      </c>
      <c r="Z62">
        <v>4</v>
      </c>
      <c r="AB62">
        <v>3</v>
      </c>
      <c r="AD62">
        <v>4</v>
      </c>
      <c r="AF62">
        <v>2</v>
      </c>
      <c r="AH62">
        <v>2</v>
      </c>
      <c r="AJ62">
        <v>2</v>
      </c>
      <c r="AN62">
        <v>1.98438</v>
      </c>
      <c r="AO62">
        <v>0.79996999999999996</v>
      </c>
      <c r="AP62">
        <v>0.43169000000000002</v>
      </c>
      <c r="AQ62">
        <v>1.23166</v>
      </c>
      <c r="AR62">
        <v>3.21604</v>
      </c>
      <c r="AS62">
        <v>0.11355999999999999</v>
      </c>
      <c r="AT62">
        <v>2.1133700000000002</v>
      </c>
      <c r="AU62">
        <v>0.90902000000000005</v>
      </c>
      <c r="AV62">
        <v>0.50455000000000005</v>
      </c>
      <c r="AW62">
        <v>3.5269499999999998</v>
      </c>
      <c r="AX62">
        <v>1.9514800000000001</v>
      </c>
      <c r="AY62">
        <v>0.66173000000000004</v>
      </c>
      <c r="AZ62">
        <v>0.32202999999999998</v>
      </c>
      <c r="BA62">
        <v>2.9239899999999999</v>
      </c>
      <c r="BB62" s="30">
        <v>43880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 s="30">
        <v>43272</v>
      </c>
      <c r="BK62">
        <v>7</v>
      </c>
      <c r="BL62">
        <v>7</v>
      </c>
      <c r="BM62">
        <v>0</v>
      </c>
      <c r="BN62">
        <v>32</v>
      </c>
      <c r="BO62">
        <v>1</v>
      </c>
      <c r="BP62">
        <v>0</v>
      </c>
      <c r="BQ62">
        <v>32</v>
      </c>
      <c r="BR62" s="30">
        <v>42753</v>
      </c>
      <c r="BS62">
        <v>2</v>
      </c>
      <c r="BT62">
        <v>2</v>
      </c>
      <c r="BU62">
        <v>0</v>
      </c>
      <c r="BV62">
        <v>1</v>
      </c>
      <c r="BW62">
        <v>8</v>
      </c>
      <c r="BX62">
        <v>0</v>
      </c>
      <c r="BY62">
        <v>8</v>
      </c>
      <c r="BZ62">
        <v>12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 t="s">
        <v>3374</v>
      </c>
      <c r="CH62" s="30">
        <v>43952</v>
      </c>
    </row>
    <row r="63" spans="1:86" customFormat="1" x14ac:dyDescent="0.25">
      <c r="A63">
        <v>335389</v>
      </c>
      <c r="B63" t="s">
        <v>3375</v>
      </c>
      <c r="C63" t="s">
        <v>3376</v>
      </c>
      <c r="D63" t="s">
        <v>3377</v>
      </c>
      <c r="E63" t="s">
        <v>251</v>
      </c>
      <c r="F63">
        <v>12541</v>
      </c>
      <c r="G63">
        <v>5188513041</v>
      </c>
      <c r="H63">
        <v>200</v>
      </c>
      <c r="I63" t="s">
        <v>394</v>
      </c>
      <c r="J63" t="s">
        <v>438</v>
      </c>
      <c r="K63">
        <v>120</v>
      </c>
      <c r="L63">
        <v>100.9</v>
      </c>
      <c r="M63" t="s">
        <v>430</v>
      </c>
      <c r="N63" t="b">
        <v>0</v>
      </c>
      <c r="O63" t="s">
        <v>3378</v>
      </c>
      <c r="P63" s="30">
        <v>26785</v>
      </c>
      <c r="Q63" t="b">
        <v>0</v>
      </c>
      <c r="S63" t="b">
        <v>0</v>
      </c>
      <c r="T63" t="b">
        <v>0</v>
      </c>
      <c r="U63" t="b">
        <v>0</v>
      </c>
      <c r="V63" t="s">
        <v>440</v>
      </c>
      <c r="W63" t="s">
        <v>433</v>
      </c>
      <c r="X63">
        <v>1</v>
      </c>
      <c r="Z63">
        <v>1</v>
      </c>
      <c r="AB63">
        <v>3</v>
      </c>
      <c r="AD63">
        <v>2</v>
      </c>
      <c r="AF63">
        <v>3</v>
      </c>
      <c r="AH63">
        <v>1</v>
      </c>
      <c r="AJ63">
        <v>1</v>
      </c>
      <c r="AN63">
        <v>1.4674799999999999</v>
      </c>
      <c r="AO63">
        <v>0.73958000000000002</v>
      </c>
      <c r="AP63">
        <v>0.38429999999999997</v>
      </c>
      <c r="AQ63">
        <v>1.12388</v>
      </c>
      <c r="AR63">
        <v>2.5913599999999999</v>
      </c>
      <c r="AS63">
        <v>6.2810000000000005E-2</v>
      </c>
      <c r="AT63">
        <v>2.1041699999999999</v>
      </c>
      <c r="AU63">
        <v>0.86489000000000005</v>
      </c>
      <c r="AV63">
        <v>0.47250999999999999</v>
      </c>
      <c r="AW63">
        <v>3.44157</v>
      </c>
      <c r="AX63">
        <v>1.44946</v>
      </c>
      <c r="AY63">
        <v>0.64298999999999995</v>
      </c>
      <c r="AZ63">
        <v>0.30612</v>
      </c>
      <c r="BA63">
        <v>2.4144800000000002</v>
      </c>
      <c r="BB63" s="30">
        <v>43560</v>
      </c>
      <c r="BC63">
        <v>28</v>
      </c>
      <c r="BD63">
        <v>27</v>
      </c>
      <c r="BE63">
        <v>7</v>
      </c>
      <c r="BF63">
        <v>152</v>
      </c>
      <c r="BG63">
        <v>1</v>
      </c>
      <c r="BH63">
        <v>0</v>
      </c>
      <c r="BI63">
        <v>152</v>
      </c>
      <c r="BJ63" s="30">
        <v>42936</v>
      </c>
      <c r="BK63">
        <v>7</v>
      </c>
      <c r="BL63">
        <v>7</v>
      </c>
      <c r="BM63">
        <v>4</v>
      </c>
      <c r="BN63">
        <v>36</v>
      </c>
      <c r="BO63">
        <v>1</v>
      </c>
      <c r="BP63">
        <v>0</v>
      </c>
      <c r="BQ63">
        <v>36</v>
      </c>
      <c r="BR63" s="30">
        <v>42507</v>
      </c>
      <c r="BS63">
        <v>6</v>
      </c>
      <c r="BT63">
        <v>6</v>
      </c>
      <c r="BU63">
        <v>0</v>
      </c>
      <c r="BV63">
        <v>1</v>
      </c>
      <c r="BW63">
        <v>24</v>
      </c>
      <c r="BX63">
        <v>0</v>
      </c>
      <c r="BY63">
        <v>24</v>
      </c>
      <c r="BZ63">
        <v>92</v>
      </c>
      <c r="CA63">
        <v>2</v>
      </c>
      <c r="CB63">
        <v>4</v>
      </c>
      <c r="CC63">
        <v>0</v>
      </c>
      <c r="CD63">
        <v>0</v>
      </c>
      <c r="CE63">
        <v>0</v>
      </c>
      <c r="CF63">
        <v>0</v>
      </c>
      <c r="CH63" s="30">
        <v>43952</v>
      </c>
    </row>
    <row r="64" spans="1:86" customFormat="1" x14ac:dyDescent="0.25">
      <c r="A64">
        <v>335701</v>
      </c>
      <c r="B64" t="s">
        <v>3379</v>
      </c>
      <c r="C64" t="s">
        <v>3380</v>
      </c>
      <c r="D64" t="s">
        <v>3381</v>
      </c>
      <c r="E64" t="s">
        <v>251</v>
      </c>
      <c r="F64">
        <v>12309</v>
      </c>
      <c r="G64">
        <v>5183742212</v>
      </c>
      <c r="H64">
        <v>650</v>
      </c>
      <c r="I64" t="s">
        <v>1743</v>
      </c>
      <c r="J64" t="s">
        <v>445</v>
      </c>
      <c r="K64">
        <v>112</v>
      </c>
      <c r="L64">
        <v>106.7</v>
      </c>
      <c r="M64" t="s">
        <v>430</v>
      </c>
      <c r="N64" t="b">
        <v>0</v>
      </c>
      <c r="O64" t="s">
        <v>3382</v>
      </c>
      <c r="P64" s="30">
        <v>32603</v>
      </c>
      <c r="Q64" t="b">
        <v>0</v>
      </c>
      <c r="S64" t="b">
        <v>0</v>
      </c>
      <c r="T64" t="b">
        <v>0</v>
      </c>
      <c r="U64" t="b">
        <v>0</v>
      </c>
      <c r="V64" t="s">
        <v>535</v>
      </c>
      <c r="W64" t="s">
        <v>433</v>
      </c>
      <c r="X64">
        <v>3</v>
      </c>
      <c r="Z64">
        <v>3</v>
      </c>
      <c r="AB64">
        <v>4</v>
      </c>
      <c r="AD64">
        <v>4</v>
      </c>
      <c r="AF64">
        <v>4</v>
      </c>
      <c r="AH64">
        <v>3</v>
      </c>
      <c r="AJ64">
        <v>3</v>
      </c>
      <c r="AN64">
        <v>2.2182499999999998</v>
      </c>
      <c r="AO64">
        <v>0.71401999999999999</v>
      </c>
      <c r="AP64">
        <v>1.60276</v>
      </c>
      <c r="AQ64">
        <v>2.3167800000000001</v>
      </c>
      <c r="AR64">
        <v>4.5350299999999999</v>
      </c>
      <c r="AS64">
        <v>9.4320000000000001E-2</v>
      </c>
      <c r="AT64">
        <v>2.3085900000000001</v>
      </c>
      <c r="AU64">
        <v>0.90295999999999998</v>
      </c>
      <c r="AV64">
        <v>1.1553</v>
      </c>
      <c r="AW64">
        <v>4.3668500000000003</v>
      </c>
      <c r="AX64">
        <v>1.99701</v>
      </c>
      <c r="AY64">
        <v>0.59460999999999997</v>
      </c>
      <c r="AZ64">
        <v>0.52215999999999996</v>
      </c>
      <c r="BA64">
        <v>3.3301599999999998</v>
      </c>
      <c r="BB64" s="30">
        <v>43809</v>
      </c>
      <c r="BC64">
        <v>5</v>
      </c>
      <c r="BD64">
        <v>5</v>
      </c>
      <c r="BE64">
        <v>0</v>
      </c>
      <c r="BF64">
        <v>24</v>
      </c>
      <c r="BG64">
        <v>1</v>
      </c>
      <c r="BH64">
        <v>0</v>
      </c>
      <c r="BI64">
        <v>24</v>
      </c>
      <c r="BJ64" s="30">
        <v>43434</v>
      </c>
      <c r="BK64">
        <v>3</v>
      </c>
      <c r="BL64">
        <v>3</v>
      </c>
      <c r="BM64">
        <v>0</v>
      </c>
      <c r="BN64">
        <v>12</v>
      </c>
      <c r="BO64">
        <v>1</v>
      </c>
      <c r="BP64">
        <v>0</v>
      </c>
      <c r="BQ64">
        <v>12</v>
      </c>
      <c r="BR64" s="30">
        <v>42809</v>
      </c>
      <c r="BS64">
        <v>3</v>
      </c>
      <c r="BT64">
        <v>3</v>
      </c>
      <c r="BU64">
        <v>0</v>
      </c>
      <c r="BV64">
        <v>1</v>
      </c>
      <c r="BW64">
        <v>8</v>
      </c>
      <c r="BX64">
        <v>0</v>
      </c>
      <c r="BY64">
        <v>8</v>
      </c>
      <c r="BZ64">
        <v>17.332999999999998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 t="s">
        <v>3383</v>
      </c>
      <c r="CH64" s="30">
        <v>43952</v>
      </c>
    </row>
    <row r="65" spans="1:86" customFormat="1" x14ac:dyDescent="0.25">
      <c r="A65">
        <v>335532</v>
      </c>
      <c r="B65" t="s">
        <v>3384</v>
      </c>
      <c r="C65" t="s">
        <v>3385</v>
      </c>
      <c r="D65" t="s">
        <v>3298</v>
      </c>
      <c r="E65" t="s">
        <v>251</v>
      </c>
      <c r="F65">
        <v>14450</v>
      </c>
      <c r="G65">
        <v>5853774000</v>
      </c>
      <c r="H65">
        <v>370</v>
      </c>
      <c r="I65" t="s">
        <v>1492</v>
      </c>
      <c r="J65" t="s">
        <v>445</v>
      </c>
      <c r="K65">
        <v>140</v>
      </c>
      <c r="L65">
        <v>131</v>
      </c>
      <c r="M65" t="s">
        <v>430</v>
      </c>
      <c r="N65" t="b">
        <v>0</v>
      </c>
      <c r="O65" t="s">
        <v>3386</v>
      </c>
      <c r="P65" s="30">
        <v>27973</v>
      </c>
      <c r="Q65" t="b">
        <v>0</v>
      </c>
      <c r="S65" t="b">
        <v>0</v>
      </c>
      <c r="T65" t="b">
        <v>0</v>
      </c>
      <c r="U65" t="b">
        <v>0</v>
      </c>
      <c r="V65" t="s">
        <v>440</v>
      </c>
      <c r="W65" t="s">
        <v>433</v>
      </c>
      <c r="X65">
        <v>5</v>
      </c>
      <c r="Z65">
        <v>4</v>
      </c>
      <c r="AB65">
        <v>5</v>
      </c>
      <c r="AD65">
        <v>5</v>
      </c>
      <c r="AF65">
        <v>4</v>
      </c>
      <c r="AH65">
        <v>2</v>
      </c>
      <c r="AJ65">
        <v>2</v>
      </c>
      <c r="AN65">
        <v>2.0095499999999999</v>
      </c>
      <c r="AO65">
        <v>1.0057799999999999</v>
      </c>
      <c r="AP65">
        <v>0.42152000000000001</v>
      </c>
      <c r="AQ65">
        <v>1.4273100000000001</v>
      </c>
      <c r="AR65">
        <v>3.4368599999999998</v>
      </c>
      <c r="AS65">
        <v>9.3329999999999996E-2</v>
      </c>
      <c r="AT65">
        <v>2.22865</v>
      </c>
      <c r="AU65">
        <v>0.78737999999999997</v>
      </c>
      <c r="AV65">
        <v>0.39711000000000002</v>
      </c>
      <c r="AW65">
        <v>3.4131399999999998</v>
      </c>
      <c r="AX65">
        <v>1.87401</v>
      </c>
      <c r="AY65">
        <v>0.96052000000000004</v>
      </c>
      <c r="AZ65">
        <v>0.39951999999999999</v>
      </c>
      <c r="BA65">
        <v>3.2289400000000001</v>
      </c>
      <c r="BB65" s="30">
        <v>43495</v>
      </c>
      <c r="BC65">
        <v>2</v>
      </c>
      <c r="BD65">
        <v>2</v>
      </c>
      <c r="BE65">
        <v>0</v>
      </c>
      <c r="BF65">
        <v>8</v>
      </c>
      <c r="BG65">
        <v>1</v>
      </c>
      <c r="BH65">
        <v>0</v>
      </c>
      <c r="BI65">
        <v>8</v>
      </c>
      <c r="BJ65" s="30">
        <v>42957</v>
      </c>
      <c r="BK65">
        <v>3</v>
      </c>
      <c r="BL65">
        <v>3</v>
      </c>
      <c r="BM65">
        <v>0</v>
      </c>
      <c r="BN65">
        <v>12</v>
      </c>
      <c r="BO65">
        <v>1</v>
      </c>
      <c r="BP65">
        <v>0</v>
      </c>
      <c r="BQ65">
        <v>12</v>
      </c>
      <c r="BR65" s="30">
        <v>42543</v>
      </c>
      <c r="BS65">
        <v>1</v>
      </c>
      <c r="BT65">
        <v>1</v>
      </c>
      <c r="BU65">
        <v>0</v>
      </c>
      <c r="BV65">
        <v>1</v>
      </c>
      <c r="BW65">
        <v>8</v>
      </c>
      <c r="BX65">
        <v>0</v>
      </c>
      <c r="BY65">
        <v>8</v>
      </c>
      <c r="BZ65">
        <v>9.3330000000000002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 t="s">
        <v>3387</v>
      </c>
      <c r="CH65" s="30">
        <v>43952</v>
      </c>
    </row>
    <row r="66" spans="1:86" customFormat="1" x14ac:dyDescent="0.25">
      <c r="A66">
        <v>335811</v>
      </c>
      <c r="B66" t="s">
        <v>3388</v>
      </c>
      <c r="C66" t="s">
        <v>3389</v>
      </c>
      <c r="D66" t="s">
        <v>3226</v>
      </c>
      <c r="E66" t="s">
        <v>251</v>
      </c>
      <c r="F66">
        <v>11207</v>
      </c>
      <c r="G66">
        <v>7186497000</v>
      </c>
      <c r="H66">
        <v>331</v>
      </c>
      <c r="I66" t="s">
        <v>1544</v>
      </c>
      <c r="J66" t="s">
        <v>429</v>
      </c>
      <c r="K66">
        <v>280</v>
      </c>
      <c r="L66">
        <v>272.8</v>
      </c>
      <c r="M66" t="s">
        <v>430</v>
      </c>
      <c r="N66" t="b">
        <v>0</v>
      </c>
      <c r="O66" t="s">
        <v>3390</v>
      </c>
      <c r="P66" s="30">
        <v>36123</v>
      </c>
      <c r="Q66" t="b">
        <v>0</v>
      </c>
      <c r="S66" t="b">
        <v>0</v>
      </c>
      <c r="T66" t="b">
        <v>0</v>
      </c>
      <c r="U66" t="b">
        <v>0</v>
      </c>
      <c r="V66" t="s">
        <v>535</v>
      </c>
      <c r="W66" t="s">
        <v>433</v>
      </c>
      <c r="X66">
        <v>3</v>
      </c>
      <c r="Z66">
        <v>2</v>
      </c>
      <c r="AB66">
        <v>5</v>
      </c>
      <c r="AD66">
        <v>5</v>
      </c>
      <c r="AF66">
        <v>5</v>
      </c>
      <c r="AH66">
        <v>2</v>
      </c>
      <c r="AJ66">
        <v>2</v>
      </c>
      <c r="AN66">
        <v>2.2688799999999998</v>
      </c>
      <c r="AO66">
        <v>0.61919000000000002</v>
      </c>
      <c r="AP66">
        <v>0.60853000000000002</v>
      </c>
      <c r="AQ66">
        <v>1.2277199999999999</v>
      </c>
      <c r="AR66">
        <v>3.4965899999999999</v>
      </c>
      <c r="AS66">
        <v>9.2130000000000004E-2</v>
      </c>
      <c r="AT66">
        <v>2.2454100000000001</v>
      </c>
      <c r="AU66">
        <v>0.97809999999999997</v>
      </c>
      <c r="AV66">
        <v>0.52820999999999996</v>
      </c>
      <c r="AW66">
        <v>3.7517200000000002</v>
      </c>
      <c r="AX66">
        <v>2.10005</v>
      </c>
      <c r="AY66">
        <v>0.47602</v>
      </c>
      <c r="AZ66">
        <v>0.43362000000000001</v>
      </c>
      <c r="BA66">
        <v>2.9885999999999999</v>
      </c>
      <c r="BB66" s="30">
        <v>43475</v>
      </c>
      <c r="BC66">
        <v>9</v>
      </c>
      <c r="BD66">
        <v>9</v>
      </c>
      <c r="BE66">
        <v>0</v>
      </c>
      <c r="BF66">
        <v>44</v>
      </c>
      <c r="BG66">
        <v>1</v>
      </c>
      <c r="BH66">
        <v>0</v>
      </c>
      <c r="BI66">
        <v>44</v>
      </c>
      <c r="BJ66" s="30">
        <v>42818</v>
      </c>
      <c r="BK66">
        <v>3</v>
      </c>
      <c r="BL66">
        <v>3</v>
      </c>
      <c r="BM66">
        <v>0</v>
      </c>
      <c r="BN66">
        <v>16</v>
      </c>
      <c r="BO66">
        <v>1</v>
      </c>
      <c r="BP66">
        <v>0</v>
      </c>
      <c r="BQ66">
        <v>16</v>
      </c>
      <c r="BR66" s="30">
        <v>42401</v>
      </c>
      <c r="BS66">
        <v>9</v>
      </c>
      <c r="BT66">
        <v>5</v>
      </c>
      <c r="BU66">
        <v>4</v>
      </c>
      <c r="BV66">
        <v>1</v>
      </c>
      <c r="BW66">
        <v>52</v>
      </c>
      <c r="BX66">
        <v>0</v>
      </c>
      <c r="BY66">
        <v>52</v>
      </c>
      <c r="BZ66">
        <v>36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 t="s">
        <v>3391</v>
      </c>
      <c r="CH66" s="30">
        <v>43952</v>
      </c>
    </row>
    <row r="67" spans="1:86" customFormat="1" x14ac:dyDescent="0.25">
      <c r="A67">
        <v>335308</v>
      </c>
      <c r="B67" t="s">
        <v>3392</v>
      </c>
      <c r="C67" t="s">
        <v>3393</v>
      </c>
      <c r="D67" t="s">
        <v>3394</v>
      </c>
      <c r="E67" t="s">
        <v>251</v>
      </c>
      <c r="F67">
        <v>14218</v>
      </c>
      <c r="G67">
        <v>7168195300</v>
      </c>
      <c r="H67">
        <v>240</v>
      </c>
      <c r="I67" t="s">
        <v>2646</v>
      </c>
      <c r="J67" t="s">
        <v>475</v>
      </c>
      <c r="K67">
        <v>84</v>
      </c>
      <c r="L67">
        <v>82.7</v>
      </c>
      <c r="M67" t="s">
        <v>430</v>
      </c>
      <c r="N67" t="b">
        <v>1</v>
      </c>
      <c r="O67" t="s">
        <v>3395</v>
      </c>
      <c r="P67" s="30">
        <v>25750</v>
      </c>
      <c r="Q67" t="b">
        <v>0</v>
      </c>
      <c r="S67" t="b">
        <v>0</v>
      </c>
      <c r="T67" t="b">
        <v>0</v>
      </c>
      <c r="U67" t="b">
        <v>0</v>
      </c>
      <c r="V67" t="s">
        <v>440</v>
      </c>
      <c r="W67" t="s">
        <v>433</v>
      </c>
      <c r="X67">
        <v>5</v>
      </c>
      <c r="Z67">
        <v>5</v>
      </c>
      <c r="AB67">
        <v>5</v>
      </c>
      <c r="AD67">
        <v>5</v>
      </c>
      <c r="AG67">
        <v>2</v>
      </c>
      <c r="AH67">
        <v>4</v>
      </c>
      <c r="AJ67">
        <v>4</v>
      </c>
      <c r="AN67">
        <v>2.8481100000000001</v>
      </c>
      <c r="AO67">
        <v>1.1572</v>
      </c>
      <c r="AP67">
        <v>0.61878999999999995</v>
      </c>
      <c r="AQ67">
        <v>1.7759799999999999</v>
      </c>
      <c r="AR67">
        <v>4.6240899999999998</v>
      </c>
      <c r="AS67">
        <v>5.8349999999999999E-2</v>
      </c>
      <c r="AT67">
        <v>2.2046700000000001</v>
      </c>
      <c r="AU67">
        <v>0.63717000000000001</v>
      </c>
      <c r="AV67">
        <v>0.27833999999999998</v>
      </c>
      <c r="AW67">
        <v>3.12018</v>
      </c>
      <c r="AX67">
        <v>2.6848999999999998</v>
      </c>
      <c r="AY67">
        <v>1.36564</v>
      </c>
      <c r="AZ67">
        <v>0.83675999999999995</v>
      </c>
      <c r="BA67">
        <v>4.7522599999999997</v>
      </c>
      <c r="BB67" s="30">
        <v>43782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s="30">
        <v>43455</v>
      </c>
      <c r="BK67">
        <v>1</v>
      </c>
      <c r="BL67">
        <v>1</v>
      </c>
      <c r="BM67">
        <v>0</v>
      </c>
      <c r="BN67">
        <v>4</v>
      </c>
      <c r="BO67">
        <v>1</v>
      </c>
      <c r="BP67">
        <v>0</v>
      </c>
      <c r="BQ67">
        <v>4</v>
      </c>
      <c r="BR67" s="30">
        <v>43074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1.333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 t="s">
        <v>3396</v>
      </c>
      <c r="CH67" s="30">
        <v>43952</v>
      </c>
    </row>
    <row r="68" spans="1:86" customFormat="1" x14ac:dyDescent="0.25">
      <c r="A68">
        <v>335472</v>
      </c>
      <c r="B68" t="s">
        <v>3397</v>
      </c>
      <c r="C68" t="s">
        <v>3398</v>
      </c>
      <c r="D68" t="s">
        <v>3399</v>
      </c>
      <c r="E68" t="s">
        <v>251</v>
      </c>
      <c r="F68">
        <v>11378</v>
      </c>
      <c r="G68">
        <v>7184292200</v>
      </c>
      <c r="H68">
        <v>590</v>
      </c>
      <c r="I68" t="s">
        <v>1533</v>
      </c>
      <c r="J68" t="s">
        <v>438</v>
      </c>
      <c r="K68">
        <v>200</v>
      </c>
      <c r="L68">
        <v>185.2</v>
      </c>
      <c r="M68" t="s">
        <v>430</v>
      </c>
      <c r="N68" t="b">
        <v>0</v>
      </c>
      <c r="O68" t="s">
        <v>3400</v>
      </c>
      <c r="P68" s="30">
        <v>27791</v>
      </c>
      <c r="Q68" t="b">
        <v>0</v>
      </c>
      <c r="S68" t="b">
        <v>0</v>
      </c>
      <c r="T68" t="b">
        <v>0</v>
      </c>
      <c r="U68" t="b">
        <v>0</v>
      </c>
      <c r="V68" t="s">
        <v>440</v>
      </c>
      <c r="W68" t="s">
        <v>433</v>
      </c>
      <c r="X68">
        <v>3</v>
      </c>
      <c r="Z68">
        <v>2</v>
      </c>
      <c r="AB68">
        <v>5</v>
      </c>
      <c r="AD68">
        <v>5</v>
      </c>
      <c r="AF68">
        <v>5</v>
      </c>
      <c r="AH68">
        <v>2</v>
      </c>
      <c r="AJ68">
        <v>2</v>
      </c>
      <c r="AN68">
        <v>1.96306</v>
      </c>
      <c r="AO68">
        <v>0.58735999999999999</v>
      </c>
      <c r="AP68">
        <v>0.37661</v>
      </c>
      <c r="AQ68">
        <v>0.96396999999999999</v>
      </c>
      <c r="AR68">
        <v>2.9270299999999998</v>
      </c>
      <c r="AS68">
        <v>2.58E-2</v>
      </c>
      <c r="AT68">
        <v>1.90598</v>
      </c>
      <c r="AU68">
        <v>0.75892999999999999</v>
      </c>
      <c r="AV68">
        <v>0.39994000000000002</v>
      </c>
      <c r="AW68">
        <v>3.0648499999999999</v>
      </c>
      <c r="AX68">
        <v>2.1405699999999999</v>
      </c>
      <c r="AY68">
        <v>0.58194999999999997</v>
      </c>
      <c r="AZ68">
        <v>0.35443000000000002</v>
      </c>
      <c r="BA68">
        <v>3.0624600000000002</v>
      </c>
      <c r="BB68" s="30">
        <v>43475</v>
      </c>
      <c r="BC68">
        <v>6</v>
      </c>
      <c r="BD68">
        <v>6</v>
      </c>
      <c r="BE68">
        <v>0</v>
      </c>
      <c r="BF68">
        <v>28</v>
      </c>
      <c r="BG68">
        <v>1</v>
      </c>
      <c r="BH68">
        <v>0</v>
      </c>
      <c r="BI68">
        <v>28</v>
      </c>
      <c r="BJ68" s="30">
        <v>42846</v>
      </c>
      <c r="BK68">
        <v>6</v>
      </c>
      <c r="BL68">
        <v>5</v>
      </c>
      <c r="BM68">
        <v>1</v>
      </c>
      <c r="BN68">
        <v>28</v>
      </c>
      <c r="BO68">
        <v>1</v>
      </c>
      <c r="BP68">
        <v>0</v>
      </c>
      <c r="BQ68">
        <v>28</v>
      </c>
      <c r="BR68" s="30">
        <v>42398</v>
      </c>
      <c r="BS68">
        <v>9</v>
      </c>
      <c r="BT68">
        <v>9</v>
      </c>
      <c r="BU68">
        <v>0</v>
      </c>
      <c r="BV68">
        <v>1</v>
      </c>
      <c r="BW68">
        <v>48</v>
      </c>
      <c r="BX68">
        <v>0</v>
      </c>
      <c r="BY68">
        <v>48</v>
      </c>
      <c r="BZ68">
        <v>31.332999999999998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H68" s="30">
        <v>43952</v>
      </c>
    </row>
    <row r="69" spans="1:86" customFormat="1" x14ac:dyDescent="0.25">
      <c r="A69">
        <v>335706</v>
      </c>
      <c r="B69" t="s">
        <v>3401</v>
      </c>
      <c r="C69" t="s">
        <v>3402</v>
      </c>
      <c r="D69" t="s">
        <v>3403</v>
      </c>
      <c r="E69" t="s">
        <v>251</v>
      </c>
      <c r="F69">
        <v>14810</v>
      </c>
      <c r="G69">
        <v>6077768500</v>
      </c>
      <c r="H69">
        <v>690</v>
      </c>
      <c r="I69" t="s">
        <v>2834</v>
      </c>
      <c r="J69" t="s">
        <v>475</v>
      </c>
      <c r="K69">
        <v>120</v>
      </c>
      <c r="L69">
        <v>110.5</v>
      </c>
      <c r="M69" t="s">
        <v>430</v>
      </c>
      <c r="N69" t="b">
        <v>1</v>
      </c>
      <c r="O69" t="s">
        <v>3404</v>
      </c>
      <c r="P69" s="30">
        <v>32783</v>
      </c>
      <c r="Q69" t="b">
        <v>0</v>
      </c>
      <c r="S69" t="b">
        <v>0</v>
      </c>
      <c r="T69" t="b">
        <v>0</v>
      </c>
      <c r="U69" t="b">
        <v>0</v>
      </c>
      <c r="V69" t="s">
        <v>535</v>
      </c>
      <c r="W69" t="s">
        <v>433</v>
      </c>
      <c r="X69">
        <v>1</v>
      </c>
      <c r="Z69">
        <v>2</v>
      </c>
      <c r="AB69">
        <v>3</v>
      </c>
      <c r="AD69">
        <v>3</v>
      </c>
      <c r="AF69">
        <v>3</v>
      </c>
      <c r="AH69">
        <v>1</v>
      </c>
      <c r="AI69">
        <v>12</v>
      </c>
      <c r="AJ69">
        <v>1</v>
      </c>
      <c r="AK69">
        <v>12</v>
      </c>
      <c r="AL69">
        <v>6</v>
      </c>
      <c r="AM69">
        <v>6</v>
      </c>
      <c r="BB69" s="30">
        <v>43566</v>
      </c>
      <c r="BC69">
        <v>9</v>
      </c>
      <c r="BD69">
        <v>9</v>
      </c>
      <c r="BE69">
        <v>0</v>
      </c>
      <c r="BF69">
        <v>36</v>
      </c>
      <c r="BG69">
        <v>1</v>
      </c>
      <c r="BH69">
        <v>0</v>
      </c>
      <c r="BI69">
        <v>36</v>
      </c>
      <c r="BJ69" s="30">
        <v>43084</v>
      </c>
      <c r="BK69">
        <v>12</v>
      </c>
      <c r="BL69">
        <v>10</v>
      </c>
      <c r="BM69">
        <v>2</v>
      </c>
      <c r="BN69">
        <v>52</v>
      </c>
      <c r="BO69">
        <v>1</v>
      </c>
      <c r="BP69">
        <v>0</v>
      </c>
      <c r="BQ69">
        <v>52</v>
      </c>
      <c r="BR69" s="30">
        <v>42628</v>
      </c>
      <c r="BS69">
        <v>8</v>
      </c>
      <c r="BT69">
        <v>7</v>
      </c>
      <c r="BU69">
        <v>1</v>
      </c>
      <c r="BV69">
        <v>1</v>
      </c>
      <c r="BW69">
        <v>32</v>
      </c>
      <c r="BX69">
        <v>0</v>
      </c>
      <c r="BY69">
        <v>32</v>
      </c>
      <c r="BZ69">
        <v>40.667000000000002</v>
      </c>
      <c r="CA69">
        <v>2</v>
      </c>
      <c r="CB69">
        <v>0</v>
      </c>
      <c r="CC69">
        <v>0</v>
      </c>
      <c r="CD69">
        <v>0</v>
      </c>
      <c r="CE69">
        <v>0</v>
      </c>
      <c r="CF69">
        <v>0</v>
      </c>
      <c r="CH69" s="30">
        <v>43952</v>
      </c>
    </row>
    <row r="70" spans="1:86" customFormat="1" x14ac:dyDescent="0.25">
      <c r="A70">
        <v>335190</v>
      </c>
      <c r="B70" t="s">
        <v>3405</v>
      </c>
      <c r="C70" t="s">
        <v>3406</v>
      </c>
      <c r="D70" t="s">
        <v>3340</v>
      </c>
      <c r="E70" t="s">
        <v>251</v>
      </c>
      <c r="F70">
        <v>13214</v>
      </c>
      <c r="G70">
        <v>3154469111</v>
      </c>
      <c r="H70">
        <v>520</v>
      </c>
      <c r="I70" t="s">
        <v>2241</v>
      </c>
      <c r="J70" t="s">
        <v>475</v>
      </c>
      <c r="K70">
        <v>132</v>
      </c>
      <c r="L70">
        <v>129.4</v>
      </c>
      <c r="M70" t="s">
        <v>430</v>
      </c>
      <c r="N70" t="b">
        <v>0</v>
      </c>
      <c r="O70" t="s">
        <v>3407</v>
      </c>
      <c r="P70" s="30">
        <v>24473</v>
      </c>
      <c r="Q70" t="b">
        <v>0</v>
      </c>
      <c r="S70" t="b">
        <v>0</v>
      </c>
      <c r="T70" t="b">
        <v>0</v>
      </c>
      <c r="U70" t="b">
        <v>0</v>
      </c>
      <c r="V70" t="s">
        <v>535</v>
      </c>
      <c r="W70" t="s">
        <v>433</v>
      </c>
      <c r="X70">
        <v>2</v>
      </c>
      <c r="Z70">
        <v>1</v>
      </c>
      <c r="AB70">
        <v>5</v>
      </c>
      <c r="AD70">
        <v>5</v>
      </c>
      <c r="AF70">
        <v>5</v>
      </c>
      <c r="AH70">
        <v>2</v>
      </c>
      <c r="AJ70">
        <v>2</v>
      </c>
      <c r="AN70">
        <v>1.6894100000000001</v>
      </c>
      <c r="AO70">
        <v>0.56689000000000001</v>
      </c>
      <c r="AP70">
        <v>0.40106000000000003</v>
      </c>
      <c r="AQ70">
        <v>0.96794999999999998</v>
      </c>
      <c r="AR70">
        <v>2.6573600000000002</v>
      </c>
      <c r="AS70">
        <v>7.1410000000000001E-2</v>
      </c>
      <c r="AT70">
        <v>2.16343</v>
      </c>
      <c r="AU70">
        <v>0.73092999999999997</v>
      </c>
      <c r="AV70">
        <v>0.3533</v>
      </c>
      <c r="AW70">
        <v>3.2476699999999998</v>
      </c>
      <c r="AX70">
        <v>1.6229499999999999</v>
      </c>
      <c r="AY70">
        <v>0.58318999999999999</v>
      </c>
      <c r="AZ70">
        <v>0.42726999999999998</v>
      </c>
      <c r="BA70">
        <v>2.6238100000000002</v>
      </c>
      <c r="BB70" s="30">
        <v>43719</v>
      </c>
      <c r="BC70">
        <v>18</v>
      </c>
      <c r="BD70">
        <v>16</v>
      </c>
      <c r="BE70">
        <v>2</v>
      </c>
      <c r="BF70">
        <v>88</v>
      </c>
      <c r="BG70">
        <v>1</v>
      </c>
      <c r="BH70">
        <v>0</v>
      </c>
      <c r="BI70">
        <v>88</v>
      </c>
      <c r="BJ70" s="30">
        <v>43171</v>
      </c>
      <c r="BK70">
        <v>9</v>
      </c>
      <c r="BL70">
        <v>9</v>
      </c>
      <c r="BM70">
        <v>3</v>
      </c>
      <c r="BN70">
        <v>36</v>
      </c>
      <c r="BO70">
        <v>1</v>
      </c>
      <c r="BP70">
        <v>0</v>
      </c>
      <c r="BQ70">
        <v>36</v>
      </c>
      <c r="BR70" s="30">
        <v>42683</v>
      </c>
      <c r="BS70">
        <v>10</v>
      </c>
      <c r="BT70">
        <v>9</v>
      </c>
      <c r="BU70">
        <v>1</v>
      </c>
      <c r="BV70">
        <v>1</v>
      </c>
      <c r="BW70">
        <v>56</v>
      </c>
      <c r="BX70">
        <v>0</v>
      </c>
      <c r="BY70">
        <v>56</v>
      </c>
      <c r="BZ70">
        <v>65.332999999999998</v>
      </c>
      <c r="CA70">
        <v>1</v>
      </c>
      <c r="CB70">
        <v>6</v>
      </c>
      <c r="CC70">
        <v>0</v>
      </c>
      <c r="CD70">
        <v>0</v>
      </c>
      <c r="CE70">
        <v>0</v>
      </c>
      <c r="CF70">
        <v>0</v>
      </c>
      <c r="CG70" t="s">
        <v>3408</v>
      </c>
      <c r="CH70" s="30">
        <v>43952</v>
      </c>
    </row>
    <row r="71" spans="1:86" customFormat="1" x14ac:dyDescent="0.25">
      <c r="A71">
        <v>335448</v>
      </c>
      <c r="B71" t="s">
        <v>3409</v>
      </c>
      <c r="C71" t="s">
        <v>3410</v>
      </c>
      <c r="D71" t="s">
        <v>3313</v>
      </c>
      <c r="E71" t="s">
        <v>251</v>
      </c>
      <c r="F71">
        <v>11691</v>
      </c>
      <c r="G71">
        <v>7184717400</v>
      </c>
      <c r="H71">
        <v>590</v>
      </c>
      <c r="I71" t="s">
        <v>1533</v>
      </c>
      <c r="J71" t="s">
        <v>429</v>
      </c>
      <c r="K71">
        <v>200</v>
      </c>
      <c r="L71">
        <v>195.5</v>
      </c>
      <c r="M71" t="s">
        <v>430</v>
      </c>
      <c r="N71" t="b">
        <v>0</v>
      </c>
      <c r="O71" t="s">
        <v>3411</v>
      </c>
      <c r="P71" s="30">
        <v>27881</v>
      </c>
      <c r="Q71" t="b">
        <v>0</v>
      </c>
      <c r="S71" t="b">
        <v>0</v>
      </c>
      <c r="T71" t="b">
        <v>0</v>
      </c>
      <c r="U71" t="b">
        <v>0</v>
      </c>
      <c r="V71" t="s">
        <v>440</v>
      </c>
      <c r="W71" t="s">
        <v>433</v>
      </c>
      <c r="X71">
        <v>5</v>
      </c>
      <c r="Z71">
        <v>4</v>
      </c>
      <c r="AB71">
        <v>5</v>
      </c>
      <c r="AD71">
        <v>5</v>
      </c>
      <c r="AF71">
        <v>3</v>
      </c>
      <c r="AH71">
        <v>3</v>
      </c>
      <c r="AJ71">
        <v>3</v>
      </c>
      <c r="AN71">
        <v>2.3802400000000001</v>
      </c>
      <c r="AO71">
        <v>0.74550000000000005</v>
      </c>
      <c r="AP71">
        <v>0.64144000000000001</v>
      </c>
      <c r="AQ71">
        <v>1.3869400000000001</v>
      </c>
      <c r="AR71">
        <v>3.7671800000000002</v>
      </c>
      <c r="AS71">
        <v>0.14760000000000001</v>
      </c>
      <c r="AT71">
        <v>2.2225299999999999</v>
      </c>
      <c r="AU71">
        <v>0.89085999999999999</v>
      </c>
      <c r="AV71">
        <v>0.45040000000000002</v>
      </c>
      <c r="AW71">
        <v>3.56379</v>
      </c>
      <c r="AX71">
        <v>2.2258100000000001</v>
      </c>
      <c r="AY71">
        <v>0.62924000000000002</v>
      </c>
      <c r="AZ71">
        <v>0.53603000000000001</v>
      </c>
      <c r="BA71">
        <v>3.3896700000000002</v>
      </c>
      <c r="BB71" s="30">
        <v>43880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 s="30">
        <v>43340</v>
      </c>
      <c r="BK71">
        <v>4</v>
      </c>
      <c r="BL71">
        <v>4</v>
      </c>
      <c r="BM71">
        <v>0</v>
      </c>
      <c r="BN71">
        <v>20</v>
      </c>
      <c r="BO71">
        <v>1</v>
      </c>
      <c r="BP71">
        <v>0</v>
      </c>
      <c r="BQ71">
        <v>20</v>
      </c>
      <c r="BR71" s="30">
        <v>42832</v>
      </c>
      <c r="BS71">
        <v>2</v>
      </c>
      <c r="BT71">
        <v>1</v>
      </c>
      <c r="BU71">
        <v>1</v>
      </c>
      <c r="BV71">
        <v>1</v>
      </c>
      <c r="BW71">
        <v>24</v>
      </c>
      <c r="BX71">
        <v>0</v>
      </c>
      <c r="BY71">
        <v>24</v>
      </c>
      <c r="BZ71">
        <v>10.667</v>
      </c>
      <c r="CA71">
        <v>1</v>
      </c>
      <c r="CB71">
        <v>0</v>
      </c>
      <c r="CC71">
        <v>1</v>
      </c>
      <c r="CD71">
        <v>6893</v>
      </c>
      <c r="CE71">
        <v>0</v>
      </c>
      <c r="CF71">
        <v>1</v>
      </c>
      <c r="CG71" t="s">
        <v>3412</v>
      </c>
      <c r="CH71" s="30">
        <v>43952</v>
      </c>
    </row>
    <row r="72" spans="1:86" customFormat="1" x14ac:dyDescent="0.25">
      <c r="A72">
        <v>335625</v>
      </c>
      <c r="B72" t="s">
        <v>3413</v>
      </c>
      <c r="C72" t="s">
        <v>3414</v>
      </c>
      <c r="D72" t="s">
        <v>3226</v>
      </c>
      <c r="E72" t="s">
        <v>251</v>
      </c>
      <c r="F72">
        <v>11238</v>
      </c>
      <c r="G72">
        <v>7186361000</v>
      </c>
      <c r="H72">
        <v>331</v>
      </c>
      <c r="I72" t="s">
        <v>1544</v>
      </c>
      <c r="J72" t="s">
        <v>429</v>
      </c>
      <c r="K72">
        <v>320</v>
      </c>
      <c r="L72">
        <v>292.2</v>
      </c>
      <c r="M72" t="s">
        <v>430</v>
      </c>
      <c r="N72" t="b">
        <v>0</v>
      </c>
      <c r="O72" t="s">
        <v>3415</v>
      </c>
      <c r="P72" s="30">
        <v>28642</v>
      </c>
      <c r="Q72" t="b">
        <v>0</v>
      </c>
      <c r="S72" t="b">
        <v>0</v>
      </c>
      <c r="T72" t="b">
        <v>0</v>
      </c>
      <c r="U72" t="b">
        <v>0</v>
      </c>
      <c r="V72" t="s">
        <v>535</v>
      </c>
      <c r="W72" t="s">
        <v>433</v>
      </c>
      <c r="X72">
        <v>5</v>
      </c>
      <c r="Z72">
        <v>5</v>
      </c>
      <c r="AB72">
        <v>4</v>
      </c>
      <c r="AD72">
        <v>4</v>
      </c>
      <c r="AF72">
        <v>4</v>
      </c>
      <c r="AH72">
        <v>2</v>
      </c>
      <c r="AJ72">
        <v>3</v>
      </c>
      <c r="AN72">
        <v>2.1275599999999999</v>
      </c>
      <c r="AO72">
        <v>0.33605000000000002</v>
      </c>
      <c r="AP72">
        <v>0.78619000000000006</v>
      </c>
      <c r="AQ72">
        <v>1.1222399999999999</v>
      </c>
      <c r="AR72">
        <v>3.2498</v>
      </c>
      <c r="AS72">
        <v>6.8570000000000006E-2</v>
      </c>
      <c r="AT72">
        <v>2.1377799999999998</v>
      </c>
      <c r="AU72">
        <v>0.91788999999999998</v>
      </c>
      <c r="AV72">
        <v>0.52888999999999997</v>
      </c>
      <c r="AW72">
        <v>3.5845600000000002</v>
      </c>
      <c r="AX72">
        <v>2.0684</v>
      </c>
      <c r="AY72">
        <v>0.27528999999999998</v>
      </c>
      <c r="AZ72">
        <v>0.55949000000000004</v>
      </c>
      <c r="BA72">
        <v>2.9071899999999999</v>
      </c>
      <c r="BB72" s="30">
        <v>43577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30">
        <v>42906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 s="30">
        <v>42460</v>
      </c>
      <c r="BS72">
        <v>4</v>
      </c>
      <c r="BT72">
        <v>0</v>
      </c>
      <c r="BU72">
        <v>4</v>
      </c>
      <c r="BV72">
        <v>0</v>
      </c>
      <c r="BW72">
        <v>16</v>
      </c>
      <c r="BX72">
        <v>0</v>
      </c>
      <c r="BY72">
        <v>16</v>
      </c>
      <c r="BZ72">
        <v>2.6669999999999998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 t="s">
        <v>3416</v>
      </c>
      <c r="CH72" s="30">
        <v>43952</v>
      </c>
    </row>
    <row r="73" spans="1:86" customFormat="1" x14ac:dyDescent="0.25">
      <c r="A73">
        <v>335044</v>
      </c>
      <c r="B73" t="s">
        <v>3417</v>
      </c>
      <c r="C73" t="s">
        <v>3418</v>
      </c>
      <c r="D73" t="s">
        <v>3313</v>
      </c>
      <c r="E73" t="s">
        <v>251</v>
      </c>
      <c r="F73">
        <v>11691</v>
      </c>
      <c r="G73">
        <v>7183272909</v>
      </c>
      <c r="H73">
        <v>590</v>
      </c>
      <c r="I73" t="s">
        <v>1533</v>
      </c>
      <c r="J73" t="s">
        <v>438</v>
      </c>
      <c r="K73">
        <v>100</v>
      </c>
      <c r="L73">
        <v>98</v>
      </c>
      <c r="M73" t="s">
        <v>430</v>
      </c>
      <c r="N73" t="b">
        <v>0</v>
      </c>
      <c r="O73" t="s">
        <v>3419</v>
      </c>
      <c r="P73" s="30">
        <v>26755</v>
      </c>
      <c r="Q73" t="b">
        <v>0</v>
      </c>
      <c r="S73" t="b">
        <v>0</v>
      </c>
      <c r="T73" t="b">
        <v>0</v>
      </c>
      <c r="U73" t="b">
        <v>0</v>
      </c>
      <c r="V73" t="s">
        <v>440</v>
      </c>
      <c r="W73" t="s">
        <v>433</v>
      </c>
      <c r="X73">
        <v>2</v>
      </c>
      <c r="Z73">
        <v>2</v>
      </c>
      <c r="AB73">
        <v>2</v>
      </c>
      <c r="AD73">
        <v>4</v>
      </c>
      <c r="AF73">
        <v>1</v>
      </c>
      <c r="AH73">
        <v>2</v>
      </c>
      <c r="AJ73">
        <v>2</v>
      </c>
      <c r="AN73">
        <v>1.54579</v>
      </c>
      <c r="AO73">
        <v>0.55393999999999999</v>
      </c>
      <c r="AP73">
        <v>0.36753999999999998</v>
      </c>
      <c r="AQ73">
        <v>0.92147999999999997</v>
      </c>
      <c r="AR73">
        <v>2.4672700000000001</v>
      </c>
      <c r="AS73">
        <v>0.16889999999999999</v>
      </c>
      <c r="AT73">
        <v>1.9775499999999999</v>
      </c>
      <c r="AU73">
        <v>0.75460000000000005</v>
      </c>
      <c r="AV73">
        <v>0.38815</v>
      </c>
      <c r="AW73">
        <v>3.1202899999999998</v>
      </c>
      <c r="AX73">
        <v>1.6245700000000001</v>
      </c>
      <c r="AY73">
        <v>0.55198999999999998</v>
      </c>
      <c r="AZ73">
        <v>0.35639999999999999</v>
      </c>
      <c r="BA73">
        <v>2.5355599999999998</v>
      </c>
      <c r="BB73" s="30">
        <v>43731</v>
      </c>
      <c r="BC73">
        <v>8</v>
      </c>
      <c r="BD73">
        <v>8</v>
      </c>
      <c r="BE73">
        <v>0</v>
      </c>
      <c r="BF73">
        <v>52</v>
      </c>
      <c r="BG73">
        <v>1</v>
      </c>
      <c r="BH73">
        <v>0</v>
      </c>
      <c r="BI73">
        <v>52</v>
      </c>
      <c r="BJ73" s="30">
        <v>43112</v>
      </c>
      <c r="BK73">
        <v>5</v>
      </c>
      <c r="BL73">
        <v>5</v>
      </c>
      <c r="BM73">
        <v>0</v>
      </c>
      <c r="BN73">
        <v>20</v>
      </c>
      <c r="BO73">
        <v>1</v>
      </c>
      <c r="BP73">
        <v>0</v>
      </c>
      <c r="BQ73">
        <v>20</v>
      </c>
      <c r="BR73" s="30">
        <v>42649</v>
      </c>
      <c r="BS73">
        <v>8</v>
      </c>
      <c r="BT73">
        <v>8</v>
      </c>
      <c r="BU73">
        <v>0</v>
      </c>
      <c r="BV73">
        <v>2</v>
      </c>
      <c r="BW73">
        <v>36</v>
      </c>
      <c r="BX73">
        <v>18</v>
      </c>
      <c r="BY73">
        <v>54</v>
      </c>
      <c r="BZ73">
        <v>41.667000000000002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 s="30">
        <v>43952</v>
      </c>
    </row>
    <row r="74" spans="1:86" customFormat="1" x14ac:dyDescent="0.25">
      <c r="A74">
        <v>335734</v>
      </c>
      <c r="B74" t="s">
        <v>3420</v>
      </c>
      <c r="C74" t="s">
        <v>3421</v>
      </c>
      <c r="D74" t="s">
        <v>3422</v>
      </c>
      <c r="E74" t="s">
        <v>251</v>
      </c>
      <c r="F74">
        <v>10956</v>
      </c>
      <c r="G74">
        <v>8456782000</v>
      </c>
      <c r="H74">
        <v>620</v>
      </c>
      <c r="I74" t="s">
        <v>1467</v>
      </c>
      <c r="J74" t="s">
        <v>445</v>
      </c>
      <c r="K74">
        <v>180</v>
      </c>
      <c r="L74">
        <v>173.3</v>
      </c>
      <c r="M74" t="s">
        <v>430</v>
      </c>
      <c r="N74" t="b">
        <v>0</v>
      </c>
      <c r="O74" t="s">
        <v>3423</v>
      </c>
      <c r="P74" s="30">
        <v>33588</v>
      </c>
      <c r="Q74" t="b">
        <v>0</v>
      </c>
      <c r="S74" t="b">
        <v>0</v>
      </c>
      <c r="T74" t="b">
        <v>0</v>
      </c>
      <c r="U74" t="b">
        <v>0</v>
      </c>
      <c r="V74" t="s">
        <v>440</v>
      </c>
      <c r="W74" t="s">
        <v>433</v>
      </c>
      <c r="X74">
        <v>4</v>
      </c>
      <c r="Z74">
        <v>3</v>
      </c>
      <c r="AB74">
        <v>5</v>
      </c>
      <c r="AD74">
        <v>5</v>
      </c>
      <c r="AF74">
        <v>5</v>
      </c>
      <c r="AH74">
        <v>3</v>
      </c>
      <c r="AJ74">
        <v>3</v>
      </c>
      <c r="AN74">
        <v>2.8068399999999998</v>
      </c>
      <c r="AO74">
        <v>0.68230000000000002</v>
      </c>
      <c r="AP74">
        <v>0.91883000000000004</v>
      </c>
      <c r="AQ74">
        <v>1.6011299999999999</v>
      </c>
      <c r="AR74">
        <v>4.4079699999999997</v>
      </c>
      <c r="AS74">
        <v>0.16053000000000001</v>
      </c>
      <c r="AT74">
        <v>2.40124</v>
      </c>
      <c r="AU74">
        <v>0.98282000000000003</v>
      </c>
      <c r="AV74">
        <v>0.65347999999999995</v>
      </c>
      <c r="AW74">
        <v>4.0375399999999999</v>
      </c>
      <c r="AX74">
        <v>2.4293900000000002</v>
      </c>
      <c r="AY74">
        <v>0.52202000000000004</v>
      </c>
      <c r="AZ74">
        <v>0.52922000000000002</v>
      </c>
      <c r="BA74">
        <v>3.5008599999999999</v>
      </c>
      <c r="BB74" s="30">
        <v>43775</v>
      </c>
      <c r="BC74">
        <v>5</v>
      </c>
      <c r="BD74">
        <v>5</v>
      </c>
      <c r="BE74">
        <v>0</v>
      </c>
      <c r="BF74">
        <v>20</v>
      </c>
      <c r="BG74">
        <v>1</v>
      </c>
      <c r="BH74">
        <v>0</v>
      </c>
      <c r="BI74">
        <v>20</v>
      </c>
      <c r="BJ74" s="30">
        <v>43087</v>
      </c>
      <c r="BK74">
        <v>5</v>
      </c>
      <c r="BL74">
        <v>3</v>
      </c>
      <c r="BM74">
        <v>2</v>
      </c>
      <c r="BN74">
        <v>24</v>
      </c>
      <c r="BO74">
        <v>1</v>
      </c>
      <c r="BP74">
        <v>0</v>
      </c>
      <c r="BQ74">
        <v>24</v>
      </c>
      <c r="BR74" s="30">
        <v>42612</v>
      </c>
      <c r="BS74">
        <v>2</v>
      </c>
      <c r="BT74">
        <v>2</v>
      </c>
      <c r="BU74">
        <v>0</v>
      </c>
      <c r="BV74">
        <v>1</v>
      </c>
      <c r="BW74">
        <v>8</v>
      </c>
      <c r="BX74">
        <v>0</v>
      </c>
      <c r="BY74">
        <v>8</v>
      </c>
      <c r="BZ74">
        <v>19.332999999999998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 t="s">
        <v>3424</v>
      </c>
      <c r="CH74" s="30">
        <v>43952</v>
      </c>
    </row>
    <row r="75" spans="1:86" customFormat="1" x14ac:dyDescent="0.25">
      <c r="A75">
        <v>335774</v>
      </c>
      <c r="B75" t="s">
        <v>3425</v>
      </c>
      <c r="C75" t="s">
        <v>3426</v>
      </c>
      <c r="D75" t="s">
        <v>3427</v>
      </c>
      <c r="E75" t="s">
        <v>251</v>
      </c>
      <c r="F75">
        <v>12065</v>
      </c>
      <c r="G75">
        <v>5183711400</v>
      </c>
      <c r="H75">
        <v>640</v>
      </c>
      <c r="I75" t="s">
        <v>1754</v>
      </c>
      <c r="J75" t="s">
        <v>475</v>
      </c>
      <c r="K75">
        <v>120</v>
      </c>
      <c r="L75">
        <v>116.7</v>
      </c>
      <c r="M75" t="s">
        <v>430</v>
      </c>
      <c r="N75" t="b">
        <v>0</v>
      </c>
      <c r="O75" t="s">
        <v>3428</v>
      </c>
      <c r="P75" s="30">
        <v>34380</v>
      </c>
      <c r="Q75" t="b">
        <v>0</v>
      </c>
      <c r="S75" t="b">
        <v>0</v>
      </c>
      <c r="T75" t="b">
        <v>0</v>
      </c>
      <c r="U75" t="b">
        <v>0</v>
      </c>
      <c r="V75" t="s">
        <v>535</v>
      </c>
      <c r="W75" t="s">
        <v>433</v>
      </c>
      <c r="X75">
        <v>4</v>
      </c>
      <c r="Z75">
        <v>4</v>
      </c>
      <c r="AB75">
        <v>3</v>
      </c>
      <c r="AD75">
        <v>4</v>
      </c>
      <c r="AF75">
        <v>3</v>
      </c>
      <c r="AH75">
        <v>3</v>
      </c>
      <c r="AJ75">
        <v>3</v>
      </c>
      <c r="AN75">
        <v>2.5881500000000002</v>
      </c>
      <c r="AO75">
        <v>0.97516999999999998</v>
      </c>
      <c r="AP75">
        <v>0.73389000000000004</v>
      </c>
      <c r="AQ75">
        <v>1.70906</v>
      </c>
      <c r="AR75">
        <v>4.2972200000000003</v>
      </c>
      <c r="AS75">
        <v>9.9769999999999998E-2</v>
      </c>
      <c r="AT75">
        <v>2.2077300000000002</v>
      </c>
      <c r="AU75">
        <v>0.80195000000000005</v>
      </c>
      <c r="AV75">
        <v>0.42951</v>
      </c>
      <c r="AW75">
        <v>3.4391799999999999</v>
      </c>
      <c r="AX75">
        <v>2.4364599999999998</v>
      </c>
      <c r="AY75">
        <v>0.91435999999999995</v>
      </c>
      <c r="AZ75">
        <v>0.64312000000000002</v>
      </c>
      <c r="BA75">
        <v>4.0066800000000002</v>
      </c>
      <c r="BB75" s="30">
        <v>43830</v>
      </c>
      <c r="BC75">
        <v>2</v>
      </c>
      <c r="BD75">
        <v>2</v>
      </c>
      <c r="BE75">
        <v>0</v>
      </c>
      <c r="BF75">
        <v>8</v>
      </c>
      <c r="BG75">
        <v>1</v>
      </c>
      <c r="BH75">
        <v>0</v>
      </c>
      <c r="BI75">
        <v>8</v>
      </c>
      <c r="BJ75" s="30">
        <v>43446</v>
      </c>
      <c r="BK75">
        <v>6</v>
      </c>
      <c r="BL75">
        <v>6</v>
      </c>
      <c r="BM75">
        <v>0</v>
      </c>
      <c r="BN75">
        <v>24</v>
      </c>
      <c r="BO75">
        <v>1</v>
      </c>
      <c r="BP75">
        <v>0</v>
      </c>
      <c r="BQ75">
        <v>24</v>
      </c>
      <c r="BR75" s="30">
        <v>42779</v>
      </c>
      <c r="BS75">
        <v>4</v>
      </c>
      <c r="BT75">
        <v>4</v>
      </c>
      <c r="BU75">
        <v>0</v>
      </c>
      <c r="BV75">
        <v>1</v>
      </c>
      <c r="BW75">
        <v>16</v>
      </c>
      <c r="BX75">
        <v>0</v>
      </c>
      <c r="BY75">
        <v>16</v>
      </c>
      <c r="BZ75">
        <v>14.667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 t="s">
        <v>3429</v>
      </c>
      <c r="CH75" s="30">
        <v>43952</v>
      </c>
    </row>
    <row r="76" spans="1:86" customFormat="1" x14ac:dyDescent="0.25">
      <c r="A76">
        <v>335870</v>
      </c>
      <c r="B76" t="s">
        <v>3430</v>
      </c>
      <c r="C76" t="s">
        <v>3431</v>
      </c>
      <c r="D76" t="s">
        <v>3340</v>
      </c>
      <c r="E76" t="s">
        <v>251</v>
      </c>
      <c r="F76">
        <v>13215</v>
      </c>
      <c r="G76">
        <v>3154925786</v>
      </c>
      <c r="H76">
        <v>520</v>
      </c>
      <c r="I76" t="s">
        <v>2241</v>
      </c>
      <c r="J76" t="s">
        <v>507</v>
      </c>
      <c r="K76">
        <v>20</v>
      </c>
      <c r="L76">
        <v>15.8</v>
      </c>
      <c r="M76" t="s">
        <v>661</v>
      </c>
      <c r="N76" t="b">
        <v>1</v>
      </c>
      <c r="O76" t="s">
        <v>3432</v>
      </c>
      <c r="P76" s="30">
        <v>41844</v>
      </c>
      <c r="Q76" t="b">
        <v>0</v>
      </c>
      <c r="S76" t="b">
        <v>0</v>
      </c>
      <c r="T76" t="b">
        <v>0</v>
      </c>
      <c r="U76" t="b">
        <v>0</v>
      </c>
      <c r="V76" t="s">
        <v>432</v>
      </c>
      <c r="W76" t="s">
        <v>433</v>
      </c>
      <c r="X76">
        <v>5</v>
      </c>
      <c r="Z76">
        <v>5</v>
      </c>
      <c r="AB76">
        <v>5</v>
      </c>
      <c r="AE76">
        <v>2</v>
      </c>
      <c r="AF76">
        <v>5</v>
      </c>
      <c r="AI76">
        <v>2</v>
      </c>
      <c r="AK76">
        <v>2</v>
      </c>
      <c r="AL76">
        <v>6</v>
      </c>
      <c r="AM76">
        <v>6</v>
      </c>
      <c r="BB76" s="30">
        <v>43755</v>
      </c>
      <c r="BC76">
        <v>2</v>
      </c>
      <c r="BD76">
        <v>2</v>
      </c>
      <c r="BE76">
        <v>0</v>
      </c>
      <c r="BF76">
        <v>8</v>
      </c>
      <c r="BG76">
        <v>1</v>
      </c>
      <c r="BH76">
        <v>0</v>
      </c>
      <c r="BI76">
        <v>8</v>
      </c>
      <c r="BJ76" s="30">
        <v>43369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 s="30">
        <v>42899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 t="s">
        <v>3433</v>
      </c>
      <c r="CH76" s="30">
        <v>43952</v>
      </c>
    </row>
    <row r="77" spans="1:86" customFormat="1" x14ac:dyDescent="0.25">
      <c r="A77">
        <v>335078</v>
      </c>
      <c r="B77" t="s">
        <v>3434</v>
      </c>
      <c r="C77" t="s">
        <v>3435</v>
      </c>
      <c r="D77" t="s">
        <v>3436</v>
      </c>
      <c r="E77" t="s">
        <v>251</v>
      </c>
      <c r="F77">
        <v>10567</v>
      </c>
      <c r="G77">
        <v>9147392244</v>
      </c>
      <c r="H77">
        <v>800</v>
      </c>
      <c r="I77" t="s">
        <v>1394</v>
      </c>
      <c r="J77" t="s">
        <v>429</v>
      </c>
      <c r="K77">
        <v>200</v>
      </c>
      <c r="L77">
        <v>120</v>
      </c>
      <c r="M77" t="s">
        <v>430</v>
      </c>
      <c r="N77" t="b">
        <v>0</v>
      </c>
      <c r="O77" t="s">
        <v>3437</v>
      </c>
      <c r="P77" s="30">
        <v>24473</v>
      </c>
      <c r="Q77" t="b">
        <v>0</v>
      </c>
      <c r="S77" t="b">
        <v>0</v>
      </c>
      <c r="T77" t="b">
        <v>0</v>
      </c>
      <c r="U77" t="b">
        <v>0</v>
      </c>
      <c r="V77" t="s">
        <v>440</v>
      </c>
      <c r="W77" t="s">
        <v>433</v>
      </c>
      <c r="X77">
        <v>5</v>
      </c>
      <c r="Z77">
        <v>5</v>
      </c>
      <c r="AB77">
        <v>5</v>
      </c>
      <c r="AD77">
        <v>4</v>
      </c>
      <c r="AF77">
        <v>5</v>
      </c>
      <c r="AH77">
        <v>2</v>
      </c>
      <c r="AJ77">
        <v>2</v>
      </c>
      <c r="AN77">
        <v>2.4199299999999999</v>
      </c>
      <c r="AO77">
        <v>0.86053999999999997</v>
      </c>
      <c r="AP77">
        <v>0.60753000000000001</v>
      </c>
      <c r="AQ77">
        <v>1.46807</v>
      </c>
      <c r="AR77">
        <v>3.8879999999999999</v>
      </c>
      <c r="AS77">
        <v>0.26073000000000002</v>
      </c>
      <c r="AT77">
        <v>2.3054399999999999</v>
      </c>
      <c r="AU77">
        <v>0.87346000000000001</v>
      </c>
      <c r="AV77">
        <v>0.45468999999999998</v>
      </c>
      <c r="AW77">
        <v>3.6335999999999999</v>
      </c>
      <c r="AX77">
        <v>2.1815500000000001</v>
      </c>
      <c r="AY77">
        <v>0.74082000000000003</v>
      </c>
      <c r="AZ77">
        <v>0.50290000000000001</v>
      </c>
      <c r="BA77">
        <v>3.4311699999999998</v>
      </c>
      <c r="BB77" s="30">
        <v>43378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0</v>
      </c>
      <c r="BI77">
        <v>0</v>
      </c>
      <c r="BJ77" s="30">
        <v>42832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 s="30">
        <v>42394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 t="s">
        <v>3438</v>
      </c>
      <c r="CH77" s="30">
        <v>43952</v>
      </c>
    </row>
    <row r="78" spans="1:86" customFormat="1" x14ac:dyDescent="0.25">
      <c r="A78">
        <v>335415</v>
      </c>
      <c r="B78" t="s">
        <v>3439</v>
      </c>
      <c r="C78" t="s">
        <v>3440</v>
      </c>
      <c r="D78" t="s">
        <v>3441</v>
      </c>
      <c r="E78" t="s">
        <v>251</v>
      </c>
      <c r="F78">
        <v>11692</v>
      </c>
      <c r="G78">
        <v>7189450400</v>
      </c>
      <c r="H78">
        <v>590</v>
      </c>
      <c r="I78" t="s">
        <v>1533</v>
      </c>
      <c r="J78" t="s">
        <v>429</v>
      </c>
      <c r="K78">
        <v>200</v>
      </c>
      <c r="L78">
        <v>180.1</v>
      </c>
      <c r="M78" t="s">
        <v>430</v>
      </c>
      <c r="N78" t="b">
        <v>0</v>
      </c>
      <c r="O78" t="s">
        <v>3442</v>
      </c>
      <c r="P78" s="30">
        <v>27181</v>
      </c>
      <c r="Q78" t="b">
        <v>0</v>
      </c>
      <c r="S78" t="b">
        <v>0</v>
      </c>
      <c r="T78" t="b">
        <v>0</v>
      </c>
      <c r="U78" t="b">
        <v>0</v>
      </c>
      <c r="V78" t="s">
        <v>535</v>
      </c>
      <c r="W78" t="s">
        <v>433</v>
      </c>
      <c r="X78">
        <v>4</v>
      </c>
      <c r="Z78">
        <v>4</v>
      </c>
      <c r="AB78">
        <v>5</v>
      </c>
      <c r="AD78">
        <v>5</v>
      </c>
      <c r="AG78">
        <v>2</v>
      </c>
      <c r="AH78">
        <v>1</v>
      </c>
      <c r="AI78">
        <v>12</v>
      </c>
      <c r="AJ78">
        <v>1</v>
      </c>
      <c r="AK78">
        <v>12</v>
      </c>
      <c r="AL78">
        <v>6</v>
      </c>
      <c r="AM78">
        <v>6</v>
      </c>
      <c r="BB78" s="30">
        <v>43802</v>
      </c>
      <c r="BC78">
        <v>2</v>
      </c>
      <c r="BD78">
        <v>2</v>
      </c>
      <c r="BE78">
        <v>0</v>
      </c>
      <c r="BF78">
        <v>8</v>
      </c>
      <c r="BG78">
        <v>1</v>
      </c>
      <c r="BH78">
        <v>0</v>
      </c>
      <c r="BI78">
        <v>8</v>
      </c>
      <c r="BJ78" s="30">
        <v>43327</v>
      </c>
      <c r="BK78">
        <v>7</v>
      </c>
      <c r="BL78">
        <v>7</v>
      </c>
      <c r="BM78">
        <v>0</v>
      </c>
      <c r="BN78">
        <v>24</v>
      </c>
      <c r="BO78">
        <v>1</v>
      </c>
      <c r="BP78">
        <v>0</v>
      </c>
      <c r="BQ78">
        <v>24</v>
      </c>
      <c r="BR78" s="30">
        <v>42824</v>
      </c>
      <c r="BS78">
        <v>3</v>
      </c>
      <c r="BT78">
        <v>3</v>
      </c>
      <c r="BU78">
        <v>0</v>
      </c>
      <c r="BV78">
        <v>1</v>
      </c>
      <c r="BW78">
        <v>12</v>
      </c>
      <c r="BX78">
        <v>0</v>
      </c>
      <c r="BY78">
        <v>12</v>
      </c>
      <c r="BZ78">
        <v>14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 t="s">
        <v>3443</v>
      </c>
      <c r="CH78" s="30">
        <v>43952</v>
      </c>
    </row>
    <row r="79" spans="1:86" customFormat="1" x14ac:dyDescent="0.25">
      <c r="A79">
        <v>335431</v>
      </c>
      <c r="B79" t="s">
        <v>3444</v>
      </c>
      <c r="C79" t="s">
        <v>3445</v>
      </c>
      <c r="D79" t="s">
        <v>3446</v>
      </c>
      <c r="E79" t="s">
        <v>251</v>
      </c>
      <c r="F79">
        <v>13601</v>
      </c>
      <c r="G79">
        <v>3157854400</v>
      </c>
      <c r="H79">
        <v>330</v>
      </c>
      <c r="I79" t="s">
        <v>404</v>
      </c>
      <c r="J79" t="s">
        <v>475</v>
      </c>
      <c r="K79">
        <v>272</v>
      </c>
      <c r="L79">
        <v>263.89999999999998</v>
      </c>
      <c r="M79" t="s">
        <v>430</v>
      </c>
      <c r="N79" t="b">
        <v>1</v>
      </c>
      <c r="O79" t="s">
        <v>3444</v>
      </c>
      <c r="P79" s="30">
        <v>27395</v>
      </c>
      <c r="Q79" t="b">
        <v>0</v>
      </c>
      <c r="S79" t="b">
        <v>0</v>
      </c>
      <c r="T79" t="b">
        <v>0</v>
      </c>
      <c r="U79" t="b">
        <v>0</v>
      </c>
      <c r="V79" t="s">
        <v>535</v>
      </c>
      <c r="W79" t="s">
        <v>433</v>
      </c>
      <c r="X79">
        <v>1</v>
      </c>
      <c r="Z79">
        <v>1</v>
      </c>
      <c r="AB79">
        <v>4</v>
      </c>
      <c r="AD79">
        <v>3</v>
      </c>
      <c r="AF79">
        <v>4</v>
      </c>
      <c r="AH79">
        <v>2</v>
      </c>
      <c r="AJ79">
        <v>1</v>
      </c>
      <c r="AN79">
        <v>2.8169400000000002</v>
      </c>
      <c r="AO79">
        <v>0.91030999999999995</v>
      </c>
      <c r="AP79">
        <v>0.25962000000000002</v>
      </c>
      <c r="AQ79">
        <v>1.1699299999999999</v>
      </c>
      <c r="AR79">
        <v>3.9868700000000001</v>
      </c>
      <c r="AS79">
        <v>7.356E-2</v>
      </c>
      <c r="AT79">
        <v>2.1211799999999998</v>
      </c>
      <c r="AU79">
        <v>0.69903999999999999</v>
      </c>
      <c r="AV79">
        <v>0.33683000000000002</v>
      </c>
      <c r="AW79">
        <v>3.15706</v>
      </c>
      <c r="AX79">
        <v>2.76004</v>
      </c>
      <c r="AY79">
        <v>0.97919</v>
      </c>
      <c r="AZ79">
        <v>0.29010999999999998</v>
      </c>
      <c r="BA79">
        <v>4.0495099999999997</v>
      </c>
      <c r="BB79" s="30">
        <v>43581</v>
      </c>
      <c r="BC79">
        <v>7</v>
      </c>
      <c r="BD79">
        <v>3</v>
      </c>
      <c r="BE79">
        <v>4</v>
      </c>
      <c r="BF79">
        <v>32</v>
      </c>
      <c r="BG79">
        <v>1</v>
      </c>
      <c r="BH79">
        <v>0</v>
      </c>
      <c r="BI79">
        <v>32</v>
      </c>
      <c r="BJ79" s="30">
        <v>43035</v>
      </c>
      <c r="BK79">
        <v>9</v>
      </c>
      <c r="BL79">
        <v>9</v>
      </c>
      <c r="BM79">
        <v>2</v>
      </c>
      <c r="BN79">
        <v>48</v>
      </c>
      <c r="BO79">
        <v>1</v>
      </c>
      <c r="BP79">
        <v>0</v>
      </c>
      <c r="BQ79">
        <v>48</v>
      </c>
      <c r="BR79" s="30">
        <v>42565</v>
      </c>
      <c r="BS79">
        <v>17</v>
      </c>
      <c r="BT79">
        <v>16</v>
      </c>
      <c r="BU79">
        <v>1</v>
      </c>
      <c r="BV79">
        <v>1</v>
      </c>
      <c r="BW79">
        <v>112</v>
      </c>
      <c r="BX79">
        <v>0</v>
      </c>
      <c r="BY79">
        <v>112</v>
      </c>
      <c r="BZ79">
        <v>50.667000000000002</v>
      </c>
      <c r="CA79">
        <v>5</v>
      </c>
      <c r="CB79">
        <v>4</v>
      </c>
      <c r="CC79">
        <v>1</v>
      </c>
      <c r="CD79">
        <v>14043</v>
      </c>
      <c r="CE79">
        <v>0</v>
      </c>
      <c r="CF79">
        <v>1</v>
      </c>
      <c r="CG79" t="s">
        <v>3447</v>
      </c>
      <c r="CH79" s="30">
        <v>43952</v>
      </c>
    </row>
    <row r="80" spans="1:86" customFormat="1" x14ac:dyDescent="0.25">
      <c r="A80">
        <v>335214</v>
      </c>
      <c r="B80" t="s">
        <v>3448</v>
      </c>
      <c r="C80" t="s">
        <v>3449</v>
      </c>
      <c r="D80" t="s">
        <v>3203</v>
      </c>
      <c r="E80" t="s">
        <v>251</v>
      </c>
      <c r="F80">
        <v>10469</v>
      </c>
      <c r="G80">
        <v>7182315550</v>
      </c>
      <c r="H80">
        <v>20</v>
      </c>
      <c r="I80" t="s">
        <v>1392</v>
      </c>
      <c r="J80" t="s">
        <v>438</v>
      </c>
      <c r="K80">
        <v>200</v>
      </c>
      <c r="L80">
        <v>187.8</v>
      </c>
      <c r="M80" t="s">
        <v>430</v>
      </c>
      <c r="N80" t="b">
        <v>0</v>
      </c>
      <c r="O80" t="s">
        <v>3450</v>
      </c>
      <c r="P80" s="30">
        <v>24562</v>
      </c>
      <c r="Q80" t="b">
        <v>0</v>
      </c>
      <c r="S80" t="b">
        <v>0</v>
      </c>
      <c r="T80" t="b">
        <v>0</v>
      </c>
      <c r="U80" t="b">
        <v>0</v>
      </c>
      <c r="V80" t="s">
        <v>535</v>
      </c>
      <c r="W80" t="s">
        <v>433</v>
      </c>
      <c r="X80">
        <v>3</v>
      </c>
      <c r="Z80">
        <v>3</v>
      </c>
      <c r="AB80">
        <v>5</v>
      </c>
      <c r="AD80">
        <v>5</v>
      </c>
      <c r="AF80">
        <v>5</v>
      </c>
      <c r="AH80">
        <v>1</v>
      </c>
      <c r="AJ80">
        <v>1</v>
      </c>
      <c r="AN80">
        <v>2.3294800000000002</v>
      </c>
      <c r="AO80">
        <v>0.75688999999999995</v>
      </c>
      <c r="AP80">
        <v>0.57677999999999996</v>
      </c>
      <c r="AQ80">
        <v>1.3336600000000001</v>
      </c>
      <c r="AR80">
        <v>3.6631399999999998</v>
      </c>
      <c r="AS80">
        <v>0</v>
      </c>
      <c r="AT80">
        <v>2.1407400000000001</v>
      </c>
      <c r="AU80">
        <v>0.89358000000000004</v>
      </c>
      <c r="AV80">
        <v>0.80135999999999996</v>
      </c>
      <c r="AW80">
        <v>3.83568</v>
      </c>
      <c r="AX80">
        <v>2.2615699999999999</v>
      </c>
      <c r="AY80">
        <v>0.63690999999999998</v>
      </c>
      <c r="AZ80">
        <v>0.27089999999999997</v>
      </c>
      <c r="BA80">
        <v>3.0624099999999999</v>
      </c>
      <c r="BB80" s="30">
        <v>43546</v>
      </c>
      <c r="BC80">
        <v>1</v>
      </c>
      <c r="BD80">
        <v>1</v>
      </c>
      <c r="BE80">
        <v>0</v>
      </c>
      <c r="BF80">
        <v>4</v>
      </c>
      <c r="BG80">
        <v>0</v>
      </c>
      <c r="BH80">
        <v>0</v>
      </c>
      <c r="BI80">
        <v>4</v>
      </c>
      <c r="BJ80" s="30">
        <v>42881</v>
      </c>
      <c r="BK80">
        <v>9</v>
      </c>
      <c r="BL80">
        <v>7</v>
      </c>
      <c r="BM80">
        <v>2</v>
      </c>
      <c r="BN80">
        <v>40</v>
      </c>
      <c r="BO80">
        <v>1</v>
      </c>
      <c r="BP80">
        <v>0</v>
      </c>
      <c r="BQ80">
        <v>40</v>
      </c>
      <c r="BR80" s="30">
        <v>42445</v>
      </c>
      <c r="BS80">
        <v>3</v>
      </c>
      <c r="BT80">
        <v>3</v>
      </c>
      <c r="BU80">
        <v>0</v>
      </c>
      <c r="BV80">
        <v>1</v>
      </c>
      <c r="BW80">
        <v>12</v>
      </c>
      <c r="BX80">
        <v>0</v>
      </c>
      <c r="BY80">
        <v>12</v>
      </c>
      <c r="BZ80">
        <v>17.332999999999998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 t="s">
        <v>3451</v>
      </c>
      <c r="CH80" s="30">
        <v>43952</v>
      </c>
    </row>
    <row r="81" spans="1:86" customFormat="1" x14ac:dyDescent="0.25">
      <c r="A81">
        <v>335674</v>
      </c>
      <c r="B81" t="s">
        <v>3452</v>
      </c>
      <c r="C81" t="s">
        <v>3453</v>
      </c>
      <c r="D81" t="s">
        <v>3454</v>
      </c>
      <c r="E81" t="s">
        <v>251</v>
      </c>
      <c r="F81">
        <v>11767</v>
      </c>
      <c r="G81">
        <v>6313618800</v>
      </c>
      <c r="H81">
        <v>700</v>
      </c>
      <c r="I81" t="s">
        <v>1388</v>
      </c>
      <c r="J81" t="s">
        <v>438</v>
      </c>
      <c r="K81">
        <v>240</v>
      </c>
      <c r="L81">
        <v>230.8</v>
      </c>
      <c r="M81" t="s">
        <v>430</v>
      </c>
      <c r="N81" t="b">
        <v>0</v>
      </c>
      <c r="O81" t="s">
        <v>3455</v>
      </c>
      <c r="P81" s="30">
        <v>30900</v>
      </c>
      <c r="Q81" t="b">
        <v>0</v>
      </c>
      <c r="S81" t="b">
        <v>0</v>
      </c>
      <c r="T81" t="b">
        <v>0</v>
      </c>
      <c r="U81" t="b">
        <v>0</v>
      </c>
      <c r="V81" t="s">
        <v>535</v>
      </c>
      <c r="W81" t="s">
        <v>433</v>
      </c>
      <c r="X81">
        <v>2</v>
      </c>
      <c r="Z81">
        <v>2</v>
      </c>
      <c r="AB81">
        <v>5</v>
      </c>
      <c r="AD81">
        <v>5</v>
      </c>
      <c r="AF81">
        <v>4</v>
      </c>
      <c r="AH81">
        <v>1</v>
      </c>
      <c r="AJ81">
        <v>1</v>
      </c>
      <c r="AN81">
        <v>2.0147400000000002</v>
      </c>
      <c r="AO81">
        <v>0.83521999999999996</v>
      </c>
      <c r="AP81">
        <v>0.42848999999999998</v>
      </c>
      <c r="AQ81">
        <v>1.2637100000000001</v>
      </c>
      <c r="AR81">
        <v>3.2784499999999999</v>
      </c>
      <c r="AS81">
        <v>0.10506</v>
      </c>
      <c r="AT81">
        <v>2.21739</v>
      </c>
      <c r="AU81">
        <v>0.94713999999999998</v>
      </c>
      <c r="AV81">
        <v>0.51661999999999997</v>
      </c>
      <c r="AW81">
        <v>3.6811400000000001</v>
      </c>
      <c r="AX81">
        <v>1.8884000000000001</v>
      </c>
      <c r="AY81">
        <v>0.66308999999999996</v>
      </c>
      <c r="AZ81">
        <v>0.31218000000000001</v>
      </c>
      <c r="BA81">
        <v>2.85588</v>
      </c>
      <c r="BB81" s="30">
        <v>43544</v>
      </c>
      <c r="BC81">
        <v>12</v>
      </c>
      <c r="BD81">
        <v>12</v>
      </c>
      <c r="BE81">
        <v>0</v>
      </c>
      <c r="BF81">
        <v>44</v>
      </c>
      <c r="BG81">
        <v>1</v>
      </c>
      <c r="BH81">
        <v>0</v>
      </c>
      <c r="BI81">
        <v>44</v>
      </c>
      <c r="BJ81" s="30">
        <v>42993</v>
      </c>
      <c r="BK81">
        <v>4</v>
      </c>
      <c r="BL81">
        <v>3</v>
      </c>
      <c r="BM81">
        <v>1</v>
      </c>
      <c r="BN81">
        <v>16</v>
      </c>
      <c r="BO81">
        <v>1</v>
      </c>
      <c r="BP81">
        <v>0</v>
      </c>
      <c r="BQ81">
        <v>16</v>
      </c>
      <c r="BR81" s="30">
        <v>42597</v>
      </c>
      <c r="BS81">
        <v>17</v>
      </c>
      <c r="BT81">
        <v>17</v>
      </c>
      <c r="BU81">
        <v>0</v>
      </c>
      <c r="BV81">
        <v>1</v>
      </c>
      <c r="BW81">
        <v>76</v>
      </c>
      <c r="BX81">
        <v>0</v>
      </c>
      <c r="BY81">
        <v>76</v>
      </c>
      <c r="BZ81">
        <v>40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 t="s">
        <v>3456</v>
      </c>
      <c r="CH81" s="30">
        <v>43952</v>
      </c>
    </row>
    <row r="82" spans="1:86" customFormat="1" x14ac:dyDescent="0.25">
      <c r="A82">
        <v>335565</v>
      </c>
      <c r="B82" t="s">
        <v>3457</v>
      </c>
      <c r="C82" t="s">
        <v>3458</v>
      </c>
      <c r="D82" t="s">
        <v>3459</v>
      </c>
      <c r="E82" t="s">
        <v>251</v>
      </c>
      <c r="F82">
        <v>12184</v>
      </c>
      <c r="G82">
        <v>5187586222</v>
      </c>
      <c r="H82">
        <v>200</v>
      </c>
      <c r="I82" t="s">
        <v>394</v>
      </c>
      <c r="J82" t="s">
        <v>429</v>
      </c>
      <c r="K82">
        <v>236</v>
      </c>
      <c r="L82">
        <v>233.7</v>
      </c>
      <c r="M82" t="s">
        <v>430</v>
      </c>
      <c r="N82" t="b">
        <v>0</v>
      </c>
      <c r="O82" t="s">
        <v>3460</v>
      </c>
      <c r="P82" s="30">
        <v>28065</v>
      </c>
      <c r="Q82" t="b">
        <v>0</v>
      </c>
      <c r="S82" t="b">
        <v>0</v>
      </c>
      <c r="T82" t="b">
        <v>0</v>
      </c>
      <c r="U82" t="b">
        <v>0</v>
      </c>
      <c r="V82" t="s">
        <v>440</v>
      </c>
      <c r="W82" t="s">
        <v>433</v>
      </c>
      <c r="X82">
        <v>1</v>
      </c>
      <c r="Z82">
        <v>1</v>
      </c>
      <c r="AB82">
        <v>3</v>
      </c>
      <c r="AD82">
        <v>3</v>
      </c>
      <c r="AF82">
        <v>3</v>
      </c>
      <c r="AH82">
        <v>2</v>
      </c>
      <c r="AJ82">
        <v>2</v>
      </c>
      <c r="AN82">
        <v>1.5682199999999999</v>
      </c>
      <c r="AO82">
        <v>0.91510000000000002</v>
      </c>
      <c r="AP82">
        <v>0.44133</v>
      </c>
      <c r="AQ82">
        <v>1.35643</v>
      </c>
      <c r="AR82">
        <v>2.9246500000000002</v>
      </c>
      <c r="AS82">
        <v>9.2990000000000003E-2</v>
      </c>
      <c r="AT82">
        <v>2.0378400000000001</v>
      </c>
      <c r="AU82">
        <v>0.79607000000000006</v>
      </c>
      <c r="AV82">
        <v>0.41236</v>
      </c>
      <c r="AW82">
        <v>3.24627</v>
      </c>
      <c r="AX82">
        <v>1.59938</v>
      </c>
      <c r="AY82">
        <v>0.86438000000000004</v>
      </c>
      <c r="AZ82">
        <v>0.40282000000000001</v>
      </c>
      <c r="BA82">
        <v>2.88896</v>
      </c>
      <c r="BB82" s="30">
        <v>43397</v>
      </c>
      <c r="BC82">
        <v>22</v>
      </c>
      <c r="BD82">
        <v>15</v>
      </c>
      <c r="BE82">
        <v>9</v>
      </c>
      <c r="BF82">
        <v>140</v>
      </c>
      <c r="BG82">
        <v>1</v>
      </c>
      <c r="BH82">
        <v>0</v>
      </c>
      <c r="BI82">
        <v>140</v>
      </c>
      <c r="BJ82" s="30">
        <v>42818</v>
      </c>
      <c r="BK82">
        <v>18</v>
      </c>
      <c r="BL82">
        <v>12</v>
      </c>
      <c r="BM82">
        <v>6</v>
      </c>
      <c r="BN82">
        <v>100</v>
      </c>
      <c r="BO82">
        <v>1</v>
      </c>
      <c r="BP82">
        <v>0</v>
      </c>
      <c r="BQ82">
        <v>100</v>
      </c>
      <c r="BR82" s="30">
        <v>42376</v>
      </c>
      <c r="BS82">
        <v>8</v>
      </c>
      <c r="BT82">
        <v>6</v>
      </c>
      <c r="BU82">
        <v>2</v>
      </c>
      <c r="BV82">
        <v>1</v>
      </c>
      <c r="BW82">
        <v>48</v>
      </c>
      <c r="BX82">
        <v>0</v>
      </c>
      <c r="BY82">
        <v>48</v>
      </c>
      <c r="BZ82">
        <v>111.333</v>
      </c>
      <c r="CA82">
        <v>16</v>
      </c>
      <c r="CB82">
        <v>11</v>
      </c>
      <c r="CC82">
        <v>2</v>
      </c>
      <c r="CD82">
        <v>17323</v>
      </c>
      <c r="CE82">
        <v>0</v>
      </c>
      <c r="CF82">
        <v>2</v>
      </c>
      <c r="CG82" t="s">
        <v>3461</v>
      </c>
      <c r="CH82" s="30">
        <v>43952</v>
      </c>
    </row>
    <row r="83" spans="1:86" customFormat="1" x14ac:dyDescent="0.25">
      <c r="A83">
        <v>335142</v>
      </c>
      <c r="B83" t="s">
        <v>3462</v>
      </c>
      <c r="C83" t="s">
        <v>3463</v>
      </c>
      <c r="D83" t="s">
        <v>3464</v>
      </c>
      <c r="E83" t="s">
        <v>251</v>
      </c>
      <c r="F83">
        <v>14701</v>
      </c>
      <c r="G83">
        <v>7164881921</v>
      </c>
      <c r="H83">
        <v>60</v>
      </c>
      <c r="I83" t="s">
        <v>2683</v>
      </c>
      <c r="J83" t="s">
        <v>523</v>
      </c>
      <c r="K83">
        <v>146</v>
      </c>
      <c r="L83">
        <v>142.5</v>
      </c>
      <c r="M83" t="s">
        <v>430</v>
      </c>
      <c r="N83" t="b">
        <v>0</v>
      </c>
      <c r="O83" t="s">
        <v>3113</v>
      </c>
      <c r="P83" s="30">
        <v>24473</v>
      </c>
      <c r="Q83" t="b">
        <v>0</v>
      </c>
      <c r="S83" t="b">
        <v>0</v>
      </c>
      <c r="T83" t="b">
        <v>0</v>
      </c>
      <c r="U83" t="b">
        <v>0</v>
      </c>
      <c r="V83" t="s">
        <v>440</v>
      </c>
      <c r="W83" t="s">
        <v>433</v>
      </c>
      <c r="X83">
        <v>4</v>
      </c>
      <c r="Z83">
        <v>3</v>
      </c>
      <c r="AB83">
        <v>5</v>
      </c>
      <c r="AD83">
        <v>5</v>
      </c>
      <c r="AF83">
        <v>5</v>
      </c>
      <c r="AH83">
        <v>2</v>
      </c>
      <c r="AJ83">
        <v>2</v>
      </c>
      <c r="AN83">
        <v>1.8350299999999999</v>
      </c>
      <c r="AO83">
        <v>0.94369000000000003</v>
      </c>
      <c r="AP83">
        <v>0.46244000000000002</v>
      </c>
      <c r="AQ83">
        <v>1.4061300000000001</v>
      </c>
      <c r="AR83">
        <v>3.2411699999999999</v>
      </c>
      <c r="AS83">
        <v>7.1580000000000005E-2</v>
      </c>
      <c r="AT83">
        <v>2.2300300000000002</v>
      </c>
      <c r="AU83">
        <v>0.79269000000000001</v>
      </c>
      <c r="AV83">
        <v>0.43228</v>
      </c>
      <c r="AW83">
        <v>3.45499</v>
      </c>
      <c r="AX83">
        <v>1.71021</v>
      </c>
      <c r="AY83">
        <v>0.89517999999999998</v>
      </c>
      <c r="AZ83">
        <v>0.40265000000000001</v>
      </c>
      <c r="BA83">
        <v>3.0082100000000001</v>
      </c>
      <c r="BB83" s="30">
        <v>43581</v>
      </c>
      <c r="BC83">
        <v>3</v>
      </c>
      <c r="BD83">
        <v>3</v>
      </c>
      <c r="BE83">
        <v>0</v>
      </c>
      <c r="BF83">
        <v>16</v>
      </c>
      <c r="BG83">
        <v>1</v>
      </c>
      <c r="BH83">
        <v>0</v>
      </c>
      <c r="BI83">
        <v>16</v>
      </c>
      <c r="BJ83" s="30">
        <v>43034</v>
      </c>
      <c r="BK83">
        <v>4</v>
      </c>
      <c r="BL83">
        <v>4</v>
      </c>
      <c r="BM83">
        <v>0</v>
      </c>
      <c r="BN83">
        <v>12</v>
      </c>
      <c r="BO83">
        <v>1</v>
      </c>
      <c r="BP83">
        <v>0</v>
      </c>
      <c r="BQ83">
        <v>12</v>
      </c>
      <c r="BR83" s="30">
        <v>42580</v>
      </c>
      <c r="BS83">
        <v>11</v>
      </c>
      <c r="BT83">
        <v>11</v>
      </c>
      <c r="BU83">
        <v>0</v>
      </c>
      <c r="BV83">
        <v>1</v>
      </c>
      <c r="BW83">
        <v>52</v>
      </c>
      <c r="BX83">
        <v>0</v>
      </c>
      <c r="BY83">
        <v>52</v>
      </c>
      <c r="BZ83">
        <v>20.667000000000002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 t="s">
        <v>3465</v>
      </c>
      <c r="CH83" s="30">
        <v>43952</v>
      </c>
    </row>
    <row r="84" spans="1:86" customFormat="1" x14ac:dyDescent="0.25">
      <c r="A84">
        <v>335693</v>
      </c>
      <c r="B84" t="s">
        <v>3466</v>
      </c>
      <c r="C84" t="s">
        <v>3467</v>
      </c>
      <c r="D84" t="s">
        <v>3468</v>
      </c>
      <c r="E84" t="s">
        <v>251</v>
      </c>
      <c r="F84">
        <v>12144</v>
      </c>
      <c r="G84">
        <v>5182861621</v>
      </c>
      <c r="H84">
        <v>600</v>
      </c>
      <c r="I84" t="s">
        <v>1752</v>
      </c>
      <c r="J84" t="s">
        <v>445</v>
      </c>
      <c r="K84">
        <v>80</v>
      </c>
      <c r="L84">
        <v>74.3</v>
      </c>
      <c r="M84" t="s">
        <v>430</v>
      </c>
      <c r="N84" t="b">
        <v>0</v>
      </c>
      <c r="O84" t="s">
        <v>3469</v>
      </c>
      <c r="P84" s="30">
        <v>32287</v>
      </c>
      <c r="Q84" t="b">
        <v>0</v>
      </c>
      <c r="S84" t="b">
        <v>0</v>
      </c>
      <c r="T84" t="b">
        <v>0</v>
      </c>
      <c r="U84" t="b">
        <v>0</v>
      </c>
      <c r="V84" t="s">
        <v>440</v>
      </c>
      <c r="W84" t="s">
        <v>433</v>
      </c>
      <c r="X84">
        <v>1</v>
      </c>
      <c r="Z84">
        <v>1</v>
      </c>
      <c r="AB84">
        <v>4</v>
      </c>
      <c r="AD84">
        <v>4</v>
      </c>
      <c r="AF84">
        <v>5</v>
      </c>
      <c r="AH84">
        <v>2</v>
      </c>
      <c r="AJ84">
        <v>2</v>
      </c>
      <c r="AN84">
        <v>1.9191</v>
      </c>
      <c r="AO84">
        <v>1.08891</v>
      </c>
      <c r="AP84">
        <v>0.49675999999999998</v>
      </c>
      <c r="AQ84">
        <v>1.5856600000000001</v>
      </c>
      <c r="AR84">
        <v>3.5047700000000002</v>
      </c>
      <c r="AS84">
        <v>7.9299999999999995E-2</v>
      </c>
      <c r="AT84">
        <v>1.9980599999999999</v>
      </c>
      <c r="AU84">
        <v>0.83438999999999997</v>
      </c>
      <c r="AV84">
        <v>0.47377000000000002</v>
      </c>
      <c r="AW84">
        <v>3.3062200000000002</v>
      </c>
      <c r="AX84">
        <v>1.9962</v>
      </c>
      <c r="AY84">
        <v>0.98131999999999997</v>
      </c>
      <c r="AZ84">
        <v>0.39465</v>
      </c>
      <c r="BA84">
        <v>3.3992300000000002</v>
      </c>
      <c r="BB84" s="30">
        <v>43490</v>
      </c>
      <c r="BC84">
        <v>18</v>
      </c>
      <c r="BD84">
        <v>15</v>
      </c>
      <c r="BE84">
        <v>5</v>
      </c>
      <c r="BF84">
        <v>112</v>
      </c>
      <c r="BG84">
        <v>1</v>
      </c>
      <c r="BH84">
        <v>0</v>
      </c>
      <c r="BI84">
        <v>112</v>
      </c>
      <c r="BJ84" s="30">
        <v>42846</v>
      </c>
      <c r="BK84">
        <v>14</v>
      </c>
      <c r="BL84">
        <v>14</v>
      </c>
      <c r="BM84">
        <v>4</v>
      </c>
      <c r="BN84">
        <v>68</v>
      </c>
      <c r="BO84">
        <v>1</v>
      </c>
      <c r="BP84">
        <v>0</v>
      </c>
      <c r="BQ84">
        <v>68</v>
      </c>
      <c r="BR84" s="30">
        <v>42408</v>
      </c>
      <c r="BS84">
        <v>11</v>
      </c>
      <c r="BT84">
        <v>5</v>
      </c>
      <c r="BU84">
        <v>6</v>
      </c>
      <c r="BV84">
        <v>1</v>
      </c>
      <c r="BW84">
        <v>48</v>
      </c>
      <c r="BX84">
        <v>0</v>
      </c>
      <c r="BY84">
        <v>48</v>
      </c>
      <c r="BZ84">
        <v>86.667000000000002</v>
      </c>
      <c r="CA84">
        <v>5</v>
      </c>
      <c r="CB84">
        <v>5</v>
      </c>
      <c r="CC84">
        <v>0</v>
      </c>
      <c r="CD84">
        <v>0</v>
      </c>
      <c r="CE84">
        <v>0</v>
      </c>
      <c r="CF84">
        <v>0</v>
      </c>
      <c r="CG84" t="s">
        <v>3470</v>
      </c>
      <c r="CH84" s="30">
        <v>43952</v>
      </c>
    </row>
    <row r="85" spans="1:86" customFormat="1" x14ac:dyDescent="0.25">
      <c r="A85">
        <v>335797</v>
      </c>
      <c r="B85" t="s">
        <v>3471</v>
      </c>
      <c r="C85" t="s">
        <v>3472</v>
      </c>
      <c r="D85" t="s">
        <v>3473</v>
      </c>
      <c r="E85" t="s">
        <v>251</v>
      </c>
      <c r="F85">
        <v>10580</v>
      </c>
      <c r="G85">
        <v>9149674100</v>
      </c>
      <c r="H85">
        <v>800</v>
      </c>
      <c r="I85" t="s">
        <v>1394</v>
      </c>
      <c r="J85" t="s">
        <v>475</v>
      </c>
      <c r="K85">
        <v>84</v>
      </c>
      <c r="L85">
        <v>78.5</v>
      </c>
      <c r="M85" t="s">
        <v>661</v>
      </c>
      <c r="N85" t="b">
        <v>0</v>
      </c>
      <c r="O85" t="s">
        <v>3474</v>
      </c>
      <c r="P85" s="30">
        <v>35307</v>
      </c>
      <c r="Q85" t="b">
        <v>0</v>
      </c>
      <c r="S85" t="b">
        <v>0</v>
      </c>
      <c r="T85" t="b">
        <v>0</v>
      </c>
      <c r="U85" t="b">
        <v>0</v>
      </c>
      <c r="V85" t="s">
        <v>440</v>
      </c>
      <c r="W85" t="s">
        <v>433</v>
      </c>
      <c r="X85">
        <v>5</v>
      </c>
      <c r="Z85">
        <v>4</v>
      </c>
      <c r="AB85">
        <v>5</v>
      </c>
      <c r="AD85">
        <v>5</v>
      </c>
      <c r="AF85">
        <v>5</v>
      </c>
      <c r="AH85">
        <v>4</v>
      </c>
      <c r="AJ85">
        <v>4</v>
      </c>
      <c r="AN85">
        <v>3.26004</v>
      </c>
      <c r="AO85">
        <v>0.89339000000000002</v>
      </c>
      <c r="AP85">
        <v>0.81955</v>
      </c>
      <c r="AQ85">
        <v>1.7129399999999999</v>
      </c>
      <c r="AR85">
        <v>4.9729799999999997</v>
      </c>
      <c r="AS85">
        <v>0.19095000000000001</v>
      </c>
      <c r="AT85">
        <v>2.3618199999999998</v>
      </c>
      <c r="AU85">
        <v>0.71677999999999997</v>
      </c>
      <c r="AV85">
        <v>0.35426000000000002</v>
      </c>
      <c r="AW85">
        <v>3.4328699999999999</v>
      </c>
      <c r="AX85">
        <v>2.8687399999999998</v>
      </c>
      <c r="AY85">
        <v>0.93722000000000005</v>
      </c>
      <c r="AZ85">
        <v>0.87072000000000005</v>
      </c>
      <c r="BA85">
        <v>4.6452900000000001</v>
      </c>
      <c r="BB85" s="30">
        <v>43783</v>
      </c>
      <c r="BC85">
        <v>4</v>
      </c>
      <c r="BD85">
        <v>4</v>
      </c>
      <c r="BE85">
        <v>0</v>
      </c>
      <c r="BF85">
        <v>16</v>
      </c>
      <c r="BG85">
        <v>1</v>
      </c>
      <c r="BH85">
        <v>0</v>
      </c>
      <c r="BI85">
        <v>16</v>
      </c>
      <c r="BJ85" s="30">
        <v>43199</v>
      </c>
      <c r="BK85">
        <v>2</v>
      </c>
      <c r="BL85">
        <v>2</v>
      </c>
      <c r="BM85">
        <v>0</v>
      </c>
      <c r="BN85">
        <v>8</v>
      </c>
      <c r="BO85">
        <v>1</v>
      </c>
      <c r="BP85">
        <v>0</v>
      </c>
      <c r="BQ85">
        <v>8</v>
      </c>
      <c r="BR85" s="30">
        <v>42734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10.667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 t="s">
        <v>3475</v>
      </c>
      <c r="CH85" s="30">
        <v>43952</v>
      </c>
    </row>
    <row r="86" spans="1:86" customFormat="1" x14ac:dyDescent="0.25">
      <c r="A86">
        <v>335202</v>
      </c>
      <c r="B86" t="s">
        <v>3476</v>
      </c>
      <c r="C86" t="s">
        <v>3477</v>
      </c>
      <c r="D86" t="s">
        <v>3125</v>
      </c>
      <c r="E86" t="s">
        <v>251</v>
      </c>
      <c r="F86">
        <v>14020</v>
      </c>
      <c r="G86">
        <v>5853431300</v>
      </c>
      <c r="H86">
        <v>290</v>
      </c>
      <c r="I86" t="s">
        <v>2649</v>
      </c>
      <c r="J86" t="s">
        <v>429</v>
      </c>
      <c r="K86">
        <v>62</v>
      </c>
      <c r="L86">
        <v>61</v>
      </c>
      <c r="M86" t="s">
        <v>430</v>
      </c>
      <c r="N86" t="b">
        <v>0</v>
      </c>
      <c r="O86" t="s">
        <v>3478</v>
      </c>
      <c r="P86" s="30">
        <v>25750</v>
      </c>
      <c r="Q86" t="b">
        <v>0</v>
      </c>
      <c r="S86" t="b">
        <v>0</v>
      </c>
      <c r="T86" t="b">
        <v>0</v>
      </c>
      <c r="U86" t="b">
        <v>0</v>
      </c>
      <c r="V86" t="s">
        <v>535</v>
      </c>
      <c r="W86" t="s">
        <v>433</v>
      </c>
      <c r="X86">
        <v>3</v>
      </c>
      <c r="Z86">
        <v>3</v>
      </c>
      <c r="AB86">
        <v>3</v>
      </c>
      <c r="AD86">
        <v>4</v>
      </c>
      <c r="AF86">
        <v>2</v>
      </c>
      <c r="AH86">
        <v>3</v>
      </c>
      <c r="AJ86">
        <v>3</v>
      </c>
      <c r="AN86">
        <v>2.08589</v>
      </c>
      <c r="AO86">
        <v>0.89798999999999995</v>
      </c>
      <c r="AP86">
        <v>0.62504000000000004</v>
      </c>
      <c r="AQ86">
        <v>1.5230300000000001</v>
      </c>
      <c r="AR86">
        <v>3.6089199999999999</v>
      </c>
      <c r="AS86">
        <v>9.4399999999999998E-2</v>
      </c>
      <c r="AT86">
        <v>2.19197</v>
      </c>
      <c r="AU86">
        <v>0.81169999999999998</v>
      </c>
      <c r="AV86">
        <v>0.41963</v>
      </c>
      <c r="AW86">
        <v>3.4232999999999998</v>
      </c>
      <c r="AX86">
        <v>1.9777499999999999</v>
      </c>
      <c r="AY86">
        <v>0.83187</v>
      </c>
      <c r="AZ86">
        <v>0.56062999999999996</v>
      </c>
      <c r="BA86">
        <v>3.3805299999999998</v>
      </c>
      <c r="BB86" s="30">
        <v>43790</v>
      </c>
      <c r="BC86">
        <v>6</v>
      </c>
      <c r="BD86">
        <v>5</v>
      </c>
      <c r="BE86">
        <v>1</v>
      </c>
      <c r="BF86">
        <v>20</v>
      </c>
      <c r="BG86">
        <v>1</v>
      </c>
      <c r="BH86">
        <v>0</v>
      </c>
      <c r="BI86">
        <v>20</v>
      </c>
      <c r="BJ86" s="30">
        <v>43356</v>
      </c>
      <c r="BK86">
        <v>4</v>
      </c>
      <c r="BL86">
        <v>4</v>
      </c>
      <c r="BM86">
        <v>0</v>
      </c>
      <c r="BN86">
        <v>28</v>
      </c>
      <c r="BO86">
        <v>1</v>
      </c>
      <c r="BP86">
        <v>0</v>
      </c>
      <c r="BQ86">
        <v>28</v>
      </c>
      <c r="BR86" s="30">
        <v>42879</v>
      </c>
      <c r="BS86">
        <v>4</v>
      </c>
      <c r="BT86">
        <v>4</v>
      </c>
      <c r="BU86">
        <v>2</v>
      </c>
      <c r="BV86">
        <v>1</v>
      </c>
      <c r="BW86">
        <v>20</v>
      </c>
      <c r="BX86">
        <v>0</v>
      </c>
      <c r="BY86">
        <v>20</v>
      </c>
      <c r="BZ86">
        <v>22.667000000000002</v>
      </c>
      <c r="CA86">
        <v>1</v>
      </c>
      <c r="CB86">
        <v>4</v>
      </c>
      <c r="CC86">
        <v>2</v>
      </c>
      <c r="CD86">
        <v>24402</v>
      </c>
      <c r="CE86">
        <v>0</v>
      </c>
      <c r="CF86">
        <v>2</v>
      </c>
      <c r="CG86" t="s">
        <v>3479</v>
      </c>
      <c r="CH86" s="30">
        <v>43952</v>
      </c>
    </row>
    <row r="87" spans="1:86" customFormat="1" x14ac:dyDescent="0.25">
      <c r="A87">
        <v>335513</v>
      </c>
      <c r="B87" t="s">
        <v>3480</v>
      </c>
      <c r="C87" t="s">
        <v>3481</v>
      </c>
      <c r="D87" t="s">
        <v>3226</v>
      </c>
      <c r="E87" t="s">
        <v>251</v>
      </c>
      <c r="F87">
        <v>11224</v>
      </c>
      <c r="G87">
        <v>7182665700</v>
      </c>
      <c r="H87">
        <v>331</v>
      </c>
      <c r="I87" t="s">
        <v>1544</v>
      </c>
      <c r="J87" t="s">
        <v>429</v>
      </c>
      <c r="K87">
        <v>360</v>
      </c>
      <c r="L87">
        <v>355</v>
      </c>
      <c r="M87" t="s">
        <v>430</v>
      </c>
      <c r="N87" t="b">
        <v>0</v>
      </c>
      <c r="O87" t="s">
        <v>3482</v>
      </c>
      <c r="P87" s="30">
        <v>27760</v>
      </c>
      <c r="Q87" t="b">
        <v>0</v>
      </c>
      <c r="S87" t="b">
        <v>0</v>
      </c>
      <c r="T87" t="b">
        <v>0</v>
      </c>
      <c r="U87" t="b">
        <v>0</v>
      </c>
      <c r="V87" t="s">
        <v>432</v>
      </c>
      <c r="W87" t="s">
        <v>433</v>
      </c>
      <c r="X87">
        <v>3</v>
      </c>
      <c r="Z87">
        <v>3</v>
      </c>
      <c r="AB87">
        <v>5</v>
      </c>
      <c r="AD87">
        <v>5</v>
      </c>
      <c r="AF87">
        <v>5</v>
      </c>
      <c r="AH87">
        <v>1</v>
      </c>
      <c r="AJ87">
        <v>1</v>
      </c>
      <c r="AN87">
        <v>2.2001400000000002</v>
      </c>
      <c r="AO87">
        <v>0.54923999999999995</v>
      </c>
      <c r="AP87">
        <v>0.37884000000000001</v>
      </c>
      <c r="AQ87">
        <v>0.92808000000000002</v>
      </c>
      <c r="AR87">
        <v>3.1282199999999998</v>
      </c>
      <c r="AS87">
        <v>0.16707</v>
      </c>
      <c r="AT87">
        <v>2.3463799999999999</v>
      </c>
      <c r="AU87">
        <v>0.95006999999999997</v>
      </c>
      <c r="AV87">
        <v>0.47019</v>
      </c>
      <c r="AW87">
        <v>3.7666499999999998</v>
      </c>
      <c r="AX87">
        <v>1.9488000000000001</v>
      </c>
      <c r="AY87">
        <v>0.43469999999999998</v>
      </c>
      <c r="AZ87">
        <v>0.30325999999999997</v>
      </c>
      <c r="BA87">
        <v>2.6631499999999999</v>
      </c>
      <c r="BB87" s="30">
        <v>43777</v>
      </c>
      <c r="BC87">
        <v>3</v>
      </c>
      <c r="BD87">
        <v>3</v>
      </c>
      <c r="BE87">
        <v>0</v>
      </c>
      <c r="BF87">
        <v>16</v>
      </c>
      <c r="BG87">
        <v>1</v>
      </c>
      <c r="BH87">
        <v>0</v>
      </c>
      <c r="BI87">
        <v>16</v>
      </c>
      <c r="BJ87" s="30">
        <v>43147</v>
      </c>
      <c r="BK87">
        <v>3</v>
      </c>
      <c r="BL87">
        <v>3</v>
      </c>
      <c r="BM87">
        <v>0</v>
      </c>
      <c r="BN87">
        <v>24</v>
      </c>
      <c r="BO87">
        <v>1</v>
      </c>
      <c r="BP87">
        <v>0</v>
      </c>
      <c r="BQ87">
        <v>24</v>
      </c>
      <c r="BR87" s="30">
        <v>42643</v>
      </c>
      <c r="BS87">
        <v>3</v>
      </c>
      <c r="BT87">
        <v>3</v>
      </c>
      <c r="BU87">
        <v>0</v>
      </c>
      <c r="BV87">
        <v>1</v>
      </c>
      <c r="BW87">
        <v>16</v>
      </c>
      <c r="BX87">
        <v>0</v>
      </c>
      <c r="BY87">
        <v>16</v>
      </c>
      <c r="BZ87">
        <v>18.667000000000002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 t="s">
        <v>3483</v>
      </c>
      <c r="CH87" s="30">
        <v>43952</v>
      </c>
    </row>
    <row r="88" spans="1:86" customFormat="1" x14ac:dyDescent="0.25">
      <c r="A88">
        <v>335005</v>
      </c>
      <c r="B88" t="s">
        <v>3484</v>
      </c>
      <c r="C88" t="s">
        <v>3485</v>
      </c>
      <c r="D88" t="s">
        <v>3486</v>
      </c>
      <c r="E88" t="s">
        <v>251</v>
      </c>
      <c r="F88">
        <v>10510</v>
      </c>
      <c r="G88">
        <v>9149415100</v>
      </c>
      <c r="H88">
        <v>800</v>
      </c>
      <c r="I88" t="s">
        <v>1394</v>
      </c>
      <c r="J88" t="s">
        <v>475</v>
      </c>
      <c r="K88">
        <v>131</v>
      </c>
      <c r="L88">
        <v>99.3</v>
      </c>
      <c r="M88" t="s">
        <v>430</v>
      </c>
      <c r="N88" t="b">
        <v>0</v>
      </c>
      <c r="O88" t="s">
        <v>3487</v>
      </c>
      <c r="P88" s="30">
        <v>24473</v>
      </c>
      <c r="Q88" t="b">
        <v>0</v>
      </c>
      <c r="S88" t="b">
        <v>0</v>
      </c>
      <c r="T88" t="b">
        <v>0</v>
      </c>
      <c r="U88" t="b">
        <v>0</v>
      </c>
      <c r="V88" t="s">
        <v>535</v>
      </c>
      <c r="W88" t="s">
        <v>433</v>
      </c>
      <c r="X88">
        <v>3</v>
      </c>
      <c r="Z88">
        <v>3</v>
      </c>
      <c r="AB88">
        <v>5</v>
      </c>
      <c r="AD88">
        <v>5</v>
      </c>
      <c r="AF88">
        <v>5</v>
      </c>
      <c r="AH88">
        <v>1</v>
      </c>
      <c r="AJ88">
        <v>1</v>
      </c>
      <c r="AN88">
        <v>1.9772700000000001</v>
      </c>
      <c r="AO88">
        <v>1.1874400000000001</v>
      </c>
      <c r="AP88">
        <v>0.33927000000000002</v>
      </c>
      <c r="AQ88">
        <v>1.52671</v>
      </c>
      <c r="AR88">
        <v>3.5039799999999999</v>
      </c>
      <c r="AS88">
        <v>0.15393999999999999</v>
      </c>
      <c r="AT88">
        <v>2.09335</v>
      </c>
      <c r="AU88">
        <v>0.92373000000000005</v>
      </c>
      <c r="AV88">
        <v>0.54893999999999998</v>
      </c>
      <c r="AW88">
        <v>3.56602</v>
      </c>
      <c r="AX88">
        <v>1.9630799999999999</v>
      </c>
      <c r="AY88">
        <v>0.96660999999999997</v>
      </c>
      <c r="AZ88">
        <v>0.23261999999999999</v>
      </c>
      <c r="BA88">
        <v>3.1508699999999998</v>
      </c>
      <c r="BB88" s="30">
        <v>43532</v>
      </c>
      <c r="BC88">
        <v>2</v>
      </c>
      <c r="BD88">
        <v>2</v>
      </c>
      <c r="BE88">
        <v>0</v>
      </c>
      <c r="BF88">
        <v>8</v>
      </c>
      <c r="BG88">
        <v>1</v>
      </c>
      <c r="BH88">
        <v>0</v>
      </c>
      <c r="BI88">
        <v>8</v>
      </c>
      <c r="BJ88" s="30">
        <v>42949</v>
      </c>
      <c r="BK88">
        <v>6</v>
      </c>
      <c r="BL88">
        <v>6</v>
      </c>
      <c r="BM88">
        <v>0</v>
      </c>
      <c r="BN88">
        <v>36</v>
      </c>
      <c r="BO88">
        <v>1</v>
      </c>
      <c r="BP88">
        <v>0</v>
      </c>
      <c r="BQ88">
        <v>36</v>
      </c>
      <c r="BR88" s="30">
        <v>42667</v>
      </c>
      <c r="BS88">
        <v>3</v>
      </c>
      <c r="BT88">
        <v>3</v>
      </c>
      <c r="BU88">
        <v>0</v>
      </c>
      <c r="BV88">
        <v>1</v>
      </c>
      <c r="BW88">
        <v>28</v>
      </c>
      <c r="BX88">
        <v>0</v>
      </c>
      <c r="BY88">
        <v>28</v>
      </c>
      <c r="BZ88">
        <v>20.667000000000002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 t="s">
        <v>3488</v>
      </c>
      <c r="CH88" s="30">
        <v>43952</v>
      </c>
    </row>
    <row r="89" spans="1:86" customFormat="1" x14ac:dyDescent="0.25">
      <c r="A89">
        <v>335760</v>
      </c>
      <c r="B89" t="s">
        <v>3489</v>
      </c>
      <c r="C89" t="s">
        <v>3490</v>
      </c>
      <c r="D89" t="s">
        <v>3491</v>
      </c>
      <c r="E89" t="s">
        <v>251</v>
      </c>
      <c r="F89">
        <v>12180</v>
      </c>
      <c r="G89">
        <v>5182744125</v>
      </c>
      <c r="H89">
        <v>600</v>
      </c>
      <c r="I89" t="s">
        <v>1752</v>
      </c>
      <c r="J89" t="s">
        <v>429</v>
      </c>
      <c r="K89">
        <v>122</v>
      </c>
      <c r="L89">
        <v>115.4</v>
      </c>
      <c r="M89" t="s">
        <v>430</v>
      </c>
      <c r="N89" t="b">
        <v>0</v>
      </c>
      <c r="O89" t="s">
        <v>3492</v>
      </c>
      <c r="P89" s="30">
        <v>33920</v>
      </c>
      <c r="Q89" t="b">
        <v>0</v>
      </c>
      <c r="S89" t="b">
        <v>0</v>
      </c>
      <c r="T89" t="b">
        <v>0</v>
      </c>
      <c r="U89" t="b">
        <v>0</v>
      </c>
      <c r="V89" t="s">
        <v>440</v>
      </c>
      <c r="W89" t="s">
        <v>433</v>
      </c>
      <c r="X89">
        <v>4</v>
      </c>
      <c r="Z89">
        <v>2</v>
      </c>
      <c r="AB89">
        <v>5</v>
      </c>
      <c r="AD89">
        <v>5</v>
      </c>
      <c r="AF89">
        <v>5</v>
      </c>
      <c r="AH89">
        <v>4</v>
      </c>
      <c r="AJ89">
        <v>4</v>
      </c>
      <c r="AN89">
        <v>2.2820900000000002</v>
      </c>
      <c r="AO89">
        <v>1.1095600000000001</v>
      </c>
      <c r="AP89">
        <v>0.95376000000000005</v>
      </c>
      <c r="AQ89">
        <v>2.06332</v>
      </c>
      <c r="AR89">
        <v>4.3454199999999998</v>
      </c>
      <c r="AS89">
        <v>0.16647000000000001</v>
      </c>
      <c r="AT89">
        <v>2.14981</v>
      </c>
      <c r="AU89">
        <v>0.79495000000000005</v>
      </c>
      <c r="AV89">
        <v>0.40737000000000001</v>
      </c>
      <c r="AW89">
        <v>3.3521399999999999</v>
      </c>
      <c r="AX89">
        <v>2.2062200000000001</v>
      </c>
      <c r="AY89">
        <v>1.04952</v>
      </c>
      <c r="AZ89">
        <v>0.88121000000000005</v>
      </c>
      <c r="BA89">
        <v>4.1568300000000002</v>
      </c>
      <c r="BB89" s="30">
        <v>43678</v>
      </c>
      <c r="BC89">
        <v>5</v>
      </c>
      <c r="BD89">
        <v>5</v>
      </c>
      <c r="BE89">
        <v>0</v>
      </c>
      <c r="BF89">
        <v>28</v>
      </c>
      <c r="BG89">
        <v>0</v>
      </c>
      <c r="BH89">
        <v>0</v>
      </c>
      <c r="BI89">
        <v>28</v>
      </c>
      <c r="BJ89" s="30">
        <v>43258</v>
      </c>
      <c r="BK89">
        <v>7</v>
      </c>
      <c r="BL89">
        <v>7</v>
      </c>
      <c r="BM89">
        <v>0</v>
      </c>
      <c r="BN89">
        <v>28</v>
      </c>
      <c r="BO89">
        <v>1</v>
      </c>
      <c r="BP89">
        <v>0</v>
      </c>
      <c r="BQ89">
        <v>28</v>
      </c>
      <c r="BR89" s="30">
        <v>42692</v>
      </c>
      <c r="BS89">
        <v>3</v>
      </c>
      <c r="BT89">
        <v>3</v>
      </c>
      <c r="BU89">
        <v>0</v>
      </c>
      <c r="BV89">
        <v>1</v>
      </c>
      <c r="BW89">
        <v>20</v>
      </c>
      <c r="BX89">
        <v>0</v>
      </c>
      <c r="BY89">
        <v>20</v>
      </c>
      <c r="BZ89">
        <v>26.667000000000002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 t="s">
        <v>3493</v>
      </c>
      <c r="CH89" s="30">
        <v>43952</v>
      </c>
    </row>
    <row r="90" spans="1:86" customFormat="1" x14ac:dyDescent="0.25">
      <c r="A90">
        <v>335341</v>
      </c>
      <c r="B90" t="s">
        <v>3494</v>
      </c>
      <c r="C90" t="s">
        <v>3495</v>
      </c>
      <c r="D90" t="s">
        <v>3130</v>
      </c>
      <c r="E90" t="s">
        <v>251</v>
      </c>
      <c r="F90">
        <v>14623</v>
      </c>
      <c r="G90">
        <v>5854244770</v>
      </c>
      <c r="H90">
        <v>370</v>
      </c>
      <c r="I90" t="s">
        <v>1492</v>
      </c>
      <c r="J90" t="s">
        <v>429</v>
      </c>
      <c r="K90">
        <v>160</v>
      </c>
      <c r="L90">
        <v>137.6</v>
      </c>
      <c r="M90" t="s">
        <v>430</v>
      </c>
      <c r="N90" t="b">
        <v>0</v>
      </c>
      <c r="O90" t="s">
        <v>3496</v>
      </c>
      <c r="P90" s="30">
        <v>26343</v>
      </c>
      <c r="Q90" t="b">
        <v>0</v>
      </c>
      <c r="S90" t="b">
        <v>0</v>
      </c>
      <c r="T90" t="b">
        <v>0</v>
      </c>
      <c r="U90" t="b">
        <v>0</v>
      </c>
      <c r="V90" t="s">
        <v>440</v>
      </c>
      <c r="W90" t="s">
        <v>433</v>
      </c>
      <c r="X90">
        <v>2</v>
      </c>
      <c r="Z90">
        <v>2</v>
      </c>
      <c r="AB90">
        <v>5</v>
      </c>
      <c r="AD90">
        <v>3</v>
      </c>
      <c r="AF90">
        <v>5</v>
      </c>
      <c r="AH90">
        <v>1</v>
      </c>
      <c r="AJ90">
        <v>1</v>
      </c>
      <c r="AN90">
        <v>2.0209600000000001</v>
      </c>
      <c r="AO90">
        <v>1.10781</v>
      </c>
      <c r="AP90">
        <v>0.31684000000000001</v>
      </c>
      <c r="AQ90">
        <v>1.42465</v>
      </c>
      <c r="AR90">
        <v>3.4456099999999998</v>
      </c>
      <c r="AS90">
        <v>7.5050000000000006E-2</v>
      </c>
      <c r="AT90">
        <v>1.9965599999999999</v>
      </c>
      <c r="AU90">
        <v>0.75077000000000005</v>
      </c>
      <c r="AV90">
        <v>0.39611000000000002</v>
      </c>
      <c r="AW90">
        <v>3.14344</v>
      </c>
      <c r="AX90">
        <v>2.1037400000000002</v>
      </c>
      <c r="AY90">
        <v>1.10954</v>
      </c>
      <c r="AZ90">
        <v>0.30105999999999999</v>
      </c>
      <c r="BA90">
        <v>3.51491</v>
      </c>
      <c r="BB90" s="30">
        <v>43805</v>
      </c>
      <c r="BC90">
        <v>5</v>
      </c>
      <c r="BD90">
        <v>5</v>
      </c>
      <c r="BE90">
        <v>0</v>
      </c>
      <c r="BF90">
        <v>20</v>
      </c>
      <c r="BG90">
        <v>1</v>
      </c>
      <c r="BH90">
        <v>0</v>
      </c>
      <c r="BI90">
        <v>20</v>
      </c>
      <c r="BJ90" s="30">
        <v>43318</v>
      </c>
      <c r="BK90">
        <v>6</v>
      </c>
      <c r="BL90">
        <v>6</v>
      </c>
      <c r="BM90">
        <v>0</v>
      </c>
      <c r="BN90">
        <v>28</v>
      </c>
      <c r="BO90">
        <v>1</v>
      </c>
      <c r="BP90">
        <v>0</v>
      </c>
      <c r="BQ90">
        <v>28</v>
      </c>
      <c r="BR90" s="30">
        <v>42832</v>
      </c>
      <c r="BS90">
        <v>11</v>
      </c>
      <c r="BT90">
        <v>8</v>
      </c>
      <c r="BU90">
        <v>5</v>
      </c>
      <c r="BV90">
        <v>1</v>
      </c>
      <c r="BW90">
        <v>56</v>
      </c>
      <c r="BX90">
        <v>0</v>
      </c>
      <c r="BY90">
        <v>56</v>
      </c>
      <c r="BZ90">
        <v>28.667000000000002</v>
      </c>
      <c r="CA90">
        <v>0</v>
      </c>
      <c r="CB90">
        <v>4</v>
      </c>
      <c r="CC90">
        <v>0</v>
      </c>
      <c r="CD90">
        <v>0</v>
      </c>
      <c r="CE90">
        <v>0</v>
      </c>
      <c r="CF90">
        <v>0</v>
      </c>
      <c r="CG90" t="s">
        <v>3497</v>
      </c>
      <c r="CH90" s="30">
        <v>43952</v>
      </c>
    </row>
    <row r="91" spans="1:86" customFormat="1" x14ac:dyDescent="0.25">
      <c r="A91">
        <v>335506</v>
      </c>
      <c r="B91" t="s">
        <v>3498</v>
      </c>
      <c r="C91" t="s">
        <v>3499</v>
      </c>
      <c r="D91" t="s">
        <v>3203</v>
      </c>
      <c r="E91" t="s">
        <v>251</v>
      </c>
      <c r="F91">
        <v>10472</v>
      </c>
      <c r="G91">
        <v>7188636700</v>
      </c>
      <c r="H91">
        <v>20</v>
      </c>
      <c r="I91" t="s">
        <v>1392</v>
      </c>
      <c r="J91" t="s">
        <v>429</v>
      </c>
      <c r="K91">
        <v>200</v>
      </c>
      <c r="L91">
        <v>200.9</v>
      </c>
      <c r="M91" t="s">
        <v>430</v>
      </c>
      <c r="N91" t="b">
        <v>0</v>
      </c>
      <c r="O91" t="s">
        <v>3500</v>
      </c>
      <c r="P91" s="30">
        <v>28307</v>
      </c>
      <c r="Q91" t="b">
        <v>0</v>
      </c>
      <c r="S91" t="b">
        <v>0</v>
      </c>
      <c r="T91" t="b">
        <v>0</v>
      </c>
      <c r="U91" t="b">
        <v>0</v>
      </c>
      <c r="V91" t="s">
        <v>535</v>
      </c>
      <c r="W91" t="s">
        <v>433</v>
      </c>
      <c r="X91">
        <v>3</v>
      </c>
      <c r="Z91">
        <v>2</v>
      </c>
      <c r="AB91">
        <v>5</v>
      </c>
      <c r="AD91">
        <v>5</v>
      </c>
      <c r="AF91">
        <v>5</v>
      </c>
      <c r="AH91">
        <v>2</v>
      </c>
      <c r="AJ91">
        <v>2</v>
      </c>
      <c r="AN91">
        <v>2.3796200000000001</v>
      </c>
      <c r="AO91">
        <v>0.94372999999999996</v>
      </c>
      <c r="AP91">
        <v>0.46177000000000001</v>
      </c>
      <c r="AQ91">
        <v>1.4055</v>
      </c>
      <c r="AR91">
        <v>3.78511</v>
      </c>
      <c r="AS91">
        <v>0.10734</v>
      </c>
      <c r="AT91">
        <v>2.3644099999999999</v>
      </c>
      <c r="AU91">
        <v>0.89749000000000001</v>
      </c>
      <c r="AV91">
        <v>0.46994999999999998</v>
      </c>
      <c r="AW91">
        <v>3.7318600000000002</v>
      </c>
      <c r="AX91">
        <v>2.0916999999999999</v>
      </c>
      <c r="AY91">
        <v>0.79068000000000005</v>
      </c>
      <c r="AZ91">
        <v>0.36982999999999999</v>
      </c>
      <c r="BA91">
        <v>3.2524199999999999</v>
      </c>
      <c r="BB91" s="30">
        <v>43475</v>
      </c>
      <c r="BC91">
        <v>5</v>
      </c>
      <c r="BD91">
        <v>5</v>
      </c>
      <c r="BE91">
        <v>0</v>
      </c>
      <c r="BF91">
        <v>20</v>
      </c>
      <c r="BG91">
        <v>0</v>
      </c>
      <c r="BH91">
        <v>0</v>
      </c>
      <c r="BI91">
        <v>20</v>
      </c>
      <c r="BJ91" s="30">
        <v>42864</v>
      </c>
      <c r="BK91">
        <v>10</v>
      </c>
      <c r="BL91">
        <v>8</v>
      </c>
      <c r="BM91">
        <v>2</v>
      </c>
      <c r="BN91">
        <v>60</v>
      </c>
      <c r="BO91">
        <v>1</v>
      </c>
      <c r="BP91">
        <v>0</v>
      </c>
      <c r="BQ91">
        <v>60</v>
      </c>
      <c r="BR91" s="30">
        <v>42429</v>
      </c>
      <c r="BS91">
        <v>4</v>
      </c>
      <c r="BT91">
        <v>4</v>
      </c>
      <c r="BU91">
        <v>0</v>
      </c>
      <c r="BV91">
        <v>1</v>
      </c>
      <c r="BW91">
        <v>16</v>
      </c>
      <c r="BX91">
        <v>0</v>
      </c>
      <c r="BY91">
        <v>16</v>
      </c>
      <c r="BZ91">
        <v>32.667000000000002</v>
      </c>
      <c r="CA91">
        <v>3</v>
      </c>
      <c r="CB91">
        <v>0</v>
      </c>
      <c r="CC91">
        <v>0</v>
      </c>
      <c r="CD91">
        <v>0</v>
      </c>
      <c r="CE91">
        <v>0</v>
      </c>
      <c r="CF91">
        <v>0</v>
      </c>
      <c r="CG91" t="s">
        <v>3501</v>
      </c>
      <c r="CH91" s="30">
        <v>43952</v>
      </c>
    </row>
    <row r="92" spans="1:86" customFormat="1" x14ac:dyDescent="0.25">
      <c r="A92">
        <v>335394</v>
      </c>
      <c r="B92" t="s">
        <v>3502</v>
      </c>
      <c r="C92" t="s">
        <v>3503</v>
      </c>
      <c r="D92" t="s">
        <v>3504</v>
      </c>
      <c r="E92" t="s">
        <v>251</v>
      </c>
      <c r="F92">
        <v>12866</v>
      </c>
      <c r="G92">
        <v>5185873600</v>
      </c>
      <c r="H92">
        <v>640</v>
      </c>
      <c r="I92" t="s">
        <v>1754</v>
      </c>
      <c r="J92" t="s">
        <v>475</v>
      </c>
      <c r="K92">
        <v>356</v>
      </c>
      <c r="L92">
        <v>328.7</v>
      </c>
      <c r="M92" t="s">
        <v>430</v>
      </c>
      <c r="N92" t="b">
        <v>0</v>
      </c>
      <c r="O92" t="s">
        <v>3505</v>
      </c>
      <c r="P92" s="30">
        <v>27030</v>
      </c>
      <c r="Q92" t="b">
        <v>0</v>
      </c>
      <c r="S92" t="b">
        <v>0</v>
      </c>
      <c r="T92" t="b">
        <v>0</v>
      </c>
      <c r="U92" t="b">
        <v>0</v>
      </c>
      <c r="V92" t="s">
        <v>535</v>
      </c>
      <c r="W92" t="s">
        <v>433</v>
      </c>
      <c r="X92">
        <v>4</v>
      </c>
      <c r="Z92">
        <v>3</v>
      </c>
      <c r="AB92">
        <v>5</v>
      </c>
      <c r="AD92">
        <v>5</v>
      </c>
      <c r="AF92">
        <v>5</v>
      </c>
      <c r="AH92">
        <v>3</v>
      </c>
      <c r="AJ92">
        <v>3</v>
      </c>
      <c r="AN92">
        <v>2.2028099999999999</v>
      </c>
      <c r="AO92">
        <v>0.84567999999999999</v>
      </c>
      <c r="AP92">
        <v>0.60099999999999998</v>
      </c>
      <c r="AQ92">
        <v>1.44668</v>
      </c>
      <c r="AR92">
        <v>3.6494900000000001</v>
      </c>
      <c r="AS92">
        <v>1.89E-2</v>
      </c>
      <c r="AT92">
        <v>2.0312299999999999</v>
      </c>
      <c r="AU92">
        <v>0.72816999999999998</v>
      </c>
      <c r="AV92">
        <v>0.35477999999999998</v>
      </c>
      <c r="AW92">
        <v>3.1141800000000002</v>
      </c>
      <c r="AX92">
        <v>2.2538900000000002</v>
      </c>
      <c r="AY92">
        <v>0.87329000000000001</v>
      </c>
      <c r="AZ92">
        <v>0.63761000000000001</v>
      </c>
      <c r="BA92">
        <v>3.75787</v>
      </c>
      <c r="BB92" s="30">
        <v>43572</v>
      </c>
      <c r="BC92">
        <v>5</v>
      </c>
      <c r="BD92">
        <v>5</v>
      </c>
      <c r="BE92">
        <v>0</v>
      </c>
      <c r="BF92">
        <v>20</v>
      </c>
      <c r="BG92">
        <v>1</v>
      </c>
      <c r="BH92">
        <v>0</v>
      </c>
      <c r="BI92">
        <v>20</v>
      </c>
      <c r="BJ92" s="30">
        <v>42898</v>
      </c>
      <c r="BK92">
        <v>2</v>
      </c>
      <c r="BL92">
        <v>2</v>
      </c>
      <c r="BM92">
        <v>0</v>
      </c>
      <c r="BN92">
        <v>12</v>
      </c>
      <c r="BO92">
        <v>1</v>
      </c>
      <c r="BP92">
        <v>0</v>
      </c>
      <c r="BQ92">
        <v>12</v>
      </c>
      <c r="BR92" s="30">
        <v>42446</v>
      </c>
      <c r="BS92">
        <v>3</v>
      </c>
      <c r="BT92">
        <v>2</v>
      </c>
      <c r="BU92">
        <v>1</v>
      </c>
      <c r="BV92">
        <v>1</v>
      </c>
      <c r="BW92">
        <v>20</v>
      </c>
      <c r="BX92">
        <v>0</v>
      </c>
      <c r="BY92">
        <v>20</v>
      </c>
      <c r="BZ92">
        <v>17.332999999999998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 t="s">
        <v>3506</v>
      </c>
      <c r="CH92" s="30">
        <v>43952</v>
      </c>
    </row>
    <row r="93" spans="1:86" customFormat="1" x14ac:dyDescent="0.25">
      <c r="A93">
        <v>335133</v>
      </c>
      <c r="B93" t="s">
        <v>3507</v>
      </c>
      <c r="C93" t="s">
        <v>3508</v>
      </c>
      <c r="D93" t="s">
        <v>3120</v>
      </c>
      <c r="E93" t="s">
        <v>251</v>
      </c>
      <c r="F93">
        <v>11354</v>
      </c>
      <c r="G93">
        <v>7189613500</v>
      </c>
      <c r="H93">
        <v>590</v>
      </c>
      <c r="I93" t="s">
        <v>1533</v>
      </c>
      <c r="J93" t="s">
        <v>438</v>
      </c>
      <c r="K93">
        <v>227</v>
      </c>
      <c r="L93">
        <v>214.3</v>
      </c>
      <c r="M93" t="s">
        <v>430</v>
      </c>
      <c r="N93" t="b">
        <v>0</v>
      </c>
      <c r="O93" t="s">
        <v>502</v>
      </c>
      <c r="P93" s="30">
        <v>24473</v>
      </c>
      <c r="Q93" t="b">
        <v>0</v>
      </c>
      <c r="S93" t="b">
        <v>0</v>
      </c>
      <c r="T93" t="b">
        <v>0</v>
      </c>
      <c r="U93" t="b">
        <v>0</v>
      </c>
      <c r="V93" t="s">
        <v>535</v>
      </c>
      <c r="W93" t="s">
        <v>433</v>
      </c>
      <c r="X93">
        <v>5</v>
      </c>
      <c r="Z93">
        <v>4</v>
      </c>
      <c r="AB93">
        <v>5</v>
      </c>
      <c r="AD93">
        <v>5</v>
      </c>
      <c r="AF93">
        <v>5</v>
      </c>
      <c r="AH93">
        <v>2</v>
      </c>
      <c r="AJ93">
        <v>3</v>
      </c>
      <c r="AN93">
        <v>2.14154</v>
      </c>
      <c r="AO93">
        <v>0.12797</v>
      </c>
      <c r="AP93">
        <v>0.83440000000000003</v>
      </c>
      <c r="AQ93">
        <v>0.96236999999999995</v>
      </c>
      <c r="AR93">
        <v>3.1039099999999999</v>
      </c>
      <c r="AS93">
        <v>6.0609999999999997E-2</v>
      </c>
      <c r="AT93">
        <v>2.3038400000000001</v>
      </c>
      <c r="AU93">
        <v>0.97467999999999999</v>
      </c>
      <c r="AV93">
        <v>0.53517999999999999</v>
      </c>
      <c r="AW93">
        <v>3.8136999999999999</v>
      </c>
      <c r="AX93">
        <v>1.9319200000000001</v>
      </c>
      <c r="AY93">
        <v>9.8720000000000002E-2</v>
      </c>
      <c r="AZ93">
        <v>0.58682999999999996</v>
      </c>
      <c r="BA93">
        <v>2.6098499999999998</v>
      </c>
      <c r="BB93" s="30">
        <v>43822</v>
      </c>
      <c r="BC93">
        <v>3</v>
      </c>
      <c r="BD93">
        <v>3</v>
      </c>
      <c r="BE93">
        <v>1</v>
      </c>
      <c r="BF93">
        <v>16</v>
      </c>
      <c r="BG93">
        <v>1</v>
      </c>
      <c r="BH93">
        <v>0</v>
      </c>
      <c r="BI93">
        <v>16</v>
      </c>
      <c r="BJ93" s="30">
        <v>43279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 s="30">
        <v>42723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8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 t="s">
        <v>3509</v>
      </c>
      <c r="CH93" s="30">
        <v>43952</v>
      </c>
    </row>
    <row r="94" spans="1:86" customFormat="1" x14ac:dyDescent="0.25">
      <c r="A94">
        <v>335265</v>
      </c>
      <c r="B94" t="s">
        <v>3510</v>
      </c>
      <c r="C94" t="s">
        <v>3511</v>
      </c>
      <c r="D94" t="s">
        <v>3491</v>
      </c>
      <c r="E94" t="s">
        <v>251</v>
      </c>
      <c r="F94">
        <v>12180</v>
      </c>
      <c r="G94">
        <v>5182832000</v>
      </c>
      <c r="H94">
        <v>600</v>
      </c>
      <c r="I94" t="s">
        <v>1752</v>
      </c>
      <c r="J94" t="s">
        <v>3198</v>
      </c>
      <c r="K94">
        <v>362</v>
      </c>
      <c r="L94">
        <v>355.1</v>
      </c>
      <c r="M94" t="s">
        <v>430</v>
      </c>
      <c r="N94" t="b">
        <v>0</v>
      </c>
      <c r="O94" t="s">
        <v>3512</v>
      </c>
      <c r="P94" s="30">
        <v>25112</v>
      </c>
      <c r="Q94" t="b">
        <v>0</v>
      </c>
      <c r="S94" t="b">
        <v>1</v>
      </c>
      <c r="T94" t="b">
        <v>0</v>
      </c>
      <c r="U94" t="b">
        <v>0</v>
      </c>
      <c r="V94" t="s">
        <v>535</v>
      </c>
      <c r="W94" t="s">
        <v>433</v>
      </c>
      <c r="X94">
        <v>3</v>
      </c>
      <c r="Z94">
        <v>2</v>
      </c>
      <c r="AB94">
        <v>5</v>
      </c>
      <c r="AD94">
        <v>5</v>
      </c>
      <c r="AF94">
        <v>5</v>
      </c>
      <c r="AH94">
        <v>2</v>
      </c>
      <c r="AJ94">
        <v>2</v>
      </c>
      <c r="AN94">
        <v>2.15489</v>
      </c>
      <c r="AO94">
        <v>1.0967199999999999</v>
      </c>
      <c r="AP94">
        <v>0.41704000000000002</v>
      </c>
      <c r="AQ94">
        <v>1.51376</v>
      </c>
      <c r="AR94">
        <v>3.66865</v>
      </c>
      <c r="AS94">
        <v>4.4889999999999999E-2</v>
      </c>
      <c r="AT94">
        <v>1.9663600000000001</v>
      </c>
      <c r="AU94">
        <v>0.77266999999999997</v>
      </c>
      <c r="AV94">
        <v>0.40638000000000002</v>
      </c>
      <c r="AW94">
        <v>3.1454</v>
      </c>
      <c r="AX94">
        <v>2.2776100000000001</v>
      </c>
      <c r="AY94">
        <v>1.0672999999999999</v>
      </c>
      <c r="AZ94">
        <v>0.38625999999999999</v>
      </c>
      <c r="BA94">
        <v>3.7400899999999999</v>
      </c>
      <c r="BB94" s="30">
        <v>43455</v>
      </c>
      <c r="BC94">
        <v>8</v>
      </c>
      <c r="BD94">
        <v>7</v>
      </c>
      <c r="BE94">
        <v>2</v>
      </c>
      <c r="BF94">
        <v>64</v>
      </c>
      <c r="BG94">
        <v>1</v>
      </c>
      <c r="BH94">
        <v>0</v>
      </c>
      <c r="BI94">
        <v>64</v>
      </c>
      <c r="BJ94" s="30">
        <v>42837</v>
      </c>
      <c r="BK94">
        <v>3</v>
      </c>
      <c r="BL94">
        <v>3</v>
      </c>
      <c r="BM94">
        <v>0</v>
      </c>
      <c r="BN94">
        <v>12</v>
      </c>
      <c r="BO94">
        <v>1</v>
      </c>
      <c r="BP94">
        <v>0</v>
      </c>
      <c r="BQ94">
        <v>12</v>
      </c>
      <c r="BR94" s="30">
        <v>42397</v>
      </c>
      <c r="BS94">
        <v>3</v>
      </c>
      <c r="BT94">
        <v>3</v>
      </c>
      <c r="BU94">
        <v>0</v>
      </c>
      <c r="BV94">
        <v>1</v>
      </c>
      <c r="BW94">
        <v>12</v>
      </c>
      <c r="BX94">
        <v>0</v>
      </c>
      <c r="BY94">
        <v>12</v>
      </c>
      <c r="BZ94">
        <v>38</v>
      </c>
      <c r="CA94">
        <v>3</v>
      </c>
      <c r="CB94">
        <v>0</v>
      </c>
      <c r="CC94">
        <v>0</v>
      </c>
      <c r="CD94">
        <v>0</v>
      </c>
      <c r="CE94">
        <v>0</v>
      </c>
      <c r="CF94">
        <v>0</v>
      </c>
      <c r="CG94" t="s">
        <v>3513</v>
      </c>
      <c r="CH94" s="30">
        <v>43952</v>
      </c>
    </row>
    <row r="95" spans="1:86" customFormat="1" x14ac:dyDescent="0.25">
      <c r="A95">
        <v>335347</v>
      </c>
      <c r="B95" t="s">
        <v>3514</v>
      </c>
      <c r="C95" t="s">
        <v>3515</v>
      </c>
      <c r="D95" t="s">
        <v>3203</v>
      </c>
      <c r="E95" t="s">
        <v>251</v>
      </c>
      <c r="F95">
        <v>10469</v>
      </c>
      <c r="G95">
        <v>7182314300</v>
      </c>
      <c r="H95">
        <v>20</v>
      </c>
      <c r="I95" t="s">
        <v>1392</v>
      </c>
      <c r="J95" t="s">
        <v>445</v>
      </c>
      <c r="K95">
        <v>191</v>
      </c>
      <c r="L95">
        <v>191.8</v>
      </c>
      <c r="M95" t="s">
        <v>430</v>
      </c>
      <c r="N95" t="b">
        <v>0</v>
      </c>
      <c r="O95" t="s">
        <v>3516</v>
      </c>
      <c r="P95" s="30">
        <v>29983</v>
      </c>
      <c r="Q95" t="b">
        <v>0</v>
      </c>
      <c r="S95" t="b">
        <v>0</v>
      </c>
      <c r="T95" t="b">
        <v>0</v>
      </c>
      <c r="U95" t="b">
        <v>0</v>
      </c>
      <c r="V95" t="s">
        <v>535</v>
      </c>
      <c r="W95" t="s">
        <v>433</v>
      </c>
      <c r="X95">
        <v>4</v>
      </c>
      <c r="Z95">
        <v>4</v>
      </c>
      <c r="AB95">
        <v>5</v>
      </c>
      <c r="AD95">
        <v>5</v>
      </c>
      <c r="AF95">
        <v>5</v>
      </c>
      <c r="AH95">
        <v>1</v>
      </c>
      <c r="AJ95">
        <v>1</v>
      </c>
      <c r="AN95">
        <v>1.90534</v>
      </c>
      <c r="AO95">
        <v>0.52851000000000004</v>
      </c>
      <c r="AP95">
        <v>0.2923</v>
      </c>
      <c r="AQ95">
        <v>0.82081000000000004</v>
      </c>
      <c r="AR95">
        <v>2.7261500000000001</v>
      </c>
      <c r="AS95">
        <v>5.1200000000000002E-2</v>
      </c>
      <c r="AT95">
        <v>2.1535500000000001</v>
      </c>
      <c r="AU95">
        <v>0.82343</v>
      </c>
      <c r="AV95">
        <v>0.41335</v>
      </c>
      <c r="AW95">
        <v>3.3903300000000001</v>
      </c>
      <c r="AX95">
        <v>1.8388</v>
      </c>
      <c r="AY95">
        <v>0.48261999999999999</v>
      </c>
      <c r="AZ95">
        <v>0.26616000000000001</v>
      </c>
      <c r="BA95">
        <v>2.5784600000000002</v>
      </c>
      <c r="BB95" s="30">
        <v>43483</v>
      </c>
      <c r="BC95">
        <v>1</v>
      </c>
      <c r="BD95">
        <v>1</v>
      </c>
      <c r="BE95">
        <v>0</v>
      </c>
      <c r="BF95">
        <v>4</v>
      </c>
      <c r="BG95">
        <v>1</v>
      </c>
      <c r="BH95">
        <v>0</v>
      </c>
      <c r="BI95">
        <v>4</v>
      </c>
      <c r="BJ95" s="30">
        <v>42818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 s="30">
        <v>42384</v>
      </c>
      <c r="BS95">
        <v>2</v>
      </c>
      <c r="BT95">
        <v>2</v>
      </c>
      <c r="BU95">
        <v>0</v>
      </c>
      <c r="BV95">
        <v>1</v>
      </c>
      <c r="BW95">
        <v>20</v>
      </c>
      <c r="BX95">
        <v>0</v>
      </c>
      <c r="BY95">
        <v>20</v>
      </c>
      <c r="BZ95">
        <v>5.3330000000000002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 t="s">
        <v>3517</v>
      </c>
      <c r="CH95" s="30">
        <v>43952</v>
      </c>
    </row>
    <row r="96" spans="1:86" customFormat="1" x14ac:dyDescent="0.25">
      <c r="A96">
        <v>335549</v>
      </c>
      <c r="B96" t="s">
        <v>3518</v>
      </c>
      <c r="C96" t="s">
        <v>3519</v>
      </c>
      <c r="D96" t="s">
        <v>3520</v>
      </c>
      <c r="E96" t="s">
        <v>251</v>
      </c>
      <c r="F96">
        <v>12804</v>
      </c>
      <c r="G96">
        <v>5187616540</v>
      </c>
      <c r="H96">
        <v>750</v>
      </c>
      <c r="I96" t="s">
        <v>2103</v>
      </c>
      <c r="J96" t="s">
        <v>451</v>
      </c>
      <c r="K96">
        <v>80</v>
      </c>
      <c r="L96">
        <v>75.8</v>
      </c>
      <c r="M96" t="s">
        <v>430</v>
      </c>
      <c r="N96" t="b">
        <v>0</v>
      </c>
      <c r="O96" t="s">
        <v>3521</v>
      </c>
      <c r="P96" s="30">
        <v>28004</v>
      </c>
      <c r="Q96" t="b">
        <v>0</v>
      </c>
      <c r="S96" t="b">
        <v>0</v>
      </c>
      <c r="T96" t="b">
        <v>0</v>
      </c>
      <c r="U96" t="b">
        <v>0</v>
      </c>
      <c r="V96" t="s">
        <v>535</v>
      </c>
      <c r="W96" t="s">
        <v>433</v>
      </c>
      <c r="X96">
        <v>1</v>
      </c>
      <c r="Z96">
        <v>1</v>
      </c>
      <c r="AB96">
        <v>1</v>
      </c>
      <c r="AD96">
        <v>2</v>
      </c>
      <c r="AF96">
        <v>1</v>
      </c>
      <c r="AH96">
        <v>3</v>
      </c>
      <c r="AJ96">
        <v>3</v>
      </c>
      <c r="AN96">
        <v>2.1677900000000001</v>
      </c>
      <c r="AO96">
        <v>1.0834600000000001</v>
      </c>
      <c r="AP96">
        <v>0.66898999999999997</v>
      </c>
      <c r="AQ96">
        <v>1.7524500000000001</v>
      </c>
      <c r="AR96">
        <v>3.9202400000000002</v>
      </c>
      <c r="AS96">
        <v>0.20158999999999999</v>
      </c>
      <c r="AT96">
        <v>2.1858900000000001</v>
      </c>
      <c r="AU96">
        <v>0.86162000000000005</v>
      </c>
      <c r="AV96">
        <v>0.46040999999999999</v>
      </c>
      <c r="AW96">
        <v>3.5079199999999999</v>
      </c>
      <c r="AX96">
        <v>2.0611199999999998</v>
      </c>
      <c r="AY96">
        <v>0.94554000000000005</v>
      </c>
      <c r="AZ96">
        <v>0.54690000000000005</v>
      </c>
      <c r="BA96">
        <v>3.5835699999999999</v>
      </c>
      <c r="BB96" s="30">
        <v>43735</v>
      </c>
      <c r="BC96">
        <v>15</v>
      </c>
      <c r="BD96">
        <v>15</v>
      </c>
      <c r="BE96">
        <v>0</v>
      </c>
      <c r="BF96">
        <v>84</v>
      </c>
      <c r="BG96">
        <v>1</v>
      </c>
      <c r="BH96">
        <v>0</v>
      </c>
      <c r="BI96">
        <v>84</v>
      </c>
      <c r="BJ96" s="30">
        <v>43369</v>
      </c>
      <c r="BK96">
        <v>9</v>
      </c>
      <c r="BL96">
        <v>9</v>
      </c>
      <c r="BM96">
        <v>0</v>
      </c>
      <c r="BN96">
        <v>52</v>
      </c>
      <c r="BO96">
        <v>1</v>
      </c>
      <c r="BP96">
        <v>0</v>
      </c>
      <c r="BQ96">
        <v>52</v>
      </c>
      <c r="BR96" s="30">
        <v>42790</v>
      </c>
      <c r="BS96">
        <v>10</v>
      </c>
      <c r="BT96">
        <v>8</v>
      </c>
      <c r="BU96">
        <v>2</v>
      </c>
      <c r="BV96">
        <v>1</v>
      </c>
      <c r="BW96">
        <v>60</v>
      </c>
      <c r="BX96">
        <v>0</v>
      </c>
      <c r="BY96">
        <v>60</v>
      </c>
      <c r="BZ96">
        <v>69.332999999999998</v>
      </c>
      <c r="CA96">
        <v>1</v>
      </c>
      <c r="CB96">
        <v>1</v>
      </c>
      <c r="CC96">
        <v>1</v>
      </c>
      <c r="CD96">
        <v>7023</v>
      </c>
      <c r="CE96">
        <v>0</v>
      </c>
      <c r="CF96">
        <v>1</v>
      </c>
      <c r="CG96" t="s">
        <v>3522</v>
      </c>
      <c r="CH96" s="30">
        <v>43952</v>
      </c>
    </row>
    <row r="97" spans="1:86" customFormat="1" x14ac:dyDescent="0.25">
      <c r="A97">
        <v>335383</v>
      </c>
      <c r="B97" t="s">
        <v>3523</v>
      </c>
      <c r="C97" t="s">
        <v>3524</v>
      </c>
      <c r="D97" t="s">
        <v>3525</v>
      </c>
      <c r="E97" t="s">
        <v>251</v>
      </c>
      <c r="F97">
        <v>10522</v>
      </c>
      <c r="G97">
        <v>9146936800</v>
      </c>
      <c r="H97">
        <v>800</v>
      </c>
      <c r="I97" t="s">
        <v>1394</v>
      </c>
      <c r="J97" t="s">
        <v>475</v>
      </c>
      <c r="K97">
        <v>304</v>
      </c>
      <c r="L97">
        <v>291.5</v>
      </c>
      <c r="M97" t="s">
        <v>430</v>
      </c>
      <c r="N97" t="b">
        <v>0</v>
      </c>
      <c r="O97" t="s">
        <v>3526</v>
      </c>
      <c r="P97" s="30">
        <v>26721</v>
      </c>
      <c r="Q97" t="b">
        <v>0</v>
      </c>
      <c r="S97" t="b">
        <v>0</v>
      </c>
      <c r="T97" t="b">
        <v>0</v>
      </c>
      <c r="U97" t="b">
        <v>0</v>
      </c>
      <c r="V97" t="s">
        <v>535</v>
      </c>
      <c r="W97" t="s">
        <v>433</v>
      </c>
      <c r="X97">
        <v>3</v>
      </c>
      <c r="Z97">
        <v>2</v>
      </c>
      <c r="AB97">
        <v>5</v>
      </c>
      <c r="AD97">
        <v>5</v>
      </c>
      <c r="AF97">
        <v>5</v>
      </c>
      <c r="AH97">
        <v>2</v>
      </c>
      <c r="AJ97">
        <v>2</v>
      </c>
      <c r="AN97">
        <v>2.3426300000000002</v>
      </c>
      <c r="AO97">
        <v>0.85021999999999998</v>
      </c>
      <c r="AP97">
        <v>0.40400000000000003</v>
      </c>
      <c r="AQ97">
        <v>1.25423</v>
      </c>
      <c r="AR97">
        <v>3.5968599999999999</v>
      </c>
      <c r="AS97">
        <v>0.10219</v>
      </c>
      <c r="AT97">
        <v>2.2026599999999998</v>
      </c>
      <c r="AU97">
        <v>0.76131000000000004</v>
      </c>
      <c r="AV97">
        <v>0.36620000000000003</v>
      </c>
      <c r="AW97">
        <v>3.3301799999999999</v>
      </c>
      <c r="AX97">
        <v>2.2103999999999999</v>
      </c>
      <c r="AY97">
        <v>0.83975999999999995</v>
      </c>
      <c r="AZ97">
        <v>0.41524</v>
      </c>
      <c r="BA97">
        <v>3.4634499999999999</v>
      </c>
      <c r="BB97" s="30">
        <v>43573</v>
      </c>
      <c r="BC97">
        <v>9</v>
      </c>
      <c r="BD97">
        <v>9</v>
      </c>
      <c r="BE97">
        <v>1</v>
      </c>
      <c r="BF97">
        <v>40</v>
      </c>
      <c r="BG97">
        <v>1</v>
      </c>
      <c r="BH97">
        <v>0</v>
      </c>
      <c r="BI97">
        <v>40</v>
      </c>
      <c r="BJ97" s="30">
        <v>42948</v>
      </c>
      <c r="BK97">
        <v>5</v>
      </c>
      <c r="BL97">
        <v>3</v>
      </c>
      <c r="BM97">
        <v>2</v>
      </c>
      <c r="BN97">
        <v>20</v>
      </c>
      <c r="BO97">
        <v>1</v>
      </c>
      <c r="BP97">
        <v>0</v>
      </c>
      <c r="BQ97">
        <v>20</v>
      </c>
      <c r="BR97" s="30">
        <v>42503</v>
      </c>
      <c r="BS97">
        <v>2</v>
      </c>
      <c r="BT97">
        <v>2</v>
      </c>
      <c r="BU97">
        <v>0</v>
      </c>
      <c r="BV97">
        <v>1</v>
      </c>
      <c r="BW97">
        <v>8</v>
      </c>
      <c r="BX97">
        <v>0</v>
      </c>
      <c r="BY97">
        <v>8</v>
      </c>
      <c r="BZ97">
        <v>28</v>
      </c>
      <c r="CA97">
        <v>2</v>
      </c>
      <c r="CB97">
        <v>0</v>
      </c>
      <c r="CC97">
        <v>0</v>
      </c>
      <c r="CD97">
        <v>0</v>
      </c>
      <c r="CE97">
        <v>0</v>
      </c>
      <c r="CF97">
        <v>0</v>
      </c>
      <c r="CG97" t="s">
        <v>3527</v>
      </c>
      <c r="CH97" s="30">
        <v>43952</v>
      </c>
    </row>
    <row r="98" spans="1:86" customFormat="1" x14ac:dyDescent="0.25">
      <c r="A98">
        <v>335312</v>
      </c>
      <c r="B98" t="s">
        <v>3528</v>
      </c>
      <c r="C98" t="s">
        <v>3529</v>
      </c>
      <c r="D98" t="s">
        <v>3530</v>
      </c>
      <c r="E98" t="s">
        <v>251</v>
      </c>
      <c r="F98">
        <v>10573</v>
      </c>
      <c r="G98">
        <v>9149371200</v>
      </c>
      <c r="H98">
        <v>800</v>
      </c>
      <c r="I98" t="s">
        <v>1394</v>
      </c>
      <c r="J98" t="s">
        <v>429</v>
      </c>
      <c r="K98">
        <v>160</v>
      </c>
      <c r="L98">
        <v>150.5</v>
      </c>
      <c r="M98" t="s">
        <v>430</v>
      </c>
      <c r="N98" t="b">
        <v>0</v>
      </c>
      <c r="O98" t="s">
        <v>3531</v>
      </c>
      <c r="P98" s="30">
        <v>29160</v>
      </c>
      <c r="Q98" t="b">
        <v>0</v>
      </c>
      <c r="S98" t="b">
        <v>0</v>
      </c>
      <c r="T98" t="b">
        <v>0</v>
      </c>
      <c r="U98" t="b">
        <v>0</v>
      </c>
      <c r="V98" t="s">
        <v>440</v>
      </c>
      <c r="W98" t="s">
        <v>433</v>
      </c>
      <c r="X98">
        <v>4</v>
      </c>
      <c r="Z98">
        <v>3</v>
      </c>
      <c r="AB98">
        <v>5</v>
      </c>
      <c r="AD98">
        <v>5</v>
      </c>
      <c r="AF98">
        <v>5</v>
      </c>
      <c r="AH98">
        <v>2</v>
      </c>
      <c r="AJ98">
        <v>2</v>
      </c>
      <c r="AN98">
        <v>2.17361</v>
      </c>
      <c r="AO98">
        <v>0.53622000000000003</v>
      </c>
      <c r="AP98">
        <v>0.46210000000000001</v>
      </c>
      <c r="AQ98">
        <v>0.99831999999999999</v>
      </c>
      <c r="AR98">
        <v>3.1719300000000001</v>
      </c>
      <c r="AS98">
        <v>8.5239999999999996E-2</v>
      </c>
      <c r="AT98">
        <v>2.1870699999999998</v>
      </c>
      <c r="AU98">
        <v>0.86770999999999998</v>
      </c>
      <c r="AV98">
        <v>0.48238999999999999</v>
      </c>
      <c r="AW98">
        <v>3.5371700000000001</v>
      </c>
      <c r="AX98">
        <v>2.0655399999999999</v>
      </c>
      <c r="AY98">
        <v>0.46467999999999998</v>
      </c>
      <c r="AZ98">
        <v>0.36055999999999999</v>
      </c>
      <c r="BA98">
        <v>2.8755500000000001</v>
      </c>
      <c r="BB98" s="30">
        <v>43859</v>
      </c>
      <c r="BC98">
        <v>2</v>
      </c>
      <c r="BD98">
        <v>2</v>
      </c>
      <c r="BE98">
        <v>0</v>
      </c>
      <c r="BF98">
        <v>8</v>
      </c>
      <c r="BG98">
        <v>0</v>
      </c>
      <c r="BH98">
        <v>0</v>
      </c>
      <c r="BI98">
        <v>8</v>
      </c>
      <c r="BJ98" s="30">
        <v>43251</v>
      </c>
      <c r="BK98">
        <v>10</v>
      </c>
      <c r="BL98">
        <v>5</v>
      </c>
      <c r="BM98">
        <v>5</v>
      </c>
      <c r="BN98">
        <v>40</v>
      </c>
      <c r="BO98">
        <v>1</v>
      </c>
      <c r="BP98">
        <v>0</v>
      </c>
      <c r="BQ98">
        <v>40</v>
      </c>
      <c r="BR98" s="30">
        <v>42744</v>
      </c>
      <c r="BS98">
        <v>2</v>
      </c>
      <c r="BT98">
        <v>2</v>
      </c>
      <c r="BU98">
        <v>0</v>
      </c>
      <c r="BV98">
        <v>1</v>
      </c>
      <c r="BW98">
        <v>8</v>
      </c>
      <c r="BX98">
        <v>0</v>
      </c>
      <c r="BY98">
        <v>8</v>
      </c>
      <c r="BZ98">
        <v>18.667000000000002</v>
      </c>
      <c r="CA98">
        <v>0</v>
      </c>
      <c r="CB98">
        <v>2</v>
      </c>
      <c r="CC98">
        <v>0</v>
      </c>
      <c r="CD98">
        <v>0</v>
      </c>
      <c r="CE98">
        <v>0</v>
      </c>
      <c r="CF98">
        <v>0</v>
      </c>
      <c r="CG98" t="s">
        <v>3532</v>
      </c>
      <c r="CH98" s="30">
        <v>43952</v>
      </c>
    </row>
    <row r="99" spans="1:86" customFormat="1" x14ac:dyDescent="0.25">
      <c r="A99">
        <v>335248</v>
      </c>
      <c r="B99" t="s">
        <v>3533</v>
      </c>
      <c r="C99" t="s">
        <v>3534</v>
      </c>
      <c r="D99" t="s">
        <v>3140</v>
      </c>
      <c r="E99" t="s">
        <v>251</v>
      </c>
      <c r="F99">
        <v>10463</v>
      </c>
      <c r="G99">
        <v>7185491203</v>
      </c>
      <c r="H99">
        <v>20</v>
      </c>
      <c r="I99" t="s">
        <v>1392</v>
      </c>
      <c r="J99" t="s">
        <v>429</v>
      </c>
      <c r="K99">
        <v>200</v>
      </c>
      <c r="L99">
        <v>182.7</v>
      </c>
      <c r="M99" t="s">
        <v>430</v>
      </c>
      <c r="N99" t="b">
        <v>0</v>
      </c>
      <c r="O99" t="s">
        <v>3533</v>
      </c>
      <c r="P99" s="30">
        <v>24840</v>
      </c>
      <c r="Q99" t="b">
        <v>0</v>
      </c>
      <c r="S99" t="b">
        <v>0</v>
      </c>
      <c r="T99" t="b">
        <v>0</v>
      </c>
      <c r="U99" t="b">
        <v>0</v>
      </c>
      <c r="V99" t="s">
        <v>535</v>
      </c>
      <c r="W99" t="s">
        <v>433</v>
      </c>
      <c r="X99">
        <v>1</v>
      </c>
      <c r="Z99">
        <v>1</v>
      </c>
      <c r="AB99">
        <v>4</v>
      </c>
      <c r="AD99">
        <v>4</v>
      </c>
      <c r="AF99">
        <v>3</v>
      </c>
      <c r="AH99">
        <v>2</v>
      </c>
      <c r="AJ99">
        <v>2</v>
      </c>
      <c r="AN99">
        <v>1.8168800000000001</v>
      </c>
      <c r="AO99">
        <v>0.45689999999999997</v>
      </c>
      <c r="AP99">
        <v>0.84172999999999998</v>
      </c>
      <c r="AQ99">
        <v>1.29863</v>
      </c>
      <c r="AR99">
        <v>3.11551</v>
      </c>
      <c r="AS99">
        <v>0.11504</v>
      </c>
      <c r="AT99">
        <v>2.2345799999999998</v>
      </c>
      <c r="AU99">
        <v>0.98329</v>
      </c>
      <c r="AV99">
        <v>0.65092000000000005</v>
      </c>
      <c r="AW99">
        <v>3.8687900000000002</v>
      </c>
      <c r="AX99">
        <v>1.6898500000000001</v>
      </c>
      <c r="AY99">
        <v>0.34939999999999999</v>
      </c>
      <c r="AZ99">
        <v>0.48671999999999999</v>
      </c>
      <c r="BA99">
        <v>2.5823100000000001</v>
      </c>
      <c r="BB99" s="30">
        <v>43662</v>
      </c>
      <c r="BC99">
        <v>9</v>
      </c>
      <c r="BD99">
        <v>9</v>
      </c>
      <c r="BE99">
        <v>0</v>
      </c>
      <c r="BF99">
        <v>92</v>
      </c>
      <c r="BG99">
        <v>1</v>
      </c>
      <c r="BH99">
        <v>0</v>
      </c>
      <c r="BI99">
        <v>92</v>
      </c>
      <c r="BJ99" s="30">
        <v>43033</v>
      </c>
      <c r="BK99">
        <v>8</v>
      </c>
      <c r="BL99">
        <v>6</v>
      </c>
      <c r="BM99">
        <v>2</v>
      </c>
      <c r="BN99">
        <v>32</v>
      </c>
      <c r="BO99">
        <v>1</v>
      </c>
      <c r="BP99">
        <v>0</v>
      </c>
      <c r="BQ99">
        <v>32</v>
      </c>
      <c r="BR99" s="30">
        <v>42580</v>
      </c>
      <c r="BS99">
        <v>3</v>
      </c>
      <c r="BT99">
        <v>3</v>
      </c>
      <c r="BU99">
        <v>0</v>
      </c>
      <c r="BV99">
        <v>1</v>
      </c>
      <c r="BW99">
        <v>16</v>
      </c>
      <c r="BX99">
        <v>0</v>
      </c>
      <c r="BY99">
        <v>16</v>
      </c>
      <c r="BZ99">
        <v>59.332999999999998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 t="s">
        <v>3535</v>
      </c>
      <c r="CH99" s="30">
        <v>43952</v>
      </c>
    </row>
    <row r="100" spans="1:86" customFormat="1" x14ac:dyDescent="0.25">
      <c r="A100">
        <v>335583</v>
      </c>
      <c r="B100" t="s">
        <v>3536</v>
      </c>
      <c r="C100" t="s">
        <v>3537</v>
      </c>
      <c r="D100" t="s">
        <v>3203</v>
      </c>
      <c r="E100" t="s">
        <v>251</v>
      </c>
      <c r="F100">
        <v>10465</v>
      </c>
      <c r="G100">
        <v>7189313000</v>
      </c>
      <c r="H100">
        <v>20</v>
      </c>
      <c r="I100" t="s">
        <v>1392</v>
      </c>
      <c r="J100" t="s">
        <v>475</v>
      </c>
      <c r="K100">
        <v>200</v>
      </c>
      <c r="L100">
        <v>204.8</v>
      </c>
      <c r="M100" t="s">
        <v>430</v>
      </c>
      <c r="N100" t="b">
        <v>0</v>
      </c>
      <c r="O100" t="s">
        <v>3538</v>
      </c>
      <c r="P100" s="30">
        <v>28095</v>
      </c>
      <c r="Q100" t="b">
        <v>0</v>
      </c>
      <c r="S100" t="b">
        <v>0</v>
      </c>
      <c r="T100" t="b">
        <v>0</v>
      </c>
      <c r="U100" t="b">
        <v>0</v>
      </c>
      <c r="V100" t="s">
        <v>535</v>
      </c>
      <c r="W100" t="s">
        <v>433</v>
      </c>
      <c r="X100">
        <v>5</v>
      </c>
      <c r="Z100">
        <v>4</v>
      </c>
      <c r="AB100">
        <v>5</v>
      </c>
      <c r="AD100">
        <v>5</v>
      </c>
      <c r="AF100">
        <v>5</v>
      </c>
      <c r="AH100">
        <v>2</v>
      </c>
      <c r="AJ100">
        <v>2</v>
      </c>
      <c r="AN100">
        <v>2.0110899999999998</v>
      </c>
      <c r="AO100">
        <v>0.55778000000000005</v>
      </c>
      <c r="AP100">
        <v>0.38179000000000002</v>
      </c>
      <c r="AQ100">
        <v>0.93957000000000002</v>
      </c>
      <c r="AR100">
        <v>2.9506600000000001</v>
      </c>
      <c r="AS100">
        <v>9.8750000000000004E-2</v>
      </c>
      <c r="AT100">
        <v>2.12723</v>
      </c>
      <c r="AU100">
        <v>0.79698000000000002</v>
      </c>
      <c r="AV100">
        <v>0.42213000000000001</v>
      </c>
      <c r="AW100">
        <v>3.34633</v>
      </c>
      <c r="AX100">
        <v>1.9648699999999999</v>
      </c>
      <c r="AY100">
        <v>0.52625999999999995</v>
      </c>
      <c r="AZ100">
        <v>0.34042</v>
      </c>
      <c r="BA100">
        <v>2.8275000000000001</v>
      </c>
      <c r="BB100" s="30">
        <v>43843</v>
      </c>
      <c r="BC100">
        <v>3</v>
      </c>
      <c r="BD100">
        <v>3</v>
      </c>
      <c r="BE100">
        <v>0</v>
      </c>
      <c r="BF100">
        <v>12</v>
      </c>
      <c r="BG100">
        <v>1</v>
      </c>
      <c r="BH100">
        <v>0</v>
      </c>
      <c r="BI100">
        <v>12</v>
      </c>
      <c r="BJ100" s="30">
        <v>43203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s="30">
        <v>42744</v>
      </c>
      <c r="BS100">
        <v>2</v>
      </c>
      <c r="BT100">
        <v>2</v>
      </c>
      <c r="BU100">
        <v>0</v>
      </c>
      <c r="BV100">
        <v>1</v>
      </c>
      <c r="BW100">
        <v>8</v>
      </c>
      <c r="BX100">
        <v>0</v>
      </c>
      <c r="BY100">
        <v>8</v>
      </c>
      <c r="BZ100">
        <v>7.3330000000000002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 t="s">
        <v>3539</v>
      </c>
      <c r="CH100" s="30">
        <v>43952</v>
      </c>
    </row>
    <row r="101" spans="1:86" customFormat="1" x14ac:dyDescent="0.25">
      <c r="A101">
        <v>335609</v>
      </c>
      <c r="B101" t="s">
        <v>3540</v>
      </c>
      <c r="C101" t="s">
        <v>3541</v>
      </c>
      <c r="D101" t="s">
        <v>3226</v>
      </c>
      <c r="E101" t="s">
        <v>251</v>
      </c>
      <c r="F101">
        <v>11213</v>
      </c>
      <c r="G101">
        <v>7184677300</v>
      </c>
      <c r="H101">
        <v>331</v>
      </c>
      <c r="I101" t="s">
        <v>1544</v>
      </c>
      <c r="J101" t="s">
        <v>429</v>
      </c>
      <c r="K101">
        <v>295</v>
      </c>
      <c r="L101">
        <v>287.7</v>
      </c>
      <c r="M101" t="s">
        <v>430</v>
      </c>
      <c r="N101" t="b">
        <v>0</v>
      </c>
      <c r="O101" t="s">
        <v>3542</v>
      </c>
      <c r="P101" s="30">
        <v>28292</v>
      </c>
      <c r="Q101" t="b">
        <v>0</v>
      </c>
      <c r="S101" t="b">
        <v>0</v>
      </c>
      <c r="T101" t="b">
        <v>0</v>
      </c>
      <c r="U101" t="b">
        <v>0</v>
      </c>
      <c r="V101" t="s">
        <v>535</v>
      </c>
      <c r="W101" t="s">
        <v>433</v>
      </c>
      <c r="X101">
        <v>4</v>
      </c>
      <c r="Z101">
        <v>3</v>
      </c>
      <c r="AB101">
        <v>5</v>
      </c>
      <c r="AD101">
        <v>5</v>
      </c>
      <c r="AF101">
        <v>5</v>
      </c>
      <c r="AH101">
        <v>2</v>
      </c>
      <c r="AJ101">
        <v>2</v>
      </c>
      <c r="AN101">
        <v>2.3531399999999998</v>
      </c>
      <c r="AO101">
        <v>0.66251000000000004</v>
      </c>
      <c r="AP101">
        <v>0.54747999999999997</v>
      </c>
      <c r="AQ101">
        <v>1.21</v>
      </c>
      <c r="AR101">
        <v>3.5631400000000002</v>
      </c>
      <c r="AS101">
        <v>7.9960000000000003E-2</v>
      </c>
      <c r="AT101">
        <v>2.1827800000000002</v>
      </c>
      <c r="AU101">
        <v>0.90834999999999999</v>
      </c>
      <c r="AV101">
        <v>0.46811999999999998</v>
      </c>
      <c r="AW101">
        <v>3.55925</v>
      </c>
      <c r="AX101">
        <v>2.2405499999999998</v>
      </c>
      <c r="AY101">
        <v>0.54844000000000004</v>
      </c>
      <c r="AZ101">
        <v>0.44019999999999998</v>
      </c>
      <c r="BA101">
        <v>3.2101700000000002</v>
      </c>
      <c r="BB101" s="30">
        <v>43496</v>
      </c>
      <c r="BC101">
        <v>1</v>
      </c>
      <c r="BD101">
        <v>1</v>
      </c>
      <c r="BE101">
        <v>0</v>
      </c>
      <c r="BF101">
        <v>4</v>
      </c>
      <c r="BG101">
        <v>1</v>
      </c>
      <c r="BH101">
        <v>0</v>
      </c>
      <c r="BI101">
        <v>4</v>
      </c>
      <c r="BJ101" s="30">
        <v>42824</v>
      </c>
      <c r="BK101">
        <v>9</v>
      </c>
      <c r="BL101">
        <v>9</v>
      </c>
      <c r="BM101">
        <v>0</v>
      </c>
      <c r="BN101">
        <v>44</v>
      </c>
      <c r="BO101">
        <v>1</v>
      </c>
      <c r="BP101">
        <v>0</v>
      </c>
      <c r="BQ101">
        <v>44</v>
      </c>
      <c r="BR101" s="30">
        <v>42408</v>
      </c>
      <c r="BS101">
        <v>3</v>
      </c>
      <c r="BT101">
        <v>3</v>
      </c>
      <c r="BU101">
        <v>0</v>
      </c>
      <c r="BV101">
        <v>1</v>
      </c>
      <c r="BW101">
        <v>12</v>
      </c>
      <c r="BX101">
        <v>0</v>
      </c>
      <c r="BY101">
        <v>12</v>
      </c>
      <c r="BZ101">
        <v>18.667000000000002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 t="s">
        <v>3543</v>
      </c>
      <c r="CH101" s="30">
        <v>43952</v>
      </c>
    </row>
    <row r="102" spans="1:86" customFormat="1" x14ac:dyDescent="0.25">
      <c r="A102">
        <v>335158</v>
      </c>
      <c r="B102" t="s">
        <v>3544</v>
      </c>
      <c r="C102" t="s">
        <v>3545</v>
      </c>
      <c r="D102" t="s">
        <v>3546</v>
      </c>
      <c r="E102" t="s">
        <v>251</v>
      </c>
      <c r="F102">
        <v>11572</v>
      </c>
      <c r="G102">
        <v>5165362300</v>
      </c>
      <c r="H102">
        <v>400</v>
      </c>
      <c r="I102" t="s">
        <v>1530</v>
      </c>
      <c r="J102" t="s">
        <v>429</v>
      </c>
      <c r="K102">
        <v>100</v>
      </c>
      <c r="L102">
        <v>95.5</v>
      </c>
      <c r="M102" t="s">
        <v>430</v>
      </c>
      <c r="N102" t="b">
        <v>0</v>
      </c>
      <c r="O102" t="s">
        <v>3544</v>
      </c>
      <c r="P102" s="30">
        <v>24929</v>
      </c>
      <c r="Q102" t="b">
        <v>0</v>
      </c>
      <c r="S102" t="b">
        <v>0</v>
      </c>
      <c r="T102" t="b">
        <v>0</v>
      </c>
      <c r="U102" t="b">
        <v>0</v>
      </c>
      <c r="V102" t="s">
        <v>535</v>
      </c>
      <c r="W102" t="s">
        <v>433</v>
      </c>
      <c r="X102">
        <v>4</v>
      </c>
      <c r="Z102">
        <v>4</v>
      </c>
      <c r="AB102">
        <v>4</v>
      </c>
      <c r="AD102">
        <v>5</v>
      </c>
      <c r="AF102">
        <v>3</v>
      </c>
      <c r="AH102">
        <v>2</v>
      </c>
      <c r="AJ102">
        <v>3</v>
      </c>
      <c r="AN102">
        <v>2.2366799999999998</v>
      </c>
      <c r="AO102">
        <v>0.68501000000000001</v>
      </c>
      <c r="AP102">
        <v>0.62870000000000004</v>
      </c>
      <c r="AQ102">
        <v>1.3137099999999999</v>
      </c>
      <c r="AR102">
        <v>3.5503900000000002</v>
      </c>
      <c r="AS102">
        <v>5.8069999999999997E-2</v>
      </c>
      <c r="AT102">
        <v>2.3694799999999998</v>
      </c>
      <c r="AU102">
        <v>0.88965000000000005</v>
      </c>
      <c r="AV102">
        <v>0.43280000000000002</v>
      </c>
      <c r="AW102">
        <v>3.6919300000000002</v>
      </c>
      <c r="AX102">
        <v>1.9618500000000001</v>
      </c>
      <c r="AY102">
        <v>0.57898000000000005</v>
      </c>
      <c r="AZ102">
        <v>0.54674999999999996</v>
      </c>
      <c r="BA102">
        <v>3.0837300000000001</v>
      </c>
      <c r="BB102" s="30">
        <v>43564</v>
      </c>
      <c r="BC102">
        <v>2</v>
      </c>
      <c r="BD102">
        <v>2</v>
      </c>
      <c r="BE102">
        <v>0</v>
      </c>
      <c r="BF102">
        <v>8</v>
      </c>
      <c r="BG102">
        <v>1</v>
      </c>
      <c r="BH102">
        <v>0</v>
      </c>
      <c r="BI102">
        <v>8</v>
      </c>
      <c r="BJ102" s="30">
        <v>43000</v>
      </c>
      <c r="BK102">
        <v>2</v>
      </c>
      <c r="BL102">
        <v>1</v>
      </c>
      <c r="BM102">
        <v>1</v>
      </c>
      <c r="BN102">
        <v>8</v>
      </c>
      <c r="BO102">
        <v>1</v>
      </c>
      <c r="BP102">
        <v>0</v>
      </c>
      <c r="BQ102">
        <v>8</v>
      </c>
      <c r="BR102" s="30">
        <v>42570</v>
      </c>
      <c r="BS102">
        <v>2</v>
      </c>
      <c r="BT102">
        <v>2</v>
      </c>
      <c r="BU102">
        <v>0</v>
      </c>
      <c r="BV102">
        <v>1</v>
      </c>
      <c r="BW102">
        <v>8</v>
      </c>
      <c r="BX102">
        <v>0</v>
      </c>
      <c r="BY102">
        <v>8</v>
      </c>
      <c r="BZ102">
        <v>8</v>
      </c>
      <c r="CA102">
        <v>2</v>
      </c>
      <c r="CB102">
        <v>0</v>
      </c>
      <c r="CC102">
        <v>0</v>
      </c>
      <c r="CD102">
        <v>0</v>
      </c>
      <c r="CE102">
        <v>0</v>
      </c>
      <c r="CF102">
        <v>0</v>
      </c>
      <c r="CG102" t="s">
        <v>3547</v>
      </c>
      <c r="CH102" s="30">
        <v>43952</v>
      </c>
    </row>
    <row r="103" spans="1:86" customFormat="1" x14ac:dyDescent="0.25">
      <c r="A103">
        <v>335182</v>
      </c>
      <c r="B103" t="s">
        <v>3548</v>
      </c>
      <c r="C103" t="s">
        <v>3549</v>
      </c>
      <c r="D103" t="s">
        <v>3550</v>
      </c>
      <c r="E103" t="s">
        <v>251</v>
      </c>
      <c r="F103">
        <v>14086</v>
      </c>
      <c r="G103">
        <v>7166843000</v>
      </c>
      <c r="H103">
        <v>240</v>
      </c>
      <c r="I103" t="s">
        <v>2646</v>
      </c>
      <c r="J103" t="s">
        <v>475</v>
      </c>
      <c r="K103">
        <v>160</v>
      </c>
      <c r="L103">
        <v>154</v>
      </c>
      <c r="M103" t="s">
        <v>430</v>
      </c>
      <c r="N103" t="b">
        <v>0</v>
      </c>
      <c r="O103" t="s">
        <v>3551</v>
      </c>
      <c r="P103" s="30">
        <v>24473</v>
      </c>
      <c r="Q103" t="b">
        <v>0</v>
      </c>
      <c r="S103" t="b">
        <v>0</v>
      </c>
      <c r="T103" t="b">
        <v>0</v>
      </c>
      <c r="U103" t="b">
        <v>0</v>
      </c>
      <c r="V103" t="s">
        <v>440</v>
      </c>
      <c r="W103" t="s">
        <v>433</v>
      </c>
      <c r="X103">
        <v>5</v>
      </c>
      <c r="Z103">
        <v>4</v>
      </c>
      <c r="AB103">
        <v>5</v>
      </c>
      <c r="AD103">
        <v>5</v>
      </c>
      <c r="AF103">
        <v>5</v>
      </c>
      <c r="AH103">
        <v>3</v>
      </c>
      <c r="AJ103">
        <v>3</v>
      </c>
      <c r="AN103">
        <v>2.6239300000000001</v>
      </c>
      <c r="AO103">
        <v>1.31968</v>
      </c>
      <c r="AP103">
        <v>0.73345000000000005</v>
      </c>
      <c r="AQ103">
        <v>2.0531199999999998</v>
      </c>
      <c r="AR103">
        <v>4.67706</v>
      </c>
      <c r="AS103">
        <v>0.18712000000000001</v>
      </c>
      <c r="AT103">
        <v>2.2307800000000002</v>
      </c>
      <c r="AU103">
        <v>0.83516999999999997</v>
      </c>
      <c r="AV103">
        <v>0.47176000000000001</v>
      </c>
      <c r="AW103">
        <v>3.5377100000000001</v>
      </c>
      <c r="AX103">
        <v>2.44462</v>
      </c>
      <c r="AY103">
        <v>1.1881699999999999</v>
      </c>
      <c r="AZ103">
        <v>0.58516000000000001</v>
      </c>
      <c r="BA103">
        <v>4.2393900000000002</v>
      </c>
      <c r="BB103" s="30">
        <v>43690</v>
      </c>
      <c r="BC103">
        <v>2</v>
      </c>
      <c r="BD103">
        <v>2</v>
      </c>
      <c r="BE103">
        <v>0</v>
      </c>
      <c r="BF103">
        <v>8</v>
      </c>
      <c r="BG103">
        <v>1</v>
      </c>
      <c r="BH103">
        <v>0</v>
      </c>
      <c r="BI103">
        <v>8</v>
      </c>
      <c r="BJ103" s="30">
        <v>43238</v>
      </c>
      <c r="BK103">
        <v>5</v>
      </c>
      <c r="BL103">
        <v>5</v>
      </c>
      <c r="BM103">
        <v>1</v>
      </c>
      <c r="BN103">
        <v>16</v>
      </c>
      <c r="BO103">
        <v>1</v>
      </c>
      <c r="BP103">
        <v>0</v>
      </c>
      <c r="BQ103">
        <v>16</v>
      </c>
      <c r="BR103" s="30">
        <v>42774</v>
      </c>
      <c r="BS103">
        <v>4</v>
      </c>
      <c r="BT103">
        <v>4</v>
      </c>
      <c r="BU103">
        <v>0</v>
      </c>
      <c r="BV103">
        <v>1</v>
      </c>
      <c r="BW103">
        <v>20</v>
      </c>
      <c r="BX103">
        <v>0</v>
      </c>
      <c r="BY103">
        <v>20</v>
      </c>
      <c r="BZ103">
        <v>12.667</v>
      </c>
      <c r="CA103">
        <v>2</v>
      </c>
      <c r="CB103">
        <v>0</v>
      </c>
      <c r="CC103">
        <v>0</v>
      </c>
      <c r="CD103">
        <v>0</v>
      </c>
      <c r="CE103">
        <v>0</v>
      </c>
      <c r="CF103">
        <v>0</v>
      </c>
      <c r="CG103" t="s">
        <v>3552</v>
      </c>
      <c r="CH103" s="30">
        <v>43952</v>
      </c>
    </row>
    <row r="104" spans="1:86" customFormat="1" x14ac:dyDescent="0.25">
      <c r="A104">
        <v>335739</v>
      </c>
      <c r="B104" t="s">
        <v>3553</v>
      </c>
      <c r="C104" t="s">
        <v>3554</v>
      </c>
      <c r="D104" t="s">
        <v>3555</v>
      </c>
      <c r="E104" t="s">
        <v>251</v>
      </c>
      <c r="F104">
        <v>11780</v>
      </c>
      <c r="G104">
        <v>6318628990</v>
      </c>
      <c r="H104">
        <v>700</v>
      </c>
      <c r="I104" t="s">
        <v>1388</v>
      </c>
      <c r="J104" t="s">
        <v>429</v>
      </c>
      <c r="K104">
        <v>252</v>
      </c>
      <c r="L104">
        <v>244.9</v>
      </c>
      <c r="M104" t="s">
        <v>430</v>
      </c>
      <c r="N104" t="b">
        <v>0</v>
      </c>
      <c r="O104" t="s">
        <v>3556</v>
      </c>
      <c r="P104" s="30">
        <v>33471</v>
      </c>
      <c r="Q104" t="b">
        <v>0</v>
      </c>
      <c r="S104" t="b">
        <v>0</v>
      </c>
      <c r="T104" t="b">
        <v>0</v>
      </c>
      <c r="U104" t="b">
        <v>0</v>
      </c>
      <c r="V104" t="s">
        <v>440</v>
      </c>
      <c r="W104" t="s">
        <v>433</v>
      </c>
      <c r="X104">
        <v>5</v>
      </c>
      <c r="Z104">
        <v>4</v>
      </c>
      <c r="AB104">
        <v>5</v>
      </c>
      <c r="AD104">
        <v>5</v>
      </c>
      <c r="AF104">
        <v>4</v>
      </c>
      <c r="AH104">
        <v>2</v>
      </c>
      <c r="AJ104">
        <v>2</v>
      </c>
      <c r="AN104">
        <v>2.0861700000000001</v>
      </c>
      <c r="AO104">
        <v>0.81806999999999996</v>
      </c>
      <c r="AP104">
        <v>0.44213999999999998</v>
      </c>
      <c r="AQ104">
        <v>1.2602100000000001</v>
      </c>
      <c r="AR104">
        <v>3.3463699999999998</v>
      </c>
      <c r="AS104">
        <v>8.6870000000000003E-2</v>
      </c>
      <c r="AT104">
        <v>2.2277800000000001</v>
      </c>
      <c r="AU104">
        <v>0.86733000000000005</v>
      </c>
      <c r="AV104">
        <v>0.46406999999999998</v>
      </c>
      <c r="AW104">
        <v>3.55918</v>
      </c>
      <c r="AX104">
        <v>1.9462200000000001</v>
      </c>
      <c r="AY104">
        <v>0.70923000000000003</v>
      </c>
      <c r="AZ104">
        <v>0.35859999999999997</v>
      </c>
      <c r="BA104">
        <v>3.0149400000000002</v>
      </c>
      <c r="BB104" s="30">
        <v>43511</v>
      </c>
      <c r="BC104">
        <v>1</v>
      </c>
      <c r="BD104">
        <v>1</v>
      </c>
      <c r="BE104">
        <v>0</v>
      </c>
      <c r="BF104">
        <v>4</v>
      </c>
      <c r="BG104">
        <v>1</v>
      </c>
      <c r="BH104">
        <v>0</v>
      </c>
      <c r="BI104">
        <v>4</v>
      </c>
      <c r="BJ104" s="30">
        <v>42951</v>
      </c>
      <c r="BK104">
        <v>3</v>
      </c>
      <c r="BL104">
        <v>3</v>
      </c>
      <c r="BM104">
        <v>0</v>
      </c>
      <c r="BN104">
        <v>12</v>
      </c>
      <c r="BO104">
        <v>1</v>
      </c>
      <c r="BP104">
        <v>0</v>
      </c>
      <c r="BQ104">
        <v>12</v>
      </c>
      <c r="BR104" s="30">
        <v>42542</v>
      </c>
      <c r="BS104">
        <v>8</v>
      </c>
      <c r="BT104">
        <v>7</v>
      </c>
      <c r="BU104">
        <v>1</v>
      </c>
      <c r="BV104">
        <v>1</v>
      </c>
      <c r="BW104">
        <v>44</v>
      </c>
      <c r="BX104">
        <v>0</v>
      </c>
      <c r="BY104">
        <v>44</v>
      </c>
      <c r="BZ104">
        <v>13.333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 t="s">
        <v>3557</v>
      </c>
      <c r="CH104" s="30">
        <v>43952</v>
      </c>
    </row>
    <row r="105" spans="1:86" customFormat="1" x14ac:dyDescent="0.25">
      <c r="A105">
        <v>335541</v>
      </c>
      <c r="B105" t="s">
        <v>3558</v>
      </c>
      <c r="C105" t="s">
        <v>3559</v>
      </c>
      <c r="D105" t="s">
        <v>3560</v>
      </c>
      <c r="E105" t="s">
        <v>251</v>
      </c>
      <c r="F105">
        <v>13501</v>
      </c>
      <c r="G105">
        <v>3157984800</v>
      </c>
      <c r="H105">
        <v>510</v>
      </c>
      <c r="I105" t="s">
        <v>2269</v>
      </c>
      <c r="J105" t="s">
        <v>475</v>
      </c>
      <c r="K105">
        <v>320</v>
      </c>
      <c r="L105">
        <v>311.2</v>
      </c>
      <c r="M105" t="s">
        <v>430</v>
      </c>
      <c r="N105" t="b">
        <v>0</v>
      </c>
      <c r="O105" t="s">
        <v>3561</v>
      </c>
      <c r="P105" s="30">
        <v>27851</v>
      </c>
      <c r="Q105" t="b">
        <v>0</v>
      </c>
      <c r="S105" t="b">
        <v>0</v>
      </c>
      <c r="T105" t="b">
        <v>0</v>
      </c>
      <c r="U105" t="b">
        <v>0</v>
      </c>
      <c r="V105" t="s">
        <v>440</v>
      </c>
      <c r="W105" t="s">
        <v>433</v>
      </c>
      <c r="X105">
        <v>4</v>
      </c>
      <c r="Z105">
        <v>3</v>
      </c>
      <c r="AB105">
        <v>4</v>
      </c>
      <c r="AD105">
        <v>3</v>
      </c>
      <c r="AF105">
        <v>5</v>
      </c>
      <c r="AH105">
        <v>4</v>
      </c>
      <c r="AJ105">
        <v>3</v>
      </c>
      <c r="AN105">
        <v>2.7219699999999998</v>
      </c>
      <c r="AO105">
        <v>1.1432599999999999</v>
      </c>
      <c r="AP105">
        <v>0.57820000000000005</v>
      </c>
      <c r="AQ105">
        <v>1.72146</v>
      </c>
      <c r="AR105">
        <v>4.4434300000000002</v>
      </c>
      <c r="AS105">
        <v>3.8920000000000003E-2</v>
      </c>
      <c r="AT105">
        <v>2.0751900000000001</v>
      </c>
      <c r="AU105">
        <v>0.71718000000000004</v>
      </c>
      <c r="AV105">
        <v>0.32619999999999999</v>
      </c>
      <c r="AW105">
        <v>3.1185700000000001</v>
      </c>
      <c r="AX105">
        <v>2.7260900000000001</v>
      </c>
      <c r="AY105">
        <v>1.1986600000000001</v>
      </c>
      <c r="AZ105">
        <v>0.66715999999999998</v>
      </c>
      <c r="BA105">
        <v>4.5689399999999996</v>
      </c>
      <c r="BB105" s="30">
        <v>43616</v>
      </c>
      <c r="BC105">
        <v>1</v>
      </c>
      <c r="BD105">
        <v>1</v>
      </c>
      <c r="BE105">
        <v>1</v>
      </c>
      <c r="BF105">
        <v>4</v>
      </c>
      <c r="BG105">
        <v>1</v>
      </c>
      <c r="BH105">
        <v>0</v>
      </c>
      <c r="BI105">
        <v>4</v>
      </c>
      <c r="BJ105" s="30">
        <v>43108</v>
      </c>
      <c r="BK105">
        <v>4</v>
      </c>
      <c r="BL105">
        <v>4</v>
      </c>
      <c r="BM105">
        <v>2</v>
      </c>
      <c r="BN105">
        <v>32</v>
      </c>
      <c r="BO105">
        <v>1</v>
      </c>
      <c r="BP105">
        <v>0</v>
      </c>
      <c r="BQ105">
        <v>32</v>
      </c>
      <c r="BR105" s="30">
        <v>42628</v>
      </c>
      <c r="BS105">
        <v>3</v>
      </c>
      <c r="BT105">
        <v>3</v>
      </c>
      <c r="BU105">
        <v>0</v>
      </c>
      <c r="BV105">
        <v>1</v>
      </c>
      <c r="BW105">
        <v>16</v>
      </c>
      <c r="BX105">
        <v>0</v>
      </c>
      <c r="BY105">
        <v>16</v>
      </c>
      <c r="BZ105">
        <v>15.333</v>
      </c>
      <c r="CA105">
        <v>3</v>
      </c>
      <c r="CB105">
        <v>1</v>
      </c>
      <c r="CC105">
        <v>1</v>
      </c>
      <c r="CD105">
        <v>17293</v>
      </c>
      <c r="CE105">
        <v>0</v>
      </c>
      <c r="CF105">
        <v>1</v>
      </c>
      <c r="CG105" t="s">
        <v>3562</v>
      </c>
      <c r="CH105" s="30">
        <v>43952</v>
      </c>
    </row>
    <row r="106" spans="1:86" customFormat="1" x14ac:dyDescent="0.25">
      <c r="A106">
        <v>335390</v>
      </c>
      <c r="B106" t="s">
        <v>3563</v>
      </c>
      <c r="C106" t="s">
        <v>3564</v>
      </c>
      <c r="D106" t="s">
        <v>3565</v>
      </c>
      <c r="E106" t="s">
        <v>251</v>
      </c>
      <c r="F106">
        <v>11953</v>
      </c>
      <c r="G106">
        <v>6319248820</v>
      </c>
      <c r="H106">
        <v>700</v>
      </c>
      <c r="I106" t="s">
        <v>1388</v>
      </c>
      <c r="J106" t="s">
        <v>429</v>
      </c>
      <c r="K106">
        <v>164</v>
      </c>
      <c r="L106">
        <v>130.9</v>
      </c>
      <c r="M106" t="s">
        <v>430</v>
      </c>
      <c r="N106" t="b">
        <v>0</v>
      </c>
      <c r="O106" t="s">
        <v>3563</v>
      </c>
      <c r="P106" s="30">
        <v>26840</v>
      </c>
      <c r="Q106" t="b">
        <v>0</v>
      </c>
      <c r="S106" t="b">
        <v>0</v>
      </c>
      <c r="T106" t="b">
        <v>0</v>
      </c>
      <c r="U106" t="b">
        <v>0</v>
      </c>
      <c r="V106" t="s">
        <v>440</v>
      </c>
      <c r="W106" t="s">
        <v>433</v>
      </c>
      <c r="X106">
        <v>5</v>
      </c>
      <c r="Z106">
        <v>4</v>
      </c>
      <c r="AB106">
        <v>5</v>
      </c>
      <c r="AD106">
        <v>5</v>
      </c>
      <c r="AF106">
        <v>5</v>
      </c>
      <c r="AH106">
        <v>3</v>
      </c>
      <c r="AJ106">
        <v>3</v>
      </c>
      <c r="AN106">
        <v>2.2214800000000001</v>
      </c>
      <c r="AO106">
        <v>0.89019999999999999</v>
      </c>
      <c r="AP106">
        <v>0.63568999999999998</v>
      </c>
      <c r="AQ106">
        <v>1.52589</v>
      </c>
      <c r="AR106">
        <v>3.7473700000000001</v>
      </c>
      <c r="AS106">
        <v>6.8360000000000004E-2</v>
      </c>
      <c r="AT106">
        <v>2.1554700000000002</v>
      </c>
      <c r="AU106">
        <v>0.79715999999999998</v>
      </c>
      <c r="AV106">
        <v>0.39282</v>
      </c>
      <c r="AW106">
        <v>3.34545</v>
      </c>
      <c r="AX106">
        <v>2.1419800000000002</v>
      </c>
      <c r="AY106">
        <v>0.8397</v>
      </c>
      <c r="AZ106">
        <v>0.60909999999999997</v>
      </c>
      <c r="BA106">
        <v>3.5919099999999999</v>
      </c>
      <c r="BB106" s="30">
        <v>43794</v>
      </c>
      <c r="BC106">
        <v>2</v>
      </c>
      <c r="BD106">
        <v>2</v>
      </c>
      <c r="BE106">
        <v>0</v>
      </c>
      <c r="BF106">
        <v>8</v>
      </c>
      <c r="BG106">
        <v>0</v>
      </c>
      <c r="BH106">
        <v>0</v>
      </c>
      <c r="BI106">
        <v>8</v>
      </c>
      <c r="BJ106" s="30">
        <v>43308</v>
      </c>
      <c r="BK106">
        <v>5</v>
      </c>
      <c r="BL106">
        <v>5</v>
      </c>
      <c r="BM106">
        <v>0</v>
      </c>
      <c r="BN106">
        <v>20</v>
      </c>
      <c r="BO106">
        <v>1</v>
      </c>
      <c r="BP106">
        <v>0</v>
      </c>
      <c r="BQ106">
        <v>20</v>
      </c>
      <c r="BR106" s="30">
        <v>42823</v>
      </c>
      <c r="BS106">
        <v>4</v>
      </c>
      <c r="BT106">
        <v>4</v>
      </c>
      <c r="BU106">
        <v>0</v>
      </c>
      <c r="BV106">
        <v>1</v>
      </c>
      <c r="BW106">
        <v>16</v>
      </c>
      <c r="BX106">
        <v>0</v>
      </c>
      <c r="BY106">
        <v>16</v>
      </c>
      <c r="BZ106">
        <v>13.333</v>
      </c>
      <c r="CA106">
        <v>0</v>
      </c>
      <c r="CB106">
        <v>0</v>
      </c>
      <c r="CC106">
        <v>1</v>
      </c>
      <c r="CD106">
        <v>405</v>
      </c>
      <c r="CE106">
        <v>0</v>
      </c>
      <c r="CF106">
        <v>1</v>
      </c>
      <c r="CG106" t="s">
        <v>3566</v>
      </c>
      <c r="CH106" s="30">
        <v>43952</v>
      </c>
    </row>
    <row r="107" spans="1:86" customFormat="1" x14ac:dyDescent="0.25">
      <c r="A107">
        <v>335455</v>
      </c>
      <c r="B107" t="s">
        <v>3567</v>
      </c>
      <c r="C107" t="s">
        <v>3568</v>
      </c>
      <c r="D107" t="s">
        <v>3178</v>
      </c>
      <c r="E107" t="s">
        <v>251</v>
      </c>
      <c r="F107">
        <v>10304</v>
      </c>
      <c r="G107">
        <v>7189795000</v>
      </c>
      <c r="H107">
        <v>610</v>
      </c>
      <c r="I107" t="s">
        <v>1391</v>
      </c>
      <c r="J107" t="s">
        <v>475</v>
      </c>
      <c r="K107">
        <v>300</v>
      </c>
      <c r="L107">
        <v>288.10000000000002</v>
      </c>
      <c r="M107" t="s">
        <v>430</v>
      </c>
      <c r="N107" t="b">
        <v>0</v>
      </c>
      <c r="O107" t="s">
        <v>3569</v>
      </c>
      <c r="P107" s="30">
        <v>27760</v>
      </c>
      <c r="Q107" t="b">
        <v>0</v>
      </c>
      <c r="S107" t="b">
        <v>0</v>
      </c>
      <c r="T107" t="b">
        <v>0</v>
      </c>
      <c r="U107" t="b">
        <v>0</v>
      </c>
      <c r="V107" t="s">
        <v>535</v>
      </c>
      <c r="W107" t="s">
        <v>433</v>
      </c>
      <c r="X107">
        <v>5</v>
      </c>
      <c r="Z107">
        <v>5</v>
      </c>
      <c r="AB107">
        <v>5</v>
      </c>
      <c r="AD107">
        <v>5</v>
      </c>
      <c r="AF107">
        <v>5</v>
      </c>
      <c r="AH107">
        <v>2</v>
      </c>
      <c r="AJ107">
        <v>3</v>
      </c>
      <c r="AN107">
        <v>2.1404399999999999</v>
      </c>
      <c r="AO107">
        <v>0.51888999999999996</v>
      </c>
      <c r="AP107">
        <v>0.70511000000000001</v>
      </c>
      <c r="AQ107">
        <v>1.224</v>
      </c>
      <c r="AR107">
        <v>3.3644400000000001</v>
      </c>
      <c r="AS107">
        <v>7.2559999999999999E-2</v>
      </c>
      <c r="AT107">
        <v>2.2462900000000001</v>
      </c>
      <c r="AU107">
        <v>0.85918000000000005</v>
      </c>
      <c r="AV107">
        <v>0.46387</v>
      </c>
      <c r="AW107">
        <v>3.5693299999999999</v>
      </c>
      <c r="AX107">
        <v>1.98041</v>
      </c>
      <c r="AY107">
        <v>0.45412000000000002</v>
      </c>
      <c r="AZ107">
        <v>0.57213000000000003</v>
      </c>
      <c r="BA107">
        <v>3.0225900000000001</v>
      </c>
      <c r="BB107" s="30">
        <v>43747</v>
      </c>
      <c r="BC107">
        <v>2</v>
      </c>
      <c r="BD107">
        <v>2</v>
      </c>
      <c r="BE107">
        <v>0</v>
      </c>
      <c r="BF107">
        <v>8</v>
      </c>
      <c r="BG107">
        <v>1</v>
      </c>
      <c r="BH107">
        <v>0</v>
      </c>
      <c r="BI107">
        <v>8</v>
      </c>
      <c r="BJ107" s="30">
        <v>43158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s="30">
        <v>42660</v>
      </c>
      <c r="BS107">
        <v>1</v>
      </c>
      <c r="BT107">
        <v>1</v>
      </c>
      <c r="BU107">
        <v>0</v>
      </c>
      <c r="BV107">
        <v>1</v>
      </c>
      <c r="BW107">
        <v>4</v>
      </c>
      <c r="BX107">
        <v>0</v>
      </c>
      <c r="BY107">
        <v>4</v>
      </c>
      <c r="BZ107">
        <v>4.6669999999999998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t="s">
        <v>3570</v>
      </c>
      <c r="CH107" s="30">
        <v>43952</v>
      </c>
    </row>
    <row r="108" spans="1:86" customFormat="1" x14ac:dyDescent="0.25">
      <c r="A108">
        <v>335780</v>
      </c>
      <c r="B108" t="s">
        <v>3571</v>
      </c>
      <c r="C108" t="s">
        <v>3572</v>
      </c>
      <c r="D108" t="s">
        <v>3203</v>
      </c>
      <c r="E108" t="s">
        <v>251</v>
      </c>
      <c r="F108">
        <v>10457</v>
      </c>
      <c r="G108">
        <v>7189607604</v>
      </c>
      <c r="H108">
        <v>20</v>
      </c>
      <c r="I108" t="s">
        <v>1392</v>
      </c>
      <c r="J108" t="s">
        <v>475</v>
      </c>
      <c r="K108">
        <v>108</v>
      </c>
      <c r="L108">
        <v>99.9</v>
      </c>
      <c r="M108" t="s">
        <v>430</v>
      </c>
      <c r="N108" t="b">
        <v>0</v>
      </c>
      <c r="O108" t="s">
        <v>3573</v>
      </c>
      <c r="P108" s="30">
        <v>34775</v>
      </c>
      <c r="Q108" t="b">
        <v>0</v>
      </c>
      <c r="S108" t="b">
        <v>0</v>
      </c>
      <c r="T108" t="b">
        <v>0</v>
      </c>
      <c r="U108" t="b">
        <v>0</v>
      </c>
      <c r="V108" t="s">
        <v>440</v>
      </c>
      <c r="W108" t="s">
        <v>433</v>
      </c>
      <c r="X108">
        <v>1</v>
      </c>
      <c r="Z108">
        <v>1</v>
      </c>
      <c r="AB108">
        <v>3</v>
      </c>
      <c r="AD108">
        <v>3</v>
      </c>
      <c r="AG108">
        <v>2</v>
      </c>
      <c r="AH108">
        <v>3</v>
      </c>
      <c r="AJ108">
        <v>3</v>
      </c>
      <c r="AN108">
        <v>1.71177</v>
      </c>
      <c r="AO108">
        <v>0.97555999999999998</v>
      </c>
      <c r="AP108">
        <v>0.37164000000000003</v>
      </c>
      <c r="AQ108">
        <v>1.3472</v>
      </c>
      <c r="AR108">
        <v>3.05897</v>
      </c>
      <c r="AS108">
        <v>0</v>
      </c>
      <c r="AT108">
        <v>1.4806299999999999</v>
      </c>
      <c r="AU108">
        <v>0.59206999999999999</v>
      </c>
      <c r="AV108">
        <v>0.26854</v>
      </c>
      <c r="AW108">
        <v>2.3412299999999999</v>
      </c>
      <c r="AX108">
        <v>2.40279</v>
      </c>
      <c r="AY108">
        <v>1.23898</v>
      </c>
      <c r="AZ108">
        <v>0.52090000000000003</v>
      </c>
      <c r="BA108">
        <v>4.1897099999999998</v>
      </c>
      <c r="BB108" s="30">
        <v>43795</v>
      </c>
      <c r="BC108">
        <v>6</v>
      </c>
      <c r="BD108">
        <v>6</v>
      </c>
      <c r="BE108">
        <v>0</v>
      </c>
      <c r="BF108">
        <v>165</v>
      </c>
      <c r="BG108">
        <v>0</v>
      </c>
      <c r="BH108">
        <v>0</v>
      </c>
      <c r="BI108">
        <v>165</v>
      </c>
      <c r="BJ108" s="30">
        <v>43166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s="30">
        <v>42660</v>
      </c>
      <c r="BS108">
        <v>1</v>
      </c>
      <c r="BT108">
        <v>1</v>
      </c>
      <c r="BU108">
        <v>0</v>
      </c>
      <c r="BV108">
        <v>1</v>
      </c>
      <c r="BW108">
        <v>4</v>
      </c>
      <c r="BX108">
        <v>0</v>
      </c>
      <c r="BY108">
        <v>4</v>
      </c>
      <c r="BZ108">
        <v>83.167000000000002</v>
      </c>
      <c r="CA108">
        <v>0</v>
      </c>
      <c r="CB108">
        <v>0</v>
      </c>
      <c r="CC108">
        <v>1</v>
      </c>
      <c r="CD108">
        <v>13484</v>
      </c>
      <c r="CE108">
        <v>0</v>
      </c>
      <c r="CF108">
        <v>1</v>
      </c>
      <c r="CG108" t="s">
        <v>3574</v>
      </c>
      <c r="CH108" s="30">
        <v>43952</v>
      </c>
    </row>
    <row r="109" spans="1:86" customFormat="1" x14ac:dyDescent="0.25">
      <c r="A109">
        <v>335238</v>
      </c>
      <c r="B109" t="s">
        <v>3575</v>
      </c>
      <c r="C109" t="s">
        <v>3576</v>
      </c>
      <c r="D109" t="s">
        <v>3577</v>
      </c>
      <c r="E109" t="s">
        <v>251</v>
      </c>
      <c r="F109">
        <v>10924</v>
      </c>
      <c r="G109">
        <v>8452914740</v>
      </c>
      <c r="H109">
        <v>540</v>
      </c>
      <c r="I109" t="s">
        <v>1469</v>
      </c>
      <c r="J109" t="s">
        <v>3198</v>
      </c>
      <c r="K109">
        <v>360</v>
      </c>
      <c r="L109">
        <v>337.8</v>
      </c>
      <c r="M109" t="s">
        <v>430</v>
      </c>
      <c r="N109" t="b">
        <v>0</v>
      </c>
      <c r="O109" t="s">
        <v>3578</v>
      </c>
      <c r="P109" s="30">
        <v>24746</v>
      </c>
      <c r="Q109" t="b">
        <v>0</v>
      </c>
      <c r="S109" t="b">
        <v>0</v>
      </c>
      <c r="T109" t="b">
        <v>0</v>
      </c>
      <c r="U109" t="b">
        <v>0</v>
      </c>
      <c r="V109" t="s">
        <v>535</v>
      </c>
      <c r="W109" t="s">
        <v>433</v>
      </c>
      <c r="X109">
        <v>2</v>
      </c>
      <c r="Z109">
        <v>2</v>
      </c>
      <c r="AB109">
        <v>4</v>
      </c>
      <c r="AD109">
        <v>4</v>
      </c>
      <c r="AF109">
        <v>5</v>
      </c>
      <c r="AH109">
        <v>2</v>
      </c>
      <c r="AJ109">
        <v>2</v>
      </c>
      <c r="AN109">
        <v>2.3880599999999998</v>
      </c>
      <c r="AO109">
        <v>0.86765999999999999</v>
      </c>
      <c r="AP109">
        <v>0.44096000000000002</v>
      </c>
      <c r="AQ109">
        <v>1.3086199999999999</v>
      </c>
      <c r="AR109">
        <v>3.6966800000000002</v>
      </c>
      <c r="AS109">
        <v>6.1920000000000003E-2</v>
      </c>
      <c r="AT109">
        <v>2.1726200000000002</v>
      </c>
      <c r="AU109">
        <v>0.76742999999999995</v>
      </c>
      <c r="AV109">
        <v>0.39395999999999998</v>
      </c>
      <c r="AW109">
        <v>3.3340100000000001</v>
      </c>
      <c r="AX109">
        <v>2.2844199999999999</v>
      </c>
      <c r="AY109">
        <v>0.85014999999999996</v>
      </c>
      <c r="AZ109">
        <v>0.42129</v>
      </c>
      <c r="BA109">
        <v>3.5554800000000002</v>
      </c>
      <c r="BB109" s="30">
        <v>43686</v>
      </c>
      <c r="BC109">
        <v>10</v>
      </c>
      <c r="BD109">
        <v>10</v>
      </c>
      <c r="BE109">
        <v>0</v>
      </c>
      <c r="BF109">
        <v>48</v>
      </c>
      <c r="BG109">
        <v>1</v>
      </c>
      <c r="BH109">
        <v>0</v>
      </c>
      <c r="BI109">
        <v>48</v>
      </c>
      <c r="BJ109" s="30">
        <v>42990</v>
      </c>
      <c r="BK109">
        <v>5</v>
      </c>
      <c r="BL109">
        <v>4</v>
      </c>
      <c r="BM109">
        <v>1</v>
      </c>
      <c r="BN109">
        <v>24</v>
      </c>
      <c r="BO109">
        <v>1</v>
      </c>
      <c r="BP109">
        <v>0</v>
      </c>
      <c r="BQ109">
        <v>24</v>
      </c>
      <c r="BR109" s="30">
        <v>42528</v>
      </c>
      <c r="BS109">
        <v>1</v>
      </c>
      <c r="BT109">
        <v>1</v>
      </c>
      <c r="BU109">
        <v>0</v>
      </c>
      <c r="BV109">
        <v>1</v>
      </c>
      <c r="BW109">
        <v>8</v>
      </c>
      <c r="BX109">
        <v>0</v>
      </c>
      <c r="BY109">
        <v>8</v>
      </c>
      <c r="BZ109">
        <v>33.332999999999998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 t="s">
        <v>3579</v>
      </c>
      <c r="CH109" s="30">
        <v>43952</v>
      </c>
    </row>
    <row r="110" spans="1:86" customFormat="1" x14ac:dyDescent="0.25">
      <c r="A110">
        <v>335805</v>
      </c>
      <c r="B110" t="s">
        <v>3580</v>
      </c>
      <c r="C110" t="s">
        <v>3581</v>
      </c>
      <c r="D110" t="s">
        <v>3226</v>
      </c>
      <c r="E110" t="s">
        <v>251</v>
      </c>
      <c r="F110">
        <v>11203</v>
      </c>
      <c r="G110">
        <v>7182457000</v>
      </c>
      <c r="H110">
        <v>331</v>
      </c>
      <c r="I110" t="s">
        <v>1544</v>
      </c>
      <c r="J110" t="s">
        <v>3582</v>
      </c>
      <c r="K110">
        <v>320</v>
      </c>
      <c r="L110">
        <v>310.60000000000002</v>
      </c>
      <c r="M110" t="s">
        <v>430</v>
      </c>
      <c r="N110" t="b">
        <v>0</v>
      </c>
      <c r="O110" t="s">
        <v>3583</v>
      </c>
      <c r="P110" s="30">
        <v>35772</v>
      </c>
      <c r="Q110" t="b">
        <v>0</v>
      </c>
      <c r="S110" t="b">
        <v>1</v>
      </c>
      <c r="T110" t="b">
        <v>0</v>
      </c>
      <c r="U110" t="b">
        <v>0</v>
      </c>
      <c r="V110" t="s">
        <v>535</v>
      </c>
      <c r="W110" t="s">
        <v>433</v>
      </c>
      <c r="X110">
        <v>2</v>
      </c>
      <c r="Z110">
        <v>1</v>
      </c>
      <c r="AB110">
        <v>4</v>
      </c>
      <c r="AD110">
        <v>5</v>
      </c>
      <c r="AF110">
        <v>3</v>
      </c>
      <c r="AH110">
        <v>4</v>
      </c>
      <c r="AJ110">
        <v>4</v>
      </c>
      <c r="AN110">
        <v>2.4843600000000001</v>
      </c>
      <c r="AO110">
        <v>0.58769000000000005</v>
      </c>
      <c r="AP110">
        <v>0.68478000000000006</v>
      </c>
      <c r="AQ110">
        <v>1.27247</v>
      </c>
      <c r="AR110">
        <v>3.7568299999999999</v>
      </c>
      <c r="AS110">
        <v>6.9070000000000006E-2</v>
      </c>
      <c r="AT110">
        <v>2.1207400000000001</v>
      </c>
      <c r="AU110">
        <v>0.72685999999999995</v>
      </c>
      <c r="AV110">
        <v>0.33537</v>
      </c>
      <c r="AW110">
        <v>3.1829700000000001</v>
      </c>
      <c r="AX110">
        <v>2.4346899999999998</v>
      </c>
      <c r="AY110">
        <v>0.60797000000000001</v>
      </c>
      <c r="AZ110">
        <v>0.76851999999999998</v>
      </c>
      <c r="BA110">
        <v>3.7848000000000002</v>
      </c>
      <c r="BB110" s="30">
        <v>43507</v>
      </c>
      <c r="BC110">
        <v>9</v>
      </c>
      <c r="BD110">
        <v>9</v>
      </c>
      <c r="BE110">
        <v>0</v>
      </c>
      <c r="BF110">
        <v>84</v>
      </c>
      <c r="BG110">
        <v>1</v>
      </c>
      <c r="BH110">
        <v>0</v>
      </c>
      <c r="BI110">
        <v>84</v>
      </c>
      <c r="BJ110" s="30">
        <v>42831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 s="30">
        <v>42422</v>
      </c>
      <c r="BS110">
        <v>5</v>
      </c>
      <c r="BT110">
        <v>5</v>
      </c>
      <c r="BU110">
        <v>0</v>
      </c>
      <c r="BV110">
        <v>1</v>
      </c>
      <c r="BW110">
        <v>20</v>
      </c>
      <c r="BX110">
        <v>0</v>
      </c>
      <c r="BY110">
        <v>20</v>
      </c>
      <c r="BZ110">
        <v>45.332999999999998</v>
      </c>
      <c r="CA110">
        <v>0</v>
      </c>
      <c r="CB110">
        <v>0</v>
      </c>
      <c r="CC110">
        <v>1</v>
      </c>
      <c r="CD110">
        <v>52390</v>
      </c>
      <c r="CE110">
        <v>0</v>
      </c>
      <c r="CF110">
        <v>1</v>
      </c>
      <c r="CG110" t="s">
        <v>3584</v>
      </c>
      <c r="CH110" s="30">
        <v>43952</v>
      </c>
    </row>
    <row r="111" spans="1:86" customFormat="1" x14ac:dyDescent="0.25">
      <c r="A111">
        <v>335299</v>
      </c>
      <c r="B111" t="s">
        <v>3585</v>
      </c>
      <c r="C111" t="s">
        <v>3586</v>
      </c>
      <c r="D111" t="s">
        <v>3587</v>
      </c>
      <c r="E111" t="s">
        <v>251</v>
      </c>
      <c r="F111">
        <v>11004</v>
      </c>
      <c r="G111">
        <v>7183430770</v>
      </c>
      <c r="H111">
        <v>590</v>
      </c>
      <c r="I111" t="s">
        <v>1533</v>
      </c>
      <c r="J111" t="s">
        <v>429</v>
      </c>
      <c r="K111">
        <v>60</v>
      </c>
      <c r="L111">
        <v>57</v>
      </c>
      <c r="M111" t="s">
        <v>430</v>
      </c>
      <c r="N111" t="b">
        <v>0</v>
      </c>
      <c r="O111" t="s">
        <v>3588</v>
      </c>
      <c r="P111" s="30">
        <v>25842</v>
      </c>
      <c r="Q111" t="b">
        <v>0</v>
      </c>
      <c r="S111" t="b">
        <v>0</v>
      </c>
      <c r="T111" t="b">
        <v>0</v>
      </c>
      <c r="U111" t="b">
        <v>0</v>
      </c>
      <c r="V111" t="s">
        <v>440</v>
      </c>
      <c r="W111" t="s">
        <v>433</v>
      </c>
      <c r="X111">
        <v>5</v>
      </c>
      <c r="Z111">
        <v>4</v>
      </c>
      <c r="AB111">
        <v>5</v>
      </c>
      <c r="AD111">
        <v>5</v>
      </c>
      <c r="AG111">
        <v>2</v>
      </c>
      <c r="AH111">
        <v>3</v>
      </c>
      <c r="AJ111">
        <v>3</v>
      </c>
      <c r="AN111">
        <v>2.3320599999999998</v>
      </c>
      <c r="AO111">
        <v>0.72184000000000004</v>
      </c>
      <c r="AP111">
        <v>0.73851999999999995</v>
      </c>
      <c r="AQ111">
        <v>1.46035</v>
      </c>
      <c r="AR111">
        <v>3.7924099999999998</v>
      </c>
      <c r="AS111">
        <v>0.10421999999999999</v>
      </c>
      <c r="AT111">
        <v>2.3253599999999999</v>
      </c>
      <c r="AU111">
        <v>0.87068000000000001</v>
      </c>
      <c r="AV111">
        <v>0.50216000000000005</v>
      </c>
      <c r="AW111">
        <v>3.6981999999999999</v>
      </c>
      <c r="AX111">
        <v>2.08432</v>
      </c>
      <c r="AY111">
        <v>0.62339999999999995</v>
      </c>
      <c r="AZ111">
        <v>0.55354000000000003</v>
      </c>
      <c r="BA111">
        <v>3.2883499999999999</v>
      </c>
      <c r="BB111" s="30">
        <v>43794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 s="30">
        <v>43312</v>
      </c>
      <c r="BK111">
        <v>1</v>
      </c>
      <c r="BL111">
        <v>1</v>
      </c>
      <c r="BM111">
        <v>0</v>
      </c>
      <c r="BN111">
        <v>16</v>
      </c>
      <c r="BO111">
        <v>1</v>
      </c>
      <c r="BP111">
        <v>0</v>
      </c>
      <c r="BQ111">
        <v>16</v>
      </c>
      <c r="BR111" s="30">
        <v>42972</v>
      </c>
      <c r="BS111">
        <v>3</v>
      </c>
      <c r="BT111">
        <v>3</v>
      </c>
      <c r="BU111">
        <v>0</v>
      </c>
      <c r="BV111">
        <v>1</v>
      </c>
      <c r="BW111">
        <v>12</v>
      </c>
      <c r="BX111">
        <v>0</v>
      </c>
      <c r="BY111">
        <v>12</v>
      </c>
      <c r="BZ111">
        <v>7.3330000000000002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 s="30">
        <v>43952</v>
      </c>
    </row>
    <row r="112" spans="1:86" customFormat="1" x14ac:dyDescent="0.25">
      <c r="A112">
        <v>335598</v>
      </c>
      <c r="B112" t="s">
        <v>3589</v>
      </c>
      <c r="C112" t="s">
        <v>3590</v>
      </c>
      <c r="D112" t="s">
        <v>3591</v>
      </c>
      <c r="E112" t="s">
        <v>251</v>
      </c>
      <c r="F112">
        <v>12901</v>
      </c>
      <c r="G112">
        <v>5185630950</v>
      </c>
      <c r="H112">
        <v>90</v>
      </c>
      <c r="I112" t="s">
        <v>2171</v>
      </c>
      <c r="J112" t="s">
        <v>3198</v>
      </c>
      <c r="K112">
        <v>80</v>
      </c>
      <c r="L112">
        <v>69.900000000000006</v>
      </c>
      <c r="M112" t="s">
        <v>430</v>
      </c>
      <c r="N112" t="b">
        <v>0</v>
      </c>
      <c r="O112" t="s">
        <v>3592</v>
      </c>
      <c r="P112" s="30">
        <v>28154</v>
      </c>
      <c r="Q112" t="b">
        <v>0</v>
      </c>
      <c r="S112" t="b">
        <v>0</v>
      </c>
      <c r="T112" t="b">
        <v>0</v>
      </c>
      <c r="U112" t="b">
        <v>0</v>
      </c>
      <c r="V112" t="s">
        <v>440</v>
      </c>
      <c r="W112" t="s">
        <v>433</v>
      </c>
      <c r="X112">
        <v>2</v>
      </c>
      <c r="Z112">
        <v>1</v>
      </c>
      <c r="AB112">
        <v>2</v>
      </c>
      <c r="AD112">
        <v>1</v>
      </c>
      <c r="AF112">
        <v>5</v>
      </c>
      <c r="AH112">
        <v>4</v>
      </c>
      <c r="AJ112">
        <v>4</v>
      </c>
      <c r="AN112">
        <v>2.2409500000000002</v>
      </c>
      <c r="AO112">
        <v>0.95179000000000002</v>
      </c>
      <c r="AP112">
        <v>0.66756000000000004</v>
      </c>
      <c r="AQ112">
        <v>1.6193500000000001</v>
      </c>
      <c r="AR112">
        <v>3.8603000000000001</v>
      </c>
      <c r="AS112">
        <v>7.5399999999999998E-3</v>
      </c>
      <c r="AT112">
        <v>2.1320600000000001</v>
      </c>
      <c r="AU112">
        <v>0.67535999999999996</v>
      </c>
      <c r="AV112">
        <v>0.29010999999999998</v>
      </c>
      <c r="AW112">
        <v>3.09754</v>
      </c>
      <c r="AX112">
        <v>2.1844800000000002</v>
      </c>
      <c r="AY112">
        <v>1.0597099999999999</v>
      </c>
      <c r="AZ112">
        <v>0.86607999999999996</v>
      </c>
      <c r="BA112">
        <v>3.9962900000000001</v>
      </c>
      <c r="BB112" s="30">
        <v>43524</v>
      </c>
      <c r="BC112">
        <v>17</v>
      </c>
      <c r="BD112">
        <v>17</v>
      </c>
      <c r="BE112">
        <v>0</v>
      </c>
      <c r="BF112">
        <v>88</v>
      </c>
      <c r="BG112">
        <v>1</v>
      </c>
      <c r="BH112">
        <v>0</v>
      </c>
      <c r="BI112">
        <v>88</v>
      </c>
      <c r="BJ112" s="30">
        <v>42866</v>
      </c>
      <c r="BK112">
        <v>5</v>
      </c>
      <c r="BL112">
        <v>4</v>
      </c>
      <c r="BM112">
        <v>1</v>
      </c>
      <c r="BN112">
        <v>28</v>
      </c>
      <c r="BO112">
        <v>1</v>
      </c>
      <c r="BP112">
        <v>0</v>
      </c>
      <c r="BQ112">
        <v>28</v>
      </c>
      <c r="BR112" s="30">
        <v>42384</v>
      </c>
      <c r="BS112">
        <v>11</v>
      </c>
      <c r="BT112">
        <v>11</v>
      </c>
      <c r="BU112">
        <v>0</v>
      </c>
      <c r="BV112">
        <v>1</v>
      </c>
      <c r="BW112">
        <v>48</v>
      </c>
      <c r="BX112">
        <v>0</v>
      </c>
      <c r="BY112">
        <v>48</v>
      </c>
      <c r="BZ112">
        <v>61.332999999999998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0</v>
      </c>
      <c r="CG112" t="s">
        <v>3593</v>
      </c>
      <c r="CH112" s="30">
        <v>43952</v>
      </c>
    </row>
    <row r="113" spans="1:86" customFormat="1" x14ac:dyDescent="0.25">
      <c r="A113">
        <v>335028</v>
      </c>
      <c r="B113" t="s">
        <v>3594</v>
      </c>
      <c r="C113" t="s">
        <v>3595</v>
      </c>
      <c r="D113" t="s">
        <v>3203</v>
      </c>
      <c r="E113" t="s">
        <v>251</v>
      </c>
      <c r="F113">
        <v>10463</v>
      </c>
      <c r="G113">
        <v>7187968100</v>
      </c>
      <c r="H113">
        <v>20</v>
      </c>
      <c r="I113" t="s">
        <v>1392</v>
      </c>
      <c r="J113" t="s">
        <v>429</v>
      </c>
      <c r="K113">
        <v>400</v>
      </c>
      <c r="L113">
        <v>365.4</v>
      </c>
      <c r="M113" t="s">
        <v>430</v>
      </c>
      <c r="N113" t="b">
        <v>0</v>
      </c>
      <c r="O113" t="s">
        <v>3596</v>
      </c>
      <c r="P113" s="30">
        <v>24473</v>
      </c>
      <c r="Q113" t="b">
        <v>0</v>
      </c>
      <c r="S113" t="b">
        <v>0</v>
      </c>
      <c r="T113" t="b">
        <v>0</v>
      </c>
      <c r="U113" t="b">
        <v>0</v>
      </c>
      <c r="V113" t="s">
        <v>440</v>
      </c>
      <c r="W113" t="s">
        <v>433</v>
      </c>
      <c r="X113">
        <v>2</v>
      </c>
      <c r="Z113">
        <v>1</v>
      </c>
      <c r="AB113">
        <v>5</v>
      </c>
      <c r="AD113">
        <v>5</v>
      </c>
      <c r="AF113">
        <v>4</v>
      </c>
      <c r="AH113">
        <v>2</v>
      </c>
      <c r="AJ113">
        <v>2</v>
      </c>
      <c r="AN113">
        <v>1.9044700000000001</v>
      </c>
      <c r="AO113">
        <v>0.42248999999999998</v>
      </c>
      <c r="AP113">
        <v>0.52356999999999998</v>
      </c>
      <c r="AQ113">
        <v>0.94606000000000001</v>
      </c>
      <c r="AR113">
        <v>2.85053</v>
      </c>
      <c r="AS113">
        <v>5.3240000000000003E-2</v>
      </c>
      <c r="AT113">
        <v>2.0089000000000001</v>
      </c>
      <c r="AU113">
        <v>0.80939000000000005</v>
      </c>
      <c r="AV113">
        <v>0.43013000000000001</v>
      </c>
      <c r="AW113">
        <v>3.2484099999999998</v>
      </c>
      <c r="AX113">
        <v>1.9702999999999999</v>
      </c>
      <c r="AY113">
        <v>0.39250000000000002</v>
      </c>
      <c r="AZ113">
        <v>0.45816000000000001</v>
      </c>
      <c r="BA113">
        <v>2.8138899999999998</v>
      </c>
      <c r="BB113" s="30">
        <v>43707</v>
      </c>
      <c r="BC113">
        <v>2</v>
      </c>
      <c r="BD113">
        <v>2</v>
      </c>
      <c r="BE113">
        <v>0</v>
      </c>
      <c r="BF113">
        <v>8</v>
      </c>
      <c r="BG113">
        <v>1</v>
      </c>
      <c r="BH113">
        <v>0</v>
      </c>
      <c r="BI113">
        <v>8</v>
      </c>
      <c r="BJ113" s="30">
        <v>43056</v>
      </c>
      <c r="BK113">
        <v>2</v>
      </c>
      <c r="BL113">
        <v>2</v>
      </c>
      <c r="BM113">
        <v>0</v>
      </c>
      <c r="BN113">
        <v>8</v>
      </c>
      <c r="BO113">
        <v>1</v>
      </c>
      <c r="BP113">
        <v>0</v>
      </c>
      <c r="BQ113">
        <v>8</v>
      </c>
      <c r="BR113" s="30">
        <v>42583</v>
      </c>
      <c r="BS113">
        <v>12</v>
      </c>
      <c r="BT113">
        <v>12</v>
      </c>
      <c r="BU113">
        <v>0</v>
      </c>
      <c r="BV113">
        <v>1</v>
      </c>
      <c r="BW113">
        <v>293</v>
      </c>
      <c r="BX113">
        <v>0</v>
      </c>
      <c r="BY113">
        <v>293</v>
      </c>
      <c r="BZ113">
        <v>55.5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 t="s">
        <v>3597</v>
      </c>
      <c r="CH113" s="30">
        <v>43952</v>
      </c>
    </row>
    <row r="114" spans="1:86" customFormat="1" x14ac:dyDescent="0.25">
      <c r="A114">
        <v>335280</v>
      </c>
      <c r="B114" t="s">
        <v>3598</v>
      </c>
      <c r="C114" t="s">
        <v>3599</v>
      </c>
      <c r="D114" t="s">
        <v>3491</v>
      </c>
      <c r="E114" t="s">
        <v>251</v>
      </c>
      <c r="F114">
        <v>12180</v>
      </c>
      <c r="G114">
        <v>5182736646</v>
      </c>
      <c r="H114">
        <v>600</v>
      </c>
      <c r="I114" t="s">
        <v>1752</v>
      </c>
      <c r="J114" t="s">
        <v>429</v>
      </c>
      <c r="K114">
        <v>80</v>
      </c>
      <c r="L114">
        <v>79.900000000000006</v>
      </c>
      <c r="M114" t="s">
        <v>430</v>
      </c>
      <c r="N114" t="b">
        <v>0</v>
      </c>
      <c r="O114" t="s">
        <v>3600</v>
      </c>
      <c r="P114" s="30">
        <v>25235</v>
      </c>
      <c r="Q114" t="b">
        <v>0</v>
      </c>
      <c r="S114" t="b">
        <v>0</v>
      </c>
      <c r="T114" t="b">
        <v>0</v>
      </c>
      <c r="U114" t="b">
        <v>0</v>
      </c>
      <c r="V114" t="s">
        <v>440</v>
      </c>
      <c r="W114" t="s">
        <v>433</v>
      </c>
      <c r="X114">
        <v>1</v>
      </c>
      <c r="Z114">
        <v>1</v>
      </c>
      <c r="AB114">
        <v>4</v>
      </c>
      <c r="AD114">
        <v>4</v>
      </c>
      <c r="AF114">
        <v>4</v>
      </c>
      <c r="AH114">
        <v>3</v>
      </c>
      <c r="AJ114">
        <v>3</v>
      </c>
      <c r="AN114">
        <v>1.6236699999999999</v>
      </c>
      <c r="AO114">
        <v>0.95567999999999997</v>
      </c>
      <c r="AP114">
        <v>0.70276000000000005</v>
      </c>
      <c r="AQ114">
        <v>1.65845</v>
      </c>
      <c r="AR114">
        <v>3.2821199999999999</v>
      </c>
      <c r="AS114">
        <v>0.13241</v>
      </c>
      <c r="AT114">
        <v>2.1236600000000001</v>
      </c>
      <c r="AU114">
        <v>0.82001000000000002</v>
      </c>
      <c r="AV114">
        <v>0.44017000000000001</v>
      </c>
      <c r="AW114">
        <v>3.3838400000000002</v>
      </c>
      <c r="AX114">
        <v>1.5890200000000001</v>
      </c>
      <c r="AY114">
        <v>0.87634999999999996</v>
      </c>
      <c r="AZ114">
        <v>0.60092000000000001</v>
      </c>
      <c r="BA114">
        <v>3.1102599999999998</v>
      </c>
      <c r="BB114" s="30">
        <v>43549</v>
      </c>
      <c r="BC114">
        <v>14</v>
      </c>
      <c r="BD114">
        <v>14</v>
      </c>
      <c r="BE114">
        <v>1</v>
      </c>
      <c r="BF114">
        <v>68</v>
      </c>
      <c r="BG114">
        <v>1</v>
      </c>
      <c r="BH114">
        <v>0</v>
      </c>
      <c r="BI114">
        <v>68</v>
      </c>
      <c r="BJ114" s="30">
        <v>43032</v>
      </c>
      <c r="BK114">
        <v>4</v>
      </c>
      <c r="BL114">
        <v>4</v>
      </c>
      <c r="BM114">
        <v>0</v>
      </c>
      <c r="BN114">
        <v>12</v>
      </c>
      <c r="BO114">
        <v>1</v>
      </c>
      <c r="BP114">
        <v>0</v>
      </c>
      <c r="BQ114">
        <v>12</v>
      </c>
      <c r="BR114" s="30">
        <v>42537</v>
      </c>
      <c r="BS114">
        <v>5</v>
      </c>
      <c r="BT114">
        <v>5</v>
      </c>
      <c r="BU114">
        <v>0</v>
      </c>
      <c r="BV114">
        <v>1</v>
      </c>
      <c r="BW114">
        <v>24</v>
      </c>
      <c r="BX114">
        <v>0</v>
      </c>
      <c r="BY114">
        <v>24</v>
      </c>
      <c r="BZ114">
        <v>42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 t="s">
        <v>3601</v>
      </c>
      <c r="CH114" s="30">
        <v>43952</v>
      </c>
    </row>
    <row r="115" spans="1:86" customFormat="1" x14ac:dyDescent="0.25">
      <c r="A115">
        <v>335070</v>
      </c>
      <c r="B115" t="s">
        <v>3602</v>
      </c>
      <c r="C115" t="s">
        <v>3603</v>
      </c>
      <c r="D115" t="s">
        <v>3226</v>
      </c>
      <c r="E115" t="s">
        <v>251</v>
      </c>
      <c r="F115">
        <v>11233</v>
      </c>
      <c r="G115">
        <v>7182212600</v>
      </c>
      <c r="H115">
        <v>331</v>
      </c>
      <c r="I115" t="s">
        <v>1544</v>
      </c>
      <c r="J115" t="s">
        <v>475</v>
      </c>
      <c r="K115">
        <v>240</v>
      </c>
      <c r="L115">
        <v>230.9</v>
      </c>
      <c r="M115" t="s">
        <v>430</v>
      </c>
      <c r="N115" t="b">
        <v>0</v>
      </c>
      <c r="O115" t="s">
        <v>3604</v>
      </c>
      <c r="P115" s="30">
        <v>24473</v>
      </c>
      <c r="Q115" t="b">
        <v>0</v>
      </c>
      <c r="S115" t="b">
        <v>0</v>
      </c>
      <c r="T115" t="b">
        <v>0</v>
      </c>
      <c r="U115" t="b">
        <v>0</v>
      </c>
      <c r="V115" t="s">
        <v>535</v>
      </c>
      <c r="W115" t="s">
        <v>433</v>
      </c>
      <c r="X115">
        <v>2</v>
      </c>
      <c r="Z115">
        <v>2</v>
      </c>
      <c r="AB115">
        <v>5</v>
      </c>
      <c r="AD115">
        <v>5</v>
      </c>
      <c r="AF115">
        <v>4</v>
      </c>
      <c r="AH115">
        <v>1</v>
      </c>
      <c r="AJ115">
        <v>1</v>
      </c>
      <c r="AN115">
        <v>2.1458300000000001</v>
      </c>
      <c r="AO115">
        <v>0.85872999999999999</v>
      </c>
      <c r="AP115">
        <v>0.35931999999999997</v>
      </c>
      <c r="AQ115">
        <v>1.2180500000000001</v>
      </c>
      <c r="AR115">
        <v>3.36388</v>
      </c>
      <c r="AS115">
        <v>5.432E-2</v>
      </c>
      <c r="AT115">
        <v>2.1037400000000002</v>
      </c>
      <c r="AU115">
        <v>0.85002</v>
      </c>
      <c r="AV115">
        <v>0.45516000000000001</v>
      </c>
      <c r="AW115">
        <v>3.4089200000000002</v>
      </c>
      <c r="AX115">
        <v>2.11992</v>
      </c>
      <c r="AY115">
        <v>0.75965000000000005</v>
      </c>
      <c r="AZ115">
        <v>0.29713000000000001</v>
      </c>
      <c r="BA115">
        <v>3.1642999999999999</v>
      </c>
      <c r="BB115" s="30">
        <v>43384</v>
      </c>
      <c r="BC115">
        <v>7</v>
      </c>
      <c r="BD115">
        <v>7</v>
      </c>
      <c r="BE115">
        <v>0</v>
      </c>
      <c r="BF115">
        <v>32</v>
      </c>
      <c r="BG115">
        <v>1</v>
      </c>
      <c r="BH115">
        <v>0</v>
      </c>
      <c r="BI115">
        <v>32</v>
      </c>
      <c r="BJ115" s="30">
        <v>42881</v>
      </c>
      <c r="BK115">
        <v>2</v>
      </c>
      <c r="BL115">
        <v>1</v>
      </c>
      <c r="BM115">
        <v>1</v>
      </c>
      <c r="BN115">
        <v>8</v>
      </c>
      <c r="BO115">
        <v>1</v>
      </c>
      <c r="BP115">
        <v>0</v>
      </c>
      <c r="BQ115">
        <v>8</v>
      </c>
      <c r="BR115" s="30">
        <v>42440</v>
      </c>
      <c r="BS115">
        <v>12</v>
      </c>
      <c r="BT115">
        <v>11</v>
      </c>
      <c r="BU115">
        <v>1</v>
      </c>
      <c r="BV115">
        <v>1</v>
      </c>
      <c r="BW115">
        <v>52</v>
      </c>
      <c r="BX115">
        <v>0</v>
      </c>
      <c r="BY115">
        <v>52</v>
      </c>
      <c r="BZ115">
        <v>27.332999999999998</v>
      </c>
      <c r="CA115">
        <v>4</v>
      </c>
      <c r="CB115">
        <v>0</v>
      </c>
      <c r="CC115">
        <v>0</v>
      </c>
      <c r="CD115">
        <v>0</v>
      </c>
      <c r="CE115">
        <v>0</v>
      </c>
      <c r="CF115">
        <v>0</v>
      </c>
      <c r="CG115" t="s">
        <v>3605</v>
      </c>
      <c r="CH115" s="30">
        <v>43952</v>
      </c>
    </row>
    <row r="116" spans="1:86" customFormat="1" x14ac:dyDescent="0.25">
      <c r="A116">
        <v>335638</v>
      </c>
      <c r="B116" t="s">
        <v>3606</v>
      </c>
      <c r="C116" t="s">
        <v>3607</v>
      </c>
      <c r="D116" t="s">
        <v>3149</v>
      </c>
      <c r="E116" t="s">
        <v>251</v>
      </c>
      <c r="F116">
        <v>14209</v>
      </c>
      <c r="G116">
        <v>7168836782</v>
      </c>
      <c r="H116">
        <v>240</v>
      </c>
      <c r="I116" t="s">
        <v>2646</v>
      </c>
      <c r="J116" t="s">
        <v>451</v>
      </c>
      <c r="K116">
        <v>200</v>
      </c>
      <c r="L116">
        <v>186.2</v>
      </c>
      <c r="M116" t="s">
        <v>430</v>
      </c>
      <c r="N116" t="b">
        <v>0</v>
      </c>
      <c r="O116" t="s">
        <v>3608</v>
      </c>
      <c r="P116" s="30">
        <v>29319</v>
      </c>
      <c r="Q116" t="b">
        <v>0</v>
      </c>
      <c r="S116" t="b">
        <v>0</v>
      </c>
      <c r="T116" t="b">
        <v>0</v>
      </c>
      <c r="U116" t="b">
        <v>0</v>
      </c>
      <c r="V116" t="s">
        <v>440</v>
      </c>
      <c r="W116" t="s">
        <v>433</v>
      </c>
      <c r="X116">
        <v>1</v>
      </c>
      <c r="Z116">
        <v>1</v>
      </c>
      <c r="AB116">
        <v>3</v>
      </c>
      <c r="AD116">
        <v>4</v>
      </c>
      <c r="AF116">
        <v>3</v>
      </c>
      <c r="AH116">
        <v>2</v>
      </c>
      <c r="AJ116">
        <v>2</v>
      </c>
      <c r="AN116">
        <v>1.98109</v>
      </c>
      <c r="AO116">
        <v>0.75614000000000003</v>
      </c>
      <c r="AP116">
        <v>0.42621999999999999</v>
      </c>
      <c r="AQ116">
        <v>1.1823600000000001</v>
      </c>
      <c r="AR116">
        <v>3.1634500000000001</v>
      </c>
      <c r="AS116">
        <v>9.486E-2</v>
      </c>
      <c r="AT116">
        <v>2.0478900000000002</v>
      </c>
      <c r="AU116">
        <v>0.78969999999999996</v>
      </c>
      <c r="AV116">
        <v>0.41983999999999999</v>
      </c>
      <c r="AW116">
        <v>3.2574299999999998</v>
      </c>
      <c r="AX116">
        <v>2.0105499999999998</v>
      </c>
      <c r="AY116">
        <v>0.71999000000000002</v>
      </c>
      <c r="AZ116">
        <v>0.3821</v>
      </c>
      <c r="BA116">
        <v>3.11415</v>
      </c>
      <c r="BB116" s="30">
        <v>43671</v>
      </c>
      <c r="BC116">
        <v>17</v>
      </c>
      <c r="BD116">
        <v>14</v>
      </c>
      <c r="BE116">
        <v>4</v>
      </c>
      <c r="BF116">
        <v>120</v>
      </c>
      <c r="BG116">
        <v>1</v>
      </c>
      <c r="BH116">
        <v>0</v>
      </c>
      <c r="BI116">
        <v>120</v>
      </c>
      <c r="BJ116" s="30">
        <v>43278</v>
      </c>
      <c r="BK116">
        <v>12</v>
      </c>
      <c r="BL116">
        <v>12</v>
      </c>
      <c r="BM116">
        <v>2</v>
      </c>
      <c r="BN116">
        <v>60</v>
      </c>
      <c r="BO116">
        <v>1</v>
      </c>
      <c r="BP116">
        <v>0</v>
      </c>
      <c r="BQ116">
        <v>60</v>
      </c>
      <c r="BR116" s="30">
        <v>42795</v>
      </c>
      <c r="BS116">
        <v>26</v>
      </c>
      <c r="BT116">
        <v>19</v>
      </c>
      <c r="BU116">
        <v>7</v>
      </c>
      <c r="BV116">
        <v>1</v>
      </c>
      <c r="BW116">
        <v>148</v>
      </c>
      <c r="BX116">
        <v>0</v>
      </c>
      <c r="BY116">
        <v>148</v>
      </c>
      <c r="BZ116">
        <v>104.667</v>
      </c>
      <c r="CA116">
        <v>3</v>
      </c>
      <c r="CB116">
        <v>17</v>
      </c>
      <c r="CC116">
        <v>0</v>
      </c>
      <c r="CD116">
        <v>0</v>
      </c>
      <c r="CE116">
        <v>0</v>
      </c>
      <c r="CF116">
        <v>0</v>
      </c>
      <c r="CG116" t="s">
        <v>3609</v>
      </c>
      <c r="CH116" s="30">
        <v>43952</v>
      </c>
    </row>
    <row r="117" spans="1:86" customFormat="1" x14ac:dyDescent="0.25">
      <c r="A117">
        <v>335421</v>
      </c>
      <c r="B117" t="s">
        <v>3610</v>
      </c>
      <c r="C117" t="s">
        <v>3611</v>
      </c>
      <c r="D117" t="s">
        <v>3612</v>
      </c>
      <c r="E117" t="s">
        <v>251</v>
      </c>
      <c r="F117">
        <v>10591</v>
      </c>
      <c r="G117">
        <v>9146312600</v>
      </c>
      <c r="H117">
        <v>800</v>
      </c>
      <c r="I117" t="s">
        <v>1394</v>
      </c>
      <c r="J117" t="s">
        <v>451</v>
      </c>
      <c r="K117">
        <v>120</v>
      </c>
      <c r="L117">
        <v>98.1</v>
      </c>
      <c r="M117" t="s">
        <v>430</v>
      </c>
      <c r="N117" t="b">
        <v>0</v>
      </c>
      <c r="O117" t="s">
        <v>3613</v>
      </c>
      <c r="P117" s="30">
        <v>27303</v>
      </c>
      <c r="Q117" t="b">
        <v>0</v>
      </c>
      <c r="S117" t="b">
        <v>0</v>
      </c>
      <c r="T117" t="b">
        <v>0</v>
      </c>
      <c r="U117" t="b">
        <v>0</v>
      </c>
      <c r="V117" t="s">
        <v>440</v>
      </c>
      <c r="W117" t="s">
        <v>433</v>
      </c>
      <c r="X117">
        <v>4</v>
      </c>
      <c r="Z117">
        <v>4</v>
      </c>
      <c r="AB117">
        <v>3</v>
      </c>
      <c r="AD117">
        <v>1</v>
      </c>
      <c r="AF117">
        <v>5</v>
      </c>
      <c r="AH117">
        <v>3</v>
      </c>
      <c r="AJ117">
        <v>3</v>
      </c>
      <c r="AN117">
        <v>2.1128100000000001</v>
      </c>
      <c r="AO117">
        <v>0.93623999999999996</v>
      </c>
      <c r="AP117">
        <v>0.76493</v>
      </c>
      <c r="AQ117">
        <v>1.7011700000000001</v>
      </c>
      <c r="AR117">
        <v>3.8139799999999999</v>
      </c>
      <c r="AS117">
        <v>0.11738</v>
      </c>
      <c r="AT117">
        <v>2.2200799999999998</v>
      </c>
      <c r="AU117">
        <v>0.79335999999999995</v>
      </c>
      <c r="AV117">
        <v>0.45816000000000001</v>
      </c>
      <c r="AW117">
        <v>3.4716</v>
      </c>
      <c r="AX117">
        <v>1.9779199999999999</v>
      </c>
      <c r="AY117">
        <v>0.88736000000000004</v>
      </c>
      <c r="AZ117">
        <v>0.62839</v>
      </c>
      <c r="BA117">
        <v>3.52291</v>
      </c>
      <c r="BB117" s="30">
        <v>43544</v>
      </c>
      <c r="BC117">
        <v>2</v>
      </c>
      <c r="BD117">
        <v>2</v>
      </c>
      <c r="BE117">
        <v>0</v>
      </c>
      <c r="BF117">
        <v>8</v>
      </c>
      <c r="BG117">
        <v>1</v>
      </c>
      <c r="BH117">
        <v>0</v>
      </c>
      <c r="BI117">
        <v>8</v>
      </c>
      <c r="BJ117" s="30">
        <v>42941</v>
      </c>
      <c r="BK117">
        <v>3</v>
      </c>
      <c r="BL117">
        <v>0</v>
      </c>
      <c r="BM117">
        <v>3</v>
      </c>
      <c r="BN117">
        <v>12</v>
      </c>
      <c r="BO117">
        <v>0</v>
      </c>
      <c r="BP117">
        <v>0</v>
      </c>
      <c r="BQ117">
        <v>12</v>
      </c>
      <c r="BR117" s="30">
        <v>42495</v>
      </c>
      <c r="BS117">
        <v>2</v>
      </c>
      <c r="BT117">
        <v>2</v>
      </c>
      <c r="BU117">
        <v>0</v>
      </c>
      <c r="BV117">
        <v>1</v>
      </c>
      <c r="BW117">
        <v>16</v>
      </c>
      <c r="BX117">
        <v>0</v>
      </c>
      <c r="BY117">
        <v>16</v>
      </c>
      <c r="BZ117">
        <v>10.667</v>
      </c>
      <c r="CA117">
        <v>3</v>
      </c>
      <c r="CB117">
        <v>1</v>
      </c>
      <c r="CC117">
        <v>0</v>
      </c>
      <c r="CD117">
        <v>0</v>
      </c>
      <c r="CE117">
        <v>0</v>
      </c>
      <c r="CF117">
        <v>0</v>
      </c>
      <c r="CG117" t="s">
        <v>3614</v>
      </c>
      <c r="CH117" s="30">
        <v>43952</v>
      </c>
    </row>
    <row r="118" spans="1:86" customFormat="1" x14ac:dyDescent="0.25">
      <c r="A118">
        <v>335714</v>
      </c>
      <c r="B118" t="s">
        <v>3615</v>
      </c>
      <c r="C118" t="s">
        <v>3616</v>
      </c>
      <c r="D118" t="s">
        <v>3353</v>
      </c>
      <c r="E118" t="s">
        <v>251</v>
      </c>
      <c r="F118">
        <v>10562</v>
      </c>
      <c r="G118">
        <v>9149412450</v>
      </c>
      <c r="H118">
        <v>800</v>
      </c>
      <c r="I118" t="s">
        <v>1394</v>
      </c>
      <c r="J118" t="s">
        <v>475</v>
      </c>
      <c r="K118">
        <v>49</v>
      </c>
      <c r="L118">
        <v>47.1</v>
      </c>
      <c r="M118" t="s">
        <v>430</v>
      </c>
      <c r="N118" t="b">
        <v>0</v>
      </c>
      <c r="O118" t="s">
        <v>3615</v>
      </c>
      <c r="P118" s="30">
        <v>33760</v>
      </c>
      <c r="Q118" t="b">
        <v>0</v>
      </c>
      <c r="S118" t="b">
        <v>0</v>
      </c>
      <c r="T118" t="b">
        <v>0</v>
      </c>
      <c r="U118" t="b">
        <v>0</v>
      </c>
      <c r="V118" t="s">
        <v>432</v>
      </c>
      <c r="W118" t="s">
        <v>433</v>
      </c>
      <c r="X118">
        <v>5</v>
      </c>
      <c r="Z118">
        <v>5</v>
      </c>
      <c r="AB118">
        <v>4</v>
      </c>
      <c r="AD118">
        <v>4</v>
      </c>
      <c r="AF118">
        <v>5</v>
      </c>
      <c r="AH118">
        <v>4</v>
      </c>
      <c r="AJ118">
        <v>4</v>
      </c>
      <c r="AN118">
        <v>3.34755</v>
      </c>
      <c r="AO118">
        <v>0.39835999999999999</v>
      </c>
      <c r="AP118">
        <v>0.9446</v>
      </c>
      <c r="AQ118">
        <v>1.3429599999999999</v>
      </c>
      <c r="AR118">
        <v>4.6905099999999997</v>
      </c>
      <c r="AS118">
        <v>0.14202000000000001</v>
      </c>
      <c r="AT118">
        <v>2.2500200000000001</v>
      </c>
      <c r="AU118">
        <v>0.72153</v>
      </c>
      <c r="AV118">
        <v>0.36860999999999999</v>
      </c>
      <c r="AW118">
        <v>3.34016</v>
      </c>
      <c r="AX118">
        <v>3.09212</v>
      </c>
      <c r="AY118">
        <v>0.41515000000000002</v>
      </c>
      <c r="AZ118">
        <v>0.96452000000000004</v>
      </c>
      <c r="BA118">
        <v>4.50305</v>
      </c>
      <c r="BB118" s="30">
        <v>43472</v>
      </c>
      <c r="BC118">
        <v>2</v>
      </c>
      <c r="BD118">
        <v>2</v>
      </c>
      <c r="BE118">
        <v>0</v>
      </c>
      <c r="BF118">
        <v>8</v>
      </c>
      <c r="BG118">
        <v>0</v>
      </c>
      <c r="BH118">
        <v>0</v>
      </c>
      <c r="BI118">
        <v>8</v>
      </c>
      <c r="BJ118" s="30">
        <v>42934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s="30">
        <v>42531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 t="s">
        <v>3617</v>
      </c>
      <c r="CH118" s="30">
        <v>43952</v>
      </c>
    </row>
    <row r="119" spans="1:86" customFormat="1" x14ac:dyDescent="0.25">
      <c r="A119">
        <v>335426</v>
      </c>
      <c r="B119" t="s">
        <v>3618</v>
      </c>
      <c r="C119" t="s">
        <v>3619</v>
      </c>
      <c r="D119" t="s">
        <v>3120</v>
      </c>
      <c r="E119" t="s">
        <v>251</v>
      </c>
      <c r="F119">
        <v>11355</v>
      </c>
      <c r="G119">
        <v>7186703400</v>
      </c>
      <c r="H119">
        <v>590</v>
      </c>
      <c r="I119" t="s">
        <v>1533</v>
      </c>
      <c r="J119" t="s">
        <v>445</v>
      </c>
      <c r="K119">
        <v>320</v>
      </c>
      <c r="L119">
        <v>314.5</v>
      </c>
      <c r="M119" t="s">
        <v>430</v>
      </c>
      <c r="N119" t="b">
        <v>0</v>
      </c>
      <c r="O119" t="s">
        <v>3620</v>
      </c>
      <c r="P119" s="30">
        <v>27364</v>
      </c>
      <c r="Q119" t="b">
        <v>0</v>
      </c>
      <c r="S119" t="b">
        <v>1</v>
      </c>
      <c r="T119" t="b">
        <v>0</v>
      </c>
      <c r="U119" t="b">
        <v>0</v>
      </c>
      <c r="V119" t="s">
        <v>535</v>
      </c>
      <c r="W119" t="s">
        <v>433</v>
      </c>
      <c r="X119">
        <v>3</v>
      </c>
      <c r="Z119">
        <v>2</v>
      </c>
      <c r="AB119">
        <v>5</v>
      </c>
      <c r="AD119">
        <v>5</v>
      </c>
      <c r="AF119">
        <v>4</v>
      </c>
      <c r="AH119">
        <v>2</v>
      </c>
      <c r="AJ119">
        <v>2</v>
      </c>
      <c r="AN119">
        <v>2.2061899999999999</v>
      </c>
      <c r="AO119">
        <v>0.60219</v>
      </c>
      <c r="AP119">
        <v>0.55589</v>
      </c>
      <c r="AQ119">
        <v>1.15808</v>
      </c>
      <c r="AR119">
        <v>3.3642799999999999</v>
      </c>
      <c r="AS119">
        <v>0.11798</v>
      </c>
      <c r="AT119">
        <v>2.2833999999999999</v>
      </c>
      <c r="AU119">
        <v>0.94642999999999999</v>
      </c>
      <c r="AV119">
        <v>0.61604000000000003</v>
      </c>
      <c r="AW119">
        <v>3.8458700000000001</v>
      </c>
      <c r="AX119">
        <v>2.00806</v>
      </c>
      <c r="AY119">
        <v>0.47844999999999999</v>
      </c>
      <c r="AZ119">
        <v>0.33962999999999999</v>
      </c>
      <c r="BA119">
        <v>2.80511</v>
      </c>
      <c r="BB119" s="30">
        <v>43669</v>
      </c>
      <c r="BC119">
        <v>3</v>
      </c>
      <c r="BD119">
        <v>3</v>
      </c>
      <c r="BE119">
        <v>0</v>
      </c>
      <c r="BF119">
        <v>36</v>
      </c>
      <c r="BG119">
        <v>2</v>
      </c>
      <c r="BH119">
        <v>18</v>
      </c>
      <c r="BI119">
        <v>54</v>
      </c>
      <c r="BJ119" s="30">
        <v>43054</v>
      </c>
      <c r="BK119">
        <v>5</v>
      </c>
      <c r="BL119">
        <v>5</v>
      </c>
      <c r="BM119">
        <v>0</v>
      </c>
      <c r="BN119">
        <v>24</v>
      </c>
      <c r="BO119">
        <v>1</v>
      </c>
      <c r="BP119">
        <v>0</v>
      </c>
      <c r="BQ119">
        <v>24</v>
      </c>
      <c r="BR119" s="30">
        <v>42594</v>
      </c>
      <c r="BS119">
        <v>2</v>
      </c>
      <c r="BT119">
        <v>2</v>
      </c>
      <c r="BU119">
        <v>0</v>
      </c>
      <c r="BV119">
        <v>1</v>
      </c>
      <c r="BW119">
        <v>8</v>
      </c>
      <c r="BX119">
        <v>0</v>
      </c>
      <c r="BY119">
        <v>8</v>
      </c>
      <c r="BZ119">
        <v>36.332999999999998</v>
      </c>
      <c r="CA119">
        <v>0</v>
      </c>
      <c r="CB119">
        <v>0</v>
      </c>
      <c r="CC119">
        <v>1</v>
      </c>
      <c r="CD119">
        <v>59417</v>
      </c>
      <c r="CE119">
        <v>0</v>
      </c>
      <c r="CF119">
        <v>1</v>
      </c>
      <c r="CH119" s="30">
        <v>43952</v>
      </c>
    </row>
    <row r="120" spans="1:86" customFormat="1" x14ac:dyDescent="0.25">
      <c r="A120">
        <v>335589</v>
      </c>
      <c r="B120" t="s">
        <v>3621</v>
      </c>
      <c r="C120" t="s">
        <v>3622</v>
      </c>
      <c r="D120" t="s">
        <v>3623</v>
      </c>
      <c r="E120" t="s">
        <v>251</v>
      </c>
      <c r="F120">
        <v>13440</v>
      </c>
      <c r="G120">
        <v>3153370550</v>
      </c>
      <c r="H120">
        <v>510</v>
      </c>
      <c r="I120" t="s">
        <v>2269</v>
      </c>
      <c r="J120" t="s">
        <v>438</v>
      </c>
      <c r="K120">
        <v>160</v>
      </c>
      <c r="L120">
        <v>148.4</v>
      </c>
      <c r="M120" t="s">
        <v>430</v>
      </c>
      <c r="N120" t="b">
        <v>0</v>
      </c>
      <c r="O120" t="s">
        <v>3624</v>
      </c>
      <c r="P120" s="30">
        <v>27973</v>
      </c>
      <c r="Q120" t="b">
        <v>0</v>
      </c>
      <c r="S120" t="b">
        <v>0</v>
      </c>
      <c r="T120" t="b">
        <v>0</v>
      </c>
      <c r="U120" t="b">
        <v>0</v>
      </c>
      <c r="V120" t="s">
        <v>440</v>
      </c>
      <c r="W120" t="s">
        <v>433</v>
      </c>
      <c r="X120">
        <v>3</v>
      </c>
      <c r="Z120">
        <v>2</v>
      </c>
      <c r="AB120">
        <v>5</v>
      </c>
      <c r="AD120">
        <v>5</v>
      </c>
      <c r="AF120">
        <v>4</v>
      </c>
      <c r="AH120">
        <v>2</v>
      </c>
      <c r="AJ120">
        <v>2</v>
      </c>
      <c r="AN120">
        <v>1.82664</v>
      </c>
      <c r="AO120">
        <v>0.77288999999999997</v>
      </c>
      <c r="AP120">
        <v>0.46860000000000002</v>
      </c>
      <c r="AQ120">
        <v>1.24149</v>
      </c>
      <c r="AR120">
        <v>3.06813</v>
      </c>
      <c r="AS120">
        <v>0.13089999999999999</v>
      </c>
      <c r="AT120">
        <v>2.1561400000000002</v>
      </c>
      <c r="AU120">
        <v>0.8478</v>
      </c>
      <c r="AV120">
        <v>0.43379000000000001</v>
      </c>
      <c r="AW120">
        <v>3.4377399999999998</v>
      </c>
      <c r="AX120">
        <v>1.7607200000000001</v>
      </c>
      <c r="AY120">
        <v>0.68549000000000004</v>
      </c>
      <c r="AZ120">
        <v>0.40659000000000001</v>
      </c>
      <c r="BA120">
        <v>2.8618899999999998</v>
      </c>
      <c r="BB120" s="30">
        <v>43854</v>
      </c>
      <c r="BC120">
        <v>9</v>
      </c>
      <c r="BD120">
        <v>6</v>
      </c>
      <c r="BE120">
        <v>4</v>
      </c>
      <c r="BF120">
        <v>56</v>
      </c>
      <c r="BG120">
        <v>0</v>
      </c>
      <c r="BH120">
        <v>0</v>
      </c>
      <c r="BI120">
        <v>56</v>
      </c>
      <c r="BJ120" s="30">
        <v>43361</v>
      </c>
      <c r="BK120">
        <v>1</v>
      </c>
      <c r="BL120">
        <v>1</v>
      </c>
      <c r="BM120">
        <v>0</v>
      </c>
      <c r="BN120">
        <v>8</v>
      </c>
      <c r="BO120">
        <v>1</v>
      </c>
      <c r="BP120">
        <v>0</v>
      </c>
      <c r="BQ120">
        <v>8</v>
      </c>
      <c r="BR120" s="30">
        <v>42857</v>
      </c>
      <c r="BS120">
        <v>12</v>
      </c>
      <c r="BT120">
        <v>11</v>
      </c>
      <c r="BU120">
        <v>6</v>
      </c>
      <c r="BV120">
        <v>1</v>
      </c>
      <c r="BW120">
        <v>68</v>
      </c>
      <c r="BX120">
        <v>0</v>
      </c>
      <c r="BY120">
        <v>68</v>
      </c>
      <c r="BZ120">
        <v>42</v>
      </c>
      <c r="CA120">
        <v>3</v>
      </c>
      <c r="CB120">
        <v>8</v>
      </c>
      <c r="CC120">
        <v>1</v>
      </c>
      <c r="CD120">
        <v>7036</v>
      </c>
      <c r="CE120">
        <v>0</v>
      </c>
      <c r="CF120">
        <v>1</v>
      </c>
      <c r="CG120" t="s">
        <v>3625</v>
      </c>
      <c r="CH120" s="30">
        <v>43952</v>
      </c>
    </row>
    <row r="121" spans="1:86" customFormat="1" x14ac:dyDescent="0.25">
      <c r="A121">
        <v>335756</v>
      </c>
      <c r="B121" t="s">
        <v>3626</v>
      </c>
      <c r="C121" t="s">
        <v>3627</v>
      </c>
      <c r="D121" t="s">
        <v>3628</v>
      </c>
      <c r="E121" t="s">
        <v>251</v>
      </c>
      <c r="F121">
        <v>11787</v>
      </c>
      <c r="G121">
        <v>6313612020</v>
      </c>
      <c r="H121">
        <v>700</v>
      </c>
      <c r="I121" t="s">
        <v>1388</v>
      </c>
      <c r="J121" t="s">
        <v>429</v>
      </c>
      <c r="K121">
        <v>162</v>
      </c>
      <c r="L121">
        <v>160.4</v>
      </c>
      <c r="M121" t="s">
        <v>430</v>
      </c>
      <c r="N121" t="b">
        <v>0</v>
      </c>
      <c r="O121" t="s">
        <v>3629</v>
      </c>
      <c r="P121" s="30">
        <v>33660</v>
      </c>
      <c r="Q121" t="b">
        <v>0</v>
      </c>
      <c r="S121" t="b">
        <v>0</v>
      </c>
      <c r="T121" t="b">
        <v>0</v>
      </c>
      <c r="U121" t="b">
        <v>0</v>
      </c>
      <c r="V121" t="s">
        <v>440</v>
      </c>
      <c r="W121" t="s">
        <v>433</v>
      </c>
      <c r="X121">
        <v>5</v>
      </c>
      <c r="Z121">
        <v>4</v>
      </c>
      <c r="AB121">
        <v>5</v>
      </c>
      <c r="AD121">
        <v>5</v>
      </c>
      <c r="AF121">
        <v>5</v>
      </c>
      <c r="AH121">
        <v>3</v>
      </c>
      <c r="AJ121">
        <v>3</v>
      </c>
      <c r="AN121">
        <v>2.18648</v>
      </c>
      <c r="AO121">
        <v>0.68701999999999996</v>
      </c>
      <c r="AP121">
        <v>0.61478999999999995</v>
      </c>
      <c r="AQ121">
        <v>1.3018099999999999</v>
      </c>
      <c r="AR121">
        <v>3.4882900000000001</v>
      </c>
      <c r="AS121">
        <v>0.12931000000000001</v>
      </c>
      <c r="AT121">
        <v>2.2661699999999998</v>
      </c>
      <c r="AU121">
        <v>0.83340999999999998</v>
      </c>
      <c r="AV121">
        <v>0.42585000000000001</v>
      </c>
      <c r="AW121">
        <v>3.5254300000000001</v>
      </c>
      <c r="AX121">
        <v>2.0052500000000002</v>
      </c>
      <c r="AY121">
        <v>0.61987000000000003</v>
      </c>
      <c r="AZ121">
        <v>0.54337999999999997</v>
      </c>
      <c r="BA121">
        <v>3.1728800000000001</v>
      </c>
      <c r="BB121" s="30">
        <v>43679</v>
      </c>
      <c r="BC121">
        <v>1</v>
      </c>
      <c r="BD121">
        <v>1</v>
      </c>
      <c r="BE121">
        <v>0</v>
      </c>
      <c r="BF121">
        <v>4</v>
      </c>
      <c r="BG121">
        <v>1</v>
      </c>
      <c r="BH121">
        <v>0</v>
      </c>
      <c r="BI121">
        <v>4</v>
      </c>
      <c r="BJ121" s="30">
        <v>43159</v>
      </c>
      <c r="BK121">
        <v>4</v>
      </c>
      <c r="BL121">
        <v>4</v>
      </c>
      <c r="BM121">
        <v>0</v>
      </c>
      <c r="BN121">
        <v>16</v>
      </c>
      <c r="BO121">
        <v>1</v>
      </c>
      <c r="BP121">
        <v>0</v>
      </c>
      <c r="BQ121">
        <v>16</v>
      </c>
      <c r="BR121" s="30">
        <v>42706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7.3330000000000002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 t="s">
        <v>3630</v>
      </c>
      <c r="CH121" s="30">
        <v>43952</v>
      </c>
    </row>
    <row r="122" spans="1:86" customFormat="1" x14ac:dyDescent="0.25">
      <c r="A122">
        <v>335127</v>
      </c>
      <c r="B122" t="s">
        <v>3631</v>
      </c>
      <c r="C122" t="s">
        <v>3632</v>
      </c>
      <c r="D122" t="s">
        <v>3633</v>
      </c>
      <c r="E122" t="s">
        <v>251</v>
      </c>
      <c r="F122">
        <v>12953</v>
      </c>
      <c r="G122">
        <v>5184818000</v>
      </c>
      <c r="H122">
        <v>270</v>
      </c>
      <c r="I122" t="s">
        <v>410</v>
      </c>
      <c r="J122" t="s">
        <v>736</v>
      </c>
      <c r="K122">
        <v>135</v>
      </c>
      <c r="L122">
        <v>127.9</v>
      </c>
      <c r="M122" t="s">
        <v>430</v>
      </c>
      <c r="N122" t="b">
        <v>1</v>
      </c>
      <c r="O122" t="s">
        <v>3631</v>
      </c>
      <c r="P122" s="30">
        <v>24473</v>
      </c>
      <c r="Q122" t="b">
        <v>0</v>
      </c>
      <c r="S122" t="b">
        <v>0</v>
      </c>
      <c r="T122" t="b">
        <v>0</v>
      </c>
      <c r="U122" t="b">
        <v>0</v>
      </c>
      <c r="V122" t="s">
        <v>535</v>
      </c>
      <c r="W122" t="s">
        <v>433</v>
      </c>
      <c r="X122">
        <v>2</v>
      </c>
      <c r="Z122">
        <v>2</v>
      </c>
      <c r="AB122">
        <v>2</v>
      </c>
      <c r="AD122">
        <v>3</v>
      </c>
      <c r="AF122">
        <v>2</v>
      </c>
      <c r="AH122">
        <v>3</v>
      </c>
      <c r="AJ122">
        <v>3</v>
      </c>
      <c r="AN122">
        <v>2.2672500000000002</v>
      </c>
      <c r="AO122">
        <v>0.78988999999999998</v>
      </c>
      <c r="AP122">
        <v>0.54832999999999998</v>
      </c>
      <c r="AQ122">
        <v>1.33822</v>
      </c>
      <c r="AR122">
        <v>3.60547</v>
      </c>
      <c r="AS122">
        <v>8.0379999999999993E-2</v>
      </c>
      <c r="AT122">
        <v>2.2112400000000001</v>
      </c>
      <c r="AU122">
        <v>0.72216000000000002</v>
      </c>
      <c r="AV122">
        <v>0.34473999999999999</v>
      </c>
      <c r="AW122">
        <v>3.2781500000000001</v>
      </c>
      <c r="AX122">
        <v>2.1309800000000001</v>
      </c>
      <c r="AY122">
        <v>0.82245999999999997</v>
      </c>
      <c r="AZ122">
        <v>0.59865999999999997</v>
      </c>
      <c r="BA122">
        <v>3.52685</v>
      </c>
      <c r="BB122" s="30">
        <v>43434</v>
      </c>
      <c r="BC122">
        <v>9</v>
      </c>
      <c r="BD122">
        <v>9</v>
      </c>
      <c r="BE122">
        <v>0</v>
      </c>
      <c r="BF122">
        <v>40</v>
      </c>
      <c r="BG122">
        <v>1</v>
      </c>
      <c r="BH122">
        <v>0</v>
      </c>
      <c r="BI122">
        <v>40</v>
      </c>
      <c r="BJ122" s="30">
        <v>42755</v>
      </c>
      <c r="BK122">
        <v>3</v>
      </c>
      <c r="BL122">
        <v>2</v>
      </c>
      <c r="BM122">
        <v>1</v>
      </c>
      <c r="BN122">
        <v>16</v>
      </c>
      <c r="BO122">
        <v>1</v>
      </c>
      <c r="BP122">
        <v>0</v>
      </c>
      <c r="BQ122">
        <v>16</v>
      </c>
      <c r="BR122" s="30">
        <v>42342</v>
      </c>
      <c r="BS122">
        <v>11</v>
      </c>
      <c r="BT122">
        <v>11</v>
      </c>
      <c r="BU122">
        <v>0</v>
      </c>
      <c r="BV122">
        <v>1</v>
      </c>
      <c r="BW122">
        <v>76</v>
      </c>
      <c r="BX122">
        <v>0</v>
      </c>
      <c r="BY122">
        <v>76</v>
      </c>
      <c r="BZ122">
        <v>38</v>
      </c>
      <c r="CA122">
        <v>2</v>
      </c>
      <c r="CB122">
        <v>0</v>
      </c>
      <c r="CC122">
        <v>0</v>
      </c>
      <c r="CD122">
        <v>0</v>
      </c>
      <c r="CE122">
        <v>0</v>
      </c>
      <c r="CF122">
        <v>0</v>
      </c>
      <c r="CG122" t="s">
        <v>3634</v>
      </c>
      <c r="CH122" s="30">
        <v>43952</v>
      </c>
    </row>
    <row r="123" spans="1:86" customFormat="1" x14ac:dyDescent="0.25">
      <c r="A123">
        <v>335483</v>
      </c>
      <c r="B123" t="s">
        <v>3635</v>
      </c>
      <c r="C123" t="s">
        <v>3636</v>
      </c>
      <c r="D123" t="s">
        <v>3637</v>
      </c>
      <c r="E123" t="s">
        <v>251</v>
      </c>
      <c r="F123">
        <v>11021</v>
      </c>
      <c r="G123">
        <v>5164663001</v>
      </c>
      <c r="H123">
        <v>400</v>
      </c>
      <c r="I123" t="s">
        <v>1530</v>
      </c>
      <c r="J123" t="s">
        <v>438</v>
      </c>
      <c r="K123">
        <v>214</v>
      </c>
      <c r="L123">
        <v>206.3</v>
      </c>
      <c r="M123" t="s">
        <v>430</v>
      </c>
      <c r="N123" t="b">
        <v>0</v>
      </c>
      <c r="O123" t="s">
        <v>3638</v>
      </c>
      <c r="P123" s="30">
        <v>27851</v>
      </c>
      <c r="Q123" t="b">
        <v>0</v>
      </c>
      <c r="S123" t="b">
        <v>0</v>
      </c>
      <c r="T123" t="b">
        <v>0</v>
      </c>
      <c r="U123" t="b">
        <v>0</v>
      </c>
      <c r="V123" t="s">
        <v>535</v>
      </c>
      <c r="W123" t="s">
        <v>433</v>
      </c>
      <c r="X123">
        <v>3</v>
      </c>
      <c r="Z123">
        <v>3</v>
      </c>
      <c r="AB123">
        <v>3</v>
      </c>
      <c r="AD123">
        <v>3</v>
      </c>
      <c r="AF123">
        <v>2</v>
      </c>
      <c r="AH123">
        <v>2</v>
      </c>
      <c r="AJ123">
        <v>2</v>
      </c>
      <c r="AN123">
        <v>2.2272099999999999</v>
      </c>
      <c r="AO123">
        <v>0.63039999999999996</v>
      </c>
      <c r="AP123">
        <v>0.48105999999999999</v>
      </c>
      <c r="AQ123">
        <v>1.11145</v>
      </c>
      <c r="AR123">
        <v>3.33866</v>
      </c>
      <c r="AS123">
        <v>9.042E-2</v>
      </c>
      <c r="AT123">
        <v>2.1336599999999999</v>
      </c>
      <c r="AU123">
        <v>0.79405999999999999</v>
      </c>
      <c r="AV123">
        <v>0.40255999999999997</v>
      </c>
      <c r="AW123">
        <v>3.3302800000000001</v>
      </c>
      <c r="AX123">
        <v>2.1694599999999999</v>
      </c>
      <c r="AY123">
        <v>0.59696000000000005</v>
      </c>
      <c r="AZ123">
        <v>0.44978000000000001</v>
      </c>
      <c r="BA123">
        <v>3.2147299999999999</v>
      </c>
      <c r="BB123" s="30">
        <v>43756</v>
      </c>
      <c r="BC123">
        <v>4</v>
      </c>
      <c r="BD123">
        <v>4</v>
      </c>
      <c r="BE123">
        <v>0</v>
      </c>
      <c r="BF123">
        <v>12</v>
      </c>
      <c r="BG123">
        <v>1</v>
      </c>
      <c r="BH123">
        <v>0</v>
      </c>
      <c r="BI123">
        <v>12</v>
      </c>
      <c r="BJ123" s="30">
        <v>43277</v>
      </c>
      <c r="BK123">
        <v>7</v>
      </c>
      <c r="BL123">
        <v>6</v>
      </c>
      <c r="BM123">
        <v>1</v>
      </c>
      <c r="BN123">
        <v>32</v>
      </c>
      <c r="BO123">
        <v>1</v>
      </c>
      <c r="BP123">
        <v>0</v>
      </c>
      <c r="BQ123">
        <v>32</v>
      </c>
      <c r="BR123" s="30">
        <v>42803</v>
      </c>
      <c r="BS123">
        <v>7</v>
      </c>
      <c r="BT123">
        <v>7</v>
      </c>
      <c r="BU123">
        <v>0</v>
      </c>
      <c r="BV123">
        <v>1</v>
      </c>
      <c r="BW123">
        <v>20</v>
      </c>
      <c r="BX123">
        <v>0</v>
      </c>
      <c r="BY123">
        <v>20</v>
      </c>
      <c r="BZ123">
        <v>20</v>
      </c>
      <c r="CA123">
        <v>2</v>
      </c>
      <c r="CB123">
        <v>0</v>
      </c>
      <c r="CC123">
        <v>0</v>
      </c>
      <c r="CD123">
        <v>0</v>
      </c>
      <c r="CE123">
        <v>0</v>
      </c>
      <c r="CF123">
        <v>0</v>
      </c>
      <c r="CG123" t="s">
        <v>3639</v>
      </c>
      <c r="CH123" s="30">
        <v>43952</v>
      </c>
    </row>
    <row r="124" spans="1:86" customFormat="1" x14ac:dyDescent="0.25">
      <c r="A124">
        <v>335851</v>
      </c>
      <c r="B124" t="s">
        <v>3640</v>
      </c>
      <c r="C124" t="s">
        <v>3641</v>
      </c>
      <c r="D124" t="s">
        <v>3642</v>
      </c>
      <c r="E124" t="s">
        <v>251</v>
      </c>
      <c r="F124">
        <v>13903</v>
      </c>
      <c r="G124">
        <v>6077622200</v>
      </c>
      <c r="H124">
        <v>30</v>
      </c>
      <c r="I124" t="s">
        <v>2563</v>
      </c>
      <c r="J124" t="s">
        <v>475</v>
      </c>
      <c r="K124">
        <v>20</v>
      </c>
      <c r="L124">
        <v>18.5</v>
      </c>
      <c r="M124" t="s">
        <v>661</v>
      </c>
      <c r="N124" t="b">
        <v>1</v>
      </c>
      <c r="O124" t="s">
        <v>3643</v>
      </c>
      <c r="P124" s="30">
        <v>39002</v>
      </c>
      <c r="Q124" t="b">
        <v>0</v>
      </c>
      <c r="S124" t="b">
        <v>0</v>
      </c>
      <c r="T124" t="b">
        <v>0</v>
      </c>
      <c r="U124" t="b">
        <v>0</v>
      </c>
      <c r="V124" t="s">
        <v>432</v>
      </c>
      <c r="W124" t="s">
        <v>433</v>
      </c>
      <c r="X124">
        <v>5</v>
      </c>
      <c r="Z124">
        <v>5</v>
      </c>
      <c r="AB124">
        <v>5</v>
      </c>
      <c r="AE124">
        <v>2</v>
      </c>
      <c r="AF124">
        <v>5</v>
      </c>
      <c r="AH124">
        <v>5</v>
      </c>
      <c r="AJ124">
        <v>5</v>
      </c>
      <c r="AN124">
        <v>3.1898499999999999</v>
      </c>
      <c r="AO124">
        <v>0</v>
      </c>
      <c r="AP124">
        <v>4.1633800000000001</v>
      </c>
      <c r="AQ124">
        <v>4.1633800000000001</v>
      </c>
      <c r="AR124">
        <v>7.3532299999999999</v>
      </c>
      <c r="AS124">
        <v>0.64144999999999996</v>
      </c>
      <c r="AT124">
        <v>1.9821200000000001</v>
      </c>
      <c r="AU124">
        <v>0.92715999999999998</v>
      </c>
      <c r="AV124">
        <v>0.49874000000000002</v>
      </c>
      <c r="AW124">
        <v>3.4080300000000001</v>
      </c>
      <c r="AX124">
        <v>3.3446899999999999</v>
      </c>
      <c r="AY124">
        <v>0</v>
      </c>
      <c r="AZ124">
        <v>3.1419600000000001</v>
      </c>
      <c r="BA124">
        <v>6.9187599999999998</v>
      </c>
      <c r="BB124" s="30">
        <v>43790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s="30">
        <v>43377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 s="30">
        <v>42846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 t="s">
        <v>3644</v>
      </c>
      <c r="CH124" s="30">
        <v>43952</v>
      </c>
    </row>
    <row r="125" spans="1:86" customFormat="1" x14ac:dyDescent="0.25">
      <c r="A125">
        <v>335337</v>
      </c>
      <c r="B125" t="s">
        <v>3645</v>
      </c>
      <c r="C125" t="s">
        <v>3646</v>
      </c>
      <c r="D125" t="s">
        <v>3647</v>
      </c>
      <c r="E125" t="s">
        <v>251</v>
      </c>
      <c r="F125">
        <v>10802</v>
      </c>
      <c r="G125">
        <v>9146371200</v>
      </c>
      <c r="H125">
        <v>800</v>
      </c>
      <c r="I125" t="s">
        <v>1394</v>
      </c>
      <c r="J125" t="s">
        <v>475</v>
      </c>
      <c r="K125">
        <v>150</v>
      </c>
      <c r="L125">
        <v>141.69999999999999</v>
      </c>
      <c r="M125" t="s">
        <v>430</v>
      </c>
      <c r="N125" t="b">
        <v>1</v>
      </c>
      <c r="O125" t="s">
        <v>3648</v>
      </c>
      <c r="P125" s="30">
        <v>26238</v>
      </c>
      <c r="Q125" t="b">
        <v>0</v>
      </c>
      <c r="S125" t="b">
        <v>0</v>
      </c>
      <c r="T125" t="b">
        <v>0</v>
      </c>
      <c r="U125" t="b">
        <v>0</v>
      </c>
      <c r="V125" t="s">
        <v>535</v>
      </c>
      <c r="W125" t="s">
        <v>433</v>
      </c>
      <c r="X125">
        <v>4</v>
      </c>
      <c r="Z125">
        <v>3</v>
      </c>
      <c r="AB125">
        <v>5</v>
      </c>
      <c r="AD125">
        <v>5</v>
      </c>
      <c r="AF125">
        <v>5</v>
      </c>
      <c r="AH125">
        <v>3</v>
      </c>
      <c r="AJ125">
        <v>4</v>
      </c>
      <c r="AN125">
        <v>2.06548</v>
      </c>
      <c r="AO125">
        <v>0.34721000000000002</v>
      </c>
      <c r="AP125">
        <v>0.77425999999999995</v>
      </c>
      <c r="AQ125">
        <v>1.12147</v>
      </c>
      <c r="AR125">
        <v>3.18696</v>
      </c>
      <c r="AS125">
        <v>0.12483</v>
      </c>
      <c r="AT125">
        <v>2.0334400000000001</v>
      </c>
      <c r="AU125">
        <v>0.69220000000000004</v>
      </c>
      <c r="AV125">
        <v>0.33222000000000002</v>
      </c>
      <c r="AW125">
        <v>3.0578599999999998</v>
      </c>
      <c r="AX125">
        <v>2.1110899999999999</v>
      </c>
      <c r="AY125">
        <v>0.37718000000000002</v>
      </c>
      <c r="AZ125">
        <v>0.87717999999999996</v>
      </c>
      <c r="BA125">
        <v>3.3420299999999998</v>
      </c>
      <c r="BB125" s="30">
        <v>43762</v>
      </c>
      <c r="BC125">
        <v>6</v>
      </c>
      <c r="BD125">
        <v>6</v>
      </c>
      <c r="BE125">
        <v>0</v>
      </c>
      <c r="BF125">
        <v>24</v>
      </c>
      <c r="BG125">
        <v>1</v>
      </c>
      <c r="BH125">
        <v>0</v>
      </c>
      <c r="BI125">
        <v>24</v>
      </c>
      <c r="BJ125" s="30">
        <v>43178</v>
      </c>
      <c r="BK125">
        <v>3</v>
      </c>
      <c r="BL125">
        <v>3</v>
      </c>
      <c r="BM125">
        <v>0</v>
      </c>
      <c r="BN125">
        <v>16</v>
      </c>
      <c r="BO125">
        <v>2</v>
      </c>
      <c r="BP125">
        <v>8</v>
      </c>
      <c r="BQ125">
        <v>24</v>
      </c>
      <c r="BR125" s="30">
        <v>42695</v>
      </c>
      <c r="BS125">
        <v>5</v>
      </c>
      <c r="BT125">
        <v>5</v>
      </c>
      <c r="BU125">
        <v>0</v>
      </c>
      <c r="BV125">
        <v>1</v>
      </c>
      <c r="BW125">
        <v>20</v>
      </c>
      <c r="BX125">
        <v>0</v>
      </c>
      <c r="BY125">
        <v>20</v>
      </c>
      <c r="BZ125">
        <v>23.332999999999998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 t="s">
        <v>3649</v>
      </c>
      <c r="CH125" s="30">
        <v>43952</v>
      </c>
    </row>
    <row r="126" spans="1:86" customFormat="1" x14ac:dyDescent="0.25">
      <c r="A126">
        <v>335793</v>
      </c>
      <c r="B126" t="s">
        <v>3650</v>
      </c>
      <c r="C126" t="s">
        <v>3651</v>
      </c>
      <c r="D126" t="s">
        <v>3231</v>
      </c>
      <c r="E126" t="s">
        <v>251</v>
      </c>
      <c r="F126">
        <v>14850</v>
      </c>
      <c r="G126">
        <v>6072665300</v>
      </c>
      <c r="H126">
        <v>730</v>
      </c>
      <c r="I126" t="s">
        <v>2267</v>
      </c>
      <c r="J126" t="s">
        <v>475</v>
      </c>
      <c r="K126">
        <v>48</v>
      </c>
      <c r="L126">
        <v>45.1</v>
      </c>
      <c r="M126" t="s">
        <v>430</v>
      </c>
      <c r="N126" t="b">
        <v>0</v>
      </c>
      <c r="O126" t="s">
        <v>3650</v>
      </c>
      <c r="P126" s="30">
        <v>35118</v>
      </c>
      <c r="Q126" t="b">
        <v>1</v>
      </c>
      <c r="S126" t="b">
        <v>0</v>
      </c>
      <c r="T126" t="b">
        <v>0</v>
      </c>
      <c r="U126" t="b">
        <v>0</v>
      </c>
      <c r="V126" t="s">
        <v>440</v>
      </c>
      <c r="W126" t="s">
        <v>433</v>
      </c>
      <c r="X126">
        <v>5</v>
      </c>
      <c r="Z126">
        <v>5</v>
      </c>
      <c r="AB126">
        <v>5</v>
      </c>
      <c r="AD126">
        <v>4</v>
      </c>
      <c r="AF126">
        <v>5</v>
      </c>
      <c r="AH126">
        <v>5</v>
      </c>
      <c r="AJ126">
        <v>5</v>
      </c>
      <c r="AN126">
        <v>2.6132</v>
      </c>
      <c r="AO126">
        <v>1.0906100000000001</v>
      </c>
      <c r="AP126">
        <v>1.0904799999999999</v>
      </c>
      <c r="AQ126">
        <v>2.1810800000000001</v>
      </c>
      <c r="AR126">
        <v>4.7942900000000002</v>
      </c>
      <c r="AS126">
        <v>0.14957000000000001</v>
      </c>
      <c r="AT126">
        <v>1.9504999999999999</v>
      </c>
      <c r="AU126">
        <v>0.64119999999999999</v>
      </c>
      <c r="AV126">
        <v>0.29862</v>
      </c>
      <c r="AW126">
        <v>2.89032</v>
      </c>
      <c r="AX126">
        <v>2.7844699999999998</v>
      </c>
      <c r="AY126">
        <v>1.2789600000000001</v>
      </c>
      <c r="AZ126">
        <v>1.3744700000000001</v>
      </c>
      <c r="BA126">
        <v>5.3190200000000001</v>
      </c>
      <c r="BB126" s="30">
        <v>43532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30">
        <v>43042</v>
      </c>
      <c r="BK126">
        <v>1</v>
      </c>
      <c r="BL126">
        <v>1</v>
      </c>
      <c r="BM126">
        <v>0</v>
      </c>
      <c r="BN126">
        <v>4</v>
      </c>
      <c r="BO126">
        <v>1</v>
      </c>
      <c r="BP126">
        <v>0</v>
      </c>
      <c r="BQ126">
        <v>4</v>
      </c>
      <c r="BR126" s="30">
        <v>42565</v>
      </c>
      <c r="BS126">
        <v>4</v>
      </c>
      <c r="BT126">
        <v>4</v>
      </c>
      <c r="BU126">
        <v>0</v>
      </c>
      <c r="BV126">
        <v>1</v>
      </c>
      <c r="BW126">
        <v>20</v>
      </c>
      <c r="BX126">
        <v>0</v>
      </c>
      <c r="BY126">
        <v>20</v>
      </c>
      <c r="BZ126">
        <v>4.6669999999999998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 t="s">
        <v>3652</v>
      </c>
      <c r="CH126" s="30">
        <v>43952</v>
      </c>
    </row>
    <row r="127" spans="1:86" customFormat="1" x14ac:dyDescent="0.25">
      <c r="A127">
        <v>335858</v>
      </c>
      <c r="B127" t="s">
        <v>3653</v>
      </c>
      <c r="C127" t="s">
        <v>3654</v>
      </c>
      <c r="D127" t="s">
        <v>3655</v>
      </c>
      <c r="E127" t="s">
        <v>251</v>
      </c>
      <c r="F127">
        <v>12561</v>
      </c>
      <c r="G127">
        <v>8452565910</v>
      </c>
      <c r="H127">
        <v>740</v>
      </c>
      <c r="I127" t="s">
        <v>1886</v>
      </c>
      <c r="J127" t="s">
        <v>475</v>
      </c>
      <c r="K127">
        <v>40</v>
      </c>
      <c r="L127">
        <v>35.799999999999997</v>
      </c>
      <c r="M127" t="s">
        <v>430</v>
      </c>
      <c r="N127" t="b">
        <v>0</v>
      </c>
      <c r="O127" t="s">
        <v>3656</v>
      </c>
      <c r="P127" s="30">
        <v>40262</v>
      </c>
      <c r="Q127" t="b">
        <v>1</v>
      </c>
      <c r="S127" t="b">
        <v>0</v>
      </c>
      <c r="T127" t="b">
        <v>0</v>
      </c>
      <c r="U127" t="b">
        <v>0</v>
      </c>
      <c r="V127" t="s">
        <v>535</v>
      </c>
      <c r="W127" t="s">
        <v>433</v>
      </c>
      <c r="X127">
        <v>4</v>
      </c>
      <c r="Z127">
        <v>3</v>
      </c>
      <c r="AB127">
        <v>4</v>
      </c>
      <c r="AD127">
        <v>5</v>
      </c>
      <c r="AF127">
        <v>4</v>
      </c>
      <c r="AH127">
        <v>4</v>
      </c>
      <c r="AJ127">
        <v>4</v>
      </c>
      <c r="AN127">
        <v>2.7071900000000002</v>
      </c>
      <c r="AO127">
        <v>2.0478200000000002</v>
      </c>
      <c r="AP127">
        <v>0.91080000000000005</v>
      </c>
      <c r="AQ127">
        <v>2.9586199999999998</v>
      </c>
      <c r="AR127">
        <v>5.6658099999999996</v>
      </c>
      <c r="AS127">
        <v>0.15326000000000001</v>
      </c>
      <c r="AT127">
        <v>2.3705500000000002</v>
      </c>
      <c r="AU127">
        <v>0.75965000000000005</v>
      </c>
      <c r="AV127">
        <v>0.38711000000000001</v>
      </c>
      <c r="AW127">
        <v>3.5173199999999998</v>
      </c>
      <c r="AX127">
        <v>2.3734799999999998</v>
      </c>
      <c r="AY127">
        <v>2.0270299999999999</v>
      </c>
      <c r="AZ127">
        <v>0.88554999999999995</v>
      </c>
      <c r="BA127">
        <v>5.1654</v>
      </c>
      <c r="BB127" s="30">
        <v>43215</v>
      </c>
      <c r="BC127">
        <v>2</v>
      </c>
      <c r="BD127">
        <v>2</v>
      </c>
      <c r="BE127">
        <v>0</v>
      </c>
      <c r="BF127">
        <v>16</v>
      </c>
      <c r="BG127">
        <v>1</v>
      </c>
      <c r="BH127">
        <v>0</v>
      </c>
      <c r="BI127">
        <v>16</v>
      </c>
      <c r="BJ127" s="30">
        <v>42752</v>
      </c>
      <c r="BK127">
        <v>4</v>
      </c>
      <c r="BL127">
        <v>4</v>
      </c>
      <c r="BM127">
        <v>0</v>
      </c>
      <c r="BN127">
        <v>20</v>
      </c>
      <c r="BO127">
        <v>1</v>
      </c>
      <c r="BP127">
        <v>0</v>
      </c>
      <c r="BQ127">
        <v>20</v>
      </c>
      <c r="BR127" s="30">
        <v>42430</v>
      </c>
      <c r="BS127">
        <v>3</v>
      </c>
      <c r="BT127">
        <v>3</v>
      </c>
      <c r="BU127">
        <v>0</v>
      </c>
      <c r="BV127">
        <v>1</v>
      </c>
      <c r="BW127">
        <v>12</v>
      </c>
      <c r="BX127">
        <v>0</v>
      </c>
      <c r="BY127">
        <v>12</v>
      </c>
      <c r="BZ127">
        <v>16.667000000000002</v>
      </c>
      <c r="CA127">
        <v>0</v>
      </c>
      <c r="CB127">
        <v>0</v>
      </c>
      <c r="CC127">
        <v>1</v>
      </c>
      <c r="CD127">
        <v>3250</v>
      </c>
      <c r="CE127">
        <v>0</v>
      </c>
      <c r="CF127">
        <v>1</v>
      </c>
      <c r="CG127" t="s">
        <v>3657</v>
      </c>
      <c r="CH127" s="30">
        <v>43952</v>
      </c>
    </row>
    <row r="128" spans="1:86" customFormat="1" x14ac:dyDescent="0.25">
      <c r="A128">
        <v>335254</v>
      </c>
      <c r="B128" t="s">
        <v>3658</v>
      </c>
      <c r="C128" t="s">
        <v>3659</v>
      </c>
      <c r="D128" t="s">
        <v>3182</v>
      </c>
      <c r="E128" t="s">
        <v>251</v>
      </c>
      <c r="F128">
        <v>11901</v>
      </c>
      <c r="G128">
        <v>6317277744</v>
      </c>
      <c r="H128">
        <v>700</v>
      </c>
      <c r="I128" t="s">
        <v>1388</v>
      </c>
      <c r="J128" t="s">
        <v>438</v>
      </c>
      <c r="K128">
        <v>181</v>
      </c>
      <c r="L128">
        <v>133.69999999999999</v>
      </c>
      <c r="M128" t="s">
        <v>430</v>
      </c>
      <c r="N128" t="b">
        <v>0</v>
      </c>
      <c r="O128" t="s">
        <v>3660</v>
      </c>
      <c r="P128" s="30">
        <v>24900</v>
      </c>
      <c r="Q128" t="b">
        <v>0</v>
      </c>
      <c r="S128" t="b">
        <v>0</v>
      </c>
      <c r="T128" t="b">
        <v>0</v>
      </c>
      <c r="U128" t="b">
        <v>0</v>
      </c>
      <c r="V128" t="s">
        <v>535</v>
      </c>
      <c r="W128" t="s">
        <v>433</v>
      </c>
      <c r="X128">
        <v>4</v>
      </c>
      <c r="Z128">
        <v>3</v>
      </c>
      <c r="AB128">
        <v>5</v>
      </c>
      <c r="AD128">
        <v>5</v>
      </c>
      <c r="AF128">
        <v>5</v>
      </c>
      <c r="AH128">
        <v>2</v>
      </c>
      <c r="AJ128">
        <v>2</v>
      </c>
      <c r="AN128">
        <v>2.1032799999999998</v>
      </c>
      <c r="AO128">
        <v>1.2385999999999999</v>
      </c>
      <c r="AP128">
        <v>0.47961999999999999</v>
      </c>
      <c r="AQ128">
        <v>1.7182200000000001</v>
      </c>
      <c r="AR128">
        <v>3.8214899999999998</v>
      </c>
      <c r="AS128">
        <v>0.10809000000000001</v>
      </c>
      <c r="AT128">
        <v>2.1680100000000002</v>
      </c>
      <c r="AU128">
        <v>0.84558</v>
      </c>
      <c r="AV128">
        <v>0.45710000000000001</v>
      </c>
      <c r="AW128">
        <v>3.4706899999999998</v>
      </c>
      <c r="AX128">
        <v>2.0162800000000001</v>
      </c>
      <c r="AY128">
        <v>1.10144</v>
      </c>
      <c r="AZ128">
        <v>0.39493</v>
      </c>
      <c r="BA128">
        <v>3.53078</v>
      </c>
      <c r="BB128" s="30">
        <v>43425</v>
      </c>
      <c r="BC128">
        <v>4</v>
      </c>
      <c r="BD128">
        <v>2</v>
      </c>
      <c r="BE128">
        <v>2</v>
      </c>
      <c r="BF128">
        <v>16</v>
      </c>
      <c r="BG128">
        <v>1</v>
      </c>
      <c r="BH128">
        <v>0</v>
      </c>
      <c r="BI128">
        <v>16</v>
      </c>
      <c r="BJ128" s="30">
        <v>42879</v>
      </c>
      <c r="BK128">
        <v>5</v>
      </c>
      <c r="BL128">
        <v>5</v>
      </c>
      <c r="BM128">
        <v>0</v>
      </c>
      <c r="BN128">
        <v>24</v>
      </c>
      <c r="BO128">
        <v>1</v>
      </c>
      <c r="BP128">
        <v>0</v>
      </c>
      <c r="BQ128">
        <v>24</v>
      </c>
      <c r="BR128" s="30">
        <v>42479</v>
      </c>
      <c r="BS128">
        <v>1</v>
      </c>
      <c r="BT128">
        <v>1</v>
      </c>
      <c r="BU128">
        <v>0</v>
      </c>
      <c r="BV128">
        <v>1</v>
      </c>
      <c r="BW128">
        <v>4</v>
      </c>
      <c r="BX128">
        <v>0</v>
      </c>
      <c r="BY128">
        <v>4</v>
      </c>
      <c r="BZ128">
        <v>16.667000000000002</v>
      </c>
      <c r="CA128">
        <v>2</v>
      </c>
      <c r="CB128">
        <v>0</v>
      </c>
      <c r="CC128">
        <v>0</v>
      </c>
      <c r="CD128">
        <v>0</v>
      </c>
      <c r="CE128">
        <v>0</v>
      </c>
      <c r="CF128">
        <v>0</v>
      </c>
      <c r="CG128" t="s">
        <v>3661</v>
      </c>
      <c r="CH128" s="30">
        <v>43952</v>
      </c>
    </row>
    <row r="129" spans="1:86" customFormat="1" x14ac:dyDescent="0.25">
      <c r="A129">
        <v>335351</v>
      </c>
      <c r="B129" t="s">
        <v>3662</v>
      </c>
      <c r="C129" t="s">
        <v>3663</v>
      </c>
      <c r="D129" t="s">
        <v>3664</v>
      </c>
      <c r="E129" t="s">
        <v>251</v>
      </c>
      <c r="F129">
        <v>12078</v>
      </c>
      <c r="G129">
        <v>5187735622</v>
      </c>
      <c r="H129">
        <v>280</v>
      </c>
      <c r="I129" t="s">
        <v>1760</v>
      </c>
      <c r="J129" t="s">
        <v>429</v>
      </c>
      <c r="K129">
        <v>84</v>
      </c>
      <c r="L129">
        <v>92.1</v>
      </c>
      <c r="M129" t="s">
        <v>430</v>
      </c>
      <c r="N129" t="b">
        <v>1</v>
      </c>
      <c r="O129" t="s">
        <v>3665</v>
      </c>
      <c r="P129" s="30">
        <v>26468</v>
      </c>
      <c r="Q129" t="b">
        <v>0</v>
      </c>
      <c r="S129" t="b">
        <v>0</v>
      </c>
      <c r="T129" t="b">
        <v>0</v>
      </c>
      <c r="U129" t="b">
        <v>0</v>
      </c>
      <c r="V129" t="s">
        <v>440</v>
      </c>
      <c r="W129" t="s">
        <v>433</v>
      </c>
      <c r="X129">
        <v>2</v>
      </c>
      <c r="Z129">
        <v>2</v>
      </c>
      <c r="AB129">
        <v>3</v>
      </c>
      <c r="AD129">
        <v>2</v>
      </c>
      <c r="AF129">
        <v>3</v>
      </c>
      <c r="AH129">
        <v>3</v>
      </c>
      <c r="AJ129">
        <v>3</v>
      </c>
      <c r="AN129">
        <v>1.93248</v>
      </c>
      <c r="AO129">
        <v>0.84202999999999995</v>
      </c>
      <c r="AP129">
        <v>0.63456000000000001</v>
      </c>
      <c r="AQ129">
        <v>1.4765900000000001</v>
      </c>
      <c r="AR129">
        <v>3.4090699999999998</v>
      </c>
      <c r="AS129">
        <v>5.7499999999999999E-3</v>
      </c>
      <c r="AT129">
        <v>2.1893600000000002</v>
      </c>
      <c r="AU129">
        <v>0.71941999999999995</v>
      </c>
      <c r="AV129">
        <v>0.34090999999999999</v>
      </c>
      <c r="AW129">
        <v>3.2496999999999998</v>
      </c>
      <c r="AX129">
        <v>1.8344800000000001</v>
      </c>
      <c r="AY129">
        <v>0.88009000000000004</v>
      </c>
      <c r="AZ129">
        <v>0.70059000000000005</v>
      </c>
      <c r="BA129">
        <v>3.3639199999999998</v>
      </c>
      <c r="BB129" s="30">
        <v>43809</v>
      </c>
      <c r="BC129">
        <v>5</v>
      </c>
      <c r="BD129">
        <v>5</v>
      </c>
      <c r="BE129">
        <v>0</v>
      </c>
      <c r="BF129">
        <v>20</v>
      </c>
      <c r="BG129">
        <v>1</v>
      </c>
      <c r="BH129">
        <v>0</v>
      </c>
      <c r="BI129">
        <v>20</v>
      </c>
      <c r="BJ129" s="30">
        <v>43333</v>
      </c>
      <c r="BK129">
        <v>11</v>
      </c>
      <c r="BL129">
        <v>11</v>
      </c>
      <c r="BM129">
        <v>2</v>
      </c>
      <c r="BN129">
        <v>64</v>
      </c>
      <c r="BO129">
        <v>1</v>
      </c>
      <c r="BP129">
        <v>0</v>
      </c>
      <c r="BQ129">
        <v>64</v>
      </c>
      <c r="BR129" s="30">
        <v>42745</v>
      </c>
      <c r="BS129">
        <v>5</v>
      </c>
      <c r="BT129">
        <v>5</v>
      </c>
      <c r="BU129">
        <v>0</v>
      </c>
      <c r="BV129">
        <v>1</v>
      </c>
      <c r="BW129">
        <v>36</v>
      </c>
      <c r="BX129">
        <v>0</v>
      </c>
      <c r="BY129">
        <v>36</v>
      </c>
      <c r="BZ129">
        <v>37.332999999999998</v>
      </c>
      <c r="CA129">
        <v>0</v>
      </c>
      <c r="CB129">
        <v>2</v>
      </c>
      <c r="CC129">
        <v>0</v>
      </c>
      <c r="CD129">
        <v>0</v>
      </c>
      <c r="CE129">
        <v>0</v>
      </c>
      <c r="CF129">
        <v>0</v>
      </c>
      <c r="CG129" t="s">
        <v>3666</v>
      </c>
      <c r="CH129" s="30">
        <v>43952</v>
      </c>
    </row>
    <row r="130" spans="1:86" customFormat="1" x14ac:dyDescent="0.25">
      <c r="A130">
        <v>335558</v>
      </c>
      <c r="B130" t="s">
        <v>3667</v>
      </c>
      <c r="C130" t="s">
        <v>3668</v>
      </c>
      <c r="D130" t="s">
        <v>3226</v>
      </c>
      <c r="E130" t="s">
        <v>251</v>
      </c>
      <c r="F130">
        <v>11214</v>
      </c>
      <c r="G130">
        <v>7182323666</v>
      </c>
      <c r="H130">
        <v>331</v>
      </c>
      <c r="I130" t="s">
        <v>1544</v>
      </c>
      <c r="J130" t="s">
        <v>451</v>
      </c>
      <c r="K130">
        <v>200</v>
      </c>
      <c r="L130">
        <v>198.4</v>
      </c>
      <c r="M130" t="s">
        <v>430</v>
      </c>
      <c r="N130" t="b">
        <v>0</v>
      </c>
      <c r="O130" t="s">
        <v>3669</v>
      </c>
      <c r="P130" s="30">
        <v>27668</v>
      </c>
      <c r="Q130" t="b">
        <v>0</v>
      </c>
      <c r="S130" t="b">
        <v>0</v>
      </c>
      <c r="T130" t="b">
        <v>0</v>
      </c>
      <c r="U130" t="b">
        <v>0</v>
      </c>
      <c r="V130" t="s">
        <v>535</v>
      </c>
      <c r="W130" t="s">
        <v>433</v>
      </c>
      <c r="X130">
        <v>3</v>
      </c>
      <c r="Z130">
        <v>2</v>
      </c>
      <c r="AB130">
        <v>5</v>
      </c>
      <c r="AD130">
        <v>5</v>
      </c>
      <c r="AF130">
        <v>4</v>
      </c>
      <c r="AI130">
        <v>2</v>
      </c>
      <c r="AK130">
        <v>2</v>
      </c>
      <c r="AL130">
        <v>6</v>
      </c>
      <c r="AM130">
        <v>6</v>
      </c>
      <c r="BB130" s="30">
        <v>43880</v>
      </c>
      <c r="BC130">
        <v>9</v>
      </c>
      <c r="BD130">
        <v>9</v>
      </c>
      <c r="BE130">
        <v>0</v>
      </c>
      <c r="BF130">
        <v>56</v>
      </c>
      <c r="BG130">
        <v>0</v>
      </c>
      <c r="BH130">
        <v>0</v>
      </c>
      <c r="BI130">
        <v>56</v>
      </c>
      <c r="BJ130" s="30">
        <v>43270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 s="30">
        <v>42705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28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 t="s">
        <v>3670</v>
      </c>
      <c r="CH130" s="30">
        <v>43952</v>
      </c>
    </row>
    <row r="131" spans="1:86" customFormat="1" x14ac:dyDescent="0.25">
      <c r="A131">
        <v>335090</v>
      </c>
      <c r="B131" t="s">
        <v>3671</v>
      </c>
      <c r="C131" t="s">
        <v>3672</v>
      </c>
      <c r="D131" t="s">
        <v>3642</v>
      </c>
      <c r="E131" t="s">
        <v>251</v>
      </c>
      <c r="F131">
        <v>13905</v>
      </c>
      <c r="G131">
        <v>6077223463</v>
      </c>
      <c r="H131">
        <v>30</v>
      </c>
      <c r="I131" t="s">
        <v>2563</v>
      </c>
      <c r="J131" t="s">
        <v>475</v>
      </c>
      <c r="K131">
        <v>120</v>
      </c>
      <c r="L131">
        <v>117.5</v>
      </c>
      <c r="M131" t="s">
        <v>430</v>
      </c>
      <c r="N131" t="b">
        <v>0</v>
      </c>
      <c r="O131" t="s">
        <v>3673</v>
      </c>
      <c r="P131" s="30">
        <v>24473</v>
      </c>
      <c r="Q131" t="b">
        <v>0</v>
      </c>
      <c r="S131" t="b">
        <v>0</v>
      </c>
      <c r="T131" t="b">
        <v>0</v>
      </c>
      <c r="U131" t="b">
        <v>0</v>
      </c>
      <c r="V131" t="s">
        <v>440</v>
      </c>
      <c r="W131" t="s">
        <v>433</v>
      </c>
      <c r="X131">
        <v>4</v>
      </c>
      <c r="Z131">
        <v>2</v>
      </c>
      <c r="AB131">
        <v>5</v>
      </c>
      <c r="AD131">
        <v>4</v>
      </c>
      <c r="AF131">
        <v>5</v>
      </c>
      <c r="AH131">
        <v>4</v>
      </c>
      <c r="AJ131">
        <v>4</v>
      </c>
      <c r="AN131">
        <v>2.30193</v>
      </c>
      <c r="AO131">
        <v>0.90551999999999999</v>
      </c>
      <c r="AP131">
        <v>0.73697000000000001</v>
      </c>
      <c r="AQ131">
        <v>1.64249</v>
      </c>
      <c r="AR131">
        <v>3.94442</v>
      </c>
      <c r="AS131">
        <v>4.4179999999999997E-2</v>
      </c>
      <c r="AT131">
        <v>2.1957800000000001</v>
      </c>
      <c r="AU131">
        <v>0.65627999999999997</v>
      </c>
      <c r="AV131">
        <v>0.30220999999999998</v>
      </c>
      <c r="AW131">
        <v>3.1542699999999999</v>
      </c>
      <c r="AX131">
        <v>2.1788099999999999</v>
      </c>
      <c r="AY131">
        <v>1.03752</v>
      </c>
      <c r="AZ131">
        <v>0.91786000000000001</v>
      </c>
      <c r="BA131">
        <v>4.0099400000000003</v>
      </c>
      <c r="BB131" s="30">
        <v>43846</v>
      </c>
      <c r="BC131">
        <v>6</v>
      </c>
      <c r="BD131">
        <v>6</v>
      </c>
      <c r="BE131">
        <v>0</v>
      </c>
      <c r="BF131">
        <v>36</v>
      </c>
      <c r="BG131">
        <v>0</v>
      </c>
      <c r="BH131">
        <v>0</v>
      </c>
      <c r="BI131">
        <v>36</v>
      </c>
      <c r="BJ131" s="30">
        <v>43335</v>
      </c>
      <c r="BK131">
        <v>2</v>
      </c>
      <c r="BL131">
        <v>2</v>
      </c>
      <c r="BM131">
        <v>1</v>
      </c>
      <c r="BN131">
        <v>12</v>
      </c>
      <c r="BO131">
        <v>1</v>
      </c>
      <c r="BP131">
        <v>0</v>
      </c>
      <c r="BQ131">
        <v>12</v>
      </c>
      <c r="BR131" s="30">
        <v>42818</v>
      </c>
      <c r="BS131">
        <v>3</v>
      </c>
      <c r="BT131">
        <v>3</v>
      </c>
      <c r="BU131">
        <v>0</v>
      </c>
      <c r="BV131">
        <v>1</v>
      </c>
      <c r="BW131">
        <v>12</v>
      </c>
      <c r="BX131">
        <v>0</v>
      </c>
      <c r="BY131">
        <v>12</v>
      </c>
      <c r="BZ131">
        <v>24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 t="s">
        <v>3674</v>
      </c>
      <c r="CH131" s="30">
        <v>43952</v>
      </c>
    </row>
    <row r="132" spans="1:86" customFormat="1" x14ac:dyDescent="0.25">
      <c r="A132">
        <v>335482</v>
      </c>
      <c r="B132" t="s">
        <v>3675</v>
      </c>
      <c r="C132" t="s">
        <v>3676</v>
      </c>
      <c r="D132" t="s">
        <v>3677</v>
      </c>
      <c r="E132" t="s">
        <v>251</v>
      </c>
      <c r="F132">
        <v>12883</v>
      </c>
      <c r="G132">
        <v>5185856771</v>
      </c>
      <c r="H132">
        <v>260</v>
      </c>
      <c r="I132" t="s">
        <v>2143</v>
      </c>
      <c r="J132" t="s">
        <v>445</v>
      </c>
      <c r="K132">
        <v>84</v>
      </c>
      <c r="L132">
        <v>77.900000000000006</v>
      </c>
      <c r="M132" t="s">
        <v>430</v>
      </c>
      <c r="N132" t="b">
        <v>0</v>
      </c>
      <c r="O132" t="s">
        <v>3678</v>
      </c>
      <c r="P132" s="30">
        <v>27851</v>
      </c>
      <c r="Q132" t="b">
        <v>0</v>
      </c>
      <c r="S132" t="b">
        <v>0</v>
      </c>
      <c r="T132" t="b">
        <v>0</v>
      </c>
      <c r="U132" t="b">
        <v>0</v>
      </c>
      <c r="V132" t="s">
        <v>440</v>
      </c>
      <c r="W132" t="s">
        <v>433</v>
      </c>
      <c r="X132">
        <v>2</v>
      </c>
      <c r="Z132">
        <v>2</v>
      </c>
      <c r="AB132">
        <v>4</v>
      </c>
      <c r="AD132">
        <v>4</v>
      </c>
      <c r="AF132">
        <v>3</v>
      </c>
      <c r="AH132">
        <v>2</v>
      </c>
      <c r="AJ132">
        <v>3</v>
      </c>
      <c r="AN132">
        <v>2.1116700000000002</v>
      </c>
      <c r="AO132">
        <v>0.70270999999999995</v>
      </c>
      <c r="AP132">
        <v>0.67244999999999999</v>
      </c>
      <c r="AQ132">
        <v>1.3751599999999999</v>
      </c>
      <c r="AR132">
        <v>3.4868299999999999</v>
      </c>
      <c r="AS132">
        <v>7.7880000000000005E-2</v>
      </c>
      <c r="AT132">
        <v>2.26207</v>
      </c>
      <c r="AU132">
        <v>0.87905999999999995</v>
      </c>
      <c r="AV132">
        <v>0.48137999999999997</v>
      </c>
      <c r="AW132">
        <v>3.6225200000000002</v>
      </c>
      <c r="AX132">
        <v>1.94015</v>
      </c>
      <c r="AY132">
        <v>0.60109000000000001</v>
      </c>
      <c r="AZ132">
        <v>0.52578000000000003</v>
      </c>
      <c r="BA132">
        <v>3.0865499999999999</v>
      </c>
      <c r="BB132" s="30">
        <v>43581</v>
      </c>
      <c r="BC132">
        <v>11</v>
      </c>
      <c r="BD132">
        <v>11</v>
      </c>
      <c r="BE132">
        <v>0</v>
      </c>
      <c r="BF132">
        <v>56</v>
      </c>
      <c r="BG132">
        <v>1</v>
      </c>
      <c r="BH132">
        <v>0</v>
      </c>
      <c r="BI132">
        <v>56</v>
      </c>
      <c r="BJ132" s="30">
        <v>42944</v>
      </c>
      <c r="BK132">
        <v>3</v>
      </c>
      <c r="BL132">
        <v>3</v>
      </c>
      <c r="BM132">
        <v>0</v>
      </c>
      <c r="BN132">
        <v>16</v>
      </c>
      <c r="BO132">
        <v>1</v>
      </c>
      <c r="BP132">
        <v>0</v>
      </c>
      <c r="BQ132">
        <v>16</v>
      </c>
      <c r="BR132" s="30">
        <v>42488</v>
      </c>
      <c r="BS132">
        <v>7</v>
      </c>
      <c r="BT132">
        <v>5</v>
      </c>
      <c r="BU132">
        <v>2</v>
      </c>
      <c r="BV132">
        <v>1</v>
      </c>
      <c r="BW132">
        <v>52</v>
      </c>
      <c r="BX132">
        <v>0</v>
      </c>
      <c r="BY132">
        <v>52</v>
      </c>
      <c r="BZ132">
        <v>42</v>
      </c>
      <c r="CA132">
        <v>3</v>
      </c>
      <c r="CB132">
        <v>0</v>
      </c>
      <c r="CC132">
        <v>2</v>
      </c>
      <c r="CD132">
        <v>22258</v>
      </c>
      <c r="CE132">
        <v>0</v>
      </c>
      <c r="CF132">
        <v>2</v>
      </c>
      <c r="CG132" t="s">
        <v>3679</v>
      </c>
      <c r="CH132" s="30">
        <v>43952</v>
      </c>
    </row>
    <row r="133" spans="1:86" customFormat="1" x14ac:dyDescent="0.25">
      <c r="A133">
        <v>335091</v>
      </c>
      <c r="B133" t="s">
        <v>3680</v>
      </c>
      <c r="C133" t="s">
        <v>3681</v>
      </c>
      <c r="D133" t="s">
        <v>3664</v>
      </c>
      <c r="E133" t="s">
        <v>251</v>
      </c>
      <c r="F133">
        <v>12078</v>
      </c>
      <c r="G133">
        <v>5187733400</v>
      </c>
      <c r="H133">
        <v>280</v>
      </c>
      <c r="I133" t="s">
        <v>1760</v>
      </c>
      <c r="J133" t="s">
        <v>429</v>
      </c>
      <c r="K133">
        <v>176</v>
      </c>
      <c r="L133">
        <v>173.8</v>
      </c>
      <c r="M133" t="s">
        <v>430</v>
      </c>
      <c r="N133" t="b">
        <v>0</v>
      </c>
      <c r="O133" t="s">
        <v>3682</v>
      </c>
      <c r="P133" s="30">
        <v>24473</v>
      </c>
      <c r="Q133" t="b">
        <v>0</v>
      </c>
      <c r="S133" t="b">
        <v>0</v>
      </c>
      <c r="T133" t="b">
        <v>0</v>
      </c>
      <c r="U133" t="b">
        <v>0</v>
      </c>
      <c r="V133" t="s">
        <v>440</v>
      </c>
      <c r="W133" t="s">
        <v>433</v>
      </c>
      <c r="X133">
        <v>1</v>
      </c>
      <c r="Z133">
        <v>1</v>
      </c>
      <c r="AB133">
        <v>4</v>
      </c>
      <c r="AD133">
        <v>4</v>
      </c>
      <c r="AF133">
        <v>3</v>
      </c>
      <c r="AH133">
        <v>2</v>
      </c>
      <c r="AJ133">
        <v>2</v>
      </c>
      <c r="AN133">
        <v>2.08623</v>
      </c>
      <c r="AO133">
        <v>0.82291999999999998</v>
      </c>
      <c r="AP133">
        <v>0.56489</v>
      </c>
      <c r="AQ133">
        <v>1.3877999999999999</v>
      </c>
      <c r="AR133">
        <v>3.47403</v>
      </c>
      <c r="AS133">
        <v>9.7750000000000004E-2</v>
      </c>
      <c r="AT133">
        <v>1.9904299999999999</v>
      </c>
      <c r="AU133">
        <v>0.84372999999999998</v>
      </c>
      <c r="AV133">
        <v>0.45562000000000002</v>
      </c>
      <c r="AW133">
        <v>3.28979</v>
      </c>
      <c r="AX133">
        <v>2.1783600000000001</v>
      </c>
      <c r="AY133">
        <v>0.73338999999999999</v>
      </c>
      <c r="AZ133">
        <v>0.46665000000000001</v>
      </c>
      <c r="BA133">
        <v>3.38625</v>
      </c>
      <c r="BB133" s="30">
        <v>43670</v>
      </c>
      <c r="BC133">
        <v>9</v>
      </c>
      <c r="BD133">
        <v>7</v>
      </c>
      <c r="BE133">
        <v>2</v>
      </c>
      <c r="BF133">
        <v>52</v>
      </c>
      <c r="BG133">
        <v>1</v>
      </c>
      <c r="BH133">
        <v>0</v>
      </c>
      <c r="BI133">
        <v>52</v>
      </c>
      <c r="BJ133" s="30">
        <v>42991</v>
      </c>
      <c r="BK133">
        <v>10</v>
      </c>
      <c r="BL133">
        <v>10</v>
      </c>
      <c r="BM133">
        <v>0</v>
      </c>
      <c r="BN133">
        <v>56</v>
      </c>
      <c r="BO133">
        <v>1</v>
      </c>
      <c r="BP133">
        <v>0</v>
      </c>
      <c r="BQ133">
        <v>56</v>
      </c>
      <c r="BR133" s="30">
        <v>42537</v>
      </c>
      <c r="BS133">
        <v>4</v>
      </c>
      <c r="BT133">
        <v>4</v>
      </c>
      <c r="BU133">
        <v>0</v>
      </c>
      <c r="BV133">
        <v>1</v>
      </c>
      <c r="BW133">
        <v>24</v>
      </c>
      <c r="BX133">
        <v>0</v>
      </c>
      <c r="BY133">
        <v>24</v>
      </c>
      <c r="BZ133">
        <v>48.667000000000002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0</v>
      </c>
      <c r="CH133" s="30">
        <v>43952</v>
      </c>
    </row>
    <row r="134" spans="1:86" customFormat="1" x14ac:dyDescent="0.25">
      <c r="A134">
        <v>335821</v>
      </c>
      <c r="B134" t="s">
        <v>3683</v>
      </c>
      <c r="C134" t="s">
        <v>3684</v>
      </c>
      <c r="D134" t="s">
        <v>3628</v>
      </c>
      <c r="E134" t="s">
        <v>251</v>
      </c>
      <c r="F134">
        <v>11787</v>
      </c>
      <c r="G134">
        <v>6318623900</v>
      </c>
      <c r="H134">
        <v>700</v>
      </c>
      <c r="I134" t="s">
        <v>1388</v>
      </c>
      <c r="J134" t="s">
        <v>475</v>
      </c>
      <c r="K134">
        <v>240</v>
      </c>
      <c r="L134">
        <v>220.1</v>
      </c>
      <c r="M134" t="s">
        <v>430</v>
      </c>
      <c r="N134" t="b">
        <v>0</v>
      </c>
      <c r="O134" t="s">
        <v>3685</v>
      </c>
      <c r="P134" s="30">
        <v>36586</v>
      </c>
      <c r="Q134" t="b">
        <v>0</v>
      </c>
      <c r="S134" t="b">
        <v>0</v>
      </c>
      <c r="T134" t="b">
        <v>0</v>
      </c>
      <c r="U134" t="b">
        <v>0</v>
      </c>
      <c r="V134" t="s">
        <v>440</v>
      </c>
      <c r="W134" t="s">
        <v>433</v>
      </c>
      <c r="X134">
        <v>5</v>
      </c>
      <c r="Z134">
        <v>4</v>
      </c>
      <c r="AB134">
        <v>5</v>
      </c>
      <c r="AD134">
        <v>5</v>
      </c>
      <c r="AF134">
        <v>5</v>
      </c>
      <c r="AH134">
        <v>4</v>
      </c>
      <c r="AJ134">
        <v>4</v>
      </c>
      <c r="AN134">
        <v>2.2958699999999999</v>
      </c>
      <c r="AO134">
        <v>0.99372000000000005</v>
      </c>
      <c r="AP134">
        <v>0.83970999999999996</v>
      </c>
      <c r="AQ134">
        <v>1.8334299999999999</v>
      </c>
      <c r="AR134">
        <v>4.1292999999999997</v>
      </c>
      <c r="AS134">
        <v>0.30953000000000003</v>
      </c>
      <c r="AT134">
        <v>2.2781199999999999</v>
      </c>
      <c r="AU134">
        <v>0.84409999999999996</v>
      </c>
      <c r="AV134">
        <v>0.43203000000000003</v>
      </c>
      <c r="AW134">
        <v>3.5542600000000002</v>
      </c>
      <c r="AX134">
        <v>2.0945299999999998</v>
      </c>
      <c r="AY134">
        <v>0.88522000000000001</v>
      </c>
      <c r="AZ134">
        <v>0.73155000000000003</v>
      </c>
      <c r="BA134">
        <v>3.72546</v>
      </c>
      <c r="BB134" s="30">
        <v>43766</v>
      </c>
      <c r="BC134">
        <v>5</v>
      </c>
      <c r="BD134">
        <v>5</v>
      </c>
      <c r="BE134">
        <v>0</v>
      </c>
      <c r="BF134">
        <v>16</v>
      </c>
      <c r="BG134">
        <v>1</v>
      </c>
      <c r="BH134">
        <v>0</v>
      </c>
      <c r="BI134">
        <v>16</v>
      </c>
      <c r="BJ134" s="30">
        <v>43280</v>
      </c>
      <c r="BK134">
        <v>2</v>
      </c>
      <c r="BL134">
        <v>1</v>
      </c>
      <c r="BM134">
        <v>1</v>
      </c>
      <c r="BN134">
        <v>8</v>
      </c>
      <c r="BO134">
        <v>1</v>
      </c>
      <c r="BP134">
        <v>0</v>
      </c>
      <c r="BQ134">
        <v>8</v>
      </c>
      <c r="BR134" s="30">
        <v>42794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10.667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H134" s="30">
        <v>43952</v>
      </c>
    </row>
    <row r="135" spans="1:86" customFormat="1" x14ac:dyDescent="0.25">
      <c r="A135">
        <v>335500</v>
      </c>
      <c r="B135" t="s">
        <v>3686</v>
      </c>
      <c r="C135" t="s">
        <v>3687</v>
      </c>
      <c r="D135" t="s">
        <v>3688</v>
      </c>
      <c r="E135" t="s">
        <v>251</v>
      </c>
      <c r="F135">
        <v>14094</v>
      </c>
      <c r="G135">
        <v>7164346324</v>
      </c>
      <c r="H135">
        <v>500</v>
      </c>
      <c r="I135" t="s">
        <v>2652</v>
      </c>
      <c r="J135" t="s">
        <v>451</v>
      </c>
      <c r="K135">
        <v>126</v>
      </c>
      <c r="L135">
        <v>107.6</v>
      </c>
      <c r="M135" t="s">
        <v>430</v>
      </c>
      <c r="N135" t="b">
        <v>0</v>
      </c>
      <c r="O135" t="s">
        <v>3689</v>
      </c>
      <c r="P135" s="30">
        <v>27973</v>
      </c>
      <c r="Q135" t="b">
        <v>0</v>
      </c>
      <c r="S135" t="b">
        <v>0</v>
      </c>
      <c r="T135" t="b">
        <v>0</v>
      </c>
      <c r="U135" t="b">
        <v>0</v>
      </c>
      <c r="V135" t="s">
        <v>440</v>
      </c>
      <c r="W135" t="s">
        <v>433</v>
      </c>
      <c r="X135">
        <v>3</v>
      </c>
      <c r="Z135">
        <v>2</v>
      </c>
      <c r="AB135">
        <v>5</v>
      </c>
      <c r="AD135">
        <v>5</v>
      </c>
      <c r="AF135">
        <v>5</v>
      </c>
      <c r="AH135">
        <v>3</v>
      </c>
      <c r="AJ135">
        <v>3</v>
      </c>
      <c r="AN135">
        <v>2.3666299999999998</v>
      </c>
      <c r="AO135">
        <v>1.12185</v>
      </c>
      <c r="AP135">
        <v>0.71811999999999998</v>
      </c>
      <c r="AQ135">
        <v>1.8399700000000001</v>
      </c>
      <c r="AR135">
        <v>4.2065999999999999</v>
      </c>
      <c r="AS135">
        <v>0.12386999999999999</v>
      </c>
      <c r="AT135">
        <v>2.27339</v>
      </c>
      <c r="AU135">
        <v>0.81599999999999995</v>
      </c>
      <c r="AV135">
        <v>0.40538999999999997</v>
      </c>
      <c r="AW135">
        <v>3.49478</v>
      </c>
      <c r="AX135">
        <v>2.16357</v>
      </c>
      <c r="AY135">
        <v>1.0337799999999999</v>
      </c>
      <c r="AZ135">
        <v>0.66674</v>
      </c>
      <c r="BA135">
        <v>3.8597999999999999</v>
      </c>
      <c r="BB135" s="30">
        <v>43619</v>
      </c>
      <c r="BC135">
        <v>3</v>
      </c>
      <c r="BD135">
        <v>1</v>
      </c>
      <c r="BE135">
        <v>2</v>
      </c>
      <c r="BF135">
        <v>24</v>
      </c>
      <c r="BG135">
        <v>1</v>
      </c>
      <c r="BH135">
        <v>0</v>
      </c>
      <c r="BI135">
        <v>24</v>
      </c>
      <c r="BJ135" s="30">
        <v>43143</v>
      </c>
      <c r="BK135">
        <v>7</v>
      </c>
      <c r="BL135">
        <v>7</v>
      </c>
      <c r="BM135">
        <v>0</v>
      </c>
      <c r="BN135">
        <v>32</v>
      </c>
      <c r="BO135">
        <v>1</v>
      </c>
      <c r="BP135">
        <v>0</v>
      </c>
      <c r="BQ135">
        <v>32</v>
      </c>
      <c r="BR135" s="30">
        <v>42682</v>
      </c>
      <c r="BS135">
        <v>4</v>
      </c>
      <c r="BT135">
        <v>4</v>
      </c>
      <c r="BU135">
        <v>0</v>
      </c>
      <c r="BV135">
        <v>1</v>
      </c>
      <c r="BW135">
        <v>16</v>
      </c>
      <c r="BX135">
        <v>0</v>
      </c>
      <c r="BY135">
        <v>16</v>
      </c>
      <c r="BZ135">
        <v>25.332999999999998</v>
      </c>
      <c r="CA135">
        <v>0</v>
      </c>
      <c r="CB135">
        <v>2</v>
      </c>
      <c r="CC135">
        <v>0</v>
      </c>
      <c r="CD135">
        <v>0</v>
      </c>
      <c r="CE135">
        <v>0</v>
      </c>
      <c r="CF135">
        <v>0</v>
      </c>
      <c r="CG135" t="s">
        <v>3690</v>
      </c>
      <c r="CH135" s="30">
        <v>43952</v>
      </c>
    </row>
    <row r="136" spans="1:86" customFormat="1" x14ac:dyDescent="0.25">
      <c r="A136">
        <v>335061</v>
      </c>
      <c r="B136" t="s">
        <v>3691</v>
      </c>
      <c r="C136" t="s">
        <v>3692</v>
      </c>
      <c r="D136" t="s">
        <v>3203</v>
      </c>
      <c r="E136" t="s">
        <v>251</v>
      </c>
      <c r="F136">
        <v>10468</v>
      </c>
      <c r="G136">
        <v>7182951400</v>
      </c>
      <c r="H136">
        <v>20</v>
      </c>
      <c r="I136" t="s">
        <v>1392</v>
      </c>
      <c r="J136" t="s">
        <v>445</v>
      </c>
      <c r="K136">
        <v>46</v>
      </c>
      <c r="L136">
        <v>44.8</v>
      </c>
      <c r="M136" t="s">
        <v>430</v>
      </c>
      <c r="N136" t="b">
        <v>0</v>
      </c>
      <c r="O136" t="s">
        <v>3693</v>
      </c>
      <c r="P136" s="30">
        <v>25316</v>
      </c>
      <c r="Q136" t="b">
        <v>0</v>
      </c>
      <c r="S136" t="b">
        <v>0</v>
      </c>
      <c r="T136" t="b">
        <v>0</v>
      </c>
      <c r="U136" t="b">
        <v>0</v>
      </c>
      <c r="V136" t="s">
        <v>440</v>
      </c>
      <c r="W136" t="s">
        <v>433</v>
      </c>
      <c r="X136">
        <v>4</v>
      </c>
      <c r="Z136">
        <v>4</v>
      </c>
      <c r="AB136">
        <v>4</v>
      </c>
      <c r="AD136">
        <v>5</v>
      </c>
      <c r="AF136">
        <v>3</v>
      </c>
      <c r="AH136">
        <v>2</v>
      </c>
      <c r="AJ136">
        <v>3</v>
      </c>
      <c r="AN136">
        <v>1.9273</v>
      </c>
      <c r="AO136">
        <v>0.67257</v>
      </c>
      <c r="AP136">
        <v>0.65573000000000004</v>
      </c>
      <c r="AQ136">
        <v>1.3283</v>
      </c>
      <c r="AR136">
        <v>3.2555999999999998</v>
      </c>
      <c r="AS136">
        <v>0.12328</v>
      </c>
      <c r="AT136">
        <v>2.1757599999999999</v>
      </c>
      <c r="AU136">
        <v>0.85038999999999998</v>
      </c>
      <c r="AV136">
        <v>0.46721000000000001</v>
      </c>
      <c r="AW136">
        <v>3.49336</v>
      </c>
      <c r="AX136">
        <v>1.841</v>
      </c>
      <c r="AY136">
        <v>0.59470000000000001</v>
      </c>
      <c r="AZ136">
        <v>0.52825</v>
      </c>
      <c r="BA136">
        <v>2.98841</v>
      </c>
      <c r="BB136" s="30">
        <v>43852</v>
      </c>
      <c r="BC136">
        <v>1</v>
      </c>
      <c r="BD136">
        <v>1</v>
      </c>
      <c r="BE136">
        <v>0</v>
      </c>
      <c r="BF136">
        <v>4</v>
      </c>
      <c r="BG136">
        <v>0</v>
      </c>
      <c r="BH136">
        <v>0</v>
      </c>
      <c r="BI136">
        <v>4</v>
      </c>
      <c r="BJ136" s="30">
        <v>43304</v>
      </c>
      <c r="BK136">
        <v>2</v>
      </c>
      <c r="BL136">
        <v>2</v>
      </c>
      <c r="BM136">
        <v>0</v>
      </c>
      <c r="BN136">
        <v>20</v>
      </c>
      <c r="BO136">
        <v>1</v>
      </c>
      <c r="BP136">
        <v>0</v>
      </c>
      <c r="BQ136">
        <v>20</v>
      </c>
      <c r="BR136" s="30">
        <v>42860</v>
      </c>
      <c r="BS136">
        <v>1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8.6669999999999998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 t="s">
        <v>3694</v>
      </c>
      <c r="CH136" s="30">
        <v>43952</v>
      </c>
    </row>
    <row r="137" spans="1:86" customFormat="1" x14ac:dyDescent="0.25">
      <c r="A137">
        <v>335286</v>
      </c>
      <c r="B137" t="s">
        <v>3695</v>
      </c>
      <c r="C137" t="s">
        <v>3696</v>
      </c>
      <c r="D137" t="s">
        <v>3697</v>
      </c>
      <c r="E137" t="s">
        <v>251</v>
      </c>
      <c r="F137">
        <v>11743</v>
      </c>
      <c r="G137">
        <v>6312715800</v>
      </c>
      <c r="H137">
        <v>700</v>
      </c>
      <c r="I137" t="s">
        <v>1388</v>
      </c>
      <c r="J137" t="s">
        <v>429</v>
      </c>
      <c r="K137">
        <v>315</v>
      </c>
      <c r="L137">
        <v>280</v>
      </c>
      <c r="M137" t="s">
        <v>430</v>
      </c>
      <c r="N137" t="b">
        <v>0</v>
      </c>
      <c r="O137" t="s">
        <v>3698</v>
      </c>
      <c r="P137" s="30">
        <v>25330</v>
      </c>
      <c r="Q137" t="b">
        <v>0</v>
      </c>
      <c r="S137" t="b">
        <v>0</v>
      </c>
      <c r="T137" t="b">
        <v>0</v>
      </c>
      <c r="U137" t="b">
        <v>0</v>
      </c>
      <c r="V137" t="s">
        <v>440</v>
      </c>
      <c r="W137" t="s">
        <v>433</v>
      </c>
      <c r="X137">
        <v>4</v>
      </c>
      <c r="Z137">
        <v>3</v>
      </c>
      <c r="AB137">
        <v>5</v>
      </c>
      <c r="AD137">
        <v>5</v>
      </c>
      <c r="AF137">
        <v>5</v>
      </c>
      <c r="AH137">
        <v>3</v>
      </c>
      <c r="AJ137">
        <v>3</v>
      </c>
      <c r="AN137">
        <v>2.1909000000000001</v>
      </c>
      <c r="AO137">
        <v>0.48962</v>
      </c>
      <c r="AP137">
        <v>0.94301000000000001</v>
      </c>
      <c r="AQ137">
        <v>1.4326300000000001</v>
      </c>
      <c r="AR137">
        <v>3.6235300000000001</v>
      </c>
      <c r="AS137">
        <v>7.7979999999999994E-2</v>
      </c>
      <c r="AT137">
        <v>2.1835399999999998</v>
      </c>
      <c r="AU137">
        <v>0.89800000000000002</v>
      </c>
      <c r="AV137">
        <v>0.51978999999999997</v>
      </c>
      <c r="AW137">
        <v>3.60134</v>
      </c>
      <c r="AX137">
        <v>2.08534</v>
      </c>
      <c r="AY137">
        <v>0.40999000000000002</v>
      </c>
      <c r="AZ137">
        <v>0.68283000000000005</v>
      </c>
      <c r="BA137">
        <v>3.2264200000000001</v>
      </c>
      <c r="BB137" s="30">
        <v>43606</v>
      </c>
      <c r="BC137">
        <v>5</v>
      </c>
      <c r="BD137">
        <v>4</v>
      </c>
      <c r="BE137">
        <v>1</v>
      </c>
      <c r="BF137">
        <v>20</v>
      </c>
      <c r="BG137">
        <v>1</v>
      </c>
      <c r="BH137">
        <v>0</v>
      </c>
      <c r="BI137">
        <v>20</v>
      </c>
      <c r="BJ137" s="30">
        <v>43042</v>
      </c>
      <c r="BK137">
        <v>1</v>
      </c>
      <c r="BL137">
        <v>1</v>
      </c>
      <c r="BM137">
        <v>0</v>
      </c>
      <c r="BN137">
        <v>8</v>
      </c>
      <c r="BO137">
        <v>1</v>
      </c>
      <c r="BP137">
        <v>0</v>
      </c>
      <c r="BQ137">
        <v>8</v>
      </c>
      <c r="BR137" s="30">
        <v>42633</v>
      </c>
      <c r="BS137">
        <v>6</v>
      </c>
      <c r="BT137">
        <v>6</v>
      </c>
      <c r="BU137">
        <v>0</v>
      </c>
      <c r="BV137">
        <v>1</v>
      </c>
      <c r="BW137">
        <v>24</v>
      </c>
      <c r="BX137">
        <v>0</v>
      </c>
      <c r="BY137">
        <v>24</v>
      </c>
      <c r="BZ137">
        <v>16.667000000000002</v>
      </c>
      <c r="CA137">
        <v>2</v>
      </c>
      <c r="CB137">
        <v>0</v>
      </c>
      <c r="CC137">
        <v>0</v>
      </c>
      <c r="CD137">
        <v>0</v>
      </c>
      <c r="CE137">
        <v>0</v>
      </c>
      <c r="CF137">
        <v>0</v>
      </c>
      <c r="CG137" t="s">
        <v>3699</v>
      </c>
      <c r="CH137" s="30">
        <v>43952</v>
      </c>
    </row>
    <row r="138" spans="1:86" customFormat="1" x14ac:dyDescent="0.25">
      <c r="A138">
        <v>335522</v>
      </c>
      <c r="B138" t="s">
        <v>3700</v>
      </c>
      <c r="C138" t="s">
        <v>3701</v>
      </c>
      <c r="D138" t="s">
        <v>3702</v>
      </c>
      <c r="E138" t="s">
        <v>251</v>
      </c>
      <c r="F138">
        <v>10037</v>
      </c>
      <c r="G138">
        <v>2126907400</v>
      </c>
      <c r="H138">
        <v>420</v>
      </c>
      <c r="I138" t="s">
        <v>301</v>
      </c>
      <c r="J138" t="s">
        <v>451</v>
      </c>
      <c r="K138">
        <v>200</v>
      </c>
      <c r="L138">
        <v>196.9</v>
      </c>
      <c r="M138" t="s">
        <v>430</v>
      </c>
      <c r="N138" t="b">
        <v>0</v>
      </c>
      <c r="O138" t="s">
        <v>3703</v>
      </c>
      <c r="P138" s="30">
        <v>27794</v>
      </c>
      <c r="Q138" t="b">
        <v>0</v>
      </c>
      <c r="S138" t="b">
        <v>0</v>
      </c>
      <c r="T138" t="b">
        <v>0</v>
      </c>
      <c r="U138" t="b">
        <v>0</v>
      </c>
      <c r="V138" t="s">
        <v>535</v>
      </c>
      <c r="W138" t="s">
        <v>433</v>
      </c>
      <c r="X138">
        <v>3</v>
      </c>
      <c r="Z138">
        <v>2</v>
      </c>
      <c r="AB138">
        <v>5</v>
      </c>
      <c r="AD138">
        <v>5</v>
      </c>
      <c r="AF138">
        <v>4</v>
      </c>
      <c r="AH138">
        <v>2</v>
      </c>
      <c r="AJ138">
        <v>2</v>
      </c>
      <c r="AN138">
        <v>2.3752300000000002</v>
      </c>
      <c r="AO138">
        <v>0.70269000000000004</v>
      </c>
      <c r="AP138">
        <v>0.58872000000000002</v>
      </c>
      <c r="AQ138">
        <v>1.2914099999999999</v>
      </c>
      <c r="AR138">
        <v>3.6666400000000001</v>
      </c>
      <c r="AS138">
        <v>7.6789999999999997E-2</v>
      </c>
      <c r="AT138">
        <v>2.2153499999999999</v>
      </c>
      <c r="AU138">
        <v>0.87814999999999999</v>
      </c>
      <c r="AV138">
        <v>0.45232</v>
      </c>
      <c r="AW138">
        <v>3.54582</v>
      </c>
      <c r="AX138">
        <v>2.2283300000000001</v>
      </c>
      <c r="AY138">
        <v>0.60168999999999995</v>
      </c>
      <c r="AZ138">
        <v>0.48988999999999999</v>
      </c>
      <c r="BA138">
        <v>3.3159299999999998</v>
      </c>
      <c r="BB138" s="30">
        <v>43888</v>
      </c>
      <c r="BC138">
        <v>7</v>
      </c>
      <c r="BD138">
        <v>7</v>
      </c>
      <c r="BE138">
        <v>0</v>
      </c>
      <c r="BF138">
        <v>40</v>
      </c>
      <c r="BG138">
        <v>0</v>
      </c>
      <c r="BH138">
        <v>0</v>
      </c>
      <c r="BI138">
        <v>40</v>
      </c>
      <c r="BJ138" s="30">
        <v>43368</v>
      </c>
      <c r="BK138">
        <v>3</v>
      </c>
      <c r="BL138">
        <v>2</v>
      </c>
      <c r="BM138">
        <v>1</v>
      </c>
      <c r="BN138">
        <v>16</v>
      </c>
      <c r="BO138">
        <v>1</v>
      </c>
      <c r="BP138">
        <v>0</v>
      </c>
      <c r="BQ138">
        <v>16</v>
      </c>
      <c r="BR138" s="30">
        <v>42955</v>
      </c>
      <c r="BS138">
        <v>5</v>
      </c>
      <c r="BT138">
        <v>4</v>
      </c>
      <c r="BU138">
        <v>1</v>
      </c>
      <c r="BV138">
        <v>1</v>
      </c>
      <c r="BW138">
        <v>28</v>
      </c>
      <c r="BX138">
        <v>0</v>
      </c>
      <c r="BY138">
        <v>28</v>
      </c>
      <c r="BZ138">
        <v>30</v>
      </c>
      <c r="CA138">
        <v>0</v>
      </c>
      <c r="CB138">
        <v>2</v>
      </c>
      <c r="CC138">
        <v>0</v>
      </c>
      <c r="CD138">
        <v>0</v>
      </c>
      <c r="CE138">
        <v>0</v>
      </c>
      <c r="CF138">
        <v>0</v>
      </c>
      <c r="CG138" t="s">
        <v>3704</v>
      </c>
      <c r="CH138" s="30">
        <v>43952</v>
      </c>
    </row>
    <row r="139" spans="1:86" customFormat="1" x14ac:dyDescent="0.25">
      <c r="A139">
        <v>335317</v>
      </c>
      <c r="B139" t="s">
        <v>3705</v>
      </c>
      <c r="C139" t="s">
        <v>3706</v>
      </c>
      <c r="D139" t="s">
        <v>3707</v>
      </c>
      <c r="E139" t="s">
        <v>251</v>
      </c>
      <c r="F139">
        <v>11368</v>
      </c>
      <c r="G139">
        <v>7185929200</v>
      </c>
      <c r="H139">
        <v>590</v>
      </c>
      <c r="I139" t="s">
        <v>1533</v>
      </c>
      <c r="J139" t="s">
        <v>429</v>
      </c>
      <c r="K139">
        <v>200</v>
      </c>
      <c r="L139">
        <v>195.4</v>
      </c>
      <c r="M139" t="s">
        <v>430</v>
      </c>
      <c r="N139" t="b">
        <v>0</v>
      </c>
      <c r="O139" t="s">
        <v>3708</v>
      </c>
      <c r="P139" s="30">
        <v>25967</v>
      </c>
      <c r="Q139" t="b">
        <v>0</v>
      </c>
      <c r="S139" t="b">
        <v>0</v>
      </c>
      <c r="T139" t="b">
        <v>0</v>
      </c>
      <c r="U139" t="b">
        <v>0</v>
      </c>
      <c r="V139" t="s">
        <v>440</v>
      </c>
      <c r="W139" t="s">
        <v>433</v>
      </c>
      <c r="X139">
        <v>2</v>
      </c>
      <c r="Z139">
        <v>2</v>
      </c>
      <c r="AB139">
        <v>4</v>
      </c>
      <c r="AD139">
        <v>5</v>
      </c>
      <c r="AF139">
        <v>3</v>
      </c>
      <c r="AH139">
        <v>3</v>
      </c>
      <c r="AJ139">
        <v>3</v>
      </c>
      <c r="AN139">
        <v>2.2357800000000001</v>
      </c>
      <c r="AO139">
        <v>0.51063000000000003</v>
      </c>
      <c r="AP139">
        <v>0.80113999999999996</v>
      </c>
      <c r="AQ139">
        <v>1.31176</v>
      </c>
      <c r="AR139">
        <v>3.5475500000000002</v>
      </c>
      <c r="AS139">
        <v>7.7670000000000003E-2</v>
      </c>
      <c r="AT139">
        <v>2.30199</v>
      </c>
      <c r="AU139">
        <v>0.89548000000000005</v>
      </c>
      <c r="AV139">
        <v>0.45582</v>
      </c>
      <c r="AW139">
        <v>3.6533000000000002</v>
      </c>
      <c r="AX139">
        <v>2.0185599999999999</v>
      </c>
      <c r="AY139">
        <v>0.42877999999999999</v>
      </c>
      <c r="AZ139">
        <v>0.66152</v>
      </c>
      <c r="BA139">
        <v>3.1138400000000002</v>
      </c>
      <c r="BB139" s="30">
        <v>43739</v>
      </c>
      <c r="BC139">
        <v>3</v>
      </c>
      <c r="BD139">
        <v>3</v>
      </c>
      <c r="BE139">
        <v>0</v>
      </c>
      <c r="BF139">
        <v>28</v>
      </c>
      <c r="BG139">
        <v>1</v>
      </c>
      <c r="BH139">
        <v>0</v>
      </c>
      <c r="BI139">
        <v>28</v>
      </c>
      <c r="BJ139" s="30">
        <v>43203</v>
      </c>
      <c r="BK139">
        <v>2</v>
      </c>
      <c r="BL139">
        <v>2</v>
      </c>
      <c r="BM139">
        <v>0</v>
      </c>
      <c r="BN139">
        <v>8</v>
      </c>
      <c r="BO139">
        <v>1</v>
      </c>
      <c r="BP139">
        <v>0</v>
      </c>
      <c r="BQ139">
        <v>8</v>
      </c>
      <c r="BR139" s="30">
        <v>42727</v>
      </c>
      <c r="BS139">
        <v>5</v>
      </c>
      <c r="BT139">
        <v>5</v>
      </c>
      <c r="BU139">
        <v>0</v>
      </c>
      <c r="BV139">
        <v>2</v>
      </c>
      <c r="BW139">
        <v>40</v>
      </c>
      <c r="BX139">
        <v>20</v>
      </c>
      <c r="BY139">
        <v>60</v>
      </c>
      <c r="BZ139">
        <v>26.667000000000002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H139" s="30">
        <v>43952</v>
      </c>
    </row>
    <row r="140" spans="1:86" customFormat="1" x14ac:dyDescent="0.25">
      <c r="A140">
        <v>335628</v>
      </c>
      <c r="B140" t="s">
        <v>3709</v>
      </c>
      <c r="C140" t="s">
        <v>3710</v>
      </c>
      <c r="D140" t="s">
        <v>3711</v>
      </c>
      <c r="E140" t="s">
        <v>251</v>
      </c>
      <c r="F140">
        <v>12754</v>
      </c>
      <c r="G140">
        <v>8452928640</v>
      </c>
      <c r="H140">
        <v>710</v>
      </c>
      <c r="I140" t="s">
        <v>2042</v>
      </c>
      <c r="J140" t="s">
        <v>3198</v>
      </c>
      <c r="K140">
        <v>146</v>
      </c>
      <c r="L140">
        <v>115.8</v>
      </c>
      <c r="M140" t="s">
        <v>430</v>
      </c>
      <c r="N140" t="b">
        <v>0</v>
      </c>
      <c r="O140" t="s">
        <v>3712</v>
      </c>
      <c r="P140" s="30">
        <v>28591</v>
      </c>
      <c r="Q140" t="b">
        <v>0</v>
      </c>
      <c r="S140" t="b">
        <v>0</v>
      </c>
      <c r="T140" t="b">
        <v>0</v>
      </c>
      <c r="U140" t="b">
        <v>0</v>
      </c>
      <c r="V140" t="s">
        <v>535</v>
      </c>
      <c r="W140" t="s">
        <v>433</v>
      </c>
      <c r="X140">
        <v>4</v>
      </c>
      <c r="Z140">
        <v>3</v>
      </c>
      <c r="AB140">
        <v>2</v>
      </c>
      <c r="AD140">
        <v>3</v>
      </c>
      <c r="AF140">
        <v>1</v>
      </c>
      <c r="AH140">
        <v>4</v>
      </c>
      <c r="AJ140">
        <v>4</v>
      </c>
      <c r="AN140">
        <v>2.9150900000000002</v>
      </c>
      <c r="AO140">
        <v>0.76475000000000004</v>
      </c>
      <c r="AP140">
        <v>0.73524</v>
      </c>
      <c r="AQ140">
        <v>1.4999800000000001</v>
      </c>
      <c r="AR140">
        <v>4.4150799999999997</v>
      </c>
      <c r="AS140">
        <v>6.7049999999999998E-2</v>
      </c>
      <c r="AT140">
        <v>2.0156800000000001</v>
      </c>
      <c r="AU140">
        <v>0.68598000000000003</v>
      </c>
      <c r="AV140">
        <v>0.32634999999999997</v>
      </c>
      <c r="AW140">
        <v>3.0280100000000001</v>
      </c>
      <c r="AX140">
        <v>3.0057200000000002</v>
      </c>
      <c r="AY140">
        <v>0.83828000000000003</v>
      </c>
      <c r="AZ140">
        <v>0.84796000000000005</v>
      </c>
      <c r="BA140">
        <v>4.6755699999999996</v>
      </c>
      <c r="BB140" s="30">
        <v>43712</v>
      </c>
      <c r="BC140">
        <v>8</v>
      </c>
      <c r="BD140">
        <v>8</v>
      </c>
      <c r="BE140">
        <v>0</v>
      </c>
      <c r="BF140">
        <v>32</v>
      </c>
      <c r="BG140">
        <v>1</v>
      </c>
      <c r="BH140">
        <v>0</v>
      </c>
      <c r="BI140">
        <v>32</v>
      </c>
      <c r="BJ140" s="30">
        <v>43041</v>
      </c>
      <c r="BK140">
        <v>1</v>
      </c>
      <c r="BL140">
        <v>1</v>
      </c>
      <c r="BM140">
        <v>0</v>
      </c>
      <c r="BN140">
        <v>4</v>
      </c>
      <c r="BO140">
        <v>1</v>
      </c>
      <c r="BP140">
        <v>0</v>
      </c>
      <c r="BQ140">
        <v>4</v>
      </c>
      <c r="BR140" s="30">
        <v>42608</v>
      </c>
      <c r="BS140">
        <v>3</v>
      </c>
      <c r="BT140">
        <v>3</v>
      </c>
      <c r="BU140">
        <v>0</v>
      </c>
      <c r="BV140">
        <v>1</v>
      </c>
      <c r="BW140">
        <v>20</v>
      </c>
      <c r="BX140">
        <v>0</v>
      </c>
      <c r="BY140">
        <v>20</v>
      </c>
      <c r="BZ140">
        <v>20.667000000000002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 t="s">
        <v>3713</v>
      </c>
      <c r="CH140" s="30">
        <v>43952</v>
      </c>
    </row>
    <row r="141" spans="1:86" customFormat="1" x14ac:dyDescent="0.25">
      <c r="A141">
        <v>335655</v>
      </c>
      <c r="B141" t="s">
        <v>3714</v>
      </c>
      <c r="C141" t="s">
        <v>3715</v>
      </c>
      <c r="D141" t="s">
        <v>3716</v>
      </c>
      <c r="E141" t="s">
        <v>251</v>
      </c>
      <c r="F141">
        <v>10940</v>
      </c>
      <c r="G141">
        <v>8453430801</v>
      </c>
      <c r="H141">
        <v>540</v>
      </c>
      <c r="I141" t="s">
        <v>1469</v>
      </c>
      <c r="J141" t="s">
        <v>451</v>
      </c>
      <c r="K141">
        <v>230</v>
      </c>
      <c r="L141">
        <v>208.8</v>
      </c>
      <c r="M141" t="s">
        <v>430</v>
      </c>
      <c r="N141" t="b">
        <v>0</v>
      </c>
      <c r="O141" t="s">
        <v>3717</v>
      </c>
      <c r="P141" s="30">
        <v>30130</v>
      </c>
      <c r="Q141" t="b">
        <v>0</v>
      </c>
      <c r="S141" t="b">
        <v>0</v>
      </c>
      <c r="T141" t="b">
        <v>0</v>
      </c>
      <c r="U141" t="b">
        <v>0</v>
      </c>
      <c r="V141" t="s">
        <v>440</v>
      </c>
      <c r="W141" t="s">
        <v>433</v>
      </c>
      <c r="X141">
        <v>5</v>
      </c>
      <c r="Z141">
        <v>5</v>
      </c>
      <c r="AB141">
        <v>5</v>
      </c>
      <c r="AD141">
        <v>5</v>
      </c>
      <c r="AF141">
        <v>4</v>
      </c>
      <c r="AH141">
        <v>3</v>
      </c>
      <c r="AJ141">
        <v>3</v>
      </c>
      <c r="AN141">
        <v>1.72085</v>
      </c>
      <c r="AO141">
        <v>0.88287000000000004</v>
      </c>
      <c r="AP141">
        <v>0.87158999999999998</v>
      </c>
      <c r="AQ141">
        <v>1.7544599999999999</v>
      </c>
      <c r="AR141">
        <v>3.4753099999999999</v>
      </c>
      <c r="AS141">
        <v>0.11079</v>
      </c>
      <c r="AT141">
        <v>2.1896900000000001</v>
      </c>
      <c r="AU141">
        <v>0.88910999999999996</v>
      </c>
      <c r="AV141">
        <v>0.48897000000000002</v>
      </c>
      <c r="AW141">
        <v>3.5677699999999999</v>
      </c>
      <c r="AX141">
        <v>1.63334</v>
      </c>
      <c r="AY141">
        <v>0.74666999999999994</v>
      </c>
      <c r="AZ141">
        <v>0.67090000000000005</v>
      </c>
      <c r="BA141">
        <v>3.1235599999999999</v>
      </c>
      <c r="BB141" s="30">
        <v>43847</v>
      </c>
      <c r="BC141">
        <v>2</v>
      </c>
      <c r="BD141">
        <v>2</v>
      </c>
      <c r="BE141">
        <v>0</v>
      </c>
      <c r="BF141">
        <v>8</v>
      </c>
      <c r="BG141">
        <v>0</v>
      </c>
      <c r="BH141">
        <v>0</v>
      </c>
      <c r="BI141">
        <v>8</v>
      </c>
      <c r="BJ141" s="30">
        <v>43153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 s="30">
        <v>42681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 t="s">
        <v>3718</v>
      </c>
      <c r="CH141" s="30">
        <v>43952</v>
      </c>
    </row>
    <row r="142" spans="1:86" customFormat="1" x14ac:dyDescent="0.25">
      <c r="A142">
        <v>335379</v>
      </c>
      <c r="B142" t="s">
        <v>3719</v>
      </c>
      <c r="C142" t="s">
        <v>3720</v>
      </c>
      <c r="D142" t="s">
        <v>3120</v>
      </c>
      <c r="E142" t="s">
        <v>251</v>
      </c>
      <c r="F142">
        <v>11368</v>
      </c>
      <c r="G142">
        <v>7185926400</v>
      </c>
      <c r="H142">
        <v>590</v>
      </c>
      <c r="I142" t="s">
        <v>1533</v>
      </c>
      <c r="J142" t="s">
        <v>429</v>
      </c>
      <c r="K142">
        <v>200</v>
      </c>
      <c r="L142">
        <v>187.7</v>
      </c>
      <c r="M142" t="s">
        <v>430</v>
      </c>
      <c r="N142" t="b">
        <v>0</v>
      </c>
      <c r="O142" t="s">
        <v>3721</v>
      </c>
      <c r="P142" s="30">
        <v>26969</v>
      </c>
      <c r="Q142" t="b">
        <v>0</v>
      </c>
      <c r="S142" t="b">
        <v>1</v>
      </c>
      <c r="T142" t="b">
        <v>0</v>
      </c>
      <c r="U142" t="b">
        <v>0</v>
      </c>
      <c r="V142" t="s">
        <v>440</v>
      </c>
      <c r="W142" t="s">
        <v>433</v>
      </c>
      <c r="X142">
        <v>1</v>
      </c>
      <c r="Z142">
        <v>1</v>
      </c>
      <c r="AB142">
        <v>4</v>
      </c>
      <c r="AD142">
        <v>4</v>
      </c>
      <c r="AF142">
        <v>4</v>
      </c>
      <c r="AH142">
        <v>2</v>
      </c>
      <c r="AJ142">
        <v>2</v>
      </c>
      <c r="AN142">
        <v>2.1612300000000002</v>
      </c>
      <c r="AO142">
        <v>0.50975999999999999</v>
      </c>
      <c r="AP142">
        <v>0.44007000000000002</v>
      </c>
      <c r="AQ142">
        <v>0.94982999999999995</v>
      </c>
      <c r="AR142">
        <v>3.1110600000000002</v>
      </c>
      <c r="AS142">
        <v>4.0910000000000002E-2</v>
      </c>
      <c r="AT142">
        <v>2.2248899999999998</v>
      </c>
      <c r="AU142">
        <v>0.87687000000000004</v>
      </c>
      <c r="AV142">
        <v>0.48613000000000001</v>
      </c>
      <c r="AW142">
        <v>3.5878999999999999</v>
      </c>
      <c r="AX142">
        <v>2.0188700000000002</v>
      </c>
      <c r="AY142">
        <v>0.43713000000000002</v>
      </c>
      <c r="AZ142">
        <v>0.34072000000000002</v>
      </c>
      <c r="BA142">
        <v>2.7804899999999999</v>
      </c>
      <c r="BB142" s="30">
        <v>43759</v>
      </c>
      <c r="BC142">
        <v>7</v>
      </c>
      <c r="BD142">
        <v>6</v>
      </c>
      <c r="BE142">
        <v>1</v>
      </c>
      <c r="BF142">
        <v>68</v>
      </c>
      <c r="BG142">
        <v>1</v>
      </c>
      <c r="BH142">
        <v>0</v>
      </c>
      <c r="BI142">
        <v>68</v>
      </c>
      <c r="BJ142" s="30">
        <v>43328</v>
      </c>
      <c r="BK142">
        <v>7</v>
      </c>
      <c r="BL142">
        <v>7</v>
      </c>
      <c r="BM142">
        <v>0</v>
      </c>
      <c r="BN142">
        <v>68</v>
      </c>
      <c r="BO142">
        <v>1</v>
      </c>
      <c r="BP142">
        <v>0</v>
      </c>
      <c r="BQ142">
        <v>68</v>
      </c>
      <c r="BR142" s="30">
        <v>42794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56.667000000000002</v>
      </c>
      <c r="CA142">
        <v>2</v>
      </c>
      <c r="CB142">
        <v>0</v>
      </c>
      <c r="CC142">
        <v>0</v>
      </c>
      <c r="CD142">
        <v>0</v>
      </c>
      <c r="CE142">
        <v>0</v>
      </c>
      <c r="CF142">
        <v>0</v>
      </c>
      <c r="CH142" s="30">
        <v>43952</v>
      </c>
    </row>
    <row r="143" spans="1:86" customFormat="1" x14ac:dyDescent="0.25">
      <c r="A143">
        <v>335229</v>
      </c>
      <c r="B143" t="s">
        <v>3722</v>
      </c>
      <c r="C143" t="s">
        <v>3723</v>
      </c>
      <c r="D143" t="s">
        <v>3724</v>
      </c>
      <c r="E143" t="s">
        <v>251</v>
      </c>
      <c r="F143">
        <v>12531</v>
      </c>
      <c r="G143">
        <v>8458783241</v>
      </c>
      <c r="H143">
        <v>580</v>
      </c>
      <c r="I143" t="s">
        <v>1402</v>
      </c>
      <c r="J143" t="s">
        <v>438</v>
      </c>
      <c r="K143">
        <v>160</v>
      </c>
      <c r="L143">
        <v>112.6</v>
      </c>
      <c r="M143" t="s">
        <v>430</v>
      </c>
      <c r="N143" t="b">
        <v>0</v>
      </c>
      <c r="O143" t="s">
        <v>3725</v>
      </c>
      <c r="P143" s="30">
        <v>31594</v>
      </c>
      <c r="Q143" t="b">
        <v>0</v>
      </c>
      <c r="S143" t="b">
        <v>0</v>
      </c>
      <c r="T143" t="b">
        <v>0</v>
      </c>
      <c r="U143" t="b">
        <v>0</v>
      </c>
      <c r="V143" t="s">
        <v>440</v>
      </c>
      <c r="W143" t="s">
        <v>433</v>
      </c>
      <c r="X143">
        <v>1</v>
      </c>
      <c r="Z143">
        <v>3</v>
      </c>
      <c r="AB143">
        <v>1</v>
      </c>
      <c r="AD143">
        <v>2</v>
      </c>
      <c r="AF143">
        <v>1</v>
      </c>
      <c r="AH143">
        <v>1</v>
      </c>
      <c r="AJ143">
        <v>1</v>
      </c>
      <c r="AN143">
        <v>1.59924</v>
      </c>
      <c r="AO143">
        <v>0.97633999999999999</v>
      </c>
      <c r="AP143">
        <v>0.36094999999999999</v>
      </c>
      <c r="AQ143">
        <v>1.3372900000000001</v>
      </c>
      <c r="AR143">
        <v>2.9365299999999999</v>
      </c>
      <c r="AS143">
        <v>9.9680000000000005E-2</v>
      </c>
      <c r="AT143">
        <v>2.0609600000000001</v>
      </c>
      <c r="AU143">
        <v>0.93742000000000003</v>
      </c>
      <c r="AV143">
        <v>0.53435999999999995</v>
      </c>
      <c r="AW143">
        <v>3.53274</v>
      </c>
      <c r="AX143">
        <v>1.61273</v>
      </c>
      <c r="AY143">
        <v>0.78315999999999997</v>
      </c>
      <c r="AZ143">
        <v>0.25424000000000002</v>
      </c>
      <c r="BA143">
        <v>2.6654900000000001</v>
      </c>
      <c r="BB143" s="30">
        <v>43739</v>
      </c>
      <c r="BC143">
        <v>2</v>
      </c>
      <c r="BD143">
        <v>2</v>
      </c>
      <c r="BE143">
        <v>0</v>
      </c>
      <c r="BF143">
        <v>8</v>
      </c>
      <c r="BG143">
        <v>1</v>
      </c>
      <c r="BH143">
        <v>0</v>
      </c>
      <c r="BI143">
        <v>8</v>
      </c>
      <c r="BJ143" s="30">
        <v>43102</v>
      </c>
      <c r="BK143">
        <v>5</v>
      </c>
      <c r="BL143">
        <v>5</v>
      </c>
      <c r="BM143">
        <v>0</v>
      </c>
      <c r="BN143">
        <v>28</v>
      </c>
      <c r="BO143">
        <v>1</v>
      </c>
      <c r="BP143">
        <v>0</v>
      </c>
      <c r="BQ143">
        <v>28</v>
      </c>
      <c r="BR143" s="30">
        <v>42622</v>
      </c>
      <c r="BS143">
        <v>4</v>
      </c>
      <c r="BT143">
        <v>4</v>
      </c>
      <c r="BU143">
        <v>0</v>
      </c>
      <c r="BV143">
        <v>1</v>
      </c>
      <c r="BW143">
        <v>32</v>
      </c>
      <c r="BX143">
        <v>0</v>
      </c>
      <c r="BY143">
        <v>32</v>
      </c>
      <c r="BZ143">
        <v>18.667000000000002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 t="s">
        <v>3726</v>
      </c>
      <c r="CH143" s="30">
        <v>43952</v>
      </c>
    </row>
    <row r="144" spans="1:86" customFormat="1" x14ac:dyDescent="0.25">
      <c r="A144">
        <v>335374</v>
      </c>
      <c r="B144" t="s">
        <v>3727</v>
      </c>
      <c r="C144" t="s">
        <v>3728</v>
      </c>
      <c r="D144" t="s">
        <v>3560</v>
      </c>
      <c r="E144" t="s">
        <v>251</v>
      </c>
      <c r="F144">
        <v>13501</v>
      </c>
      <c r="G144">
        <v>3157973570</v>
      </c>
      <c r="H144">
        <v>510</v>
      </c>
      <c r="I144" t="s">
        <v>2269</v>
      </c>
      <c r="J144" t="s">
        <v>429</v>
      </c>
      <c r="K144">
        <v>117</v>
      </c>
      <c r="L144">
        <v>109.1</v>
      </c>
      <c r="M144" t="s">
        <v>430</v>
      </c>
      <c r="N144" t="b">
        <v>0</v>
      </c>
      <c r="O144" t="s">
        <v>3729</v>
      </c>
      <c r="P144" s="30">
        <v>26678</v>
      </c>
      <c r="Q144" t="b">
        <v>0</v>
      </c>
      <c r="S144" t="b">
        <v>0</v>
      </c>
      <c r="T144" t="b">
        <v>0</v>
      </c>
      <c r="U144" t="b">
        <v>0</v>
      </c>
      <c r="V144" t="s">
        <v>440</v>
      </c>
      <c r="W144" t="s">
        <v>433</v>
      </c>
      <c r="X144">
        <v>3</v>
      </c>
      <c r="Z144">
        <v>2</v>
      </c>
      <c r="AB144">
        <v>5</v>
      </c>
      <c r="AD144">
        <v>4</v>
      </c>
      <c r="AF144">
        <v>5</v>
      </c>
      <c r="AH144">
        <v>3</v>
      </c>
      <c r="AJ144">
        <v>3</v>
      </c>
      <c r="AN144">
        <v>2.0684999999999998</v>
      </c>
      <c r="AO144">
        <v>0.95109999999999995</v>
      </c>
      <c r="AP144">
        <v>0.54671000000000003</v>
      </c>
      <c r="AQ144">
        <v>1.4978100000000001</v>
      </c>
      <c r="AR144">
        <v>3.5663100000000001</v>
      </c>
      <c r="AS144">
        <v>5.747E-2</v>
      </c>
      <c r="AT144">
        <v>2.2567900000000001</v>
      </c>
      <c r="AU144">
        <v>0.80535000000000001</v>
      </c>
      <c r="AV144">
        <v>0.40465000000000001</v>
      </c>
      <c r="AW144">
        <v>3.46678</v>
      </c>
      <c r="AX144">
        <v>1.9049400000000001</v>
      </c>
      <c r="AY144">
        <v>0.88802999999999999</v>
      </c>
      <c r="AZ144">
        <v>0.50853000000000004</v>
      </c>
      <c r="BA144">
        <v>3.2987199999999999</v>
      </c>
      <c r="BB144" s="30">
        <v>43508</v>
      </c>
      <c r="BC144">
        <v>6</v>
      </c>
      <c r="BD144">
        <v>6</v>
      </c>
      <c r="BE144">
        <v>0</v>
      </c>
      <c r="BF144">
        <v>24</v>
      </c>
      <c r="BG144">
        <v>1</v>
      </c>
      <c r="BH144">
        <v>0</v>
      </c>
      <c r="BI144">
        <v>24</v>
      </c>
      <c r="BJ144" s="30">
        <v>43007</v>
      </c>
      <c r="BK144">
        <v>3</v>
      </c>
      <c r="BL144">
        <v>3</v>
      </c>
      <c r="BM144">
        <v>0</v>
      </c>
      <c r="BN144">
        <v>16</v>
      </c>
      <c r="BO144">
        <v>1</v>
      </c>
      <c r="BP144">
        <v>0</v>
      </c>
      <c r="BQ144">
        <v>16</v>
      </c>
      <c r="BR144" s="30">
        <v>42531</v>
      </c>
      <c r="BS144">
        <v>11</v>
      </c>
      <c r="BT144">
        <v>11</v>
      </c>
      <c r="BU144">
        <v>0</v>
      </c>
      <c r="BV144">
        <v>1</v>
      </c>
      <c r="BW144">
        <v>48</v>
      </c>
      <c r="BX144">
        <v>0</v>
      </c>
      <c r="BY144">
        <v>48</v>
      </c>
      <c r="BZ144">
        <v>25.332999999999998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 t="s">
        <v>3730</v>
      </c>
      <c r="CH144" s="30">
        <v>43952</v>
      </c>
    </row>
    <row r="145" spans="1:86" customFormat="1" x14ac:dyDescent="0.25">
      <c r="A145">
        <v>335350</v>
      </c>
      <c r="B145" t="s">
        <v>3731</v>
      </c>
      <c r="C145" t="s">
        <v>3732</v>
      </c>
      <c r="D145" t="s">
        <v>3647</v>
      </c>
      <c r="E145" t="s">
        <v>251</v>
      </c>
      <c r="F145">
        <v>10801</v>
      </c>
      <c r="G145">
        <v>9145760600</v>
      </c>
      <c r="H145">
        <v>800</v>
      </c>
      <c r="I145" t="s">
        <v>1394</v>
      </c>
      <c r="J145" t="s">
        <v>429</v>
      </c>
      <c r="K145">
        <v>160</v>
      </c>
      <c r="L145">
        <v>154.9</v>
      </c>
      <c r="M145" t="s">
        <v>430</v>
      </c>
      <c r="N145" t="b">
        <v>0</v>
      </c>
      <c r="O145" t="s">
        <v>3733</v>
      </c>
      <c r="P145" s="30">
        <v>26420</v>
      </c>
      <c r="Q145" t="b">
        <v>0</v>
      </c>
      <c r="S145" t="b">
        <v>0</v>
      </c>
      <c r="T145" t="b">
        <v>0</v>
      </c>
      <c r="U145" t="b">
        <v>0</v>
      </c>
      <c r="V145" t="s">
        <v>440</v>
      </c>
      <c r="W145" t="s">
        <v>433</v>
      </c>
      <c r="X145">
        <v>4</v>
      </c>
      <c r="Z145">
        <v>4</v>
      </c>
      <c r="AB145">
        <v>3</v>
      </c>
      <c r="AD145">
        <v>5</v>
      </c>
      <c r="AF145">
        <v>1</v>
      </c>
      <c r="AH145">
        <v>2</v>
      </c>
      <c r="AJ145">
        <v>3</v>
      </c>
      <c r="AN145">
        <v>1.8786799999999999</v>
      </c>
      <c r="AO145">
        <v>0.58357000000000003</v>
      </c>
      <c r="AP145">
        <v>0.59726000000000001</v>
      </c>
      <c r="AQ145">
        <v>1.18083</v>
      </c>
      <c r="AR145">
        <v>3.0594999999999999</v>
      </c>
      <c r="AS145">
        <v>7.2749999999999995E-2</v>
      </c>
      <c r="AT145">
        <v>2.0496799999999999</v>
      </c>
      <c r="AU145">
        <v>0.76090999999999998</v>
      </c>
      <c r="AV145">
        <v>0.38618999999999998</v>
      </c>
      <c r="AW145">
        <v>3.19678</v>
      </c>
      <c r="AX145">
        <v>1.9049400000000001</v>
      </c>
      <c r="AY145">
        <v>0.57669000000000004</v>
      </c>
      <c r="AZ145">
        <v>0.58209</v>
      </c>
      <c r="BA145">
        <v>3.0689500000000001</v>
      </c>
      <c r="BB145" s="30">
        <v>43733</v>
      </c>
      <c r="BC145">
        <v>4</v>
      </c>
      <c r="BD145">
        <v>3</v>
      </c>
      <c r="BE145">
        <v>1</v>
      </c>
      <c r="BF145">
        <v>16</v>
      </c>
      <c r="BG145">
        <v>1</v>
      </c>
      <c r="BH145">
        <v>0</v>
      </c>
      <c r="BI145">
        <v>16</v>
      </c>
      <c r="BJ145" s="30">
        <v>43087</v>
      </c>
      <c r="BK145">
        <v>2</v>
      </c>
      <c r="BL145">
        <v>2</v>
      </c>
      <c r="BM145">
        <v>0</v>
      </c>
      <c r="BN145">
        <v>8</v>
      </c>
      <c r="BO145">
        <v>1</v>
      </c>
      <c r="BP145">
        <v>0</v>
      </c>
      <c r="BQ145">
        <v>8</v>
      </c>
      <c r="BR145" s="30">
        <v>42621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10.667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 t="s">
        <v>3734</v>
      </c>
      <c r="CH145" s="30">
        <v>43952</v>
      </c>
    </row>
    <row r="146" spans="1:86" customFormat="1" x14ac:dyDescent="0.25">
      <c r="A146">
        <v>335271</v>
      </c>
      <c r="B146" t="s">
        <v>3735</v>
      </c>
      <c r="C146" t="s">
        <v>3736</v>
      </c>
      <c r="D146" t="s">
        <v>3647</v>
      </c>
      <c r="E146" t="s">
        <v>251</v>
      </c>
      <c r="F146">
        <v>10805</v>
      </c>
      <c r="G146">
        <v>9146329600</v>
      </c>
      <c r="H146">
        <v>800</v>
      </c>
      <c r="I146" t="s">
        <v>1394</v>
      </c>
      <c r="J146" t="s">
        <v>429</v>
      </c>
      <c r="K146">
        <v>196</v>
      </c>
      <c r="L146">
        <v>188.5</v>
      </c>
      <c r="M146" t="s">
        <v>430</v>
      </c>
      <c r="N146" t="b">
        <v>0</v>
      </c>
      <c r="O146" t="s">
        <v>3737</v>
      </c>
      <c r="P146" s="30">
        <v>25146</v>
      </c>
      <c r="Q146" t="b">
        <v>0</v>
      </c>
      <c r="S146" t="b">
        <v>0</v>
      </c>
      <c r="T146" t="b">
        <v>0</v>
      </c>
      <c r="U146" t="b">
        <v>0</v>
      </c>
      <c r="V146" t="s">
        <v>440</v>
      </c>
      <c r="W146" t="s">
        <v>433</v>
      </c>
      <c r="X146">
        <v>5</v>
      </c>
      <c r="Z146">
        <v>5</v>
      </c>
      <c r="AB146">
        <v>3</v>
      </c>
      <c r="AD146">
        <v>4</v>
      </c>
      <c r="AF146">
        <v>2</v>
      </c>
      <c r="AH146">
        <v>2</v>
      </c>
      <c r="AJ146">
        <v>2</v>
      </c>
      <c r="AN146">
        <v>2.36815</v>
      </c>
      <c r="AO146">
        <v>0.64503999999999995</v>
      </c>
      <c r="AP146">
        <v>0.71731</v>
      </c>
      <c r="AQ146">
        <v>1.3623499999999999</v>
      </c>
      <c r="AR146">
        <v>3.7305000000000001</v>
      </c>
      <c r="AS146">
        <v>6.9360000000000005E-2</v>
      </c>
      <c r="AT146">
        <v>2.2385600000000001</v>
      </c>
      <c r="AU146">
        <v>0.85545000000000004</v>
      </c>
      <c r="AV146">
        <v>0.64044999999999996</v>
      </c>
      <c r="AW146">
        <v>3.7344599999999999</v>
      </c>
      <c r="AX146">
        <v>2.1986599999999998</v>
      </c>
      <c r="AY146">
        <v>0.56698999999999999</v>
      </c>
      <c r="AZ146">
        <v>0.42154999999999998</v>
      </c>
      <c r="BA146">
        <v>3.2032600000000002</v>
      </c>
      <c r="BB146" s="30">
        <v>43543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s="30">
        <v>42927</v>
      </c>
      <c r="BK146">
        <v>2</v>
      </c>
      <c r="BL146">
        <v>2</v>
      </c>
      <c r="BM146">
        <v>0</v>
      </c>
      <c r="BN146">
        <v>8</v>
      </c>
      <c r="BO146">
        <v>1</v>
      </c>
      <c r="BP146">
        <v>0</v>
      </c>
      <c r="BQ146">
        <v>8</v>
      </c>
      <c r="BR146" s="30">
        <v>42488</v>
      </c>
      <c r="BS146">
        <v>2</v>
      </c>
      <c r="BT146">
        <v>2</v>
      </c>
      <c r="BU146">
        <v>0</v>
      </c>
      <c r="BV146">
        <v>1</v>
      </c>
      <c r="BW146">
        <v>12</v>
      </c>
      <c r="BX146">
        <v>0</v>
      </c>
      <c r="BY146">
        <v>12</v>
      </c>
      <c r="BZ146">
        <v>4.6669999999999998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 t="s">
        <v>3738</v>
      </c>
      <c r="CH146" s="30">
        <v>43952</v>
      </c>
    </row>
    <row r="147" spans="1:86" customFormat="1" x14ac:dyDescent="0.25">
      <c r="A147">
        <v>335557</v>
      </c>
      <c r="B147" t="s">
        <v>3739</v>
      </c>
      <c r="C147" t="s">
        <v>3740</v>
      </c>
      <c r="D147" t="s">
        <v>3203</v>
      </c>
      <c r="E147" t="s">
        <v>251</v>
      </c>
      <c r="F147">
        <v>10462</v>
      </c>
      <c r="G147">
        <v>7188636200</v>
      </c>
      <c r="H147">
        <v>20</v>
      </c>
      <c r="I147" t="s">
        <v>1392</v>
      </c>
      <c r="J147" t="s">
        <v>475</v>
      </c>
      <c r="K147">
        <v>213</v>
      </c>
      <c r="L147">
        <v>209.9</v>
      </c>
      <c r="M147" t="s">
        <v>430</v>
      </c>
      <c r="N147" t="b">
        <v>0</v>
      </c>
      <c r="O147" t="s">
        <v>3741</v>
      </c>
      <c r="P147" s="30">
        <v>28065</v>
      </c>
      <c r="Q147" t="b">
        <v>0</v>
      </c>
      <c r="S147" t="b">
        <v>0</v>
      </c>
      <c r="T147" t="b">
        <v>0</v>
      </c>
      <c r="U147" t="b">
        <v>0</v>
      </c>
      <c r="V147" t="s">
        <v>440</v>
      </c>
      <c r="W147" t="s">
        <v>433</v>
      </c>
      <c r="X147">
        <v>3</v>
      </c>
      <c r="Z147">
        <v>4</v>
      </c>
      <c r="AB147">
        <v>4</v>
      </c>
      <c r="AD147">
        <v>4</v>
      </c>
      <c r="AF147">
        <v>5</v>
      </c>
      <c r="AH147">
        <v>1</v>
      </c>
      <c r="AJ147">
        <v>1</v>
      </c>
      <c r="AN147">
        <v>1.72872</v>
      </c>
      <c r="AO147">
        <v>0.72790999999999995</v>
      </c>
      <c r="AP147">
        <v>0.21540000000000001</v>
      </c>
      <c r="AQ147">
        <v>0.94330999999999998</v>
      </c>
      <c r="AR147">
        <v>2.6720299999999999</v>
      </c>
      <c r="AS147">
        <v>2.1870000000000001E-2</v>
      </c>
      <c r="AT147">
        <v>2.02271</v>
      </c>
      <c r="AU147">
        <v>0.79996999999999996</v>
      </c>
      <c r="AV147">
        <v>0.43640000000000001</v>
      </c>
      <c r="AW147">
        <v>3.25908</v>
      </c>
      <c r="AX147">
        <v>1.77627</v>
      </c>
      <c r="AY147">
        <v>0.68420999999999998</v>
      </c>
      <c r="AZ147">
        <v>0.18576999999999999</v>
      </c>
      <c r="BA147">
        <v>2.62906</v>
      </c>
      <c r="BB147" s="30">
        <v>43552</v>
      </c>
      <c r="BC147">
        <v>4</v>
      </c>
      <c r="BD147">
        <v>4</v>
      </c>
      <c r="BE147">
        <v>0</v>
      </c>
      <c r="BF147">
        <v>20</v>
      </c>
      <c r="BG147">
        <v>1</v>
      </c>
      <c r="BH147">
        <v>0</v>
      </c>
      <c r="BI147">
        <v>20</v>
      </c>
      <c r="BJ147" s="30">
        <v>42951</v>
      </c>
      <c r="BK147">
        <v>2</v>
      </c>
      <c r="BL147">
        <v>2</v>
      </c>
      <c r="BM147">
        <v>0</v>
      </c>
      <c r="BN147">
        <v>8</v>
      </c>
      <c r="BO147">
        <v>1</v>
      </c>
      <c r="BP147">
        <v>0</v>
      </c>
      <c r="BQ147">
        <v>8</v>
      </c>
      <c r="BR147" s="30">
        <v>42503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12.667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 t="s">
        <v>3742</v>
      </c>
      <c r="CH147" s="30">
        <v>43952</v>
      </c>
    </row>
    <row r="148" spans="1:86" customFormat="1" x14ac:dyDescent="0.25">
      <c r="A148">
        <v>335291</v>
      </c>
      <c r="B148" t="s">
        <v>3743</v>
      </c>
      <c r="C148" t="s">
        <v>3744</v>
      </c>
      <c r="D148" t="s">
        <v>3745</v>
      </c>
      <c r="E148" t="s">
        <v>251</v>
      </c>
      <c r="F148">
        <v>13850</v>
      </c>
      <c r="G148">
        <v>6077634400</v>
      </c>
      <c r="H148">
        <v>30</v>
      </c>
      <c r="I148" t="s">
        <v>2563</v>
      </c>
      <c r="J148" t="s">
        <v>3582</v>
      </c>
      <c r="K148">
        <v>300</v>
      </c>
      <c r="L148">
        <v>289.5</v>
      </c>
      <c r="M148" t="s">
        <v>430</v>
      </c>
      <c r="N148" t="b">
        <v>0</v>
      </c>
      <c r="O148" t="s">
        <v>3746</v>
      </c>
      <c r="P148" s="30">
        <v>25385</v>
      </c>
      <c r="Q148" t="b">
        <v>0</v>
      </c>
      <c r="S148" t="b">
        <v>0</v>
      </c>
      <c r="T148" t="b">
        <v>0</v>
      </c>
      <c r="U148" t="b">
        <v>0</v>
      </c>
      <c r="V148" t="s">
        <v>535</v>
      </c>
      <c r="W148" t="s">
        <v>433</v>
      </c>
      <c r="X148">
        <v>2</v>
      </c>
      <c r="Z148">
        <v>3</v>
      </c>
      <c r="AB148">
        <v>4</v>
      </c>
      <c r="AD148">
        <v>4</v>
      </c>
      <c r="AF148">
        <v>5</v>
      </c>
      <c r="AH148">
        <v>1</v>
      </c>
      <c r="AJ148">
        <v>1</v>
      </c>
      <c r="AN148">
        <v>1.95418</v>
      </c>
      <c r="AO148">
        <v>1.29478</v>
      </c>
      <c r="AP148">
        <v>0.28189999999999998</v>
      </c>
      <c r="AQ148">
        <v>1.5766800000000001</v>
      </c>
      <c r="AR148">
        <v>3.5308600000000001</v>
      </c>
      <c r="AS148">
        <v>5.9799999999999999E-2</v>
      </c>
      <c r="AT148">
        <v>2.1349300000000002</v>
      </c>
      <c r="AU148">
        <v>0.79427000000000003</v>
      </c>
      <c r="AV148">
        <v>0.41613</v>
      </c>
      <c r="AW148">
        <v>3.3453400000000002</v>
      </c>
      <c r="AX148">
        <v>1.90238</v>
      </c>
      <c r="AY148">
        <v>1.22577</v>
      </c>
      <c r="AZ148">
        <v>0.25496999999999997</v>
      </c>
      <c r="BA148">
        <v>3.38449</v>
      </c>
      <c r="BB148" s="30">
        <v>43560</v>
      </c>
      <c r="BC148">
        <v>4</v>
      </c>
      <c r="BD148">
        <v>4</v>
      </c>
      <c r="BE148">
        <v>0</v>
      </c>
      <c r="BF148">
        <v>12</v>
      </c>
      <c r="BG148">
        <v>1</v>
      </c>
      <c r="BH148">
        <v>0</v>
      </c>
      <c r="BI148">
        <v>12</v>
      </c>
      <c r="BJ148" s="30">
        <v>43007</v>
      </c>
      <c r="BK148">
        <v>6</v>
      </c>
      <c r="BL148">
        <v>6</v>
      </c>
      <c r="BM148">
        <v>2</v>
      </c>
      <c r="BN148">
        <v>24</v>
      </c>
      <c r="BO148">
        <v>1</v>
      </c>
      <c r="BP148">
        <v>0</v>
      </c>
      <c r="BQ148">
        <v>24</v>
      </c>
      <c r="BR148" s="30">
        <v>42538</v>
      </c>
      <c r="BS148">
        <v>11</v>
      </c>
      <c r="BT148">
        <v>9</v>
      </c>
      <c r="BU148">
        <v>2</v>
      </c>
      <c r="BV148">
        <v>1</v>
      </c>
      <c r="BW148">
        <v>52</v>
      </c>
      <c r="BX148">
        <v>0</v>
      </c>
      <c r="BY148">
        <v>52</v>
      </c>
      <c r="BZ148">
        <v>22.667000000000002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 t="s">
        <v>3747</v>
      </c>
      <c r="CH148" s="30">
        <v>43952</v>
      </c>
    </row>
    <row r="149" spans="1:86" customFormat="1" x14ac:dyDescent="0.25">
      <c r="A149">
        <v>335461</v>
      </c>
      <c r="B149" t="s">
        <v>3748</v>
      </c>
      <c r="C149" t="s">
        <v>3749</v>
      </c>
      <c r="D149" t="s">
        <v>3702</v>
      </c>
      <c r="E149" t="s">
        <v>251</v>
      </c>
      <c r="F149">
        <v>10002</v>
      </c>
      <c r="G149">
        <v>2124415023</v>
      </c>
      <c r="H149">
        <v>420</v>
      </c>
      <c r="I149" t="s">
        <v>301</v>
      </c>
      <c r="J149" t="s">
        <v>3750</v>
      </c>
      <c r="K149">
        <v>295</v>
      </c>
      <c r="L149">
        <v>288.60000000000002</v>
      </c>
      <c r="M149" t="s">
        <v>430</v>
      </c>
      <c r="N149" t="b">
        <v>0</v>
      </c>
      <c r="O149" t="s">
        <v>3583</v>
      </c>
      <c r="P149" s="30">
        <v>27590</v>
      </c>
      <c r="Q149" t="b">
        <v>0</v>
      </c>
      <c r="S149" t="b">
        <v>0</v>
      </c>
      <c r="T149" t="b">
        <v>0</v>
      </c>
      <c r="U149" t="b">
        <v>0</v>
      </c>
      <c r="V149" t="s">
        <v>440</v>
      </c>
      <c r="W149" t="s">
        <v>433</v>
      </c>
      <c r="X149">
        <v>5</v>
      </c>
      <c r="Z149">
        <v>4</v>
      </c>
      <c r="AB149">
        <v>5</v>
      </c>
      <c r="AD149">
        <v>5</v>
      </c>
      <c r="AF149">
        <v>5</v>
      </c>
      <c r="AH149">
        <v>3</v>
      </c>
      <c r="AJ149">
        <v>4</v>
      </c>
      <c r="AN149">
        <v>1.7977399999999999</v>
      </c>
      <c r="AO149">
        <v>0.53085000000000004</v>
      </c>
      <c r="AP149">
        <v>0.80928999999999995</v>
      </c>
      <c r="AQ149">
        <v>1.3401400000000001</v>
      </c>
      <c r="AR149">
        <v>3.13788</v>
      </c>
      <c r="AS149">
        <v>5.1580000000000001E-2</v>
      </c>
      <c r="AT149">
        <v>2.1787399999999999</v>
      </c>
      <c r="AU149">
        <v>0.75158000000000003</v>
      </c>
      <c r="AV149">
        <v>0.35174</v>
      </c>
      <c r="AW149">
        <v>3.2820499999999999</v>
      </c>
      <c r="AX149">
        <v>1.7149000000000001</v>
      </c>
      <c r="AY149">
        <v>0.53110999999999997</v>
      </c>
      <c r="AZ149">
        <v>0.86599000000000004</v>
      </c>
      <c r="BA149">
        <v>3.0657999999999999</v>
      </c>
      <c r="BB149" s="30">
        <v>43819</v>
      </c>
      <c r="BC149">
        <v>3</v>
      </c>
      <c r="BD149">
        <v>3</v>
      </c>
      <c r="BE149">
        <v>0</v>
      </c>
      <c r="BF149">
        <v>12</v>
      </c>
      <c r="BG149">
        <v>1</v>
      </c>
      <c r="BH149">
        <v>0</v>
      </c>
      <c r="BI149">
        <v>12</v>
      </c>
      <c r="BJ149" s="30">
        <v>43195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 s="30">
        <v>42810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 t="s">
        <v>3751</v>
      </c>
      <c r="CH149" s="30">
        <v>43952</v>
      </c>
    </row>
    <row r="150" spans="1:86" customFormat="1" x14ac:dyDescent="0.25">
      <c r="A150">
        <v>335063</v>
      </c>
      <c r="B150" t="s">
        <v>3752</v>
      </c>
      <c r="C150" t="s">
        <v>3753</v>
      </c>
      <c r="D150" t="s">
        <v>3754</v>
      </c>
      <c r="E150" t="s">
        <v>251</v>
      </c>
      <c r="F150">
        <v>10044</v>
      </c>
      <c r="G150">
        <v>2128486000</v>
      </c>
      <c r="H150">
        <v>420</v>
      </c>
      <c r="I150" t="s">
        <v>301</v>
      </c>
      <c r="J150" t="s">
        <v>3750</v>
      </c>
      <c r="K150">
        <v>815</v>
      </c>
      <c r="L150">
        <v>531</v>
      </c>
      <c r="M150" t="s">
        <v>430</v>
      </c>
      <c r="N150" t="b">
        <v>0</v>
      </c>
      <c r="O150" t="s">
        <v>3583</v>
      </c>
      <c r="P150" s="30">
        <v>25750</v>
      </c>
      <c r="Q150" t="b">
        <v>0</v>
      </c>
      <c r="S150" t="b">
        <v>0</v>
      </c>
      <c r="T150" t="b">
        <v>0</v>
      </c>
      <c r="U150" t="b">
        <v>0</v>
      </c>
      <c r="V150" t="s">
        <v>535</v>
      </c>
      <c r="W150" t="s">
        <v>433</v>
      </c>
      <c r="X150">
        <v>4</v>
      </c>
      <c r="Z150">
        <v>3</v>
      </c>
      <c r="AB150">
        <v>4</v>
      </c>
      <c r="AD150">
        <v>5</v>
      </c>
      <c r="AF150">
        <v>4</v>
      </c>
      <c r="AH150">
        <v>4</v>
      </c>
      <c r="AJ150">
        <v>4</v>
      </c>
      <c r="AN150">
        <v>2.7478600000000002</v>
      </c>
      <c r="AO150">
        <v>0.58460000000000001</v>
      </c>
      <c r="AP150">
        <v>0.95694000000000001</v>
      </c>
      <c r="AQ150">
        <v>1.5415300000000001</v>
      </c>
      <c r="AR150">
        <v>4.28939</v>
      </c>
      <c r="AS150">
        <v>3.8559999999999997E-2</v>
      </c>
      <c r="AT150">
        <v>2.0437099999999999</v>
      </c>
      <c r="AU150">
        <v>0.74302000000000001</v>
      </c>
      <c r="AV150">
        <v>0.36033999999999999</v>
      </c>
      <c r="AW150">
        <v>3.1470699999999998</v>
      </c>
      <c r="AX150">
        <v>2.7944100000000001</v>
      </c>
      <c r="AY150">
        <v>0.59160999999999997</v>
      </c>
      <c r="AZ150">
        <v>0.99955000000000005</v>
      </c>
      <c r="BA150">
        <v>4.3706100000000001</v>
      </c>
      <c r="BB150" s="30">
        <v>43789</v>
      </c>
      <c r="BC150">
        <v>7</v>
      </c>
      <c r="BD150">
        <v>7</v>
      </c>
      <c r="BE150">
        <v>0</v>
      </c>
      <c r="BF150">
        <v>32</v>
      </c>
      <c r="BG150">
        <v>1</v>
      </c>
      <c r="BH150">
        <v>0</v>
      </c>
      <c r="BI150">
        <v>32</v>
      </c>
      <c r="BJ150" s="30">
        <v>43159</v>
      </c>
      <c r="BK150">
        <v>3</v>
      </c>
      <c r="BL150">
        <v>3</v>
      </c>
      <c r="BM150">
        <v>0</v>
      </c>
      <c r="BN150">
        <v>12</v>
      </c>
      <c r="BO150">
        <v>1</v>
      </c>
      <c r="BP150">
        <v>0</v>
      </c>
      <c r="BQ150">
        <v>12</v>
      </c>
      <c r="BR150" s="30">
        <v>42697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20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 t="s">
        <v>3755</v>
      </c>
      <c r="CH150" s="30">
        <v>43952</v>
      </c>
    </row>
    <row r="151" spans="1:86" customFormat="1" x14ac:dyDescent="0.25">
      <c r="A151">
        <v>335636</v>
      </c>
      <c r="B151" t="s">
        <v>3756</v>
      </c>
      <c r="C151" t="s">
        <v>3757</v>
      </c>
      <c r="D151" t="s">
        <v>3758</v>
      </c>
      <c r="E151" t="s">
        <v>251</v>
      </c>
      <c r="F151">
        <v>11782</v>
      </c>
      <c r="G151">
        <v>6312442400</v>
      </c>
      <c r="H151">
        <v>700</v>
      </c>
      <c r="I151" t="s">
        <v>1388</v>
      </c>
      <c r="J151" t="s">
        <v>523</v>
      </c>
      <c r="K151">
        <v>100</v>
      </c>
      <c r="L151">
        <v>96.2</v>
      </c>
      <c r="M151" t="s">
        <v>430</v>
      </c>
      <c r="N151" t="b">
        <v>0</v>
      </c>
      <c r="O151" t="s">
        <v>3759</v>
      </c>
      <c r="P151" s="30">
        <v>29237</v>
      </c>
      <c r="Q151" t="b">
        <v>0</v>
      </c>
      <c r="S151" t="b">
        <v>0</v>
      </c>
      <c r="T151" t="b">
        <v>0</v>
      </c>
      <c r="U151" t="b">
        <v>0</v>
      </c>
      <c r="V151" t="s">
        <v>440</v>
      </c>
      <c r="W151" t="s">
        <v>433</v>
      </c>
      <c r="X151">
        <v>4</v>
      </c>
      <c r="Z151">
        <v>4</v>
      </c>
      <c r="AB151">
        <v>4</v>
      </c>
      <c r="AD151">
        <v>5</v>
      </c>
      <c r="AF151">
        <v>2</v>
      </c>
      <c r="AH151">
        <v>2</v>
      </c>
      <c r="AJ151">
        <v>3</v>
      </c>
      <c r="AN151">
        <v>1.87141</v>
      </c>
      <c r="AO151">
        <v>0.74590000000000001</v>
      </c>
      <c r="AP151">
        <v>0.49764999999999998</v>
      </c>
      <c r="AQ151">
        <v>1.24356</v>
      </c>
      <c r="AR151">
        <v>3.11497</v>
      </c>
      <c r="AS151">
        <v>0.11675000000000001</v>
      </c>
      <c r="AT151">
        <v>2.3551799999999998</v>
      </c>
      <c r="AU151">
        <v>0.71982999999999997</v>
      </c>
      <c r="AV151">
        <v>0.36242000000000002</v>
      </c>
      <c r="AW151">
        <v>3.4374400000000001</v>
      </c>
      <c r="AX151">
        <v>1.65143</v>
      </c>
      <c r="AY151">
        <v>0.77917000000000003</v>
      </c>
      <c r="AZ151">
        <v>0.51683000000000001</v>
      </c>
      <c r="BA151">
        <v>2.90584</v>
      </c>
      <c r="BB151" s="30">
        <v>43700</v>
      </c>
      <c r="BC151">
        <v>5</v>
      </c>
      <c r="BD151">
        <v>5</v>
      </c>
      <c r="BE151">
        <v>0</v>
      </c>
      <c r="BF151">
        <v>16</v>
      </c>
      <c r="BG151">
        <v>1</v>
      </c>
      <c r="BH151">
        <v>0</v>
      </c>
      <c r="BI151">
        <v>16</v>
      </c>
      <c r="BJ151" s="30">
        <v>43161</v>
      </c>
      <c r="BK151">
        <v>2</v>
      </c>
      <c r="BL151">
        <v>2</v>
      </c>
      <c r="BM151">
        <v>0</v>
      </c>
      <c r="BN151">
        <v>8</v>
      </c>
      <c r="BO151">
        <v>1</v>
      </c>
      <c r="BP151">
        <v>0</v>
      </c>
      <c r="BQ151">
        <v>8</v>
      </c>
      <c r="BR151" s="30">
        <v>42716</v>
      </c>
      <c r="BS151">
        <v>5</v>
      </c>
      <c r="BT151">
        <v>5</v>
      </c>
      <c r="BU151">
        <v>0</v>
      </c>
      <c r="BV151">
        <v>1</v>
      </c>
      <c r="BW151">
        <v>20</v>
      </c>
      <c r="BX151">
        <v>0</v>
      </c>
      <c r="BY151">
        <v>20</v>
      </c>
      <c r="BZ151">
        <v>14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 t="s">
        <v>3760</v>
      </c>
      <c r="CH151" s="30">
        <v>43952</v>
      </c>
    </row>
    <row r="152" spans="1:86" customFormat="1" x14ac:dyDescent="0.25">
      <c r="A152">
        <v>335537</v>
      </c>
      <c r="B152" t="s">
        <v>3761</v>
      </c>
      <c r="C152" t="s">
        <v>3762</v>
      </c>
      <c r="D152" t="s">
        <v>3226</v>
      </c>
      <c r="E152" t="s">
        <v>251</v>
      </c>
      <c r="F152">
        <v>11203</v>
      </c>
      <c r="G152">
        <v>7186045221</v>
      </c>
      <c r="H152">
        <v>331</v>
      </c>
      <c r="I152" t="s">
        <v>1544</v>
      </c>
      <c r="J152" t="s">
        <v>475</v>
      </c>
      <c r="K152">
        <v>538</v>
      </c>
      <c r="L152">
        <v>450.2</v>
      </c>
      <c r="M152" t="s">
        <v>430</v>
      </c>
      <c r="N152" t="b">
        <v>1</v>
      </c>
      <c r="O152" t="s">
        <v>3763</v>
      </c>
      <c r="P152" s="30">
        <v>27973</v>
      </c>
      <c r="Q152" t="b">
        <v>0</v>
      </c>
      <c r="S152" t="b">
        <v>0</v>
      </c>
      <c r="T152" t="b">
        <v>0</v>
      </c>
      <c r="U152" t="b">
        <v>0</v>
      </c>
      <c r="V152" t="s">
        <v>440</v>
      </c>
      <c r="W152" t="s">
        <v>433</v>
      </c>
      <c r="X152">
        <v>3</v>
      </c>
      <c r="Z152">
        <v>2</v>
      </c>
      <c r="AB152">
        <v>5</v>
      </c>
      <c r="AD152">
        <v>5</v>
      </c>
      <c r="AF152">
        <v>4</v>
      </c>
      <c r="AH152">
        <v>3</v>
      </c>
      <c r="AJ152">
        <v>3</v>
      </c>
      <c r="AN152">
        <v>2.3693599999999999</v>
      </c>
      <c r="AO152">
        <v>0.87504999999999999</v>
      </c>
      <c r="AP152">
        <v>0.71811999999999998</v>
      </c>
      <c r="AQ152">
        <v>1.59317</v>
      </c>
      <c r="AR152">
        <v>3.96252</v>
      </c>
      <c r="AS152">
        <v>6.0479999999999999E-2</v>
      </c>
      <c r="AT152">
        <v>2.1916199999999999</v>
      </c>
      <c r="AU152">
        <v>0.78713</v>
      </c>
      <c r="AV152">
        <v>0.48132000000000003</v>
      </c>
      <c r="AW152">
        <v>3.46007</v>
      </c>
      <c r="AX152">
        <v>2.24688</v>
      </c>
      <c r="AY152">
        <v>0.83592999999999995</v>
      </c>
      <c r="AZ152">
        <v>0.56155999999999995</v>
      </c>
      <c r="BA152">
        <v>3.67232</v>
      </c>
      <c r="BB152" s="30">
        <v>43231</v>
      </c>
      <c r="BC152">
        <v>4</v>
      </c>
      <c r="BD152">
        <v>4</v>
      </c>
      <c r="BE152">
        <v>0</v>
      </c>
      <c r="BF152">
        <v>20</v>
      </c>
      <c r="BG152">
        <v>1</v>
      </c>
      <c r="BH152">
        <v>0</v>
      </c>
      <c r="BI152">
        <v>20</v>
      </c>
      <c r="BJ152" s="30">
        <v>42793</v>
      </c>
      <c r="BK152">
        <v>7</v>
      </c>
      <c r="BL152">
        <v>7</v>
      </c>
      <c r="BM152">
        <v>0</v>
      </c>
      <c r="BN152">
        <v>36</v>
      </c>
      <c r="BO152">
        <v>1</v>
      </c>
      <c r="BP152">
        <v>0</v>
      </c>
      <c r="BQ152">
        <v>36</v>
      </c>
      <c r="BR152" s="30">
        <v>42356</v>
      </c>
      <c r="BS152">
        <v>9</v>
      </c>
      <c r="BT152">
        <v>9</v>
      </c>
      <c r="BU152">
        <v>0</v>
      </c>
      <c r="BV152">
        <v>1</v>
      </c>
      <c r="BW152">
        <v>40</v>
      </c>
      <c r="BX152">
        <v>0</v>
      </c>
      <c r="BY152">
        <v>40</v>
      </c>
      <c r="BZ152">
        <v>28.667000000000002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 t="s">
        <v>3764</v>
      </c>
      <c r="CH152" s="30">
        <v>43952</v>
      </c>
    </row>
    <row r="153" spans="1:86" customFormat="1" x14ac:dyDescent="0.25">
      <c r="A153">
        <v>335840</v>
      </c>
      <c r="B153" t="s">
        <v>3765</v>
      </c>
      <c r="C153" t="s">
        <v>3766</v>
      </c>
      <c r="D153" t="s">
        <v>3767</v>
      </c>
      <c r="E153" t="s">
        <v>251</v>
      </c>
      <c r="F153">
        <v>11763</v>
      </c>
      <c r="G153">
        <v>6317303000</v>
      </c>
      <c r="H153">
        <v>700</v>
      </c>
      <c r="I153" t="s">
        <v>1388</v>
      </c>
      <c r="J153" t="s">
        <v>429</v>
      </c>
      <c r="K153">
        <v>320</v>
      </c>
      <c r="L153">
        <v>305</v>
      </c>
      <c r="M153" t="s">
        <v>430</v>
      </c>
      <c r="N153" t="b">
        <v>0</v>
      </c>
      <c r="O153" t="s">
        <v>3768</v>
      </c>
      <c r="P153" s="30">
        <v>37530</v>
      </c>
      <c r="Q153" t="b">
        <v>0</v>
      </c>
      <c r="S153" t="b">
        <v>0</v>
      </c>
      <c r="T153" t="b">
        <v>0</v>
      </c>
      <c r="U153" t="b">
        <v>0</v>
      </c>
      <c r="V153" t="s">
        <v>440</v>
      </c>
      <c r="W153" t="s">
        <v>433</v>
      </c>
      <c r="X153">
        <v>3</v>
      </c>
      <c r="Z153">
        <v>2</v>
      </c>
      <c r="AB153">
        <v>5</v>
      </c>
      <c r="AD153">
        <v>5</v>
      </c>
      <c r="AF153">
        <v>5</v>
      </c>
      <c r="AH153">
        <v>2</v>
      </c>
      <c r="AJ153">
        <v>2</v>
      </c>
      <c r="AN153">
        <v>2.2410299999999999</v>
      </c>
      <c r="AO153">
        <v>1.02261</v>
      </c>
      <c r="AP153">
        <v>0.54069</v>
      </c>
      <c r="AQ153">
        <v>1.5632999999999999</v>
      </c>
      <c r="AR153">
        <v>3.8043300000000002</v>
      </c>
      <c r="AS153">
        <v>4.2439999999999999E-2</v>
      </c>
      <c r="AT153">
        <v>2.24614</v>
      </c>
      <c r="AU153">
        <v>0.88795000000000002</v>
      </c>
      <c r="AV153">
        <v>0.62433000000000005</v>
      </c>
      <c r="AW153">
        <v>3.7584200000000001</v>
      </c>
      <c r="AX153">
        <v>2.0735999999999999</v>
      </c>
      <c r="AY153">
        <v>0.86597000000000002</v>
      </c>
      <c r="AZ153">
        <v>0.32596000000000003</v>
      </c>
      <c r="BA153">
        <v>3.2458300000000002</v>
      </c>
      <c r="BB153" s="30">
        <v>43766</v>
      </c>
      <c r="BC153">
        <v>7</v>
      </c>
      <c r="BD153">
        <v>6</v>
      </c>
      <c r="BE153">
        <v>1</v>
      </c>
      <c r="BF153">
        <v>32</v>
      </c>
      <c r="BG153">
        <v>1</v>
      </c>
      <c r="BH153">
        <v>0</v>
      </c>
      <c r="BI153">
        <v>32</v>
      </c>
      <c r="BJ153" s="30">
        <v>43412</v>
      </c>
      <c r="BK153">
        <v>3</v>
      </c>
      <c r="BL153">
        <v>1</v>
      </c>
      <c r="BM153">
        <v>2</v>
      </c>
      <c r="BN153">
        <v>16</v>
      </c>
      <c r="BO153">
        <v>1</v>
      </c>
      <c r="BP153">
        <v>0</v>
      </c>
      <c r="BQ153">
        <v>16</v>
      </c>
      <c r="BR153" s="30">
        <v>43223</v>
      </c>
      <c r="BS153">
        <v>13</v>
      </c>
      <c r="BT153">
        <v>6</v>
      </c>
      <c r="BU153">
        <v>7</v>
      </c>
      <c r="BV153">
        <v>1</v>
      </c>
      <c r="BW153">
        <v>84</v>
      </c>
      <c r="BX153">
        <v>0</v>
      </c>
      <c r="BY153">
        <v>84</v>
      </c>
      <c r="BZ153">
        <v>35.332999999999998</v>
      </c>
      <c r="CA153">
        <v>10</v>
      </c>
      <c r="CB153">
        <v>2</v>
      </c>
      <c r="CC153">
        <v>0</v>
      </c>
      <c r="CD153">
        <v>0</v>
      </c>
      <c r="CE153">
        <v>1</v>
      </c>
      <c r="CF153">
        <v>1</v>
      </c>
      <c r="CG153" t="s">
        <v>3769</v>
      </c>
      <c r="CH153" s="30">
        <v>43952</v>
      </c>
    </row>
    <row r="154" spans="1:86" customFormat="1" x14ac:dyDescent="0.25">
      <c r="A154">
        <v>335325</v>
      </c>
      <c r="B154" t="s">
        <v>3770</v>
      </c>
      <c r="C154" t="s">
        <v>3771</v>
      </c>
      <c r="D154" t="s">
        <v>3772</v>
      </c>
      <c r="E154" t="s">
        <v>251</v>
      </c>
      <c r="F154">
        <v>12801</v>
      </c>
      <c r="G154">
        <v>5187935163</v>
      </c>
      <c r="H154">
        <v>750</v>
      </c>
      <c r="I154" t="s">
        <v>2103</v>
      </c>
      <c r="J154" t="s">
        <v>451</v>
      </c>
      <c r="K154">
        <v>120</v>
      </c>
      <c r="L154">
        <v>114</v>
      </c>
      <c r="M154" t="s">
        <v>430</v>
      </c>
      <c r="N154" t="b">
        <v>0</v>
      </c>
      <c r="O154" t="s">
        <v>3773</v>
      </c>
      <c r="P154" s="30">
        <v>26054</v>
      </c>
      <c r="Q154" t="b">
        <v>0</v>
      </c>
      <c r="S154" t="b">
        <v>0</v>
      </c>
      <c r="T154" t="b">
        <v>0</v>
      </c>
      <c r="U154" t="b">
        <v>0</v>
      </c>
      <c r="V154" t="s">
        <v>440</v>
      </c>
      <c r="W154" t="s">
        <v>433</v>
      </c>
      <c r="X154">
        <v>1</v>
      </c>
      <c r="Z154">
        <v>1</v>
      </c>
      <c r="AB154">
        <v>4</v>
      </c>
      <c r="AD154">
        <v>5</v>
      </c>
      <c r="AF154">
        <v>4</v>
      </c>
      <c r="AH154">
        <v>3</v>
      </c>
      <c r="AJ154">
        <v>3</v>
      </c>
      <c r="AN154">
        <v>2.0307900000000001</v>
      </c>
      <c r="AO154">
        <v>0.94869000000000003</v>
      </c>
      <c r="AP154">
        <v>0.76519999999999999</v>
      </c>
      <c r="AQ154">
        <v>1.7138899999999999</v>
      </c>
      <c r="AR154">
        <v>3.7446899999999999</v>
      </c>
      <c r="AS154">
        <v>7.8020000000000006E-2</v>
      </c>
      <c r="AT154">
        <v>2.3296100000000002</v>
      </c>
      <c r="AU154">
        <v>0.8266</v>
      </c>
      <c r="AV154">
        <v>0.41765999999999998</v>
      </c>
      <c r="AW154">
        <v>3.5738799999999999</v>
      </c>
      <c r="AX154">
        <v>1.81175</v>
      </c>
      <c r="AY154">
        <v>0.86299999999999999</v>
      </c>
      <c r="AZ154">
        <v>0.68957999999999997</v>
      </c>
      <c r="BA154">
        <v>3.3599199999999998</v>
      </c>
      <c r="BB154" s="30">
        <v>43560</v>
      </c>
      <c r="BC154">
        <v>12</v>
      </c>
      <c r="BD154">
        <v>10</v>
      </c>
      <c r="BE154">
        <v>3</v>
      </c>
      <c r="BF154">
        <v>68</v>
      </c>
      <c r="BG154">
        <v>1</v>
      </c>
      <c r="BH154">
        <v>0</v>
      </c>
      <c r="BI154">
        <v>68</v>
      </c>
      <c r="BJ154" s="30">
        <v>42936</v>
      </c>
      <c r="BK154">
        <v>8</v>
      </c>
      <c r="BL154">
        <v>8</v>
      </c>
      <c r="BM154">
        <v>1</v>
      </c>
      <c r="BN154">
        <v>44</v>
      </c>
      <c r="BO154">
        <v>1</v>
      </c>
      <c r="BP154">
        <v>0</v>
      </c>
      <c r="BQ154">
        <v>44</v>
      </c>
      <c r="BR154" s="30">
        <v>42507</v>
      </c>
      <c r="BS154">
        <v>8</v>
      </c>
      <c r="BT154">
        <v>8</v>
      </c>
      <c r="BU154">
        <v>0</v>
      </c>
      <c r="BV154">
        <v>1</v>
      </c>
      <c r="BW154">
        <v>48</v>
      </c>
      <c r="BX154">
        <v>0</v>
      </c>
      <c r="BY154">
        <v>48</v>
      </c>
      <c r="BZ154">
        <v>56.667000000000002</v>
      </c>
      <c r="CA154">
        <v>0</v>
      </c>
      <c r="CB154">
        <v>4</v>
      </c>
      <c r="CC154">
        <v>1</v>
      </c>
      <c r="CD154">
        <v>7303</v>
      </c>
      <c r="CE154">
        <v>0</v>
      </c>
      <c r="CF154">
        <v>1</v>
      </c>
      <c r="CG154" t="s">
        <v>3774</v>
      </c>
      <c r="CH154" s="30">
        <v>43952</v>
      </c>
    </row>
    <row r="155" spans="1:86" customFormat="1" x14ac:dyDescent="0.25">
      <c r="A155">
        <v>335657</v>
      </c>
      <c r="B155" t="s">
        <v>3775</v>
      </c>
      <c r="C155" t="s">
        <v>3776</v>
      </c>
      <c r="D155" t="s">
        <v>3777</v>
      </c>
      <c r="E155" t="s">
        <v>251</v>
      </c>
      <c r="F155">
        <v>10916</v>
      </c>
      <c r="G155">
        <v>8452948154</v>
      </c>
      <c r="H155">
        <v>540</v>
      </c>
      <c r="I155" t="s">
        <v>1469</v>
      </c>
      <c r="J155" t="s">
        <v>429</v>
      </c>
      <c r="K155">
        <v>134</v>
      </c>
      <c r="L155">
        <v>112.5</v>
      </c>
      <c r="M155" t="s">
        <v>430</v>
      </c>
      <c r="N155" t="b">
        <v>0</v>
      </c>
      <c r="O155" t="s">
        <v>3778</v>
      </c>
      <c r="P155" s="30">
        <v>30195</v>
      </c>
      <c r="Q155" t="b">
        <v>0</v>
      </c>
      <c r="S155" t="b">
        <v>0</v>
      </c>
      <c r="T155" t="b">
        <v>0</v>
      </c>
      <c r="U155" t="b">
        <v>0</v>
      </c>
      <c r="V155" t="s">
        <v>440</v>
      </c>
      <c r="W155" t="s">
        <v>433</v>
      </c>
      <c r="X155">
        <v>1</v>
      </c>
      <c r="Z155">
        <v>1</v>
      </c>
      <c r="AB155">
        <v>2</v>
      </c>
      <c r="AD155">
        <v>3</v>
      </c>
      <c r="AF155">
        <v>1</v>
      </c>
      <c r="AH155">
        <v>2</v>
      </c>
      <c r="AJ155">
        <v>2</v>
      </c>
      <c r="AN155">
        <v>1.34958</v>
      </c>
      <c r="AO155">
        <v>0.86338000000000004</v>
      </c>
      <c r="AP155">
        <v>0.43308999999999997</v>
      </c>
      <c r="AQ155">
        <v>1.29647</v>
      </c>
      <c r="AR155">
        <v>2.6460499999999998</v>
      </c>
      <c r="AS155">
        <v>8.3409999999999998E-2</v>
      </c>
      <c r="AT155">
        <v>2.2044700000000002</v>
      </c>
      <c r="AU155">
        <v>0.79198000000000002</v>
      </c>
      <c r="AV155">
        <v>0.40782000000000002</v>
      </c>
      <c r="AW155">
        <v>3.4042699999999999</v>
      </c>
      <c r="AX155">
        <v>1.2723599999999999</v>
      </c>
      <c r="AY155">
        <v>0.81972999999999996</v>
      </c>
      <c r="AZ155">
        <v>0.3997</v>
      </c>
      <c r="BA155">
        <v>2.4924499999999998</v>
      </c>
      <c r="BB155" s="30">
        <v>43560</v>
      </c>
      <c r="BC155">
        <v>15</v>
      </c>
      <c r="BD155">
        <v>13</v>
      </c>
      <c r="BE155">
        <v>2</v>
      </c>
      <c r="BF155">
        <v>76</v>
      </c>
      <c r="BG155">
        <v>1</v>
      </c>
      <c r="BH155">
        <v>0</v>
      </c>
      <c r="BI155">
        <v>76</v>
      </c>
      <c r="BJ155" s="30">
        <v>42933</v>
      </c>
      <c r="BK155">
        <v>10</v>
      </c>
      <c r="BL155">
        <v>10</v>
      </c>
      <c r="BM155">
        <v>0</v>
      </c>
      <c r="BN155">
        <v>40</v>
      </c>
      <c r="BO155">
        <v>1</v>
      </c>
      <c r="BP155">
        <v>0</v>
      </c>
      <c r="BQ155">
        <v>40</v>
      </c>
      <c r="BR155" s="30">
        <v>42577</v>
      </c>
      <c r="BS155">
        <v>6</v>
      </c>
      <c r="BT155">
        <v>6</v>
      </c>
      <c r="BU155">
        <v>0</v>
      </c>
      <c r="BV155">
        <v>1</v>
      </c>
      <c r="BW155">
        <v>24</v>
      </c>
      <c r="BX155">
        <v>0</v>
      </c>
      <c r="BY155">
        <v>24</v>
      </c>
      <c r="BZ155">
        <v>55.332999999999998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 t="s">
        <v>3779</v>
      </c>
      <c r="CH155" s="30">
        <v>43952</v>
      </c>
    </row>
    <row r="156" spans="1:86" customFormat="1" x14ac:dyDescent="0.25">
      <c r="A156">
        <v>335822</v>
      </c>
      <c r="B156" t="s">
        <v>3780</v>
      </c>
      <c r="C156" t="s">
        <v>3781</v>
      </c>
      <c r="D156" t="s">
        <v>3702</v>
      </c>
      <c r="E156" t="s">
        <v>251</v>
      </c>
      <c r="F156">
        <v>10032</v>
      </c>
      <c r="G156">
        <v>2129282590</v>
      </c>
      <c r="H156">
        <v>420</v>
      </c>
      <c r="I156" t="s">
        <v>301</v>
      </c>
      <c r="J156" t="s">
        <v>475</v>
      </c>
      <c r="K156">
        <v>22</v>
      </c>
      <c r="L156">
        <v>18.100000000000001</v>
      </c>
      <c r="M156" t="s">
        <v>430</v>
      </c>
      <c r="N156" t="b">
        <v>0</v>
      </c>
      <c r="O156" t="s">
        <v>3782</v>
      </c>
      <c r="P156" s="30">
        <v>36704</v>
      </c>
      <c r="Q156" t="b">
        <v>0</v>
      </c>
      <c r="S156" t="b">
        <v>0</v>
      </c>
      <c r="T156" t="b">
        <v>0</v>
      </c>
      <c r="U156" t="b">
        <v>0</v>
      </c>
      <c r="V156" t="s">
        <v>440</v>
      </c>
      <c r="W156" t="s">
        <v>433</v>
      </c>
      <c r="X156">
        <v>5</v>
      </c>
      <c r="Z156">
        <v>5</v>
      </c>
      <c r="AB156">
        <v>5</v>
      </c>
      <c r="AD156">
        <v>5</v>
      </c>
      <c r="AG156">
        <v>2</v>
      </c>
      <c r="AH156">
        <v>5</v>
      </c>
      <c r="AJ156">
        <v>5</v>
      </c>
      <c r="AN156">
        <v>3.9695100000000001</v>
      </c>
      <c r="AO156">
        <v>0</v>
      </c>
      <c r="AP156">
        <v>2.7561399999999998</v>
      </c>
      <c r="AQ156">
        <v>2.7561399999999998</v>
      </c>
      <c r="AR156">
        <v>6.7256499999999999</v>
      </c>
      <c r="AS156">
        <v>0</v>
      </c>
      <c r="AT156">
        <v>1.3111600000000001</v>
      </c>
      <c r="AU156">
        <v>0.54551000000000005</v>
      </c>
      <c r="AV156">
        <v>0.23999000000000001</v>
      </c>
      <c r="AW156">
        <v>2.0966499999999999</v>
      </c>
      <c r="AX156">
        <v>6.2921399999999998</v>
      </c>
      <c r="AY156">
        <v>0</v>
      </c>
      <c r="AZ156">
        <v>4.3225600000000002</v>
      </c>
      <c r="BA156">
        <v>10.286350000000001</v>
      </c>
      <c r="BB156" s="30">
        <v>43553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s="30">
        <v>43108</v>
      </c>
      <c r="BK156">
        <v>1</v>
      </c>
      <c r="BL156">
        <v>1</v>
      </c>
      <c r="BM156">
        <v>0</v>
      </c>
      <c r="BN156">
        <v>16</v>
      </c>
      <c r="BO156">
        <v>1</v>
      </c>
      <c r="BP156">
        <v>0</v>
      </c>
      <c r="BQ156">
        <v>16</v>
      </c>
      <c r="BR156" s="30">
        <v>42628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5.3330000000000002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 t="s">
        <v>3783</v>
      </c>
      <c r="CH156" s="30">
        <v>43952</v>
      </c>
    </row>
    <row r="157" spans="1:86" customFormat="1" x14ac:dyDescent="0.25">
      <c r="A157">
        <v>335678</v>
      </c>
      <c r="B157" t="s">
        <v>3784</v>
      </c>
      <c r="C157" t="s">
        <v>3785</v>
      </c>
      <c r="D157" t="s">
        <v>3786</v>
      </c>
      <c r="E157" t="s">
        <v>251</v>
      </c>
      <c r="F157">
        <v>13088</v>
      </c>
      <c r="G157">
        <v>3154579946</v>
      </c>
      <c r="H157">
        <v>520</v>
      </c>
      <c r="I157" t="s">
        <v>2241</v>
      </c>
      <c r="J157" t="s">
        <v>429</v>
      </c>
      <c r="K157">
        <v>160</v>
      </c>
      <c r="L157">
        <v>145</v>
      </c>
      <c r="M157" t="s">
        <v>430</v>
      </c>
      <c r="N157" t="b">
        <v>0</v>
      </c>
      <c r="O157" t="s">
        <v>3787</v>
      </c>
      <c r="P157" s="30">
        <v>31047</v>
      </c>
      <c r="Q157" t="b">
        <v>0</v>
      </c>
      <c r="S157" t="b">
        <v>0</v>
      </c>
      <c r="T157" t="b">
        <v>0</v>
      </c>
      <c r="U157" t="b">
        <v>0</v>
      </c>
      <c r="V157" t="s">
        <v>440</v>
      </c>
      <c r="W157" t="s">
        <v>433</v>
      </c>
      <c r="X157">
        <v>4</v>
      </c>
      <c r="Z157">
        <v>4</v>
      </c>
      <c r="AB157">
        <v>4</v>
      </c>
      <c r="AD157">
        <v>5</v>
      </c>
      <c r="AF157">
        <v>3</v>
      </c>
      <c r="AH157">
        <v>3</v>
      </c>
      <c r="AJ157">
        <v>3</v>
      </c>
      <c r="AN157">
        <v>2.5263599999999999</v>
      </c>
      <c r="AO157">
        <v>1.0629999999999999</v>
      </c>
      <c r="AP157">
        <v>0.64927000000000001</v>
      </c>
      <c r="AQ157">
        <v>1.71227</v>
      </c>
      <c r="AR157">
        <v>4.2386299999999997</v>
      </c>
      <c r="AS157">
        <v>0.14606</v>
      </c>
      <c r="AT157">
        <v>2.1990099999999999</v>
      </c>
      <c r="AU157">
        <v>0.79386999999999996</v>
      </c>
      <c r="AV157">
        <v>0.40595999999999999</v>
      </c>
      <c r="AW157">
        <v>3.3988399999999999</v>
      </c>
      <c r="AX157">
        <v>2.3877199999999998</v>
      </c>
      <c r="AY157">
        <v>1.0068600000000001</v>
      </c>
      <c r="AZ157">
        <v>0.60196000000000005</v>
      </c>
      <c r="BA157">
        <v>3.9989599999999998</v>
      </c>
      <c r="BB157" s="30">
        <v>43605</v>
      </c>
      <c r="BC157">
        <v>3</v>
      </c>
      <c r="BD157">
        <v>3</v>
      </c>
      <c r="BE157">
        <v>0</v>
      </c>
      <c r="BF157">
        <v>12</v>
      </c>
      <c r="BG157">
        <v>1</v>
      </c>
      <c r="BH157">
        <v>0</v>
      </c>
      <c r="BI157">
        <v>12</v>
      </c>
      <c r="BJ157" s="30">
        <v>43089</v>
      </c>
      <c r="BK157">
        <v>3</v>
      </c>
      <c r="BL157">
        <v>2</v>
      </c>
      <c r="BM157">
        <v>1</v>
      </c>
      <c r="BN157">
        <v>12</v>
      </c>
      <c r="BO157">
        <v>1</v>
      </c>
      <c r="BP157">
        <v>0</v>
      </c>
      <c r="BQ157">
        <v>12</v>
      </c>
      <c r="BR157" s="30">
        <v>42612</v>
      </c>
      <c r="BS157">
        <v>6</v>
      </c>
      <c r="BT157">
        <v>6</v>
      </c>
      <c r="BU157">
        <v>0</v>
      </c>
      <c r="BV157">
        <v>1</v>
      </c>
      <c r="BW157">
        <v>24</v>
      </c>
      <c r="BX157">
        <v>0</v>
      </c>
      <c r="BY157">
        <v>24</v>
      </c>
      <c r="BZ157">
        <v>14</v>
      </c>
      <c r="CA157">
        <v>2</v>
      </c>
      <c r="CB157">
        <v>1</v>
      </c>
      <c r="CC157">
        <v>0</v>
      </c>
      <c r="CD157">
        <v>0</v>
      </c>
      <c r="CE157">
        <v>0</v>
      </c>
      <c r="CF157">
        <v>0</v>
      </c>
      <c r="CG157" t="s">
        <v>3788</v>
      </c>
      <c r="CH157" s="30">
        <v>43952</v>
      </c>
    </row>
    <row r="158" spans="1:86" customFormat="1" x14ac:dyDescent="0.25">
      <c r="A158">
        <v>335224</v>
      </c>
      <c r="B158" t="s">
        <v>3789</v>
      </c>
      <c r="C158" t="s">
        <v>3790</v>
      </c>
      <c r="D158" t="s">
        <v>3791</v>
      </c>
      <c r="E158" t="s">
        <v>251</v>
      </c>
      <c r="F158">
        <v>10606</v>
      </c>
      <c r="G158">
        <v>9146868880</v>
      </c>
      <c r="H158">
        <v>800</v>
      </c>
      <c r="I158" t="s">
        <v>1394</v>
      </c>
      <c r="J158" t="s">
        <v>429</v>
      </c>
      <c r="K158">
        <v>88</v>
      </c>
      <c r="L158">
        <v>82.7</v>
      </c>
      <c r="M158" t="s">
        <v>430</v>
      </c>
      <c r="N158" t="b">
        <v>0</v>
      </c>
      <c r="O158" t="s">
        <v>3792</v>
      </c>
      <c r="P158" s="30">
        <v>24635</v>
      </c>
      <c r="Q158" t="b">
        <v>0</v>
      </c>
      <c r="S158" t="b">
        <v>0</v>
      </c>
      <c r="T158" t="b">
        <v>0</v>
      </c>
      <c r="U158" t="b">
        <v>0</v>
      </c>
      <c r="V158" t="s">
        <v>440</v>
      </c>
      <c r="W158" t="s">
        <v>433</v>
      </c>
      <c r="X158">
        <v>2</v>
      </c>
      <c r="Z158">
        <v>1</v>
      </c>
      <c r="AB158">
        <v>5</v>
      </c>
      <c r="AD158">
        <v>4</v>
      </c>
      <c r="AF158">
        <v>5</v>
      </c>
      <c r="AH158">
        <v>2</v>
      </c>
      <c r="AJ158">
        <v>3</v>
      </c>
      <c r="AN158">
        <v>2.15429</v>
      </c>
      <c r="AO158">
        <v>0.60128000000000004</v>
      </c>
      <c r="AP158">
        <v>0.75129999999999997</v>
      </c>
      <c r="AQ158">
        <v>1.3525799999999999</v>
      </c>
      <c r="AR158">
        <v>3.5068700000000002</v>
      </c>
      <c r="AS158">
        <v>0.18715999999999999</v>
      </c>
      <c r="AT158">
        <v>2.2033100000000001</v>
      </c>
      <c r="AU158">
        <v>1.00162</v>
      </c>
      <c r="AV158">
        <v>0.53149999999999997</v>
      </c>
      <c r="AW158">
        <v>3.73644</v>
      </c>
      <c r="AX158">
        <v>2.0320999999999998</v>
      </c>
      <c r="AY158">
        <v>0.45139000000000001</v>
      </c>
      <c r="AZ158">
        <v>0.53203</v>
      </c>
      <c r="BA158">
        <v>3.0096500000000002</v>
      </c>
      <c r="BB158" s="30">
        <v>43532</v>
      </c>
      <c r="BC158">
        <v>13</v>
      </c>
      <c r="BD158">
        <v>13</v>
      </c>
      <c r="BE158">
        <v>0</v>
      </c>
      <c r="BF158">
        <v>60</v>
      </c>
      <c r="BG158">
        <v>2</v>
      </c>
      <c r="BH158">
        <v>30</v>
      </c>
      <c r="BI158">
        <v>90</v>
      </c>
      <c r="BJ158" s="30">
        <v>42940</v>
      </c>
      <c r="BK158">
        <v>4</v>
      </c>
      <c r="BL158">
        <v>4</v>
      </c>
      <c r="BM158">
        <v>0</v>
      </c>
      <c r="BN158">
        <v>16</v>
      </c>
      <c r="BO158">
        <v>1</v>
      </c>
      <c r="BP158">
        <v>0</v>
      </c>
      <c r="BQ158">
        <v>16</v>
      </c>
      <c r="BR158" s="30">
        <v>42643</v>
      </c>
      <c r="BS158">
        <v>2</v>
      </c>
      <c r="BT158">
        <v>2</v>
      </c>
      <c r="BU158">
        <v>0</v>
      </c>
      <c r="BV158">
        <v>1</v>
      </c>
      <c r="BW158">
        <v>12</v>
      </c>
      <c r="BX158">
        <v>0</v>
      </c>
      <c r="BY158">
        <v>12</v>
      </c>
      <c r="BZ158">
        <v>52.332999999999998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 t="s">
        <v>3793</v>
      </c>
      <c r="CH158" s="30">
        <v>43952</v>
      </c>
    </row>
    <row r="159" spans="1:86" customFormat="1" x14ac:dyDescent="0.25">
      <c r="A159">
        <v>335462</v>
      </c>
      <c r="B159" t="s">
        <v>3794</v>
      </c>
      <c r="C159" t="s">
        <v>3795</v>
      </c>
      <c r="D159" t="s">
        <v>3203</v>
      </c>
      <c r="E159" t="s">
        <v>251</v>
      </c>
      <c r="F159">
        <v>10468</v>
      </c>
      <c r="G159">
        <v>7184101500</v>
      </c>
      <c r="H159">
        <v>20</v>
      </c>
      <c r="I159" t="s">
        <v>1392</v>
      </c>
      <c r="J159" t="s">
        <v>438</v>
      </c>
      <c r="K159">
        <v>816</v>
      </c>
      <c r="L159">
        <v>710.7</v>
      </c>
      <c r="M159" t="s">
        <v>430</v>
      </c>
      <c r="N159" t="b">
        <v>0</v>
      </c>
      <c r="O159" t="s">
        <v>3796</v>
      </c>
      <c r="P159" s="30">
        <v>27760</v>
      </c>
      <c r="Q159" t="b">
        <v>0</v>
      </c>
      <c r="S159" t="b">
        <v>0</v>
      </c>
      <c r="T159" t="b">
        <v>0</v>
      </c>
      <c r="U159" t="b">
        <v>0</v>
      </c>
      <c r="V159" t="s">
        <v>440</v>
      </c>
      <c r="W159" t="s">
        <v>433</v>
      </c>
      <c r="X159">
        <v>5</v>
      </c>
      <c r="Z159">
        <v>4</v>
      </c>
      <c r="AB159">
        <v>5</v>
      </c>
      <c r="AD159">
        <v>5</v>
      </c>
      <c r="AF159">
        <v>4</v>
      </c>
      <c r="AH159">
        <v>2</v>
      </c>
      <c r="AJ159">
        <v>2</v>
      </c>
      <c r="AN159">
        <v>1.90917</v>
      </c>
      <c r="AO159">
        <v>0.60924</v>
      </c>
      <c r="AP159">
        <v>0.41417999999999999</v>
      </c>
      <c r="AQ159">
        <v>1.02342</v>
      </c>
      <c r="AR159">
        <v>2.9325899999999998</v>
      </c>
      <c r="AS159">
        <v>5.1290000000000002E-2</v>
      </c>
      <c r="AT159">
        <v>2.1287600000000002</v>
      </c>
      <c r="AU159">
        <v>0.85301000000000005</v>
      </c>
      <c r="AV159">
        <v>0.47903000000000001</v>
      </c>
      <c r="AW159">
        <v>3.4607999999999999</v>
      </c>
      <c r="AX159">
        <v>1.86395</v>
      </c>
      <c r="AY159">
        <v>0.53705000000000003</v>
      </c>
      <c r="AZ159">
        <v>0.32543</v>
      </c>
      <c r="BA159">
        <v>2.7172299999999998</v>
      </c>
      <c r="BB159" s="30">
        <v>43279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 s="30">
        <v>42744</v>
      </c>
      <c r="BK159">
        <v>7</v>
      </c>
      <c r="BL159">
        <v>0</v>
      </c>
      <c r="BM159">
        <v>7</v>
      </c>
      <c r="BN159">
        <v>36</v>
      </c>
      <c r="BO159">
        <v>0</v>
      </c>
      <c r="BP159">
        <v>0</v>
      </c>
      <c r="BQ159">
        <v>36</v>
      </c>
      <c r="BR159" s="30">
        <v>42300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12</v>
      </c>
      <c r="CA159">
        <v>2</v>
      </c>
      <c r="CB159">
        <v>2</v>
      </c>
      <c r="CC159">
        <v>0</v>
      </c>
      <c r="CD159">
        <v>0</v>
      </c>
      <c r="CE159">
        <v>0</v>
      </c>
      <c r="CF159">
        <v>0</v>
      </c>
      <c r="CG159" t="s">
        <v>3797</v>
      </c>
      <c r="CH159" s="30">
        <v>43952</v>
      </c>
    </row>
    <row r="160" spans="1:86" customFormat="1" x14ac:dyDescent="0.25">
      <c r="A160">
        <v>335253</v>
      </c>
      <c r="B160" t="s">
        <v>3798</v>
      </c>
      <c r="C160" t="s">
        <v>3799</v>
      </c>
      <c r="D160" t="s">
        <v>3340</v>
      </c>
      <c r="E160" t="s">
        <v>251</v>
      </c>
      <c r="F160">
        <v>13205</v>
      </c>
      <c r="G160">
        <v>3154751641</v>
      </c>
      <c r="H160">
        <v>520</v>
      </c>
      <c r="I160" t="s">
        <v>2241</v>
      </c>
      <c r="J160" t="s">
        <v>429</v>
      </c>
      <c r="K160">
        <v>160</v>
      </c>
      <c r="L160">
        <v>158.1</v>
      </c>
      <c r="M160" t="s">
        <v>430</v>
      </c>
      <c r="N160" t="b">
        <v>0</v>
      </c>
      <c r="O160" t="s">
        <v>3800</v>
      </c>
      <c r="P160" s="30">
        <v>25815</v>
      </c>
      <c r="Q160" t="b">
        <v>0</v>
      </c>
      <c r="S160" t="b">
        <v>0</v>
      </c>
      <c r="T160" t="b">
        <v>0</v>
      </c>
      <c r="U160" t="b">
        <v>0</v>
      </c>
      <c r="V160" t="s">
        <v>440</v>
      </c>
      <c r="W160" t="s">
        <v>433</v>
      </c>
      <c r="X160">
        <v>5</v>
      </c>
      <c r="Z160">
        <v>4</v>
      </c>
      <c r="AB160">
        <v>5</v>
      </c>
      <c r="AD160">
        <v>5</v>
      </c>
      <c r="AF160">
        <v>5</v>
      </c>
      <c r="AH160">
        <v>2</v>
      </c>
      <c r="AJ160">
        <v>2</v>
      </c>
      <c r="AN160">
        <v>2.06243</v>
      </c>
      <c r="AO160">
        <v>1.0217700000000001</v>
      </c>
      <c r="AP160">
        <v>0.37284</v>
      </c>
      <c r="AQ160">
        <v>1.3946099999999999</v>
      </c>
      <c r="AR160">
        <v>3.4570500000000002</v>
      </c>
      <c r="AS160">
        <v>7.1139999999999995E-2</v>
      </c>
      <c r="AT160">
        <v>2.0956700000000001</v>
      </c>
      <c r="AU160">
        <v>0.79157</v>
      </c>
      <c r="AV160">
        <v>0.40459000000000001</v>
      </c>
      <c r="AW160">
        <v>3.29183</v>
      </c>
      <c r="AX160">
        <v>2.0453800000000002</v>
      </c>
      <c r="AY160">
        <v>0.97062000000000004</v>
      </c>
      <c r="AZ160">
        <v>0.34684999999999999</v>
      </c>
      <c r="BA160">
        <v>3.36761</v>
      </c>
      <c r="BB160" s="30">
        <v>43837</v>
      </c>
      <c r="BC160">
        <v>1</v>
      </c>
      <c r="BD160">
        <v>1</v>
      </c>
      <c r="BE160">
        <v>0</v>
      </c>
      <c r="BF160">
        <v>4</v>
      </c>
      <c r="BG160">
        <v>1</v>
      </c>
      <c r="BH160">
        <v>0</v>
      </c>
      <c r="BI160">
        <v>4</v>
      </c>
      <c r="BJ160" s="30">
        <v>43360</v>
      </c>
      <c r="BK160">
        <v>2</v>
      </c>
      <c r="BL160">
        <v>2</v>
      </c>
      <c r="BM160">
        <v>0</v>
      </c>
      <c r="BN160">
        <v>8</v>
      </c>
      <c r="BO160">
        <v>1</v>
      </c>
      <c r="BP160">
        <v>0</v>
      </c>
      <c r="BQ160">
        <v>8</v>
      </c>
      <c r="BR160" s="30">
        <v>42835</v>
      </c>
      <c r="BS160">
        <v>3</v>
      </c>
      <c r="BT160">
        <v>3</v>
      </c>
      <c r="BU160">
        <v>1</v>
      </c>
      <c r="BV160">
        <v>1</v>
      </c>
      <c r="BW160">
        <v>12</v>
      </c>
      <c r="BX160">
        <v>0</v>
      </c>
      <c r="BY160">
        <v>12</v>
      </c>
      <c r="BZ160">
        <v>6.6669999999999998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 t="s">
        <v>3801</v>
      </c>
      <c r="CH160" s="30">
        <v>43952</v>
      </c>
    </row>
    <row r="161" spans="1:86" customFormat="1" x14ac:dyDescent="0.25">
      <c r="A161">
        <v>335440</v>
      </c>
      <c r="B161" t="s">
        <v>3802</v>
      </c>
      <c r="C161" t="s">
        <v>3803</v>
      </c>
      <c r="D161" t="s">
        <v>3187</v>
      </c>
      <c r="E161" t="s">
        <v>251</v>
      </c>
      <c r="F161">
        <v>12601</v>
      </c>
      <c r="G161">
        <v>8454544100</v>
      </c>
      <c r="H161">
        <v>230</v>
      </c>
      <c r="I161" t="s">
        <v>1969</v>
      </c>
      <c r="J161" t="s">
        <v>429</v>
      </c>
      <c r="K161">
        <v>200</v>
      </c>
      <c r="L161">
        <v>167.5</v>
      </c>
      <c r="M161" t="s">
        <v>430</v>
      </c>
      <c r="N161" t="b">
        <v>0</v>
      </c>
      <c r="O161" t="s">
        <v>3804</v>
      </c>
      <c r="P161" s="30">
        <v>28065</v>
      </c>
      <c r="Q161" t="b">
        <v>0</v>
      </c>
      <c r="S161" t="b">
        <v>0</v>
      </c>
      <c r="T161" t="b">
        <v>0</v>
      </c>
      <c r="U161" t="b">
        <v>0</v>
      </c>
      <c r="V161" t="s">
        <v>440</v>
      </c>
      <c r="W161" t="s">
        <v>433</v>
      </c>
      <c r="X161">
        <v>3</v>
      </c>
      <c r="Z161">
        <v>2</v>
      </c>
      <c r="AB161">
        <v>5</v>
      </c>
      <c r="AD161">
        <v>4</v>
      </c>
      <c r="AF161">
        <v>5</v>
      </c>
      <c r="AH161">
        <v>3</v>
      </c>
      <c r="AJ161">
        <v>3</v>
      </c>
      <c r="AN161">
        <v>2.2708599999999999</v>
      </c>
      <c r="AO161">
        <v>1.03962</v>
      </c>
      <c r="AP161">
        <v>0.64442999999999995</v>
      </c>
      <c r="AQ161">
        <v>1.68405</v>
      </c>
      <c r="AR161">
        <v>3.9549099999999999</v>
      </c>
      <c r="AS161">
        <v>8.5860000000000006E-2</v>
      </c>
      <c r="AT161">
        <v>2.1831900000000002</v>
      </c>
      <c r="AU161">
        <v>0.78364999999999996</v>
      </c>
      <c r="AV161">
        <v>0.39380999999999999</v>
      </c>
      <c r="AW161">
        <v>3.3606500000000001</v>
      </c>
      <c r="AX161">
        <v>2.1617999999999999</v>
      </c>
      <c r="AY161">
        <v>0.99755000000000005</v>
      </c>
      <c r="AZ161">
        <v>0.61590999999999996</v>
      </c>
      <c r="BA161">
        <v>3.7736900000000002</v>
      </c>
      <c r="BB161" s="30">
        <v>43440</v>
      </c>
      <c r="BC161">
        <v>9</v>
      </c>
      <c r="BD161">
        <v>9</v>
      </c>
      <c r="BE161">
        <v>0</v>
      </c>
      <c r="BF161">
        <v>44</v>
      </c>
      <c r="BG161">
        <v>1</v>
      </c>
      <c r="BH161">
        <v>0</v>
      </c>
      <c r="BI161">
        <v>44</v>
      </c>
      <c r="BJ161" s="30">
        <v>42814</v>
      </c>
      <c r="BK161">
        <v>1</v>
      </c>
      <c r="BL161">
        <v>1</v>
      </c>
      <c r="BM161">
        <v>0</v>
      </c>
      <c r="BN161">
        <v>4</v>
      </c>
      <c r="BO161">
        <v>1</v>
      </c>
      <c r="BP161">
        <v>0</v>
      </c>
      <c r="BQ161">
        <v>4</v>
      </c>
      <c r="BR161" s="30">
        <v>42408</v>
      </c>
      <c r="BS161">
        <v>4</v>
      </c>
      <c r="BT161">
        <v>4</v>
      </c>
      <c r="BU161">
        <v>0</v>
      </c>
      <c r="BV161">
        <v>1</v>
      </c>
      <c r="BW161">
        <v>16</v>
      </c>
      <c r="BX161">
        <v>0</v>
      </c>
      <c r="BY161">
        <v>16</v>
      </c>
      <c r="BZ161">
        <v>26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 t="s">
        <v>3805</v>
      </c>
      <c r="CH161" s="30">
        <v>43952</v>
      </c>
    </row>
    <row r="162" spans="1:86" customFormat="1" x14ac:dyDescent="0.25">
      <c r="A162">
        <v>335663</v>
      </c>
      <c r="B162" t="s">
        <v>3806</v>
      </c>
      <c r="C162" t="s">
        <v>3807</v>
      </c>
      <c r="D162" t="s">
        <v>3149</v>
      </c>
      <c r="E162" t="s">
        <v>251</v>
      </c>
      <c r="F162">
        <v>14220</v>
      </c>
      <c r="G162">
        <v>7165665252</v>
      </c>
      <c r="H162">
        <v>240</v>
      </c>
      <c r="I162" t="s">
        <v>2646</v>
      </c>
      <c r="J162" t="s">
        <v>445</v>
      </c>
      <c r="K162">
        <v>120</v>
      </c>
      <c r="L162">
        <v>109.7</v>
      </c>
      <c r="M162" t="s">
        <v>430</v>
      </c>
      <c r="N162" t="b">
        <v>0</v>
      </c>
      <c r="O162" t="s">
        <v>3808</v>
      </c>
      <c r="P162" s="30">
        <v>30529</v>
      </c>
      <c r="Q162" t="b">
        <v>0</v>
      </c>
      <c r="S162" t="b">
        <v>0</v>
      </c>
      <c r="T162" t="b">
        <v>0</v>
      </c>
      <c r="U162" t="b">
        <v>0</v>
      </c>
      <c r="V162" t="s">
        <v>440</v>
      </c>
      <c r="W162" t="s">
        <v>433</v>
      </c>
      <c r="X162">
        <v>1</v>
      </c>
      <c r="Z162">
        <v>1</v>
      </c>
      <c r="AB162">
        <v>4</v>
      </c>
      <c r="AD162">
        <v>3</v>
      </c>
      <c r="AF162">
        <v>5</v>
      </c>
      <c r="AH162">
        <v>2</v>
      </c>
      <c r="AJ162">
        <v>3</v>
      </c>
      <c r="AN162">
        <v>1.5688899999999999</v>
      </c>
      <c r="AO162">
        <v>0.64302999999999999</v>
      </c>
      <c r="AP162">
        <v>0.73275999999999997</v>
      </c>
      <c r="AQ162">
        <v>1.3757900000000001</v>
      </c>
      <c r="AR162">
        <v>2.94468</v>
      </c>
      <c r="AS162">
        <v>0.15382999999999999</v>
      </c>
      <c r="AT162">
        <v>2.0748600000000001</v>
      </c>
      <c r="AU162">
        <v>0.88997000000000004</v>
      </c>
      <c r="AV162">
        <v>0.49387999999999999</v>
      </c>
      <c r="AW162">
        <v>3.45872</v>
      </c>
      <c r="AX162">
        <v>1.57152</v>
      </c>
      <c r="AY162">
        <v>0.54330000000000001</v>
      </c>
      <c r="AZ162">
        <v>0.55842999999999998</v>
      </c>
      <c r="BA162">
        <v>2.7300800000000001</v>
      </c>
      <c r="BB162" s="30">
        <v>43699</v>
      </c>
      <c r="BC162">
        <v>9</v>
      </c>
      <c r="BD162">
        <v>7</v>
      </c>
      <c r="BE162">
        <v>5</v>
      </c>
      <c r="BF162">
        <v>48</v>
      </c>
      <c r="BG162">
        <v>1</v>
      </c>
      <c r="BH162">
        <v>0</v>
      </c>
      <c r="BI162">
        <v>48</v>
      </c>
      <c r="BJ162" s="30">
        <v>43307</v>
      </c>
      <c r="BK162">
        <v>19</v>
      </c>
      <c r="BL162">
        <v>14</v>
      </c>
      <c r="BM162">
        <v>6</v>
      </c>
      <c r="BN162">
        <v>100</v>
      </c>
      <c r="BO162">
        <v>2</v>
      </c>
      <c r="BP162">
        <v>50</v>
      </c>
      <c r="BQ162">
        <v>150</v>
      </c>
      <c r="BR162" s="30">
        <v>42823</v>
      </c>
      <c r="BS162">
        <v>11</v>
      </c>
      <c r="BT162">
        <v>6</v>
      </c>
      <c r="BU162">
        <v>5</v>
      </c>
      <c r="BV162">
        <v>1</v>
      </c>
      <c r="BW162">
        <v>56</v>
      </c>
      <c r="BX162">
        <v>0</v>
      </c>
      <c r="BY162">
        <v>56</v>
      </c>
      <c r="BZ162">
        <v>83.332999999999998</v>
      </c>
      <c r="CA162">
        <v>0</v>
      </c>
      <c r="CB162">
        <v>15</v>
      </c>
      <c r="CC162">
        <v>0</v>
      </c>
      <c r="CD162">
        <v>0</v>
      </c>
      <c r="CE162">
        <v>0</v>
      </c>
      <c r="CF162">
        <v>0</v>
      </c>
      <c r="CG162" t="s">
        <v>3809</v>
      </c>
      <c r="CH162" s="30">
        <v>43952</v>
      </c>
    </row>
    <row r="163" spans="1:86" customFormat="1" x14ac:dyDescent="0.25">
      <c r="A163">
        <v>335022</v>
      </c>
      <c r="B163" t="s">
        <v>3810</v>
      </c>
      <c r="C163" t="s">
        <v>3811</v>
      </c>
      <c r="D163" t="s">
        <v>3812</v>
      </c>
      <c r="E163" t="s">
        <v>251</v>
      </c>
      <c r="F163">
        <v>11050</v>
      </c>
      <c r="G163">
        <v>5167199400</v>
      </c>
      <c r="H163">
        <v>400</v>
      </c>
      <c r="I163" t="s">
        <v>1530</v>
      </c>
      <c r="J163" t="s">
        <v>429</v>
      </c>
      <c r="K163">
        <v>180</v>
      </c>
      <c r="L163">
        <v>171.1</v>
      </c>
      <c r="M163" t="s">
        <v>430</v>
      </c>
      <c r="N163" t="b">
        <v>0</v>
      </c>
      <c r="O163" t="s">
        <v>3813</v>
      </c>
      <c r="P163" s="30">
        <v>26115</v>
      </c>
      <c r="Q163" t="b">
        <v>0</v>
      </c>
      <c r="S163" t="b">
        <v>0</v>
      </c>
      <c r="T163" t="b">
        <v>0</v>
      </c>
      <c r="U163" t="b">
        <v>0</v>
      </c>
      <c r="V163" t="s">
        <v>535</v>
      </c>
      <c r="W163" t="s">
        <v>433</v>
      </c>
      <c r="X163">
        <v>3</v>
      </c>
      <c r="Z163">
        <v>2</v>
      </c>
      <c r="AB163">
        <v>5</v>
      </c>
      <c r="AD163">
        <v>5</v>
      </c>
      <c r="AF163">
        <v>5</v>
      </c>
      <c r="AH163">
        <v>3</v>
      </c>
      <c r="AJ163">
        <v>3</v>
      </c>
      <c r="AN163">
        <v>2.3381799999999999</v>
      </c>
      <c r="AO163">
        <v>0.58584999999999998</v>
      </c>
      <c r="AP163">
        <v>0.74429999999999996</v>
      </c>
      <c r="AQ163">
        <v>1.3301499999999999</v>
      </c>
      <c r="AR163">
        <v>3.6683300000000001</v>
      </c>
      <c r="AS163">
        <v>7.6429999999999998E-2</v>
      </c>
      <c r="AT163">
        <v>2.3496199999999998</v>
      </c>
      <c r="AU163">
        <v>0.81501999999999997</v>
      </c>
      <c r="AV163">
        <v>0.38679000000000002</v>
      </c>
      <c r="AW163">
        <v>3.5514199999999998</v>
      </c>
      <c r="AX163">
        <v>2.0682200000000002</v>
      </c>
      <c r="AY163">
        <v>0.54051000000000005</v>
      </c>
      <c r="AZ163">
        <v>0.72428000000000003</v>
      </c>
      <c r="BA163">
        <v>3.3122199999999999</v>
      </c>
      <c r="BB163" s="30">
        <v>43791</v>
      </c>
      <c r="BC163">
        <v>9</v>
      </c>
      <c r="BD163">
        <v>8</v>
      </c>
      <c r="BE163">
        <v>1</v>
      </c>
      <c r="BF163">
        <v>24</v>
      </c>
      <c r="BG163">
        <v>1</v>
      </c>
      <c r="BH163">
        <v>0</v>
      </c>
      <c r="BI163">
        <v>24</v>
      </c>
      <c r="BJ163" s="30">
        <v>43307</v>
      </c>
      <c r="BK163">
        <v>6</v>
      </c>
      <c r="BL163">
        <v>6</v>
      </c>
      <c r="BM163">
        <v>0</v>
      </c>
      <c r="BN163">
        <v>28</v>
      </c>
      <c r="BO163">
        <v>1</v>
      </c>
      <c r="BP163">
        <v>0</v>
      </c>
      <c r="BQ163">
        <v>28</v>
      </c>
      <c r="BR163" s="30">
        <v>42815</v>
      </c>
      <c r="BS163">
        <v>8</v>
      </c>
      <c r="BT163">
        <v>8</v>
      </c>
      <c r="BU163">
        <v>0</v>
      </c>
      <c r="BV163">
        <v>1</v>
      </c>
      <c r="BW163">
        <v>36</v>
      </c>
      <c r="BX163">
        <v>0</v>
      </c>
      <c r="BY163">
        <v>36</v>
      </c>
      <c r="BZ163">
        <v>27.332999999999998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 t="s">
        <v>3814</v>
      </c>
      <c r="CH163" s="30">
        <v>43952</v>
      </c>
    </row>
    <row r="164" spans="1:86" customFormat="1" x14ac:dyDescent="0.25">
      <c r="A164">
        <v>335404</v>
      </c>
      <c r="B164" t="s">
        <v>3815</v>
      </c>
      <c r="C164" t="s">
        <v>3816</v>
      </c>
      <c r="D164" t="s">
        <v>3817</v>
      </c>
      <c r="E164" t="s">
        <v>251</v>
      </c>
      <c r="F164">
        <v>12580</v>
      </c>
      <c r="G164">
        <v>8458894500</v>
      </c>
      <c r="H164">
        <v>230</v>
      </c>
      <c r="I164" t="s">
        <v>1969</v>
      </c>
      <c r="J164" t="s">
        <v>429</v>
      </c>
      <c r="K164">
        <v>120</v>
      </c>
      <c r="L164">
        <v>115</v>
      </c>
      <c r="M164" t="s">
        <v>430</v>
      </c>
      <c r="N164" t="b">
        <v>0</v>
      </c>
      <c r="O164" t="s">
        <v>3818</v>
      </c>
      <c r="P164" s="30">
        <v>26999</v>
      </c>
      <c r="Q164" t="b">
        <v>0</v>
      </c>
      <c r="S164" t="b">
        <v>0</v>
      </c>
      <c r="T164" t="b">
        <v>0</v>
      </c>
      <c r="U164" t="b">
        <v>0</v>
      </c>
      <c r="V164" t="s">
        <v>440</v>
      </c>
      <c r="W164" t="s">
        <v>433</v>
      </c>
      <c r="X164">
        <v>4</v>
      </c>
      <c r="Z164">
        <v>4</v>
      </c>
      <c r="AB164">
        <v>4</v>
      </c>
      <c r="AD164">
        <v>5</v>
      </c>
      <c r="AF164">
        <v>4</v>
      </c>
      <c r="AH164">
        <v>2</v>
      </c>
      <c r="AJ164">
        <v>2</v>
      </c>
      <c r="AN164">
        <v>1.6311</v>
      </c>
      <c r="AO164">
        <v>1.2309000000000001</v>
      </c>
      <c r="AP164">
        <v>0.36335000000000001</v>
      </c>
      <c r="AQ164">
        <v>1.5942499999999999</v>
      </c>
      <c r="AR164">
        <v>3.2253500000000002</v>
      </c>
      <c r="AS164">
        <v>7.2150000000000006E-2</v>
      </c>
      <c r="AT164">
        <v>2.0213399999999999</v>
      </c>
      <c r="AU164">
        <v>0.80754999999999999</v>
      </c>
      <c r="AV164">
        <v>0.41835</v>
      </c>
      <c r="AW164">
        <v>3.2472500000000002</v>
      </c>
      <c r="AX164">
        <v>1.67709</v>
      </c>
      <c r="AY164">
        <v>1.1461399999999999</v>
      </c>
      <c r="AZ164">
        <v>0.32690000000000002</v>
      </c>
      <c r="BA164">
        <v>3.1850399999999999</v>
      </c>
      <c r="BB164" s="30">
        <v>43553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 s="30">
        <v>42906</v>
      </c>
      <c r="BK164">
        <v>3</v>
      </c>
      <c r="BL164">
        <v>3</v>
      </c>
      <c r="BM164">
        <v>0</v>
      </c>
      <c r="BN164">
        <v>12</v>
      </c>
      <c r="BO164">
        <v>1</v>
      </c>
      <c r="BP164">
        <v>0</v>
      </c>
      <c r="BQ164">
        <v>12</v>
      </c>
      <c r="BR164" s="30">
        <v>42473</v>
      </c>
      <c r="BS164">
        <v>3</v>
      </c>
      <c r="BT164">
        <v>3</v>
      </c>
      <c r="BU164">
        <v>0</v>
      </c>
      <c r="BV164">
        <v>1</v>
      </c>
      <c r="BW164">
        <v>12</v>
      </c>
      <c r="BX164">
        <v>0</v>
      </c>
      <c r="BY164">
        <v>12</v>
      </c>
      <c r="BZ164">
        <v>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 t="s">
        <v>3819</v>
      </c>
      <c r="CH164" s="30">
        <v>43952</v>
      </c>
    </row>
    <row r="165" spans="1:86" customFormat="1" x14ac:dyDescent="0.25">
      <c r="A165">
        <v>335366</v>
      </c>
      <c r="B165" t="s">
        <v>3820</v>
      </c>
      <c r="C165" t="s">
        <v>3821</v>
      </c>
      <c r="D165" t="s">
        <v>3130</v>
      </c>
      <c r="E165" t="s">
        <v>251</v>
      </c>
      <c r="F165">
        <v>14618</v>
      </c>
      <c r="G165">
        <v>5854610370</v>
      </c>
      <c r="H165">
        <v>370</v>
      </c>
      <c r="I165" t="s">
        <v>1492</v>
      </c>
      <c r="J165" t="s">
        <v>445</v>
      </c>
      <c r="K165">
        <v>44</v>
      </c>
      <c r="L165">
        <v>38.200000000000003</v>
      </c>
      <c r="M165" t="s">
        <v>430</v>
      </c>
      <c r="N165" t="b">
        <v>0</v>
      </c>
      <c r="O165" t="s">
        <v>3820</v>
      </c>
      <c r="P165" s="30">
        <v>28065</v>
      </c>
      <c r="Q165" t="b">
        <v>0</v>
      </c>
      <c r="S165" t="b">
        <v>0</v>
      </c>
      <c r="T165" t="b">
        <v>0</v>
      </c>
      <c r="U165" t="b">
        <v>0</v>
      </c>
      <c r="V165" t="s">
        <v>440</v>
      </c>
      <c r="W165" t="s">
        <v>433</v>
      </c>
      <c r="X165">
        <v>2</v>
      </c>
      <c r="Z165">
        <v>2</v>
      </c>
      <c r="AB165">
        <v>4</v>
      </c>
      <c r="AD165">
        <v>4</v>
      </c>
      <c r="AF165">
        <v>4</v>
      </c>
      <c r="AH165">
        <v>3</v>
      </c>
      <c r="AJ165">
        <v>3</v>
      </c>
      <c r="AN165">
        <v>2.1858399999999998</v>
      </c>
      <c r="AO165">
        <v>0.94467999999999996</v>
      </c>
      <c r="AP165">
        <v>0.63344999999999996</v>
      </c>
      <c r="AQ165">
        <v>1.57812</v>
      </c>
      <c r="AR165">
        <v>3.76396</v>
      </c>
      <c r="AS165">
        <v>0.13536000000000001</v>
      </c>
      <c r="AT165">
        <v>2.3017400000000001</v>
      </c>
      <c r="AU165">
        <v>0.80145999999999995</v>
      </c>
      <c r="AV165">
        <v>0.43856000000000001</v>
      </c>
      <c r="AW165">
        <v>3.54176</v>
      </c>
      <c r="AX165">
        <v>1.9736899999999999</v>
      </c>
      <c r="AY165">
        <v>0.88631000000000004</v>
      </c>
      <c r="AZ165">
        <v>0.54364000000000001</v>
      </c>
      <c r="BA165">
        <v>3.4078400000000002</v>
      </c>
      <c r="BB165" s="30">
        <v>43770</v>
      </c>
      <c r="BC165">
        <v>7</v>
      </c>
      <c r="BD165">
        <v>7</v>
      </c>
      <c r="BE165">
        <v>0</v>
      </c>
      <c r="BF165">
        <v>32</v>
      </c>
      <c r="BG165">
        <v>1</v>
      </c>
      <c r="BH165">
        <v>0</v>
      </c>
      <c r="BI165">
        <v>32</v>
      </c>
      <c r="BJ165" s="30">
        <v>43314</v>
      </c>
      <c r="BK165">
        <v>5</v>
      </c>
      <c r="BL165">
        <v>5</v>
      </c>
      <c r="BM165">
        <v>0</v>
      </c>
      <c r="BN165">
        <v>20</v>
      </c>
      <c r="BO165">
        <v>1</v>
      </c>
      <c r="BP165">
        <v>0</v>
      </c>
      <c r="BQ165">
        <v>20</v>
      </c>
      <c r="BR165" s="30">
        <v>42846</v>
      </c>
      <c r="BS165">
        <v>4</v>
      </c>
      <c r="BT165">
        <v>4</v>
      </c>
      <c r="BU165">
        <v>1</v>
      </c>
      <c r="BV165">
        <v>1</v>
      </c>
      <c r="BW165">
        <v>16</v>
      </c>
      <c r="BX165">
        <v>0</v>
      </c>
      <c r="BY165">
        <v>16</v>
      </c>
      <c r="BZ165">
        <v>25.332999999999998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 t="s">
        <v>3822</v>
      </c>
      <c r="CH165" s="30">
        <v>43952</v>
      </c>
    </row>
    <row r="166" spans="1:86" customFormat="1" x14ac:dyDescent="0.25">
      <c r="A166">
        <v>335311</v>
      </c>
      <c r="B166" t="s">
        <v>3823</v>
      </c>
      <c r="C166" t="s">
        <v>3824</v>
      </c>
      <c r="D166" t="s">
        <v>3372</v>
      </c>
      <c r="E166" t="s">
        <v>251</v>
      </c>
      <c r="F166">
        <v>10989</v>
      </c>
      <c r="G166">
        <v>8452686813</v>
      </c>
      <c r="H166">
        <v>620</v>
      </c>
      <c r="I166" t="s">
        <v>1467</v>
      </c>
      <c r="J166" t="s">
        <v>475</v>
      </c>
      <c r="K166">
        <v>96</v>
      </c>
      <c r="L166">
        <v>88.4</v>
      </c>
      <c r="M166" t="s">
        <v>430</v>
      </c>
      <c r="N166" t="b">
        <v>0</v>
      </c>
      <c r="O166" t="s">
        <v>3825</v>
      </c>
      <c r="P166" s="30">
        <v>25846</v>
      </c>
      <c r="Q166" t="b">
        <v>0</v>
      </c>
      <c r="S166" t="b">
        <v>0</v>
      </c>
      <c r="T166" t="b">
        <v>0</v>
      </c>
      <c r="U166" t="b">
        <v>0</v>
      </c>
      <c r="V166" t="s">
        <v>440</v>
      </c>
      <c r="W166" t="s">
        <v>433</v>
      </c>
      <c r="X166">
        <v>1</v>
      </c>
      <c r="Z166">
        <v>1</v>
      </c>
      <c r="AB166">
        <v>3</v>
      </c>
      <c r="AD166">
        <v>3</v>
      </c>
      <c r="AF166">
        <v>3</v>
      </c>
      <c r="AH166">
        <v>1</v>
      </c>
      <c r="AI166">
        <v>12</v>
      </c>
      <c r="AJ166">
        <v>1</v>
      </c>
      <c r="AK166">
        <v>12</v>
      </c>
      <c r="AN166">
        <v>1.94811</v>
      </c>
      <c r="AO166">
        <v>0.70438999999999996</v>
      </c>
      <c r="AP166">
        <v>0.33810000000000001</v>
      </c>
      <c r="AQ166">
        <v>1.0425</v>
      </c>
      <c r="AR166">
        <v>2.9906100000000002</v>
      </c>
      <c r="AS166">
        <v>0.11779000000000001</v>
      </c>
      <c r="AT166">
        <v>2.2018900000000001</v>
      </c>
      <c r="AU166">
        <v>0.83942000000000005</v>
      </c>
      <c r="AV166">
        <v>0.41908000000000001</v>
      </c>
      <c r="AW166">
        <v>3.4603899999999999</v>
      </c>
      <c r="AX166">
        <v>1.8388</v>
      </c>
      <c r="AY166">
        <v>0.63099000000000005</v>
      </c>
      <c r="AZ166">
        <v>0.30365999999999999</v>
      </c>
      <c r="BA166">
        <v>2.7713299999999998</v>
      </c>
      <c r="BB166" s="30">
        <v>43803</v>
      </c>
      <c r="BC166">
        <v>13</v>
      </c>
      <c r="BD166">
        <v>13</v>
      </c>
      <c r="BE166">
        <v>0</v>
      </c>
      <c r="BF166">
        <v>76</v>
      </c>
      <c r="BG166">
        <v>0</v>
      </c>
      <c r="BH166">
        <v>0</v>
      </c>
      <c r="BI166">
        <v>76</v>
      </c>
      <c r="BJ166" s="30">
        <v>43186</v>
      </c>
      <c r="BK166">
        <v>8</v>
      </c>
      <c r="BL166">
        <v>8</v>
      </c>
      <c r="BM166">
        <v>0</v>
      </c>
      <c r="BN166">
        <v>36</v>
      </c>
      <c r="BO166">
        <v>1</v>
      </c>
      <c r="BP166">
        <v>0</v>
      </c>
      <c r="BQ166">
        <v>36</v>
      </c>
      <c r="BR166" s="30">
        <v>42719</v>
      </c>
      <c r="BS166">
        <v>2</v>
      </c>
      <c r="BT166">
        <v>2</v>
      </c>
      <c r="BU166">
        <v>0</v>
      </c>
      <c r="BV166">
        <v>1</v>
      </c>
      <c r="BW166">
        <v>16</v>
      </c>
      <c r="BX166">
        <v>0</v>
      </c>
      <c r="BY166">
        <v>16</v>
      </c>
      <c r="BZ166">
        <v>52.667000000000002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 t="s">
        <v>3826</v>
      </c>
      <c r="CH166" s="30">
        <v>43952</v>
      </c>
    </row>
    <row r="167" spans="1:86" customFormat="1" x14ac:dyDescent="0.25">
      <c r="A167">
        <v>335422</v>
      </c>
      <c r="B167" t="s">
        <v>3827</v>
      </c>
      <c r="C167" t="s">
        <v>3828</v>
      </c>
      <c r="D167" t="s">
        <v>3829</v>
      </c>
      <c r="E167" t="s">
        <v>251</v>
      </c>
      <c r="F167">
        <v>12010</v>
      </c>
      <c r="G167">
        <v>5188433503</v>
      </c>
      <c r="H167">
        <v>380</v>
      </c>
      <c r="I167" t="s">
        <v>1746</v>
      </c>
      <c r="J167" t="s">
        <v>429</v>
      </c>
      <c r="K167">
        <v>120</v>
      </c>
      <c r="L167">
        <v>106.1</v>
      </c>
      <c r="M167" t="s">
        <v>430</v>
      </c>
      <c r="N167" t="b">
        <v>0</v>
      </c>
      <c r="O167" t="s">
        <v>3830</v>
      </c>
      <c r="P167" s="30">
        <v>27364</v>
      </c>
      <c r="Q167" t="b">
        <v>0</v>
      </c>
      <c r="S167" t="b">
        <v>0</v>
      </c>
      <c r="T167" t="b">
        <v>0</v>
      </c>
      <c r="U167" t="b">
        <v>0</v>
      </c>
      <c r="V167" t="s">
        <v>440</v>
      </c>
      <c r="W167" t="s">
        <v>433</v>
      </c>
      <c r="X167">
        <v>2</v>
      </c>
      <c r="Z167">
        <v>1</v>
      </c>
      <c r="AB167">
        <v>5</v>
      </c>
      <c r="AD167">
        <v>5</v>
      </c>
      <c r="AF167">
        <v>5</v>
      </c>
      <c r="AH167">
        <v>2</v>
      </c>
      <c r="AJ167">
        <v>2</v>
      </c>
      <c r="AN167">
        <v>1.7994699999999999</v>
      </c>
      <c r="AO167">
        <v>1.0276700000000001</v>
      </c>
      <c r="AP167">
        <v>0.51405000000000001</v>
      </c>
      <c r="AQ167">
        <v>1.5417099999999999</v>
      </c>
      <c r="AR167">
        <v>3.34118</v>
      </c>
      <c r="AS167">
        <v>0.15723999999999999</v>
      </c>
      <c r="AT167">
        <v>2.0770599999999999</v>
      </c>
      <c r="AU167">
        <v>0.82626999999999995</v>
      </c>
      <c r="AV167">
        <v>0.46639999999999998</v>
      </c>
      <c r="AW167">
        <v>3.3697300000000001</v>
      </c>
      <c r="AX167">
        <v>1.80057</v>
      </c>
      <c r="AY167">
        <v>0.93522000000000005</v>
      </c>
      <c r="AZ167">
        <v>0.41482999999999998</v>
      </c>
      <c r="BA167">
        <v>3.1794899999999999</v>
      </c>
      <c r="BB167" s="30">
        <v>43502</v>
      </c>
      <c r="BC167">
        <v>12</v>
      </c>
      <c r="BD167">
        <v>12</v>
      </c>
      <c r="BE167">
        <v>0</v>
      </c>
      <c r="BF167">
        <v>60</v>
      </c>
      <c r="BG167">
        <v>1</v>
      </c>
      <c r="BH167">
        <v>0</v>
      </c>
      <c r="BI167">
        <v>60</v>
      </c>
      <c r="BJ167" s="30">
        <v>42858</v>
      </c>
      <c r="BK167">
        <v>2</v>
      </c>
      <c r="BL167">
        <v>2</v>
      </c>
      <c r="BM167">
        <v>0</v>
      </c>
      <c r="BN167">
        <v>12</v>
      </c>
      <c r="BO167">
        <v>1</v>
      </c>
      <c r="BP167">
        <v>0</v>
      </c>
      <c r="BQ167">
        <v>12</v>
      </c>
      <c r="BR167" s="30">
        <v>42464</v>
      </c>
      <c r="BS167">
        <v>8</v>
      </c>
      <c r="BT167">
        <v>8</v>
      </c>
      <c r="BU167">
        <v>0</v>
      </c>
      <c r="BV167">
        <v>1</v>
      </c>
      <c r="BW167">
        <v>44</v>
      </c>
      <c r="BX167">
        <v>0</v>
      </c>
      <c r="BY167">
        <v>44</v>
      </c>
      <c r="BZ167">
        <v>41.332999999999998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 t="s">
        <v>3831</v>
      </c>
      <c r="CH167" s="30">
        <v>43952</v>
      </c>
    </row>
    <row r="168" spans="1:86" customFormat="1" x14ac:dyDescent="0.25">
      <c r="A168">
        <v>335751</v>
      </c>
      <c r="B168" t="s">
        <v>3832</v>
      </c>
      <c r="C168" t="s">
        <v>3833</v>
      </c>
      <c r="D168" t="s">
        <v>3203</v>
      </c>
      <c r="E168" t="s">
        <v>251</v>
      </c>
      <c r="F168">
        <v>10452</v>
      </c>
      <c r="G168">
        <v>7184141157</v>
      </c>
      <c r="H168">
        <v>20</v>
      </c>
      <c r="I168" t="s">
        <v>1392</v>
      </c>
      <c r="J168" t="s">
        <v>429</v>
      </c>
      <c r="K168">
        <v>90</v>
      </c>
      <c r="L168">
        <v>86.1</v>
      </c>
      <c r="M168" t="s">
        <v>430</v>
      </c>
      <c r="N168" t="b">
        <v>0</v>
      </c>
      <c r="O168" t="s">
        <v>3834</v>
      </c>
      <c r="P168" s="30">
        <v>33380</v>
      </c>
      <c r="Q168" t="b">
        <v>0</v>
      </c>
      <c r="S168" t="b">
        <v>0</v>
      </c>
      <c r="T168" t="b">
        <v>0</v>
      </c>
      <c r="U168" t="b">
        <v>0</v>
      </c>
      <c r="V168" t="s">
        <v>440</v>
      </c>
      <c r="W168" t="s">
        <v>433</v>
      </c>
      <c r="X168">
        <v>5</v>
      </c>
      <c r="Z168">
        <v>4</v>
      </c>
      <c r="AB168">
        <v>5</v>
      </c>
      <c r="AD168">
        <v>5</v>
      </c>
      <c r="AF168">
        <v>4</v>
      </c>
      <c r="AH168">
        <v>3</v>
      </c>
      <c r="AJ168">
        <v>4</v>
      </c>
      <c r="AN168">
        <v>0.94986999999999999</v>
      </c>
      <c r="AO168">
        <v>0.77847999999999995</v>
      </c>
      <c r="AP168">
        <v>0.55817000000000005</v>
      </c>
      <c r="AQ168">
        <v>1.33666</v>
      </c>
      <c r="AR168">
        <v>2.28653</v>
      </c>
      <c r="AS168">
        <v>4.367E-2</v>
      </c>
      <c r="AT168">
        <v>1.43876</v>
      </c>
      <c r="AU168">
        <v>0.58884000000000003</v>
      </c>
      <c r="AV168">
        <v>0.26687</v>
      </c>
      <c r="AW168">
        <v>2.29447</v>
      </c>
      <c r="AX168">
        <v>1.3721300000000001</v>
      </c>
      <c r="AY168">
        <v>0.99412</v>
      </c>
      <c r="AZ168">
        <v>0.78722000000000003</v>
      </c>
      <c r="BA168">
        <v>3.19557</v>
      </c>
      <c r="BB168" s="30">
        <v>43804</v>
      </c>
      <c r="BC168">
        <v>4</v>
      </c>
      <c r="BD168">
        <v>4</v>
      </c>
      <c r="BE168">
        <v>0</v>
      </c>
      <c r="BF168">
        <v>16</v>
      </c>
      <c r="BG168">
        <v>1</v>
      </c>
      <c r="BH168">
        <v>0</v>
      </c>
      <c r="BI168">
        <v>16</v>
      </c>
      <c r="BJ168" s="30">
        <v>43396</v>
      </c>
      <c r="BK168">
        <v>1</v>
      </c>
      <c r="BL168">
        <v>1</v>
      </c>
      <c r="BM168">
        <v>0</v>
      </c>
      <c r="BN168">
        <v>16</v>
      </c>
      <c r="BO168">
        <v>1</v>
      </c>
      <c r="BP168">
        <v>0</v>
      </c>
      <c r="BQ168">
        <v>16</v>
      </c>
      <c r="BR168" s="30">
        <v>42978</v>
      </c>
      <c r="BS168">
        <v>1</v>
      </c>
      <c r="BT168">
        <v>1</v>
      </c>
      <c r="BU168">
        <v>0</v>
      </c>
      <c r="BV168">
        <v>1</v>
      </c>
      <c r="BW168">
        <v>4</v>
      </c>
      <c r="BX168">
        <v>0</v>
      </c>
      <c r="BY168">
        <v>4</v>
      </c>
      <c r="BZ168">
        <v>14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 t="s">
        <v>3835</v>
      </c>
      <c r="CH168" s="30">
        <v>43952</v>
      </c>
    </row>
    <row r="169" spans="1:86" customFormat="1" x14ac:dyDescent="0.25">
      <c r="A169">
        <v>335148</v>
      </c>
      <c r="B169" t="s">
        <v>3836</v>
      </c>
      <c r="C169" t="s">
        <v>3837</v>
      </c>
      <c r="D169" t="s">
        <v>3838</v>
      </c>
      <c r="E169" t="s">
        <v>251</v>
      </c>
      <c r="F169">
        <v>10901</v>
      </c>
      <c r="G169">
        <v>8453571230</v>
      </c>
      <c r="H169">
        <v>620</v>
      </c>
      <c r="I169" t="s">
        <v>1467</v>
      </c>
      <c r="J169" t="s">
        <v>429</v>
      </c>
      <c r="K169">
        <v>203</v>
      </c>
      <c r="L169">
        <v>187.2</v>
      </c>
      <c r="M169" t="s">
        <v>430</v>
      </c>
      <c r="N169" t="b">
        <v>0</v>
      </c>
      <c r="O169" t="s">
        <v>3839</v>
      </c>
      <c r="P169" s="30">
        <v>24473</v>
      </c>
      <c r="Q169" t="b">
        <v>0</v>
      </c>
      <c r="S169" t="b">
        <v>0</v>
      </c>
      <c r="T169" t="b">
        <v>0</v>
      </c>
      <c r="U169" t="b">
        <v>0</v>
      </c>
      <c r="V169" t="s">
        <v>535</v>
      </c>
      <c r="W169" t="s">
        <v>433</v>
      </c>
      <c r="X169">
        <v>3</v>
      </c>
      <c r="Z169">
        <v>3</v>
      </c>
      <c r="AB169">
        <v>5</v>
      </c>
      <c r="AD169">
        <v>5</v>
      </c>
      <c r="AF169">
        <v>5</v>
      </c>
      <c r="AH169">
        <v>1</v>
      </c>
      <c r="AJ169">
        <v>1</v>
      </c>
      <c r="AN169">
        <v>2.09246</v>
      </c>
      <c r="AO169">
        <v>0.92935000000000001</v>
      </c>
      <c r="AP169">
        <v>0.36953000000000003</v>
      </c>
      <c r="AQ169">
        <v>1.2988900000000001</v>
      </c>
      <c r="AR169">
        <v>3.3913500000000001</v>
      </c>
      <c r="AS169">
        <v>0.10149</v>
      </c>
      <c r="AT169">
        <v>2.2765599999999999</v>
      </c>
      <c r="AU169">
        <v>0.86194999999999999</v>
      </c>
      <c r="AV169">
        <v>0.44192999999999999</v>
      </c>
      <c r="AW169">
        <v>3.5804399999999998</v>
      </c>
      <c r="AX169">
        <v>1.9102699999999999</v>
      </c>
      <c r="AY169">
        <v>0.81074999999999997</v>
      </c>
      <c r="AZ169">
        <v>0.31472</v>
      </c>
      <c r="BA169">
        <v>3.0373100000000002</v>
      </c>
      <c r="BB169" s="30">
        <v>43573</v>
      </c>
      <c r="BC169">
        <v>12</v>
      </c>
      <c r="BD169">
        <v>12</v>
      </c>
      <c r="BE169">
        <v>0</v>
      </c>
      <c r="BF169">
        <v>28</v>
      </c>
      <c r="BG169">
        <v>1</v>
      </c>
      <c r="BH169">
        <v>0</v>
      </c>
      <c r="BI169">
        <v>28</v>
      </c>
      <c r="BJ169" s="30">
        <v>42923</v>
      </c>
      <c r="BK169">
        <v>2</v>
      </c>
      <c r="BL169">
        <v>2</v>
      </c>
      <c r="BM169">
        <v>0</v>
      </c>
      <c r="BN169">
        <v>8</v>
      </c>
      <c r="BO169">
        <v>1</v>
      </c>
      <c r="BP169">
        <v>0</v>
      </c>
      <c r="BQ169">
        <v>8</v>
      </c>
      <c r="BR169" s="30">
        <v>42674</v>
      </c>
      <c r="BS169">
        <v>4</v>
      </c>
      <c r="BT169">
        <v>4</v>
      </c>
      <c r="BU169">
        <v>0</v>
      </c>
      <c r="BV169">
        <v>1</v>
      </c>
      <c r="BW169">
        <v>20</v>
      </c>
      <c r="BX169">
        <v>0</v>
      </c>
      <c r="BY169">
        <v>20</v>
      </c>
      <c r="BZ169">
        <v>20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 t="s">
        <v>3840</v>
      </c>
      <c r="CH169" s="30">
        <v>43952</v>
      </c>
    </row>
    <row r="170" spans="1:86" customFormat="1" x14ac:dyDescent="0.25">
      <c r="A170">
        <v>335695</v>
      </c>
      <c r="B170" t="s">
        <v>3841</v>
      </c>
      <c r="C170" t="s">
        <v>3842</v>
      </c>
      <c r="D170" t="s">
        <v>3203</v>
      </c>
      <c r="E170" t="s">
        <v>251</v>
      </c>
      <c r="F170">
        <v>10463</v>
      </c>
      <c r="G170">
        <v>7186018400</v>
      </c>
      <c r="H170">
        <v>20</v>
      </c>
      <c r="I170" t="s">
        <v>1392</v>
      </c>
      <c r="J170" t="s">
        <v>429</v>
      </c>
      <c r="K170">
        <v>200</v>
      </c>
      <c r="L170">
        <v>190.6</v>
      </c>
      <c r="M170" t="s">
        <v>430</v>
      </c>
      <c r="N170" t="b">
        <v>0</v>
      </c>
      <c r="O170" t="s">
        <v>3843</v>
      </c>
      <c r="P170" s="30">
        <v>32457</v>
      </c>
      <c r="Q170" t="b">
        <v>0</v>
      </c>
      <c r="S170" t="b">
        <v>0</v>
      </c>
      <c r="T170" t="b">
        <v>0</v>
      </c>
      <c r="U170" t="b">
        <v>0</v>
      </c>
      <c r="V170" t="s">
        <v>535</v>
      </c>
      <c r="W170" t="s">
        <v>433</v>
      </c>
      <c r="X170">
        <v>2</v>
      </c>
      <c r="Z170">
        <v>1</v>
      </c>
      <c r="AB170">
        <v>5</v>
      </c>
      <c r="AD170">
        <v>5</v>
      </c>
      <c r="AF170">
        <v>5</v>
      </c>
      <c r="AH170">
        <v>2</v>
      </c>
      <c r="AJ170">
        <v>2</v>
      </c>
      <c r="AN170">
        <v>2.1514500000000001</v>
      </c>
      <c r="AO170">
        <v>0.50063000000000002</v>
      </c>
      <c r="AP170">
        <v>0.42238999999999999</v>
      </c>
      <c r="AQ170">
        <v>0.92301999999999995</v>
      </c>
      <c r="AR170">
        <v>3.0744699999999998</v>
      </c>
      <c r="AS170">
        <v>4.7530000000000003E-2</v>
      </c>
      <c r="AT170">
        <v>2.0836600000000001</v>
      </c>
      <c r="AU170">
        <v>0.85882000000000003</v>
      </c>
      <c r="AV170">
        <v>0.45451999999999998</v>
      </c>
      <c r="AW170">
        <v>3.3970099999999999</v>
      </c>
      <c r="AX170">
        <v>2.14595</v>
      </c>
      <c r="AY170">
        <v>0.43831999999999999</v>
      </c>
      <c r="AZ170">
        <v>0.34977999999999998</v>
      </c>
      <c r="BA170">
        <v>2.9022000000000001</v>
      </c>
      <c r="BB170" s="30">
        <v>43424</v>
      </c>
      <c r="BC170">
        <v>3</v>
      </c>
      <c r="BD170">
        <v>3</v>
      </c>
      <c r="BE170">
        <v>0</v>
      </c>
      <c r="BF170">
        <v>12</v>
      </c>
      <c r="BG170">
        <v>1</v>
      </c>
      <c r="BH170">
        <v>0</v>
      </c>
      <c r="BI170">
        <v>12</v>
      </c>
      <c r="BJ170" s="30">
        <v>42811</v>
      </c>
      <c r="BK170">
        <v>3</v>
      </c>
      <c r="BL170">
        <v>0</v>
      </c>
      <c r="BM170">
        <v>3</v>
      </c>
      <c r="BN170">
        <v>129</v>
      </c>
      <c r="BO170">
        <v>0</v>
      </c>
      <c r="BP170">
        <v>0</v>
      </c>
      <c r="BQ170">
        <v>129</v>
      </c>
      <c r="BR170" s="30">
        <v>42376</v>
      </c>
      <c r="BS170">
        <v>8</v>
      </c>
      <c r="BT170">
        <v>8</v>
      </c>
      <c r="BU170">
        <v>0</v>
      </c>
      <c r="BV170">
        <v>1</v>
      </c>
      <c r="BW170">
        <v>32</v>
      </c>
      <c r="BX170">
        <v>0</v>
      </c>
      <c r="BY170">
        <v>32</v>
      </c>
      <c r="BZ170">
        <v>54.332999999999998</v>
      </c>
      <c r="CA170">
        <v>1</v>
      </c>
      <c r="CB170">
        <v>2</v>
      </c>
      <c r="CC170">
        <v>1</v>
      </c>
      <c r="CD170">
        <v>12678</v>
      </c>
      <c r="CE170">
        <v>0</v>
      </c>
      <c r="CF170">
        <v>1</v>
      </c>
      <c r="CG170" t="s">
        <v>3844</v>
      </c>
      <c r="CH170" s="30">
        <v>43952</v>
      </c>
    </row>
    <row r="171" spans="1:86" customFormat="1" x14ac:dyDescent="0.25">
      <c r="A171">
        <v>335476</v>
      </c>
      <c r="B171" t="s">
        <v>3845</v>
      </c>
      <c r="C171" t="s">
        <v>3846</v>
      </c>
      <c r="D171" t="s">
        <v>3130</v>
      </c>
      <c r="E171" t="s">
        <v>251</v>
      </c>
      <c r="F171">
        <v>14618</v>
      </c>
      <c r="G171">
        <v>5857893352</v>
      </c>
      <c r="H171">
        <v>370</v>
      </c>
      <c r="I171" t="s">
        <v>1492</v>
      </c>
      <c r="J171" t="s">
        <v>475</v>
      </c>
      <c r="K171">
        <v>204</v>
      </c>
      <c r="L171">
        <v>190.7</v>
      </c>
      <c r="M171" t="s">
        <v>430</v>
      </c>
      <c r="N171" t="b">
        <v>0</v>
      </c>
      <c r="O171" t="s">
        <v>3847</v>
      </c>
      <c r="P171" s="30">
        <v>27760</v>
      </c>
      <c r="Q171" t="b">
        <v>0</v>
      </c>
      <c r="S171" t="b">
        <v>0</v>
      </c>
      <c r="T171" t="b">
        <v>0</v>
      </c>
      <c r="U171" t="b">
        <v>0</v>
      </c>
      <c r="V171" t="s">
        <v>440</v>
      </c>
      <c r="W171" t="s">
        <v>433</v>
      </c>
      <c r="X171">
        <v>5</v>
      </c>
      <c r="Z171">
        <v>4</v>
      </c>
      <c r="AB171">
        <v>5</v>
      </c>
      <c r="AD171">
        <v>5</v>
      </c>
      <c r="AF171">
        <v>5</v>
      </c>
      <c r="AH171">
        <v>3</v>
      </c>
      <c r="AJ171">
        <v>3</v>
      </c>
      <c r="AN171">
        <v>2.6915200000000001</v>
      </c>
      <c r="AO171">
        <v>1.09409</v>
      </c>
      <c r="AP171">
        <v>0.57094</v>
      </c>
      <c r="AQ171">
        <v>1.66503</v>
      </c>
      <c r="AR171">
        <v>4.3565500000000004</v>
      </c>
      <c r="AS171">
        <v>4.6760000000000003E-2</v>
      </c>
      <c r="AT171">
        <v>2.2088299999999998</v>
      </c>
      <c r="AU171">
        <v>0.71060999999999996</v>
      </c>
      <c r="AV171">
        <v>0.33378000000000002</v>
      </c>
      <c r="AW171">
        <v>3.2532199999999998</v>
      </c>
      <c r="AX171">
        <v>2.5325099999999998</v>
      </c>
      <c r="AY171">
        <v>1.1577200000000001</v>
      </c>
      <c r="AZ171">
        <v>0.64381999999999995</v>
      </c>
      <c r="BA171">
        <v>4.2942</v>
      </c>
      <c r="BB171" s="30">
        <v>43725</v>
      </c>
      <c r="BC171">
        <v>3</v>
      </c>
      <c r="BD171">
        <v>3</v>
      </c>
      <c r="BE171">
        <v>0</v>
      </c>
      <c r="BF171">
        <v>12</v>
      </c>
      <c r="BG171">
        <v>1</v>
      </c>
      <c r="BH171">
        <v>0</v>
      </c>
      <c r="BI171">
        <v>12</v>
      </c>
      <c r="BJ171" s="30">
        <v>43173</v>
      </c>
      <c r="BK171">
        <v>1</v>
      </c>
      <c r="BL171">
        <v>1</v>
      </c>
      <c r="BM171">
        <v>0</v>
      </c>
      <c r="BN171">
        <v>0</v>
      </c>
      <c r="BO171">
        <v>1</v>
      </c>
      <c r="BP171">
        <v>0</v>
      </c>
      <c r="BQ171">
        <v>0</v>
      </c>
      <c r="BR171" s="30">
        <v>42706</v>
      </c>
      <c r="BS171">
        <v>3</v>
      </c>
      <c r="BT171">
        <v>3</v>
      </c>
      <c r="BU171">
        <v>0</v>
      </c>
      <c r="BV171">
        <v>1</v>
      </c>
      <c r="BW171">
        <v>16</v>
      </c>
      <c r="BX171">
        <v>0</v>
      </c>
      <c r="BY171">
        <v>16</v>
      </c>
      <c r="BZ171">
        <v>8.6669999999999998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 t="s">
        <v>3848</v>
      </c>
      <c r="CH171" s="30">
        <v>43952</v>
      </c>
    </row>
    <row r="172" spans="1:86" customFormat="1" x14ac:dyDescent="0.25">
      <c r="A172">
        <v>335358</v>
      </c>
      <c r="B172" t="s">
        <v>3849</v>
      </c>
      <c r="C172" t="s">
        <v>3850</v>
      </c>
      <c r="D172" t="s">
        <v>3203</v>
      </c>
      <c r="E172" t="s">
        <v>251</v>
      </c>
      <c r="F172">
        <v>10467</v>
      </c>
      <c r="G172">
        <v>7187981100</v>
      </c>
      <c r="H172">
        <v>20</v>
      </c>
      <c r="I172" t="s">
        <v>1392</v>
      </c>
      <c r="J172" t="s">
        <v>429</v>
      </c>
      <c r="K172">
        <v>240</v>
      </c>
      <c r="L172">
        <v>225.9</v>
      </c>
      <c r="M172" t="s">
        <v>430</v>
      </c>
      <c r="N172" t="b">
        <v>0</v>
      </c>
      <c r="O172" t="s">
        <v>3851</v>
      </c>
      <c r="P172" s="30">
        <v>26538</v>
      </c>
      <c r="Q172" t="b">
        <v>0</v>
      </c>
      <c r="S172" t="b">
        <v>0</v>
      </c>
      <c r="T172" t="b">
        <v>0</v>
      </c>
      <c r="U172" t="b">
        <v>0</v>
      </c>
      <c r="V172" t="s">
        <v>535</v>
      </c>
      <c r="W172" t="s">
        <v>433</v>
      </c>
      <c r="X172">
        <v>4</v>
      </c>
      <c r="Z172">
        <v>5</v>
      </c>
      <c r="AB172">
        <v>4</v>
      </c>
      <c r="AD172">
        <v>4</v>
      </c>
      <c r="AF172">
        <v>5</v>
      </c>
      <c r="AH172">
        <v>1</v>
      </c>
      <c r="AJ172">
        <v>1</v>
      </c>
      <c r="AN172">
        <v>1.9338200000000001</v>
      </c>
      <c r="AO172">
        <v>0.63576999999999995</v>
      </c>
      <c r="AP172">
        <v>0.21601000000000001</v>
      </c>
      <c r="AQ172">
        <v>0.85179000000000005</v>
      </c>
      <c r="AR172">
        <v>2.7856100000000001</v>
      </c>
      <c r="AS172">
        <v>3.5439999999999999E-2</v>
      </c>
      <c r="AT172">
        <v>2.0841699999999999</v>
      </c>
      <c r="AU172">
        <v>0.92671999999999999</v>
      </c>
      <c r="AV172">
        <v>0.50163000000000002</v>
      </c>
      <c r="AW172">
        <v>3.5125199999999999</v>
      </c>
      <c r="AX172">
        <v>1.92841</v>
      </c>
      <c r="AY172">
        <v>0.51587000000000005</v>
      </c>
      <c r="AZ172">
        <v>0.16208</v>
      </c>
      <c r="BA172">
        <v>2.54305</v>
      </c>
      <c r="BB172" s="30">
        <v>43706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 s="30">
        <v>43006</v>
      </c>
      <c r="BK172">
        <v>2</v>
      </c>
      <c r="BL172">
        <v>2</v>
      </c>
      <c r="BM172">
        <v>0</v>
      </c>
      <c r="BN172">
        <v>8</v>
      </c>
      <c r="BO172">
        <v>1</v>
      </c>
      <c r="BP172">
        <v>0</v>
      </c>
      <c r="BQ172">
        <v>8</v>
      </c>
      <c r="BR172" s="30">
        <v>42559</v>
      </c>
      <c r="BS172">
        <v>3</v>
      </c>
      <c r="BT172">
        <v>3</v>
      </c>
      <c r="BU172">
        <v>0</v>
      </c>
      <c r="BV172">
        <v>1</v>
      </c>
      <c r="BW172">
        <v>12</v>
      </c>
      <c r="BX172">
        <v>0</v>
      </c>
      <c r="BY172">
        <v>12</v>
      </c>
      <c r="BZ172">
        <v>4.6669999999999998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 t="s">
        <v>3852</v>
      </c>
      <c r="CH172" s="30">
        <v>43952</v>
      </c>
    </row>
    <row r="173" spans="1:86" customFormat="1" x14ac:dyDescent="0.25">
      <c r="A173">
        <v>335516</v>
      </c>
      <c r="B173" t="s">
        <v>3853</v>
      </c>
      <c r="C173" t="s">
        <v>3854</v>
      </c>
      <c r="D173" t="s">
        <v>3226</v>
      </c>
      <c r="E173" t="s">
        <v>251</v>
      </c>
      <c r="F173">
        <v>11201</v>
      </c>
      <c r="G173">
        <v>7188586400</v>
      </c>
      <c r="H173">
        <v>331</v>
      </c>
      <c r="I173" t="s">
        <v>1544</v>
      </c>
      <c r="J173" t="s">
        <v>429</v>
      </c>
      <c r="K173">
        <v>400</v>
      </c>
      <c r="L173">
        <v>387.3</v>
      </c>
      <c r="M173" t="s">
        <v>430</v>
      </c>
      <c r="N173" t="b">
        <v>0</v>
      </c>
      <c r="O173" t="s">
        <v>3855</v>
      </c>
      <c r="P173" s="30">
        <v>27912</v>
      </c>
      <c r="Q173" t="b">
        <v>0</v>
      </c>
      <c r="S173" t="b">
        <v>0</v>
      </c>
      <c r="T173" t="b">
        <v>0</v>
      </c>
      <c r="U173" t="b">
        <v>0</v>
      </c>
      <c r="V173" t="s">
        <v>535</v>
      </c>
      <c r="W173" t="s">
        <v>433</v>
      </c>
      <c r="X173">
        <v>2</v>
      </c>
      <c r="Z173">
        <v>2</v>
      </c>
      <c r="AB173">
        <v>5</v>
      </c>
      <c r="AD173">
        <v>5</v>
      </c>
      <c r="AF173">
        <v>5</v>
      </c>
      <c r="AH173">
        <v>1</v>
      </c>
      <c r="AJ173">
        <v>1</v>
      </c>
      <c r="AN173">
        <v>2.2646700000000002</v>
      </c>
      <c r="AO173">
        <v>0.67205999999999999</v>
      </c>
      <c r="AP173">
        <v>0.33327000000000001</v>
      </c>
      <c r="AQ173">
        <v>1.0053300000000001</v>
      </c>
      <c r="AR173">
        <v>3.2700100000000001</v>
      </c>
      <c r="AS173">
        <v>4.1689999999999998E-2</v>
      </c>
      <c r="AT173">
        <v>2.0830700000000002</v>
      </c>
      <c r="AU173">
        <v>0.84221999999999997</v>
      </c>
      <c r="AV173">
        <v>0.43773000000000001</v>
      </c>
      <c r="AW173">
        <v>3.3630200000000001</v>
      </c>
      <c r="AX173">
        <v>2.2595299999999998</v>
      </c>
      <c r="AY173">
        <v>0.60002</v>
      </c>
      <c r="AZ173">
        <v>0.28655999999999998</v>
      </c>
      <c r="BA173">
        <v>3.1179700000000001</v>
      </c>
      <c r="BB173" s="30">
        <v>43768</v>
      </c>
      <c r="BC173">
        <v>5</v>
      </c>
      <c r="BD173">
        <v>4</v>
      </c>
      <c r="BE173">
        <v>1</v>
      </c>
      <c r="BF173">
        <v>36</v>
      </c>
      <c r="BG173">
        <v>1</v>
      </c>
      <c r="BH173">
        <v>0</v>
      </c>
      <c r="BI173">
        <v>36</v>
      </c>
      <c r="BJ173" s="30">
        <v>43130</v>
      </c>
      <c r="BK173">
        <v>8</v>
      </c>
      <c r="BL173">
        <v>6</v>
      </c>
      <c r="BM173">
        <v>2</v>
      </c>
      <c r="BN173">
        <v>36</v>
      </c>
      <c r="BO173">
        <v>1</v>
      </c>
      <c r="BP173">
        <v>0</v>
      </c>
      <c r="BQ173">
        <v>36</v>
      </c>
      <c r="BR173" s="30">
        <v>42636</v>
      </c>
      <c r="BS173">
        <v>3</v>
      </c>
      <c r="BT173">
        <v>3</v>
      </c>
      <c r="BU173">
        <v>0</v>
      </c>
      <c r="BV173">
        <v>1</v>
      </c>
      <c r="BW173">
        <v>16</v>
      </c>
      <c r="BX173">
        <v>0</v>
      </c>
      <c r="BY173">
        <v>16</v>
      </c>
      <c r="BZ173">
        <v>32.667000000000002</v>
      </c>
      <c r="CA173">
        <v>0</v>
      </c>
      <c r="CB173">
        <v>2</v>
      </c>
      <c r="CC173">
        <v>0</v>
      </c>
      <c r="CD173">
        <v>0</v>
      </c>
      <c r="CE173">
        <v>0</v>
      </c>
      <c r="CF173">
        <v>0</v>
      </c>
      <c r="CG173" t="s">
        <v>3856</v>
      </c>
      <c r="CH173" s="30">
        <v>43952</v>
      </c>
    </row>
    <row r="174" spans="1:86" customFormat="1" x14ac:dyDescent="0.25">
      <c r="A174">
        <v>335210</v>
      </c>
      <c r="B174" t="s">
        <v>3857</v>
      </c>
      <c r="C174" t="s">
        <v>3858</v>
      </c>
      <c r="D174" t="s">
        <v>3859</v>
      </c>
      <c r="E174" t="s">
        <v>251</v>
      </c>
      <c r="F174">
        <v>14895</v>
      </c>
      <c r="G174">
        <v>5855933750</v>
      </c>
      <c r="H174">
        <v>10</v>
      </c>
      <c r="I174" t="s">
        <v>2665</v>
      </c>
      <c r="J174" t="s">
        <v>451</v>
      </c>
      <c r="K174">
        <v>80</v>
      </c>
      <c r="L174">
        <v>77.099999999999994</v>
      </c>
      <c r="M174" t="s">
        <v>430</v>
      </c>
      <c r="N174" t="b">
        <v>0</v>
      </c>
      <c r="O174" t="s">
        <v>3860</v>
      </c>
      <c r="P174" s="30">
        <v>24523</v>
      </c>
      <c r="Q174" t="b">
        <v>0</v>
      </c>
      <c r="S174" t="b">
        <v>0</v>
      </c>
      <c r="T174" t="b">
        <v>0</v>
      </c>
      <c r="U174" t="b">
        <v>0</v>
      </c>
      <c r="V174" t="s">
        <v>440</v>
      </c>
      <c r="W174" t="s">
        <v>433</v>
      </c>
      <c r="X174">
        <v>4</v>
      </c>
      <c r="Z174">
        <v>4</v>
      </c>
      <c r="AB174">
        <v>3</v>
      </c>
      <c r="AD174">
        <v>3</v>
      </c>
      <c r="AF174">
        <v>4</v>
      </c>
      <c r="AH174">
        <v>2</v>
      </c>
      <c r="AJ174">
        <v>2</v>
      </c>
      <c r="AN174">
        <v>2.3202699999999998</v>
      </c>
      <c r="AO174">
        <v>0.80159999999999998</v>
      </c>
      <c r="AP174">
        <v>0.58150000000000002</v>
      </c>
      <c r="AQ174">
        <v>1.3831</v>
      </c>
      <c r="AR174">
        <v>3.7033700000000001</v>
      </c>
      <c r="AS174">
        <v>0.12858</v>
      </c>
      <c r="AT174">
        <v>2.3493400000000002</v>
      </c>
      <c r="AU174">
        <v>0.88468999999999998</v>
      </c>
      <c r="AV174">
        <v>0.46693000000000001</v>
      </c>
      <c r="AW174">
        <v>3.7009599999999998</v>
      </c>
      <c r="AX174">
        <v>2.0526200000000001</v>
      </c>
      <c r="AY174">
        <v>0.68132000000000004</v>
      </c>
      <c r="AZ174">
        <v>0.46873999999999999</v>
      </c>
      <c r="BA174">
        <v>3.2087500000000002</v>
      </c>
      <c r="BB174" s="30">
        <v>43637</v>
      </c>
      <c r="BC174">
        <v>2</v>
      </c>
      <c r="BD174">
        <v>2</v>
      </c>
      <c r="BE174">
        <v>0</v>
      </c>
      <c r="BF174">
        <v>8</v>
      </c>
      <c r="BG174">
        <v>1</v>
      </c>
      <c r="BH174">
        <v>0</v>
      </c>
      <c r="BI174">
        <v>8</v>
      </c>
      <c r="BJ174" s="30">
        <v>43182</v>
      </c>
      <c r="BK174">
        <v>3</v>
      </c>
      <c r="BL174">
        <v>1</v>
      </c>
      <c r="BM174">
        <v>2</v>
      </c>
      <c r="BN174">
        <v>12</v>
      </c>
      <c r="BO174">
        <v>1</v>
      </c>
      <c r="BP174">
        <v>0</v>
      </c>
      <c r="BQ174">
        <v>12</v>
      </c>
      <c r="BR174" s="30">
        <v>42720</v>
      </c>
      <c r="BS174">
        <v>6</v>
      </c>
      <c r="BT174">
        <v>6</v>
      </c>
      <c r="BU174">
        <v>0</v>
      </c>
      <c r="BV174">
        <v>1</v>
      </c>
      <c r="BW174">
        <v>20</v>
      </c>
      <c r="BX174">
        <v>0</v>
      </c>
      <c r="BY174">
        <v>20</v>
      </c>
      <c r="BZ174">
        <v>11.333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 t="s">
        <v>3861</v>
      </c>
      <c r="CH174" s="30">
        <v>43952</v>
      </c>
    </row>
    <row r="175" spans="1:86" customFormat="1" x14ac:dyDescent="0.25">
      <c r="A175">
        <v>335494</v>
      </c>
      <c r="B175" t="s">
        <v>3862</v>
      </c>
      <c r="C175" t="s">
        <v>3863</v>
      </c>
      <c r="D175" t="s">
        <v>3864</v>
      </c>
      <c r="E175" t="s">
        <v>251</v>
      </c>
      <c r="F175">
        <v>14527</v>
      </c>
      <c r="G175">
        <v>3155362311</v>
      </c>
      <c r="H175">
        <v>910</v>
      </c>
      <c r="I175" t="s">
        <v>2762</v>
      </c>
      <c r="J175" t="s">
        <v>475</v>
      </c>
      <c r="K175">
        <v>46</v>
      </c>
      <c r="L175">
        <v>44.7</v>
      </c>
      <c r="M175" t="s">
        <v>430</v>
      </c>
      <c r="N175" t="b">
        <v>0</v>
      </c>
      <c r="O175" t="s">
        <v>3865</v>
      </c>
      <c r="P175" s="30">
        <v>27760</v>
      </c>
      <c r="Q175" t="b">
        <v>0</v>
      </c>
      <c r="S175" t="b">
        <v>0</v>
      </c>
      <c r="T175" t="b">
        <v>0</v>
      </c>
      <c r="U175" t="b">
        <v>0</v>
      </c>
      <c r="V175" t="s">
        <v>440</v>
      </c>
      <c r="W175" t="s">
        <v>433</v>
      </c>
      <c r="X175">
        <v>4</v>
      </c>
      <c r="Z175">
        <v>4</v>
      </c>
      <c r="AB175">
        <v>3</v>
      </c>
      <c r="AD175">
        <v>3</v>
      </c>
      <c r="AG175">
        <v>2</v>
      </c>
      <c r="AH175">
        <v>3</v>
      </c>
      <c r="AJ175">
        <v>3</v>
      </c>
      <c r="AN175">
        <v>2.35656</v>
      </c>
      <c r="AO175">
        <v>0.93286999999999998</v>
      </c>
      <c r="AP175">
        <v>0.53966999999999998</v>
      </c>
      <c r="AQ175">
        <v>1.47254</v>
      </c>
      <c r="AR175">
        <v>3.8290999999999999</v>
      </c>
      <c r="AS175">
        <v>8.4140000000000006E-2</v>
      </c>
      <c r="AT175">
        <v>2.0792700000000002</v>
      </c>
      <c r="AU175">
        <v>0.63012000000000001</v>
      </c>
      <c r="AV175">
        <v>0.33184000000000002</v>
      </c>
      <c r="AW175">
        <v>3.0412300000000001</v>
      </c>
      <c r="AX175">
        <v>2.3555000000000001</v>
      </c>
      <c r="AY175">
        <v>1.11321</v>
      </c>
      <c r="AZ175">
        <v>0.61212</v>
      </c>
      <c r="BA175">
        <v>4.0373799999999997</v>
      </c>
      <c r="BB175" s="30">
        <v>43781</v>
      </c>
      <c r="BC175">
        <v>8</v>
      </c>
      <c r="BD175">
        <v>8</v>
      </c>
      <c r="BE175">
        <v>1</v>
      </c>
      <c r="BF175">
        <v>20</v>
      </c>
      <c r="BG175">
        <v>1</v>
      </c>
      <c r="BH175">
        <v>0</v>
      </c>
      <c r="BI175">
        <v>20</v>
      </c>
      <c r="BJ175" s="30">
        <v>43368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 s="30">
        <v>42895</v>
      </c>
      <c r="BS175">
        <v>3</v>
      </c>
      <c r="BT175">
        <v>3</v>
      </c>
      <c r="BU175">
        <v>0</v>
      </c>
      <c r="BV175">
        <v>1</v>
      </c>
      <c r="BW175">
        <v>12</v>
      </c>
      <c r="BX175">
        <v>0</v>
      </c>
      <c r="BY175">
        <v>12</v>
      </c>
      <c r="BZ175">
        <v>12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 t="s">
        <v>3866</v>
      </c>
      <c r="CH175" s="30">
        <v>43952</v>
      </c>
    </row>
    <row r="176" spans="1:86" customFormat="1" x14ac:dyDescent="0.25">
      <c r="A176">
        <v>335859</v>
      </c>
      <c r="B176" t="s">
        <v>3867</v>
      </c>
      <c r="C176" t="s">
        <v>3868</v>
      </c>
      <c r="D176" t="s">
        <v>3869</v>
      </c>
      <c r="E176" t="s">
        <v>251</v>
      </c>
      <c r="F176">
        <v>13760</v>
      </c>
      <c r="G176">
        <v>6077573102</v>
      </c>
      <c r="H176">
        <v>30</v>
      </c>
      <c r="I176" t="s">
        <v>2563</v>
      </c>
      <c r="J176" t="s">
        <v>475</v>
      </c>
      <c r="K176">
        <v>32</v>
      </c>
      <c r="L176">
        <v>30.5</v>
      </c>
      <c r="M176" t="s">
        <v>430</v>
      </c>
      <c r="N176" t="b">
        <v>0</v>
      </c>
      <c r="O176" t="s">
        <v>3870</v>
      </c>
      <c r="P176" s="30">
        <v>40304</v>
      </c>
      <c r="Q176" t="b">
        <v>1</v>
      </c>
      <c r="S176" t="b">
        <v>0</v>
      </c>
      <c r="T176" t="b">
        <v>0</v>
      </c>
      <c r="U176" t="b">
        <v>0</v>
      </c>
      <c r="V176" t="s">
        <v>440</v>
      </c>
      <c r="W176" t="s">
        <v>433</v>
      </c>
      <c r="X176">
        <v>4</v>
      </c>
      <c r="Z176">
        <v>4</v>
      </c>
      <c r="AB176">
        <v>5</v>
      </c>
      <c r="AD176">
        <v>5</v>
      </c>
      <c r="AF176">
        <v>4</v>
      </c>
      <c r="AH176">
        <v>1</v>
      </c>
      <c r="AI176">
        <v>12</v>
      </c>
      <c r="AJ176">
        <v>1</v>
      </c>
      <c r="AK176">
        <v>12</v>
      </c>
      <c r="AL176">
        <v>6</v>
      </c>
      <c r="AM176">
        <v>6</v>
      </c>
      <c r="BB176" s="30">
        <v>43572</v>
      </c>
      <c r="BC176">
        <v>3</v>
      </c>
      <c r="BD176">
        <v>3</v>
      </c>
      <c r="BE176">
        <v>0</v>
      </c>
      <c r="BF176">
        <v>12</v>
      </c>
      <c r="BG176">
        <v>1</v>
      </c>
      <c r="BH176">
        <v>0</v>
      </c>
      <c r="BI176">
        <v>12</v>
      </c>
      <c r="BJ176" s="30">
        <v>43060</v>
      </c>
      <c r="BK176">
        <v>1</v>
      </c>
      <c r="BL176">
        <v>1</v>
      </c>
      <c r="BM176">
        <v>0</v>
      </c>
      <c r="BN176">
        <v>4</v>
      </c>
      <c r="BO176">
        <v>1</v>
      </c>
      <c r="BP176">
        <v>0</v>
      </c>
      <c r="BQ176">
        <v>4</v>
      </c>
      <c r="BR176" s="30">
        <v>42587</v>
      </c>
      <c r="BS176">
        <v>4</v>
      </c>
      <c r="BT176">
        <v>4</v>
      </c>
      <c r="BU176">
        <v>0</v>
      </c>
      <c r="BV176">
        <v>1</v>
      </c>
      <c r="BW176">
        <v>16</v>
      </c>
      <c r="BX176">
        <v>0</v>
      </c>
      <c r="BY176">
        <v>16</v>
      </c>
      <c r="BZ176">
        <v>10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 t="s">
        <v>3871</v>
      </c>
      <c r="CH176" s="30">
        <v>43952</v>
      </c>
    </row>
    <row r="177" spans="1:86" customFormat="1" x14ac:dyDescent="0.25">
      <c r="A177">
        <v>335789</v>
      </c>
      <c r="B177" t="s">
        <v>3872</v>
      </c>
      <c r="C177" t="s">
        <v>3873</v>
      </c>
      <c r="D177" t="s">
        <v>3874</v>
      </c>
      <c r="E177" t="s">
        <v>251</v>
      </c>
      <c r="F177">
        <v>12524</v>
      </c>
      <c r="G177">
        <v>8458961500</v>
      </c>
      <c r="H177">
        <v>230</v>
      </c>
      <c r="I177" t="s">
        <v>1969</v>
      </c>
      <c r="J177" t="s">
        <v>429</v>
      </c>
      <c r="K177">
        <v>160</v>
      </c>
      <c r="L177">
        <v>137</v>
      </c>
      <c r="M177" t="s">
        <v>430</v>
      </c>
      <c r="N177" t="b">
        <v>0</v>
      </c>
      <c r="O177" t="s">
        <v>3875</v>
      </c>
      <c r="P177" s="30">
        <v>34984</v>
      </c>
      <c r="Q177" t="b">
        <v>0</v>
      </c>
      <c r="S177" t="b">
        <v>0</v>
      </c>
      <c r="T177" t="b">
        <v>0</v>
      </c>
      <c r="U177" t="b">
        <v>0</v>
      </c>
      <c r="V177" t="s">
        <v>440</v>
      </c>
      <c r="W177" t="s">
        <v>433</v>
      </c>
      <c r="X177">
        <v>2</v>
      </c>
      <c r="Z177">
        <v>2</v>
      </c>
      <c r="AB177">
        <v>2</v>
      </c>
      <c r="AD177">
        <v>1</v>
      </c>
      <c r="AF177">
        <v>3</v>
      </c>
      <c r="AH177">
        <v>3</v>
      </c>
      <c r="AJ177">
        <v>4</v>
      </c>
      <c r="AN177">
        <v>1.95248</v>
      </c>
      <c r="AO177">
        <v>1.0155700000000001</v>
      </c>
      <c r="AP177">
        <v>0.92432999999999998</v>
      </c>
      <c r="AQ177">
        <v>1.9399</v>
      </c>
      <c r="AR177">
        <v>3.8923899999999998</v>
      </c>
      <c r="AS177">
        <v>0.10698000000000001</v>
      </c>
      <c r="AT177">
        <v>2.2635399999999999</v>
      </c>
      <c r="AU177">
        <v>0.82332000000000005</v>
      </c>
      <c r="AV177">
        <v>0.45337</v>
      </c>
      <c r="AW177">
        <v>3.5402399999999998</v>
      </c>
      <c r="AX177">
        <v>1.7927299999999999</v>
      </c>
      <c r="AY177">
        <v>0.92752000000000001</v>
      </c>
      <c r="AZ177">
        <v>0.76737</v>
      </c>
      <c r="BA177">
        <v>3.52563</v>
      </c>
      <c r="BB177" s="30">
        <v>43651</v>
      </c>
      <c r="BC177">
        <v>8</v>
      </c>
      <c r="BD177">
        <v>8</v>
      </c>
      <c r="BE177">
        <v>0</v>
      </c>
      <c r="BF177">
        <v>40</v>
      </c>
      <c r="BG177">
        <v>1</v>
      </c>
      <c r="BH177">
        <v>0</v>
      </c>
      <c r="BI177">
        <v>40</v>
      </c>
      <c r="BJ177" s="30">
        <v>43024</v>
      </c>
      <c r="BK177">
        <v>1</v>
      </c>
      <c r="BL177">
        <v>1</v>
      </c>
      <c r="BM177">
        <v>0</v>
      </c>
      <c r="BN177">
        <v>16</v>
      </c>
      <c r="BO177">
        <v>1</v>
      </c>
      <c r="BP177">
        <v>0</v>
      </c>
      <c r="BQ177">
        <v>16</v>
      </c>
      <c r="BR177" s="30">
        <v>42570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25.332999999999998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 t="s">
        <v>3876</v>
      </c>
      <c r="CH177" s="30">
        <v>43952</v>
      </c>
    </row>
    <row r="178" spans="1:86" customFormat="1" x14ac:dyDescent="0.25">
      <c r="A178">
        <v>335523</v>
      </c>
      <c r="B178" t="s">
        <v>3877</v>
      </c>
      <c r="C178" t="s">
        <v>3878</v>
      </c>
      <c r="D178" t="s">
        <v>3226</v>
      </c>
      <c r="E178" t="s">
        <v>251</v>
      </c>
      <c r="F178">
        <v>11219</v>
      </c>
      <c r="G178">
        <v>7182322322</v>
      </c>
      <c r="H178">
        <v>331</v>
      </c>
      <c r="I178" t="s">
        <v>1544</v>
      </c>
      <c r="J178" t="s">
        <v>475</v>
      </c>
      <c r="K178">
        <v>135</v>
      </c>
      <c r="L178">
        <v>128.9</v>
      </c>
      <c r="M178" t="s">
        <v>430</v>
      </c>
      <c r="N178" t="b">
        <v>0</v>
      </c>
      <c r="O178" t="s">
        <v>3877</v>
      </c>
      <c r="P178" s="30">
        <v>27942</v>
      </c>
      <c r="Q178" t="b">
        <v>0</v>
      </c>
      <c r="S178" t="b">
        <v>0</v>
      </c>
      <c r="T178" t="b">
        <v>0</v>
      </c>
      <c r="U178" t="b">
        <v>0</v>
      </c>
      <c r="V178" t="s">
        <v>440</v>
      </c>
      <c r="W178" t="s">
        <v>433</v>
      </c>
      <c r="X178">
        <v>5</v>
      </c>
      <c r="Z178">
        <v>4</v>
      </c>
      <c r="AB178">
        <v>5</v>
      </c>
      <c r="AD178">
        <v>4</v>
      </c>
      <c r="AF178">
        <v>5</v>
      </c>
      <c r="AH178">
        <v>3</v>
      </c>
      <c r="AJ178">
        <v>3</v>
      </c>
      <c r="AN178">
        <v>2.2225700000000002</v>
      </c>
      <c r="AO178">
        <v>0.60760000000000003</v>
      </c>
      <c r="AP178">
        <v>0.69205000000000005</v>
      </c>
      <c r="AQ178">
        <v>1.29965</v>
      </c>
      <c r="AR178">
        <v>3.5222199999999999</v>
      </c>
      <c r="AS178">
        <v>8.5610000000000006E-2</v>
      </c>
      <c r="AT178">
        <v>2.2418300000000002</v>
      </c>
      <c r="AU178">
        <v>0.87207999999999997</v>
      </c>
      <c r="AV178">
        <v>0.47713</v>
      </c>
      <c r="AW178">
        <v>3.5910500000000001</v>
      </c>
      <c r="AX178">
        <v>2.0604800000000001</v>
      </c>
      <c r="AY178">
        <v>0.52388999999999997</v>
      </c>
      <c r="AZ178">
        <v>0.54591999999999996</v>
      </c>
      <c r="BA178">
        <v>3.1452</v>
      </c>
      <c r="BB178" s="30">
        <v>43833</v>
      </c>
      <c r="BC178">
        <v>3</v>
      </c>
      <c r="BD178">
        <v>3</v>
      </c>
      <c r="BE178">
        <v>0</v>
      </c>
      <c r="BF178">
        <v>12</v>
      </c>
      <c r="BG178">
        <v>1</v>
      </c>
      <c r="BH178">
        <v>0</v>
      </c>
      <c r="BI178">
        <v>12</v>
      </c>
      <c r="BJ178" s="30">
        <v>43453</v>
      </c>
      <c r="BK178">
        <v>5</v>
      </c>
      <c r="BL178">
        <v>5</v>
      </c>
      <c r="BM178">
        <v>0</v>
      </c>
      <c r="BN178">
        <v>24</v>
      </c>
      <c r="BO178">
        <v>1</v>
      </c>
      <c r="BP178">
        <v>0</v>
      </c>
      <c r="BQ178">
        <v>24</v>
      </c>
      <c r="BR178" s="30">
        <v>42881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 t="s">
        <v>3879</v>
      </c>
      <c r="CH178" s="30">
        <v>43952</v>
      </c>
    </row>
    <row r="179" spans="1:86" customFormat="1" x14ac:dyDescent="0.25">
      <c r="A179">
        <v>335331</v>
      </c>
      <c r="B179" t="s">
        <v>3880</v>
      </c>
      <c r="C179" t="s">
        <v>3881</v>
      </c>
      <c r="D179" t="s">
        <v>3882</v>
      </c>
      <c r="E179" t="s">
        <v>251</v>
      </c>
      <c r="F179">
        <v>12832</v>
      </c>
      <c r="G179">
        <v>5186422710</v>
      </c>
      <c r="H179">
        <v>760</v>
      </c>
      <c r="I179" t="s">
        <v>317</v>
      </c>
      <c r="J179" t="s">
        <v>429</v>
      </c>
      <c r="K179">
        <v>120</v>
      </c>
      <c r="L179">
        <v>118</v>
      </c>
      <c r="M179" t="s">
        <v>430</v>
      </c>
      <c r="N179" t="b">
        <v>0</v>
      </c>
      <c r="O179" t="s">
        <v>3883</v>
      </c>
      <c r="P179" s="30">
        <v>26167</v>
      </c>
      <c r="Q179" t="b">
        <v>0</v>
      </c>
      <c r="S179" t="b">
        <v>1</v>
      </c>
      <c r="T179" t="b">
        <v>0</v>
      </c>
      <c r="U179" t="b">
        <v>0</v>
      </c>
      <c r="V179" t="s">
        <v>440</v>
      </c>
      <c r="W179" t="s">
        <v>433</v>
      </c>
      <c r="X179">
        <v>2</v>
      </c>
      <c r="Z179">
        <v>2</v>
      </c>
      <c r="AB179">
        <v>3</v>
      </c>
      <c r="AD179">
        <v>4</v>
      </c>
      <c r="AF179">
        <v>1</v>
      </c>
      <c r="AH179">
        <v>2</v>
      </c>
      <c r="AJ179">
        <v>2</v>
      </c>
      <c r="AN179">
        <v>1.78321</v>
      </c>
      <c r="AO179">
        <v>0.81699999999999995</v>
      </c>
      <c r="AP179">
        <v>0.42659000000000002</v>
      </c>
      <c r="AQ179">
        <v>1.2435799999999999</v>
      </c>
      <c r="AR179">
        <v>3.0268000000000002</v>
      </c>
      <c r="AS179">
        <v>0.13850999999999999</v>
      </c>
      <c r="AT179">
        <v>2.0974400000000002</v>
      </c>
      <c r="AU179">
        <v>0.79666000000000003</v>
      </c>
      <c r="AV179">
        <v>0.41195999999999999</v>
      </c>
      <c r="AW179">
        <v>3.30606</v>
      </c>
      <c r="AX179">
        <v>1.7669699999999999</v>
      </c>
      <c r="AY179">
        <v>0.77112999999999998</v>
      </c>
      <c r="AZ179">
        <v>0.38974999999999999</v>
      </c>
      <c r="BA179">
        <v>2.9357899999999999</v>
      </c>
      <c r="BB179" s="30">
        <v>43446</v>
      </c>
      <c r="BC179">
        <v>6</v>
      </c>
      <c r="BD179">
        <v>5</v>
      </c>
      <c r="BE179">
        <v>1</v>
      </c>
      <c r="BF179">
        <v>40</v>
      </c>
      <c r="BG179">
        <v>1</v>
      </c>
      <c r="BH179">
        <v>0</v>
      </c>
      <c r="BI179">
        <v>40</v>
      </c>
      <c r="BJ179" s="30">
        <v>42759</v>
      </c>
      <c r="BK179">
        <v>12</v>
      </c>
      <c r="BL179">
        <v>10</v>
      </c>
      <c r="BM179">
        <v>2</v>
      </c>
      <c r="BN179">
        <v>48</v>
      </c>
      <c r="BO179">
        <v>1</v>
      </c>
      <c r="BP179">
        <v>0</v>
      </c>
      <c r="BQ179">
        <v>48</v>
      </c>
      <c r="BR179" s="30">
        <v>42327</v>
      </c>
      <c r="BS179">
        <v>4</v>
      </c>
      <c r="BT179">
        <v>4</v>
      </c>
      <c r="BU179">
        <v>0</v>
      </c>
      <c r="BV179">
        <v>1</v>
      </c>
      <c r="BW179">
        <v>12</v>
      </c>
      <c r="BX179">
        <v>0</v>
      </c>
      <c r="BY179">
        <v>12</v>
      </c>
      <c r="BZ179">
        <v>38</v>
      </c>
      <c r="CA179">
        <v>1</v>
      </c>
      <c r="CB179">
        <v>2</v>
      </c>
      <c r="CC179">
        <v>0</v>
      </c>
      <c r="CD179">
        <v>0</v>
      </c>
      <c r="CE179">
        <v>0</v>
      </c>
      <c r="CF179">
        <v>0</v>
      </c>
      <c r="CG179" t="s">
        <v>3884</v>
      </c>
      <c r="CH179" s="30">
        <v>43952</v>
      </c>
    </row>
    <row r="180" spans="1:86" customFormat="1" x14ac:dyDescent="0.25">
      <c r="A180">
        <v>335097</v>
      </c>
      <c r="B180" t="s">
        <v>3885</v>
      </c>
      <c r="C180" t="s">
        <v>3886</v>
      </c>
      <c r="D180" t="s">
        <v>3887</v>
      </c>
      <c r="E180" t="s">
        <v>251</v>
      </c>
      <c r="F180">
        <v>13830</v>
      </c>
      <c r="G180">
        <v>6078433100</v>
      </c>
      <c r="H180">
        <v>80</v>
      </c>
      <c r="I180" t="s">
        <v>2318</v>
      </c>
      <c r="J180" t="s">
        <v>507</v>
      </c>
      <c r="K180">
        <v>242</v>
      </c>
      <c r="L180">
        <v>158.6</v>
      </c>
      <c r="M180" t="s">
        <v>430</v>
      </c>
      <c r="N180" t="b">
        <v>0</v>
      </c>
      <c r="O180" t="s">
        <v>3126</v>
      </c>
      <c r="P180" s="30">
        <v>24473</v>
      </c>
      <c r="Q180" t="b">
        <v>0</v>
      </c>
      <c r="S180" t="b">
        <v>0</v>
      </c>
      <c r="T180" t="b">
        <v>0</v>
      </c>
      <c r="U180" t="b">
        <v>0</v>
      </c>
      <c r="V180" t="s">
        <v>535</v>
      </c>
      <c r="W180" t="s">
        <v>433</v>
      </c>
      <c r="X180">
        <v>5</v>
      </c>
      <c r="Z180">
        <v>3</v>
      </c>
      <c r="AB180">
        <v>5</v>
      </c>
      <c r="AD180">
        <v>5</v>
      </c>
      <c r="AF180">
        <v>4</v>
      </c>
      <c r="AH180">
        <v>4</v>
      </c>
      <c r="AJ180">
        <v>4</v>
      </c>
      <c r="AN180">
        <v>4.2153499999999999</v>
      </c>
      <c r="AO180">
        <v>0.79315999999999998</v>
      </c>
      <c r="AP180">
        <v>0.70084000000000002</v>
      </c>
      <c r="AQ180">
        <v>1.494</v>
      </c>
      <c r="AR180">
        <v>5.7093400000000001</v>
      </c>
      <c r="AS180">
        <v>6.0359999999999997E-2</v>
      </c>
      <c r="AT180">
        <v>2.22051</v>
      </c>
      <c r="AU180">
        <v>0.62978999999999996</v>
      </c>
      <c r="AV180">
        <v>0.29386000000000001</v>
      </c>
      <c r="AW180">
        <v>3.1441699999999999</v>
      </c>
      <c r="AX180">
        <v>3.9454400000000001</v>
      </c>
      <c r="AY180">
        <v>0.94699</v>
      </c>
      <c r="AZ180">
        <v>0.89764999999999995</v>
      </c>
      <c r="BA180">
        <v>5.8228299999999997</v>
      </c>
      <c r="BB180" s="30">
        <v>43454</v>
      </c>
      <c r="BC180">
        <v>2</v>
      </c>
      <c r="BD180">
        <v>0</v>
      </c>
      <c r="BE180">
        <v>2</v>
      </c>
      <c r="BF180">
        <v>8</v>
      </c>
      <c r="BG180">
        <v>0</v>
      </c>
      <c r="BH180">
        <v>0</v>
      </c>
      <c r="BI180">
        <v>8</v>
      </c>
      <c r="BJ180" s="30">
        <v>42902</v>
      </c>
      <c r="BK180">
        <v>3</v>
      </c>
      <c r="BL180">
        <v>3</v>
      </c>
      <c r="BM180">
        <v>0</v>
      </c>
      <c r="BN180">
        <v>16</v>
      </c>
      <c r="BO180">
        <v>1</v>
      </c>
      <c r="BP180">
        <v>0</v>
      </c>
      <c r="BQ180">
        <v>16</v>
      </c>
      <c r="BR180" s="30">
        <v>42440</v>
      </c>
      <c r="BS180">
        <v>9</v>
      </c>
      <c r="BT180">
        <v>9</v>
      </c>
      <c r="BU180">
        <v>0</v>
      </c>
      <c r="BV180">
        <v>1</v>
      </c>
      <c r="BW180">
        <v>36</v>
      </c>
      <c r="BX180">
        <v>0</v>
      </c>
      <c r="BY180">
        <v>36</v>
      </c>
      <c r="BZ180">
        <v>15.333</v>
      </c>
      <c r="CA180">
        <v>5</v>
      </c>
      <c r="CB180">
        <v>0</v>
      </c>
      <c r="CC180">
        <v>0</v>
      </c>
      <c r="CD180">
        <v>0</v>
      </c>
      <c r="CE180">
        <v>0</v>
      </c>
      <c r="CF180">
        <v>0</v>
      </c>
      <c r="CH180" s="30">
        <v>43952</v>
      </c>
    </row>
    <row r="181" spans="1:86" customFormat="1" x14ac:dyDescent="0.25">
      <c r="A181">
        <v>335159</v>
      </c>
      <c r="B181" t="s">
        <v>3888</v>
      </c>
      <c r="C181" t="s">
        <v>3889</v>
      </c>
      <c r="D181" t="s">
        <v>3890</v>
      </c>
      <c r="E181" t="s">
        <v>251</v>
      </c>
      <c r="F181">
        <v>11717</v>
      </c>
      <c r="G181">
        <v>6312734700</v>
      </c>
      <c r="H181">
        <v>700</v>
      </c>
      <c r="I181" t="s">
        <v>1388</v>
      </c>
      <c r="J181" t="s">
        <v>429</v>
      </c>
      <c r="K181">
        <v>135</v>
      </c>
      <c r="L181">
        <v>112.9</v>
      </c>
      <c r="M181" t="s">
        <v>430</v>
      </c>
      <c r="N181" t="b">
        <v>0</v>
      </c>
      <c r="O181" t="s">
        <v>3891</v>
      </c>
      <c r="P181" s="30">
        <v>27030</v>
      </c>
      <c r="Q181" t="b">
        <v>0</v>
      </c>
      <c r="S181" t="b">
        <v>0</v>
      </c>
      <c r="T181" t="b">
        <v>0</v>
      </c>
      <c r="U181" t="b">
        <v>0</v>
      </c>
      <c r="V181" t="s">
        <v>535</v>
      </c>
      <c r="W181" t="s">
        <v>433</v>
      </c>
      <c r="X181">
        <v>2</v>
      </c>
      <c r="Z181">
        <v>2</v>
      </c>
      <c r="AB181">
        <v>5</v>
      </c>
      <c r="AD181">
        <v>5</v>
      </c>
      <c r="AF181">
        <v>5</v>
      </c>
      <c r="AH181">
        <v>1</v>
      </c>
      <c r="AJ181">
        <v>1</v>
      </c>
      <c r="AN181">
        <v>1.90432</v>
      </c>
      <c r="AO181">
        <v>0.75616000000000005</v>
      </c>
      <c r="AP181">
        <v>0.3921</v>
      </c>
      <c r="AQ181">
        <v>1.1482600000000001</v>
      </c>
      <c r="AR181">
        <v>3.0525799999999998</v>
      </c>
      <c r="AS181">
        <v>0.10423</v>
      </c>
      <c r="AT181">
        <v>2.1397300000000001</v>
      </c>
      <c r="AU181">
        <v>0.92896999999999996</v>
      </c>
      <c r="AV181">
        <v>0.50876999999999994</v>
      </c>
      <c r="AW181">
        <v>3.5774699999999999</v>
      </c>
      <c r="AX181">
        <v>1.84968</v>
      </c>
      <c r="AY181">
        <v>0.61206000000000005</v>
      </c>
      <c r="AZ181">
        <v>0.29006999999999999</v>
      </c>
      <c r="BA181">
        <v>2.7361800000000001</v>
      </c>
      <c r="BB181" s="30">
        <v>43735</v>
      </c>
      <c r="BC181">
        <v>4</v>
      </c>
      <c r="BD181">
        <v>4</v>
      </c>
      <c r="BE181">
        <v>0</v>
      </c>
      <c r="BF181">
        <v>16</v>
      </c>
      <c r="BG181">
        <v>1</v>
      </c>
      <c r="BH181">
        <v>0</v>
      </c>
      <c r="BI181">
        <v>16</v>
      </c>
      <c r="BJ181" s="30">
        <v>43270</v>
      </c>
      <c r="BK181">
        <v>11</v>
      </c>
      <c r="BL181">
        <v>11</v>
      </c>
      <c r="BM181">
        <v>0</v>
      </c>
      <c r="BN181">
        <v>44</v>
      </c>
      <c r="BO181">
        <v>2</v>
      </c>
      <c r="BP181">
        <v>22</v>
      </c>
      <c r="BQ181">
        <v>66</v>
      </c>
      <c r="BR181" s="30">
        <v>42766</v>
      </c>
      <c r="BS181">
        <v>9</v>
      </c>
      <c r="BT181">
        <v>8</v>
      </c>
      <c r="BU181">
        <v>1</v>
      </c>
      <c r="BV181">
        <v>1</v>
      </c>
      <c r="BW181">
        <v>40</v>
      </c>
      <c r="BX181">
        <v>0</v>
      </c>
      <c r="BY181">
        <v>40</v>
      </c>
      <c r="BZ181">
        <v>36.667000000000002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 t="s">
        <v>3892</v>
      </c>
      <c r="CH181" s="30">
        <v>43952</v>
      </c>
    </row>
    <row r="182" spans="1:86" customFormat="1" x14ac:dyDescent="0.25">
      <c r="A182">
        <v>335004</v>
      </c>
      <c r="B182" t="s">
        <v>3893</v>
      </c>
      <c r="C182" t="s">
        <v>3894</v>
      </c>
      <c r="D182" t="s">
        <v>539</v>
      </c>
      <c r="E182" t="s">
        <v>251</v>
      </c>
      <c r="F182">
        <v>13021</v>
      </c>
      <c r="G182">
        <v>3152537351</v>
      </c>
      <c r="H182">
        <v>50</v>
      </c>
      <c r="I182" t="s">
        <v>2243</v>
      </c>
      <c r="J182" t="s">
        <v>451</v>
      </c>
      <c r="K182">
        <v>92</v>
      </c>
      <c r="L182">
        <v>65</v>
      </c>
      <c r="M182" t="s">
        <v>430</v>
      </c>
      <c r="N182" t="b">
        <v>0</v>
      </c>
      <c r="O182" t="s">
        <v>3895</v>
      </c>
      <c r="P182" s="30">
        <v>25720</v>
      </c>
      <c r="Q182" t="b">
        <v>0</v>
      </c>
      <c r="S182" t="b">
        <v>0</v>
      </c>
      <c r="T182" t="b">
        <v>0</v>
      </c>
      <c r="U182" t="b">
        <v>0</v>
      </c>
      <c r="V182" t="s">
        <v>440</v>
      </c>
      <c r="W182" t="s">
        <v>433</v>
      </c>
      <c r="X182">
        <v>1</v>
      </c>
      <c r="Z182">
        <v>1</v>
      </c>
      <c r="AB182">
        <v>3</v>
      </c>
      <c r="AD182">
        <v>4</v>
      </c>
      <c r="AF182">
        <v>2</v>
      </c>
      <c r="AH182">
        <v>3</v>
      </c>
      <c r="AJ182">
        <v>3</v>
      </c>
      <c r="AN182">
        <v>2.3523299999999998</v>
      </c>
      <c r="AO182">
        <v>0.99282000000000004</v>
      </c>
      <c r="AP182">
        <v>0.71423000000000003</v>
      </c>
      <c r="AQ182">
        <v>1.70705</v>
      </c>
      <c r="AR182">
        <v>4.05938</v>
      </c>
      <c r="AS182">
        <v>8.0890000000000004E-2</v>
      </c>
      <c r="AT182">
        <v>2.1946699999999999</v>
      </c>
      <c r="AU182">
        <v>0.81857999999999997</v>
      </c>
      <c r="AV182">
        <v>0.44169000000000003</v>
      </c>
      <c r="AW182">
        <v>3.4549400000000001</v>
      </c>
      <c r="AX182">
        <v>2.2276400000000001</v>
      </c>
      <c r="AY182">
        <v>0.91200000000000003</v>
      </c>
      <c r="AZ182">
        <v>0.60863</v>
      </c>
      <c r="BA182">
        <v>3.7676699999999999</v>
      </c>
      <c r="BB182" s="30">
        <v>43865</v>
      </c>
      <c r="BC182">
        <v>11</v>
      </c>
      <c r="BD182">
        <v>6</v>
      </c>
      <c r="BE182">
        <v>5</v>
      </c>
      <c r="BF182">
        <v>68</v>
      </c>
      <c r="BG182">
        <v>1</v>
      </c>
      <c r="BH182">
        <v>0</v>
      </c>
      <c r="BI182">
        <v>68</v>
      </c>
      <c r="BJ182" s="30">
        <v>43445</v>
      </c>
      <c r="BK182">
        <v>3</v>
      </c>
      <c r="BL182">
        <v>3</v>
      </c>
      <c r="BM182">
        <v>0</v>
      </c>
      <c r="BN182">
        <v>8</v>
      </c>
      <c r="BO182">
        <v>1</v>
      </c>
      <c r="BP182">
        <v>0</v>
      </c>
      <c r="BQ182">
        <v>8</v>
      </c>
      <c r="BR182" s="30">
        <v>42957</v>
      </c>
      <c r="BS182">
        <v>12</v>
      </c>
      <c r="BT182">
        <v>12</v>
      </c>
      <c r="BU182">
        <v>2</v>
      </c>
      <c r="BV182">
        <v>1</v>
      </c>
      <c r="BW182">
        <v>76</v>
      </c>
      <c r="BX182">
        <v>0</v>
      </c>
      <c r="BY182">
        <v>76</v>
      </c>
      <c r="BZ182">
        <v>49.332999999999998</v>
      </c>
      <c r="CA182">
        <v>0</v>
      </c>
      <c r="CB182">
        <v>8</v>
      </c>
      <c r="CC182">
        <v>1</v>
      </c>
      <c r="CD182">
        <v>7036</v>
      </c>
      <c r="CE182">
        <v>0</v>
      </c>
      <c r="CF182">
        <v>1</v>
      </c>
      <c r="CG182" t="s">
        <v>3896</v>
      </c>
      <c r="CH182" s="30">
        <v>43952</v>
      </c>
    </row>
    <row r="183" spans="1:86" customFormat="1" x14ac:dyDescent="0.25">
      <c r="A183">
        <v>335573</v>
      </c>
      <c r="B183" t="s">
        <v>3897</v>
      </c>
      <c r="C183" t="s">
        <v>3898</v>
      </c>
      <c r="D183" t="s">
        <v>3688</v>
      </c>
      <c r="E183" t="s">
        <v>251</v>
      </c>
      <c r="F183">
        <v>14094</v>
      </c>
      <c r="G183">
        <v>7164346361</v>
      </c>
      <c r="H183">
        <v>500</v>
      </c>
      <c r="I183" t="s">
        <v>2652</v>
      </c>
      <c r="J183" t="s">
        <v>438</v>
      </c>
      <c r="K183">
        <v>82</v>
      </c>
      <c r="L183">
        <v>81.3</v>
      </c>
      <c r="M183" t="s">
        <v>430</v>
      </c>
      <c r="N183" t="b">
        <v>0</v>
      </c>
      <c r="O183" t="s">
        <v>3899</v>
      </c>
      <c r="P183" s="30">
        <v>28126</v>
      </c>
      <c r="Q183" t="b">
        <v>0</v>
      </c>
      <c r="S183" t="b">
        <v>0</v>
      </c>
      <c r="T183" t="b">
        <v>0</v>
      </c>
      <c r="U183" t="b">
        <v>0</v>
      </c>
      <c r="V183" t="s">
        <v>535</v>
      </c>
      <c r="W183" t="s">
        <v>433</v>
      </c>
      <c r="X183">
        <v>4</v>
      </c>
      <c r="Z183">
        <v>3</v>
      </c>
      <c r="AB183">
        <v>5</v>
      </c>
      <c r="AD183">
        <v>4</v>
      </c>
      <c r="AF183">
        <v>5</v>
      </c>
      <c r="AH183">
        <v>3</v>
      </c>
      <c r="AJ183">
        <v>3</v>
      </c>
      <c r="AN183">
        <v>2.2119900000000001</v>
      </c>
      <c r="AO183">
        <v>0.83404999999999996</v>
      </c>
      <c r="AP183">
        <v>0.54690000000000005</v>
      </c>
      <c r="AQ183">
        <v>1.3809499999999999</v>
      </c>
      <c r="AR183">
        <v>3.59293</v>
      </c>
      <c r="AS183">
        <v>0.12274</v>
      </c>
      <c r="AT183">
        <v>2.1709299999999998</v>
      </c>
      <c r="AU183">
        <v>0.75348000000000004</v>
      </c>
      <c r="AV183">
        <v>0.37756000000000001</v>
      </c>
      <c r="AW183">
        <v>3.3019699999999998</v>
      </c>
      <c r="AX183">
        <v>2.1176400000000002</v>
      </c>
      <c r="AY183">
        <v>0.83235000000000003</v>
      </c>
      <c r="AZ183">
        <v>0.54520000000000002</v>
      </c>
      <c r="BA183">
        <v>3.4892300000000001</v>
      </c>
      <c r="BB183" s="30">
        <v>43707</v>
      </c>
      <c r="BC183">
        <v>5</v>
      </c>
      <c r="BD183">
        <v>5</v>
      </c>
      <c r="BE183">
        <v>0</v>
      </c>
      <c r="BF183">
        <v>28</v>
      </c>
      <c r="BG183">
        <v>1</v>
      </c>
      <c r="BH183">
        <v>0</v>
      </c>
      <c r="BI183">
        <v>28</v>
      </c>
      <c r="BJ183" s="30">
        <v>43305</v>
      </c>
      <c r="BK183">
        <v>5</v>
      </c>
      <c r="BL183">
        <v>5</v>
      </c>
      <c r="BM183">
        <v>0</v>
      </c>
      <c r="BN183">
        <v>24</v>
      </c>
      <c r="BO183">
        <v>1</v>
      </c>
      <c r="BP183">
        <v>0</v>
      </c>
      <c r="BQ183">
        <v>24</v>
      </c>
      <c r="BR183" s="30">
        <v>42836</v>
      </c>
      <c r="BS183">
        <v>2</v>
      </c>
      <c r="BT183">
        <v>2</v>
      </c>
      <c r="BU183">
        <v>0</v>
      </c>
      <c r="BV183">
        <v>1</v>
      </c>
      <c r="BW183">
        <v>4</v>
      </c>
      <c r="BX183">
        <v>0</v>
      </c>
      <c r="BY183">
        <v>4</v>
      </c>
      <c r="BZ183">
        <v>22.667000000000002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 t="s">
        <v>3900</v>
      </c>
      <c r="CH183" s="30">
        <v>43952</v>
      </c>
    </row>
    <row r="184" spans="1:86" customFormat="1" x14ac:dyDescent="0.25">
      <c r="A184">
        <v>335266</v>
      </c>
      <c r="B184" t="s">
        <v>3901</v>
      </c>
      <c r="C184" t="s">
        <v>3902</v>
      </c>
      <c r="D184" t="s">
        <v>3120</v>
      </c>
      <c r="E184" t="s">
        <v>251</v>
      </c>
      <c r="F184">
        <v>11354</v>
      </c>
      <c r="G184">
        <v>7187626100</v>
      </c>
      <c r="H184">
        <v>590</v>
      </c>
      <c r="I184" t="s">
        <v>1533</v>
      </c>
      <c r="J184" t="s">
        <v>438</v>
      </c>
      <c r="K184">
        <v>200</v>
      </c>
      <c r="L184">
        <v>196</v>
      </c>
      <c r="M184" t="s">
        <v>430</v>
      </c>
      <c r="N184" t="b">
        <v>0</v>
      </c>
      <c r="O184" t="s">
        <v>3903</v>
      </c>
      <c r="P184" s="30">
        <v>25734</v>
      </c>
      <c r="Q184" t="b">
        <v>0</v>
      </c>
      <c r="S184" t="b">
        <v>0</v>
      </c>
      <c r="T184" t="b">
        <v>0</v>
      </c>
      <c r="U184" t="b">
        <v>0</v>
      </c>
      <c r="V184" t="s">
        <v>440</v>
      </c>
      <c r="W184" t="s">
        <v>433</v>
      </c>
      <c r="X184">
        <v>2</v>
      </c>
      <c r="Z184">
        <v>2</v>
      </c>
      <c r="AB184">
        <v>2</v>
      </c>
      <c r="AD184">
        <v>4</v>
      </c>
      <c r="AF184">
        <v>1</v>
      </c>
      <c r="AH184">
        <v>2</v>
      </c>
      <c r="AJ184">
        <v>2</v>
      </c>
      <c r="AN184">
        <v>2.08887</v>
      </c>
      <c r="AO184">
        <v>0.51236000000000004</v>
      </c>
      <c r="AP184">
        <v>0.51049999999999995</v>
      </c>
      <c r="AQ184">
        <v>1.02285</v>
      </c>
      <c r="AR184">
        <v>3.11172</v>
      </c>
      <c r="AS184">
        <v>0.11624</v>
      </c>
      <c r="AT184">
        <v>2.0425499999999999</v>
      </c>
      <c r="AU184">
        <v>0.76129999999999998</v>
      </c>
      <c r="AV184">
        <v>0.38855000000000001</v>
      </c>
      <c r="AW184">
        <v>3.1924000000000001</v>
      </c>
      <c r="AX184">
        <v>2.12547</v>
      </c>
      <c r="AY184">
        <v>0.50605</v>
      </c>
      <c r="AZ184">
        <v>0.49451000000000001</v>
      </c>
      <c r="BA184">
        <v>3.1256200000000001</v>
      </c>
      <c r="BB184" s="30">
        <v>43871</v>
      </c>
      <c r="BC184">
        <v>6</v>
      </c>
      <c r="BD184">
        <v>6</v>
      </c>
      <c r="BE184">
        <v>0</v>
      </c>
      <c r="BF184">
        <v>28</v>
      </c>
      <c r="BG184">
        <v>0</v>
      </c>
      <c r="BH184">
        <v>0</v>
      </c>
      <c r="BI184">
        <v>28</v>
      </c>
      <c r="BJ184" s="30">
        <v>43259</v>
      </c>
      <c r="BK184">
        <v>5</v>
      </c>
      <c r="BL184">
        <v>5</v>
      </c>
      <c r="BM184">
        <v>0</v>
      </c>
      <c r="BN184">
        <v>36</v>
      </c>
      <c r="BO184">
        <v>1</v>
      </c>
      <c r="BP184">
        <v>0</v>
      </c>
      <c r="BQ184">
        <v>36</v>
      </c>
      <c r="BR184" s="30">
        <v>42690</v>
      </c>
      <c r="BS184">
        <v>5</v>
      </c>
      <c r="BT184">
        <v>5</v>
      </c>
      <c r="BU184">
        <v>0</v>
      </c>
      <c r="BV184">
        <v>1</v>
      </c>
      <c r="BW184">
        <v>20</v>
      </c>
      <c r="BX184">
        <v>0</v>
      </c>
      <c r="BY184">
        <v>20</v>
      </c>
      <c r="BZ184">
        <v>29.332999999999998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 s="30">
        <v>43952</v>
      </c>
    </row>
    <row r="185" spans="1:86" customFormat="1" x14ac:dyDescent="0.25">
      <c r="A185">
        <v>335702</v>
      </c>
      <c r="B185" t="s">
        <v>3904</v>
      </c>
      <c r="C185" t="s">
        <v>3905</v>
      </c>
      <c r="D185" t="s">
        <v>3906</v>
      </c>
      <c r="E185" t="s">
        <v>251</v>
      </c>
      <c r="F185">
        <v>11030</v>
      </c>
      <c r="G185">
        <v>5165628008</v>
      </c>
      <c r="H185">
        <v>400</v>
      </c>
      <c r="I185" t="s">
        <v>1530</v>
      </c>
      <c r="J185" t="s">
        <v>475</v>
      </c>
      <c r="K185">
        <v>256</v>
      </c>
      <c r="L185">
        <v>235.9</v>
      </c>
      <c r="M185" t="s">
        <v>430</v>
      </c>
      <c r="N185" t="b">
        <v>0</v>
      </c>
      <c r="O185" t="s">
        <v>3907</v>
      </c>
      <c r="P185" s="30">
        <v>32599</v>
      </c>
      <c r="Q185" t="b">
        <v>0</v>
      </c>
      <c r="S185" t="b">
        <v>0</v>
      </c>
      <c r="T185" t="b">
        <v>0</v>
      </c>
      <c r="U185" t="b">
        <v>0</v>
      </c>
      <c r="V185" t="s">
        <v>440</v>
      </c>
      <c r="W185" t="s">
        <v>433</v>
      </c>
      <c r="X185">
        <v>5</v>
      </c>
      <c r="Z185">
        <v>4</v>
      </c>
      <c r="AB185">
        <v>4</v>
      </c>
      <c r="AD185">
        <v>4</v>
      </c>
      <c r="AF185">
        <v>5</v>
      </c>
      <c r="AH185">
        <v>5</v>
      </c>
      <c r="AJ185">
        <v>5</v>
      </c>
      <c r="AN185">
        <v>3.1514500000000001</v>
      </c>
      <c r="AO185">
        <v>0.75065000000000004</v>
      </c>
      <c r="AP185">
        <v>1.68899</v>
      </c>
      <c r="AQ185">
        <v>2.4396300000000002</v>
      </c>
      <c r="AR185">
        <v>5.5910799999999998</v>
      </c>
      <c r="AS185">
        <v>0.40477000000000002</v>
      </c>
      <c r="AT185">
        <v>2.2392300000000001</v>
      </c>
      <c r="AU185">
        <v>0.93032999999999999</v>
      </c>
      <c r="AV185">
        <v>0.50722</v>
      </c>
      <c r="AW185">
        <v>3.67679</v>
      </c>
      <c r="AX185">
        <v>2.9250099999999999</v>
      </c>
      <c r="AY185">
        <v>0.60670999999999997</v>
      </c>
      <c r="AZ185">
        <v>1.25332</v>
      </c>
      <c r="BA185">
        <v>4.8761900000000002</v>
      </c>
      <c r="BB185" s="30">
        <v>43577</v>
      </c>
      <c r="BC185">
        <v>4</v>
      </c>
      <c r="BD185">
        <v>4</v>
      </c>
      <c r="BE185">
        <v>0</v>
      </c>
      <c r="BF185">
        <v>16</v>
      </c>
      <c r="BG185">
        <v>1</v>
      </c>
      <c r="BH185">
        <v>0</v>
      </c>
      <c r="BI185">
        <v>16</v>
      </c>
      <c r="BJ185" s="30">
        <v>43007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 s="30">
        <v>42590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 t="s">
        <v>3908</v>
      </c>
      <c r="CH185" s="30">
        <v>43952</v>
      </c>
    </row>
    <row r="186" spans="1:86" customFormat="1" x14ac:dyDescent="0.25">
      <c r="A186">
        <v>335596</v>
      </c>
      <c r="B186" t="s">
        <v>3909</v>
      </c>
      <c r="C186" t="s">
        <v>3910</v>
      </c>
      <c r="D186" t="s">
        <v>3911</v>
      </c>
      <c r="E186" t="s">
        <v>251</v>
      </c>
      <c r="F186">
        <v>11772</v>
      </c>
      <c r="G186">
        <v>6312897700</v>
      </c>
      <c r="H186">
        <v>700</v>
      </c>
      <c r="I186" t="s">
        <v>1388</v>
      </c>
      <c r="J186" t="s">
        <v>429</v>
      </c>
      <c r="K186">
        <v>120</v>
      </c>
      <c r="L186">
        <v>109.6</v>
      </c>
      <c r="M186" t="s">
        <v>430</v>
      </c>
      <c r="N186" t="b">
        <v>0</v>
      </c>
      <c r="O186" t="s">
        <v>3912</v>
      </c>
      <c r="P186" s="30">
        <v>28126</v>
      </c>
      <c r="Q186" t="b">
        <v>0</v>
      </c>
      <c r="S186" t="b">
        <v>0</v>
      </c>
      <c r="T186" t="b">
        <v>0</v>
      </c>
      <c r="U186" t="b">
        <v>0</v>
      </c>
      <c r="V186" t="s">
        <v>440</v>
      </c>
      <c r="W186" t="s">
        <v>433</v>
      </c>
      <c r="X186">
        <v>2</v>
      </c>
      <c r="Z186">
        <v>2</v>
      </c>
      <c r="AB186">
        <v>3</v>
      </c>
      <c r="AD186">
        <v>4</v>
      </c>
      <c r="AF186">
        <v>2</v>
      </c>
      <c r="AH186">
        <v>2</v>
      </c>
      <c r="AJ186">
        <v>2</v>
      </c>
      <c r="AN186">
        <v>1.74247</v>
      </c>
      <c r="AO186">
        <v>0.89083000000000001</v>
      </c>
      <c r="AP186">
        <v>0.41284999999999999</v>
      </c>
      <c r="AQ186">
        <v>1.3036799999999999</v>
      </c>
      <c r="AR186">
        <v>3.0461499999999999</v>
      </c>
      <c r="AS186">
        <v>0.16014</v>
      </c>
      <c r="AT186">
        <v>2.0160499999999999</v>
      </c>
      <c r="AU186">
        <v>0.78293000000000001</v>
      </c>
      <c r="AV186">
        <v>0.42542000000000002</v>
      </c>
      <c r="AW186">
        <v>3.2243900000000001</v>
      </c>
      <c r="AX186">
        <v>1.7963</v>
      </c>
      <c r="AY186">
        <v>0.85557000000000005</v>
      </c>
      <c r="AZ186">
        <v>0.36525999999999997</v>
      </c>
      <c r="BA186">
        <v>3.0293999999999999</v>
      </c>
      <c r="BB186" s="30">
        <v>43840</v>
      </c>
      <c r="BC186">
        <v>6</v>
      </c>
      <c r="BD186">
        <v>6</v>
      </c>
      <c r="BE186">
        <v>0</v>
      </c>
      <c r="BF186">
        <v>24</v>
      </c>
      <c r="BG186">
        <v>0</v>
      </c>
      <c r="BH186">
        <v>0</v>
      </c>
      <c r="BI186">
        <v>24</v>
      </c>
      <c r="BJ186" s="30">
        <v>43455</v>
      </c>
      <c r="BK186">
        <v>11</v>
      </c>
      <c r="BL186">
        <v>11</v>
      </c>
      <c r="BM186">
        <v>0</v>
      </c>
      <c r="BN186">
        <v>40</v>
      </c>
      <c r="BO186">
        <v>1</v>
      </c>
      <c r="BP186">
        <v>0</v>
      </c>
      <c r="BQ186">
        <v>40</v>
      </c>
      <c r="BR186" s="30">
        <v>42928</v>
      </c>
      <c r="BS186">
        <v>5</v>
      </c>
      <c r="BT186">
        <v>5</v>
      </c>
      <c r="BU186">
        <v>0</v>
      </c>
      <c r="BV186">
        <v>1</v>
      </c>
      <c r="BW186">
        <v>20</v>
      </c>
      <c r="BX186">
        <v>0</v>
      </c>
      <c r="BY186">
        <v>20</v>
      </c>
      <c r="BZ186">
        <v>28.667000000000002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 t="s">
        <v>3913</v>
      </c>
      <c r="CH186" s="30">
        <v>43952</v>
      </c>
    </row>
    <row r="187" spans="1:86" customFormat="1" x14ac:dyDescent="0.25">
      <c r="A187">
        <v>335297</v>
      </c>
      <c r="B187" t="s">
        <v>3914</v>
      </c>
      <c r="C187" t="s">
        <v>3915</v>
      </c>
      <c r="D187" t="s">
        <v>3916</v>
      </c>
      <c r="E187" t="s">
        <v>251</v>
      </c>
      <c r="F187">
        <v>11570</v>
      </c>
      <c r="G187">
        <v>5165367730</v>
      </c>
      <c r="H187">
        <v>400</v>
      </c>
      <c r="I187" t="s">
        <v>1530</v>
      </c>
      <c r="J187" t="s">
        <v>429</v>
      </c>
      <c r="K187">
        <v>158</v>
      </c>
      <c r="L187">
        <v>154.30000000000001</v>
      </c>
      <c r="M187" t="s">
        <v>430</v>
      </c>
      <c r="N187" t="b">
        <v>0</v>
      </c>
      <c r="O187" t="s">
        <v>3917</v>
      </c>
      <c r="P187" s="30">
        <v>25741</v>
      </c>
      <c r="Q187" t="b">
        <v>0</v>
      </c>
      <c r="S187" t="b">
        <v>0</v>
      </c>
      <c r="T187" t="b">
        <v>0</v>
      </c>
      <c r="U187" t="b">
        <v>0</v>
      </c>
      <c r="V187" t="s">
        <v>535</v>
      </c>
      <c r="W187" t="s">
        <v>433</v>
      </c>
      <c r="X187">
        <v>5</v>
      </c>
      <c r="Z187">
        <v>4</v>
      </c>
      <c r="AB187">
        <v>5</v>
      </c>
      <c r="AD187">
        <v>5</v>
      </c>
      <c r="AF187">
        <v>5</v>
      </c>
      <c r="AH187">
        <v>2</v>
      </c>
      <c r="AJ187">
        <v>2</v>
      </c>
      <c r="AN187">
        <v>2.2684099999999998</v>
      </c>
      <c r="AO187">
        <v>0.88502999999999998</v>
      </c>
      <c r="AP187">
        <v>0.50155000000000005</v>
      </c>
      <c r="AQ187">
        <v>1.3865799999999999</v>
      </c>
      <c r="AR187">
        <v>3.6549900000000002</v>
      </c>
      <c r="AS187">
        <v>0.18290999999999999</v>
      </c>
      <c r="AT187">
        <v>2.40699</v>
      </c>
      <c r="AU187">
        <v>0.96699999999999997</v>
      </c>
      <c r="AV187">
        <v>0.50333000000000006</v>
      </c>
      <c r="AW187">
        <v>3.8773200000000001</v>
      </c>
      <c r="AX187">
        <v>1.95868</v>
      </c>
      <c r="AY187">
        <v>0.68820000000000003</v>
      </c>
      <c r="AZ187">
        <v>0.37506</v>
      </c>
      <c r="BA187">
        <v>3.0227900000000001</v>
      </c>
      <c r="BB187" s="30">
        <v>43522</v>
      </c>
      <c r="BC187">
        <v>1</v>
      </c>
      <c r="BD187">
        <v>1</v>
      </c>
      <c r="BE187">
        <v>0</v>
      </c>
      <c r="BF187">
        <v>4</v>
      </c>
      <c r="BG187">
        <v>1</v>
      </c>
      <c r="BH187">
        <v>0</v>
      </c>
      <c r="BI187">
        <v>4</v>
      </c>
      <c r="BJ187" s="30">
        <v>42983</v>
      </c>
      <c r="BK187">
        <v>2</v>
      </c>
      <c r="BL187">
        <v>2</v>
      </c>
      <c r="BM187">
        <v>0</v>
      </c>
      <c r="BN187">
        <v>8</v>
      </c>
      <c r="BO187">
        <v>1</v>
      </c>
      <c r="BP187">
        <v>0</v>
      </c>
      <c r="BQ187">
        <v>8</v>
      </c>
      <c r="BR187" s="30">
        <v>42578</v>
      </c>
      <c r="BS187">
        <v>8</v>
      </c>
      <c r="BT187">
        <v>8</v>
      </c>
      <c r="BU187">
        <v>0</v>
      </c>
      <c r="BV187">
        <v>1</v>
      </c>
      <c r="BW187">
        <v>36</v>
      </c>
      <c r="BX187">
        <v>0</v>
      </c>
      <c r="BY187">
        <v>36</v>
      </c>
      <c r="BZ187">
        <v>10.667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 t="s">
        <v>3918</v>
      </c>
      <c r="CH187" s="30">
        <v>43952</v>
      </c>
    </row>
    <row r="188" spans="1:86" customFormat="1" x14ac:dyDescent="0.25">
      <c r="A188">
        <v>335216</v>
      </c>
      <c r="B188" t="s">
        <v>3919</v>
      </c>
      <c r="C188" t="s">
        <v>3920</v>
      </c>
      <c r="D188" t="s">
        <v>3921</v>
      </c>
      <c r="E188" t="s">
        <v>251</v>
      </c>
      <c r="F188">
        <v>14414</v>
      </c>
      <c r="G188">
        <v>5852262225</v>
      </c>
      <c r="H188">
        <v>350</v>
      </c>
      <c r="I188" t="s">
        <v>2002</v>
      </c>
      <c r="J188" t="s">
        <v>429</v>
      </c>
      <c r="K188">
        <v>40</v>
      </c>
      <c r="L188">
        <v>37</v>
      </c>
      <c r="M188" t="s">
        <v>430</v>
      </c>
      <c r="N188" t="b">
        <v>0</v>
      </c>
      <c r="O188" t="s">
        <v>3922</v>
      </c>
      <c r="P188" s="30">
        <v>24473</v>
      </c>
      <c r="Q188" t="b">
        <v>0</v>
      </c>
      <c r="S188" t="b">
        <v>0</v>
      </c>
      <c r="T188" t="b">
        <v>0</v>
      </c>
      <c r="U188" t="b">
        <v>0</v>
      </c>
      <c r="V188" t="s">
        <v>535</v>
      </c>
      <c r="W188" t="s">
        <v>433</v>
      </c>
      <c r="X188">
        <v>2</v>
      </c>
      <c r="Z188">
        <v>2</v>
      </c>
      <c r="AB188">
        <v>4</v>
      </c>
      <c r="AD188">
        <v>4</v>
      </c>
      <c r="AG188">
        <v>2</v>
      </c>
      <c r="AH188">
        <v>3</v>
      </c>
      <c r="AJ188">
        <v>3</v>
      </c>
      <c r="AN188">
        <v>1.91411</v>
      </c>
      <c r="AO188">
        <v>0.67576000000000003</v>
      </c>
      <c r="AP188">
        <v>0.73118000000000005</v>
      </c>
      <c r="AQ188">
        <v>1.40693</v>
      </c>
      <c r="AR188">
        <v>3.32104</v>
      </c>
      <c r="AS188">
        <v>0.1389</v>
      </c>
      <c r="AT188">
        <v>2.0227900000000001</v>
      </c>
      <c r="AU188">
        <v>0.78856000000000004</v>
      </c>
      <c r="AV188">
        <v>0.44037999999999999</v>
      </c>
      <c r="AW188">
        <v>3.2517299999999998</v>
      </c>
      <c r="AX188">
        <v>1.9666699999999999</v>
      </c>
      <c r="AY188">
        <v>0.64437999999999995</v>
      </c>
      <c r="AZ188">
        <v>0.62492000000000003</v>
      </c>
      <c r="BA188">
        <v>3.27501</v>
      </c>
      <c r="BB188" s="30">
        <v>43579</v>
      </c>
      <c r="BC188">
        <v>10</v>
      </c>
      <c r="BD188">
        <v>10</v>
      </c>
      <c r="BE188">
        <v>0</v>
      </c>
      <c r="BF188">
        <v>36</v>
      </c>
      <c r="BG188">
        <v>1</v>
      </c>
      <c r="BH188">
        <v>0</v>
      </c>
      <c r="BI188">
        <v>36</v>
      </c>
      <c r="BJ188" s="30">
        <v>43070</v>
      </c>
      <c r="BK188">
        <v>8</v>
      </c>
      <c r="BL188">
        <v>8</v>
      </c>
      <c r="BM188">
        <v>0</v>
      </c>
      <c r="BN188">
        <v>32</v>
      </c>
      <c r="BO188">
        <v>1</v>
      </c>
      <c r="BP188">
        <v>0</v>
      </c>
      <c r="BQ188">
        <v>32</v>
      </c>
      <c r="BR188" s="30">
        <v>42621</v>
      </c>
      <c r="BS188">
        <v>6</v>
      </c>
      <c r="BT188">
        <v>6</v>
      </c>
      <c r="BU188">
        <v>0</v>
      </c>
      <c r="BV188">
        <v>1</v>
      </c>
      <c r="BW188">
        <v>20</v>
      </c>
      <c r="BX188">
        <v>0</v>
      </c>
      <c r="BY188">
        <v>20</v>
      </c>
      <c r="BZ188">
        <v>32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 t="s">
        <v>3923</v>
      </c>
      <c r="CH188" s="30">
        <v>43952</v>
      </c>
    </row>
    <row r="189" spans="1:86" customFormat="1" x14ac:dyDescent="0.25">
      <c r="A189">
        <v>335435</v>
      </c>
      <c r="B189" t="s">
        <v>3924</v>
      </c>
      <c r="C189" t="s">
        <v>3925</v>
      </c>
      <c r="D189" t="s">
        <v>3926</v>
      </c>
      <c r="E189" t="s">
        <v>251</v>
      </c>
      <c r="F189">
        <v>14141</v>
      </c>
      <c r="G189">
        <v>7165922871</v>
      </c>
      <c r="H189">
        <v>240</v>
      </c>
      <c r="I189" t="s">
        <v>2646</v>
      </c>
      <c r="J189" t="s">
        <v>475</v>
      </c>
      <c r="K189">
        <v>80</v>
      </c>
      <c r="L189">
        <v>70.599999999999994</v>
      </c>
      <c r="M189" t="s">
        <v>430</v>
      </c>
      <c r="N189" t="b">
        <v>1</v>
      </c>
      <c r="O189" t="s">
        <v>3927</v>
      </c>
      <c r="P189" s="30">
        <v>27426</v>
      </c>
      <c r="Q189" t="b">
        <v>0</v>
      </c>
      <c r="S189" t="b">
        <v>0</v>
      </c>
      <c r="T189" t="b">
        <v>0</v>
      </c>
      <c r="U189" t="b">
        <v>0</v>
      </c>
      <c r="V189" t="s">
        <v>440</v>
      </c>
      <c r="W189" t="s">
        <v>433</v>
      </c>
      <c r="X189">
        <v>1</v>
      </c>
      <c r="Z189">
        <v>1</v>
      </c>
      <c r="AB189">
        <v>1</v>
      </c>
      <c r="AD189">
        <v>2</v>
      </c>
      <c r="AF189">
        <v>1</v>
      </c>
      <c r="AH189">
        <v>3</v>
      </c>
      <c r="AJ189">
        <v>3</v>
      </c>
      <c r="AN189">
        <v>1.7212400000000001</v>
      </c>
      <c r="AO189">
        <v>0.84943999999999997</v>
      </c>
      <c r="AP189">
        <v>0.55871999999999999</v>
      </c>
      <c r="AQ189">
        <v>1.4081600000000001</v>
      </c>
      <c r="AR189">
        <v>3.1294</v>
      </c>
      <c r="AS189">
        <v>0.15276000000000001</v>
      </c>
      <c r="AT189">
        <v>2.0754899999999998</v>
      </c>
      <c r="AU189">
        <v>0.74505999999999994</v>
      </c>
      <c r="AV189">
        <v>0.37267</v>
      </c>
      <c r="AW189">
        <v>3.1932299999999998</v>
      </c>
      <c r="AX189">
        <v>1.7236</v>
      </c>
      <c r="AY189">
        <v>0.85728000000000004</v>
      </c>
      <c r="AZ189">
        <v>0.56428999999999996</v>
      </c>
      <c r="BA189">
        <v>3.1425700000000001</v>
      </c>
      <c r="BB189" s="30">
        <v>43721</v>
      </c>
      <c r="BC189">
        <v>8</v>
      </c>
      <c r="BD189">
        <v>5</v>
      </c>
      <c r="BE189">
        <v>3</v>
      </c>
      <c r="BF189">
        <v>111</v>
      </c>
      <c r="BG189">
        <v>1</v>
      </c>
      <c r="BH189">
        <v>0</v>
      </c>
      <c r="BI189">
        <v>111</v>
      </c>
      <c r="BJ189" s="30">
        <v>43340</v>
      </c>
      <c r="BK189">
        <v>1</v>
      </c>
      <c r="BL189">
        <v>1</v>
      </c>
      <c r="BM189">
        <v>0</v>
      </c>
      <c r="BN189">
        <v>4</v>
      </c>
      <c r="BO189">
        <v>1</v>
      </c>
      <c r="BP189">
        <v>0</v>
      </c>
      <c r="BQ189">
        <v>4</v>
      </c>
      <c r="BR189" s="30">
        <v>42846</v>
      </c>
      <c r="BS189">
        <v>8</v>
      </c>
      <c r="BT189">
        <v>8</v>
      </c>
      <c r="BU189">
        <v>1</v>
      </c>
      <c r="BV189">
        <v>1</v>
      </c>
      <c r="BW189">
        <v>44</v>
      </c>
      <c r="BX189">
        <v>0</v>
      </c>
      <c r="BY189">
        <v>44</v>
      </c>
      <c r="BZ189">
        <v>64.167000000000002</v>
      </c>
      <c r="CA189">
        <v>2</v>
      </c>
      <c r="CB189">
        <v>0</v>
      </c>
      <c r="CC189">
        <v>1</v>
      </c>
      <c r="CD189">
        <v>8044</v>
      </c>
      <c r="CE189">
        <v>0</v>
      </c>
      <c r="CF189">
        <v>1</v>
      </c>
      <c r="CG189" t="s">
        <v>3928</v>
      </c>
      <c r="CH189" s="30">
        <v>43952</v>
      </c>
    </row>
    <row r="190" spans="1:86" customFormat="1" x14ac:dyDescent="0.25">
      <c r="A190">
        <v>335784</v>
      </c>
      <c r="B190" t="s">
        <v>3929</v>
      </c>
      <c r="C190" t="s">
        <v>3930</v>
      </c>
      <c r="D190" t="s">
        <v>3931</v>
      </c>
      <c r="E190" t="s">
        <v>251</v>
      </c>
      <c r="F190">
        <v>10990</v>
      </c>
      <c r="G190">
        <v>8459875717</v>
      </c>
      <c r="H190">
        <v>540</v>
      </c>
      <c r="I190" t="s">
        <v>1469</v>
      </c>
      <c r="J190" t="s">
        <v>523</v>
      </c>
      <c r="K190">
        <v>120</v>
      </c>
      <c r="L190">
        <v>104.6</v>
      </c>
      <c r="M190" t="s">
        <v>430</v>
      </c>
      <c r="N190" t="b">
        <v>0</v>
      </c>
      <c r="O190" t="s">
        <v>3932</v>
      </c>
      <c r="P190" s="30">
        <v>34836</v>
      </c>
      <c r="Q190" t="b">
        <v>0</v>
      </c>
      <c r="S190" t="b">
        <v>0</v>
      </c>
      <c r="T190" t="b">
        <v>0</v>
      </c>
      <c r="U190" t="b">
        <v>0</v>
      </c>
      <c r="V190" t="s">
        <v>440</v>
      </c>
      <c r="W190" t="s">
        <v>433</v>
      </c>
      <c r="X190">
        <v>5</v>
      </c>
      <c r="Z190">
        <v>3</v>
      </c>
      <c r="AB190">
        <v>5</v>
      </c>
      <c r="AD190">
        <v>5</v>
      </c>
      <c r="AF190">
        <v>5</v>
      </c>
      <c r="AH190">
        <v>4</v>
      </c>
      <c r="AJ190">
        <v>4</v>
      </c>
      <c r="AN190">
        <v>2.40198</v>
      </c>
      <c r="AO190">
        <v>1.14822</v>
      </c>
      <c r="AP190">
        <v>0.97594999999999998</v>
      </c>
      <c r="AQ190">
        <v>2.1241699999999999</v>
      </c>
      <c r="AR190">
        <v>4.5261500000000003</v>
      </c>
      <c r="AS190">
        <v>9.1009999999999994E-2</v>
      </c>
      <c r="AT190">
        <v>2.3013499999999998</v>
      </c>
      <c r="AU190">
        <v>0.77093999999999996</v>
      </c>
      <c r="AV190">
        <v>0.36969999999999997</v>
      </c>
      <c r="AW190">
        <v>3.4420000000000002</v>
      </c>
      <c r="AX190">
        <v>2.1692100000000001</v>
      </c>
      <c r="AY190">
        <v>1.11991</v>
      </c>
      <c r="AZ190">
        <v>0.99358000000000002</v>
      </c>
      <c r="BA190">
        <v>4.2166800000000002</v>
      </c>
      <c r="BB190" s="30">
        <v>43606</v>
      </c>
      <c r="BC190">
        <v>5</v>
      </c>
      <c r="BD190">
        <v>5</v>
      </c>
      <c r="BE190">
        <v>0</v>
      </c>
      <c r="BF190">
        <v>16</v>
      </c>
      <c r="BG190">
        <v>1</v>
      </c>
      <c r="BH190">
        <v>0</v>
      </c>
      <c r="BI190">
        <v>16</v>
      </c>
      <c r="BJ190" s="30">
        <v>42957</v>
      </c>
      <c r="BK190">
        <v>3</v>
      </c>
      <c r="BL190">
        <v>3</v>
      </c>
      <c r="BM190">
        <v>0</v>
      </c>
      <c r="BN190">
        <v>16</v>
      </c>
      <c r="BO190">
        <v>1</v>
      </c>
      <c r="BP190">
        <v>0</v>
      </c>
      <c r="BQ190">
        <v>16</v>
      </c>
      <c r="BR190" s="30">
        <v>42496</v>
      </c>
      <c r="BS190">
        <v>4</v>
      </c>
      <c r="BT190">
        <v>4</v>
      </c>
      <c r="BU190">
        <v>0</v>
      </c>
      <c r="BV190">
        <v>1</v>
      </c>
      <c r="BW190">
        <v>16</v>
      </c>
      <c r="BX190">
        <v>0</v>
      </c>
      <c r="BY190">
        <v>16</v>
      </c>
      <c r="BZ190">
        <v>16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 t="s">
        <v>3933</v>
      </c>
      <c r="CH190" s="30">
        <v>43952</v>
      </c>
    </row>
    <row r="191" spans="1:86" customFormat="1" x14ac:dyDescent="0.25">
      <c r="A191">
        <v>335531</v>
      </c>
      <c r="B191" t="s">
        <v>3934</v>
      </c>
      <c r="C191" t="s">
        <v>3935</v>
      </c>
      <c r="D191" t="s">
        <v>3936</v>
      </c>
      <c r="E191" t="s">
        <v>251</v>
      </c>
      <c r="F191">
        <v>11432</v>
      </c>
      <c r="G191">
        <v>7182918200</v>
      </c>
      <c r="H191">
        <v>590</v>
      </c>
      <c r="I191" t="s">
        <v>1533</v>
      </c>
      <c r="J191" t="s">
        <v>438</v>
      </c>
      <c r="K191">
        <v>400</v>
      </c>
      <c r="L191">
        <v>375.8</v>
      </c>
      <c r="M191" t="s">
        <v>430</v>
      </c>
      <c r="N191" t="b">
        <v>0</v>
      </c>
      <c r="O191" t="s">
        <v>3937</v>
      </c>
      <c r="P191" s="30">
        <v>27750</v>
      </c>
      <c r="Q191" t="b">
        <v>0</v>
      </c>
      <c r="S191" t="b">
        <v>0</v>
      </c>
      <c r="T191" t="b">
        <v>0</v>
      </c>
      <c r="U191" t="b">
        <v>0</v>
      </c>
      <c r="V191" t="s">
        <v>535</v>
      </c>
      <c r="W191" t="s">
        <v>433</v>
      </c>
      <c r="X191">
        <v>5</v>
      </c>
      <c r="Z191">
        <v>5</v>
      </c>
      <c r="AB191">
        <v>5</v>
      </c>
      <c r="AD191">
        <v>5</v>
      </c>
      <c r="AF191">
        <v>5</v>
      </c>
      <c r="AH191">
        <v>3</v>
      </c>
      <c r="AJ191">
        <v>3</v>
      </c>
      <c r="AN191">
        <v>2.2860800000000001</v>
      </c>
      <c r="AO191">
        <v>0.50100999999999996</v>
      </c>
      <c r="AP191">
        <v>0.66000999999999999</v>
      </c>
      <c r="AQ191">
        <v>1.1610199999999999</v>
      </c>
      <c r="AR191">
        <v>3.4470900000000002</v>
      </c>
      <c r="AS191">
        <v>5.4129999999999998E-2</v>
      </c>
      <c r="AT191">
        <v>2.2392400000000001</v>
      </c>
      <c r="AU191">
        <v>0.82596000000000003</v>
      </c>
      <c r="AV191">
        <v>0.44689000000000001</v>
      </c>
      <c r="AW191">
        <v>3.5120900000000002</v>
      </c>
      <c r="AX191">
        <v>2.12181</v>
      </c>
      <c r="AY191">
        <v>0.45611000000000002</v>
      </c>
      <c r="AZ191">
        <v>0.55588000000000004</v>
      </c>
      <c r="BA191">
        <v>3.1473200000000001</v>
      </c>
      <c r="BB191" s="30">
        <v>43564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 s="30">
        <v>43006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 s="30">
        <v>42566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H191" s="30">
        <v>43952</v>
      </c>
    </row>
    <row r="192" spans="1:86" customFormat="1" x14ac:dyDescent="0.25">
      <c r="A192">
        <v>335014</v>
      </c>
      <c r="B192" t="s">
        <v>3938</v>
      </c>
      <c r="C192" t="s">
        <v>3939</v>
      </c>
      <c r="D192" t="s">
        <v>3303</v>
      </c>
      <c r="E192" t="s">
        <v>251</v>
      </c>
      <c r="F192">
        <v>12303</v>
      </c>
      <c r="G192">
        <v>5183466121</v>
      </c>
      <c r="H192">
        <v>650</v>
      </c>
      <c r="I192" t="s">
        <v>1743</v>
      </c>
      <c r="J192" t="s">
        <v>429</v>
      </c>
      <c r="K192">
        <v>240</v>
      </c>
      <c r="L192">
        <v>236.7</v>
      </c>
      <c r="M192" t="s">
        <v>430</v>
      </c>
      <c r="N192" t="b">
        <v>0</v>
      </c>
      <c r="O192" t="s">
        <v>3940</v>
      </c>
      <c r="P192" s="30">
        <v>24473</v>
      </c>
      <c r="Q192" t="b">
        <v>0</v>
      </c>
      <c r="S192" t="b">
        <v>0</v>
      </c>
      <c r="T192" t="b">
        <v>0</v>
      </c>
      <c r="U192" t="b">
        <v>0</v>
      </c>
      <c r="V192" t="s">
        <v>440</v>
      </c>
      <c r="W192" t="s">
        <v>433</v>
      </c>
      <c r="X192">
        <v>2</v>
      </c>
      <c r="Z192">
        <v>1</v>
      </c>
      <c r="AB192">
        <v>5</v>
      </c>
      <c r="AD192">
        <v>5</v>
      </c>
      <c r="AF192">
        <v>5</v>
      </c>
      <c r="AH192">
        <v>2</v>
      </c>
      <c r="AJ192">
        <v>2</v>
      </c>
      <c r="AN192">
        <v>2.41269</v>
      </c>
      <c r="AO192">
        <v>1.0901799999999999</v>
      </c>
      <c r="AP192">
        <v>0.44657000000000002</v>
      </c>
      <c r="AQ192">
        <v>1.53674</v>
      </c>
      <c r="AR192">
        <v>3.9494400000000001</v>
      </c>
      <c r="AS192">
        <v>0.13164000000000001</v>
      </c>
      <c r="AT192">
        <v>2.1492100000000001</v>
      </c>
      <c r="AU192">
        <v>0.82186000000000003</v>
      </c>
      <c r="AV192">
        <v>0.43197999999999998</v>
      </c>
      <c r="AW192">
        <v>3.4030499999999999</v>
      </c>
      <c r="AX192">
        <v>2.3331300000000001</v>
      </c>
      <c r="AY192">
        <v>0.99743999999999999</v>
      </c>
      <c r="AZ192">
        <v>0.3891</v>
      </c>
      <c r="BA192">
        <v>3.7215199999999999</v>
      </c>
      <c r="BB192" s="30">
        <v>43537</v>
      </c>
      <c r="BC192">
        <v>12</v>
      </c>
      <c r="BD192">
        <v>9</v>
      </c>
      <c r="BE192">
        <v>3</v>
      </c>
      <c r="BF192">
        <v>80</v>
      </c>
      <c r="BG192">
        <v>1</v>
      </c>
      <c r="BH192">
        <v>0</v>
      </c>
      <c r="BI192">
        <v>80</v>
      </c>
      <c r="BJ192" s="30">
        <v>42877</v>
      </c>
      <c r="BK192">
        <v>5</v>
      </c>
      <c r="BL192">
        <v>4</v>
      </c>
      <c r="BM192">
        <v>1</v>
      </c>
      <c r="BN192">
        <v>24</v>
      </c>
      <c r="BO192">
        <v>1</v>
      </c>
      <c r="BP192">
        <v>0</v>
      </c>
      <c r="BQ192">
        <v>24</v>
      </c>
      <c r="BR192" s="30">
        <v>42424</v>
      </c>
      <c r="BS192">
        <v>3</v>
      </c>
      <c r="BT192">
        <v>3</v>
      </c>
      <c r="BU192">
        <v>0</v>
      </c>
      <c r="BV192">
        <v>1</v>
      </c>
      <c r="BW192">
        <v>4</v>
      </c>
      <c r="BX192">
        <v>0</v>
      </c>
      <c r="BY192">
        <v>4</v>
      </c>
      <c r="BZ192">
        <v>48.667000000000002</v>
      </c>
      <c r="CA192">
        <v>1</v>
      </c>
      <c r="CB192">
        <v>3</v>
      </c>
      <c r="CC192">
        <v>0</v>
      </c>
      <c r="CD192">
        <v>0</v>
      </c>
      <c r="CE192">
        <v>0</v>
      </c>
      <c r="CF192">
        <v>0</v>
      </c>
      <c r="CG192" t="s">
        <v>3941</v>
      </c>
      <c r="CH192" s="30">
        <v>43952</v>
      </c>
    </row>
    <row r="193" spans="1:86" customFormat="1" x14ac:dyDescent="0.25">
      <c r="A193">
        <v>335399</v>
      </c>
      <c r="B193" t="s">
        <v>3942</v>
      </c>
      <c r="C193" t="s">
        <v>3943</v>
      </c>
      <c r="D193" t="s">
        <v>3944</v>
      </c>
      <c r="E193" t="s">
        <v>251</v>
      </c>
      <c r="F193">
        <v>12528</v>
      </c>
      <c r="G193">
        <v>8456917201</v>
      </c>
      <c r="H193">
        <v>740</v>
      </c>
      <c r="I193" t="s">
        <v>1886</v>
      </c>
      <c r="J193" t="s">
        <v>451</v>
      </c>
      <c r="K193">
        <v>203</v>
      </c>
      <c r="L193">
        <v>167.4</v>
      </c>
      <c r="M193" t="s">
        <v>430</v>
      </c>
      <c r="N193" t="b">
        <v>0</v>
      </c>
      <c r="O193" t="s">
        <v>3945</v>
      </c>
      <c r="P193" s="30">
        <v>26896</v>
      </c>
      <c r="Q193" t="b">
        <v>0</v>
      </c>
      <c r="S193" t="b">
        <v>0</v>
      </c>
      <c r="T193" t="b">
        <v>0</v>
      </c>
      <c r="U193" t="b">
        <v>0</v>
      </c>
      <c r="V193" t="s">
        <v>440</v>
      </c>
      <c r="W193" t="s">
        <v>433</v>
      </c>
      <c r="X193">
        <v>2</v>
      </c>
      <c r="Z193">
        <v>2</v>
      </c>
      <c r="AB193">
        <v>2</v>
      </c>
      <c r="AD193">
        <v>2</v>
      </c>
      <c r="AF193">
        <v>2</v>
      </c>
      <c r="AH193">
        <v>3</v>
      </c>
      <c r="AJ193">
        <v>3</v>
      </c>
      <c r="AN193">
        <v>1.8199799999999999</v>
      </c>
      <c r="AO193">
        <v>0.98211999999999999</v>
      </c>
      <c r="AP193">
        <v>0.48693999999999998</v>
      </c>
      <c r="AQ193">
        <v>1.4690700000000001</v>
      </c>
      <c r="AR193">
        <v>3.28905</v>
      </c>
      <c r="AS193">
        <v>7.0269999999999999E-2</v>
      </c>
      <c r="AT193">
        <v>1.89947</v>
      </c>
      <c r="AU193">
        <v>0.68337999999999999</v>
      </c>
      <c r="AV193">
        <v>0.32690000000000002</v>
      </c>
      <c r="AW193">
        <v>2.9097499999999998</v>
      </c>
      <c r="AX193">
        <v>1.99136</v>
      </c>
      <c r="AY193">
        <v>1.08066</v>
      </c>
      <c r="AZ193">
        <v>0.56066000000000005</v>
      </c>
      <c r="BA193">
        <v>3.62466</v>
      </c>
      <c r="BB193" s="30">
        <v>43523</v>
      </c>
      <c r="BC193">
        <v>11</v>
      </c>
      <c r="BD193">
        <v>11</v>
      </c>
      <c r="BE193">
        <v>0</v>
      </c>
      <c r="BF193">
        <v>60</v>
      </c>
      <c r="BG193">
        <v>0</v>
      </c>
      <c r="BH193">
        <v>0</v>
      </c>
      <c r="BI193">
        <v>60</v>
      </c>
      <c r="BJ193" s="30">
        <v>42907</v>
      </c>
      <c r="BK193">
        <v>4</v>
      </c>
      <c r="BL193">
        <v>4</v>
      </c>
      <c r="BM193">
        <v>0</v>
      </c>
      <c r="BN193">
        <v>20</v>
      </c>
      <c r="BO193">
        <v>1</v>
      </c>
      <c r="BP193">
        <v>0</v>
      </c>
      <c r="BQ193">
        <v>20</v>
      </c>
      <c r="BR193" s="30">
        <v>42488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36.667000000000002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 t="s">
        <v>3946</v>
      </c>
      <c r="CH193" s="30">
        <v>43952</v>
      </c>
    </row>
    <row r="194" spans="1:86" customFormat="1" x14ac:dyDescent="0.25">
      <c r="A194">
        <v>335826</v>
      </c>
      <c r="B194" t="s">
        <v>3947</v>
      </c>
      <c r="C194" t="s">
        <v>3948</v>
      </c>
      <c r="D194" t="s">
        <v>3226</v>
      </c>
      <c r="E194" t="s">
        <v>251</v>
      </c>
      <c r="F194">
        <v>11221</v>
      </c>
      <c r="G194">
        <v>7184556200</v>
      </c>
      <c r="H194">
        <v>331</v>
      </c>
      <c r="I194" t="s">
        <v>1544</v>
      </c>
      <c r="J194" t="s">
        <v>475</v>
      </c>
      <c r="K194">
        <v>240</v>
      </c>
      <c r="L194">
        <v>220</v>
      </c>
      <c r="M194" t="s">
        <v>430</v>
      </c>
      <c r="N194" t="b">
        <v>0</v>
      </c>
      <c r="O194" t="s">
        <v>3949</v>
      </c>
      <c r="P194" s="30">
        <v>36959</v>
      </c>
      <c r="Q194" t="b">
        <v>0</v>
      </c>
      <c r="S194" t="b">
        <v>0</v>
      </c>
      <c r="T194" t="b">
        <v>0</v>
      </c>
      <c r="U194" t="b">
        <v>0</v>
      </c>
      <c r="V194" t="s">
        <v>535</v>
      </c>
      <c r="W194" t="s">
        <v>433</v>
      </c>
      <c r="X194">
        <v>5</v>
      </c>
      <c r="Z194">
        <v>4</v>
      </c>
      <c r="AB194">
        <v>5</v>
      </c>
      <c r="AD194">
        <v>4</v>
      </c>
      <c r="AF194">
        <v>5</v>
      </c>
      <c r="AH194">
        <v>3</v>
      </c>
      <c r="AJ194">
        <v>3</v>
      </c>
      <c r="AN194">
        <v>2.3227500000000001</v>
      </c>
      <c r="AO194">
        <v>0.79298999999999997</v>
      </c>
      <c r="AP194">
        <v>0.53869</v>
      </c>
      <c r="AQ194">
        <v>1.33168</v>
      </c>
      <c r="AR194">
        <v>3.6544300000000001</v>
      </c>
      <c r="AS194">
        <v>7.1050000000000002E-2</v>
      </c>
      <c r="AT194">
        <v>2.2062499999999998</v>
      </c>
      <c r="AU194">
        <v>0.80688000000000004</v>
      </c>
      <c r="AV194">
        <v>0.39411000000000002</v>
      </c>
      <c r="AW194">
        <v>3.4072399999999998</v>
      </c>
      <c r="AX194">
        <v>2.1880899999999999</v>
      </c>
      <c r="AY194">
        <v>0.73899000000000004</v>
      </c>
      <c r="AZ194">
        <v>0.51446000000000003</v>
      </c>
      <c r="BA194">
        <v>3.4392999999999998</v>
      </c>
      <c r="BB194" s="30">
        <v>43598</v>
      </c>
      <c r="BC194">
        <v>6</v>
      </c>
      <c r="BD194">
        <v>5</v>
      </c>
      <c r="BE194">
        <v>1</v>
      </c>
      <c r="BF194">
        <v>28</v>
      </c>
      <c r="BG194">
        <v>1</v>
      </c>
      <c r="BH194">
        <v>0</v>
      </c>
      <c r="BI194">
        <v>28</v>
      </c>
      <c r="BJ194" s="30">
        <v>42958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 s="30">
        <v>42510</v>
      </c>
      <c r="BS194">
        <v>1</v>
      </c>
      <c r="BT194">
        <v>1</v>
      </c>
      <c r="BU194">
        <v>0</v>
      </c>
      <c r="BV194">
        <v>1</v>
      </c>
      <c r="BW194">
        <v>4</v>
      </c>
      <c r="BX194">
        <v>0</v>
      </c>
      <c r="BY194">
        <v>4</v>
      </c>
      <c r="BZ194">
        <v>14.667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 t="s">
        <v>3950</v>
      </c>
      <c r="CH194" s="30">
        <v>43952</v>
      </c>
    </row>
    <row r="195" spans="1:86" customFormat="1" x14ac:dyDescent="0.25">
      <c r="A195">
        <v>335726</v>
      </c>
      <c r="B195" t="s">
        <v>3951</v>
      </c>
      <c r="C195" t="s">
        <v>3952</v>
      </c>
      <c r="D195" t="s">
        <v>3163</v>
      </c>
      <c r="E195" t="s">
        <v>251</v>
      </c>
      <c r="F195">
        <v>11694</v>
      </c>
      <c r="G195">
        <v>7189456350</v>
      </c>
      <c r="H195">
        <v>590</v>
      </c>
      <c r="I195" t="s">
        <v>1533</v>
      </c>
      <c r="J195" t="s">
        <v>429</v>
      </c>
      <c r="K195">
        <v>120</v>
      </c>
      <c r="L195">
        <v>115.5</v>
      </c>
      <c r="M195" t="s">
        <v>430</v>
      </c>
      <c r="N195" t="b">
        <v>0</v>
      </c>
      <c r="O195" t="s">
        <v>3953</v>
      </c>
      <c r="P195" s="30">
        <v>33639</v>
      </c>
      <c r="Q195" t="b">
        <v>0</v>
      </c>
      <c r="S195" t="b">
        <v>0</v>
      </c>
      <c r="T195" t="b">
        <v>0</v>
      </c>
      <c r="U195" t="b">
        <v>0</v>
      </c>
      <c r="V195" t="s">
        <v>440</v>
      </c>
      <c r="W195" t="s">
        <v>433</v>
      </c>
      <c r="X195">
        <v>5</v>
      </c>
      <c r="Z195">
        <v>5</v>
      </c>
      <c r="AB195">
        <v>5</v>
      </c>
      <c r="AD195">
        <v>5</v>
      </c>
      <c r="AF195">
        <v>4</v>
      </c>
      <c r="AH195">
        <v>2</v>
      </c>
      <c r="AJ195">
        <v>2</v>
      </c>
      <c r="AN195">
        <v>2.1402600000000001</v>
      </c>
      <c r="AO195">
        <v>0.78974999999999995</v>
      </c>
      <c r="AP195">
        <v>0.55715000000000003</v>
      </c>
      <c r="AQ195">
        <v>1.3469</v>
      </c>
      <c r="AR195">
        <v>3.4871599999999998</v>
      </c>
      <c r="AS195">
        <v>8.3290000000000003E-2</v>
      </c>
      <c r="AT195">
        <v>2.2262499999999998</v>
      </c>
      <c r="AU195">
        <v>0.91717000000000004</v>
      </c>
      <c r="AV195">
        <v>0.52259999999999995</v>
      </c>
      <c r="AW195">
        <v>3.6660200000000001</v>
      </c>
      <c r="AX195">
        <v>1.9980500000000001</v>
      </c>
      <c r="AY195">
        <v>0.64748000000000006</v>
      </c>
      <c r="AZ195">
        <v>0.40127000000000002</v>
      </c>
      <c r="BA195">
        <v>3.0502099999999999</v>
      </c>
      <c r="BB195" s="30">
        <v>43658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 s="30">
        <v>43024</v>
      </c>
      <c r="BK195">
        <v>1</v>
      </c>
      <c r="BL195">
        <v>1</v>
      </c>
      <c r="BM195">
        <v>0</v>
      </c>
      <c r="BN195">
        <v>4</v>
      </c>
      <c r="BO195">
        <v>1</v>
      </c>
      <c r="BP195">
        <v>0</v>
      </c>
      <c r="BQ195">
        <v>4</v>
      </c>
      <c r="BR195" s="30">
        <v>42621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1.333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 t="s">
        <v>3954</v>
      </c>
      <c r="CH195" s="30">
        <v>43952</v>
      </c>
    </row>
    <row r="196" spans="1:86" customFormat="1" x14ac:dyDescent="0.25">
      <c r="A196">
        <v>335648</v>
      </c>
      <c r="B196" t="s">
        <v>3955</v>
      </c>
      <c r="C196" t="s">
        <v>3956</v>
      </c>
      <c r="D196" t="s">
        <v>3226</v>
      </c>
      <c r="E196" t="s">
        <v>251</v>
      </c>
      <c r="F196">
        <v>11226</v>
      </c>
      <c r="G196">
        <v>7184628100</v>
      </c>
      <c r="H196">
        <v>331</v>
      </c>
      <c r="I196" t="s">
        <v>1544</v>
      </c>
      <c r="J196" t="s">
        <v>429</v>
      </c>
      <c r="K196">
        <v>200</v>
      </c>
      <c r="L196">
        <v>153.19999999999999</v>
      </c>
      <c r="M196" t="s">
        <v>430</v>
      </c>
      <c r="N196" t="b">
        <v>0</v>
      </c>
      <c r="O196" t="s">
        <v>3957</v>
      </c>
      <c r="P196" s="30">
        <v>29913</v>
      </c>
      <c r="Q196" t="b">
        <v>0</v>
      </c>
      <c r="S196" t="b">
        <v>0</v>
      </c>
      <c r="T196" t="b">
        <v>0</v>
      </c>
      <c r="U196" t="b">
        <v>0</v>
      </c>
      <c r="V196" t="s">
        <v>440</v>
      </c>
      <c r="W196" t="s">
        <v>433</v>
      </c>
      <c r="X196">
        <v>5</v>
      </c>
      <c r="Z196">
        <v>4</v>
      </c>
      <c r="AB196">
        <v>5</v>
      </c>
      <c r="AD196">
        <v>5</v>
      </c>
      <c r="AF196">
        <v>5</v>
      </c>
      <c r="AH196">
        <v>2</v>
      </c>
      <c r="AJ196">
        <v>3</v>
      </c>
      <c r="AN196">
        <v>2.1585200000000002</v>
      </c>
      <c r="AO196">
        <v>0.56745000000000001</v>
      </c>
      <c r="AP196">
        <v>0.70333999999999997</v>
      </c>
      <c r="AQ196">
        <v>1.2707900000000001</v>
      </c>
      <c r="AR196">
        <v>3.4293200000000001</v>
      </c>
      <c r="AS196">
        <v>0.10209</v>
      </c>
      <c r="AT196">
        <v>2.2410100000000002</v>
      </c>
      <c r="AU196">
        <v>0.89319999999999999</v>
      </c>
      <c r="AV196">
        <v>0.49207000000000001</v>
      </c>
      <c r="AW196">
        <v>3.6262799999999999</v>
      </c>
      <c r="AX196">
        <v>2.0018400000000001</v>
      </c>
      <c r="AY196">
        <v>0.47771000000000002</v>
      </c>
      <c r="AZ196">
        <v>0.53798999999999997</v>
      </c>
      <c r="BA196">
        <v>3.0324900000000001</v>
      </c>
      <c r="BB196" s="30">
        <v>43689</v>
      </c>
      <c r="BC196">
        <v>1</v>
      </c>
      <c r="BD196">
        <v>1</v>
      </c>
      <c r="BE196">
        <v>0</v>
      </c>
      <c r="BF196">
        <v>4</v>
      </c>
      <c r="BG196">
        <v>0</v>
      </c>
      <c r="BH196">
        <v>0</v>
      </c>
      <c r="BI196">
        <v>4</v>
      </c>
      <c r="BJ196" s="30">
        <v>43049</v>
      </c>
      <c r="BK196">
        <v>2</v>
      </c>
      <c r="BL196">
        <v>2</v>
      </c>
      <c r="BM196">
        <v>0</v>
      </c>
      <c r="BN196">
        <v>12</v>
      </c>
      <c r="BO196">
        <v>1</v>
      </c>
      <c r="BP196">
        <v>0</v>
      </c>
      <c r="BQ196">
        <v>12</v>
      </c>
      <c r="BR196" s="30">
        <v>42593</v>
      </c>
      <c r="BS196">
        <v>2</v>
      </c>
      <c r="BT196">
        <v>2</v>
      </c>
      <c r="BU196">
        <v>0</v>
      </c>
      <c r="BV196">
        <v>1</v>
      </c>
      <c r="BW196">
        <v>12</v>
      </c>
      <c r="BX196">
        <v>0</v>
      </c>
      <c r="BY196">
        <v>12</v>
      </c>
      <c r="BZ196">
        <v>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 t="s">
        <v>3958</v>
      </c>
      <c r="CH196" s="30">
        <v>43952</v>
      </c>
    </row>
    <row r="197" spans="1:86" customFormat="1" x14ac:dyDescent="0.25">
      <c r="A197">
        <v>335566</v>
      </c>
      <c r="B197" t="s">
        <v>3959</v>
      </c>
      <c r="C197" t="s">
        <v>3960</v>
      </c>
      <c r="D197" t="s">
        <v>3961</v>
      </c>
      <c r="E197" t="s">
        <v>251</v>
      </c>
      <c r="F197">
        <v>13617</v>
      </c>
      <c r="G197">
        <v>3153864541</v>
      </c>
      <c r="H197">
        <v>630</v>
      </c>
      <c r="I197" t="s">
        <v>3089</v>
      </c>
      <c r="J197" t="s">
        <v>475</v>
      </c>
      <c r="K197">
        <v>160</v>
      </c>
      <c r="L197">
        <v>92.4</v>
      </c>
      <c r="M197" t="s">
        <v>430</v>
      </c>
      <c r="N197" t="b">
        <v>0</v>
      </c>
      <c r="O197" t="s">
        <v>3962</v>
      </c>
      <c r="P197" s="30">
        <v>28126</v>
      </c>
      <c r="Q197" t="b">
        <v>0</v>
      </c>
      <c r="S197" t="b">
        <v>0</v>
      </c>
      <c r="T197" t="b">
        <v>0</v>
      </c>
      <c r="U197" t="b">
        <v>0</v>
      </c>
      <c r="V197" t="s">
        <v>440</v>
      </c>
      <c r="W197" t="s">
        <v>433</v>
      </c>
      <c r="X197">
        <v>3</v>
      </c>
      <c r="Z197">
        <v>3</v>
      </c>
      <c r="AB197">
        <v>4</v>
      </c>
      <c r="AD197">
        <v>4</v>
      </c>
      <c r="AF197">
        <v>4</v>
      </c>
      <c r="AH197">
        <v>3</v>
      </c>
      <c r="AJ197">
        <v>3</v>
      </c>
      <c r="AN197">
        <v>2.9005200000000002</v>
      </c>
      <c r="AO197">
        <v>0.75961999999999996</v>
      </c>
      <c r="AP197">
        <v>0.65241000000000005</v>
      </c>
      <c r="AQ197">
        <v>1.4120200000000001</v>
      </c>
      <c r="AR197">
        <v>4.3125400000000003</v>
      </c>
      <c r="AS197">
        <v>7.5420000000000001E-2</v>
      </c>
      <c r="AT197">
        <v>2.2788200000000001</v>
      </c>
      <c r="AU197">
        <v>0.70748</v>
      </c>
      <c r="AV197">
        <v>0.33785999999999999</v>
      </c>
      <c r="AW197">
        <v>3.32416</v>
      </c>
      <c r="AX197">
        <v>2.64534</v>
      </c>
      <c r="AY197">
        <v>0.80735999999999997</v>
      </c>
      <c r="AZ197">
        <v>0.7268</v>
      </c>
      <c r="BA197">
        <v>4.1601100000000004</v>
      </c>
      <c r="BB197" s="30">
        <v>43644</v>
      </c>
      <c r="BC197">
        <v>3</v>
      </c>
      <c r="BD197">
        <v>3</v>
      </c>
      <c r="BE197">
        <v>0</v>
      </c>
      <c r="BF197">
        <v>12</v>
      </c>
      <c r="BG197">
        <v>1</v>
      </c>
      <c r="BH197">
        <v>0</v>
      </c>
      <c r="BI197">
        <v>12</v>
      </c>
      <c r="BJ197" s="30">
        <v>43145</v>
      </c>
      <c r="BK197">
        <v>4</v>
      </c>
      <c r="BL197">
        <v>4</v>
      </c>
      <c r="BM197">
        <v>1</v>
      </c>
      <c r="BN197">
        <v>16</v>
      </c>
      <c r="BO197">
        <v>1</v>
      </c>
      <c r="BP197">
        <v>0</v>
      </c>
      <c r="BQ197">
        <v>16</v>
      </c>
      <c r="BR197" s="30">
        <v>42670</v>
      </c>
      <c r="BS197">
        <v>6</v>
      </c>
      <c r="BT197">
        <v>6</v>
      </c>
      <c r="BU197">
        <v>0</v>
      </c>
      <c r="BV197">
        <v>1</v>
      </c>
      <c r="BW197">
        <v>32</v>
      </c>
      <c r="BX197">
        <v>0</v>
      </c>
      <c r="BY197">
        <v>32</v>
      </c>
      <c r="BZ197">
        <v>16.667000000000002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 t="s">
        <v>3963</v>
      </c>
      <c r="CH197" s="30">
        <v>43952</v>
      </c>
    </row>
    <row r="198" spans="1:86" customFormat="1" x14ac:dyDescent="0.25">
      <c r="A198">
        <v>335610</v>
      </c>
      <c r="B198" t="s">
        <v>3964</v>
      </c>
      <c r="C198" t="s">
        <v>3965</v>
      </c>
      <c r="D198" t="s">
        <v>3966</v>
      </c>
      <c r="E198" t="s">
        <v>251</v>
      </c>
      <c r="F198">
        <v>14706</v>
      </c>
      <c r="G198">
        <v>7163732238</v>
      </c>
      <c r="H198">
        <v>40</v>
      </c>
      <c r="I198" t="s">
        <v>2678</v>
      </c>
      <c r="J198" t="s">
        <v>451</v>
      </c>
      <c r="K198">
        <v>37</v>
      </c>
      <c r="L198">
        <v>36.700000000000003</v>
      </c>
      <c r="M198" t="s">
        <v>430</v>
      </c>
      <c r="N198" t="b">
        <v>0</v>
      </c>
      <c r="O198" t="s">
        <v>3967</v>
      </c>
      <c r="P198" s="30">
        <v>28491</v>
      </c>
      <c r="Q198" t="b">
        <v>0</v>
      </c>
      <c r="S198" t="b">
        <v>0</v>
      </c>
      <c r="T198" t="b">
        <v>0</v>
      </c>
      <c r="U198" t="b">
        <v>0</v>
      </c>
      <c r="V198" t="s">
        <v>440</v>
      </c>
      <c r="W198" t="s">
        <v>433</v>
      </c>
      <c r="X198">
        <v>5</v>
      </c>
      <c r="Z198">
        <v>5</v>
      </c>
      <c r="AB198">
        <v>5</v>
      </c>
      <c r="AD198">
        <v>5</v>
      </c>
      <c r="AF198">
        <v>5</v>
      </c>
      <c r="AH198">
        <v>3</v>
      </c>
      <c r="AJ198">
        <v>4</v>
      </c>
      <c r="AN198">
        <v>1.6596599999999999</v>
      </c>
      <c r="AO198">
        <v>0.71472999999999998</v>
      </c>
      <c r="AP198">
        <v>0.80723</v>
      </c>
      <c r="AQ198">
        <v>1.52196</v>
      </c>
      <c r="AR198">
        <v>3.1816300000000002</v>
      </c>
      <c r="AS198">
        <v>0.23530000000000001</v>
      </c>
      <c r="AT198">
        <v>2.2474799999999999</v>
      </c>
      <c r="AU198">
        <v>0.79632999999999998</v>
      </c>
      <c r="AV198">
        <v>0.39685999999999999</v>
      </c>
      <c r="AW198">
        <v>3.4406699999999999</v>
      </c>
      <c r="AX198">
        <v>1.5347599999999999</v>
      </c>
      <c r="AY198">
        <v>0.67488999999999999</v>
      </c>
      <c r="AZ198">
        <v>0.76558999999999999</v>
      </c>
      <c r="BA198">
        <v>2.9652400000000001</v>
      </c>
      <c r="BB198" s="30">
        <v>43748</v>
      </c>
      <c r="BC198">
        <v>3</v>
      </c>
      <c r="BD198">
        <v>3</v>
      </c>
      <c r="BE198">
        <v>0</v>
      </c>
      <c r="BF198">
        <v>8</v>
      </c>
      <c r="BG198">
        <v>1</v>
      </c>
      <c r="BH198">
        <v>0</v>
      </c>
      <c r="BI198">
        <v>8</v>
      </c>
      <c r="BJ198" s="30">
        <v>43343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 s="30">
        <v>42853</v>
      </c>
      <c r="BS198">
        <v>2</v>
      </c>
      <c r="BT198">
        <v>2</v>
      </c>
      <c r="BU198">
        <v>0</v>
      </c>
      <c r="BV198">
        <v>1</v>
      </c>
      <c r="BW198">
        <v>8</v>
      </c>
      <c r="BX198">
        <v>0</v>
      </c>
      <c r="BY198">
        <v>8</v>
      </c>
      <c r="BZ198">
        <v>5.3330000000000002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 t="s">
        <v>3968</v>
      </c>
      <c r="CH198" s="30">
        <v>43952</v>
      </c>
    </row>
    <row r="199" spans="1:86" customFormat="1" x14ac:dyDescent="0.25">
      <c r="A199">
        <v>335845</v>
      </c>
      <c r="B199" t="s">
        <v>3969</v>
      </c>
      <c r="C199" t="s">
        <v>3970</v>
      </c>
      <c r="D199" t="s">
        <v>3116</v>
      </c>
      <c r="E199" t="s">
        <v>251</v>
      </c>
      <c r="F199">
        <v>12449</v>
      </c>
      <c r="G199">
        <v>8453363500</v>
      </c>
      <c r="H199">
        <v>740</v>
      </c>
      <c r="I199" t="s">
        <v>1886</v>
      </c>
      <c r="J199" t="s">
        <v>429</v>
      </c>
      <c r="K199">
        <v>280</v>
      </c>
      <c r="L199">
        <v>263.60000000000002</v>
      </c>
      <c r="M199" t="s">
        <v>430</v>
      </c>
      <c r="N199" t="b">
        <v>0</v>
      </c>
      <c r="O199" t="s">
        <v>3971</v>
      </c>
      <c r="P199" s="30">
        <v>38190</v>
      </c>
      <c r="Q199" t="b">
        <v>0</v>
      </c>
      <c r="S199" t="b">
        <v>0</v>
      </c>
      <c r="T199" t="b">
        <v>0</v>
      </c>
      <c r="U199" t="b">
        <v>0</v>
      </c>
      <c r="V199" t="s">
        <v>440</v>
      </c>
      <c r="W199" t="s">
        <v>433</v>
      </c>
      <c r="X199">
        <v>3</v>
      </c>
      <c r="Z199">
        <v>3</v>
      </c>
      <c r="AB199">
        <v>3</v>
      </c>
      <c r="AD199">
        <v>3</v>
      </c>
      <c r="AF199">
        <v>2</v>
      </c>
      <c r="AH199">
        <v>2</v>
      </c>
      <c r="AJ199">
        <v>2</v>
      </c>
      <c r="AN199">
        <v>1.77092</v>
      </c>
      <c r="AO199">
        <v>1.1013999999999999</v>
      </c>
      <c r="AP199">
        <v>0.49508999999999997</v>
      </c>
      <c r="AQ199">
        <v>1.59649</v>
      </c>
      <c r="AR199">
        <v>3.36741</v>
      </c>
      <c r="AS199">
        <v>3.8080000000000003E-2</v>
      </c>
      <c r="AT199">
        <v>1.97811</v>
      </c>
      <c r="AU199">
        <v>0.76871</v>
      </c>
      <c r="AV199">
        <v>0.54574999999999996</v>
      </c>
      <c r="AW199">
        <v>3.2925599999999999</v>
      </c>
      <c r="AX199">
        <v>1.8606499999999999</v>
      </c>
      <c r="AY199">
        <v>1.07738</v>
      </c>
      <c r="AZ199">
        <v>0.34144999999999998</v>
      </c>
      <c r="BA199">
        <v>3.27956</v>
      </c>
      <c r="BB199" s="30">
        <v>43503</v>
      </c>
      <c r="BC199">
        <v>6</v>
      </c>
      <c r="BD199">
        <v>6</v>
      </c>
      <c r="BE199">
        <v>0</v>
      </c>
      <c r="BF199">
        <v>32</v>
      </c>
      <c r="BG199">
        <v>1</v>
      </c>
      <c r="BH199">
        <v>0</v>
      </c>
      <c r="BI199">
        <v>32</v>
      </c>
      <c r="BJ199" s="30">
        <v>42879</v>
      </c>
      <c r="BK199">
        <v>4</v>
      </c>
      <c r="BL199">
        <v>4</v>
      </c>
      <c r="BM199">
        <v>0</v>
      </c>
      <c r="BN199">
        <v>12</v>
      </c>
      <c r="BO199">
        <v>1</v>
      </c>
      <c r="BP199">
        <v>0</v>
      </c>
      <c r="BQ199">
        <v>12</v>
      </c>
      <c r="BR199" s="30">
        <v>42466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20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 t="s">
        <v>3972</v>
      </c>
      <c r="CH199" s="30">
        <v>43952</v>
      </c>
    </row>
    <row r="200" spans="1:86" customFormat="1" x14ac:dyDescent="0.25">
      <c r="A200">
        <v>335683</v>
      </c>
      <c r="B200" t="s">
        <v>3973</v>
      </c>
      <c r="C200" t="s">
        <v>3974</v>
      </c>
      <c r="D200" t="s">
        <v>3975</v>
      </c>
      <c r="E200" t="s">
        <v>251</v>
      </c>
      <c r="F200">
        <v>14787</v>
      </c>
      <c r="G200">
        <v>7163264646</v>
      </c>
      <c r="H200">
        <v>60</v>
      </c>
      <c r="I200" t="s">
        <v>2683</v>
      </c>
      <c r="J200" t="s">
        <v>429</v>
      </c>
      <c r="K200">
        <v>120</v>
      </c>
      <c r="L200">
        <v>111.9</v>
      </c>
      <c r="M200" t="s">
        <v>430</v>
      </c>
      <c r="N200" t="b">
        <v>0</v>
      </c>
      <c r="O200" t="s">
        <v>3976</v>
      </c>
      <c r="P200" s="30">
        <v>31222</v>
      </c>
      <c r="Q200" t="b">
        <v>0</v>
      </c>
      <c r="S200" t="b">
        <v>0</v>
      </c>
      <c r="T200" t="b">
        <v>0</v>
      </c>
      <c r="U200" t="b">
        <v>0</v>
      </c>
      <c r="V200" t="s">
        <v>440</v>
      </c>
      <c r="W200" t="s">
        <v>433</v>
      </c>
      <c r="X200">
        <v>3</v>
      </c>
      <c r="Z200">
        <v>2</v>
      </c>
      <c r="AB200">
        <v>5</v>
      </c>
      <c r="AD200">
        <v>5</v>
      </c>
      <c r="AF200">
        <v>5</v>
      </c>
      <c r="AH200">
        <v>2</v>
      </c>
      <c r="AJ200">
        <v>2</v>
      </c>
      <c r="AN200">
        <v>1.8131200000000001</v>
      </c>
      <c r="AO200">
        <v>0.87434000000000001</v>
      </c>
      <c r="AP200">
        <v>0.56044000000000005</v>
      </c>
      <c r="AQ200">
        <v>1.4347799999999999</v>
      </c>
      <c r="AR200">
        <v>3.2479</v>
      </c>
      <c r="AS200">
        <v>0.14513000000000001</v>
      </c>
      <c r="AT200">
        <v>2.1697700000000002</v>
      </c>
      <c r="AU200">
        <v>0.82765</v>
      </c>
      <c r="AV200">
        <v>0.44727</v>
      </c>
      <c r="AW200">
        <v>3.44469</v>
      </c>
      <c r="AX200">
        <v>1.73671</v>
      </c>
      <c r="AY200">
        <v>0.79437000000000002</v>
      </c>
      <c r="AZ200">
        <v>0.47161999999999998</v>
      </c>
      <c r="BA200">
        <v>3.0234700000000001</v>
      </c>
      <c r="BB200" s="30">
        <v>43791</v>
      </c>
      <c r="BC200">
        <v>7</v>
      </c>
      <c r="BD200">
        <v>6</v>
      </c>
      <c r="BE200">
        <v>3</v>
      </c>
      <c r="BF200">
        <v>36</v>
      </c>
      <c r="BG200">
        <v>1</v>
      </c>
      <c r="BH200">
        <v>0</v>
      </c>
      <c r="BI200">
        <v>36</v>
      </c>
      <c r="BJ200" s="30">
        <v>43329</v>
      </c>
      <c r="BK200">
        <v>8</v>
      </c>
      <c r="BL200">
        <v>8</v>
      </c>
      <c r="BM200">
        <v>1</v>
      </c>
      <c r="BN200">
        <v>36</v>
      </c>
      <c r="BO200">
        <v>1</v>
      </c>
      <c r="BP200">
        <v>0</v>
      </c>
      <c r="BQ200">
        <v>36</v>
      </c>
      <c r="BR200" s="30">
        <v>42825</v>
      </c>
      <c r="BS200">
        <v>7</v>
      </c>
      <c r="BT200">
        <v>7</v>
      </c>
      <c r="BU200">
        <v>0</v>
      </c>
      <c r="BV200">
        <v>1</v>
      </c>
      <c r="BW200">
        <v>32</v>
      </c>
      <c r="BX200">
        <v>0</v>
      </c>
      <c r="BY200">
        <v>32</v>
      </c>
      <c r="BZ200">
        <v>35.332999999999998</v>
      </c>
      <c r="CA200">
        <v>1</v>
      </c>
      <c r="CB200">
        <v>5</v>
      </c>
      <c r="CC200">
        <v>0</v>
      </c>
      <c r="CD200">
        <v>0</v>
      </c>
      <c r="CE200">
        <v>0</v>
      </c>
      <c r="CF200">
        <v>0</v>
      </c>
      <c r="CG200" t="s">
        <v>3977</v>
      </c>
      <c r="CH200" s="30">
        <v>43952</v>
      </c>
    </row>
    <row r="201" spans="1:86" customFormat="1" x14ac:dyDescent="0.25">
      <c r="A201">
        <v>335561</v>
      </c>
      <c r="B201" t="s">
        <v>3978</v>
      </c>
      <c r="C201" t="s">
        <v>3979</v>
      </c>
      <c r="D201" t="s">
        <v>3178</v>
      </c>
      <c r="E201" t="s">
        <v>251</v>
      </c>
      <c r="F201">
        <v>10301</v>
      </c>
      <c r="G201">
        <v>7184489000</v>
      </c>
      <c r="H201">
        <v>610</v>
      </c>
      <c r="I201" t="s">
        <v>1391</v>
      </c>
      <c r="J201" t="s">
        <v>451</v>
      </c>
      <c r="K201">
        <v>300</v>
      </c>
      <c r="L201">
        <v>272.3</v>
      </c>
      <c r="M201" t="s">
        <v>430</v>
      </c>
      <c r="N201" t="b">
        <v>0</v>
      </c>
      <c r="O201" t="s">
        <v>3978</v>
      </c>
      <c r="P201" s="30">
        <v>28065</v>
      </c>
      <c r="Q201" t="b">
        <v>0</v>
      </c>
      <c r="S201" t="b">
        <v>0</v>
      </c>
      <c r="T201" t="b">
        <v>0</v>
      </c>
      <c r="U201" t="b">
        <v>0</v>
      </c>
      <c r="V201" t="s">
        <v>440</v>
      </c>
      <c r="W201" t="s">
        <v>433</v>
      </c>
      <c r="X201">
        <v>3</v>
      </c>
      <c r="Z201">
        <v>3</v>
      </c>
      <c r="AB201">
        <v>5</v>
      </c>
      <c r="AD201">
        <v>5</v>
      </c>
      <c r="AF201">
        <v>5</v>
      </c>
      <c r="AH201">
        <v>1</v>
      </c>
      <c r="AJ201">
        <v>1</v>
      </c>
      <c r="AN201">
        <v>1.6897800000000001</v>
      </c>
      <c r="AO201">
        <v>0.85551999999999995</v>
      </c>
      <c r="AP201">
        <v>0.32945000000000002</v>
      </c>
      <c r="AQ201">
        <v>1.1849799999999999</v>
      </c>
      <c r="AR201">
        <v>2.8747600000000002</v>
      </c>
      <c r="AS201">
        <v>8.0560000000000007E-2</v>
      </c>
      <c r="AT201">
        <v>2.00956</v>
      </c>
      <c r="AU201">
        <v>0.92081000000000002</v>
      </c>
      <c r="AV201">
        <v>0.52583999999999997</v>
      </c>
      <c r="AW201">
        <v>3.45621</v>
      </c>
      <c r="AX201">
        <v>1.74762</v>
      </c>
      <c r="AY201">
        <v>0.69862999999999997</v>
      </c>
      <c r="AZ201">
        <v>0.23582</v>
      </c>
      <c r="BA201">
        <v>2.6671900000000002</v>
      </c>
      <c r="BB201" s="30">
        <v>43643</v>
      </c>
      <c r="BC201">
        <v>2</v>
      </c>
      <c r="BD201">
        <v>2</v>
      </c>
      <c r="BE201">
        <v>0</v>
      </c>
      <c r="BF201">
        <v>8</v>
      </c>
      <c r="BG201">
        <v>1</v>
      </c>
      <c r="BH201">
        <v>0</v>
      </c>
      <c r="BI201">
        <v>8</v>
      </c>
      <c r="BJ201" s="30">
        <v>43242</v>
      </c>
      <c r="BK201">
        <v>7</v>
      </c>
      <c r="BL201">
        <v>6</v>
      </c>
      <c r="BM201">
        <v>1</v>
      </c>
      <c r="BN201">
        <v>32</v>
      </c>
      <c r="BO201">
        <v>1</v>
      </c>
      <c r="BP201">
        <v>0</v>
      </c>
      <c r="BQ201">
        <v>32</v>
      </c>
      <c r="BR201" s="30">
        <v>42727</v>
      </c>
      <c r="BS201">
        <v>5</v>
      </c>
      <c r="BT201">
        <v>5</v>
      </c>
      <c r="BU201">
        <v>0</v>
      </c>
      <c r="BV201">
        <v>1</v>
      </c>
      <c r="BW201">
        <v>32</v>
      </c>
      <c r="BX201">
        <v>0</v>
      </c>
      <c r="BY201">
        <v>32</v>
      </c>
      <c r="BZ201">
        <v>20</v>
      </c>
      <c r="CA201">
        <v>3</v>
      </c>
      <c r="CB201">
        <v>0</v>
      </c>
      <c r="CC201">
        <v>0</v>
      </c>
      <c r="CD201">
        <v>0</v>
      </c>
      <c r="CE201">
        <v>0</v>
      </c>
      <c r="CF201">
        <v>0</v>
      </c>
      <c r="CG201" t="s">
        <v>3980</v>
      </c>
      <c r="CH201" s="30">
        <v>43952</v>
      </c>
    </row>
    <row r="202" spans="1:86" customFormat="1" x14ac:dyDescent="0.25">
      <c r="A202">
        <v>335393</v>
      </c>
      <c r="B202" t="s">
        <v>3981</v>
      </c>
      <c r="C202" t="s">
        <v>3982</v>
      </c>
      <c r="D202" t="s">
        <v>3983</v>
      </c>
      <c r="E202" t="s">
        <v>251</v>
      </c>
      <c r="F202">
        <v>13790</v>
      </c>
      <c r="G202">
        <v>6077299206</v>
      </c>
      <c r="H202">
        <v>30</v>
      </c>
      <c r="I202" t="s">
        <v>2563</v>
      </c>
      <c r="J202" t="s">
        <v>429</v>
      </c>
      <c r="K202">
        <v>160</v>
      </c>
      <c r="L202">
        <v>155.4</v>
      </c>
      <c r="M202" t="s">
        <v>430</v>
      </c>
      <c r="N202" t="b">
        <v>0</v>
      </c>
      <c r="O202" t="s">
        <v>3984</v>
      </c>
      <c r="P202" s="30">
        <v>26728</v>
      </c>
      <c r="Q202" t="b">
        <v>0</v>
      </c>
      <c r="S202" t="b">
        <v>0</v>
      </c>
      <c r="T202" t="b">
        <v>0</v>
      </c>
      <c r="U202" t="b">
        <v>0</v>
      </c>
      <c r="V202" t="s">
        <v>535</v>
      </c>
      <c r="W202" t="s">
        <v>433</v>
      </c>
      <c r="X202">
        <v>3</v>
      </c>
      <c r="Z202">
        <v>2</v>
      </c>
      <c r="AB202">
        <v>5</v>
      </c>
      <c r="AD202">
        <v>5</v>
      </c>
      <c r="AF202">
        <v>4</v>
      </c>
      <c r="AH202">
        <v>2</v>
      </c>
      <c r="AJ202">
        <v>2</v>
      </c>
      <c r="AN202">
        <v>1.93205</v>
      </c>
      <c r="AO202">
        <v>0.83445000000000003</v>
      </c>
      <c r="AP202">
        <v>0.47422999999999998</v>
      </c>
      <c r="AQ202">
        <v>1.3086800000000001</v>
      </c>
      <c r="AR202">
        <v>3.2407300000000001</v>
      </c>
      <c r="AS202">
        <v>8.8109999999999994E-2</v>
      </c>
      <c r="AT202">
        <v>2.1629499999999999</v>
      </c>
      <c r="AU202">
        <v>0.84555999999999998</v>
      </c>
      <c r="AV202">
        <v>0.47924</v>
      </c>
      <c r="AW202">
        <v>3.4877500000000001</v>
      </c>
      <c r="AX202">
        <v>1.8564700000000001</v>
      </c>
      <c r="AY202">
        <v>0.74207000000000001</v>
      </c>
      <c r="AZ202">
        <v>0.37245</v>
      </c>
      <c r="BA202">
        <v>2.9795500000000001</v>
      </c>
      <c r="BB202" s="30">
        <v>43776</v>
      </c>
      <c r="BC202">
        <v>8</v>
      </c>
      <c r="BD202">
        <v>7</v>
      </c>
      <c r="BE202">
        <v>1</v>
      </c>
      <c r="BF202">
        <v>40</v>
      </c>
      <c r="BG202">
        <v>1</v>
      </c>
      <c r="BH202">
        <v>0</v>
      </c>
      <c r="BI202">
        <v>40</v>
      </c>
      <c r="BJ202" s="30">
        <v>43293</v>
      </c>
      <c r="BK202">
        <v>6</v>
      </c>
      <c r="BL202">
        <v>5</v>
      </c>
      <c r="BM202">
        <v>1</v>
      </c>
      <c r="BN202">
        <v>24</v>
      </c>
      <c r="BO202">
        <v>1</v>
      </c>
      <c r="BP202">
        <v>0</v>
      </c>
      <c r="BQ202">
        <v>24</v>
      </c>
      <c r="BR202" s="30">
        <v>42783</v>
      </c>
      <c r="BS202">
        <v>9</v>
      </c>
      <c r="BT202">
        <v>9</v>
      </c>
      <c r="BU202">
        <v>0</v>
      </c>
      <c r="BV202">
        <v>1</v>
      </c>
      <c r="BW202">
        <v>48</v>
      </c>
      <c r="BX202">
        <v>0</v>
      </c>
      <c r="BY202">
        <v>48</v>
      </c>
      <c r="BZ202">
        <v>36</v>
      </c>
      <c r="CA202">
        <v>0</v>
      </c>
      <c r="CB202">
        <v>2</v>
      </c>
      <c r="CC202">
        <v>0</v>
      </c>
      <c r="CD202">
        <v>0</v>
      </c>
      <c r="CE202">
        <v>0</v>
      </c>
      <c r="CF202">
        <v>0</v>
      </c>
      <c r="CG202" t="s">
        <v>3985</v>
      </c>
      <c r="CH202" s="30">
        <v>43952</v>
      </c>
    </row>
    <row r="203" spans="1:86" customFormat="1" x14ac:dyDescent="0.25">
      <c r="A203">
        <v>335342</v>
      </c>
      <c r="B203" t="s">
        <v>3986</v>
      </c>
      <c r="C203" t="s">
        <v>3987</v>
      </c>
      <c r="D203" t="s">
        <v>3988</v>
      </c>
      <c r="E203" t="s">
        <v>251</v>
      </c>
      <c r="F203">
        <v>10547</v>
      </c>
      <c r="G203">
        <v>9145282000</v>
      </c>
      <c r="H203">
        <v>800</v>
      </c>
      <c r="I203" t="s">
        <v>1394</v>
      </c>
      <c r="J203" t="s">
        <v>438</v>
      </c>
      <c r="K203">
        <v>120</v>
      </c>
      <c r="L203">
        <v>112.5</v>
      </c>
      <c r="M203" t="s">
        <v>430</v>
      </c>
      <c r="N203" t="b">
        <v>0</v>
      </c>
      <c r="O203" t="s">
        <v>3989</v>
      </c>
      <c r="P203" s="30">
        <v>26343</v>
      </c>
      <c r="Q203" t="b">
        <v>0</v>
      </c>
      <c r="S203" t="b">
        <v>0</v>
      </c>
      <c r="T203" t="b">
        <v>0</v>
      </c>
      <c r="U203" t="b">
        <v>0</v>
      </c>
      <c r="V203" t="s">
        <v>432</v>
      </c>
      <c r="W203" t="s">
        <v>433</v>
      </c>
      <c r="X203">
        <v>3</v>
      </c>
      <c r="Z203">
        <v>3</v>
      </c>
      <c r="AB203">
        <v>4</v>
      </c>
      <c r="AD203">
        <v>4</v>
      </c>
      <c r="AF203">
        <v>4</v>
      </c>
      <c r="AH203">
        <v>3</v>
      </c>
      <c r="AJ203">
        <v>3</v>
      </c>
      <c r="AN203">
        <v>2.3141600000000002</v>
      </c>
      <c r="AO203">
        <v>1.03701</v>
      </c>
      <c r="AP203">
        <v>0.79107000000000005</v>
      </c>
      <c r="AQ203">
        <v>1.82809</v>
      </c>
      <c r="AR203">
        <v>4.1422499999999998</v>
      </c>
      <c r="AS203">
        <v>0.19162000000000001</v>
      </c>
      <c r="AT203">
        <v>2.2062599999999999</v>
      </c>
      <c r="AU203">
        <v>0.90876999999999997</v>
      </c>
      <c r="AV203">
        <v>0.48976999999999998</v>
      </c>
      <c r="AW203">
        <v>3.6047899999999999</v>
      </c>
      <c r="AX203">
        <v>2.17998</v>
      </c>
      <c r="AY203">
        <v>0.85806000000000004</v>
      </c>
      <c r="AZ203">
        <v>0.60792999999999997</v>
      </c>
      <c r="BA203">
        <v>3.6847599999999998</v>
      </c>
      <c r="BB203" s="30">
        <v>43480</v>
      </c>
      <c r="BC203">
        <v>6</v>
      </c>
      <c r="BD203">
        <v>6</v>
      </c>
      <c r="BE203">
        <v>0</v>
      </c>
      <c r="BF203">
        <v>32</v>
      </c>
      <c r="BG203">
        <v>1</v>
      </c>
      <c r="BH203">
        <v>0</v>
      </c>
      <c r="BI203">
        <v>32</v>
      </c>
      <c r="BJ203" s="30">
        <v>42863</v>
      </c>
      <c r="BK203">
        <v>1</v>
      </c>
      <c r="BL203">
        <v>1</v>
      </c>
      <c r="BM203">
        <v>0</v>
      </c>
      <c r="BN203">
        <v>4</v>
      </c>
      <c r="BO203">
        <v>1</v>
      </c>
      <c r="BP203">
        <v>0</v>
      </c>
      <c r="BQ203">
        <v>4</v>
      </c>
      <c r="BR203" s="30">
        <v>42430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17.332999999999998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 t="s">
        <v>3990</v>
      </c>
      <c r="CH203" s="30">
        <v>43952</v>
      </c>
    </row>
    <row r="204" spans="1:86" customFormat="1" x14ac:dyDescent="0.25">
      <c r="A204">
        <v>335257</v>
      </c>
      <c r="B204" t="s">
        <v>3991</v>
      </c>
      <c r="C204" t="s">
        <v>3992</v>
      </c>
      <c r="D204" t="s">
        <v>3702</v>
      </c>
      <c r="E204" t="s">
        <v>251</v>
      </c>
      <c r="F204">
        <v>10040</v>
      </c>
      <c r="G204">
        <v>2125436400</v>
      </c>
      <c r="H204">
        <v>420</v>
      </c>
      <c r="I204" t="s">
        <v>301</v>
      </c>
      <c r="J204" t="s">
        <v>445</v>
      </c>
      <c r="K204">
        <v>205</v>
      </c>
      <c r="L204">
        <v>196.9</v>
      </c>
      <c r="M204" t="s">
        <v>430</v>
      </c>
      <c r="N204" t="b">
        <v>0</v>
      </c>
      <c r="O204" t="s">
        <v>3993</v>
      </c>
      <c r="P204" s="30">
        <v>24914</v>
      </c>
      <c r="Q204" t="b">
        <v>0</v>
      </c>
      <c r="S204" t="b">
        <v>0</v>
      </c>
      <c r="T204" t="b">
        <v>0</v>
      </c>
      <c r="U204" t="b">
        <v>0</v>
      </c>
      <c r="V204" t="s">
        <v>440</v>
      </c>
      <c r="W204" t="s">
        <v>433</v>
      </c>
      <c r="X204">
        <v>3</v>
      </c>
      <c r="Z204">
        <v>2</v>
      </c>
      <c r="AB204">
        <v>5</v>
      </c>
      <c r="AD204">
        <v>5</v>
      </c>
      <c r="AF204">
        <v>5</v>
      </c>
      <c r="AH204">
        <v>2</v>
      </c>
      <c r="AJ204">
        <v>2</v>
      </c>
      <c r="AN204">
        <v>1.99702</v>
      </c>
      <c r="AO204">
        <v>0.61153000000000002</v>
      </c>
      <c r="AP204">
        <v>0.50609999999999999</v>
      </c>
      <c r="AQ204">
        <v>1.1176200000000001</v>
      </c>
      <c r="AR204">
        <v>3.1146500000000001</v>
      </c>
      <c r="AS204">
        <v>0.11206000000000001</v>
      </c>
      <c r="AT204">
        <v>2.1009699999999998</v>
      </c>
      <c r="AU204">
        <v>0.91669</v>
      </c>
      <c r="AV204">
        <v>0.56693000000000005</v>
      </c>
      <c r="AW204">
        <v>3.5845899999999999</v>
      </c>
      <c r="AX204">
        <v>1.9755100000000001</v>
      </c>
      <c r="AY204">
        <v>0.50161999999999995</v>
      </c>
      <c r="AZ204">
        <v>0.33600000000000002</v>
      </c>
      <c r="BA204">
        <v>2.78627</v>
      </c>
      <c r="BB204" s="30">
        <v>43634</v>
      </c>
      <c r="BC204">
        <v>5</v>
      </c>
      <c r="BD204">
        <v>5</v>
      </c>
      <c r="BE204">
        <v>0</v>
      </c>
      <c r="BF204">
        <v>44</v>
      </c>
      <c r="BG204">
        <v>1</v>
      </c>
      <c r="BH204">
        <v>0</v>
      </c>
      <c r="BI204">
        <v>44</v>
      </c>
      <c r="BJ204" s="30">
        <v>42972</v>
      </c>
      <c r="BK204">
        <v>1</v>
      </c>
      <c r="BL204">
        <v>1</v>
      </c>
      <c r="BM204">
        <v>0</v>
      </c>
      <c r="BN204">
        <v>4</v>
      </c>
      <c r="BO204">
        <v>1</v>
      </c>
      <c r="BP204">
        <v>0</v>
      </c>
      <c r="BQ204">
        <v>4</v>
      </c>
      <c r="BR204" s="30">
        <v>42523</v>
      </c>
      <c r="BS204">
        <v>2</v>
      </c>
      <c r="BT204">
        <v>2</v>
      </c>
      <c r="BU204">
        <v>0</v>
      </c>
      <c r="BV204">
        <v>1</v>
      </c>
      <c r="BW204">
        <v>8</v>
      </c>
      <c r="BX204">
        <v>0</v>
      </c>
      <c r="BY204">
        <v>8</v>
      </c>
      <c r="BZ204">
        <v>24.667000000000002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 t="s">
        <v>3994</v>
      </c>
      <c r="CH204" s="30">
        <v>43952</v>
      </c>
    </row>
    <row r="205" spans="1:86" customFormat="1" x14ac:dyDescent="0.25">
      <c r="A205">
        <v>335644</v>
      </c>
      <c r="B205" t="s">
        <v>3995</v>
      </c>
      <c r="C205" t="s">
        <v>3996</v>
      </c>
      <c r="D205" t="s">
        <v>3203</v>
      </c>
      <c r="E205" t="s">
        <v>251</v>
      </c>
      <c r="F205">
        <v>10469</v>
      </c>
      <c r="G205">
        <v>7183200400</v>
      </c>
      <c r="H205">
        <v>20</v>
      </c>
      <c r="I205" t="s">
        <v>1392</v>
      </c>
      <c r="J205" t="s">
        <v>429</v>
      </c>
      <c r="K205">
        <v>720</v>
      </c>
      <c r="L205">
        <v>673.7</v>
      </c>
      <c r="M205" t="s">
        <v>430</v>
      </c>
      <c r="N205" t="b">
        <v>0</v>
      </c>
      <c r="O205" t="s">
        <v>3997</v>
      </c>
      <c r="P205" s="30">
        <v>29646</v>
      </c>
      <c r="Q205" t="b">
        <v>0</v>
      </c>
      <c r="S205" t="b">
        <v>0</v>
      </c>
      <c r="T205" t="b">
        <v>0</v>
      </c>
      <c r="U205" t="b">
        <v>0</v>
      </c>
      <c r="V205" t="s">
        <v>535</v>
      </c>
      <c r="W205" t="s">
        <v>433</v>
      </c>
      <c r="X205">
        <v>5</v>
      </c>
      <c r="Z205">
        <v>4</v>
      </c>
      <c r="AB205">
        <v>5</v>
      </c>
      <c r="AD205">
        <v>5</v>
      </c>
      <c r="AF205">
        <v>5</v>
      </c>
      <c r="AH205">
        <v>2</v>
      </c>
      <c r="AJ205">
        <v>2</v>
      </c>
      <c r="AN205">
        <v>1.9929300000000001</v>
      </c>
      <c r="AO205">
        <v>0.70030000000000003</v>
      </c>
      <c r="AP205">
        <v>0.41072999999999998</v>
      </c>
      <c r="AQ205">
        <v>1.11103</v>
      </c>
      <c r="AR205">
        <v>3.1039599999999998</v>
      </c>
      <c r="AS205">
        <v>3.9820000000000001E-2</v>
      </c>
      <c r="AT205">
        <v>1.97437</v>
      </c>
      <c r="AU205">
        <v>0.77493999999999996</v>
      </c>
      <c r="AV205">
        <v>0.38701999999999998</v>
      </c>
      <c r="AW205">
        <v>3.1363300000000001</v>
      </c>
      <c r="AX205">
        <v>2.0978699999999999</v>
      </c>
      <c r="AY205">
        <v>0.67952000000000001</v>
      </c>
      <c r="AZ205">
        <v>0.39944000000000002</v>
      </c>
      <c r="BA205">
        <v>3.1735600000000002</v>
      </c>
      <c r="BB205" s="30">
        <v>43385</v>
      </c>
      <c r="BC205">
        <v>4</v>
      </c>
      <c r="BD205">
        <v>4</v>
      </c>
      <c r="BE205">
        <v>0</v>
      </c>
      <c r="BF205">
        <v>16</v>
      </c>
      <c r="BG205">
        <v>1</v>
      </c>
      <c r="BH205">
        <v>0</v>
      </c>
      <c r="BI205">
        <v>16</v>
      </c>
      <c r="BJ205" s="30">
        <v>42853</v>
      </c>
      <c r="BK205">
        <v>1</v>
      </c>
      <c r="BL205">
        <v>1</v>
      </c>
      <c r="BM205">
        <v>0</v>
      </c>
      <c r="BN205">
        <v>4</v>
      </c>
      <c r="BO205">
        <v>1</v>
      </c>
      <c r="BP205">
        <v>0</v>
      </c>
      <c r="BQ205">
        <v>4</v>
      </c>
      <c r="BR205" s="30">
        <v>42412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9.3330000000000002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 t="s">
        <v>3998</v>
      </c>
      <c r="CH205" s="30">
        <v>43952</v>
      </c>
    </row>
    <row r="206" spans="1:86" customFormat="1" x14ac:dyDescent="0.25">
      <c r="A206">
        <v>335720</v>
      </c>
      <c r="B206" t="s">
        <v>3999</v>
      </c>
      <c r="C206" t="s">
        <v>4000</v>
      </c>
      <c r="D206" t="s">
        <v>3226</v>
      </c>
      <c r="E206" t="s">
        <v>251</v>
      </c>
      <c r="F206">
        <v>11236</v>
      </c>
      <c r="G206">
        <v>7182403100</v>
      </c>
      <c r="H206">
        <v>331</v>
      </c>
      <c r="I206" t="s">
        <v>1544</v>
      </c>
      <c r="J206" t="s">
        <v>429</v>
      </c>
      <c r="K206">
        <v>380</v>
      </c>
      <c r="L206">
        <v>370.6</v>
      </c>
      <c r="M206" t="s">
        <v>430</v>
      </c>
      <c r="N206" t="b">
        <v>0</v>
      </c>
      <c r="O206" t="s">
        <v>4001</v>
      </c>
      <c r="P206" s="30">
        <v>33822</v>
      </c>
      <c r="Q206" t="b">
        <v>0</v>
      </c>
      <c r="S206" t="b">
        <v>0</v>
      </c>
      <c r="T206" t="b">
        <v>0</v>
      </c>
      <c r="U206" t="b">
        <v>0</v>
      </c>
      <c r="V206" t="s">
        <v>535</v>
      </c>
      <c r="W206" t="s">
        <v>433</v>
      </c>
      <c r="X206">
        <v>5</v>
      </c>
      <c r="Z206">
        <v>5</v>
      </c>
      <c r="AB206">
        <v>5</v>
      </c>
      <c r="AD206">
        <v>5</v>
      </c>
      <c r="AF206">
        <v>4</v>
      </c>
      <c r="AH206">
        <v>1</v>
      </c>
      <c r="AJ206">
        <v>1</v>
      </c>
      <c r="AN206">
        <v>1.9843599999999999</v>
      </c>
      <c r="AO206">
        <v>0.75397999999999998</v>
      </c>
      <c r="AP206">
        <v>0.31816</v>
      </c>
      <c r="AQ206">
        <v>1.0721400000000001</v>
      </c>
      <c r="AR206">
        <v>3.0565099999999998</v>
      </c>
      <c r="AS206">
        <v>5.6520000000000001E-2</v>
      </c>
      <c r="AT206">
        <v>2.1895699999999998</v>
      </c>
      <c r="AU206">
        <v>0.93267</v>
      </c>
      <c r="AV206">
        <v>0.50349999999999995</v>
      </c>
      <c r="AW206">
        <v>3.6257299999999999</v>
      </c>
      <c r="AX206">
        <v>1.8835599999999999</v>
      </c>
      <c r="AY206">
        <v>0.60787999999999998</v>
      </c>
      <c r="AZ206">
        <v>0.23784</v>
      </c>
      <c r="BA206">
        <v>2.70323</v>
      </c>
      <c r="BB206" s="30">
        <v>43293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 s="30">
        <v>42937</v>
      </c>
      <c r="BK206">
        <v>2</v>
      </c>
      <c r="BL206">
        <v>1</v>
      </c>
      <c r="BM206">
        <v>1</v>
      </c>
      <c r="BN206">
        <v>8</v>
      </c>
      <c r="BO206">
        <v>1</v>
      </c>
      <c r="BP206">
        <v>0</v>
      </c>
      <c r="BQ206">
        <v>8</v>
      </c>
      <c r="BR206" s="30">
        <v>42481</v>
      </c>
      <c r="BS206">
        <v>1</v>
      </c>
      <c r="BT206">
        <v>1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2.6669999999999998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 t="s">
        <v>4002</v>
      </c>
      <c r="CH206" s="30">
        <v>43952</v>
      </c>
    </row>
    <row r="207" spans="1:86" customFormat="1" x14ac:dyDescent="0.25">
      <c r="A207">
        <v>335863</v>
      </c>
      <c r="B207" t="s">
        <v>4003</v>
      </c>
      <c r="C207" t="s">
        <v>4004</v>
      </c>
      <c r="D207" t="s">
        <v>3298</v>
      </c>
      <c r="E207" t="s">
        <v>251</v>
      </c>
      <c r="F207">
        <v>14450</v>
      </c>
      <c r="G207">
        <v>5852925250</v>
      </c>
      <c r="H207">
        <v>370</v>
      </c>
      <c r="I207" t="s">
        <v>1492</v>
      </c>
      <c r="J207" t="s">
        <v>475</v>
      </c>
      <c r="K207">
        <v>20</v>
      </c>
      <c r="L207">
        <v>19.600000000000001</v>
      </c>
      <c r="M207" t="s">
        <v>430</v>
      </c>
      <c r="N207" t="b">
        <v>0</v>
      </c>
      <c r="O207" t="s">
        <v>4005</v>
      </c>
      <c r="P207" s="30">
        <v>40967</v>
      </c>
      <c r="Q207" t="b">
        <v>0</v>
      </c>
      <c r="S207" t="b">
        <v>0</v>
      </c>
      <c r="T207" t="b">
        <v>0</v>
      </c>
      <c r="U207" t="b">
        <v>0</v>
      </c>
      <c r="V207" t="s">
        <v>535</v>
      </c>
      <c r="W207" t="s">
        <v>433</v>
      </c>
      <c r="X207">
        <v>5</v>
      </c>
      <c r="Z207">
        <v>4</v>
      </c>
      <c r="AB207">
        <v>4</v>
      </c>
      <c r="AD207">
        <v>4</v>
      </c>
      <c r="AG207">
        <v>2</v>
      </c>
      <c r="AH207">
        <v>5</v>
      </c>
      <c r="AJ207">
        <v>5</v>
      </c>
      <c r="AN207">
        <v>3.10501</v>
      </c>
      <c r="AO207">
        <v>1.3231900000000001</v>
      </c>
      <c r="AP207">
        <v>0.98875000000000002</v>
      </c>
      <c r="AQ207">
        <v>2.3119399999999999</v>
      </c>
      <c r="AR207">
        <v>5.4169600000000004</v>
      </c>
      <c r="AS207">
        <v>1.371E-2</v>
      </c>
      <c r="AT207">
        <v>2.2519800000000001</v>
      </c>
      <c r="AU207">
        <v>0.63890999999999998</v>
      </c>
      <c r="AV207">
        <v>0.25707000000000002</v>
      </c>
      <c r="AW207">
        <v>3.1479699999999999</v>
      </c>
      <c r="AX207">
        <v>2.8655900000000001</v>
      </c>
      <c r="AY207">
        <v>1.55728</v>
      </c>
      <c r="AZ207">
        <v>1.4476500000000001</v>
      </c>
      <c r="BA207">
        <v>5.5179600000000004</v>
      </c>
      <c r="BB207" s="30">
        <v>43567</v>
      </c>
      <c r="BC207">
        <v>1</v>
      </c>
      <c r="BD207">
        <v>1</v>
      </c>
      <c r="BE207">
        <v>0</v>
      </c>
      <c r="BF207">
        <v>4</v>
      </c>
      <c r="BG207">
        <v>1</v>
      </c>
      <c r="BH207">
        <v>0</v>
      </c>
      <c r="BI207">
        <v>4</v>
      </c>
      <c r="BJ207" s="30">
        <v>43105</v>
      </c>
      <c r="BK207">
        <v>6</v>
      </c>
      <c r="BL207">
        <v>6</v>
      </c>
      <c r="BM207">
        <v>0</v>
      </c>
      <c r="BN207">
        <v>24</v>
      </c>
      <c r="BO207">
        <v>1</v>
      </c>
      <c r="BP207">
        <v>0</v>
      </c>
      <c r="BQ207">
        <v>24</v>
      </c>
      <c r="BR207" s="30">
        <v>42668</v>
      </c>
      <c r="BS207">
        <v>1</v>
      </c>
      <c r="BT207">
        <v>1</v>
      </c>
      <c r="BU207">
        <v>0</v>
      </c>
      <c r="BV207">
        <v>1</v>
      </c>
      <c r="BW207">
        <v>4</v>
      </c>
      <c r="BX207">
        <v>0</v>
      </c>
      <c r="BY207">
        <v>4</v>
      </c>
      <c r="BZ207">
        <v>10.667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 t="s">
        <v>4006</v>
      </c>
      <c r="CH207" s="30">
        <v>43952</v>
      </c>
    </row>
    <row r="208" spans="1:86" customFormat="1" x14ac:dyDescent="0.25">
      <c r="A208">
        <v>335386</v>
      </c>
      <c r="B208" t="s">
        <v>4007</v>
      </c>
      <c r="C208" t="s">
        <v>4008</v>
      </c>
      <c r="D208" t="s">
        <v>4009</v>
      </c>
      <c r="E208" t="s">
        <v>251</v>
      </c>
      <c r="F208">
        <v>13357</v>
      </c>
      <c r="G208">
        <v>3158954050</v>
      </c>
      <c r="H208">
        <v>320</v>
      </c>
      <c r="I208" t="s">
        <v>2373</v>
      </c>
      <c r="J208" t="s">
        <v>429</v>
      </c>
      <c r="K208">
        <v>120</v>
      </c>
      <c r="L208">
        <v>109.7</v>
      </c>
      <c r="M208" t="s">
        <v>430</v>
      </c>
      <c r="N208" t="b">
        <v>0</v>
      </c>
      <c r="O208" t="s">
        <v>4010</v>
      </c>
      <c r="P208" s="30">
        <v>26624</v>
      </c>
      <c r="Q208" t="b">
        <v>0</v>
      </c>
      <c r="R208" t="s">
        <v>791</v>
      </c>
      <c r="S208" t="b">
        <v>0</v>
      </c>
      <c r="T208" t="b">
        <v>0</v>
      </c>
      <c r="U208" t="b">
        <v>0</v>
      </c>
      <c r="V208" t="s">
        <v>440</v>
      </c>
      <c r="W208" t="s">
        <v>433</v>
      </c>
      <c r="X208">
        <v>1</v>
      </c>
      <c r="Z208">
        <v>1</v>
      </c>
      <c r="AB208">
        <v>3</v>
      </c>
      <c r="AD208">
        <v>2</v>
      </c>
      <c r="AF208">
        <v>3</v>
      </c>
      <c r="AH208">
        <v>2</v>
      </c>
      <c r="AJ208">
        <v>2</v>
      </c>
      <c r="AN208">
        <v>1.83914</v>
      </c>
      <c r="AO208">
        <v>1.1348100000000001</v>
      </c>
      <c r="AP208">
        <v>0.49869000000000002</v>
      </c>
      <c r="AQ208">
        <v>1.6335</v>
      </c>
      <c r="AR208">
        <v>3.4726300000000001</v>
      </c>
      <c r="AS208">
        <v>0.12257</v>
      </c>
      <c r="AT208">
        <v>2.1490999999999998</v>
      </c>
      <c r="AU208">
        <v>0.84689000000000003</v>
      </c>
      <c r="AV208">
        <v>0.44563000000000003</v>
      </c>
      <c r="AW208">
        <v>3.4416199999999999</v>
      </c>
      <c r="AX208">
        <v>1.77858</v>
      </c>
      <c r="AY208">
        <v>1.0075799999999999</v>
      </c>
      <c r="AZ208">
        <v>0.42119000000000001</v>
      </c>
      <c r="BA208">
        <v>3.2355499999999999</v>
      </c>
      <c r="BB208" s="30">
        <v>43732</v>
      </c>
      <c r="BC208">
        <v>17</v>
      </c>
      <c r="BD208">
        <v>9</v>
      </c>
      <c r="BE208">
        <v>8</v>
      </c>
      <c r="BF208">
        <v>217</v>
      </c>
      <c r="BG208">
        <v>1</v>
      </c>
      <c r="BH208">
        <v>0</v>
      </c>
      <c r="BI208">
        <v>217</v>
      </c>
      <c r="BJ208" s="30">
        <v>43175</v>
      </c>
      <c r="BK208">
        <v>7</v>
      </c>
      <c r="BL208">
        <v>5</v>
      </c>
      <c r="BM208">
        <v>3</v>
      </c>
      <c r="BN208">
        <v>36</v>
      </c>
      <c r="BO208">
        <v>1</v>
      </c>
      <c r="BP208">
        <v>0</v>
      </c>
      <c r="BQ208">
        <v>36</v>
      </c>
      <c r="BR208" s="30">
        <v>42690</v>
      </c>
      <c r="BS208">
        <v>12</v>
      </c>
      <c r="BT208">
        <v>12</v>
      </c>
      <c r="BU208">
        <v>0</v>
      </c>
      <c r="BV208">
        <v>1</v>
      </c>
      <c r="BW208">
        <v>56</v>
      </c>
      <c r="BX208">
        <v>0</v>
      </c>
      <c r="BY208">
        <v>56</v>
      </c>
      <c r="BZ208">
        <v>129.833</v>
      </c>
      <c r="CA208">
        <v>1</v>
      </c>
      <c r="CB208">
        <v>7</v>
      </c>
      <c r="CC208">
        <v>2</v>
      </c>
      <c r="CD208">
        <v>53303</v>
      </c>
      <c r="CE208">
        <v>0</v>
      </c>
      <c r="CF208">
        <v>2</v>
      </c>
      <c r="CG208" t="s">
        <v>4011</v>
      </c>
      <c r="CH208" s="30">
        <v>43952</v>
      </c>
    </row>
    <row r="209" spans="1:86" customFormat="1" x14ac:dyDescent="0.25">
      <c r="A209">
        <v>335810</v>
      </c>
      <c r="B209" t="s">
        <v>4012</v>
      </c>
      <c r="C209" t="s">
        <v>4013</v>
      </c>
      <c r="D209" t="s">
        <v>3187</v>
      </c>
      <c r="E209" t="s">
        <v>251</v>
      </c>
      <c r="F209">
        <v>12603</v>
      </c>
      <c r="G209">
        <v>8454869494</v>
      </c>
      <c r="H209">
        <v>230</v>
      </c>
      <c r="I209" t="s">
        <v>1969</v>
      </c>
      <c r="J209" t="s">
        <v>475</v>
      </c>
      <c r="K209">
        <v>160</v>
      </c>
      <c r="L209">
        <v>154</v>
      </c>
      <c r="M209" t="s">
        <v>430</v>
      </c>
      <c r="N209" t="b">
        <v>0</v>
      </c>
      <c r="O209" t="s">
        <v>4012</v>
      </c>
      <c r="P209" s="30">
        <v>36040</v>
      </c>
      <c r="Q209" t="b">
        <v>0</v>
      </c>
      <c r="S209" t="b">
        <v>0</v>
      </c>
      <c r="T209" t="b">
        <v>0</v>
      </c>
      <c r="U209" t="b">
        <v>0</v>
      </c>
      <c r="V209" t="s">
        <v>535</v>
      </c>
      <c r="W209" t="s">
        <v>433</v>
      </c>
      <c r="X209">
        <v>5</v>
      </c>
      <c r="Z209">
        <v>5</v>
      </c>
      <c r="AB209">
        <v>5</v>
      </c>
      <c r="AD209">
        <v>5</v>
      </c>
      <c r="AF209">
        <v>5</v>
      </c>
      <c r="AH209">
        <v>2</v>
      </c>
      <c r="AJ209">
        <v>2</v>
      </c>
      <c r="AN209">
        <v>2.4353600000000002</v>
      </c>
      <c r="AO209">
        <v>1.0274700000000001</v>
      </c>
      <c r="AP209">
        <v>0.40756999999999999</v>
      </c>
      <c r="AQ209">
        <v>1.4350400000000001</v>
      </c>
      <c r="AR209">
        <v>3.8704000000000001</v>
      </c>
      <c r="AS209">
        <v>0.15318999999999999</v>
      </c>
      <c r="AT209">
        <v>2.13809</v>
      </c>
      <c r="AU209">
        <v>0.72718000000000005</v>
      </c>
      <c r="AV209">
        <v>0.35944999999999999</v>
      </c>
      <c r="AW209">
        <v>3.22472</v>
      </c>
      <c r="AX209">
        <v>2.3673000000000002</v>
      </c>
      <c r="AY209">
        <v>1.0624499999999999</v>
      </c>
      <c r="AZ209">
        <v>0.42676999999999998</v>
      </c>
      <c r="BA209">
        <v>3.8487300000000002</v>
      </c>
      <c r="BB209" s="30">
        <v>43868</v>
      </c>
      <c r="BC209">
        <v>2</v>
      </c>
      <c r="BD209">
        <v>2</v>
      </c>
      <c r="BE209">
        <v>0</v>
      </c>
      <c r="BF209">
        <v>4</v>
      </c>
      <c r="BG209">
        <v>0</v>
      </c>
      <c r="BH209">
        <v>0</v>
      </c>
      <c r="BI209">
        <v>4</v>
      </c>
      <c r="BJ209" s="30">
        <v>43207</v>
      </c>
      <c r="BK209">
        <v>1</v>
      </c>
      <c r="BL209">
        <v>1</v>
      </c>
      <c r="BM209">
        <v>0</v>
      </c>
      <c r="BN209">
        <v>4</v>
      </c>
      <c r="BO209">
        <v>1</v>
      </c>
      <c r="BP209">
        <v>0</v>
      </c>
      <c r="BQ209">
        <v>4</v>
      </c>
      <c r="BR209" s="30">
        <v>42712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3.3330000000000002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 t="s">
        <v>4014</v>
      </c>
      <c r="CH209" s="30">
        <v>43952</v>
      </c>
    </row>
    <row r="210" spans="1:86" customFormat="1" x14ac:dyDescent="0.25">
      <c r="A210">
        <v>335141</v>
      </c>
      <c r="B210" t="s">
        <v>4015</v>
      </c>
      <c r="C210" t="s">
        <v>4016</v>
      </c>
      <c r="D210" t="s">
        <v>4017</v>
      </c>
      <c r="E210" t="s">
        <v>251</v>
      </c>
      <c r="F210">
        <v>11542</v>
      </c>
      <c r="G210">
        <v>5166710858</v>
      </c>
      <c r="H210">
        <v>400</v>
      </c>
      <c r="I210" t="s">
        <v>1530</v>
      </c>
      <c r="J210" t="s">
        <v>445</v>
      </c>
      <c r="K210">
        <v>102</v>
      </c>
      <c r="L210">
        <v>101.3</v>
      </c>
      <c r="M210" t="s">
        <v>430</v>
      </c>
      <c r="N210" t="b">
        <v>0</v>
      </c>
      <c r="O210" t="s">
        <v>4018</v>
      </c>
      <c r="P210" s="30">
        <v>24473</v>
      </c>
      <c r="Q210" t="b">
        <v>0</v>
      </c>
      <c r="S210" t="b">
        <v>0</v>
      </c>
      <c r="T210" t="b">
        <v>0</v>
      </c>
      <c r="U210" t="b">
        <v>0</v>
      </c>
      <c r="V210" t="s">
        <v>440</v>
      </c>
      <c r="W210" t="s">
        <v>433</v>
      </c>
      <c r="X210">
        <v>5</v>
      </c>
      <c r="Z210">
        <v>4</v>
      </c>
      <c r="AB210">
        <v>5</v>
      </c>
      <c r="AD210">
        <v>5</v>
      </c>
      <c r="AF210">
        <v>5</v>
      </c>
      <c r="AH210">
        <v>2</v>
      </c>
      <c r="AJ210">
        <v>2</v>
      </c>
      <c r="AN210">
        <v>2.0864699999999998</v>
      </c>
      <c r="AO210">
        <v>0.97233000000000003</v>
      </c>
      <c r="AP210">
        <v>0.62139999999999995</v>
      </c>
      <c r="AQ210">
        <v>1.5937300000000001</v>
      </c>
      <c r="AR210">
        <v>3.6802000000000001</v>
      </c>
      <c r="AS210">
        <v>0.12640999999999999</v>
      </c>
      <c r="AT210">
        <v>2.16757</v>
      </c>
      <c r="AU210">
        <v>0.85679000000000005</v>
      </c>
      <c r="AV210">
        <v>0.46195000000000003</v>
      </c>
      <c r="AW210">
        <v>3.48631</v>
      </c>
      <c r="AX210">
        <v>2.0005700000000002</v>
      </c>
      <c r="AY210">
        <v>0.85333999999999999</v>
      </c>
      <c r="AZ210">
        <v>0.50629999999999997</v>
      </c>
      <c r="BA210">
        <v>3.3849999999999998</v>
      </c>
      <c r="BB210" s="30">
        <v>43573</v>
      </c>
      <c r="BC210">
        <v>3</v>
      </c>
      <c r="BD210">
        <v>3</v>
      </c>
      <c r="BE210">
        <v>0</v>
      </c>
      <c r="BF210">
        <v>12</v>
      </c>
      <c r="BG210">
        <v>1</v>
      </c>
      <c r="BH210">
        <v>0</v>
      </c>
      <c r="BI210">
        <v>12</v>
      </c>
      <c r="BJ210" s="30">
        <v>43007</v>
      </c>
      <c r="BK210">
        <v>2</v>
      </c>
      <c r="BL210">
        <v>2</v>
      </c>
      <c r="BM210">
        <v>0</v>
      </c>
      <c r="BN210">
        <v>8</v>
      </c>
      <c r="BO210">
        <v>1</v>
      </c>
      <c r="BP210">
        <v>0</v>
      </c>
      <c r="BQ210">
        <v>8</v>
      </c>
      <c r="BR210" s="30">
        <v>42606</v>
      </c>
      <c r="BS210">
        <v>5</v>
      </c>
      <c r="BT210">
        <v>5</v>
      </c>
      <c r="BU210">
        <v>0</v>
      </c>
      <c r="BV210">
        <v>1</v>
      </c>
      <c r="BW210">
        <v>20</v>
      </c>
      <c r="BX210">
        <v>0</v>
      </c>
      <c r="BY210">
        <v>20</v>
      </c>
      <c r="BZ210">
        <v>12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 t="s">
        <v>4019</v>
      </c>
      <c r="CH210" s="30">
        <v>43952</v>
      </c>
    </row>
    <row r="211" spans="1:86" customFormat="1" x14ac:dyDescent="0.25">
      <c r="A211">
        <v>335769</v>
      </c>
      <c r="B211" t="s">
        <v>4020</v>
      </c>
      <c r="C211" t="s">
        <v>4021</v>
      </c>
      <c r="D211" t="s">
        <v>3130</v>
      </c>
      <c r="E211" t="s">
        <v>251</v>
      </c>
      <c r="F211">
        <v>14612</v>
      </c>
      <c r="G211">
        <v>5853686100</v>
      </c>
      <c r="H211">
        <v>370</v>
      </c>
      <c r="I211" t="s">
        <v>1492</v>
      </c>
      <c r="J211" t="s">
        <v>475</v>
      </c>
      <c r="K211">
        <v>120</v>
      </c>
      <c r="L211">
        <v>113.4</v>
      </c>
      <c r="M211" t="s">
        <v>430</v>
      </c>
      <c r="N211" t="b">
        <v>0</v>
      </c>
      <c r="O211" t="s">
        <v>4022</v>
      </c>
      <c r="P211" s="30">
        <v>34310</v>
      </c>
      <c r="Q211" t="b">
        <v>0</v>
      </c>
      <c r="S211" t="b">
        <v>0</v>
      </c>
      <c r="T211" t="b">
        <v>0</v>
      </c>
      <c r="U211" t="b">
        <v>0</v>
      </c>
      <c r="V211" t="s">
        <v>535</v>
      </c>
      <c r="W211" t="s">
        <v>433</v>
      </c>
      <c r="X211">
        <v>2</v>
      </c>
      <c r="Z211">
        <v>2</v>
      </c>
      <c r="AB211">
        <v>4</v>
      </c>
      <c r="AD211">
        <v>4</v>
      </c>
      <c r="AF211">
        <v>4</v>
      </c>
      <c r="AH211">
        <v>3</v>
      </c>
      <c r="AJ211">
        <v>3</v>
      </c>
      <c r="AN211">
        <v>2.0990700000000002</v>
      </c>
      <c r="AO211">
        <v>1.12568</v>
      </c>
      <c r="AP211">
        <v>0.47210000000000002</v>
      </c>
      <c r="AQ211">
        <v>1.59778</v>
      </c>
      <c r="AR211">
        <v>3.69685</v>
      </c>
      <c r="AS211">
        <v>6.0850000000000001E-2</v>
      </c>
      <c r="AT211">
        <v>2.1209699999999998</v>
      </c>
      <c r="AU211">
        <v>0.66883000000000004</v>
      </c>
      <c r="AV211">
        <v>0.30541000000000001</v>
      </c>
      <c r="AW211">
        <v>3.0952099999999998</v>
      </c>
      <c r="AX211">
        <v>2.05687</v>
      </c>
      <c r="AY211">
        <v>1.26555</v>
      </c>
      <c r="AZ211">
        <v>0.58182</v>
      </c>
      <c r="BA211">
        <v>3.8299599999999998</v>
      </c>
      <c r="BB211" s="30">
        <v>43517</v>
      </c>
      <c r="BC211">
        <v>11</v>
      </c>
      <c r="BD211">
        <v>11</v>
      </c>
      <c r="BE211">
        <v>1</v>
      </c>
      <c r="BF211">
        <v>52</v>
      </c>
      <c r="BG211">
        <v>1</v>
      </c>
      <c r="BH211">
        <v>0</v>
      </c>
      <c r="BI211">
        <v>52</v>
      </c>
      <c r="BJ211" s="30">
        <v>43000</v>
      </c>
      <c r="BK211">
        <v>7</v>
      </c>
      <c r="BL211">
        <v>7</v>
      </c>
      <c r="BM211">
        <v>0</v>
      </c>
      <c r="BN211">
        <v>28</v>
      </c>
      <c r="BO211">
        <v>1</v>
      </c>
      <c r="BP211">
        <v>0</v>
      </c>
      <c r="BQ211">
        <v>28</v>
      </c>
      <c r="BR211" s="30">
        <v>42612</v>
      </c>
      <c r="BS211">
        <v>5</v>
      </c>
      <c r="BT211">
        <v>5</v>
      </c>
      <c r="BU211">
        <v>0</v>
      </c>
      <c r="BV211">
        <v>1</v>
      </c>
      <c r="BW211">
        <v>20</v>
      </c>
      <c r="BX211">
        <v>0</v>
      </c>
      <c r="BY211">
        <v>20</v>
      </c>
      <c r="BZ211">
        <v>38.667000000000002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 t="s">
        <v>4023</v>
      </c>
      <c r="CH211" s="30">
        <v>43952</v>
      </c>
    </row>
    <row r="212" spans="1:86" customFormat="1" x14ac:dyDescent="0.25">
      <c r="A212">
        <v>335489</v>
      </c>
      <c r="B212" t="s">
        <v>4024</v>
      </c>
      <c r="C212" t="s">
        <v>4025</v>
      </c>
      <c r="D212" t="s">
        <v>3192</v>
      </c>
      <c r="E212" t="s">
        <v>251</v>
      </c>
      <c r="F212">
        <v>13126</v>
      </c>
      <c r="G212">
        <v>3153424790</v>
      </c>
      <c r="H212">
        <v>560</v>
      </c>
      <c r="I212" t="s">
        <v>2247</v>
      </c>
      <c r="J212" t="s">
        <v>429</v>
      </c>
      <c r="K212">
        <v>120</v>
      </c>
      <c r="L212">
        <v>108.6</v>
      </c>
      <c r="M212" t="s">
        <v>430</v>
      </c>
      <c r="N212" t="b">
        <v>0</v>
      </c>
      <c r="O212" t="s">
        <v>4026</v>
      </c>
      <c r="P212" s="30">
        <v>27760</v>
      </c>
      <c r="Q212" t="b">
        <v>0</v>
      </c>
      <c r="S212" t="b">
        <v>0</v>
      </c>
      <c r="T212" t="b">
        <v>0</v>
      </c>
      <c r="U212" t="b">
        <v>0</v>
      </c>
      <c r="V212" t="s">
        <v>440</v>
      </c>
      <c r="W212" t="s">
        <v>433</v>
      </c>
      <c r="X212">
        <v>5</v>
      </c>
      <c r="Z212">
        <v>4</v>
      </c>
      <c r="AB212">
        <v>5</v>
      </c>
      <c r="AD212">
        <v>5</v>
      </c>
      <c r="AF212">
        <v>5</v>
      </c>
      <c r="AH212">
        <v>3</v>
      </c>
      <c r="AJ212">
        <v>3</v>
      </c>
      <c r="AN212">
        <v>2.4120400000000002</v>
      </c>
      <c r="AO212">
        <v>0.79656000000000005</v>
      </c>
      <c r="AP212">
        <v>0.51482000000000006</v>
      </c>
      <c r="AQ212">
        <v>1.31138</v>
      </c>
      <c r="AR212">
        <v>3.72342</v>
      </c>
      <c r="AS212">
        <v>0.10949</v>
      </c>
      <c r="AT212">
        <v>2.1578499999999998</v>
      </c>
      <c r="AU212">
        <v>0.77502000000000004</v>
      </c>
      <c r="AV212">
        <v>0.37204999999999999</v>
      </c>
      <c r="AW212">
        <v>3.3049200000000001</v>
      </c>
      <c r="AX212">
        <v>2.32315</v>
      </c>
      <c r="AY212">
        <v>0.77283999999999997</v>
      </c>
      <c r="AZ212">
        <v>0.52081999999999995</v>
      </c>
      <c r="BA212">
        <v>3.6127199999999999</v>
      </c>
      <c r="BB212" s="30">
        <v>43518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 s="30">
        <v>43000</v>
      </c>
      <c r="BK212">
        <v>4</v>
      </c>
      <c r="BL212">
        <v>2</v>
      </c>
      <c r="BM212">
        <v>2</v>
      </c>
      <c r="BN212">
        <v>32</v>
      </c>
      <c r="BO212">
        <v>1</v>
      </c>
      <c r="BP212">
        <v>0</v>
      </c>
      <c r="BQ212">
        <v>32</v>
      </c>
      <c r="BR212" s="30">
        <v>42530</v>
      </c>
      <c r="BS212">
        <v>5</v>
      </c>
      <c r="BT212">
        <v>5</v>
      </c>
      <c r="BU212">
        <v>0</v>
      </c>
      <c r="BV212">
        <v>1</v>
      </c>
      <c r="BW212">
        <v>24</v>
      </c>
      <c r="BX212">
        <v>0</v>
      </c>
      <c r="BY212">
        <v>24</v>
      </c>
      <c r="BZ212">
        <v>14.667</v>
      </c>
      <c r="CA212">
        <v>0</v>
      </c>
      <c r="CB212">
        <v>3</v>
      </c>
      <c r="CC212">
        <v>1</v>
      </c>
      <c r="CD212">
        <v>7803</v>
      </c>
      <c r="CE212">
        <v>0</v>
      </c>
      <c r="CF212">
        <v>1</v>
      </c>
      <c r="CG212" t="s">
        <v>4027</v>
      </c>
      <c r="CH212" s="30">
        <v>43952</v>
      </c>
    </row>
    <row r="213" spans="1:86" customFormat="1" x14ac:dyDescent="0.25">
      <c r="A213">
        <v>335201</v>
      </c>
      <c r="B213" t="s">
        <v>4028</v>
      </c>
      <c r="C213" t="s">
        <v>4029</v>
      </c>
      <c r="D213" t="s">
        <v>3203</v>
      </c>
      <c r="E213" t="s">
        <v>251</v>
      </c>
      <c r="F213">
        <v>10467</v>
      </c>
      <c r="G213">
        <v>7185194125</v>
      </c>
      <c r="H213">
        <v>20</v>
      </c>
      <c r="I213" t="s">
        <v>1392</v>
      </c>
      <c r="J213" t="s">
        <v>429</v>
      </c>
      <c r="K213">
        <v>448</v>
      </c>
      <c r="L213">
        <v>438.8</v>
      </c>
      <c r="M213" t="s">
        <v>430</v>
      </c>
      <c r="N213" t="b">
        <v>0</v>
      </c>
      <c r="O213" t="s">
        <v>4030</v>
      </c>
      <c r="P213" s="30">
        <v>24551</v>
      </c>
      <c r="Q213" t="b">
        <v>0</v>
      </c>
      <c r="S213" t="b">
        <v>0</v>
      </c>
      <c r="T213" t="b">
        <v>0</v>
      </c>
      <c r="U213" t="b">
        <v>0</v>
      </c>
      <c r="V213" t="s">
        <v>440</v>
      </c>
      <c r="W213" t="s">
        <v>433</v>
      </c>
      <c r="X213">
        <v>3</v>
      </c>
      <c r="Z213">
        <v>2</v>
      </c>
      <c r="AB213">
        <v>5</v>
      </c>
      <c r="AD213">
        <v>5</v>
      </c>
      <c r="AF213">
        <v>4</v>
      </c>
      <c r="AH213">
        <v>2</v>
      </c>
      <c r="AJ213">
        <v>2</v>
      </c>
      <c r="AN213">
        <v>2.3784000000000001</v>
      </c>
      <c r="AO213">
        <v>1.06304</v>
      </c>
      <c r="AP213">
        <v>0.37225000000000003</v>
      </c>
      <c r="AQ213">
        <v>1.43529</v>
      </c>
      <c r="AR213">
        <v>3.8136899999999998</v>
      </c>
      <c r="AS213">
        <v>7.9060000000000005E-2</v>
      </c>
      <c r="AT213">
        <v>2.0798199999999998</v>
      </c>
      <c r="AU213">
        <v>0.79335999999999995</v>
      </c>
      <c r="AV213">
        <v>0.41661999999999999</v>
      </c>
      <c r="AW213">
        <v>3.2898000000000001</v>
      </c>
      <c r="AX213">
        <v>2.3767</v>
      </c>
      <c r="AY213">
        <v>1.0075400000000001</v>
      </c>
      <c r="AZ213">
        <v>0.33629999999999999</v>
      </c>
      <c r="BA213">
        <v>3.7173099999999999</v>
      </c>
      <c r="BB213" s="30">
        <v>43588</v>
      </c>
      <c r="BC213">
        <v>5</v>
      </c>
      <c r="BD213">
        <v>5</v>
      </c>
      <c r="BE213">
        <v>0</v>
      </c>
      <c r="BF213">
        <v>28</v>
      </c>
      <c r="BG213">
        <v>1</v>
      </c>
      <c r="BH213">
        <v>0</v>
      </c>
      <c r="BI213">
        <v>28</v>
      </c>
      <c r="BJ213" s="30">
        <v>42927</v>
      </c>
      <c r="BK213">
        <v>9</v>
      </c>
      <c r="BL213">
        <v>8</v>
      </c>
      <c r="BM213">
        <v>1</v>
      </c>
      <c r="BN213">
        <v>44</v>
      </c>
      <c r="BO213">
        <v>1</v>
      </c>
      <c r="BP213">
        <v>0</v>
      </c>
      <c r="BQ213">
        <v>44</v>
      </c>
      <c r="BR213" s="30">
        <v>42475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28.667000000000002</v>
      </c>
      <c r="CA213">
        <v>2</v>
      </c>
      <c r="CB213">
        <v>0</v>
      </c>
      <c r="CC213">
        <v>0</v>
      </c>
      <c r="CD213">
        <v>0</v>
      </c>
      <c r="CE213">
        <v>0</v>
      </c>
      <c r="CF213">
        <v>0</v>
      </c>
      <c r="CG213" t="s">
        <v>4031</v>
      </c>
      <c r="CH213" s="30">
        <v>43952</v>
      </c>
    </row>
    <row r="214" spans="1:86" customFormat="1" x14ac:dyDescent="0.25">
      <c r="A214">
        <v>335471</v>
      </c>
      <c r="B214" t="s">
        <v>4032</v>
      </c>
      <c r="C214" t="s">
        <v>4033</v>
      </c>
      <c r="D214" t="s">
        <v>3560</v>
      </c>
      <c r="E214" t="s">
        <v>251</v>
      </c>
      <c r="F214">
        <v>13501</v>
      </c>
      <c r="G214">
        <v>3157971230</v>
      </c>
      <c r="H214">
        <v>510</v>
      </c>
      <c r="I214" t="s">
        <v>2269</v>
      </c>
      <c r="J214" t="s">
        <v>429</v>
      </c>
      <c r="K214">
        <v>120</v>
      </c>
      <c r="L214">
        <v>77.400000000000006</v>
      </c>
      <c r="M214" t="s">
        <v>430</v>
      </c>
      <c r="N214" t="b">
        <v>0</v>
      </c>
      <c r="O214" t="s">
        <v>4034</v>
      </c>
      <c r="P214" s="30">
        <v>27791</v>
      </c>
      <c r="Q214" t="b">
        <v>0</v>
      </c>
      <c r="R214" t="s">
        <v>3132</v>
      </c>
      <c r="S214" t="b">
        <v>0</v>
      </c>
      <c r="T214" t="b">
        <v>0</v>
      </c>
      <c r="U214" t="b">
        <v>0</v>
      </c>
      <c r="V214" t="s">
        <v>440</v>
      </c>
      <c r="W214" t="s">
        <v>433</v>
      </c>
      <c r="Y214">
        <v>18</v>
      </c>
      <c r="AA214">
        <v>18</v>
      </c>
      <c r="AC214">
        <v>18</v>
      </c>
      <c r="AE214">
        <v>18</v>
      </c>
      <c r="AG214">
        <v>18</v>
      </c>
      <c r="AI214">
        <v>18</v>
      </c>
      <c r="AK214">
        <v>18</v>
      </c>
      <c r="AN214">
        <v>2.0241099999999999</v>
      </c>
      <c r="AO214">
        <v>0.95111999999999997</v>
      </c>
      <c r="AP214">
        <v>0.63566</v>
      </c>
      <c r="AQ214">
        <v>1.58677</v>
      </c>
      <c r="AR214">
        <v>3.6108799999999999</v>
      </c>
      <c r="AS214">
        <v>9.2020000000000005E-2</v>
      </c>
      <c r="AT214">
        <v>1.8390299999999999</v>
      </c>
      <c r="AU214">
        <v>0.77005000000000001</v>
      </c>
      <c r="AV214">
        <v>0.41111999999999999</v>
      </c>
      <c r="AW214">
        <v>3.0202</v>
      </c>
      <c r="AX214">
        <v>2.2875000000000001</v>
      </c>
      <c r="AY214">
        <v>0.92874999999999996</v>
      </c>
      <c r="AZ214">
        <v>0.58194999999999997</v>
      </c>
      <c r="BA214">
        <v>3.8338100000000002</v>
      </c>
      <c r="BB214" s="30">
        <v>43762</v>
      </c>
      <c r="BC214">
        <v>7</v>
      </c>
      <c r="BD214">
        <v>7</v>
      </c>
      <c r="BE214">
        <v>0</v>
      </c>
      <c r="BF214">
        <v>36</v>
      </c>
      <c r="BG214">
        <v>1</v>
      </c>
      <c r="BH214">
        <v>0</v>
      </c>
      <c r="BI214">
        <v>36</v>
      </c>
      <c r="BJ214" s="30">
        <v>43594</v>
      </c>
      <c r="BK214">
        <v>15</v>
      </c>
      <c r="BL214">
        <v>6</v>
      </c>
      <c r="BM214">
        <v>9</v>
      </c>
      <c r="BN214">
        <v>112</v>
      </c>
      <c r="BO214">
        <v>1</v>
      </c>
      <c r="BP214">
        <v>0</v>
      </c>
      <c r="BQ214">
        <v>112</v>
      </c>
      <c r="BR214" s="30">
        <v>43473</v>
      </c>
      <c r="BS214">
        <v>12</v>
      </c>
      <c r="BT214">
        <v>3</v>
      </c>
      <c r="BU214">
        <v>9</v>
      </c>
      <c r="BV214">
        <v>1</v>
      </c>
      <c r="BW214">
        <v>52</v>
      </c>
      <c r="BX214">
        <v>0</v>
      </c>
      <c r="BY214">
        <v>52</v>
      </c>
      <c r="BZ214">
        <v>64</v>
      </c>
      <c r="CA214">
        <v>14</v>
      </c>
      <c r="CB214">
        <v>10</v>
      </c>
      <c r="CC214">
        <v>4</v>
      </c>
      <c r="CD214">
        <v>181610</v>
      </c>
      <c r="CE214">
        <v>0</v>
      </c>
      <c r="CF214">
        <v>4</v>
      </c>
      <c r="CG214" t="s">
        <v>4035</v>
      </c>
      <c r="CH214" s="30">
        <v>43952</v>
      </c>
    </row>
    <row r="215" spans="1:86" customFormat="1" x14ac:dyDescent="0.25">
      <c r="A215">
        <v>335429</v>
      </c>
      <c r="B215" t="s">
        <v>4036</v>
      </c>
      <c r="C215" t="s">
        <v>4037</v>
      </c>
      <c r="D215" t="s">
        <v>4038</v>
      </c>
      <c r="E215" t="s">
        <v>251</v>
      </c>
      <c r="F215">
        <v>12853</v>
      </c>
      <c r="G215">
        <v>5182512447</v>
      </c>
      <c r="H215">
        <v>750</v>
      </c>
      <c r="I215" t="s">
        <v>2103</v>
      </c>
      <c r="J215" t="s">
        <v>438</v>
      </c>
      <c r="K215">
        <v>82</v>
      </c>
      <c r="L215">
        <v>75.900000000000006</v>
      </c>
      <c r="M215" t="s">
        <v>430</v>
      </c>
      <c r="N215" t="b">
        <v>0</v>
      </c>
      <c r="O215" t="s">
        <v>4039</v>
      </c>
      <c r="P215" s="30">
        <v>27304</v>
      </c>
      <c r="Q215" t="b">
        <v>0</v>
      </c>
      <c r="S215" t="b">
        <v>0</v>
      </c>
      <c r="T215" t="b">
        <v>0</v>
      </c>
      <c r="U215" t="b">
        <v>0</v>
      </c>
      <c r="V215" t="s">
        <v>440</v>
      </c>
      <c r="W215" t="s">
        <v>433</v>
      </c>
      <c r="X215">
        <v>3</v>
      </c>
      <c r="Z215">
        <v>2</v>
      </c>
      <c r="AB215">
        <v>5</v>
      </c>
      <c r="AD215">
        <v>5</v>
      </c>
      <c r="AF215">
        <v>5</v>
      </c>
      <c r="AH215">
        <v>3</v>
      </c>
      <c r="AJ215">
        <v>3</v>
      </c>
      <c r="AN215">
        <v>1.7851999999999999</v>
      </c>
      <c r="AO215">
        <v>0.69906999999999997</v>
      </c>
      <c r="AP215">
        <v>0.57725000000000004</v>
      </c>
      <c r="AQ215">
        <v>1.2763199999999999</v>
      </c>
      <c r="AR215">
        <v>3.0615199999999998</v>
      </c>
      <c r="AS215">
        <v>9.1869999999999993E-2</v>
      </c>
      <c r="AT215">
        <v>1.9636100000000001</v>
      </c>
      <c r="AU215">
        <v>0.75207000000000002</v>
      </c>
      <c r="AV215">
        <v>0.39028000000000002</v>
      </c>
      <c r="AW215">
        <v>3.1059600000000001</v>
      </c>
      <c r="AX215">
        <v>1.8895</v>
      </c>
      <c r="AY215">
        <v>0.69894999999999996</v>
      </c>
      <c r="AZ215">
        <v>0.55669000000000002</v>
      </c>
      <c r="BA215">
        <v>3.1607799999999999</v>
      </c>
      <c r="BB215" s="30">
        <v>43770</v>
      </c>
      <c r="BC215">
        <v>5</v>
      </c>
      <c r="BD215">
        <v>5</v>
      </c>
      <c r="BE215">
        <v>0</v>
      </c>
      <c r="BF215">
        <v>20</v>
      </c>
      <c r="BG215">
        <v>1</v>
      </c>
      <c r="BH215">
        <v>0</v>
      </c>
      <c r="BI215">
        <v>20</v>
      </c>
      <c r="BJ215" s="30">
        <v>43245</v>
      </c>
      <c r="BK215">
        <v>9</v>
      </c>
      <c r="BL215">
        <v>9</v>
      </c>
      <c r="BM215">
        <v>0</v>
      </c>
      <c r="BN215">
        <v>36</v>
      </c>
      <c r="BO215">
        <v>1</v>
      </c>
      <c r="BP215">
        <v>0</v>
      </c>
      <c r="BQ215">
        <v>36</v>
      </c>
      <c r="BR215" s="30">
        <v>42670</v>
      </c>
      <c r="BS215">
        <v>4</v>
      </c>
      <c r="BT215">
        <v>3</v>
      </c>
      <c r="BU215">
        <v>1</v>
      </c>
      <c r="BV215">
        <v>1</v>
      </c>
      <c r="BW215">
        <v>16</v>
      </c>
      <c r="BX215">
        <v>0</v>
      </c>
      <c r="BY215">
        <v>16</v>
      </c>
      <c r="BZ215">
        <v>24.667000000000002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 t="s">
        <v>4040</v>
      </c>
      <c r="CH215" s="30">
        <v>43952</v>
      </c>
    </row>
    <row r="216" spans="1:86" customFormat="1" x14ac:dyDescent="0.25">
      <c r="A216">
        <v>335163</v>
      </c>
      <c r="B216" t="s">
        <v>4041</v>
      </c>
      <c r="C216" t="s">
        <v>4042</v>
      </c>
      <c r="D216" t="s">
        <v>3226</v>
      </c>
      <c r="E216" t="s">
        <v>251</v>
      </c>
      <c r="F216">
        <v>11217</v>
      </c>
      <c r="G216">
        <v>7186380360</v>
      </c>
      <c r="H216">
        <v>331</v>
      </c>
      <c r="I216" t="s">
        <v>1544</v>
      </c>
      <c r="J216" t="s">
        <v>429</v>
      </c>
      <c r="K216">
        <v>235</v>
      </c>
      <c r="L216">
        <v>213.3</v>
      </c>
      <c r="M216" t="s">
        <v>430</v>
      </c>
      <c r="N216" t="b">
        <v>0</v>
      </c>
      <c r="O216" t="s">
        <v>4043</v>
      </c>
      <c r="P216" s="30">
        <v>24473</v>
      </c>
      <c r="Q216" t="b">
        <v>0</v>
      </c>
      <c r="S216" t="b">
        <v>0</v>
      </c>
      <c r="T216" t="b">
        <v>0</v>
      </c>
      <c r="U216" t="b">
        <v>0</v>
      </c>
      <c r="V216" t="s">
        <v>535</v>
      </c>
      <c r="W216" t="s">
        <v>433</v>
      </c>
      <c r="X216">
        <v>3</v>
      </c>
      <c r="Z216">
        <v>3</v>
      </c>
      <c r="AB216">
        <v>5</v>
      </c>
      <c r="AD216">
        <v>5</v>
      </c>
      <c r="AF216">
        <v>5</v>
      </c>
      <c r="AH216">
        <v>1</v>
      </c>
      <c r="AJ216">
        <v>1</v>
      </c>
      <c r="AN216">
        <v>2.08725</v>
      </c>
      <c r="AO216">
        <v>0.68208000000000002</v>
      </c>
      <c r="AP216">
        <v>0.32854</v>
      </c>
      <c r="AQ216">
        <v>1.0106299999999999</v>
      </c>
      <c r="AR216">
        <v>3.0978699999999999</v>
      </c>
      <c r="AS216">
        <v>0.13347000000000001</v>
      </c>
      <c r="AT216">
        <v>2.1827299999999998</v>
      </c>
      <c r="AU216">
        <v>1.01128</v>
      </c>
      <c r="AV216">
        <v>0.59118999999999999</v>
      </c>
      <c r="AW216">
        <v>3.7852000000000001</v>
      </c>
      <c r="AX216">
        <v>1.98742</v>
      </c>
      <c r="AY216">
        <v>0.50717000000000001</v>
      </c>
      <c r="AZ216">
        <v>0.20916999999999999</v>
      </c>
      <c r="BA216">
        <v>2.62439</v>
      </c>
      <c r="BB216" s="30">
        <v>43518</v>
      </c>
      <c r="BC216">
        <v>4</v>
      </c>
      <c r="BD216">
        <v>4</v>
      </c>
      <c r="BE216">
        <v>0</v>
      </c>
      <c r="BF216">
        <v>36</v>
      </c>
      <c r="BG216">
        <v>1</v>
      </c>
      <c r="BH216">
        <v>0</v>
      </c>
      <c r="BI216">
        <v>36</v>
      </c>
      <c r="BJ216" s="30">
        <v>42902</v>
      </c>
      <c r="BK216">
        <v>3</v>
      </c>
      <c r="BL216">
        <v>2</v>
      </c>
      <c r="BM216">
        <v>1</v>
      </c>
      <c r="BN216">
        <v>4</v>
      </c>
      <c r="BO216">
        <v>0</v>
      </c>
      <c r="BP216">
        <v>0</v>
      </c>
      <c r="BQ216">
        <v>4</v>
      </c>
      <c r="BR216" s="30">
        <v>42509</v>
      </c>
      <c r="BS216">
        <v>5</v>
      </c>
      <c r="BT216">
        <v>5</v>
      </c>
      <c r="BU216">
        <v>0</v>
      </c>
      <c r="BV216">
        <v>1</v>
      </c>
      <c r="BW216">
        <v>16</v>
      </c>
      <c r="BX216">
        <v>0</v>
      </c>
      <c r="BY216">
        <v>16</v>
      </c>
      <c r="BZ216">
        <v>22</v>
      </c>
      <c r="CA216">
        <v>2</v>
      </c>
      <c r="CB216">
        <v>0</v>
      </c>
      <c r="CC216">
        <v>0</v>
      </c>
      <c r="CD216">
        <v>0</v>
      </c>
      <c r="CE216">
        <v>0</v>
      </c>
      <c r="CF216">
        <v>0</v>
      </c>
      <c r="CG216" t="s">
        <v>4044</v>
      </c>
      <c r="CH216" s="30">
        <v>43952</v>
      </c>
    </row>
    <row r="217" spans="1:86" customFormat="1" x14ac:dyDescent="0.25">
      <c r="A217">
        <v>335744</v>
      </c>
      <c r="B217" t="s">
        <v>4045</v>
      </c>
      <c r="C217" t="s">
        <v>4046</v>
      </c>
      <c r="D217" t="s">
        <v>3203</v>
      </c>
      <c r="E217" t="s">
        <v>251</v>
      </c>
      <c r="F217">
        <v>10473</v>
      </c>
      <c r="G217">
        <v>7185188892</v>
      </c>
      <c r="H217">
        <v>20</v>
      </c>
      <c r="I217" t="s">
        <v>1392</v>
      </c>
      <c r="J217" t="s">
        <v>429</v>
      </c>
      <c r="K217">
        <v>240</v>
      </c>
      <c r="L217">
        <v>224.1</v>
      </c>
      <c r="M217" t="s">
        <v>430</v>
      </c>
      <c r="N217" t="b">
        <v>0</v>
      </c>
      <c r="O217" t="s">
        <v>4047</v>
      </c>
      <c r="P217" s="30">
        <v>33673</v>
      </c>
      <c r="Q217" t="b">
        <v>0</v>
      </c>
      <c r="S217" t="b">
        <v>0</v>
      </c>
      <c r="T217" t="b">
        <v>0</v>
      </c>
      <c r="U217" t="b">
        <v>0</v>
      </c>
      <c r="V217" t="s">
        <v>440</v>
      </c>
      <c r="W217" t="s">
        <v>433</v>
      </c>
      <c r="X217">
        <v>2</v>
      </c>
      <c r="Z217">
        <v>2</v>
      </c>
      <c r="AB217">
        <v>4</v>
      </c>
      <c r="AD217">
        <v>5</v>
      </c>
      <c r="AF217">
        <v>3</v>
      </c>
      <c r="AH217">
        <v>2</v>
      </c>
      <c r="AJ217">
        <v>2</v>
      </c>
      <c r="AN217">
        <v>1.3404499999999999</v>
      </c>
      <c r="AO217">
        <v>0.39304</v>
      </c>
      <c r="AP217">
        <v>0.37378</v>
      </c>
      <c r="AQ217">
        <v>0.76680999999999999</v>
      </c>
      <c r="AR217">
        <v>2.1072700000000002</v>
      </c>
      <c r="AS217">
        <v>5.6160000000000002E-2</v>
      </c>
      <c r="AT217">
        <v>2.0172099999999999</v>
      </c>
      <c r="AU217">
        <v>0.69806000000000001</v>
      </c>
      <c r="AV217">
        <v>0.36885000000000001</v>
      </c>
      <c r="AW217">
        <v>3.0841099999999999</v>
      </c>
      <c r="AX217">
        <v>1.3810800000000001</v>
      </c>
      <c r="AY217">
        <v>0.42337999999999998</v>
      </c>
      <c r="AZ217">
        <v>0.38141000000000003</v>
      </c>
      <c r="BA217">
        <v>2.1909999999999998</v>
      </c>
      <c r="BB217" s="30">
        <v>43707</v>
      </c>
      <c r="BC217">
        <v>7</v>
      </c>
      <c r="BD217">
        <v>7</v>
      </c>
      <c r="BE217">
        <v>0</v>
      </c>
      <c r="BF217">
        <v>28</v>
      </c>
      <c r="BG217">
        <v>1</v>
      </c>
      <c r="BH217">
        <v>0</v>
      </c>
      <c r="BI217">
        <v>28</v>
      </c>
      <c r="BJ217" s="30">
        <v>43020</v>
      </c>
      <c r="BK217">
        <v>3</v>
      </c>
      <c r="BL217">
        <v>0</v>
      </c>
      <c r="BM217">
        <v>3</v>
      </c>
      <c r="BN217">
        <v>12</v>
      </c>
      <c r="BO217">
        <v>0</v>
      </c>
      <c r="BP217">
        <v>0</v>
      </c>
      <c r="BQ217">
        <v>12</v>
      </c>
      <c r="BR217" s="30">
        <v>42566</v>
      </c>
      <c r="BS217">
        <v>11</v>
      </c>
      <c r="BT217">
        <v>11</v>
      </c>
      <c r="BU217">
        <v>0</v>
      </c>
      <c r="BV217">
        <v>1</v>
      </c>
      <c r="BW217">
        <v>64</v>
      </c>
      <c r="BX217">
        <v>0</v>
      </c>
      <c r="BY217">
        <v>64</v>
      </c>
      <c r="BZ217">
        <v>28.667000000000002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 t="s">
        <v>4048</v>
      </c>
      <c r="CH217" s="30">
        <v>43952</v>
      </c>
    </row>
    <row r="218" spans="1:86" customFormat="1" x14ac:dyDescent="0.25">
      <c r="A218">
        <v>335104</v>
      </c>
      <c r="B218" t="s">
        <v>4049</v>
      </c>
      <c r="C218" t="s">
        <v>4050</v>
      </c>
      <c r="D218" t="s">
        <v>3226</v>
      </c>
      <c r="E218" t="s">
        <v>251</v>
      </c>
      <c r="F218">
        <v>11219</v>
      </c>
      <c r="G218">
        <v>7188511000</v>
      </c>
      <c r="H218">
        <v>331</v>
      </c>
      <c r="I218" t="s">
        <v>1544</v>
      </c>
      <c r="J218" t="s">
        <v>429</v>
      </c>
      <c r="K218">
        <v>79</v>
      </c>
      <c r="L218">
        <v>76.599999999999994</v>
      </c>
      <c r="M218" t="s">
        <v>430</v>
      </c>
      <c r="N218" t="b">
        <v>0</v>
      </c>
      <c r="O218" t="s">
        <v>4051</v>
      </c>
      <c r="P218" s="30">
        <v>24473</v>
      </c>
      <c r="Q218" t="b">
        <v>0</v>
      </c>
      <c r="S218" t="b">
        <v>0</v>
      </c>
      <c r="T218" t="b">
        <v>0</v>
      </c>
      <c r="U218" t="b">
        <v>0</v>
      </c>
      <c r="V218" t="s">
        <v>535</v>
      </c>
      <c r="W218" t="s">
        <v>433</v>
      </c>
      <c r="X218">
        <v>4</v>
      </c>
      <c r="Z218">
        <v>4</v>
      </c>
      <c r="AB218">
        <v>3</v>
      </c>
      <c r="AD218">
        <v>4</v>
      </c>
      <c r="AF218">
        <v>3</v>
      </c>
      <c r="AH218">
        <v>2</v>
      </c>
      <c r="AJ218">
        <v>2</v>
      </c>
      <c r="AN218">
        <v>1.90831</v>
      </c>
      <c r="AO218">
        <v>0.53490000000000004</v>
      </c>
      <c r="AP218">
        <v>0.48436000000000001</v>
      </c>
      <c r="AQ218">
        <v>1.0192600000000001</v>
      </c>
      <c r="AR218">
        <v>2.9275699999999998</v>
      </c>
      <c r="AS218">
        <v>4.82E-2</v>
      </c>
      <c r="AT218">
        <v>2.1829299999999998</v>
      </c>
      <c r="AU218">
        <v>0.88046000000000002</v>
      </c>
      <c r="AV218">
        <v>0.43579000000000001</v>
      </c>
      <c r="AW218">
        <v>3.49918</v>
      </c>
      <c r="AX218">
        <v>1.81687</v>
      </c>
      <c r="AY218">
        <v>0.45682</v>
      </c>
      <c r="AZ218">
        <v>0.41832999999999998</v>
      </c>
      <c r="BA218">
        <v>2.6828400000000001</v>
      </c>
      <c r="BB218" s="30">
        <v>43616</v>
      </c>
      <c r="BC218">
        <v>3</v>
      </c>
      <c r="BD218">
        <v>3</v>
      </c>
      <c r="BE218">
        <v>0</v>
      </c>
      <c r="BF218">
        <v>20</v>
      </c>
      <c r="BG218">
        <v>1</v>
      </c>
      <c r="BH218">
        <v>0</v>
      </c>
      <c r="BI218">
        <v>20</v>
      </c>
      <c r="BJ218" s="30">
        <v>43098</v>
      </c>
      <c r="BK218">
        <v>1</v>
      </c>
      <c r="BL218">
        <v>1</v>
      </c>
      <c r="BM218">
        <v>0</v>
      </c>
      <c r="BN218">
        <v>4</v>
      </c>
      <c r="BO218">
        <v>1</v>
      </c>
      <c r="BP218">
        <v>0</v>
      </c>
      <c r="BQ218">
        <v>4</v>
      </c>
      <c r="BR218" s="30">
        <v>42688</v>
      </c>
      <c r="BS218">
        <v>1</v>
      </c>
      <c r="BT218">
        <v>1</v>
      </c>
      <c r="BU218">
        <v>0</v>
      </c>
      <c r="BV218">
        <v>1</v>
      </c>
      <c r="BW218">
        <v>4</v>
      </c>
      <c r="BX218">
        <v>0</v>
      </c>
      <c r="BY218">
        <v>4</v>
      </c>
      <c r="BZ218">
        <v>12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 t="s">
        <v>4052</v>
      </c>
      <c r="CH218" s="30">
        <v>43952</v>
      </c>
    </row>
    <row r="219" spans="1:86" customFormat="1" x14ac:dyDescent="0.25">
      <c r="A219">
        <v>335764</v>
      </c>
      <c r="B219" t="s">
        <v>4053</v>
      </c>
      <c r="C219" t="s">
        <v>4054</v>
      </c>
      <c r="D219" t="s">
        <v>4055</v>
      </c>
      <c r="E219" t="s">
        <v>251</v>
      </c>
      <c r="F219">
        <v>13078</v>
      </c>
      <c r="G219">
        <v>3154691300</v>
      </c>
      <c r="H219">
        <v>520</v>
      </c>
      <c r="I219" t="s">
        <v>2241</v>
      </c>
      <c r="J219" t="s">
        <v>475</v>
      </c>
      <c r="K219">
        <v>160</v>
      </c>
      <c r="L219">
        <v>154.5</v>
      </c>
      <c r="M219" t="s">
        <v>430</v>
      </c>
      <c r="N219" t="b">
        <v>0</v>
      </c>
      <c r="O219" t="s">
        <v>4056</v>
      </c>
      <c r="P219" s="30">
        <v>33912</v>
      </c>
      <c r="Q219" t="b">
        <v>0</v>
      </c>
      <c r="S219" t="b">
        <v>0</v>
      </c>
      <c r="T219" t="b">
        <v>0</v>
      </c>
      <c r="U219" t="b">
        <v>0</v>
      </c>
      <c r="V219" t="s">
        <v>535</v>
      </c>
      <c r="W219" t="s">
        <v>433</v>
      </c>
      <c r="X219">
        <v>4</v>
      </c>
      <c r="Z219">
        <v>3</v>
      </c>
      <c r="AB219">
        <v>5</v>
      </c>
      <c r="AD219">
        <v>5</v>
      </c>
      <c r="AF219">
        <v>5</v>
      </c>
      <c r="AH219">
        <v>3</v>
      </c>
      <c r="AJ219">
        <v>3</v>
      </c>
      <c r="AN219">
        <v>1.86154</v>
      </c>
      <c r="AO219">
        <v>0.74168999999999996</v>
      </c>
      <c r="AP219">
        <v>0.57943999999999996</v>
      </c>
      <c r="AQ219">
        <v>1.3211299999999999</v>
      </c>
      <c r="AR219">
        <v>3.1826699999999999</v>
      </c>
      <c r="AS219">
        <v>0.13167000000000001</v>
      </c>
      <c r="AT219">
        <v>2.1402700000000001</v>
      </c>
      <c r="AU219">
        <v>0.72899000000000003</v>
      </c>
      <c r="AV219">
        <v>0.35039999999999999</v>
      </c>
      <c r="AW219">
        <v>3.2196600000000002</v>
      </c>
      <c r="AX219">
        <v>1.80768</v>
      </c>
      <c r="AY219">
        <v>0.76504000000000005</v>
      </c>
      <c r="AZ219">
        <v>0.62239999999999995</v>
      </c>
      <c r="BA219">
        <v>3.1698200000000001</v>
      </c>
      <c r="BB219" s="30">
        <v>43867</v>
      </c>
      <c r="BC219">
        <v>4</v>
      </c>
      <c r="BD219">
        <v>2</v>
      </c>
      <c r="BE219">
        <v>2</v>
      </c>
      <c r="BF219">
        <v>16</v>
      </c>
      <c r="BG219">
        <v>0</v>
      </c>
      <c r="BH219">
        <v>0</v>
      </c>
      <c r="BI219">
        <v>16</v>
      </c>
      <c r="BJ219" s="30">
        <v>43424</v>
      </c>
      <c r="BK219">
        <v>3</v>
      </c>
      <c r="BL219">
        <v>3</v>
      </c>
      <c r="BM219">
        <v>0</v>
      </c>
      <c r="BN219">
        <v>16</v>
      </c>
      <c r="BO219">
        <v>1</v>
      </c>
      <c r="BP219">
        <v>0</v>
      </c>
      <c r="BQ219">
        <v>16</v>
      </c>
      <c r="BR219" s="30">
        <v>42937</v>
      </c>
      <c r="BS219">
        <v>6</v>
      </c>
      <c r="BT219">
        <v>4</v>
      </c>
      <c r="BU219">
        <v>2</v>
      </c>
      <c r="BV219">
        <v>1</v>
      </c>
      <c r="BW219">
        <v>24</v>
      </c>
      <c r="BX219">
        <v>0</v>
      </c>
      <c r="BY219">
        <v>24</v>
      </c>
      <c r="BZ219">
        <v>17.332999999999998</v>
      </c>
      <c r="CA219">
        <v>0</v>
      </c>
      <c r="CB219">
        <v>5</v>
      </c>
      <c r="CC219">
        <v>0</v>
      </c>
      <c r="CD219">
        <v>0</v>
      </c>
      <c r="CE219">
        <v>0</v>
      </c>
      <c r="CF219">
        <v>0</v>
      </c>
      <c r="CG219" t="s">
        <v>4057</v>
      </c>
      <c r="CH219" s="30">
        <v>43952</v>
      </c>
    </row>
    <row r="220" spans="1:86" customFormat="1" x14ac:dyDescent="0.25">
      <c r="A220">
        <v>335511</v>
      </c>
      <c r="B220" t="s">
        <v>4058</v>
      </c>
      <c r="C220" t="s">
        <v>4059</v>
      </c>
      <c r="D220" t="s">
        <v>4060</v>
      </c>
      <c r="E220" t="s">
        <v>251</v>
      </c>
      <c r="F220">
        <v>14569</v>
      </c>
      <c r="G220">
        <v>5857868151</v>
      </c>
      <c r="H220">
        <v>900</v>
      </c>
      <c r="I220" t="s">
        <v>299</v>
      </c>
      <c r="J220" t="s">
        <v>429</v>
      </c>
      <c r="K220">
        <v>80</v>
      </c>
      <c r="L220">
        <v>73.7</v>
      </c>
      <c r="M220" t="s">
        <v>430</v>
      </c>
      <c r="N220" t="b">
        <v>0</v>
      </c>
      <c r="O220" t="s">
        <v>4061</v>
      </c>
      <c r="P220" s="30">
        <v>27912</v>
      </c>
      <c r="Q220" t="b">
        <v>0</v>
      </c>
      <c r="S220" t="b">
        <v>0</v>
      </c>
      <c r="T220" t="b">
        <v>0</v>
      </c>
      <c r="U220" t="b">
        <v>0</v>
      </c>
      <c r="V220" t="s">
        <v>440</v>
      </c>
      <c r="W220" t="s">
        <v>433</v>
      </c>
      <c r="X220">
        <v>4</v>
      </c>
      <c r="Z220">
        <v>4</v>
      </c>
      <c r="AB220">
        <v>4</v>
      </c>
      <c r="AD220">
        <v>4</v>
      </c>
      <c r="AF220">
        <v>5</v>
      </c>
      <c r="AH220">
        <v>3</v>
      </c>
      <c r="AJ220">
        <v>3</v>
      </c>
      <c r="AN220">
        <v>2.1337000000000002</v>
      </c>
      <c r="AO220">
        <v>1.15055</v>
      </c>
      <c r="AP220">
        <v>0.61350000000000005</v>
      </c>
      <c r="AQ220">
        <v>1.7640400000000001</v>
      </c>
      <c r="AR220">
        <v>3.8977400000000002</v>
      </c>
      <c r="AS220">
        <v>0.1215</v>
      </c>
      <c r="AT220">
        <v>2.0793400000000002</v>
      </c>
      <c r="AU220">
        <v>0.73780000000000001</v>
      </c>
      <c r="AV220">
        <v>0.36653999999999998</v>
      </c>
      <c r="AW220">
        <v>3.1836799999999998</v>
      </c>
      <c r="AX220">
        <v>2.1326700000000001</v>
      </c>
      <c r="AY220">
        <v>1.17259</v>
      </c>
      <c r="AZ220">
        <v>0.62997000000000003</v>
      </c>
      <c r="BA220">
        <v>3.9258700000000002</v>
      </c>
      <c r="BB220" s="30">
        <v>43614</v>
      </c>
      <c r="BC220">
        <v>2</v>
      </c>
      <c r="BD220">
        <v>2</v>
      </c>
      <c r="BE220">
        <v>0</v>
      </c>
      <c r="BF220">
        <v>8</v>
      </c>
      <c r="BG220">
        <v>1</v>
      </c>
      <c r="BH220">
        <v>0</v>
      </c>
      <c r="BI220">
        <v>8</v>
      </c>
      <c r="BJ220" s="30">
        <v>43104</v>
      </c>
      <c r="BK220">
        <v>1</v>
      </c>
      <c r="BL220">
        <v>1</v>
      </c>
      <c r="BM220">
        <v>0</v>
      </c>
      <c r="BN220">
        <v>4</v>
      </c>
      <c r="BO220">
        <v>1</v>
      </c>
      <c r="BP220">
        <v>0</v>
      </c>
      <c r="BQ220">
        <v>4</v>
      </c>
      <c r="BR220" s="30">
        <v>42643</v>
      </c>
      <c r="BS220">
        <v>5</v>
      </c>
      <c r="BT220">
        <v>5</v>
      </c>
      <c r="BU220">
        <v>0</v>
      </c>
      <c r="BV220">
        <v>1</v>
      </c>
      <c r="BW220">
        <v>20</v>
      </c>
      <c r="BX220">
        <v>0</v>
      </c>
      <c r="BY220">
        <v>20</v>
      </c>
      <c r="BZ220">
        <v>8.6669999999999998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 t="s">
        <v>4062</v>
      </c>
      <c r="CH220" s="30">
        <v>43952</v>
      </c>
    </row>
    <row r="221" spans="1:86" customFormat="1" x14ac:dyDescent="0.25">
      <c r="A221">
        <v>335617</v>
      </c>
      <c r="B221" t="s">
        <v>4063</v>
      </c>
      <c r="C221" t="s">
        <v>4064</v>
      </c>
      <c r="D221" t="s">
        <v>3130</v>
      </c>
      <c r="E221" t="s">
        <v>251</v>
      </c>
      <c r="F221">
        <v>14612</v>
      </c>
      <c r="G221">
        <v>5852250910</v>
      </c>
      <c r="H221">
        <v>370</v>
      </c>
      <c r="I221" t="s">
        <v>1492</v>
      </c>
      <c r="J221" t="s">
        <v>429</v>
      </c>
      <c r="K221">
        <v>40</v>
      </c>
      <c r="L221">
        <v>37.5</v>
      </c>
      <c r="M221" t="s">
        <v>430</v>
      </c>
      <c r="N221" t="b">
        <v>0</v>
      </c>
      <c r="O221" t="s">
        <v>4065</v>
      </c>
      <c r="P221" s="30">
        <v>28491</v>
      </c>
      <c r="Q221" t="b">
        <v>0</v>
      </c>
      <c r="S221" t="b">
        <v>0</v>
      </c>
      <c r="T221" t="b">
        <v>0</v>
      </c>
      <c r="U221" t="b">
        <v>0</v>
      </c>
      <c r="V221" t="s">
        <v>440</v>
      </c>
      <c r="W221" t="s">
        <v>433</v>
      </c>
      <c r="X221">
        <v>5</v>
      </c>
      <c r="Z221">
        <v>3</v>
      </c>
      <c r="AB221">
        <v>5</v>
      </c>
      <c r="AD221">
        <v>5</v>
      </c>
      <c r="AG221">
        <v>2</v>
      </c>
      <c r="AH221">
        <v>4</v>
      </c>
      <c r="AJ221">
        <v>4</v>
      </c>
      <c r="AN221">
        <v>2.2936100000000001</v>
      </c>
      <c r="AO221">
        <v>0.60172000000000003</v>
      </c>
      <c r="AP221">
        <v>1.03494</v>
      </c>
      <c r="AQ221">
        <v>1.6366700000000001</v>
      </c>
      <c r="AR221">
        <v>3.9302800000000002</v>
      </c>
      <c r="AS221">
        <v>0.11924</v>
      </c>
      <c r="AT221">
        <v>2.2347199999999998</v>
      </c>
      <c r="AU221">
        <v>0.81266000000000005</v>
      </c>
      <c r="AV221">
        <v>0.44935999999999998</v>
      </c>
      <c r="AW221">
        <v>3.49674</v>
      </c>
      <c r="AX221">
        <v>2.1331099999999998</v>
      </c>
      <c r="AY221">
        <v>0.55676999999999999</v>
      </c>
      <c r="AZ221">
        <v>0.86687000000000003</v>
      </c>
      <c r="BA221">
        <v>3.6042399999999999</v>
      </c>
      <c r="BB221" s="30">
        <v>43637</v>
      </c>
      <c r="BC221">
        <v>8</v>
      </c>
      <c r="BD221">
        <v>8</v>
      </c>
      <c r="BE221">
        <v>0</v>
      </c>
      <c r="BF221">
        <v>32</v>
      </c>
      <c r="BG221">
        <v>1</v>
      </c>
      <c r="BH221">
        <v>0</v>
      </c>
      <c r="BI221">
        <v>32</v>
      </c>
      <c r="BJ221" s="30">
        <v>43168</v>
      </c>
      <c r="BK221">
        <v>3</v>
      </c>
      <c r="BL221">
        <v>3</v>
      </c>
      <c r="BM221">
        <v>0</v>
      </c>
      <c r="BN221">
        <v>12</v>
      </c>
      <c r="BO221">
        <v>1</v>
      </c>
      <c r="BP221">
        <v>0</v>
      </c>
      <c r="BQ221">
        <v>12</v>
      </c>
      <c r="BR221" s="30">
        <v>42724</v>
      </c>
      <c r="BS221">
        <v>1</v>
      </c>
      <c r="BT221">
        <v>1</v>
      </c>
      <c r="BU221">
        <v>0</v>
      </c>
      <c r="BV221">
        <v>1</v>
      </c>
      <c r="BW221">
        <v>16</v>
      </c>
      <c r="BX221">
        <v>0</v>
      </c>
      <c r="BY221">
        <v>16</v>
      </c>
      <c r="BZ221">
        <v>22.667000000000002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 t="s">
        <v>4066</v>
      </c>
      <c r="CH221" s="30">
        <v>43952</v>
      </c>
    </row>
    <row r="222" spans="1:86" customFormat="1" x14ac:dyDescent="0.25">
      <c r="A222">
        <v>335040</v>
      </c>
      <c r="B222" t="s">
        <v>4067</v>
      </c>
      <c r="C222" t="s">
        <v>4068</v>
      </c>
      <c r="D222" t="s">
        <v>3697</v>
      </c>
      <c r="E222" t="s">
        <v>251</v>
      </c>
      <c r="F222">
        <v>11743</v>
      </c>
      <c r="G222">
        <v>6314270254</v>
      </c>
      <c r="H222">
        <v>700</v>
      </c>
      <c r="I222" t="s">
        <v>1388</v>
      </c>
      <c r="J222" t="s">
        <v>429</v>
      </c>
      <c r="K222">
        <v>76</v>
      </c>
      <c r="L222">
        <v>79.2</v>
      </c>
      <c r="M222" t="s">
        <v>430</v>
      </c>
      <c r="N222" t="b">
        <v>0</v>
      </c>
      <c r="O222" t="s">
        <v>4069</v>
      </c>
      <c r="P222" s="30">
        <v>24473</v>
      </c>
      <c r="Q222" t="b">
        <v>0</v>
      </c>
      <c r="S222" t="b">
        <v>0</v>
      </c>
      <c r="T222" t="b">
        <v>0</v>
      </c>
      <c r="U222" t="b">
        <v>0</v>
      </c>
      <c r="V222" t="s">
        <v>535</v>
      </c>
      <c r="W222" t="s">
        <v>433</v>
      </c>
      <c r="X222">
        <v>1</v>
      </c>
      <c r="Z222">
        <v>1</v>
      </c>
      <c r="AB222">
        <v>4</v>
      </c>
      <c r="AD222">
        <v>5</v>
      </c>
      <c r="AF222">
        <v>2</v>
      </c>
      <c r="AH222">
        <v>2</v>
      </c>
      <c r="AJ222">
        <v>2</v>
      </c>
      <c r="AN222">
        <v>1.9829300000000001</v>
      </c>
      <c r="AO222">
        <v>0.46760000000000002</v>
      </c>
      <c r="AP222">
        <v>0.46101999999999999</v>
      </c>
      <c r="AQ222">
        <v>0.92862</v>
      </c>
      <c r="AR222">
        <v>2.9115500000000001</v>
      </c>
      <c r="AS222">
        <v>5.1990000000000001E-2</v>
      </c>
      <c r="AT222">
        <v>2.06271</v>
      </c>
      <c r="AU222">
        <v>0.85553999999999997</v>
      </c>
      <c r="AV222">
        <v>0.46622000000000002</v>
      </c>
      <c r="AW222">
        <v>3.3844699999999999</v>
      </c>
      <c r="AX222">
        <v>1.9979499999999999</v>
      </c>
      <c r="AY222">
        <v>0.41098000000000001</v>
      </c>
      <c r="AZ222">
        <v>0.37218000000000001</v>
      </c>
      <c r="BA222">
        <v>2.7585899999999999</v>
      </c>
      <c r="BB222" s="30">
        <v>43784</v>
      </c>
      <c r="BC222">
        <v>8</v>
      </c>
      <c r="BD222">
        <v>8</v>
      </c>
      <c r="BE222">
        <v>0</v>
      </c>
      <c r="BF222">
        <v>52</v>
      </c>
      <c r="BG222">
        <v>1</v>
      </c>
      <c r="BH222">
        <v>0</v>
      </c>
      <c r="BI222">
        <v>52</v>
      </c>
      <c r="BJ222" s="30">
        <v>43327</v>
      </c>
      <c r="BK222">
        <v>12</v>
      </c>
      <c r="BL222">
        <v>12</v>
      </c>
      <c r="BM222">
        <v>0</v>
      </c>
      <c r="BN222">
        <v>84</v>
      </c>
      <c r="BO222">
        <v>2</v>
      </c>
      <c r="BP222">
        <v>42</v>
      </c>
      <c r="BQ222">
        <v>126</v>
      </c>
      <c r="BR222" s="30">
        <v>42879</v>
      </c>
      <c r="BS222">
        <v>4</v>
      </c>
      <c r="BT222">
        <v>4</v>
      </c>
      <c r="BU222">
        <v>0</v>
      </c>
      <c r="BV222">
        <v>1</v>
      </c>
      <c r="BW222">
        <v>16</v>
      </c>
      <c r="BX222">
        <v>0</v>
      </c>
      <c r="BY222">
        <v>16</v>
      </c>
      <c r="BZ222">
        <v>70.667000000000002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 t="s">
        <v>4070</v>
      </c>
      <c r="CH222" s="30">
        <v>43952</v>
      </c>
    </row>
    <row r="223" spans="1:86" customFormat="1" x14ac:dyDescent="0.25">
      <c r="A223">
        <v>335398</v>
      </c>
      <c r="B223" t="s">
        <v>4071</v>
      </c>
      <c r="C223" t="s">
        <v>4072</v>
      </c>
      <c r="D223" t="s">
        <v>3363</v>
      </c>
      <c r="E223" t="s">
        <v>251</v>
      </c>
      <c r="F223">
        <v>10703</v>
      </c>
      <c r="G223">
        <v>9144239800</v>
      </c>
      <c r="H223">
        <v>800</v>
      </c>
      <c r="I223" t="s">
        <v>1394</v>
      </c>
      <c r="J223" t="s">
        <v>429</v>
      </c>
      <c r="K223">
        <v>120</v>
      </c>
      <c r="L223">
        <v>112.9</v>
      </c>
      <c r="M223" t="s">
        <v>430</v>
      </c>
      <c r="N223" t="b">
        <v>0</v>
      </c>
      <c r="O223" t="s">
        <v>4073</v>
      </c>
      <c r="P223" s="30">
        <v>26969</v>
      </c>
      <c r="Q223" t="b">
        <v>0</v>
      </c>
      <c r="S223" t="b">
        <v>0</v>
      </c>
      <c r="T223" t="b">
        <v>0</v>
      </c>
      <c r="U223" t="b">
        <v>0</v>
      </c>
      <c r="V223" t="s">
        <v>440</v>
      </c>
      <c r="W223" t="s">
        <v>433</v>
      </c>
      <c r="X223">
        <v>2</v>
      </c>
      <c r="Z223">
        <v>2</v>
      </c>
      <c r="AB223">
        <v>3</v>
      </c>
      <c r="AD223">
        <v>5</v>
      </c>
      <c r="AF223">
        <v>1</v>
      </c>
      <c r="AH223">
        <v>2</v>
      </c>
      <c r="AJ223">
        <v>3</v>
      </c>
      <c r="AN223">
        <v>2.13802</v>
      </c>
      <c r="AO223">
        <v>0.53664999999999996</v>
      </c>
      <c r="AP223">
        <v>0.64812000000000003</v>
      </c>
      <c r="AQ223">
        <v>1.1847700000000001</v>
      </c>
      <c r="AR223">
        <v>3.3227899999999999</v>
      </c>
      <c r="AS223">
        <v>0.13167000000000001</v>
      </c>
      <c r="AT223">
        <v>2.1929599999999998</v>
      </c>
      <c r="AU223">
        <v>0.87968000000000002</v>
      </c>
      <c r="AV223">
        <v>0.45346999999999998</v>
      </c>
      <c r="AW223">
        <v>3.5261100000000001</v>
      </c>
      <c r="AX223">
        <v>2.0262699999999998</v>
      </c>
      <c r="AY223">
        <v>0.45872000000000002</v>
      </c>
      <c r="AZ223">
        <v>0.53793999999999997</v>
      </c>
      <c r="BA223">
        <v>3.0217499999999999</v>
      </c>
      <c r="BB223" s="30">
        <v>43319</v>
      </c>
      <c r="BC223">
        <v>15</v>
      </c>
      <c r="BD223">
        <v>15</v>
      </c>
      <c r="BE223">
        <v>0</v>
      </c>
      <c r="BF223">
        <v>60</v>
      </c>
      <c r="BG223">
        <v>1</v>
      </c>
      <c r="BH223">
        <v>0</v>
      </c>
      <c r="BI223">
        <v>60</v>
      </c>
      <c r="BJ223" s="30">
        <v>42788</v>
      </c>
      <c r="BK223">
        <v>5</v>
      </c>
      <c r="BL223">
        <v>5</v>
      </c>
      <c r="BM223">
        <v>0</v>
      </c>
      <c r="BN223">
        <v>24</v>
      </c>
      <c r="BO223">
        <v>1</v>
      </c>
      <c r="BP223">
        <v>0</v>
      </c>
      <c r="BQ223">
        <v>24</v>
      </c>
      <c r="BR223" s="30">
        <v>42356</v>
      </c>
      <c r="BS223">
        <v>2</v>
      </c>
      <c r="BT223">
        <v>2</v>
      </c>
      <c r="BU223">
        <v>0</v>
      </c>
      <c r="BV223">
        <v>1</v>
      </c>
      <c r="BW223">
        <v>8</v>
      </c>
      <c r="BX223">
        <v>0</v>
      </c>
      <c r="BY223">
        <v>8</v>
      </c>
      <c r="BZ223">
        <v>39.332999999999998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 t="s">
        <v>4074</v>
      </c>
      <c r="CH223" s="30">
        <v>43952</v>
      </c>
    </row>
    <row r="224" spans="1:86" customFormat="1" x14ac:dyDescent="0.25">
      <c r="A224">
        <v>335578</v>
      </c>
      <c r="B224" t="s">
        <v>4075</v>
      </c>
      <c r="C224" t="s">
        <v>4076</v>
      </c>
      <c r="D224" t="s">
        <v>4077</v>
      </c>
      <c r="E224" t="s">
        <v>251</v>
      </c>
      <c r="F224">
        <v>14101</v>
      </c>
      <c r="G224">
        <v>7163538516</v>
      </c>
      <c r="H224">
        <v>40</v>
      </c>
      <c r="I224" t="s">
        <v>2678</v>
      </c>
      <c r="J224" t="s">
        <v>3198</v>
      </c>
      <c r="K224">
        <v>115</v>
      </c>
      <c r="L224">
        <v>112.8</v>
      </c>
      <c r="M224" t="s">
        <v>430</v>
      </c>
      <c r="N224" t="b">
        <v>0</v>
      </c>
      <c r="O224" t="s">
        <v>4078</v>
      </c>
      <c r="P224" s="30">
        <v>28369</v>
      </c>
      <c r="Q224" t="b">
        <v>0</v>
      </c>
      <c r="S224" t="b">
        <v>0</v>
      </c>
      <c r="T224" t="b">
        <v>0</v>
      </c>
      <c r="U224" t="b">
        <v>0</v>
      </c>
      <c r="V224" t="s">
        <v>440</v>
      </c>
      <c r="W224" t="s">
        <v>433</v>
      </c>
      <c r="X224">
        <v>4</v>
      </c>
      <c r="Z224">
        <v>4</v>
      </c>
      <c r="AB224">
        <v>4</v>
      </c>
      <c r="AD224">
        <v>3</v>
      </c>
      <c r="AF224">
        <v>5</v>
      </c>
      <c r="AH224">
        <v>3</v>
      </c>
      <c r="AJ224">
        <v>3</v>
      </c>
      <c r="AN224">
        <v>2.5204800000000001</v>
      </c>
      <c r="AO224">
        <v>1.05945</v>
      </c>
      <c r="AP224">
        <v>0.52185999999999999</v>
      </c>
      <c r="AQ224">
        <v>1.5812999999999999</v>
      </c>
      <c r="AR224">
        <v>4.1017799999999998</v>
      </c>
      <c r="AS224">
        <v>6.3439999999999996E-2</v>
      </c>
      <c r="AT224">
        <v>2.0909</v>
      </c>
      <c r="AU224">
        <v>0.69674000000000003</v>
      </c>
      <c r="AV224">
        <v>0.33688000000000001</v>
      </c>
      <c r="AW224">
        <v>3.12453</v>
      </c>
      <c r="AX224">
        <v>2.5053299999999998</v>
      </c>
      <c r="AY224">
        <v>1.1433800000000001</v>
      </c>
      <c r="AZ224">
        <v>0.58304999999999996</v>
      </c>
      <c r="BA224">
        <v>4.2096099999999996</v>
      </c>
      <c r="BB224" s="30">
        <v>43845</v>
      </c>
      <c r="BC224">
        <v>2</v>
      </c>
      <c r="BD224">
        <v>2</v>
      </c>
      <c r="BE224">
        <v>0</v>
      </c>
      <c r="BF224">
        <v>8</v>
      </c>
      <c r="BG224">
        <v>1</v>
      </c>
      <c r="BH224">
        <v>0</v>
      </c>
      <c r="BI224">
        <v>8</v>
      </c>
      <c r="BJ224" s="30">
        <v>43445</v>
      </c>
      <c r="BK224">
        <v>2</v>
      </c>
      <c r="BL224">
        <v>2</v>
      </c>
      <c r="BM224">
        <v>0</v>
      </c>
      <c r="BN224">
        <v>16</v>
      </c>
      <c r="BO224">
        <v>1</v>
      </c>
      <c r="BP224">
        <v>0</v>
      </c>
      <c r="BQ224">
        <v>16</v>
      </c>
      <c r="BR224" s="30">
        <v>42934</v>
      </c>
      <c r="BS224">
        <v>3</v>
      </c>
      <c r="BT224">
        <v>3</v>
      </c>
      <c r="BU224">
        <v>0</v>
      </c>
      <c r="BV224">
        <v>1</v>
      </c>
      <c r="BW224">
        <v>8</v>
      </c>
      <c r="BX224">
        <v>0</v>
      </c>
      <c r="BY224">
        <v>8</v>
      </c>
      <c r="BZ224">
        <v>10.667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H224" s="30">
        <v>43952</v>
      </c>
    </row>
    <row r="225" spans="1:86" customFormat="1" x14ac:dyDescent="0.25">
      <c r="A225">
        <v>335306</v>
      </c>
      <c r="B225" t="s">
        <v>4079</v>
      </c>
      <c r="C225" t="s">
        <v>4080</v>
      </c>
      <c r="D225" t="s">
        <v>3772</v>
      </c>
      <c r="E225" t="s">
        <v>251</v>
      </c>
      <c r="F225">
        <v>12801</v>
      </c>
      <c r="G225">
        <v>5187932575</v>
      </c>
      <c r="H225">
        <v>750</v>
      </c>
      <c r="I225" t="s">
        <v>2103</v>
      </c>
      <c r="J225" t="s">
        <v>429</v>
      </c>
      <c r="K225">
        <v>120</v>
      </c>
      <c r="L225">
        <v>114.4</v>
      </c>
      <c r="M225" t="s">
        <v>430</v>
      </c>
      <c r="N225" t="b">
        <v>0</v>
      </c>
      <c r="O225" t="s">
        <v>4081</v>
      </c>
      <c r="P225" s="30">
        <v>25714</v>
      </c>
      <c r="Q225" t="b">
        <v>0</v>
      </c>
      <c r="S225" t="b">
        <v>1</v>
      </c>
      <c r="T225" t="b">
        <v>0</v>
      </c>
      <c r="U225" t="b">
        <v>0</v>
      </c>
      <c r="V225" t="s">
        <v>535</v>
      </c>
      <c r="W225" t="s">
        <v>433</v>
      </c>
      <c r="X225">
        <v>1</v>
      </c>
      <c r="Z225">
        <v>1</v>
      </c>
      <c r="AB225">
        <v>3</v>
      </c>
      <c r="AD225">
        <v>4</v>
      </c>
      <c r="AF225">
        <v>1</v>
      </c>
      <c r="AH225">
        <v>2</v>
      </c>
      <c r="AJ225">
        <v>2</v>
      </c>
      <c r="AN225">
        <v>1.91554</v>
      </c>
      <c r="AO225">
        <v>0.93381999999999998</v>
      </c>
      <c r="AP225">
        <v>0.54278000000000004</v>
      </c>
      <c r="AQ225">
        <v>1.4765999999999999</v>
      </c>
      <c r="AR225">
        <v>3.39215</v>
      </c>
      <c r="AS225">
        <v>9.9849999999999994E-2</v>
      </c>
      <c r="AT225">
        <v>2.03911</v>
      </c>
      <c r="AU225">
        <v>0.84136999999999995</v>
      </c>
      <c r="AV225">
        <v>0.45623999999999998</v>
      </c>
      <c r="AW225">
        <v>3.3367200000000001</v>
      </c>
      <c r="AX225">
        <v>1.9523900000000001</v>
      </c>
      <c r="AY225">
        <v>0.83457000000000003</v>
      </c>
      <c r="AZ225">
        <v>0.44778000000000001</v>
      </c>
      <c r="BA225">
        <v>3.2599300000000002</v>
      </c>
      <c r="BB225" s="30">
        <v>43501</v>
      </c>
      <c r="BC225">
        <v>11</v>
      </c>
      <c r="BD225">
        <v>9</v>
      </c>
      <c r="BE225">
        <v>2</v>
      </c>
      <c r="BF225">
        <v>64</v>
      </c>
      <c r="BG225">
        <v>1</v>
      </c>
      <c r="BH225">
        <v>0</v>
      </c>
      <c r="BI225">
        <v>64</v>
      </c>
      <c r="BJ225" s="30">
        <v>42857</v>
      </c>
      <c r="BK225">
        <v>8</v>
      </c>
      <c r="BL225">
        <v>8</v>
      </c>
      <c r="BM225">
        <v>0</v>
      </c>
      <c r="BN225">
        <v>44</v>
      </c>
      <c r="BO225">
        <v>1</v>
      </c>
      <c r="BP225">
        <v>0</v>
      </c>
      <c r="BQ225">
        <v>44</v>
      </c>
      <c r="BR225" s="30">
        <v>42416</v>
      </c>
      <c r="BS225">
        <v>7</v>
      </c>
      <c r="BT225">
        <v>7</v>
      </c>
      <c r="BU225">
        <v>0</v>
      </c>
      <c r="BV225">
        <v>1</v>
      </c>
      <c r="BW225">
        <v>28</v>
      </c>
      <c r="BX225">
        <v>0</v>
      </c>
      <c r="BY225">
        <v>28</v>
      </c>
      <c r="BZ225">
        <v>51.332999999999998</v>
      </c>
      <c r="CA225">
        <v>3</v>
      </c>
      <c r="CB225">
        <v>1</v>
      </c>
      <c r="CC225">
        <v>1</v>
      </c>
      <c r="CD225">
        <v>7036</v>
      </c>
      <c r="CE225">
        <v>0</v>
      </c>
      <c r="CF225">
        <v>1</v>
      </c>
      <c r="CG225" t="s">
        <v>4082</v>
      </c>
      <c r="CH225" s="30">
        <v>43952</v>
      </c>
    </row>
    <row r="226" spans="1:86" customFormat="1" x14ac:dyDescent="0.25">
      <c r="A226">
        <v>335077</v>
      </c>
      <c r="B226" t="s">
        <v>4083</v>
      </c>
      <c r="C226" t="s">
        <v>4084</v>
      </c>
      <c r="D226" t="s">
        <v>4085</v>
      </c>
      <c r="E226" t="s">
        <v>251</v>
      </c>
      <c r="F226">
        <v>13118</v>
      </c>
      <c r="G226">
        <v>3154970440</v>
      </c>
      <c r="H226">
        <v>50</v>
      </c>
      <c r="I226" t="s">
        <v>2243</v>
      </c>
      <c r="J226" t="s">
        <v>438</v>
      </c>
      <c r="K226">
        <v>40</v>
      </c>
      <c r="L226">
        <v>33.700000000000003</v>
      </c>
      <c r="M226" t="s">
        <v>430</v>
      </c>
      <c r="N226" t="b">
        <v>0</v>
      </c>
      <c r="O226" t="s">
        <v>4086</v>
      </c>
      <c r="P226" s="30">
        <v>24473</v>
      </c>
      <c r="Q226" t="b">
        <v>0</v>
      </c>
      <c r="S226" t="b">
        <v>0</v>
      </c>
      <c r="T226" t="b">
        <v>0</v>
      </c>
      <c r="U226" t="b">
        <v>0</v>
      </c>
      <c r="V226" t="s">
        <v>440</v>
      </c>
      <c r="W226" t="s">
        <v>433</v>
      </c>
      <c r="X226">
        <v>4</v>
      </c>
      <c r="Z226">
        <v>3</v>
      </c>
      <c r="AB226">
        <v>5</v>
      </c>
      <c r="AD226">
        <v>5</v>
      </c>
      <c r="AF226">
        <v>5</v>
      </c>
      <c r="AH226">
        <v>2</v>
      </c>
      <c r="AJ226">
        <v>2</v>
      </c>
      <c r="AN226">
        <v>2.1989800000000002</v>
      </c>
      <c r="AO226">
        <v>1.05158</v>
      </c>
      <c r="AP226">
        <v>0.43509999999999999</v>
      </c>
      <c r="AQ226">
        <v>1.48668</v>
      </c>
      <c r="AR226">
        <v>3.6856599999999999</v>
      </c>
      <c r="AS226">
        <v>0.11253000000000001</v>
      </c>
      <c r="AT226">
        <v>2.0414300000000001</v>
      </c>
      <c r="AU226">
        <v>0.68323999999999996</v>
      </c>
      <c r="AV226">
        <v>0.32341999999999999</v>
      </c>
      <c r="AW226">
        <v>3.0480900000000002</v>
      </c>
      <c r="AX226">
        <v>2.2387299999999999</v>
      </c>
      <c r="AY226">
        <v>1.1573199999999999</v>
      </c>
      <c r="AZ226">
        <v>0.50634999999999997</v>
      </c>
      <c r="BA226">
        <v>3.8774000000000002</v>
      </c>
      <c r="BB226" s="30">
        <v>43728</v>
      </c>
      <c r="BC226">
        <v>4</v>
      </c>
      <c r="BD226">
        <v>2</v>
      </c>
      <c r="BE226">
        <v>2</v>
      </c>
      <c r="BF226">
        <v>12</v>
      </c>
      <c r="BG226">
        <v>1</v>
      </c>
      <c r="BH226">
        <v>0</v>
      </c>
      <c r="BI226">
        <v>12</v>
      </c>
      <c r="BJ226" s="30">
        <v>43342</v>
      </c>
      <c r="BK226">
        <v>3</v>
      </c>
      <c r="BL226">
        <v>3</v>
      </c>
      <c r="BM226">
        <v>0</v>
      </c>
      <c r="BN226">
        <v>12</v>
      </c>
      <c r="BO226">
        <v>1</v>
      </c>
      <c r="BP226">
        <v>0</v>
      </c>
      <c r="BQ226">
        <v>12</v>
      </c>
      <c r="BR226" s="30">
        <v>42825</v>
      </c>
      <c r="BS226">
        <v>9</v>
      </c>
      <c r="BT226">
        <v>8</v>
      </c>
      <c r="BU226">
        <v>1</v>
      </c>
      <c r="BV226">
        <v>1</v>
      </c>
      <c r="BW226">
        <v>56</v>
      </c>
      <c r="BX226">
        <v>0</v>
      </c>
      <c r="BY226">
        <v>56</v>
      </c>
      <c r="BZ226">
        <v>19.332999999999998</v>
      </c>
      <c r="CA226">
        <v>0</v>
      </c>
      <c r="CB226">
        <v>2</v>
      </c>
      <c r="CC226">
        <v>1</v>
      </c>
      <c r="CD226">
        <v>11053</v>
      </c>
      <c r="CE226">
        <v>0</v>
      </c>
      <c r="CF226">
        <v>1</v>
      </c>
      <c r="CH226" s="30">
        <v>43952</v>
      </c>
    </row>
    <row r="227" spans="1:86" customFormat="1" x14ac:dyDescent="0.25">
      <c r="A227">
        <v>335603</v>
      </c>
      <c r="B227" t="s">
        <v>4087</v>
      </c>
      <c r="C227" t="s">
        <v>4088</v>
      </c>
      <c r="D227" t="s">
        <v>4089</v>
      </c>
      <c r="E227" t="s">
        <v>251</v>
      </c>
      <c r="F227">
        <v>14217</v>
      </c>
      <c r="G227">
        <v>7168741566</v>
      </c>
      <c r="H227">
        <v>240</v>
      </c>
      <c r="I227" t="s">
        <v>2646</v>
      </c>
      <c r="J227" t="s">
        <v>475</v>
      </c>
      <c r="K227">
        <v>120</v>
      </c>
      <c r="L227">
        <v>111.9</v>
      </c>
      <c r="M227" t="s">
        <v>430</v>
      </c>
      <c r="N227" t="b">
        <v>0</v>
      </c>
      <c r="O227" t="s">
        <v>4090</v>
      </c>
      <c r="P227" s="30">
        <v>28338</v>
      </c>
      <c r="Q227" t="b">
        <v>0</v>
      </c>
      <c r="S227" t="b">
        <v>0</v>
      </c>
      <c r="T227" t="b">
        <v>0</v>
      </c>
      <c r="U227" t="b">
        <v>0</v>
      </c>
      <c r="V227" t="s">
        <v>440</v>
      </c>
      <c r="W227" t="s">
        <v>433</v>
      </c>
      <c r="X227">
        <v>4</v>
      </c>
      <c r="Z227">
        <v>4</v>
      </c>
      <c r="AB227">
        <v>4</v>
      </c>
      <c r="AD227">
        <v>5</v>
      </c>
      <c r="AF227">
        <v>2</v>
      </c>
      <c r="AH227">
        <v>2</v>
      </c>
      <c r="AJ227">
        <v>2</v>
      </c>
      <c r="AN227">
        <v>2.3633199999999999</v>
      </c>
      <c r="AO227">
        <v>1.1007100000000001</v>
      </c>
      <c r="AP227">
        <v>0.42675999999999997</v>
      </c>
      <c r="AQ227">
        <v>1.5274700000000001</v>
      </c>
      <c r="AR227">
        <v>3.89079</v>
      </c>
      <c r="AS227">
        <v>0.13311999999999999</v>
      </c>
      <c r="AT227">
        <v>2.3347099999999998</v>
      </c>
      <c r="AU227">
        <v>0.74927999999999995</v>
      </c>
      <c r="AV227">
        <v>0.38158999999999998</v>
      </c>
      <c r="AW227">
        <v>3.4655800000000001</v>
      </c>
      <c r="AX227">
        <v>2.1038100000000002</v>
      </c>
      <c r="AY227">
        <v>1.1046100000000001</v>
      </c>
      <c r="AZ227">
        <v>0.42093999999999998</v>
      </c>
      <c r="BA227">
        <v>3.6000999999999999</v>
      </c>
      <c r="BB227" s="30">
        <v>43571</v>
      </c>
      <c r="BC227">
        <v>1</v>
      </c>
      <c r="BD227">
        <v>1</v>
      </c>
      <c r="BE227">
        <v>0</v>
      </c>
      <c r="BF227">
        <v>4</v>
      </c>
      <c r="BG227">
        <v>1</v>
      </c>
      <c r="BH227">
        <v>0</v>
      </c>
      <c r="BI227">
        <v>4</v>
      </c>
      <c r="BJ227" s="30">
        <v>43083</v>
      </c>
      <c r="BK227">
        <v>3</v>
      </c>
      <c r="BL227">
        <v>3</v>
      </c>
      <c r="BM227">
        <v>0</v>
      </c>
      <c r="BN227">
        <v>16</v>
      </c>
      <c r="BO227">
        <v>1</v>
      </c>
      <c r="BP227">
        <v>0</v>
      </c>
      <c r="BQ227">
        <v>16</v>
      </c>
      <c r="BR227" s="30">
        <v>42634</v>
      </c>
      <c r="BS227">
        <v>3</v>
      </c>
      <c r="BT227">
        <v>3</v>
      </c>
      <c r="BU227">
        <v>0</v>
      </c>
      <c r="BV227">
        <v>1</v>
      </c>
      <c r="BW227">
        <v>12</v>
      </c>
      <c r="BX227">
        <v>0</v>
      </c>
      <c r="BY227">
        <v>12</v>
      </c>
      <c r="BZ227">
        <v>9.3330000000000002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 t="s">
        <v>4091</v>
      </c>
      <c r="CH227" s="30">
        <v>43952</v>
      </c>
    </row>
    <row r="228" spans="1:86" customFormat="1" x14ac:dyDescent="0.25">
      <c r="A228">
        <v>335259</v>
      </c>
      <c r="B228" t="s">
        <v>4092</v>
      </c>
      <c r="C228" t="s">
        <v>4093</v>
      </c>
      <c r="D228" t="s">
        <v>4094</v>
      </c>
      <c r="E228" t="s">
        <v>251</v>
      </c>
      <c r="F228">
        <v>10578</v>
      </c>
      <c r="G228">
        <v>9142773691</v>
      </c>
      <c r="H228">
        <v>800</v>
      </c>
      <c r="I228" t="s">
        <v>1394</v>
      </c>
      <c r="J228" t="s">
        <v>451</v>
      </c>
      <c r="K228">
        <v>130</v>
      </c>
      <c r="L228">
        <v>121.5</v>
      </c>
      <c r="M228" t="s">
        <v>430</v>
      </c>
      <c r="N228" t="b">
        <v>0</v>
      </c>
      <c r="O228" t="s">
        <v>4095</v>
      </c>
      <c r="P228" s="30">
        <v>26115</v>
      </c>
      <c r="Q228" t="b">
        <v>0</v>
      </c>
      <c r="S228" t="b">
        <v>0</v>
      </c>
      <c r="T228" t="b">
        <v>0</v>
      </c>
      <c r="U228" t="b">
        <v>0</v>
      </c>
      <c r="V228" t="s">
        <v>440</v>
      </c>
      <c r="W228" t="s">
        <v>433</v>
      </c>
      <c r="X228">
        <v>5</v>
      </c>
      <c r="Z228">
        <v>4</v>
      </c>
      <c r="AB228">
        <v>5</v>
      </c>
      <c r="AD228">
        <v>5</v>
      </c>
      <c r="AF228">
        <v>4</v>
      </c>
      <c r="AH228">
        <v>2</v>
      </c>
      <c r="AJ228">
        <v>3</v>
      </c>
      <c r="AN228">
        <v>2.0721599999999998</v>
      </c>
      <c r="AO228">
        <v>0.62568999999999997</v>
      </c>
      <c r="AP228">
        <v>0.74658999999999998</v>
      </c>
      <c r="AQ228">
        <v>1.3722700000000001</v>
      </c>
      <c r="AR228">
        <v>3.4444400000000002</v>
      </c>
      <c r="AS228">
        <v>0.1484</v>
      </c>
      <c r="AT228">
        <v>2.1597599999999999</v>
      </c>
      <c r="AU228">
        <v>0.91964000000000001</v>
      </c>
      <c r="AV228">
        <v>0.53596999999999995</v>
      </c>
      <c r="AW228">
        <v>3.61538</v>
      </c>
      <c r="AX228">
        <v>1.99404</v>
      </c>
      <c r="AY228">
        <v>0.51158999999999999</v>
      </c>
      <c r="AZ228">
        <v>0.52429000000000003</v>
      </c>
      <c r="BA228">
        <v>3.05505</v>
      </c>
      <c r="BB228" s="30">
        <v>43586</v>
      </c>
      <c r="BC228">
        <v>3</v>
      </c>
      <c r="BD228">
        <v>3</v>
      </c>
      <c r="BE228">
        <v>0</v>
      </c>
      <c r="BF228">
        <v>16</v>
      </c>
      <c r="BG228">
        <v>1</v>
      </c>
      <c r="BH228">
        <v>0</v>
      </c>
      <c r="BI228">
        <v>16</v>
      </c>
      <c r="BJ228" s="30">
        <v>42978</v>
      </c>
      <c r="BK228">
        <v>1</v>
      </c>
      <c r="BL228">
        <v>1</v>
      </c>
      <c r="BM228">
        <v>0</v>
      </c>
      <c r="BN228">
        <v>4</v>
      </c>
      <c r="BO228">
        <v>1</v>
      </c>
      <c r="BP228">
        <v>0</v>
      </c>
      <c r="BQ228">
        <v>4</v>
      </c>
      <c r="BR228" s="30">
        <v>42545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9.3330000000000002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H228" s="30">
        <v>43952</v>
      </c>
    </row>
    <row r="229" spans="1:86" customFormat="1" x14ac:dyDescent="0.25">
      <c r="A229">
        <v>335409</v>
      </c>
      <c r="B229" t="s">
        <v>4096</v>
      </c>
      <c r="C229" t="s">
        <v>4097</v>
      </c>
      <c r="D229" t="s">
        <v>4098</v>
      </c>
      <c r="E229" t="s">
        <v>251</v>
      </c>
      <c r="F229">
        <v>13057</v>
      </c>
      <c r="G229">
        <v>3156567218</v>
      </c>
      <c r="H229">
        <v>520</v>
      </c>
      <c r="I229" t="s">
        <v>2241</v>
      </c>
      <c r="J229" t="s">
        <v>429</v>
      </c>
      <c r="K229">
        <v>80</v>
      </c>
      <c r="L229">
        <v>80.099999999999994</v>
      </c>
      <c r="M229" t="s">
        <v>430</v>
      </c>
      <c r="N229" t="b">
        <v>0</v>
      </c>
      <c r="O229" t="s">
        <v>4099</v>
      </c>
      <c r="P229" s="30">
        <v>27030</v>
      </c>
      <c r="Q229" t="b">
        <v>0</v>
      </c>
      <c r="S229" t="b">
        <v>0</v>
      </c>
      <c r="T229" t="b">
        <v>0</v>
      </c>
      <c r="U229" t="b">
        <v>0</v>
      </c>
      <c r="V229" t="s">
        <v>440</v>
      </c>
      <c r="W229" t="s">
        <v>433</v>
      </c>
      <c r="X229">
        <v>1</v>
      </c>
      <c r="Z229">
        <v>2</v>
      </c>
      <c r="AB229">
        <v>3</v>
      </c>
      <c r="AD229">
        <v>5</v>
      </c>
      <c r="AF229">
        <v>2</v>
      </c>
      <c r="AH229">
        <v>1</v>
      </c>
      <c r="AJ229">
        <v>1</v>
      </c>
      <c r="AN229">
        <v>1.72349</v>
      </c>
      <c r="AO229">
        <v>0.92196999999999996</v>
      </c>
      <c r="AP229">
        <v>0.35779</v>
      </c>
      <c r="AQ229">
        <v>1.2797700000000001</v>
      </c>
      <c r="AR229">
        <v>3.00326</v>
      </c>
      <c r="AS229">
        <v>7.4399999999999994E-2</v>
      </c>
      <c r="AT229">
        <v>2.1489199999999999</v>
      </c>
      <c r="AU229">
        <v>0.84460000000000002</v>
      </c>
      <c r="AV229">
        <v>0.47538999999999998</v>
      </c>
      <c r="AW229">
        <v>3.4689199999999998</v>
      </c>
      <c r="AX229">
        <v>1.6668799999999999</v>
      </c>
      <c r="AY229">
        <v>0.82081999999999999</v>
      </c>
      <c r="AZ229">
        <v>0.28327999999999998</v>
      </c>
      <c r="BA229">
        <v>2.7761999999999998</v>
      </c>
      <c r="BB229" s="30">
        <v>43536</v>
      </c>
      <c r="BC229">
        <v>8</v>
      </c>
      <c r="BD229">
        <v>8</v>
      </c>
      <c r="BE229">
        <v>1</v>
      </c>
      <c r="BF229">
        <v>36</v>
      </c>
      <c r="BG229">
        <v>1</v>
      </c>
      <c r="BH229">
        <v>0</v>
      </c>
      <c r="BI229">
        <v>36</v>
      </c>
      <c r="BJ229" s="30">
        <v>43028</v>
      </c>
      <c r="BK229">
        <v>4</v>
      </c>
      <c r="BL229">
        <v>4</v>
      </c>
      <c r="BM229">
        <v>0</v>
      </c>
      <c r="BN229">
        <v>20</v>
      </c>
      <c r="BO229">
        <v>1</v>
      </c>
      <c r="BP229">
        <v>0</v>
      </c>
      <c r="BQ229">
        <v>20</v>
      </c>
      <c r="BR229" s="30">
        <v>42551</v>
      </c>
      <c r="BS229">
        <v>13</v>
      </c>
      <c r="BT229">
        <v>12</v>
      </c>
      <c r="BU229">
        <v>1</v>
      </c>
      <c r="BV229">
        <v>1</v>
      </c>
      <c r="BW229">
        <v>72</v>
      </c>
      <c r="BX229">
        <v>0</v>
      </c>
      <c r="BY229">
        <v>72</v>
      </c>
      <c r="BZ229">
        <v>36.667000000000002</v>
      </c>
      <c r="CA229">
        <v>2</v>
      </c>
      <c r="CB229">
        <v>1</v>
      </c>
      <c r="CC229">
        <v>0</v>
      </c>
      <c r="CD229">
        <v>0</v>
      </c>
      <c r="CE229">
        <v>0</v>
      </c>
      <c r="CF229">
        <v>0</v>
      </c>
      <c r="CG229" t="s">
        <v>4100</v>
      </c>
      <c r="CH229" s="30">
        <v>43952</v>
      </c>
    </row>
    <row r="230" spans="1:86" customFormat="1" x14ac:dyDescent="0.25">
      <c r="A230">
        <v>335687</v>
      </c>
      <c r="B230" t="s">
        <v>4101</v>
      </c>
      <c r="C230" t="s">
        <v>4102</v>
      </c>
      <c r="D230" t="s">
        <v>4103</v>
      </c>
      <c r="E230" t="s">
        <v>251</v>
      </c>
      <c r="F230">
        <v>10578</v>
      </c>
      <c r="G230">
        <v>9142773629</v>
      </c>
      <c r="H230">
        <v>800</v>
      </c>
      <c r="I230" t="s">
        <v>1394</v>
      </c>
      <c r="J230" t="s">
        <v>438</v>
      </c>
      <c r="K230">
        <v>126</v>
      </c>
      <c r="L230">
        <v>123.5</v>
      </c>
      <c r="M230" t="s">
        <v>430</v>
      </c>
      <c r="N230" t="b">
        <v>0</v>
      </c>
      <c r="O230" t="s">
        <v>4104</v>
      </c>
      <c r="P230" s="30">
        <v>31981</v>
      </c>
      <c r="Q230" t="b">
        <v>0</v>
      </c>
      <c r="S230" t="b">
        <v>0</v>
      </c>
      <c r="T230" t="b">
        <v>0</v>
      </c>
      <c r="U230" t="b">
        <v>0</v>
      </c>
      <c r="V230" t="s">
        <v>535</v>
      </c>
      <c r="W230" t="s">
        <v>433</v>
      </c>
      <c r="X230">
        <v>3</v>
      </c>
      <c r="Z230">
        <v>3</v>
      </c>
      <c r="AB230">
        <v>3</v>
      </c>
      <c r="AD230">
        <v>5</v>
      </c>
      <c r="AF230">
        <v>1</v>
      </c>
      <c r="AH230">
        <v>2</v>
      </c>
      <c r="AJ230">
        <v>2</v>
      </c>
      <c r="AN230">
        <v>2.08413</v>
      </c>
      <c r="AO230">
        <v>0.75980999999999999</v>
      </c>
      <c r="AP230">
        <v>0.55340999999999996</v>
      </c>
      <c r="AQ230">
        <v>1.3132200000000001</v>
      </c>
      <c r="AR230">
        <v>3.3973499999999999</v>
      </c>
      <c r="AS230">
        <v>7.0129999999999998E-2</v>
      </c>
      <c r="AT230">
        <v>2.2240799999999998</v>
      </c>
      <c r="AU230">
        <v>0.89146000000000003</v>
      </c>
      <c r="AV230">
        <v>0.51937</v>
      </c>
      <c r="AW230">
        <v>3.6349100000000001</v>
      </c>
      <c r="AX230">
        <v>1.94756</v>
      </c>
      <c r="AY230">
        <v>0.64090000000000003</v>
      </c>
      <c r="AZ230">
        <v>0.40105000000000002</v>
      </c>
      <c r="BA230">
        <v>2.99709</v>
      </c>
      <c r="BB230" s="30">
        <v>43616</v>
      </c>
      <c r="BC230">
        <v>4</v>
      </c>
      <c r="BD230">
        <v>4</v>
      </c>
      <c r="BE230">
        <v>0</v>
      </c>
      <c r="BF230">
        <v>16</v>
      </c>
      <c r="BG230">
        <v>1</v>
      </c>
      <c r="BH230">
        <v>0</v>
      </c>
      <c r="BI230">
        <v>16</v>
      </c>
      <c r="BJ230" s="30">
        <v>42999</v>
      </c>
      <c r="BK230">
        <v>3</v>
      </c>
      <c r="BL230">
        <v>2</v>
      </c>
      <c r="BM230">
        <v>1</v>
      </c>
      <c r="BN230">
        <v>28</v>
      </c>
      <c r="BO230">
        <v>1</v>
      </c>
      <c r="BP230">
        <v>0</v>
      </c>
      <c r="BQ230">
        <v>28</v>
      </c>
      <c r="BR230" s="30">
        <v>42527</v>
      </c>
      <c r="BS230">
        <v>2</v>
      </c>
      <c r="BT230">
        <v>2</v>
      </c>
      <c r="BU230">
        <v>0</v>
      </c>
      <c r="BV230">
        <v>1</v>
      </c>
      <c r="BW230">
        <v>8</v>
      </c>
      <c r="BX230">
        <v>0</v>
      </c>
      <c r="BY230">
        <v>8</v>
      </c>
      <c r="BZ230">
        <v>18.667000000000002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H230" s="30">
        <v>43952</v>
      </c>
    </row>
    <row r="231" spans="1:86" customFormat="1" x14ac:dyDescent="0.25">
      <c r="A231">
        <v>335211</v>
      </c>
      <c r="B231" t="s">
        <v>4105</v>
      </c>
      <c r="C231" t="s">
        <v>4106</v>
      </c>
      <c r="D231" t="s">
        <v>4017</v>
      </c>
      <c r="E231" t="s">
        <v>251</v>
      </c>
      <c r="F231">
        <v>11542</v>
      </c>
      <c r="G231">
        <v>5166761100</v>
      </c>
      <c r="H231">
        <v>400</v>
      </c>
      <c r="I231" t="s">
        <v>1530</v>
      </c>
      <c r="J231" t="s">
        <v>429</v>
      </c>
      <c r="K231">
        <v>262</v>
      </c>
      <c r="L231">
        <v>243.3</v>
      </c>
      <c r="M231" t="s">
        <v>430</v>
      </c>
      <c r="N231" t="b">
        <v>0</v>
      </c>
      <c r="O231" t="s">
        <v>4107</v>
      </c>
      <c r="P231" s="30">
        <v>26100</v>
      </c>
      <c r="Q231" t="b">
        <v>0</v>
      </c>
      <c r="S231" t="b">
        <v>0</v>
      </c>
      <c r="T231" t="b">
        <v>0</v>
      </c>
      <c r="U231" t="b">
        <v>0</v>
      </c>
      <c r="V231" t="s">
        <v>535</v>
      </c>
      <c r="W231" t="s">
        <v>433</v>
      </c>
      <c r="X231">
        <v>3</v>
      </c>
      <c r="Z231">
        <v>2</v>
      </c>
      <c r="AB231">
        <v>5</v>
      </c>
      <c r="AD231">
        <v>5</v>
      </c>
      <c r="AF231">
        <v>5</v>
      </c>
      <c r="AH231">
        <v>2</v>
      </c>
      <c r="AJ231">
        <v>2</v>
      </c>
      <c r="AN231">
        <v>2.1953999999999998</v>
      </c>
      <c r="AO231">
        <v>0.83779999999999999</v>
      </c>
      <c r="AP231">
        <v>0.60904999999999998</v>
      </c>
      <c r="AQ231">
        <v>1.44685</v>
      </c>
      <c r="AR231">
        <v>3.6422500000000002</v>
      </c>
      <c r="AS231">
        <v>0.15945000000000001</v>
      </c>
      <c r="AT231">
        <v>2.1526700000000001</v>
      </c>
      <c r="AU231">
        <v>0.88966999999999996</v>
      </c>
      <c r="AV231">
        <v>0.45211000000000001</v>
      </c>
      <c r="AW231">
        <v>3.4944500000000001</v>
      </c>
      <c r="AX231">
        <v>2.1195900000000001</v>
      </c>
      <c r="AY231">
        <v>0.70809999999999995</v>
      </c>
      <c r="AZ231">
        <v>0.50704000000000005</v>
      </c>
      <c r="BA231">
        <v>3.3422800000000001</v>
      </c>
      <c r="BB231" s="30">
        <v>43810</v>
      </c>
      <c r="BC231">
        <v>5</v>
      </c>
      <c r="BD231">
        <v>3</v>
      </c>
      <c r="BE231">
        <v>2</v>
      </c>
      <c r="BF231">
        <v>24</v>
      </c>
      <c r="BG231">
        <v>1</v>
      </c>
      <c r="BH231">
        <v>0</v>
      </c>
      <c r="BI231">
        <v>24</v>
      </c>
      <c r="BJ231" s="30">
        <v>43349</v>
      </c>
      <c r="BK231">
        <v>8</v>
      </c>
      <c r="BL231">
        <v>8</v>
      </c>
      <c r="BM231">
        <v>0</v>
      </c>
      <c r="BN231">
        <v>32</v>
      </c>
      <c r="BO231">
        <v>1</v>
      </c>
      <c r="BP231">
        <v>0</v>
      </c>
      <c r="BQ231">
        <v>32</v>
      </c>
      <c r="BR231" s="30">
        <v>42849</v>
      </c>
      <c r="BS231">
        <v>6</v>
      </c>
      <c r="BT231">
        <v>5</v>
      </c>
      <c r="BU231">
        <v>1</v>
      </c>
      <c r="BV231">
        <v>1</v>
      </c>
      <c r="BW231">
        <v>44</v>
      </c>
      <c r="BX231">
        <v>0</v>
      </c>
      <c r="BY231">
        <v>44</v>
      </c>
      <c r="BZ231">
        <v>30</v>
      </c>
      <c r="CA231">
        <v>1</v>
      </c>
      <c r="CB231">
        <v>2</v>
      </c>
      <c r="CC231">
        <v>1</v>
      </c>
      <c r="CD231">
        <v>8899</v>
      </c>
      <c r="CE231">
        <v>0</v>
      </c>
      <c r="CF231">
        <v>1</v>
      </c>
      <c r="CG231" t="s">
        <v>4108</v>
      </c>
      <c r="CH231" s="30">
        <v>43952</v>
      </c>
    </row>
    <row r="232" spans="1:86" customFormat="1" x14ac:dyDescent="0.25">
      <c r="A232">
        <v>335667</v>
      </c>
      <c r="B232" t="s">
        <v>4109</v>
      </c>
      <c r="C232" t="s">
        <v>4110</v>
      </c>
      <c r="D232" t="s">
        <v>3353</v>
      </c>
      <c r="E232" t="s">
        <v>251</v>
      </c>
      <c r="F232">
        <v>10562</v>
      </c>
      <c r="G232">
        <v>9143337000</v>
      </c>
      <c r="H232">
        <v>800</v>
      </c>
      <c r="I232" t="s">
        <v>1394</v>
      </c>
      <c r="J232" t="s">
        <v>438</v>
      </c>
      <c r="K232">
        <v>54</v>
      </c>
      <c r="L232">
        <v>52.7</v>
      </c>
      <c r="M232" t="s">
        <v>430</v>
      </c>
      <c r="N232" t="b">
        <v>0</v>
      </c>
      <c r="O232" t="s">
        <v>4111</v>
      </c>
      <c r="P232" s="30">
        <v>30627</v>
      </c>
      <c r="Q232" t="b">
        <v>0</v>
      </c>
      <c r="S232" t="b">
        <v>0</v>
      </c>
      <c r="T232" t="b">
        <v>0</v>
      </c>
      <c r="U232" t="b">
        <v>0</v>
      </c>
      <c r="V232" t="s">
        <v>535</v>
      </c>
      <c r="W232" t="s">
        <v>433</v>
      </c>
      <c r="X232">
        <v>5</v>
      </c>
      <c r="Z232">
        <v>5</v>
      </c>
      <c r="AB232">
        <v>5</v>
      </c>
      <c r="AD232">
        <v>5</v>
      </c>
      <c r="AG232">
        <v>2</v>
      </c>
      <c r="AH232">
        <v>5</v>
      </c>
      <c r="AJ232">
        <v>5</v>
      </c>
      <c r="AN232">
        <v>3.4929800000000002</v>
      </c>
      <c r="AO232">
        <v>0.21232000000000001</v>
      </c>
      <c r="AP232">
        <v>4.6390900000000004</v>
      </c>
      <c r="AQ232">
        <v>4.8514099999999996</v>
      </c>
      <c r="AR232">
        <v>8.3444000000000003</v>
      </c>
      <c r="AS232">
        <v>0.32994000000000001</v>
      </c>
      <c r="AT232">
        <v>2.4403999999999999</v>
      </c>
      <c r="AU232">
        <v>1.03416</v>
      </c>
      <c r="AV232">
        <v>1.1243300000000001</v>
      </c>
      <c r="AW232">
        <v>4.5989000000000004</v>
      </c>
      <c r="AX232">
        <v>2.9747499999999998</v>
      </c>
      <c r="AY232">
        <v>0.15437999999999999</v>
      </c>
      <c r="AZ232">
        <v>1.5529900000000001</v>
      </c>
      <c r="BA232">
        <v>5.8182700000000001</v>
      </c>
      <c r="BB232" s="30">
        <v>43767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 s="30">
        <v>43164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 s="30">
        <v>42684</v>
      </c>
      <c r="BS232">
        <v>1</v>
      </c>
      <c r="BT232">
        <v>1</v>
      </c>
      <c r="BU232">
        <v>0</v>
      </c>
      <c r="BV232">
        <v>1</v>
      </c>
      <c r="BW232">
        <v>4</v>
      </c>
      <c r="BX232">
        <v>0</v>
      </c>
      <c r="BY232">
        <v>4</v>
      </c>
      <c r="BZ232">
        <v>0.66700000000000004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 t="s">
        <v>4112</v>
      </c>
      <c r="CH232" s="30">
        <v>43952</v>
      </c>
    </row>
    <row r="233" spans="1:86" customFormat="1" x14ac:dyDescent="0.25">
      <c r="A233">
        <v>335830</v>
      </c>
      <c r="B233" t="s">
        <v>4113</v>
      </c>
      <c r="C233" t="s">
        <v>4114</v>
      </c>
      <c r="D233" t="s">
        <v>3197</v>
      </c>
      <c r="E233" t="s">
        <v>251</v>
      </c>
      <c r="F233">
        <v>12208</v>
      </c>
      <c r="G233">
        <v>5185913300</v>
      </c>
      <c r="H233">
        <v>0</v>
      </c>
      <c r="I233" t="s">
        <v>1741</v>
      </c>
      <c r="J233" t="s">
        <v>475</v>
      </c>
      <c r="K233">
        <v>92</v>
      </c>
      <c r="L233">
        <v>87.8</v>
      </c>
      <c r="M233" t="s">
        <v>430</v>
      </c>
      <c r="N233" t="b">
        <v>0</v>
      </c>
      <c r="O233" t="s">
        <v>4115</v>
      </c>
      <c r="P233" s="30">
        <v>37106</v>
      </c>
      <c r="Q233" t="b">
        <v>0</v>
      </c>
      <c r="S233" t="b">
        <v>0</v>
      </c>
      <c r="T233" t="b">
        <v>0</v>
      </c>
      <c r="U233" t="b">
        <v>0</v>
      </c>
      <c r="V233" t="s">
        <v>432</v>
      </c>
      <c r="W233" t="s">
        <v>433</v>
      </c>
      <c r="X233">
        <v>2</v>
      </c>
      <c r="Z233">
        <v>1</v>
      </c>
      <c r="AB233">
        <v>5</v>
      </c>
      <c r="AD233">
        <v>5</v>
      </c>
      <c r="AG233">
        <v>2</v>
      </c>
      <c r="AH233">
        <v>4</v>
      </c>
      <c r="AJ233">
        <v>3</v>
      </c>
      <c r="AN233">
        <v>4.1277299999999997</v>
      </c>
      <c r="AO233">
        <v>2.1675</v>
      </c>
      <c r="AP233">
        <v>1.2693700000000001</v>
      </c>
      <c r="AQ233">
        <v>3.4368799999999999</v>
      </c>
      <c r="AR233">
        <v>7.5646100000000001</v>
      </c>
      <c r="AS233">
        <v>0.26451000000000002</v>
      </c>
      <c r="AT233">
        <v>2.3696100000000002</v>
      </c>
      <c r="AU233">
        <v>0.96743999999999997</v>
      </c>
      <c r="AV233">
        <v>0.80013000000000001</v>
      </c>
      <c r="AW233">
        <v>4.1371799999999999</v>
      </c>
      <c r="AX233">
        <v>3.6203599999999998</v>
      </c>
      <c r="AY233">
        <v>1.68468</v>
      </c>
      <c r="AZ233">
        <v>0.59711000000000003</v>
      </c>
      <c r="BA233">
        <v>5.8632</v>
      </c>
      <c r="BB233" s="30">
        <v>43537</v>
      </c>
      <c r="BC233">
        <v>11</v>
      </c>
      <c r="BD233">
        <v>10</v>
      </c>
      <c r="BE233">
        <v>1</v>
      </c>
      <c r="BF233">
        <v>48</v>
      </c>
      <c r="BG233">
        <v>1</v>
      </c>
      <c r="BH233">
        <v>0</v>
      </c>
      <c r="BI233">
        <v>48</v>
      </c>
      <c r="BJ233" s="30">
        <v>42944</v>
      </c>
      <c r="BK233">
        <v>6</v>
      </c>
      <c r="BL233">
        <v>6</v>
      </c>
      <c r="BM233">
        <v>2</v>
      </c>
      <c r="BN233">
        <v>20</v>
      </c>
      <c r="BO233">
        <v>1</v>
      </c>
      <c r="BP233">
        <v>0</v>
      </c>
      <c r="BQ233">
        <v>20</v>
      </c>
      <c r="BR233" s="30">
        <v>42488</v>
      </c>
      <c r="BS233">
        <v>12</v>
      </c>
      <c r="BT233">
        <v>10</v>
      </c>
      <c r="BU233">
        <v>2</v>
      </c>
      <c r="BV233">
        <v>1</v>
      </c>
      <c r="BW233">
        <v>72</v>
      </c>
      <c r="BX233">
        <v>0</v>
      </c>
      <c r="BY233">
        <v>72</v>
      </c>
      <c r="BZ233">
        <v>42.667000000000002</v>
      </c>
      <c r="CA233">
        <v>3</v>
      </c>
      <c r="CB233">
        <v>3</v>
      </c>
      <c r="CC233">
        <v>0</v>
      </c>
      <c r="CD233">
        <v>0</v>
      </c>
      <c r="CE233">
        <v>0</v>
      </c>
      <c r="CF233">
        <v>0</v>
      </c>
      <c r="CG233" t="s">
        <v>4116</v>
      </c>
      <c r="CH233" s="30">
        <v>43952</v>
      </c>
    </row>
    <row r="234" spans="1:86" customFormat="1" x14ac:dyDescent="0.25">
      <c r="A234">
        <v>335850</v>
      </c>
      <c r="B234" t="s">
        <v>4117</v>
      </c>
      <c r="C234" t="s">
        <v>4118</v>
      </c>
      <c r="D234" t="s">
        <v>4119</v>
      </c>
      <c r="E234" t="s">
        <v>251</v>
      </c>
      <c r="F234">
        <v>11968</v>
      </c>
      <c r="G234">
        <v>6317021000</v>
      </c>
      <c r="H234">
        <v>700</v>
      </c>
      <c r="I234" t="s">
        <v>1388</v>
      </c>
      <c r="J234" t="s">
        <v>429</v>
      </c>
      <c r="K234">
        <v>280</v>
      </c>
      <c r="L234">
        <v>261.8</v>
      </c>
      <c r="M234" t="s">
        <v>430</v>
      </c>
      <c r="N234" t="b">
        <v>0</v>
      </c>
      <c r="O234" t="s">
        <v>4120</v>
      </c>
      <c r="P234" s="30">
        <v>38952</v>
      </c>
      <c r="Q234" t="b">
        <v>0</v>
      </c>
      <c r="S234" t="b">
        <v>0</v>
      </c>
      <c r="T234" t="b">
        <v>0</v>
      </c>
      <c r="U234" t="b">
        <v>0</v>
      </c>
      <c r="V234" t="s">
        <v>440</v>
      </c>
      <c r="W234" t="s">
        <v>433</v>
      </c>
      <c r="X234">
        <v>4</v>
      </c>
      <c r="Z234">
        <v>4</v>
      </c>
      <c r="AB234">
        <v>4</v>
      </c>
      <c r="AD234">
        <v>4</v>
      </c>
      <c r="AF234">
        <v>4</v>
      </c>
      <c r="AH234">
        <v>2</v>
      </c>
      <c r="AJ234">
        <v>2</v>
      </c>
      <c r="AN234">
        <v>1.8621000000000001</v>
      </c>
      <c r="AO234">
        <v>0.57899999999999996</v>
      </c>
      <c r="AP234">
        <v>0.53251000000000004</v>
      </c>
      <c r="AQ234">
        <v>1.1115200000000001</v>
      </c>
      <c r="AR234">
        <v>2.9736199999999999</v>
      </c>
      <c r="AS234">
        <v>9.6100000000000005E-2</v>
      </c>
      <c r="AT234">
        <v>2.06162</v>
      </c>
      <c r="AU234">
        <v>0.84885999999999995</v>
      </c>
      <c r="AV234">
        <v>0.46711000000000003</v>
      </c>
      <c r="AW234">
        <v>3.3776000000000002</v>
      </c>
      <c r="AX234">
        <v>1.8772</v>
      </c>
      <c r="AY234">
        <v>0.51288999999999996</v>
      </c>
      <c r="AZ234">
        <v>0.42908000000000002</v>
      </c>
      <c r="BA234">
        <v>2.8231299999999999</v>
      </c>
      <c r="BB234" s="30">
        <v>43446</v>
      </c>
      <c r="BC234">
        <v>2</v>
      </c>
      <c r="BD234">
        <v>2</v>
      </c>
      <c r="BE234">
        <v>0</v>
      </c>
      <c r="BF234">
        <v>4</v>
      </c>
      <c r="BG234">
        <v>1</v>
      </c>
      <c r="BH234">
        <v>0</v>
      </c>
      <c r="BI234">
        <v>4</v>
      </c>
      <c r="BJ234" s="30">
        <v>42888</v>
      </c>
      <c r="BK234">
        <v>2</v>
      </c>
      <c r="BL234">
        <v>2</v>
      </c>
      <c r="BM234">
        <v>0</v>
      </c>
      <c r="BN234">
        <v>8</v>
      </c>
      <c r="BO234">
        <v>1</v>
      </c>
      <c r="BP234">
        <v>0</v>
      </c>
      <c r="BQ234">
        <v>8</v>
      </c>
      <c r="BR234" s="30">
        <v>42487</v>
      </c>
      <c r="BS234">
        <v>7</v>
      </c>
      <c r="BT234">
        <v>7</v>
      </c>
      <c r="BU234">
        <v>0</v>
      </c>
      <c r="BV234">
        <v>1</v>
      </c>
      <c r="BW234">
        <v>28</v>
      </c>
      <c r="BX234">
        <v>0</v>
      </c>
      <c r="BY234">
        <v>28</v>
      </c>
      <c r="BZ234">
        <v>9.3330000000000002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 s="30">
        <v>43952</v>
      </c>
    </row>
    <row r="235" spans="1:86" customFormat="1" x14ac:dyDescent="0.25">
      <c r="A235">
        <v>335585</v>
      </c>
      <c r="B235" t="s">
        <v>4121</v>
      </c>
      <c r="C235" t="s">
        <v>4122</v>
      </c>
      <c r="D235" t="s">
        <v>4123</v>
      </c>
      <c r="E235" t="s">
        <v>251</v>
      </c>
      <c r="F235">
        <v>13480</v>
      </c>
      <c r="G235">
        <v>3158414156</v>
      </c>
      <c r="H235">
        <v>510</v>
      </c>
      <c r="I235" t="s">
        <v>2269</v>
      </c>
      <c r="J235" t="s">
        <v>438</v>
      </c>
      <c r="K235">
        <v>92</v>
      </c>
      <c r="L235">
        <v>86.3</v>
      </c>
      <c r="M235" t="s">
        <v>430</v>
      </c>
      <c r="N235" t="b">
        <v>0</v>
      </c>
      <c r="O235" t="s">
        <v>4124</v>
      </c>
      <c r="P235" s="30">
        <v>28126</v>
      </c>
      <c r="Q235" t="b">
        <v>0</v>
      </c>
      <c r="S235" t="b">
        <v>0</v>
      </c>
      <c r="T235" t="b">
        <v>0</v>
      </c>
      <c r="U235" t="b">
        <v>0</v>
      </c>
      <c r="V235" t="s">
        <v>440</v>
      </c>
      <c r="W235" t="s">
        <v>433</v>
      </c>
      <c r="X235">
        <v>4</v>
      </c>
      <c r="Z235">
        <v>3</v>
      </c>
      <c r="AB235">
        <v>5</v>
      </c>
      <c r="AD235">
        <v>5</v>
      </c>
      <c r="AF235">
        <v>5</v>
      </c>
      <c r="AH235">
        <v>2</v>
      </c>
      <c r="AJ235">
        <v>2</v>
      </c>
      <c r="AN235">
        <v>1.7041299999999999</v>
      </c>
      <c r="AO235">
        <v>0.87988</v>
      </c>
      <c r="AP235">
        <v>0.43640000000000001</v>
      </c>
      <c r="AQ235">
        <v>1.3162799999999999</v>
      </c>
      <c r="AR235">
        <v>3.02041</v>
      </c>
      <c r="AS235">
        <v>6.6669999999999993E-2</v>
      </c>
      <c r="AT235">
        <v>2.0977800000000002</v>
      </c>
      <c r="AU235">
        <v>0.78690000000000004</v>
      </c>
      <c r="AV235">
        <v>0.40973999999999999</v>
      </c>
      <c r="AW235">
        <v>3.2944200000000001</v>
      </c>
      <c r="AX235">
        <v>1.6883300000000001</v>
      </c>
      <c r="AY235">
        <v>0.84079999999999999</v>
      </c>
      <c r="AZ235">
        <v>0.40088000000000001</v>
      </c>
      <c r="BA235">
        <v>2.9399500000000001</v>
      </c>
      <c r="BB235" s="30">
        <v>43412</v>
      </c>
      <c r="BC235">
        <v>1</v>
      </c>
      <c r="BD235">
        <v>1</v>
      </c>
      <c r="BE235">
        <v>1</v>
      </c>
      <c r="BF235">
        <v>4</v>
      </c>
      <c r="BG235">
        <v>1</v>
      </c>
      <c r="BH235">
        <v>0</v>
      </c>
      <c r="BI235">
        <v>4</v>
      </c>
      <c r="BJ235" s="30">
        <v>42902</v>
      </c>
      <c r="BK235">
        <v>7</v>
      </c>
      <c r="BL235">
        <v>7</v>
      </c>
      <c r="BM235">
        <v>0</v>
      </c>
      <c r="BN235">
        <v>32</v>
      </c>
      <c r="BO235">
        <v>1</v>
      </c>
      <c r="BP235">
        <v>0</v>
      </c>
      <c r="BQ235">
        <v>32</v>
      </c>
      <c r="BR235" s="30">
        <v>42431</v>
      </c>
      <c r="BS235">
        <v>11</v>
      </c>
      <c r="BT235">
        <v>10</v>
      </c>
      <c r="BU235">
        <v>1</v>
      </c>
      <c r="BV235">
        <v>1</v>
      </c>
      <c r="BW235">
        <v>44</v>
      </c>
      <c r="BX235">
        <v>0</v>
      </c>
      <c r="BY235">
        <v>44</v>
      </c>
      <c r="BZ235">
        <v>20</v>
      </c>
      <c r="CA235">
        <v>2</v>
      </c>
      <c r="CB235">
        <v>1</v>
      </c>
      <c r="CC235">
        <v>0</v>
      </c>
      <c r="CD235">
        <v>0</v>
      </c>
      <c r="CE235">
        <v>0</v>
      </c>
      <c r="CF235">
        <v>0</v>
      </c>
      <c r="CG235" t="s">
        <v>4125</v>
      </c>
      <c r="CH235" s="30">
        <v>43952</v>
      </c>
    </row>
    <row r="236" spans="1:86" customFormat="1" x14ac:dyDescent="0.25">
      <c r="A236">
        <v>335801</v>
      </c>
      <c r="B236" t="s">
        <v>4126</v>
      </c>
      <c r="C236" t="s">
        <v>4127</v>
      </c>
      <c r="D236" t="s">
        <v>3560</v>
      </c>
      <c r="E236" t="s">
        <v>251</v>
      </c>
      <c r="F236">
        <v>13504</v>
      </c>
      <c r="G236">
        <v>3156248600</v>
      </c>
      <c r="H236">
        <v>510</v>
      </c>
      <c r="I236" t="s">
        <v>2269</v>
      </c>
      <c r="J236" t="s">
        <v>475</v>
      </c>
      <c r="K236">
        <v>202</v>
      </c>
      <c r="L236">
        <v>188.8</v>
      </c>
      <c r="M236" t="s">
        <v>430</v>
      </c>
      <c r="N236" t="b">
        <v>0</v>
      </c>
      <c r="O236" t="s">
        <v>4128</v>
      </c>
      <c r="P236" s="30">
        <v>35312</v>
      </c>
      <c r="Q236" t="b">
        <v>0</v>
      </c>
      <c r="S236" t="b">
        <v>0</v>
      </c>
      <c r="T236" t="b">
        <v>0</v>
      </c>
      <c r="U236" t="b">
        <v>0</v>
      </c>
      <c r="V236" t="s">
        <v>535</v>
      </c>
      <c r="W236" t="s">
        <v>433</v>
      </c>
      <c r="X236">
        <v>2</v>
      </c>
      <c r="Z236">
        <v>2</v>
      </c>
      <c r="AB236">
        <v>4</v>
      </c>
      <c r="AD236">
        <v>4</v>
      </c>
      <c r="AF236">
        <v>4</v>
      </c>
      <c r="AH236">
        <v>2</v>
      </c>
      <c r="AJ236">
        <v>2</v>
      </c>
      <c r="AN236">
        <v>1.9479</v>
      </c>
      <c r="AO236">
        <v>0.71899000000000002</v>
      </c>
      <c r="AP236">
        <v>0.38845000000000002</v>
      </c>
      <c r="AQ236">
        <v>1.10744</v>
      </c>
      <c r="AR236">
        <v>3.0553499999999998</v>
      </c>
      <c r="AS236">
        <v>0.12561</v>
      </c>
      <c r="AT236">
        <v>2.21</v>
      </c>
      <c r="AU236">
        <v>0.80476000000000003</v>
      </c>
      <c r="AV236">
        <v>0.43314999999999998</v>
      </c>
      <c r="AW236">
        <v>3.4479099999999998</v>
      </c>
      <c r="AX236">
        <v>1.83186</v>
      </c>
      <c r="AY236">
        <v>0.67179999999999995</v>
      </c>
      <c r="AZ236">
        <v>0.33754000000000001</v>
      </c>
      <c r="BA236">
        <v>2.8415599999999999</v>
      </c>
      <c r="BB236" s="30">
        <v>43447</v>
      </c>
      <c r="BC236">
        <v>4</v>
      </c>
      <c r="BD236">
        <v>4</v>
      </c>
      <c r="BE236">
        <v>0</v>
      </c>
      <c r="BF236">
        <v>20</v>
      </c>
      <c r="BG236">
        <v>1</v>
      </c>
      <c r="BH236">
        <v>0</v>
      </c>
      <c r="BI236">
        <v>20</v>
      </c>
      <c r="BJ236" s="30">
        <v>42930</v>
      </c>
      <c r="BK236">
        <v>7</v>
      </c>
      <c r="BL236">
        <v>7</v>
      </c>
      <c r="BM236">
        <v>0</v>
      </c>
      <c r="BN236">
        <v>40</v>
      </c>
      <c r="BO236">
        <v>1</v>
      </c>
      <c r="BP236">
        <v>0</v>
      </c>
      <c r="BQ236">
        <v>40</v>
      </c>
      <c r="BR236" s="30">
        <v>42460</v>
      </c>
      <c r="BS236">
        <v>10</v>
      </c>
      <c r="BT236">
        <v>10</v>
      </c>
      <c r="BU236">
        <v>0</v>
      </c>
      <c r="BV236">
        <v>1</v>
      </c>
      <c r="BW236">
        <v>48</v>
      </c>
      <c r="BX236">
        <v>0</v>
      </c>
      <c r="BY236">
        <v>48</v>
      </c>
      <c r="BZ236">
        <v>31.332999999999998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 t="s">
        <v>4129</v>
      </c>
      <c r="CH236" s="30">
        <v>43952</v>
      </c>
    </row>
    <row r="237" spans="1:86" customFormat="1" x14ac:dyDescent="0.25">
      <c r="A237">
        <v>335653</v>
      </c>
      <c r="B237" t="s">
        <v>4130</v>
      </c>
      <c r="C237" t="s">
        <v>4131</v>
      </c>
      <c r="D237" t="s">
        <v>3226</v>
      </c>
      <c r="E237" t="s">
        <v>251</v>
      </c>
      <c r="F237">
        <v>11235</v>
      </c>
      <c r="G237">
        <v>7186464441</v>
      </c>
      <c r="H237">
        <v>331</v>
      </c>
      <c r="I237" t="s">
        <v>1544</v>
      </c>
      <c r="J237" t="s">
        <v>475</v>
      </c>
      <c r="K237">
        <v>436</v>
      </c>
      <c r="L237">
        <v>429.3</v>
      </c>
      <c r="M237" t="s">
        <v>430</v>
      </c>
      <c r="N237" t="b">
        <v>0</v>
      </c>
      <c r="O237" t="s">
        <v>4132</v>
      </c>
      <c r="P237" s="30">
        <v>30130</v>
      </c>
      <c r="Q237" t="b">
        <v>0</v>
      </c>
      <c r="S237" t="b">
        <v>0</v>
      </c>
      <c r="T237" t="b">
        <v>0</v>
      </c>
      <c r="U237" t="b">
        <v>0</v>
      </c>
      <c r="V237" t="s">
        <v>440</v>
      </c>
      <c r="W237" t="s">
        <v>433</v>
      </c>
      <c r="X237">
        <v>5</v>
      </c>
      <c r="Z237">
        <v>5</v>
      </c>
      <c r="AB237">
        <v>5</v>
      </c>
      <c r="AD237">
        <v>5</v>
      </c>
      <c r="AF237">
        <v>5</v>
      </c>
      <c r="AH237">
        <v>2</v>
      </c>
      <c r="AJ237">
        <v>2</v>
      </c>
      <c r="AN237">
        <v>2.2425299999999999</v>
      </c>
      <c r="AO237">
        <v>0.54079999999999995</v>
      </c>
      <c r="AP237">
        <v>0.70335000000000003</v>
      </c>
      <c r="AQ237">
        <v>1.2441500000000001</v>
      </c>
      <c r="AR237">
        <v>3.4866799999999998</v>
      </c>
      <c r="AS237">
        <v>6.7129999999999995E-2</v>
      </c>
      <c r="AT237">
        <v>2.36721</v>
      </c>
      <c r="AU237">
        <v>0.95933999999999997</v>
      </c>
      <c r="AV237">
        <v>0.52398</v>
      </c>
      <c r="AW237">
        <v>3.85053</v>
      </c>
      <c r="AX237">
        <v>1.9688699999999999</v>
      </c>
      <c r="AY237">
        <v>0.42387999999999998</v>
      </c>
      <c r="AZ237">
        <v>0.50522</v>
      </c>
      <c r="BA237">
        <v>2.9036499999999998</v>
      </c>
      <c r="BB237" s="30">
        <v>43777</v>
      </c>
      <c r="BC237">
        <v>2</v>
      </c>
      <c r="BD237">
        <v>2</v>
      </c>
      <c r="BE237">
        <v>0</v>
      </c>
      <c r="BF237">
        <v>8</v>
      </c>
      <c r="BG237">
        <v>1</v>
      </c>
      <c r="BH237">
        <v>0</v>
      </c>
      <c r="BI237">
        <v>8</v>
      </c>
      <c r="BJ237" s="30">
        <v>43174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 s="30">
        <v>42678</v>
      </c>
      <c r="BS237">
        <v>1</v>
      </c>
      <c r="BT237">
        <v>0</v>
      </c>
      <c r="BU237">
        <v>1</v>
      </c>
      <c r="BV237">
        <v>0</v>
      </c>
      <c r="BW237">
        <v>4</v>
      </c>
      <c r="BX237">
        <v>0</v>
      </c>
      <c r="BY237">
        <v>4</v>
      </c>
      <c r="BZ237">
        <v>4.6669999999999998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 t="s">
        <v>4133</v>
      </c>
      <c r="CH237" s="30">
        <v>43952</v>
      </c>
    </row>
    <row r="238" spans="1:86" customFormat="1" x14ac:dyDescent="0.25">
      <c r="A238">
        <v>335796</v>
      </c>
      <c r="B238" t="s">
        <v>4134</v>
      </c>
      <c r="C238" t="s">
        <v>4135</v>
      </c>
      <c r="D238" t="s">
        <v>4136</v>
      </c>
      <c r="E238" t="s">
        <v>251</v>
      </c>
      <c r="F238">
        <v>11520</v>
      </c>
      <c r="G238">
        <v>5163778200</v>
      </c>
      <c r="H238">
        <v>400</v>
      </c>
      <c r="I238" t="s">
        <v>1530</v>
      </c>
      <c r="J238" t="s">
        <v>429</v>
      </c>
      <c r="K238">
        <v>280</v>
      </c>
      <c r="L238">
        <v>262.60000000000002</v>
      </c>
      <c r="M238" t="s">
        <v>430</v>
      </c>
      <c r="N238" t="b">
        <v>0</v>
      </c>
      <c r="O238" t="s">
        <v>4137</v>
      </c>
      <c r="P238" s="30">
        <v>35248</v>
      </c>
      <c r="Q238" t="b">
        <v>0</v>
      </c>
      <c r="S238" t="b">
        <v>0</v>
      </c>
      <c r="T238" t="b">
        <v>0</v>
      </c>
      <c r="U238" t="b">
        <v>0</v>
      </c>
      <c r="V238" t="s">
        <v>440</v>
      </c>
      <c r="W238" t="s">
        <v>433</v>
      </c>
      <c r="X238">
        <v>4</v>
      </c>
      <c r="Z238">
        <v>3</v>
      </c>
      <c r="AB238">
        <v>5</v>
      </c>
      <c r="AD238">
        <v>5</v>
      </c>
      <c r="AF238">
        <v>5</v>
      </c>
      <c r="AH238">
        <v>2</v>
      </c>
      <c r="AJ238">
        <v>2</v>
      </c>
      <c r="AN238">
        <v>2.5326900000000001</v>
      </c>
      <c r="AO238">
        <v>0.66601999999999995</v>
      </c>
      <c r="AP238">
        <v>0.70889000000000002</v>
      </c>
      <c r="AQ238">
        <v>1.3749100000000001</v>
      </c>
      <c r="AR238">
        <v>3.9076</v>
      </c>
      <c r="AS238">
        <v>6.3200000000000006E-2</v>
      </c>
      <c r="AT238">
        <v>2.2237</v>
      </c>
      <c r="AU238">
        <v>0.93323</v>
      </c>
      <c r="AV238">
        <v>0.53598999999999997</v>
      </c>
      <c r="AW238">
        <v>3.69293</v>
      </c>
      <c r="AX238">
        <v>2.3671199999999999</v>
      </c>
      <c r="AY238">
        <v>0.53664000000000001</v>
      </c>
      <c r="AZ238">
        <v>0.49779000000000001</v>
      </c>
      <c r="BA238">
        <v>3.3930699999999998</v>
      </c>
      <c r="BB238" s="30">
        <v>43836</v>
      </c>
      <c r="BC238">
        <v>6</v>
      </c>
      <c r="BD238">
        <v>5</v>
      </c>
      <c r="BE238">
        <v>1</v>
      </c>
      <c r="BF238">
        <v>24</v>
      </c>
      <c r="BG238">
        <v>1</v>
      </c>
      <c r="BH238">
        <v>0</v>
      </c>
      <c r="BI238">
        <v>24</v>
      </c>
      <c r="BJ238" s="30">
        <v>43370</v>
      </c>
      <c r="BK238">
        <v>3</v>
      </c>
      <c r="BL238">
        <v>3</v>
      </c>
      <c r="BM238">
        <v>0</v>
      </c>
      <c r="BN238">
        <v>12</v>
      </c>
      <c r="BO238">
        <v>1</v>
      </c>
      <c r="BP238">
        <v>0</v>
      </c>
      <c r="BQ238">
        <v>12</v>
      </c>
      <c r="BR238" s="30">
        <v>42858</v>
      </c>
      <c r="BS238">
        <v>3</v>
      </c>
      <c r="BT238">
        <v>3</v>
      </c>
      <c r="BU238">
        <v>0</v>
      </c>
      <c r="BV238">
        <v>1</v>
      </c>
      <c r="BW238">
        <v>12</v>
      </c>
      <c r="BX238">
        <v>0</v>
      </c>
      <c r="BY238">
        <v>12</v>
      </c>
      <c r="BZ238">
        <v>18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 t="s">
        <v>4138</v>
      </c>
      <c r="CH238" s="30">
        <v>43952</v>
      </c>
    </row>
    <row r="239" spans="1:86" customFormat="1" x14ac:dyDescent="0.25">
      <c r="A239">
        <v>335604</v>
      </c>
      <c r="B239" t="s">
        <v>4139</v>
      </c>
      <c r="C239" t="s">
        <v>4140</v>
      </c>
      <c r="D239" t="s">
        <v>3226</v>
      </c>
      <c r="E239" t="s">
        <v>251</v>
      </c>
      <c r="F239">
        <v>11208</v>
      </c>
      <c r="G239">
        <v>7188274500</v>
      </c>
      <c r="H239">
        <v>331</v>
      </c>
      <c r="I239" t="s">
        <v>1544</v>
      </c>
      <c r="J239" t="s">
        <v>475</v>
      </c>
      <c r="K239">
        <v>120</v>
      </c>
      <c r="L239">
        <v>116.1</v>
      </c>
      <c r="M239" t="s">
        <v>430</v>
      </c>
      <c r="N239" t="b">
        <v>0</v>
      </c>
      <c r="O239" t="s">
        <v>4139</v>
      </c>
      <c r="P239" s="30">
        <v>28338</v>
      </c>
      <c r="Q239" t="b">
        <v>0</v>
      </c>
      <c r="S239" t="b">
        <v>0</v>
      </c>
      <c r="T239" t="b">
        <v>0</v>
      </c>
      <c r="U239" t="b">
        <v>0</v>
      </c>
      <c r="V239" t="s">
        <v>440</v>
      </c>
      <c r="W239" t="s">
        <v>433</v>
      </c>
      <c r="X239">
        <v>4</v>
      </c>
      <c r="Z239">
        <v>4</v>
      </c>
      <c r="AB239">
        <v>4</v>
      </c>
      <c r="AD239">
        <v>4</v>
      </c>
      <c r="AF239">
        <v>5</v>
      </c>
      <c r="AH239">
        <v>2</v>
      </c>
      <c r="AJ239">
        <v>2</v>
      </c>
      <c r="AN239">
        <v>1.86459</v>
      </c>
      <c r="AO239">
        <v>0.60499000000000003</v>
      </c>
      <c r="AP239">
        <v>0.40190999999999999</v>
      </c>
      <c r="AQ239">
        <v>1.0068999999999999</v>
      </c>
      <c r="AR239">
        <v>2.8714900000000001</v>
      </c>
      <c r="AS239">
        <v>4.9160000000000002E-2</v>
      </c>
      <c r="AT239">
        <v>2.06209</v>
      </c>
      <c r="AU239">
        <v>0.69977</v>
      </c>
      <c r="AV239">
        <v>0.33067999999999997</v>
      </c>
      <c r="AW239">
        <v>3.0925400000000001</v>
      </c>
      <c r="AX239">
        <v>1.8792800000000001</v>
      </c>
      <c r="AY239">
        <v>0.65010000000000001</v>
      </c>
      <c r="AZ239">
        <v>0.45745999999999998</v>
      </c>
      <c r="BA239">
        <v>2.9774500000000002</v>
      </c>
      <c r="BB239" s="30">
        <v>43629</v>
      </c>
      <c r="BC239">
        <v>2</v>
      </c>
      <c r="BD239">
        <v>2</v>
      </c>
      <c r="BE239">
        <v>0</v>
      </c>
      <c r="BF239">
        <v>8</v>
      </c>
      <c r="BG239">
        <v>1</v>
      </c>
      <c r="BH239">
        <v>0</v>
      </c>
      <c r="BI239">
        <v>8</v>
      </c>
      <c r="BJ239" s="30">
        <v>42944</v>
      </c>
      <c r="BK239">
        <v>3</v>
      </c>
      <c r="BL239">
        <v>1</v>
      </c>
      <c r="BM239">
        <v>2</v>
      </c>
      <c r="BN239">
        <v>20</v>
      </c>
      <c r="BO239">
        <v>1</v>
      </c>
      <c r="BP239">
        <v>0</v>
      </c>
      <c r="BQ239">
        <v>20</v>
      </c>
      <c r="BR239" s="30">
        <v>42492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10.667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 t="s">
        <v>4141</v>
      </c>
      <c r="CH239" s="30">
        <v>43952</v>
      </c>
    </row>
    <row r="240" spans="1:86" customFormat="1" x14ac:dyDescent="0.25">
      <c r="A240">
        <v>335738</v>
      </c>
      <c r="B240" t="s">
        <v>4142</v>
      </c>
      <c r="C240" t="s">
        <v>4143</v>
      </c>
      <c r="D240" t="s">
        <v>3441</v>
      </c>
      <c r="E240" t="s">
        <v>251</v>
      </c>
      <c r="F240">
        <v>11692</v>
      </c>
      <c r="G240">
        <v>7189450700</v>
      </c>
      <c r="H240">
        <v>590</v>
      </c>
      <c r="I240" t="s">
        <v>1533</v>
      </c>
      <c r="J240" t="s">
        <v>429</v>
      </c>
      <c r="K240">
        <v>280</v>
      </c>
      <c r="L240">
        <v>263</v>
      </c>
      <c r="M240" t="s">
        <v>430</v>
      </c>
      <c r="N240" t="b">
        <v>0</v>
      </c>
      <c r="O240" t="s">
        <v>4144</v>
      </c>
      <c r="P240" s="30">
        <v>33701</v>
      </c>
      <c r="Q240" t="b">
        <v>0</v>
      </c>
      <c r="S240" t="b">
        <v>0</v>
      </c>
      <c r="T240" t="b">
        <v>0</v>
      </c>
      <c r="U240" t="b">
        <v>0</v>
      </c>
      <c r="V240" t="s">
        <v>535</v>
      </c>
      <c r="W240" t="s">
        <v>433</v>
      </c>
      <c r="X240">
        <v>1</v>
      </c>
      <c r="Z240">
        <v>2</v>
      </c>
      <c r="AB240">
        <v>4</v>
      </c>
      <c r="AD240">
        <v>5</v>
      </c>
      <c r="AF240">
        <v>2</v>
      </c>
      <c r="AH240">
        <v>1</v>
      </c>
      <c r="AJ240">
        <v>1</v>
      </c>
      <c r="AN240">
        <v>1.3536300000000001</v>
      </c>
      <c r="AO240">
        <v>0.47442000000000001</v>
      </c>
      <c r="AP240">
        <v>0.20318</v>
      </c>
      <c r="AQ240">
        <v>0.67759000000000003</v>
      </c>
      <c r="AR240">
        <v>2.0312199999999998</v>
      </c>
      <c r="AS240">
        <v>1.5679999999999999E-2</v>
      </c>
      <c r="AT240">
        <v>1.8654500000000001</v>
      </c>
      <c r="AU240">
        <v>0.82247999999999999</v>
      </c>
      <c r="AV240">
        <v>0.44888</v>
      </c>
      <c r="AW240">
        <v>3.1368100000000001</v>
      </c>
      <c r="AX240">
        <v>1.5081100000000001</v>
      </c>
      <c r="AY240">
        <v>0.43373</v>
      </c>
      <c r="AZ240">
        <v>0.17036000000000001</v>
      </c>
      <c r="BA240">
        <v>2.0764499999999999</v>
      </c>
      <c r="BB240" s="30">
        <v>43746</v>
      </c>
      <c r="BC240">
        <v>8</v>
      </c>
      <c r="BD240">
        <v>8</v>
      </c>
      <c r="BE240">
        <v>0</v>
      </c>
      <c r="BF240">
        <v>32</v>
      </c>
      <c r="BG240">
        <v>1</v>
      </c>
      <c r="BH240">
        <v>0</v>
      </c>
      <c r="BI240">
        <v>32</v>
      </c>
      <c r="BJ240" s="30">
        <v>43237</v>
      </c>
      <c r="BK240">
        <v>7</v>
      </c>
      <c r="BL240">
        <v>7</v>
      </c>
      <c r="BM240">
        <v>0</v>
      </c>
      <c r="BN240">
        <v>28</v>
      </c>
      <c r="BO240">
        <v>1</v>
      </c>
      <c r="BP240">
        <v>0</v>
      </c>
      <c r="BQ240">
        <v>28</v>
      </c>
      <c r="BR240" s="30">
        <v>42746</v>
      </c>
      <c r="BS240">
        <v>9</v>
      </c>
      <c r="BT240">
        <v>9</v>
      </c>
      <c r="BU240">
        <v>0</v>
      </c>
      <c r="BV240">
        <v>1</v>
      </c>
      <c r="BW240">
        <v>40</v>
      </c>
      <c r="BX240">
        <v>0</v>
      </c>
      <c r="BY240">
        <v>40</v>
      </c>
      <c r="BZ240">
        <v>32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 s="30">
        <v>43952</v>
      </c>
    </row>
    <row r="241" spans="1:86" customFormat="1" x14ac:dyDescent="0.25">
      <c r="A241">
        <v>335842</v>
      </c>
      <c r="B241" t="s">
        <v>4145</v>
      </c>
      <c r="C241" t="s">
        <v>4146</v>
      </c>
      <c r="D241" t="s">
        <v>4147</v>
      </c>
      <c r="E241" t="s">
        <v>251</v>
      </c>
      <c r="F241">
        <v>11944</v>
      </c>
      <c r="G241">
        <v>6314773800</v>
      </c>
      <c r="H241">
        <v>700</v>
      </c>
      <c r="I241" t="s">
        <v>1388</v>
      </c>
      <c r="J241" t="s">
        <v>475</v>
      </c>
      <c r="K241">
        <v>66</v>
      </c>
      <c r="L241">
        <v>63.7</v>
      </c>
      <c r="M241" t="s">
        <v>430</v>
      </c>
      <c r="N241" t="b">
        <v>0</v>
      </c>
      <c r="O241" t="s">
        <v>4148</v>
      </c>
      <c r="P241" s="30">
        <v>37704</v>
      </c>
      <c r="Q241" t="b">
        <v>1</v>
      </c>
      <c r="S241" t="b">
        <v>0</v>
      </c>
      <c r="T241" t="b">
        <v>0</v>
      </c>
      <c r="U241" t="b">
        <v>0</v>
      </c>
      <c r="V241" t="s">
        <v>440</v>
      </c>
      <c r="W241" t="s">
        <v>433</v>
      </c>
      <c r="X241">
        <v>5</v>
      </c>
      <c r="Z241">
        <v>5</v>
      </c>
      <c r="AB241">
        <v>5</v>
      </c>
      <c r="AD241">
        <v>5</v>
      </c>
      <c r="AF241">
        <v>4</v>
      </c>
      <c r="AH241">
        <v>5</v>
      </c>
      <c r="AJ241">
        <v>5</v>
      </c>
      <c r="AN241">
        <v>2.4160400000000002</v>
      </c>
      <c r="AO241">
        <v>0.75302999999999998</v>
      </c>
      <c r="AP241">
        <v>1.0164299999999999</v>
      </c>
      <c r="AQ241">
        <v>1.76946</v>
      </c>
      <c r="AR241">
        <v>4.1855000000000002</v>
      </c>
      <c r="AS241">
        <v>0.14213999999999999</v>
      </c>
      <c r="AT241">
        <v>2.1529199999999999</v>
      </c>
      <c r="AU241">
        <v>0.69069999999999998</v>
      </c>
      <c r="AV241">
        <v>0.29964000000000002</v>
      </c>
      <c r="AW241">
        <v>3.1432600000000002</v>
      </c>
      <c r="AX241">
        <v>2.3323399999999999</v>
      </c>
      <c r="AY241">
        <v>0.81979999999999997</v>
      </c>
      <c r="AZ241">
        <v>1.2767500000000001</v>
      </c>
      <c r="BA241">
        <v>4.2699199999999999</v>
      </c>
      <c r="BB241" s="30">
        <v>43735</v>
      </c>
      <c r="BC241">
        <v>1</v>
      </c>
      <c r="BD241">
        <v>1</v>
      </c>
      <c r="BE241">
        <v>0</v>
      </c>
      <c r="BF241">
        <v>4</v>
      </c>
      <c r="BG241">
        <v>1</v>
      </c>
      <c r="BH241">
        <v>0</v>
      </c>
      <c r="BI241">
        <v>4</v>
      </c>
      <c r="BJ241" s="30">
        <v>43179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 s="30">
        <v>42718</v>
      </c>
      <c r="BS241">
        <v>1</v>
      </c>
      <c r="BT241">
        <v>1</v>
      </c>
      <c r="BU241">
        <v>0</v>
      </c>
      <c r="BV241">
        <v>1</v>
      </c>
      <c r="BW241">
        <v>4</v>
      </c>
      <c r="BX241">
        <v>0</v>
      </c>
      <c r="BY241">
        <v>4</v>
      </c>
      <c r="BZ241">
        <v>2.6669999999999998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 t="s">
        <v>4149</v>
      </c>
      <c r="CH241" s="30">
        <v>43952</v>
      </c>
    </row>
    <row r="242" spans="1:86" customFormat="1" x14ac:dyDescent="0.25">
      <c r="A242">
        <v>335679</v>
      </c>
      <c r="B242" t="s">
        <v>4150</v>
      </c>
      <c r="C242" t="s">
        <v>4151</v>
      </c>
      <c r="D242" t="s">
        <v>3308</v>
      </c>
      <c r="E242" t="s">
        <v>251</v>
      </c>
      <c r="F242">
        <v>14075</v>
      </c>
      <c r="G242">
        <v>7166482820</v>
      </c>
      <c r="H242">
        <v>240</v>
      </c>
      <c r="I242" t="s">
        <v>2646</v>
      </c>
      <c r="J242" t="s">
        <v>451</v>
      </c>
      <c r="K242">
        <v>166</v>
      </c>
      <c r="L242">
        <v>141.30000000000001</v>
      </c>
      <c r="M242" t="s">
        <v>430</v>
      </c>
      <c r="N242" t="b">
        <v>0</v>
      </c>
      <c r="O242" t="s">
        <v>4152</v>
      </c>
      <c r="P242" s="30">
        <v>31068</v>
      </c>
      <c r="Q242" t="b">
        <v>0</v>
      </c>
      <c r="S242" t="b">
        <v>0</v>
      </c>
      <c r="T242" t="b">
        <v>0</v>
      </c>
      <c r="U242" t="b">
        <v>0</v>
      </c>
      <c r="V242" t="s">
        <v>535</v>
      </c>
      <c r="W242" t="s">
        <v>433</v>
      </c>
      <c r="X242">
        <v>3</v>
      </c>
      <c r="Z242">
        <v>2</v>
      </c>
      <c r="AB242">
        <v>5</v>
      </c>
      <c r="AD242">
        <v>5</v>
      </c>
      <c r="AF242">
        <v>5</v>
      </c>
      <c r="AH242">
        <v>3</v>
      </c>
      <c r="AJ242">
        <v>4</v>
      </c>
      <c r="AN242">
        <v>1.74952</v>
      </c>
      <c r="AO242">
        <v>1.13937</v>
      </c>
      <c r="AP242">
        <v>0.96314</v>
      </c>
      <c r="AQ242">
        <v>2.1025100000000001</v>
      </c>
      <c r="AR242">
        <v>3.8520300000000001</v>
      </c>
      <c r="AS242">
        <v>8.6029999999999995E-2</v>
      </c>
      <c r="AT242">
        <v>2.29982</v>
      </c>
      <c r="AU242">
        <v>0.8236</v>
      </c>
      <c r="AV242">
        <v>0.42863000000000001</v>
      </c>
      <c r="AW242">
        <v>3.5520499999999999</v>
      </c>
      <c r="AX242">
        <v>1.58104</v>
      </c>
      <c r="AY242">
        <v>1.04023</v>
      </c>
      <c r="AZ242">
        <v>0.84575</v>
      </c>
      <c r="BA242">
        <v>3.4774799999999999</v>
      </c>
      <c r="BB242" s="30">
        <v>43560</v>
      </c>
      <c r="BC242">
        <v>5</v>
      </c>
      <c r="BD242">
        <v>4</v>
      </c>
      <c r="BE242">
        <v>1</v>
      </c>
      <c r="BF242">
        <v>28</v>
      </c>
      <c r="BG242">
        <v>1</v>
      </c>
      <c r="BH242">
        <v>0</v>
      </c>
      <c r="BI242">
        <v>28</v>
      </c>
      <c r="BJ242" s="30">
        <v>43087</v>
      </c>
      <c r="BK242">
        <v>5</v>
      </c>
      <c r="BL242">
        <v>5</v>
      </c>
      <c r="BM242">
        <v>0</v>
      </c>
      <c r="BN242">
        <v>20</v>
      </c>
      <c r="BO242">
        <v>1</v>
      </c>
      <c r="BP242">
        <v>0</v>
      </c>
      <c r="BQ242">
        <v>20</v>
      </c>
      <c r="BR242" s="30">
        <v>42633</v>
      </c>
      <c r="BS242">
        <v>6</v>
      </c>
      <c r="BT242">
        <v>6</v>
      </c>
      <c r="BU242">
        <v>0</v>
      </c>
      <c r="BV242">
        <v>1</v>
      </c>
      <c r="BW242">
        <v>28</v>
      </c>
      <c r="BX242">
        <v>0</v>
      </c>
      <c r="BY242">
        <v>28</v>
      </c>
      <c r="BZ242">
        <v>25.332999999999998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 t="s">
        <v>4153</v>
      </c>
      <c r="CH242" s="30">
        <v>43952</v>
      </c>
    </row>
    <row r="243" spans="1:86" customFormat="1" x14ac:dyDescent="0.25">
      <c r="A243">
        <v>335239</v>
      </c>
      <c r="B243" t="s">
        <v>4154</v>
      </c>
      <c r="C243" t="s">
        <v>4155</v>
      </c>
      <c r="D243" t="s">
        <v>3178</v>
      </c>
      <c r="E243" t="s">
        <v>251</v>
      </c>
      <c r="F243">
        <v>10314</v>
      </c>
      <c r="G243">
        <v>7182897900</v>
      </c>
      <c r="H243">
        <v>610</v>
      </c>
      <c r="I243" t="s">
        <v>1391</v>
      </c>
      <c r="J243" t="s">
        <v>429</v>
      </c>
      <c r="K243">
        <v>576</v>
      </c>
      <c r="L243">
        <v>429.2</v>
      </c>
      <c r="M243" t="s">
        <v>430</v>
      </c>
      <c r="N243" t="b">
        <v>0</v>
      </c>
      <c r="O243" t="s">
        <v>4156</v>
      </c>
      <c r="P243" s="30">
        <v>25379</v>
      </c>
      <c r="Q243" t="b">
        <v>0</v>
      </c>
      <c r="S243" t="b">
        <v>0</v>
      </c>
      <c r="T243" t="b">
        <v>0</v>
      </c>
      <c r="U243" t="b">
        <v>0</v>
      </c>
      <c r="V243" t="s">
        <v>535</v>
      </c>
      <c r="W243" t="s">
        <v>433</v>
      </c>
      <c r="X243">
        <v>5</v>
      </c>
      <c r="Z243">
        <v>4</v>
      </c>
      <c r="AB243">
        <v>5</v>
      </c>
      <c r="AD243">
        <v>4</v>
      </c>
      <c r="AF243">
        <v>5</v>
      </c>
      <c r="AH243">
        <v>3</v>
      </c>
      <c r="AJ243">
        <v>3</v>
      </c>
      <c r="AN243">
        <v>2.3866800000000001</v>
      </c>
      <c r="AO243">
        <v>0.57264999999999999</v>
      </c>
      <c r="AP243">
        <v>0.85811999999999999</v>
      </c>
      <c r="AQ243">
        <v>1.4307700000000001</v>
      </c>
      <c r="AR243">
        <v>3.81745</v>
      </c>
      <c r="AS243">
        <v>9.9729999999999999E-2</v>
      </c>
      <c r="AT243">
        <v>2.2493099999999999</v>
      </c>
      <c r="AU243">
        <v>0.82274999999999998</v>
      </c>
      <c r="AV243">
        <v>0.46018999999999999</v>
      </c>
      <c r="AW243">
        <v>3.5322399999999998</v>
      </c>
      <c r="AX243">
        <v>2.2052700000000001</v>
      </c>
      <c r="AY243">
        <v>0.52337</v>
      </c>
      <c r="AZ243">
        <v>0.70184000000000002</v>
      </c>
      <c r="BA243">
        <v>3.4655800000000001</v>
      </c>
      <c r="BB243" s="30">
        <v>43853</v>
      </c>
      <c r="BC243">
        <v>5</v>
      </c>
      <c r="BD243">
        <v>5</v>
      </c>
      <c r="BE243">
        <v>0</v>
      </c>
      <c r="BF243">
        <v>24</v>
      </c>
      <c r="BG243">
        <v>0</v>
      </c>
      <c r="BH243">
        <v>0</v>
      </c>
      <c r="BI243">
        <v>24</v>
      </c>
      <c r="BJ243" s="30">
        <v>43213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 s="30">
        <v>42716</v>
      </c>
      <c r="BS243">
        <v>2</v>
      </c>
      <c r="BT243">
        <v>2</v>
      </c>
      <c r="BU243">
        <v>0</v>
      </c>
      <c r="BV243">
        <v>1</v>
      </c>
      <c r="BW243">
        <v>8</v>
      </c>
      <c r="BX243">
        <v>0</v>
      </c>
      <c r="BY243">
        <v>8</v>
      </c>
      <c r="BZ243">
        <v>13.333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 t="s">
        <v>4157</v>
      </c>
      <c r="CH243" s="30">
        <v>43952</v>
      </c>
    </row>
    <row r="244" spans="1:86" customFormat="1" x14ac:dyDescent="0.25">
      <c r="A244">
        <v>335876</v>
      </c>
      <c r="B244" t="s">
        <v>4158</v>
      </c>
      <c r="C244" t="s">
        <v>4159</v>
      </c>
      <c r="D244" t="s">
        <v>4160</v>
      </c>
      <c r="E244" t="s">
        <v>251</v>
      </c>
      <c r="F244">
        <v>13753</v>
      </c>
      <c r="G244">
        <v>6074644444</v>
      </c>
      <c r="H244">
        <v>220</v>
      </c>
      <c r="I244" t="s">
        <v>279</v>
      </c>
      <c r="J244" t="s">
        <v>429</v>
      </c>
      <c r="K244">
        <v>176</v>
      </c>
      <c r="L244">
        <v>104.6</v>
      </c>
      <c r="M244" t="s">
        <v>430</v>
      </c>
      <c r="N244" t="b">
        <v>0</v>
      </c>
      <c r="O244" t="s">
        <v>4161</v>
      </c>
      <c r="P244" s="30">
        <v>43175</v>
      </c>
      <c r="Q244" t="b">
        <v>0</v>
      </c>
      <c r="S244" t="b">
        <v>0</v>
      </c>
      <c r="T244" t="b">
        <v>0</v>
      </c>
      <c r="U244" t="b">
        <v>0</v>
      </c>
      <c r="V244" t="s">
        <v>440</v>
      </c>
      <c r="W244" t="s">
        <v>433</v>
      </c>
      <c r="X244">
        <v>1</v>
      </c>
      <c r="Z244">
        <v>1</v>
      </c>
      <c r="AB244">
        <v>4</v>
      </c>
      <c r="AD244">
        <v>3</v>
      </c>
      <c r="AF244">
        <v>5</v>
      </c>
      <c r="AH244">
        <v>3</v>
      </c>
      <c r="AJ244">
        <v>3</v>
      </c>
      <c r="AN244">
        <v>1.7420100000000001</v>
      </c>
      <c r="AO244">
        <v>0.79718999999999995</v>
      </c>
      <c r="AP244">
        <v>0.52607000000000004</v>
      </c>
      <c r="AQ244">
        <v>1.32325</v>
      </c>
      <c r="AR244">
        <v>3.0652599999999999</v>
      </c>
      <c r="AS244">
        <v>5.1330000000000001E-2</v>
      </c>
      <c r="AT244">
        <v>1.6658299999999999</v>
      </c>
      <c r="AU244">
        <v>0.68720999999999999</v>
      </c>
      <c r="AV244">
        <v>0.34105000000000002</v>
      </c>
      <c r="AW244">
        <v>2.6940900000000001</v>
      </c>
      <c r="AX244">
        <v>2.1733699999999998</v>
      </c>
      <c r="AY244">
        <v>0.87226999999999999</v>
      </c>
      <c r="AZ244">
        <v>0.58057000000000003</v>
      </c>
      <c r="BA244">
        <v>3.6484399999999999</v>
      </c>
      <c r="BB244" s="30">
        <v>43726</v>
      </c>
      <c r="BC244">
        <v>22</v>
      </c>
      <c r="BD244">
        <v>17</v>
      </c>
      <c r="BE244">
        <v>9</v>
      </c>
      <c r="BF244">
        <v>128</v>
      </c>
      <c r="BG244">
        <v>1</v>
      </c>
      <c r="BH244">
        <v>0</v>
      </c>
      <c r="BI244">
        <v>128</v>
      </c>
      <c r="BJ244" s="30">
        <v>43147</v>
      </c>
      <c r="BK244">
        <v>4</v>
      </c>
      <c r="BL244">
        <v>4</v>
      </c>
      <c r="BM244">
        <v>0</v>
      </c>
      <c r="BN244">
        <v>20</v>
      </c>
      <c r="BO244">
        <v>1</v>
      </c>
      <c r="BP244">
        <v>0</v>
      </c>
      <c r="BQ244">
        <v>20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>
        <v>84.8</v>
      </c>
      <c r="CA244">
        <v>2</v>
      </c>
      <c r="CB244">
        <v>5</v>
      </c>
      <c r="CC244">
        <v>0</v>
      </c>
      <c r="CD244">
        <v>0</v>
      </c>
      <c r="CE244">
        <v>0</v>
      </c>
      <c r="CF244">
        <v>0</v>
      </c>
      <c r="CH244" s="30">
        <v>43952</v>
      </c>
    </row>
    <row r="245" spans="1:86" customFormat="1" x14ac:dyDescent="0.25">
      <c r="A245">
        <v>335011</v>
      </c>
      <c r="B245" t="s">
        <v>4162</v>
      </c>
      <c r="C245" t="s">
        <v>4163</v>
      </c>
      <c r="D245" t="s">
        <v>3203</v>
      </c>
      <c r="E245" t="s">
        <v>251</v>
      </c>
      <c r="F245">
        <v>10463</v>
      </c>
      <c r="G245">
        <v>7185192800</v>
      </c>
      <c r="H245">
        <v>20</v>
      </c>
      <c r="I245" t="s">
        <v>1392</v>
      </c>
      <c r="J245" t="s">
        <v>523</v>
      </c>
      <c r="K245">
        <v>264</v>
      </c>
      <c r="L245">
        <v>241.1</v>
      </c>
      <c r="M245" t="s">
        <v>430</v>
      </c>
      <c r="N245" t="b">
        <v>0</v>
      </c>
      <c r="O245" t="s">
        <v>4164</v>
      </c>
      <c r="P245" s="30">
        <v>24473</v>
      </c>
      <c r="Q245" t="b">
        <v>0</v>
      </c>
      <c r="S245" t="b">
        <v>0</v>
      </c>
      <c r="T245" t="b">
        <v>0</v>
      </c>
      <c r="U245" t="b">
        <v>0</v>
      </c>
      <c r="V245" t="s">
        <v>440</v>
      </c>
      <c r="W245" t="s">
        <v>433</v>
      </c>
      <c r="X245">
        <v>4</v>
      </c>
      <c r="Z245">
        <v>3</v>
      </c>
      <c r="AB245">
        <v>5</v>
      </c>
      <c r="AD245">
        <v>5</v>
      </c>
      <c r="AF245">
        <v>5</v>
      </c>
      <c r="AH245">
        <v>3</v>
      </c>
      <c r="AJ245">
        <v>3</v>
      </c>
      <c r="AN245">
        <v>2.1585200000000002</v>
      </c>
      <c r="AO245">
        <v>0.44433</v>
      </c>
      <c r="AP245">
        <v>0.62719000000000003</v>
      </c>
      <c r="AQ245">
        <v>1.07152</v>
      </c>
      <c r="AR245">
        <v>3.2300399999999998</v>
      </c>
      <c r="AS245">
        <v>8.2500000000000004E-2</v>
      </c>
      <c r="AT245">
        <v>2.17218</v>
      </c>
      <c r="AU245">
        <v>0.74678999999999995</v>
      </c>
      <c r="AV245">
        <v>0.3473</v>
      </c>
      <c r="AW245">
        <v>3.2662800000000001</v>
      </c>
      <c r="AX245">
        <v>2.0652599999999999</v>
      </c>
      <c r="AY245">
        <v>0.44739000000000001</v>
      </c>
      <c r="AZ245">
        <v>0.67971999999999999</v>
      </c>
      <c r="BA245">
        <v>3.17109</v>
      </c>
      <c r="BB245" s="30">
        <v>43731</v>
      </c>
      <c r="BC245">
        <v>7</v>
      </c>
      <c r="BD245">
        <v>7</v>
      </c>
      <c r="BE245">
        <v>0</v>
      </c>
      <c r="BF245">
        <v>32</v>
      </c>
      <c r="BG245">
        <v>1</v>
      </c>
      <c r="BH245">
        <v>0</v>
      </c>
      <c r="BI245">
        <v>32</v>
      </c>
      <c r="BJ245" s="30">
        <v>43159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 s="30">
        <v>42668</v>
      </c>
      <c r="BS245">
        <v>5</v>
      </c>
      <c r="BT245">
        <v>5</v>
      </c>
      <c r="BU245">
        <v>0</v>
      </c>
      <c r="BV245">
        <v>1</v>
      </c>
      <c r="BW245">
        <v>20</v>
      </c>
      <c r="BX245">
        <v>0</v>
      </c>
      <c r="BY245">
        <v>20</v>
      </c>
      <c r="BZ245">
        <v>19.332999999999998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 t="s">
        <v>4165</v>
      </c>
      <c r="CH245" s="30">
        <v>43952</v>
      </c>
    </row>
    <row r="246" spans="1:86" customFormat="1" x14ac:dyDescent="0.25">
      <c r="A246">
        <v>335778</v>
      </c>
      <c r="B246" t="s">
        <v>4166</v>
      </c>
      <c r="C246" t="s">
        <v>4167</v>
      </c>
      <c r="D246" t="s">
        <v>3130</v>
      </c>
      <c r="E246" t="s">
        <v>251</v>
      </c>
      <c r="F246">
        <v>14618</v>
      </c>
      <c r="G246">
        <v>5854427960</v>
      </c>
      <c r="H246">
        <v>370</v>
      </c>
      <c r="I246" t="s">
        <v>1492</v>
      </c>
      <c r="J246" t="s">
        <v>475</v>
      </c>
      <c r="K246">
        <v>145</v>
      </c>
      <c r="L246">
        <v>140.9</v>
      </c>
      <c r="M246" t="s">
        <v>430</v>
      </c>
      <c r="N246" t="b">
        <v>0</v>
      </c>
      <c r="O246" t="s">
        <v>4168</v>
      </c>
      <c r="P246" s="30">
        <v>34708</v>
      </c>
      <c r="Q246" t="b">
        <v>0</v>
      </c>
      <c r="S246" t="b">
        <v>0</v>
      </c>
      <c r="T246" t="b">
        <v>0</v>
      </c>
      <c r="U246" t="b">
        <v>0</v>
      </c>
      <c r="V246" t="s">
        <v>440</v>
      </c>
      <c r="W246" t="s">
        <v>433</v>
      </c>
      <c r="X246">
        <v>2</v>
      </c>
      <c r="Z246">
        <v>2</v>
      </c>
      <c r="AB246">
        <v>3</v>
      </c>
      <c r="AD246">
        <v>3</v>
      </c>
      <c r="AF246">
        <v>3</v>
      </c>
      <c r="AH246">
        <v>3</v>
      </c>
      <c r="AJ246">
        <v>2</v>
      </c>
      <c r="AN246">
        <v>3.3740000000000001</v>
      </c>
      <c r="AO246">
        <v>1.6066199999999999</v>
      </c>
      <c r="AP246">
        <v>0.68194999999999995</v>
      </c>
      <c r="AQ246">
        <v>2.28857</v>
      </c>
      <c r="AR246">
        <v>5.6625699999999997</v>
      </c>
      <c r="AS246">
        <v>8.4949999999999998E-2</v>
      </c>
      <c r="AT246">
        <v>2.0897199999999998</v>
      </c>
      <c r="AU246">
        <v>0.75531999999999999</v>
      </c>
      <c r="AV246">
        <v>0.56276999999999999</v>
      </c>
      <c r="AW246">
        <v>3.40781</v>
      </c>
      <c r="AX246">
        <v>3.35562</v>
      </c>
      <c r="AY246">
        <v>1.5994299999999999</v>
      </c>
      <c r="AZ246">
        <v>0.45609</v>
      </c>
      <c r="BA246">
        <v>5.3283300000000002</v>
      </c>
      <c r="BB246" s="30">
        <v>43626</v>
      </c>
      <c r="BC246">
        <v>7</v>
      </c>
      <c r="BD246">
        <v>7</v>
      </c>
      <c r="BE246">
        <v>0</v>
      </c>
      <c r="BF246">
        <v>20</v>
      </c>
      <c r="BG246">
        <v>1</v>
      </c>
      <c r="BH246">
        <v>0</v>
      </c>
      <c r="BI246">
        <v>20</v>
      </c>
      <c r="BJ246" s="30">
        <v>43132</v>
      </c>
      <c r="BK246">
        <v>13</v>
      </c>
      <c r="BL246">
        <v>13</v>
      </c>
      <c r="BM246">
        <v>2</v>
      </c>
      <c r="BN246">
        <v>60</v>
      </c>
      <c r="BO246">
        <v>1</v>
      </c>
      <c r="BP246">
        <v>0</v>
      </c>
      <c r="BQ246">
        <v>60</v>
      </c>
      <c r="BR246" s="30">
        <v>42678</v>
      </c>
      <c r="BS246">
        <v>7</v>
      </c>
      <c r="BT246">
        <v>4</v>
      </c>
      <c r="BU246">
        <v>3</v>
      </c>
      <c r="BV246">
        <v>1</v>
      </c>
      <c r="BW246">
        <v>28</v>
      </c>
      <c r="BX246">
        <v>0</v>
      </c>
      <c r="BY246">
        <v>28</v>
      </c>
      <c r="BZ246">
        <v>34.667000000000002</v>
      </c>
      <c r="CA246">
        <v>0</v>
      </c>
      <c r="CB246">
        <v>5</v>
      </c>
      <c r="CC246">
        <v>0</v>
      </c>
      <c r="CD246">
        <v>0</v>
      </c>
      <c r="CE246">
        <v>0</v>
      </c>
      <c r="CF246">
        <v>0</v>
      </c>
      <c r="CG246" t="s">
        <v>4169</v>
      </c>
      <c r="CH246" s="30">
        <v>43952</v>
      </c>
    </row>
    <row r="247" spans="1:86" customFormat="1" x14ac:dyDescent="0.25">
      <c r="A247">
        <v>335478</v>
      </c>
      <c r="B247" t="s">
        <v>4170</v>
      </c>
      <c r="C247" t="s">
        <v>4171</v>
      </c>
      <c r="D247" t="s">
        <v>4172</v>
      </c>
      <c r="E247" t="s">
        <v>251</v>
      </c>
      <c r="F247">
        <v>12932</v>
      </c>
      <c r="G247">
        <v>5188733570</v>
      </c>
      <c r="H247">
        <v>260</v>
      </c>
      <c r="I247" t="s">
        <v>2143</v>
      </c>
      <c r="J247" t="s">
        <v>429</v>
      </c>
      <c r="K247">
        <v>100</v>
      </c>
      <c r="L247">
        <v>95.8</v>
      </c>
      <c r="M247" t="s">
        <v>430</v>
      </c>
      <c r="N247" t="b">
        <v>0</v>
      </c>
      <c r="O247" t="s">
        <v>4173</v>
      </c>
      <c r="P247" s="30">
        <v>27729</v>
      </c>
      <c r="Q247" t="b">
        <v>0</v>
      </c>
      <c r="S247" t="b">
        <v>0</v>
      </c>
      <c r="T247" t="b">
        <v>0</v>
      </c>
      <c r="U247" t="b">
        <v>0</v>
      </c>
      <c r="V247" t="s">
        <v>440</v>
      </c>
      <c r="W247" t="s">
        <v>433</v>
      </c>
      <c r="X247">
        <v>1</v>
      </c>
      <c r="Z247">
        <v>1</v>
      </c>
      <c r="AB247">
        <v>2</v>
      </c>
      <c r="AD247">
        <v>2</v>
      </c>
      <c r="AF247">
        <v>2</v>
      </c>
      <c r="AH247">
        <v>1</v>
      </c>
      <c r="AJ247">
        <v>1</v>
      </c>
      <c r="AN247">
        <v>1.9565300000000001</v>
      </c>
      <c r="AO247">
        <v>0.77517000000000003</v>
      </c>
      <c r="AP247">
        <v>0.38045000000000001</v>
      </c>
      <c r="AQ247">
        <v>1.1556200000000001</v>
      </c>
      <c r="AR247">
        <v>3.1121400000000001</v>
      </c>
      <c r="AS247">
        <v>0.19872000000000001</v>
      </c>
      <c r="AT247">
        <v>2.0441400000000001</v>
      </c>
      <c r="AU247">
        <v>0.88380000000000003</v>
      </c>
      <c r="AV247">
        <v>0.48610999999999999</v>
      </c>
      <c r="AW247">
        <v>3.41405</v>
      </c>
      <c r="AX247">
        <v>1.98926</v>
      </c>
      <c r="AY247">
        <v>0.65952</v>
      </c>
      <c r="AZ247">
        <v>0.29457</v>
      </c>
      <c r="BA247">
        <v>2.9230900000000002</v>
      </c>
      <c r="BB247" s="30">
        <v>43409</v>
      </c>
      <c r="BC247">
        <v>14</v>
      </c>
      <c r="BD247">
        <v>13</v>
      </c>
      <c r="BE247">
        <v>1</v>
      </c>
      <c r="BF247">
        <v>68</v>
      </c>
      <c r="BG247">
        <v>1</v>
      </c>
      <c r="BH247">
        <v>0</v>
      </c>
      <c r="BI247">
        <v>68</v>
      </c>
      <c r="BJ247" s="30">
        <v>42705</v>
      </c>
      <c r="BK247">
        <v>15</v>
      </c>
      <c r="BL247">
        <v>6</v>
      </c>
      <c r="BM247">
        <v>9</v>
      </c>
      <c r="BN247">
        <v>104</v>
      </c>
      <c r="BO247">
        <v>1</v>
      </c>
      <c r="BP247">
        <v>0</v>
      </c>
      <c r="BQ247">
        <v>104</v>
      </c>
      <c r="BR247" s="30">
        <v>42342</v>
      </c>
      <c r="BS247">
        <v>6</v>
      </c>
      <c r="BT247">
        <v>6</v>
      </c>
      <c r="BU247">
        <v>0</v>
      </c>
      <c r="BV247">
        <v>1</v>
      </c>
      <c r="BW247">
        <v>32</v>
      </c>
      <c r="BX247">
        <v>0</v>
      </c>
      <c r="BY247">
        <v>32</v>
      </c>
      <c r="BZ247">
        <v>74</v>
      </c>
      <c r="CA247">
        <v>7</v>
      </c>
      <c r="CB247">
        <v>3</v>
      </c>
      <c r="CC247">
        <v>1</v>
      </c>
      <c r="CD247">
        <v>13393</v>
      </c>
      <c r="CE247">
        <v>0</v>
      </c>
      <c r="CF247">
        <v>1</v>
      </c>
      <c r="CH247" s="30">
        <v>43952</v>
      </c>
    </row>
    <row r="248" spans="1:86" customFormat="1" x14ac:dyDescent="0.25">
      <c r="A248">
        <v>335806</v>
      </c>
      <c r="B248" t="s">
        <v>4174</v>
      </c>
      <c r="C248" t="s">
        <v>4175</v>
      </c>
      <c r="D248" t="s">
        <v>4176</v>
      </c>
      <c r="E248" t="s">
        <v>251</v>
      </c>
      <c r="F248">
        <v>10520</v>
      </c>
      <c r="G248">
        <v>9147396700</v>
      </c>
      <c r="H248">
        <v>800</v>
      </c>
      <c r="I248" t="s">
        <v>1394</v>
      </c>
      <c r="J248" t="s">
        <v>475</v>
      </c>
      <c r="K248">
        <v>200</v>
      </c>
      <c r="L248">
        <v>160.30000000000001</v>
      </c>
      <c r="M248" t="s">
        <v>430</v>
      </c>
      <c r="N248" t="b">
        <v>0</v>
      </c>
      <c r="O248" t="s">
        <v>4177</v>
      </c>
      <c r="P248" s="30">
        <v>35773</v>
      </c>
      <c r="Q248" t="b">
        <v>0</v>
      </c>
      <c r="S248" t="b">
        <v>0</v>
      </c>
      <c r="T248" t="b">
        <v>0</v>
      </c>
      <c r="U248" t="b">
        <v>0</v>
      </c>
      <c r="V248" t="s">
        <v>440</v>
      </c>
      <c r="W248" t="s">
        <v>433</v>
      </c>
      <c r="X248">
        <v>2</v>
      </c>
      <c r="Z248">
        <v>2</v>
      </c>
      <c r="AB248">
        <v>2</v>
      </c>
      <c r="AD248">
        <v>2</v>
      </c>
      <c r="AF248">
        <v>1</v>
      </c>
      <c r="AH248">
        <v>2</v>
      </c>
      <c r="AJ248">
        <v>3</v>
      </c>
      <c r="AN248">
        <v>2.0590899999999999</v>
      </c>
      <c r="AO248">
        <v>0.54869000000000001</v>
      </c>
      <c r="AP248">
        <v>0.53881000000000001</v>
      </c>
      <c r="AQ248">
        <v>1.0874999999999999</v>
      </c>
      <c r="AR248">
        <v>3.1465900000000002</v>
      </c>
      <c r="AS248">
        <v>9.1050000000000006E-2</v>
      </c>
      <c r="AT248">
        <v>2.1845599999999998</v>
      </c>
      <c r="AU248">
        <v>0.77871999999999997</v>
      </c>
      <c r="AV248">
        <v>0.39061000000000001</v>
      </c>
      <c r="AW248">
        <v>3.3538899999999998</v>
      </c>
      <c r="AX248">
        <v>1.9589700000000001</v>
      </c>
      <c r="AY248">
        <v>0.52981999999999996</v>
      </c>
      <c r="AZ248">
        <v>0.51919000000000004</v>
      </c>
      <c r="BA248">
        <v>3.00847</v>
      </c>
      <c r="BB248" s="30">
        <v>43343</v>
      </c>
      <c r="BC248">
        <v>12</v>
      </c>
      <c r="BD248">
        <v>12</v>
      </c>
      <c r="BE248">
        <v>0</v>
      </c>
      <c r="BF248">
        <v>48</v>
      </c>
      <c r="BG248">
        <v>1</v>
      </c>
      <c r="BH248">
        <v>0</v>
      </c>
      <c r="BI248">
        <v>48</v>
      </c>
      <c r="BJ248" s="30">
        <v>42795</v>
      </c>
      <c r="BK248">
        <v>1</v>
      </c>
      <c r="BL248">
        <v>1</v>
      </c>
      <c r="BM248">
        <v>0</v>
      </c>
      <c r="BN248">
        <v>8</v>
      </c>
      <c r="BO248">
        <v>1</v>
      </c>
      <c r="BP248">
        <v>0</v>
      </c>
      <c r="BQ248">
        <v>8</v>
      </c>
      <c r="BR248" s="30">
        <v>42412</v>
      </c>
      <c r="BS248">
        <v>2</v>
      </c>
      <c r="BT248">
        <v>2</v>
      </c>
      <c r="BU248">
        <v>0</v>
      </c>
      <c r="BV248">
        <v>1</v>
      </c>
      <c r="BW248">
        <v>8</v>
      </c>
      <c r="BX248">
        <v>0</v>
      </c>
      <c r="BY248">
        <v>8</v>
      </c>
      <c r="BZ248">
        <v>28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 t="s">
        <v>4178</v>
      </c>
      <c r="CH248" s="30">
        <v>43952</v>
      </c>
    </row>
    <row r="249" spans="1:86" customFormat="1" x14ac:dyDescent="0.25">
      <c r="A249">
        <v>335869</v>
      </c>
      <c r="B249" t="s">
        <v>4179</v>
      </c>
      <c r="C249" t="s">
        <v>4180</v>
      </c>
      <c r="D249" t="s">
        <v>4181</v>
      </c>
      <c r="E249" t="s">
        <v>251</v>
      </c>
      <c r="F249">
        <v>10549</v>
      </c>
      <c r="G249">
        <v>9146668306</v>
      </c>
      <c r="H249">
        <v>800</v>
      </c>
      <c r="I249" t="s">
        <v>1394</v>
      </c>
      <c r="J249" t="s">
        <v>475</v>
      </c>
      <c r="K249">
        <v>12</v>
      </c>
      <c r="L249">
        <v>8.9</v>
      </c>
      <c r="M249" t="s">
        <v>661</v>
      </c>
      <c r="N249" t="b">
        <v>0</v>
      </c>
      <c r="O249" t="s">
        <v>4182</v>
      </c>
      <c r="P249" s="30">
        <v>41852</v>
      </c>
      <c r="Q249" t="b">
        <v>0</v>
      </c>
      <c r="S249" t="b">
        <v>0</v>
      </c>
      <c r="T249" t="b">
        <v>0</v>
      </c>
      <c r="U249" t="b">
        <v>0</v>
      </c>
      <c r="V249" t="s">
        <v>432</v>
      </c>
      <c r="W249" t="s">
        <v>433</v>
      </c>
      <c r="X249">
        <v>4</v>
      </c>
      <c r="Z249">
        <v>4</v>
      </c>
      <c r="AB249">
        <v>5</v>
      </c>
      <c r="AE249">
        <v>2</v>
      </c>
      <c r="AF249">
        <v>5</v>
      </c>
      <c r="AH249">
        <v>1</v>
      </c>
      <c r="AI249">
        <v>12</v>
      </c>
      <c r="AJ249">
        <v>1</v>
      </c>
      <c r="AK249">
        <v>12</v>
      </c>
      <c r="AL249">
        <v>6</v>
      </c>
      <c r="AM249">
        <v>6</v>
      </c>
      <c r="BB249" s="30">
        <v>43314</v>
      </c>
      <c r="BC249">
        <v>1</v>
      </c>
      <c r="BD249">
        <v>1</v>
      </c>
      <c r="BE249">
        <v>0</v>
      </c>
      <c r="BF249">
        <v>8</v>
      </c>
      <c r="BG249">
        <v>1</v>
      </c>
      <c r="BH249">
        <v>0</v>
      </c>
      <c r="BI249">
        <v>8</v>
      </c>
      <c r="BJ249" s="30">
        <v>42838</v>
      </c>
      <c r="BK249">
        <v>1</v>
      </c>
      <c r="BL249">
        <v>1</v>
      </c>
      <c r="BM249">
        <v>0</v>
      </c>
      <c r="BN249">
        <v>8</v>
      </c>
      <c r="BO249">
        <v>1</v>
      </c>
      <c r="BP249">
        <v>0</v>
      </c>
      <c r="BQ249">
        <v>8</v>
      </c>
      <c r="BR249" s="30">
        <v>42614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6.6669999999999998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 t="s">
        <v>4183</v>
      </c>
      <c r="CH249" s="30">
        <v>43952</v>
      </c>
    </row>
    <row r="250" spans="1:86" customFormat="1" x14ac:dyDescent="0.25">
      <c r="A250">
        <v>335639</v>
      </c>
      <c r="B250" t="s">
        <v>4184</v>
      </c>
      <c r="C250" t="s">
        <v>4185</v>
      </c>
      <c r="D250" t="s">
        <v>4186</v>
      </c>
      <c r="E250" t="s">
        <v>251</v>
      </c>
      <c r="F250">
        <v>12742</v>
      </c>
      <c r="G250">
        <v>8457943300</v>
      </c>
      <c r="H250">
        <v>710</v>
      </c>
      <c r="I250" t="s">
        <v>2042</v>
      </c>
      <c r="J250" t="s">
        <v>475</v>
      </c>
      <c r="K250">
        <v>64</v>
      </c>
      <c r="L250">
        <v>54.3</v>
      </c>
      <c r="M250" t="s">
        <v>430</v>
      </c>
      <c r="N250" t="b">
        <v>0</v>
      </c>
      <c r="O250" t="s">
        <v>4184</v>
      </c>
      <c r="P250" s="30">
        <v>29312</v>
      </c>
      <c r="Q250" t="b">
        <v>0</v>
      </c>
      <c r="S250" t="b">
        <v>0</v>
      </c>
      <c r="T250" t="b">
        <v>0</v>
      </c>
      <c r="U250" t="b">
        <v>0</v>
      </c>
      <c r="V250" t="s">
        <v>440</v>
      </c>
      <c r="W250" t="s">
        <v>433</v>
      </c>
      <c r="X250">
        <v>5</v>
      </c>
      <c r="Z250">
        <v>4</v>
      </c>
      <c r="AB250">
        <v>5</v>
      </c>
      <c r="AD250">
        <v>5</v>
      </c>
      <c r="AF250">
        <v>5</v>
      </c>
      <c r="AH250">
        <v>5</v>
      </c>
      <c r="AJ250">
        <v>5</v>
      </c>
      <c r="AN250">
        <v>2.5945499999999999</v>
      </c>
      <c r="AO250">
        <v>0.75309999999999999</v>
      </c>
      <c r="AP250">
        <v>1.1385000000000001</v>
      </c>
      <c r="AQ250">
        <v>1.8915999999999999</v>
      </c>
      <c r="AR250">
        <v>4.4861500000000003</v>
      </c>
      <c r="AS250">
        <v>0.10077999999999999</v>
      </c>
      <c r="AT250">
        <v>2.1007400000000001</v>
      </c>
      <c r="AU250">
        <v>0.69960999999999995</v>
      </c>
      <c r="AV250">
        <v>0.34100000000000003</v>
      </c>
      <c r="AW250">
        <v>3.1413500000000001</v>
      </c>
      <c r="AX250">
        <v>2.5668799999999998</v>
      </c>
      <c r="AY250">
        <v>0.80942999999999998</v>
      </c>
      <c r="AZ250">
        <v>1.25665</v>
      </c>
      <c r="BA250">
        <v>4.5794199999999998</v>
      </c>
      <c r="BB250" s="30">
        <v>43496</v>
      </c>
      <c r="BC250">
        <v>3</v>
      </c>
      <c r="BD250">
        <v>3</v>
      </c>
      <c r="BE250">
        <v>0</v>
      </c>
      <c r="BF250">
        <v>8</v>
      </c>
      <c r="BG250">
        <v>0</v>
      </c>
      <c r="BH250">
        <v>0</v>
      </c>
      <c r="BI250">
        <v>8</v>
      </c>
      <c r="BJ250" s="30">
        <v>42863</v>
      </c>
      <c r="BK250">
        <v>2</v>
      </c>
      <c r="BL250">
        <v>2</v>
      </c>
      <c r="BM250">
        <v>0</v>
      </c>
      <c r="BN250">
        <v>12</v>
      </c>
      <c r="BO250">
        <v>1</v>
      </c>
      <c r="BP250">
        <v>0</v>
      </c>
      <c r="BQ250">
        <v>12</v>
      </c>
      <c r="BR250" s="30">
        <v>42614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8</v>
      </c>
      <c r="CA250">
        <v>0</v>
      </c>
      <c r="CB250">
        <v>0</v>
      </c>
      <c r="CC250">
        <v>1</v>
      </c>
      <c r="CD250">
        <v>8964</v>
      </c>
      <c r="CE250">
        <v>0</v>
      </c>
      <c r="CF250">
        <v>1</v>
      </c>
      <c r="CH250" s="30">
        <v>43952</v>
      </c>
    </row>
    <row r="251" spans="1:86" customFormat="1" x14ac:dyDescent="0.25">
      <c r="A251">
        <v>335815</v>
      </c>
      <c r="B251" t="s">
        <v>4187</v>
      </c>
      <c r="C251" t="s">
        <v>4188</v>
      </c>
      <c r="D251" t="s">
        <v>3192</v>
      </c>
      <c r="E251" t="s">
        <v>251</v>
      </c>
      <c r="F251">
        <v>13126</v>
      </c>
      <c r="G251">
        <v>3153495300</v>
      </c>
      <c r="H251">
        <v>560</v>
      </c>
      <c r="I251" t="s">
        <v>2247</v>
      </c>
      <c r="J251" t="s">
        <v>475</v>
      </c>
      <c r="K251">
        <v>120</v>
      </c>
      <c r="L251">
        <v>116.3</v>
      </c>
      <c r="M251" t="s">
        <v>430</v>
      </c>
      <c r="N251" t="b">
        <v>0</v>
      </c>
      <c r="O251" t="s">
        <v>4189</v>
      </c>
      <c r="P251" s="30">
        <v>36223</v>
      </c>
      <c r="Q251" t="b">
        <v>0</v>
      </c>
      <c r="S251" t="b">
        <v>0</v>
      </c>
      <c r="T251" t="b">
        <v>0</v>
      </c>
      <c r="U251" t="b">
        <v>0</v>
      </c>
      <c r="V251" t="s">
        <v>535</v>
      </c>
      <c r="W251" t="s">
        <v>433</v>
      </c>
      <c r="X251">
        <v>5</v>
      </c>
      <c r="Z251">
        <v>4</v>
      </c>
      <c r="AB251">
        <v>5</v>
      </c>
      <c r="AD251">
        <v>5</v>
      </c>
      <c r="AF251">
        <v>5</v>
      </c>
      <c r="AH251">
        <v>3</v>
      </c>
      <c r="AJ251">
        <v>3</v>
      </c>
      <c r="AN251">
        <v>2.06887</v>
      </c>
      <c r="AO251">
        <v>1.0750900000000001</v>
      </c>
      <c r="AP251">
        <v>0.62526999999999999</v>
      </c>
      <c r="AQ251">
        <v>1.7003600000000001</v>
      </c>
      <c r="AR251">
        <v>3.7692299999999999</v>
      </c>
      <c r="AS251">
        <v>7.2470000000000007E-2</v>
      </c>
      <c r="AT251">
        <v>2.1566900000000002</v>
      </c>
      <c r="AU251">
        <v>0.72918000000000005</v>
      </c>
      <c r="AV251">
        <v>0.35024</v>
      </c>
      <c r="AW251">
        <v>3.23611</v>
      </c>
      <c r="AX251">
        <v>1.9937100000000001</v>
      </c>
      <c r="AY251">
        <v>1.1086499999999999</v>
      </c>
      <c r="AZ251">
        <v>0.67193999999999998</v>
      </c>
      <c r="BA251">
        <v>3.7349299999999999</v>
      </c>
      <c r="BB251" s="30">
        <v>43846</v>
      </c>
      <c r="BC251">
        <v>3</v>
      </c>
      <c r="BD251">
        <v>3</v>
      </c>
      <c r="BE251">
        <v>0</v>
      </c>
      <c r="BF251">
        <v>12</v>
      </c>
      <c r="BG251">
        <v>0</v>
      </c>
      <c r="BH251">
        <v>0</v>
      </c>
      <c r="BI251">
        <v>12</v>
      </c>
      <c r="BJ251" s="30">
        <v>43350</v>
      </c>
      <c r="BK251">
        <v>2</v>
      </c>
      <c r="BL251">
        <v>2</v>
      </c>
      <c r="BM251">
        <v>2</v>
      </c>
      <c r="BN251">
        <v>8</v>
      </c>
      <c r="BO251">
        <v>1</v>
      </c>
      <c r="BP251">
        <v>0</v>
      </c>
      <c r="BQ251">
        <v>8</v>
      </c>
      <c r="BR251" s="30">
        <v>42828</v>
      </c>
      <c r="BS251">
        <v>6</v>
      </c>
      <c r="BT251">
        <v>6</v>
      </c>
      <c r="BU251">
        <v>0</v>
      </c>
      <c r="BV251">
        <v>1</v>
      </c>
      <c r="BW251">
        <v>32</v>
      </c>
      <c r="BX251">
        <v>0</v>
      </c>
      <c r="BY251">
        <v>32</v>
      </c>
      <c r="BZ251">
        <v>14</v>
      </c>
      <c r="CA251">
        <v>0</v>
      </c>
      <c r="CB251">
        <v>2</v>
      </c>
      <c r="CC251">
        <v>0</v>
      </c>
      <c r="CD251">
        <v>0</v>
      </c>
      <c r="CE251">
        <v>0</v>
      </c>
      <c r="CF251">
        <v>0</v>
      </c>
      <c r="CG251" t="s">
        <v>4190</v>
      </c>
      <c r="CH251" s="30">
        <v>43952</v>
      </c>
    </row>
    <row r="252" spans="1:86" customFormat="1" x14ac:dyDescent="0.25">
      <c r="A252">
        <v>335562</v>
      </c>
      <c r="B252" t="s">
        <v>4191</v>
      </c>
      <c r="C252" t="s">
        <v>4192</v>
      </c>
      <c r="D252" t="s">
        <v>4193</v>
      </c>
      <c r="E252" t="s">
        <v>251</v>
      </c>
      <c r="F252">
        <v>14510</v>
      </c>
      <c r="G252">
        <v>5852437200</v>
      </c>
      <c r="H252">
        <v>350</v>
      </c>
      <c r="I252" t="s">
        <v>2002</v>
      </c>
      <c r="J252" t="s">
        <v>3198</v>
      </c>
      <c r="K252">
        <v>266</v>
      </c>
      <c r="L252">
        <v>250.6</v>
      </c>
      <c r="M252" t="s">
        <v>430</v>
      </c>
      <c r="N252" t="b">
        <v>0</v>
      </c>
      <c r="O252" t="s">
        <v>4194</v>
      </c>
      <c r="P252" s="30">
        <v>28065</v>
      </c>
      <c r="Q252" t="b">
        <v>0</v>
      </c>
      <c r="S252" t="b">
        <v>0</v>
      </c>
      <c r="T252" t="b">
        <v>0</v>
      </c>
      <c r="U252" t="b">
        <v>0</v>
      </c>
      <c r="V252" t="s">
        <v>535</v>
      </c>
      <c r="W252" t="s">
        <v>433</v>
      </c>
      <c r="X252">
        <v>2</v>
      </c>
      <c r="Z252">
        <v>2</v>
      </c>
      <c r="AB252">
        <v>3</v>
      </c>
      <c r="AD252">
        <v>2</v>
      </c>
      <c r="AF252">
        <v>3</v>
      </c>
      <c r="AH252">
        <v>3</v>
      </c>
      <c r="AJ252">
        <v>3</v>
      </c>
      <c r="AN252">
        <v>2.1813099999999999</v>
      </c>
      <c r="AO252">
        <v>0.90571000000000002</v>
      </c>
      <c r="AP252">
        <v>0.47952</v>
      </c>
      <c r="AQ252">
        <v>1.38523</v>
      </c>
      <c r="AR252">
        <v>3.5665499999999999</v>
      </c>
      <c r="AS252">
        <v>3.7870000000000001E-2</v>
      </c>
      <c r="AT252">
        <v>2.0058500000000001</v>
      </c>
      <c r="AU252">
        <v>0.70945000000000003</v>
      </c>
      <c r="AV252">
        <v>0.33346999999999999</v>
      </c>
      <c r="AW252">
        <v>3.0487700000000002</v>
      </c>
      <c r="AX252">
        <v>2.2601399999999998</v>
      </c>
      <c r="AY252">
        <v>0.95994999999999997</v>
      </c>
      <c r="AZ252">
        <v>0.54122999999999999</v>
      </c>
      <c r="BA252">
        <v>3.7512599999999998</v>
      </c>
      <c r="BB252" s="30">
        <v>43658</v>
      </c>
      <c r="BC252">
        <v>4</v>
      </c>
      <c r="BD252">
        <v>4</v>
      </c>
      <c r="BE252">
        <v>0</v>
      </c>
      <c r="BF252">
        <v>20</v>
      </c>
      <c r="BG252">
        <v>1</v>
      </c>
      <c r="BH252">
        <v>0</v>
      </c>
      <c r="BI252">
        <v>20</v>
      </c>
      <c r="BJ252" s="30">
        <v>43097</v>
      </c>
      <c r="BK252">
        <v>11</v>
      </c>
      <c r="BL252">
        <v>6</v>
      </c>
      <c r="BM252">
        <v>5</v>
      </c>
      <c r="BN252">
        <v>72</v>
      </c>
      <c r="BO252">
        <v>1</v>
      </c>
      <c r="BP252">
        <v>0</v>
      </c>
      <c r="BQ252">
        <v>72</v>
      </c>
      <c r="BR252" s="30">
        <v>42636</v>
      </c>
      <c r="BS252">
        <v>10</v>
      </c>
      <c r="BT252">
        <v>10</v>
      </c>
      <c r="BU252">
        <v>0</v>
      </c>
      <c r="BV252">
        <v>1</v>
      </c>
      <c r="BW252">
        <v>44</v>
      </c>
      <c r="BX252">
        <v>0</v>
      </c>
      <c r="BY252">
        <v>44</v>
      </c>
      <c r="BZ252">
        <v>41.332999999999998</v>
      </c>
      <c r="CA252">
        <v>7</v>
      </c>
      <c r="CB252">
        <v>0</v>
      </c>
      <c r="CC252">
        <v>2</v>
      </c>
      <c r="CD252">
        <v>17280</v>
      </c>
      <c r="CE252">
        <v>0</v>
      </c>
      <c r="CF252">
        <v>2</v>
      </c>
      <c r="CG252" t="s">
        <v>4195</v>
      </c>
      <c r="CH252" s="30">
        <v>43952</v>
      </c>
    </row>
    <row r="253" spans="1:86" customFormat="1" x14ac:dyDescent="0.25">
      <c r="A253">
        <v>335172</v>
      </c>
      <c r="B253" t="s">
        <v>4196</v>
      </c>
      <c r="C253" t="s">
        <v>4197</v>
      </c>
      <c r="D253" t="s">
        <v>3265</v>
      </c>
      <c r="E253" t="s">
        <v>251</v>
      </c>
      <c r="F253">
        <v>14221</v>
      </c>
      <c r="G253">
        <v>7166335400</v>
      </c>
      <c r="H253">
        <v>240</v>
      </c>
      <c r="I253" t="s">
        <v>2646</v>
      </c>
      <c r="J253" t="s">
        <v>451</v>
      </c>
      <c r="K253">
        <v>142</v>
      </c>
      <c r="L253">
        <v>137.69999999999999</v>
      </c>
      <c r="M253" t="s">
        <v>430</v>
      </c>
      <c r="N253" t="b">
        <v>0</v>
      </c>
      <c r="O253" t="s">
        <v>4198</v>
      </c>
      <c r="P253" s="30">
        <v>24473</v>
      </c>
      <c r="Q253" t="b">
        <v>0</v>
      </c>
      <c r="S253" t="b">
        <v>0</v>
      </c>
      <c r="T253" t="b">
        <v>0</v>
      </c>
      <c r="U253" t="b">
        <v>0</v>
      </c>
      <c r="V253" t="s">
        <v>535</v>
      </c>
      <c r="W253" t="s">
        <v>433</v>
      </c>
      <c r="X253">
        <v>1</v>
      </c>
      <c r="Z253">
        <v>1</v>
      </c>
      <c r="AB253">
        <v>2</v>
      </c>
      <c r="AD253">
        <v>3</v>
      </c>
      <c r="AF253">
        <v>2</v>
      </c>
      <c r="AH253">
        <v>2</v>
      </c>
      <c r="AJ253">
        <v>2</v>
      </c>
      <c r="AN253">
        <v>2.1012</v>
      </c>
      <c r="AO253">
        <v>0.88880999999999999</v>
      </c>
      <c r="AP253">
        <v>0.45268999999999998</v>
      </c>
      <c r="AQ253">
        <v>1.34151</v>
      </c>
      <c r="AR253">
        <v>3.4427099999999999</v>
      </c>
      <c r="AS253">
        <v>0.11015999999999999</v>
      </c>
      <c r="AT253">
        <v>2.0537800000000002</v>
      </c>
      <c r="AU253">
        <v>0.83723999999999998</v>
      </c>
      <c r="AV253">
        <v>0.45063999999999999</v>
      </c>
      <c r="AW253">
        <v>3.3416600000000001</v>
      </c>
      <c r="AX253">
        <v>2.1263200000000002</v>
      </c>
      <c r="AY253">
        <v>0.79825000000000002</v>
      </c>
      <c r="AZ253">
        <v>0.37809999999999999</v>
      </c>
      <c r="BA253">
        <v>3.30362</v>
      </c>
      <c r="BB253" s="30">
        <v>43773</v>
      </c>
      <c r="BC253">
        <v>19</v>
      </c>
      <c r="BD253">
        <v>11</v>
      </c>
      <c r="BE253">
        <v>10</v>
      </c>
      <c r="BF253">
        <v>88</v>
      </c>
      <c r="BG253">
        <v>1</v>
      </c>
      <c r="BH253">
        <v>0</v>
      </c>
      <c r="BI253">
        <v>88</v>
      </c>
      <c r="BJ253" s="30">
        <v>43389</v>
      </c>
      <c r="BK253">
        <v>15</v>
      </c>
      <c r="BL253">
        <v>11</v>
      </c>
      <c r="BM253">
        <v>4</v>
      </c>
      <c r="BN253">
        <v>68</v>
      </c>
      <c r="BO253">
        <v>1</v>
      </c>
      <c r="BP253">
        <v>0</v>
      </c>
      <c r="BQ253">
        <v>68</v>
      </c>
      <c r="BR253" s="30">
        <v>42894</v>
      </c>
      <c r="BS253">
        <v>10</v>
      </c>
      <c r="BT253">
        <v>6</v>
      </c>
      <c r="BU253">
        <v>5</v>
      </c>
      <c r="BV253">
        <v>1</v>
      </c>
      <c r="BW253">
        <v>52</v>
      </c>
      <c r="BX253">
        <v>0</v>
      </c>
      <c r="BY253">
        <v>52</v>
      </c>
      <c r="BZ253">
        <v>75.332999999999998</v>
      </c>
      <c r="CA253">
        <v>5</v>
      </c>
      <c r="CB253">
        <v>13</v>
      </c>
      <c r="CC253">
        <v>0</v>
      </c>
      <c r="CD253">
        <v>0</v>
      </c>
      <c r="CE253">
        <v>0</v>
      </c>
      <c r="CF253">
        <v>0</v>
      </c>
      <c r="CG253" t="s">
        <v>4199</v>
      </c>
      <c r="CH253" s="30">
        <v>43952</v>
      </c>
    </row>
    <row r="254" spans="1:86" customFormat="1" x14ac:dyDescent="0.25">
      <c r="A254">
        <v>335082</v>
      </c>
      <c r="B254" t="s">
        <v>4200</v>
      </c>
      <c r="C254" t="s">
        <v>4201</v>
      </c>
      <c r="D254" t="s">
        <v>3130</v>
      </c>
      <c r="E254" t="s">
        <v>251</v>
      </c>
      <c r="F254">
        <v>14612</v>
      </c>
      <c r="G254">
        <v>5856630930</v>
      </c>
      <c r="H254">
        <v>370</v>
      </c>
      <c r="I254" t="s">
        <v>1492</v>
      </c>
      <c r="J254" t="s">
        <v>429</v>
      </c>
      <c r="K254">
        <v>229</v>
      </c>
      <c r="L254">
        <v>182.2</v>
      </c>
      <c r="M254" t="s">
        <v>430</v>
      </c>
      <c r="N254" t="b">
        <v>0</v>
      </c>
      <c r="O254" t="s">
        <v>4202</v>
      </c>
      <c r="P254" s="30">
        <v>26451</v>
      </c>
      <c r="Q254" t="b">
        <v>0</v>
      </c>
      <c r="S254" t="b">
        <v>0</v>
      </c>
      <c r="T254" t="b">
        <v>0</v>
      </c>
      <c r="U254" t="b">
        <v>0</v>
      </c>
      <c r="V254" t="s">
        <v>535</v>
      </c>
      <c r="W254" t="s">
        <v>433</v>
      </c>
      <c r="X254">
        <v>1</v>
      </c>
      <c r="Z254">
        <v>1</v>
      </c>
      <c r="AB254">
        <v>4</v>
      </c>
      <c r="AD254">
        <v>4</v>
      </c>
      <c r="AF254">
        <v>3</v>
      </c>
      <c r="AH254">
        <v>2</v>
      </c>
      <c r="AJ254">
        <v>2</v>
      </c>
      <c r="AN254">
        <v>2.06026</v>
      </c>
      <c r="AO254">
        <v>1.1546799999999999</v>
      </c>
      <c r="AP254">
        <v>0.36320999999999998</v>
      </c>
      <c r="AQ254">
        <v>1.5179</v>
      </c>
      <c r="AR254">
        <v>3.5781499999999999</v>
      </c>
      <c r="AS254">
        <v>6.2330000000000003E-2</v>
      </c>
      <c r="AT254">
        <v>1.80017</v>
      </c>
      <c r="AU254">
        <v>0.71757000000000004</v>
      </c>
      <c r="AV254">
        <v>0.35697000000000001</v>
      </c>
      <c r="AW254">
        <v>2.8747099999999999</v>
      </c>
      <c r="AX254">
        <v>2.3786100000000001</v>
      </c>
      <c r="AY254">
        <v>1.2099899999999999</v>
      </c>
      <c r="AZ254">
        <v>0.38296000000000002</v>
      </c>
      <c r="BA254">
        <v>3.99133</v>
      </c>
      <c r="BB254" s="30">
        <v>43455</v>
      </c>
      <c r="BC254">
        <v>13</v>
      </c>
      <c r="BD254">
        <v>13</v>
      </c>
      <c r="BE254">
        <v>2</v>
      </c>
      <c r="BF254">
        <v>52</v>
      </c>
      <c r="BG254">
        <v>1</v>
      </c>
      <c r="BH254">
        <v>0</v>
      </c>
      <c r="BI254">
        <v>52</v>
      </c>
      <c r="BJ254" s="30">
        <v>42929</v>
      </c>
      <c r="BK254">
        <v>14</v>
      </c>
      <c r="BL254">
        <v>12</v>
      </c>
      <c r="BM254">
        <v>3</v>
      </c>
      <c r="BN254">
        <v>64</v>
      </c>
      <c r="BO254">
        <v>1</v>
      </c>
      <c r="BP254">
        <v>0</v>
      </c>
      <c r="BQ254">
        <v>64</v>
      </c>
      <c r="BR254" s="30">
        <v>42492</v>
      </c>
      <c r="BS254">
        <v>16</v>
      </c>
      <c r="BT254">
        <v>16</v>
      </c>
      <c r="BU254">
        <v>0</v>
      </c>
      <c r="BV254">
        <v>1</v>
      </c>
      <c r="BW254">
        <v>76</v>
      </c>
      <c r="BX254">
        <v>0</v>
      </c>
      <c r="BY254">
        <v>76</v>
      </c>
      <c r="BZ254">
        <v>60</v>
      </c>
      <c r="CA254">
        <v>0</v>
      </c>
      <c r="CB254">
        <v>9</v>
      </c>
      <c r="CC254">
        <v>0</v>
      </c>
      <c r="CD254">
        <v>0</v>
      </c>
      <c r="CE254">
        <v>0</v>
      </c>
      <c r="CF254">
        <v>0</v>
      </c>
      <c r="CG254" t="s">
        <v>4203</v>
      </c>
      <c r="CH254" s="30">
        <v>43952</v>
      </c>
    </row>
    <row r="255" spans="1:86" customFormat="1" x14ac:dyDescent="0.25">
      <c r="A255">
        <v>335705</v>
      </c>
      <c r="B255" t="s">
        <v>4204</v>
      </c>
      <c r="C255" t="s">
        <v>4205</v>
      </c>
      <c r="D255" t="s">
        <v>3303</v>
      </c>
      <c r="E255" t="s">
        <v>251</v>
      </c>
      <c r="F255">
        <v>12304</v>
      </c>
      <c r="G255">
        <v>5183822196</v>
      </c>
      <c r="H255">
        <v>650</v>
      </c>
      <c r="I255" t="s">
        <v>1743</v>
      </c>
      <c r="J255" t="s">
        <v>475</v>
      </c>
      <c r="K255">
        <v>82</v>
      </c>
      <c r="L255">
        <v>80.3</v>
      </c>
      <c r="M255" t="s">
        <v>430</v>
      </c>
      <c r="N255" t="b">
        <v>1</v>
      </c>
      <c r="O255" t="s">
        <v>4206</v>
      </c>
      <c r="P255" s="30">
        <v>32780</v>
      </c>
      <c r="Q255" t="b">
        <v>0</v>
      </c>
      <c r="S255" t="b">
        <v>0</v>
      </c>
      <c r="T255" t="b">
        <v>0</v>
      </c>
      <c r="U255" t="b">
        <v>0</v>
      </c>
      <c r="V255" t="s">
        <v>535</v>
      </c>
      <c r="W255" t="s">
        <v>433</v>
      </c>
      <c r="X255">
        <v>4</v>
      </c>
      <c r="Z255">
        <v>2</v>
      </c>
      <c r="AB255">
        <v>5</v>
      </c>
      <c r="AD255">
        <v>4</v>
      </c>
      <c r="AF255">
        <v>5</v>
      </c>
      <c r="AH255">
        <v>5</v>
      </c>
      <c r="AJ255">
        <v>5</v>
      </c>
      <c r="AN255">
        <v>2.6286399999999999</v>
      </c>
      <c r="AO255">
        <v>0.95032000000000005</v>
      </c>
      <c r="AP255">
        <v>1.1744600000000001</v>
      </c>
      <c r="AQ255">
        <v>2.1247799999999999</v>
      </c>
      <c r="AR255">
        <v>4.7534200000000002</v>
      </c>
      <c r="AS255">
        <v>0.15087</v>
      </c>
      <c r="AT255">
        <v>2.0080499999999999</v>
      </c>
      <c r="AU255">
        <v>0.70906999999999998</v>
      </c>
      <c r="AV255">
        <v>0.34322000000000003</v>
      </c>
      <c r="AW255">
        <v>3.0603400000000001</v>
      </c>
      <c r="AX255">
        <v>2.72065</v>
      </c>
      <c r="AY255">
        <v>1.0077799999999999</v>
      </c>
      <c r="AZ255">
        <v>1.2879499999999999</v>
      </c>
      <c r="BA255">
        <v>4.9806900000000001</v>
      </c>
      <c r="BB255" s="30">
        <v>43852</v>
      </c>
      <c r="BC255">
        <v>3</v>
      </c>
      <c r="BD255">
        <v>3</v>
      </c>
      <c r="BE255">
        <v>0</v>
      </c>
      <c r="BF255">
        <v>16</v>
      </c>
      <c r="BG255">
        <v>1</v>
      </c>
      <c r="BH255">
        <v>0</v>
      </c>
      <c r="BI255">
        <v>16</v>
      </c>
      <c r="BJ255" s="30">
        <v>43476</v>
      </c>
      <c r="BK255">
        <v>10</v>
      </c>
      <c r="BL255">
        <v>10</v>
      </c>
      <c r="BM255">
        <v>3</v>
      </c>
      <c r="BN255">
        <v>44</v>
      </c>
      <c r="BO255">
        <v>1</v>
      </c>
      <c r="BP255">
        <v>0</v>
      </c>
      <c r="BQ255">
        <v>44</v>
      </c>
      <c r="BR255" s="30">
        <v>42906</v>
      </c>
      <c r="BS255">
        <v>6</v>
      </c>
      <c r="BT255">
        <v>6</v>
      </c>
      <c r="BU255">
        <v>0</v>
      </c>
      <c r="BV255">
        <v>1</v>
      </c>
      <c r="BW255">
        <v>36</v>
      </c>
      <c r="BX255">
        <v>0</v>
      </c>
      <c r="BY255">
        <v>36</v>
      </c>
      <c r="BZ255">
        <v>28.667000000000002</v>
      </c>
      <c r="CA255">
        <v>0</v>
      </c>
      <c r="CB255">
        <v>2</v>
      </c>
      <c r="CC255">
        <v>0</v>
      </c>
      <c r="CD255">
        <v>0</v>
      </c>
      <c r="CE255">
        <v>0</v>
      </c>
      <c r="CF255">
        <v>0</v>
      </c>
      <c r="CG255" t="s">
        <v>4207</v>
      </c>
      <c r="CH255" s="30">
        <v>43952</v>
      </c>
    </row>
    <row r="256" spans="1:86" customFormat="1" x14ac:dyDescent="0.25">
      <c r="A256">
        <v>335447</v>
      </c>
      <c r="B256" t="s">
        <v>4208</v>
      </c>
      <c r="C256" t="s">
        <v>4209</v>
      </c>
      <c r="D256" t="s">
        <v>3530</v>
      </c>
      <c r="E256" t="s">
        <v>251</v>
      </c>
      <c r="F256">
        <v>10573</v>
      </c>
      <c r="G256">
        <v>9149375800</v>
      </c>
      <c r="H256">
        <v>800</v>
      </c>
      <c r="I256" t="s">
        <v>1394</v>
      </c>
      <c r="J256" t="s">
        <v>445</v>
      </c>
      <c r="K256">
        <v>120</v>
      </c>
      <c r="L256">
        <v>82.1</v>
      </c>
      <c r="M256" t="s">
        <v>430</v>
      </c>
      <c r="N256" t="b">
        <v>0</v>
      </c>
      <c r="O256" t="s">
        <v>4208</v>
      </c>
      <c r="P256" s="30">
        <v>27576</v>
      </c>
      <c r="Q256" t="b">
        <v>0</v>
      </c>
      <c r="S256" t="b">
        <v>0</v>
      </c>
      <c r="T256" t="b">
        <v>0</v>
      </c>
      <c r="U256" t="b">
        <v>0</v>
      </c>
      <c r="V256" t="s">
        <v>432</v>
      </c>
      <c r="W256" t="s">
        <v>433</v>
      </c>
      <c r="X256">
        <v>3</v>
      </c>
      <c r="Z256">
        <v>3</v>
      </c>
      <c r="AB256">
        <v>4</v>
      </c>
      <c r="AD256">
        <v>4</v>
      </c>
      <c r="AF256">
        <v>3</v>
      </c>
      <c r="AH256">
        <v>3</v>
      </c>
      <c r="AJ256">
        <v>3</v>
      </c>
      <c r="AN256">
        <v>2.72831</v>
      </c>
      <c r="AO256">
        <v>0.88032999999999995</v>
      </c>
      <c r="AP256">
        <v>0.72148999999999996</v>
      </c>
      <c r="AQ256">
        <v>1.60182</v>
      </c>
      <c r="AR256">
        <v>4.3301299999999996</v>
      </c>
      <c r="AS256">
        <v>0.21894</v>
      </c>
      <c r="AT256">
        <v>2.32056</v>
      </c>
      <c r="AU256">
        <v>0.83599999999999997</v>
      </c>
      <c r="AV256">
        <v>0.41732000000000002</v>
      </c>
      <c r="AW256">
        <v>3.57389</v>
      </c>
      <c r="AX256">
        <v>2.4435199999999999</v>
      </c>
      <c r="AY256">
        <v>0.79181999999999997</v>
      </c>
      <c r="AZ256">
        <v>0.65071000000000001</v>
      </c>
      <c r="BA256">
        <v>3.8852000000000002</v>
      </c>
      <c r="BB256" s="30">
        <v>43425</v>
      </c>
      <c r="BC256">
        <v>6</v>
      </c>
      <c r="BD256">
        <v>6</v>
      </c>
      <c r="BE256">
        <v>0</v>
      </c>
      <c r="BF256">
        <v>32</v>
      </c>
      <c r="BG256">
        <v>1</v>
      </c>
      <c r="BH256">
        <v>0</v>
      </c>
      <c r="BI256">
        <v>32</v>
      </c>
      <c r="BJ256" s="30">
        <v>42856</v>
      </c>
      <c r="BK256">
        <v>3</v>
      </c>
      <c r="BL256">
        <v>3</v>
      </c>
      <c r="BM256">
        <v>0</v>
      </c>
      <c r="BN256">
        <v>12</v>
      </c>
      <c r="BO256">
        <v>1</v>
      </c>
      <c r="BP256">
        <v>0</v>
      </c>
      <c r="BQ256">
        <v>12</v>
      </c>
      <c r="BR256" s="30">
        <v>42466</v>
      </c>
      <c r="BS256">
        <v>5</v>
      </c>
      <c r="BT256">
        <v>5</v>
      </c>
      <c r="BU256">
        <v>0</v>
      </c>
      <c r="BV256">
        <v>1</v>
      </c>
      <c r="BW256">
        <v>20</v>
      </c>
      <c r="BX256">
        <v>0</v>
      </c>
      <c r="BY256">
        <v>20</v>
      </c>
      <c r="BZ256">
        <v>23.332999999999998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 t="s">
        <v>4210</v>
      </c>
      <c r="CH256" s="30">
        <v>43952</v>
      </c>
    </row>
    <row r="257" spans="1:86" customFormat="1" x14ac:dyDescent="0.25">
      <c r="A257">
        <v>335621</v>
      </c>
      <c r="B257" t="s">
        <v>4211</v>
      </c>
      <c r="C257" t="s">
        <v>4212</v>
      </c>
      <c r="D257" t="s">
        <v>3647</v>
      </c>
      <c r="E257" t="s">
        <v>251</v>
      </c>
      <c r="F257">
        <v>10805</v>
      </c>
      <c r="G257">
        <v>9146322804</v>
      </c>
      <c r="H257">
        <v>800</v>
      </c>
      <c r="I257" t="s">
        <v>1394</v>
      </c>
      <c r="J257" t="s">
        <v>475</v>
      </c>
      <c r="K257">
        <v>296</v>
      </c>
      <c r="L257">
        <v>282.10000000000002</v>
      </c>
      <c r="M257" t="s">
        <v>430</v>
      </c>
      <c r="N257" t="b">
        <v>0</v>
      </c>
      <c r="O257" t="s">
        <v>4213</v>
      </c>
      <c r="P257" s="30">
        <v>28246</v>
      </c>
      <c r="Q257" t="b">
        <v>0</v>
      </c>
      <c r="S257" t="b">
        <v>0</v>
      </c>
      <c r="T257" t="b">
        <v>0</v>
      </c>
      <c r="U257" t="b">
        <v>0</v>
      </c>
      <c r="V257" t="s">
        <v>535</v>
      </c>
      <c r="W257" t="s">
        <v>433</v>
      </c>
      <c r="X257">
        <v>5</v>
      </c>
      <c r="Z257">
        <v>3</v>
      </c>
      <c r="AB257">
        <v>5</v>
      </c>
      <c r="AD257">
        <v>5</v>
      </c>
      <c r="AF257">
        <v>5</v>
      </c>
      <c r="AH257">
        <v>4</v>
      </c>
      <c r="AJ257">
        <v>4</v>
      </c>
      <c r="AN257">
        <v>2.6760600000000001</v>
      </c>
      <c r="AO257">
        <v>0.52907000000000004</v>
      </c>
      <c r="AP257">
        <v>0.87558000000000002</v>
      </c>
      <c r="AQ257">
        <v>1.40465</v>
      </c>
      <c r="AR257">
        <v>4.0807099999999998</v>
      </c>
      <c r="AS257">
        <v>0.13272</v>
      </c>
      <c r="AT257">
        <v>2.19685</v>
      </c>
      <c r="AU257">
        <v>0.78981999999999997</v>
      </c>
      <c r="AV257">
        <v>0.40686</v>
      </c>
      <c r="AW257">
        <v>3.3935200000000001</v>
      </c>
      <c r="AX257">
        <v>2.5316999999999998</v>
      </c>
      <c r="AY257">
        <v>0.50370000000000004</v>
      </c>
      <c r="AZ257">
        <v>0.81</v>
      </c>
      <c r="BA257">
        <v>3.8559999999999999</v>
      </c>
      <c r="BB257" s="30">
        <v>43629</v>
      </c>
      <c r="BC257">
        <v>3</v>
      </c>
      <c r="BD257">
        <v>2</v>
      </c>
      <c r="BE257">
        <v>1</v>
      </c>
      <c r="BF257">
        <v>12</v>
      </c>
      <c r="BG257">
        <v>0</v>
      </c>
      <c r="BH257">
        <v>0</v>
      </c>
      <c r="BI257">
        <v>12</v>
      </c>
      <c r="BJ257" s="30">
        <v>43032</v>
      </c>
      <c r="BK257">
        <v>1</v>
      </c>
      <c r="BL257">
        <v>1</v>
      </c>
      <c r="BM257">
        <v>0</v>
      </c>
      <c r="BN257">
        <v>8</v>
      </c>
      <c r="BO257">
        <v>1</v>
      </c>
      <c r="BP257">
        <v>0</v>
      </c>
      <c r="BQ257">
        <v>8</v>
      </c>
      <c r="BR257" s="30">
        <v>42605</v>
      </c>
      <c r="BS257">
        <v>5</v>
      </c>
      <c r="BT257">
        <v>1</v>
      </c>
      <c r="BU257">
        <v>4</v>
      </c>
      <c r="BV257">
        <v>1</v>
      </c>
      <c r="BW257">
        <v>88</v>
      </c>
      <c r="BX257">
        <v>0</v>
      </c>
      <c r="BY257">
        <v>88</v>
      </c>
      <c r="BZ257">
        <v>23.332999999999998</v>
      </c>
      <c r="CA257">
        <v>1</v>
      </c>
      <c r="CB257">
        <v>8</v>
      </c>
      <c r="CC257">
        <v>0</v>
      </c>
      <c r="CD257">
        <v>0</v>
      </c>
      <c r="CE257">
        <v>0</v>
      </c>
      <c r="CF257">
        <v>0</v>
      </c>
      <c r="CG257" t="s">
        <v>4214</v>
      </c>
      <c r="CH257" s="30">
        <v>43952</v>
      </c>
    </row>
    <row r="258" spans="1:86" customFormat="1" x14ac:dyDescent="0.25">
      <c r="A258">
        <v>335759</v>
      </c>
      <c r="B258" t="s">
        <v>4215</v>
      </c>
      <c r="C258" t="s">
        <v>4216</v>
      </c>
      <c r="D258" t="s">
        <v>4217</v>
      </c>
      <c r="E258" t="s">
        <v>251</v>
      </c>
      <c r="F258">
        <v>13815</v>
      </c>
      <c r="G258">
        <v>6073363915</v>
      </c>
      <c r="H258">
        <v>80</v>
      </c>
      <c r="I258" t="s">
        <v>2318</v>
      </c>
      <c r="J258" t="s">
        <v>429</v>
      </c>
      <c r="K258">
        <v>80</v>
      </c>
      <c r="L258">
        <v>79.8</v>
      </c>
      <c r="M258" t="s">
        <v>430</v>
      </c>
      <c r="N258" t="b">
        <v>0</v>
      </c>
      <c r="O258" t="s">
        <v>4218</v>
      </c>
      <c r="P258" s="30">
        <v>33771</v>
      </c>
      <c r="Q258" t="b">
        <v>0</v>
      </c>
      <c r="S258" t="b">
        <v>0</v>
      </c>
      <c r="T258" t="b">
        <v>0</v>
      </c>
      <c r="U258" t="b">
        <v>0</v>
      </c>
      <c r="V258" t="s">
        <v>440</v>
      </c>
      <c r="W258" t="s">
        <v>433</v>
      </c>
      <c r="X258">
        <v>1</v>
      </c>
      <c r="Z258">
        <v>2</v>
      </c>
      <c r="AB258">
        <v>1</v>
      </c>
      <c r="AD258">
        <v>1</v>
      </c>
      <c r="AF258">
        <v>2</v>
      </c>
      <c r="AH258">
        <v>2</v>
      </c>
      <c r="AJ258">
        <v>2</v>
      </c>
      <c r="AN258">
        <v>1.8876599999999999</v>
      </c>
      <c r="AO258">
        <v>0.9143</v>
      </c>
      <c r="AP258">
        <v>0.48330000000000001</v>
      </c>
      <c r="AQ258">
        <v>1.39761</v>
      </c>
      <c r="AR258">
        <v>3.2852700000000001</v>
      </c>
      <c r="AS258">
        <v>6.2330000000000003E-2</v>
      </c>
      <c r="AT258">
        <v>2.1534599999999999</v>
      </c>
      <c r="AU258">
        <v>0.88988999999999996</v>
      </c>
      <c r="AV258">
        <v>0.48349999999999999</v>
      </c>
      <c r="AW258">
        <v>3.5268600000000001</v>
      </c>
      <c r="AX258">
        <v>1.8218000000000001</v>
      </c>
      <c r="AY258">
        <v>0.77256999999999998</v>
      </c>
      <c r="AZ258">
        <v>0.37623000000000001</v>
      </c>
      <c r="BA258">
        <v>2.9870100000000002</v>
      </c>
      <c r="BB258" s="30">
        <v>43608</v>
      </c>
      <c r="BC258">
        <v>4</v>
      </c>
      <c r="BD258">
        <v>4</v>
      </c>
      <c r="BE258">
        <v>0</v>
      </c>
      <c r="BF258">
        <v>32</v>
      </c>
      <c r="BG258">
        <v>1</v>
      </c>
      <c r="BH258">
        <v>0</v>
      </c>
      <c r="BI258">
        <v>32</v>
      </c>
      <c r="BJ258" s="30">
        <v>43098</v>
      </c>
      <c r="BK258">
        <v>2</v>
      </c>
      <c r="BL258">
        <v>2</v>
      </c>
      <c r="BM258">
        <v>0</v>
      </c>
      <c r="BN258">
        <v>8</v>
      </c>
      <c r="BO258">
        <v>1</v>
      </c>
      <c r="BP258">
        <v>0</v>
      </c>
      <c r="BQ258">
        <v>8</v>
      </c>
      <c r="BR258" s="30">
        <v>42621</v>
      </c>
      <c r="BS258">
        <v>16</v>
      </c>
      <c r="BT258">
        <v>13</v>
      </c>
      <c r="BU258">
        <v>3</v>
      </c>
      <c r="BV258">
        <v>1</v>
      </c>
      <c r="BW258">
        <v>92</v>
      </c>
      <c r="BX258">
        <v>0</v>
      </c>
      <c r="BY258">
        <v>92</v>
      </c>
      <c r="BZ258">
        <v>34</v>
      </c>
      <c r="CA258">
        <v>3</v>
      </c>
      <c r="CB258">
        <v>0</v>
      </c>
      <c r="CC258">
        <v>1</v>
      </c>
      <c r="CD258">
        <v>7023</v>
      </c>
      <c r="CE258">
        <v>0</v>
      </c>
      <c r="CF258">
        <v>1</v>
      </c>
      <c r="CG258" t="s">
        <v>4219</v>
      </c>
      <c r="CH258" s="30">
        <v>43952</v>
      </c>
    </row>
    <row r="259" spans="1:86" customFormat="1" x14ac:dyDescent="0.25">
      <c r="A259">
        <v>335092</v>
      </c>
      <c r="B259" t="s">
        <v>4220</v>
      </c>
      <c r="C259" t="s">
        <v>4221</v>
      </c>
      <c r="D259" t="s">
        <v>4222</v>
      </c>
      <c r="E259" t="s">
        <v>251</v>
      </c>
      <c r="F259">
        <v>10035</v>
      </c>
      <c r="G259">
        <v>6466860000</v>
      </c>
      <c r="H259">
        <v>420</v>
      </c>
      <c r="I259" t="s">
        <v>301</v>
      </c>
      <c r="J259" t="s">
        <v>3750</v>
      </c>
      <c r="K259">
        <v>1389</v>
      </c>
      <c r="L259">
        <v>162.4</v>
      </c>
      <c r="M259" t="s">
        <v>430</v>
      </c>
      <c r="N259" t="b">
        <v>1</v>
      </c>
      <c r="O259" t="s">
        <v>3583</v>
      </c>
      <c r="P259" s="30">
        <v>25750</v>
      </c>
      <c r="Q259" t="b">
        <v>0</v>
      </c>
      <c r="S259" t="b">
        <v>0</v>
      </c>
      <c r="T259" t="b">
        <v>0</v>
      </c>
      <c r="U259" t="b">
        <v>0</v>
      </c>
      <c r="V259" t="s">
        <v>535</v>
      </c>
      <c r="W259" t="s">
        <v>433</v>
      </c>
      <c r="X259">
        <v>5</v>
      </c>
      <c r="Z259">
        <v>4</v>
      </c>
      <c r="AB259">
        <v>5</v>
      </c>
      <c r="AD259">
        <v>5</v>
      </c>
      <c r="AG259">
        <v>2</v>
      </c>
      <c r="AH259">
        <v>3</v>
      </c>
      <c r="AJ259">
        <v>3</v>
      </c>
      <c r="AN259">
        <v>2.5121799999999999</v>
      </c>
      <c r="AO259">
        <v>0.88090999999999997</v>
      </c>
      <c r="AP259">
        <v>1.5777000000000001</v>
      </c>
      <c r="AQ259">
        <v>2.4586100000000002</v>
      </c>
      <c r="AR259">
        <v>4.97079</v>
      </c>
      <c r="AS259">
        <v>3.9019999999999999E-2</v>
      </c>
      <c r="AT259">
        <v>2.4102199999999998</v>
      </c>
      <c r="AU259">
        <v>1.00983</v>
      </c>
      <c r="AV259">
        <v>1.0091399999999999</v>
      </c>
      <c r="AW259">
        <v>4.4291900000000002</v>
      </c>
      <c r="AX259">
        <v>2.1662599999999999</v>
      </c>
      <c r="AY259">
        <v>0.65595000000000003</v>
      </c>
      <c r="AZ259">
        <v>0.58843999999999996</v>
      </c>
      <c r="BA259">
        <v>3.5987800000000001</v>
      </c>
      <c r="BB259" s="30">
        <v>43572</v>
      </c>
      <c r="BC259">
        <v>1</v>
      </c>
      <c r="BD259">
        <v>1</v>
      </c>
      <c r="BE259">
        <v>0</v>
      </c>
      <c r="BF259">
        <v>4</v>
      </c>
      <c r="BG259">
        <v>1</v>
      </c>
      <c r="BH259">
        <v>0</v>
      </c>
      <c r="BI259">
        <v>4</v>
      </c>
      <c r="BJ259" s="30">
        <v>42972</v>
      </c>
      <c r="BK259">
        <v>3</v>
      </c>
      <c r="BL259">
        <v>1</v>
      </c>
      <c r="BM259">
        <v>2</v>
      </c>
      <c r="BN259">
        <v>12</v>
      </c>
      <c r="BO259">
        <v>1</v>
      </c>
      <c r="BP259">
        <v>0</v>
      </c>
      <c r="BQ259">
        <v>12</v>
      </c>
      <c r="BR259" s="30">
        <v>42517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6</v>
      </c>
      <c r="CA259">
        <v>2</v>
      </c>
      <c r="CB259">
        <v>1</v>
      </c>
      <c r="CC259">
        <v>0</v>
      </c>
      <c r="CD259">
        <v>0</v>
      </c>
      <c r="CE259">
        <v>0</v>
      </c>
      <c r="CF259">
        <v>0</v>
      </c>
      <c r="CG259" t="s">
        <v>4223</v>
      </c>
      <c r="CH259" s="30">
        <v>43952</v>
      </c>
    </row>
    <row r="260" spans="1:86" customFormat="1" x14ac:dyDescent="0.25">
      <c r="A260">
        <v>335081</v>
      </c>
      <c r="B260" t="s">
        <v>4224</v>
      </c>
      <c r="C260" t="s">
        <v>4225</v>
      </c>
      <c r="D260" t="s">
        <v>3130</v>
      </c>
      <c r="E260" t="s">
        <v>251</v>
      </c>
      <c r="F260">
        <v>14621</v>
      </c>
      <c r="G260">
        <v>5856976000</v>
      </c>
      <c r="H260">
        <v>370</v>
      </c>
      <c r="I260" t="s">
        <v>1492</v>
      </c>
      <c r="J260" t="s">
        <v>475</v>
      </c>
      <c r="K260">
        <v>470</v>
      </c>
      <c r="L260">
        <v>357.4</v>
      </c>
      <c r="M260" t="s">
        <v>430</v>
      </c>
      <c r="N260" t="b">
        <v>0</v>
      </c>
      <c r="O260" t="s">
        <v>4226</v>
      </c>
      <c r="P260" s="30">
        <v>24473</v>
      </c>
      <c r="Q260" t="b">
        <v>0</v>
      </c>
      <c r="S260" t="b">
        <v>0</v>
      </c>
      <c r="T260" t="b">
        <v>0</v>
      </c>
      <c r="U260" t="b">
        <v>0</v>
      </c>
      <c r="V260" t="s">
        <v>535</v>
      </c>
      <c r="W260" t="s">
        <v>433</v>
      </c>
      <c r="X260">
        <v>4</v>
      </c>
      <c r="Z260">
        <v>3</v>
      </c>
      <c r="AB260">
        <v>5</v>
      </c>
      <c r="AD260">
        <v>4</v>
      </c>
      <c r="AF260">
        <v>5</v>
      </c>
      <c r="AH260">
        <v>3</v>
      </c>
      <c r="AJ260">
        <v>3</v>
      </c>
      <c r="AN260">
        <v>1.9136500000000001</v>
      </c>
      <c r="AO260">
        <v>0.73121000000000003</v>
      </c>
      <c r="AP260">
        <v>0.53878999999999999</v>
      </c>
      <c r="AQ260">
        <v>1.26999</v>
      </c>
      <c r="AR260">
        <v>3.18364</v>
      </c>
      <c r="AS260">
        <v>6.2969999999999998E-2</v>
      </c>
      <c r="AT260">
        <v>2.1047899999999999</v>
      </c>
      <c r="AU260">
        <v>0.74582999999999999</v>
      </c>
      <c r="AV260">
        <v>0.37237999999999999</v>
      </c>
      <c r="AW260">
        <v>3.2229899999999998</v>
      </c>
      <c r="AX260">
        <v>1.8895999999999999</v>
      </c>
      <c r="AY260">
        <v>0.73719999999999997</v>
      </c>
      <c r="AZ260">
        <v>0.54459000000000002</v>
      </c>
      <c r="BA260">
        <v>3.16751</v>
      </c>
      <c r="BB260" s="30">
        <v>43837</v>
      </c>
      <c r="BC260">
        <v>6</v>
      </c>
      <c r="BD260">
        <v>5</v>
      </c>
      <c r="BE260">
        <v>1</v>
      </c>
      <c r="BF260">
        <v>24</v>
      </c>
      <c r="BG260">
        <v>0</v>
      </c>
      <c r="BH260">
        <v>0</v>
      </c>
      <c r="BI260">
        <v>24</v>
      </c>
      <c r="BJ260" s="30">
        <v>43271</v>
      </c>
      <c r="BK260">
        <v>3</v>
      </c>
      <c r="BL260">
        <v>3</v>
      </c>
      <c r="BM260">
        <v>0</v>
      </c>
      <c r="BN260">
        <v>12</v>
      </c>
      <c r="BO260">
        <v>1</v>
      </c>
      <c r="BP260">
        <v>0</v>
      </c>
      <c r="BQ260">
        <v>12</v>
      </c>
      <c r="BR260" s="30">
        <v>42823</v>
      </c>
      <c r="BS260">
        <v>6</v>
      </c>
      <c r="BT260">
        <v>6</v>
      </c>
      <c r="BU260">
        <v>0</v>
      </c>
      <c r="BV260">
        <v>1</v>
      </c>
      <c r="BW260">
        <v>32</v>
      </c>
      <c r="BX260">
        <v>0</v>
      </c>
      <c r="BY260">
        <v>32</v>
      </c>
      <c r="BZ260">
        <v>21.332999999999998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 t="s">
        <v>4227</v>
      </c>
      <c r="CH260" s="30">
        <v>43952</v>
      </c>
    </row>
    <row r="261" spans="1:86" customFormat="1" x14ac:dyDescent="0.25">
      <c r="A261">
        <v>335413</v>
      </c>
      <c r="B261" t="s">
        <v>4228</v>
      </c>
      <c r="C261" t="s">
        <v>4229</v>
      </c>
      <c r="D261" t="s">
        <v>4230</v>
      </c>
      <c r="E261" t="s">
        <v>251</v>
      </c>
      <c r="F261">
        <v>12809</v>
      </c>
      <c r="G261">
        <v>5186388274</v>
      </c>
      <c r="H261">
        <v>760</v>
      </c>
      <c r="I261" t="s">
        <v>317</v>
      </c>
      <c r="J261" t="s">
        <v>429</v>
      </c>
      <c r="K261">
        <v>122</v>
      </c>
      <c r="L261">
        <v>120.6</v>
      </c>
      <c r="M261" t="s">
        <v>430</v>
      </c>
      <c r="N261" t="b">
        <v>0</v>
      </c>
      <c r="O261" t="s">
        <v>4231</v>
      </c>
      <c r="P261" s="30">
        <v>27211</v>
      </c>
      <c r="Q261" t="b">
        <v>0</v>
      </c>
      <c r="S261" t="b">
        <v>0</v>
      </c>
      <c r="T261" t="b">
        <v>0</v>
      </c>
      <c r="U261" t="b">
        <v>0</v>
      </c>
      <c r="V261" t="s">
        <v>440</v>
      </c>
      <c r="W261" t="s">
        <v>433</v>
      </c>
      <c r="X261">
        <v>3</v>
      </c>
      <c r="Z261">
        <v>2</v>
      </c>
      <c r="AB261">
        <v>5</v>
      </c>
      <c r="AD261">
        <v>5</v>
      </c>
      <c r="AF261">
        <v>4</v>
      </c>
      <c r="AH261">
        <v>3</v>
      </c>
      <c r="AJ261">
        <v>2</v>
      </c>
      <c r="AN261">
        <v>2.83046</v>
      </c>
      <c r="AO261">
        <v>1.0283100000000001</v>
      </c>
      <c r="AP261">
        <v>0.45512999999999998</v>
      </c>
      <c r="AQ261">
        <v>1.4834400000000001</v>
      </c>
      <c r="AR261">
        <v>4.3138899999999998</v>
      </c>
      <c r="AS261">
        <v>8.7910000000000002E-2</v>
      </c>
      <c r="AT261">
        <v>2.1484399999999999</v>
      </c>
      <c r="AU261">
        <v>0.81774000000000002</v>
      </c>
      <c r="AV261">
        <v>0.42315999999999998</v>
      </c>
      <c r="AW261">
        <v>3.3893399999999998</v>
      </c>
      <c r="AX261">
        <v>2.7381000000000002</v>
      </c>
      <c r="AY261">
        <v>0.94557000000000002</v>
      </c>
      <c r="AZ261">
        <v>0.40482000000000001</v>
      </c>
      <c r="BA261">
        <v>4.0813800000000002</v>
      </c>
      <c r="BB261" s="30">
        <v>43840</v>
      </c>
      <c r="BC261">
        <v>7</v>
      </c>
      <c r="BD261">
        <v>6</v>
      </c>
      <c r="BE261">
        <v>1</v>
      </c>
      <c r="BF261">
        <v>28</v>
      </c>
      <c r="BG261">
        <v>0</v>
      </c>
      <c r="BH261">
        <v>0</v>
      </c>
      <c r="BI261">
        <v>28</v>
      </c>
      <c r="BJ261" s="30">
        <v>43360</v>
      </c>
      <c r="BK261">
        <v>9</v>
      </c>
      <c r="BL261">
        <v>9</v>
      </c>
      <c r="BM261">
        <v>0</v>
      </c>
      <c r="BN261">
        <v>56</v>
      </c>
      <c r="BO261">
        <v>1</v>
      </c>
      <c r="BP261">
        <v>0</v>
      </c>
      <c r="BQ261">
        <v>56</v>
      </c>
      <c r="BR261" s="30">
        <v>42682</v>
      </c>
      <c r="BS261">
        <v>5</v>
      </c>
      <c r="BT261">
        <v>4</v>
      </c>
      <c r="BU261">
        <v>1</v>
      </c>
      <c r="BV261">
        <v>1</v>
      </c>
      <c r="BW261">
        <v>20</v>
      </c>
      <c r="BX261">
        <v>0</v>
      </c>
      <c r="BY261">
        <v>20</v>
      </c>
      <c r="BZ261">
        <v>36</v>
      </c>
      <c r="CA261">
        <v>4</v>
      </c>
      <c r="CB261">
        <v>0</v>
      </c>
      <c r="CC261">
        <v>0</v>
      </c>
      <c r="CD261">
        <v>0</v>
      </c>
      <c r="CE261">
        <v>0</v>
      </c>
      <c r="CF261">
        <v>0</v>
      </c>
      <c r="CG261" t="s">
        <v>4232</v>
      </c>
      <c r="CH261" s="30">
        <v>43952</v>
      </c>
    </row>
    <row r="262" spans="1:86" customFormat="1" x14ac:dyDescent="0.25">
      <c r="A262">
        <v>335279</v>
      </c>
      <c r="B262" t="s">
        <v>4233</v>
      </c>
      <c r="C262" t="s">
        <v>4234</v>
      </c>
      <c r="D262" t="s">
        <v>3159</v>
      </c>
      <c r="E262" t="s">
        <v>251</v>
      </c>
      <c r="F262">
        <v>11550</v>
      </c>
      <c r="G262">
        <v>5165387171</v>
      </c>
      <c r="H262">
        <v>400</v>
      </c>
      <c r="I262" t="s">
        <v>1530</v>
      </c>
      <c r="J262" t="s">
        <v>429</v>
      </c>
      <c r="K262">
        <v>200</v>
      </c>
      <c r="L262">
        <v>188.3</v>
      </c>
      <c r="M262" t="s">
        <v>430</v>
      </c>
      <c r="N262" t="b">
        <v>0</v>
      </c>
      <c r="O262" t="s">
        <v>4235</v>
      </c>
      <c r="P262" s="30">
        <v>25217</v>
      </c>
      <c r="Q262" t="b">
        <v>0</v>
      </c>
      <c r="S262" t="b">
        <v>1</v>
      </c>
      <c r="T262" t="b">
        <v>0</v>
      </c>
      <c r="U262" t="b">
        <v>0</v>
      </c>
      <c r="V262" t="s">
        <v>440</v>
      </c>
      <c r="W262" t="s">
        <v>433</v>
      </c>
      <c r="X262">
        <v>3</v>
      </c>
      <c r="Z262">
        <v>2</v>
      </c>
      <c r="AB262">
        <v>5</v>
      </c>
      <c r="AD262">
        <v>5</v>
      </c>
      <c r="AF262">
        <v>5</v>
      </c>
      <c r="AH262">
        <v>2</v>
      </c>
      <c r="AJ262">
        <v>2</v>
      </c>
      <c r="AN262">
        <v>1.87825</v>
      </c>
      <c r="AO262">
        <v>0.68484</v>
      </c>
      <c r="AP262">
        <v>0.33983999999999998</v>
      </c>
      <c r="AQ262">
        <v>1.02468</v>
      </c>
      <c r="AR262">
        <v>2.90293</v>
      </c>
      <c r="AS262">
        <v>8.5349999999999995E-2</v>
      </c>
      <c r="AT262">
        <v>1.8605700000000001</v>
      </c>
      <c r="AU262">
        <v>0.70576000000000005</v>
      </c>
      <c r="AV262">
        <v>0.33794999999999997</v>
      </c>
      <c r="AW262">
        <v>2.90428</v>
      </c>
      <c r="AX262">
        <v>2.09809</v>
      </c>
      <c r="AY262">
        <v>0.72965000000000002</v>
      </c>
      <c r="AZ262">
        <v>0.37847999999999998</v>
      </c>
      <c r="BA262">
        <v>3.2051799999999999</v>
      </c>
      <c r="BB262" s="30">
        <v>43553</v>
      </c>
      <c r="BC262">
        <v>6</v>
      </c>
      <c r="BD262">
        <v>4</v>
      </c>
      <c r="BE262">
        <v>2</v>
      </c>
      <c r="BF262">
        <v>24</v>
      </c>
      <c r="BG262">
        <v>1</v>
      </c>
      <c r="BH262">
        <v>0</v>
      </c>
      <c r="BI262">
        <v>24</v>
      </c>
      <c r="BJ262" s="30">
        <v>43059</v>
      </c>
      <c r="BK262">
        <v>9</v>
      </c>
      <c r="BL262">
        <v>6</v>
      </c>
      <c r="BM262">
        <v>3</v>
      </c>
      <c r="BN262">
        <v>56</v>
      </c>
      <c r="BO262">
        <v>1</v>
      </c>
      <c r="BP262">
        <v>0</v>
      </c>
      <c r="BQ262">
        <v>56</v>
      </c>
      <c r="BR262" s="30">
        <v>42614</v>
      </c>
      <c r="BS262">
        <v>13</v>
      </c>
      <c r="BT262">
        <v>13</v>
      </c>
      <c r="BU262">
        <v>0</v>
      </c>
      <c r="BV262">
        <v>1</v>
      </c>
      <c r="BW262">
        <v>52</v>
      </c>
      <c r="BX262">
        <v>0</v>
      </c>
      <c r="BY262">
        <v>52</v>
      </c>
      <c r="BZ262">
        <v>39.332999999999998</v>
      </c>
      <c r="CA262">
        <v>7</v>
      </c>
      <c r="CB262">
        <v>0</v>
      </c>
      <c r="CC262">
        <v>1</v>
      </c>
      <c r="CD262">
        <v>6893</v>
      </c>
      <c r="CE262">
        <v>0</v>
      </c>
      <c r="CF262">
        <v>1</v>
      </c>
      <c r="CG262" t="s">
        <v>4236</v>
      </c>
      <c r="CH262" s="30">
        <v>43952</v>
      </c>
    </row>
    <row r="263" spans="1:86" customFormat="1" x14ac:dyDescent="0.25">
      <c r="A263">
        <v>335027</v>
      </c>
      <c r="B263" t="s">
        <v>4237</v>
      </c>
      <c r="C263" t="s">
        <v>4238</v>
      </c>
      <c r="D263" t="s">
        <v>3702</v>
      </c>
      <c r="E263" t="s">
        <v>251</v>
      </c>
      <c r="F263">
        <v>10014</v>
      </c>
      <c r="G263">
        <v>2123379400</v>
      </c>
      <c r="H263">
        <v>420</v>
      </c>
      <c r="I263" t="s">
        <v>301</v>
      </c>
      <c r="J263" t="s">
        <v>475</v>
      </c>
      <c r="K263">
        <v>105</v>
      </c>
      <c r="L263">
        <v>95.3</v>
      </c>
      <c r="M263" t="s">
        <v>430</v>
      </c>
      <c r="N263" t="b">
        <v>0</v>
      </c>
      <c r="O263" t="s">
        <v>4239</v>
      </c>
      <c r="P263" s="30">
        <v>24473</v>
      </c>
      <c r="Q263" t="b">
        <v>0</v>
      </c>
      <c r="S263" t="b">
        <v>0</v>
      </c>
      <c r="T263" t="b">
        <v>0</v>
      </c>
      <c r="U263" t="b">
        <v>0</v>
      </c>
      <c r="V263" t="s">
        <v>440</v>
      </c>
      <c r="W263" t="s">
        <v>433</v>
      </c>
      <c r="X263">
        <v>5</v>
      </c>
      <c r="Z263">
        <v>4</v>
      </c>
      <c r="AB263">
        <v>5</v>
      </c>
      <c r="AD263">
        <v>5</v>
      </c>
      <c r="AF263">
        <v>5</v>
      </c>
      <c r="AH263">
        <v>4</v>
      </c>
      <c r="AJ263">
        <v>4</v>
      </c>
      <c r="AN263">
        <v>3.1119300000000001</v>
      </c>
      <c r="AO263">
        <v>1.1703699999999999</v>
      </c>
      <c r="AP263">
        <v>1.24733</v>
      </c>
      <c r="AQ263">
        <v>2.41771</v>
      </c>
      <c r="AR263">
        <v>5.5296399999999997</v>
      </c>
      <c r="AS263">
        <v>0.20407</v>
      </c>
      <c r="AT263">
        <v>2.1612900000000002</v>
      </c>
      <c r="AU263">
        <v>1.0259799999999999</v>
      </c>
      <c r="AV263">
        <v>0.62387000000000004</v>
      </c>
      <c r="AW263">
        <v>3.81114</v>
      </c>
      <c r="AX263">
        <v>2.9924900000000001</v>
      </c>
      <c r="AY263">
        <v>0.85777000000000003</v>
      </c>
      <c r="AZ263">
        <v>0.75251999999999997</v>
      </c>
      <c r="BA263">
        <v>4.65259</v>
      </c>
      <c r="BB263" s="30">
        <v>43767</v>
      </c>
      <c r="BC263">
        <v>3</v>
      </c>
      <c r="BD263">
        <v>1</v>
      </c>
      <c r="BE263">
        <v>2</v>
      </c>
      <c r="BF263">
        <v>12</v>
      </c>
      <c r="BG263">
        <v>2</v>
      </c>
      <c r="BH263">
        <v>6</v>
      </c>
      <c r="BI263">
        <v>18</v>
      </c>
      <c r="BJ263" s="30">
        <v>43186</v>
      </c>
      <c r="BK263">
        <v>2</v>
      </c>
      <c r="BL263">
        <v>0</v>
      </c>
      <c r="BM263">
        <v>2</v>
      </c>
      <c r="BN263">
        <v>8</v>
      </c>
      <c r="BO263">
        <v>0</v>
      </c>
      <c r="BP263">
        <v>0</v>
      </c>
      <c r="BQ263">
        <v>8</v>
      </c>
      <c r="BR263" s="30">
        <v>42681</v>
      </c>
      <c r="BS263">
        <v>2</v>
      </c>
      <c r="BT263">
        <v>2</v>
      </c>
      <c r="BU263">
        <v>0</v>
      </c>
      <c r="BV263">
        <v>1</v>
      </c>
      <c r="BW263">
        <v>8</v>
      </c>
      <c r="BX263">
        <v>0</v>
      </c>
      <c r="BY263">
        <v>8</v>
      </c>
      <c r="BZ263">
        <v>13</v>
      </c>
      <c r="CA263">
        <v>0</v>
      </c>
      <c r="CB263">
        <v>3</v>
      </c>
      <c r="CC263">
        <v>0</v>
      </c>
      <c r="CD263">
        <v>0</v>
      </c>
      <c r="CE263">
        <v>0</v>
      </c>
      <c r="CF263">
        <v>0</v>
      </c>
      <c r="CG263" t="s">
        <v>4240</v>
      </c>
      <c r="CH263" s="30">
        <v>43952</v>
      </c>
    </row>
    <row r="264" spans="1:86" customFormat="1" x14ac:dyDescent="0.25">
      <c r="A264">
        <v>335287</v>
      </c>
      <c r="B264" t="s">
        <v>4241</v>
      </c>
      <c r="C264" t="s">
        <v>4242</v>
      </c>
      <c r="D264" t="s">
        <v>3140</v>
      </c>
      <c r="E264" t="s">
        <v>251</v>
      </c>
      <c r="F264">
        <v>10471</v>
      </c>
      <c r="G264">
        <v>7185492200</v>
      </c>
      <c r="H264">
        <v>20</v>
      </c>
      <c r="I264" t="s">
        <v>1392</v>
      </c>
      <c r="J264" t="s">
        <v>438</v>
      </c>
      <c r="K264">
        <v>200</v>
      </c>
      <c r="L264">
        <v>189.7</v>
      </c>
      <c r="M264" t="s">
        <v>430</v>
      </c>
      <c r="N264" t="b">
        <v>0</v>
      </c>
      <c r="O264" t="s">
        <v>4243</v>
      </c>
      <c r="P264" s="30">
        <v>26664</v>
      </c>
      <c r="Q264" t="b">
        <v>0</v>
      </c>
      <c r="S264" t="b">
        <v>0</v>
      </c>
      <c r="T264" t="b">
        <v>0</v>
      </c>
      <c r="U264" t="b">
        <v>0</v>
      </c>
      <c r="V264" t="s">
        <v>535</v>
      </c>
      <c r="W264" t="s">
        <v>433</v>
      </c>
      <c r="X264">
        <v>1</v>
      </c>
      <c r="Z264">
        <v>1</v>
      </c>
      <c r="AB264">
        <v>4</v>
      </c>
      <c r="AD264">
        <v>2</v>
      </c>
      <c r="AF264">
        <v>5</v>
      </c>
      <c r="AH264">
        <v>2</v>
      </c>
      <c r="AJ264">
        <v>2</v>
      </c>
      <c r="AN264">
        <v>2.07524</v>
      </c>
      <c r="AO264">
        <v>0.48041</v>
      </c>
      <c r="AP264">
        <v>0.41848999999999997</v>
      </c>
      <c r="AQ264">
        <v>0.89890000000000003</v>
      </c>
      <c r="AR264">
        <v>2.9741399999999998</v>
      </c>
      <c r="AS264">
        <v>8.6239999999999997E-2</v>
      </c>
      <c r="AT264">
        <v>2.1441699999999999</v>
      </c>
      <c r="AU264">
        <v>0.86021999999999998</v>
      </c>
      <c r="AV264">
        <v>0.41749999999999998</v>
      </c>
      <c r="AW264">
        <v>3.4218899999999999</v>
      </c>
      <c r="AX264">
        <v>2.01152</v>
      </c>
      <c r="AY264">
        <v>0.41993999999999998</v>
      </c>
      <c r="AZ264">
        <v>0.37726999999999999</v>
      </c>
      <c r="BA264">
        <v>2.7870699999999999</v>
      </c>
      <c r="BB264" s="30">
        <v>43507</v>
      </c>
      <c r="BC264">
        <v>9</v>
      </c>
      <c r="BD264">
        <v>9</v>
      </c>
      <c r="BE264">
        <v>0</v>
      </c>
      <c r="BF264">
        <v>52</v>
      </c>
      <c r="BG264">
        <v>1</v>
      </c>
      <c r="BH264">
        <v>0</v>
      </c>
      <c r="BI264">
        <v>52</v>
      </c>
      <c r="BJ264" s="30">
        <v>42822</v>
      </c>
      <c r="BK264">
        <v>8</v>
      </c>
      <c r="BL264">
        <v>8</v>
      </c>
      <c r="BM264">
        <v>0</v>
      </c>
      <c r="BN264">
        <v>32</v>
      </c>
      <c r="BO264">
        <v>1</v>
      </c>
      <c r="BP264">
        <v>0</v>
      </c>
      <c r="BQ264">
        <v>32</v>
      </c>
      <c r="BR264" s="30">
        <v>42384</v>
      </c>
      <c r="BS264">
        <v>9</v>
      </c>
      <c r="BT264">
        <v>9</v>
      </c>
      <c r="BU264">
        <v>0</v>
      </c>
      <c r="BV264">
        <v>1</v>
      </c>
      <c r="BW264">
        <v>52</v>
      </c>
      <c r="BX264">
        <v>0</v>
      </c>
      <c r="BY264">
        <v>52</v>
      </c>
      <c r="BZ264">
        <v>45.332999999999998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 t="s">
        <v>4244</v>
      </c>
      <c r="CH264" s="30">
        <v>43952</v>
      </c>
    </row>
    <row r="265" spans="1:86" customFormat="1" x14ac:dyDescent="0.25">
      <c r="A265">
        <v>335320</v>
      </c>
      <c r="B265" t="s">
        <v>4245</v>
      </c>
      <c r="C265" t="s">
        <v>4246</v>
      </c>
      <c r="D265" t="s">
        <v>4247</v>
      </c>
      <c r="E265" t="s">
        <v>251</v>
      </c>
      <c r="F265">
        <v>10583</v>
      </c>
      <c r="G265">
        <v>9144723200</v>
      </c>
      <c r="H265">
        <v>800</v>
      </c>
      <c r="I265" t="s">
        <v>1394</v>
      </c>
      <c r="J265" t="s">
        <v>438</v>
      </c>
      <c r="K265">
        <v>121</v>
      </c>
      <c r="L265">
        <v>106.6</v>
      </c>
      <c r="M265" t="s">
        <v>430</v>
      </c>
      <c r="N265" t="b">
        <v>0</v>
      </c>
      <c r="O265" t="s">
        <v>4248</v>
      </c>
      <c r="P265" s="30">
        <v>26969</v>
      </c>
      <c r="Q265" t="b">
        <v>0</v>
      </c>
      <c r="S265" t="b">
        <v>0</v>
      </c>
      <c r="T265" t="b">
        <v>0</v>
      </c>
      <c r="U265" t="b">
        <v>0</v>
      </c>
      <c r="V265" t="s">
        <v>535</v>
      </c>
      <c r="W265" t="s">
        <v>433</v>
      </c>
      <c r="X265">
        <v>3</v>
      </c>
      <c r="Z265">
        <v>2</v>
      </c>
      <c r="AB265">
        <v>5</v>
      </c>
      <c r="AD265">
        <v>5</v>
      </c>
      <c r="AF265">
        <v>4</v>
      </c>
      <c r="AH265">
        <v>3</v>
      </c>
      <c r="AJ265">
        <v>3</v>
      </c>
      <c r="AN265">
        <v>2.4509099999999999</v>
      </c>
      <c r="AO265">
        <v>0.72728000000000004</v>
      </c>
      <c r="AP265">
        <v>0.73370999999999997</v>
      </c>
      <c r="AQ265">
        <v>1.46099</v>
      </c>
      <c r="AR265">
        <v>3.9119000000000002</v>
      </c>
      <c r="AS265">
        <v>0.1278</v>
      </c>
      <c r="AT265">
        <v>2.2464</v>
      </c>
      <c r="AU265">
        <v>0.86943000000000004</v>
      </c>
      <c r="AV265">
        <v>0.49392000000000003</v>
      </c>
      <c r="AW265">
        <v>3.60975</v>
      </c>
      <c r="AX265">
        <v>2.26755</v>
      </c>
      <c r="AY265">
        <v>0.629</v>
      </c>
      <c r="AZ265">
        <v>0.55911</v>
      </c>
      <c r="BA265">
        <v>3.4750700000000001</v>
      </c>
      <c r="BB265" s="30">
        <v>43515</v>
      </c>
      <c r="BC265">
        <v>5</v>
      </c>
      <c r="BD265">
        <v>4</v>
      </c>
      <c r="BE265">
        <v>1</v>
      </c>
      <c r="BF265">
        <v>20</v>
      </c>
      <c r="BG265">
        <v>1</v>
      </c>
      <c r="BH265">
        <v>0</v>
      </c>
      <c r="BI265">
        <v>20</v>
      </c>
      <c r="BJ265" s="30">
        <v>42899</v>
      </c>
      <c r="BK265">
        <v>5</v>
      </c>
      <c r="BL265">
        <v>5</v>
      </c>
      <c r="BM265">
        <v>0</v>
      </c>
      <c r="BN265">
        <v>20</v>
      </c>
      <c r="BO265">
        <v>1</v>
      </c>
      <c r="BP265">
        <v>0</v>
      </c>
      <c r="BQ265">
        <v>20</v>
      </c>
      <c r="BR265" s="30">
        <v>42481</v>
      </c>
      <c r="BS265">
        <v>10</v>
      </c>
      <c r="BT265">
        <v>2</v>
      </c>
      <c r="BU265">
        <v>8</v>
      </c>
      <c r="BV265">
        <v>1</v>
      </c>
      <c r="BW265">
        <v>80</v>
      </c>
      <c r="BX265">
        <v>0</v>
      </c>
      <c r="BY265">
        <v>80</v>
      </c>
      <c r="BZ265">
        <v>30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 t="s">
        <v>4249</v>
      </c>
      <c r="CH265" s="30">
        <v>43952</v>
      </c>
    </row>
    <row r="266" spans="1:86" customFormat="1" x14ac:dyDescent="0.25">
      <c r="A266">
        <v>335792</v>
      </c>
      <c r="B266" t="s">
        <v>4250</v>
      </c>
      <c r="C266" t="s">
        <v>4251</v>
      </c>
      <c r="D266" t="s">
        <v>3702</v>
      </c>
      <c r="E266" t="s">
        <v>251</v>
      </c>
      <c r="F266">
        <v>10035</v>
      </c>
      <c r="G266">
        <v>2124261284</v>
      </c>
      <c r="H266">
        <v>420</v>
      </c>
      <c r="I266" t="s">
        <v>301</v>
      </c>
      <c r="J266" t="s">
        <v>429</v>
      </c>
      <c r="K266">
        <v>320</v>
      </c>
      <c r="L266">
        <v>316.39999999999998</v>
      </c>
      <c r="M266" t="s">
        <v>430</v>
      </c>
      <c r="N266" t="b">
        <v>0</v>
      </c>
      <c r="O266" t="s">
        <v>4252</v>
      </c>
      <c r="P266" s="30">
        <v>35068</v>
      </c>
      <c r="Q266" t="b">
        <v>0</v>
      </c>
      <c r="S266" t="b">
        <v>0</v>
      </c>
      <c r="T266" t="b">
        <v>0</v>
      </c>
      <c r="U266" t="b">
        <v>0</v>
      </c>
      <c r="V266" t="s">
        <v>440</v>
      </c>
      <c r="W266" t="s">
        <v>433</v>
      </c>
      <c r="X266">
        <v>3</v>
      </c>
      <c r="Z266">
        <v>3</v>
      </c>
      <c r="AB266">
        <v>4</v>
      </c>
      <c r="AD266">
        <v>5</v>
      </c>
      <c r="AF266">
        <v>2</v>
      </c>
      <c r="AH266">
        <v>2</v>
      </c>
      <c r="AJ266">
        <v>2</v>
      </c>
      <c r="AN266">
        <v>1.91239</v>
      </c>
      <c r="AO266">
        <v>0.51305999999999996</v>
      </c>
      <c r="AP266">
        <v>0.35117999999999999</v>
      </c>
      <c r="AQ266">
        <v>0.86424000000000001</v>
      </c>
      <c r="AR266">
        <v>2.7766299999999999</v>
      </c>
      <c r="AS266">
        <v>3.551E-2</v>
      </c>
      <c r="AT266">
        <v>2.1251000000000002</v>
      </c>
      <c r="AU266">
        <v>0.79869000000000001</v>
      </c>
      <c r="AV266">
        <v>0.40731000000000001</v>
      </c>
      <c r="AW266">
        <v>3.3311000000000002</v>
      </c>
      <c r="AX266">
        <v>1.8703099999999999</v>
      </c>
      <c r="AY266">
        <v>0.48303000000000001</v>
      </c>
      <c r="AZ266">
        <v>0.32451000000000002</v>
      </c>
      <c r="BA266">
        <v>2.6729099999999999</v>
      </c>
      <c r="BB266" s="30">
        <v>43538</v>
      </c>
      <c r="BC266">
        <v>4</v>
      </c>
      <c r="BD266">
        <v>4</v>
      </c>
      <c r="BE266">
        <v>0</v>
      </c>
      <c r="BF266">
        <v>20</v>
      </c>
      <c r="BG266">
        <v>1</v>
      </c>
      <c r="BH266">
        <v>0</v>
      </c>
      <c r="BI266">
        <v>20</v>
      </c>
      <c r="BJ266" s="30">
        <v>42916</v>
      </c>
      <c r="BK266">
        <v>6</v>
      </c>
      <c r="BL266">
        <v>4</v>
      </c>
      <c r="BM266">
        <v>2</v>
      </c>
      <c r="BN266">
        <v>28</v>
      </c>
      <c r="BO266">
        <v>1</v>
      </c>
      <c r="BP266">
        <v>0</v>
      </c>
      <c r="BQ266">
        <v>28</v>
      </c>
      <c r="BR266" s="30">
        <v>42468</v>
      </c>
      <c r="BS266">
        <v>2</v>
      </c>
      <c r="BT266">
        <v>2</v>
      </c>
      <c r="BU266">
        <v>0</v>
      </c>
      <c r="BV266">
        <v>1</v>
      </c>
      <c r="BW266">
        <v>8</v>
      </c>
      <c r="BX266">
        <v>0</v>
      </c>
      <c r="BY266">
        <v>8</v>
      </c>
      <c r="BZ266">
        <v>20.667000000000002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0</v>
      </c>
      <c r="CG266" t="s">
        <v>4253</v>
      </c>
      <c r="CH266" s="30">
        <v>43952</v>
      </c>
    </row>
    <row r="267" spans="1:86" customFormat="1" x14ac:dyDescent="0.25">
      <c r="A267">
        <v>335434</v>
      </c>
      <c r="B267" t="s">
        <v>4254</v>
      </c>
      <c r="C267" t="s">
        <v>4255</v>
      </c>
      <c r="D267" t="s">
        <v>4256</v>
      </c>
      <c r="E267" t="s">
        <v>251</v>
      </c>
      <c r="F267">
        <v>11362</v>
      </c>
      <c r="G267">
        <v>7184236400</v>
      </c>
      <c r="H267">
        <v>590</v>
      </c>
      <c r="I267" t="s">
        <v>1533</v>
      </c>
      <c r="J267" t="s">
        <v>451</v>
      </c>
      <c r="K267">
        <v>120</v>
      </c>
      <c r="L267">
        <v>117.3</v>
      </c>
      <c r="M267" t="s">
        <v>430</v>
      </c>
      <c r="N267" t="b">
        <v>0</v>
      </c>
      <c r="O267" t="s">
        <v>4257</v>
      </c>
      <c r="P267" s="30">
        <v>28004</v>
      </c>
      <c r="Q267" t="b">
        <v>0</v>
      </c>
      <c r="S267" t="b">
        <v>0</v>
      </c>
      <c r="T267" t="b">
        <v>0</v>
      </c>
      <c r="U267" t="b">
        <v>0</v>
      </c>
      <c r="V267" t="s">
        <v>440</v>
      </c>
      <c r="W267" t="s">
        <v>433</v>
      </c>
      <c r="X267">
        <v>5</v>
      </c>
      <c r="Z267">
        <v>5</v>
      </c>
      <c r="AB267">
        <v>5</v>
      </c>
      <c r="AD267">
        <v>5</v>
      </c>
      <c r="AF267">
        <v>5</v>
      </c>
      <c r="AH267">
        <v>2</v>
      </c>
      <c r="AJ267">
        <v>2</v>
      </c>
      <c r="AN267">
        <v>1.9184399999999999</v>
      </c>
      <c r="AO267">
        <v>0.48392000000000002</v>
      </c>
      <c r="AP267">
        <v>0.62948999999999999</v>
      </c>
      <c r="AQ267">
        <v>1.11341</v>
      </c>
      <c r="AR267">
        <v>3.0318499999999999</v>
      </c>
      <c r="AS267">
        <v>8.5349999999999995E-2</v>
      </c>
      <c r="AT267">
        <v>2.2132100000000001</v>
      </c>
      <c r="AU267">
        <v>0.92198000000000002</v>
      </c>
      <c r="AV267">
        <v>0.49106</v>
      </c>
      <c r="AW267">
        <v>3.6262599999999998</v>
      </c>
      <c r="AX267">
        <v>1.8015300000000001</v>
      </c>
      <c r="AY267">
        <v>0.39467000000000002</v>
      </c>
      <c r="AZ267">
        <v>0.48248000000000002</v>
      </c>
      <c r="BA267">
        <v>2.6810399999999999</v>
      </c>
      <c r="BB267" s="30">
        <v>43787</v>
      </c>
      <c r="BC267">
        <v>1</v>
      </c>
      <c r="BD267">
        <v>1</v>
      </c>
      <c r="BE267">
        <v>0</v>
      </c>
      <c r="BF267">
        <v>4</v>
      </c>
      <c r="BG267">
        <v>1</v>
      </c>
      <c r="BH267">
        <v>0</v>
      </c>
      <c r="BI267">
        <v>4</v>
      </c>
      <c r="BJ267" s="30">
        <v>43195</v>
      </c>
      <c r="BK267">
        <v>1</v>
      </c>
      <c r="BL267">
        <v>1</v>
      </c>
      <c r="BM267">
        <v>0</v>
      </c>
      <c r="BN267">
        <v>4</v>
      </c>
      <c r="BO267">
        <v>1</v>
      </c>
      <c r="BP267">
        <v>0</v>
      </c>
      <c r="BQ267">
        <v>4</v>
      </c>
      <c r="BR267" s="30">
        <v>42758</v>
      </c>
      <c r="BS267">
        <v>2</v>
      </c>
      <c r="BT267">
        <v>2</v>
      </c>
      <c r="BU267">
        <v>0</v>
      </c>
      <c r="BV267">
        <v>1</v>
      </c>
      <c r="BW267">
        <v>8</v>
      </c>
      <c r="BX267">
        <v>0</v>
      </c>
      <c r="BY267">
        <v>8</v>
      </c>
      <c r="BZ267">
        <v>4.6669999999999998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H267" s="30">
        <v>43952</v>
      </c>
    </row>
    <row r="268" spans="1:86" customFormat="1" x14ac:dyDescent="0.25">
      <c r="A268">
        <v>335228</v>
      </c>
      <c r="B268" t="s">
        <v>4258</v>
      </c>
      <c r="C268" t="s">
        <v>4259</v>
      </c>
      <c r="D268" t="s">
        <v>3642</v>
      </c>
      <c r="E268" t="s">
        <v>251</v>
      </c>
      <c r="F268">
        <v>13902</v>
      </c>
      <c r="G268">
        <v>6077227225</v>
      </c>
      <c r="H268">
        <v>30</v>
      </c>
      <c r="I268" t="s">
        <v>2563</v>
      </c>
      <c r="J268" t="s">
        <v>429</v>
      </c>
      <c r="K268">
        <v>356</v>
      </c>
      <c r="L268">
        <v>304.5</v>
      </c>
      <c r="M268" t="s">
        <v>430</v>
      </c>
      <c r="N268" t="b">
        <v>0</v>
      </c>
      <c r="O268" t="s">
        <v>4260</v>
      </c>
      <c r="P268" s="30">
        <v>24658</v>
      </c>
      <c r="Q268" t="b">
        <v>0</v>
      </c>
      <c r="S268" t="b">
        <v>0</v>
      </c>
      <c r="T268" t="b">
        <v>0</v>
      </c>
      <c r="U268" t="b">
        <v>0</v>
      </c>
      <c r="V268" t="s">
        <v>440</v>
      </c>
      <c r="W268" t="s">
        <v>433</v>
      </c>
      <c r="X268">
        <v>1</v>
      </c>
      <c r="Z268">
        <v>1</v>
      </c>
      <c r="AB268">
        <v>4</v>
      </c>
      <c r="AD268">
        <v>4</v>
      </c>
      <c r="AF268">
        <v>4</v>
      </c>
      <c r="AH268">
        <v>2</v>
      </c>
      <c r="AJ268">
        <v>2</v>
      </c>
      <c r="AN268">
        <v>2.2617099999999999</v>
      </c>
      <c r="AO268">
        <v>0.83074000000000003</v>
      </c>
      <c r="AP268">
        <v>0.43534</v>
      </c>
      <c r="AQ268">
        <v>1.26607</v>
      </c>
      <c r="AR268">
        <v>3.5277799999999999</v>
      </c>
      <c r="AS268">
        <v>7.6630000000000004E-2</v>
      </c>
      <c r="AT268">
        <v>1.95441</v>
      </c>
      <c r="AU268">
        <v>0.80059999999999998</v>
      </c>
      <c r="AV268">
        <v>0.44812000000000002</v>
      </c>
      <c r="AW268">
        <v>3.2031299999999998</v>
      </c>
      <c r="AX268">
        <v>2.4051200000000001</v>
      </c>
      <c r="AY268">
        <v>0.78024000000000004</v>
      </c>
      <c r="AZ268">
        <v>0.36564000000000002</v>
      </c>
      <c r="BA268">
        <v>3.5316700000000001</v>
      </c>
      <c r="BB268" s="30">
        <v>43399</v>
      </c>
      <c r="BC268">
        <v>4</v>
      </c>
      <c r="BD268">
        <v>3</v>
      </c>
      <c r="BE268">
        <v>1</v>
      </c>
      <c r="BF268">
        <v>20</v>
      </c>
      <c r="BG268">
        <v>1</v>
      </c>
      <c r="BH268">
        <v>0</v>
      </c>
      <c r="BI268">
        <v>20</v>
      </c>
      <c r="BJ268" s="30">
        <v>42898</v>
      </c>
      <c r="BK268">
        <v>17</v>
      </c>
      <c r="BL268">
        <v>16</v>
      </c>
      <c r="BM268">
        <v>11</v>
      </c>
      <c r="BN268">
        <v>84</v>
      </c>
      <c r="BO268">
        <v>1</v>
      </c>
      <c r="BP268">
        <v>0</v>
      </c>
      <c r="BQ268">
        <v>84</v>
      </c>
      <c r="BR268" s="30">
        <v>42423</v>
      </c>
      <c r="BS268">
        <v>8</v>
      </c>
      <c r="BT268">
        <v>8</v>
      </c>
      <c r="BU268">
        <v>0</v>
      </c>
      <c r="BV268">
        <v>1</v>
      </c>
      <c r="BW268">
        <v>44</v>
      </c>
      <c r="BX268">
        <v>0</v>
      </c>
      <c r="BY268">
        <v>44</v>
      </c>
      <c r="BZ268">
        <v>45.332999999999998</v>
      </c>
      <c r="CA268">
        <v>1</v>
      </c>
      <c r="CB268">
        <v>20</v>
      </c>
      <c r="CC268">
        <v>0</v>
      </c>
      <c r="CD268">
        <v>0</v>
      </c>
      <c r="CE268">
        <v>0</v>
      </c>
      <c r="CF268">
        <v>0</v>
      </c>
      <c r="CG268" t="s">
        <v>4261</v>
      </c>
      <c r="CH268" s="30">
        <v>43952</v>
      </c>
    </row>
    <row r="269" spans="1:86" customFormat="1" x14ac:dyDescent="0.25">
      <c r="A269">
        <v>335378</v>
      </c>
      <c r="B269" t="s">
        <v>4262</v>
      </c>
      <c r="C269" t="s">
        <v>4263</v>
      </c>
      <c r="D269" t="s">
        <v>4264</v>
      </c>
      <c r="E269" t="s">
        <v>251</v>
      </c>
      <c r="F269">
        <v>14551</v>
      </c>
      <c r="G269">
        <v>3154839118</v>
      </c>
      <c r="H269">
        <v>770</v>
      </c>
      <c r="I269" t="s">
        <v>2331</v>
      </c>
      <c r="J269" t="s">
        <v>429</v>
      </c>
      <c r="K269">
        <v>130</v>
      </c>
      <c r="L269">
        <v>96.1</v>
      </c>
      <c r="M269" t="s">
        <v>430</v>
      </c>
      <c r="N269" t="b">
        <v>0</v>
      </c>
      <c r="O269" t="s">
        <v>4265</v>
      </c>
      <c r="P269" s="30">
        <v>26672</v>
      </c>
      <c r="Q269" t="b">
        <v>0</v>
      </c>
      <c r="R269" t="s">
        <v>791</v>
      </c>
      <c r="S269" t="b">
        <v>0</v>
      </c>
      <c r="T269" t="b">
        <v>0</v>
      </c>
      <c r="U269" t="b">
        <v>0</v>
      </c>
      <c r="V269" t="s">
        <v>535</v>
      </c>
      <c r="W269" t="s">
        <v>433</v>
      </c>
      <c r="X269">
        <v>1</v>
      </c>
      <c r="Z269">
        <v>1</v>
      </c>
      <c r="AB269">
        <v>2</v>
      </c>
      <c r="AD269">
        <v>3</v>
      </c>
      <c r="AF269">
        <v>2</v>
      </c>
      <c r="AH269">
        <v>2</v>
      </c>
      <c r="AJ269">
        <v>2</v>
      </c>
      <c r="AN269">
        <v>2.1517200000000001</v>
      </c>
      <c r="AO269">
        <v>1.0382199999999999</v>
      </c>
      <c r="AP269">
        <v>0.46970000000000001</v>
      </c>
      <c r="AQ269">
        <v>1.5079199999999999</v>
      </c>
      <c r="AR269">
        <v>3.65964</v>
      </c>
      <c r="AS269">
        <v>5.7919999999999999E-2</v>
      </c>
      <c r="AT269">
        <v>1.92221</v>
      </c>
      <c r="AU269">
        <v>0.73736999999999997</v>
      </c>
      <c r="AV269">
        <v>0.35707</v>
      </c>
      <c r="AW269">
        <v>3.0166599999999999</v>
      </c>
      <c r="AX269">
        <v>2.3264900000000002</v>
      </c>
      <c r="AY269">
        <v>1.0587299999999999</v>
      </c>
      <c r="AZ269">
        <v>0.49509999999999998</v>
      </c>
      <c r="BA269">
        <v>3.8901400000000002</v>
      </c>
      <c r="BB269" s="30">
        <v>43642</v>
      </c>
      <c r="BC269">
        <v>7</v>
      </c>
      <c r="BD269">
        <v>7</v>
      </c>
      <c r="BE269">
        <v>1</v>
      </c>
      <c r="BF269">
        <v>40</v>
      </c>
      <c r="BG269">
        <v>1</v>
      </c>
      <c r="BH269">
        <v>0</v>
      </c>
      <c r="BI269">
        <v>40</v>
      </c>
      <c r="BJ269" s="30">
        <v>43119</v>
      </c>
      <c r="BK269">
        <v>32</v>
      </c>
      <c r="BL269">
        <v>18</v>
      </c>
      <c r="BM269">
        <v>18</v>
      </c>
      <c r="BN269">
        <v>188</v>
      </c>
      <c r="BO269">
        <v>1</v>
      </c>
      <c r="BP269">
        <v>0</v>
      </c>
      <c r="BQ269">
        <v>188</v>
      </c>
      <c r="BR269" s="30">
        <v>42656</v>
      </c>
      <c r="BS269">
        <v>29</v>
      </c>
      <c r="BT269">
        <v>23</v>
      </c>
      <c r="BU269">
        <v>6</v>
      </c>
      <c r="BV269">
        <v>2</v>
      </c>
      <c r="BW269">
        <v>152</v>
      </c>
      <c r="BX269">
        <v>76</v>
      </c>
      <c r="BY269">
        <v>228</v>
      </c>
      <c r="BZ269">
        <v>120.667</v>
      </c>
      <c r="CA269">
        <v>3</v>
      </c>
      <c r="CB269">
        <v>32</v>
      </c>
      <c r="CC269">
        <v>1</v>
      </c>
      <c r="CD269">
        <v>57885</v>
      </c>
      <c r="CE269">
        <v>0</v>
      </c>
      <c r="CF269">
        <v>1</v>
      </c>
      <c r="CG269" t="s">
        <v>4266</v>
      </c>
      <c r="CH269" s="30">
        <v>43952</v>
      </c>
    </row>
    <row r="270" spans="1:86" customFormat="1" x14ac:dyDescent="0.25">
      <c r="A270">
        <v>335673</v>
      </c>
      <c r="B270" t="s">
        <v>4267</v>
      </c>
      <c r="C270" t="s">
        <v>4268</v>
      </c>
      <c r="D270" t="s">
        <v>3226</v>
      </c>
      <c r="E270" t="s">
        <v>251</v>
      </c>
      <c r="F270">
        <v>11236</v>
      </c>
      <c r="G270">
        <v>7189276300</v>
      </c>
      <c r="H270">
        <v>331</v>
      </c>
      <c r="I270" t="s">
        <v>1544</v>
      </c>
      <c r="J270" t="s">
        <v>451</v>
      </c>
      <c r="K270">
        <v>270</v>
      </c>
      <c r="L270">
        <v>265.10000000000002</v>
      </c>
      <c r="M270" t="s">
        <v>430</v>
      </c>
      <c r="N270" t="b">
        <v>0</v>
      </c>
      <c r="O270" t="s">
        <v>4269</v>
      </c>
      <c r="P270" s="30">
        <v>30834</v>
      </c>
      <c r="Q270" t="b">
        <v>0</v>
      </c>
      <c r="S270" t="b">
        <v>0</v>
      </c>
      <c r="T270" t="b">
        <v>0</v>
      </c>
      <c r="U270" t="b">
        <v>0</v>
      </c>
      <c r="V270" t="s">
        <v>535</v>
      </c>
      <c r="W270" t="s">
        <v>433</v>
      </c>
      <c r="X270">
        <v>5</v>
      </c>
      <c r="Z270">
        <v>5</v>
      </c>
      <c r="AB270">
        <v>5</v>
      </c>
      <c r="AD270">
        <v>5</v>
      </c>
      <c r="AF270">
        <v>5</v>
      </c>
      <c r="AH270">
        <v>2</v>
      </c>
      <c r="AJ270">
        <v>2</v>
      </c>
      <c r="AN270">
        <v>2.0931500000000001</v>
      </c>
      <c r="AO270">
        <v>0.63234999999999997</v>
      </c>
      <c r="AP270">
        <v>0.64915999999999996</v>
      </c>
      <c r="AQ270">
        <v>1.28152</v>
      </c>
      <c r="AR270">
        <v>3.3746700000000001</v>
      </c>
      <c r="AS270">
        <v>7.6990000000000003E-2</v>
      </c>
      <c r="AT270">
        <v>2.31175</v>
      </c>
      <c r="AU270">
        <v>0.95923999999999998</v>
      </c>
      <c r="AV270">
        <v>0.63414000000000004</v>
      </c>
      <c r="AW270">
        <v>3.9051300000000002</v>
      </c>
      <c r="AX270">
        <v>1.88181</v>
      </c>
      <c r="AY270">
        <v>0.49569999999999997</v>
      </c>
      <c r="AZ270">
        <v>0.38529999999999998</v>
      </c>
      <c r="BA270">
        <v>2.77108</v>
      </c>
      <c r="BB270" s="30">
        <v>43619</v>
      </c>
      <c r="BC270">
        <v>1</v>
      </c>
      <c r="BD270">
        <v>1</v>
      </c>
      <c r="BE270">
        <v>0</v>
      </c>
      <c r="BF270">
        <v>4</v>
      </c>
      <c r="BG270">
        <v>1</v>
      </c>
      <c r="BH270">
        <v>0</v>
      </c>
      <c r="BI270">
        <v>4</v>
      </c>
      <c r="BJ270" s="30">
        <v>42986</v>
      </c>
      <c r="BK270">
        <v>1</v>
      </c>
      <c r="BL270">
        <v>1</v>
      </c>
      <c r="BM270">
        <v>0</v>
      </c>
      <c r="BN270">
        <v>4</v>
      </c>
      <c r="BO270">
        <v>1</v>
      </c>
      <c r="BP270">
        <v>0</v>
      </c>
      <c r="BQ270">
        <v>4</v>
      </c>
      <c r="BR270" s="30">
        <v>42544</v>
      </c>
      <c r="BS270">
        <v>2</v>
      </c>
      <c r="BT270">
        <v>2</v>
      </c>
      <c r="BU270">
        <v>0</v>
      </c>
      <c r="BV270">
        <v>1</v>
      </c>
      <c r="BW270">
        <v>12</v>
      </c>
      <c r="BX270">
        <v>0</v>
      </c>
      <c r="BY270">
        <v>12</v>
      </c>
      <c r="BZ270">
        <v>5.3330000000000002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 t="s">
        <v>4270</v>
      </c>
      <c r="CH270" s="30">
        <v>43952</v>
      </c>
    </row>
    <row r="271" spans="1:86" customFormat="1" x14ac:dyDescent="0.25">
      <c r="A271">
        <v>335818</v>
      </c>
      <c r="B271" t="s">
        <v>4271</v>
      </c>
      <c r="C271" t="s">
        <v>4272</v>
      </c>
      <c r="D271" t="s">
        <v>4273</v>
      </c>
      <c r="E271" t="s">
        <v>251</v>
      </c>
      <c r="F271">
        <v>11747</v>
      </c>
      <c r="G271">
        <v>6314393000</v>
      </c>
      <c r="H271">
        <v>700</v>
      </c>
      <c r="I271" t="s">
        <v>1388</v>
      </c>
      <c r="J271" t="s">
        <v>429</v>
      </c>
      <c r="K271">
        <v>320</v>
      </c>
      <c r="L271">
        <v>298.2</v>
      </c>
      <c r="M271" t="s">
        <v>430</v>
      </c>
      <c r="N271" t="b">
        <v>0</v>
      </c>
      <c r="O271" t="s">
        <v>4274</v>
      </c>
      <c r="P271" s="30">
        <v>36469</v>
      </c>
      <c r="Q271" t="b">
        <v>0</v>
      </c>
      <c r="S271" t="b">
        <v>0</v>
      </c>
      <c r="T271" t="b">
        <v>0</v>
      </c>
      <c r="U271" t="b">
        <v>0</v>
      </c>
      <c r="V271" t="s">
        <v>535</v>
      </c>
      <c r="W271" t="s">
        <v>433</v>
      </c>
      <c r="X271">
        <v>3</v>
      </c>
      <c r="Z271">
        <v>2</v>
      </c>
      <c r="AB271">
        <v>5</v>
      </c>
      <c r="AD271">
        <v>5</v>
      </c>
      <c r="AF271">
        <v>5</v>
      </c>
      <c r="AH271">
        <v>3</v>
      </c>
      <c r="AJ271">
        <v>3</v>
      </c>
      <c r="AN271">
        <v>2.2907299999999999</v>
      </c>
      <c r="AO271">
        <v>0.78586999999999996</v>
      </c>
      <c r="AP271">
        <v>0.60045999999999999</v>
      </c>
      <c r="AQ271">
        <v>1.3863300000000001</v>
      </c>
      <c r="AR271">
        <v>3.67706</v>
      </c>
      <c r="AS271">
        <v>8.77E-2</v>
      </c>
      <c r="AT271">
        <v>2.3951199999999999</v>
      </c>
      <c r="AU271">
        <v>0.84482999999999997</v>
      </c>
      <c r="AV271">
        <v>0.43753999999999998</v>
      </c>
      <c r="AW271">
        <v>3.6774900000000001</v>
      </c>
      <c r="AX271">
        <v>1.98776</v>
      </c>
      <c r="AY271">
        <v>0.69947000000000004</v>
      </c>
      <c r="AZ271">
        <v>0.51653000000000004</v>
      </c>
      <c r="BA271">
        <v>3.2062900000000001</v>
      </c>
      <c r="BB271" s="30">
        <v>43627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s="30">
        <v>43103</v>
      </c>
      <c r="BK271">
        <v>5</v>
      </c>
      <c r="BL271">
        <v>1</v>
      </c>
      <c r="BM271">
        <v>4</v>
      </c>
      <c r="BN271">
        <v>52</v>
      </c>
      <c r="BO271">
        <v>1</v>
      </c>
      <c r="BP271">
        <v>0</v>
      </c>
      <c r="BQ271">
        <v>52</v>
      </c>
      <c r="BR271" s="30">
        <v>42674</v>
      </c>
      <c r="BS271">
        <v>16</v>
      </c>
      <c r="BT271">
        <v>16</v>
      </c>
      <c r="BU271">
        <v>0</v>
      </c>
      <c r="BV271">
        <v>1</v>
      </c>
      <c r="BW271">
        <v>84</v>
      </c>
      <c r="BX271">
        <v>0</v>
      </c>
      <c r="BY271">
        <v>84</v>
      </c>
      <c r="BZ271">
        <v>31.332999999999998</v>
      </c>
      <c r="CA271">
        <v>9</v>
      </c>
      <c r="CB271">
        <v>1</v>
      </c>
      <c r="CC271">
        <v>1</v>
      </c>
      <c r="CD271">
        <v>39683</v>
      </c>
      <c r="CE271">
        <v>0</v>
      </c>
      <c r="CF271">
        <v>1</v>
      </c>
      <c r="CG271" t="s">
        <v>4275</v>
      </c>
      <c r="CH271" s="30">
        <v>43952</v>
      </c>
    </row>
    <row r="272" spans="1:86" customFormat="1" x14ac:dyDescent="0.25">
      <c r="A272">
        <v>335484</v>
      </c>
      <c r="B272" t="s">
        <v>4276</v>
      </c>
      <c r="C272" t="s">
        <v>4277</v>
      </c>
      <c r="D272" t="s">
        <v>3203</v>
      </c>
      <c r="E272" t="s">
        <v>251</v>
      </c>
      <c r="F272">
        <v>10461</v>
      </c>
      <c r="G272">
        <v>7184098200</v>
      </c>
      <c r="H272">
        <v>20</v>
      </c>
      <c r="I272" t="s">
        <v>1392</v>
      </c>
      <c r="J272" t="s">
        <v>429</v>
      </c>
      <c r="K272">
        <v>386</v>
      </c>
      <c r="L272">
        <v>310.2</v>
      </c>
      <c r="M272" t="s">
        <v>430</v>
      </c>
      <c r="N272" t="b">
        <v>0</v>
      </c>
      <c r="O272" t="s">
        <v>4278</v>
      </c>
      <c r="P272" s="30">
        <v>27851</v>
      </c>
      <c r="Q272" t="b">
        <v>0</v>
      </c>
      <c r="S272" t="b">
        <v>0</v>
      </c>
      <c r="T272" t="b">
        <v>0</v>
      </c>
      <c r="U272" t="b">
        <v>0</v>
      </c>
      <c r="V272" t="s">
        <v>535</v>
      </c>
      <c r="W272" t="s">
        <v>433</v>
      </c>
      <c r="X272">
        <v>4</v>
      </c>
      <c r="Z272">
        <v>3</v>
      </c>
      <c r="AB272">
        <v>5</v>
      </c>
      <c r="AD272">
        <v>5</v>
      </c>
      <c r="AF272">
        <v>5</v>
      </c>
      <c r="AH272">
        <v>2</v>
      </c>
      <c r="AJ272">
        <v>3</v>
      </c>
      <c r="AN272">
        <v>2.1599699999999999</v>
      </c>
      <c r="AO272">
        <v>0.25463999999999998</v>
      </c>
      <c r="AP272">
        <v>0.90822000000000003</v>
      </c>
      <c r="AQ272">
        <v>1.16286</v>
      </c>
      <c r="AR272">
        <v>3.3228300000000002</v>
      </c>
      <c r="AS272">
        <v>6.4649999999999999E-2</v>
      </c>
      <c r="AT272">
        <v>2.0999300000000001</v>
      </c>
      <c r="AU272">
        <v>0.87948999999999999</v>
      </c>
      <c r="AV272">
        <v>0.48874000000000001</v>
      </c>
      <c r="AW272">
        <v>3.4681600000000001</v>
      </c>
      <c r="AX272">
        <v>2.1377600000000001</v>
      </c>
      <c r="AY272">
        <v>0.21770999999999999</v>
      </c>
      <c r="AZ272">
        <v>0.69943</v>
      </c>
      <c r="BA272">
        <v>3.0722900000000002</v>
      </c>
      <c r="BB272" s="30">
        <v>43654</v>
      </c>
      <c r="BC272">
        <v>8</v>
      </c>
      <c r="BD272">
        <v>8</v>
      </c>
      <c r="BE272">
        <v>0</v>
      </c>
      <c r="BF272">
        <v>44</v>
      </c>
      <c r="BG272">
        <v>0</v>
      </c>
      <c r="BH272">
        <v>0</v>
      </c>
      <c r="BI272">
        <v>44</v>
      </c>
      <c r="BJ272" s="30">
        <v>42947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s="30">
        <v>42496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22</v>
      </c>
      <c r="CA272">
        <v>2</v>
      </c>
      <c r="CB272">
        <v>1</v>
      </c>
      <c r="CC272">
        <v>0</v>
      </c>
      <c r="CD272">
        <v>0</v>
      </c>
      <c r="CE272">
        <v>0</v>
      </c>
      <c r="CF272">
        <v>0</v>
      </c>
      <c r="CG272" t="s">
        <v>4279</v>
      </c>
      <c r="CH272" s="30">
        <v>43952</v>
      </c>
    </row>
    <row r="273" spans="1:86" customFormat="1" x14ac:dyDescent="0.25">
      <c r="A273">
        <v>335692</v>
      </c>
      <c r="B273" t="s">
        <v>4280</v>
      </c>
      <c r="C273" t="s">
        <v>4281</v>
      </c>
      <c r="D273" t="s">
        <v>4282</v>
      </c>
      <c r="E273" t="s">
        <v>251</v>
      </c>
      <c r="F273">
        <v>12771</v>
      </c>
      <c r="G273">
        <v>8458565351</v>
      </c>
      <c r="H273">
        <v>540</v>
      </c>
      <c r="I273" t="s">
        <v>1469</v>
      </c>
      <c r="J273" t="s">
        <v>523</v>
      </c>
      <c r="K273">
        <v>46</v>
      </c>
      <c r="L273">
        <v>43.1</v>
      </c>
      <c r="M273" t="s">
        <v>430</v>
      </c>
      <c r="N273" t="b">
        <v>1</v>
      </c>
      <c r="O273" t="s">
        <v>4283</v>
      </c>
      <c r="P273" s="30">
        <v>32244</v>
      </c>
      <c r="Q273" t="b">
        <v>0</v>
      </c>
      <c r="S273" t="b">
        <v>0</v>
      </c>
      <c r="T273" t="b">
        <v>0</v>
      </c>
      <c r="U273" t="b">
        <v>0</v>
      </c>
      <c r="V273" t="s">
        <v>535</v>
      </c>
      <c r="W273" t="s">
        <v>4284</v>
      </c>
      <c r="X273">
        <v>4</v>
      </c>
      <c r="Z273">
        <v>4</v>
      </c>
      <c r="AB273">
        <v>3</v>
      </c>
      <c r="AD273">
        <v>4</v>
      </c>
      <c r="AF273">
        <v>3</v>
      </c>
      <c r="AH273">
        <v>4</v>
      </c>
      <c r="AJ273">
        <v>5</v>
      </c>
      <c r="AN273">
        <v>1.95438</v>
      </c>
      <c r="AO273">
        <v>0.81359999999999999</v>
      </c>
      <c r="AP273">
        <v>1.00095</v>
      </c>
      <c r="AQ273">
        <v>1.8145500000000001</v>
      </c>
      <c r="AR273">
        <v>3.7689300000000001</v>
      </c>
      <c r="AS273">
        <v>0.25562000000000001</v>
      </c>
      <c r="AT273">
        <v>2.2659099999999999</v>
      </c>
      <c r="AU273">
        <v>0.72409999999999997</v>
      </c>
      <c r="AV273">
        <v>0.35658000000000001</v>
      </c>
      <c r="AW273">
        <v>3.3466</v>
      </c>
      <c r="AX273">
        <v>1.7925899999999999</v>
      </c>
      <c r="AY273">
        <v>0.84487999999999996</v>
      </c>
      <c r="AZ273">
        <v>1.0565199999999999</v>
      </c>
      <c r="BA273">
        <v>3.6113300000000002</v>
      </c>
      <c r="BB273" s="30">
        <v>43623</v>
      </c>
      <c r="BC273">
        <v>4</v>
      </c>
      <c r="BD273">
        <v>4</v>
      </c>
      <c r="BE273">
        <v>0</v>
      </c>
      <c r="BF273">
        <v>12</v>
      </c>
      <c r="BG273">
        <v>1</v>
      </c>
      <c r="BH273">
        <v>0</v>
      </c>
      <c r="BI273">
        <v>12</v>
      </c>
      <c r="BJ273" s="30">
        <v>42971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s="30">
        <v>42551</v>
      </c>
      <c r="BS273">
        <v>2</v>
      </c>
      <c r="BT273">
        <v>2</v>
      </c>
      <c r="BU273">
        <v>0</v>
      </c>
      <c r="BV273">
        <v>1</v>
      </c>
      <c r="BW273">
        <v>8</v>
      </c>
      <c r="BX273">
        <v>0</v>
      </c>
      <c r="BY273">
        <v>8</v>
      </c>
      <c r="BZ273">
        <v>7.3330000000000002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 t="s">
        <v>4285</v>
      </c>
      <c r="CH273" s="30">
        <v>43952</v>
      </c>
    </row>
    <row r="274" spans="1:86" customFormat="1" x14ac:dyDescent="0.25">
      <c r="A274">
        <v>335835</v>
      </c>
      <c r="B274" t="s">
        <v>4286</v>
      </c>
      <c r="C274" t="s">
        <v>4287</v>
      </c>
      <c r="D274" t="s">
        <v>4288</v>
      </c>
      <c r="E274" t="s">
        <v>251</v>
      </c>
      <c r="F274">
        <v>11742</v>
      </c>
      <c r="G274">
        <v>6317583336</v>
      </c>
      <c r="H274">
        <v>700</v>
      </c>
      <c r="I274" t="s">
        <v>1388</v>
      </c>
      <c r="J274" t="s">
        <v>475</v>
      </c>
      <c r="K274">
        <v>120</v>
      </c>
      <c r="L274">
        <v>103.3</v>
      </c>
      <c r="M274" t="s">
        <v>430</v>
      </c>
      <c r="N274" t="b">
        <v>0</v>
      </c>
      <c r="O274" t="s">
        <v>4289</v>
      </c>
      <c r="P274" s="30">
        <v>37225</v>
      </c>
      <c r="Q274" t="b">
        <v>0</v>
      </c>
      <c r="S274" t="b">
        <v>0</v>
      </c>
      <c r="T274" t="b">
        <v>0</v>
      </c>
      <c r="U274" t="b">
        <v>0</v>
      </c>
      <c r="V274" t="s">
        <v>535</v>
      </c>
      <c r="W274" t="s">
        <v>433</v>
      </c>
      <c r="X274">
        <v>3</v>
      </c>
      <c r="Z274">
        <v>3</v>
      </c>
      <c r="AB274">
        <v>3</v>
      </c>
      <c r="AD274">
        <v>4</v>
      </c>
      <c r="AF274">
        <v>3</v>
      </c>
      <c r="AH274">
        <v>3</v>
      </c>
      <c r="AJ274">
        <v>4</v>
      </c>
      <c r="AN274">
        <v>2.1606100000000001</v>
      </c>
      <c r="AO274">
        <v>0.93301999999999996</v>
      </c>
      <c r="AP274">
        <v>0.85494000000000003</v>
      </c>
      <c r="AQ274">
        <v>1.78796</v>
      </c>
      <c r="AR274">
        <v>3.9485700000000001</v>
      </c>
      <c r="AS274">
        <v>9.9169999999999994E-2</v>
      </c>
      <c r="AT274">
        <v>2.3572700000000002</v>
      </c>
      <c r="AU274">
        <v>0.80274000000000001</v>
      </c>
      <c r="AV274">
        <v>0.39650000000000002</v>
      </c>
      <c r="AW274">
        <v>3.5565099999999998</v>
      </c>
      <c r="AX274">
        <v>1.9049499999999999</v>
      </c>
      <c r="AY274">
        <v>0.87397999999999998</v>
      </c>
      <c r="AZ274">
        <v>0.81154999999999999</v>
      </c>
      <c r="BA274">
        <v>3.5601500000000001</v>
      </c>
      <c r="BB274" s="30">
        <v>43859</v>
      </c>
      <c r="BC274">
        <v>4</v>
      </c>
      <c r="BD274">
        <v>4</v>
      </c>
      <c r="BE274">
        <v>0</v>
      </c>
      <c r="BF274">
        <v>16</v>
      </c>
      <c r="BG274">
        <v>0</v>
      </c>
      <c r="BH274">
        <v>0</v>
      </c>
      <c r="BI274">
        <v>16</v>
      </c>
      <c r="BJ274" s="30">
        <v>43403</v>
      </c>
      <c r="BK274">
        <v>6</v>
      </c>
      <c r="BL274">
        <v>6</v>
      </c>
      <c r="BM274">
        <v>0</v>
      </c>
      <c r="BN274">
        <v>28</v>
      </c>
      <c r="BO274">
        <v>1</v>
      </c>
      <c r="BP274">
        <v>0</v>
      </c>
      <c r="BQ274">
        <v>28</v>
      </c>
      <c r="BR274" s="30">
        <v>42915</v>
      </c>
      <c r="BS274">
        <v>1</v>
      </c>
      <c r="BT274">
        <v>1</v>
      </c>
      <c r="BU274">
        <v>0</v>
      </c>
      <c r="BV274">
        <v>1</v>
      </c>
      <c r="BW274">
        <v>4</v>
      </c>
      <c r="BX274">
        <v>0</v>
      </c>
      <c r="BY274">
        <v>4</v>
      </c>
      <c r="BZ274">
        <v>18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 t="s">
        <v>4290</v>
      </c>
      <c r="CH274" s="30">
        <v>43952</v>
      </c>
    </row>
    <row r="275" spans="1:86" customFormat="1" x14ac:dyDescent="0.25">
      <c r="A275">
        <v>335658</v>
      </c>
      <c r="B275" t="s">
        <v>4291</v>
      </c>
      <c r="C275" t="s">
        <v>4292</v>
      </c>
      <c r="D275" t="s">
        <v>4293</v>
      </c>
      <c r="E275" t="s">
        <v>251</v>
      </c>
      <c r="F275">
        <v>13073</v>
      </c>
      <c r="G275">
        <v>6078985876</v>
      </c>
      <c r="H275">
        <v>730</v>
      </c>
      <c r="I275" t="s">
        <v>2267</v>
      </c>
      <c r="J275" t="s">
        <v>475</v>
      </c>
      <c r="K275">
        <v>80</v>
      </c>
      <c r="L275">
        <v>67.7</v>
      </c>
      <c r="M275" t="s">
        <v>430</v>
      </c>
      <c r="N275" t="b">
        <v>0</v>
      </c>
      <c r="O275" t="s">
        <v>4294</v>
      </c>
      <c r="P275" s="30">
        <v>30259</v>
      </c>
      <c r="Q275" t="b">
        <v>0</v>
      </c>
      <c r="S275" t="b">
        <v>0</v>
      </c>
      <c r="T275" t="b">
        <v>0</v>
      </c>
      <c r="U275" t="b">
        <v>0</v>
      </c>
      <c r="V275" t="s">
        <v>440</v>
      </c>
      <c r="W275" t="s">
        <v>433</v>
      </c>
      <c r="X275">
        <v>1</v>
      </c>
      <c r="Z275">
        <v>1</v>
      </c>
      <c r="AB275">
        <v>2</v>
      </c>
      <c r="AD275">
        <v>1</v>
      </c>
      <c r="AF275">
        <v>4</v>
      </c>
      <c r="AH275">
        <v>1</v>
      </c>
      <c r="AI275">
        <v>12</v>
      </c>
      <c r="AJ275">
        <v>1</v>
      </c>
      <c r="AK275">
        <v>12</v>
      </c>
      <c r="AN275">
        <v>2.0912999999999999</v>
      </c>
      <c r="AO275">
        <v>1.0740000000000001</v>
      </c>
      <c r="AP275">
        <v>0.32695000000000002</v>
      </c>
      <c r="AQ275">
        <v>1.40096</v>
      </c>
      <c r="AR275">
        <v>3.4922599999999999</v>
      </c>
      <c r="AS275">
        <v>6.4229999999999995E-2</v>
      </c>
      <c r="AT275">
        <v>2.1457999999999999</v>
      </c>
      <c r="AU275">
        <v>0.85324</v>
      </c>
      <c r="AV275">
        <v>0.46353</v>
      </c>
      <c r="AW275">
        <v>3.4625699999999999</v>
      </c>
      <c r="AX275">
        <v>2.02556</v>
      </c>
      <c r="AY275">
        <v>0.94649000000000005</v>
      </c>
      <c r="AZ275">
        <v>0.26547999999999999</v>
      </c>
      <c r="BA275">
        <v>3.2341600000000001</v>
      </c>
      <c r="BB275" s="30">
        <v>43496</v>
      </c>
      <c r="BC275">
        <v>9</v>
      </c>
      <c r="BD275">
        <v>6</v>
      </c>
      <c r="BE275">
        <v>3</v>
      </c>
      <c r="BF275">
        <v>36</v>
      </c>
      <c r="BG275">
        <v>1</v>
      </c>
      <c r="BH275">
        <v>0</v>
      </c>
      <c r="BI275">
        <v>36</v>
      </c>
      <c r="BJ275" s="30">
        <v>42986</v>
      </c>
      <c r="BK275">
        <v>14</v>
      </c>
      <c r="BL275">
        <v>10</v>
      </c>
      <c r="BM275">
        <v>5</v>
      </c>
      <c r="BN275">
        <v>60</v>
      </c>
      <c r="BO275">
        <v>1</v>
      </c>
      <c r="BP275">
        <v>0</v>
      </c>
      <c r="BQ275">
        <v>60</v>
      </c>
      <c r="BR275" s="30">
        <v>42515</v>
      </c>
      <c r="BS275">
        <v>13</v>
      </c>
      <c r="BT275">
        <v>13</v>
      </c>
      <c r="BU275">
        <v>0</v>
      </c>
      <c r="BV275">
        <v>1</v>
      </c>
      <c r="BW275">
        <v>80</v>
      </c>
      <c r="BX275">
        <v>0</v>
      </c>
      <c r="BY275">
        <v>80</v>
      </c>
      <c r="BZ275">
        <v>51.332999999999998</v>
      </c>
      <c r="CA275">
        <v>0</v>
      </c>
      <c r="CB275">
        <v>4</v>
      </c>
      <c r="CC275">
        <v>0</v>
      </c>
      <c r="CD275">
        <v>0</v>
      </c>
      <c r="CE275">
        <v>0</v>
      </c>
      <c r="CF275">
        <v>0</v>
      </c>
      <c r="CG275" t="s">
        <v>4295</v>
      </c>
      <c r="CH275" s="30">
        <v>43952</v>
      </c>
    </row>
    <row r="276" spans="1:86" customFormat="1" x14ac:dyDescent="0.25">
      <c r="A276">
        <v>335732</v>
      </c>
      <c r="B276" t="s">
        <v>4296</v>
      </c>
      <c r="C276" t="s">
        <v>4297</v>
      </c>
      <c r="D276" t="s">
        <v>3623</v>
      </c>
      <c r="E276" t="s">
        <v>251</v>
      </c>
      <c r="F276">
        <v>13440</v>
      </c>
      <c r="G276">
        <v>3153393210</v>
      </c>
      <c r="H276">
        <v>510</v>
      </c>
      <c r="I276" t="s">
        <v>2269</v>
      </c>
      <c r="J276" t="s">
        <v>429</v>
      </c>
      <c r="K276">
        <v>100</v>
      </c>
      <c r="L276">
        <v>96.2</v>
      </c>
      <c r="M276" t="s">
        <v>430</v>
      </c>
      <c r="N276" t="b">
        <v>0</v>
      </c>
      <c r="O276" t="s">
        <v>4298</v>
      </c>
      <c r="P276" s="30">
        <v>33493</v>
      </c>
      <c r="Q276" t="b">
        <v>0</v>
      </c>
      <c r="S276" t="b">
        <v>0</v>
      </c>
      <c r="T276" t="b">
        <v>0</v>
      </c>
      <c r="U276" t="b">
        <v>0</v>
      </c>
      <c r="V276" t="s">
        <v>535</v>
      </c>
      <c r="W276" t="s">
        <v>433</v>
      </c>
      <c r="X276">
        <v>4</v>
      </c>
      <c r="Z276">
        <v>3</v>
      </c>
      <c r="AB276">
        <v>5</v>
      </c>
      <c r="AD276">
        <v>5</v>
      </c>
      <c r="AF276">
        <v>4</v>
      </c>
      <c r="AH276">
        <v>2</v>
      </c>
      <c r="AJ276">
        <v>2</v>
      </c>
      <c r="AN276">
        <v>2.2004600000000001</v>
      </c>
      <c r="AO276">
        <v>0.83464000000000005</v>
      </c>
      <c r="AP276">
        <v>0.48471999999999998</v>
      </c>
      <c r="AQ276">
        <v>1.3193600000000001</v>
      </c>
      <c r="AR276">
        <v>3.5198200000000002</v>
      </c>
      <c r="AS276">
        <v>0.15622</v>
      </c>
      <c r="AT276">
        <v>2.1908099999999999</v>
      </c>
      <c r="AU276">
        <v>0.86270999999999998</v>
      </c>
      <c r="AV276">
        <v>0.49847000000000002</v>
      </c>
      <c r="AW276">
        <v>3.55199</v>
      </c>
      <c r="AX276">
        <v>2.0874899999999998</v>
      </c>
      <c r="AY276">
        <v>0.72748000000000002</v>
      </c>
      <c r="AZ276">
        <v>0.36599999999999999</v>
      </c>
      <c r="BA276">
        <v>3.1776200000000001</v>
      </c>
      <c r="BB276" s="30">
        <v>43816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 s="30">
        <v>43385</v>
      </c>
      <c r="BK276">
        <v>8</v>
      </c>
      <c r="BL276">
        <v>5</v>
      </c>
      <c r="BM276">
        <v>4</v>
      </c>
      <c r="BN276">
        <v>48</v>
      </c>
      <c r="BO276">
        <v>1</v>
      </c>
      <c r="BP276">
        <v>0</v>
      </c>
      <c r="BQ276">
        <v>48</v>
      </c>
      <c r="BR276" s="30">
        <v>42881</v>
      </c>
      <c r="BS276">
        <v>8</v>
      </c>
      <c r="BT276">
        <v>8</v>
      </c>
      <c r="BU276">
        <v>0</v>
      </c>
      <c r="BV276">
        <v>1</v>
      </c>
      <c r="BW276">
        <v>40</v>
      </c>
      <c r="BX276">
        <v>0</v>
      </c>
      <c r="BY276">
        <v>40</v>
      </c>
      <c r="BZ276">
        <v>22.667000000000002</v>
      </c>
      <c r="CA276">
        <v>9</v>
      </c>
      <c r="CB276">
        <v>0</v>
      </c>
      <c r="CC276">
        <v>1</v>
      </c>
      <c r="CD276">
        <v>7036</v>
      </c>
      <c r="CE276">
        <v>0</v>
      </c>
      <c r="CF276">
        <v>1</v>
      </c>
      <c r="CG276" t="s">
        <v>4299</v>
      </c>
      <c r="CH276" s="30">
        <v>43952</v>
      </c>
    </row>
    <row r="277" spans="1:86" customFormat="1" x14ac:dyDescent="0.25">
      <c r="A277">
        <v>335823</v>
      </c>
      <c r="B277" t="s">
        <v>4300</v>
      </c>
      <c r="C277" t="s">
        <v>4301</v>
      </c>
      <c r="D277" t="s">
        <v>4302</v>
      </c>
      <c r="E277" t="s">
        <v>251</v>
      </c>
      <c r="F277">
        <v>10993</v>
      </c>
      <c r="G277">
        <v>8457864000</v>
      </c>
      <c r="H277">
        <v>620</v>
      </c>
      <c r="I277" t="s">
        <v>1467</v>
      </c>
      <c r="J277" t="s">
        <v>507</v>
      </c>
      <c r="K277">
        <v>25</v>
      </c>
      <c r="L277">
        <v>20</v>
      </c>
      <c r="M277" t="s">
        <v>430</v>
      </c>
      <c r="N277" t="b">
        <v>1</v>
      </c>
      <c r="O277" t="s">
        <v>502</v>
      </c>
      <c r="P277" s="30">
        <v>36698</v>
      </c>
      <c r="Q277" t="b">
        <v>0</v>
      </c>
      <c r="S277" t="b">
        <v>0</v>
      </c>
      <c r="T277" t="b">
        <v>0</v>
      </c>
      <c r="U277" t="b">
        <v>0</v>
      </c>
      <c r="V277" t="s">
        <v>432</v>
      </c>
      <c r="W277" t="s">
        <v>433</v>
      </c>
      <c r="X277">
        <v>5</v>
      </c>
      <c r="Z277">
        <v>5</v>
      </c>
      <c r="AB277">
        <v>5</v>
      </c>
      <c r="AE277">
        <v>2</v>
      </c>
      <c r="AF277">
        <v>5</v>
      </c>
      <c r="AH277">
        <v>5</v>
      </c>
      <c r="AJ277">
        <v>5</v>
      </c>
      <c r="AN277">
        <v>3.28775</v>
      </c>
      <c r="AO277">
        <v>6.7820000000000005E-2</v>
      </c>
      <c r="AP277">
        <v>3.4857999999999998</v>
      </c>
      <c r="AQ277">
        <v>3.55362</v>
      </c>
      <c r="AR277">
        <v>6.84138</v>
      </c>
      <c r="AS277">
        <v>0.81525000000000003</v>
      </c>
      <c r="AT277">
        <v>2.1572200000000001</v>
      </c>
      <c r="AU277">
        <v>1.01241</v>
      </c>
      <c r="AV277">
        <v>0.56547999999999998</v>
      </c>
      <c r="AW277">
        <v>3.7351100000000002</v>
      </c>
      <c r="AX277">
        <v>3.1675300000000002</v>
      </c>
      <c r="AY277">
        <v>5.0369999999999998E-2</v>
      </c>
      <c r="AZ277">
        <v>2.3201399999999999</v>
      </c>
      <c r="BA277">
        <v>5.8734400000000004</v>
      </c>
      <c r="BB277" s="30">
        <v>43759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 s="30">
        <v>43140</v>
      </c>
      <c r="BK277">
        <v>2</v>
      </c>
      <c r="BL277">
        <v>2</v>
      </c>
      <c r="BM277">
        <v>0</v>
      </c>
      <c r="BN277">
        <v>8</v>
      </c>
      <c r="BO277">
        <v>1</v>
      </c>
      <c r="BP277">
        <v>0</v>
      </c>
      <c r="BQ277">
        <v>8</v>
      </c>
      <c r="BR277" s="30">
        <v>42678</v>
      </c>
      <c r="BS277">
        <v>2</v>
      </c>
      <c r="BT277">
        <v>2</v>
      </c>
      <c r="BU277">
        <v>0</v>
      </c>
      <c r="BV277">
        <v>1</v>
      </c>
      <c r="BW277">
        <v>8</v>
      </c>
      <c r="BX277">
        <v>0</v>
      </c>
      <c r="BY277">
        <v>8</v>
      </c>
      <c r="BZ277">
        <v>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 t="s">
        <v>4303</v>
      </c>
      <c r="CH277" s="30">
        <v>43952</v>
      </c>
    </row>
    <row r="278" spans="1:86" customFormat="1" x14ac:dyDescent="0.25">
      <c r="A278">
        <v>335361</v>
      </c>
      <c r="B278" t="s">
        <v>4304</v>
      </c>
      <c r="C278" t="s">
        <v>4305</v>
      </c>
      <c r="D278" t="s">
        <v>4306</v>
      </c>
      <c r="E278" t="s">
        <v>251</v>
      </c>
      <c r="F278">
        <v>14432</v>
      </c>
      <c r="G278">
        <v>3154620557</v>
      </c>
      <c r="H278">
        <v>530</v>
      </c>
      <c r="I278" t="s">
        <v>2769</v>
      </c>
      <c r="J278" t="s">
        <v>475</v>
      </c>
      <c r="K278">
        <v>108</v>
      </c>
      <c r="L278">
        <v>100.5</v>
      </c>
      <c r="M278" t="s">
        <v>430</v>
      </c>
      <c r="N278" t="b">
        <v>1</v>
      </c>
      <c r="O278" t="s">
        <v>4307</v>
      </c>
      <c r="P278" s="30">
        <v>26308</v>
      </c>
      <c r="Q278" t="b">
        <v>0</v>
      </c>
      <c r="S278" t="b">
        <v>0</v>
      </c>
      <c r="T278" t="b">
        <v>0</v>
      </c>
      <c r="U278" t="b">
        <v>0</v>
      </c>
      <c r="V278" t="s">
        <v>440</v>
      </c>
      <c r="W278" t="s">
        <v>433</v>
      </c>
      <c r="X278">
        <v>5</v>
      </c>
      <c r="Z278">
        <v>4</v>
      </c>
      <c r="AB278">
        <v>5</v>
      </c>
      <c r="AD278">
        <v>5</v>
      </c>
      <c r="AF278">
        <v>5</v>
      </c>
      <c r="AH278">
        <v>4</v>
      </c>
      <c r="AJ278">
        <v>3</v>
      </c>
      <c r="AN278">
        <v>2.5732400000000002</v>
      </c>
      <c r="AO278">
        <v>1.39381</v>
      </c>
      <c r="AP278">
        <v>0.74100999999999995</v>
      </c>
      <c r="AQ278">
        <v>2.1348199999999999</v>
      </c>
      <c r="AR278">
        <v>4.7080599999999997</v>
      </c>
      <c r="AS278">
        <v>7.8399999999999997E-2</v>
      </c>
      <c r="AT278">
        <v>2.13524</v>
      </c>
      <c r="AU278">
        <v>0.73802000000000001</v>
      </c>
      <c r="AV278">
        <v>0.51019999999999999</v>
      </c>
      <c r="AW278">
        <v>3.3834599999999999</v>
      </c>
      <c r="AX278">
        <v>2.5046599999999999</v>
      </c>
      <c r="AY278">
        <v>1.4200999999999999</v>
      </c>
      <c r="AZ278">
        <v>0.54666000000000003</v>
      </c>
      <c r="BA278">
        <v>4.4620499999999996</v>
      </c>
      <c r="BB278" s="30">
        <v>43537</v>
      </c>
      <c r="BC278">
        <v>3</v>
      </c>
      <c r="BD278">
        <v>3</v>
      </c>
      <c r="BE278">
        <v>0</v>
      </c>
      <c r="BF278">
        <v>12</v>
      </c>
      <c r="BG278">
        <v>1</v>
      </c>
      <c r="BH278">
        <v>0</v>
      </c>
      <c r="BI278">
        <v>12</v>
      </c>
      <c r="BJ278" s="30">
        <v>43035</v>
      </c>
      <c r="BK278">
        <v>5</v>
      </c>
      <c r="BL278">
        <v>4</v>
      </c>
      <c r="BM278">
        <v>1</v>
      </c>
      <c r="BN278">
        <v>20</v>
      </c>
      <c r="BO278">
        <v>1</v>
      </c>
      <c r="BP278">
        <v>0</v>
      </c>
      <c r="BQ278">
        <v>20</v>
      </c>
      <c r="BR278" s="30">
        <v>42590</v>
      </c>
      <c r="BS278">
        <v>3</v>
      </c>
      <c r="BT278">
        <v>3</v>
      </c>
      <c r="BU278">
        <v>0</v>
      </c>
      <c r="BV278">
        <v>1</v>
      </c>
      <c r="BW278">
        <v>8</v>
      </c>
      <c r="BX278">
        <v>0</v>
      </c>
      <c r="BY278">
        <v>8</v>
      </c>
      <c r="BZ278">
        <v>14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 t="s">
        <v>4308</v>
      </c>
      <c r="CH278" s="30">
        <v>43952</v>
      </c>
    </row>
    <row r="279" spans="1:86" customFormat="1" x14ac:dyDescent="0.25">
      <c r="A279">
        <v>335502</v>
      </c>
      <c r="B279" t="s">
        <v>4309</v>
      </c>
      <c r="C279" t="s">
        <v>4310</v>
      </c>
      <c r="D279" t="s">
        <v>3178</v>
      </c>
      <c r="E279" t="s">
        <v>251</v>
      </c>
      <c r="F279">
        <v>10314</v>
      </c>
      <c r="G279">
        <v>7186988800</v>
      </c>
      <c r="H279">
        <v>610</v>
      </c>
      <c r="I279" t="s">
        <v>1391</v>
      </c>
      <c r="J279" t="s">
        <v>429</v>
      </c>
      <c r="K279">
        <v>238</v>
      </c>
      <c r="L279">
        <v>219.8</v>
      </c>
      <c r="M279" t="s">
        <v>430</v>
      </c>
      <c r="N279" t="b">
        <v>0</v>
      </c>
      <c r="O279" t="s">
        <v>4311</v>
      </c>
      <c r="P279" s="30">
        <v>27881</v>
      </c>
      <c r="Q279" t="b">
        <v>0</v>
      </c>
      <c r="S279" t="b">
        <v>0</v>
      </c>
      <c r="T279" t="b">
        <v>0</v>
      </c>
      <c r="U279" t="b">
        <v>0</v>
      </c>
      <c r="V279" t="s">
        <v>535</v>
      </c>
      <c r="W279" t="s">
        <v>433</v>
      </c>
      <c r="X279">
        <v>5</v>
      </c>
      <c r="Z279">
        <v>4</v>
      </c>
      <c r="AB279">
        <v>5</v>
      </c>
      <c r="AD279">
        <v>5</v>
      </c>
      <c r="AF279">
        <v>5</v>
      </c>
      <c r="AH279">
        <v>2</v>
      </c>
      <c r="AJ279">
        <v>2</v>
      </c>
      <c r="AN279">
        <v>1.99048</v>
      </c>
      <c r="AO279">
        <v>0.37635000000000002</v>
      </c>
      <c r="AP279">
        <v>0.50583</v>
      </c>
      <c r="AQ279">
        <v>0.88217999999999996</v>
      </c>
      <c r="AR279">
        <v>2.8726600000000002</v>
      </c>
      <c r="AS279">
        <v>8.9399999999999993E-2</v>
      </c>
      <c r="AT279">
        <v>2.1480700000000001</v>
      </c>
      <c r="AU279">
        <v>0.86151</v>
      </c>
      <c r="AV279">
        <v>0.48265000000000002</v>
      </c>
      <c r="AW279">
        <v>3.4922399999999998</v>
      </c>
      <c r="AX279">
        <v>1.9258599999999999</v>
      </c>
      <c r="AY279">
        <v>0.32849</v>
      </c>
      <c r="AZ279">
        <v>0.39445999999999998</v>
      </c>
      <c r="BA279">
        <v>2.6377600000000001</v>
      </c>
      <c r="BB279" s="30">
        <v>43643</v>
      </c>
      <c r="BC279">
        <v>5</v>
      </c>
      <c r="BD279">
        <v>5</v>
      </c>
      <c r="BE279">
        <v>0</v>
      </c>
      <c r="BF279">
        <v>20</v>
      </c>
      <c r="BG279">
        <v>1</v>
      </c>
      <c r="BH279">
        <v>0</v>
      </c>
      <c r="BI279">
        <v>20</v>
      </c>
      <c r="BJ279" s="30">
        <v>42978</v>
      </c>
      <c r="BK279">
        <v>1</v>
      </c>
      <c r="BL279">
        <v>1</v>
      </c>
      <c r="BM279">
        <v>0</v>
      </c>
      <c r="BN279">
        <v>4</v>
      </c>
      <c r="BO279">
        <v>1</v>
      </c>
      <c r="BP279">
        <v>0</v>
      </c>
      <c r="BQ279">
        <v>4</v>
      </c>
      <c r="BR279" s="30">
        <v>42531</v>
      </c>
      <c r="BS279">
        <v>1</v>
      </c>
      <c r="BT279">
        <v>1</v>
      </c>
      <c r="BU279">
        <v>0</v>
      </c>
      <c r="BV279">
        <v>1</v>
      </c>
      <c r="BW279">
        <v>4</v>
      </c>
      <c r="BX279">
        <v>0</v>
      </c>
      <c r="BY279">
        <v>4</v>
      </c>
      <c r="BZ279">
        <v>12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 t="s">
        <v>4312</v>
      </c>
      <c r="CH279" s="30">
        <v>43952</v>
      </c>
    </row>
    <row r="280" spans="1:86" customFormat="1" x14ac:dyDescent="0.25">
      <c r="A280">
        <v>335772</v>
      </c>
      <c r="B280" t="s">
        <v>4313</v>
      </c>
      <c r="C280" t="s">
        <v>4314</v>
      </c>
      <c r="D280" t="s">
        <v>3178</v>
      </c>
      <c r="E280" t="s">
        <v>251</v>
      </c>
      <c r="F280">
        <v>10304</v>
      </c>
      <c r="G280">
        <v>7188761200</v>
      </c>
      <c r="H280">
        <v>610</v>
      </c>
      <c r="I280" t="s">
        <v>1391</v>
      </c>
      <c r="J280" t="s">
        <v>438</v>
      </c>
      <c r="K280">
        <v>372</v>
      </c>
      <c r="L280">
        <v>366.6</v>
      </c>
      <c r="M280" t="s">
        <v>430</v>
      </c>
      <c r="N280" t="b">
        <v>0</v>
      </c>
      <c r="O280" t="s">
        <v>502</v>
      </c>
      <c r="P280" s="30">
        <v>34348</v>
      </c>
      <c r="Q280" t="b">
        <v>0</v>
      </c>
      <c r="S280" t="b">
        <v>0</v>
      </c>
      <c r="T280" t="b">
        <v>0</v>
      </c>
      <c r="U280" t="b">
        <v>0</v>
      </c>
      <c r="V280" t="s">
        <v>440</v>
      </c>
      <c r="W280" t="s">
        <v>433</v>
      </c>
      <c r="X280">
        <v>3</v>
      </c>
      <c r="Z280">
        <v>2</v>
      </c>
      <c r="AB280">
        <v>5</v>
      </c>
      <c r="AD280">
        <v>5</v>
      </c>
      <c r="AF280">
        <v>3</v>
      </c>
      <c r="AH280">
        <v>3</v>
      </c>
      <c r="AJ280">
        <v>2</v>
      </c>
      <c r="AN280">
        <v>3.4041299999999999</v>
      </c>
      <c r="AO280">
        <v>1.0002500000000001</v>
      </c>
      <c r="AP280">
        <v>0.58601000000000003</v>
      </c>
      <c r="AQ280">
        <v>1.5862700000000001</v>
      </c>
      <c r="AR280">
        <v>4.9904000000000002</v>
      </c>
      <c r="AS280">
        <v>2.385E-2</v>
      </c>
      <c r="AT280">
        <v>1.79637</v>
      </c>
      <c r="AU280">
        <v>0.68254999999999999</v>
      </c>
      <c r="AV280">
        <v>0.45351000000000002</v>
      </c>
      <c r="AW280">
        <v>2.9324400000000002</v>
      </c>
      <c r="AX280">
        <v>3.93845</v>
      </c>
      <c r="AY280">
        <v>1.1019399999999999</v>
      </c>
      <c r="AZ280">
        <v>0.48635</v>
      </c>
      <c r="BA280">
        <v>5.4570600000000002</v>
      </c>
      <c r="BB280" s="30">
        <v>43496</v>
      </c>
      <c r="BC280">
        <v>5</v>
      </c>
      <c r="BD280">
        <v>4</v>
      </c>
      <c r="BE280">
        <v>1</v>
      </c>
      <c r="BF280">
        <v>28</v>
      </c>
      <c r="BG280">
        <v>1</v>
      </c>
      <c r="BH280">
        <v>0</v>
      </c>
      <c r="BI280">
        <v>28</v>
      </c>
      <c r="BJ280" s="30">
        <v>42895</v>
      </c>
      <c r="BK280">
        <v>9</v>
      </c>
      <c r="BL280">
        <v>9</v>
      </c>
      <c r="BM280">
        <v>0</v>
      </c>
      <c r="BN280">
        <v>76</v>
      </c>
      <c r="BO280">
        <v>1</v>
      </c>
      <c r="BP280">
        <v>0</v>
      </c>
      <c r="BQ280">
        <v>76</v>
      </c>
      <c r="BR280" s="30">
        <v>42453</v>
      </c>
      <c r="BS280">
        <v>1</v>
      </c>
      <c r="BT280">
        <v>1</v>
      </c>
      <c r="BU280">
        <v>0</v>
      </c>
      <c r="BV280">
        <v>1</v>
      </c>
      <c r="BW280">
        <v>4</v>
      </c>
      <c r="BX280">
        <v>0</v>
      </c>
      <c r="BY280">
        <v>4</v>
      </c>
      <c r="BZ280">
        <v>40</v>
      </c>
      <c r="CA280">
        <v>1</v>
      </c>
      <c r="CB280">
        <v>0</v>
      </c>
      <c r="CC280">
        <v>1</v>
      </c>
      <c r="CD280">
        <v>7803</v>
      </c>
      <c r="CE280">
        <v>0</v>
      </c>
      <c r="CF280">
        <v>1</v>
      </c>
      <c r="CG280" t="s">
        <v>4315</v>
      </c>
      <c r="CH280" s="30">
        <v>43952</v>
      </c>
    </row>
    <row r="281" spans="1:86" customFormat="1" x14ac:dyDescent="0.25">
      <c r="A281">
        <v>335517</v>
      </c>
      <c r="B281" t="s">
        <v>4316</v>
      </c>
      <c r="C281" t="s">
        <v>4317</v>
      </c>
      <c r="D281" t="s">
        <v>3702</v>
      </c>
      <c r="E281" t="s">
        <v>251</v>
      </c>
      <c r="F281">
        <v>10002</v>
      </c>
      <c r="G281">
        <v>2126738500</v>
      </c>
      <c r="H281">
        <v>420</v>
      </c>
      <c r="I281" t="s">
        <v>301</v>
      </c>
      <c r="J281" t="s">
        <v>451</v>
      </c>
      <c r="K281">
        <v>58</v>
      </c>
      <c r="L281">
        <v>55.2</v>
      </c>
      <c r="M281" t="s">
        <v>430</v>
      </c>
      <c r="N281" t="b">
        <v>0</v>
      </c>
      <c r="O281" t="s">
        <v>4318</v>
      </c>
      <c r="P281" s="30">
        <v>27820</v>
      </c>
      <c r="Q281" t="b">
        <v>0</v>
      </c>
      <c r="S281" t="b">
        <v>0</v>
      </c>
      <c r="T281" t="b">
        <v>0</v>
      </c>
      <c r="U281" t="b">
        <v>0</v>
      </c>
      <c r="V281" t="s">
        <v>440</v>
      </c>
      <c r="W281" t="s">
        <v>433</v>
      </c>
      <c r="X281">
        <v>4</v>
      </c>
      <c r="Z281">
        <v>5</v>
      </c>
      <c r="AB281">
        <v>4</v>
      </c>
      <c r="AD281">
        <v>5</v>
      </c>
      <c r="AF281">
        <v>3</v>
      </c>
      <c r="AH281">
        <v>1</v>
      </c>
      <c r="AI281">
        <v>12</v>
      </c>
      <c r="AJ281">
        <v>1</v>
      </c>
      <c r="AK281">
        <v>12</v>
      </c>
      <c r="AL281">
        <v>6</v>
      </c>
      <c r="AM281">
        <v>6</v>
      </c>
      <c r="BB281" s="30">
        <v>43833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 s="30">
        <v>43444</v>
      </c>
      <c r="BK281">
        <v>3</v>
      </c>
      <c r="BL281">
        <v>3</v>
      </c>
      <c r="BM281">
        <v>0</v>
      </c>
      <c r="BN281">
        <v>12</v>
      </c>
      <c r="BO281">
        <v>1</v>
      </c>
      <c r="BP281">
        <v>0</v>
      </c>
      <c r="BQ281">
        <v>12</v>
      </c>
      <c r="BR281" s="30">
        <v>42853</v>
      </c>
      <c r="BS281">
        <v>1</v>
      </c>
      <c r="BT281">
        <v>1</v>
      </c>
      <c r="BU281">
        <v>0</v>
      </c>
      <c r="BV281">
        <v>1</v>
      </c>
      <c r="BW281">
        <v>8</v>
      </c>
      <c r="BX281">
        <v>0</v>
      </c>
      <c r="BY281">
        <v>8</v>
      </c>
      <c r="BZ281">
        <v>5.3330000000000002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 t="s">
        <v>4319</v>
      </c>
      <c r="CH281" s="30">
        <v>43952</v>
      </c>
    </row>
    <row r="282" spans="1:86" customFormat="1" x14ac:dyDescent="0.25">
      <c r="A282">
        <v>335637</v>
      </c>
      <c r="B282" t="s">
        <v>4320</v>
      </c>
      <c r="C282" t="s">
        <v>4321</v>
      </c>
      <c r="D282" t="s">
        <v>3226</v>
      </c>
      <c r="E282" t="s">
        <v>251</v>
      </c>
      <c r="F282">
        <v>11208</v>
      </c>
      <c r="G282">
        <v>7182775100</v>
      </c>
      <c r="H282">
        <v>331</v>
      </c>
      <c r="I282" t="s">
        <v>1544</v>
      </c>
      <c r="J282" t="s">
        <v>429</v>
      </c>
      <c r="K282">
        <v>140</v>
      </c>
      <c r="L282">
        <v>126.5</v>
      </c>
      <c r="M282" t="s">
        <v>430</v>
      </c>
      <c r="N282" t="b">
        <v>0</v>
      </c>
      <c r="O282" t="s">
        <v>4322</v>
      </c>
      <c r="P282" s="30">
        <v>29252</v>
      </c>
      <c r="Q282" t="b">
        <v>0</v>
      </c>
      <c r="S282" t="b">
        <v>0</v>
      </c>
      <c r="T282" t="b">
        <v>0</v>
      </c>
      <c r="U282" t="b">
        <v>0</v>
      </c>
      <c r="V282" t="s">
        <v>440</v>
      </c>
      <c r="W282" t="s">
        <v>433</v>
      </c>
      <c r="X282">
        <v>1</v>
      </c>
      <c r="Z282">
        <v>2</v>
      </c>
      <c r="AB282">
        <v>4</v>
      </c>
      <c r="AD282">
        <v>5</v>
      </c>
      <c r="AF282">
        <v>3</v>
      </c>
      <c r="AH282">
        <v>1</v>
      </c>
      <c r="AJ282">
        <v>1</v>
      </c>
      <c r="AN282">
        <v>2.26017</v>
      </c>
      <c r="AO282">
        <v>0.67806999999999995</v>
      </c>
      <c r="AP282">
        <v>0.30852000000000002</v>
      </c>
      <c r="AQ282">
        <v>0.98658999999999997</v>
      </c>
      <c r="AR282">
        <v>3.2467700000000002</v>
      </c>
      <c r="AS282">
        <v>5.3999999999999999E-2</v>
      </c>
      <c r="AT282">
        <v>1.9711099999999999</v>
      </c>
      <c r="AU282">
        <v>0.85070000000000001</v>
      </c>
      <c r="AV282">
        <v>0.45972000000000002</v>
      </c>
      <c r="AW282">
        <v>3.2815300000000001</v>
      </c>
      <c r="AX282">
        <v>2.3831199999999999</v>
      </c>
      <c r="AY282">
        <v>0.59936</v>
      </c>
      <c r="AZ282">
        <v>0.25258999999999998</v>
      </c>
      <c r="BA282">
        <v>3.1726899999999998</v>
      </c>
      <c r="BB282" s="30">
        <v>43721</v>
      </c>
      <c r="BC282">
        <v>9</v>
      </c>
      <c r="BD282">
        <v>9</v>
      </c>
      <c r="BE282">
        <v>0</v>
      </c>
      <c r="BF282">
        <v>44</v>
      </c>
      <c r="BG282">
        <v>1</v>
      </c>
      <c r="BH282">
        <v>0</v>
      </c>
      <c r="BI282">
        <v>44</v>
      </c>
      <c r="BJ282" s="30">
        <v>43146</v>
      </c>
      <c r="BK282">
        <v>1</v>
      </c>
      <c r="BL282">
        <v>1</v>
      </c>
      <c r="BM282">
        <v>0</v>
      </c>
      <c r="BN282">
        <v>4</v>
      </c>
      <c r="BO282">
        <v>1</v>
      </c>
      <c r="BP282">
        <v>0</v>
      </c>
      <c r="BQ282">
        <v>4</v>
      </c>
      <c r="BR282" s="30">
        <v>42650</v>
      </c>
      <c r="BS282">
        <v>6</v>
      </c>
      <c r="BT282">
        <v>6</v>
      </c>
      <c r="BU282">
        <v>0</v>
      </c>
      <c r="BV282">
        <v>1</v>
      </c>
      <c r="BW282">
        <v>32</v>
      </c>
      <c r="BX282">
        <v>0</v>
      </c>
      <c r="BY282">
        <v>32</v>
      </c>
      <c r="BZ282">
        <v>28.667000000000002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 t="s">
        <v>4323</v>
      </c>
      <c r="CH282" s="30">
        <v>43952</v>
      </c>
    </row>
    <row r="283" spans="1:86" customFormat="1" x14ac:dyDescent="0.25">
      <c r="A283">
        <v>335524</v>
      </c>
      <c r="B283" t="s">
        <v>4324</v>
      </c>
      <c r="C283" t="s">
        <v>4325</v>
      </c>
      <c r="D283" t="s">
        <v>3203</v>
      </c>
      <c r="E283" t="s">
        <v>251</v>
      </c>
      <c r="F283">
        <v>10471</v>
      </c>
      <c r="G283">
        <v>7185485100</v>
      </c>
      <c r="H283">
        <v>20</v>
      </c>
      <c r="I283" t="s">
        <v>1392</v>
      </c>
      <c r="J283" t="s">
        <v>475</v>
      </c>
      <c r="K283">
        <v>120</v>
      </c>
      <c r="L283">
        <v>99.6</v>
      </c>
      <c r="M283" t="s">
        <v>430</v>
      </c>
      <c r="N283" t="b">
        <v>0</v>
      </c>
      <c r="O283" t="s">
        <v>4326</v>
      </c>
      <c r="P283" s="30">
        <v>27942</v>
      </c>
      <c r="Q283" t="b">
        <v>0</v>
      </c>
      <c r="S283" t="b">
        <v>0</v>
      </c>
      <c r="T283" t="b">
        <v>0</v>
      </c>
      <c r="U283" t="b">
        <v>0</v>
      </c>
      <c r="V283" t="s">
        <v>440</v>
      </c>
      <c r="W283" t="s">
        <v>433</v>
      </c>
      <c r="X283">
        <v>5</v>
      </c>
      <c r="Z283">
        <v>4</v>
      </c>
      <c r="AB283">
        <v>5</v>
      </c>
      <c r="AD283">
        <v>5</v>
      </c>
      <c r="AF283">
        <v>5</v>
      </c>
      <c r="AH283">
        <v>2</v>
      </c>
      <c r="AJ283">
        <v>2</v>
      </c>
      <c r="AN283">
        <v>2.2879100000000001</v>
      </c>
      <c r="AO283">
        <v>0.71299999999999997</v>
      </c>
      <c r="AP283">
        <v>0.64458000000000004</v>
      </c>
      <c r="AQ283">
        <v>1.35758</v>
      </c>
      <c r="AR283">
        <v>3.6454800000000001</v>
      </c>
      <c r="AS283">
        <v>0.32250000000000001</v>
      </c>
      <c r="AT283">
        <v>2.2527499999999998</v>
      </c>
      <c r="AU283">
        <v>0.89812000000000003</v>
      </c>
      <c r="AV283">
        <v>0.48080000000000001</v>
      </c>
      <c r="AW283">
        <v>3.6316700000000002</v>
      </c>
      <c r="AX283">
        <v>2.11077</v>
      </c>
      <c r="AY283">
        <v>0.59694999999999998</v>
      </c>
      <c r="AZ283">
        <v>0.50458999999999998</v>
      </c>
      <c r="BA283">
        <v>3.2188599999999998</v>
      </c>
      <c r="BB283" s="30">
        <v>43739</v>
      </c>
      <c r="BC283">
        <v>1</v>
      </c>
      <c r="BD283">
        <v>1</v>
      </c>
      <c r="BE283">
        <v>0</v>
      </c>
      <c r="BF283">
        <v>8</v>
      </c>
      <c r="BG283">
        <v>1</v>
      </c>
      <c r="BH283">
        <v>0</v>
      </c>
      <c r="BI283">
        <v>8</v>
      </c>
      <c r="BJ283" s="30">
        <v>43118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 s="30">
        <v>42622</v>
      </c>
      <c r="BS283">
        <v>4</v>
      </c>
      <c r="BT283">
        <v>4</v>
      </c>
      <c r="BU283">
        <v>0</v>
      </c>
      <c r="BV283">
        <v>1</v>
      </c>
      <c r="BW283">
        <v>16</v>
      </c>
      <c r="BX283">
        <v>0</v>
      </c>
      <c r="BY283">
        <v>16</v>
      </c>
      <c r="BZ283">
        <v>6.6669999999999998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 t="s">
        <v>4327</v>
      </c>
      <c r="CH283" s="30">
        <v>43952</v>
      </c>
    </row>
    <row r="284" spans="1:86" customFormat="1" x14ac:dyDescent="0.25">
      <c r="A284">
        <v>335160</v>
      </c>
      <c r="B284" t="s">
        <v>4328</v>
      </c>
      <c r="C284" t="s">
        <v>4329</v>
      </c>
      <c r="D284" t="s">
        <v>4330</v>
      </c>
      <c r="E284" t="s">
        <v>251</v>
      </c>
      <c r="F284">
        <v>11563</v>
      </c>
      <c r="G284">
        <v>5165992744</v>
      </c>
      <c r="H284">
        <v>400</v>
      </c>
      <c r="I284" t="s">
        <v>1530</v>
      </c>
      <c r="J284" t="s">
        <v>429</v>
      </c>
      <c r="K284">
        <v>100</v>
      </c>
      <c r="L284">
        <v>108.6</v>
      </c>
      <c r="M284" t="s">
        <v>430</v>
      </c>
      <c r="N284" t="b">
        <v>0</v>
      </c>
      <c r="O284" t="s">
        <v>4331</v>
      </c>
      <c r="P284" s="30">
        <v>25173</v>
      </c>
      <c r="Q284" t="b">
        <v>0</v>
      </c>
      <c r="S284" t="b">
        <v>0</v>
      </c>
      <c r="T284" t="b">
        <v>0</v>
      </c>
      <c r="U284" t="b">
        <v>0</v>
      </c>
      <c r="V284" t="s">
        <v>440</v>
      </c>
      <c r="W284" t="s">
        <v>433</v>
      </c>
      <c r="X284">
        <v>5</v>
      </c>
      <c r="Z284">
        <v>5</v>
      </c>
      <c r="AB284">
        <v>5</v>
      </c>
      <c r="AD284">
        <v>5</v>
      </c>
      <c r="AF284">
        <v>5</v>
      </c>
      <c r="AH284">
        <v>2</v>
      </c>
      <c r="AJ284">
        <v>3</v>
      </c>
      <c r="AN284">
        <v>1.85659</v>
      </c>
      <c r="AO284">
        <v>0.71821000000000002</v>
      </c>
      <c r="AP284">
        <v>0.77024000000000004</v>
      </c>
      <c r="AQ284">
        <v>1.4884500000000001</v>
      </c>
      <c r="AR284">
        <v>3.34504</v>
      </c>
      <c r="AS284">
        <v>0.18015999999999999</v>
      </c>
      <c r="AT284">
        <v>2.2467600000000001</v>
      </c>
      <c r="AU284">
        <v>0.98170000000000002</v>
      </c>
      <c r="AV284">
        <v>0.53064</v>
      </c>
      <c r="AW284">
        <v>3.7591000000000001</v>
      </c>
      <c r="AX284">
        <v>1.7174100000000001</v>
      </c>
      <c r="AY284">
        <v>0.55012000000000005</v>
      </c>
      <c r="AZ284">
        <v>0.54632999999999998</v>
      </c>
      <c r="BA284">
        <v>2.85345</v>
      </c>
      <c r="BB284" s="30">
        <v>43658</v>
      </c>
      <c r="BC284">
        <v>1</v>
      </c>
      <c r="BD284">
        <v>1</v>
      </c>
      <c r="BE284">
        <v>0</v>
      </c>
      <c r="BF284">
        <v>4</v>
      </c>
      <c r="BG284">
        <v>1</v>
      </c>
      <c r="BH284">
        <v>0</v>
      </c>
      <c r="BI284">
        <v>4</v>
      </c>
      <c r="BJ284" s="30">
        <v>43088</v>
      </c>
      <c r="BK284">
        <v>1</v>
      </c>
      <c r="BL284">
        <v>1</v>
      </c>
      <c r="BM284">
        <v>0</v>
      </c>
      <c r="BN284">
        <v>4</v>
      </c>
      <c r="BO284">
        <v>1</v>
      </c>
      <c r="BP284">
        <v>0</v>
      </c>
      <c r="BQ284">
        <v>4</v>
      </c>
      <c r="BR284" s="30">
        <v>42650</v>
      </c>
      <c r="BS284">
        <v>1</v>
      </c>
      <c r="BT284">
        <v>1</v>
      </c>
      <c r="BU284">
        <v>0</v>
      </c>
      <c r="BV284">
        <v>1</v>
      </c>
      <c r="BW284">
        <v>4</v>
      </c>
      <c r="BX284">
        <v>0</v>
      </c>
      <c r="BY284">
        <v>4</v>
      </c>
      <c r="BZ284">
        <v>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 t="s">
        <v>4332</v>
      </c>
      <c r="CH284" s="30">
        <v>43952</v>
      </c>
    </row>
    <row r="285" spans="1:86" customFormat="1" x14ac:dyDescent="0.25">
      <c r="A285">
        <v>335128</v>
      </c>
      <c r="B285" t="s">
        <v>4333</v>
      </c>
      <c r="C285" t="s">
        <v>4334</v>
      </c>
      <c r="D285" t="s">
        <v>3197</v>
      </c>
      <c r="E285" t="s">
        <v>251</v>
      </c>
      <c r="F285">
        <v>12208</v>
      </c>
      <c r="G285">
        <v>5185257600</v>
      </c>
      <c r="H285">
        <v>0</v>
      </c>
      <c r="I285" t="s">
        <v>1741</v>
      </c>
      <c r="J285" t="s">
        <v>523</v>
      </c>
      <c r="K285">
        <v>160</v>
      </c>
      <c r="L285">
        <v>150.6</v>
      </c>
      <c r="M285" t="s">
        <v>430</v>
      </c>
      <c r="N285" t="b">
        <v>0</v>
      </c>
      <c r="O285" t="s">
        <v>4335</v>
      </c>
      <c r="P285" s="30">
        <v>24473</v>
      </c>
      <c r="Q285" t="b">
        <v>0</v>
      </c>
      <c r="S285" t="b">
        <v>0</v>
      </c>
      <c r="T285" t="b">
        <v>0</v>
      </c>
      <c r="U285" t="b">
        <v>0</v>
      </c>
      <c r="V285" t="s">
        <v>535</v>
      </c>
      <c r="W285" t="s">
        <v>433</v>
      </c>
      <c r="X285">
        <v>1</v>
      </c>
      <c r="Z285">
        <v>1</v>
      </c>
      <c r="AB285">
        <v>4</v>
      </c>
      <c r="AD285">
        <v>4</v>
      </c>
      <c r="AF285">
        <v>5</v>
      </c>
      <c r="AH285">
        <v>3</v>
      </c>
      <c r="AJ285">
        <v>3</v>
      </c>
      <c r="AN285">
        <v>2.22973</v>
      </c>
      <c r="AO285">
        <v>1.1016300000000001</v>
      </c>
      <c r="AP285">
        <v>0.71574000000000004</v>
      </c>
      <c r="AQ285">
        <v>1.8173699999999999</v>
      </c>
      <c r="AR285">
        <v>4.0470899999999999</v>
      </c>
      <c r="AS285">
        <v>0.1045</v>
      </c>
      <c r="AT285">
        <v>2.10317</v>
      </c>
      <c r="AU285">
        <v>0.77986</v>
      </c>
      <c r="AV285">
        <v>0.41105999999999998</v>
      </c>
      <c r="AW285">
        <v>3.2940999999999998</v>
      </c>
      <c r="AX285">
        <v>2.2033900000000002</v>
      </c>
      <c r="AY285">
        <v>1.06219</v>
      </c>
      <c r="AZ285">
        <v>0.65536000000000005</v>
      </c>
      <c r="BA285">
        <v>3.93967</v>
      </c>
      <c r="BB285" s="30">
        <v>43511</v>
      </c>
      <c r="BC285">
        <v>9</v>
      </c>
      <c r="BD285">
        <v>9</v>
      </c>
      <c r="BE285">
        <v>0</v>
      </c>
      <c r="BF285">
        <v>56</v>
      </c>
      <c r="BG285">
        <v>1</v>
      </c>
      <c r="BH285">
        <v>0</v>
      </c>
      <c r="BI285">
        <v>56</v>
      </c>
      <c r="BJ285" s="30">
        <v>42866</v>
      </c>
      <c r="BK285">
        <v>6</v>
      </c>
      <c r="BL285">
        <v>6</v>
      </c>
      <c r="BM285">
        <v>3</v>
      </c>
      <c r="BN285">
        <v>32</v>
      </c>
      <c r="BO285">
        <v>1</v>
      </c>
      <c r="BP285">
        <v>0</v>
      </c>
      <c r="BQ285">
        <v>32</v>
      </c>
      <c r="BR285" s="30">
        <v>42439</v>
      </c>
      <c r="BS285">
        <v>6</v>
      </c>
      <c r="BT285">
        <v>6</v>
      </c>
      <c r="BU285">
        <v>0</v>
      </c>
      <c r="BV285">
        <v>1</v>
      </c>
      <c r="BW285">
        <v>36</v>
      </c>
      <c r="BX285">
        <v>0</v>
      </c>
      <c r="BY285">
        <v>36</v>
      </c>
      <c r="BZ285">
        <v>44.667000000000002</v>
      </c>
      <c r="CA285">
        <v>0</v>
      </c>
      <c r="CB285">
        <v>3</v>
      </c>
      <c r="CC285">
        <v>0</v>
      </c>
      <c r="CD285">
        <v>0</v>
      </c>
      <c r="CE285">
        <v>0</v>
      </c>
      <c r="CF285">
        <v>0</v>
      </c>
      <c r="CG285" t="s">
        <v>4336</v>
      </c>
      <c r="CH285" s="30">
        <v>43952</v>
      </c>
    </row>
    <row r="286" spans="1:86" customFormat="1" x14ac:dyDescent="0.25">
      <c r="A286">
        <v>335316</v>
      </c>
      <c r="B286" t="s">
        <v>4337</v>
      </c>
      <c r="C286" t="s">
        <v>4338</v>
      </c>
      <c r="D286" t="s">
        <v>4339</v>
      </c>
      <c r="E286" t="s">
        <v>251</v>
      </c>
      <c r="F286">
        <v>12776</v>
      </c>
      <c r="G286">
        <v>6074984121</v>
      </c>
      <c r="H286">
        <v>710</v>
      </c>
      <c r="I286" t="s">
        <v>2042</v>
      </c>
      <c r="J286" t="s">
        <v>451</v>
      </c>
      <c r="K286">
        <v>87</v>
      </c>
      <c r="L286">
        <v>78.5</v>
      </c>
      <c r="M286" t="s">
        <v>430</v>
      </c>
      <c r="N286" t="b">
        <v>0</v>
      </c>
      <c r="O286" t="s">
        <v>4340</v>
      </c>
      <c r="P286" s="30">
        <v>25955</v>
      </c>
      <c r="Q286" t="b">
        <v>0</v>
      </c>
      <c r="S286" t="b">
        <v>0</v>
      </c>
      <c r="T286" t="b">
        <v>0</v>
      </c>
      <c r="U286" t="b">
        <v>0</v>
      </c>
      <c r="V286" t="s">
        <v>440</v>
      </c>
      <c r="W286" t="s">
        <v>433</v>
      </c>
      <c r="X286">
        <v>5</v>
      </c>
      <c r="Z286">
        <v>4</v>
      </c>
      <c r="AB286">
        <v>5</v>
      </c>
      <c r="AD286">
        <v>5</v>
      </c>
      <c r="AF286">
        <v>5</v>
      </c>
      <c r="AH286">
        <v>2</v>
      </c>
      <c r="AJ286">
        <v>2</v>
      </c>
      <c r="AN286">
        <v>2.2635900000000002</v>
      </c>
      <c r="AO286">
        <v>0.74051</v>
      </c>
      <c r="AP286">
        <v>0.47289999999999999</v>
      </c>
      <c r="AQ286">
        <v>1.2134100000000001</v>
      </c>
      <c r="AR286">
        <v>3.4769999999999999</v>
      </c>
      <c r="AS286">
        <v>6.1310000000000003E-2</v>
      </c>
      <c r="AT286">
        <v>2.1126800000000001</v>
      </c>
      <c r="AU286">
        <v>0.84394000000000002</v>
      </c>
      <c r="AV286">
        <v>0.50999000000000005</v>
      </c>
      <c r="AW286">
        <v>3.4666000000000001</v>
      </c>
      <c r="AX286">
        <v>2.2267999999999999</v>
      </c>
      <c r="AY286">
        <v>0.65978999999999999</v>
      </c>
      <c r="AZ286">
        <v>0.34900999999999999</v>
      </c>
      <c r="BA286">
        <v>3.2162799999999998</v>
      </c>
      <c r="BB286" s="30">
        <v>43595</v>
      </c>
      <c r="BC286">
        <v>1</v>
      </c>
      <c r="BD286">
        <v>1</v>
      </c>
      <c r="BE286">
        <v>0</v>
      </c>
      <c r="BF286">
        <v>4</v>
      </c>
      <c r="BG286">
        <v>1</v>
      </c>
      <c r="BH286">
        <v>0</v>
      </c>
      <c r="BI286">
        <v>4</v>
      </c>
      <c r="BJ286" s="30">
        <v>42913</v>
      </c>
      <c r="BK286">
        <v>1</v>
      </c>
      <c r="BL286">
        <v>1</v>
      </c>
      <c r="BM286">
        <v>0</v>
      </c>
      <c r="BN286">
        <v>4</v>
      </c>
      <c r="BO286">
        <v>1</v>
      </c>
      <c r="BP286">
        <v>0</v>
      </c>
      <c r="BQ286">
        <v>4</v>
      </c>
      <c r="BR286" s="30">
        <v>42481</v>
      </c>
      <c r="BS286">
        <v>3</v>
      </c>
      <c r="BT286">
        <v>3</v>
      </c>
      <c r="BU286">
        <v>0</v>
      </c>
      <c r="BV286">
        <v>1</v>
      </c>
      <c r="BW286">
        <v>16</v>
      </c>
      <c r="BX286">
        <v>0</v>
      </c>
      <c r="BY286">
        <v>16</v>
      </c>
      <c r="BZ286">
        <v>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 t="s">
        <v>4341</v>
      </c>
      <c r="CH286" s="30">
        <v>43952</v>
      </c>
    </row>
    <row r="287" spans="1:86" customFormat="1" x14ac:dyDescent="0.25">
      <c r="A287">
        <v>335154</v>
      </c>
      <c r="B287" t="s">
        <v>4342</v>
      </c>
      <c r="C287" t="s">
        <v>4343</v>
      </c>
      <c r="D287" t="s">
        <v>3120</v>
      </c>
      <c r="E287" t="s">
        <v>251</v>
      </c>
      <c r="F287">
        <v>11354</v>
      </c>
      <c r="G287">
        <v>7184615000</v>
      </c>
      <c r="H287">
        <v>590</v>
      </c>
      <c r="I287" t="s">
        <v>1533</v>
      </c>
      <c r="J287" t="s">
        <v>429</v>
      </c>
      <c r="K287">
        <v>200</v>
      </c>
      <c r="L287">
        <v>167.4</v>
      </c>
      <c r="M287" t="s">
        <v>430</v>
      </c>
      <c r="N287" t="b">
        <v>0</v>
      </c>
      <c r="O287" t="s">
        <v>4344</v>
      </c>
      <c r="P287" s="30">
        <v>25032</v>
      </c>
      <c r="Q287" t="b">
        <v>0</v>
      </c>
      <c r="S287" t="b">
        <v>0</v>
      </c>
      <c r="T287" t="b">
        <v>0</v>
      </c>
      <c r="U287" t="b">
        <v>0</v>
      </c>
      <c r="V287" t="s">
        <v>440</v>
      </c>
      <c r="W287" t="s">
        <v>433</v>
      </c>
      <c r="X287">
        <v>4</v>
      </c>
      <c r="Z287">
        <v>4</v>
      </c>
      <c r="AB287">
        <v>4</v>
      </c>
      <c r="AD287">
        <v>5</v>
      </c>
      <c r="AF287">
        <v>2</v>
      </c>
      <c r="AH287">
        <v>2</v>
      </c>
      <c r="AJ287">
        <v>2</v>
      </c>
      <c r="AN287">
        <v>1.9283999999999999</v>
      </c>
      <c r="AO287">
        <v>0.65451999999999999</v>
      </c>
      <c r="AP287">
        <v>0.30553000000000002</v>
      </c>
      <c r="AQ287">
        <v>0.96004</v>
      </c>
      <c r="AR287">
        <v>2.8884400000000001</v>
      </c>
      <c r="AS287">
        <v>2.9389999999999999E-2</v>
      </c>
      <c r="AT287">
        <v>2.10711</v>
      </c>
      <c r="AU287">
        <v>0.73443000000000003</v>
      </c>
      <c r="AV287">
        <v>0.35997000000000001</v>
      </c>
      <c r="AW287">
        <v>3.2015099999999999</v>
      </c>
      <c r="AX287">
        <v>1.9020699999999999</v>
      </c>
      <c r="AY287">
        <v>0.67013</v>
      </c>
      <c r="AZ287">
        <v>0.31945000000000001</v>
      </c>
      <c r="BA287">
        <v>2.8930899999999999</v>
      </c>
      <c r="BB287" s="30">
        <v>43833</v>
      </c>
      <c r="BC287">
        <v>1</v>
      </c>
      <c r="BD287">
        <v>0</v>
      </c>
      <c r="BE287">
        <v>1</v>
      </c>
      <c r="BF287">
        <v>4</v>
      </c>
      <c r="BG287">
        <v>0</v>
      </c>
      <c r="BH287">
        <v>0</v>
      </c>
      <c r="BI287">
        <v>4</v>
      </c>
      <c r="BJ287" s="30">
        <v>43175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 s="30">
        <v>42697</v>
      </c>
      <c r="BS287">
        <v>10</v>
      </c>
      <c r="BT287">
        <v>10</v>
      </c>
      <c r="BU287">
        <v>0</v>
      </c>
      <c r="BV287">
        <v>1</v>
      </c>
      <c r="BW287">
        <v>40</v>
      </c>
      <c r="BX287">
        <v>0</v>
      </c>
      <c r="BY287">
        <v>40</v>
      </c>
      <c r="BZ287">
        <v>8.6669999999999998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H287" s="30">
        <v>43952</v>
      </c>
    </row>
    <row r="288" spans="1:86" customFormat="1" x14ac:dyDescent="0.25">
      <c r="A288">
        <v>335713</v>
      </c>
      <c r="B288" t="s">
        <v>4345</v>
      </c>
      <c r="C288" t="s">
        <v>4346</v>
      </c>
      <c r="D288" t="s">
        <v>4347</v>
      </c>
      <c r="E288" t="s">
        <v>251</v>
      </c>
      <c r="F288">
        <v>13027</v>
      </c>
      <c r="G288">
        <v>3156382521</v>
      </c>
      <c r="H288">
        <v>520</v>
      </c>
      <c r="I288" t="s">
        <v>2241</v>
      </c>
      <c r="J288" t="s">
        <v>475</v>
      </c>
      <c r="K288">
        <v>120</v>
      </c>
      <c r="L288">
        <v>111.3</v>
      </c>
      <c r="M288" t="s">
        <v>430</v>
      </c>
      <c r="N288" t="b">
        <v>0</v>
      </c>
      <c r="O288" t="s">
        <v>4345</v>
      </c>
      <c r="P288" s="30">
        <v>33147</v>
      </c>
      <c r="Q288" t="b">
        <v>0</v>
      </c>
      <c r="S288" t="b">
        <v>0</v>
      </c>
      <c r="T288" t="b">
        <v>0</v>
      </c>
      <c r="U288" t="b">
        <v>0</v>
      </c>
      <c r="V288" t="s">
        <v>535</v>
      </c>
      <c r="W288" t="s">
        <v>433</v>
      </c>
      <c r="X288">
        <v>5</v>
      </c>
      <c r="Z288">
        <v>4</v>
      </c>
      <c r="AB288">
        <v>5</v>
      </c>
      <c r="AD288">
        <v>5</v>
      </c>
      <c r="AF288">
        <v>5</v>
      </c>
      <c r="AH288">
        <v>3</v>
      </c>
      <c r="AJ288">
        <v>3</v>
      </c>
      <c r="AN288">
        <v>2.77075</v>
      </c>
      <c r="AO288">
        <v>1.083</v>
      </c>
      <c r="AP288">
        <v>0.65678999999999998</v>
      </c>
      <c r="AQ288">
        <v>1.7397899999999999</v>
      </c>
      <c r="AR288">
        <v>4.5105399999999998</v>
      </c>
      <c r="AS288">
        <v>0.18723000000000001</v>
      </c>
      <c r="AT288">
        <v>2.3191199999999998</v>
      </c>
      <c r="AU288">
        <v>0.75351999999999997</v>
      </c>
      <c r="AV288">
        <v>0.34271000000000001</v>
      </c>
      <c r="AW288">
        <v>3.4153500000000001</v>
      </c>
      <c r="AX288">
        <v>2.4830800000000002</v>
      </c>
      <c r="AY288">
        <v>1.08073</v>
      </c>
      <c r="AZ288">
        <v>0.72131999999999996</v>
      </c>
      <c r="BA288">
        <v>4.2349399999999999</v>
      </c>
      <c r="BB288" s="30">
        <v>43599</v>
      </c>
      <c r="BC288">
        <v>2</v>
      </c>
      <c r="BD288">
        <v>2</v>
      </c>
      <c r="BE288">
        <v>0</v>
      </c>
      <c r="BF288">
        <v>8</v>
      </c>
      <c r="BG288">
        <v>1</v>
      </c>
      <c r="BH288">
        <v>0</v>
      </c>
      <c r="BI288">
        <v>8</v>
      </c>
      <c r="BJ288" s="30">
        <v>43119</v>
      </c>
      <c r="BK288">
        <v>1</v>
      </c>
      <c r="BL288">
        <v>1</v>
      </c>
      <c r="BM288">
        <v>1</v>
      </c>
      <c r="BN288">
        <v>4</v>
      </c>
      <c r="BO288">
        <v>1</v>
      </c>
      <c r="BP288">
        <v>0</v>
      </c>
      <c r="BQ288">
        <v>4</v>
      </c>
      <c r="BR288" s="30">
        <v>42636</v>
      </c>
      <c r="BS288">
        <v>4</v>
      </c>
      <c r="BT288">
        <v>4</v>
      </c>
      <c r="BU288">
        <v>0</v>
      </c>
      <c r="BV288">
        <v>1</v>
      </c>
      <c r="BW288">
        <v>24</v>
      </c>
      <c r="BX288">
        <v>0</v>
      </c>
      <c r="BY288">
        <v>24</v>
      </c>
      <c r="BZ288">
        <v>9.3330000000000002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 t="s">
        <v>4348</v>
      </c>
      <c r="CH288" s="30">
        <v>43952</v>
      </c>
    </row>
    <row r="289" spans="1:86" customFormat="1" x14ac:dyDescent="0.25">
      <c r="A289">
        <v>335184</v>
      </c>
      <c r="B289" t="s">
        <v>4349</v>
      </c>
      <c r="C289" t="s">
        <v>4350</v>
      </c>
      <c r="D289" t="s">
        <v>3340</v>
      </c>
      <c r="E289" t="s">
        <v>251</v>
      </c>
      <c r="F289">
        <v>13215</v>
      </c>
      <c r="G289">
        <v>3154496000</v>
      </c>
      <c r="H289">
        <v>520</v>
      </c>
      <c r="I289" t="s">
        <v>2241</v>
      </c>
      <c r="J289" t="s">
        <v>429</v>
      </c>
      <c r="K289">
        <v>513</v>
      </c>
      <c r="L289">
        <v>471.3</v>
      </c>
      <c r="M289" t="s">
        <v>430</v>
      </c>
      <c r="N289" t="b">
        <v>0</v>
      </c>
      <c r="O289" t="s">
        <v>4351</v>
      </c>
      <c r="P289" s="30">
        <v>24473</v>
      </c>
      <c r="Q289" t="b">
        <v>0</v>
      </c>
      <c r="S289" t="b">
        <v>0</v>
      </c>
      <c r="T289" t="b">
        <v>0</v>
      </c>
      <c r="U289" t="b">
        <v>0</v>
      </c>
      <c r="V289" t="s">
        <v>535</v>
      </c>
      <c r="W289" t="s">
        <v>433</v>
      </c>
      <c r="X289">
        <v>1</v>
      </c>
      <c r="Z289">
        <v>1</v>
      </c>
      <c r="AB289">
        <v>4</v>
      </c>
      <c r="AD289">
        <v>5</v>
      </c>
      <c r="AF289">
        <v>4</v>
      </c>
      <c r="AH289">
        <v>2</v>
      </c>
      <c r="AJ289">
        <v>2</v>
      </c>
      <c r="AN289">
        <v>2.24444</v>
      </c>
      <c r="AO289">
        <v>0.93420000000000003</v>
      </c>
      <c r="AP289">
        <v>0.38255</v>
      </c>
      <c r="AQ289">
        <v>1.3167500000000001</v>
      </c>
      <c r="AR289">
        <v>3.5611999999999999</v>
      </c>
      <c r="AS289">
        <v>5.3740000000000003E-2</v>
      </c>
      <c r="AT289">
        <v>1.9697199999999999</v>
      </c>
      <c r="AU289">
        <v>0.75751000000000002</v>
      </c>
      <c r="AV289">
        <v>0.37830000000000003</v>
      </c>
      <c r="AW289">
        <v>3.1055299999999999</v>
      </c>
      <c r="AX289">
        <v>2.3682099999999999</v>
      </c>
      <c r="AY289">
        <v>0.92734000000000005</v>
      </c>
      <c r="AZ289">
        <v>0.38061</v>
      </c>
      <c r="BA289">
        <v>3.6771699999999998</v>
      </c>
      <c r="BB289" s="30">
        <v>43671</v>
      </c>
      <c r="BC289">
        <v>10</v>
      </c>
      <c r="BD289">
        <v>7</v>
      </c>
      <c r="BE289">
        <v>3</v>
      </c>
      <c r="BF289">
        <v>44</v>
      </c>
      <c r="BG289">
        <v>1</v>
      </c>
      <c r="BH289">
        <v>0</v>
      </c>
      <c r="BI289">
        <v>44</v>
      </c>
      <c r="BJ289" s="30">
        <v>43189</v>
      </c>
      <c r="BK289">
        <v>10</v>
      </c>
      <c r="BL289">
        <v>5</v>
      </c>
      <c r="BM289">
        <v>8</v>
      </c>
      <c r="BN289">
        <v>36</v>
      </c>
      <c r="BO289">
        <v>1</v>
      </c>
      <c r="BP289">
        <v>0</v>
      </c>
      <c r="BQ289">
        <v>36</v>
      </c>
      <c r="BR289" s="30">
        <v>42754</v>
      </c>
      <c r="BS289">
        <v>28</v>
      </c>
      <c r="BT289">
        <v>23</v>
      </c>
      <c r="BU289">
        <v>5</v>
      </c>
      <c r="BV289">
        <v>1</v>
      </c>
      <c r="BW289">
        <v>188</v>
      </c>
      <c r="BX289">
        <v>0</v>
      </c>
      <c r="BY289">
        <v>188</v>
      </c>
      <c r="BZ289">
        <v>65.332999999999998</v>
      </c>
      <c r="CA289">
        <v>3</v>
      </c>
      <c r="CB289">
        <v>18</v>
      </c>
      <c r="CC289">
        <v>1</v>
      </c>
      <c r="CD289">
        <v>7543</v>
      </c>
      <c r="CE289">
        <v>0</v>
      </c>
      <c r="CF289">
        <v>1</v>
      </c>
      <c r="CG289" t="s">
        <v>4352</v>
      </c>
      <c r="CH289" s="30">
        <v>43952</v>
      </c>
    </row>
    <row r="290" spans="1:86" customFormat="1" x14ac:dyDescent="0.25">
      <c r="A290">
        <v>335854</v>
      </c>
      <c r="B290" t="s">
        <v>4353</v>
      </c>
      <c r="C290" t="s">
        <v>4354</v>
      </c>
      <c r="D290" t="s">
        <v>3106</v>
      </c>
      <c r="E290" t="s">
        <v>251</v>
      </c>
      <c r="F290">
        <v>14127</v>
      </c>
      <c r="G290">
        <v>7166625001</v>
      </c>
      <c r="H290">
        <v>240</v>
      </c>
      <c r="I290" t="s">
        <v>2646</v>
      </c>
      <c r="J290" t="s">
        <v>523</v>
      </c>
      <c r="K290">
        <v>60</v>
      </c>
      <c r="L290">
        <v>53.3</v>
      </c>
      <c r="M290" t="s">
        <v>430</v>
      </c>
      <c r="N290" t="b">
        <v>0</v>
      </c>
      <c r="O290" t="s">
        <v>4355</v>
      </c>
      <c r="P290" s="30">
        <v>39493</v>
      </c>
      <c r="Q290" t="b">
        <v>1</v>
      </c>
      <c r="S290" t="b">
        <v>0</v>
      </c>
      <c r="T290" t="b">
        <v>0</v>
      </c>
      <c r="U290" t="b">
        <v>0</v>
      </c>
      <c r="V290" t="s">
        <v>440</v>
      </c>
      <c r="W290" t="s">
        <v>433</v>
      </c>
      <c r="X290">
        <v>5</v>
      </c>
      <c r="Z290">
        <v>5</v>
      </c>
      <c r="AB290">
        <v>5</v>
      </c>
      <c r="AD290">
        <v>5</v>
      </c>
      <c r="AG290">
        <v>2</v>
      </c>
      <c r="AH290">
        <v>3</v>
      </c>
      <c r="AJ290">
        <v>3</v>
      </c>
      <c r="AN290">
        <v>2.3376999999999999</v>
      </c>
      <c r="AO290">
        <v>0.85196000000000005</v>
      </c>
      <c r="AP290">
        <v>0.53052999999999995</v>
      </c>
      <c r="AQ290">
        <v>1.38249</v>
      </c>
      <c r="AR290">
        <v>3.7202000000000002</v>
      </c>
      <c r="AS290">
        <v>0.17574000000000001</v>
      </c>
      <c r="AT290">
        <v>2.0874600000000001</v>
      </c>
      <c r="AU290">
        <v>0.62107000000000001</v>
      </c>
      <c r="AV290">
        <v>0.28459000000000001</v>
      </c>
      <c r="AW290">
        <v>2.9931100000000002</v>
      </c>
      <c r="AX290">
        <v>2.3274900000000001</v>
      </c>
      <c r="AY290">
        <v>1.03149</v>
      </c>
      <c r="AZ290">
        <v>0.70165999999999995</v>
      </c>
      <c r="BA290">
        <v>3.9856199999999999</v>
      </c>
      <c r="BB290" s="30">
        <v>43761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s="30">
        <v>43371</v>
      </c>
      <c r="BK290">
        <v>1</v>
      </c>
      <c r="BL290">
        <v>1</v>
      </c>
      <c r="BM290">
        <v>0</v>
      </c>
      <c r="BN290">
        <v>8</v>
      </c>
      <c r="BO290">
        <v>1</v>
      </c>
      <c r="BP290">
        <v>0</v>
      </c>
      <c r="BQ290">
        <v>8</v>
      </c>
      <c r="BR290" s="30">
        <v>42950</v>
      </c>
      <c r="BS290">
        <v>2</v>
      </c>
      <c r="BT290">
        <v>2</v>
      </c>
      <c r="BU290">
        <v>0</v>
      </c>
      <c r="BV290">
        <v>1</v>
      </c>
      <c r="BW290">
        <v>4</v>
      </c>
      <c r="BX290">
        <v>0</v>
      </c>
      <c r="BY290">
        <v>4</v>
      </c>
      <c r="BZ290">
        <v>3.3330000000000002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H290" s="30">
        <v>43952</v>
      </c>
    </row>
    <row r="291" spans="1:86" customFormat="1" x14ac:dyDescent="0.25">
      <c r="A291">
        <v>335357</v>
      </c>
      <c r="B291" t="s">
        <v>4356</v>
      </c>
      <c r="C291" t="s">
        <v>4357</v>
      </c>
      <c r="D291" t="s">
        <v>4358</v>
      </c>
      <c r="E291" t="s">
        <v>251</v>
      </c>
      <c r="F291">
        <v>14760</v>
      </c>
      <c r="G291">
        <v>7163731910</v>
      </c>
      <c r="H291">
        <v>40</v>
      </c>
      <c r="I291" t="s">
        <v>2678</v>
      </c>
      <c r="J291" t="s">
        <v>3198</v>
      </c>
      <c r="K291">
        <v>120</v>
      </c>
      <c r="L291">
        <v>113.6</v>
      </c>
      <c r="M291" t="s">
        <v>430</v>
      </c>
      <c r="N291" t="b">
        <v>0</v>
      </c>
      <c r="O291" t="s">
        <v>4078</v>
      </c>
      <c r="P291" s="30">
        <v>26539</v>
      </c>
      <c r="Q291" t="b">
        <v>0</v>
      </c>
      <c r="R291" t="s">
        <v>791</v>
      </c>
      <c r="S291" t="b">
        <v>0</v>
      </c>
      <c r="T291" t="b">
        <v>0</v>
      </c>
      <c r="U291" t="b">
        <v>0</v>
      </c>
      <c r="V291" t="s">
        <v>535</v>
      </c>
      <c r="W291" t="s">
        <v>433</v>
      </c>
      <c r="X291">
        <v>1</v>
      </c>
      <c r="Z291">
        <v>1</v>
      </c>
      <c r="AB291">
        <v>3</v>
      </c>
      <c r="AD291">
        <v>2</v>
      </c>
      <c r="AF291">
        <v>3</v>
      </c>
      <c r="AH291">
        <v>3</v>
      </c>
      <c r="AJ291">
        <v>3</v>
      </c>
      <c r="AN291">
        <v>2.4064100000000002</v>
      </c>
      <c r="AO291">
        <v>0.91991999999999996</v>
      </c>
      <c r="AP291">
        <v>0.49642999999999998</v>
      </c>
      <c r="AQ291">
        <v>1.41635</v>
      </c>
      <c r="AR291">
        <v>3.8227699999999998</v>
      </c>
      <c r="AS291">
        <v>5.9299999999999999E-2</v>
      </c>
      <c r="AT291">
        <v>2.3058100000000001</v>
      </c>
      <c r="AU291">
        <v>0.70111000000000001</v>
      </c>
      <c r="AV291">
        <v>0.35228999999999999</v>
      </c>
      <c r="AW291">
        <v>3.3592</v>
      </c>
      <c r="AX291">
        <v>2.1690200000000002</v>
      </c>
      <c r="AY291">
        <v>0.98662000000000005</v>
      </c>
      <c r="AZ291">
        <v>0.53037999999999996</v>
      </c>
      <c r="BA291">
        <v>3.6491699999999998</v>
      </c>
      <c r="BB291" s="30">
        <v>43434</v>
      </c>
      <c r="BC291">
        <v>8</v>
      </c>
      <c r="BD291">
        <v>4</v>
      </c>
      <c r="BE291">
        <v>4</v>
      </c>
      <c r="BF291">
        <v>48</v>
      </c>
      <c r="BG291">
        <v>1</v>
      </c>
      <c r="BH291">
        <v>0</v>
      </c>
      <c r="BI291">
        <v>48</v>
      </c>
      <c r="BJ291" s="30">
        <v>42930</v>
      </c>
      <c r="BK291">
        <v>10</v>
      </c>
      <c r="BL291">
        <v>7</v>
      </c>
      <c r="BM291">
        <v>3</v>
      </c>
      <c r="BN291">
        <v>48</v>
      </c>
      <c r="BO291">
        <v>1</v>
      </c>
      <c r="BP291">
        <v>0</v>
      </c>
      <c r="BQ291">
        <v>48</v>
      </c>
      <c r="BR291" s="30">
        <v>42517</v>
      </c>
      <c r="BS291">
        <v>18</v>
      </c>
      <c r="BT291">
        <v>14</v>
      </c>
      <c r="BU291">
        <v>4</v>
      </c>
      <c r="BV291">
        <v>2</v>
      </c>
      <c r="BW291">
        <v>425</v>
      </c>
      <c r="BX291">
        <v>213</v>
      </c>
      <c r="BY291">
        <v>638</v>
      </c>
      <c r="BZ291">
        <v>146.333</v>
      </c>
      <c r="CA291">
        <v>7</v>
      </c>
      <c r="CB291">
        <v>2</v>
      </c>
      <c r="CC291">
        <v>1</v>
      </c>
      <c r="CD291">
        <v>10793</v>
      </c>
      <c r="CE291">
        <v>0</v>
      </c>
      <c r="CF291">
        <v>1</v>
      </c>
      <c r="CG291" t="s">
        <v>4359</v>
      </c>
      <c r="CH291" s="30">
        <v>43952</v>
      </c>
    </row>
    <row r="292" spans="1:86" customFormat="1" x14ac:dyDescent="0.25">
      <c r="A292">
        <v>335543</v>
      </c>
      <c r="B292" t="s">
        <v>4360</v>
      </c>
      <c r="C292" t="s">
        <v>4361</v>
      </c>
      <c r="D292" t="s">
        <v>3829</v>
      </c>
      <c r="E292" t="s">
        <v>251</v>
      </c>
      <c r="F292">
        <v>12010</v>
      </c>
      <c r="G292">
        <v>5188426790</v>
      </c>
      <c r="H292">
        <v>380</v>
      </c>
      <c r="I292" t="s">
        <v>1746</v>
      </c>
      <c r="J292" t="s">
        <v>451</v>
      </c>
      <c r="K292">
        <v>120</v>
      </c>
      <c r="L292">
        <v>117.9</v>
      </c>
      <c r="M292" t="s">
        <v>430</v>
      </c>
      <c r="N292" t="b">
        <v>0</v>
      </c>
      <c r="O292" t="s">
        <v>4362</v>
      </c>
      <c r="P292" s="30">
        <v>28034</v>
      </c>
      <c r="Q292" t="b">
        <v>0</v>
      </c>
      <c r="S292" t="b">
        <v>0</v>
      </c>
      <c r="T292" t="b">
        <v>0</v>
      </c>
      <c r="U292" t="b">
        <v>0</v>
      </c>
      <c r="V292" t="s">
        <v>440</v>
      </c>
      <c r="W292" t="s">
        <v>433</v>
      </c>
      <c r="X292">
        <v>4</v>
      </c>
      <c r="Z292">
        <v>3</v>
      </c>
      <c r="AB292">
        <v>5</v>
      </c>
      <c r="AD292">
        <v>5</v>
      </c>
      <c r="AF292">
        <v>5</v>
      </c>
      <c r="AH292">
        <v>3</v>
      </c>
      <c r="AJ292">
        <v>3</v>
      </c>
      <c r="AN292">
        <v>1.9847600000000001</v>
      </c>
      <c r="AO292">
        <v>0.80781000000000003</v>
      </c>
      <c r="AP292">
        <v>0.56359999999999999</v>
      </c>
      <c r="AQ292">
        <v>1.3714200000000001</v>
      </c>
      <c r="AR292">
        <v>3.3561800000000002</v>
      </c>
      <c r="AS292">
        <v>4.6100000000000002E-2</v>
      </c>
      <c r="AT292">
        <v>2.0165099999999998</v>
      </c>
      <c r="AU292">
        <v>0.73563000000000001</v>
      </c>
      <c r="AV292">
        <v>0.35859999999999997</v>
      </c>
      <c r="AW292">
        <v>3.1107399999999998</v>
      </c>
      <c r="AX292">
        <v>2.0456099999999999</v>
      </c>
      <c r="AY292">
        <v>0.82572000000000001</v>
      </c>
      <c r="AZ292">
        <v>0.59155000000000002</v>
      </c>
      <c r="BA292">
        <v>3.45966</v>
      </c>
      <c r="BB292" s="30">
        <v>43760</v>
      </c>
      <c r="BC292">
        <v>4</v>
      </c>
      <c r="BD292">
        <v>3</v>
      </c>
      <c r="BE292">
        <v>1</v>
      </c>
      <c r="BF292">
        <v>20</v>
      </c>
      <c r="BG292">
        <v>1</v>
      </c>
      <c r="BH292">
        <v>0</v>
      </c>
      <c r="BI292">
        <v>20</v>
      </c>
      <c r="BJ292" s="30">
        <v>43294</v>
      </c>
      <c r="BK292">
        <v>4</v>
      </c>
      <c r="BL292">
        <v>4</v>
      </c>
      <c r="BM292">
        <v>0</v>
      </c>
      <c r="BN292">
        <v>16</v>
      </c>
      <c r="BO292">
        <v>1</v>
      </c>
      <c r="BP292">
        <v>0</v>
      </c>
      <c r="BQ292">
        <v>16</v>
      </c>
      <c r="BR292" s="30">
        <v>42724</v>
      </c>
      <c r="BS292">
        <v>9</v>
      </c>
      <c r="BT292">
        <v>9</v>
      </c>
      <c r="BU292">
        <v>0</v>
      </c>
      <c r="BV292">
        <v>1</v>
      </c>
      <c r="BW292">
        <v>44</v>
      </c>
      <c r="BX292">
        <v>0</v>
      </c>
      <c r="BY292">
        <v>44</v>
      </c>
      <c r="BZ292">
        <v>22.667000000000002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 t="s">
        <v>4363</v>
      </c>
      <c r="CH292" s="30">
        <v>43952</v>
      </c>
    </row>
    <row r="293" spans="1:86" customFormat="1" x14ac:dyDescent="0.25">
      <c r="A293">
        <v>335130</v>
      </c>
      <c r="B293" t="s">
        <v>4364</v>
      </c>
      <c r="C293" t="s">
        <v>4365</v>
      </c>
      <c r="D293" t="s">
        <v>4366</v>
      </c>
      <c r="E293" t="s">
        <v>251</v>
      </c>
      <c r="F293">
        <v>11357</v>
      </c>
      <c r="G293">
        <v>7187460400</v>
      </c>
      <c r="H293">
        <v>590</v>
      </c>
      <c r="I293" t="s">
        <v>1533</v>
      </c>
      <c r="J293" t="s">
        <v>429</v>
      </c>
      <c r="K293">
        <v>179</v>
      </c>
      <c r="L293">
        <v>173.7</v>
      </c>
      <c r="M293" t="s">
        <v>430</v>
      </c>
      <c r="N293" t="b">
        <v>0</v>
      </c>
      <c r="O293" t="s">
        <v>4367</v>
      </c>
      <c r="P293" s="30">
        <v>24473</v>
      </c>
      <c r="Q293" t="b">
        <v>0</v>
      </c>
      <c r="S293" t="b">
        <v>0</v>
      </c>
      <c r="T293" t="b">
        <v>0</v>
      </c>
      <c r="U293" t="b">
        <v>0</v>
      </c>
      <c r="V293" t="s">
        <v>440</v>
      </c>
      <c r="W293" t="s">
        <v>433</v>
      </c>
      <c r="X293">
        <v>5</v>
      </c>
      <c r="Z293">
        <v>4</v>
      </c>
      <c r="AB293">
        <v>5</v>
      </c>
      <c r="AD293">
        <v>5</v>
      </c>
      <c r="AF293">
        <v>5</v>
      </c>
      <c r="AH293">
        <v>2</v>
      </c>
      <c r="AJ293">
        <v>2</v>
      </c>
      <c r="AN293">
        <v>2.1683400000000002</v>
      </c>
      <c r="AO293">
        <v>0.80703999999999998</v>
      </c>
      <c r="AP293">
        <v>0.44563000000000003</v>
      </c>
      <c r="AQ293">
        <v>1.25267</v>
      </c>
      <c r="AR293">
        <v>3.4210099999999999</v>
      </c>
      <c r="AS293">
        <v>9.9839999999999998E-2</v>
      </c>
      <c r="AT293">
        <v>2.3299799999999999</v>
      </c>
      <c r="AU293">
        <v>0.87451999999999996</v>
      </c>
      <c r="AV293">
        <v>0.45989999999999998</v>
      </c>
      <c r="AW293">
        <v>3.6644100000000002</v>
      </c>
      <c r="AX293">
        <v>1.93415</v>
      </c>
      <c r="AY293">
        <v>0.69391999999999998</v>
      </c>
      <c r="AZ293">
        <v>0.36470000000000002</v>
      </c>
      <c r="BA293">
        <v>2.9936699999999998</v>
      </c>
      <c r="BB293" s="30">
        <v>43871</v>
      </c>
      <c r="BC293">
        <v>2</v>
      </c>
      <c r="BD293">
        <v>2</v>
      </c>
      <c r="BE293">
        <v>0</v>
      </c>
      <c r="BF293">
        <v>12</v>
      </c>
      <c r="BG293">
        <v>0</v>
      </c>
      <c r="BH293">
        <v>0</v>
      </c>
      <c r="BI293">
        <v>12</v>
      </c>
      <c r="BJ293" s="30">
        <v>43262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 s="30">
        <v>42706</v>
      </c>
      <c r="BS293">
        <v>3</v>
      </c>
      <c r="BT293">
        <v>3</v>
      </c>
      <c r="BU293">
        <v>0</v>
      </c>
      <c r="BV293">
        <v>1</v>
      </c>
      <c r="BW293">
        <v>12</v>
      </c>
      <c r="BX293">
        <v>0</v>
      </c>
      <c r="BY293">
        <v>12</v>
      </c>
      <c r="BZ293">
        <v>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H293" s="30">
        <v>43952</v>
      </c>
    </row>
    <row r="294" spans="1:86" customFormat="1" x14ac:dyDescent="0.25">
      <c r="A294">
        <v>335454</v>
      </c>
      <c r="B294" t="s">
        <v>4368</v>
      </c>
      <c r="C294" t="s">
        <v>4369</v>
      </c>
      <c r="D294" t="s">
        <v>4370</v>
      </c>
      <c r="E294" t="s">
        <v>251</v>
      </c>
      <c r="F294">
        <v>13669</v>
      </c>
      <c r="G294">
        <v>3153930730</v>
      </c>
      <c r="H294">
        <v>630</v>
      </c>
      <c r="I294" t="s">
        <v>3089</v>
      </c>
      <c r="J294" t="s">
        <v>475</v>
      </c>
      <c r="K294">
        <v>180</v>
      </c>
      <c r="L294">
        <v>163.69999999999999</v>
      </c>
      <c r="M294" t="s">
        <v>430</v>
      </c>
      <c r="N294" t="b">
        <v>0</v>
      </c>
      <c r="O294" t="s">
        <v>4371</v>
      </c>
      <c r="P294" s="30">
        <v>28522</v>
      </c>
      <c r="Q294" t="b">
        <v>0</v>
      </c>
      <c r="S294" t="b">
        <v>0</v>
      </c>
      <c r="T294" t="b">
        <v>0</v>
      </c>
      <c r="U294" t="b">
        <v>0</v>
      </c>
      <c r="V294" t="s">
        <v>440</v>
      </c>
      <c r="W294" t="s">
        <v>433</v>
      </c>
      <c r="X294">
        <v>2</v>
      </c>
      <c r="Z294">
        <v>2</v>
      </c>
      <c r="AB294">
        <v>4</v>
      </c>
      <c r="AD294">
        <v>4</v>
      </c>
      <c r="AF294">
        <v>4</v>
      </c>
      <c r="AH294">
        <v>3</v>
      </c>
      <c r="AJ294">
        <v>3</v>
      </c>
      <c r="AN294">
        <v>2.7965200000000001</v>
      </c>
      <c r="AO294">
        <v>0.82457999999999998</v>
      </c>
      <c r="AP294">
        <v>0.65103999999999995</v>
      </c>
      <c r="AQ294">
        <v>1.4756199999999999</v>
      </c>
      <c r="AR294">
        <v>4.2721400000000003</v>
      </c>
      <c r="AS294">
        <v>7.9339999999999994E-2</v>
      </c>
      <c r="AT294">
        <v>2.1681499999999998</v>
      </c>
      <c r="AU294">
        <v>0.72785</v>
      </c>
      <c r="AV294">
        <v>0.36192000000000002</v>
      </c>
      <c r="AW294">
        <v>3.2579199999999999</v>
      </c>
      <c r="AX294">
        <v>2.6806800000000002</v>
      </c>
      <c r="AY294">
        <v>0.85187000000000002</v>
      </c>
      <c r="AZ294">
        <v>0.67705000000000004</v>
      </c>
      <c r="BA294">
        <v>4.2049200000000004</v>
      </c>
      <c r="BB294" s="30">
        <v>43748</v>
      </c>
      <c r="BC294">
        <v>6</v>
      </c>
      <c r="BD294">
        <v>6</v>
      </c>
      <c r="BE294">
        <v>0</v>
      </c>
      <c r="BF294">
        <v>24</v>
      </c>
      <c r="BG294">
        <v>1</v>
      </c>
      <c r="BH294">
        <v>0</v>
      </c>
      <c r="BI294">
        <v>24</v>
      </c>
      <c r="BJ294" s="30">
        <v>43223</v>
      </c>
      <c r="BK294">
        <v>2</v>
      </c>
      <c r="BL294">
        <v>2</v>
      </c>
      <c r="BM294">
        <v>0</v>
      </c>
      <c r="BN294">
        <v>8</v>
      </c>
      <c r="BO294">
        <v>1</v>
      </c>
      <c r="BP294">
        <v>0</v>
      </c>
      <c r="BQ294">
        <v>8</v>
      </c>
      <c r="BR294" s="30">
        <v>42727</v>
      </c>
      <c r="BS294">
        <v>15</v>
      </c>
      <c r="BT294">
        <v>15</v>
      </c>
      <c r="BU294">
        <v>0</v>
      </c>
      <c r="BV294">
        <v>1</v>
      </c>
      <c r="BW294">
        <v>76</v>
      </c>
      <c r="BX294">
        <v>0</v>
      </c>
      <c r="BY294">
        <v>76</v>
      </c>
      <c r="BZ294">
        <v>27.332999999999998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H294" s="30">
        <v>43952</v>
      </c>
    </row>
    <row r="295" spans="1:86" customFormat="1" x14ac:dyDescent="0.25">
      <c r="A295">
        <v>335755</v>
      </c>
      <c r="B295" t="s">
        <v>4372</v>
      </c>
      <c r="C295" t="s">
        <v>4373</v>
      </c>
      <c r="D295" t="s">
        <v>4374</v>
      </c>
      <c r="E295" t="s">
        <v>251</v>
      </c>
      <c r="F295">
        <v>11719</v>
      </c>
      <c r="G295">
        <v>6312868100</v>
      </c>
      <c r="H295">
        <v>700</v>
      </c>
      <c r="I295" t="s">
        <v>1388</v>
      </c>
      <c r="J295" t="s">
        <v>429</v>
      </c>
      <c r="K295">
        <v>240</v>
      </c>
      <c r="L295">
        <v>226.8</v>
      </c>
      <c r="M295" t="s">
        <v>430</v>
      </c>
      <c r="N295" t="b">
        <v>0</v>
      </c>
      <c r="O295" t="s">
        <v>4375</v>
      </c>
      <c r="P295" s="30">
        <v>33557</v>
      </c>
      <c r="Q295" t="b">
        <v>0</v>
      </c>
      <c r="S295" t="b">
        <v>0</v>
      </c>
      <c r="T295" t="b">
        <v>0</v>
      </c>
      <c r="U295" t="b">
        <v>0</v>
      </c>
      <c r="V295" t="s">
        <v>440</v>
      </c>
      <c r="W295" t="s">
        <v>433</v>
      </c>
      <c r="X295">
        <v>4</v>
      </c>
      <c r="Z295">
        <v>3</v>
      </c>
      <c r="AB295">
        <v>5</v>
      </c>
      <c r="AD295">
        <v>5</v>
      </c>
      <c r="AF295">
        <v>4</v>
      </c>
      <c r="AH295">
        <v>2</v>
      </c>
      <c r="AJ295">
        <v>2</v>
      </c>
      <c r="AN295">
        <v>2.13463</v>
      </c>
      <c r="AO295">
        <v>0.80084</v>
      </c>
      <c r="AP295">
        <v>0.52712000000000003</v>
      </c>
      <c r="AQ295">
        <v>1.32796</v>
      </c>
      <c r="AR295">
        <v>3.4625900000000001</v>
      </c>
      <c r="AS295">
        <v>4.7579999999999997E-2</v>
      </c>
      <c r="AT295">
        <v>2.14602</v>
      </c>
      <c r="AU295">
        <v>0.82984999999999998</v>
      </c>
      <c r="AV295">
        <v>0.44279000000000002</v>
      </c>
      <c r="AW295">
        <v>3.4186700000000001</v>
      </c>
      <c r="AX295">
        <v>2.0672999999999999</v>
      </c>
      <c r="AY295">
        <v>0.72565000000000002</v>
      </c>
      <c r="AZ295">
        <v>0.44807000000000002</v>
      </c>
      <c r="BA295">
        <v>3.2478600000000002</v>
      </c>
      <c r="BB295" s="30">
        <v>43523</v>
      </c>
      <c r="BC295">
        <v>3</v>
      </c>
      <c r="BD295">
        <v>3</v>
      </c>
      <c r="BE295">
        <v>0</v>
      </c>
      <c r="BF295">
        <v>8</v>
      </c>
      <c r="BG295">
        <v>1</v>
      </c>
      <c r="BH295">
        <v>0</v>
      </c>
      <c r="BI295">
        <v>8</v>
      </c>
      <c r="BJ295" s="30">
        <v>42972</v>
      </c>
      <c r="BK295">
        <v>2</v>
      </c>
      <c r="BL295">
        <v>2</v>
      </c>
      <c r="BM295">
        <v>0</v>
      </c>
      <c r="BN295">
        <v>8</v>
      </c>
      <c r="BO295">
        <v>1</v>
      </c>
      <c r="BP295">
        <v>0</v>
      </c>
      <c r="BQ295">
        <v>8</v>
      </c>
      <c r="BR295" s="30">
        <v>42562</v>
      </c>
      <c r="BS295">
        <v>11</v>
      </c>
      <c r="BT295">
        <v>11</v>
      </c>
      <c r="BU295">
        <v>0</v>
      </c>
      <c r="BV295">
        <v>1</v>
      </c>
      <c r="BW295">
        <v>52</v>
      </c>
      <c r="BX295">
        <v>0</v>
      </c>
      <c r="BY295">
        <v>52</v>
      </c>
      <c r="BZ295">
        <v>15.333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 t="s">
        <v>4376</v>
      </c>
      <c r="CH295" s="30">
        <v>43952</v>
      </c>
    </row>
    <row r="296" spans="1:86" customFormat="1" x14ac:dyDescent="0.25">
      <c r="A296">
        <v>335727</v>
      </c>
      <c r="B296" t="s">
        <v>4377</v>
      </c>
      <c r="C296" t="s">
        <v>4378</v>
      </c>
      <c r="D296" t="s">
        <v>3623</v>
      </c>
      <c r="E296" t="s">
        <v>251</v>
      </c>
      <c r="F296">
        <v>13440</v>
      </c>
      <c r="G296">
        <v>3153392220</v>
      </c>
      <c r="H296">
        <v>510</v>
      </c>
      <c r="I296" t="s">
        <v>2269</v>
      </c>
      <c r="J296" t="s">
        <v>438</v>
      </c>
      <c r="K296">
        <v>120</v>
      </c>
      <c r="L296">
        <v>112.2</v>
      </c>
      <c r="M296" t="s">
        <v>430</v>
      </c>
      <c r="N296" t="b">
        <v>0</v>
      </c>
      <c r="O296" t="s">
        <v>4379</v>
      </c>
      <c r="P296" s="30">
        <v>33613</v>
      </c>
      <c r="Q296" t="b">
        <v>0</v>
      </c>
      <c r="S296" t="b">
        <v>0</v>
      </c>
      <c r="T296" t="b">
        <v>0</v>
      </c>
      <c r="U296" t="b">
        <v>0</v>
      </c>
      <c r="V296" t="s">
        <v>440</v>
      </c>
      <c r="W296" t="s">
        <v>433</v>
      </c>
      <c r="X296">
        <v>2</v>
      </c>
      <c r="Z296">
        <v>2</v>
      </c>
      <c r="AB296">
        <v>4</v>
      </c>
      <c r="AD296">
        <v>4</v>
      </c>
      <c r="AF296">
        <v>4</v>
      </c>
      <c r="AH296">
        <v>2</v>
      </c>
      <c r="AJ296">
        <v>2</v>
      </c>
      <c r="AN296">
        <v>1.9175899999999999</v>
      </c>
      <c r="AO296">
        <v>0.75875999999999999</v>
      </c>
      <c r="AP296">
        <v>0.36924000000000001</v>
      </c>
      <c r="AQ296">
        <v>1.1279999999999999</v>
      </c>
      <c r="AR296">
        <v>3.0455899999999998</v>
      </c>
      <c r="AS296">
        <v>0</v>
      </c>
      <c r="AT296">
        <v>1.9519</v>
      </c>
      <c r="AU296">
        <v>0.78249999999999997</v>
      </c>
      <c r="AV296">
        <v>0.40797</v>
      </c>
      <c r="AW296">
        <v>3.1423700000000001</v>
      </c>
      <c r="AX296">
        <v>2.0417999999999998</v>
      </c>
      <c r="AY296">
        <v>0.72912999999999994</v>
      </c>
      <c r="AZ296">
        <v>0.34065000000000001</v>
      </c>
      <c r="BA296">
        <v>3.1078999999999999</v>
      </c>
      <c r="BB296" s="30">
        <v>43550</v>
      </c>
      <c r="BC296">
        <v>5</v>
      </c>
      <c r="BD296">
        <v>4</v>
      </c>
      <c r="BE296">
        <v>1</v>
      </c>
      <c r="BF296">
        <v>24</v>
      </c>
      <c r="BG296">
        <v>1</v>
      </c>
      <c r="BH296">
        <v>0</v>
      </c>
      <c r="BI296">
        <v>24</v>
      </c>
      <c r="BJ296" s="30">
        <v>43055</v>
      </c>
      <c r="BK296">
        <v>6</v>
      </c>
      <c r="BL296">
        <v>4</v>
      </c>
      <c r="BM296">
        <v>2</v>
      </c>
      <c r="BN296">
        <v>24</v>
      </c>
      <c r="BO296">
        <v>1</v>
      </c>
      <c r="BP296">
        <v>0</v>
      </c>
      <c r="BQ296">
        <v>24</v>
      </c>
      <c r="BR296" s="30">
        <v>42573</v>
      </c>
      <c r="BS296">
        <v>15</v>
      </c>
      <c r="BT296">
        <v>15</v>
      </c>
      <c r="BU296">
        <v>0</v>
      </c>
      <c r="BV296">
        <v>1</v>
      </c>
      <c r="BW296">
        <v>76</v>
      </c>
      <c r="BX296">
        <v>0</v>
      </c>
      <c r="BY296">
        <v>76</v>
      </c>
      <c r="BZ296">
        <v>32.667000000000002</v>
      </c>
      <c r="CA296">
        <v>4</v>
      </c>
      <c r="CB296">
        <v>1</v>
      </c>
      <c r="CC296">
        <v>0</v>
      </c>
      <c r="CD296">
        <v>0</v>
      </c>
      <c r="CE296">
        <v>0</v>
      </c>
      <c r="CF296">
        <v>0</v>
      </c>
      <c r="CG296" t="s">
        <v>4380</v>
      </c>
      <c r="CH296" s="30">
        <v>43952</v>
      </c>
    </row>
    <row r="297" spans="1:86" customFormat="1" x14ac:dyDescent="0.25">
      <c r="A297">
        <v>335696</v>
      </c>
      <c r="B297" t="s">
        <v>4381</v>
      </c>
      <c r="C297" t="s">
        <v>4382</v>
      </c>
      <c r="D297" t="s">
        <v>4383</v>
      </c>
      <c r="E297" t="s">
        <v>251</v>
      </c>
      <c r="F297">
        <v>11725</v>
      </c>
      <c r="G297">
        <v>6317152000</v>
      </c>
      <c r="H297">
        <v>700</v>
      </c>
      <c r="I297" t="s">
        <v>1388</v>
      </c>
      <c r="J297" t="s">
        <v>429</v>
      </c>
      <c r="K297">
        <v>460</v>
      </c>
      <c r="L297">
        <v>437.6</v>
      </c>
      <c r="M297" t="s">
        <v>430</v>
      </c>
      <c r="N297" t="b">
        <v>0</v>
      </c>
      <c r="O297" t="s">
        <v>4384</v>
      </c>
      <c r="P297" s="30">
        <v>32433</v>
      </c>
      <c r="Q297" t="b">
        <v>0</v>
      </c>
      <c r="S297" t="b">
        <v>0</v>
      </c>
      <c r="T297" t="b">
        <v>0</v>
      </c>
      <c r="U297" t="b">
        <v>0</v>
      </c>
      <c r="V297" t="s">
        <v>535</v>
      </c>
      <c r="W297" t="s">
        <v>433</v>
      </c>
      <c r="X297">
        <v>5</v>
      </c>
      <c r="Z297">
        <v>4</v>
      </c>
      <c r="AB297">
        <v>5</v>
      </c>
      <c r="AD297">
        <v>5</v>
      </c>
      <c r="AF297">
        <v>5</v>
      </c>
      <c r="AH297">
        <v>3</v>
      </c>
      <c r="AJ297">
        <v>3</v>
      </c>
      <c r="AN297">
        <v>2.7238000000000002</v>
      </c>
      <c r="AO297">
        <v>0.76929999999999998</v>
      </c>
      <c r="AP297">
        <v>0.91041000000000005</v>
      </c>
      <c r="AQ297">
        <v>1.67971</v>
      </c>
      <c r="AR297">
        <v>4.4035099999999998</v>
      </c>
      <c r="AS297">
        <v>6.3930000000000001E-2</v>
      </c>
      <c r="AT297">
        <v>2.29758</v>
      </c>
      <c r="AU297">
        <v>0.84447000000000005</v>
      </c>
      <c r="AV297">
        <v>0.52281999999999995</v>
      </c>
      <c r="AW297">
        <v>3.6648700000000001</v>
      </c>
      <c r="AX297">
        <v>2.4638800000000001</v>
      </c>
      <c r="AY297">
        <v>0.68501000000000001</v>
      </c>
      <c r="AZ297">
        <v>0.65542</v>
      </c>
      <c r="BA297">
        <v>3.8529499999999999</v>
      </c>
      <c r="BB297" s="30">
        <v>43808</v>
      </c>
      <c r="BC297">
        <v>1</v>
      </c>
      <c r="BD297">
        <v>1</v>
      </c>
      <c r="BE297">
        <v>0</v>
      </c>
      <c r="BF297">
        <v>4</v>
      </c>
      <c r="BG297">
        <v>0</v>
      </c>
      <c r="BH297">
        <v>0</v>
      </c>
      <c r="BI297">
        <v>4</v>
      </c>
      <c r="BJ297" s="30">
        <v>43336</v>
      </c>
      <c r="BK297">
        <v>6</v>
      </c>
      <c r="BL297">
        <v>5</v>
      </c>
      <c r="BM297">
        <v>1</v>
      </c>
      <c r="BN297">
        <v>28</v>
      </c>
      <c r="BO297">
        <v>1</v>
      </c>
      <c r="BP297">
        <v>0</v>
      </c>
      <c r="BQ297">
        <v>28</v>
      </c>
      <c r="BR297" s="30">
        <v>42823</v>
      </c>
      <c r="BS297">
        <v>2</v>
      </c>
      <c r="BT297">
        <v>2</v>
      </c>
      <c r="BU297">
        <v>0</v>
      </c>
      <c r="BV297">
        <v>1</v>
      </c>
      <c r="BW297">
        <v>8</v>
      </c>
      <c r="BX297">
        <v>0</v>
      </c>
      <c r="BY297">
        <v>8</v>
      </c>
      <c r="BZ297">
        <v>12.667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 t="s">
        <v>4385</v>
      </c>
      <c r="CH297" s="30">
        <v>43952</v>
      </c>
    </row>
    <row r="298" spans="1:86" customFormat="1" x14ac:dyDescent="0.25">
      <c r="A298">
        <v>335176</v>
      </c>
      <c r="B298" t="s">
        <v>4386</v>
      </c>
      <c r="C298" t="s">
        <v>4387</v>
      </c>
      <c r="D298" t="s">
        <v>4388</v>
      </c>
      <c r="E298" t="s">
        <v>251</v>
      </c>
      <c r="F298">
        <v>14068</v>
      </c>
      <c r="G298">
        <v>7166393330</v>
      </c>
      <c r="H298">
        <v>240</v>
      </c>
      <c r="I298" t="s">
        <v>2646</v>
      </c>
      <c r="J298" t="s">
        <v>475</v>
      </c>
      <c r="K298">
        <v>180</v>
      </c>
      <c r="L298">
        <v>168.6</v>
      </c>
      <c r="M298" t="s">
        <v>430</v>
      </c>
      <c r="N298" t="b">
        <v>0</v>
      </c>
      <c r="O298" t="s">
        <v>4386</v>
      </c>
      <c r="P298" s="30">
        <v>24473</v>
      </c>
      <c r="Q298" t="b">
        <v>1</v>
      </c>
      <c r="S298" t="b">
        <v>0</v>
      </c>
      <c r="T298" t="b">
        <v>0</v>
      </c>
      <c r="U298" t="b">
        <v>0</v>
      </c>
      <c r="V298" t="s">
        <v>440</v>
      </c>
      <c r="W298" t="s">
        <v>433</v>
      </c>
      <c r="X298">
        <v>3</v>
      </c>
      <c r="Z298">
        <v>2</v>
      </c>
      <c r="AB298">
        <v>5</v>
      </c>
      <c r="AD298">
        <v>5</v>
      </c>
      <c r="AF298">
        <v>5</v>
      </c>
      <c r="AH298">
        <v>2</v>
      </c>
      <c r="AJ298">
        <v>2</v>
      </c>
      <c r="AN298">
        <v>2.42957</v>
      </c>
      <c r="AO298">
        <v>1.05528</v>
      </c>
      <c r="AP298">
        <v>0.52890999999999999</v>
      </c>
      <c r="AQ298">
        <v>1.58419</v>
      </c>
      <c r="AR298">
        <v>4.0137600000000004</v>
      </c>
      <c r="AS298">
        <v>0.10668999999999999</v>
      </c>
      <c r="AT298">
        <v>2.3039100000000001</v>
      </c>
      <c r="AU298">
        <v>0.78778999999999999</v>
      </c>
      <c r="AV298">
        <v>0.41060000000000002</v>
      </c>
      <c r="AW298">
        <v>3.5023</v>
      </c>
      <c r="AX298">
        <v>2.1917</v>
      </c>
      <c r="AY298">
        <v>1.00726</v>
      </c>
      <c r="AZ298">
        <v>0.48483999999999999</v>
      </c>
      <c r="BA298">
        <v>3.6749499999999999</v>
      </c>
      <c r="BB298" s="30">
        <v>43861</v>
      </c>
      <c r="BC298">
        <v>4</v>
      </c>
      <c r="BD298">
        <v>4</v>
      </c>
      <c r="BE298">
        <v>0</v>
      </c>
      <c r="BF298">
        <v>16</v>
      </c>
      <c r="BG298">
        <v>0</v>
      </c>
      <c r="BH298">
        <v>0</v>
      </c>
      <c r="BI298">
        <v>16</v>
      </c>
      <c r="BJ298" s="30">
        <v>43522</v>
      </c>
      <c r="BK298">
        <v>10</v>
      </c>
      <c r="BL298">
        <v>10</v>
      </c>
      <c r="BM298">
        <v>1</v>
      </c>
      <c r="BN298">
        <v>48</v>
      </c>
      <c r="BO298">
        <v>1</v>
      </c>
      <c r="BP298">
        <v>0</v>
      </c>
      <c r="BQ298">
        <v>48</v>
      </c>
      <c r="BR298" s="30">
        <v>43046</v>
      </c>
      <c r="BS298">
        <v>8</v>
      </c>
      <c r="BT298">
        <v>8</v>
      </c>
      <c r="BU298">
        <v>0</v>
      </c>
      <c r="BV298">
        <v>1</v>
      </c>
      <c r="BW298">
        <v>44</v>
      </c>
      <c r="BX298">
        <v>0</v>
      </c>
      <c r="BY298">
        <v>44</v>
      </c>
      <c r="BZ298">
        <v>31.332999999999998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 t="s">
        <v>4389</v>
      </c>
      <c r="CH298" s="30">
        <v>43952</v>
      </c>
    </row>
    <row r="299" spans="1:86" customFormat="1" x14ac:dyDescent="0.25">
      <c r="A299">
        <v>335515</v>
      </c>
      <c r="B299" t="s">
        <v>4390</v>
      </c>
      <c r="C299" t="s">
        <v>4391</v>
      </c>
      <c r="D299" t="s">
        <v>3363</v>
      </c>
      <c r="E299" t="s">
        <v>251</v>
      </c>
      <c r="F299">
        <v>10701</v>
      </c>
      <c r="G299">
        <v>9143787358</v>
      </c>
      <c r="H299">
        <v>800</v>
      </c>
      <c r="I299" t="s">
        <v>1394</v>
      </c>
      <c r="J299" t="s">
        <v>429</v>
      </c>
      <c r="K299">
        <v>200</v>
      </c>
      <c r="L299">
        <v>149.69999999999999</v>
      </c>
      <c r="M299" t="s">
        <v>430</v>
      </c>
      <c r="N299" t="b">
        <v>0</v>
      </c>
      <c r="O299" t="s">
        <v>4392</v>
      </c>
      <c r="P299" s="30">
        <v>27855</v>
      </c>
      <c r="Q299" t="b">
        <v>0</v>
      </c>
      <c r="S299" t="b">
        <v>0</v>
      </c>
      <c r="T299" t="b">
        <v>0</v>
      </c>
      <c r="U299" t="b">
        <v>0</v>
      </c>
      <c r="V299" t="s">
        <v>440</v>
      </c>
      <c r="W299" t="s">
        <v>433</v>
      </c>
      <c r="X299">
        <v>3</v>
      </c>
      <c r="Z299">
        <v>2</v>
      </c>
      <c r="AB299">
        <v>5</v>
      </c>
      <c r="AD299">
        <v>4</v>
      </c>
      <c r="AF299">
        <v>5</v>
      </c>
      <c r="AH299">
        <v>3</v>
      </c>
      <c r="AJ299">
        <v>3</v>
      </c>
      <c r="AN299">
        <v>1.9233800000000001</v>
      </c>
      <c r="AO299">
        <v>0.61097999999999997</v>
      </c>
      <c r="AP299">
        <v>0.61124999999999996</v>
      </c>
      <c r="AQ299">
        <v>1.2222299999999999</v>
      </c>
      <c r="AR299">
        <v>3.14561</v>
      </c>
      <c r="AS299">
        <v>4.5650000000000003E-2</v>
      </c>
      <c r="AT299">
        <v>2.0315599999999998</v>
      </c>
      <c r="AU299">
        <v>0.75527</v>
      </c>
      <c r="AV299">
        <v>0.38335000000000002</v>
      </c>
      <c r="AW299">
        <v>3.1701800000000002</v>
      </c>
      <c r="AX299">
        <v>1.96766</v>
      </c>
      <c r="AY299">
        <v>0.60828000000000004</v>
      </c>
      <c r="AZ299">
        <v>0.60014999999999996</v>
      </c>
      <c r="BA299">
        <v>3.1818</v>
      </c>
      <c r="BB299" s="30">
        <v>43607</v>
      </c>
      <c r="BC299">
        <v>5</v>
      </c>
      <c r="BD299">
        <v>5</v>
      </c>
      <c r="BE299">
        <v>0</v>
      </c>
      <c r="BF299">
        <v>20</v>
      </c>
      <c r="BG299">
        <v>1</v>
      </c>
      <c r="BH299">
        <v>0</v>
      </c>
      <c r="BI299">
        <v>20</v>
      </c>
      <c r="BJ299" s="30">
        <v>42983</v>
      </c>
      <c r="BK299">
        <v>5</v>
      </c>
      <c r="BL299">
        <v>4</v>
      </c>
      <c r="BM299">
        <v>1</v>
      </c>
      <c r="BN299">
        <v>28</v>
      </c>
      <c r="BO299">
        <v>2</v>
      </c>
      <c r="BP299">
        <v>14</v>
      </c>
      <c r="BQ299">
        <v>42</v>
      </c>
      <c r="BR299" s="30">
        <v>42538</v>
      </c>
      <c r="BS299">
        <v>3</v>
      </c>
      <c r="BT299">
        <v>3</v>
      </c>
      <c r="BU299">
        <v>0</v>
      </c>
      <c r="BV299">
        <v>1</v>
      </c>
      <c r="BW299">
        <v>12</v>
      </c>
      <c r="BX299">
        <v>0</v>
      </c>
      <c r="BY299">
        <v>12</v>
      </c>
      <c r="BZ299">
        <v>26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 t="s">
        <v>4393</v>
      </c>
      <c r="CH299" s="30">
        <v>43952</v>
      </c>
    </row>
    <row r="300" spans="1:86" customFormat="1" x14ac:dyDescent="0.25">
      <c r="A300">
        <v>335860</v>
      </c>
      <c r="B300" t="s">
        <v>4394</v>
      </c>
      <c r="C300" t="s">
        <v>4395</v>
      </c>
      <c r="D300" t="s">
        <v>4396</v>
      </c>
      <c r="E300" t="s">
        <v>251</v>
      </c>
      <c r="F300">
        <v>12159</v>
      </c>
      <c r="G300">
        <v>5184512107</v>
      </c>
      <c r="H300">
        <v>0</v>
      </c>
      <c r="I300" t="s">
        <v>1741</v>
      </c>
      <c r="J300" t="s">
        <v>429</v>
      </c>
      <c r="K300">
        <v>24</v>
      </c>
      <c r="L300">
        <v>23.5</v>
      </c>
      <c r="M300" t="s">
        <v>430</v>
      </c>
      <c r="N300" t="b">
        <v>0</v>
      </c>
      <c r="O300" t="s">
        <v>4397</v>
      </c>
      <c r="P300" s="30">
        <v>40605</v>
      </c>
      <c r="Q300" t="b">
        <v>0</v>
      </c>
      <c r="S300" t="b">
        <v>0</v>
      </c>
      <c r="T300" t="b">
        <v>0</v>
      </c>
      <c r="U300" t="b">
        <v>0</v>
      </c>
      <c r="V300" t="s">
        <v>535</v>
      </c>
      <c r="W300" t="s">
        <v>433</v>
      </c>
      <c r="X300">
        <v>4</v>
      </c>
      <c r="Z300">
        <v>3</v>
      </c>
      <c r="AB300">
        <v>4</v>
      </c>
      <c r="AD300">
        <v>4</v>
      </c>
      <c r="AG300">
        <v>2</v>
      </c>
      <c r="AH300">
        <v>4</v>
      </c>
      <c r="AJ300">
        <v>4</v>
      </c>
      <c r="AN300">
        <v>3.2259199999999999</v>
      </c>
      <c r="AO300">
        <v>0.90351999999999999</v>
      </c>
      <c r="AP300">
        <v>0.87390000000000001</v>
      </c>
      <c r="AQ300">
        <v>1.77742</v>
      </c>
      <c r="AR300">
        <v>5.0033399999999997</v>
      </c>
      <c r="AS300">
        <v>5.391E-2</v>
      </c>
      <c r="AT300">
        <v>2.1426799999999999</v>
      </c>
      <c r="AU300">
        <v>0.71394000000000002</v>
      </c>
      <c r="AV300">
        <v>0.36087000000000002</v>
      </c>
      <c r="AW300">
        <v>3.2174900000000002</v>
      </c>
      <c r="AX300">
        <v>3.12906</v>
      </c>
      <c r="AY300">
        <v>0.95160999999999996</v>
      </c>
      <c r="AZ300">
        <v>0.91146000000000005</v>
      </c>
      <c r="BA300">
        <v>4.9865000000000004</v>
      </c>
      <c r="BB300" s="30">
        <v>43670</v>
      </c>
      <c r="BC300">
        <v>1</v>
      </c>
      <c r="BD300">
        <v>1</v>
      </c>
      <c r="BE300">
        <v>0</v>
      </c>
      <c r="BF300">
        <v>4</v>
      </c>
      <c r="BG300">
        <v>1</v>
      </c>
      <c r="BH300">
        <v>0</v>
      </c>
      <c r="BI300">
        <v>4</v>
      </c>
      <c r="BJ300" s="30">
        <v>43335</v>
      </c>
      <c r="BK300">
        <v>4</v>
      </c>
      <c r="BL300">
        <v>3</v>
      </c>
      <c r="BM300">
        <v>1</v>
      </c>
      <c r="BN300">
        <v>36</v>
      </c>
      <c r="BO300">
        <v>1</v>
      </c>
      <c r="BP300">
        <v>0</v>
      </c>
      <c r="BQ300">
        <v>36</v>
      </c>
      <c r="BR300" s="30">
        <v>42807</v>
      </c>
      <c r="BS300">
        <v>6</v>
      </c>
      <c r="BT300">
        <v>6</v>
      </c>
      <c r="BU300">
        <v>0</v>
      </c>
      <c r="BV300">
        <v>1</v>
      </c>
      <c r="BW300">
        <v>48</v>
      </c>
      <c r="BX300">
        <v>0</v>
      </c>
      <c r="BY300">
        <v>48</v>
      </c>
      <c r="BZ300">
        <v>22</v>
      </c>
      <c r="CA300">
        <v>1</v>
      </c>
      <c r="CB300">
        <v>1</v>
      </c>
      <c r="CC300">
        <v>1</v>
      </c>
      <c r="CD300">
        <v>6893</v>
      </c>
      <c r="CE300">
        <v>0</v>
      </c>
      <c r="CF300">
        <v>1</v>
      </c>
      <c r="CG300" t="s">
        <v>4398</v>
      </c>
      <c r="CH300" s="30">
        <v>43952</v>
      </c>
    </row>
    <row r="301" spans="1:86" customFormat="1" x14ac:dyDescent="0.25">
      <c r="A301">
        <v>335208</v>
      </c>
      <c r="B301" t="s">
        <v>4399</v>
      </c>
      <c r="C301" t="s">
        <v>4400</v>
      </c>
      <c r="D301" t="s">
        <v>4217</v>
      </c>
      <c r="E301" t="s">
        <v>251</v>
      </c>
      <c r="F301">
        <v>13815</v>
      </c>
      <c r="G301">
        <v>6073349931</v>
      </c>
      <c r="H301">
        <v>80</v>
      </c>
      <c r="I301" t="s">
        <v>2318</v>
      </c>
      <c r="J301" t="s">
        <v>429</v>
      </c>
      <c r="K301">
        <v>82</v>
      </c>
      <c r="L301">
        <v>84.6</v>
      </c>
      <c r="M301" t="s">
        <v>430</v>
      </c>
      <c r="N301" t="b">
        <v>0</v>
      </c>
      <c r="O301" t="s">
        <v>4401</v>
      </c>
      <c r="P301" s="30">
        <v>24568</v>
      </c>
      <c r="Q301" t="b">
        <v>0</v>
      </c>
      <c r="S301" t="b">
        <v>0</v>
      </c>
      <c r="T301" t="b">
        <v>0</v>
      </c>
      <c r="U301" t="b">
        <v>0</v>
      </c>
      <c r="V301" t="s">
        <v>440</v>
      </c>
      <c r="W301" t="s">
        <v>433</v>
      </c>
      <c r="X301">
        <v>1</v>
      </c>
      <c r="Z301">
        <v>2</v>
      </c>
      <c r="AB301">
        <v>2</v>
      </c>
      <c r="AD301">
        <v>2</v>
      </c>
      <c r="AF301">
        <v>3</v>
      </c>
      <c r="AH301">
        <v>1</v>
      </c>
      <c r="AJ301">
        <v>1</v>
      </c>
      <c r="AN301">
        <v>1.43797</v>
      </c>
      <c r="AO301">
        <v>0.67381000000000002</v>
      </c>
      <c r="AP301">
        <v>0.19814000000000001</v>
      </c>
      <c r="AQ301">
        <v>0.87195</v>
      </c>
      <c r="AR301">
        <v>2.30992</v>
      </c>
      <c r="AS301">
        <v>6.3289999999999999E-2</v>
      </c>
      <c r="AT301">
        <v>1.93954</v>
      </c>
      <c r="AU301">
        <v>0.84087999999999996</v>
      </c>
      <c r="AV301">
        <v>0.50653999999999999</v>
      </c>
      <c r="AW301">
        <v>3.2869600000000001</v>
      </c>
      <c r="AX301">
        <v>1.54087</v>
      </c>
      <c r="AY301">
        <v>0.60253999999999996</v>
      </c>
      <c r="AZ301">
        <v>0.14723</v>
      </c>
      <c r="BA301">
        <v>2.2534800000000001</v>
      </c>
      <c r="BB301" s="30">
        <v>43721</v>
      </c>
      <c r="BC301">
        <v>6</v>
      </c>
      <c r="BD301">
        <v>5</v>
      </c>
      <c r="BE301">
        <v>1</v>
      </c>
      <c r="BF301">
        <v>20</v>
      </c>
      <c r="BG301">
        <v>1</v>
      </c>
      <c r="BH301">
        <v>0</v>
      </c>
      <c r="BI301">
        <v>20</v>
      </c>
      <c r="BJ301" s="30">
        <v>43207</v>
      </c>
      <c r="BK301">
        <v>3</v>
      </c>
      <c r="BL301">
        <v>3</v>
      </c>
      <c r="BM301">
        <v>0</v>
      </c>
      <c r="BN301">
        <v>16</v>
      </c>
      <c r="BO301">
        <v>1</v>
      </c>
      <c r="BP301">
        <v>0</v>
      </c>
      <c r="BQ301">
        <v>16</v>
      </c>
      <c r="BR301" s="30">
        <v>42713</v>
      </c>
      <c r="BS301">
        <v>19</v>
      </c>
      <c r="BT301">
        <v>19</v>
      </c>
      <c r="BU301">
        <v>0</v>
      </c>
      <c r="BV301">
        <v>1</v>
      </c>
      <c r="BW301">
        <v>96</v>
      </c>
      <c r="BX301">
        <v>0</v>
      </c>
      <c r="BY301">
        <v>96</v>
      </c>
      <c r="BZ301">
        <v>31.332999999999998</v>
      </c>
      <c r="CA301">
        <v>2</v>
      </c>
      <c r="CB301">
        <v>0</v>
      </c>
      <c r="CC301">
        <v>0</v>
      </c>
      <c r="CD301">
        <v>0</v>
      </c>
      <c r="CE301">
        <v>0</v>
      </c>
      <c r="CF301">
        <v>0</v>
      </c>
      <c r="CG301" t="s">
        <v>4402</v>
      </c>
      <c r="CH301" s="30">
        <v>43952</v>
      </c>
    </row>
    <row r="302" spans="1:86" customFormat="1" x14ac:dyDescent="0.25">
      <c r="A302">
        <v>335488</v>
      </c>
      <c r="B302" t="s">
        <v>4403</v>
      </c>
      <c r="C302" t="s">
        <v>4404</v>
      </c>
      <c r="D302" t="s">
        <v>3130</v>
      </c>
      <c r="E302" t="s">
        <v>251</v>
      </c>
      <c r="F302">
        <v>14607</v>
      </c>
      <c r="G302">
        <v>5852412100</v>
      </c>
      <c r="H302">
        <v>370</v>
      </c>
      <c r="I302" t="s">
        <v>1492</v>
      </c>
      <c r="J302" t="s">
        <v>475</v>
      </c>
      <c r="K302">
        <v>200</v>
      </c>
      <c r="L302">
        <v>132.19999999999999</v>
      </c>
      <c r="M302" t="s">
        <v>430</v>
      </c>
      <c r="N302" t="b">
        <v>0</v>
      </c>
      <c r="O302" t="s">
        <v>4403</v>
      </c>
      <c r="P302" s="30">
        <v>27942</v>
      </c>
      <c r="Q302" t="b">
        <v>0</v>
      </c>
      <c r="R302" t="s">
        <v>791</v>
      </c>
      <c r="S302" t="b">
        <v>0</v>
      </c>
      <c r="T302" t="b">
        <v>0</v>
      </c>
      <c r="U302" t="b">
        <v>0</v>
      </c>
      <c r="V302" t="s">
        <v>440</v>
      </c>
      <c r="W302" t="s">
        <v>433</v>
      </c>
      <c r="X302">
        <v>1</v>
      </c>
      <c r="Z302">
        <v>1</v>
      </c>
      <c r="AB302">
        <v>2</v>
      </c>
      <c r="AD302">
        <v>2</v>
      </c>
      <c r="AF302">
        <v>1</v>
      </c>
      <c r="AH302">
        <v>3</v>
      </c>
      <c r="AJ302">
        <v>1</v>
      </c>
      <c r="AN302">
        <v>2.6636000000000002</v>
      </c>
      <c r="AO302">
        <v>1.3790899999999999</v>
      </c>
      <c r="AP302">
        <v>0.25651000000000002</v>
      </c>
      <c r="AQ302">
        <v>1.6355999999999999</v>
      </c>
      <c r="AR302">
        <v>4.2991999999999999</v>
      </c>
      <c r="AS302">
        <v>5.33E-2</v>
      </c>
      <c r="AT302">
        <v>2.0224299999999999</v>
      </c>
      <c r="AU302">
        <v>0.72055999999999998</v>
      </c>
      <c r="AV302">
        <v>0.33679999999999999</v>
      </c>
      <c r="AW302">
        <v>3.07979</v>
      </c>
      <c r="AX302">
        <v>2.7372299999999998</v>
      </c>
      <c r="AY302">
        <v>1.4391499999999999</v>
      </c>
      <c r="AZ302">
        <v>0.28666999999999998</v>
      </c>
      <c r="BA302">
        <v>4.4763099999999998</v>
      </c>
      <c r="BB302" s="30">
        <v>43699</v>
      </c>
      <c r="BC302">
        <v>23</v>
      </c>
      <c r="BD302">
        <v>20</v>
      </c>
      <c r="BE302">
        <v>6</v>
      </c>
      <c r="BF302">
        <v>120</v>
      </c>
      <c r="BG302">
        <v>2</v>
      </c>
      <c r="BH302">
        <v>60</v>
      </c>
      <c r="BI302">
        <v>180</v>
      </c>
      <c r="BJ302" s="30">
        <v>43241</v>
      </c>
      <c r="BK302">
        <v>24</v>
      </c>
      <c r="BL302">
        <v>21</v>
      </c>
      <c r="BM302">
        <v>9</v>
      </c>
      <c r="BN302">
        <v>144</v>
      </c>
      <c r="BO302">
        <v>2</v>
      </c>
      <c r="BP302">
        <v>72</v>
      </c>
      <c r="BQ302">
        <v>216</v>
      </c>
      <c r="BR302" s="30">
        <v>42795</v>
      </c>
      <c r="BS302">
        <v>8</v>
      </c>
      <c r="BT302">
        <v>8</v>
      </c>
      <c r="BU302">
        <v>0</v>
      </c>
      <c r="BV302">
        <v>1</v>
      </c>
      <c r="BW302">
        <v>36</v>
      </c>
      <c r="BX302">
        <v>0</v>
      </c>
      <c r="BY302">
        <v>36</v>
      </c>
      <c r="BZ302">
        <v>168</v>
      </c>
      <c r="CA302">
        <v>5</v>
      </c>
      <c r="CB302">
        <v>17</v>
      </c>
      <c r="CC302">
        <v>1</v>
      </c>
      <c r="CD302">
        <v>50280</v>
      </c>
      <c r="CE302">
        <v>0</v>
      </c>
      <c r="CF302">
        <v>1</v>
      </c>
      <c r="CG302" t="s">
        <v>4405</v>
      </c>
      <c r="CH302" s="30">
        <v>43952</v>
      </c>
    </row>
    <row r="303" spans="1:86" customFormat="1" x14ac:dyDescent="0.25">
      <c r="A303">
        <v>335344</v>
      </c>
      <c r="B303" t="s">
        <v>4406</v>
      </c>
      <c r="C303" t="s">
        <v>4407</v>
      </c>
      <c r="D303" t="s">
        <v>4408</v>
      </c>
      <c r="E303" t="s">
        <v>251</v>
      </c>
      <c r="F303">
        <v>13411</v>
      </c>
      <c r="G303">
        <v>6078477000</v>
      </c>
      <c r="H303">
        <v>80</v>
      </c>
      <c r="I303" t="s">
        <v>2318</v>
      </c>
      <c r="J303" t="s">
        <v>475</v>
      </c>
      <c r="K303">
        <v>80</v>
      </c>
      <c r="L303">
        <v>71.599999999999994</v>
      </c>
      <c r="M303" t="s">
        <v>430</v>
      </c>
      <c r="N303" t="b">
        <v>0</v>
      </c>
      <c r="O303" t="s">
        <v>4409</v>
      </c>
      <c r="P303" s="30">
        <v>26268</v>
      </c>
      <c r="Q303" t="b">
        <v>0</v>
      </c>
      <c r="S303" t="b">
        <v>0</v>
      </c>
      <c r="T303" t="b">
        <v>0</v>
      </c>
      <c r="U303" t="b">
        <v>0</v>
      </c>
      <c r="V303" t="s">
        <v>440</v>
      </c>
      <c r="W303" t="s">
        <v>433</v>
      </c>
      <c r="X303">
        <v>3</v>
      </c>
      <c r="Z303">
        <v>3</v>
      </c>
      <c r="AB303">
        <v>2</v>
      </c>
      <c r="AD303">
        <v>4</v>
      </c>
      <c r="AF303">
        <v>1</v>
      </c>
      <c r="AH303">
        <v>2</v>
      </c>
      <c r="AJ303">
        <v>3</v>
      </c>
      <c r="AN303">
        <v>1.7458</v>
      </c>
      <c r="AO303">
        <v>0.72438999999999998</v>
      </c>
      <c r="AP303">
        <v>0.60077000000000003</v>
      </c>
      <c r="AQ303">
        <v>1.3251599999999999</v>
      </c>
      <c r="AR303">
        <v>3.0709599999999999</v>
      </c>
      <c r="AS303">
        <v>7.8640000000000002E-2</v>
      </c>
      <c r="AT303">
        <v>2.1191599999999999</v>
      </c>
      <c r="AU303">
        <v>0.70825000000000005</v>
      </c>
      <c r="AV303">
        <v>0.34208</v>
      </c>
      <c r="AW303">
        <v>3.1695000000000002</v>
      </c>
      <c r="AX303">
        <v>1.71217</v>
      </c>
      <c r="AY303">
        <v>0.76907000000000003</v>
      </c>
      <c r="AZ303">
        <v>0.66102000000000005</v>
      </c>
      <c r="BA303">
        <v>3.10697</v>
      </c>
      <c r="BB303" s="30">
        <v>43528</v>
      </c>
      <c r="BC303">
        <v>2</v>
      </c>
      <c r="BD303">
        <v>2</v>
      </c>
      <c r="BE303">
        <v>0</v>
      </c>
      <c r="BF303">
        <v>8</v>
      </c>
      <c r="BG303">
        <v>1</v>
      </c>
      <c r="BH303">
        <v>0</v>
      </c>
      <c r="BI303">
        <v>8</v>
      </c>
      <c r="BJ303" s="30">
        <v>43048</v>
      </c>
      <c r="BK303">
        <v>4</v>
      </c>
      <c r="BL303">
        <v>4</v>
      </c>
      <c r="BM303">
        <v>2</v>
      </c>
      <c r="BN303">
        <v>20</v>
      </c>
      <c r="BO303">
        <v>1</v>
      </c>
      <c r="BP303">
        <v>0</v>
      </c>
      <c r="BQ303">
        <v>20</v>
      </c>
      <c r="BR303" s="30">
        <v>42572</v>
      </c>
      <c r="BS303">
        <v>7</v>
      </c>
      <c r="BT303">
        <v>7</v>
      </c>
      <c r="BU303">
        <v>0</v>
      </c>
      <c r="BV303">
        <v>1</v>
      </c>
      <c r="BW303">
        <v>32</v>
      </c>
      <c r="BX303">
        <v>0</v>
      </c>
      <c r="BY303">
        <v>32</v>
      </c>
      <c r="BZ303">
        <v>16</v>
      </c>
      <c r="CA303">
        <v>1</v>
      </c>
      <c r="CB303">
        <v>1</v>
      </c>
      <c r="CC303">
        <v>0</v>
      </c>
      <c r="CD303">
        <v>0</v>
      </c>
      <c r="CE303">
        <v>0</v>
      </c>
      <c r="CF303">
        <v>0</v>
      </c>
      <c r="CH303" s="30">
        <v>43952</v>
      </c>
    </row>
    <row r="304" spans="1:86" customFormat="1" x14ac:dyDescent="0.25">
      <c r="A304">
        <v>335719</v>
      </c>
      <c r="B304" t="s">
        <v>4410</v>
      </c>
      <c r="C304" t="s">
        <v>4411</v>
      </c>
      <c r="D304" t="s">
        <v>3565</v>
      </c>
      <c r="E304" t="s">
        <v>251</v>
      </c>
      <c r="F304">
        <v>11953</v>
      </c>
      <c r="G304">
        <v>6319248830</v>
      </c>
      <c r="H304">
        <v>700</v>
      </c>
      <c r="I304" t="s">
        <v>1388</v>
      </c>
      <c r="J304" t="s">
        <v>451</v>
      </c>
      <c r="K304">
        <v>120</v>
      </c>
      <c r="L304">
        <v>111.3</v>
      </c>
      <c r="M304" t="s">
        <v>430</v>
      </c>
      <c r="N304" t="b">
        <v>0</v>
      </c>
      <c r="O304" t="s">
        <v>4412</v>
      </c>
      <c r="P304" s="30">
        <v>33718</v>
      </c>
      <c r="Q304" t="b">
        <v>0</v>
      </c>
      <c r="S304" t="b">
        <v>0</v>
      </c>
      <c r="T304" t="b">
        <v>0</v>
      </c>
      <c r="U304" t="b">
        <v>0</v>
      </c>
      <c r="V304" t="s">
        <v>440</v>
      </c>
      <c r="W304" t="s">
        <v>433</v>
      </c>
      <c r="X304">
        <v>4</v>
      </c>
      <c r="Z304">
        <v>2</v>
      </c>
      <c r="AB304">
        <v>5</v>
      </c>
      <c r="AD304">
        <v>4</v>
      </c>
      <c r="AF304">
        <v>5</v>
      </c>
      <c r="AH304">
        <v>4</v>
      </c>
      <c r="AJ304">
        <v>4</v>
      </c>
      <c r="AN304">
        <v>2.5008499999999998</v>
      </c>
      <c r="AO304">
        <v>0.79971000000000003</v>
      </c>
      <c r="AP304">
        <v>0.71097999999999995</v>
      </c>
      <c r="AQ304">
        <v>1.5106900000000001</v>
      </c>
      <c r="AR304">
        <v>4.0115400000000001</v>
      </c>
      <c r="AS304">
        <v>0.10940999999999999</v>
      </c>
      <c r="AT304">
        <v>2.0632000000000001</v>
      </c>
      <c r="AU304">
        <v>0.75280999999999998</v>
      </c>
      <c r="AV304">
        <v>0.36259000000000002</v>
      </c>
      <c r="AW304">
        <v>3.1785899999999998</v>
      </c>
      <c r="AX304">
        <v>2.5192100000000002</v>
      </c>
      <c r="AY304">
        <v>0.79879</v>
      </c>
      <c r="AZ304">
        <v>0.73802999999999996</v>
      </c>
      <c r="BA304">
        <v>4.0469600000000003</v>
      </c>
      <c r="BB304" s="30">
        <v>43565</v>
      </c>
      <c r="BC304">
        <v>7</v>
      </c>
      <c r="BD304">
        <v>6</v>
      </c>
      <c r="BE304">
        <v>1</v>
      </c>
      <c r="BF304">
        <v>44</v>
      </c>
      <c r="BG304">
        <v>1</v>
      </c>
      <c r="BH304">
        <v>0</v>
      </c>
      <c r="BI304">
        <v>44</v>
      </c>
      <c r="BJ304" s="30">
        <v>43033</v>
      </c>
      <c r="BK304">
        <v>5</v>
      </c>
      <c r="BL304">
        <v>5</v>
      </c>
      <c r="BM304">
        <v>0</v>
      </c>
      <c r="BN304">
        <v>24</v>
      </c>
      <c r="BO304">
        <v>1</v>
      </c>
      <c r="BP304">
        <v>0</v>
      </c>
      <c r="BQ304">
        <v>24</v>
      </c>
      <c r="BR304" s="30">
        <v>42611</v>
      </c>
      <c r="BS304">
        <v>4</v>
      </c>
      <c r="BT304">
        <v>3</v>
      </c>
      <c r="BU304">
        <v>1</v>
      </c>
      <c r="BV304">
        <v>1</v>
      </c>
      <c r="BW304">
        <v>28</v>
      </c>
      <c r="BX304">
        <v>0</v>
      </c>
      <c r="BY304">
        <v>28</v>
      </c>
      <c r="BZ304">
        <v>34.667000000000002</v>
      </c>
      <c r="CA304">
        <v>0</v>
      </c>
      <c r="CB304">
        <v>2</v>
      </c>
      <c r="CC304">
        <v>1</v>
      </c>
      <c r="CD304">
        <v>7433</v>
      </c>
      <c r="CE304">
        <v>0</v>
      </c>
      <c r="CF304">
        <v>1</v>
      </c>
      <c r="CG304" t="s">
        <v>4413</v>
      </c>
      <c r="CH304" s="30">
        <v>43952</v>
      </c>
    </row>
    <row r="305" spans="1:86" customFormat="1" x14ac:dyDescent="0.25">
      <c r="A305">
        <v>335349</v>
      </c>
      <c r="B305" t="s">
        <v>4414</v>
      </c>
      <c r="C305" t="s">
        <v>4415</v>
      </c>
      <c r="D305" t="s">
        <v>3120</v>
      </c>
      <c r="E305" t="s">
        <v>251</v>
      </c>
      <c r="F305">
        <v>11354</v>
      </c>
      <c r="G305">
        <v>7188860700</v>
      </c>
      <c r="H305">
        <v>590</v>
      </c>
      <c r="I305" t="s">
        <v>1533</v>
      </c>
      <c r="J305" t="s">
        <v>429</v>
      </c>
      <c r="K305">
        <v>218</v>
      </c>
      <c r="L305">
        <v>212.4</v>
      </c>
      <c r="M305" t="s">
        <v>430</v>
      </c>
      <c r="N305" t="b">
        <v>0</v>
      </c>
      <c r="O305" t="s">
        <v>4416</v>
      </c>
      <c r="P305" s="30">
        <v>27364</v>
      </c>
      <c r="Q305" t="b">
        <v>0</v>
      </c>
      <c r="S305" t="b">
        <v>0</v>
      </c>
      <c r="T305" t="b">
        <v>0</v>
      </c>
      <c r="U305" t="b">
        <v>0</v>
      </c>
      <c r="V305" t="s">
        <v>440</v>
      </c>
      <c r="W305" t="s">
        <v>433</v>
      </c>
      <c r="X305">
        <v>4</v>
      </c>
      <c r="Z305">
        <v>4</v>
      </c>
      <c r="AB305">
        <v>3</v>
      </c>
      <c r="AD305">
        <v>5</v>
      </c>
      <c r="AF305">
        <v>2</v>
      </c>
      <c r="AH305">
        <v>3</v>
      </c>
      <c r="AJ305">
        <v>3</v>
      </c>
      <c r="AN305">
        <v>2.4726699999999999</v>
      </c>
      <c r="AO305">
        <v>0.89044000000000001</v>
      </c>
      <c r="AP305">
        <v>0.83938000000000001</v>
      </c>
      <c r="AQ305">
        <v>1.72983</v>
      </c>
      <c r="AR305">
        <v>4.2024999999999997</v>
      </c>
      <c r="AS305">
        <v>8.251E-2</v>
      </c>
      <c r="AT305">
        <v>2.2032600000000002</v>
      </c>
      <c r="AU305">
        <v>0.86697000000000002</v>
      </c>
      <c r="AV305">
        <v>0.57676000000000005</v>
      </c>
      <c r="AW305">
        <v>3.6469800000000001</v>
      </c>
      <c r="AX305">
        <v>2.3324799999999999</v>
      </c>
      <c r="AY305">
        <v>0.77229999999999999</v>
      </c>
      <c r="AZ305">
        <v>0.54776999999999998</v>
      </c>
      <c r="BA305">
        <v>3.6951100000000001</v>
      </c>
      <c r="BB305" s="30">
        <v>43413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 s="30">
        <v>42766</v>
      </c>
      <c r="BK305">
        <v>3</v>
      </c>
      <c r="BL305">
        <v>3</v>
      </c>
      <c r="BM305">
        <v>0</v>
      </c>
      <c r="BN305">
        <v>20</v>
      </c>
      <c r="BO305">
        <v>1</v>
      </c>
      <c r="BP305">
        <v>0</v>
      </c>
      <c r="BQ305">
        <v>20</v>
      </c>
      <c r="BR305" s="30">
        <v>42374</v>
      </c>
      <c r="BS305">
        <v>1</v>
      </c>
      <c r="BT305">
        <v>1</v>
      </c>
      <c r="BU305">
        <v>0</v>
      </c>
      <c r="BV305">
        <v>1</v>
      </c>
      <c r="BW305">
        <v>4</v>
      </c>
      <c r="BX305">
        <v>0</v>
      </c>
      <c r="BY305">
        <v>4</v>
      </c>
      <c r="BZ305">
        <v>7.3330000000000002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 s="30">
        <v>43952</v>
      </c>
    </row>
    <row r="306" spans="1:86" customFormat="1" x14ac:dyDescent="0.25">
      <c r="A306">
        <v>335067</v>
      </c>
      <c r="B306" t="s">
        <v>4417</v>
      </c>
      <c r="C306" t="s">
        <v>4418</v>
      </c>
      <c r="D306" t="s">
        <v>4419</v>
      </c>
      <c r="E306" t="s">
        <v>251</v>
      </c>
      <c r="F306">
        <v>11746</v>
      </c>
      <c r="G306">
        <v>6314233200</v>
      </c>
      <c r="H306">
        <v>700</v>
      </c>
      <c r="I306" t="s">
        <v>1388</v>
      </c>
      <c r="J306" t="s">
        <v>429</v>
      </c>
      <c r="K306">
        <v>195</v>
      </c>
      <c r="L306">
        <v>180.7</v>
      </c>
      <c r="M306" t="s">
        <v>430</v>
      </c>
      <c r="N306" t="b">
        <v>0</v>
      </c>
      <c r="O306" t="s">
        <v>4420</v>
      </c>
      <c r="P306" s="30">
        <v>24473</v>
      </c>
      <c r="Q306" t="b">
        <v>0</v>
      </c>
      <c r="S306" t="b">
        <v>0</v>
      </c>
      <c r="T306" t="b">
        <v>0</v>
      </c>
      <c r="U306" t="b">
        <v>0</v>
      </c>
      <c r="V306" t="s">
        <v>440</v>
      </c>
      <c r="W306" t="s">
        <v>433</v>
      </c>
      <c r="X306">
        <v>5</v>
      </c>
      <c r="Z306">
        <v>4</v>
      </c>
      <c r="AB306">
        <v>5</v>
      </c>
      <c r="AD306">
        <v>5</v>
      </c>
      <c r="AF306">
        <v>5</v>
      </c>
      <c r="AH306">
        <v>2</v>
      </c>
      <c r="AJ306">
        <v>2</v>
      </c>
      <c r="AN306">
        <v>2.18954</v>
      </c>
      <c r="AO306">
        <v>0.78244999999999998</v>
      </c>
      <c r="AP306">
        <v>0.46545999999999998</v>
      </c>
      <c r="AQ306">
        <v>1.2479100000000001</v>
      </c>
      <c r="AR306">
        <v>3.4374500000000001</v>
      </c>
      <c r="AS306">
        <v>9.0230000000000005E-2</v>
      </c>
      <c r="AT306">
        <v>2.12581</v>
      </c>
      <c r="AU306">
        <v>0.86777000000000004</v>
      </c>
      <c r="AV306">
        <v>0.48409000000000002</v>
      </c>
      <c r="AW306">
        <v>3.4776699999999998</v>
      </c>
      <c r="AX306">
        <v>2.1406399999999999</v>
      </c>
      <c r="AY306">
        <v>0.67801</v>
      </c>
      <c r="AZ306">
        <v>0.3619</v>
      </c>
      <c r="BA306">
        <v>3.1695700000000002</v>
      </c>
      <c r="BB306" s="30">
        <v>43691</v>
      </c>
      <c r="BC306">
        <v>2</v>
      </c>
      <c r="BD306">
        <v>1</v>
      </c>
      <c r="BE306">
        <v>1</v>
      </c>
      <c r="BF306">
        <v>8</v>
      </c>
      <c r="BG306">
        <v>1</v>
      </c>
      <c r="BH306">
        <v>0</v>
      </c>
      <c r="BI306">
        <v>8</v>
      </c>
      <c r="BJ306" s="30">
        <v>43137</v>
      </c>
      <c r="BK306">
        <v>3</v>
      </c>
      <c r="BL306">
        <v>3</v>
      </c>
      <c r="BM306">
        <v>0</v>
      </c>
      <c r="BN306">
        <v>12</v>
      </c>
      <c r="BO306">
        <v>1</v>
      </c>
      <c r="BP306">
        <v>0</v>
      </c>
      <c r="BQ306">
        <v>12</v>
      </c>
      <c r="BR306" s="30">
        <v>42706</v>
      </c>
      <c r="BS306">
        <v>7</v>
      </c>
      <c r="BT306">
        <v>6</v>
      </c>
      <c r="BU306">
        <v>1</v>
      </c>
      <c r="BV306">
        <v>1</v>
      </c>
      <c r="BW306">
        <v>40</v>
      </c>
      <c r="BX306">
        <v>0</v>
      </c>
      <c r="BY306">
        <v>40</v>
      </c>
      <c r="BZ306">
        <v>14.667</v>
      </c>
      <c r="CA306">
        <v>3</v>
      </c>
      <c r="CB306">
        <v>0</v>
      </c>
      <c r="CC306">
        <v>0</v>
      </c>
      <c r="CD306">
        <v>0</v>
      </c>
      <c r="CE306">
        <v>0</v>
      </c>
      <c r="CF306">
        <v>0</v>
      </c>
      <c r="CG306" t="s">
        <v>4421</v>
      </c>
      <c r="CH306" s="30">
        <v>43952</v>
      </c>
    </row>
    <row r="307" spans="1:86" customFormat="1" x14ac:dyDescent="0.25">
      <c r="A307">
        <v>335338</v>
      </c>
      <c r="B307" t="s">
        <v>4422</v>
      </c>
      <c r="C307" t="s">
        <v>4423</v>
      </c>
      <c r="D307" t="s">
        <v>3340</v>
      </c>
      <c r="E307" t="s">
        <v>251</v>
      </c>
      <c r="F307">
        <v>13203</v>
      </c>
      <c r="G307">
        <v>3154741561</v>
      </c>
      <c r="H307">
        <v>520</v>
      </c>
      <c r="I307" t="s">
        <v>2241</v>
      </c>
      <c r="J307" t="s">
        <v>438</v>
      </c>
      <c r="K307">
        <v>455</v>
      </c>
      <c r="L307">
        <v>370.3</v>
      </c>
      <c r="M307" t="s">
        <v>430</v>
      </c>
      <c r="N307" t="b">
        <v>0</v>
      </c>
      <c r="O307" t="s">
        <v>4424</v>
      </c>
      <c r="P307" s="30">
        <v>26251</v>
      </c>
      <c r="Q307" t="b">
        <v>0</v>
      </c>
      <c r="R307" t="s">
        <v>791</v>
      </c>
      <c r="S307" t="b">
        <v>1</v>
      </c>
      <c r="T307" t="b">
        <v>0</v>
      </c>
      <c r="U307" t="b">
        <v>0</v>
      </c>
      <c r="V307" t="s">
        <v>535</v>
      </c>
      <c r="W307" t="s">
        <v>433</v>
      </c>
      <c r="X307">
        <v>1</v>
      </c>
      <c r="Z307">
        <v>1</v>
      </c>
      <c r="AB307">
        <v>4</v>
      </c>
      <c r="AD307">
        <v>5</v>
      </c>
      <c r="AF307">
        <v>4</v>
      </c>
      <c r="AH307">
        <v>2</v>
      </c>
      <c r="AJ307">
        <v>2</v>
      </c>
      <c r="AN307">
        <v>2.4900799999999998</v>
      </c>
      <c r="AO307">
        <v>0.96448999999999996</v>
      </c>
      <c r="AP307">
        <v>0.47210999999999997</v>
      </c>
      <c r="AQ307">
        <v>1.4366000000000001</v>
      </c>
      <c r="AR307">
        <v>3.9266800000000002</v>
      </c>
      <c r="AS307">
        <v>6.0179999999999997E-2</v>
      </c>
      <c r="AT307">
        <v>2.1483300000000001</v>
      </c>
      <c r="AU307">
        <v>0.84440000000000004</v>
      </c>
      <c r="AV307">
        <v>0.46113999999999999</v>
      </c>
      <c r="AW307">
        <v>3.4538700000000002</v>
      </c>
      <c r="AX307">
        <v>2.4089499999999999</v>
      </c>
      <c r="AY307">
        <v>0.85887999999999998</v>
      </c>
      <c r="AZ307">
        <v>0.38534000000000002</v>
      </c>
      <c r="BA307">
        <v>3.6456300000000001</v>
      </c>
      <c r="BB307" s="30">
        <v>43691</v>
      </c>
      <c r="BC307">
        <v>14</v>
      </c>
      <c r="BD307">
        <v>12</v>
      </c>
      <c r="BE307">
        <v>3</v>
      </c>
      <c r="BF307">
        <v>88</v>
      </c>
      <c r="BG307">
        <v>1</v>
      </c>
      <c r="BH307">
        <v>0</v>
      </c>
      <c r="BI307">
        <v>88</v>
      </c>
      <c r="BJ307" s="30">
        <v>43259</v>
      </c>
      <c r="BK307">
        <v>12</v>
      </c>
      <c r="BL307">
        <v>10</v>
      </c>
      <c r="BM307">
        <v>6</v>
      </c>
      <c r="BN307">
        <v>60</v>
      </c>
      <c r="BO307">
        <v>1</v>
      </c>
      <c r="BP307">
        <v>0</v>
      </c>
      <c r="BQ307">
        <v>60</v>
      </c>
      <c r="BR307" s="30">
        <v>42766</v>
      </c>
      <c r="BS307">
        <v>35</v>
      </c>
      <c r="BT307">
        <v>25</v>
      </c>
      <c r="BU307">
        <v>10</v>
      </c>
      <c r="BV307">
        <v>2</v>
      </c>
      <c r="BW307">
        <v>312</v>
      </c>
      <c r="BX307">
        <v>156</v>
      </c>
      <c r="BY307">
        <v>468</v>
      </c>
      <c r="BZ307">
        <v>142</v>
      </c>
      <c r="CA307">
        <v>9</v>
      </c>
      <c r="CB307">
        <v>16</v>
      </c>
      <c r="CC307">
        <v>3</v>
      </c>
      <c r="CD307">
        <v>125028</v>
      </c>
      <c r="CE307">
        <v>0</v>
      </c>
      <c r="CF307">
        <v>3</v>
      </c>
      <c r="CG307" t="s">
        <v>4425</v>
      </c>
      <c r="CH307" s="30">
        <v>43952</v>
      </c>
    </row>
    <row r="308" spans="1:86" customFormat="1" x14ac:dyDescent="0.25">
      <c r="A308">
        <v>335227</v>
      </c>
      <c r="B308" t="s">
        <v>4426</v>
      </c>
      <c r="C308" t="s">
        <v>4427</v>
      </c>
      <c r="D308" t="s">
        <v>3203</v>
      </c>
      <c r="E308" t="s">
        <v>251</v>
      </c>
      <c r="F308">
        <v>10469</v>
      </c>
      <c r="G308">
        <v>7183798100</v>
      </c>
      <c r="H308">
        <v>20</v>
      </c>
      <c r="I308" t="s">
        <v>1392</v>
      </c>
      <c r="J308" t="s">
        <v>429</v>
      </c>
      <c r="K308">
        <v>524</v>
      </c>
      <c r="L308">
        <v>508.9</v>
      </c>
      <c r="M308" t="s">
        <v>430</v>
      </c>
      <c r="N308" t="b">
        <v>0</v>
      </c>
      <c r="O308" t="s">
        <v>4428</v>
      </c>
      <c r="P308" s="30">
        <v>24593</v>
      </c>
      <c r="Q308" t="b">
        <v>0</v>
      </c>
      <c r="S308" t="b">
        <v>0</v>
      </c>
      <c r="T308" t="b">
        <v>0</v>
      </c>
      <c r="U308" t="b">
        <v>0</v>
      </c>
      <c r="V308" t="s">
        <v>535</v>
      </c>
      <c r="W308" t="s">
        <v>433</v>
      </c>
      <c r="X308">
        <v>5</v>
      </c>
      <c r="Z308">
        <v>4</v>
      </c>
      <c r="AB308">
        <v>5</v>
      </c>
      <c r="AD308">
        <v>5</v>
      </c>
      <c r="AF308">
        <v>5</v>
      </c>
      <c r="AH308">
        <v>2</v>
      </c>
      <c r="AJ308">
        <v>3</v>
      </c>
      <c r="AN308">
        <v>2.14114</v>
      </c>
      <c r="AO308">
        <v>0.16314000000000001</v>
      </c>
      <c r="AP308">
        <v>0.81881999999999999</v>
      </c>
      <c r="AQ308">
        <v>0.98196000000000006</v>
      </c>
      <c r="AR308">
        <v>3.1231</v>
      </c>
      <c r="AS308">
        <v>7.6310000000000003E-2</v>
      </c>
      <c r="AT308">
        <v>2.1050399999999998</v>
      </c>
      <c r="AU308">
        <v>0.88854</v>
      </c>
      <c r="AV308">
        <v>0.47142000000000001</v>
      </c>
      <c r="AW308">
        <v>3.4649999999999999</v>
      </c>
      <c r="AX308">
        <v>2.1139700000000001</v>
      </c>
      <c r="AY308">
        <v>0.13805999999999999</v>
      </c>
      <c r="AZ308">
        <v>0.65375000000000005</v>
      </c>
      <c r="BA308">
        <v>2.89025</v>
      </c>
      <c r="BB308" s="30">
        <v>43454</v>
      </c>
      <c r="BC308">
        <v>3</v>
      </c>
      <c r="BD308">
        <v>2</v>
      </c>
      <c r="BE308">
        <v>1</v>
      </c>
      <c r="BF308">
        <v>12</v>
      </c>
      <c r="BG308">
        <v>1</v>
      </c>
      <c r="BH308">
        <v>0</v>
      </c>
      <c r="BI308">
        <v>12</v>
      </c>
      <c r="BJ308" s="30">
        <v>42793</v>
      </c>
      <c r="BK308">
        <v>1</v>
      </c>
      <c r="BL308">
        <v>0</v>
      </c>
      <c r="BM308">
        <v>1</v>
      </c>
      <c r="BN308">
        <v>4</v>
      </c>
      <c r="BO308">
        <v>0</v>
      </c>
      <c r="BP308">
        <v>0</v>
      </c>
      <c r="BQ308">
        <v>4</v>
      </c>
      <c r="BR308" s="30">
        <v>42348</v>
      </c>
      <c r="BS308">
        <v>2</v>
      </c>
      <c r="BT308">
        <v>0</v>
      </c>
      <c r="BU308">
        <v>2</v>
      </c>
      <c r="BV308">
        <v>0</v>
      </c>
      <c r="BW308">
        <v>8</v>
      </c>
      <c r="BX308">
        <v>0</v>
      </c>
      <c r="BY308">
        <v>8</v>
      </c>
      <c r="BZ308">
        <v>8.6669999999999998</v>
      </c>
      <c r="CA308">
        <v>2</v>
      </c>
      <c r="CB308">
        <v>2</v>
      </c>
      <c r="CC308">
        <v>0</v>
      </c>
      <c r="CD308">
        <v>0</v>
      </c>
      <c r="CE308">
        <v>0</v>
      </c>
      <c r="CF308">
        <v>0</v>
      </c>
      <c r="CG308" t="s">
        <v>4429</v>
      </c>
      <c r="CH308" s="30">
        <v>43952</v>
      </c>
    </row>
    <row r="309" spans="1:86" customFormat="1" x14ac:dyDescent="0.25">
      <c r="A309">
        <v>335677</v>
      </c>
      <c r="B309" t="s">
        <v>4430</v>
      </c>
      <c r="C309" t="s">
        <v>4431</v>
      </c>
      <c r="D309" t="s">
        <v>3226</v>
      </c>
      <c r="E309" t="s">
        <v>251</v>
      </c>
      <c r="F309">
        <v>11235</v>
      </c>
      <c r="G309">
        <v>7186465700</v>
      </c>
      <c r="H309">
        <v>331</v>
      </c>
      <c r="I309" t="s">
        <v>1544</v>
      </c>
      <c r="J309" t="s">
        <v>429</v>
      </c>
      <c r="K309">
        <v>200</v>
      </c>
      <c r="L309">
        <v>192.7</v>
      </c>
      <c r="M309" t="s">
        <v>430</v>
      </c>
      <c r="N309" t="b">
        <v>0</v>
      </c>
      <c r="O309" t="s">
        <v>4432</v>
      </c>
      <c r="P309" s="30">
        <v>31168</v>
      </c>
      <c r="Q309" t="b">
        <v>0</v>
      </c>
      <c r="S309" t="b">
        <v>0</v>
      </c>
      <c r="T309" t="b">
        <v>0</v>
      </c>
      <c r="U309" t="b">
        <v>0</v>
      </c>
      <c r="V309" t="s">
        <v>535</v>
      </c>
      <c r="W309" t="s">
        <v>433</v>
      </c>
      <c r="X309">
        <v>5</v>
      </c>
      <c r="Z309">
        <v>4</v>
      </c>
      <c r="AB309">
        <v>5</v>
      </c>
      <c r="AD309">
        <v>5</v>
      </c>
      <c r="AF309">
        <v>5</v>
      </c>
      <c r="AH309">
        <v>2</v>
      </c>
      <c r="AJ309">
        <v>2</v>
      </c>
      <c r="AN309">
        <v>2.58528</v>
      </c>
      <c r="AO309">
        <v>0.74621000000000004</v>
      </c>
      <c r="AP309">
        <v>0.67981999999999998</v>
      </c>
      <c r="AQ309">
        <v>1.4260299999999999</v>
      </c>
      <c r="AR309">
        <v>4.0113099999999999</v>
      </c>
      <c r="AS309">
        <v>0.10593</v>
      </c>
      <c r="AT309">
        <v>2.2919200000000002</v>
      </c>
      <c r="AU309">
        <v>1.05579</v>
      </c>
      <c r="AV309">
        <v>0.61148999999999998</v>
      </c>
      <c r="AW309">
        <v>3.9592000000000001</v>
      </c>
      <c r="AX309">
        <v>2.34436</v>
      </c>
      <c r="AY309">
        <v>0.53144999999999998</v>
      </c>
      <c r="AZ309">
        <v>0.41844999999999999</v>
      </c>
      <c r="BA309">
        <v>3.2488700000000001</v>
      </c>
      <c r="BB309" s="30">
        <v>43748</v>
      </c>
      <c r="BC309">
        <v>4</v>
      </c>
      <c r="BD309">
        <v>4</v>
      </c>
      <c r="BE309">
        <v>0</v>
      </c>
      <c r="BF309">
        <v>20</v>
      </c>
      <c r="BG309">
        <v>1</v>
      </c>
      <c r="BH309">
        <v>0</v>
      </c>
      <c r="BI309">
        <v>20</v>
      </c>
      <c r="BJ309" s="30">
        <v>43080</v>
      </c>
      <c r="BK309">
        <v>1</v>
      </c>
      <c r="BL309">
        <v>1</v>
      </c>
      <c r="BM309">
        <v>0</v>
      </c>
      <c r="BN309">
        <v>4</v>
      </c>
      <c r="BO309">
        <v>1</v>
      </c>
      <c r="BP309">
        <v>0</v>
      </c>
      <c r="BQ309">
        <v>4</v>
      </c>
      <c r="BR309" s="30">
        <v>42615</v>
      </c>
      <c r="BS309">
        <v>1</v>
      </c>
      <c r="BT309">
        <v>1</v>
      </c>
      <c r="BU309">
        <v>0</v>
      </c>
      <c r="BV309">
        <v>1</v>
      </c>
      <c r="BW309">
        <v>4</v>
      </c>
      <c r="BX309">
        <v>0</v>
      </c>
      <c r="BY309">
        <v>4</v>
      </c>
      <c r="BZ309">
        <v>12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 t="s">
        <v>4433</v>
      </c>
      <c r="CH309" s="30">
        <v>43952</v>
      </c>
    </row>
    <row r="310" spans="1:86" customFormat="1" x14ac:dyDescent="0.25">
      <c r="A310">
        <v>335310</v>
      </c>
      <c r="B310" t="s">
        <v>4434</v>
      </c>
      <c r="C310" t="s">
        <v>4435</v>
      </c>
      <c r="D310" t="s">
        <v>4436</v>
      </c>
      <c r="E310" t="s">
        <v>251</v>
      </c>
      <c r="F310">
        <v>11375</v>
      </c>
      <c r="G310">
        <v>7187933200</v>
      </c>
      <c r="H310">
        <v>590</v>
      </c>
      <c r="I310" t="s">
        <v>1533</v>
      </c>
      <c r="J310" t="s">
        <v>429</v>
      </c>
      <c r="K310">
        <v>160</v>
      </c>
      <c r="L310">
        <v>161.19999999999999</v>
      </c>
      <c r="M310" t="s">
        <v>430</v>
      </c>
      <c r="N310" t="b">
        <v>0</v>
      </c>
      <c r="O310" t="s">
        <v>4437</v>
      </c>
      <c r="P310" s="30">
        <v>26088</v>
      </c>
      <c r="Q310" t="b">
        <v>0</v>
      </c>
      <c r="S310" t="b">
        <v>0</v>
      </c>
      <c r="T310" t="b">
        <v>0</v>
      </c>
      <c r="U310" t="b">
        <v>0</v>
      </c>
      <c r="V310" t="s">
        <v>440</v>
      </c>
      <c r="W310" t="s">
        <v>433</v>
      </c>
      <c r="X310">
        <v>5</v>
      </c>
      <c r="Z310">
        <v>4</v>
      </c>
      <c r="AB310">
        <v>5</v>
      </c>
      <c r="AD310">
        <v>5</v>
      </c>
      <c r="AF310">
        <v>5</v>
      </c>
      <c r="AH310">
        <v>3</v>
      </c>
      <c r="AJ310">
        <v>3</v>
      </c>
      <c r="AN310">
        <v>2.3951699999999998</v>
      </c>
      <c r="AO310">
        <v>0.66430999999999996</v>
      </c>
      <c r="AP310">
        <v>0.72311000000000003</v>
      </c>
      <c r="AQ310">
        <v>1.3874200000000001</v>
      </c>
      <c r="AR310">
        <v>3.7825899999999999</v>
      </c>
      <c r="AS310">
        <v>0.13550000000000001</v>
      </c>
      <c r="AT310">
        <v>2.1760600000000001</v>
      </c>
      <c r="AU310">
        <v>0.83194000000000001</v>
      </c>
      <c r="AV310">
        <v>0.40704000000000001</v>
      </c>
      <c r="AW310">
        <v>3.4150499999999999</v>
      </c>
      <c r="AX310">
        <v>2.2875999999999999</v>
      </c>
      <c r="AY310">
        <v>0.60041999999999995</v>
      </c>
      <c r="AZ310">
        <v>0.66864999999999997</v>
      </c>
      <c r="BA310">
        <v>3.5517799999999999</v>
      </c>
      <c r="BB310" s="30">
        <v>43658</v>
      </c>
      <c r="BC310">
        <v>3</v>
      </c>
      <c r="BD310">
        <v>3</v>
      </c>
      <c r="BE310">
        <v>0</v>
      </c>
      <c r="BF310">
        <v>12</v>
      </c>
      <c r="BG310">
        <v>1</v>
      </c>
      <c r="BH310">
        <v>0</v>
      </c>
      <c r="BI310">
        <v>12</v>
      </c>
      <c r="BJ310" s="30">
        <v>43055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 s="30">
        <v>42601</v>
      </c>
      <c r="BS310">
        <v>9</v>
      </c>
      <c r="BT310">
        <v>9</v>
      </c>
      <c r="BU310">
        <v>0</v>
      </c>
      <c r="BV310">
        <v>1</v>
      </c>
      <c r="BW310">
        <v>40</v>
      </c>
      <c r="BX310">
        <v>0</v>
      </c>
      <c r="BY310">
        <v>40</v>
      </c>
      <c r="BZ310">
        <v>12.667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H310" s="30">
        <v>43952</v>
      </c>
    </row>
    <row r="311" spans="1:86" customFormat="1" x14ac:dyDescent="0.25">
      <c r="A311">
        <v>335503</v>
      </c>
      <c r="B311" t="s">
        <v>4438</v>
      </c>
      <c r="C311" t="s">
        <v>4439</v>
      </c>
      <c r="D311" t="s">
        <v>4440</v>
      </c>
      <c r="E311" t="s">
        <v>251</v>
      </c>
      <c r="F311">
        <v>11423</v>
      </c>
      <c r="G311">
        <v>7187403500</v>
      </c>
      <c r="H311">
        <v>590</v>
      </c>
      <c r="I311" t="s">
        <v>1533</v>
      </c>
      <c r="J311" t="s">
        <v>429</v>
      </c>
      <c r="K311">
        <v>314</v>
      </c>
      <c r="L311">
        <v>312</v>
      </c>
      <c r="M311" t="s">
        <v>430</v>
      </c>
      <c r="N311" t="b">
        <v>0</v>
      </c>
      <c r="O311" t="s">
        <v>4441</v>
      </c>
      <c r="P311" s="30">
        <v>27881</v>
      </c>
      <c r="Q311" t="b">
        <v>0</v>
      </c>
      <c r="S311" t="b">
        <v>0</v>
      </c>
      <c r="T311" t="b">
        <v>0</v>
      </c>
      <c r="U311" t="b">
        <v>0</v>
      </c>
      <c r="V311" t="s">
        <v>535</v>
      </c>
      <c r="W311" t="s">
        <v>433</v>
      </c>
      <c r="X311">
        <v>1</v>
      </c>
      <c r="Z311">
        <v>2</v>
      </c>
      <c r="AB311">
        <v>4</v>
      </c>
      <c r="AD311">
        <v>5</v>
      </c>
      <c r="AF311">
        <v>1</v>
      </c>
      <c r="AH311">
        <v>1</v>
      </c>
      <c r="AJ311">
        <v>1</v>
      </c>
      <c r="AN311">
        <v>2.22227</v>
      </c>
      <c r="AO311">
        <v>0.70947000000000005</v>
      </c>
      <c r="AP311">
        <v>0.3196</v>
      </c>
      <c r="AQ311">
        <v>1.0290699999999999</v>
      </c>
      <c r="AR311">
        <v>3.25135</v>
      </c>
      <c r="AS311">
        <v>5.9240000000000001E-2</v>
      </c>
      <c r="AT311">
        <v>2.1651199999999999</v>
      </c>
      <c r="AU311">
        <v>0.80462999999999996</v>
      </c>
      <c r="AV311">
        <v>0.42165000000000002</v>
      </c>
      <c r="AW311">
        <v>3.3913899999999999</v>
      </c>
      <c r="AX311">
        <v>2.1332</v>
      </c>
      <c r="AY311">
        <v>0.66300999999999999</v>
      </c>
      <c r="AZ311">
        <v>0.2853</v>
      </c>
      <c r="BA311">
        <v>3.0742400000000001</v>
      </c>
      <c r="BB311" s="30">
        <v>43608</v>
      </c>
      <c r="BC311">
        <v>3</v>
      </c>
      <c r="BD311">
        <v>3</v>
      </c>
      <c r="BE311">
        <v>0</v>
      </c>
      <c r="BF311">
        <v>16</v>
      </c>
      <c r="BG311">
        <v>1</v>
      </c>
      <c r="BH311">
        <v>0</v>
      </c>
      <c r="BI311">
        <v>16</v>
      </c>
      <c r="BJ311" s="30">
        <v>43080</v>
      </c>
      <c r="BK311">
        <v>9</v>
      </c>
      <c r="BL311">
        <v>7</v>
      </c>
      <c r="BM311">
        <v>3</v>
      </c>
      <c r="BN311">
        <v>40</v>
      </c>
      <c r="BO311">
        <v>1</v>
      </c>
      <c r="BP311">
        <v>0</v>
      </c>
      <c r="BQ311">
        <v>40</v>
      </c>
      <c r="BR311" s="30">
        <v>42601</v>
      </c>
      <c r="BS311">
        <v>5</v>
      </c>
      <c r="BT311">
        <v>5</v>
      </c>
      <c r="BU311">
        <v>0</v>
      </c>
      <c r="BV311">
        <v>1</v>
      </c>
      <c r="BW311">
        <v>24</v>
      </c>
      <c r="BX311">
        <v>0</v>
      </c>
      <c r="BY311">
        <v>24</v>
      </c>
      <c r="BZ311">
        <v>25.332999999999998</v>
      </c>
      <c r="CA311">
        <v>0</v>
      </c>
      <c r="CB311">
        <v>2</v>
      </c>
      <c r="CC311">
        <v>0</v>
      </c>
      <c r="CD311">
        <v>0</v>
      </c>
      <c r="CE311">
        <v>0</v>
      </c>
      <c r="CF311">
        <v>0</v>
      </c>
      <c r="CH311" s="30">
        <v>43952</v>
      </c>
    </row>
    <row r="312" spans="1:86" customFormat="1" x14ac:dyDescent="0.25">
      <c r="A312">
        <v>335800</v>
      </c>
      <c r="B312" t="s">
        <v>4442</v>
      </c>
      <c r="C312" t="s">
        <v>4443</v>
      </c>
      <c r="D312" t="s">
        <v>4055</v>
      </c>
      <c r="E312" t="s">
        <v>251</v>
      </c>
      <c r="F312">
        <v>13078</v>
      </c>
      <c r="G312">
        <v>3154450123</v>
      </c>
      <c r="H312">
        <v>520</v>
      </c>
      <c r="I312" t="s">
        <v>2241</v>
      </c>
      <c r="J312" t="s">
        <v>475</v>
      </c>
      <c r="K312">
        <v>40</v>
      </c>
      <c r="L312">
        <v>37.9</v>
      </c>
      <c r="M312" t="s">
        <v>430</v>
      </c>
      <c r="N312" t="b">
        <v>0</v>
      </c>
      <c r="O312" t="s">
        <v>4444</v>
      </c>
      <c r="P312" s="30">
        <v>35367</v>
      </c>
      <c r="Q312" t="b">
        <v>1</v>
      </c>
      <c r="S312" t="b">
        <v>0</v>
      </c>
      <c r="T312" t="b">
        <v>0</v>
      </c>
      <c r="U312" t="b">
        <v>0</v>
      </c>
      <c r="V312" t="s">
        <v>440</v>
      </c>
      <c r="W312" t="s">
        <v>433</v>
      </c>
      <c r="X312">
        <v>5</v>
      </c>
      <c r="Z312">
        <v>5</v>
      </c>
      <c r="AB312">
        <v>5</v>
      </c>
      <c r="AD312">
        <v>5</v>
      </c>
      <c r="AG312">
        <v>2</v>
      </c>
      <c r="AH312">
        <v>4</v>
      </c>
      <c r="AJ312">
        <v>4</v>
      </c>
      <c r="AN312">
        <v>2.5851299999999999</v>
      </c>
      <c r="AO312">
        <v>0.74841999999999997</v>
      </c>
      <c r="AP312">
        <v>0.81623999999999997</v>
      </c>
      <c r="AQ312">
        <v>1.5646599999999999</v>
      </c>
      <c r="AR312">
        <v>4.1497900000000003</v>
      </c>
      <c r="AS312">
        <v>9.9809999999999996E-2</v>
      </c>
      <c r="AT312">
        <v>2.2711999999999999</v>
      </c>
      <c r="AU312">
        <v>0.68357999999999997</v>
      </c>
      <c r="AV312">
        <v>0.32200000000000001</v>
      </c>
      <c r="AW312">
        <v>3.27677</v>
      </c>
      <c r="AX312">
        <v>2.3656100000000002</v>
      </c>
      <c r="AY312">
        <v>0.82326999999999995</v>
      </c>
      <c r="AZ312">
        <v>0.95411000000000001</v>
      </c>
      <c r="BA312">
        <v>4.0609999999999999</v>
      </c>
      <c r="BB312" s="30">
        <v>43735</v>
      </c>
      <c r="BC312">
        <v>2</v>
      </c>
      <c r="BD312">
        <v>2</v>
      </c>
      <c r="BE312">
        <v>0</v>
      </c>
      <c r="BF312">
        <v>8</v>
      </c>
      <c r="BG312">
        <v>1</v>
      </c>
      <c r="BH312">
        <v>0</v>
      </c>
      <c r="BI312">
        <v>8</v>
      </c>
      <c r="BJ312" s="30">
        <v>43350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 s="30">
        <v>42835</v>
      </c>
      <c r="BS312">
        <v>2</v>
      </c>
      <c r="BT312">
        <v>2</v>
      </c>
      <c r="BU312">
        <v>0</v>
      </c>
      <c r="BV312">
        <v>1</v>
      </c>
      <c r="BW312">
        <v>8</v>
      </c>
      <c r="BX312">
        <v>0</v>
      </c>
      <c r="BY312">
        <v>8</v>
      </c>
      <c r="BZ312">
        <v>5.3330000000000002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 t="s">
        <v>4445</v>
      </c>
      <c r="CH312" s="30">
        <v>43952</v>
      </c>
    </row>
    <row r="313" spans="1:86" customFormat="1" x14ac:dyDescent="0.25">
      <c r="A313">
        <v>335475</v>
      </c>
      <c r="B313" t="s">
        <v>4446</v>
      </c>
      <c r="C313" t="s">
        <v>4447</v>
      </c>
      <c r="D313" t="s">
        <v>4448</v>
      </c>
      <c r="E313" t="s">
        <v>251</v>
      </c>
      <c r="F313">
        <v>13413</v>
      </c>
      <c r="G313">
        <v>3157973114</v>
      </c>
      <c r="H313">
        <v>510</v>
      </c>
      <c r="I313" t="s">
        <v>2269</v>
      </c>
      <c r="J313" t="s">
        <v>475</v>
      </c>
      <c r="K313">
        <v>188</v>
      </c>
      <c r="L313">
        <v>175</v>
      </c>
      <c r="M313" t="s">
        <v>430</v>
      </c>
      <c r="N313" t="b">
        <v>0</v>
      </c>
      <c r="O313" t="s">
        <v>4449</v>
      </c>
      <c r="P313" s="30">
        <v>27729</v>
      </c>
      <c r="Q313" t="b">
        <v>0</v>
      </c>
      <c r="S313" t="b">
        <v>0</v>
      </c>
      <c r="T313" t="b">
        <v>0</v>
      </c>
      <c r="U313" t="b">
        <v>0</v>
      </c>
      <c r="V313" t="s">
        <v>440</v>
      </c>
      <c r="W313" t="s">
        <v>433</v>
      </c>
      <c r="X313">
        <v>4</v>
      </c>
      <c r="Z313">
        <v>4</v>
      </c>
      <c r="AB313">
        <v>4</v>
      </c>
      <c r="AD313">
        <v>3</v>
      </c>
      <c r="AF313">
        <v>5</v>
      </c>
      <c r="AH313">
        <v>4</v>
      </c>
      <c r="AJ313">
        <v>3</v>
      </c>
      <c r="AN313">
        <v>2.4757899999999999</v>
      </c>
      <c r="AO313">
        <v>1.3843099999999999</v>
      </c>
      <c r="AP313">
        <v>0.63629999999999998</v>
      </c>
      <c r="AQ313">
        <v>2.02061</v>
      </c>
      <c r="AR313">
        <v>4.4964000000000004</v>
      </c>
      <c r="AS313">
        <v>0.14851</v>
      </c>
      <c r="AT313">
        <v>2.1099000000000001</v>
      </c>
      <c r="AU313">
        <v>0.70796999999999999</v>
      </c>
      <c r="AV313">
        <v>0.3417</v>
      </c>
      <c r="AW313">
        <v>3.15957</v>
      </c>
      <c r="AX313">
        <v>2.4387500000000002</v>
      </c>
      <c r="AY313">
        <v>1.47028</v>
      </c>
      <c r="AZ313">
        <v>0.70089999999999997</v>
      </c>
      <c r="BA313">
        <v>4.5634199999999998</v>
      </c>
      <c r="BB313" s="30">
        <v>43859</v>
      </c>
      <c r="BC313">
        <v>5</v>
      </c>
      <c r="BD313">
        <v>5</v>
      </c>
      <c r="BE313">
        <v>0</v>
      </c>
      <c r="BF313">
        <v>20</v>
      </c>
      <c r="BG313">
        <v>0</v>
      </c>
      <c r="BH313">
        <v>0</v>
      </c>
      <c r="BI313">
        <v>20</v>
      </c>
      <c r="BJ313" s="30">
        <v>43413</v>
      </c>
      <c r="BK313">
        <v>3</v>
      </c>
      <c r="BL313">
        <v>3</v>
      </c>
      <c r="BM313">
        <v>0</v>
      </c>
      <c r="BN313">
        <v>12</v>
      </c>
      <c r="BO313">
        <v>1</v>
      </c>
      <c r="BP313">
        <v>0</v>
      </c>
      <c r="BQ313">
        <v>12</v>
      </c>
      <c r="BR313" s="30">
        <v>42874</v>
      </c>
      <c r="BS313">
        <v>1</v>
      </c>
      <c r="BT313">
        <v>1</v>
      </c>
      <c r="BU313">
        <v>0</v>
      </c>
      <c r="BV313">
        <v>1</v>
      </c>
      <c r="BW313">
        <v>4</v>
      </c>
      <c r="BX313">
        <v>0</v>
      </c>
      <c r="BY313">
        <v>4</v>
      </c>
      <c r="BZ313">
        <v>14.667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 t="s">
        <v>4450</v>
      </c>
      <c r="CH313" s="30">
        <v>43952</v>
      </c>
    </row>
    <row r="314" spans="1:86" customFormat="1" x14ac:dyDescent="0.25">
      <c r="A314">
        <v>335545</v>
      </c>
      <c r="B314" t="s">
        <v>4451</v>
      </c>
      <c r="C314" t="s">
        <v>4452</v>
      </c>
      <c r="D314" t="s">
        <v>3226</v>
      </c>
      <c r="E314" t="s">
        <v>251</v>
      </c>
      <c r="F314">
        <v>11214</v>
      </c>
      <c r="G314">
        <v>7182666100</v>
      </c>
      <c r="H314">
        <v>331</v>
      </c>
      <c r="I314" t="s">
        <v>1544</v>
      </c>
      <c r="J314" t="s">
        <v>438</v>
      </c>
      <c r="K314">
        <v>271</v>
      </c>
      <c r="L314">
        <v>262.60000000000002</v>
      </c>
      <c r="M314" t="s">
        <v>430</v>
      </c>
      <c r="N314" t="b">
        <v>0</v>
      </c>
      <c r="O314" t="s">
        <v>4453</v>
      </c>
      <c r="P314" s="30">
        <v>28369</v>
      </c>
      <c r="Q314" t="b">
        <v>0</v>
      </c>
      <c r="S314" t="b">
        <v>0</v>
      </c>
      <c r="T314" t="b">
        <v>0</v>
      </c>
      <c r="U314" t="b">
        <v>0</v>
      </c>
      <c r="V314" t="s">
        <v>440</v>
      </c>
      <c r="W314" t="s">
        <v>433</v>
      </c>
      <c r="X314">
        <v>2</v>
      </c>
      <c r="Z314">
        <v>1</v>
      </c>
      <c r="AB314">
        <v>5</v>
      </c>
      <c r="AD314">
        <v>5</v>
      </c>
      <c r="AF314">
        <v>5</v>
      </c>
      <c r="AH314">
        <v>2</v>
      </c>
      <c r="AJ314">
        <v>2</v>
      </c>
      <c r="AN314">
        <v>2.2108599999999998</v>
      </c>
      <c r="AO314">
        <v>0.71084000000000003</v>
      </c>
      <c r="AP314">
        <v>0.55959999999999999</v>
      </c>
      <c r="AQ314">
        <v>1.2704299999999999</v>
      </c>
      <c r="AR314">
        <v>3.48129</v>
      </c>
      <c r="AS314">
        <v>9.9010000000000001E-2</v>
      </c>
      <c r="AT314">
        <v>2.22587</v>
      </c>
      <c r="AU314">
        <v>1.0138400000000001</v>
      </c>
      <c r="AV314">
        <v>0.56598000000000004</v>
      </c>
      <c r="AW314">
        <v>3.8056899999999998</v>
      </c>
      <c r="AX314">
        <v>2.0643199999999999</v>
      </c>
      <c r="AY314">
        <v>0.52720999999999996</v>
      </c>
      <c r="AZ314">
        <v>0.37214000000000003</v>
      </c>
      <c r="BA314">
        <v>2.9333200000000001</v>
      </c>
      <c r="BB314" s="30">
        <v>43581</v>
      </c>
      <c r="BC314">
        <v>9</v>
      </c>
      <c r="BD314">
        <v>9</v>
      </c>
      <c r="BE314">
        <v>0</v>
      </c>
      <c r="BF314">
        <v>40</v>
      </c>
      <c r="BG314">
        <v>1</v>
      </c>
      <c r="BH314">
        <v>0</v>
      </c>
      <c r="BI314">
        <v>40</v>
      </c>
      <c r="BJ314" s="30">
        <v>42935</v>
      </c>
      <c r="BK314">
        <v>11</v>
      </c>
      <c r="BL314">
        <v>6</v>
      </c>
      <c r="BM314">
        <v>5</v>
      </c>
      <c r="BN314">
        <v>60</v>
      </c>
      <c r="BO314">
        <v>1</v>
      </c>
      <c r="BP314">
        <v>0</v>
      </c>
      <c r="BQ314">
        <v>60</v>
      </c>
      <c r="BR314" s="30">
        <v>42481</v>
      </c>
      <c r="BS314">
        <v>4</v>
      </c>
      <c r="BT314">
        <v>4</v>
      </c>
      <c r="BU314">
        <v>0</v>
      </c>
      <c r="BV314">
        <v>1</v>
      </c>
      <c r="BW314">
        <v>52</v>
      </c>
      <c r="BX314">
        <v>0</v>
      </c>
      <c r="BY314">
        <v>52</v>
      </c>
      <c r="BZ314">
        <v>48.667000000000002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 t="s">
        <v>4454</v>
      </c>
      <c r="CH314" s="30">
        <v>43952</v>
      </c>
    </row>
    <row r="315" spans="1:86" customFormat="1" x14ac:dyDescent="0.25">
      <c r="A315">
        <v>335464</v>
      </c>
      <c r="B315" t="s">
        <v>4455</v>
      </c>
      <c r="C315" t="s">
        <v>4456</v>
      </c>
      <c r="D315" t="s">
        <v>4457</v>
      </c>
      <c r="E315" t="s">
        <v>251</v>
      </c>
      <c r="F315">
        <v>12550</v>
      </c>
      <c r="G315">
        <v>8455641700</v>
      </c>
      <c r="H315">
        <v>540</v>
      </c>
      <c r="I315" t="s">
        <v>1469</v>
      </c>
      <c r="J315" t="s">
        <v>451</v>
      </c>
      <c r="K315">
        <v>190</v>
      </c>
      <c r="L315">
        <v>176</v>
      </c>
      <c r="M315" t="s">
        <v>430</v>
      </c>
      <c r="N315" t="b">
        <v>0</v>
      </c>
      <c r="O315" t="s">
        <v>4458</v>
      </c>
      <c r="P315" s="30">
        <v>27791</v>
      </c>
      <c r="Q315" t="b">
        <v>0</v>
      </c>
      <c r="S315" t="b">
        <v>0</v>
      </c>
      <c r="T315" t="b">
        <v>0</v>
      </c>
      <c r="U315" t="b">
        <v>0</v>
      </c>
      <c r="V315" t="s">
        <v>440</v>
      </c>
      <c r="W315" t="s">
        <v>433</v>
      </c>
      <c r="X315">
        <v>2</v>
      </c>
      <c r="Z315">
        <v>2</v>
      </c>
      <c r="AB315">
        <v>3</v>
      </c>
      <c r="AD315">
        <v>1</v>
      </c>
      <c r="AF315">
        <v>4</v>
      </c>
      <c r="AH315">
        <v>2</v>
      </c>
      <c r="AJ315">
        <v>2</v>
      </c>
      <c r="AN315">
        <v>1.90225</v>
      </c>
      <c r="AO315">
        <v>0.89000999999999997</v>
      </c>
      <c r="AP315">
        <v>0.55576000000000003</v>
      </c>
      <c r="AQ315">
        <v>1.44577</v>
      </c>
      <c r="AR315">
        <v>3.34802</v>
      </c>
      <c r="AS315">
        <v>0.10084</v>
      </c>
      <c r="AT315">
        <v>2.0453600000000001</v>
      </c>
      <c r="AU315">
        <v>0.83172999999999997</v>
      </c>
      <c r="AV315">
        <v>0.45495999999999998</v>
      </c>
      <c r="AW315">
        <v>3.3320500000000002</v>
      </c>
      <c r="AX315">
        <v>1.9329099999999999</v>
      </c>
      <c r="AY315">
        <v>0.80462999999999996</v>
      </c>
      <c r="AZ315">
        <v>0.45978000000000002</v>
      </c>
      <c r="BA315">
        <v>3.2220300000000002</v>
      </c>
      <c r="BB315" s="30">
        <v>43587</v>
      </c>
      <c r="BC315">
        <v>10</v>
      </c>
      <c r="BD315">
        <v>10</v>
      </c>
      <c r="BE315">
        <v>0</v>
      </c>
      <c r="BF315">
        <v>56</v>
      </c>
      <c r="BG315">
        <v>1</v>
      </c>
      <c r="BH315">
        <v>0</v>
      </c>
      <c r="BI315">
        <v>56</v>
      </c>
      <c r="BJ315" s="30">
        <v>42956</v>
      </c>
      <c r="BK315">
        <v>6</v>
      </c>
      <c r="BL315">
        <v>4</v>
      </c>
      <c r="BM315">
        <v>2</v>
      </c>
      <c r="BN315">
        <v>24</v>
      </c>
      <c r="BO315">
        <v>1</v>
      </c>
      <c r="BP315">
        <v>0</v>
      </c>
      <c r="BQ315">
        <v>24</v>
      </c>
      <c r="BR315" s="30">
        <v>42503</v>
      </c>
      <c r="BS315">
        <v>4</v>
      </c>
      <c r="BT315">
        <v>4</v>
      </c>
      <c r="BU315">
        <v>0</v>
      </c>
      <c r="BV315">
        <v>1</v>
      </c>
      <c r="BW315">
        <v>16</v>
      </c>
      <c r="BX315">
        <v>0</v>
      </c>
      <c r="BY315">
        <v>16</v>
      </c>
      <c r="BZ315">
        <v>38.667000000000002</v>
      </c>
      <c r="CA315">
        <v>2</v>
      </c>
      <c r="CB315">
        <v>0</v>
      </c>
      <c r="CC315">
        <v>0</v>
      </c>
      <c r="CD315">
        <v>0</v>
      </c>
      <c r="CE315">
        <v>0</v>
      </c>
      <c r="CF315">
        <v>0</v>
      </c>
      <c r="CG315" t="s">
        <v>4459</v>
      </c>
      <c r="CH315" s="30">
        <v>43952</v>
      </c>
    </row>
    <row r="316" spans="1:86" customFormat="1" x14ac:dyDescent="0.25">
      <c r="A316">
        <v>335711</v>
      </c>
      <c r="B316" t="s">
        <v>4460</v>
      </c>
      <c r="C316" t="s">
        <v>4461</v>
      </c>
      <c r="D316" t="s">
        <v>3882</v>
      </c>
      <c r="E316" t="s">
        <v>251</v>
      </c>
      <c r="F316">
        <v>12832</v>
      </c>
      <c r="G316">
        <v>5186422346</v>
      </c>
      <c r="H316">
        <v>760</v>
      </c>
      <c r="I316" t="s">
        <v>317</v>
      </c>
      <c r="J316" t="s">
        <v>429</v>
      </c>
      <c r="K316">
        <v>88</v>
      </c>
      <c r="L316">
        <v>86.2</v>
      </c>
      <c r="M316" t="s">
        <v>430</v>
      </c>
      <c r="N316" t="b">
        <v>0</v>
      </c>
      <c r="O316" t="s">
        <v>4462</v>
      </c>
      <c r="P316" s="30">
        <v>32916</v>
      </c>
      <c r="Q316" t="b">
        <v>0</v>
      </c>
      <c r="S316" t="b">
        <v>0</v>
      </c>
      <c r="T316" t="b">
        <v>0</v>
      </c>
      <c r="U316" t="b">
        <v>0</v>
      </c>
      <c r="V316" t="s">
        <v>440</v>
      </c>
      <c r="W316" t="s">
        <v>433</v>
      </c>
      <c r="X316">
        <v>4</v>
      </c>
      <c r="Z316">
        <v>3</v>
      </c>
      <c r="AB316">
        <v>5</v>
      </c>
      <c r="AD316">
        <v>5</v>
      </c>
      <c r="AF316">
        <v>5</v>
      </c>
      <c r="AH316">
        <v>2</v>
      </c>
      <c r="AJ316">
        <v>2</v>
      </c>
      <c r="AN316">
        <v>2.0800700000000001</v>
      </c>
      <c r="AO316">
        <v>0.90591999999999995</v>
      </c>
      <c r="AP316">
        <v>0.56218999999999997</v>
      </c>
      <c r="AQ316">
        <v>1.46811</v>
      </c>
      <c r="AR316">
        <v>3.5481799999999999</v>
      </c>
      <c r="AS316">
        <v>0.12393</v>
      </c>
      <c r="AT316">
        <v>2.0975000000000001</v>
      </c>
      <c r="AU316">
        <v>0.82023999999999997</v>
      </c>
      <c r="AV316">
        <v>0.44984000000000002</v>
      </c>
      <c r="AW316">
        <v>3.3675899999999999</v>
      </c>
      <c r="AX316">
        <v>2.06107</v>
      </c>
      <c r="AY316">
        <v>0.83048</v>
      </c>
      <c r="AZ316">
        <v>0.47038000000000002</v>
      </c>
      <c r="BA316">
        <v>3.3786299999999998</v>
      </c>
      <c r="BB316" s="30">
        <v>43794</v>
      </c>
      <c r="BC316">
        <v>2</v>
      </c>
      <c r="BD316">
        <v>2</v>
      </c>
      <c r="BE316">
        <v>0</v>
      </c>
      <c r="BF316">
        <v>8</v>
      </c>
      <c r="BG316">
        <v>1</v>
      </c>
      <c r="BH316">
        <v>0</v>
      </c>
      <c r="BI316">
        <v>8</v>
      </c>
      <c r="BJ316" s="30">
        <v>43318</v>
      </c>
      <c r="BK316">
        <v>8</v>
      </c>
      <c r="BL316">
        <v>8</v>
      </c>
      <c r="BM316">
        <v>0</v>
      </c>
      <c r="BN316">
        <v>36</v>
      </c>
      <c r="BO316">
        <v>1</v>
      </c>
      <c r="BP316">
        <v>0</v>
      </c>
      <c r="BQ316">
        <v>36</v>
      </c>
      <c r="BR316" s="30">
        <v>42705</v>
      </c>
      <c r="BS316">
        <v>3</v>
      </c>
      <c r="BT316">
        <v>3</v>
      </c>
      <c r="BU316">
        <v>0</v>
      </c>
      <c r="BV316">
        <v>1</v>
      </c>
      <c r="BW316">
        <v>12</v>
      </c>
      <c r="BX316">
        <v>0</v>
      </c>
      <c r="BY316">
        <v>12</v>
      </c>
      <c r="BZ316">
        <v>18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H316" s="30">
        <v>43952</v>
      </c>
    </row>
    <row r="317" spans="1:86" customFormat="1" x14ac:dyDescent="0.25">
      <c r="A317">
        <v>335380</v>
      </c>
      <c r="B317" t="s">
        <v>4463</v>
      </c>
      <c r="C317" t="s">
        <v>4464</v>
      </c>
      <c r="D317" t="s">
        <v>4465</v>
      </c>
      <c r="E317" t="s">
        <v>251</v>
      </c>
      <c r="F317">
        <v>10952</v>
      </c>
      <c r="G317">
        <v>8453529000</v>
      </c>
      <c r="H317">
        <v>620</v>
      </c>
      <c r="I317" t="s">
        <v>1467</v>
      </c>
      <c r="J317" t="s">
        <v>475</v>
      </c>
      <c r="K317">
        <v>120</v>
      </c>
      <c r="L317">
        <v>115.6</v>
      </c>
      <c r="M317" t="s">
        <v>430</v>
      </c>
      <c r="N317" t="b">
        <v>0</v>
      </c>
      <c r="O317" t="s">
        <v>4466</v>
      </c>
      <c r="P317" s="30">
        <v>26679</v>
      </c>
      <c r="Q317" t="b">
        <v>0</v>
      </c>
      <c r="S317" t="b">
        <v>0</v>
      </c>
      <c r="T317" t="b">
        <v>0</v>
      </c>
      <c r="U317" t="b">
        <v>0</v>
      </c>
      <c r="V317" t="s">
        <v>440</v>
      </c>
      <c r="W317" t="s">
        <v>433</v>
      </c>
      <c r="X317">
        <v>4</v>
      </c>
      <c r="Z317">
        <v>4</v>
      </c>
      <c r="AB317">
        <v>2</v>
      </c>
      <c r="AD317">
        <v>3</v>
      </c>
      <c r="AF317">
        <v>2</v>
      </c>
      <c r="AH317">
        <v>4</v>
      </c>
      <c r="AJ317">
        <v>3</v>
      </c>
      <c r="AN317">
        <v>3.0229599999999999</v>
      </c>
      <c r="AO317">
        <v>0.99002999999999997</v>
      </c>
      <c r="AP317">
        <v>0.62458999999999998</v>
      </c>
      <c r="AQ317">
        <v>1.6146199999999999</v>
      </c>
      <c r="AR317">
        <v>4.6375799999999998</v>
      </c>
      <c r="AS317">
        <v>9.7869999999999999E-2</v>
      </c>
      <c r="AT317">
        <v>2.0542600000000002</v>
      </c>
      <c r="AU317">
        <v>0.81474999999999997</v>
      </c>
      <c r="AV317">
        <v>0.42127999999999999</v>
      </c>
      <c r="AW317">
        <v>3.2902999999999998</v>
      </c>
      <c r="AX317">
        <v>3.0583800000000001</v>
      </c>
      <c r="AY317">
        <v>0.91371000000000002</v>
      </c>
      <c r="AZ317">
        <v>0.55801999999999996</v>
      </c>
      <c r="BA317">
        <v>4.5196899999999998</v>
      </c>
      <c r="BB317" s="30">
        <v>43391</v>
      </c>
      <c r="BC317">
        <v>2</v>
      </c>
      <c r="BD317">
        <v>2</v>
      </c>
      <c r="BE317">
        <v>0</v>
      </c>
      <c r="BF317">
        <v>8</v>
      </c>
      <c r="BG317">
        <v>1</v>
      </c>
      <c r="BH317">
        <v>0</v>
      </c>
      <c r="BI317">
        <v>8</v>
      </c>
      <c r="BJ317" s="30">
        <v>42803</v>
      </c>
      <c r="BK317">
        <v>4</v>
      </c>
      <c r="BL317">
        <v>4</v>
      </c>
      <c r="BM317">
        <v>0</v>
      </c>
      <c r="BN317">
        <v>24</v>
      </c>
      <c r="BO317">
        <v>1</v>
      </c>
      <c r="BP317">
        <v>0</v>
      </c>
      <c r="BQ317">
        <v>24</v>
      </c>
      <c r="BR317" s="30">
        <v>42376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 t="s">
        <v>4467</v>
      </c>
      <c r="CH317" s="30">
        <v>43952</v>
      </c>
    </row>
    <row r="318" spans="1:86" customFormat="1" x14ac:dyDescent="0.25">
      <c r="A318">
        <v>335110</v>
      </c>
      <c r="B318" t="s">
        <v>4468</v>
      </c>
      <c r="C318" t="s">
        <v>4469</v>
      </c>
      <c r="D318" t="s">
        <v>4470</v>
      </c>
      <c r="E318" t="s">
        <v>251</v>
      </c>
      <c r="F318">
        <v>12061</v>
      </c>
      <c r="G318">
        <v>5184794662</v>
      </c>
      <c r="H318">
        <v>600</v>
      </c>
      <c r="I318" t="s">
        <v>1752</v>
      </c>
      <c r="J318" t="s">
        <v>429</v>
      </c>
      <c r="K318">
        <v>242</v>
      </c>
      <c r="L318">
        <v>240.2</v>
      </c>
      <c r="M318" t="s">
        <v>430</v>
      </c>
      <c r="N318" t="b">
        <v>0</v>
      </c>
      <c r="O318" t="s">
        <v>4471</v>
      </c>
      <c r="P318" s="30">
        <v>26299</v>
      </c>
      <c r="Q318" t="b">
        <v>0</v>
      </c>
      <c r="S318" t="b">
        <v>0</v>
      </c>
      <c r="T318" t="b">
        <v>0</v>
      </c>
      <c r="U318" t="b">
        <v>0</v>
      </c>
      <c r="V318" t="s">
        <v>440</v>
      </c>
      <c r="W318" t="s">
        <v>433</v>
      </c>
      <c r="X318">
        <v>1</v>
      </c>
      <c r="Z318">
        <v>1</v>
      </c>
      <c r="AB318">
        <v>4</v>
      </c>
      <c r="AD318">
        <v>5</v>
      </c>
      <c r="AF318">
        <v>4</v>
      </c>
      <c r="AH318">
        <v>2</v>
      </c>
      <c r="AJ318">
        <v>2</v>
      </c>
      <c r="AN318">
        <v>2.18811</v>
      </c>
      <c r="AO318">
        <v>1.03013</v>
      </c>
      <c r="AP318">
        <v>0.45690999999999998</v>
      </c>
      <c r="AQ318">
        <v>1.4870399999999999</v>
      </c>
      <c r="AR318">
        <v>3.6751399999999999</v>
      </c>
      <c r="AS318">
        <v>8.795E-2</v>
      </c>
      <c r="AT318">
        <v>2.0216599999999998</v>
      </c>
      <c r="AU318">
        <v>0.73051999999999995</v>
      </c>
      <c r="AV318">
        <v>0.35675000000000001</v>
      </c>
      <c r="AW318">
        <v>3.10893</v>
      </c>
      <c r="AX318">
        <v>2.2494499999999999</v>
      </c>
      <c r="AY318">
        <v>1.0603400000000001</v>
      </c>
      <c r="AZ318">
        <v>0.48204999999999998</v>
      </c>
      <c r="BA318">
        <v>3.79067</v>
      </c>
      <c r="BB318" s="30">
        <v>43703</v>
      </c>
      <c r="BC318">
        <v>6</v>
      </c>
      <c r="BD318">
        <v>5</v>
      </c>
      <c r="BE318">
        <v>1</v>
      </c>
      <c r="BF318">
        <v>24</v>
      </c>
      <c r="BG318">
        <v>1</v>
      </c>
      <c r="BH318">
        <v>0</v>
      </c>
      <c r="BI318">
        <v>24</v>
      </c>
      <c r="BJ318" s="30">
        <v>43075</v>
      </c>
      <c r="BK318">
        <v>16</v>
      </c>
      <c r="BL318">
        <v>16</v>
      </c>
      <c r="BM318">
        <v>1</v>
      </c>
      <c r="BN318">
        <v>92</v>
      </c>
      <c r="BO318">
        <v>1</v>
      </c>
      <c r="BP318">
        <v>0</v>
      </c>
      <c r="BQ318">
        <v>92</v>
      </c>
      <c r="BR318" s="30">
        <v>42580</v>
      </c>
      <c r="BS318">
        <v>9</v>
      </c>
      <c r="BT318">
        <v>9</v>
      </c>
      <c r="BU318">
        <v>0</v>
      </c>
      <c r="BV318">
        <v>1</v>
      </c>
      <c r="BW318">
        <v>48</v>
      </c>
      <c r="BX318">
        <v>0</v>
      </c>
      <c r="BY318">
        <v>48</v>
      </c>
      <c r="BZ318">
        <v>50.667000000000002</v>
      </c>
      <c r="CA318">
        <v>0</v>
      </c>
      <c r="CB318">
        <v>2</v>
      </c>
      <c r="CC318">
        <v>0</v>
      </c>
      <c r="CD318">
        <v>0</v>
      </c>
      <c r="CE318">
        <v>0</v>
      </c>
      <c r="CF318">
        <v>0</v>
      </c>
      <c r="CG318" t="s">
        <v>4472</v>
      </c>
      <c r="CH318" s="30">
        <v>43952</v>
      </c>
    </row>
    <row r="319" spans="1:86" customFormat="1" x14ac:dyDescent="0.25">
      <c r="A319">
        <v>335615</v>
      </c>
      <c r="B319" t="s">
        <v>4473</v>
      </c>
      <c r="C319" t="s">
        <v>4474</v>
      </c>
      <c r="D319" t="s">
        <v>3130</v>
      </c>
      <c r="E319" t="s">
        <v>251</v>
      </c>
      <c r="F319">
        <v>14626</v>
      </c>
      <c r="G319">
        <v>5852250450</v>
      </c>
      <c r="H319">
        <v>370</v>
      </c>
      <c r="I319" t="s">
        <v>1492</v>
      </c>
      <c r="J319" t="s">
        <v>429</v>
      </c>
      <c r="K319">
        <v>40</v>
      </c>
      <c r="L319">
        <v>35.1</v>
      </c>
      <c r="M319" t="s">
        <v>430</v>
      </c>
      <c r="N319" t="b">
        <v>0</v>
      </c>
      <c r="O319" t="s">
        <v>4475</v>
      </c>
      <c r="P319" s="30">
        <v>28491</v>
      </c>
      <c r="Q319" t="b">
        <v>0</v>
      </c>
      <c r="S319" t="b">
        <v>0</v>
      </c>
      <c r="T319" t="b">
        <v>0</v>
      </c>
      <c r="U319" t="b">
        <v>0</v>
      </c>
      <c r="V319" t="s">
        <v>440</v>
      </c>
      <c r="W319" t="s">
        <v>433</v>
      </c>
      <c r="X319">
        <v>4</v>
      </c>
      <c r="Z319">
        <v>3</v>
      </c>
      <c r="AB319">
        <v>5</v>
      </c>
      <c r="AD319">
        <v>5</v>
      </c>
      <c r="AG319">
        <v>2</v>
      </c>
      <c r="AH319">
        <v>3</v>
      </c>
      <c r="AJ319">
        <v>3</v>
      </c>
      <c r="AN319">
        <v>2.1202999999999999</v>
      </c>
      <c r="AO319">
        <v>0.98385999999999996</v>
      </c>
      <c r="AP319">
        <v>0.77720999999999996</v>
      </c>
      <c r="AQ319">
        <v>1.7610699999999999</v>
      </c>
      <c r="AR319">
        <v>3.88137</v>
      </c>
      <c r="AS319">
        <v>0.15085000000000001</v>
      </c>
      <c r="AT319">
        <v>2.2500100000000001</v>
      </c>
      <c r="AU319">
        <v>0.84599000000000002</v>
      </c>
      <c r="AV319">
        <v>0.51415999999999995</v>
      </c>
      <c r="AW319">
        <v>3.61016</v>
      </c>
      <c r="AX319">
        <v>1.9585300000000001</v>
      </c>
      <c r="AY319">
        <v>0.87448000000000004</v>
      </c>
      <c r="AZ319">
        <v>0.56894999999999996</v>
      </c>
      <c r="BA319">
        <v>3.4475600000000002</v>
      </c>
      <c r="BB319" s="30">
        <v>43839</v>
      </c>
      <c r="BC319">
        <v>2</v>
      </c>
      <c r="BD319">
        <v>2</v>
      </c>
      <c r="BE319">
        <v>0</v>
      </c>
      <c r="BF319">
        <v>0</v>
      </c>
      <c r="BG319">
        <v>1</v>
      </c>
      <c r="BH319">
        <v>0</v>
      </c>
      <c r="BI319">
        <v>0</v>
      </c>
      <c r="BJ319" s="30">
        <v>43378</v>
      </c>
      <c r="BK319">
        <v>8</v>
      </c>
      <c r="BL319">
        <v>8</v>
      </c>
      <c r="BM319">
        <v>0</v>
      </c>
      <c r="BN319">
        <v>36</v>
      </c>
      <c r="BO319">
        <v>1</v>
      </c>
      <c r="BP319">
        <v>0</v>
      </c>
      <c r="BQ319">
        <v>36</v>
      </c>
      <c r="BR319" s="30">
        <v>42895</v>
      </c>
      <c r="BS319">
        <v>6</v>
      </c>
      <c r="BT319">
        <v>6</v>
      </c>
      <c r="BU319">
        <v>0</v>
      </c>
      <c r="BV319">
        <v>1</v>
      </c>
      <c r="BW319">
        <v>28</v>
      </c>
      <c r="BX319">
        <v>0</v>
      </c>
      <c r="BY319">
        <v>28</v>
      </c>
      <c r="BZ319">
        <v>16.667000000000002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 t="s">
        <v>4476</v>
      </c>
      <c r="CH319" s="30">
        <v>43952</v>
      </c>
    </row>
    <row r="320" spans="1:86" customFormat="1" x14ac:dyDescent="0.25">
      <c r="A320">
        <v>335572</v>
      </c>
      <c r="B320" t="s">
        <v>4477</v>
      </c>
      <c r="C320" t="s">
        <v>4478</v>
      </c>
      <c r="D320" t="s">
        <v>4479</v>
      </c>
      <c r="E320" t="s">
        <v>251</v>
      </c>
      <c r="F320">
        <v>14580</v>
      </c>
      <c r="G320">
        <v>5858721800</v>
      </c>
      <c r="H320">
        <v>370</v>
      </c>
      <c r="I320" t="s">
        <v>1492</v>
      </c>
      <c r="J320" t="s">
        <v>429</v>
      </c>
      <c r="K320">
        <v>74</v>
      </c>
      <c r="L320">
        <v>70.8</v>
      </c>
      <c r="M320" t="s">
        <v>430</v>
      </c>
      <c r="N320" t="b">
        <v>0</v>
      </c>
      <c r="O320" t="s">
        <v>4477</v>
      </c>
      <c r="P320" s="30">
        <v>28086</v>
      </c>
      <c r="Q320" t="b">
        <v>0</v>
      </c>
      <c r="S320" t="b">
        <v>0</v>
      </c>
      <c r="T320" t="b">
        <v>0</v>
      </c>
      <c r="U320" t="b">
        <v>0</v>
      </c>
      <c r="V320" t="s">
        <v>440</v>
      </c>
      <c r="W320" t="s">
        <v>433</v>
      </c>
      <c r="X320">
        <v>5</v>
      </c>
      <c r="Z320">
        <v>4</v>
      </c>
      <c r="AB320">
        <v>5</v>
      </c>
      <c r="AD320">
        <v>4</v>
      </c>
      <c r="AF320">
        <v>5</v>
      </c>
      <c r="AH320">
        <v>5</v>
      </c>
      <c r="AJ320">
        <v>5</v>
      </c>
      <c r="AN320">
        <v>3.7022699999999999</v>
      </c>
      <c r="AO320">
        <v>1.607</v>
      </c>
      <c r="AP320">
        <v>0.97270999999999996</v>
      </c>
      <c r="AQ320">
        <v>2.5797099999999999</v>
      </c>
      <c r="AR320">
        <v>6.2819799999999999</v>
      </c>
      <c r="AS320">
        <v>7.3889999999999997E-2</v>
      </c>
      <c r="AT320">
        <v>2.2804000000000002</v>
      </c>
      <c r="AU320">
        <v>0.66444999999999999</v>
      </c>
      <c r="AV320">
        <v>0.30780999999999997</v>
      </c>
      <c r="AW320">
        <v>3.2526600000000001</v>
      </c>
      <c r="AX320">
        <v>3.3742100000000002</v>
      </c>
      <c r="AY320">
        <v>1.8186</v>
      </c>
      <c r="AZ320">
        <v>1.1894199999999999</v>
      </c>
      <c r="BA320">
        <v>6.1931399999999996</v>
      </c>
      <c r="BB320" s="30">
        <v>43864</v>
      </c>
      <c r="BC320">
        <v>1</v>
      </c>
      <c r="BD320">
        <v>1</v>
      </c>
      <c r="BE320">
        <v>0</v>
      </c>
      <c r="BF320">
        <v>4</v>
      </c>
      <c r="BG320">
        <v>1</v>
      </c>
      <c r="BH320">
        <v>0</v>
      </c>
      <c r="BI320">
        <v>4</v>
      </c>
      <c r="BJ320" s="30">
        <v>43446</v>
      </c>
      <c r="BK320">
        <v>1</v>
      </c>
      <c r="BL320">
        <v>1</v>
      </c>
      <c r="BM320">
        <v>1</v>
      </c>
      <c r="BN320">
        <v>4</v>
      </c>
      <c r="BO320">
        <v>1</v>
      </c>
      <c r="BP320">
        <v>0</v>
      </c>
      <c r="BQ320">
        <v>4</v>
      </c>
      <c r="BR320" s="30">
        <v>42951</v>
      </c>
      <c r="BS320">
        <v>4</v>
      </c>
      <c r="BT320">
        <v>4</v>
      </c>
      <c r="BU320">
        <v>0</v>
      </c>
      <c r="BV320">
        <v>1</v>
      </c>
      <c r="BW320">
        <v>20</v>
      </c>
      <c r="BX320">
        <v>0</v>
      </c>
      <c r="BY320">
        <v>20</v>
      </c>
      <c r="BZ320">
        <v>6.6669999999999998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 t="s">
        <v>4480</v>
      </c>
      <c r="CH320" s="30">
        <v>43952</v>
      </c>
    </row>
    <row r="321" spans="1:86" customFormat="1" x14ac:dyDescent="0.25">
      <c r="A321">
        <v>335405</v>
      </c>
      <c r="B321" t="s">
        <v>4481</v>
      </c>
      <c r="C321" t="s">
        <v>4482</v>
      </c>
      <c r="D321" t="s">
        <v>4483</v>
      </c>
      <c r="E321" t="s">
        <v>251</v>
      </c>
      <c r="F321">
        <v>12572</v>
      </c>
      <c r="G321">
        <v>8458762011</v>
      </c>
      <c r="H321">
        <v>230</v>
      </c>
      <c r="I321" t="s">
        <v>1969</v>
      </c>
      <c r="J321" t="s">
        <v>429</v>
      </c>
      <c r="K321">
        <v>328</v>
      </c>
      <c r="L321">
        <v>306.3</v>
      </c>
      <c r="M321" t="s">
        <v>430</v>
      </c>
      <c r="N321" t="b">
        <v>0</v>
      </c>
      <c r="O321" t="s">
        <v>4484</v>
      </c>
      <c r="P321" s="30">
        <v>26938</v>
      </c>
      <c r="Q321" t="b">
        <v>0</v>
      </c>
      <c r="S321" t="b">
        <v>0</v>
      </c>
      <c r="T321" t="b">
        <v>0</v>
      </c>
      <c r="U321" t="b">
        <v>0</v>
      </c>
      <c r="V321" t="s">
        <v>440</v>
      </c>
      <c r="W321" t="s">
        <v>433</v>
      </c>
      <c r="X321">
        <v>4</v>
      </c>
      <c r="Z321">
        <v>4</v>
      </c>
      <c r="AB321">
        <v>4</v>
      </c>
      <c r="AD321">
        <v>5</v>
      </c>
      <c r="AF321">
        <v>4</v>
      </c>
      <c r="AH321">
        <v>3</v>
      </c>
      <c r="AJ321">
        <v>3</v>
      </c>
      <c r="AN321">
        <v>2.40551</v>
      </c>
      <c r="AO321">
        <v>0.75617000000000001</v>
      </c>
      <c r="AP321">
        <v>0.66373000000000004</v>
      </c>
      <c r="AQ321">
        <v>1.41991</v>
      </c>
      <c r="AR321">
        <v>3.8254199999999998</v>
      </c>
      <c r="AS321">
        <v>3.227E-2</v>
      </c>
      <c r="AT321">
        <v>2.07037</v>
      </c>
      <c r="AU321">
        <v>0.77505000000000002</v>
      </c>
      <c r="AV321">
        <v>0.41187000000000001</v>
      </c>
      <c r="AW321">
        <v>3.2572899999999998</v>
      </c>
      <c r="AX321">
        <v>2.4147699999999999</v>
      </c>
      <c r="AY321">
        <v>0.73363</v>
      </c>
      <c r="AZ321">
        <v>0.60655000000000003</v>
      </c>
      <c r="BA321">
        <v>3.7659600000000002</v>
      </c>
      <c r="BB321" s="30">
        <v>43689</v>
      </c>
      <c r="BC321">
        <v>3</v>
      </c>
      <c r="BD321">
        <v>3</v>
      </c>
      <c r="BE321">
        <v>0</v>
      </c>
      <c r="BF321">
        <v>12</v>
      </c>
      <c r="BG321">
        <v>0</v>
      </c>
      <c r="BH321">
        <v>0</v>
      </c>
      <c r="BI321">
        <v>12</v>
      </c>
      <c r="BJ321" s="30">
        <v>42990</v>
      </c>
      <c r="BK321">
        <v>1</v>
      </c>
      <c r="BL321">
        <v>1</v>
      </c>
      <c r="BM321">
        <v>0</v>
      </c>
      <c r="BN321">
        <v>4</v>
      </c>
      <c r="BO321">
        <v>1</v>
      </c>
      <c r="BP321">
        <v>0</v>
      </c>
      <c r="BQ321">
        <v>4</v>
      </c>
      <c r="BR321" s="30">
        <v>42562</v>
      </c>
      <c r="BS321">
        <v>2</v>
      </c>
      <c r="BT321">
        <v>2</v>
      </c>
      <c r="BU321">
        <v>0</v>
      </c>
      <c r="BV321">
        <v>1</v>
      </c>
      <c r="BW321">
        <v>8</v>
      </c>
      <c r="BX321">
        <v>0</v>
      </c>
      <c r="BY321">
        <v>8</v>
      </c>
      <c r="BZ321">
        <v>8.6669999999999998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 t="s">
        <v>4485</v>
      </c>
      <c r="CH321" s="30">
        <v>43952</v>
      </c>
    </row>
    <row r="322" spans="1:86" customFormat="1" x14ac:dyDescent="0.25">
      <c r="A322">
        <v>335275</v>
      </c>
      <c r="B322" t="s">
        <v>4486</v>
      </c>
      <c r="C322" t="s">
        <v>4487</v>
      </c>
      <c r="D322" t="s">
        <v>4488</v>
      </c>
      <c r="E322" t="s">
        <v>251</v>
      </c>
      <c r="F322">
        <v>12590</v>
      </c>
      <c r="G322">
        <v>8452973793</v>
      </c>
      <c r="H322">
        <v>230</v>
      </c>
      <c r="I322" t="s">
        <v>1969</v>
      </c>
      <c r="J322" t="s">
        <v>451</v>
      </c>
      <c r="K322">
        <v>62</v>
      </c>
      <c r="L322">
        <v>58.2</v>
      </c>
      <c r="M322" t="s">
        <v>430</v>
      </c>
      <c r="N322" t="b">
        <v>0</v>
      </c>
      <c r="O322" t="s">
        <v>4489</v>
      </c>
      <c r="P322" s="30">
        <v>25938</v>
      </c>
      <c r="Q322" t="b">
        <v>0</v>
      </c>
      <c r="S322" t="b">
        <v>0</v>
      </c>
      <c r="T322" t="b">
        <v>0</v>
      </c>
      <c r="U322" t="b">
        <v>0</v>
      </c>
      <c r="V322" t="s">
        <v>440</v>
      </c>
      <c r="W322" t="s">
        <v>433</v>
      </c>
      <c r="X322">
        <v>2</v>
      </c>
      <c r="Z322">
        <v>2</v>
      </c>
      <c r="AB322">
        <v>2</v>
      </c>
      <c r="AD322">
        <v>1</v>
      </c>
      <c r="AF322">
        <v>4</v>
      </c>
      <c r="AH322">
        <v>2</v>
      </c>
      <c r="AJ322">
        <v>3</v>
      </c>
      <c r="AN322">
        <v>1.39676</v>
      </c>
      <c r="AO322">
        <v>0.80876000000000003</v>
      </c>
      <c r="AP322">
        <v>0.68835000000000002</v>
      </c>
      <c r="AQ322">
        <v>1.4971099999999999</v>
      </c>
      <c r="AR322">
        <v>2.8938700000000002</v>
      </c>
      <c r="AS322">
        <v>0.15162</v>
      </c>
      <c r="AT322">
        <v>2.03417</v>
      </c>
      <c r="AU322">
        <v>0.86155000000000004</v>
      </c>
      <c r="AV322">
        <v>0.47691</v>
      </c>
      <c r="AW322">
        <v>3.37263</v>
      </c>
      <c r="AX322">
        <v>1.4270799999999999</v>
      </c>
      <c r="AY322">
        <v>0.70586000000000004</v>
      </c>
      <c r="AZ322">
        <v>0.54325999999999997</v>
      </c>
      <c r="BA322">
        <v>2.7514599999999998</v>
      </c>
      <c r="BB322" s="30">
        <v>43847</v>
      </c>
      <c r="BC322">
        <v>7</v>
      </c>
      <c r="BD322">
        <v>7</v>
      </c>
      <c r="BE322">
        <v>0</v>
      </c>
      <c r="BF322">
        <v>28</v>
      </c>
      <c r="BG322">
        <v>0</v>
      </c>
      <c r="BH322">
        <v>0</v>
      </c>
      <c r="BI322">
        <v>28</v>
      </c>
      <c r="BJ322" s="30">
        <v>43194</v>
      </c>
      <c r="BK322">
        <v>12</v>
      </c>
      <c r="BL322">
        <v>11</v>
      </c>
      <c r="BM322">
        <v>1</v>
      </c>
      <c r="BN322">
        <v>60</v>
      </c>
      <c r="BO322">
        <v>1</v>
      </c>
      <c r="BP322">
        <v>0</v>
      </c>
      <c r="BQ322">
        <v>60</v>
      </c>
      <c r="BR322" s="30">
        <v>42705</v>
      </c>
      <c r="BS322">
        <v>3</v>
      </c>
      <c r="BT322">
        <v>3</v>
      </c>
      <c r="BU322">
        <v>0</v>
      </c>
      <c r="BV322">
        <v>1</v>
      </c>
      <c r="BW322">
        <v>12</v>
      </c>
      <c r="BX322">
        <v>0</v>
      </c>
      <c r="BY322">
        <v>12</v>
      </c>
      <c r="BZ322">
        <v>36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 t="s">
        <v>4490</v>
      </c>
      <c r="CH322" s="30">
        <v>43952</v>
      </c>
    </row>
    <row r="323" spans="1:86" customFormat="1" x14ac:dyDescent="0.25">
      <c r="A323">
        <v>335185</v>
      </c>
      <c r="B323" t="s">
        <v>4491</v>
      </c>
      <c r="C323" t="s">
        <v>4492</v>
      </c>
      <c r="D323" t="s">
        <v>3353</v>
      </c>
      <c r="E323" t="s">
        <v>251</v>
      </c>
      <c r="F323">
        <v>10562</v>
      </c>
      <c r="G323">
        <v>9147621600</v>
      </c>
      <c r="H323">
        <v>800</v>
      </c>
      <c r="I323" t="s">
        <v>1394</v>
      </c>
      <c r="J323" t="s">
        <v>451</v>
      </c>
      <c r="K323">
        <v>153</v>
      </c>
      <c r="L323">
        <v>138.69999999999999</v>
      </c>
      <c r="M323" t="s">
        <v>430</v>
      </c>
      <c r="N323" t="b">
        <v>0</v>
      </c>
      <c r="O323" t="s">
        <v>4493</v>
      </c>
      <c r="P323" s="30">
        <v>24485</v>
      </c>
      <c r="Q323" t="b">
        <v>0</v>
      </c>
      <c r="S323" t="b">
        <v>0</v>
      </c>
      <c r="T323" t="b">
        <v>0</v>
      </c>
      <c r="U323" t="b">
        <v>0</v>
      </c>
      <c r="V323" t="s">
        <v>440</v>
      </c>
      <c r="W323" t="s">
        <v>433</v>
      </c>
      <c r="X323">
        <v>4</v>
      </c>
      <c r="Z323">
        <v>4</v>
      </c>
      <c r="AB323">
        <v>3</v>
      </c>
      <c r="AD323">
        <v>2</v>
      </c>
      <c r="AF323">
        <v>3</v>
      </c>
      <c r="AH323">
        <v>2</v>
      </c>
      <c r="AJ323">
        <v>3</v>
      </c>
      <c r="AN323">
        <v>1.9786999999999999</v>
      </c>
      <c r="AO323">
        <v>0.31125000000000003</v>
      </c>
      <c r="AP323">
        <v>0.86263999999999996</v>
      </c>
      <c r="AQ323">
        <v>1.17388</v>
      </c>
      <c r="AR323">
        <v>3.15259</v>
      </c>
      <c r="AS323">
        <v>8.1110000000000002E-2</v>
      </c>
      <c r="AT323">
        <v>2.1893500000000001</v>
      </c>
      <c r="AU323">
        <v>0.85897999999999997</v>
      </c>
      <c r="AV323">
        <v>0.46503</v>
      </c>
      <c r="AW323">
        <v>3.51335</v>
      </c>
      <c r="AX323">
        <v>1.8783700000000001</v>
      </c>
      <c r="AY323">
        <v>0.27245999999999998</v>
      </c>
      <c r="AZ323">
        <v>0.69820000000000004</v>
      </c>
      <c r="BA323">
        <v>2.8773900000000001</v>
      </c>
      <c r="BB323" s="30">
        <v>43635</v>
      </c>
      <c r="BC323">
        <v>6</v>
      </c>
      <c r="BD323">
        <v>6</v>
      </c>
      <c r="BE323">
        <v>0</v>
      </c>
      <c r="BF323">
        <v>16</v>
      </c>
      <c r="BG323">
        <v>1</v>
      </c>
      <c r="BH323">
        <v>0</v>
      </c>
      <c r="BI323">
        <v>16</v>
      </c>
      <c r="BJ323" s="30">
        <v>43007</v>
      </c>
      <c r="BK323">
        <v>1</v>
      </c>
      <c r="BL323">
        <v>1</v>
      </c>
      <c r="BM323">
        <v>0</v>
      </c>
      <c r="BN323">
        <v>8</v>
      </c>
      <c r="BO323">
        <v>1</v>
      </c>
      <c r="BP323">
        <v>0</v>
      </c>
      <c r="BQ323">
        <v>8</v>
      </c>
      <c r="BR323" s="30">
        <v>42577</v>
      </c>
      <c r="BS323">
        <v>4</v>
      </c>
      <c r="BT323">
        <v>4</v>
      </c>
      <c r="BU323">
        <v>0</v>
      </c>
      <c r="BV323">
        <v>1</v>
      </c>
      <c r="BW323">
        <v>16</v>
      </c>
      <c r="BX323">
        <v>0</v>
      </c>
      <c r="BY323">
        <v>16</v>
      </c>
      <c r="BZ323">
        <v>13.333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H323" s="30">
        <v>43952</v>
      </c>
    </row>
    <row r="324" spans="1:86" customFormat="1" x14ac:dyDescent="0.25">
      <c r="A324">
        <v>335873</v>
      </c>
      <c r="B324" t="s">
        <v>4494</v>
      </c>
      <c r="C324" t="s">
        <v>4495</v>
      </c>
      <c r="D324" t="s">
        <v>4302</v>
      </c>
      <c r="E324" t="s">
        <v>251</v>
      </c>
      <c r="F324">
        <v>10993</v>
      </c>
      <c r="G324">
        <v>8457864000</v>
      </c>
      <c r="H324">
        <v>620</v>
      </c>
      <c r="I324" t="s">
        <v>1467</v>
      </c>
      <c r="J324" t="s">
        <v>507</v>
      </c>
      <c r="K324">
        <v>24</v>
      </c>
      <c r="L324">
        <v>18.100000000000001</v>
      </c>
      <c r="M324" t="s">
        <v>661</v>
      </c>
      <c r="N324" t="b">
        <v>1</v>
      </c>
      <c r="O324" t="s">
        <v>3126</v>
      </c>
      <c r="P324" s="30">
        <v>42592</v>
      </c>
      <c r="Q324" t="b">
        <v>0</v>
      </c>
      <c r="S324" t="b">
        <v>0</v>
      </c>
      <c r="T324" t="b">
        <v>0</v>
      </c>
      <c r="U324" t="b">
        <v>0</v>
      </c>
      <c r="V324" t="s">
        <v>432</v>
      </c>
      <c r="W324" t="s">
        <v>433</v>
      </c>
      <c r="X324">
        <v>5</v>
      </c>
      <c r="Z324">
        <v>4</v>
      </c>
      <c r="AB324">
        <v>5</v>
      </c>
      <c r="AE324">
        <v>2</v>
      </c>
      <c r="AF324">
        <v>5</v>
      </c>
      <c r="AH324">
        <v>5</v>
      </c>
      <c r="AJ324">
        <v>5</v>
      </c>
      <c r="AN324">
        <v>3.38367</v>
      </c>
      <c r="AO324">
        <v>2.2950000000000002E-2</v>
      </c>
      <c r="AP324">
        <v>3.2477499999999999</v>
      </c>
      <c r="AQ324">
        <v>3.2707000000000002</v>
      </c>
      <c r="AR324">
        <v>6.6543599999999996</v>
      </c>
      <c r="AS324">
        <v>1.31494</v>
      </c>
      <c r="AT324">
        <v>2.2132100000000001</v>
      </c>
      <c r="AU324">
        <v>1.1090800000000001</v>
      </c>
      <c r="AV324">
        <v>0.68150999999999995</v>
      </c>
      <c r="AW324">
        <v>4.0038</v>
      </c>
      <c r="AX324">
        <v>3.17746</v>
      </c>
      <c r="AY324">
        <v>1.5559999999999999E-2</v>
      </c>
      <c r="AZ324">
        <v>1.79366</v>
      </c>
      <c r="BA324">
        <v>5.32951</v>
      </c>
      <c r="BB324" s="30">
        <v>43227</v>
      </c>
      <c r="BC324">
        <v>2</v>
      </c>
      <c r="BD324">
        <v>2</v>
      </c>
      <c r="BE324">
        <v>0</v>
      </c>
      <c r="BF324">
        <v>8</v>
      </c>
      <c r="BG324">
        <v>0</v>
      </c>
      <c r="BH324">
        <v>0</v>
      </c>
      <c r="BI324">
        <v>8</v>
      </c>
      <c r="BJ324" s="30">
        <v>42838</v>
      </c>
      <c r="BK324">
        <v>1</v>
      </c>
      <c r="BL324">
        <v>1</v>
      </c>
      <c r="BM324">
        <v>0</v>
      </c>
      <c r="BN324">
        <v>4</v>
      </c>
      <c r="BO324">
        <v>1</v>
      </c>
      <c r="BP324">
        <v>0</v>
      </c>
      <c r="BQ324">
        <v>4</v>
      </c>
      <c r="BR324" s="30">
        <v>42592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5.3330000000000002</v>
      </c>
      <c r="CA324">
        <v>0</v>
      </c>
      <c r="CB324">
        <v>0</v>
      </c>
      <c r="CC324">
        <v>1</v>
      </c>
      <c r="CD324">
        <v>4475</v>
      </c>
      <c r="CE324">
        <v>0</v>
      </c>
      <c r="CF324">
        <v>1</v>
      </c>
      <c r="CG324" t="s">
        <v>4496</v>
      </c>
      <c r="CH324" s="30">
        <v>43952</v>
      </c>
    </row>
    <row r="325" spans="1:86" customFormat="1" x14ac:dyDescent="0.25">
      <c r="A325">
        <v>335423</v>
      </c>
      <c r="B325" t="s">
        <v>4497</v>
      </c>
      <c r="C325" t="s">
        <v>4498</v>
      </c>
      <c r="D325" t="s">
        <v>3125</v>
      </c>
      <c r="E325" t="s">
        <v>251</v>
      </c>
      <c r="F325">
        <v>14020</v>
      </c>
      <c r="G325">
        <v>5853440584</v>
      </c>
      <c r="H325">
        <v>290</v>
      </c>
      <c r="I325" t="s">
        <v>2649</v>
      </c>
      <c r="J325" t="s">
        <v>451</v>
      </c>
      <c r="K325">
        <v>160</v>
      </c>
      <c r="L325">
        <v>150.6</v>
      </c>
      <c r="M325" t="s">
        <v>430</v>
      </c>
      <c r="N325" t="b">
        <v>0</v>
      </c>
      <c r="O325" t="s">
        <v>4499</v>
      </c>
      <c r="P325" s="30">
        <v>27181</v>
      </c>
      <c r="Q325" t="b">
        <v>0</v>
      </c>
      <c r="S325" t="b">
        <v>0</v>
      </c>
      <c r="T325" t="b">
        <v>0</v>
      </c>
      <c r="U325" t="b">
        <v>0</v>
      </c>
      <c r="V325" t="s">
        <v>535</v>
      </c>
      <c r="W325" t="s">
        <v>433</v>
      </c>
      <c r="X325">
        <v>1</v>
      </c>
      <c r="Z325">
        <v>1</v>
      </c>
      <c r="AB325">
        <v>4</v>
      </c>
      <c r="AD325">
        <v>4</v>
      </c>
      <c r="AF325">
        <v>4</v>
      </c>
      <c r="AH325">
        <v>2</v>
      </c>
      <c r="AJ325">
        <v>1</v>
      </c>
      <c r="AN325">
        <v>2.4381499999999998</v>
      </c>
      <c r="AO325">
        <v>1.22454</v>
      </c>
      <c r="AP325">
        <v>0.26652999999999999</v>
      </c>
      <c r="AQ325">
        <v>1.4910699999999999</v>
      </c>
      <c r="AR325">
        <v>3.9292199999999999</v>
      </c>
      <c r="AS325">
        <v>6.8019999999999997E-2</v>
      </c>
      <c r="AT325">
        <v>2.06141</v>
      </c>
      <c r="AU325">
        <v>0.83511000000000002</v>
      </c>
      <c r="AV325">
        <v>0.44455</v>
      </c>
      <c r="AW325">
        <v>3.3410700000000002</v>
      </c>
      <c r="AX325">
        <v>2.45817</v>
      </c>
      <c r="AY325">
        <v>1.10259</v>
      </c>
      <c r="AZ325">
        <v>0.22566</v>
      </c>
      <c r="BA325">
        <v>3.77115</v>
      </c>
      <c r="BB325" s="30">
        <v>43544</v>
      </c>
      <c r="BC325">
        <v>7</v>
      </c>
      <c r="BD325">
        <v>4</v>
      </c>
      <c r="BE325">
        <v>3</v>
      </c>
      <c r="BF325">
        <v>32</v>
      </c>
      <c r="BG325">
        <v>1</v>
      </c>
      <c r="BH325">
        <v>0</v>
      </c>
      <c r="BI325">
        <v>32</v>
      </c>
      <c r="BJ325" s="30">
        <v>43056</v>
      </c>
      <c r="BK325">
        <v>10</v>
      </c>
      <c r="BL325">
        <v>6</v>
      </c>
      <c r="BM325">
        <v>6</v>
      </c>
      <c r="BN325">
        <v>52</v>
      </c>
      <c r="BO325">
        <v>1</v>
      </c>
      <c r="BP325">
        <v>0</v>
      </c>
      <c r="BQ325">
        <v>52</v>
      </c>
      <c r="BR325" s="30">
        <v>42604</v>
      </c>
      <c r="BS325">
        <v>15</v>
      </c>
      <c r="BT325">
        <v>11</v>
      </c>
      <c r="BU325">
        <v>4</v>
      </c>
      <c r="BV325">
        <v>1</v>
      </c>
      <c r="BW325">
        <v>80</v>
      </c>
      <c r="BX325">
        <v>0</v>
      </c>
      <c r="BY325">
        <v>80</v>
      </c>
      <c r="BZ325">
        <v>46.667000000000002</v>
      </c>
      <c r="CA325">
        <v>0</v>
      </c>
      <c r="CB325">
        <v>12</v>
      </c>
      <c r="CC325">
        <v>1</v>
      </c>
      <c r="CD325">
        <v>9428</v>
      </c>
      <c r="CE325">
        <v>0</v>
      </c>
      <c r="CF325">
        <v>1</v>
      </c>
      <c r="CG325" t="s">
        <v>4500</v>
      </c>
      <c r="CH325" s="30">
        <v>43952</v>
      </c>
    </row>
    <row r="326" spans="1:86" customFormat="1" x14ac:dyDescent="0.25">
      <c r="A326">
        <v>335672</v>
      </c>
      <c r="B326" t="s">
        <v>4501</v>
      </c>
      <c r="C326" t="s">
        <v>4502</v>
      </c>
      <c r="D326" t="s">
        <v>4503</v>
      </c>
      <c r="E326" t="s">
        <v>251</v>
      </c>
      <c r="F326">
        <v>13350</v>
      </c>
      <c r="G326">
        <v>3158663330</v>
      </c>
      <c r="H326">
        <v>320</v>
      </c>
      <c r="I326" t="s">
        <v>2373</v>
      </c>
      <c r="J326" t="s">
        <v>475</v>
      </c>
      <c r="K326">
        <v>160</v>
      </c>
      <c r="L326">
        <v>147.69999999999999</v>
      </c>
      <c r="M326" t="s">
        <v>430</v>
      </c>
      <c r="N326" t="b">
        <v>0</v>
      </c>
      <c r="O326" t="s">
        <v>4501</v>
      </c>
      <c r="P326" s="30">
        <v>30773</v>
      </c>
      <c r="Q326" t="b">
        <v>0</v>
      </c>
      <c r="S326" t="b">
        <v>0</v>
      </c>
      <c r="T326" t="b">
        <v>0</v>
      </c>
      <c r="U326" t="b">
        <v>0</v>
      </c>
      <c r="V326" t="s">
        <v>535</v>
      </c>
      <c r="W326" t="s">
        <v>433</v>
      </c>
      <c r="X326">
        <v>5</v>
      </c>
      <c r="Z326">
        <v>4</v>
      </c>
      <c r="AB326">
        <v>5</v>
      </c>
      <c r="AD326">
        <v>5</v>
      </c>
      <c r="AF326">
        <v>5</v>
      </c>
      <c r="AH326">
        <v>3</v>
      </c>
      <c r="AJ326">
        <v>3</v>
      </c>
      <c r="AN326">
        <v>1.9398500000000001</v>
      </c>
      <c r="AO326">
        <v>1.0790900000000001</v>
      </c>
      <c r="AP326">
        <v>0.53437999999999997</v>
      </c>
      <c r="AQ326">
        <v>1.6134599999999999</v>
      </c>
      <c r="AR326">
        <v>3.5533100000000002</v>
      </c>
      <c r="AS326">
        <v>6.404E-2</v>
      </c>
      <c r="AT326">
        <v>2.20146</v>
      </c>
      <c r="AU326">
        <v>0.75390000000000001</v>
      </c>
      <c r="AV326">
        <v>0.35941000000000001</v>
      </c>
      <c r="AW326">
        <v>3.3147700000000002</v>
      </c>
      <c r="AX326">
        <v>1.83135</v>
      </c>
      <c r="AY326">
        <v>1.0762799999999999</v>
      </c>
      <c r="AZ326">
        <v>0.55962000000000001</v>
      </c>
      <c r="BA326">
        <v>3.4374199999999999</v>
      </c>
      <c r="BB326" s="30">
        <v>43567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 s="30">
        <v>43046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 s="30">
        <v>42579</v>
      </c>
      <c r="BS326">
        <v>14</v>
      </c>
      <c r="BT326">
        <v>14</v>
      </c>
      <c r="BU326">
        <v>0</v>
      </c>
      <c r="BV326">
        <v>1</v>
      </c>
      <c r="BW326">
        <v>76</v>
      </c>
      <c r="BX326">
        <v>0</v>
      </c>
      <c r="BY326">
        <v>76</v>
      </c>
      <c r="BZ326">
        <v>12.667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 t="s">
        <v>4504</v>
      </c>
      <c r="CH326" s="30">
        <v>43952</v>
      </c>
    </row>
    <row r="327" spans="1:86" customFormat="1" x14ac:dyDescent="0.25">
      <c r="A327">
        <v>335146</v>
      </c>
      <c r="B327" t="s">
        <v>4505</v>
      </c>
      <c r="C327" t="s">
        <v>4506</v>
      </c>
      <c r="D327" t="s">
        <v>4436</v>
      </c>
      <c r="E327" t="s">
        <v>251</v>
      </c>
      <c r="F327">
        <v>11375</v>
      </c>
      <c r="G327">
        <v>7182634600</v>
      </c>
      <c r="H327">
        <v>590</v>
      </c>
      <c r="I327" t="s">
        <v>1533</v>
      </c>
      <c r="J327" t="s">
        <v>429</v>
      </c>
      <c r="K327">
        <v>200</v>
      </c>
      <c r="L327">
        <v>207.3</v>
      </c>
      <c r="M327" t="s">
        <v>430</v>
      </c>
      <c r="N327" t="b">
        <v>0</v>
      </c>
      <c r="O327" t="s">
        <v>4507</v>
      </c>
      <c r="P327" s="30">
        <v>25082</v>
      </c>
      <c r="Q327" t="b">
        <v>0</v>
      </c>
      <c r="S327" t="b">
        <v>0</v>
      </c>
      <c r="T327" t="b">
        <v>0</v>
      </c>
      <c r="U327" t="b">
        <v>0</v>
      </c>
      <c r="V327" t="s">
        <v>535</v>
      </c>
      <c r="W327" t="s">
        <v>433</v>
      </c>
      <c r="X327">
        <v>3</v>
      </c>
      <c r="Z327">
        <v>3</v>
      </c>
      <c r="AB327">
        <v>5</v>
      </c>
      <c r="AD327">
        <v>5</v>
      </c>
      <c r="AF327">
        <v>4</v>
      </c>
      <c r="AH327">
        <v>1</v>
      </c>
      <c r="AI327">
        <v>12</v>
      </c>
      <c r="AJ327">
        <v>1</v>
      </c>
      <c r="AK327">
        <v>12</v>
      </c>
      <c r="AL327">
        <v>6</v>
      </c>
      <c r="AM327">
        <v>6</v>
      </c>
      <c r="BB327" s="30">
        <v>43560</v>
      </c>
      <c r="BC327">
        <v>6</v>
      </c>
      <c r="BD327">
        <v>6</v>
      </c>
      <c r="BE327">
        <v>0</v>
      </c>
      <c r="BF327">
        <v>32</v>
      </c>
      <c r="BG327">
        <v>1</v>
      </c>
      <c r="BH327">
        <v>0</v>
      </c>
      <c r="BI327">
        <v>32</v>
      </c>
      <c r="BJ327" s="30">
        <v>42986</v>
      </c>
      <c r="BK327">
        <v>1</v>
      </c>
      <c r="BL327">
        <v>1</v>
      </c>
      <c r="BM327">
        <v>0</v>
      </c>
      <c r="BN327">
        <v>4</v>
      </c>
      <c r="BO327">
        <v>1</v>
      </c>
      <c r="BP327">
        <v>0</v>
      </c>
      <c r="BQ327">
        <v>4</v>
      </c>
      <c r="BR327" s="30">
        <v>42538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17.332999999999998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 s="30">
        <v>43952</v>
      </c>
    </row>
    <row r="328" spans="1:86" customFormat="1" x14ac:dyDescent="0.25">
      <c r="A328">
        <v>335833</v>
      </c>
      <c r="B328" t="s">
        <v>4508</v>
      </c>
      <c r="C328" t="s">
        <v>4509</v>
      </c>
      <c r="D328" t="s">
        <v>4510</v>
      </c>
      <c r="E328" t="s">
        <v>251</v>
      </c>
      <c r="F328">
        <v>11720</v>
      </c>
      <c r="G328">
        <v>6316502700</v>
      </c>
      <c r="H328">
        <v>700</v>
      </c>
      <c r="I328" t="s">
        <v>1388</v>
      </c>
      <c r="J328" t="s">
        <v>475</v>
      </c>
      <c r="K328">
        <v>60</v>
      </c>
      <c r="L328">
        <v>57.1</v>
      </c>
      <c r="M328" t="s">
        <v>430</v>
      </c>
      <c r="N328" t="b">
        <v>0</v>
      </c>
      <c r="O328" t="s">
        <v>4511</v>
      </c>
      <c r="P328" s="30">
        <v>37201</v>
      </c>
      <c r="Q328" t="b">
        <v>0</v>
      </c>
      <c r="S328" t="b">
        <v>0</v>
      </c>
      <c r="T328" t="b">
        <v>0</v>
      </c>
      <c r="U328" t="b">
        <v>0</v>
      </c>
      <c r="V328" t="s">
        <v>535</v>
      </c>
      <c r="W328" t="s">
        <v>433</v>
      </c>
      <c r="X328">
        <v>5</v>
      </c>
      <c r="Z328">
        <v>5</v>
      </c>
      <c r="AB328">
        <v>5</v>
      </c>
      <c r="AD328">
        <v>5</v>
      </c>
      <c r="AF328">
        <v>5</v>
      </c>
      <c r="AH328">
        <v>4</v>
      </c>
      <c r="AJ328">
        <v>4</v>
      </c>
      <c r="AN328">
        <v>2.6066099999999999</v>
      </c>
      <c r="AO328">
        <v>0.78054999999999997</v>
      </c>
      <c r="AP328">
        <v>0.94947999999999999</v>
      </c>
      <c r="AQ328">
        <v>1.73003</v>
      </c>
      <c r="AR328">
        <v>4.3366400000000001</v>
      </c>
      <c r="AS328">
        <v>0.14971999999999999</v>
      </c>
      <c r="AT328">
        <v>2.2510599999999998</v>
      </c>
      <c r="AU328">
        <v>0.73370000000000002</v>
      </c>
      <c r="AV328">
        <v>0.36235000000000001</v>
      </c>
      <c r="AW328">
        <v>3.3471099999999998</v>
      </c>
      <c r="AX328">
        <v>2.4066000000000001</v>
      </c>
      <c r="AY328">
        <v>0.79996</v>
      </c>
      <c r="AZ328">
        <v>0.98626000000000003</v>
      </c>
      <c r="BA328">
        <v>4.1546700000000003</v>
      </c>
      <c r="BB328" s="30">
        <v>43874</v>
      </c>
      <c r="BC328">
        <v>2</v>
      </c>
      <c r="BD328">
        <v>2</v>
      </c>
      <c r="BE328">
        <v>0</v>
      </c>
      <c r="BF328">
        <v>8</v>
      </c>
      <c r="BG328">
        <v>0</v>
      </c>
      <c r="BH328">
        <v>0</v>
      </c>
      <c r="BI328">
        <v>8</v>
      </c>
      <c r="BJ328" s="30">
        <v>43434</v>
      </c>
      <c r="BK328">
        <v>1</v>
      </c>
      <c r="BL328">
        <v>1</v>
      </c>
      <c r="BM328">
        <v>0</v>
      </c>
      <c r="BN328">
        <v>4</v>
      </c>
      <c r="BO328">
        <v>1</v>
      </c>
      <c r="BP328">
        <v>0</v>
      </c>
      <c r="BQ328">
        <v>4</v>
      </c>
      <c r="BR328" s="30">
        <v>42858</v>
      </c>
      <c r="BS328">
        <v>2</v>
      </c>
      <c r="BT328">
        <v>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5.3330000000000002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 t="s">
        <v>4512</v>
      </c>
      <c r="CH328" s="30">
        <v>43952</v>
      </c>
    </row>
    <row r="329" spans="1:86" customFormat="1" x14ac:dyDescent="0.25">
      <c r="A329">
        <v>335758</v>
      </c>
      <c r="B329" t="s">
        <v>4513</v>
      </c>
      <c r="C329" t="s">
        <v>4514</v>
      </c>
      <c r="D329" t="s">
        <v>4515</v>
      </c>
      <c r="E329" t="s">
        <v>251</v>
      </c>
      <c r="F329">
        <v>11790</v>
      </c>
      <c r="G329">
        <v>6314448500</v>
      </c>
      <c r="H329">
        <v>700</v>
      </c>
      <c r="I329" t="s">
        <v>1388</v>
      </c>
      <c r="J329" t="s">
        <v>507</v>
      </c>
      <c r="K329">
        <v>350</v>
      </c>
      <c r="L329">
        <v>346.9</v>
      </c>
      <c r="M329" t="s">
        <v>430</v>
      </c>
      <c r="N329" t="b">
        <v>0</v>
      </c>
      <c r="O329" t="s">
        <v>3126</v>
      </c>
      <c r="P329" s="30">
        <v>33717</v>
      </c>
      <c r="Q329" t="b">
        <v>0</v>
      </c>
      <c r="S329" t="b">
        <v>0</v>
      </c>
      <c r="T329" t="b">
        <v>0</v>
      </c>
      <c r="U329" t="b">
        <v>0</v>
      </c>
      <c r="V329" t="s">
        <v>535</v>
      </c>
      <c r="W329" t="s">
        <v>433</v>
      </c>
      <c r="X329">
        <v>5</v>
      </c>
      <c r="Z329">
        <v>4</v>
      </c>
      <c r="AB329">
        <v>3</v>
      </c>
      <c r="AD329">
        <v>4</v>
      </c>
      <c r="AF329">
        <v>2</v>
      </c>
      <c r="AH329">
        <v>5</v>
      </c>
      <c r="AJ329">
        <v>5</v>
      </c>
      <c r="AN329">
        <v>2.5221100000000001</v>
      </c>
      <c r="AO329">
        <v>0.60077000000000003</v>
      </c>
      <c r="AP329">
        <v>1.0396300000000001</v>
      </c>
      <c r="AQ329">
        <v>1.6404099999999999</v>
      </c>
      <c r="AR329">
        <v>4.1625199999999998</v>
      </c>
      <c r="AS329">
        <v>7.1029999999999996E-2</v>
      </c>
      <c r="AT329">
        <v>2.2077100000000001</v>
      </c>
      <c r="AU329">
        <v>0.70037000000000005</v>
      </c>
      <c r="AV329">
        <v>0.31168000000000001</v>
      </c>
      <c r="AW329">
        <v>3.21976</v>
      </c>
      <c r="AX329">
        <v>2.37432</v>
      </c>
      <c r="AY329">
        <v>0.64500999999999997</v>
      </c>
      <c r="AZ329">
        <v>1.25545</v>
      </c>
      <c r="BA329">
        <v>4.1455900000000003</v>
      </c>
      <c r="BB329" s="30">
        <v>43532</v>
      </c>
      <c r="BC329">
        <v>3</v>
      </c>
      <c r="BD329">
        <v>3</v>
      </c>
      <c r="BE329">
        <v>0</v>
      </c>
      <c r="BF329">
        <v>12</v>
      </c>
      <c r="BG329">
        <v>1</v>
      </c>
      <c r="BH329">
        <v>0</v>
      </c>
      <c r="BI329">
        <v>12</v>
      </c>
      <c r="BJ329" s="30">
        <v>43003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 s="30">
        <v>42612</v>
      </c>
      <c r="BS329">
        <v>4</v>
      </c>
      <c r="BT329">
        <v>4</v>
      </c>
      <c r="BU329">
        <v>0</v>
      </c>
      <c r="BV329">
        <v>1</v>
      </c>
      <c r="BW329">
        <v>16</v>
      </c>
      <c r="BX329">
        <v>0</v>
      </c>
      <c r="BY329">
        <v>16</v>
      </c>
      <c r="BZ329">
        <v>8.6669999999999998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 t="s">
        <v>4516</v>
      </c>
      <c r="CH329" s="30">
        <v>43952</v>
      </c>
    </row>
    <row r="330" spans="1:86" customFormat="1" x14ac:dyDescent="0.25">
      <c r="A330">
        <v>335199</v>
      </c>
      <c r="B330" t="s">
        <v>4517</v>
      </c>
      <c r="C330" t="s">
        <v>4518</v>
      </c>
      <c r="D330" t="s">
        <v>3441</v>
      </c>
      <c r="E330" t="s">
        <v>251</v>
      </c>
      <c r="F330">
        <v>11692</v>
      </c>
      <c r="G330">
        <v>7184745200</v>
      </c>
      <c r="H330">
        <v>590</v>
      </c>
      <c r="I330" t="s">
        <v>1533</v>
      </c>
      <c r="J330" t="s">
        <v>445</v>
      </c>
      <c r="K330">
        <v>280</v>
      </c>
      <c r="L330">
        <v>204.9</v>
      </c>
      <c r="M330" t="s">
        <v>430</v>
      </c>
      <c r="N330" t="b">
        <v>0</v>
      </c>
      <c r="O330" t="s">
        <v>4519</v>
      </c>
      <c r="P330" s="30">
        <v>25483</v>
      </c>
      <c r="Q330" t="b">
        <v>0</v>
      </c>
      <c r="S330" t="b">
        <v>0</v>
      </c>
      <c r="T330" t="b">
        <v>0</v>
      </c>
      <c r="U330" t="b">
        <v>0</v>
      </c>
      <c r="V330" t="s">
        <v>440</v>
      </c>
      <c r="W330" t="s">
        <v>433</v>
      </c>
      <c r="X330">
        <v>3</v>
      </c>
      <c r="Z330">
        <v>3</v>
      </c>
      <c r="AB330">
        <v>2</v>
      </c>
      <c r="AD330">
        <v>3</v>
      </c>
      <c r="AF330">
        <v>1</v>
      </c>
      <c r="AH330">
        <v>3</v>
      </c>
      <c r="AJ330">
        <v>3</v>
      </c>
      <c r="AN330">
        <v>2.1771799999999999</v>
      </c>
      <c r="AO330">
        <v>0.22975000000000001</v>
      </c>
      <c r="AP330">
        <v>0.79857</v>
      </c>
      <c r="AQ330">
        <v>1.0283199999999999</v>
      </c>
      <c r="AR330">
        <v>3.2054900000000002</v>
      </c>
      <c r="AS330">
        <v>5.6009999999999997E-2</v>
      </c>
      <c r="AT330">
        <v>1.99048</v>
      </c>
      <c r="AU330">
        <v>0.76726000000000005</v>
      </c>
      <c r="AV330">
        <v>0.50217999999999996</v>
      </c>
      <c r="AW330">
        <v>3.2599200000000002</v>
      </c>
      <c r="AX330">
        <v>2.2732700000000001</v>
      </c>
      <c r="AY330">
        <v>0.22516</v>
      </c>
      <c r="AZ330">
        <v>0.59853000000000001</v>
      </c>
      <c r="BA330">
        <v>3.1531199999999999</v>
      </c>
      <c r="BB330" s="30">
        <v>43629</v>
      </c>
      <c r="BC330">
        <v>5</v>
      </c>
      <c r="BD330">
        <v>5</v>
      </c>
      <c r="BE330">
        <v>0</v>
      </c>
      <c r="BF330">
        <v>32</v>
      </c>
      <c r="BG330">
        <v>1</v>
      </c>
      <c r="BH330">
        <v>0</v>
      </c>
      <c r="BI330">
        <v>32</v>
      </c>
      <c r="BJ330" s="30">
        <v>43126</v>
      </c>
      <c r="BK330">
        <v>3</v>
      </c>
      <c r="BL330">
        <v>3</v>
      </c>
      <c r="BM330">
        <v>0</v>
      </c>
      <c r="BN330">
        <v>12</v>
      </c>
      <c r="BO330">
        <v>1</v>
      </c>
      <c r="BP330">
        <v>0</v>
      </c>
      <c r="BQ330">
        <v>12</v>
      </c>
      <c r="BR330" s="30">
        <v>42681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20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 t="s">
        <v>4520</v>
      </c>
      <c r="CH330" s="30">
        <v>43952</v>
      </c>
    </row>
    <row r="331" spans="1:86" customFormat="1" x14ac:dyDescent="0.25">
      <c r="A331">
        <v>335493</v>
      </c>
      <c r="B331" t="s">
        <v>4521</v>
      </c>
      <c r="C331" t="s">
        <v>4522</v>
      </c>
      <c r="D331" t="s">
        <v>3203</v>
      </c>
      <c r="E331" t="s">
        <v>251</v>
      </c>
      <c r="F331">
        <v>10456</v>
      </c>
      <c r="G331">
        <v>7186814000</v>
      </c>
      <c r="H331">
        <v>20</v>
      </c>
      <c r="I331" t="s">
        <v>1392</v>
      </c>
      <c r="J331" t="s">
        <v>429</v>
      </c>
      <c r="K331">
        <v>240</v>
      </c>
      <c r="L331">
        <v>240.2</v>
      </c>
      <c r="M331" t="s">
        <v>430</v>
      </c>
      <c r="N331" t="b">
        <v>0</v>
      </c>
      <c r="O331" t="s">
        <v>4523</v>
      </c>
      <c r="P331" s="30">
        <v>27851</v>
      </c>
      <c r="Q331" t="b">
        <v>0</v>
      </c>
      <c r="S331" t="b">
        <v>0</v>
      </c>
      <c r="T331" t="b">
        <v>0</v>
      </c>
      <c r="U331" t="b">
        <v>0</v>
      </c>
      <c r="V331" t="s">
        <v>440</v>
      </c>
      <c r="W331" t="s">
        <v>433</v>
      </c>
      <c r="X331">
        <v>4</v>
      </c>
      <c r="Z331">
        <v>3</v>
      </c>
      <c r="AB331">
        <v>5</v>
      </c>
      <c r="AD331">
        <v>5</v>
      </c>
      <c r="AF331">
        <v>5</v>
      </c>
      <c r="AH331">
        <v>2</v>
      </c>
      <c r="AJ331">
        <v>2</v>
      </c>
      <c r="AN331">
        <v>1.93849</v>
      </c>
      <c r="AO331">
        <v>0.50971</v>
      </c>
      <c r="AP331">
        <v>0.58899000000000001</v>
      </c>
      <c r="AQ331">
        <v>1.0987</v>
      </c>
      <c r="AR331">
        <v>3.0371899999999998</v>
      </c>
      <c r="AS331">
        <v>4.0829999999999998E-2</v>
      </c>
      <c r="AT331">
        <v>2.3027500000000001</v>
      </c>
      <c r="AU331">
        <v>0.83791000000000004</v>
      </c>
      <c r="AV331">
        <v>0.65464999999999995</v>
      </c>
      <c r="AW331">
        <v>3.7953000000000001</v>
      </c>
      <c r="AX331">
        <v>1.7495799999999999</v>
      </c>
      <c r="AY331">
        <v>0.45740999999999998</v>
      </c>
      <c r="AZ331">
        <v>0.33864</v>
      </c>
      <c r="BA331">
        <v>2.5661299999999998</v>
      </c>
      <c r="BB331" s="30">
        <v>43682</v>
      </c>
      <c r="BC331">
        <v>5</v>
      </c>
      <c r="BD331">
        <v>5</v>
      </c>
      <c r="BE331">
        <v>0</v>
      </c>
      <c r="BF331">
        <v>16</v>
      </c>
      <c r="BG331">
        <v>2</v>
      </c>
      <c r="BH331">
        <v>8</v>
      </c>
      <c r="BI331">
        <v>24</v>
      </c>
      <c r="BJ331" s="30">
        <v>42996</v>
      </c>
      <c r="BK331">
        <v>4</v>
      </c>
      <c r="BL331">
        <v>3</v>
      </c>
      <c r="BM331">
        <v>1</v>
      </c>
      <c r="BN331">
        <v>16</v>
      </c>
      <c r="BO331">
        <v>1</v>
      </c>
      <c r="BP331">
        <v>0</v>
      </c>
      <c r="BQ331">
        <v>16</v>
      </c>
      <c r="BR331" s="30">
        <v>42551</v>
      </c>
      <c r="BS331">
        <v>1</v>
      </c>
      <c r="BT331">
        <v>1</v>
      </c>
      <c r="BU331">
        <v>0</v>
      </c>
      <c r="BV331">
        <v>1</v>
      </c>
      <c r="BW331">
        <v>4</v>
      </c>
      <c r="BX331">
        <v>0</v>
      </c>
      <c r="BY331">
        <v>4</v>
      </c>
      <c r="BZ331">
        <v>18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H331" s="30">
        <v>43952</v>
      </c>
    </row>
    <row r="332" spans="1:86" customFormat="1" x14ac:dyDescent="0.25">
      <c r="A332">
        <v>335168</v>
      </c>
      <c r="B332" t="s">
        <v>4524</v>
      </c>
      <c r="C332" t="s">
        <v>4525</v>
      </c>
      <c r="D332" t="s">
        <v>3313</v>
      </c>
      <c r="E332" t="s">
        <v>251</v>
      </c>
      <c r="F332">
        <v>11691</v>
      </c>
      <c r="G332">
        <v>7184716000</v>
      </c>
      <c r="H332">
        <v>590</v>
      </c>
      <c r="I332" t="s">
        <v>1533</v>
      </c>
      <c r="J332" t="s">
        <v>429</v>
      </c>
      <c r="K332">
        <v>102</v>
      </c>
      <c r="L332">
        <v>98.2</v>
      </c>
      <c r="M332" t="s">
        <v>430</v>
      </c>
      <c r="N332" t="b">
        <v>0</v>
      </c>
      <c r="O332" t="s">
        <v>502</v>
      </c>
      <c r="P332" s="30">
        <v>25385</v>
      </c>
      <c r="Q332" t="b">
        <v>0</v>
      </c>
      <c r="S332" t="b">
        <v>0</v>
      </c>
      <c r="T332" t="b">
        <v>0</v>
      </c>
      <c r="U332" t="b">
        <v>0</v>
      </c>
      <c r="V332" t="s">
        <v>440</v>
      </c>
      <c r="W332" t="s">
        <v>433</v>
      </c>
      <c r="X332">
        <v>3</v>
      </c>
      <c r="Z332">
        <v>4</v>
      </c>
      <c r="AB332">
        <v>3</v>
      </c>
      <c r="AD332">
        <v>4</v>
      </c>
      <c r="AF332">
        <v>2</v>
      </c>
      <c r="AH332">
        <v>1</v>
      </c>
      <c r="AJ332">
        <v>1</v>
      </c>
      <c r="AN332">
        <v>1.7430399999999999</v>
      </c>
      <c r="AO332">
        <v>0.73197000000000001</v>
      </c>
      <c r="AP332">
        <v>0.27842</v>
      </c>
      <c r="AQ332">
        <v>1.0103899999999999</v>
      </c>
      <c r="AR332">
        <v>2.7534299999999998</v>
      </c>
      <c r="AS332">
        <v>0.1764</v>
      </c>
      <c r="AT332">
        <v>1.9343699999999999</v>
      </c>
      <c r="AU332">
        <v>0.88043000000000005</v>
      </c>
      <c r="AV332">
        <v>0.52</v>
      </c>
      <c r="AW332">
        <v>3.3347899999999999</v>
      </c>
      <c r="AX332">
        <v>1.87277</v>
      </c>
      <c r="AY332">
        <v>0.62514999999999998</v>
      </c>
      <c r="AZ332">
        <v>0.20152999999999999</v>
      </c>
      <c r="BA332">
        <v>2.64764</v>
      </c>
      <c r="BB332" s="30">
        <v>43489</v>
      </c>
      <c r="BC332">
        <v>3</v>
      </c>
      <c r="BD332">
        <v>3</v>
      </c>
      <c r="BE332">
        <v>0</v>
      </c>
      <c r="BF332">
        <v>12</v>
      </c>
      <c r="BG332">
        <v>1</v>
      </c>
      <c r="BH332">
        <v>0</v>
      </c>
      <c r="BI332">
        <v>12</v>
      </c>
      <c r="BJ332" s="30">
        <v>42943</v>
      </c>
      <c r="BK332">
        <v>3</v>
      </c>
      <c r="BL332">
        <v>2</v>
      </c>
      <c r="BM332">
        <v>1</v>
      </c>
      <c r="BN332">
        <v>12</v>
      </c>
      <c r="BO332">
        <v>1</v>
      </c>
      <c r="BP332">
        <v>0</v>
      </c>
      <c r="BQ332">
        <v>12</v>
      </c>
      <c r="BR332" s="30">
        <v>42514</v>
      </c>
      <c r="BS332">
        <v>6</v>
      </c>
      <c r="BT332">
        <v>6</v>
      </c>
      <c r="BU332">
        <v>0</v>
      </c>
      <c r="BV332">
        <v>1</v>
      </c>
      <c r="BW332">
        <v>20</v>
      </c>
      <c r="BX332">
        <v>0</v>
      </c>
      <c r="BY332">
        <v>20</v>
      </c>
      <c r="BZ332">
        <v>13.333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 t="s">
        <v>4526</v>
      </c>
      <c r="CH332" s="30">
        <v>43952</v>
      </c>
    </row>
    <row r="333" spans="1:86" customFormat="1" x14ac:dyDescent="0.25">
      <c r="A333">
        <v>335050</v>
      </c>
      <c r="B333" t="s">
        <v>4527</v>
      </c>
      <c r="C333" t="s">
        <v>4528</v>
      </c>
      <c r="D333" t="s">
        <v>3702</v>
      </c>
      <c r="E333" t="s">
        <v>251</v>
      </c>
      <c r="F333">
        <v>10021</v>
      </c>
      <c r="G333">
        <v>6464754800</v>
      </c>
      <c r="H333">
        <v>420</v>
      </c>
      <c r="I333" t="s">
        <v>301</v>
      </c>
      <c r="J333" t="s">
        <v>475</v>
      </c>
      <c r="K333">
        <v>362</v>
      </c>
      <c r="L333">
        <v>336.6</v>
      </c>
      <c r="M333" t="s">
        <v>430</v>
      </c>
      <c r="N333" t="b">
        <v>0</v>
      </c>
      <c r="O333" t="s">
        <v>4527</v>
      </c>
      <c r="P333" s="30">
        <v>25482</v>
      </c>
      <c r="Q333" t="b">
        <v>0</v>
      </c>
      <c r="S333" t="b">
        <v>0</v>
      </c>
      <c r="T333" t="b">
        <v>0</v>
      </c>
      <c r="U333" t="b">
        <v>0</v>
      </c>
      <c r="V333" t="s">
        <v>535</v>
      </c>
      <c r="W333" t="s">
        <v>433</v>
      </c>
      <c r="X333">
        <v>5</v>
      </c>
      <c r="Z333">
        <v>4</v>
      </c>
      <c r="AB333">
        <v>5</v>
      </c>
      <c r="AD333">
        <v>5</v>
      </c>
      <c r="AF333">
        <v>5</v>
      </c>
      <c r="AH333">
        <v>3</v>
      </c>
      <c r="AJ333">
        <v>3</v>
      </c>
      <c r="AN333">
        <v>2.3052899999999998</v>
      </c>
      <c r="AO333">
        <v>0.75029999999999997</v>
      </c>
      <c r="AP333">
        <v>0.81601999999999997</v>
      </c>
      <c r="AQ333">
        <v>1.5663199999999999</v>
      </c>
      <c r="AR333">
        <v>3.8716200000000001</v>
      </c>
      <c r="AS333">
        <v>0.10872</v>
      </c>
      <c r="AT333">
        <v>2.1697799999999998</v>
      </c>
      <c r="AU333">
        <v>0.89795999999999998</v>
      </c>
      <c r="AV333">
        <v>0.502</v>
      </c>
      <c r="AW333">
        <v>3.5697399999999999</v>
      </c>
      <c r="AX333">
        <v>2.2081300000000001</v>
      </c>
      <c r="AY333">
        <v>0.62829000000000002</v>
      </c>
      <c r="AZ333">
        <v>0.61182999999999998</v>
      </c>
      <c r="BA333">
        <v>3.47783</v>
      </c>
      <c r="BB333" s="30">
        <v>43434</v>
      </c>
      <c r="BC333">
        <v>4</v>
      </c>
      <c r="BD333">
        <v>4</v>
      </c>
      <c r="BE333">
        <v>0</v>
      </c>
      <c r="BF333">
        <v>20</v>
      </c>
      <c r="BG333">
        <v>1</v>
      </c>
      <c r="BH333">
        <v>0</v>
      </c>
      <c r="BI333">
        <v>20</v>
      </c>
      <c r="BJ333" s="30">
        <v>42828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 s="30">
        <v>42391</v>
      </c>
      <c r="BS333">
        <v>1</v>
      </c>
      <c r="BT333">
        <v>1</v>
      </c>
      <c r="BU333">
        <v>0</v>
      </c>
      <c r="BV333">
        <v>1</v>
      </c>
      <c r="BW333">
        <v>4</v>
      </c>
      <c r="BX333">
        <v>0</v>
      </c>
      <c r="BY333">
        <v>4</v>
      </c>
      <c r="BZ333">
        <v>10.667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 t="s">
        <v>4529</v>
      </c>
      <c r="CH333" s="30">
        <v>43952</v>
      </c>
    </row>
    <row r="334" spans="1:86" customFormat="1" x14ac:dyDescent="0.25">
      <c r="A334">
        <v>335844</v>
      </c>
      <c r="B334" t="s">
        <v>4530</v>
      </c>
      <c r="C334" t="s">
        <v>4531</v>
      </c>
      <c r="D334" t="s">
        <v>4532</v>
      </c>
      <c r="E334" t="s">
        <v>251</v>
      </c>
      <c r="F334">
        <v>10595</v>
      </c>
      <c r="G334">
        <v>9149897800</v>
      </c>
      <c r="H334">
        <v>800</v>
      </c>
      <c r="I334" t="s">
        <v>1394</v>
      </c>
      <c r="J334" t="s">
        <v>475</v>
      </c>
      <c r="K334">
        <v>20</v>
      </c>
      <c r="L334">
        <v>14.6</v>
      </c>
      <c r="M334" t="s">
        <v>430</v>
      </c>
      <c r="N334" t="b">
        <v>0</v>
      </c>
      <c r="O334" t="s">
        <v>4533</v>
      </c>
      <c r="P334" s="30">
        <v>37726</v>
      </c>
      <c r="Q334" t="b">
        <v>1</v>
      </c>
      <c r="R334" t="s">
        <v>791</v>
      </c>
      <c r="S334" t="b">
        <v>0</v>
      </c>
      <c r="T334" t="b">
        <v>0</v>
      </c>
      <c r="U334" t="b">
        <v>0</v>
      </c>
      <c r="V334" t="s">
        <v>440</v>
      </c>
      <c r="W334" t="s">
        <v>433</v>
      </c>
      <c r="X334">
        <v>2</v>
      </c>
      <c r="Z334">
        <v>1</v>
      </c>
      <c r="AB334">
        <v>5</v>
      </c>
      <c r="AD334">
        <v>5</v>
      </c>
      <c r="AF334">
        <v>5</v>
      </c>
      <c r="AH334">
        <v>5</v>
      </c>
      <c r="AJ334">
        <v>5</v>
      </c>
      <c r="AN334">
        <v>2.7865199999999999</v>
      </c>
      <c r="AO334">
        <v>0</v>
      </c>
      <c r="AP334">
        <v>2.1251199999999999</v>
      </c>
      <c r="AQ334">
        <v>2.1251199999999999</v>
      </c>
      <c r="AR334">
        <v>4.9116299999999997</v>
      </c>
      <c r="AS334">
        <v>0.31636999999999998</v>
      </c>
      <c r="AT334">
        <v>2.07301</v>
      </c>
      <c r="AU334">
        <v>0.84968999999999995</v>
      </c>
      <c r="AV334">
        <v>0.47282999999999997</v>
      </c>
      <c r="AW334">
        <v>3.3955299999999999</v>
      </c>
      <c r="AX334">
        <v>2.7936700000000001</v>
      </c>
      <c r="AY334">
        <v>0</v>
      </c>
      <c r="AZ334">
        <v>1.6916599999999999</v>
      </c>
      <c r="BA334">
        <v>4.6384299999999996</v>
      </c>
      <c r="BB334" s="30">
        <v>43720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 s="30">
        <v>43284</v>
      </c>
      <c r="BK334">
        <v>3</v>
      </c>
      <c r="BL334">
        <v>3</v>
      </c>
      <c r="BM334">
        <v>0</v>
      </c>
      <c r="BN334">
        <v>16</v>
      </c>
      <c r="BO334">
        <v>1</v>
      </c>
      <c r="BP334">
        <v>0</v>
      </c>
      <c r="BQ334">
        <v>16</v>
      </c>
      <c r="BR334" s="30">
        <v>42822</v>
      </c>
      <c r="BS334">
        <v>7</v>
      </c>
      <c r="BT334">
        <v>7</v>
      </c>
      <c r="BU334">
        <v>0</v>
      </c>
      <c r="BV334">
        <v>2</v>
      </c>
      <c r="BW334">
        <v>466</v>
      </c>
      <c r="BX334">
        <v>233</v>
      </c>
      <c r="BY334">
        <v>699</v>
      </c>
      <c r="BZ334">
        <v>121.833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 t="s">
        <v>4534</v>
      </c>
      <c r="CH334" s="30">
        <v>43952</v>
      </c>
    </row>
    <row r="335" spans="1:86" customFormat="1" x14ac:dyDescent="0.25">
      <c r="A335">
        <v>335252</v>
      </c>
      <c r="B335" t="s">
        <v>4535</v>
      </c>
      <c r="C335" t="s">
        <v>4536</v>
      </c>
      <c r="D335" t="s">
        <v>4537</v>
      </c>
      <c r="E335" t="s">
        <v>251</v>
      </c>
      <c r="F335">
        <v>12302</v>
      </c>
      <c r="G335">
        <v>5183843600</v>
      </c>
      <c r="H335">
        <v>650</v>
      </c>
      <c r="I335" t="s">
        <v>1743</v>
      </c>
      <c r="J335" t="s">
        <v>736</v>
      </c>
      <c r="K335">
        <v>210</v>
      </c>
      <c r="L335">
        <v>197.4</v>
      </c>
      <c r="M335" t="s">
        <v>430</v>
      </c>
      <c r="N335" t="b">
        <v>0</v>
      </c>
      <c r="O335" t="s">
        <v>4538</v>
      </c>
      <c r="P335" s="30">
        <v>24929</v>
      </c>
      <c r="Q335" t="b">
        <v>0</v>
      </c>
      <c r="S335" t="b">
        <v>0</v>
      </c>
      <c r="T335" t="b">
        <v>0</v>
      </c>
      <c r="U335" t="b">
        <v>0</v>
      </c>
      <c r="V335" t="s">
        <v>440</v>
      </c>
      <c r="W335" t="s">
        <v>433</v>
      </c>
      <c r="X335">
        <v>4</v>
      </c>
      <c r="Z335">
        <v>3</v>
      </c>
      <c r="AB335">
        <v>5</v>
      </c>
      <c r="AD335">
        <v>5</v>
      </c>
      <c r="AF335">
        <v>5</v>
      </c>
      <c r="AH335">
        <v>2</v>
      </c>
      <c r="AJ335">
        <v>2</v>
      </c>
      <c r="AN335">
        <v>2.0234299999999998</v>
      </c>
      <c r="AO335">
        <v>0.98545000000000005</v>
      </c>
      <c r="AP335">
        <v>0.46188000000000001</v>
      </c>
      <c r="AQ335">
        <v>1.4473199999999999</v>
      </c>
      <c r="AR335">
        <v>3.4707599999999998</v>
      </c>
      <c r="AS335">
        <v>6.1109999999999998E-2</v>
      </c>
      <c r="AT335">
        <v>2.0251299999999999</v>
      </c>
      <c r="AU335">
        <v>0.71614999999999995</v>
      </c>
      <c r="AV335">
        <v>0.35060000000000002</v>
      </c>
      <c r="AW335">
        <v>3.0918800000000002</v>
      </c>
      <c r="AX335">
        <v>2.0766</v>
      </c>
      <c r="AY335">
        <v>1.0347</v>
      </c>
      <c r="AZ335">
        <v>0.49584</v>
      </c>
      <c r="BA335">
        <v>3.5996100000000002</v>
      </c>
      <c r="BB335" s="30">
        <v>43549</v>
      </c>
      <c r="BC335">
        <v>1</v>
      </c>
      <c r="BD335">
        <v>1</v>
      </c>
      <c r="BE335">
        <v>0</v>
      </c>
      <c r="BF335">
        <v>4</v>
      </c>
      <c r="BG335">
        <v>1</v>
      </c>
      <c r="BH335">
        <v>0</v>
      </c>
      <c r="BI335">
        <v>4</v>
      </c>
      <c r="BJ335" s="30">
        <v>42887</v>
      </c>
      <c r="BK335">
        <v>7</v>
      </c>
      <c r="BL335">
        <v>7</v>
      </c>
      <c r="BM335">
        <v>2</v>
      </c>
      <c r="BN335">
        <v>40</v>
      </c>
      <c r="BO335">
        <v>1</v>
      </c>
      <c r="BP335">
        <v>0</v>
      </c>
      <c r="BQ335">
        <v>40</v>
      </c>
      <c r="BR335" s="30">
        <v>42431</v>
      </c>
      <c r="BS335">
        <v>7</v>
      </c>
      <c r="BT335">
        <v>7</v>
      </c>
      <c r="BU335">
        <v>0</v>
      </c>
      <c r="BV335">
        <v>1</v>
      </c>
      <c r="BW335">
        <v>36</v>
      </c>
      <c r="BX335">
        <v>0</v>
      </c>
      <c r="BY335">
        <v>36</v>
      </c>
      <c r="BZ335">
        <v>21.332999999999998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 t="s">
        <v>4539</v>
      </c>
      <c r="CH335" s="30">
        <v>43952</v>
      </c>
    </row>
    <row r="336" spans="1:86" customFormat="1" x14ac:dyDescent="0.25">
      <c r="A336">
        <v>335330</v>
      </c>
      <c r="B336" t="s">
        <v>4540</v>
      </c>
      <c r="C336" t="s">
        <v>4541</v>
      </c>
      <c r="D336" t="s">
        <v>4542</v>
      </c>
      <c r="E336" t="s">
        <v>251</v>
      </c>
      <c r="F336">
        <v>14830</v>
      </c>
      <c r="G336">
        <v>6076542400</v>
      </c>
      <c r="H336">
        <v>690</v>
      </c>
      <c r="I336" t="s">
        <v>2834</v>
      </c>
      <c r="J336" t="s">
        <v>429</v>
      </c>
      <c r="K336">
        <v>120</v>
      </c>
      <c r="L336">
        <v>110.2</v>
      </c>
      <c r="M336" t="s">
        <v>430</v>
      </c>
      <c r="N336" t="b">
        <v>0</v>
      </c>
      <c r="O336" t="s">
        <v>4543</v>
      </c>
      <c r="P336" s="30">
        <v>26115</v>
      </c>
      <c r="Q336" t="b">
        <v>0</v>
      </c>
      <c r="S336" t="b">
        <v>0</v>
      </c>
      <c r="T336" t="b">
        <v>0</v>
      </c>
      <c r="U336" t="b">
        <v>0</v>
      </c>
      <c r="V336" t="s">
        <v>440</v>
      </c>
      <c r="W336" t="s">
        <v>433</v>
      </c>
      <c r="X336">
        <v>2</v>
      </c>
      <c r="Z336">
        <v>2</v>
      </c>
      <c r="AB336">
        <v>2</v>
      </c>
      <c r="AD336">
        <v>1</v>
      </c>
      <c r="AF336">
        <v>3</v>
      </c>
      <c r="AH336">
        <v>2</v>
      </c>
      <c r="AJ336">
        <v>2</v>
      </c>
      <c r="AN336">
        <v>2.0903800000000001</v>
      </c>
      <c r="AO336">
        <v>1.0310600000000001</v>
      </c>
      <c r="AP336">
        <v>0.5071</v>
      </c>
      <c r="AQ336">
        <v>1.53816</v>
      </c>
      <c r="AR336">
        <v>3.6285400000000001</v>
      </c>
      <c r="AS336">
        <v>9.4030000000000002E-2</v>
      </c>
      <c r="AT336">
        <v>2.1319499999999998</v>
      </c>
      <c r="AU336">
        <v>0.89322000000000001</v>
      </c>
      <c r="AV336">
        <v>0.48859000000000002</v>
      </c>
      <c r="AW336">
        <v>3.5137700000000001</v>
      </c>
      <c r="AX336">
        <v>2.0378099999999999</v>
      </c>
      <c r="AY336">
        <v>0.86797000000000002</v>
      </c>
      <c r="AZ336">
        <v>0.39063999999999999</v>
      </c>
      <c r="BA336">
        <v>3.3113999999999999</v>
      </c>
      <c r="BB336" s="30">
        <v>43735</v>
      </c>
      <c r="BC336">
        <v>6</v>
      </c>
      <c r="BD336">
        <v>6</v>
      </c>
      <c r="BE336">
        <v>2</v>
      </c>
      <c r="BF336">
        <v>20</v>
      </c>
      <c r="BG336">
        <v>1</v>
      </c>
      <c r="BH336">
        <v>0</v>
      </c>
      <c r="BI336">
        <v>20</v>
      </c>
      <c r="BJ336" s="30">
        <v>43161</v>
      </c>
      <c r="BK336">
        <v>9</v>
      </c>
      <c r="BL336">
        <v>9</v>
      </c>
      <c r="BM336">
        <v>3</v>
      </c>
      <c r="BN336">
        <v>40</v>
      </c>
      <c r="BO336">
        <v>1</v>
      </c>
      <c r="BP336">
        <v>0</v>
      </c>
      <c r="BQ336">
        <v>40</v>
      </c>
      <c r="BR336" s="30">
        <v>42692</v>
      </c>
      <c r="BS336">
        <v>9</v>
      </c>
      <c r="BT336">
        <v>9</v>
      </c>
      <c r="BU336">
        <v>0</v>
      </c>
      <c r="BV336">
        <v>1</v>
      </c>
      <c r="BW336">
        <v>28</v>
      </c>
      <c r="BX336">
        <v>0</v>
      </c>
      <c r="BY336">
        <v>28</v>
      </c>
      <c r="BZ336">
        <v>28</v>
      </c>
      <c r="CA336">
        <v>0</v>
      </c>
      <c r="CB336">
        <v>5</v>
      </c>
      <c r="CC336">
        <v>0</v>
      </c>
      <c r="CD336">
        <v>0</v>
      </c>
      <c r="CE336">
        <v>0</v>
      </c>
      <c r="CF336">
        <v>0</v>
      </c>
      <c r="CG336" t="s">
        <v>4544</v>
      </c>
      <c r="CH336" s="30">
        <v>43952</v>
      </c>
    </row>
    <row r="337" spans="1:86" customFormat="1" x14ac:dyDescent="0.25">
      <c r="A337">
        <v>335510</v>
      </c>
      <c r="B337" t="s">
        <v>4545</v>
      </c>
      <c r="C337" t="s">
        <v>4546</v>
      </c>
      <c r="D337" t="s">
        <v>4503</v>
      </c>
      <c r="E337" t="s">
        <v>251</v>
      </c>
      <c r="F337">
        <v>13350</v>
      </c>
      <c r="G337">
        <v>3158666964</v>
      </c>
      <c r="H337">
        <v>320</v>
      </c>
      <c r="I337" t="s">
        <v>2373</v>
      </c>
      <c r="J337" t="s">
        <v>451</v>
      </c>
      <c r="K337">
        <v>163</v>
      </c>
      <c r="L337">
        <v>150.30000000000001</v>
      </c>
      <c r="M337" t="s">
        <v>430</v>
      </c>
      <c r="N337" t="b">
        <v>0</v>
      </c>
      <c r="O337" t="s">
        <v>4547</v>
      </c>
      <c r="P337" s="30">
        <v>27820</v>
      </c>
      <c r="Q337" t="b">
        <v>0</v>
      </c>
      <c r="S337" t="b">
        <v>0</v>
      </c>
      <c r="T337" t="b">
        <v>0</v>
      </c>
      <c r="U337" t="b">
        <v>0</v>
      </c>
      <c r="V337" t="s">
        <v>440</v>
      </c>
      <c r="W337" t="s">
        <v>433</v>
      </c>
      <c r="X337">
        <v>1</v>
      </c>
      <c r="Z337">
        <v>1</v>
      </c>
      <c r="AB337">
        <v>3</v>
      </c>
      <c r="AD337">
        <v>1</v>
      </c>
      <c r="AF337">
        <v>4</v>
      </c>
      <c r="AH337">
        <v>2</v>
      </c>
      <c r="AJ337">
        <v>2</v>
      </c>
      <c r="AN337">
        <v>2.0521099999999999</v>
      </c>
      <c r="AO337">
        <v>1.0267500000000001</v>
      </c>
      <c r="AP337">
        <v>0.49201</v>
      </c>
      <c r="AQ337">
        <v>1.5187600000000001</v>
      </c>
      <c r="AR337">
        <v>3.5708700000000002</v>
      </c>
      <c r="AS337">
        <v>0.14471999999999999</v>
      </c>
      <c r="AT337">
        <v>1.9318200000000001</v>
      </c>
      <c r="AU337">
        <v>0.76280999999999999</v>
      </c>
      <c r="AV337">
        <v>0.39784999999999998</v>
      </c>
      <c r="AW337">
        <v>3.0924900000000002</v>
      </c>
      <c r="AX337">
        <v>2.2077399999999998</v>
      </c>
      <c r="AY337">
        <v>1.0121199999999999</v>
      </c>
      <c r="AZ337">
        <v>0.46545999999999998</v>
      </c>
      <c r="BA337">
        <v>3.7027000000000001</v>
      </c>
      <c r="BB337" s="30">
        <v>43671</v>
      </c>
      <c r="BC337">
        <v>17</v>
      </c>
      <c r="BD337">
        <v>17</v>
      </c>
      <c r="BE337">
        <v>3</v>
      </c>
      <c r="BF337">
        <v>96</v>
      </c>
      <c r="BG337">
        <v>1</v>
      </c>
      <c r="BH337">
        <v>0</v>
      </c>
      <c r="BI337">
        <v>96</v>
      </c>
      <c r="BJ337" s="30">
        <v>43158</v>
      </c>
      <c r="BK337">
        <v>19</v>
      </c>
      <c r="BL337">
        <v>15</v>
      </c>
      <c r="BM337">
        <v>5</v>
      </c>
      <c r="BN337">
        <v>128</v>
      </c>
      <c r="BO337">
        <v>1</v>
      </c>
      <c r="BP337">
        <v>0</v>
      </c>
      <c r="BQ337">
        <v>128</v>
      </c>
      <c r="BR337" s="30">
        <v>42671</v>
      </c>
      <c r="BS337">
        <v>10</v>
      </c>
      <c r="BT337">
        <v>10</v>
      </c>
      <c r="BU337">
        <v>0</v>
      </c>
      <c r="BV337">
        <v>1</v>
      </c>
      <c r="BW337">
        <v>48</v>
      </c>
      <c r="BX337">
        <v>0</v>
      </c>
      <c r="BY337">
        <v>48</v>
      </c>
      <c r="BZ337">
        <v>98.667000000000002</v>
      </c>
      <c r="CA337">
        <v>3</v>
      </c>
      <c r="CB337">
        <v>6</v>
      </c>
      <c r="CC337">
        <v>2</v>
      </c>
      <c r="CD337">
        <v>98986</v>
      </c>
      <c r="CE337">
        <v>0</v>
      </c>
      <c r="CF337">
        <v>2</v>
      </c>
      <c r="CG337" t="s">
        <v>4548</v>
      </c>
      <c r="CH337" s="30">
        <v>43952</v>
      </c>
    </row>
    <row r="338" spans="1:86" customFormat="1" x14ac:dyDescent="0.25">
      <c r="A338">
        <v>335457</v>
      </c>
      <c r="B338" t="s">
        <v>4549</v>
      </c>
      <c r="C338" t="s">
        <v>4550</v>
      </c>
      <c r="D338" t="s">
        <v>3926</v>
      </c>
      <c r="E338" t="s">
        <v>251</v>
      </c>
      <c r="F338">
        <v>14141</v>
      </c>
      <c r="G338">
        <v>7165924781</v>
      </c>
      <c r="H338">
        <v>240</v>
      </c>
      <c r="I338" t="s">
        <v>2646</v>
      </c>
      <c r="J338" t="s">
        <v>429</v>
      </c>
      <c r="K338">
        <v>82</v>
      </c>
      <c r="L338">
        <v>73</v>
      </c>
      <c r="M338" t="s">
        <v>430</v>
      </c>
      <c r="N338" t="b">
        <v>0</v>
      </c>
      <c r="O338" t="s">
        <v>4551</v>
      </c>
      <c r="P338" s="30">
        <v>27760</v>
      </c>
      <c r="Q338" t="b">
        <v>0</v>
      </c>
      <c r="S338" t="b">
        <v>0</v>
      </c>
      <c r="T338" t="b">
        <v>0</v>
      </c>
      <c r="U338" t="b">
        <v>0</v>
      </c>
      <c r="V338" t="s">
        <v>440</v>
      </c>
      <c r="W338" t="s">
        <v>433</v>
      </c>
      <c r="X338">
        <v>5</v>
      </c>
      <c r="Z338">
        <v>4</v>
      </c>
      <c r="AB338">
        <v>5</v>
      </c>
      <c r="AD338">
        <v>5</v>
      </c>
      <c r="AF338">
        <v>5</v>
      </c>
      <c r="AH338">
        <v>2</v>
      </c>
      <c r="AJ338">
        <v>3</v>
      </c>
      <c r="AN338">
        <v>1.2017599999999999</v>
      </c>
      <c r="AO338">
        <v>0.76666999999999996</v>
      </c>
      <c r="AP338">
        <v>0.53446000000000005</v>
      </c>
      <c r="AQ338">
        <v>1.3011200000000001</v>
      </c>
      <c r="AR338">
        <v>2.5028800000000002</v>
      </c>
      <c r="AS338">
        <v>9.5729999999999996E-2</v>
      </c>
      <c r="AT338">
        <v>1.98342</v>
      </c>
      <c r="AU338">
        <v>0.78422999999999998</v>
      </c>
      <c r="AV338">
        <v>0.39101999999999998</v>
      </c>
      <c r="AW338">
        <v>3.1586699999999999</v>
      </c>
      <c r="AX338">
        <v>1.2592699999999999</v>
      </c>
      <c r="AY338">
        <v>0.73509999999999998</v>
      </c>
      <c r="AZ338">
        <v>0.51444999999999996</v>
      </c>
      <c r="BA338">
        <v>2.5409099999999998</v>
      </c>
      <c r="BB338" s="30">
        <v>43745</v>
      </c>
      <c r="BC338">
        <v>2</v>
      </c>
      <c r="BD338">
        <v>2</v>
      </c>
      <c r="BE338">
        <v>1</v>
      </c>
      <c r="BF338">
        <v>8</v>
      </c>
      <c r="BG338">
        <v>1</v>
      </c>
      <c r="BH338">
        <v>0</v>
      </c>
      <c r="BI338">
        <v>8</v>
      </c>
      <c r="BJ338" s="30">
        <v>43364</v>
      </c>
      <c r="BK338">
        <v>1</v>
      </c>
      <c r="BL338">
        <v>1</v>
      </c>
      <c r="BM338">
        <v>0</v>
      </c>
      <c r="BN338">
        <v>0</v>
      </c>
      <c r="BO338">
        <v>1</v>
      </c>
      <c r="BP338">
        <v>0</v>
      </c>
      <c r="BQ338">
        <v>0</v>
      </c>
      <c r="BR338" s="30">
        <v>42864</v>
      </c>
      <c r="BS338">
        <v>4</v>
      </c>
      <c r="BT338">
        <v>4</v>
      </c>
      <c r="BU338">
        <v>0</v>
      </c>
      <c r="BV338">
        <v>1</v>
      </c>
      <c r="BW338">
        <v>16</v>
      </c>
      <c r="BX338">
        <v>0</v>
      </c>
      <c r="BY338">
        <v>16</v>
      </c>
      <c r="BZ338">
        <v>6.6669999999999998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 t="s">
        <v>4552</v>
      </c>
      <c r="CH338" s="30">
        <v>43952</v>
      </c>
    </row>
    <row r="339" spans="1:86" customFormat="1" x14ac:dyDescent="0.25">
      <c r="A339">
        <v>335267</v>
      </c>
      <c r="B339" t="s">
        <v>4553</v>
      </c>
      <c r="C339" t="s">
        <v>4554</v>
      </c>
      <c r="D339" t="s">
        <v>4555</v>
      </c>
      <c r="E339" t="s">
        <v>251</v>
      </c>
      <c r="F339">
        <v>12946</v>
      </c>
      <c r="G339">
        <v>5185232464</v>
      </c>
      <c r="H339">
        <v>260</v>
      </c>
      <c r="I339" t="s">
        <v>2143</v>
      </c>
      <c r="J339" t="s">
        <v>451</v>
      </c>
      <c r="K339">
        <v>156</v>
      </c>
      <c r="L339">
        <v>101.6</v>
      </c>
      <c r="M339" t="s">
        <v>430</v>
      </c>
      <c r="N339" t="b">
        <v>0</v>
      </c>
      <c r="O339" t="s">
        <v>4556</v>
      </c>
      <c r="P339" s="30">
        <v>25085</v>
      </c>
      <c r="Q339" t="b">
        <v>0</v>
      </c>
      <c r="S339" t="b">
        <v>0</v>
      </c>
      <c r="T339" t="b">
        <v>0</v>
      </c>
      <c r="U339" t="b">
        <v>0</v>
      </c>
      <c r="V339" t="s">
        <v>535</v>
      </c>
      <c r="W339" t="s">
        <v>433</v>
      </c>
      <c r="X339">
        <v>2</v>
      </c>
      <c r="Z339">
        <v>2</v>
      </c>
      <c r="AB339">
        <v>3</v>
      </c>
      <c r="AD339">
        <v>2</v>
      </c>
      <c r="AF339">
        <v>3</v>
      </c>
      <c r="AH339">
        <v>2</v>
      </c>
      <c r="AJ339">
        <v>3</v>
      </c>
      <c r="AN339">
        <v>1.7581899999999999</v>
      </c>
      <c r="AO339">
        <v>0.55030999999999997</v>
      </c>
      <c r="AP339">
        <v>0.67298999999999998</v>
      </c>
      <c r="AQ339">
        <v>1.2233000000000001</v>
      </c>
      <c r="AR339">
        <v>2.98149</v>
      </c>
      <c r="AS339">
        <v>0.21048</v>
      </c>
      <c r="AT339">
        <v>2.0137</v>
      </c>
      <c r="AU339">
        <v>0.79696999999999996</v>
      </c>
      <c r="AV339">
        <v>0.42786999999999997</v>
      </c>
      <c r="AW339">
        <v>3.23854</v>
      </c>
      <c r="AX339">
        <v>1.81463</v>
      </c>
      <c r="AY339">
        <v>0.51920999999999995</v>
      </c>
      <c r="AZ339">
        <v>0.59199999999999997</v>
      </c>
      <c r="BA339">
        <v>2.95214</v>
      </c>
      <c r="BB339" s="30">
        <v>43679</v>
      </c>
      <c r="BC339">
        <v>7</v>
      </c>
      <c r="BD339">
        <v>7</v>
      </c>
      <c r="BE339">
        <v>0</v>
      </c>
      <c r="BF339">
        <v>28</v>
      </c>
      <c r="BG339">
        <v>1</v>
      </c>
      <c r="BH339">
        <v>0</v>
      </c>
      <c r="BI339">
        <v>28</v>
      </c>
      <c r="BJ339" s="30">
        <v>43042</v>
      </c>
      <c r="BK339">
        <v>6</v>
      </c>
      <c r="BL339">
        <v>6</v>
      </c>
      <c r="BM339">
        <v>1</v>
      </c>
      <c r="BN339">
        <v>40</v>
      </c>
      <c r="BO339">
        <v>1</v>
      </c>
      <c r="BP339">
        <v>0</v>
      </c>
      <c r="BQ339">
        <v>40</v>
      </c>
      <c r="BR339" s="30">
        <v>42572</v>
      </c>
      <c r="BS339">
        <v>14</v>
      </c>
      <c r="BT339">
        <v>9</v>
      </c>
      <c r="BU339">
        <v>5</v>
      </c>
      <c r="BV339">
        <v>1</v>
      </c>
      <c r="BW339">
        <v>60</v>
      </c>
      <c r="BX339">
        <v>0</v>
      </c>
      <c r="BY339">
        <v>60</v>
      </c>
      <c r="BZ339">
        <v>37.332999999999998</v>
      </c>
      <c r="CA339">
        <v>4</v>
      </c>
      <c r="CB339">
        <v>2</v>
      </c>
      <c r="CC339">
        <v>0</v>
      </c>
      <c r="CD339">
        <v>0</v>
      </c>
      <c r="CE339">
        <v>0</v>
      </c>
      <c r="CF339">
        <v>0</v>
      </c>
      <c r="CG339" t="s">
        <v>4557</v>
      </c>
      <c r="CH339" s="30">
        <v>43952</v>
      </c>
    </row>
    <row r="340" spans="1:86" customFormat="1" x14ac:dyDescent="0.25">
      <c r="A340">
        <v>335436</v>
      </c>
      <c r="B340" t="s">
        <v>4558</v>
      </c>
      <c r="C340" t="s">
        <v>4559</v>
      </c>
      <c r="D340" t="s">
        <v>3102</v>
      </c>
      <c r="E340" t="s">
        <v>251</v>
      </c>
      <c r="F340">
        <v>11418</v>
      </c>
      <c r="G340">
        <v>7182065000</v>
      </c>
      <c r="H340">
        <v>590</v>
      </c>
      <c r="I340" t="s">
        <v>1533</v>
      </c>
      <c r="J340" t="s">
        <v>475</v>
      </c>
      <c r="K340">
        <v>226</v>
      </c>
      <c r="L340">
        <v>219.9</v>
      </c>
      <c r="M340" t="s">
        <v>430</v>
      </c>
      <c r="N340" t="b">
        <v>1</v>
      </c>
      <c r="O340" t="s">
        <v>4558</v>
      </c>
      <c r="P340" s="30">
        <v>27395</v>
      </c>
      <c r="Q340" t="b">
        <v>0</v>
      </c>
      <c r="S340" t="b">
        <v>0</v>
      </c>
      <c r="T340" t="b">
        <v>0</v>
      </c>
      <c r="U340" t="b">
        <v>0</v>
      </c>
      <c r="V340" t="s">
        <v>440</v>
      </c>
      <c r="W340" t="s">
        <v>433</v>
      </c>
      <c r="X340">
        <v>5</v>
      </c>
      <c r="Z340">
        <v>5</v>
      </c>
      <c r="AB340">
        <v>5</v>
      </c>
      <c r="AD340">
        <v>5</v>
      </c>
      <c r="AF340">
        <v>5</v>
      </c>
      <c r="AH340">
        <v>3</v>
      </c>
      <c r="AJ340">
        <v>4</v>
      </c>
      <c r="AN340">
        <v>1.98068</v>
      </c>
      <c r="AO340">
        <v>0.45889000000000002</v>
      </c>
      <c r="AP340">
        <v>0.68208999999999997</v>
      </c>
      <c r="AQ340">
        <v>1.1409800000000001</v>
      </c>
      <c r="AR340">
        <v>3.1216599999999999</v>
      </c>
      <c r="AS340">
        <v>0.13261999999999999</v>
      </c>
      <c r="AT340">
        <v>2.2150099999999999</v>
      </c>
      <c r="AU340">
        <v>0.72646999999999995</v>
      </c>
      <c r="AV340">
        <v>0.3453</v>
      </c>
      <c r="AW340">
        <v>3.2867899999999999</v>
      </c>
      <c r="AX340">
        <v>1.85846</v>
      </c>
      <c r="AY340">
        <v>0.47498000000000001</v>
      </c>
      <c r="AZ340">
        <v>0.74348000000000003</v>
      </c>
      <c r="BA340">
        <v>3.04555</v>
      </c>
      <c r="BB340" s="30">
        <v>43454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 s="30">
        <v>42832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 s="30">
        <v>42429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 s="30">
        <v>43952</v>
      </c>
    </row>
    <row r="341" spans="1:86" customFormat="1" x14ac:dyDescent="0.25">
      <c r="A341">
        <v>335556</v>
      </c>
      <c r="B341" t="s">
        <v>4560</v>
      </c>
      <c r="C341" t="s">
        <v>4561</v>
      </c>
      <c r="D341" t="s">
        <v>3130</v>
      </c>
      <c r="E341" t="s">
        <v>251</v>
      </c>
      <c r="F341">
        <v>14624</v>
      </c>
      <c r="G341">
        <v>5852477880</v>
      </c>
      <c r="H341">
        <v>370</v>
      </c>
      <c r="I341" t="s">
        <v>1492</v>
      </c>
      <c r="J341" t="s">
        <v>438</v>
      </c>
      <c r="K341">
        <v>124</v>
      </c>
      <c r="L341">
        <v>123.7</v>
      </c>
      <c r="M341" t="s">
        <v>430</v>
      </c>
      <c r="N341" t="b">
        <v>0</v>
      </c>
      <c r="O341" t="s">
        <v>4562</v>
      </c>
      <c r="P341" s="30">
        <v>26877</v>
      </c>
      <c r="Q341" t="b">
        <v>0</v>
      </c>
      <c r="R341" t="s">
        <v>791</v>
      </c>
      <c r="S341" t="b">
        <v>0</v>
      </c>
      <c r="T341" t="b">
        <v>0</v>
      </c>
      <c r="U341" t="b">
        <v>0</v>
      </c>
      <c r="V341" t="s">
        <v>440</v>
      </c>
      <c r="W341" t="s">
        <v>433</v>
      </c>
      <c r="X341">
        <v>1</v>
      </c>
      <c r="Z341">
        <v>1</v>
      </c>
      <c r="AB341">
        <v>1</v>
      </c>
      <c r="AD341">
        <v>1</v>
      </c>
      <c r="AF341">
        <v>2</v>
      </c>
      <c r="AH341">
        <v>1</v>
      </c>
      <c r="AJ341">
        <v>1</v>
      </c>
      <c r="AN341">
        <v>1.88791</v>
      </c>
      <c r="AO341">
        <v>1.05105</v>
      </c>
      <c r="AP341">
        <v>0.38113999999999998</v>
      </c>
      <c r="AQ341">
        <v>1.4321900000000001</v>
      </c>
      <c r="AR341">
        <v>3.3201000000000001</v>
      </c>
      <c r="AS341">
        <v>0.13636999999999999</v>
      </c>
      <c r="AT341">
        <v>2.0642299999999998</v>
      </c>
      <c r="AU341">
        <v>0.84241999999999995</v>
      </c>
      <c r="AV341">
        <v>0.45817999999999998</v>
      </c>
      <c r="AW341">
        <v>3.36483</v>
      </c>
      <c r="AX341">
        <v>1.90082</v>
      </c>
      <c r="AY341">
        <v>0.93815999999999999</v>
      </c>
      <c r="AZ341">
        <v>0.31308999999999998</v>
      </c>
      <c r="BA341">
        <v>3.1640299999999999</v>
      </c>
      <c r="BB341" s="30">
        <v>43594</v>
      </c>
      <c r="BC341">
        <v>33</v>
      </c>
      <c r="BD341">
        <v>24</v>
      </c>
      <c r="BE341">
        <v>11</v>
      </c>
      <c r="BF341">
        <v>220</v>
      </c>
      <c r="BG341">
        <v>2</v>
      </c>
      <c r="BH341">
        <v>110</v>
      </c>
      <c r="BI341">
        <v>330</v>
      </c>
      <c r="BJ341" s="30">
        <v>43280</v>
      </c>
      <c r="BK341">
        <v>14</v>
      </c>
      <c r="BL341">
        <v>11</v>
      </c>
      <c r="BM341">
        <v>3</v>
      </c>
      <c r="BN341">
        <v>92</v>
      </c>
      <c r="BO341">
        <v>1</v>
      </c>
      <c r="BP341">
        <v>0</v>
      </c>
      <c r="BQ341">
        <v>92</v>
      </c>
      <c r="BR341" s="30">
        <v>42803</v>
      </c>
      <c r="BS341">
        <v>20</v>
      </c>
      <c r="BT341">
        <v>13</v>
      </c>
      <c r="BU341">
        <v>7</v>
      </c>
      <c r="BV341">
        <v>1</v>
      </c>
      <c r="BW341">
        <v>120</v>
      </c>
      <c r="BX341">
        <v>0</v>
      </c>
      <c r="BY341">
        <v>120</v>
      </c>
      <c r="BZ341">
        <v>215.667</v>
      </c>
      <c r="CA341">
        <v>9</v>
      </c>
      <c r="CB341">
        <v>26</v>
      </c>
      <c r="CC341">
        <v>2</v>
      </c>
      <c r="CD341">
        <v>59085</v>
      </c>
      <c r="CE341">
        <v>1</v>
      </c>
      <c r="CF341">
        <v>3</v>
      </c>
      <c r="CG341" t="s">
        <v>4563</v>
      </c>
      <c r="CH341" s="30">
        <v>43952</v>
      </c>
    </row>
    <row r="342" spans="1:86" customFormat="1" x14ac:dyDescent="0.25">
      <c r="A342">
        <v>335703</v>
      </c>
      <c r="B342" t="s">
        <v>4564</v>
      </c>
      <c r="C342" t="s">
        <v>4565</v>
      </c>
      <c r="D342" t="s">
        <v>3226</v>
      </c>
      <c r="E342" t="s">
        <v>251</v>
      </c>
      <c r="F342">
        <v>11207</v>
      </c>
      <c r="G342">
        <v>7183452273</v>
      </c>
      <c r="H342">
        <v>331</v>
      </c>
      <c r="I342" t="s">
        <v>1544</v>
      </c>
      <c r="J342" t="s">
        <v>429</v>
      </c>
      <c r="K342">
        <v>225</v>
      </c>
      <c r="L342">
        <v>227.7</v>
      </c>
      <c r="M342" t="s">
        <v>430</v>
      </c>
      <c r="N342" t="b">
        <v>0</v>
      </c>
      <c r="O342" t="s">
        <v>4566</v>
      </c>
      <c r="P342" s="30">
        <v>32509</v>
      </c>
      <c r="Q342" t="b">
        <v>0</v>
      </c>
      <c r="S342" t="b">
        <v>0</v>
      </c>
      <c r="T342" t="b">
        <v>0</v>
      </c>
      <c r="U342" t="b">
        <v>0</v>
      </c>
      <c r="V342" t="s">
        <v>440</v>
      </c>
      <c r="W342" t="s">
        <v>433</v>
      </c>
      <c r="X342">
        <v>4</v>
      </c>
      <c r="Z342">
        <v>3</v>
      </c>
      <c r="AB342">
        <v>5</v>
      </c>
      <c r="AD342">
        <v>5</v>
      </c>
      <c r="AF342">
        <v>3</v>
      </c>
      <c r="AH342">
        <v>3</v>
      </c>
      <c r="AJ342">
        <v>3</v>
      </c>
      <c r="AN342">
        <v>3.2334800000000001</v>
      </c>
      <c r="AO342">
        <v>0.83204999999999996</v>
      </c>
      <c r="AP342">
        <v>0.64588000000000001</v>
      </c>
      <c r="AQ342">
        <v>1.47793</v>
      </c>
      <c r="AR342">
        <v>4.7114000000000003</v>
      </c>
      <c r="AS342">
        <v>0.14898</v>
      </c>
      <c r="AT342">
        <v>2.1430799999999999</v>
      </c>
      <c r="AU342">
        <v>0.88920999999999994</v>
      </c>
      <c r="AV342">
        <v>0.46393000000000001</v>
      </c>
      <c r="AW342">
        <v>3.4962200000000001</v>
      </c>
      <c r="AX342">
        <v>3.1358000000000001</v>
      </c>
      <c r="AY342">
        <v>0.7036</v>
      </c>
      <c r="AZ342">
        <v>0.52398999999999996</v>
      </c>
      <c r="BA342">
        <v>4.3212000000000002</v>
      </c>
      <c r="BB342" s="30">
        <v>43483</v>
      </c>
      <c r="BC342">
        <v>2</v>
      </c>
      <c r="BD342">
        <v>2</v>
      </c>
      <c r="BE342">
        <v>0</v>
      </c>
      <c r="BF342">
        <v>24</v>
      </c>
      <c r="BG342">
        <v>1</v>
      </c>
      <c r="BH342">
        <v>0</v>
      </c>
      <c r="BI342">
        <v>24</v>
      </c>
      <c r="BJ342" s="30">
        <v>42802</v>
      </c>
      <c r="BK342">
        <v>6</v>
      </c>
      <c r="BL342">
        <v>6</v>
      </c>
      <c r="BM342">
        <v>0</v>
      </c>
      <c r="BN342">
        <v>28</v>
      </c>
      <c r="BO342">
        <v>1</v>
      </c>
      <c r="BP342">
        <v>0</v>
      </c>
      <c r="BQ342">
        <v>28</v>
      </c>
      <c r="BR342" s="30">
        <v>42391</v>
      </c>
      <c r="BS342">
        <v>3</v>
      </c>
      <c r="BT342">
        <v>3</v>
      </c>
      <c r="BU342">
        <v>0</v>
      </c>
      <c r="BV342">
        <v>1</v>
      </c>
      <c r="BW342">
        <v>12</v>
      </c>
      <c r="BX342">
        <v>0</v>
      </c>
      <c r="BY342">
        <v>12</v>
      </c>
      <c r="BZ342">
        <v>23.332999999999998</v>
      </c>
      <c r="CA342">
        <v>2</v>
      </c>
      <c r="CB342">
        <v>0</v>
      </c>
      <c r="CC342">
        <v>0</v>
      </c>
      <c r="CD342">
        <v>0</v>
      </c>
      <c r="CE342">
        <v>0</v>
      </c>
      <c r="CF342">
        <v>0</v>
      </c>
      <c r="CG342" t="s">
        <v>4567</v>
      </c>
      <c r="CH342" s="30">
        <v>43952</v>
      </c>
    </row>
    <row r="343" spans="1:86" customFormat="1" x14ac:dyDescent="0.25">
      <c r="A343">
        <v>335288</v>
      </c>
      <c r="B343" t="s">
        <v>4568</v>
      </c>
      <c r="C343" t="s">
        <v>4569</v>
      </c>
      <c r="D343" t="s">
        <v>3226</v>
      </c>
      <c r="E343" t="s">
        <v>251</v>
      </c>
      <c r="F343">
        <v>11235</v>
      </c>
      <c r="G343">
        <v>7188914400</v>
      </c>
      <c r="H343">
        <v>331</v>
      </c>
      <c r="I343" t="s">
        <v>1544</v>
      </c>
      <c r="J343" t="s">
        <v>429</v>
      </c>
      <c r="K343">
        <v>320</v>
      </c>
      <c r="L343">
        <v>292.7</v>
      </c>
      <c r="M343" t="s">
        <v>430</v>
      </c>
      <c r="N343" t="b">
        <v>0</v>
      </c>
      <c r="O343" t="s">
        <v>4570</v>
      </c>
      <c r="P343" s="30">
        <v>28491</v>
      </c>
      <c r="Q343" t="b">
        <v>0</v>
      </c>
      <c r="S343" t="b">
        <v>0</v>
      </c>
      <c r="T343" t="b">
        <v>0</v>
      </c>
      <c r="U343" t="b">
        <v>0</v>
      </c>
      <c r="V343" t="s">
        <v>535</v>
      </c>
      <c r="W343" t="s">
        <v>433</v>
      </c>
      <c r="X343">
        <v>5</v>
      </c>
      <c r="Z343">
        <v>5</v>
      </c>
      <c r="AB343">
        <v>5</v>
      </c>
      <c r="AD343">
        <v>4</v>
      </c>
      <c r="AF343">
        <v>5</v>
      </c>
      <c r="AH343">
        <v>3</v>
      </c>
      <c r="AJ343">
        <v>4</v>
      </c>
      <c r="AN343">
        <v>2.1185299999999998</v>
      </c>
      <c r="AO343">
        <v>0.13511000000000001</v>
      </c>
      <c r="AP343">
        <v>1.0905</v>
      </c>
      <c r="AQ343">
        <v>1.2256100000000001</v>
      </c>
      <c r="AR343">
        <v>3.3441399999999999</v>
      </c>
      <c r="AS343">
        <v>8.0570000000000003E-2</v>
      </c>
      <c r="AT343">
        <v>2.2796400000000001</v>
      </c>
      <c r="AU343">
        <v>0.99556999999999995</v>
      </c>
      <c r="AV343">
        <v>0.54964999999999997</v>
      </c>
      <c r="AW343">
        <v>3.8248600000000001</v>
      </c>
      <c r="AX343">
        <v>1.93146</v>
      </c>
      <c r="AY343">
        <v>0.10204000000000001</v>
      </c>
      <c r="AZ343">
        <v>0.74675000000000002</v>
      </c>
      <c r="BA343">
        <v>2.8036400000000001</v>
      </c>
      <c r="BB343" s="30">
        <v>43633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 s="30">
        <v>43006</v>
      </c>
      <c r="BK343">
        <v>1</v>
      </c>
      <c r="BL343">
        <v>1</v>
      </c>
      <c r="BM343">
        <v>0</v>
      </c>
      <c r="BN343">
        <v>4</v>
      </c>
      <c r="BO343">
        <v>1</v>
      </c>
      <c r="BP343">
        <v>0</v>
      </c>
      <c r="BQ343">
        <v>4</v>
      </c>
      <c r="BR343" s="30">
        <v>42551</v>
      </c>
      <c r="BS343">
        <v>1</v>
      </c>
      <c r="BT343">
        <v>1</v>
      </c>
      <c r="BU343">
        <v>0</v>
      </c>
      <c r="BV343">
        <v>1</v>
      </c>
      <c r="BW343">
        <v>4</v>
      </c>
      <c r="BX343">
        <v>0</v>
      </c>
      <c r="BY343">
        <v>4</v>
      </c>
      <c r="BZ343">
        <v>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 t="s">
        <v>4571</v>
      </c>
      <c r="CH343" s="30">
        <v>43952</v>
      </c>
    </row>
    <row r="344" spans="1:86" customFormat="1" x14ac:dyDescent="0.25">
      <c r="A344">
        <v>335387</v>
      </c>
      <c r="B344" t="s">
        <v>4572</v>
      </c>
      <c r="C344" t="s">
        <v>4573</v>
      </c>
      <c r="D344" t="s">
        <v>3313</v>
      </c>
      <c r="E344" t="s">
        <v>251</v>
      </c>
      <c r="F344">
        <v>11691</v>
      </c>
      <c r="G344">
        <v>7187342000</v>
      </c>
      <c r="H344">
        <v>590</v>
      </c>
      <c r="I344" t="s">
        <v>1533</v>
      </c>
      <c r="J344" t="s">
        <v>429</v>
      </c>
      <c r="K344">
        <v>200</v>
      </c>
      <c r="L344">
        <v>186.2</v>
      </c>
      <c r="M344" t="s">
        <v>430</v>
      </c>
      <c r="N344" t="b">
        <v>0</v>
      </c>
      <c r="O344" t="s">
        <v>4574</v>
      </c>
      <c r="P344" s="30">
        <v>26772</v>
      </c>
      <c r="Q344" t="b">
        <v>0</v>
      </c>
      <c r="S344" t="b">
        <v>0</v>
      </c>
      <c r="T344" t="b">
        <v>0</v>
      </c>
      <c r="U344" t="b">
        <v>0</v>
      </c>
      <c r="V344" t="s">
        <v>440</v>
      </c>
      <c r="W344" t="s">
        <v>433</v>
      </c>
      <c r="X344">
        <v>3</v>
      </c>
      <c r="Z344">
        <v>3</v>
      </c>
      <c r="AB344">
        <v>4</v>
      </c>
      <c r="AD344">
        <v>4</v>
      </c>
      <c r="AF344">
        <v>3</v>
      </c>
      <c r="AH344">
        <v>2</v>
      </c>
      <c r="AJ344">
        <v>3</v>
      </c>
      <c r="AN344">
        <v>1.9683200000000001</v>
      </c>
      <c r="AO344">
        <v>0.34033000000000002</v>
      </c>
      <c r="AP344">
        <v>0.77666999999999997</v>
      </c>
      <c r="AQ344">
        <v>1.1169899999999999</v>
      </c>
      <c r="AR344">
        <v>3.0853199999999998</v>
      </c>
      <c r="AS344">
        <v>1.9560000000000001E-2</v>
      </c>
      <c r="AT344">
        <v>2.0613700000000001</v>
      </c>
      <c r="AU344">
        <v>0.87580000000000002</v>
      </c>
      <c r="AV344">
        <v>0.48592000000000002</v>
      </c>
      <c r="AW344">
        <v>3.4230800000000001</v>
      </c>
      <c r="AX344">
        <v>1.9845299999999999</v>
      </c>
      <c r="AY344">
        <v>0.29220000000000002</v>
      </c>
      <c r="AZ344">
        <v>0.60158999999999996</v>
      </c>
      <c r="BA344">
        <v>2.89025</v>
      </c>
      <c r="BB344" s="30">
        <v>43691</v>
      </c>
      <c r="BC344">
        <v>7</v>
      </c>
      <c r="BD344">
        <v>7</v>
      </c>
      <c r="BE344">
        <v>0</v>
      </c>
      <c r="BF344">
        <v>28</v>
      </c>
      <c r="BG344">
        <v>1</v>
      </c>
      <c r="BH344">
        <v>0</v>
      </c>
      <c r="BI344">
        <v>28</v>
      </c>
      <c r="BJ344" s="30">
        <v>43209</v>
      </c>
      <c r="BK344">
        <v>2</v>
      </c>
      <c r="BL344">
        <v>2</v>
      </c>
      <c r="BM344">
        <v>0</v>
      </c>
      <c r="BN344">
        <v>8</v>
      </c>
      <c r="BO344">
        <v>1</v>
      </c>
      <c r="BP344">
        <v>0</v>
      </c>
      <c r="BQ344">
        <v>8</v>
      </c>
      <c r="BR344" s="30">
        <v>42734</v>
      </c>
      <c r="BS344">
        <v>8</v>
      </c>
      <c r="BT344">
        <v>7</v>
      </c>
      <c r="BU344">
        <v>1</v>
      </c>
      <c r="BV344">
        <v>1</v>
      </c>
      <c r="BW344">
        <v>40</v>
      </c>
      <c r="BX344">
        <v>0</v>
      </c>
      <c r="BY344">
        <v>40</v>
      </c>
      <c r="BZ344">
        <v>23.332999999999998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H344" s="30">
        <v>43952</v>
      </c>
    </row>
    <row r="345" spans="1:86" customFormat="1" x14ac:dyDescent="0.25">
      <c r="A345">
        <v>335632</v>
      </c>
      <c r="B345" t="s">
        <v>4575</v>
      </c>
      <c r="C345" t="s">
        <v>4576</v>
      </c>
      <c r="D345" t="s">
        <v>4577</v>
      </c>
      <c r="E345" t="s">
        <v>251</v>
      </c>
      <c r="F345">
        <v>12565</v>
      </c>
      <c r="G345">
        <v>5186724021</v>
      </c>
      <c r="H345">
        <v>200</v>
      </c>
      <c r="I345" t="s">
        <v>394</v>
      </c>
      <c r="J345" t="s">
        <v>429</v>
      </c>
      <c r="K345">
        <v>120</v>
      </c>
      <c r="L345">
        <v>110.9</v>
      </c>
      <c r="M345" t="s">
        <v>430</v>
      </c>
      <c r="N345" t="b">
        <v>0</v>
      </c>
      <c r="O345" t="s">
        <v>4578</v>
      </c>
      <c r="P345" s="30">
        <v>28887</v>
      </c>
      <c r="Q345" t="b">
        <v>0</v>
      </c>
      <c r="S345" t="b">
        <v>0</v>
      </c>
      <c r="T345" t="b">
        <v>0</v>
      </c>
      <c r="U345" t="b">
        <v>0</v>
      </c>
      <c r="V345" t="s">
        <v>440</v>
      </c>
      <c r="W345" t="s">
        <v>433</v>
      </c>
      <c r="X345">
        <v>1</v>
      </c>
      <c r="Z345">
        <v>1</v>
      </c>
      <c r="AB345">
        <v>2</v>
      </c>
      <c r="AD345">
        <v>3</v>
      </c>
      <c r="AF345">
        <v>1</v>
      </c>
      <c r="AH345">
        <v>2</v>
      </c>
      <c r="AJ345">
        <v>2</v>
      </c>
      <c r="AN345">
        <v>1.76684</v>
      </c>
      <c r="AO345">
        <v>0.82591999999999999</v>
      </c>
      <c r="AP345">
        <v>0.57425000000000004</v>
      </c>
      <c r="AQ345">
        <v>1.4001699999999999</v>
      </c>
      <c r="AR345">
        <v>3.1670099999999999</v>
      </c>
      <c r="AS345">
        <v>9.2649999999999996E-2</v>
      </c>
      <c r="AT345">
        <v>2.0988199999999999</v>
      </c>
      <c r="AU345">
        <v>0.87046000000000001</v>
      </c>
      <c r="AV345">
        <v>0.45327000000000001</v>
      </c>
      <c r="AW345">
        <v>3.4225500000000002</v>
      </c>
      <c r="AX345">
        <v>1.7496</v>
      </c>
      <c r="AY345">
        <v>0.71345999999999998</v>
      </c>
      <c r="AZ345">
        <v>0.47683999999999999</v>
      </c>
      <c r="BA345">
        <v>2.9672399999999999</v>
      </c>
      <c r="BB345" s="30">
        <v>43760</v>
      </c>
      <c r="BC345">
        <v>7</v>
      </c>
      <c r="BD345">
        <v>6</v>
      </c>
      <c r="BE345">
        <v>1</v>
      </c>
      <c r="BF345">
        <v>36</v>
      </c>
      <c r="BG345">
        <v>1</v>
      </c>
      <c r="BH345">
        <v>0</v>
      </c>
      <c r="BI345">
        <v>36</v>
      </c>
      <c r="BJ345" s="30">
        <v>43306</v>
      </c>
      <c r="BK345">
        <v>10</v>
      </c>
      <c r="BL345">
        <v>10</v>
      </c>
      <c r="BM345">
        <v>0</v>
      </c>
      <c r="BN345">
        <v>60</v>
      </c>
      <c r="BO345">
        <v>1</v>
      </c>
      <c r="BP345">
        <v>0</v>
      </c>
      <c r="BQ345">
        <v>60</v>
      </c>
      <c r="BR345" s="30">
        <v>42716</v>
      </c>
      <c r="BS345">
        <v>8</v>
      </c>
      <c r="BT345">
        <v>5</v>
      </c>
      <c r="BU345">
        <v>3</v>
      </c>
      <c r="BV345">
        <v>1</v>
      </c>
      <c r="BW345">
        <v>36</v>
      </c>
      <c r="BX345">
        <v>0</v>
      </c>
      <c r="BY345">
        <v>36</v>
      </c>
      <c r="BZ345">
        <v>44</v>
      </c>
      <c r="CA345">
        <v>1</v>
      </c>
      <c r="CB345">
        <v>2</v>
      </c>
      <c r="CC345">
        <v>0</v>
      </c>
      <c r="CD345">
        <v>0</v>
      </c>
      <c r="CE345">
        <v>0</v>
      </c>
      <c r="CF345">
        <v>0</v>
      </c>
      <c r="CH345" s="30">
        <v>43952</v>
      </c>
    </row>
    <row r="346" spans="1:86" customFormat="1" x14ac:dyDescent="0.25">
      <c r="A346">
        <v>335809</v>
      </c>
      <c r="B346" t="s">
        <v>4579</v>
      </c>
      <c r="C346" t="s">
        <v>4580</v>
      </c>
      <c r="D346" t="s">
        <v>4532</v>
      </c>
      <c r="E346" t="s">
        <v>251</v>
      </c>
      <c r="F346">
        <v>10595</v>
      </c>
      <c r="G346">
        <v>9146818400</v>
      </c>
      <c r="H346">
        <v>800</v>
      </c>
      <c r="I346" t="s">
        <v>1394</v>
      </c>
      <c r="J346" t="s">
        <v>451</v>
      </c>
      <c r="K346">
        <v>160</v>
      </c>
      <c r="L346">
        <v>156.19999999999999</v>
      </c>
      <c r="M346" t="s">
        <v>430</v>
      </c>
      <c r="N346" t="b">
        <v>0</v>
      </c>
      <c r="O346" t="s">
        <v>4581</v>
      </c>
      <c r="P346" s="30">
        <v>35965</v>
      </c>
      <c r="Q346" t="b">
        <v>0</v>
      </c>
      <c r="S346" t="b">
        <v>0</v>
      </c>
      <c r="T346" t="b">
        <v>0</v>
      </c>
      <c r="U346" t="b">
        <v>0</v>
      </c>
      <c r="V346" t="s">
        <v>535</v>
      </c>
      <c r="W346" t="s">
        <v>433</v>
      </c>
      <c r="X346">
        <v>4</v>
      </c>
      <c r="Z346">
        <v>3</v>
      </c>
      <c r="AB346">
        <v>5</v>
      </c>
      <c r="AD346">
        <v>5</v>
      </c>
      <c r="AF346">
        <v>4</v>
      </c>
      <c r="AH346">
        <v>2</v>
      </c>
      <c r="AJ346">
        <v>2</v>
      </c>
      <c r="AN346">
        <v>2.11768</v>
      </c>
      <c r="AO346">
        <v>0.74568000000000001</v>
      </c>
      <c r="AP346">
        <v>0.52202999999999999</v>
      </c>
      <c r="AQ346">
        <v>1.2677099999999999</v>
      </c>
      <c r="AR346">
        <v>3.3853800000000001</v>
      </c>
      <c r="AS346">
        <v>0.10477</v>
      </c>
      <c r="AT346">
        <v>2.2790599999999999</v>
      </c>
      <c r="AU346">
        <v>0.95245999999999997</v>
      </c>
      <c r="AV346">
        <v>0.55250999999999995</v>
      </c>
      <c r="AW346">
        <v>3.78403</v>
      </c>
      <c r="AX346">
        <v>1.93116</v>
      </c>
      <c r="AY346">
        <v>0.58869000000000005</v>
      </c>
      <c r="AZ346">
        <v>0.35561999999999999</v>
      </c>
      <c r="BA346">
        <v>2.8688400000000001</v>
      </c>
      <c r="BB346" s="30">
        <v>43698</v>
      </c>
      <c r="BC346">
        <v>6</v>
      </c>
      <c r="BD346">
        <v>6</v>
      </c>
      <c r="BE346">
        <v>0</v>
      </c>
      <c r="BF346">
        <v>32</v>
      </c>
      <c r="BG346">
        <v>1</v>
      </c>
      <c r="BH346">
        <v>0</v>
      </c>
      <c r="BI346">
        <v>32</v>
      </c>
      <c r="BJ346" s="30">
        <v>43048</v>
      </c>
      <c r="BK346">
        <v>4</v>
      </c>
      <c r="BL346">
        <v>2</v>
      </c>
      <c r="BM346">
        <v>2</v>
      </c>
      <c r="BN346">
        <v>16</v>
      </c>
      <c r="BO346">
        <v>1</v>
      </c>
      <c r="BP346">
        <v>0</v>
      </c>
      <c r="BQ346">
        <v>16</v>
      </c>
      <c r="BR346" s="30">
        <v>42598</v>
      </c>
      <c r="BS346">
        <v>4</v>
      </c>
      <c r="BT346">
        <v>4</v>
      </c>
      <c r="BU346">
        <v>0</v>
      </c>
      <c r="BV346">
        <v>1</v>
      </c>
      <c r="BW346">
        <v>16</v>
      </c>
      <c r="BX346">
        <v>0</v>
      </c>
      <c r="BY346">
        <v>16</v>
      </c>
      <c r="BZ346">
        <v>24</v>
      </c>
      <c r="CA346">
        <v>0</v>
      </c>
      <c r="CB346">
        <v>2</v>
      </c>
      <c r="CC346">
        <v>0</v>
      </c>
      <c r="CD346">
        <v>0</v>
      </c>
      <c r="CE346">
        <v>0</v>
      </c>
      <c r="CF346">
        <v>0</v>
      </c>
      <c r="CG346" t="s">
        <v>4582</v>
      </c>
      <c r="CH346" s="30">
        <v>43952</v>
      </c>
    </row>
    <row r="347" spans="1:86" customFormat="1" x14ac:dyDescent="0.25">
      <c r="A347">
        <v>335528</v>
      </c>
      <c r="B347" t="s">
        <v>4583</v>
      </c>
      <c r="C347" t="s">
        <v>4584</v>
      </c>
      <c r="D347" t="s">
        <v>3591</v>
      </c>
      <c r="E347" t="s">
        <v>251</v>
      </c>
      <c r="F347">
        <v>12901</v>
      </c>
      <c r="G347">
        <v>5185633261</v>
      </c>
      <c r="H347">
        <v>90</v>
      </c>
      <c r="I347" t="s">
        <v>2171</v>
      </c>
      <c r="J347" t="s">
        <v>429</v>
      </c>
      <c r="K347">
        <v>89</v>
      </c>
      <c r="L347">
        <v>77.400000000000006</v>
      </c>
      <c r="M347" t="s">
        <v>430</v>
      </c>
      <c r="N347" t="b">
        <v>0</v>
      </c>
      <c r="O347" t="s">
        <v>4585</v>
      </c>
      <c r="P347" s="30">
        <v>27942</v>
      </c>
      <c r="Q347" t="b">
        <v>0</v>
      </c>
      <c r="S347" t="b">
        <v>0</v>
      </c>
      <c r="T347" t="b">
        <v>0</v>
      </c>
      <c r="U347" t="b">
        <v>0</v>
      </c>
      <c r="V347" t="s">
        <v>535</v>
      </c>
      <c r="W347" t="s">
        <v>433</v>
      </c>
      <c r="X347">
        <v>2</v>
      </c>
      <c r="Z347">
        <v>2</v>
      </c>
      <c r="AB347">
        <v>3</v>
      </c>
      <c r="AD347">
        <v>2</v>
      </c>
      <c r="AF347">
        <v>5</v>
      </c>
      <c r="AH347">
        <v>3</v>
      </c>
      <c r="AJ347">
        <v>3</v>
      </c>
      <c r="AN347">
        <v>2.0469499999999998</v>
      </c>
      <c r="AO347">
        <v>0.75724000000000002</v>
      </c>
      <c r="AP347">
        <v>0.66469999999999996</v>
      </c>
      <c r="AQ347">
        <v>1.42195</v>
      </c>
      <c r="AR347">
        <v>3.4689000000000001</v>
      </c>
      <c r="AS347">
        <v>9.6290000000000001E-2</v>
      </c>
      <c r="AT347">
        <v>2.1095600000000001</v>
      </c>
      <c r="AU347">
        <v>0.80371000000000004</v>
      </c>
      <c r="AV347">
        <v>0.40586</v>
      </c>
      <c r="AW347">
        <v>3.3191299999999999</v>
      </c>
      <c r="AX347">
        <v>2.0166599999999999</v>
      </c>
      <c r="AY347">
        <v>0.70847000000000004</v>
      </c>
      <c r="AZ347">
        <v>0.61643000000000003</v>
      </c>
      <c r="BA347">
        <v>3.3513600000000001</v>
      </c>
      <c r="BB347" s="30">
        <v>43622</v>
      </c>
      <c r="BC347">
        <v>6</v>
      </c>
      <c r="BD347">
        <v>6</v>
      </c>
      <c r="BE347">
        <v>1</v>
      </c>
      <c r="BF347">
        <v>32</v>
      </c>
      <c r="BG347">
        <v>1</v>
      </c>
      <c r="BH347">
        <v>0</v>
      </c>
      <c r="BI347">
        <v>32</v>
      </c>
      <c r="BJ347" s="30">
        <v>43034</v>
      </c>
      <c r="BK347">
        <v>7</v>
      </c>
      <c r="BL347">
        <v>7</v>
      </c>
      <c r="BM347">
        <v>1</v>
      </c>
      <c r="BN347">
        <v>40</v>
      </c>
      <c r="BO347">
        <v>1</v>
      </c>
      <c r="BP347">
        <v>0</v>
      </c>
      <c r="BQ347">
        <v>40</v>
      </c>
      <c r="BR347" s="30">
        <v>42552</v>
      </c>
      <c r="BS347">
        <v>4</v>
      </c>
      <c r="BT347">
        <v>4</v>
      </c>
      <c r="BU347">
        <v>0</v>
      </c>
      <c r="BV347">
        <v>1</v>
      </c>
      <c r="BW347">
        <v>20</v>
      </c>
      <c r="BX347">
        <v>0</v>
      </c>
      <c r="BY347">
        <v>20</v>
      </c>
      <c r="BZ347">
        <v>32.667000000000002</v>
      </c>
      <c r="CA347">
        <v>1</v>
      </c>
      <c r="CB347">
        <v>1</v>
      </c>
      <c r="CC347">
        <v>0</v>
      </c>
      <c r="CD347">
        <v>0</v>
      </c>
      <c r="CE347">
        <v>0</v>
      </c>
      <c r="CF347">
        <v>0</v>
      </c>
      <c r="CG347" t="s">
        <v>4586</v>
      </c>
      <c r="CH347" s="30">
        <v>43952</v>
      </c>
    </row>
    <row r="348" spans="1:86" customFormat="1" x14ac:dyDescent="0.25">
      <c r="A348">
        <v>335015</v>
      </c>
      <c r="B348" t="s">
        <v>4587</v>
      </c>
      <c r="C348" t="s">
        <v>4588</v>
      </c>
      <c r="D348" t="s">
        <v>3203</v>
      </c>
      <c r="E348" t="s">
        <v>251</v>
      </c>
      <c r="F348">
        <v>10463</v>
      </c>
      <c r="G348">
        <v>7185481700</v>
      </c>
      <c r="H348">
        <v>20</v>
      </c>
      <c r="I348" t="s">
        <v>1392</v>
      </c>
      <c r="J348" t="s">
        <v>429</v>
      </c>
      <c r="K348">
        <v>366</v>
      </c>
      <c r="L348">
        <v>354.2</v>
      </c>
      <c r="M348" t="s">
        <v>430</v>
      </c>
      <c r="N348" t="b">
        <v>0</v>
      </c>
      <c r="O348" t="s">
        <v>4589</v>
      </c>
      <c r="P348" s="30">
        <v>24473</v>
      </c>
      <c r="Q348" t="b">
        <v>0</v>
      </c>
      <c r="S348" t="b">
        <v>0</v>
      </c>
      <c r="T348" t="b">
        <v>0</v>
      </c>
      <c r="U348" t="b">
        <v>0</v>
      </c>
      <c r="V348" t="s">
        <v>535</v>
      </c>
      <c r="W348" t="s">
        <v>433</v>
      </c>
      <c r="X348">
        <v>5</v>
      </c>
      <c r="Z348">
        <v>4</v>
      </c>
      <c r="AB348">
        <v>5</v>
      </c>
      <c r="AD348">
        <v>5</v>
      </c>
      <c r="AF348">
        <v>3</v>
      </c>
      <c r="AH348">
        <v>2</v>
      </c>
      <c r="AJ348">
        <v>2</v>
      </c>
      <c r="AN348">
        <v>2.1301299999999999</v>
      </c>
      <c r="AO348">
        <v>0.54647999999999997</v>
      </c>
      <c r="AP348">
        <v>0.51124000000000003</v>
      </c>
      <c r="AQ348">
        <v>1.05772</v>
      </c>
      <c r="AR348">
        <v>3.1878500000000001</v>
      </c>
      <c r="AS348">
        <v>5.0290000000000001E-2</v>
      </c>
      <c r="AT348">
        <v>2.2089699999999999</v>
      </c>
      <c r="AU348">
        <v>0.86106000000000005</v>
      </c>
      <c r="AV348">
        <v>0.47616000000000003</v>
      </c>
      <c r="AW348">
        <v>3.5461800000000001</v>
      </c>
      <c r="AX348">
        <v>2.0041699999999998</v>
      </c>
      <c r="AY348">
        <v>0.47722999999999999</v>
      </c>
      <c r="AZ348">
        <v>0.40411000000000002</v>
      </c>
      <c r="BA348">
        <v>2.8826399999999999</v>
      </c>
      <c r="BB348" s="30">
        <v>43518</v>
      </c>
      <c r="BC348">
        <v>2</v>
      </c>
      <c r="BD348">
        <v>0</v>
      </c>
      <c r="BE348">
        <v>2</v>
      </c>
      <c r="BF348">
        <v>8</v>
      </c>
      <c r="BG348">
        <v>0</v>
      </c>
      <c r="BH348">
        <v>0</v>
      </c>
      <c r="BI348">
        <v>8</v>
      </c>
      <c r="BJ348" s="30">
        <v>42846</v>
      </c>
      <c r="BK348">
        <v>2</v>
      </c>
      <c r="BL348">
        <v>0</v>
      </c>
      <c r="BM348">
        <v>2</v>
      </c>
      <c r="BN348">
        <v>8</v>
      </c>
      <c r="BO348">
        <v>0</v>
      </c>
      <c r="BP348">
        <v>0</v>
      </c>
      <c r="BQ348">
        <v>8</v>
      </c>
      <c r="BR348" s="30">
        <v>42408</v>
      </c>
      <c r="BS348">
        <v>1</v>
      </c>
      <c r="BT348">
        <v>1</v>
      </c>
      <c r="BU348">
        <v>0</v>
      </c>
      <c r="BV348">
        <v>1</v>
      </c>
      <c r="BW348">
        <v>8</v>
      </c>
      <c r="BX348">
        <v>0</v>
      </c>
      <c r="BY348">
        <v>8</v>
      </c>
      <c r="BZ348">
        <v>8</v>
      </c>
      <c r="CA348">
        <v>3</v>
      </c>
      <c r="CB348">
        <v>1</v>
      </c>
      <c r="CC348">
        <v>0</v>
      </c>
      <c r="CD348">
        <v>0</v>
      </c>
      <c r="CE348">
        <v>0</v>
      </c>
      <c r="CF348">
        <v>0</v>
      </c>
      <c r="CG348" t="s">
        <v>4590</v>
      </c>
      <c r="CH348" s="30">
        <v>43952</v>
      </c>
    </row>
    <row r="349" spans="1:86" customFormat="1" x14ac:dyDescent="0.25">
      <c r="A349">
        <v>335770</v>
      </c>
      <c r="B349" t="s">
        <v>4591</v>
      </c>
      <c r="C349" t="s">
        <v>4592</v>
      </c>
      <c r="D349" t="s">
        <v>3102</v>
      </c>
      <c r="E349" t="s">
        <v>251</v>
      </c>
      <c r="F349">
        <v>11434</v>
      </c>
      <c r="G349">
        <v>7189900329</v>
      </c>
      <c r="H349">
        <v>590</v>
      </c>
      <c r="I349" t="s">
        <v>1533</v>
      </c>
      <c r="J349" t="s">
        <v>507</v>
      </c>
      <c r="K349">
        <v>250</v>
      </c>
      <c r="L349">
        <v>219.7</v>
      </c>
      <c r="M349" t="s">
        <v>430</v>
      </c>
      <c r="N349" t="b">
        <v>0</v>
      </c>
      <c r="O349" t="s">
        <v>3126</v>
      </c>
      <c r="P349" s="30">
        <v>34347</v>
      </c>
      <c r="Q349" t="b">
        <v>0</v>
      </c>
      <c r="S349" t="b">
        <v>0</v>
      </c>
      <c r="T349" t="b">
        <v>0</v>
      </c>
      <c r="U349" t="b">
        <v>0</v>
      </c>
      <c r="V349" t="s">
        <v>535</v>
      </c>
      <c r="W349" t="s">
        <v>433</v>
      </c>
      <c r="X349">
        <v>5</v>
      </c>
      <c r="Z349">
        <v>4</v>
      </c>
      <c r="AB349">
        <v>5</v>
      </c>
      <c r="AD349">
        <v>5</v>
      </c>
      <c r="AF349">
        <v>5</v>
      </c>
      <c r="AH349">
        <v>4</v>
      </c>
      <c r="AJ349">
        <v>4</v>
      </c>
      <c r="AN349">
        <v>3.2825299999999999</v>
      </c>
      <c r="AO349">
        <v>1.1242000000000001</v>
      </c>
      <c r="AP349">
        <v>0.76863000000000004</v>
      </c>
      <c r="AQ349">
        <v>1.8928400000000001</v>
      </c>
      <c r="AR349">
        <v>5.17537</v>
      </c>
      <c r="AS349">
        <v>5.364E-2</v>
      </c>
      <c r="AT349">
        <v>1.8781000000000001</v>
      </c>
      <c r="AU349">
        <v>0.64641999999999999</v>
      </c>
      <c r="AV349">
        <v>0.29330000000000001</v>
      </c>
      <c r="AW349">
        <v>2.8178299999999998</v>
      </c>
      <c r="AX349">
        <v>3.6325099999999999</v>
      </c>
      <c r="AY349">
        <v>1.3077099999999999</v>
      </c>
      <c r="AZ349">
        <v>0.98634999999999995</v>
      </c>
      <c r="BA349">
        <v>5.8895200000000001</v>
      </c>
      <c r="BB349" s="30">
        <v>43664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 s="30">
        <v>43129</v>
      </c>
      <c r="BK349">
        <v>3</v>
      </c>
      <c r="BL349">
        <v>3</v>
      </c>
      <c r="BM349">
        <v>0</v>
      </c>
      <c r="BN349">
        <v>12</v>
      </c>
      <c r="BO349">
        <v>1</v>
      </c>
      <c r="BP349">
        <v>0</v>
      </c>
      <c r="BQ349">
        <v>12</v>
      </c>
      <c r="BR349" s="30">
        <v>42636</v>
      </c>
      <c r="BS349">
        <v>6</v>
      </c>
      <c r="BT349">
        <v>6</v>
      </c>
      <c r="BU349">
        <v>0</v>
      </c>
      <c r="BV349">
        <v>1</v>
      </c>
      <c r="BW349">
        <v>28</v>
      </c>
      <c r="BX349">
        <v>0</v>
      </c>
      <c r="BY349">
        <v>28</v>
      </c>
      <c r="BZ349">
        <v>8.6669999999999998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H349" s="30">
        <v>43952</v>
      </c>
    </row>
    <row r="350" spans="1:86" customFormat="1" x14ac:dyDescent="0.25">
      <c r="A350">
        <v>335369</v>
      </c>
      <c r="B350" t="s">
        <v>4593</v>
      </c>
      <c r="C350" t="s">
        <v>4594</v>
      </c>
      <c r="D350" t="s">
        <v>3130</v>
      </c>
      <c r="E350" t="s">
        <v>251</v>
      </c>
      <c r="F350">
        <v>14626</v>
      </c>
      <c r="G350">
        <v>5857237205</v>
      </c>
      <c r="H350">
        <v>370</v>
      </c>
      <c r="I350" t="s">
        <v>1492</v>
      </c>
      <c r="J350" t="s">
        <v>475</v>
      </c>
      <c r="K350">
        <v>120</v>
      </c>
      <c r="L350">
        <v>116.1</v>
      </c>
      <c r="M350" t="s">
        <v>430</v>
      </c>
      <c r="N350" t="b">
        <v>0</v>
      </c>
      <c r="O350" t="s">
        <v>4595</v>
      </c>
      <c r="P350" s="30">
        <v>26634</v>
      </c>
      <c r="Q350" t="b">
        <v>0</v>
      </c>
      <c r="S350" t="b">
        <v>0</v>
      </c>
      <c r="T350" t="b">
        <v>0</v>
      </c>
      <c r="U350" t="b">
        <v>0</v>
      </c>
      <c r="V350" t="s">
        <v>440</v>
      </c>
      <c r="W350" t="s">
        <v>433</v>
      </c>
      <c r="X350">
        <v>5</v>
      </c>
      <c r="Z350">
        <v>4</v>
      </c>
      <c r="AB350">
        <v>5</v>
      </c>
      <c r="AD350">
        <v>5</v>
      </c>
      <c r="AF350">
        <v>5</v>
      </c>
      <c r="AH350">
        <v>4</v>
      </c>
      <c r="AJ350">
        <v>4</v>
      </c>
      <c r="AN350">
        <v>3.16499</v>
      </c>
      <c r="AO350">
        <v>1.4897100000000001</v>
      </c>
      <c r="AP350">
        <v>1.01407</v>
      </c>
      <c r="AQ350">
        <v>2.5037799999999999</v>
      </c>
      <c r="AR350">
        <v>5.6687700000000003</v>
      </c>
      <c r="AS350">
        <v>0.26678000000000002</v>
      </c>
      <c r="AT350">
        <v>2.2387700000000001</v>
      </c>
      <c r="AU350">
        <v>0.76902000000000004</v>
      </c>
      <c r="AV350">
        <v>0.36565999999999999</v>
      </c>
      <c r="AW350">
        <v>3.3734600000000001</v>
      </c>
      <c r="AX350">
        <v>2.93818</v>
      </c>
      <c r="AY350">
        <v>1.45661</v>
      </c>
      <c r="AZ350">
        <v>1.0438099999999999</v>
      </c>
      <c r="BA350">
        <v>5.3884800000000004</v>
      </c>
      <c r="BB350" s="30">
        <v>43866</v>
      </c>
      <c r="BC350">
        <v>5</v>
      </c>
      <c r="BD350">
        <v>5</v>
      </c>
      <c r="BE350">
        <v>0</v>
      </c>
      <c r="BF350">
        <v>12</v>
      </c>
      <c r="BG350">
        <v>0</v>
      </c>
      <c r="BH350">
        <v>0</v>
      </c>
      <c r="BI350">
        <v>12</v>
      </c>
      <c r="BJ350" s="30">
        <v>43390</v>
      </c>
      <c r="BK350">
        <v>3</v>
      </c>
      <c r="BL350">
        <v>3</v>
      </c>
      <c r="BM350">
        <v>0</v>
      </c>
      <c r="BN350">
        <v>12</v>
      </c>
      <c r="BO350">
        <v>1</v>
      </c>
      <c r="BP350">
        <v>0</v>
      </c>
      <c r="BQ350">
        <v>12</v>
      </c>
      <c r="BR350" s="30">
        <v>42871</v>
      </c>
      <c r="BS350">
        <v>4</v>
      </c>
      <c r="BT350">
        <v>4</v>
      </c>
      <c r="BU350">
        <v>0</v>
      </c>
      <c r="BV350">
        <v>1</v>
      </c>
      <c r="BW350">
        <v>12</v>
      </c>
      <c r="BX350">
        <v>0</v>
      </c>
      <c r="BY350">
        <v>12</v>
      </c>
      <c r="BZ350">
        <v>12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 t="s">
        <v>4596</v>
      </c>
      <c r="CH350" s="30">
        <v>43952</v>
      </c>
    </row>
    <row r="351" spans="1:86" customFormat="1" x14ac:dyDescent="0.25">
      <c r="A351">
        <v>335326</v>
      </c>
      <c r="B351" t="s">
        <v>4597</v>
      </c>
      <c r="C351" t="s">
        <v>4598</v>
      </c>
      <c r="D351" t="s">
        <v>3265</v>
      </c>
      <c r="E351" t="s">
        <v>251</v>
      </c>
      <c r="F351">
        <v>14221</v>
      </c>
      <c r="G351">
        <v>7166896681</v>
      </c>
      <c r="H351">
        <v>240</v>
      </c>
      <c r="I351" t="s">
        <v>2646</v>
      </c>
      <c r="J351" t="s">
        <v>451</v>
      </c>
      <c r="K351">
        <v>200</v>
      </c>
      <c r="L351">
        <v>186.2</v>
      </c>
      <c r="M351" t="s">
        <v>430</v>
      </c>
      <c r="N351" t="b">
        <v>0</v>
      </c>
      <c r="O351" t="s">
        <v>4599</v>
      </c>
      <c r="P351" s="30">
        <v>26062</v>
      </c>
      <c r="Q351" t="b">
        <v>0</v>
      </c>
      <c r="S351" t="b">
        <v>0</v>
      </c>
      <c r="T351" t="b">
        <v>0</v>
      </c>
      <c r="U351" t="b">
        <v>0</v>
      </c>
      <c r="V351" t="s">
        <v>440</v>
      </c>
      <c r="W351" t="s">
        <v>433</v>
      </c>
      <c r="X351">
        <v>4</v>
      </c>
      <c r="Z351">
        <v>4</v>
      </c>
      <c r="AB351">
        <v>4</v>
      </c>
      <c r="AD351">
        <v>5</v>
      </c>
      <c r="AF351">
        <v>4</v>
      </c>
      <c r="AH351">
        <v>3</v>
      </c>
      <c r="AJ351">
        <v>3</v>
      </c>
      <c r="AN351">
        <v>2.5404599999999999</v>
      </c>
      <c r="AO351">
        <v>0.95006999999999997</v>
      </c>
      <c r="AP351">
        <v>0.87085000000000001</v>
      </c>
      <c r="AQ351">
        <v>1.8209200000000001</v>
      </c>
      <c r="AR351">
        <v>4.3613799999999996</v>
      </c>
      <c r="AS351">
        <v>0.12581000000000001</v>
      </c>
      <c r="AT351">
        <v>2.2372100000000001</v>
      </c>
      <c r="AU351">
        <v>0.82379000000000002</v>
      </c>
      <c r="AV351">
        <v>0.57008000000000003</v>
      </c>
      <c r="AW351">
        <v>3.6310799999999999</v>
      </c>
      <c r="AX351">
        <v>2.3600500000000002</v>
      </c>
      <c r="AY351">
        <v>0.86719999999999997</v>
      </c>
      <c r="AZ351">
        <v>0.57496000000000003</v>
      </c>
      <c r="BA351">
        <v>3.8515899999999998</v>
      </c>
      <c r="BB351" s="30">
        <v>43500</v>
      </c>
      <c r="BC351">
        <v>3</v>
      </c>
      <c r="BD351">
        <v>3</v>
      </c>
      <c r="BE351">
        <v>0</v>
      </c>
      <c r="BF351">
        <v>16</v>
      </c>
      <c r="BG351">
        <v>1</v>
      </c>
      <c r="BH351">
        <v>0</v>
      </c>
      <c r="BI351">
        <v>16</v>
      </c>
      <c r="BJ351" s="30">
        <v>42997</v>
      </c>
      <c r="BK351">
        <v>1</v>
      </c>
      <c r="BL351">
        <v>1</v>
      </c>
      <c r="BM351">
        <v>0</v>
      </c>
      <c r="BN351">
        <v>16</v>
      </c>
      <c r="BO351">
        <v>1</v>
      </c>
      <c r="BP351">
        <v>0</v>
      </c>
      <c r="BQ351">
        <v>16</v>
      </c>
      <c r="BR351" s="30">
        <v>42572</v>
      </c>
      <c r="BS351">
        <v>2</v>
      </c>
      <c r="BT351">
        <v>2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13.333</v>
      </c>
      <c r="CA351">
        <v>0</v>
      </c>
      <c r="CB351">
        <v>0</v>
      </c>
      <c r="CC351">
        <v>1</v>
      </c>
      <c r="CD351">
        <v>3250</v>
      </c>
      <c r="CE351">
        <v>0</v>
      </c>
      <c r="CF351">
        <v>1</v>
      </c>
      <c r="CG351" t="s">
        <v>4600</v>
      </c>
      <c r="CH351" s="30">
        <v>43952</v>
      </c>
    </row>
    <row r="352" spans="1:86" customFormat="1" x14ac:dyDescent="0.25">
      <c r="A352">
        <v>335232</v>
      </c>
      <c r="B352" t="s">
        <v>4601</v>
      </c>
      <c r="C352" t="s">
        <v>4602</v>
      </c>
      <c r="D352" t="s">
        <v>3702</v>
      </c>
      <c r="E352" t="s">
        <v>251</v>
      </c>
      <c r="F352">
        <v>10021</v>
      </c>
      <c r="G352">
        <v>2128791600</v>
      </c>
      <c r="H352">
        <v>420</v>
      </c>
      <c r="I352" t="s">
        <v>301</v>
      </c>
      <c r="J352" t="s">
        <v>429</v>
      </c>
      <c r="K352">
        <v>449</v>
      </c>
      <c r="L352">
        <v>458.3</v>
      </c>
      <c r="M352" t="s">
        <v>430</v>
      </c>
      <c r="N352" t="b">
        <v>0</v>
      </c>
      <c r="O352" t="s">
        <v>4603</v>
      </c>
      <c r="P352" s="30">
        <v>24654</v>
      </c>
      <c r="Q352" t="b">
        <v>0</v>
      </c>
      <c r="S352" t="b">
        <v>0</v>
      </c>
      <c r="T352" t="b">
        <v>0</v>
      </c>
      <c r="U352" t="b">
        <v>0</v>
      </c>
      <c r="V352" t="s">
        <v>535</v>
      </c>
      <c r="W352" t="s">
        <v>433</v>
      </c>
      <c r="X352">
        <v>5</v>
      </c>
      <c r="Z352">
        <v>4</v>
      </c>
      <c r="AB352">
        <v>5</v>
      </c>
      <c r="AD352">
        <v>5</v>
      </c>
      <c r="AF352">
        <v>5</v>
      </c>
      <c r="AH352">
        <v>3</v>
      </c>
      <c r="AJ352">
        <v>4</v>
      </c>
      <c r="AN352">
        <v>2.1018300000000001</v>
      </c>
      <c r="AO352">
        <v>4.505E-2</v>
      </c>
      <c r="AP352">
        <v>1.24352</v>
      </c>
      <c r="AQ352">
        <v>1.2885800000000001</v>
      </c>
      <c r="AR352">
        <v>3.3904100000000001</v>
      </c>
      <c r="AS352">
        <v>9.3719999999999998E-2</v>
      </c>
      <c r="AT352">
        <v>2.2588300000000001</v>
      </c>
      <c r="AU352">
        <v>1.0129900000000001</v>
      </c>
      <c r="AV352">
        <v>0.54020999999999997</v>
      </c>
      <c r="AW352">
        <v>3.8120400000000001</v>
      </c>
      <c r="AX352">
        <v>1.93387</v>
      </c>
      <c r="AY352">
        <v>3.3439999999999998E-2</v>
      </c>
      <c r="AZ352">
        <v>0.86641000000000001</v>
      </c>
      <c r="BA352">
        <v>2.8519899999999998</v>
      </c>
      <c r="BB352" s="30">
        <v>43529</v>
      </c>
      <c r="BC352">
        <v>1</v>
      </c>
      <c r="BD352">
        <v>1</v>
      </c>
      <c r="BE352">
        <v>0</v>
      </c>
      <c r="BF352">
        <v>4</v>
      </c>
      <c r="BG352">
        <v>1</v>
      </c>
      <c r="BH352">
        <v>0</v>
      </c>
      <c r="BI352">
        <v>4</v>
      </c>
      <c r="BJ352" s="30">
        <v>42927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 s="30">
        <v>42475</v>
      </c>
      <c r="BS352">
        <v>5</v>
      </c>
      <c r="BT352">
        <v>2</v>
      </c>
      <c r="BU352">
        <v>3</v>
      </c>
      <c r="BV352">
        <v>1</v>
      </c>
      <c r="BW352">
        <v>52</v>
      </c>
      <c r="BX352">
        <v>0</v>
      </c>
      <c r="BY352">
        <v>52</v>
      </c>
      <c r="BZ352">
        <v>10.667</v>
      </c>
      <c r="CA352">
        <v>2</v>
      </c>
      <c r="CB352">
        <v>0</v>
      </c>
      <c r="CC352">
        <v>1</v>
      </c>
      <c r="CD352">
        <v>7023</v>
      </c>
      <c r="CE352">
        <v>0</v>
      </c>
      <c r="CF352">
        <v>1</v>
      </c>
      <c r="CG352" t="s">
        <v>4604</v>
      </c>
      <c r="CH352" s="30">
        <v>43952</v>
      </c>
    </row>
    <row r="353" spans="1:86" customFormat="1" x14ac:dyDescent="0.25">
      <c r="A353">
        <v>335752</v>
      </c>
      <c r="B353" t="s">
        <v>4605</v>
      </c>
      <c r="C353" t="s">
        <v>4606</v>
      </c>
      <c r="D353" t="s">
        <v>4607</v>
      </c>
      <c r="E353" t="s">
        <v>251</v>
      </c>
      <c r="F353">
        <v>14227</v>
      </c>
      <c r="G353">
        <v>7166819480</v>
      </c>
      <c r="H353">
        <v>240</v>
      </c>
      <c r="I353" t="s">
        <v>2646</v>
      </c>
      <c r="J353" t="s">
        <v>429</v>
      </c>
      <c r="K353">
        <v>172</v>
      </c>
      <c r="L353">
        <v>153.4</v>
      </c>
      <c r="M353" t="s">
        <v>430</v>
      </c>
      <c r="N353" t="b">
        <v>0</v>
      </c>
      <c r="O353" t="s">
        <v>4608</v>
      </c>
      <c r="P353" s="30">
        <v>33406</v>
      </c>
      <c r="Q353" t="b">
        <v>0</v>
      </c>
      <c r="S353" t="b">
        <v>0</v>
      </c>
      <c r="T353" t="b">
        <v>0</v>
      </c>
      <c r="U353" t="b">
        <v>0</v>
      </c>
      <c r="V353" t="s">
        <v>440</v>
      </c>
      <c r="W353" t="s">
        <v>433</v>
      </c>
      <c r="X353">
        <v>2</v>
      </c>
      <c r="Z353">
        <v>2</v>
      </c>
      <c r="AB353">
        <v>4</v>
      </c>
      <c r="AD353">
        <v>5</v>
      </c>
      <c r="AF353">
        <v>4</v>
      </c>
      <c r="AH353">
        <v>3</v>
      </c>
      <c r="AJ353">
        <v>3</v>
      </c>
      <c r="AN353">
        <v>2.53545</v>
      </c>
      <c r="AO353">
        <v>0.94115000000000004</v>
      </c>
      <c r="AP353">
        <v>0.61989000000000005</v>
      </c>
      <c r="AQ353">
        <v>1.56104</v>
      </c>
      <c r="AR353">
        <v>4.0964999999999998</v>
      </c>
      <c r="AS353">
        <v>0.11348</v>
      </c>
      <c r="AT353">
        <v>2.2155</v>
      </c>
      <c r="AU353">
        <v>0.81825000000000003</v>
      </c>
      <c r="AV353">
        <v>0.43506</v>
      </c>
      <c r="AW353">
        <v>3.4688099999999999</v>
      </c>
      <c r="AX353">
        <v>2.3784800000000001</v>
      </c>
      <c r="AY353">
        <v>0.86487999999999998</v>
      </c>
      <c r="AZ353">
        <v>0.53629000000000004</v>
      </c>
      <c r="BA353">
        <v>3.7869100000000002</v>
      </c>
      <c r="BB353" s="30">
        <v>43781</v>
      </c>
      <c r="BC353">
        <v>6</v>
      </c>
      <c r="BD353">
        <v>5</v>
      </c>
      <c r="BE353">
        <v>3</v>
      </c>
      <c r="BF353">
        <v>24</v>
      </c>
      <c r="BG353">
        <v>1</v>
      </c>
      <c r="BH353">
        <v>0</v>
      </c>
      <c r="BI353">
        <v>24</v>
      </c>
      <c r="BJ353" s="30">
        <v>43434</v>
      </c>
      <c r="BK353">
        <v>7</v>
      </c>
      <c r="BL353">
        <v>6</v>
      </c>
      <c r="BM353">
        <v>1</v>
      </c>
      <c r="BN353">
        <v>36</v>
      </c>
      <c r="BO353">
        <v>1</v>
      </c>
      <c r="BP353">
        <v>0</v>
      </c>
      <c r="BQ353">
        <v>36</v>
      </c>
      <c r="BR353" s="30">
        <v>42886</v>
      </c>
      <c r="BS353">
        <v>5</v>
      </c>
      <c r="BT353">
        <v>5</v>
      </c>
      <c r="BU353">
        <v>0</v>
      </c>
      <c r="BV353">
        <v>1</v>
      </c>
      <c r="BW353">
        <v>16</v>
      </c>
      <c r="BX353">
        <v>0</v>
      </c>
      <c r="BY353">
        <v>16</v>
      </c>
      <c r="BZ353">
        <v>26.667000000000002</v>
      </c>
      <c r="CA353">
        <v>1</v>
      </c>
      <c r="CB353">
        <v>4</v>
      </c>
      <c r="CC353">
        <v>0</v>
      </c>
      <c r="CD353">
        <v>0</v>
      </c>
      <c r="CE353">
        <v>0</v>
      </c>
      <c r="CF353">
        <v>0</v>
      </c>
      <c r="CG353" t="s">
        <v>4609</v>
      </c>
      <c r="CH353" s="30">
        <v>43952</v>
      </c>
    </row>
    <row r="354" spans="1:86" customFormat="1" x14ac:dyDescent="0.25">
      <c r="A354">
        <v>335586</v>
      </c>
      <c r="B354" t="s">
        <v>4610</v>
      </c>
      <c r="C354" t="s">
        <v>4611</v>
      </c>
      <c r="D354" t="s">
        <v>4612</v>
      </c>
      <c r="E354" t="s">
        <v>251</v>
      </c>
      <c r="F354">
        <v>13365</v>
      </c>
      <c r="G354">
        <v>3158230973</v>
      </c>
      <c r="H354">
        <v>320</v>
      </c>
      <c r="I354" t="s">
        <v>2373</v>
      </c>
      <c r="J354" t="s">
        <v>429</v>
      </c>
      <c r="K354">
        <v>80</v>
      </c>
      <c r="L354">
        <v>70.5</v>
      </c>
      <c r="M354" t="s">
        <v>430</v>
      </c>
      <c r="N354" t="b">
        <v>0</v>
      </c>
      <c r="O354" t="s">
        <v>4613</v>
      </c>
      <c r="P354" s="30">
        <v>28185</v>
      </c>
      <c r="Q354" t="b">
        <v>0</v>
      </c>
      <c r="S354" t="b">
        <v>0</v>
      </c>
      <c r="T354" t="b">
        <v>0</v>
      </c>
      <c r="U354" t="b">
        <v>0</v>
      </c>
      <c r="V354" t="s">
        <v>440</v>
      </c>
      <c r="W354" t="s">
        <v>433</v>
      </c>
      <c r="X354">
        <v>3</v>
      </c>
      <c r="Z354">
        <v>3</v>
      </c>
      <c r="AB354">
        <v>3</v>
      </c>
      <c r="AD354">
        <v>3</v>
      </c>
      <c r="AF354">
        <v>2</v>
      </c>
      <c r="AH354">
        <v>3</v>
      </c>
      <c r="AJ354">
        <v>3</v>
      </c>
      <c r="AN354">
        <v>2.2461799999999998</v>
      </c>
      <c r="AO354">
        <v>0.88763999999999998</v>
      </c>
      <c r="AP354">
        <v>0.61980000000000002</v>
      </c>
      <c r="AQ354">
        <v>1.5074399999999999</v>
      </c>
      <c r="AR354">
        <v>3.7536200000000002</v>
      </c>
      <c r="AS354">
        <v>8.5449999999999998E-2</v>
      </c>
      <c r="AT354">
        <v>2.0533000000000001</v>
      </c>
      <c r="AU354">
        <v>0.76302999999999999</v>
      </c>
      <c r="AV354">
        <v>0.37846000000000002</v>
      </c>
      <c r="AW354">
        <v>3.1947899999999998</v>
      </c>
      <c r="AX354">
        <v>2.2735699999999999</v>
      </c>
      <c r="AY354">
        <v>0.87473999999999996</v>
      </c>
      <c r="AZ354">
        <v>0.61638999999999999</v>
      </c>
      <c r="BA354">
        <v>3.7675700000000001</v>
      </c>
      <c r="BB354" s="30">
        <v>43741</v>
      </c>
      <c r="BC354">
        <v>3</v>
      </c>
      <c r="BD354">
        <v>3</v>
      </c>
      <c r="BE354">
        <v>0</v>
      </c>
      <c r="BF354">
        <v>16</v>
      </c>
      <c r="BG354">
        <v>1</v>
      </c>
      <c r="BH354">
        <v>0</v>
      </c>
      <c r="BI354">
        <v>16</v>
      </c>
      <c r="BJ354" s="30">
        <v>43266</v>
      </c>
      <c r="BK354">
        <v>4</v>
      </c>
      <c r="BL354">
        <v>4</v>
      </c>
      <c r="BM354">
        <v>1</v>
      </c>
      <c r="BN354">
        <v>20</v>
      </c>
      <c r="BO354">
        <v>1</v>
      </c>
      <c r="BP354">
        <v>0</v>
      </c>
      <c r="BQ354">
        <v>20</v>
      </c>
      <c r="BR354" s="30">
        <v>42767</v>
      </c>
      <c r="BS354">
        <v>5</v>
      </c>
      <c r="BT354">
        <v>5</v>
      </c>
      <c r="BU354">
        <v>0</v>
      </c>
      <c r="BV354">
        <v>1</v>
      </c>
      <c r="BW354">
        <v>20</v>
      </c>
      <c r="BX354">
        <v>0</v>
      </c>
      <c r="BY354">
        <v>20</v>
      </c>
      <c r="BZ354">
        <v>18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 t="s">
        <v>4614</v>
      </c>
      <c r="CH354" s="30">
        <v>43952</v>
      </c>
    </row>
    <row r="355" spans="1:86" customFormat="1" x14ac:dyDescent="0.25">
      <c r="A355">
        <v>335470</v>
      </c>
      <c r="B355" t="s">
        <v>4615</v>
      </c>
      <c r="C355" t="s">
        <v>4616</v>
      </c>
      <c r="D355" t="s">
        <v>3226</v>
      </c>
      <c r="E355" t="s">
        <v>251</v>
      </c>
      <c r="F355">
        <v>11219</v>
      </c>
      <c r="G355">
        <v>7188513700</v>
      </c>
      <c r="H355">
        <v>331</v>
      </c>
      <c r="I355" t="s">
        <v>1544</v>
      </c>
      <c r="J355" t="s">
        <v>451</v>
      </c>
      <c r="K355">
        <v>510</v>
      </c>
      <c r="L355">
        <v>496.1</v>
      </c>
      <c r="M355" t="s">
        <v>430</v>
      </c>
      <c r="N355" t="b">
        <v>0</v>
      </c>
      <c r="O355" t="s">
        <v>4617</v>
      </c>
      <c r="P355" s="30">
        <v>27820</v>
      </c>
      <c r="Q355" t="b">
        <v>0</v>
      </c>
      <c r="S355" t="b">
        <v>0</v>
      </c>
      <c r="T355" t="b">
        <v>0</v>
      </c>
      <c r="U355" t="b">
        <v>0</v>
      </c>
      <c r="V355" t="s">
        <v>440</v>
      </c>
      <c r="W355" t="s">
        <v>433</v>
      </c>
      <c r="X355">
        <v>3</v>
      </c>
      <c r="Z355">
        <v>3</v>
      </c>
      <c r="AB355">
        <v>4</v>
      </c>
      <c r="AD355">
        <v>4</v>
      </c>
      <c r="AF355">
        <v>5</v>
      </c>
      <c r="AH355">
        <v>3</v>
      </c>
      <c r="AJ355">
        <v>3</v>
      </c>
      <c r="AN355">
        <v>2.5175999999999998</v>
      </c>
      <c r="AO355">
        <v>0.67183999999999999</v>
      </c>
      <c r="AP355">
        <v>0.74263999999999997</v>
      </c>
      <c r="AQ355">
        <v>1.41448</v>
      </c>
      <c r="AR355">
        <v>3.93207</v>
      </c>
      <c r="AS355">
        <v>9.4329999999999997E-2</v>
      </c>
      <c r="AT355">
        <v>2.4188800000000001</v>
      </c>
      <c r="AU355">
        <v>1.0301499999999999</v>
      </c>
      <c r="AV355">
        <v>0.51478999999999997</v>
      </c>
      <c r="AW355">
        <v>3.9638300000000002</v>
      </c>
      <c r="AX355">
        <v>2.1631499999999999</v>
      </c>
      <c r="AY355">
        <v>0.4904</v>
      </c>
      <c r="AZ355">
        <v>0.54296999999999995</v>
      </c>
      <c r="BA355">
        <v>3.1809699999999999</v>
      </c>
      <c r="BB355" s="30">
        <v>43672</v>
      </c>
      <c r="BC355">
        <v>1</v>
      </c>
      <c r="BD355">
        <v>1</v>
      </c>
      <c r="BE355">
        <v>0</v>
      </c>
      <c r="BF355">
        <v>16</v>
      </c>
      <c r="BG355">
        <v>1</v>
      </c>
      <c r="BH355">
        <v>0</v>
      </c>
      <c r="BI355">
        <v>16</v>
      </c>
      <c r="BJ355" s="30">
        <v>42996</v>
      </c>
      <c r="BK355">
        <v>3</v>
      </c>
      <c r="BL355">
        <v>1</v>
      </c>
      <c r="BM355">
        <v>2</v>
      </c>
      <c r="BN355">
        <v>12</v>
      </c>
      <c r="BO355">
        <v>1</v>
      </c>
      <c r="BP355">
        <v>0</v>
      </c>
      <c r="BQ355">
        <v>12</v>
      </c>
      <c r="BR355" s="30">
        <v>42566</v>
      </c>
      <c r="BS355">
        <v>6</v>
      </c>
      <c r="BT355">
        <v>0</v>
      </c>
      <c r="BU355">
        <v>6</v>
      </c>
      <c r="BV355">
        <v>0</v>
      </c>
      <c r="BW355">
        <v>40</v>
      </c>
      <c r="BX355">
        <v>0</v>
      </c>
      <c r="BY355">
        <v>40</v>
      </c>
      <c r="BZ355">
        <v>18.667000000000002</v>
      </c>
      <c r="CA355">
        <v>1</v>
      </c>
      <c r="CB355">
        <v>3</v>
      </c>
      <c r="CC355">
        <v>0</v>
      </c>
      <c r="CD355">
        <v>0</v>
      </c>
      <c r="CE355">
        <v>0</v>
      </c>
      <c r="CF355">
        <v>0</v>
      </c>
      <c r="CG355" t="s">
        <v>4618</v>
      </c>
      <c r="CH355" s="30">
        <v>43952</v>
      </c>
    </row>
    <row r="356" spans="1:86" customFormat="1" x14ac:dyDescent="0.25">
      <c r="A356">
        <v>335611</v>
      </c>
      <c r="B356" t="s">
        <v>4619</v>
      </c>
      <c r="C356" t="s">
        <v>4620</v>
      </c>
      <c r="D356" t="s">
        <v>3647</v>
      </c>
      <c r="E356" t="s">
        <v>251</v>
      </c>
      <c r="F356">
        <v>10805</v>
      </c>
      <c r="G356">
        <v>9146362800</v>
      </c>
      <c r="H356">
        <v>800</v>
      </c>
      <c r="I356" t="s">
        <v>1394</v>
      </c>
      <c r="J356" t="s">
        <v>429</v>
      </c>
      <c r="K356">
        <v>183</v>
      </c>
      <c r="L356">
        <v>175.5</v>
      </c>
      <c r="M356" t="s">
        <v>430</v>
      </c>
      <c r="N356" t="b">
        <v>0</v>
      </c>
      <c r="O356" t="s">
        <v>4621</v>
      </c>
      <c r="P356" s="30">
        <v>28491</v>
      </c>
      <c r="Q356" t="b">
        <v>0</v>
      </c>
      <c r="S356" t="b">
        <v>0</v>
      </c>
      <c r="T356" t="b">
        <v>0</v>
      </c>
      <c r="U356" t="b">
        <v>0</v>
      </c>
      <c r="V356" t="s">
        <v>440</v>
      </c>
      <c r="W356" t="s">
        <v>433</v>
      </c>
      <c r="X356">
        <v>2</v>
      </c>
      <c r="Z356">
        <v>2</v>
      </c>
      <c r="AB356">
        <v>4</v>
      </c>
      <c r="AD356">
        <v>5</v>
      </c>
      <c r="AF356">
        <v>2</v>
      </c>
      <c r="AH356">
        <v>2</v>
      </c>
      <c r="AJ356">
        <v>3</v>
      </c>
      <c r="AN356">
        <v>1.8333200000000001</v>
      </c>
      <c r="AO356">
        <v>0.28303</v>
      </c>
      <c r="AP356">
        <v>0.59141999999999995</v>
      </c>
      <c r="AQ356">
        <v>0.87444999999999995</v>
      </c>
      <c r="AR356">
        <v>2.70777</v>
      </c>
      <c r="AS356">
        <v>7.7899999999999997E-2</v>
      </c>
      <c r="AT356">
        <v>2.0496699999999999</v>
      </c>
      <c r="AU356">
        <v>0.78932000000000002</v>
      </c>
      <c r="AV356">
        <v>0.40714</v>
      </c>
      <c r="AW356">
        <v>3.24613</v>
      </c>
      <c r="AX356">
        <v>1.8589599999999999</v>
      </c>
      <c r="AY356">
        <v>0.26962999999999998</v>
      </c>
      <c r="AZ356">
        <v>0.54674999999999996</v>
      </c>
      <c r="BA356">
        <v>2.6748500000000002</v>
      </c>
      <c r="BB356" s="30">
        <v>43417</v>
      </c>
      <c r="BC356">
        <v>10</v>
      </c>
      <c r="BD356">
        <v>10</v>
      </c>
      <c r="BE356">
        <v>1</v>
      </c>
      <c r="BF356">
        <v>60</v>
      </c>
      <c r="BG356">
        <v>1</v>
      </c>
      <c r="BH356">
        <v>0</v>
      </c>
      <c r="BI356">
        <v>60</v>
      </c>
      <c r="BJ356" s="30">
        <v>42814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 s="30">
        <v>42394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30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 t="s">
        <v>4622</v>
      </c>
      <c r="CH356" s="30">
        <v>43952</v>
      </c>
    </row>
    <row r="357" spans="1:86" customFormat="1" x14ac:dyDescent="0.25">
      <c r="A357">
        <v>335790</v>
      </c>
      <c r="B357" t="s">
        <v>4623</v>
      </c>
      <c r="C357" t="s">
        <v>4624</v>
      </c>
      <c r="D357" t="s">
        <v>4625</v>
      </c>
      <c r="E357" t="s">
        <v>251</v>
      </c>
      <c r="F357">
        <v>14304</v>
      </c>
      <c r="G357">
        <v>7162158000</v>
      </c>
      <c r="H357">
        <v>500</v>
      </c>
      <c r="I357" t="s">
        <v>2652</v>
      </c>
      <c r="J357" t="s">
        <v>451</v>
      </c>
      <c r="K357">
        <v>123</v>
      </c>
      <c r="L357">
        <v>109.2</v>
      </c>
      <c r="M357" t="s">
        <v>430</v>
      </c>
      <c r="N357" t="b">
        <v>0</v>
      </c>
      <c r="O357" t="s">
        <v>4626</v>
      </c>
      <c r="P357" s="30">
        <v>34990</v>
      </c>
      <c r="Q357" t="b">
        <v>0</v>
      </c>
      <c r="S357" t="b">
        <v>0</v>
      </c>
      <c r="T357" t="b">
        <v>0</v>
      </c>
      <c r="U357" t="b">
        <v>0</v>
      </c>
      <c r="V357" t="s">
        <v>440</v>
      </c>
      <c r="W357" t="s">
        <v>433</v>
      </c>
      <c r="X357">
        <v>4</v>
      </c>
      <c r="Z357">
        <v>4</v>
      </c>
      <c r="AB357">
        <v>4</v>
      </c>
      <c r="AD357">
        <v>3</v>
      </c>
      <c r="AF357">
        <v>4</v>
      </c>
      <c r="AH357">
        <v>4</v>
      </c>
      <c r="AJ357">
        <v>4</v>
      </c>
      <c r="AN357">
        <v>2.50928</v>
      </c>
      <c r="AO357">
        <v>0.87331000000000003</v>
      </c>
      <c r="AP357">
        <v>0.90286</v>
      </c>
      <c r="AQ357">
        <v>1.77617</v>
      </c>
      <c r="AR357">
        <v>4.2854400000000004</v>
      </c>
      <c r="AS357">
        <v>7.3590000000000003E-2</v>
      </c>
      <c r="AT357">
        <v>2.1133000000000002</v>
      </c>
      <c r="AU357">
        <v>0.76720999999999995</v>
      </c>
      <c r="AV357">
        <v>0.38635999999999998</v>
      </c>
      <c r="AW357">
        <v>3.2668699999999999</v>
      </c>
      <c r="AX357">
        <v>2.4677600000000002</v>
      </c>
      <c r="AY357">
        <v>0.85592999999999997</v>
      </c>
      <c r="AZ357">
        <v>0.87955000000000005</v>
      </c>
      <c r="BA357">
        <v>4.2064599999999999</v>
      </c>
      <c r="BB357" s="30">
        <v>43805</v>
      </c>
      <c r="BC357">
        <v>1</v>
      </c>
      <c r="BD357">
        <v>1</v>
      </c>
      <c r="BE357">
        <v>0</v>
      </c>
      <c r="BF357">
        <v>4</v>
      </c>
      <c r="BG357">
        <v>1</v>
      </c>
      <c r="BH357">
        <v>0</v>
      </c>
      <c r="BI357">
        <v>4</v>
      </c>
      <c r="BJ357" s="30">
        <v>43388</v>
      </c>
      <c r="BK357">
        <v>4</v>
      </c>
      <c r="BL357">
        <v>4</v>
      </c>
      <c r="BM357">
        <v>0</v>
      </c>
      <c r="BN357">
        <v>16</v>
      </c>
      <c r="BO357">
        <v>1</v>
      </c>
      <c r="BP357">
        <v>0</v>
      </c>
      <c r="BQ357">
        <v>16</v>
      </c>
      <c r="BR357" s="30">
        <v>42864</v>
      </c>
      <c r="BS357">
        <v>1</v>
      </c>
      <c r="BT357">
        <v>1</v>
      </c>
      <c r="BU357">
        <v>0</v>
      </c>
      <c r="BV357">
        <v>1</v>
      </c>
      <c r="BW357">
        <v>8</v>
      </c>
      <c r="BX357">
        <v>0</v>
      </c>
      <c r="BY357">
        <v>8</v>
      </c>
      <c r="BZ357">
        <v>8.6669999999999998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 t="s">
        <v>4627</v>
      </c>
      <c r="CH357" s="30">
        <v>43952</v>
      </c>
    </row>
    <row r="358" spans="1:86" customFormat="1" x14ac:dyDescent="0.25">
      <c r="A358">
        <v>335416</v>
      </c>
      <c r="B358" t="s">
        <v>4628</v>
      </c>
      <c r="C358" t="s">
        <v>4629</v>
      </c>
      <c r="D358" t="s">
        <v>4630</v>
      </c>
      <c r="E358" t="s">
        <v>251</v>
      </c>
      <c r="F358">
        <v>11379</v>
      </c>
      <c r="G358">
        <v>7185654200</v>
      </c>
      <c r="H358">
        <v>590</v>
      </c>
      <c r="I358" t="s">
        <v>1533</v>
      </c>
      <c r="J358" t="s">
        <v>429</v>
      </c>
      <c r="K358">
        <v>360</v>
      </c>
      <c r="L358">
        <v>352.2</v>
      </c>
      <c r="M358" t="s">
        <v>430</v>
      </c>
      <c r="N358" t="b">
        <v>0</v>
      </c>
      <c r="O358" t="s">
        <v>4631</v>
      </c>
      <c r="P358" s="30">
        <v>27181</v>
      </c>
      <c r="Q358" t="b">
        <v>0</v>
      </c>
      <c r="S358" t="b">
        <v>0</v>
      </c>
      <c r="T358" t="b">
        <v>0</v>
      </c>
      <c r="U358" t="b">
        <v>0</v>
      </c>
      <c r="V358" t="s">
        <v>440</v>
      </c>
      <c r="W358" t="s">
        <v>433</v>
      </c>
      <c r="X358">
        <v>4</v>
      </c>
      <c r="Z358">
        <v>4</v>
      </c>
      <c r="AB358">
        <v>5</v>
      </c>
      <c r="AD358">
        <v>5</v>
      </c>
      <c r="AF358">
        <v>5</v>
      </c>
      <c r="AH358">
        <v>1</v>
      </c>
      <c r="AI358">
        <v>12</v>
      </c>
      <c r="AJ358">
        <v>1</v>
      </c>
      <c r="AK358">
        <v>12</v>
      </c>
      <c r="AL358">
        <v>6</v>
      </c>
      <c r="AM358">
        <v>6</v>
      </c>
      <c r="BB358" s="30">
        <v>43496</v>
      </c>
      <c r="BC358">
        <v>3</v>
      </c>
      <c r="BD358">
        <v>3</v>
      </c>
      <c r="BE358">
        <v>0</v>
      </c>
      <c r="BF358">
        <v>8</v>
      </c>
      <c r="BG358">
        <v>1</v>
      </c>
      <c r="BH358">
        <v>0</v>
      </c>
      <c r="BI358">
        <v>8</v>
      </c>
      <c r="BJ358" s="30">
        <v>42838</v>
      </c>
      <c r="BK358">
        <v>1</v>
      </c>
      <c r="BL358">
        <v>1</v>
      </c>
      <c r="BM358">
        <v>0</v>
      </c>
      <c r="BN358">
        <v>4</v>
      </c>
      <c r="BO358">
        <v>1</v>
      </c>
      <c r="BP358">
        <v>0</v>
      </c>
      <c r="BQ358">
        <v>4</v>
      </c>
      <c r="BR358" s="30">
        <v>42412</v>
      </c>
      <c r="BS358">
        <v>4</v>
      </c>
      <c r="BT358">
        <v>4</v>
      </c>
      <c r="BU358">
        <v>0</v>
      </c>
      <c r="BV358">
        <v>1</v>
      </c>
      <c r="BW358">
        <v>16</v>
      </c>
      <c r="BX358">
        <v>0</v>
      </c>
      <c r="BY358">
        <v>16</v>
      </c>
      <c r="BZ358">
        <v>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H358" s="30">
        <v>43952</v>
      </c>
    </row>
    <row r="359" spans="1:86" customFormat="1" x14ac:dyDescent="0.25">
      <c r="A359">
        <v>335441</v>
      </c>
      <c r="B359" t="s">
        <v>4632</v>
      </c>
      <c r="C359" t="s">
        <v>4633</v>
      </c>
      <c r="D359" t="s">
        <v>3436</v>
      </c>
      <c r="E359" t="s">
        <v>251</v>
      </c>
      <c r="F359">
        <v>10567</v>
      </c>
      <c r="G359">
        <v>9147399150</v>
      </c>
      <c r="H359">
        <v>800</v>
      </c>
      <c r="I359" t="s">
        <v>1394</v>
      </c>
      <c r="J359" t="s">
        <v>438</v>
      </c>
      <c r="K359">
        <v>120</v>
      </c>
      <c r="L359">
        <v>109.6</v>
      </c>
      <c r="M359" t="s">
        <v>430</v>
      </c>
      <c r="N359" t="b">
        <v>0</v>
      </c>
      <c r="O359" t="s">
        <v>4634</v>
      </c>
      <c r="P359" s="30">
        <v>28307</v>
      </c>
      <c r="Q359" t="b">
        <v>0</v>
      </c>
      <c r="S359" t="b">
        <v>0</v>
      </c>
      <c r="T359" t="b">
        <v>0</v>
      </c>
      <c r="U359" t="b">
        <v>0</v>
      </c>
      <c r="V359" t="s">
        <v>535</v>
      </c>
      <c r="W359" t="s">
        <v>433</v>
      </c>
      <c r="X359">
        <v>3</v>
      </c>
      <c r="Z359">
        <v>3</v>
      </c>
      <c r="AB359">
        <v>4</v>
      </c>
      <c r="AD359">
        <v>4</v>
      </c>
      <c r="AF359">
        <v>4</v>
      </c>
      <c r="AH359">
        <v>2</v>
      </c>
      <c r="AJ359">
        <v>2</v>
      </c>
      <c r="AN359">
        <v>2.1891600000000002</v>
      </c>
      <c r="AO359">
        <v>0.95467000000000002</v>
      </c>
      <c r="AP359">
        <v>0.50958999999999999</v>
      </c>
      <c r="AQ359">
        <v>1.4642599999999999</v>
      </c>
      <c r="AR359">
        <v>3.6534200000000001</v>
      </c>
      <c r="AS359">
        <v>0.13814000000000001</v>
      </c>
      <c r="AT359">
        <v>2.2788200000000001</v>
      </c>
      <c r="AU359">
        <v>0.91463000000000005</v>
      </c>
      <c r="AV359">
        <v>0.50222999999999995</v>
      </c>
      <c r="AW359">
        <v>3.6956899999999999</v>
      </c>
      <c r="AX359">
        <v>1.9965599999999999</v>
      </c>
      <c r="AY359">
        <v>0.78485000000000005</v>
      </c>
      <c r="AZ359">
        <v>0.38190000000000002</v>
      </c>
      <c r="BA359">
        <v>3.1699799999999998</v>
      </c>
      <c r="BB359" s="30">
        <v>43333</v>
      </c>
      <c r="BC359">
        <v>4</v>
      </c>
      <c r="BD359">
        <v>4</v>
      </c>
      <c r="BE359">
        <v>0</v>
      </c>
      <c r="BF359">
        <v>16</v>
      </c>
      <c r="BG359">
        <v>1</v>
      </c>
      <c r="BH359">
        <v>0</v>
      </c>
      <c r="BI359">
        <v>16</v>
      </c>
      <c r="BJ359" s="30">
        <v>42796</v>
      </c>
      <c r="BK359">
        <v>2</v>
      </c>
      <c r="BL359">
        <v>2</v>
      </c>
      <c r="BM359">
        <v>0</v>
      </c>
      <c r="BN359">
        <v>12</v>
      </c>
      <c r="BO359">
        <v>1</v>
      </c>
      <c r="BP359">
        <v>0</v>
      </c>
      <c r="BQ359">
        <v>12</v>
      </c>
      <c r="BR359" s="30">
        <v>42376</v>
      </c>
      <c r="BS359">
        <v>4</v>
      </c>
      <c r="BT359">
        <v>4</v>
      </c>
      <c r="BU359">
        <v>0</v>
      </c>
      <c r="BV359">
        <v>1</v>
      </c>
      <c r="BW359">
        <v>32</v>
      </c>
      <c r="BX359">
        <v>0</v>
      </c>
      <c r="BY359">
        <v>32</v>
      </c>
      <c r="BZ359">
        <v>17.332999999999998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 t="s">
        <v>4635</v>
      </c>
      <c r="CH359" s="30">
        <v>43952</v>
      </c>
    </row>
    <row r="360" spans="1:86" customFormat="1" x14ac:dyDescent="0.25">
      <c r="A360">
        <v>335684</v>
      </c>
      <c r="B360" t="s">
        <v>4636</v>
      </c>
      <c r="C360" t="s">
        <v>4637</v>
      </c>
      <c r="D360" t="s">
        <v>3577</v>
      </c>
      <c r="E360" t="s">
        <v>251</v>
      </c>
      <c r="F360">
        <v>10924</v>
      </c>
      <c r="G360">
        <v>8453601200</v>
      </c>
      <c r="H360">
        <v>540</v>
      </c>
      <c r="I360" t="s">
        <v>1469</v>
      </c>
      <c r="J360" t="s">
        <v>451</v>
      </c>
      <c r="K360">
        <v>120</v>
      </c>
      <c r="L360">
        <v>113.7</v>
      </c>
      <c r="M360" t="s">
        <v>430</v>
      </c>
      <c r="N360" t="b">
        <v>0</v>
      </c>
      <c r="O360" t="s">
        <v>4638</v>
      </c>
      <c r="P360" s="30">
        <v>31308</v>
      </c>
      <c r="Q360" t="b">
        <v>0</v>
      </c>
      <c r="S360" t="b">
        <v>0</v>
      </c>
      <c r="T360" t="b">
        <v>0</v>
      </c>
      <c r="U360" t="b">
        <v>0</v>
      </c>
      <c r="V360" t="s">
        <v>440</v>
      </c>
      <c r="W360" t="s">
        <v>433</v>
      </c>
      <c r="X360">
        <v>1</v>
      </c>
      <c r="Z360">
        <v>1</v>
      </c>
      <c r="AB360">
        <v>2</v>
      </c>
      <c r="AD360">
        <v>2</v>
      </c>
      <c r="AF360">
        <v>3</v>
      </c>
      <c r="AH360">
        <v>2</v>
      </c>
      <c r="AJ360">
        <v>2</v>
      </c>
      <c r="AN360">
        <v>1.8173699999999999</v>
      </c>
      <c r="AO360">
        <v>0.76010999999999995</v>
      </c>
      <c r="AP360">
        <v>0.58823999999999999</v>
      </c>
      <c r="AQ360">
        <v>1.3483499999999999</v>
      </c>
      <c r="AR360">
        <v>3.1657299999999999</v>
      </c>
      <c r="AS360">
        <v>0.12548999999999999</v>
      </c>
      <c r="AT360">
        <v>2.2536700000000001</v>
      </c>
      <c r="AU360">
        <v>0.87700999999999996</v>
      </c>
      <c r="AV360">
        <v>0.49057000000000001</v>
      </c>
      <c r="AW360">
        <v>3.6212499999999999</v>
      </c>
      <c r="AX360">
        <v>1.67598</v>
      </c>
      <c r="AY360">
        <v>0.65171999999999997</v>
      </c>
      <c r="AZ360">
        <v>0.45132</v>
      </c>
      <c r="BA360">
        <v>2.8032900000000001</v>
      </c>
      <c r="BB360" s="30">
        <v>43809</v>
      </c>
      <c r="BC360">
        <v>8</v>
      </c>
      <c r="BD360">
        <v>8</v>
      </c>
      <c r="BE360">
        <v>0</v>
      </c>
      <c r="BF360">
        <v>32</v>
      </c>
      <c r="BG360">
        <v>1</v>
      </c>
      <c r="BH360">
        <v>0</v>
      </c>
      <c r="BI360">
        <v>32</v>
      </c>
      <c r="BJ360" s="30">
        <v>43129</v>
      </c>
      <c r="BK360">
        <v>15</v>
      </c>
      <c r="BL360">
        <v>13</v>
      </c>
      <c r="BM360">
        <v>5</v>
      </c>
      <c r="BN360">
        <v>80</v>
      </c>
      <c r="BO360">
        <v>1</v>
      </c>
      <c r="BP360">
        <v>0</v>
      </c>
      <c r="BQ360">
        <v>80</v>
      </c>
      <c r="BR360" s="30">
        <v>42719</v>
      </c>
      <c r="BS360">
        <v>4</v>
      </c>
      <c r="BT360">
        <v>0</v>
      </c>
      <c r="BU360">
        <v>4</v>
      </c>
      <c r="BV360">
        <v>0</v>
      </c>
      <c r="BW360">
        <v>32</v>
      </c>
      <c r="BX360">
        <v>0</v>
      </c>
      <c r="BY360">
        <v>32</v>
      </c>
      <c r="BZ360">
        <v>48</v>
      </c>
      <c r="CA360">
        <v>4</v>
      </c>
      <c r="CB360">
        <v>8</v>
      </c>
      <c r="CC360">
        <v>1</v>
      </c>
      <c r="CD360">
        <v>145022</v>
      </c>
      <c r="CE360">
        <v>0</v>
      </c>
      <c r="CF360">
        <v>1</v>
      </c>
      <c r="CG360" t="s">
        <v>4639</v>
      </c>
      <c r="CH360" s="30">
        <v>43952</v>
      </c>
    </row>
    <row r="361" spans="1:86" customFormat="1" x14ac:dyDescent="0.25">
      <c r="A361">
        <v>335665</v>
      </c>
      <c r="B361" t="s">
        <v>4640</v>
      </c>
      <c r="C361" t="s">
        <v>4641</v>
      </c>
      <c r="D361" t="s">
        <v>3702</v>
      </c>
      <c r="E361" t="s">
        <v>251</v>
      </c>
      <c r="F361">
        <v>10029</v>
      </c>
      <c r="G361">
        <v>2123601000</v>
      </c>
      <c r="H361">
        <v>420</v>
      </c>
      <c r="I361" t="s">
        <v>301</v>
      </c>
      <c r="J361" t="s">
        <v>523</v>
      </c>
      <c r="K361">
        <v>679</v>
      </c>
      <c r="L361">
        <v>536.5</v>
      </c>
      <c r="M361" t="s">
        <v>430</v>
      </c>
      <c r="N361" t="b">
        <v>0</v>
      </c>
      <c r="O361" t="s">
        <v>4640</v>
      </c>
      <c r="P361" s="30">
        <v>30545</v>
      </c>
      <c r="Q361" t="b">
        <v>0</v>
      </c>
      <c r="S361" t="b">
        <v>0</v>
      </c>
      <c r="T361" t="b">
        <v>0</v>
      </c>
      <c r="U361" t="b">
        <v>0</v>
      </c>
      <c r="V361" t="s">
        <v>535</v>
      </c>
      <c r="W361" t="s">
        <v>433</v>
      </c>
      <c r="X361">
        <v>3</v>
      </c>
      <c r="Z361">
        <v>2</v>
      </c>
      <c r="AB361">
        <v>5</v>
      </c>
      <c r="AD361">
        <v>5</v>
      </c>
      <c r="AF361">
        <v>5</v>
      </c>
      <c r="AH361">
        <v>3</v>
      </c>
      <c r="AJ361">
        <v>3</v>
      </c>
      <c r="AN361">
        <v>2.7527300000000001</v>
      </c>
      <c r="AO361">
        <v>0.77075000000000005</v>
      </c>
      <c r="AP361">
        <v>0.79229000000000005</v>
      </c>
      <c r="AQ361">
        <v>1.56304</v>
      </c>
      <c r="AR361">
        <v>4.3157699999999997</v>
      </c>
      <c r="AS361">
        <v>8.6230000000000001E-2</v>
      </c>
      <c r="AT361">
        <v>1.99719</v>
      </c>
      <c r="AU361">
        <v>0.77112999999999998</v>
      </c>
      <c r="AV361">
        <v>0.40988999999999998</v>
      </c>
      <c r="AW361">
        <v>3.17821</v>
      </c>
      <c r="AX361">
        <v>2.8645700000000001</v>
      </c>
      <c r="AY361">
        <v>0.75158000000000003</v>
      </c>
      <c r="AZ361">
        <v>0.72751999999999994</v>
      </c>
      <c r="BA361">
        <v>4.3544</v>
      </c>
      <c r="BB361" s="30">
        <v>43861</v>
      </c>
      <c r="BC361">
        <v>11</v>
      </c>
      <c r="BD361">
        <v>11</v>
      </c>
      <c r="BE361">
        <v>0</v>
      </c>
      <c r="BF361">
        <v>60</v>
      </c>
      <c r="BG361">
        <v>0</v>
      </c>
      <c r="BH361">
        <v>0</v>
      </c>
      <c r="BI361">
        <v>60</v>
      </c>
      <c r="BJ361" s="30">
        <v>43213</v>
      </c>
      <c r="BK361">
        <v>2</v>
      </c>
      <c r="BL361">
        <v>0</v>
      </c>
      <c r="BM361">
        <v>2</v>
      </c>
      <c r="BN361">
        <v>8</v>
      </c>
      <c r="BO361">
        <v>0</v>
      </c>
      <c r="BP361">
        <v>0</v>
      </c>
      <c r="BQ361">
        <v>8</v>
      </c>
      <c r="BR361" s="30">
        <v>42697</v>
      </c>
      <c r="BS361">
        <v>11</v>
      </c>
      <c r="BT361">
        <v>9</v>
      </c>
      <c r="BU361">
        <v>2</v>
      </c>
      <c r="BV361">
        <v>1</v>
      </c>
      <c r="BW361">
        <v>48</v>
      </c>
      <c r="BX361">
        <v>0</v>
      </c>
      <c r="BY361">
        <v>48</v>
      </c>
      <c r="BZ361">
        <v>40.667000000000002</v>
      </c>
      <c r="CA361">
        <v>0</v>
      </c>
      <c r="CB361">
        <v>3</v>
      </c>
      <c r="CC361">
        <v>0</v>
      </c>
      <c r="CD361">
        <v>0</v>
      </c>
      <c r="CE361">
        <v>0</v>
      </c>
      <c r="CF361">
        <v>0</v>
      </c>
      <c r="CG361" t="s">
        <v>4642</v>
      </c>
      <c r="CH361" s="30">
        <v>43952</v>
      </c>
    </row>
    <row r="362" spans="1:86" customFormat="1" x14ac:dyDescent="0.25">
      <c r="A362">
        <v>335023</v>
      </c>
      <c r="B362" t="s">
        <v>4643</v>
      </c>
      <c r="C362" t="s">
        <v>4644</v>
      </c>
      <c r="D362" t="s">
        <v>4645</v>
      </c>
      <c r="E362" t="s">
        <v>251</v>
      </c>
      <c r="F362">
        <v>11553</v>
      </c>
      <c r="G362">
        <v>5165721400</v>
      </c>
      <c r="H362">
        <v>400</v>
      </c>
      <c r="I362" t="s">
        <v>1530</v>
      </c>
      <c r="J362" t="s">
        <v>507</v>
      </c>
      <c r="K362">
        <v>589</v>
      </c>
      <c r="L362">
        <v>460.6</v>
      </c>
      <c r="M362" t="s">
        <v>430</v>
      </c>
      <c r="N362" t="b">
        <v>1</v>
      </c>
      <c r="O362" t="s">
        <v>4646</v>
      </c>
      <c r="P362" s="30">
        <v>24473</v>
      </c>
      <c r="Q362" t="b">
        <v>0</v>
      </c>
      <c r="S362" t="b">
        <v>0</v>
      </c>
      <c r="T362" t="b">
        <v>0</v>
      </c>
      <c r="U362" t="b">
        <v>0</v>
      </c>
      <c r="V362" t="s">
        <v>535</v>
      </c>
      <c r="W362" t="s">
        <v>4284</v>
      </c>
      <c r="X362">
        <v>5</v>
      </c>
      <c r="Z362">
        <v>5</v>
      </c>
      <c r="AB362">
        <v>5</v>
      </c>
      <c r="AD362">
        <v>5</v>
      </c>
      <c r="AF362">
        <v>3</v>
      </c>
      <c r="AH362">
        <v>1</v>
      </c>
      <c r="AJ362">
        <v>1</v>
      </c>
      <c r="AN362">
        <v>1.0524500000000001</v>
      </c>
      <c r="AO362">
        <v>0.29220000000000002</v>
      </c>
      <c r="AP362">
        <v>0.30775999999999998</v>
      </c>
      <c r="AQ362">
        <v>0.59996000000000005</v>
      </c>
      <c r="AR362">
        <v>1.6524099999999999</v>
      </c>
      <c r="AS362">
        <v>2.5170000000000001E-2</v>
      </c>
      <c r="AT362">
        <v>1.9698</v>
      </c>
      <c r="AU362">
        <v>0.69252999999999998</v>
      </c>
      <c r="AV362">
        <v>0.38506000000000001</v>
      </c>
      <c r="AW362">
        <v>3.04739</v>
      </c>
      <c r="AX362">
        <v>1.11043</v>
      </c>
      <c r="AY362">
        <v>0.31727</v>
      </c>
      <c r="AZ362">
        <v>0.30082999999999999</v>
      </c>
      <c r="BA362">
        <v>1.7387699999999999</v>
      </c>
      <c r="BB362" s="30">
        <v>43755</v>
      </c>
      <c r="BC362">
        <v>1</v>
      </c>
      <c r="BD362">
        <v>1</v>
      </c>
      <c r="BE362">
        <v>0</v>
      </c>
      <c r="BF362">
        <v>4</v>
      </c>
      <c r="BG362">
        <v>1</v>
      </c>
      <c r="BH362">
        <v>0</v>
      </c>
      <c r="BI362">
        <v>4</v>
      </c>
      <c r="BJ362" s="30">
        <v>43257</v>
      </c>
      <c r="BK362">
        <v>2</v>
      </c>
      <c r="BL362">
        <v>2</v>
      </c>
      <c r="BM362">
        <v>0</v>
      </c>
      <c r="BN362">
        <v>4</v>
      </c>
      <c r="BO362">
        <v>1</v>
      </c>
      <c r="BP362">
        <v>0</v>
      </c>
      <c r="BQ362">
        <v>4</v>
      </c>
      <c r="BR362" s="30">
        <v>42783</v>
      </c>
      <c r="BS362">
        <v>2</v>
      </c>
      <c r="BT362">
        <v>2</v>
      </c>
      <c r="BU362">
        <v>0</v>
      </c>
      <c r="BV362">
        <v>1</v>
      </c>
      <c r="BW362">
        <v>8</v>
      </c>
      <c r="BX362">
        <v>0</v>
      </c>
      <c r="BY362">
        <v>8</v>
      </c>
      <c r="BZ362">
        <v>4.6669999999999998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 t="s">
        <v>4647</v>
      </c>
      <c r="CH362" s="30">
        <v>43952</v>
      </c>
    </row>
    <row r="363" spans="1:86" customFormat="1" x14ac:dyDescent="0.25">
      <c r="A363">
        <v>335763</v>
      </c>
      <c r="B363" t="s">
        <v>4648</v>
      </c>
      <c r="C363" t="s">
        <v>4649</v>
      </c>
      <c r="D363" t="s">
        <v>3203</v>
      </c>
      <c r="E363" t="s">
        <v>251</v>
      </c>
      <c r="F363">
        <v>10459</v>
      </c>
      <c r="G363">
        <v>7185896965</v>
      </c>
      <c r="H363">
        <v>20</v>
      </c>
      <c r="I363" t="s">
        <v>1392</v>
      </c>
      <c r="J363" t="s">
        <v>475</v>
      </c>
      <c r="K363">
        <v>200</v>
      </c>
      <c r="L363">
        <v>116.4</v>
      </c>
      <c r="M363" t="s">
        <v>430</v>
      </c>
      <c r="N363" t="b">
        <v>0</v>
      </c>
      <c r="O363" t="s">
        <v>4650</v>
      </c>
      <c r="P363" s="30">
        <v>33906</v>
      </c>
      <c r="Q363" t="b">
        <v>0</v>
      </c>
      <c r="S363" t="b">
        <v>0</v>
      </c>
      <c r="T363" t="b">
        <v>0</v>
      </c>
      <c r="U363" t="b">
        <v>0</v>
      </c>
      <c r="V363" t="s">
        <v>535</v>
      </c>
      <c r="W363" t="s">
        <v>433</v>
      </c>
      <c r="X363">
        <v>5</v>
      </c>
      <c r="Z363">
        <v>5</v>
      </c>
      <c r="AB363">
        <v>5</v>
      </c>
      <c r="AD363">
        <v>5</v>
      </c>
      <c r="AF363">
        <v>5</v>
      </c>
      <c r="AH363">
        <v>3</v>
      </c>
      <c r="AJ363">
        <v>4</v>
      </c>
      <c r="AN363">
        <v>1.7125999999999999</v>
      </c>
      <c r="AO363">
        <v>8.1790000000000002E-2</v>
      </c>
      <c r="AP363">
        <v>1.1149899999999999</v>
      </c>
      <c r="AQ363">
        <v>1.19678</v>
      </c>
      <c r="AR363">
        <v>2.9093800000000001</v>
      </c>
      <c r="AS363">
        <v>4.0379999999999999E-2</v>
      </c>
      <c r="AT363">
        <v>2.1914400000000001</v>
      </c>
      <c r="AU363">
        <v>0.83408000000000004</v>
      </c>
      <c r="AV363">
        <v>0.44452000000000003</v>
      </c>
      <c r="AW363">
        <v>3.47004</v>
      </c>
      <c r="AX363">
        <v>1.6242099999999999</v>
      </c>
      <c r="AY363">
        <v>7.374E-2</v>
      </c>
      <c r="AZ363">
        <v>0.94408000000000003</v>
      </c>
      <c r="BA363">
        <v>2.6885599999999998</v>
      </c>
      <c r="BB363" s="30">
        <v>43528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 s="30">
        <v>42809</v>
      </c>
      <c r="BK363">
        <v>1</v>
      </c>
      <c r="BL363">
        <v>1</v>
      </c>
      <c r="BM363">
        <v>0</v>
      </c>
      <c r="BN363">
        <v>4</v>
      </c>
      <c r="BO363">
        <v>1</v>
      </c>
      <c r="BP363">
        <v>0</v>
      </c>
      <c r="BQ363">
        <v>4</v>
      </c>
      <c r="BR363" s="30">
        <v>42384</v>
      </c>
      <c r="BS363">
        <v>1</v>
      </c>
      <c r="BT363">
        <v>1</v>
      </c>
      <c r="BU363">
        <v>0</v>
      </c>
      <c r="BV363">
        <v>1</v>
      </c>
      <c r="BW363">
        <v>4</v>
      </c>
      <c r="BX363">
        <v>0</v>
      </c>
      <c r="BY363">
        <v>4</v>
      </c>
      <c r="BZ363">
        <v>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 t="s">
        <v>4651</v>
      </c>
      <c r="CH363" s="30">
        <v>43952</v>
      </c>
    </row>
    <row r="364" spans="1:86" customFormat="1" x14ac:dyDescent="0.25">
      <c r="A364">
        <v>335392</v>
      </c>
      <c r="B364" t="s">
        <v>4652</v>
      </c>
      <c r="C364" t="s">
        <v>4653</v>
      </c>
      <c r="D364" t="s">
        <v>3275</v>
      </c>
      <c r="E364" t="s">
        <v>251</v>
      </c>
      <c r="F364">
        <v>13045</v>
      </c>
      <c r="G364">
        <v>6077539631</v>
      </c>
      <c r="H364">
        <v>210</v>
      </c>
      <c r="I364" t="s">
        <v>2259</v>
      </c>
      <c r="J364" t="s">
        <v>445</v>
      </c>
      <c r="K364">
        <v>200</v>
      </c>
      <c r="L364">
        <v>176.9</v>
      </c>
      <c r="M364" t="s">
        <v>430</v>
      </c>
      <c r="N364" t="b">
        <v>0</v>
      </c>
      <c r="O364" t="s">
        <v>4654</v>
      </c>
      <c r="P364" s="30">
        <v>26716</v>
      </c>
      <c r="Q364" t="b">
        <v>0</v>
      </c>
      <c r="S364" t="b">
        <v>0</v>
      </c>
      <c r="T364" t="b">
        <v>0</v>
      </c>
      <c r="U364" t="b">
        <v>0</v>
      </c>
      <c r="V364" t="s">
        <v>440</v>
      </c>
      <c r="W364" t="s">
        <v>433</v>
      </c>
      <c r="X364">
        <v>3</v>
      </c>
      <c r="Z364">
        <v>2</v>
      </c>
      <c r="AB364">
        <v>5</v>
      </c>
      <c r="AD364">
        <v>5</v>
      </c>
      <c r="AF364">
        <v>4</v>
      </c>
      <c r="AH364">
        <v>3</v>
      </c>
      <c r="AJ364">
        <v>3</v>
      </c>
      <c r="AN364">
        <v>2.0575100000000002</v>
      </c>
      <c r="AO364">
        <v>0.59869000000000006</v>
      </c>
      <c r="AP364">
        <v>0.55123999999999995</v>
      </c>
      <c r="AQ364">
        <v>1.1499299999999999</v>
      </c>
      <c r="AR364">
        <v>3.2074400000000001</v>
      </c>
      <c r="AS364">
        <v>4.768E-2</v>
      </c>
      <c r="AT364">
        <v>1.9230799999999999</v>
      </c>
      <c r="AU364">
        <v>0.72294999999999998</v>
      </c>
      <c r="AV364">
        <v>0.35449000000000003</v>
      </c>
      <c r="AW364">
        <v>3.0005099999999998</v>
      </c>
      <c r="AX364">
        <v>2.2236199999999999</v>
      </c>
      <c r="AY364">
        <v>0.62270000000000003</v>
      </c>
      <c r="AZ364">
        <v>0.58528999999999998</v>
      </c>
      <c r="BA364">
        <v>3.42781</v>
      </c>
      <c r="BB364" s="30">
        <v>43817</v>
      </c>
      <c r="BC364">
        <v>9</v>
      </c>
      <c r="BD364">
        <v>9</v>
      </c>
      <c r="BE364">
        <v>0</v>
      </c>
      <c r="BF364">
        <v>36</v>
      </c>
      <c r="BG364">
        <v>1</v>
      </c>
      <c r="BH364">
        <v>0</v>
      </c>
      <c r="BI364">
        <v>36</v>
      </c>
      <c r="BJ364" s="30">
        <v>43399</v>
      </c>
      <c r="BK364">
        <v>3</v>
      </c>
      <c r="BL364">
        <v>3</v>
      </c>
      <c r="BM364">
        <v>1</v>
      </c>
      <c r="BN364">
        <v>12</v>
      </c>
      <c r="BO364">
        <v>1</v>
      </c>
      <c r="BP364">
        <v>0</v>
      </c>
      <c r="BQ364">
        <v>12</v>
      </c>
      <c r="BR364" s="30">
        <v>42865</v>
      </c>
      <c r="BS364">
        <v>10</v>
      </c>
      <c r="BT364">
        <v>9</v>
      </c>
      <c r="BU364">
        <v>7</v>
      </c>
      <c r="BV364">
        <v>1</v>
      </c>
      <c r="BW364">
        <v>72</v>
      </c>
      <c r="BX364">
        <v>0</v>
      </c>
      <c r="BY364">
        <v>72</v>
      </c>
      <c r="BZ364">
        <v>34</v>
      </c>
      <c r="CA364">
        <v>6</v>
      </c>
      <c r="CB364">
        <v>4</v>
      </c>
      <c r="CC364">
        <v>1</v>
      </c>
      <c r="CD364">
        <v>11053</v>
      </c>
      <c r="CE364">
        <v>0</v>
      </c>
      <c r="CF364">
        <v>1</v>
      </c>
      <c r="CG364" t="s">
        <v>4655</v>
      </c>
      <c r="CH364" s="30">
        <v>43952</v>
      </c>
    </row>
    <row r="365" spans="1:86" customFormat="1" x14ac:dyDescent="0.25">
      <c r="A365">
        <v>335746</v>
      </c>
      <c r="B365" t="s">
        <v>4656</v>
      </c>
      <c r="C365" t="s">
        <v>4657</v>
      </c>
      <c r="D365" t="s">
        <v>3192</v>
      </c>
      <c r="E365" t="s">
        <v>251</v>
      </c>
      <c r="F365">
        <v>13126</v>
      </c>
      <c r="G365">
        <v>3153423166</v>
      </c>
      <c r="H365">
        <v>560</v>
      </c>
      <c r="I365" t="s">
        <v>2247</v>
      </c>
      <c r="J365" t="s">
        <v>475</v>
      </c>
      <c r="K365">
        <v>200</v>
      </c>
      <c r="L365">
        <v>200.1</v>
      </c>
      <c r="M365" t="s">
        <v>430</v>
      </c>
      <c r="N365" t="b">
        <v>0</v>
      </c>
      <c r="O365" t="s">
        <v>4658</v>
      </c>
      <c r="P365" s="30">
        <v>33731</v>
      </c>
      <c r="Q365" t="b">
        <v>0</v>
      </c>
      <c r="S365" t="b">
        <v>0</v>
      </c>
      <c r="T365" t="b">
        <v>0</v>
      </c>
      <c r="U365" t="b">
        <v>0</v>
      </c>
      <c r="V365" t="s">
        <v>440</v>
      </c>
      <c r="W365" t="s">
        <v>433</v>
      </c>
      <c r="X365">
        <v>3</v>
      </c>
      <c r="Z365">
        <v>2</v>
      </c>
      <c r="AB365">
        <v>5</v>
      </c>
      <c r="AD365">
        <v>5</v>
      </c>
      <c r="AF365">
        <v>4</v>
      </c>
      <c r="AH365">
        <v>2</v>
      </c>
      <c r="AJ365">
        <v>2</v>
      </c>
      <c r="AN365">
        <v>1.7981400000000001</v>
      </c>
      <c r="AO365">
        <v>0.71274999999999999</v>
      </c>
      <c r="AP365">
        <v>0.39171</v>
      </c>
      <c r="AQ365">
        <v>1.10446</v>
      </c>
      <c r="AR365">
        <v>2.9026000000000001</v>
      </c>
      <c r="AS365">
        <v>7.467E-2</v>
      </c>
      <c r="AT365">
        <v>2.2451400000000001</v>
      </c>
      <c r="AU365">
        <v>0.72289000000000003</v>
      </c>
      <c r="AV365">
        <v>0.35414000000000001</v>
      </c>
      <c r="AW365">
        <v>3.3221799999999999</v>
      </c>
      <c r="AX365">
        <v>1.6645399999999999</v>
      </c>
      <c r="AY365">
        <v>0.74138999999999999</v>
      </c>
      <c r="AZ365">
        <v>0.41631000000000001</v>
      </c>
      <c r="BA365">
        <v>2.8016700000000001</v>
      </c>
      <c r="BB365" s="30">
        <v>43483</v>
      </c>
      <c r="BC365">
        <v>5</v>
      </c>
      <c r="BD365">
        <v>4</v>
      </c>
      <c r="BE365">
        <v>1</v>
      </c>
      <c r="BF365">
        <v>24</v>
      </c>
      <c r="BG365">
        <v>1</v>
      </c>
      <c r="BH365">
        <v>0</v>
      </c>
      <c r="BI365">
        <v>24</v>
      </c>
      <c r="BJ365" s="30">
        <v>42948</v>
      </c>
      <c r="BK365">
        <v>5</v>
      </c>
      <c r="BL365">
        <v>3</v>
      </c>
      <c r="BM365">
        <v>3</v>
      </c>
      <c r="BN365">
        <v>24</v>
      </c>
      <c r="BO365">
        <v>1</v>
      </c>
      <c r="BP365">
        <v>0</v>
      </c>
      <c r="BQ365">
        <v>24</v>
      </c>
      <c r="BR365" s="30">
        <v>42489</v>
      </c>
      <c r="BS365">
        <v>7</v>
      </c>
      <c r="BT365">
        <v>7</v>
      </c>
      <c r="BU365">
        <v>0</v>
      </c>
      <c r="BV365">
        <v>1</v>
      </c>
      <c r="BW365">
        <v>28</v>
      </c>
      <c r="BX365">
        <v>0</v>
      </c>
      <c r="BY365">
        <v>28</v>
      </c>
      <c r="BZ365">
        <v>24.667000000000002</v>
      </c>
      <c r="CA365">
        <v>2</v>
      </c>
      <c r="CB365">
        <v>2</v>
      </c>
      <c r="CC365">
        <v>0</v>
      </c>
      <c r="CD365">
        <v>0</v>
      </c>
      <c r="CE365">
        <v>0</v>
      </c>
      <c r="CF365">
        <v>0</v>
      </c>
      <c r="CG365" t="s">
        <v>4659</v>
      </c>
      <c r="CH365" s="30">
        <v>43952</v>
      </c>
    </row>
    <row r="366" spans="1:86" customFormat="1" x14ac:dyDescent="0.25">
      <c r="A366">
        <v>335103</v>
      </c>
      <c r="B366" t="s">
        <v>4660</v>
      </c>
      <c r="C366" t="s">
        <v>4661</v>
      </c>
      <c r="D366" t="s">
        <v>4662</v>
      </c>
      <c r="E366" t="s">
        <v>251</v>
      </c>
      <c r="F366">
        <v>13827</v>
      </c>
      <c r="G366">
        <v>6076872594</v>
      </c>
      <c r="H366">
        <v>720</v>
      </c>
      <c r="I366" t="s">
        <v>2558</v>
      </c>
      <c r="J366" t="s">
        <v>429</v>
      </c>
      <c r="K366">
        <v>77</v>
      </c>
      <c r="L366">
        <v>73.5</v>
      </c>
      <c r="M366" t="s">
        <v>430</v>
      </c>
      <c r="N366" t="b">
        <v>0</v>
      </c>
      <c r="O366" t="s">
        <v>4663</v>
      </c>
      <c r="P366" s="30">
        <v>24473</v>
      </c>
      <c r="Q366" t="b">
        <v>0</v>
      </c>
      <c r="S366" t="b">
        <v>0</v>
      </c>
      <c r="T366" t="b">
        <v>0</v>
      </c>
      <c r="U366" t="b">
        <v>0</v>
      </c>
      <c r="V366" t="s">
        <v>535</v>
      </c>
      <c r="W366" t="s">
        <v>433</v>
      </c>
      <c r="X366">
        <v>1</v>
      </c>
      <c r="Z366">
        <v>1</v>
      </c>
      <c r="AB366">
        <v>4</v>
      </c>
      <c r="AD366">
        <v>4</v>
      </c>
      <c r="AF366">
        <v>5</v>
      </c>
      <c r="AH366">
        <v>2</v>
      </c>
      <c r="AJ366">
        <v>2</v>
      </c>
      <c r="AN366">
        <v>1.79799</v>
      </c>
      <c r="AO366">
        <v>0.73872000000000004</v>
      </c>
      <c r="AP366">
        <v>0.46856999999999999</v>
      </c>
      <c r="AQ366">
        <v>1.2073</v>
      </c>
      <c r="AR366">
        <v>3.00529</v>
      </c>
      <c r="AS366">
        <v>7.5420000000000001E-2</v>
      </c>
      <c r="AT366">
        <v>1.9781599999999999</v>
      </c>
      <c r="AU366">
        <v>0.85363</v>
      </c>
      <c r="AV366">
        <v>0.48904999999999998</v>
      </c>
      <c r="AW366">
        <v>3.32084</v>
      </c>
      <c r="AX366">
        <v>1.8890400000000001</v>
      </c>
      <c r="AY366">
        <v>0.65071999999999997</v>
      </c>
      <c r="AZ366">
        <v>0.36063000000000001</v>
      </c>
      <c r="BA366">
        <v>2.9019599999999999</v>
      </c>
      <c r="BB366" s="30">
        <v>43434</v>
      </c>
      <c r="BC366">
        <v>3</v>
      </c>
      <c r="BD366">
        <v>3</v>
      </c>
      <c r="BE366">
        <v>0</v>
      </c>
      <c r="BF366">
        <v>8</v>
      </c>
      <c r="BG366">
        <v>1</v>
      </c>
      <c r="BH366">
        <v>0</v>
      </c>
      <c r="BI366">
        <v>8</v>
      </c>
      <c r="BJ366" s="30">
        <v>42907</v>
      </c>
      <c r="BK366">
        <v>7</v>
      </c>
      <c r="BL366">
        <v>7</v>
      </c>
      <c r="BM366">
        <v>0</v>
      </c>
      <c r="BN366">
        <v>32</v>
      </c>
      <c r="BO366">
        <v>1</v>
      </c>
      <c r="BP366">
        <v>0</v>
      </c>
      <c r="BQ366">
        <v>32</v>
      </c>
      <c r="BR366" s="30">
        <v>42440</v>
      </c>
      <c r="BS366">
        <v>22</v>
      </c>
      <c r="BT366">
        <v>22</v>
      </c>
      <c r="BU366">
        <v>0</v>
      </c>
      <c r="BV366">
        <v>1</v>
      </c>
      <c r="BW366">
        <v>164</v>
      </c>
      <c r="BX366">
        <v>0</v>
      </c>
      <c r="BY366">
        <v>164</v>
      </c>
      <c r="BZ366">
        <v>42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 t="s">
        <v>4664</v>
      </c>
      <c r="CH366" s="30">
        <v>43952</v>
      </c>
    </row>
    <row r="367" spans="1:86" customFormat="1" x14ac:dyDescent="0.25">
      <c r="A367">
        <v>335243</v>
      </c>
      <c r="B367" t="s">
        <v>4665</v>
      </c>
      <c r="C367" t="s">
        <v>4666</v>
      </c>
      <c r="D367" t="s">
        <v>4667</v>
      </c>
      <c r="E367" t="s">
        <v>251</v>
      </c>
      <c r="F367">
        <v>13820</v>
      </c>
      <c r="G367">
        <v>6074328500</v>
      </c>
      <c r="H367">
        <v>570</v>
      </c>
      <c r="I367" t="s">
        <v>1793</v>
      </c>
      <c r="J367" t="s">
        <v>451</v>
      </c>
      <c r="K367">
        <v>80</v>
      </c>
      <c r="L367">
        <v>78.099999999999994</v>
      </c>
      <c r="M367" t="s">
        <v>430</v>
      </c>
      <c r="N367" t="b">
        <v>0</v>
      </c>
      <c r="O367" t="s">
        <v>4668</v>
      </c>
      <c r="P367" s="30">
        <v>28265</v>
      </c>
      <c r="Q367" t="b">
        <v>0</v>
      </c>
      <c r="S367" t="b">
        <v>0</v>
      </c>
      <c r="T367" t="b">
        <v>0</v>
      </c>
      <c r="U367" t="b">
        <v>0</v>
      </c>
      <c r="V367" t="s">
        <v>440</v>
      </c>
      <c r="W367" t="s">
        <v>433</v>
      </c>
      <c r="X367">
        <v>1</v>
      </c>
      <c r="Z367">
        <v>1</v>
      </c>
      <c r="AB367">
        <v>4</v>
      </c>
      <c r="AD367">
        <v>5</v>
      </c>
      <c r="AF367">
        <v>2</v>
      </c>
      <c r="AH367">
        <v>2</v>
      </c>
      <c r="AJ367">
        <v>2</v>
      </c>
      <c r="AN367">
        <v>1.7713000000000001</v>
      </c>
      <c r="AO367">
        <v>1.1567499999999999</v>
      </c>
      <c r="AP367">
        <v>0.51887000000000005</v>
      </c>
      <c r="AQ367">
        <v>1.67561</v>
      </c>
      <c r="AR367">
        <v>3.44692</v>
      </c>
      <c r="AS367">
        <v>0.17238000000000001</v>
      </c>
      <c r="AT367">
        <v>2.25949</v>
      </c>
      <c r="AU367">
        <v>0.86309999999999998</v>
      </c>
      <c r="AV367">
        <v>0.44751000000000002</v>
      </c>
      <c r="AW367">
        <v>3.5701000000000001</v>
      </c>
      <c r="AX367">
        <v>1.6292899999999999</v>
      </c>
      <c r="AY367">
        <v>1.0077700000000001</v>
      </c>
      <c r="AZ367">
        <v>0.43640000000000001</v>
      </c>
      <c r="BA367">
        <v>3.0960200000000002</v>
      </c>
      <c r="BB367" s="30">
        <v>43622</v>
      </c>
      <c r="BC367">
        <v>13</v>
      </c>
      <c r="BD367">
        <v>12</v>
      </c>
      <c r="BE367">
        <v>3</v>
      </c>
      <c r="BF367">
        <v>76</v>
      </c>
      <c r="BG367">
        <v>1</v>
      </c>
      <c r="BH367">
        <v>0</v>
      </c>
      <c r="BI367">
        <v>76</v>
      </c>
      <c r="BJ367" s="30">
        <v>43000</v>
      </c>
      <c r="BK367">
        <v>8</v>
      </c>
      <c r="BL367">
        <v>5</v>
      </c>
      <c r="BM367">
        <v>3</v>
      </c>
      <c r="BN367">
        <v>40</v>
      </c>
      <c r="BO367">
        <v>1</v>
      </c>
      <c r="BP367">
        <v>0</v>
      </c>
      <c r="BQ367">
        <v>40</v>
      </c>
      <c r="BR367" s="30">
        <v>42551</v>
      </c>
      <c r="BS367">
        <v>14</v>
      </c>
      <c r="BT367">
        <v>14</v>
      </c>
      <c r="BU367">
        <v>0</v>
      </c>
      <c r="BV367">
        <v>1</v>
      </c>
      <c r="BW367">
        <v>72</v>
      </c>
      <c r="BX367">
        <v>0</v>
      </c>
      <c r="BY367">
        <v>72</v>
      </c>
      <c r="BZ367">
        <v>63.332999999999998</v>
      </c>
      <c r="CA367">
        <v>0</v>
      </c>
      <c r="CB367">
        <v>6</v>
      </c>
      <c r="CC367">
        <v>0</v>
      </c>
      <c r="CD367">
        <v>0</v>
      </c>
      <c r="CE367">
        <v>0</v>
      </c>
      <c r="CF367">
        <v>0</v>
      </c>
      <c r="CG367" t="s">
        <v>4669</v>
      </c>
      <c r="CH367" s="30">
        <v>43952</v>
      </c>
    </row>
    <row r="368" spans="1:86" customFormat="1" x14ac:dyDescent="0.25">
      <c r="A368">
        <v>335777</v>
      </c>
      <c r="B368" t="s">
        <v>4670</v>
      </c>
      <c r="C368" t="s">
        <v>4671</v>
      </c>
      <c r="D368" t="s">
        <v>3106</v>
      </c>
      <c r="E368" t="s">
        <v>251</v>
      </c>
      <c r="F368">
        <v>14127</v>
      </c>
      <c r="G368">
        <v>7166670001</v>
      </c>
      <c r="H368">
        <v>240</v>
      </c>
      <c r="I368" t="s">
        <v>2646</v>
      </c>
      <c r="J368" t="s">
        <v>523</v>
      </c>
      <c r="K368">
        <v>160</v>
      </c>
      <c r="L368">
        <v>152.19999999999999</v>
      </c>
      <c r="M368" t="s">
        <v>430</v>
      </c>
      <c r="N368" t="b">
        <v>0</v>
      </c>
      <c r="O368" t="s">
        <v>4672</v>
      </c>
      <c r="P368" s="30">
        <v>34487</v>
      </c>
      <c r="Q368" t="b">
        <v>0</v>
      </c>
      <c r="S368" t="b">
        <v>0</v>
      </c>
      <c r="T368" t="b">
        <v>0</v>
      </c>
      <c r="U368" t="b">
        <v>0</v>
      </c>
      <c r="V368" t="s">
        <v>535</v>
      </c>
      <c r="W368" t="s">
        <v>433</v>
      </c>
      <c r="X368">
        <v>5</v>
      </c>
      <c r="Z368">
        <v>3</v>
      </c>
      <c r="AB368">
        <v>5</v>
      </c>
      <c r="AD368">
        <v>5</v>
      </c>
      <c r="AF368">
        <v>5</v>
      </c>
      <c r="AH368">
        <v>4</v>
      </c>
      <c r="AJ368">
        <v>4</v>
      </c>
      <c r="AN368">
        <v>2.5730400000000002</v>
      </c>
      <c r="AO368">
        <v>0.83735000000000004</v>
      </c>
      <c r="AP368">
        <v>0.79473000000000005</v>
      </c>
      <c r="AQ368">
        <v>1.63208</v>
      </c>
      <c r="AR368">
        <v>4.20512</v>
      </c>
      <c r="AS368">
        <v>0.16944999999999999</v>
      </c>
      <c r="AT368">
        <v>2.1909200000000002</v>
      </c>
      <c r="AU368">
        <v>0.72257000000000005</v>
      </c>
      <c r="AV368">
        <v>0.35270000000000001</v>
      </c>
      <c r="AW368">
        <v>3.2662</v>
      </c>
      <c r="AX368">
        <v>2.44082</v>
      </c>
      <c r="AY368">
        <v>0.87138000000000004</v>
      </c>
      <c r="AZ368">
        <v>0.84809000000000001</v>
      </c>
      <c r="BA368">
        <v>4.1284700000000001</v>
      </c>
      <c r="BB368" s="30">
        <v>43865</v>
      </c>
      <c r="BC368">
        <v>3</v>
      </c>
      <c r="BD368">
        <v>1</v>
      </c>
      <c r="BE368">
        <v>2</v>
      </c>
      <c r="BF368">
        <v>12</v>
      </c>
      <c r="BG368">
        <v>0</v>
      </c>
      <c r="BH368">
        <v>0</v>
      </c>
      <c r="BI368">
        <v>12</v>
      </c>
      <c r="BJ368" s="30">
        <v>43475</v>
      </c>
      <c r="BK368">
        <v>4</v>
      </c>
      <c r="BL368">
        <v>4</v>
      </c>
      <c r="BM368">
        <v>0</v>
      </c>
      <c r="BN368">
        <v>24</v>
      </c>
      <c r="BO368">
        <v>1</v>
      </c>
      <c r="BP368">
        <v>0</v>
      </c>
      <c r="BQ368">
        <v>24</v>
      </c>
      <c r="BR368" s="30">
        <v>42958</v>
      </c>
      <c r="BS368">
        <v>1</v>
      </c>
      <c r="BT368">
        <v>1</v>
      </c>
      <c r="BU368">
        <v>0</v>
      </c>
      <c r="BV368">
        <v>1</v>
      </c>
      <c r="BW368">
        <v>8</v>
      </c>
      <c r="BX368">
        <v>0</v>
      </c>
      <c r="BY368">
        <v>8</v>
      </c>
      <c r="BZ368">
        <v>15.333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 t="s">
        <v>4673</v>
      </c>
      <c r="CH368" s="30">
        <v>43952</v>
      </c>
    </row>
    <row r="369" spans="1:86" customFormat="1" x14ac:dyDescent="0.25">
      <c r="A369">
        <v>335003</v>
      </c>
      <c r="B369" t="s">
        <v>4674</v>
      </c>
      <c r="C369" t="s">
        <v>4675</v>
      </c>
      <c r="D369" t="s">
        <v>4676</v>
      </c>
      <c r="E369" t="s">
        <v>251</v>
      </c>
      <c r="F369">
        <v>10566</v>
      </c>
      <c r="G369">
        <v>9147378400</v>
      </c>
      <c r="H369">
        <v>800</v>
      </c>
      <c r="I369" t="s">
        <v>1394</v>
      </c>
      <c r="J369" t="s">
        <v>429</v>
      </c>
      <c r="K369">
        <v>92</v>
      </c>
      <c r="L369">
        <v>93.3</v>
      </c>
      <c r="M369" t="s">
        <v>430</v>
      </c>
      <c r="N369" t="b">
        <v>0</v>
      </c>
      <c r="O369" t="s">
        <v>4677</v>
      </c>
      <c r="P369" s="30">
        <v>24473</v>
      </c>
      <c r="Q369" t="b">
        <v>0</v>
      </c>
      <c r="S369" t="b">
        <v>0</v>
      </c>
      <c r="T369" t="b">
        <v>0</v>
      </c>
      <c r="U369" t="b">
        <v>0</v>
      </c>
      <c r="V369" t="s">
        <v>440</v>
      </c>
      <c r="W369" t="s">
        <v>433</v>
      </c>
      <c r="X369">
        <v>3</v>
      </c>
      <c r="Z369">
        <v>3</v>
      </c>
      <c r="AB369">
        <v>5</v>
      </c>
      <c r="AD369">
        <v>5</v>
      </c>
      <c r="AF369">
        <v>5</v>
      </c>
      <c r="AH369">
        <v>1</v>
      </c>
      <c r="AJ369">
        <v>1</v>
      </c>
      <c r="AN369">
        <v>2.0301</v>
      </c>
      <c r="AO369">
        <v>0.84552000000000005</v>
      </c>
      <c r="AP369">
        <v>0.38568999999999998</v>
      </c>
      <c r="AQ369">
        <v>1.23122</v>
      </c>
      <c r="AR369">
        <v>3.2613099999999999</v>
      </c>
      <c r="AS369">
        <v>0.11675000000000001</v>
      </c>
      <c r="AT369">
        <v>2.2835800000000002</v>
      </c>
      <c r="AU369">
        <v>0.91042000000000001</v>
      </c>
      <c r="AV369">
        <v>0.49958999999999998</v>
      </c>
      <c r="AW369">
        <v>3.6935899999999999</v>
      </c>
      <c r="AX369">
        <v>1.8476399999999999</v>
      </c>
      <c r="AY369">
        <v>0.69833999999999996</v>
      </c>
      <c r="AZ369">
        <v>0.29058</v>
      </c>
      <c r="BA369">
        <v>2.8313799999999998</v>
      </c>
      <c r="BB369" s="30">
        <v>43483</v>
      </c>
      <c r="BC369">
        <v>7</v>
      </c>
      <c r="BD369">
        <v>7</v>
      </c>
      <c r="BE369">
        <v>0</v>
      </c>
      <c r="BF369">
        <v>24</v>
      </c>
      <c r="BG369">
        <v>1</v>
      </c>
      <c r="BH369">
        <v>0</v>
      </c>
      <c r="BI369">
        <v>24</v>
      </c>
      <c r="BJ369" s="30">
        <v>42871</v>
      </c>
      <c r="BK369">
        <v>4</v>
      </c>
      <c r="BL369">
        <v>4</v>
      </c>
      <c r="BM369">
        <v>0</v>
      </c>
      <c r="BN369">
        <v>20</v>
      </c>
      <c r="BO369">
        <v>1</v>
      </c>
      <c r="BP369">
        <v>0</v>
      </c>
      <c r="BQ369">
        <v>20</v>
      </c>
      <c r="BR369" s="30">
        <v>42436</v>
      </c>
      <c r="BS369">
        <v>1</v>
      </c>
      <c r="BT369">
        <v>1</v>
      </c>
      <c r="BU369">
        <v>0</v>
      </c>
      <c r="BV369">
        <v>1</v>
      </c>
      <c r="BW369">
        <v>4</v>
      </c>
      <c r="BX369">
        <v>0</v>
      </c>
      <c r="BY369">
        <v>4</v>
      </c>
      <c r="BZ369">
        <v>19.332999999999998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 t="s">
        <v>4678</v>
      </c>
      <c r="CH369" s="30">
        <v>43952</v>
      </c>
    </row>
    <row r="370" spans="1:86" customFormat="1" x14ac:dyDescent="0.25">
      <c r="A370">
        <v>335595</v>
      </c>
      <c r="B370" t="s">
        <v>4679</v>
      </c>
      <c r="C370" t="s">
        <v>4680</v>
      </c>
      <c r="D370" t="s">
        <v>4681</v>
      </c>
      <c r="E370" t="s">
        <v>251</v>
      </c>
      <c r="F370">
        <v>14048</v>
      </c>
      <c r="G370">
        <v>7163666710</v>
      </c>
      <c r="H370">
        <v>60</v>
      </c>
      <c r="I370" t="s">
        <v>2683</v>
      </c>
      <c r="J370" t="s">
        <v>451</v>
      </c>
      <c r="K370">
        <v>40</v>
      </c>
      <c r="L370">
        <v>33.799999999999997</v>
      </c>
      <c r="M370" t="s">
        <v>430</v>
      </c>
      <c r="N370" t="b">
        <v>0</v>
      </c>
      <c r="O370" t="s">
        <v>4682</v>
      </c>
      <c r="P370" s="30">
        <v>28185</v>
      </c>
      <c r="Q370" t="b">
        <v>0</v>
      </c>
      <c r="S370" t="b">
        <v>0</v>
      </c>
      <c r="T370" t="b">
        <v>0</v>
      </c>
      <c r="U370" t="b">
        <v>0</v>
      </c>
      <c r="V370" t="s">
        <v>440</v>
      </c>
      <c r="W370" t="s">
        <v>433</v>
      </c>
      <c r="X370">
        <v>3</v>
      </c>
      <c r="Z370">
        <v>3</v>
      </c>
      <c r="AB370">
        <v>4</v>
      </c>
      <c r="AD370">
        <v>3</v>
      </c>
      <c r="AF370">
        <v>4</v>
      </c>
      <c r="AH370">
        <v>3</v>
      </c>
      <c r="AJ370">
        <v>3</v>
      </c>
      <c r="AN370">
        <v>1.84588</v>
      </c>
      <c r="AO370">
        <v>0.98848999999999998</v>
      </c>
      <c r="AP370">
        <v>0.78344000000000003</v>
      </c>
      <c r="AQ370">
        <v>1.77193</v>
      </c>
      <c r="AR370">
        <v>3.61781</v>
      </c>
      <c r="AS370">
        <v>0.12452000000000001</v>
      </c>
      <c r="AT370">
        <v>2.2665199999999999</v>
      </c>
      <c r="AU370">
        <v>0.85253999999999996</v>
      </c>
      <c r="AV370">
        <v>0.45295000000000002</v>
      </c>
      <c r="AW370">
        <v>3.5720100000000001</v>
      </c>
      <c r="AX370">
        <v>1.6926300000000001</v>
      </c>
      <c r="AY370">
        <v>0.87185000000000001</v>
      </c>
      <c r="AZ370">
        <v>0.65100000000000002</v>
      </c>
      <c r="BA370">
        <v>3.2477800000000001</v>
      </c>
      <c r="BB370" s="30">
        <v>43700</v>
      </c>
      <c r="BC370">
        <v>5</v>
      </c>
      <c r="BD370">
        <v>5</v>
      </c>
      <c r="BE370">
        <v>0</v>
      </c>
      <c r="BF370">
        <v>20</v>
      </c>
      <c r="BG370">
        <v>1</v>
      </c>
      <c r="BH370">
        <v>0</v>
      </c>
      <c r="BI370">
        <v>20</v>
      </c>
      <c r="BJ370" s="30">
        <v>43265</v>
      </c>
      <c r="BK370">
        <v>3</v>
      </c>
      <c r="BL370">
        <v>3</v>
      </c>
      <c r="BM370">
        <v>0</v>
      </c>
      <c r="BN370">
        <v>8</v>
      </c>
      <c r="BO370">
        <v>1</v>
      </c>
      <c r="BP370">
        <v>0</v>
      </c>
      <c r="BQ370">
        <v>8</v>
      </c>
      <c r="BR370" s="30">
        <v>42802</v>
      </c>
      <c r="BS370">
        <v>4</v>
      </c>
      <c r="BT370">
        <v>4</v>
      </c>
      <c r="BU370">
        <v>0</v>
      </c>
      <c r="BV370">
        <v>1</v>
      </c>
      <c r="BW370">
        <v>16</v>
      </c>
      <c r="BX370">
        <v>0</v>
      </c>
      <c r="BY370">
        <v>16</v>
      </c>
      <c r="BZ370">
        <v>15.333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 t="s">
        <v>4683</v>
      </c>
      <c r="CH370" s="30">
        <v>43952</v>
      </c>
    </row>
    <row r="371" spans="1:86" customFormat="1" x14ac:dyDescent="0.25">
      <c r="A371">
        <v>335868</v>
      </c>
      <c r="B371" t="s">
        <v>4684</v>
      </c>
      <c r="C371" t="s">
        <v>4685</v>
      </c>
      <c r="D371" t="s">
        <v>4686</v>
      </c>
      <c r="E371" t="s">
        <v>251</v>
      </c>
      <c r="F371">
        <v>14902</v>
      </c>
      <c r="G371">
        <v>6077374321</v>
      </c>
      <c r="H371">
        <v>70</v>
      </c>
      <c r="I371" t="s">
        <v>2954</v>
      </c>
      <c r="J371" t="s">
        <v>736</v>
      </c>
      <c r="K371">
        <v>26</v>
      </c>
      <c r="M371" t="s">
        <v>661</v>
      </c>
      <c r="N371" t="b">
        <v>0</v>
      </c>
      <c r="O371" t="s">
        <v>502</v>
      </c>
      <c r="P371" s="30">
        <v>41618</v>
      </c>
      <c r="Q371" t="b">
        <v>0</v>
      </c>
      <c r="S371" t="b">
        <v>0</v>
      </c>
      <c r="T371" t="b">
        <v>0</v>
      </c>
      <c r="U371" t="b">
        <v>0</v>
      </c>
      <c r="V371" t="s">
        <v>432</v>
      </c>
      <c r="W371" t="s">
        <v>433</v>
      </c>
      <c r="X371">
        <v>3</v>
      </c>
      <c r="Z371">
        <v>4</v>
      </c>
      <c r="AB371">
        <v>2</v>
      </c>
      <c r="AE371">
        <v>2</v>
      </c>
      <c r="AF371">
        <v>2</v>
      </c>
      <c r="AH371">
        <v>1</v>
      </c>
      <c r="AI371">
        <v>12</v>
      </c>
      <c r="AJ371">
        <v>1</v>
      </c>
      <c r="AK371">
        <v>12</v>
      </c>
      <c r="AL371">
        <v>6</v>
      </c>
      <c r="AM371">
        <v>6</v>
      </c>
      <c r="BB371" s="30">
        <v>43237</v>
      </c>
      <c r="BC371">
        <v>2</v>
      </c>
      <c r="BD371">
        <v>2</v>
      </c>
      <c r="BE371">
        <v>0</v>
      </c>
      <c r="BF371">
        <v>12</v>
      </c>
      <c r="BG371">
        <v>1</v>
      </c>
      <c r="BH371">
        <v>0</v>
      </c>
      <c r="BI371">
        <v>12</v>
      </c>
      <c r="BJ371" s="30">
        <v>42783</v>
      </c>
      <c r="BK371">
        <v>1</v>
      </c>
      <c r="BL371">
        <v>1</v>
      </c>
      <c r="BM371">
        <v>0</v>
      </c>
      <c r="BN371">
        <v>0</v>
      </c>
      <c r="BO371">
        <v>1</v>
      </c>
      <c r="BP371">
        <v>0</v>
      </c>
      <c r="BQ371">
        <v>0</v>
      </c>
      <c r="BR371" s="30">
        <v>42341</v>
      </c>
      <c r="BS371">
        <v>3</v>
      </c>
      <c r="BT371">
        <v>3</v>
      </c>
      <c r="BU371">
        <v>0</v>
      </c>
      <c r="BV371">
        <v>1</v>
      </c>
      <c r="BW371">
        <v>8</v>
      </c>
      <c r="BX371">
        <v>0</v>
      </c>
      <c r="BY371">
        <v>8</v>
      </c>
      <c r="BZ371">
        <v>7.3330000000000002</v>
      </c>
      <c r="CA371">
        <v>0</v>
      </c>
      <c r="CB371">
        <v>0</v>
      </c>
      <c r="CC371">
        <v>1</v>
      </c>
      <c r="CD371">
        <v>4875</v>
      </c>
      <c r="CE371">
        <v>0</v>
      </c>
      <c r="CF371">
        <v>1</v>
      </c>
      <c r="CG371" t="s">
        <v>4687</v>
      </c>
      <c r="CH371" s="30">
        <v>43952</v>
      </c>
    </row>
    <row r="372" spans="1:86" customFormat="1" x14ac:dyDescent="0.25">
      <c r="A372">
        <v>335645</v>
      </c>
      <c r="B372" t="s">
        <v>4688</v>
      </c>
      <c r="C372" t="s">
        <v>4689</v>
      </c>
      <c r="D372" t="s">
        <v>4690</v>
      </c>
      <c r="E372" t="s">
        <v>251</v>
      </c>
      <c r="F372">
        <v>14845</v>
      </c>
      <c r="G372">
        <v>6077398711</v>
      </c>
      <c r="H372">
        <v>70</v>
      </c>
      <c r="I372" t="s">
        <v>2954</v>
      </c>
      <c r="J372" t="s">
        <v>475</v>
      </c>
      <c r="K372">
        <v>122</v>
      </c>
      <c r="L372">
        <v>111</v>
      </c>
      <c r="M372" t="s">
        <v>430</v>
      </c>
      <c r="N372" t="b">
        <v>0</v>
      </c>
      <c r="O372" t="s">
        <v>4691</v>
      </c>
      <c r="P372" s="30">
        <v>29745</v>
      </c>
      <c r="Q372" t="b">
        <v>0</v>
      </c>
      <c r="S372" t="b">
        <v>0</v>
      </c>
      <c r="T372" t="b">
        <v>0</v>
      </c>
      <c r="U372" t="b">
        <v>0</v>
      </c>
      <c r="V372" t="s">
        <v>440</v>
      </c>
      <c r="W372" t="s">
        <v>433</v>
      </c>
      <c r="X372">
        <v>2</v>
      </c>
      <c r="Z372">
        <v>2</v>
      </c>
      <c r="AB372">
        <v>4</v>
      </c>
      <c r="AD372">
        <v>5</v>
      </c>
      <c r="AF372">
        <v>3</v>
      </c>
      <c r="AH372">
        <v>2</v>
      </c>
      <c r="AJ372">
        <v>2</v>
      </c>
      <c r="AN372">
        <v>2.1139299999999999</v>
      </c>
      <c r="AO372">
        <v>0.98197999999999996</v>
      </c>
      <c r="AP372">
        <v>0.54066999999999998</v>
      </c>
      <c r="AQ372">
        <v>1.5226500000000001</v>
      </c>
      <c r="AR372">
        <v>3.63659</v>
      </c>
      <c r="AS372">
        <v>9.3850000000000003E-2</v>
      </c>
      <c r="AT372">
        <v>2.1075200000000001</v>
      </c>
      <c r="AU372">
        <v>0.81264999999999998</v>
      </c>
      <c r="AV372">
        <v>0.43332999999999999</v>
      </c>
      <c r="AW372">
        <v>3.3534999999999999</v>
      </c>
      <c r="AX372">
        <v>2.08466</v>
      </c>
      <c r="AY372">
        <v>0.90861999999999998</v>
      </c>
      <c r="AZ372">
        <v>0.46961999999999998</v>
      </c>
      <c r="BA372">
        <v>3.4773499999999999</v>
      </c>
      <c r="BB372" s="30">
        <v>43483</v>
      </c>
      <c r="BC372">
        <v>8</v>
      </c>
      <c r="BD372">
        <v>8</v>
      </c>
      <c r="BE372">
        <v>1</v>
      </c>
      <c r="BF372">
        <v>32</v>
      </c>
      <c r="BG372">
        <v>1</v>
      </c>
      <c r="BH372">
        <v>0</v>
      </c>
      <c r="BI372">
        <v>32</v>
      </c>
      <c r="BJ372" s="30">
        <v>42972</v>
      </c>
      <c r="BK372">
        <v>9</v>
      </c>
      <c r="BL372">
        <v>9</v>
      </c>
      <c r="BM372">
        <v>2</v>
      </c>
      <c r="BN372">
        <v>40</v>
      </c>
      <c r="BO372">
        <v>1</v>
      </c>
      <c r="BP372">
        <v>0</v>
      </c>
      <c r="BQ372">
        <v>40</v>
      </c>
      <c r="BR372" s="30">
        <v>42531</v>
      </c>
      <c r="BS372">
        <v>4</v>
      </c>
      <c r="BT372">
        <v>4</v>
      </c>
      <c r="BU372">
        <v>0</v>
      </c>
      <c r="BV372">
        <v>1</v>
      </c>
      <c r="BW372">
        <v>12</v>
      </c>
      <c r="BX372">
        <v>0</v>
      </c>
      <c r="BY372">
        <v>12</v>
      </c>
      <c r="BZ372">
        <v>31.332999999999998</v>
      </c>
      <c r="CA372">
        <v>0</v>
      </c>
      <c r="CB372">
        <v>3</v>
      </c>
      <c r="CC372">
        <v>0</v>
      </c>
      <c r="CD372">
        <v>0</v>
      </c>
      <c r="CE372">
        <v>0</v>
      </c>
      <c r="CF372">
        <v>0</v>
      </c>
      <c r="CG372" t="s">
        <v>4692</v>
      </c>
      <c r="CH372" s="30">
        <v>43952</v>
      </c>
    </row>
    <row r="373" spans="1:86" customFormat="1" x14ac:dyDescent="0.25">
      <c r="A373">
        <v>335283</v>
      </c>
      <c r="B373" t="s">
        <v>4693</v>
      </c>
      <c r="C373" t="s">
        <v>4694</v>
      </c>
      <c r="D373" t="s">
        <v>3340</v>
      </c>
      <c r="E373" t="s">
        <v>251</v>
      </c>
      <c r="F373">
        <v>13219</v>
      </c>
      <c r="G373">
        <v>3154882951</v>
      </c>
      <c r="H373">
        <v>520</v>
      </c>
      <c r="I373" t="s">
        <v>2241</v>
      </c>
      <c r="J373" t="s">
        <v>523</v>
      </c>
      <c r="K373">
        <v>284</v>
      </c>
      <c r="L373">
        <v>242.6</v>
      </c>
      <c r="M373" t="s">
        <v>430</v>
      </c>
      <c r="N373" t="b">
        <v>0</v>
      </c>
      <c r="O373" t="s">
        <v>4695</v>
      </c>
      <c r="P373" s="30">
        <v>25265</v>
      </c>
      <c r="Q373" t="b">
        <v>0</v>
      </c>
      <c r="S373" t="b">
        <v>0</v>
      </c>
      <c r="T373" t="b">
        <v>0</v>
      </c>
      <c r="U373" t="b">
        <v>0</v>
      </c>
      <c r="V373" t="s">
        <v>440</v>
      </c>
      <c r="W373" t="s">
        <v>433</v>
      </c>
      <c r="X373">
        <v>1</v>
      </c>
      <c r="Z373">
        <v>1</v>
      </c>
      <c r="AB373">
        <v>4</v>
      </c>
      <c r="AD373">
        <v>4</v>
      </c>
      <c r="AF373">
        <v>3</v>
      </c>
      <c r="AH373">
        <v>2</v>
      </c>
      <c r="AJ373">
        <v>2</v>
      </c>
      <c r="AN373">
        <v>2.0314899999999998</v>
      </c>
      <c r="AO373">
        <v>1.2545900000000001</v>
      </c>
      <c r="AP373">
        <v>0.50534999999999997</v>
      </c>
      <c r="AQ373">
        <v>1.7599400000000001</v>
      </c>
      <c r="AR373">
        <v>3.79142</v>
      </c>
      <c r="AS373">
        <v>0.11311</v>
      </c>
      <c r="AT373">
        <v>2.2123699999999999</v>
      </c>
      <c r="AU373">
        <v>0.77764</v>
      </c>
      <c r="AV373">
        <v>0.39124999999999999</v>
      </c>
      <c r="AW373">
        <v>3.3812600000000002</v>
      </c>
      <c r="AX373">
        <v>1.9084099999999999</v>
      </c>
      <c r="AY373">
        <v>1.21313</v>
      </c>
      <c r="AZ373">
        <v>0.48615000000000003</v>
      </c>
      <c r="BA373">
        <v>3.59565</v>
      </c>
      <c r="BB373" s="30">
        <v>43620</v>
      </c>
      <c r="BC373">
        <v>7</v>
      </c>
      <c r="BD373">
        <v>5</v>
      </c>
      <c r="BE373">
        <v>2</v>
      </c>
      <c r="BF373">
        <v>44</v>
      </c>
      <c r="BG373">
        <v>1</v>
      </c>
      <c r="BH373">
        <v>0</v>
      </c>
      <c r="BI373">
        <v>44</v>
      </c>
      <c r="BJ373" s="30">
        <v>43137</v>
      </c>
      <c r="BK373">
        <v>8</v>
      </c>
      <c r="BL373">
        <v>7</v>
      </c>
      <c r="BM373">
        <v>3</v>
      </c>
      <c r="BN373">
        <v>36</v>
      </c>
      <c r="BO373">
        <v>1</v>
      </c>
      <c r="BP373">
        <v>0</v>
      </c>
      <c r="BQ373">
        <v>36</v>
      </c>
      <c r="BR373" s="30">
        <v>42657</v>
      </c>
      <c r="BS373">
        <v>12</v>
      </c>
      <c r="BT373">
        <v>12</v>
      </c>
      <c r="BU373">
        <v>0</v>
      </c>
      <c r="BV373">
        <v>1</v>
      </c>
      <c r="BW373">
        <v>273</v>
      </c>
      <c r="BX373">
        <v>0</v>
      </c>
      <c r="BY373">
        <v>273</v>
      </c>
      <c r="BZ373">
        <v>79.5</v>
      </c>
      <c r="CA373">
        <v>2</v>
      </c>
      <c r="CB373">
        <v>4</v>
      </c>
      <c r="CC373">
        <v>0</v>
      </c>
      <c r="CD373">
        <v>0</v>
      </c>
      <c r="CE373">
        <v>0</v>
      </c>
      <c r="CF373">
        <v>0</v>
      </c>
      <c r="CG373" t="s">
        <v>4696</v>
      </c>
      <c r="CH373" s="30">
        <v>43952</v>
      </c>
    </row>
    <row r="374" spans="1:86" customFormat="1" x14ac:dyDescent="0.25">
      <c r="A374">
        <v>335296</v>
      </c>
      <c r="B374" t="s">
        <v>4697</v>
      </c>
      <c r="C374" t="s">
        <v>4698</v>
      </c>
      <c r="D374" t="s">
        <v>4699</v>
      </c>
      <c r="E374" t="s">
        <v>251</v>
      </c>
      <c r="F374">
        <v>10543</v>
      </c>
      <c r="G374">
        <v>9146986005</v>
      </c>
      <c r="H374">
        <v>800</v>
      </c>
      <c r="I374" t="s">
        <v>1394</v>
      </c>
      <c r="J374" t="s">
        <v>475</v>
      </c>
      <c r="K374">
        <v>300</v>
      </c>
      <c r="L374">
        <v>293.3</v>
      </c>
      <c r="M374" t="s">
        <v>430</v>
      </c>
      <c r="N374" t="b">
        <v>0</v>
      </c>
      <c r="O374" t="s">
        <v>4700</v>
      </c>
      <c r="P374" s="30">
        <v>25553</v>
      </c>
      <c r="Q374" t="b">
        <v>0</v>
      </c>
      <c r="S374" t="b">
        <v>0</v>
      </c>
      <c r="T374" t="b">
        <v>0</v>
      </c>
      <c r="U374" t="b">
        <v>0</v>
      </c>
      <c r="V374" t="s">
        <v>535</v>
      </c>
      <c r="W374" t="s">
        <v>433</v>
      </c>
      <c r="X374">
        <v>3</v>
      </c>
      <c r="Z374">
        <v>2</v>
      </c>
      <c r="AB374">
        <v>5</v>
      </c>
      <c r="AD374">
        <v>5</v>
      </c>
      <c r="AF374">
        <v>5</v>
      </c>
      <c r="AH374">
        <v>2</v>
      </c>
      <c r="AJ374">
        <v>3</v>
      </c>
      <c r="AN374">
        <v>1.9619899999999999</v>
      </c>
      <c r="AO374">
        <v>0.36524000000000001</v>
      </c>
      <c r="AP374">
        <v>0.61978999999999995</v>
      </c>
      <c r="AQ374">
        <v>0.98502999999999996</v>
      </c>
      <c r="AR374">
        <v>2.9470200000000002</v>
      </c>
      <c r="AS374">
        <v>7.0230000000000001E-2</v>
      </c>
      <c r="AT374">
        <v>2.2436600000000002</v>
      </c>
      <c r="AU374">
        <v>0.81311</v>
      </c>
      <c r="AV374">
        <v>0.42954999999999999</v>
      </c>
      <c r="AW374">
        <v>3.48631</v>
      </c>
      <c r="AX374">
        <v>1.81742</v>
      </c>
      <c r="AY374">
        <v>0.33777000000000001</v>
      </c>
      <c r="AZ374">
        <v>0.54308000000000001</v>
      </c>
      <c r="BA374">
        <v>2.7106300000000001</v>
      </c>
      <c r="BB374" s="30">
        <v>43453</v>
      </c>
      <c r="BC374">
        <v>6</v>
      </c>
      <c r="BD374">
        <v>6</v>
      </c>
      <c r="BE374">
        <v>1</v>
      </c>
      <c r="BF374">
        <v>28</v>
      </c>
      <c r="BG374">
        <v>1</v>
      </c>
      <c r="BH374">
        <v>0</v>
      </c>
      <c r="BI374">
        <v>28</v>
      </c>
      <c r="BJ374" s="30">
        <v>42846</v>
      </c>
      <c r="BK374">
        <v>8</v>
      </c>
      <c r="BL374">
        <v>4</v>
      </c>
      <c r="BM374">
        <v>4</v>
      </c>
      <c r="BN374">
        <v>44</v>
      </c>
      <c r="BO374">
        <v>1</v>
      </c>
      <c r="BP374">
        <v>0</v>
      </c>
      <c r="BQ374">
        <v>44</v>
      </c>
      <c r="BR374" s="30">
        <v>42422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28.667000000000002</v>
      </c>
      <c r="CA374">
        <v>4</v>
      </c>
      <c r="CB374">
        <v>0</v>
      </c>
      <c r="CC374">
        <v>0</v>
      </c>
      <c r="CD374">
        <v>0</v>
      </c>
      <c r="CE374">
        <v>0</v>
      </c>
      <c r="CF374">
        <v>0</v>
      </c>
      <c r="CG374" t="s">
        <v>4701</v>
      </c>
      <c r="CH374" s="30">
        <v>43952</v>
      </c>
    </row>
    <row r="375" spans="1:86" customFormat="1" x14ac:dyDescent="0.25">
      <c r="A375">
        <v>335785</v>
      </c>
      <c r="B375" t="s">
        <v>4702</v>
      </c>
      <c r="C375" t="s">
        <v>4703</v>
      </c>
      <c r="D375" t="s">
        <v>539</v>
      </c>
      <c r="E375" t="s">
        <v>251</v>
      </c>
      <c r="F375">
        <v>13021</v>
      </c>
      <c r="G375">
        <v>3152557188</v>
      </c>
      <c r="H375">
        <v>50</v>
      </c>
      <c r="I375" t="s">
        <v>2243</v>
      </c>
      <c r="J375" t="s">
        <v>475</v>
      </c>
      <c r="K375">
        <v>80</v>
      </c>
      <c r="L375">
        <v>75.900000000000006</v>
      </c>
      <c r="M375" t="s">
        <v>430</v>
      </c>
      <c r="N375" t="b">
        <v>0</v>
      </c>
      <c r="O375" t="s">
        <v>4704</v>
      </c>
      <c r="P375" s="30">
        <v>34911</v>
      </c>
      <c r="Q375" t="b">
        <v>0</v>
      </c>
      <c r="S375" t="b">
        <v>0</v>
      </c>
      <c r="T375" t="b">
        <v>0</v>
      </c>
      <c r="U375" t="b">
        <v>0</v>
      </c>
      <c r="V375" t="s">
        <v>440</v>
      </c>
      <c r="W375" t="s">
        <v>433</v>
      </c>
      <c r="X375">
        <v>5</v>
      </c>
      <c r="Z375">
        <v>5</v>
      </c>
      <c r="AB375">
        <v>5</v>
      </c>
      <c r="AD375">
        <v>5</v>
      </c>
      <c r="AF375">
        <v>4</v>
      </c>
      <c r="AH375">
        <v>4</v>
      </c>
      <c r="AJ375">
        <v>4</v>
      </c>
      <c r="AN375">
        <v>2.4077500000000001</v>
      </c>
      <c r="AO375">
        <v>1.3625799999999999</v>
      </c>
      <c r="AP375">
        <v>0.73877000000000004</v>
      </c>
      <c r="AQ375">
        <v>2.10134</v>
      </c>
      <c r="AR375">
        <v>4.5090899999999996</v>
      </c>
      <c r="AS375">
        <v>7.9880000000000007E-2</v>
      </c>
      <c r="AT375">
        <v>2.3224900000000002</v>
      </c>
      <c r="AU375">
        <v>0.73211999999999999</v>
      </c>
      <c r="AV375">
        <v>0.36509999999999998</v>
      </c>
      <c r="AW375">
        <v>3.4197099999999998</v>
      </c>
      <c r="AX375">
        <v>2.15463</v>
      </c>
      <c r="AY375">
        <v>1.39947</v>
      </c>
      <c r="AZ375">
        <v>0.76160000000000005</v>
      </c>
      <c r="BA375">
        <v>4.2281700000000004</v>
      </c>
      <c r="BB375" s="30">
        <v>43886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 s="30">
        <v>43423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 s="30">
        <v>42901</v>
      </c>
      <c r="BS375">
        <v>1</v>
      </c>
      <c r="BT375">
        <v>1</v>
      </c>
      <c r="BU375">
        <v>0</v>
      </c>
      <c r="BV375">
        <v>1</v>
      </c>
      <c r="BW375">
        <v>4</v>
      </c>
      <c r="BX375">
        <v>0</v>
      </c>
      <c r="BY375">
        <v>4</v>
      </c>
      <c r="BZ375">
        <v>0.66700000000000004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 t="s">
        <v>4705</v>
      </c>
      <c r="CH375" s="30">
        <v>43952</v>
      </c>
    </row>
    <row r="376" spans="1:86" customFormat="1" x14ac:dyDescent="0.25">
      <c r="A376">
        <v>335829</v>
      </c>
      <c r="B376" t="s">
        <v>4706</v>
      </c>
      <c r="C376" t="s">
        <v>4707</v>
      </c>
      <c r="D376" t="s">
        <v>3363</v>
      </c>
      <c r="E376" t="s">
        <v>251</v>
      </c>
      <c r="F376">
        <v>10701</v>
      </c>
      <c r="G376">
        <v>9149643333</v>
      </c>
      <c r="H376">
        <v>800</v>
      </c>
      <c r="I376" t="s">
        <v>1394</v>
      </c>
      <c r="J376" t="s">
        <v>438</v>
      </c>
      <c r="K376">
        <v>120</v>
      </c>
      <c r="L376">
        <v>108.3</v>
      </c>
      <c r="M376" t="s">
        <v>430</v>
      </c>
      <c r="N376" t="b">
        <v>0</v>
      </c>
      <c r="O376" t="s">
        <v>4708</v>
      </c>
      <c r="P376" s="30">
        <v>37040</v>
      </c>
      <c r="Q376" t="b">
        <v>0</v>
      </c>
      <c r="S376" t="b">
        <v>0</v>
      </c>
      <c r="T376" t="b">
        <v>0</v>
      </c>
      <c r="U376" t="b">
        <v>0</v>
      </c>
      <c r="V376" t="s">
        <v>535</v>
      </c>
      <c r="W376" t="s">
        <v>433</v>
      </c>
      <c r="X376">
        <v>5</v>
      </c>
      <c r="Z376">
        <v>4</v>
      </c>
      <c r="AB376">
        <v>5</v>
      </c>
      <c r="AD376">
        <v>5</v>
      </c>
      <c r="AF376">
        <v>4</v>
      </c>
      <c r="AH376">
        <v>3</v>
      </c>
      <c r="AJ376">
        <v>3</v>
      </c>
      <c r="AN376">
        <v>2.3099099999999999</v>
      </c>
      <c r="AO376">
        <v>0.72731000000000001</v>
      </c>
      <c r="AP376">
        <v>0.95394000000000001</v>
      </c>
      <c r="AQ376">
        <v>1.6812499999999999</v>
      </c>
      <c r="AR376">
        <v>3.9911599999999998</v>
      </c>
      <c r="AS376">
        <v>0.16372999999999999</v>
      </c>
      <c r="AT376">
        <v>2.4396800000000001</v>
      </c>
      <c r="AU376">
        <v>1.04121</v>
      </c>
      <c r="AV376">
        <v>0.60050999999999999</v>
      </c>
      <c r="AW376">
        <v>4.0813899999999999</v>
      </c>
      <c r="AX376">
        <v>1.9677899999999999</v>
      </c>
      <c r="AY376">
        <v>0.52524999999999999</v>
      </c>
      <c r="AZ376">
        <v>0.59789999999999999</v>
      </c>
      <c r="BA376">
        <v>3.1357699999999999</v>
      </c>
      <c r="BB376" s="30">
        <v>43699</v>
      </c>
      <c r="BC376">
        <v>1</v>
      </c>
      <c r="BD376">
        <v>1</v>
      </c>
      <c r="BE376">
        <v>0</v>
      </c>
      <c r="BF376">
        <v>4</v>
      </c>
      <c r="BG376">
        <v>1</v>
      </c>
      <c r="BH376">
        <v>0</v>
      </c>
      <c r="BI376">
        <v>4</v>
      </c>
      <c r="BJ376" s="30">
        <v>43075</v>
      </c>
      <c r="BK376">
        <v>7</v>
      </c>
      <c r="BL376">
        <v>7</v>
      </c>
      <c r="BM376">
        <v>0</v>
      </c>
      <c r="BN376">
        <v>36</v>
      </c>
      <c r="BO376">
        <v>1</v>
      </c>
      <c r="BP376">
        <v>0</v>
      </c>
      <c r="BQ376">
        <v>36</v>
      </c>
      <c r="BR376" s="30">
        <v>42636</v>
      </c>
      <c r="BS376">
        <v>1</v>
      </c>
      <c r="BT376">
        <v>1</v>
      </c>
      <c r="BU376">
        <v>0</v>
      </c>
      <c r="BV376">
        <v>1</v>
      </c>
      <c r="BW376">
        <v>4</v>
      </c>
      <c r="BX376">
        <v>0</v>
      </c>
      <c r="BY376">
        <v>4</v>
      </c>
      <c r="BZ376">
        <v>14.667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 t="s">
        <v>4709</v>
      </c>
      <c r="CH376" s="30">
        <v>43952</v>
      </c>
    </row>
    <row r="377" spans="1:86" customFormat="1" x14ac:dyDescent="0.25">
      <c r="A377">
        <v>335140</v>
      </c>
      <c r="B377" t="s">
        <v>4710</v>
      </c>
      <c r="C377" t="s">
        <v>4711</v>
      </c>
      <c r="D377" t="s">
        <v>4712</v>
      </c>
      <c r="E377" t="s">
        <v>251</v>
      </c>
      <c r="F377">
        <v>11710</v>
      </c>
      <c r="G377">
        <v>5168261160</v>
      </c>
      <c r="H377">
        <v>400</v>
      </c>
      <c r="I377" t="s">
        <v>1530</v>
      </c>
      <c r="J377" t="s">
        <v>429</v>
      </c>
      <c r="K377">
        <v>102</v>
      </c>
      <c r="L377">
        <v>97.6</v>
      </c>
      <c r="M377" t="s">
        <v>430</v>
      </c>
      <c r="N377" t="b">
        <v>0</v>
      </c>
      <c r="O377" t="s">
        <v>4713</v>
      </c>
      <c r="P377" s="30">
        <v>24473</v>
      </c>
      <c r="Q377" t="b">
        <v>0</v>
      </c>
      <c r="S377" t="b">
        <v>0</v>
      </c>
      <c r="T377" t="b">
        <v>0</v>
      </c>
      <c r="U377" t="b">
        <v>0</v>
      </c>
      <c r="V377" t="s">
        <v>440</v>
      </c>
      <c r="W377" t="s">
        <v>433</v>
      </c>
      <c r="X377">
        <v>5</v>
      </c>
      <c r="Z377">
        <v>4</v>
      </c>
      <c r="AB377">
        <v>5</v>
      </c>
      <c r="AD377">
        <v>5</v>
      </c>
      <c r="AF377">
        <v>5</v>
      </c>
      <c r="AH377">
        <v>3</v>
      </c>
      <c r="AJ377">
        <v>3</v>
      </c>
      <c r="AN377">
        <v>2.3515999999999999</v>
      </c>
      <c r="AO377">
        <v>0.89947999999999995</v>
      </c>
      <c r="AP377">
        <v>1.0548999999999999</v>
      </c>
      <c r="AQ377">
        <v>1.95438</v>
      </c>
      <c r="AR377">
        <v>4.3059799999999999</v>
      </c>
      <c r="AS377">
        <v>0.21573999999999999</v>
      </c>
      <c r="AT377">
        <v>2.3498199999999998</v>
      </c>
      <c r="AU377">
        <v>1.01464</v>
      </c>
      <c r="AV377">
        <v>0.55184</v>
      </c>
      <c r="AW377">
        <v>3.9163000000000001</v>
      </c>
      <c r="AX377">
        <v>2.0799099999999999</v>
      </c>
      <c r="AY377">
        <v>0.66659999999999997</v>
      </c>
      <c r="AZ377">
        <v>0.71950000000000003</v>
      </c>
      <c r="BA377">
        <v>3.5257299999999998</v>
      </c>
      <c r="BB377" s="30">
        <v>43783</v>
      </c>
      <c r="BC377">
        <v>2</v>
      </c>
      <c r="BD377">
        <v>2</v>
      </c>
      <c r="BE377">
        <v>0</v>
      </c>
      <c r="BF377">
        <v>8</v>
      </c>
      <c r="BG377">
        <v>1</v>
      </c>
      <c r="BH377">
        <v>0</v>
      </c>
      <c r="BI377">
        <v>8</v>
      </c>
      <c r="BJ377" s="30">
        <v>43318</v>
      </c>
      <c r="BK377">
        <v>6</v>
      </c>
      <c r="BL377">
        <v>6</v>
      </c>
      <c r="BM377">
        <v>0</v>
      </c>
      <c r="BN377">
        <v>20</v>
      </c>
      <c r="BO377">
        <v>1</v>
      </c>
      <c r="BP377">
        <v>0</v>
      </c>
      <c r="BQ377">
        <v>20</v>
      </c>
      <c r="BR377" s="30">
        <v>42839</v>
      </c>
      <c r="BS377">
        <v>3</v>
      </c>
      <c r="BT377">
        <v>3</v>
      </c>
      <c r="BU377">
        <v>0</v>
      </c>
      <c r="BV377">
        <v>1</v>
      </c>
      <c r="BW377">
        <v>16</v>
      </c>
      <c r="BX377">
        <v>0</v>
      </c>
      <c r="BY377">
        <v>16</v>
      </c>
      <c r="BZ377">
        <v>13.333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 t="s">
        <v>4714</v>
      </c>
      <c r="CH377" s="30">
        <v>43952</v>
      </c>
    </row>
    <row r="378" spans="1:86" customFormat="1" x14ac:dyDescent="0.25">
      <c r="A378">
        <v>335218</v>
      </c>
      <c r="B378" t="s">
        <v>4715</v>
      </c>
      <c r="C378" t="s">
        <v>4716</v>
      </c>
      <c r="D378" t="s">
        <v>3275</v>
      </c>
      <c r="E378" t="s">
        <v>251</v>
      </c>
      <c r="F378">
        <v>13045</v>
      </c>
      <c r="G378">
        <v>6077569921</v>
      </c>
      <c r="H378">
        <v>210</v>
      </c>
      <c r="I378" t="s">
        <v>2259</v>
      </c>
      <c r="J378" t="s">
        <v>438</v>
      </c>
      <c r="K378">
        <v>120</v>
      </c>
      <c r="L378">
        <v>113.3</v>
      </c>
      <c r="M378" t="s">
        <v>430</v>
      </c>
      <c r="N378" t="b">
        <v>0</v>
      </c>
      <c r="O378" t="s">
        <v>4717</v>
      </c>
      <c r="P378" s="30">
        <v>24473</v>
      </c>
      <c r="Q378" t="b">
        <v>0</v>
      </c>
      <c r="S378" t="b">
        <v>0</v>
      </c>
      <c r="T378" t="b">
        <v>0</v>
      </c>
      <c r="U378" t="b">
        <v>0</v>
      </c>
      <c r="V378" t="s">
        <v>440</v>
      </c>
      <c r="W378" t="s">
        <v>433</v>
      </c>
      <c r="X378">
        <v>4</v>
      </c>
      <c r="Z378">
        <v>3</v>
      </c>
      <c r="AB378">
        <v>5</v>
      </c>
      <c r="AD378">
        <v>5</v>
      </c>
      <c r="AF378">
        <v>5</v>
      </c>
      <c r="AH378">
        <v>2</v>
      </c>
      <c r="AJ378">
        <v>2</v>
      </c>
      <c r="AN378">
        <v>2.2223600000000001</v>
      </c>
      <c r="AO378">
        <v>0.9103</v>
      </c>
      <c r="AP378">
        <v>0.40150999999999998</v>
      </c>
      <c r="AQ378">
        <v>1.3118099999999999</v>
      </c>
      <c r="AR378">
        <v>3.53417</v>
      </c>
      <c r="AS378">
        <v>8.5370000000000001E-2</v>
      </c>
      <c r="AT378">
        <v>2.1382599999999998</v>
      </c>
      <c r="AU378">
        <v>0.81691000000000003</v>
      </c>
      <c r="AV378">
        <v>0.43459999999999999</v>
      </c>
      <c r="AW378">
        <v>3.38978</v>
      </c>
      <c r="AX378">
        <v>2.1600700000000002</v>
      </c>
      <c r="AY378">
        <v>0.83789999999999998</v>
      </c>
      <c r="AZ378">
        <v>0.34771999999999997</v>
      </c>
      <c r="BA378">
        <v>3.3432499999999998</v>
      </c>
      <c r="BB378" s="30">
        <v>43503</v>
      </c>
      <c r="BC378">
        <v>3</v>
      </c>
      <c r="BD378">
        <v>2</v>
      </c>
      <c r="BE378">
        <v>1</v>
      </c>
      <c r="BF378">
        <v>16</v>
      </c>
      <c r="BG378">
        <v>1</v>
      </c>
      <c r="BH378">
        <v>0</v>
      </c>
      <c r="BI378">
        <v>16</v>
      </c>
      <c r="BJ378" s="30">
        <v>42972</v>
      </c>
      <c r="BK378">
        <v>3</v>
      </c>
      <c r="BL378">
        <v>3</v>
      </c>
      <c r="BM378">
        <v>1</v>
      </c>
      <c r="BN378">
        <v>12</v>
      </c>
      <c r="BO378">
        <v>1</v>
      </c>
      <c r="BP378">
        <v>0</v>
      </c>
      <c r="BQ378">
        <v>12</v>
      </c>
      <c r="BR378" s="30">
        <v>42496</v>
      </c>
      <c r="BS378">
        <v>7</v>
      </c>
      <c r="BT378">
        <v>7</v>
      </c>
      <c r="BU378">
        <v>0</v>
      </c>
      <c r="BV378">
        <v>1</v>
      </c>
      <c r="BW378">
        <v>36</v>
      </c>
      <c r="BX378">
        <v>0</v>
      </c>
      <c r="BY378">
        <v>36</v>
      </c>
      <c r="BZ378">
        <v>18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 t="s">
        <v>4718</v>
      </c>
      <c r="CH378" s="30">
        <v>43952</v>
      </c>
    </row>
    <row r="379" spans="1:86" customFormat="1" x14ac:dyDescent="0.25">
      <c r="A379">
        <v>335034</v>
      </c>
      <c r="B379" t="s">
        <v>4719</v>
      </c>
      <c r="C379" t="s">
        <v>4720</v>
      </c>
      <c r="D379" t="s">
        <v>4060</v>
      </c>
      <c r="E379" t="s">
        <v>251</v>
      </c>
      <c r="F379">
        <v>14569</v>
      </c>
      <c r="G379">
        <v>5857862233</v>
      </c>
      <c r="H379">
        <v>900</v>
      </c>
      <c r="I379" t="s">
        <v>299</v>
      </c>
      <c r="J379" t="s">
        <v>3198</v>
      </c>
      <c r="K379">
        <v>138</v>
      </c>
      <c r="L379">
        <v>137.80000000000001</v>
      </c>
      <c r="M379" t="s">
        <v>430</v>
      </c>
      <c r="N379" t="b">
        <v>1</v>
      </c>
      <c r="O379" t="s">
        <v>4721</v>
      </c>
      <c r="P379" s="30">
        <v>24473</v>
      </c>
      <c r="Q379" t="b">
        <v>0</v>
      </c>
      <c r="S379" t="b">
        <v>0</v>
      </c>
      <c r="T379" t="b">
        <v>0</v>
      </c>
      <c r="U379" t="b">
        <v>0</v>
      </c>
      <c r="V379" t="s">
        <v>440</v>
      </c>
      <c r="W379" t="s">
        <v>433</v>
      </c>
      <c r="X379">
        <v>2</v>
      </c>
      <c r="Z379">
        <v>1</v>
      </c>
      <c r="AB379">
        <v>5</v>
      </c>
      <c r="AD379">
        <v>5</v>
      </c>
      <c r="AF379">
        <v>5</v>
      </c>
      <c r="AH379">
        <v>2</v>
      </c>
      <c r="AJ379">
        <v>2</v>
      </c>
      <c r="AN379">
        <v>2.4043299999999999</v>
      </c>
      <c r="AO379">
        <v>1.29609</v>
      </c>
      <c r="AP379">
        <v>0.45726</v>
      </c>
      <c r="AQ379">
        <v>1.7533399999999999</v>
      </c>
      <c r="AR379">
        <v>4.1576700000000004</v>
      </c>
      <c r="AS379">
        <v>4.018E-2</v>
      </c>
      <c r="AT379">
        <v>2.1599499999999998</v>
      </c>
      <c r="AU379">
        <v>0.80408000000000002</v>
      </c>
      <c r="AV379">
        <v>0.41154000000000002</v>
      </c>
      <c r="AW379">
        <v>3.3755700000000002</v>
      </c>
      <c r="AX379">
        <v>2.3134800000000002</v>
      </c>
      <c r="AY379">
        <v>1.2120500000000001</v>
      </c>
      <c r="AZ379">
        <v>0.41819000000000001</v>
      </c>
      <c r="BA379">
        <v>3.9496199999999999</v>
      </c>
      <c r="BB379" s="30">
        <v>43508</v>
      </c>
      <c r="BC379">
        <v>8</v>
      </c>
      <c r="BD379">
        <v>8</v>
      </c>
      <c r="BE379">
        <v>0</v>
      </c>
      <c r="BF379">
        <v>32</v>
      </c>
      <c r="BG379">
        <v>1</v>
      </c>
      <c r="BH379">
        <v>0</v>
      </c>
      <c r="BI379">
        <v>32</v>
      </c>
      <c r="BJ379" s="30">
        <v>43007</v>
      </c>
      <c r="BK379">
        <v>7</v>
      </c>
      <c r="BL379">
        <v>7</v>
      </c>
      <c r="BM379">
        <v>0</v>
      </c>
      <c r="BN379">
        <v>28</v>
      </c>
      <c r="BO379">
        <v>1</v>
      </c>
      <c r="BP379">
        <v>0</v>
      </c>
      <c r="BQ379">
        <v>28</v>
      </c>
      <c r="BR379" s="30">
        <v>42563</v>
      </c>
      <c r="BS379">
        <v>12</v>
      </c>
      <c r="BT379">
        <v>12</v>
      </c>
      <c r="BU379">
        <v>0</v>
      </c>
      <c r="BV379">
        <v>1</v>
      </c>
      <c r="BW379">
        <v>261</v>
      </c>
      <c r="BX379">
        <v>0</v>
      </c>
      <c r="BY379">
        <v>261</v>
      </c>
      <c r="BZ379">
        <v>68.832999999999998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 t="s">
        <v>4722</v>
      </c>
      <c r="CH379" s="30">
        <v>43952</v>
      </c>
    </row>
    <row r="380" spans="1:86" customFormat="1" x14ac:dyDescent="0.25">
      <c r="A380">
        <v>335400</v>
      </c>
      <c r="B380" t="s">
        <v>4723</v>
      </c>
      <c r="C380" t="s">
        <v>4724</v>
      </c>
      <c r="D380" t="s">
        <v>4725</v>
      </c>
      <c r="E380" t="s">
        <v>251</v>
      </c>
      <c r="F380">
        <v>13165</v>
      </c>
      <c r="G380">
        <v>3155399202</v>
      </c>
      <c r="H380">
        <v>680</v>
      </c>
      <c r="I380" t="s">
        <v>2278</v>
      </c>
      <c r="J380" t="s">
        <v>429</v>
      </c>
      <c r="K380">
        <v>120</v>
      </c>
      <c r="L380">
        <v>75.3</v>
      </c>
      <c r="M380" t="s">
        <v>430</v>
      </c>
      <c r="N380" t="b">
        <v>0</v>
      </c>
      <c r="O380" t="s">
        <v>4726</v>
      </c>
      <c r="P380" s="30">
        <v>26945</v>
      </c>
      <c r="Q380" t="b">
        <v>0</v>
      </c>
      <c r="S380" t="b">
        <v>0</v>
      </c>
      <c r="T380" t="b">
        <v>0</v>
      </c>
      <c r="U380" t="b">
        <v>0</v>
      </c>
      <c r="V380" t="s">
        <v>535</v>
      </c>
      <c r="W380" t="s">
        <v>433</v>
      </c>
      <c r="X380">
        <v>2</v>
      </c>
      <c r="Z380">
        <v>2</v>
      </c>
      <c r="AB380">
        <v>4</v>
      </c>
      <c r="AD380">
        <v>3</v>
      </c>
      <c r="AF380">
        <v>4</v>
      </c>
      <c r="AH380">
        <v>2</v>
      </c>
      <c r="AJ380">
        <v>2</v>
      </c>
      <c r="AN380">
        <v>1.82925</v>
      </c>
      <c r="AO380">
        <v>0.51541999999999999</v>
      </c>
      <c r="AP380">
        <v>0.52093</v>
      </c>
      <c r="AQ380">
        <v>1.0363500000000001</v>
      </c>
      <c r="AR380">
        <v>2.8656000000000001</v>
      </c>
      <c r="AS380">
        <v>0.11207</v>
      </c>
      <c r="AT380">
        <v>2.0712999999999999</v>
      </c>
      <c r="AU380">
        <v>0.75668000000000002</v>
      </c>
      <c r="AV380">
        <v>0.39932000000000001</v>
      </c>
      <c r="AW380">
        <v>3.2273000000000001</v>
      </c>
      <c r="AX380">
        <v>1.8354600000000001</v>
      </c>
      <c r="AY380">
        <v>0.51219000000000003</v>
      </c>
      <c r="AZ380">
        <v>0.49099999999999999</v>
      </c>
      <c r="BA380">
        <v>2.84727</v>
      </c>
      <c r="BB380" s="30">
        <v>43504</v>
      </c>
      <c r="BC380">
        <v>3</v>
      </c>
      <c r="BD380">
        <v>3</v>
      </c>
      <c r="BE380">
        <v>0</v>
      </c>
      <c r="BF380">
        <v>12</v>
      </c>
      <c r="BG380">
        <v>1</v>
      </c>
      <c r="BH380">
        <v>0</v>
      </c>
      <c r="BI380">
        <v>12</v>
      </c>
      <c r="BJ380" s="30">
        <v>43027</v>
      </c>
      <c r="BK380">
        <v>7</v>
      </c>
      <c r="BL380">
        <v>6</v>
      </c>
      <c r="BM380">
        <v>1</v>
      </c>
      <c r="BN380">
        <v>44</v>
      </c>
      <c r="BO380">
        <v>1</v>
      </c>
      <c r="BP380">
        <v>0</v>
      </c>
      <c r="BQ380">
        <v>44</v>
      </c>
      <c r="BR380" s="30">
        <v>42580</v>
      </c>
      <c r="BS380">
        <v>6</v>
      </c>
      <c r="BT380">
        <v>6</v>
      </c>
      <c r="BU380">
        <v>0</v>
      </c>
      <c r="BV380">
        <v>1</v>
      </c>
      <c r="BW380">
        <v>24</v>
      </c>
      <c r="BX380">
        <v>0</v>
      </c>
      <c r="BY380">
        <v>24</v>
      </c>
      <c r="BZ380">
        <v>24.667000000000002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 t="s">
        <v>4727</v>
      </c>
      <c r="CH380" s="30">
        <v>43952</v>
      </c>
    </row>
    <row r="381" spans="1:86" customFormat="1" x14ac:dyDescent="0.25">
      <c r="A381">
        <v>335568</v>
      </c>
      <c r="B381" t="s">
        <v>4728</v>
      </c>
      <c r="C381" t="s">
        <v>4729</v>
      </c>
      <c r="D381" t="s">
        <v>4730</v>
      </c>
      <c r="E381" t="s">
        <v>251</v>
      </c>
      <c r="F381">
        <v>11706</v>
      </c>
      <c r="G381">
        <v>6316654960</v>
      </c>
      <c r="H381">
        <v>700</v>
      </c>
      <c r="I381" t="s">
        <v>1388</v>
      </c>
      <c r="J381" t="s">
        <v>429</v>
      </c>
      <c r="K381">
        <v>84</v>
      </c>
      <c r="L381">
        <v>84.7</v>
      </c>
      <c r="M381" t="s">
        <v>430</v>
      </c>
      <c r="N381" t="b">
        <v>0</v>
      </c>
      <c r="O381" t="s">
        <v>4731</v>
      </c>
      <c r="P381" s="30">
        <v>28065</v>
      </c>
      <c r="Q381" t="b">
        <v>0</v>
      </c>
      <c r="S381" t="b">
        <v>0</v>
      </c>
      <c r="T381" t="b">
        <v>0</v>
      </c>
      <c r="U381" t="b">
        <v>0</v>
      </c>
      <c r="V381" t="s">
        <v>440</v>
      </c>
      <c r="W381" t="s">
        <v>433</v>
      </c>
      <c r="X381">
        <v>2</v>
      </c>
      <c r="Z381">
        <v>4</v>
      </c>
      <c r="AB381">
        <v>1</v>
      </c>
      <c r="AD381">
        <v>3</v>
      </c>
      <c r="AF381">
        <v>1</v>
      </c>
      <c r="AH381">
        <v>1</v>
      </c>
      <c r="AJ381">
        <v>1</v>
      </c>
      <c r="AN381">
        <v>1.80928</v>
      </c>
      <c r="AO381">
        <v>0.78778000000000004</v>
      </c>
      <c r="AP381">
        <v>0.39700000000000002</v>
      </c>
      <c r="AQ381">
        <v>1.1847700000000001</v>
      </c>
      <c r="AR381">
        <v>2.9940600000000002</v>
      </c>
      <c r="AS381">
        <v>6.8269999999999997E-2</v>
      </c>
      <c r="AT381">
        <v>2.3150900000000001</v>
      </c>
      <c r="AU381">
        <v>0.88951999999999998</v>
      </c>
      <c r="AV381">
        <v>0.50309000000000004</v>
      </c>
      <c r="AW381">
        <v>3.7076899999999999</v>
      </c>
      <c r="AX381">
        <v>1.62426</v>
      </c>
      <c r="AY381">
        <v>0.66593999999999998</v>
      </c>
      <c r="AZ381">
        <v>0.29701</v>
      </c>
      <c r="BA381">
        <v>2.5894699999999999</v>
      </c>
      <c r="BB381" s="30">
        <v>43728</v>
      </c>
      <c r="BC381">
        <v>3</v>
      </c>
      <c r="BD381">
        <v>3</v>
      </c>
      <c r="BE381">
        <v>0</v>
      </c>
      <c r="BF381">
        <v>12</v>
      </c>
      <c r="BG381">
        <v>1</v>
      </c>
      <c r="BH381">
        <v>0</v>
      </c>
      <c r="BI381">
        <v>12</v>
      </c>
      <c r="BJ381" s="30">
        <v>43266</v>
      </c>
      <c r="BK381">
        <v>2</v>
      </c>
      <c r="BL381">
        <v>2</v>
      </c>
      <c r="BM381">
        <v>0</v>
      </c>
      <c r="BN381">
        <v>8</v>
      </c>
      <c r="BO381">
        <v>1</v>
      </c>
      <c r="BP381">
        <v>0</v>
      </c>
      <c r="BQ381">
        <v>8</v>
      </c>
      <c r="BR381" s="30">
        <v>42776</v>
      </c>
      <c r="BS381">
        <v>2</v>
      </c>
      <c r="BT381">
        <v>2</v>
      </c>
      <c r="BU381">
        <v>0</v>
      </c>
      <c r="BV381">
        <v>1</v>
      </c>
      <c r="BW381">
        <v>8</v>
      </c>
      <c r="BX381">
        <v>0</v>
      </c>
      <c r="BY381">
        <v>8</v>
      </c>
      <c r="BZ381">
        <v>10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 t="s">
        <v>4732</v>
      </c>
      <c r="CH381" s="30">
        <v>43952</v>
      </c>
    </row>
    <row r="382" spans="1:86" customFormat="1" x14ac:dyDescent="0.25">
      <c r="A382">
        <v>335849</v>
      </c>
      <c r="B382" t="s">
        <v>4733</v>
      </c>
      <c r="C382" t="s">
        <v>4734</v>
      </c>
      <c r="D382" t="s">
        <v>3203</v>
      </c>
      <c r="E382" t="s">
        <v>251</v>
      </c>
      <c r="F382">
        <v>10465</v>
      </c>
      <c r="G382">
        <v>3473291800</v>
      </c>
      <c r="H382">
        <v>20</v>
      </c>
      <c r="I382" t="s">
        <v>1392</v>
      </c>
      <c r="J382" t="s">
        <v>475</v>
      </c>
      <c r="K382">
        <v>30</v>
      </c>
      <c r="L382">
        <v>29.7</v>
      </c>
      <c r="M382" t="s">
        <v>430</v>
      </c>
      <c r="N382" t="b">
        <v>0</v>
      </c>
      <c r="O382" t="s">
        <v>4735</v>
      </c>
      <c r="P382" s="30">
        <v>38827</v>
      </c>
      <c r="Q382" t="b">
        <v>0</v>
      </c>
      <c r="S382" t="b">
        <v>0</v>
      </c>
      <c r="T382" t="b">
        <v>0</v>
      </c>
      <c r="U382" t="b">
        <v>0</v>
      </c>
      <c r="V382" t="s">
        <v>432</v>
      </c>
      <c r="W382" t="s">
        <v>433</v>
      </c>
      <c r="X382">
        <v>5</v>
      </c>
      <c r="Z382">
        <v>3</v>
      </c>
      <c r="AB382">
        <v>5</v>
      </c>
      <c r="AD382">
        <v>5</v>
      </c>
      <c r="AG382">
        <v>2</v>
      </c>
      <c r="AH382">
        <v>5</v>
      </c>
      <c r="AJ382">
        <v>5</v>
      </c>
      <c r="AN382">
        <v>3.0204399999999998</v>
      </c>
      <c r="AO382">
        <v>0.62939999999999996</v>
      </c>
      <c r="AP382">
        <v>1.1484099999999999</v>
      </c>
      <c r="AQ382">
        <v>1.7778</v>
      </c>
      <c r="AR382">
        <v>4.7982399999999998</v>
      </c>
      <c r="AS382">
        <v>5.0770000000000003E-2</v>
      </c>
      <c r="AT382">
        <v>2.1898599999999999</v>
      </c>
      <c r="AU382">
        <v>0.79022000000000003</v>
      </c>
      <c r="AV382">
        <v>0.33873999999999999</v>
      </c>
      <c r="AW382">
        <v>3.31881</v>
      </c>
      <c r="AX382">
        <v>2.8666100000000001</v>
      </c>
      <c r="AY382">
        <v>0.59891000000000005</v>
      </c>
      <c r="AZ382">
        <v>1.2760400000000001</v>
      </c>
      <c r="BA382">
        <v>4.6360900000000003</v>
      </c>
      <c r="BB382" s="30">
        <v>43566</v>
      </c>
      <c r="BC382">
        <v>2</v>
      </c>
      <c r="BD382">
        <v>2</v>
      </c>
      <c r="BE382">
        <v>0</v>
      </c>
      <c r="BF382">
        <v>8</v>
      </c>
      <c r="BG382">
        <v>1</v>
      </c>
      <c r="BH382">
        <v>0</v>
      </c>
      <c r="BI382">
        <v>8</v>
      </c>
      <c r="BJ382" s="30">
        <v>43168</v>
      </c>
      <c r="BK382">
        <v>8</v>
      </c>
      <c r="BL382">
        <v>8</v>
      </c>
      <c r="BM382">
        <v>0</v>
      </c>
      <c r="BN382">
        <v>48</v>
      </c>
      <c r="BO382">
        <v>1</v>
      </c>
      <c r="BP382">
        <v>0</v>
      </c>
      <c r="BQ382">
        <v>48</v>
      </c>
      <c r="BR382" s="30">
        <v>42720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20</v>
      </c>
      <c r="CA382">
        <v>0</v>
      </c>
      <c r="CB382">
        <v>0</v>
      </c>
      <c r="CC382">
        <v>1</v>
      </c>
      <c r="CD382">
        <v>8518</v>
      </c>
      <c r="CE382">
        <v>0</v>
      </c>
      <c r="CF382">
        <v>1</v>
      </c>
      <c r="CG382" t="s">
        <v>4736</v>
      </c>
      <c r="CH382" s="30">
        <v>43952</v>
      </c>
    </row>
    <row r="383" spans="1:86" customFormat="1" x14ac:dyDescent="0.25">
      <c r="A383">
        <v>335647</v>
      </c>
      <c r="B383" t="s">
        <v>4737</v>
      </c>
      <c r="C383" t="s">
        <v>4738</v>
      </c>
      <c r="D383" t="s">
        <v>3265</v>
      </c>
      <c r="E383" t="s">
        <v>251</v>
      </c>
      <c r="F383">
        <v>14221</v>
      </c>
      <c r="G383">
        <v>7162761900</v>
      </c>
      <c r="H383">
        <v>240</v>
      </c>
      <c r="I383" t="s">
        <v>2646</v>
      </c>
      <c r="J383" t="s">
        <v>429</v>
      </c>
      <c r="K383">
        <v>220</v>
      </c>
      <c r="L383">
        <v>177</v>
      </c>
      <c r="M383" t="s">
        <v>430</v>
      </c>
      <c r="N383" t="b">
        <v>0</v>
      </c>
      <c r="O383" t="s">
        <v>4739</v>
      </c>
      <c r="P383" s="30">
        <v>29894</v>
      </c>
      <c r="Q383" t="b">
        <v>0</v>
      </c>
      <c r="S383" t="b">
        <v>0</v>
      </c>
      <c r="T383" t="b">
        <v>0</v>
      </c>
      <c r="U383" t="b">
        <v>0</v>
      </c>
      <c r="V383" t="s">
        <v>535</v>
      </c>
      <c r="W383" t="s">
        <v>433</v>
      </c>
      <c r="X383">
        <v>1</v>
      </c>
      <c r="Z383">
        <v>1</v>
      </c>
      <c r="AB383">
        <v>3</v>
      </c>
      <c r="AD383">
        <v>4</v>
      </c>
      <c r="AF383">
        <v>2</v>
      </c>
      <c r="AH383">
        <v>2</v>
      </c>
      <c r="AJ383">
        <v>2</v>
      </c>
      <c r="AN383">
        <v>2.0785999999999998</v>
      </c>
      <c r="AO383">
        <v>0.79957999999999996</v>
      </c>
      <c r="AP383">
        <v>0.44740000000000002</v>
      </c>
      <c r="AQ383">
        <v>1.24698</v>
      </c>
      <c r="AR383">
        <v>3.32558</v>
      </c>
      <c r="AS383">
        <v>0.11960999999999999</v>
      </c>
      <c r="AT383">
        <v>2.0102199999999999</v>
      </c>
      <c r="AU383">
        <v>0.88753000000000004</v>
      </c>
      <c r="AV383">
        <v>0.49254999999999999</v>
      </c>
      <c r="AW383">
        <v>3.3903099999999999</v>
      </c>
      <c r="AX383">
        <v>2.1490300000000002</v>
      </c>
      <c r="AY383">
        <v>0.67742999999999998</v>
      </c>
      <c r="AZ383">
        <v>0.34188000000000002</v>
      </c>
      <c r="BA383">
        <v>3.1454399999999998</v>
      </c>
      <c r="BB383" s="30">
        <v>43574</v>
      </c>
      <c r="BC383">
        <v>13</v>
      </c>
      <c r="BD383">
        <v>13</v>
      </c>
      <c r="BE383">
        <v>0</v>
      </c>
      <c r="BF383">
        <v>72</v>
      </c>
      <c r="BG383">
        <v>1</v>
      </c>
      <c r="BH383">
        <v>0</v>
      </c>
      <c r="BI383">
        <v>72</v>
      </c>
      <c r="BJ383" s="30">
        <v>43189</v>
      </c>
      <c r="BK383">
        <v>10</v>
      </c>
      <c r="BL383">
        <v>9</v>
      </c>
      <c r="BM383">
        <v>1</v>
      </c>
      <c r="BN383">
        <v>44</v>
      </c>
      <c r="BO383">
        <v>1</v>
      </c>
      <c r="BP383">
        <v>0</v>
      </c>
      <c r="BQ383">
        <v>44</v>
      </c>
      <c r="BR383" s="30">
        <v>42753</v>
      </c>
      <c r="BS383">
        <v>10</v>
      </c>
      <c r="BT383">
        <v>10</v>
      </c>
      <c r="BU383">
        <v>0</v>
      </c>
      <c r="BV383">
        <v>1</v>
      </c>
      <c r="BW383">
        <v>44</v>
      </c>
      <c r="BX383">
        <v>0</v>
      </c>
      <c r="BY383">
        <v>44</v>
      </c>
      <c r="BZ383">
        <v>58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 t="s">
        <v>4740</v>
      </c>
      <c r="CH383" s="30">
        <v>43952</v>
      </c>
    </row>
    <row r="384" spans="1:86" customFormat="1" x14ac:dyDescent="0.25">
      <c r="A384">
        <v>335083</v>
      </c>
      <c r="B384" t="s">
        <v>4741</v>
      </c>
      <c r="C384" t="s">
        <v>4742</v>
      </c>
      <c r="D384" t="s">
        <v>4743</v>
      </c>
      <c r="E384" t="s">
        <v>251</v>
      </c>
      <c r="F384">
        <v>11704</v>
      </c>
      <c r="G384">
        <v>6315870600</v>
      </c>
      <c r="H384">
        <v>700</v>
      </c>
      <c r="I384" t="s">
        <v>1388</v>
      </c>
      <c r="J384" t="s">
        <v>451</v>
      </c>
      <c r="K384">
        <v>175</v>
      </c>
      <c r="L384">
        <v>152.9</v>
      </c>
      <c r="M384" t="s">
        <v>430</v>
      </c>
      <c r="N384" t="b">
        <v>0</v>
      </c>
      <c r="O384" t="s">
        <v>4744</v>
      </c>
      <c r="P384" s="30">
        <v>25781</v>
      </c>
      <c r="Q384" t="b">
        <v>0</v>
      </c>
      <c r="S384" t="b">
        <v>0</v>
      </c>
      <c r="T384" t="b">
        <v>0</v>
      </c>
      <c r="U384" t="b">
        <v>0</v>
      </c>
      <c r="V384" t="s">
        <v>440</v>
      </c>
      <c r="W384" t="s">
        <v>433</v>
      </c>
      <c r="X384">
        <v>3</v>
      </c>
      <c r="Z384">
        <v>3</v>
      </c>
      <c r="AB384">
        <v>2</v>
      </c>
      <c r="AD384">
        <v>3</v>
      </c>
      <c r="AF384">
        <v>1</v>
      </c>
      <c r="AH384">
        <v>2</v>
      </c>
      <c r="AJ384">
        <v>2</v>
      </c>
      <c r="AN384">
        <v>2.0535899999999998</v>
      </c>
      <c r="AO384">
        <v>0.76007999999999998</v>
      </c>
      <c r="AP384">
        <v>0.52990999999999999</v>
      </c>
      <c r="AQ384">
        <v>1.28999</v>
      </c>
      <c r="AR384">
        <v>3.3435800000000002</v>
      </c>
      <c r="AS384">
        <v>8.0629999999999993E-2</v>
      </c>
      <c r="AT384">
        <v>2.14167</v>
      </c>
      <c r="AU384">
        <v>0.84792000000000001</v>
      </c>
      <c r="AV384">
        <v>0.46163999999999999</v>
      </c>
      <c r="AW384">
        <v>3.4512399999999999</v>
      </c>
      <c r="AX384">
        <v>1.9928600000000001</v>
      </c>
      <c r="AY384">
        <v>0.67403999999999997</v>
      </c>
      <c r="AZ384">
        <v>0.43204999999999999</v>
      </c>
      <c r="BA384">
        <v>3.1066400000000001</v>
      </c>
      <c r="BB384" s="30">
        <v>43490</v>
      </c>
      <c r="BC384">
        <v>7</v>
      </c>
      <c r="BD384">
        <v>6</v>
      </c>
      <c r="BE384">
        <v>1</v>
      </c>
      <c r="BF384">
        <v>24</v>
      </c>
      <c r="BG384">
        <v>1</v>
      </c>
      <c r="BH384">
        <v>0</v>
      </c>
      <c r="BI384">
        <v>24</v>
      </c>
      <c r="BJ384" s="30">
        <v>42957</v>
      </c>
      <c r="BK384">
        <v>3</v>
      </c>
      <c r="BL384">
        <v>3</v>
      </c>
      <c r="BM384">
        <v>0</v>
      </c>
      <c r="BN384">
        <v>16</v>
      </c>
      <c r="BO384">
        <v>1</v>
      </c>
      <c r="BP384">
        <v>0</v>
      </c>
      <c r="BQ384">
        <v>16</v>
      </c>
      <c r="BR384" s="30">
        <v>42558</v>
      </c>
      <c r="BS384">
        <v>7</v>
      </c>
      <c r="BT384">
        <v>7</v>
      </c>
      <c r="BU384">
        <v>0</v>
      </c>
      <c r="BV384">
        <v>1</v>
      </c>
      <c r="BW384">
        <v>32</v>
      </c>
      <c r="BX384">
        <v>0</v>
      </c>
      <c r="BY384">
        <v>32</v>
      </c>
      <c r="BZ384">
        <v>22.667000000000002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 t="s">
        <v>4745</v>
      </c>
      <c r="CH384" s="30">
        <v>43952</v>
      </c>
    </row>
    <row r="385" spans="1:86" customFormat="1" x14ac:dyDescent="0.25">
      <c r="A385">
        <v>335485</v>
      </c>
      <c r="B385" t="s">
        <v>4746</v>
      </c>
      <c r="C385" t="s">
        <v>4747</v>
      </c>
      <c r="D385" t="s">
        <v>4681</v>
      </c>
      <c r="E385" t="s">
        <v>251</v>
      </c>
      <c r="F385">
        <v>14048</v>
      </c>
      <c r="G385">
        <v>7163666400</v>
      </c>
      <c r="H385">
        <v>60</v>
      </c>
      <c r="I385" t="s">
        <v>2683</v>
      </c>
      <c r="J385" t="s">
        <v>438</v>
      </c>
      <c r="K385">
        <v>216</v>
      </c>
      <c r="L385">
        <v>204.7</v>
      </c>
      <c r="M385" t="s">
        <v>430</v>
      </c>
      <c r="N385" t="b">
        <v>0</v>
      </c>
      <c r="O385" t="s">
        <v>4748</v>
      </c>
      <c r="P385" s="30">
        <v>27942</v>
      </c>
      <c r="Q385" t="b">
        <v>0</v>
      </c>
      <c r="S385" t="b">
        <v>0</v>
      </c>
      <c r="T385" t="b">
        <v>0</v>
      </c>
      <c r="U385" t="b">
        <v>0</v>
      </c>
      <c r="V385" t="s">
        <v>432</v>
      </c>
      <c r="W385" t="s">
        <v>433</v>
      </c>
      <c r="X385">
        <v>5</v>
      </c>
      <c r="Z385">
        <v>4</v>
      </c>
      <c r="AB385">
        <v>5</v>
      </c>
      <c r="AD385">
        <v>5</v>
      </c>
      <c r="AF385">
        <v>5</v>
      </c>
      <c r="AH385">
        <v>2</v>
      </c>
      <c r="AJ385">
        <v>2</v>
      </c>
      <c r="AN385">
        <v>1.82562</v>
      </c>
      <c r="AO385">
        <v>0.87812999999999997</v>
      </c>
      <c r="AP385">
        <v>0.44341999999999998</v>
      </c>
      <c r="AQ385">
        <v>1.32155</v>
      </c>
      <c r="AR385">
        <v>3.14717</v>
      </c>
      <c r="AS385">
        <v>4.3060000000000001E-2</v>
      </c>
      <c r="AT385">
        <v>2.3415400000000002</v>
      </c>
      <c r="AU385">
        <v>0.84053999999999995</v>
      </c>
      <c r="AV385">
        <v>0.46704000000000001</v>
      </c>
      <c r="AW385">
        <v>3.6491199999999999</v>
      </c>
      <c r="AX385">
        <v>1.6204099999999999</v>
      </c>
      <c r="AY385">
        <v>0.78556000000000004</v>
      </c>
      <c r="AZ385">
        <v>0.35733999999999999</v>
      </c>
      <c r="BA385">
        <v>2.7655699999999999</v>
      </c>
      <c r="BB385" s="30">
        <v>43483</v>
      </c>
      <c r="BC385">
        <v>2</v>
      </c>
      <c r="BD385">
        <v>2</v>
      </c>
      <c r="BE385">
        <v>0</v>
      </c>
      <c r="BF385">
        <v>4</v>
      </c>
      <c r="BG385">
        <v>1</v>
      </c>
      <c r="BH385">
        <v>0</v>
      </c>
      <c r="BI385">
        <v>4</v>
      </c>
      <c r="BJ385" s="30">
        <v>42993</v>
      </c>
      <c r="BK385">
        <v>3</v>
      </c>
      <c r="BL385">
        <v>3</v>
      </c>
      <c r="BM385">
        <v>1</v>
      </c>
      <c r="BN385">
        <v>12</v>
      </c>
      <c r="BO385">
        <v>1</v>
      </c>
      <c r="BP385">
        <v>0</v>
      </c>
      <c r="BQ385">
        <v>12</v>
      </c>
      <c r="BR385" s="30">
        <v>42545</v>
      </c>
      <c r="BS385">
        <v>8</v>
      </c>
      <c r="BT385">
        <v>7</v>
      </c>
      <c r="BU385">
        <v>1</v>
      </c>
      <c r="BV385">
        <v>1</v>
      </c>
      <c r="BW385">
        <v>36</v>
      </c>
      <c r="BX385">
        <v>0</v>
      </c>
      <c r="BY385">
        <v>36</v>
      </c>
      <c r="BZ385">
        <v>12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 t="s">
        <v>4749</v>
      </c>
      <c r="CH385" s="30">
        <v>43952</v>
      </c>
    </row>
    <row r="386" spans="1:86" customFormat="1" x14ac:dyDescent="0.25">
      <c r="A386">
        <v>335795</v>
      </c>
      <c r="B386" t="s">
        <v>4750</v>
      </c>
      <c r="C386" t="s">
        <v>4751</v>
      </c>
      <c r="D386" t="s">
        <v>4752</v>
      </c>
      <c r="E386" t="s">
        <v>251</v>
      </c>
      <c r="F386">
        <v>10706</v>
      </c>
      <c r="G386">
        <v>9144783700</v>
      </c>
      <c r="H386">
        <v>800</v>
      </c>
      <c r="I386" t="s">
        <v>1394</v>
      </c>
      <c r="J386" t="s">
        <v>475</v>
      </c>
      <c r="K386">
        <v>197</v>
      </c>
      <c r="L386">
        <v>193.6</v>
      </c>
      <c r="M386" t="s">
        <v>430</v>
      </c>
      <c r="N386" t="b">
        <v>0</v>
      </c>
      <c r="O386" t="s">
        <v>4753</v>
      </c>
      <c r="P386" s="30">
        <v>35095</v>
      </c>
      <c r="Q386" t="b">
        <v>0</v>
      </c>
      <c r="S386" t="b">
        <v>0</v>
      </c>
      <c r="T386" t="b">
        <v>0</v>
      </c>
      <c r="U386" t="b">
        <v>0</v>
      </c>
      <c r="V386" t="s">
        <v>440</v>
      </c>
      <c r="W386" t="s">
        <v>433</v>
      </c>
      <c r="X386">
        <v>3</v>
      </c>
      <c r="Z386">
        <v>3</v>
      </c>
      <c r="AB386">
        <v>4</v>
      </c>
      <c r="AD386">
        <v>4</v>
      </c>
      <c r="AF386">
        <v>4</v>
      </c>
      <c r="AH386">
        <v>3</v>
      </c>
      <c r="AJ386">
        <v>3</v>
      </c>
      <c r="AN386">
        <v>1.9796199999999999</v>
      </c>
      <c r="AO386">
        <v>0.69789000000000001</v>
      </c>
      <c r="AP386">
        <v>0.51093999999999995</v>
      </c>
      <c r="AQ386">
        <v>1.2088300000000001</v>
      </c>
      <c r="AR386">
        <v>3.18845</v>
      </c>
      <c r="AS386">
        <v>7.5420000000000001E-2</v>
      </c>
      <c r="AT386">
        <v>2.0564800000000001</v>
      </c>
      <c r="AU386">
        <v>0.74309000000000003</v>
      </c>
      <c r="AV386">
        <v>0.37008000000000002</v>
      </c>
      <c r="AW386">
        <v>3.1696499999999999</v>
      </c>
      <c r="AX386">
        <v>2.0006599999999999</v>
      </c>
      <c r="AY386">
        <v>0.70620000000000005</v>
      </c>
      <c r="AZ386">
        <v>0.51964999999999995</v>
      </c>
      <c r="BA386">
        <v>3.2256800000000001</v>
      </c>
      <c r="BB386" s="30">
        <v>43672</v>
      </c>
      <c r="BC386">
        <v>7</v>
      </c>
      <c r="BD386">
        <v>7</v>
      </c>
      <c r="BE386">
        <v>0</v>
      </c>
      <c r="BF386">
        <v>36</v>
      </c>
      <c r="BG386">
        <v>0</v>
      </c>
      <c r="BH386">
        <v>0</v>
      </c>
      <c r="BI386">
        <v>36</v>
      </c>
      <c r="BJ386" s="30">
        <v>43006</v>
      </c>
      <c r="BK386">
        <v>1</v>
      </c>
      <c r="BL386">
        <v>1</v>
      </c>
      <c r="BM386">
        <v>0</v>
      </c>
      <c r="BN386">
        <v>4</v>
      </c>
      <c r="BO386">
        <v>1</v>
      </c>
      <c r="BP386">
        <v>0</v>
      </c>
      <c r="BQ386">
        <v>4</v>
      </c>
      <c r="BR386" s="30">
        <v>42562</v>
      </c>
      <c r="BS386">
        <v>2</v>
      </c>
      <c r="BT386">
        <v>2</v>
      </c>
      <c r="BU386">
        <v>0</v>
      </c>
      <c r="BV386">
        <v>1</v>
      </c>
      <c r="BW386">
        <v>16</v>
      </c>
      <c r="BX386">
        <v>0</v>
      </c>
      <c r="BY386">
        <v>16</v>
      </c>
      <c r="BZ386">
        <v>22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 s="30">
        <v>43952</v>
      </c>
    </row>
    <row r="387" spans="1:86" customFormat="1" x14ac:dyDescent="0.25">
      <c r="A387">
        <v>335861</v>
      </c>
      <c r="B387" t="s">
        <v>4754</v>
      </c>
      <c r="C387" t="s">
        <v>4755</v>
      </c>
      <c r="D387" t="s">
        <v>3812</v>
      </c>
      <c r="E387" t="s">
        <v>251</v>
      </c>
      <c r="F387">
        <v>11050</v>
      </c>
      <c r="G387">
        <v>5164726610</v>
      </c>
      <c r="H387">
        <v>400</v>
      </c>
      <c r="I387" t="s">
        <v>1530</v>
      </c>
      <c r="J387" t="s">
        <v>429</v>
      </c>
      <c r="K387">
        <v>56</v>
      </c>
      <c r="L387">
        <v>51.8</v>
      </c>
      <c r="M387" t="s">
        <v>430</v>
      </c>
      <c r="N387" t="b">
        <v>0</v>
      </c>
      <c r="O387" t="s">
        <v>4756</v>
      </c>
      <c r="P387" s="30">
        <v>40610</v>
      </c>
      <c r="Q387" t="b">
        <v>1</v>
      </c>
      <c r="S387" t="b">
        <v>0</v>
      </c>
      <c r="T387" t="b">
        <v>0</v>
      </c>
      <c r="U387" t="b">
        <v>0</v>
      </c>
      <c r="V387" t="s">
        <v>535</v>
      </c>
      <c r="W387" t="s">
        <v>433</v>
      </c>
      <c r="X387">
        <v>5</v>
      </c>
      <c r="Z387">
        <v>4</v>
      </c>
      <c r="AB387">
        <v>5</v>
      </c>
      <c r="AD387">
        <v>5</v>
      </c>
      <c r="AF387">
        <v>5</v>
      </c>
      <c r="AH387">
        <v>5</v>
      </c>
      <c r="AJ387">
        <v>5</v>
      </c>
      <c r="AN387">
        <v>2.4996299999999998</v>
      </c>
      <c r="AO387">
        <v>1.34528</v>
      </c>
      <c r="AP387">
        <v>1.40472</v>
      </c>
      <c r="AQ387">
        <v>2.75</v>
      </c>
      <c r="AR387">
        <v>5.2496299999999998</v>
      </c>
      <c r="AS387">
        <v>0.18171000000000001</v>
      </c>
      <c r="AT387">
        <v>2.1635900000000001</v>
      </c>
      <c r="AU387">
        <v>0.76434999999999997</v>
      </c>
      <c r="AV387">
        <v>0.38122</v>
      </c>
      <c r="AW387">
        <v>3.3091599999999999</v>
      </c>
      <c r="AX387">
        <v>2.4011399999999998</v>
      </c>
      <c r="AY387">
        <v>1.32345</v>
      </c>
      <c r="AZ387">
        <v>1.3869</v>
      </c>
      <c r="BA387">
        <v>5.08704</v>
      </c>
      <c r="BB387" s="30">
        <v>43830</v>
      </c>
      <c r="BC387">
        <v>5</v>
      </c>
      <c r="BD387">
        <v>5</v>
      </c>
      <c r="BE387">
        <v>0</v>
      </c>
      <c r="BF387">
        <v>12</v>
      </c>
      <c r="BG387">
        <v>1</v>
      </c>
      <c r="BH387">
        <v>0</v>
      </c>
      <c r="BI387">
        <v>12</v>
      </c>
      <c r="BJ387" s="30">
        <v>43298</v>
      </c>
      <c r="BK387">
        <v>2</v>
      </c>
      <c r="BL387">
        <v>2</v>
      </c>
      <c r="BM387">
        <v>0</v>
      </c>
      <c r="BN387">
        <v>8</v>
      </c>
      <c r="BO387">
        <v>1</v>
      </c>
      <c r="BP387">
        <v>0</v>
      </c>
      <c r="BQ387">
        <v>8</v>
      </c>
      <c r="BR387" s="30">
        <v>42811</v>
      </c>
      <c r="BS387">
        <v>2</v>
      </c>
      <c r="BT387">
        <v>2</v>
      </c>
      <c r="BU387">
        <v>0</v>
      </c>
      <c r="BV387">
        <v>1</v>
      </c>
      <c r="BW387">
        <v>8</v>
      </c>
      <c r="BX387">
        <v>0</v>
      </c>
      <c r="BY387">
        <v>8</v>
      </c>
      <c r="BZ387">
        <v>10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 t="s">
        <v>4757</v>
      </c>
      <c r="CH387" s="30">
        <v>43952</v>
      </c>
    </row>
    <row r="388" spans="1:86" customFormat="1" x14ac:dyDescent="0.25">
      <c r="A388">
        <v>335334</v>
      </c>
      <c r="B388" t="s">
        <v>4758</v>
      </c>
      <c r="C388" t="s">
        <v>4759</v>
      </c>
      <c r="D388" t="s">
        <v>3702</v>
      </c>
      <c r="E388" t="s">
        <v>251</v>
      </c>
      <c r="F388">
        <v>10024</v>
      </c>
      <c r="G388">
        <v>6465053500</v>
      </c>
      <c r="H388">
        <v>420</v>
      </c>
      <c r="I388" t="s">
        <v>301</v>
      </c>
      <c r="J388" t="s">
        <v>445</v>
      </c>
      <c r="K388">
        <v>520</v>
      </c>
      <c r="L388">
        <v>508</v>
      </c>
      <c r="M388" t="s">
        <v>430</v>
      </c>
      <c r="N388" t="b">
        <v>0</v>
      </c>
      <c r="O388" t="s">
        <v>4760</v>
      </c>
      <c r="P388" s="30">
        <v>26195</v>
      </c>
      <c r="Q388" t="b">
        <v>0</v>
      </c>
      <c r="S388" t="b">
        <v>0</v>
      </c>
      <c r="T388" t="b">
        <v>0</v>
      </c>
      <c r="U388" t="b">
        <v>0</v>
      </c>
      <c r="V388" t="s">
        <v>535</v>
      </c>
      <c r="W388" t="s">
        <v>433</v>
      </c>
      <c r="X388">
        <v>2</v>
      </c>
      <c r="Z388">
        <v>1</v>
      </c>
      <c r="AB388">
        <v>5</v>
      </c>
      <c r="AD388">
        <v>5</v>
      </c>
      <c r="AF388">
        <v>5</v>
      </c>
      <c r="AH388">
        <v>1</v>
      </c>
      <c r="AJ388">
        <v>1</v>
      </c>
      <c r="AN388">
        <v>2.0771099999999998</v>
      </c>
      <c r="AO388">
        <v>0.71059000000000005</v>
      </c>
      <c r="AP388">
        <v>0.29969000000000001</v>
      </c>
      <c r="AQ388">
        <v>1.0102800000000001</v>
      </c>
      <c r="AR388">
        <v>3.08738</v>
      </c>
      <c r="AS388">
        <v>0.11589000000000001</v>
      </c>
      <c r="AT388">
        <v>2.1419999999999999</v>
      </c>
      <c r="AU388">
        <v>0.89688999999999997</v>
      </c>
      <c r="AV388">
        <v>0.49426999999999999</v>
      </c>
      <c r="AW388">
        <v>3.53315</v>
      </c>
      <c r="AX388">
        <v>2.0153699999999999</v>
      </c>
      <c r="AY388">
        <v>0.59575</v>
      </c>
      <c r="AZ388">
        <v>0.22821</v>
      </c>
      <c r="BA388">
        <v>2.8020800000000001</v>
      </c>
      <c r="BB388" s="30">
        <v>43608</v>
      </c>
      <c r="BC388">
        <v>20</v>
      </c>
      <c r="BD388">
        <v>18</v>
      </c>
      <c r="BE388">
        <v>8</v>
      </c>
      <c r="BF388">
        <v>140</v>
      </c>
      <c r="BG388">
        <v>1</v>
      </c>
      <c r="BH388">
        <v>0</v>
      </c>
      <c r="BI388">
        <v>140</v>
      </c>
      <c r="BJ388" s="30">
        <v>43242</v>
      </c>
      <c r="BK388">
        <v>4</v>
      </c>
      <c r="BL388">
        <v>4</v>
      </c>
      <c r="BM388">
        <v>0</v>
      </c>
      <c r="BN388">
        <v>16</v>
      </c>
      <c r="BO388">
        <v>1</v>
      </c>
      <c r="BP388">
        <v>0</v>
      </c>
      <c r="BQ388">
        <v>16</v>
      </c>
      <c r="BR388" s="30">
        <v>42914</v>
      </c>
      <c r="BS388">
        <v>3</v>
      </c>
      <c r="BT388">
        <v>3</v>
      </c>
      <c r="BU388">
        <v>0</v>
      </c>
      <c r="BV388">
        <v>1</v>
      </c>
      <c r="BW388">
        <v>12</v>
      </c>
      <c r="BX388">
        <v>0</v>
      </c>
      <c r="BY388">
        <v>12</v>
      </c>
      <c r="BZ388">
        <v>77.332999999999998</v>
      </c>
      <c r="CA388">
        <v>0</v>
      </c>
      <c r="CB388">
        <v>4</v>
      </c>
      <c r="CC388">
        <v>0</v>
      </c>
      <c r="CD388">
        <v>0</v>
      </c>
      <c r="CE388">
        <v>0</v>
      </c>
      <c r="CF388">
        <v>0</v>
      </c>
      <c r="CG388" t="s">
        <v>4761</v>
      </c>
      <c r="CH388" s="30">
        <v>43952</v>
      </c>
    </row>
    <row r="389" spans="1:86" customFormat="1" x14ac:dyDescent="0.25">
      <c r="A389">
        <v>335560</v>
      </c>
      <c r="B389" t="s">
        <v>4762</v>
      </c>
      <c r="C389" t="s">
        <v>4763</v>
      </c>
      <c r="D389" t="s">
        <v>3226</v>
      </c>
      <c r="E389" t="s">
        <v>251</v>
      </c>
      <c r="F389">
        <v>11226</v>
      </c>
      <c r="G389">
        <v>7186936060</v>
      </c>
      <c r="H389">
        <v>331</v>
      </c>
      <c r="I389" t="s">
        <v>1544</v>
      </c>
      <c r="J389" t="s">
        <v>475</v>
      </c>
      <c r="K389">
        <v>200</v>
      </c>
      <c r="L389">
        <v>187.8</v>
      </c>
      <c r="M389" t="s">
        <v>430</v>
      </c>
      <c r="N389" t="b">
        <v>0</v>
      </c>
      <c r="O389" t="s">
        <v>4764</v>
      </c>
      <c r="P389" s="30">
        <v>28034</v>
      </c>
      <c r="Q389" t="b">
        <v>0</v>
      </c>
      <c r="S389" t="b">
        <v>0</v>
      </c>
      <c r="T389" t="b">
        <v>0</v>
      </c>
      <c r="U389" t="b">
        <v>0</v>
      </c>
      <c r="V389" t="s">
        <v>535</v>
      </c>
      <c r="W389" t="s">
        <v>433</v>
      </c>
      <c r="X389">
        <v>5</v>
      </c>
      <c r="Z389">
        <v>4</v>
      </c>
      <c r="AB389">
        <v>5</v>
      </c>
      <c r="AD389">
        <v>5</v>
      </c>
      <c r="AF389">
        <v>5</v>
      </c>
      <c r="AH389">
        <v>2</v>
      </c>
      <c r="AJ389">
        <v>2</v>
      </c>
      <c r="AN389">
        <v>2.01098</v>
      </c>
      <c r="AO389">
        <v>0.62119000000000002</v>
      </c>
      <c r="AP389">
        <v>0.56623999999999997</v>
      </c>
      <c r="AQ389">
        <v>1.1874400000000001</v>
      </c>
      <c r="AR389">
        <v>3.19842</v>
      </c>
      <c r="AS389">
        <v>7.1309999999999998E-2</v>
      </c>
      <c r="AT389">
        <v>2.23977</v>
      </c>
      <c r="AU389">
        <v>0.91632000000000002</v>
      </c>
      <c r="AV389">
        <v>0.5232</v>
      </c>
      <c r="AW389">
        <v>3.6792899999999999</v>
      </c>
      <c r="AX389">
        <v>1.8660399999999999</v>
      </c>
      <c r="AY389">
        <v>0.50975999999999999</v>
      </c>
      <c r="AZ389">
        <v>0.40734999999999999</v>
      </c>
      <c r="BA389">
        <v>2.78756</v>
      </c>
      <c r="BB389" s="30">
        <v>43682</v>
      </c>
      <c r="BC389">
        <v>3</v>
      </c>
      <c r="BD389">
        <v>3</v>
      </c>
      <c r="BE389">
        <v>0</v>
      </c>
      <c r="BF389">
        <v>12</v>
      </c>
      <c r="BG389">
        <v>1</v>
      </c>
      <c r="BH389">
        <v>0</v>
      </c>
      <c r="BI389">
        <v>12</v>
      </c>
      <c r="BJ389" s="30">
        <v>43028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 s="30">
        <v>42573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 t="s">
        <v>4765</v>
      </c>
      <c r="CH389" s="30">
        <v>43952</v>
      </c>
    </row>
    <row r="390" spans="1:86" customFormat="1" x14ac:dyDescent="0.25">
      <c r="A390">
        <v>335256</v>
      </c>
      <c r="B390" t="s">
        <v>4766</v>
      </c>
      <c r="C390" t="s">
        <v>4767</v>
      </c>
      <c r="D390" t="s">
        <v>3173</v>
      </c>
      <c r="E390" t="s">
        <v>251</v>
      </c>
      <c r="F390">
        <v>12414</v>
      </c>
      <c r="G390">
        <v>5189435151</v>
      </c>
      <c r="H390">
        <v>300</v>
      </c>
      <c r="I390" t="s">
        <v>1748</v>
      </c>
      <c r="J390" t="s">
        <v>429</v>
      </c>
      <c r="K390">
        <v>136</v>
      </c>
      <c r="L390">
        <v>133.69999999999999</v>
      </c>
      <c r="M390" t="s">
        <v>430</v>
      </c>
      <c r="N390" t="b">
        <v>0</v>
      </c>
      <c r="O390" t="s">
        <v>4768</v>
      </c>
      <c r="P390" s="30">
        <v>26299</v>
      </c>
      <c r="Q390" t="b">
        <v>0</v>
      </c>
      <c r="S390" t="b">
        <v>0</v>
      </c>
      <c r="T390" t="b">
        <v>0</v>
      </c>
      <c r="U390" t="b">
        <v>0</v>
      </c>
      <c r="V390" t="s">
        <v>440</v>
      </c>
      <c r="W390" t="s">
        <v>433</v>
      </c>
      <c r="X390">
        <v>4</v>
      </c>
      <c r="Z390">
        <v>3</v>
      </c>
      <c r="AB390">
        <v>5</v>
      </c>
      <c r="AD390">
        <v>5</v>
      </c>
      <c r="AF390">
        <v>5</v>
      </c>
      <c r="AH390">
        <v>2</v>
      </c>
      <c r="AJ390">
        <v>2</v>
      </c>
      <c r="AN390">
        <v>2.0712700000000002</v>
      </c>
      <c r="AO390">
        <v>0.83957000000000004</v>
      </c>
      <c r="AP390">
        <v>0.49223</v>
      </c>
      <c r="AQ390">
        <v>1.3318000000000001</v>
      </c>
      <c r="AR390">
        <v>3.40307</v>
      </c>
      <c r="AS390">
        <v>7.5459999999999999E-2</v>
      </c>
      <c r="AT390">
        <v>2.3045800000000001</v>
      </c>
      <c r="AU390">
        <v>0.87175999999999998</v>
      </c>
      <c r="AV390">
        <v>0.45771000000000001</v>
      </c>
      <c r="AW390">
        <v>3.6340499999999998</v>
      </c>
      <c r="AX390">
        <v>1.8679300000000001</v>
      </c>
      <c r="AY390">
        <v>0.72416999999999998</v>
      </c>
      <c r="AZ390">
        <v>0.40477000000000002</v>
      </c>
      <c r="BA390">
        <v>3.00285</v>
      </c>
      <c r="BB390" s="30">
        <v>43717</v>
      </c>
      <c r="BC390">
        <v>3</v>
      </c>
      <c r="BD390">
        <v>3</v>
      </c>
      <c r="BE390">
        <v>0</v>
      </c>
      <c r="BF390">
        <v>20</v>
      </c>
      <c r="BG390">
        <v>1</v>
      </c>
      <c r="BH390">
        <v>0</v>
      </c>
      <c r="BI390">
        <v>20</v>
      </c>
      <c r="BJ390" s="30">
        <v>43180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 s="30">
        <v>42625</v>
      </c>
      <c r="BS390">
        <v>9</v>
      </c>
      <c r="BT390">
        <v>9</v>
      </c>
      <c r="BU390">
        <v>0</v>
      </c>
      <c r="BV390">
        <v>1</v>
      </c>
      <c r="BW390">
        <v>48</v>
      </c>
      <c r="BX390">
        <v>0</v>
      </c>
      <c r="BY390">
        <v>48</v>
      </c>
      <c r="BZ390">
        <v>18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 t="s">
        <v>4769</v>
      </c>
      <c r="CH390" s="30">
        <v>43952</v>
      </c>
    </row>
    <row r="391" spans="1:86" customFormat="1" x14ac:dyDescent="0.25">
      <c r="A391">
        <v>335762</v>
      </c>
      <c r="B391" t="s">
        <v>4770</v>
      </c>
      <c r="C391" t="s">
        <v>4771</v>
      </c>
      <c r="D391" t="s">
        <v>3702</v>
      </c>
      <c r="E391" t="s">
        <v>251</v>
      </c>
      <c r="F391">
        <v>10027</v>
      </c>
      <c r="G391">
        <v>2126621826</v>
      </c>
      <c r="H391">
        <v>420</v>
      </c>
      <c r="I391" t="s">
        <v>301</v>
      </c>
      <c r="J391" t="s">
        <v>475</v>
      </c>
      <c r="K391">
        <v>40</v>
      </c>
      <c r="L391">
        <v>33.799999999999997</v>
      </c>
      <c r="M391" t="s">
        <v>430</v>
      </c>
      <c r="N391" t="b">
        <v>0</v>
      </c>
      <c r="O391" t="s">
        <v>4772</v>
      </c>
      <c r="P391" s="30">
        <v>33847</v>
      </c>
      <c r="Q391" t="b">
        <v>0</v>
      </c>
      <c r="S391" t="b">
        <v>0</v>
      </c>
      <c r="T391" t="b">
        <v>0</v>
      </c>
      <c r="U391" t="b">
        <v>0</v>
      </c>
      <c r="V391" t="s">
        <v>535</v>
      </c>
      <c r="W391" t="s">
        <v>433</v>
      </c>
      <c r="X391">
        <v>5</v>
      </c>
      <c r="Z391">
        <v>4</v>
      </c>
      <c r="AB391">
        <v>4</v>
      </c>
      <c r="AD391">
        <v>4</v>
      </c>
      <c r="AG391">
        <v>2</v>
      </c>
      <c r="AH391">
        <v>5</v>
      </c>
      <c r="AJ391">
        <v>5</v>
      </c>
      <c r="AN391">
        <v>1.8319099999999999</v>
      </c>
      <c r="AO391">
        <v>0.46377000000000002</v>
      </c>
      <c r="AP391">
        <v>0.92954999999999999</v>
      </c>
      <c r="AQ391">
        <v>1.3933199999999999</v>
      </c>
      <c r="AR391">
        <v>3.2252200000000002</v>
      </c>
      <c r="AS391">
        <v>8.0979999999999996E-2</v>
      </c>
      <c r="AT391">
        <v>1.4018699999999999</v>
      </c>
      <c r="AU391">
        <v>0.57406999999999997</v>
      </c>
      <c r="AV391">
        <v>0.25834000000000001</v>
      </c>
      <c r="AW391">
        <v>2.23428</v>
      </c>
      <c r="AX391">
        <v>2.7158899999999999</v>
      </c>
      <c r="AY391">
        <v>0.60746999999999995</v>
      </c>
      <c r="AZ391">
        <v>1.35426</v>
      </c>
      <c r="BA391">
        <v>4.6288799999999997</v>
      </c>
      <c r="BB391" s="30">
        <v>43720</v>
      </c>
      <c r="BC391">
        <v>4</v>
      </c>
      <c r="BD391">
        <v>4</v>
      </c>
      <c r="BE391">
        <v>0</v>
      </c>
      <c r="BF391">
        <v>28</v>
      </c>
      <c r="BG391">
        <v>1</v>
      </c>
      <c r="BH391">
        <v>0</v>
      </c>
      <c r="BI391">
        <v>28</v>
      </c>
      <c r="BJ391" s="30">
        <v>43147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 s="30">
        <v>42801</v>
      </c>
      <c r="BS391">
        <v>1</v>
      </c>
      <c r="BT391">
        <v>1</v>
      </c>
      <c r="BU391">
        <v>0</v>
      </c>
      <c r="BV391">
        <v>1</v>
      </c>
      <c r="BW391">
        <v>4</v>
      </c>
      <c r="BX391">
        <v>0</v>
      </c>
      <c r="BY391">
        <v>4</v>
      </c>
      <c r="BZ391">
        <v>14.667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 t="s">
        <v>4773</v>
      </c>
      <c r="CH391" s="30">
        <v>43952</v>
      </c>
    </row>
    <row r="392" spans="1:86" customFormat="1" x14ac:dyDescent="0.25">
      <c r="A392">
        <v>335480</v>
      </c>
      <c r="B392" t="s">
        <v>4774</v>
      </c>
      <c r="C392" t="s">
        <v>4775</v>
      </c>
      <c r="D392" t="s">
        <v>4686</v>
      </c>
      <c r="E392" t="s">
        <v>251</v>
      </c>
      <c r="F392">
        <v>14901</v>
      </c>
      <c r="G392">
        <v>6077372001</v>
      </c>
      <c r="H392">
        <v>70</v>
      </c>
      <c r="I392" t="s">
        <v>2954</v>
      </c>
      <c r="J392" t="s">
        <v>3198</v>
      </c>
      <c r="K392">
        <v>200</v>
      </c>
      <c r="L392">
        <v>181.5</v>
      </c>
      <c r="M392" t="s">
        <v>430</v>
      </c>
      <c r="N392" t="b">
        <v>0</v>
      </c>
      <c r="O392" t="s">
        <v>4776</v>
      </c>
      <c r="P392" s="30">
        <v>27820</v>
      </c>
      <c r="Q392" t="b">
        <v>0</v>
      </c>
      <c r="S392" t="b">
        <v>0</v>
      </c>
      <c r="T392" t="b">
        <v>0</v>
      </c>
      <c r="U392" t="b">
        <v>0</v>
      </c>
      <c r="V392" t="s">
        <v>535</v>
      </c>
      <c r="W392" t="s">
        <v>433</v>
      </c>
      <c r="X392">
        <v>2</v>
      </c>
      <c r="Z392">
        <v>2</v>
      </c>
      <c r="AB392">
        <v>4</v>
      </c>
      <c r="AD392">
        <v>4</v>
      </c>
      <c r="AF392">
        <v>3</v>
      </c>
      <c r="AH392">
        <v>3</v>
      </c>
      <c r="AJ392">
        <v>3</v>
      </c>
      <c r="AN392">
        <v>2.3683700000000001</v>
      </c>
      <c r="AO392">
        <v>1.10704</v>
      </c>
      <c r="AP392">
        <v>0.60338000000000003</v>
      </c>
      <c r="AQ392">
        <v>1.7104200000000001</v>
      </c>
      <c r="AR392">
        <v>4.0787899999999997</v>
      </c>
      <c r="AS392">
        <v>7.0680000000000007E-2</v>
      </c>
      <c r="AT392">
        <v>2.2412399999999999</v>
      </c>
      <c r="AU392">
        <v>0.72241</v>
      </c>
      <c r="AV392">
        <v>0.36181999999999997</v>
      </c>
      <c r="AW392">
        <v>3.3254700000000001</v>
      </c>
      <c r="AX392">
        <v>2.1962299999999999</v>
      </c>
      <c r="AY392">
        <v>1.15229</v>
      </c>
      <c r="AZ392">
        <v>0.62766</v>
      </c>
      <c r="BA392">
        <v>3.9330699999999998</v>
      </c>
      <c r="BB392" s="30">
        <v>43409</v>
      </c>
      <c r="BC392">
        <v>6</v>
      </c>
      <c r="BD392">
        <v>6</v>
      </c>
      <c r="BE392">
        <v>0</v>
      </c>
      <c r="BF392">
        <v>28</v>
      </c>
      <c r="BG392">
        <v>1</v>
      </c>
      <c r="BH392">
        <v>0</v>
      </c>
      <c r="BI392">
        <v>28</v>
      </c>
      <c r="BJ392" s="30">
        <v>42909</v>
      </c>
      <c r="BK392">
        <v>5</v>
      </c>
      <c r="BL392">
        <v>5</v>
      </c>
      <c r="BM392">
        <v>0</v>
      </c>
      <c r="BN392">
        <v>24</v>
      </c>
      <c r="BO392">
        <v>1</v>
      </c>
      <c r="BP392">
        <v>0</v>
      </c>
      <c r="BQ392">
        <v>24</v>
      </c>
      <c r="BR392" s="30">
        <v>42467</v>
      </c>
      <c r="BS392">
        <v>9</v>
      </c>
      <c r="BT392">
        <v>7</v>
      </c>
      <c r="BU392">
        <v>2</v>
      </c>
      <c r="BV392">
        <v>1</v>
      </c>
      <c r="BW392">
        <v>40</v>
      </c>
      <c r="BX392">
        <v>0</v>
      </c>
      <c r="BY392">
        <v>40</v>
      </c>
      <c r="BZ392">
        <v>28.667000000000002</v>
      </c>
      <c r="CA392">
        <v>2</v>
      </c>
      <c r="CB392">
        <v>0</v>
      </c>
      <c r="CC392">
        <v>0</v>
      </c>
      <c r="CD392">
        <v>0</v>
      </c>
      <c r="CE392">
        <v>0</v>
      </c>
      <c r="CF392">
        <v>0</v>
      </c>
      <c r="CG392" t="s">
        <v>4777</v>
      </c>
      <c r="CH392" s="30">
        <v>43952</v>
      </c>
    </row>
    <row r="393" spans="1:86" customFormat="1" x14ac:dyDescent="0.25">
      <c r="A393">
        <v>335373</v>
      </c>
      <c r="B393" t="s">
        <v>4778</v>
      </c>
      <c r="C393" t="s">
        <v>4779</v>
      </c>
      <c r="D393" t="s">
        <v>3203</v>
      </c>
      <c r="E393" t="s">
        <v>251</v>
      </c>
      <c r="F393">
        <v>10467</v>
      </c>
      <c r="G393">
        <v>7186551991</v>
      </c>
      <c r="H393">
        <v>20</v>
      </c>
      <c r="I393" t="s">
        <v>1392</v>
      </c>
      <c r="J393" t="s">
        <v>429</v>
      </c>
      <c r="K393">
        <v>200</v>
      </c>
      <c r="L393">
        <v>195.1</v>
      </c>
      <c r="M393" t="s">
        <v>430</v>
      </c>
      <c r="N393" t="b">
        <v>0</v>
      </c>
      <c r="O393" t="s">
        <v>4780</v>
      </c>
      <c r="P393" s="30">
        <v>29037</v>
      </c>
      <c r="Q393" t="b">
        <v>0</v>
      </c>
      <c r="S393" t="b">
        <v>0</v>
      </c>
      <c r="T393" t="b">
        <v>0</v>
      </c>
      <c r="U393" t="b">
        <v>0</v>
      </c>
      <c r="V393" t="s">
        <v>440</v>
      </c>
      <c r="W393" t="s">
        <v>433</v>
      </c>
      <c r="X393">
        <v>4</v>
      </c>
      <c r="Z393">
        <v>5</v>
      </c>
      <c r="AB393">
        <v>4</v>
      </c>
      <c r="AD393">
        <v>5</v>
      </c>
      <c r="AF393">
        <v>4</v>
      </c>
      <c r="AH393">
        <v>1</v>
      </c>
      <c r="AJ393">
        <v>1</v>
      </c>
      <c r="AN393">
        <v>2.0883500000000002</v>
      </c>
      <c r="AO393">
        <v>0.61319000000000001</v>
      </c>
      <c r="AP393">
        <v>0.36592000000000002</v>
      </c>
      <c r="AQ393">
        <v>0.97909999999999997</v>
      </c>
      <c r="AR393">
        <v>3.06745</v>
      </c>
      <c r="AS393">
        <v>9.9400000000000002E-2</v>
      </c>
      <c r="AT393">
        <v>2.0388700000000002</v>
      </c>
      <c r="AU393">
        <v>0.83179000000000003</v>
      </c>
      <c r="AV393">
        <v>0.44825999999999999</v>
      </c>
      <c r="AW393">
        <v>3.3189199999999999</v>
      </c>
      <c r="AX393">
        <v>2.1287699999999998</v>
      </c>
      <c r="AY393">
        <v>0.55432000000000003</v>
      </c>
      <c r="AZ393">
        <v>0.30725000000000002</v>
      </c>
      <c r="BA393">
        <v>2.9636999999999998</v>
      </c>
      <c r="BB393" s="30">
        <v>43405</v>
      </c>
      <c r="BC393">
        <v>1</v>
      </c>
      <c r="BD393">
        <v>0</v>
      </c>
      <c r="BE393">
        <v>1</v>
      </c>
      <c r="BF393">
        <v>4</v>
      </c>
      <c r="BG393">
        <v>0</v>
      </c>
      <c r="BH393">
        <v>0</v>
      </c>
      <c r="BI393">
        <v>4</v>
      </c>
      <c r="BJ393" s="30">
        <v>42893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 s="30">
        <v>42453</v>
      </c>
      <c r="BS393">
        <v>4</v>
      </c>
      <c r="BT393">
        <v>4</v>
      </c>
      <c r="BU393">
        <v>0</v>
      </c>
      <c r="BV393">
        <v>1</v>
      </c>
      <c r="BW393">
        <v>16</v>
      </c>
      <c r="BX393">
        <v>0</v>
      </c>
      <c r="BY393">
        <v>16</v>
      </c>
      <c r="BZ393">
        <v>4.6669999999999998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 t="s">
        <v>4781</v>
      </c>
      <c r="CH393" s="30">
        <v>43952</v>
      </c>
    </row>
    <row r="394" spans="1:86" customFormat="1" x14ac:dyDescent="0.25">
      <c r="A394">
        <v>335093</v>
      </c>
      <c r="B394" t="s">
        <v>4782</v>
      </c>
      <c r="C394" t="s">
        <v>4783</v>
      </c>
      <c r="D394" t="s">
        <v>3163</v>
      </c>
      <c r="E394" t="s">
        <v>251</v>
      </c>
      <c r="F394">
        <v>11694</v>
      </c>
      <c r="G394">
        <v>7184746400</v>
      </c>
      <c r="H394">
        <v>590</v>
      </c>
      <c r="I394" t="s">
        <v>1533</v>
      </c>
      <c r="J394" t="s">
        <v>445</v>
      </c>
      <c r="K394">
        <v>196</v>
      </c>
      <c r="L394">
        <v>178.2</v>
      </c>
      <c r="M394" t="s">
        <v>430</v>
      </c>
      <c r="N394" t="b">
        <v>0</v>
      </c>
      <c r="O394" t="s">
        <v>4784</v>
      </c>
      <c r="P394" s="30">
        <v>24473</v>
      </c>
      <c r="Q394" t="b">
        <v>0</v>
      </c>
      <c r="S394" t="b">
        <v>0</v>
      </c>
      <c r="T394" t="b">
        <v>0</v>
      </c>
      <c r="U394" t="b">
        <v>0</v>
      </c>
      <c r="V394" t="s">
        <v>440</v>
      </c>
      <c r="W394" t="s">
        <v>433</v>
      </c>
      <c r="X394">
        <v>2</v>
      </c>
      <c r="Z394">
        <v>2</v>
      </c>
      <c r="AB394">
        <v>3</v>
      </c>
      <c r="AD394">
        <v>5</v>
      </c>
      <c r="AF394">
        <v>1</v>
      </c>
      <c r="AH394">
        <v>2</v>
      </c>
      <c r="AJ394">
        <v>2</v>
      </c>
      <c r="AN394">
        <v>1.827</v>
      </c>
      <c r="AO394">
        <v>0.63690000000000002</v>
      </c>
      <c r="AP394">
        <v>0.30769000000000002</v>
      </c>
      <c r="AQ394">
        <v>0.94459000000000004</v>
      </c>
      <c r="AR394">
        <v>2.7715800000000002</v>
      </c>
      <c r="AS394">
        <v>4.4159999999999998E-2</v>
      </c>
      <c r="AT394">
        <v>1.8192900000000001</v>
      </c>
      <c r="AU394">
        <v>0.69794</v>
      </c>
      <c r="AV394">
        <v>0.35986000000000001</v>
      </c>
      <c r="AW394">
        <v>2.8770899999999999</v>
      </c>
      <c r="AX394">
        <v>2.0871400000000002</v>
      </c>
      <c r="AY394">
        <v>0.68618000000000001</v>
      </c>
      <c r="AZ394">
        <v>0.32181999999999999</v>
      </c>
      <c r="BA394">
        <v>3.08907</v>
      </c>
      <c r="BB394" s="30">
        <v>43518</v>
      </c>
      <c r="BC394">
        <v>11</v>
      </c>
      <c r="BD394">
        <v>11</v>
      </c>
      <c r="BE394">
        <v>0</v>
      </c>
      <c r="BF394">
        <v>64</v>
      </c>
      <c r="BG394">
        <v>1</v>
      </c>
      <c r="BH394">
        <v>0</v>
      </c>
      <c r="BI394">
        <v>64</v>
      </c>
      <c r="BJ394" s="30">
        <v>42866</v>
      </c>
      <c r="BK394">
        <v>4</v>
      </c>
      <c r="BL394">
        <v>2</v>
      </c>
      <c r="BM394">
        <v>2</v>
      </c>
      <c r="BN394">
        <v>16</v>
      </c>
      <c r="BO394">
        <v>1</v>
      </c>
      <c r="BP394">
        <v>0</v>
      </c>
      <c r="BQ394">
        <v>16</v>
      </c>
      <c r="BR394" s="30">
        <v>42562</v>
      </c>
      <c r="BS394">
        <v>5</v>
      </c>
      <c r="BT394">
        <v>4</v>
      </c>
      <c r="BU394">
        <v>1</v>
      </c>
      <c r="BV394">
        <v>1</v>
      </c>
      <c r="BW394">
        <v>20</v>
      </c>
      <c r="BX394">
        <v>0</v>
      </c>
      <c r="BY394">
        <v>20</v>
      </c>
      <c r="BZ394">
        <v>40.667000000000002</v>
      </c>
      <c r="CA394">
        <v>3</v>
      </c>
      <c r="CB394">
        <v>1</v>
      </c>
      <c r="CC394">
        <v>0</v>
      </c>
      <c r="CD394">
        <v>0</v>
      </c>
      <c r="CE394">
        <v>0</v>
      </c>
      <c r="CF394">
        <v>0</v>
      </c>
      <c r="CG394" t="s">
        <v>4785</v>
      </c>
      <c r="CH394" s="30">
        <v>43952</v>
      </c>
    </row>
    <row r="395" spans="1:86" customFormat="1" x14ac:dyDescent="0.25">
      <c r="A395">
        <v>335697</v>
      </c>
      <c r="B395" t="s">
        <v>4786</v>
      </c>
      <c r="C395" t="s">
        <v>4787</v>
      </c>
      <c r="D395" t="s">
        <v>4788</v>
      </c>
      <c r="E395" t="s">
        <v>251</v>
      </c>
      <c r="F395">
        <v>12047</v>
      </c>
      <c r="G395">
        <v>5182375630</v>
      </c>
      <c r="H395">
        <v>0</v>
      </c>
      <c r="I395" t="s">
        <v>1741</v>
      </c>
      <c r="J395" t="s">
        <v>475</v>
      </c>
      <c r="K395">
        <v>192</v>
      </c>
      <c r="L395">
        <v>189.6</v>
      </c>
      <c r="M395" t="s">
        <v>430</v>
      </c>
      <c r="N395" t="b">
        <v>0</v>
      </c>
      <c r="O395" t="s">
        <v>4789</v>
      </c>
      <c r="P395" s="30">
        <v>32540</v>
      </c>
      <c r="Q395" t="b">
        <v>0</v>
      </c>
      <c r="S395" t="b">
        <v>0</v>
      </c>
      <c r="T395" t="b">
        <v>0</v>
      </c>
      <c r="U395" t="b">
        <v>0</v>
      </c>
      <c r="V395" t="s">
        <v>535</v>
      </c>
      <c r="W395" t="s">
        <v>433</v>
      </c>
      <c r="X395">
        <v>4</v>
      </c>
      <c r="Z395">
        <v>2</v>
      </c>
      <c r="AB395">
        <v>5</v>
      </c>
      <c r="AD395">
        <v>5</v>
      </c>
      <c r="AF395">
        <v>5</v>
      </c>
      <c r="AH395">
        <v>4</v>
      </c>
      <c r="AJ395">
        <v>4</v>
      </c>
      <c r="AN395">
        <v>3.5177999999999998</v>
      </c>
      <c r="AO395">
        <v>0.64812999999999998</v>
      </c>
      <c r="AP395">
        <v>0.66705999999999999</v>
      </c>
      <c r="AQ395">
        <v>1.3151999999999999</v>
      </c>
      <c r="AR395">
        <v>4.8329899999999997</v>
      </c>
      <c r="AS395">
        <v>4.6190000000000002E-2</v>
      </c>
      <c r="AT395">
        <v>2.0483600000000002</v>
      </c>
      <c r="AU395">
        <v>0.69794</v>
      </c>
      <c r="AV395">
        <v>0.34045999999999998</v>
      </c>
      <c r="AW395">
        <v>3.08677</v>
      </c>
      <c r="AX395">
        <v>3.5692699999999999</v>
      </c>
      <c r="AY395">
        <v>0.69828000000000001</v>
      </c>
      <c r="AZ395">
        <v>0.73743999999999998</v>
      </c>
      <c r="BA395">
        <v>5.0207100000000002</v>
      </c>
      <c r="BB395" s="30">
        <v>43747</v>
      </c>
      <c r="BC395">
        <v>5</v>
      </c>
      <c r="BD395">
        <v>5</v>
      </c>
      <c r="BE395">
        <v>0</v>
      </c>
      <c r="BF395">
        <v>20</v>
      </c>
      <c r="BG395">
        <v>1</v>
      </c>
      <c r="BH395">
        <v>0</v>
      </c>
      <c r="BI395">
        <v>20</v>
      </c>
      <c r="BJ395" s="30">
        <v>43139</v>
      </c>
      <c r="BK395">
        <v>6</v>
      </c>
      <c r="BL395">
        <v>6</v>
      </c>
      <c r="BM395">
        <v>1</v>
      </c>
      <c r="BN395">
        <v>44</v>
      </c>
      <c r="BO395">
        <v>1</v>
      </c>
      <c r="BP395">
        <v>0</v>
      </c>
      <c r="BQ395">
        <v>44</v>
      </c>
      <c r="BR395" s="30">
        <v>42599</v>
      </c>
      <c r="BS395">
        <v>7</v>
      </c>
      <c r="BT395">
        <v>5</v>
      </c>
      <c r="BU395">
        <v>2</v>
      </c>
      <c r="BV395">
        <v>1</v>
      </c>
      <c r="BW395">
        <v>32</v>
      </c>
      <c r="BX395">
        <v>0</v>
      </c>
      <c r="BY395">
        <v>32</v>
      </c>
      <c r="BZ395">
        <v>30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 t="s">
        <v>4790</v>
      </c>
      <c r="CH395" s="30">
        <v>43952</v>
      </c>
    </row>
    <row r="396" spans="1:86" customFormat="1" x14ac:dyDescent="0.25">
      <c r="A396">
        <v>335363</v>
      </c>
      <c r="B396" t="s">
        <v>4791</v>
      </c>
      <c r="C396" t="s">
        <v>4792</v>
      </c>
      <c r="D396" t="s">
        <v>4793</v>
      </c>
      <c r="E396" t="s">
        <v>251</v>
      </c>
      <c r="F396">
        <v>11361</v>
      </c>
      <c r="G396">
        <v>7184232000</v>
      </c>
      <c r="H396">
        <v>590</v>
      </c>
      <c r="I396" t="s">
        <v>1533</v>
      </c>
      <c r="J396" t="s">
        <v>475</v>
      </c>
      <c r="K396">
        <v>432</v>
      </c>
      <c r="L396">
        <v>361.8</v>
      </c>
      <c r="M396" t="s">
        <v>430</v>
      </c>
      <c r="N396" t="b">
        <v>0</v>
      </c>
      <c r="O396" t="s">
        <v>4794</v>
      </c>
      <c r="P396" s="30">
        <v>26552</v>
      </c>
      <c r="Q396" t="b">
        <v>0</v>
      </c>
      <c r="S396" t="b">
        <v>0</v>
      </c>
      <c r="T396" t="b">
        <v>0</v>
      </c>
      <c r="U396" t="b">
        <v>0</v>
      </c>
      <c r="V396" t="s">
        <v>535</v>
      </c>
      <c r="W396" t="s">
        <v>433</v>
      </c>
      <c r="X396">
        <v>4</v>
      </c>
      <c r="Z396">
        <v>3</v>
      </c>
      <c r="AB396">
        <v>5</v>
      </c>
      <c r="AD396">
        <v>5</v>
      </c>
      <c r="AF396">
        <v>5</v>
      </c>
      <c r="AH396">
        <v>3</v>
      </c>
      <c r="AJ396">
        <v>4</v>
      </c>
      <c r="AN396">
        <v>2.3002400000000001</v>
      </c>
      <c r="AO396">
        <v>0.43068000000000001</v>
      </c>
      <c r="AP396">
        <v>0.87444</v>
      </c>
      <c r="AQ396">
        <v>1.30511</v>
      </c>
      <c r="AR396">
        <v>3.6053600000000001</v>
      </c>
      <c r="AS396">
        <v>8.43E-2</v>
      </c>
      <c r="AT396">
        <v>2.19903</v>
      </c>
      <c r="AU396">
        <v>0.73780000000000001</v>
      </c>
      <c r="AV396">
        <v>0.34121000000000001</v>
      </c>
      <c r="AW396">
        <v>3.2780499999999999</v>
      </c>
      <c r="AX396">
        <v>2.1739899999999999</v>
      </c>
      <c r="AY396">
        <v>0.43892999999999999</v>
      </c>
      <c r="AZ396">
        <v>0.96457000000000004</v>
      </c>
      <c r="BA396">
        <v>3.52684</v>
      </c>
      <c r="BB396" s="30">
        <v>43759</v>
      </c>
      <c r="BC396">
        <v>5</v>
      </c>
      <c r="BD396">
        <v>5</v>
      </c>
      <c r="BE396">
        <v>0</v>
      </c>
      <c r="BF396">
        <v>16</v>
      </c>
      <c r="BG396">
        <v>1</v>
      </c>
      <c r="BH396">
        <v>0</v>
      </c>
      <c r="BI396">
        <v>16</v>
      </c>
      <c r="BJ396" s="30">
        <v>43123</v>
      </c>
      <c r="BK396">
        <v>4</v>
      </c>
      <c r="BL396">
        <v>3</v>
      </c>
      <c r="BM396">
        <v>1</v>
      </c>
      <c r="BN396">
        <v>32</v>
      </c>
      <c r="BO396">
        <v>1</v>
      </c>
      <c r="BP396">
        <v>0</v>
      </c>
      <c r="BQ396">
        <v>32</v>
      </c>
      <c r="BR396" s="30">
        <v>42629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18.667000000000002</v>
      </c>
      <c r="CA396">
        <v>1</v>
      </c>
      <c r="CB396">
        <v>0</v>
      </c>
      <c r="CC396">
        <v>1</v>
      </c>
      <c r="CD396">
        <v>7543</v>
      </c>
      <c r="CE396">
        <v>0</v>
      </c>
      <c r="CF396">
        <v>1</v>
      </c>
      <c r="CH396" s="30">
        <v>43952</v>
      </c>
    </row>
    <row r="397" spans="1:86" customFormat="1" x14ac:dyDescent="0.25">
      <c r="A397">
        <v>335261</v>
      </c>
      <c r="B397" t="s">
        <v>4795</v>
      </c>
      <c r="C397" t="s">
        <v>4796</v>
      </c>
      <c r="D397" t="s">
        <v>4797</v>
      </c>
      <c r="E397" t="s">
        <v>251</v>
      </c>
      <c r="F397">
        <v>10589</v>
      </c>
      <c r="G397">
        <v>9142325101</v>
      </c>
      <c r="H397">
        <v>800</v>
      </c>
      <c r="I397" t="s">
        <v>1394</v>
      </c>
      <c r="J397" t="s">
        <v>429</v>
      </c>
      <c r="K397">
        <v>300</v>
      </c>
      <c r="L397">
        <v>273</v>
      </c>
      <c r="M397" t="s">
        <v>430</v>
      </c>
      <c r="N397" t="b">
        <v>0</v>
      </c>
      <c r="O397" t="s">
        <v>4798</v>
      </c>
      <c r="P397" s="30">
        <v>25750</v>
      </c>
      <c r="Q397" t="b">
        <v>0</v>
      </c>
      <c r="S397" t="b">
        <v>0</v>
      </c>
      <c r="T397" t="b">
        <v>0</v>
      </c>
      <c r="U397" t="b">
        <v>0</v>
      </c>
      <c r="V397" t="s">
        <v>535</v>
      </c>
      <c r="W397" t="s">
        <v>433</v>
      </c>
      <c r="X397">
        <v>4</v>
      </c>
      <c r="Z397">
        <v>3</v>
      </c>
      <c r="AB397">
        <v>5</v>
      </c>
      <c r="AD397">
        <v>5</v>
      </c>
      <c r="AF397">
        <v>4</v>
      </c>
      <c r="AH397">
        <v>2</v>
      </c>
      <c r="AJ397">
        <v>2</v>
      </c>
      <c r="AN397">
        <v>1.8309800000000001</v>
      </c>
      <c r="AO397">
        <v>0.71011000000000002</v>
      </c>
      <c r="AP397">
        <v>0.45090000000000002</v>
      </c>
      <c r="AQ397">
        <v>1.1610199999999999</v>
      </c>
      <c r="AR397">
        <v>2.9919899999999999</v>
      </c>
      <c r="AS397">
        <v>0.12705</v>
      </c>
      <c r="AT397">
        <v>2.1187100000000001</v>
      </c>
      <c r="AU397">
        <v>0.91793999999999998</v>
      </c>
      <c r="AV397">
        <v>0.51266999999999996</v>
      </c>
      <c r="AW397">
        <v>3.5493199999999998</v>
      </c>
      <c r="AX397">
        <v>1.79609</v>
      </c>
      <c r="AY397">
        <v>0.58169999999999999</v>
      </c>
      <c r="AZ397">
        <v>0.33104</v>
      </c>
      <c r="BA397">
        <v>2.7031399999999999</v>
      </c>
      <c r="BB397" s="30">
        <v>43509</v>
      </c>
      <c r="BC397">
        <v>5</v>
      </c>
      <c r="BD397">
        <v>5</v>
      </c>
      <c r="BE397">
        <v>0</v>
      </c>
      <c r="BF397">
        <v>24</v>
      </c>
      <c r="BG397">
        <v>1</v>
      </c>
      <c r="BH397">
        <v>0</v>
      </c>
      <c r="BI397">
        <v>24</v>
      </c>
      <c r="BJ397" s="30">
        <v>42891</v>
      </c>
      <c r="BK397">
        <v>2</v>
      </c>
      <c r="BL397">
        <v>0</v>
      </c>
      <c r="BM397">
        <v>2</v>
      </c>
      <c r="BN397">
        <v>12</v>
      </c>
      <c r="BO397">
        <v>0</v>
      </c>
      <c r="BP397">
        <v>0</v>
      </c>
      <c r="BQ397">
        <v>12</v>
      </c>
      <c r="BR397" s="30">
        <v>42451</v>
      </c>
      <c r="BS397">
        <v>3</v>
      </c>
      <c r="BT397">
        <v>3</v>
      </c>
      <c r="BU397">
        <v>0</v>
      </c>
      <c r="BV397">
        <v>1</v>
      </c>
      <c r="BW397">
        <v>12</v>
      </c>
      <c r="BX397">
        <v>0</v>
      </c>
      <c r="BY397">
        <v>12</v>
      </c>
      <c r="BZ397">
        <v>18</v>
      </c>
      <c r="CA397">
        <v>0</v>
      </c>
      <c r="CB397">
        <v>3</v>
      </c>
      <c r="CC397">
        <v>0</v>
      </c>
      <c r="CD397">
        <v>0</v>
      </c>
      <c r="CE397">
        <v>0</v>
      </c>
      <c r="CF397">
        <v>0</v>
      </c>
      <c r="CH397" s="30">
        <v>43952</v>
      </c>
    </row>
    <row r="398" spans="1:86" customFormat="1" x14ac:dyDescent="0.25">
      <c r="A398">
        <v>335321</v>
      </c>
      <c r="B398" t="s">
        <v>4799</v>
      </c>
      <c r="C398" t="s">
        <v>4800</v>
      </c>
      <c r="D398" t="s">
        <v>3203</v>
      </c>
      <c r="E398" t="s">
        <v>251</v>
      </c>
      <c r="F398">
        <v>10466</v>
      </c>
      <c r="G398">
        <v>7187988900</v>
      </c>
      <c r="H398">
        <v>20</v>
      </c>
      <c r="I398" t="s">
        <v>1392</v>
      </c>
      <c r="J398" t="s">
        <v>445</v>
      </c>
      <c r="K398">
        <v>240</v>
      </c>
      <c r="L398">
        <v>228.3</v>
      </c>
      <c r="M398" t="s">
        <v>430</v>
      </c>
      <c r="N398" t="b">
        <v>0</v>
      </c>
      <c r="O398" t="s">
        <v>4801</v>
      </c>
      <c r="P398" s="30">
        <v>25997</v>
      </c>
      <c r="Q398" t="b">
        <v>0</v>
      </c>
      <c r="S398" t="b">
        <v>0</v>
      </c>
      <c r="T398" t="b">
        <v>0</v>
      </c>
      <c r="U398" t="b">
        <v>0</v>
      </c>
      <c r="V398" t="s">
        <v>440</v>
      </c>
      <c r="W398" t="s">
        <v>433</v>
      </c>
      <c r="X398">
        <v>3</v>
      </c>
      <c r="Z398">
        <v>2</v>
      </c>
      <c r="AB398">
        <v>5</v>
      </c>
      <c r="AD398">
        <v>5</v>
      </c>
      <c r="AF398">
        <v>5</v>
      </c>
      <c r="AH398">
        <v>2</v>
      </c>
      <c r="AJ398">
        <v>2</v>
      </c>
      <c r="AN398">
        <v>2.2313499999999999</v>
      </c>
      <c r="AO398">
        <v>0.63971</v>
      </c>
      <c r="AP398">
        <v>0.71433000000000002</v>
      </c>
      <c r="AQ398">
        <v>1.3540399999999999</v>
      </c>
      <c r="AR398">
        <v>3.5853899999999999</v>
      </c>
      <c r="AS398">
        <v>8.0329999999999999E-2</v>
      </c>
      <c r="AT398">
        <v>2.1467299999999998</v>
      </c>
      <c r="AU398">
        <v>1.0026200000000001</v>
      </c>
      <c r="AV398">
        <v>0.78649000000000002</v>
      </c>
      <c r="AW398">
        <v>3.9358399999999998</v>
      </c>
      <c r="AX398">
        <v>2.1602700000000001</v>
      </c>
      <c r="AY398">
        <v>0.47976999999999997</v>
      </c>
      <c r="AZ398">
        <v>0.34184999999999999</v>
      </c>
      <c r="BA398">
        <v>2.9211399999999998</v>
      </c>
      <c r="BB398" s="30">
        <v>43697</v>
      </c>
      <c r="BC398">
        <v>7</v>
      </c>
      <c r="BD398">
        <v>7</v>
      </c>
      <c r="BE398">
        <v>0</v>
      </c>
      <c r="BF398">
        <v>44</v>
      </c>
      <c r="BG398">
        <v>1</v>
      </c>
      <c r="BH398">
        <v>0</v>
      </c>
      <c r="BI398">
        <v>44</v>
      </c>
      <c r="BJ398" s="30">
        <v>43048</v>
      </c>
      <c r="BK398">
        <v>2</v>
      </c>
      <c r="BL398">
        <v>1</v>
      </c>
      <c r="BM398">
        <v>1</v>
      </c>
      <c r="BN398">
        <v>8</v>
      </c>
      <c r="BO398">
        <v>1</v>
      </c>
      <c r="BP398">
        <v>0</v>
      </c>
      <c r="BQ398">
        <v>8</v>
      </c>
      <c r="BR398" s="30">
        <v>42594</v>
      </c>
      <c r="BS398">
        <v>5</v>
      </c>
      <c r="BT398">
        <v>5</v>
      </c>
      <c r="BU398">
        <v>0</v>
      </c>
      <c r="BV398">
        <v>1</v>
      </c>
      <c r="BW398">
        <v>28</v>
      </c>
      <c r="BX398">
        <v>0</v>
      </c>
      <c r="BY398">
        <v>28</v>
      </c>
      <c r="BZ398">
        <v>29.332999999999998</v>
      </c>
      <c r="CA398">
        <v>2</v>
      </c>
      <c r="CB398">
        <v>0</v>
      </c>
      <c r="CC398">
        <v>0</v>
      </c>
      <c r="CD398">
        <v>0</v>
      </c>
      <c r="CE398">
        <v>0</v>
      </c>
      <c r="CF398">
        <v>0</v>
      </c>
      <c r="CG398" t="s">
        <v>4802</v>
      </c>
      <c r="CH398" s="30">
        <v>43952</v>
      </c>
    </row>
    <row r="399" spans="1:86" customFormat="1" x14ac:dyDescent="0.25">
      <c r="A399">
        <v>335626</v>
      </c>
      <c r="B399" t="s">
        <v>4803</v>
      </c>
      <c r="C399" t="s">
        <v>4804</v>
      </c>
      <c r="D399" t="s">
        <v>3226</v>
      </c>
      <c r="E399" t="s">
        <v>251</v>
      </c>
      <c r="F399">
        <v>11249</v>
      </c>
      <c r="G399">
        <v>7188586200</v>
      </c>
      <c r="H399">
        <v>331</v>
      </c>
      <c r="I399" t="s">
        <v>1544</v>
      </c>
      <c r="J399" t="s">
        <v>451</v>
      </c>
      <c r="K399">
        <v>200</v>
      </c>
      <c r="L399">
        <v>191.6</v>
      </c>
      <c r="M399" t="s">
        <v>430</v>
      </c>
      <c r="N399" t="b">
        <v>0</v>
      </c>
      <c r="O399" t="s">
        <v>4805</v>
      </c>
      <c r="P399" s="30">
        <v>28716</v>
      </c>
      <c r="Q399" t="b">
        <v>0</v>
      </c>
      <c r="S399" t="b">
        <v>0</v>
      </c>
      <c r="T399" t="b">
        <v>0</v>
      </c>
      <c r="U399" t="b">
        <v>0</v>
      </c>
      <c r="V399" t="s">
        <v>535</v>
      </c>
      <c r="W399" t="s">
        <v>433</v>
      </c>
      <c r="X399">
        <v>3</v>
      </c>
      <c r="Z399">
        <v>2</v>
      </c>
      <c r="AB399">
        <v>5</v>
      </c>
      <c r="AD399">
        <v>5</v>
      </c>
      <c r="AF399">
        <v>5</v>
      </c>
      <c r="AH399">
        <v>3</v>
      </c>
      <c r="AJ399">
        <v>3</v>
      </c>
      <c r="AN399">
        <v>2.84111</v>
      </c>
      <c r="AO399">
        <v>0.74234</v>
      </c>
      <c r="AP399">
        <v>0.89287000000000005</v>
      </c>
      <c r="AQ399">
        <v>1.6352100000000001</v>
      </c>
      <c r="AR399">
        <v>4.4763099999999998</v>
      </c>
      <c r="AS399">
        <v>6.726E-2</v>
      </c>
      <c r="AT399">
        <v>2.2763399999999998</v>
      </c>
      <c r="AU399">
        <v>1.03986</v>
      </c>
      <c r="AV399">
        <v>0.60196000000000005</v>
      </c>
      <c r="AW399">
        <v>3.9181599999999999</v>
      </c>
      <c r="AX399">
        <v>2.5939800000000002</v>
      </c>
      <c r="AY399">
        <v>0.53680000000000005</v>
      </c>
      <c r="AZ399">
        <v>0.55827000000000004</v>
      </c>
      <c r="BA399">
        <v>3.6634600000000002</v>
      </c>
      <c r="BB399" s="30">
        <v>43413</v>
      </c>
      <c r="BC399">
        <v>7</v>
      </c>
      <c r="BD399">
        <v>7</v>
      </c>
      <c r="BE399">
        <v>0</v>
      </c>
      <c r="BF399">
        <v>28</v>
      </c>
      <c r="BG399">
        <v>1</v>
      </c>
      <c r="BH399">
        <v>0</v>
      </c>
      <c r="BI399">
        <v>28</v>
      </c>
      <c r="BJ399" s="30">
        <v>42772</v>
      </c>
      <c r="BK399">
        <v>3</v>
      </c>
      <c r="BL399">
        <v>3</v>
      </c>
      <c r="BM399">
        <v>0</v>
      </c>
      <c r="BN399">
        <v>12</v>
      </c>
      <c r="BO399">
        <v>1</v>
      </c>
      <c r="BP399">
        <v>0</v>
      </c>
      <c r="BQ399">
        <v>12</v>
      </c>
      <c r="BR399" s="30">
        <v>42468</v>
      </c>
      <c r="BS399">
        <v>6</v>
      </c>
      <c r="BT399">
        <v>6</v>
      </c>
      <c r="BU399">
        <v>0</v>
      </c>
      <c r="BV399">
        <v>1</v>
      </c>
      <c r="BW399">
        <v>40</v>
      </c>
      <c r="BX399">
        <v>0</v>
      </c>
      <c r="BY399">
        <v>40</v>
      </c>
      <c r="BZ399">
        <v>24.667000000000002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 t="s">
        <v>4806</v>
      </c>
      <c r="CH399" s="30">
        <v>43952</v>
      </c>
    </row>
    <row r="400" spans="1:86" customFormat="1" x14ac:dyDescent="0.25">
      <c r="A400">
        <v>335534</v>
      </c>
      <c r="B400" t="s">
        <v>4807</v>
      </c>
      <c r="C400" t="s">
        <v>4808</v>
      </c>
      <c r="D400" t="s">
        <v>4809</v>
      </c>
      <c r="E400" t="s">
        <v>251</v>
      </c>
      <c r="F400">
        <v>14779</v>
      </c>
      <c r="G400">
        <v>7169451800</v>
      </c>
      <c r="H400">
        <v>40</v>
      </c>
      <c r="I400" t="s">
        <v>2678</v>
      </c>
      <c r="J400" t="s">
        <v>429</v>
      </c>
      <c r="K400">
        <v>120</v>
      </c>
      <c r="L400">
        <v>88.4</v>
      </c>
      <c r="M400" t="s">
        <v>430</v>
      </c>
      <c r="N400" t="b">
        <v>0</v>
      </c>
      <c r="O400" t="s">
        <v>4810</v>
      </c>
      <c r="P400" s="30">
        <v>27973</v>
      </c>
      <c r="Q400" t="b">
        <v>0</v>
      </c>
      <c r="S400" t="b">
        <v>0</v>
      </c>
      <c r="T400" t="b">
        <v>0</v>
      </c>
      <c r="U400" t="b">
        <v>0</v>
      </c>
      <c r="V400" t="s">
        <v>440</v>
      </c>
      <c r="W400" t="s">
        <v>433</v>
      </c>
      <c r="X400">
        <v>1</v>
      </c>
      <c r="Z400">
        <v>1</v>
      </c>
      <c r="AB400">
        <v>2</v>
      </c>
      <c r="AD400">
        <v>3</v>
      </c>
      <c r="AF400">
        <v>1</v>
      </c>
      <c r="AH400">
        <v>2</v>
      </c>
      <c r="AJ400">
        <v>2</v>
      </c>
      <c r="AN400">
        <v>2.3949500000000001</v>
      </c>
      <c r="AO400">
        <v>0.66025999999999996</v>
      </c>
      <c r="AP400">
        <v>0.52376</v>
      </c>
      <c r="AQ400">
        <v>1.1840200000000001</v>
      </c>
      <c r="AR400">
        <v>3.5789599999999999</v>
      </c>
      <c r="AS400">
        <v>6.7369999999999999E-2</v>
      </c>
      <c r="AT400">
        <v>2.0711400000000002</v>
      </c>
      <c r="AU400">
        <v>0.77812000000000003</v>
      </c>
      <c r="AV400">
        <v>0.39829999999999999</v>
      </c>
      <c r="AW400">
        <v>3.24756</v>
      </c>
      <c r="AX400">
        <v>2.40327</v>
      </c>
      <c r="AY400">
        <v>0.63805000000000001</v>
      </c>
      <c r="AZ400">
        <v>0.49493999999999999</v>
      </c>
      <c r="BA400">
        <v>3.53389</v>
      </c>
      <c r="BB400" s="30">
        <v>43679</v>
      </c>
      <c r="BC400">
        <v>17</v>
      </c>
      <c r="BD400">
        <v>14</v>
      </c>
      <c r="BE400">
        <v>7</v>
      </c>
      <c r="BF400">
        <v>88</v>
      </c>
      <c r="BG400">
        <v>1</v>
      </c>
      <c r="BH400">
        <v>0</v>
      </c>
      <c r="BI400">
        <v>88</v>
      </c>
      <c r="BJ400" s="30">
        <v>43245</v>
      </c>
      <c r="BK400">
        <v>9</v>
      </c>
      <c r="BL400">
        <v>9</v>
      </c>
      <c r="BM400">
        <v>0</v>
      </c>
      <c r="BN400">
        <v>32</v>
      </c>
      <c r="BO400">
        <v>1</v>
      </c>
      <c r="BP400">
        <v>0</v>
      </c>
      <c r="BQ400">
        <v>32</v>
      </c>
      <c r="BR400" s="30">
        <v>42783</v>
      </c>
      <c r="BS400">
        <v>6</v>
      </c>
      <c r="BT400">
        <v>6</v>
      </c>
      <c r="BU400">
        <v>0</v>
      </c>
      <c r="BV400">
        <v>1</v>
      </c>
      <c r="BW400">
        <v>24</v>
      </c>
      <c r="BX400">
        <v>0</v>
      </c>
      <c r="BY400">
        <v>24</v>
      </c>
      <c r="BZ400">
        <v>58.667000000000002</v>
      </c>
      <c r="CA400">
        <v>0</v>
      </c>
      <c r="CB400">
        <v>5</v>
      </c>
      <c r="CC400">
        <v>0</v>
      </c>
      <c r="CD400">
        <v>0</v>
      </c>
      <c r="CE400">
        <v>0</v>
      </c>
      <c r="CF400">
        <v>0</v>
      </c>
      <c r="CG400" t="s">
        <v>4811</v>
      </c>
      <c r="CH400" s="30">
        <v>43952</v>
      </c>
    </row>
    <row r="401" spans="1:86" customFormat="1" x14ac:dyDescent="0.25">
      <c r="A401">
        <v>335525</v>
      </c>
      <c r="B401" t="s">
        <v>4812</v>
      </c>
      <c r="C401" t="s">
        <v>4813</v>
      </c>
      <c r="D401" t="s">
        <v>4814</v>
      </c>
      <c r="E401" t="s">
        <v>251</v>
      </c>
      <c r="F401">
        <v>12033</v>
      </c>
      <c r="G401">
        <v>5187327617</v>
      </c>
      <c r="H401">
        <v>600</v>
      </c>
      <c r="I401" t="s">
        <v>1752</v>
      </c>
      <c r="J401" t="s">
        <v>429</v>
      </c>
      <c r="K401">
        <v>80</v>
      </c>
      <c r="L401">
        <v>76.400000000000006</v>
      </c>
      <c r="M401" t="s">
        <v>430</v>
      </c>
      <c r="N401" t="b">
        <v>0</v>
      </c>
      <c r="O401" t="s">
        <v>502</v>
      </c>
      <c r="P401" s="30">
        <v>27912</v>
      </c>
      <c r="Q401" t="b">
        <v>0</v>
      </c>
      <c r="S401" t="b">
        <v>0</v>
      </c>
      <c r="T401" t="b">
        <v>0</v>
      </c>
      <c r="U401" t="b">
        <v>0</v>
      </c>
      <c r="V401" t="s">
        <v>440</v>
      </c>
      <c r="W401" t="s">
        <v>433</v>
      </c>
      <c r="X401">
        <v>1</v>
      </c>
      <c r="Z401">
        <v>1</v>
      </c>
      <c r="AB401">
        <v>4</v>
      </c>
      <c r="AD401">
        <v>4</v>
      </c>
      <c r="AF401">
        <v>4</v>
      </c>
      <c r="AH401">
        <v>2</v>
      </c>
      <c r="AJ401">
        <v>2</v>
      </c>
      <c r="AN401">
        <v>1.82637</v>
      </c>
      <c r="AO401">
        <v>1.15869</v>
      </c>
      <c r="AP401">
        <v>0.54496</v>
      </c>
      <c r="AQ401">
        <v>1.7036500000000001</v>
      </c>
      <c r="AR401">
        <v>3.5300199999999999</v>
      </c>
      <c r="AS401">
        <v>7.3779999999999998E-2</v>
      </c>
      <c r="AT401">
        <v>1.9972300000000001</v>
      </c>
      <c r="AU401">
        <v>0.79962999999999995</v>
      </c>
      <c r="AV401">
        <v>0.41459000000000001</v>
      </c>
      <c r="AW401">
        <v>3.2114500000000001</v>
      </c>
      <c r="AX401">
        <v>1.9005399999999999</v>
      </c>
      <c r="AY401">
        <v>1.08958</v>
      </c>
      <c r="AZ401">
        <v>0.49475000000000002</v>
      </c>
      <c r="BA401">
        <v>3.5247600000000001</v>
      </c>
      <c r="BB401" s="30">
        <v>43634</v>
      </c>
      <c r="BC401">
        <v>14</v>
      </c>
      <c r="BD401">
        <v>14</v>
      </c>
      <c r="BE401">
        <v>1</v>
      </c>
      <c r="BF401">
        <v>80</v>
      </c>
      <c r="BG401">
        <v>1</v>
      </c>
      <c r="BH401">
        <v>0</v>
      </c>
      <c r="BI401">
        <v>80</v>
      </c>
      <c r="BJ401" s="30">
        <v>43270</v>
      </c>
      <c r="BK401">
        <v>8</v>
      </c>
      <c r="BL401">
        <v>8</v>
      </c>
      <c r="BM401">
        <v>1</v>
      </c>
      <c r="BN401">
        <v>48</v>
      </c>
      <c r="BO401">
        <v>1</v>
      </c>
      <c r="BP401">
        <v>0</v>
      </c>
      <c r="BQ401">
        <v>48</v>
      </c>
      <c r="BR401" s="30">
        <v>42717</v>
      </c>
      <c r="BS401">
        <v>9</v>
      </c>
      <c r="BT401">
        <v>9</v>
      </c>
      <c r="BU401">
        <v>0</v>
      </c>
      <c r="BV401">
        <v>1</v>
      </c>
      <c r="BW401">
        <v>44</v>
      </c>
      <c r="BX401">
        <v>0</v>
      </c>
      <c r="BY401">
        <v>44</v>
      </c>
      <c r="BZ401">
        <v>63.332999999999998</v>
      </c>
      <c r="CA401">
        <v>0</v>
      </c>
      <c r="CB401">
        <v>0</v>
      </c>
      <c r="CC401">
        <v>1</v>
      </c>
      <c r="CD401">
        <v>8518</v>
      </c>
      <c r="CE401">
        <v>0</v>
      </c>
      <c r="CF401">
        <v>1</v>
      </c>
      <c r="CG401" t="s">
        <v>4815</v>
      </c>
      <c r="CH401" s="30">
        <v>43952</v>
      </c>
    </row>
    <row r="402" spans="1:86" customFormat="1" x14ac:dyDescent="0.25">
      <c r="A402">
        <v>335284</v>
      </c>
      <c r="B402" t="s">
        <v>4816</v>
      </c>
      <c r="C402" t="s">
        <v>4817</v>
      </c>
      <c r="D402" t="s">
        <v>4818</v>
      </c>
      <c r="E402" t="s">
        <v>251</v>
      </c>
      <c r="F402">
        <v>11803</v>
      </c>
      <c r="G402">
        <v>5164330600</v>
      </c>
      <c r="H402">
        <v>400</v>
      </c>
      <c r="I402" t="s">
        <v>1530</v>
      </c>
      <c r="J402" t="s">
        <v>429</v>
      </c>
      <c r="K402">
        <v>202</v>
      </c>
      <c r="L402">
        <v>225.3</v>
      </c>
      <c r="M402" t="s">
        <v>430</v>
      </c>
      <c r="N402" t="b">
        <v>0</v>
      </c>
      <c r="O402" t="s">
        <v>4819</v>
      </c>
      <c r="P402" s="30">
        <v>25293</v>
      </c>
      <c r="Q402" t="b">
        <v>0</v>
      </c>
      <c r="S402" t="b">
        <v>0</v>
      </c>
      <c r="T402" t="b">
        <v>0</v>
      </c>
      <c r="U402" t="b">
        <v>0</v>
      </c>
      <c r="V402" t="s">
        <v>440</v>
      </c>
      <c r="W402" t="s">
        <v>433</v>
      </c>
      <c r="X402">
        <v>4</v>
      </c>
      <c r="Z402">
        <v>3</v>
      </c>
      <c r="AB402">
        <v>5</v>
      </c>
      <c r="AD402">
        <v>5</v>
      </c>
      <c r="AF402">
        <v>5</v>
      </c>
      <c r="AH402">
        <v>2</v>
      </c>
      <c r="AJ402">
        <v>2</v>
      </c>
      <c r="AN402">
        <v>1.9205300000000001</v>
      </c>
      <c r="AO402">
        <v>0.69589000000000001</v>
      </c>
      <c r="AP402">
        <v>0.47861999999999999</v>
      </c>
      <c r="AQ402">
        <v>1.1745099999999999</v>
      </c>
      <c r="AR402">
        <v>3.09504</v>
      </c>
      <c r="AS402">
        <v>4.6460000000000001E-2</v>
      </c>
      <c r="AT402">
        <v>2.1040100000000002</v>
      </c>
      <c r="AU402">
        <v>0.84667999999999999</v>
      </c>
      <c r="AV402">
        <v>0.46651999999999999</v>
      </c>
      <c r="AW402">
        <v>3.4172099999999999</v>
      </c>
      <c r="AX402">
        <v>1.8970899999999999</v>
      </c>
      <c r="AY402">
        <v>0.61802999999999997</v>
      </c>
      <c r="AZ402">
        <v>0.38613999999999998</v>
      </c>
      <c r="BA402">
        <v>2.9043399999999999</v>
      </c>
      <c r="BB402" s="30">
        <v>43682</v>
      </c>
      <c r="BC402">
        <v>4</v>
      </c>
      <c r="BD402">
        <v>4</v>
      </c>
      <c r="BE402">
        <v>0</v>
      </c>
      <c r="BF402">
        <v>12</v>
      </c>
      <c r="BG402">
        <v>1</v>
      </c>
      <c r="BH402">
        <v>0</v>
      </c>
      <c r="BI402">
        <v>12</v>
      </c>
      <c r="BJ402" s="30">
        <v>43140</v>
      </c>
      <c r="BK402">
        <v>6</v>
      </c>
      <c r="BL402">
        <v>5</v>
      </c>
      <c r="BM402">
        <v>1</v>
      </c>
      <c r="BN402">
        <v>24</v>
      </c>
      <c r="BO402">
        <v>1</v>
      </c>
      <c r="BP402">
        <v>0</v>
      </c>
      <c r="BQ402">
        <v>24</v>
      </c>
      <c r="BR402" s="30">
        <v>42697</v>
      </c>
      <c r="BS402">
        <v>4</v>
      </c>
      <c r="BT402">
        <v>4</v>
      </c>
      <c r="BU402">
        <v>0</v>
      </c>
      <c r="BV402">
        <v>1</v>
      </c>
      <c r="BW402">
        <v>16</v>
      </c>
      <c r="BX402">
        <v>0</v>
      </c>
      <c r="BY402">
        <v>16</v>
      </c>
      <c r="BZ402">
        <v>16.667000000000002</v>
      </c>
      <c r="CA402">
        <v>2</v>
      </c>
      <c r="CB402">
        <v>0</v>
      </c>
      <c r="CC402">
        <v>0</v>
      </c>
      <c r="CD402">
        <v>0</v>
      </c>
      <c r="CE402">
        <v>0</v>
      </c>
      <c r="CF402">
        <v>0</v>
      </c>
      <c r="CG402" t="s">
        <v>4820</v>
      </c>
      <c r="CH402" s="30">
        <v>43952</v>
      </c>
    </row>
    <row r="403" spans="1:86" customFormat="1" x14ac:dyDescent="0.25">
      <c r="A403">
        <v>335814</v>
      </c>
      <c r="B403" t="s">
        <v>4821</v>
      </c>
      <c r="C403" t="s">
        <v>4822</v>
      </c>
      <c r="D403" t="s">
        <v>4823</v>
      </c>
      <c r="E403" t="s">
        <v>251</v>
      </c>
      <c r="F403">
        <v>11369</v>
      </c>
      <c r="G403">
        <v>7182058100</v>
      </c>
      <c r="H403">
        <v>590</v>
      </c>
      <c r="I403" t="s">
        <v>1533</v>
      </c>
      <c r="J403" t="s">
        <v>429</v>
      </c>
      <c r="K403">
        <v>240</v>
      </c>
      <c r="L403">
        <v>232.7</v>
      </c>
      <c r="M403" t="s">
        <v>430</v>
      </c>
      <c r="N403" t="b">
        <v>0</v>
      </c>
      <c r="O403" t="s">
        <v>4824</v>
      </c>
      <c r="P403" s="30">
        <v>36270</v>
      </c>
      <c r="Q403" t="b">
        <v>0</v>
      </c>
      <c r="S403" t="b">
        <v>0</v>
      </c>
      <c r="T403" t="b">
        <v>0</v>
      </c>
      <c r="U403" t="b">
        <v>0</v>
      </c>
      <c r="V403" t="s">
        <v>440</v>
      </c>
      <c r="W403" t="s">
        <v>433</v>
      </c>
      <c r="X403">
        <v>5</v>
      </c>
      <c r="Z403">
        <v>4</v>
      </c>
      <c r="AB403">
        <v>5</v>
      </c>
      <c r="AD403">
        <v>5</v>
      </c>
      <c r="AF403">
        <v>5</v>
      </c>
      <c r="AH403">
        <v>2</v>
      </c>
      <c r="AJ403">
        <v>3</v>
      </c>
      <c r="AN403">
        <v>2.0860400000000001</v>
      </c>
      <c r="AO403">
        <v>0.48970999999999998</v>
      </c>
      <c r="AP403">
        <v>0.57015000000000005</v>
      </c>
      <c r="AQ403">
        <v>1.05986</v>
      </c>
      <c r="AR403">
        <v>3.1459000000000001</v>
      </c>
      <c r="AS403">
        <v>3.4790000000000001E-2</v>
      </c>
      <c r="AT403">
        <v>2.2547999999999999</v>
      </c>
      <c r="AU403">
        <v>0.84916999999999998</v>
      </c>
      <c r="AV403">
        <v>0.40515000000000001</v>
      </c>
      <c r="AW403">
        <v>3.5091199999999998</v>
      </c>
      <c r="AX403">
        <v>1.92279</v>
      </c>
      <c r="AY403">
        <v>0.43364000000000003</v>
      </c>
      <c r="AZ403">
        <v>0.52966000000000002</v>
      </c>
      <c r="BA403">
        <v>2.8747500000000001</v>
      </c>
      <c r="BB403" s="30">
        <v>43804</v>
      </c>
      <c r="BC403">
        <v>3</v>
      </c>
      <c r="BD403">
        <v>3</v>
      </c>
      <c r="BE403">
        <v>0</v>
      </c>
      <c r="BF403">
        <v>12</v>
      </c>
      <c r="BG403">
        <v>1</v>
      </c>
      <c r="BH403">
        <v>0</v>
      </c>
      <c r="BI403">
        <v>12</v>
      </c>
      <c r="BJ403" s="30">
        <v>43187</v>
      </c>
      <c r="BK403">
        <v>1</v>
      </c>
      <c r="BL403">
        <v>1</v>
      </c>
      <c r="BM403">
        <v>0</v>
      </c>
      <c r="BN403">
        <v>4</v>
      </c>
      <c r="BO403">
        <v>1</v>
      </c>
      <c r="BP403">
        <v>0</v>
      </c>
      <c r="BQ403">
        <v>4</v>
      </c>
      <c r="BR403" s="30">
        <v>42667</v>
      </c>
      <c r="BS403">
        <v>7</v>
      </c>
      <c r="BT403">
        <v>7</v>
      </c>
      <c r="BU403">
        <v>0</v>
      </c>
      <c r="BV403">
        <v>1</v>
      </c>
      <c r="BW403">
        <v>32</v>
      </c>
      <c r="BX403">
        <v>0</v>
      </c>
      <c r="BY403">
        <v>32</v>
      </c>
      <c r="BZ403">
        <v>12.667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 s="30">
        <v>43952</v>
      </c>
    </row>
    <row r="404" spans="1:86" customFormat="1" x14ac:dyDescent="0.25">
      <c r="A404">
        <v>335161</v>
      </c>
      <c r="B404" t="s">
        <v>4825</v>
      </c>
      <c r="C404" t="s">
        <v>4826</v>
      </c>
      <c r="D404" t="s">
        <v>4827</v>
      </c>
      <c r="E404" t="s">
        <v>251</v>
      </c>
      <c r="F404">
        <v>11735</v>
      </c>
      <c r="G404">
        <v>5166949800</v>
      </c>
      <c r="H404">
        <v>400</v>
      </c>
      <c r="I404" t="s">
        <v>1530</v>
      </c>
      <c r="J404" t="s">
        <v>429</v>
      </c>
      <c r="K404">
        <v>142</v>
      </c>
      <c r="L404">
        <v>119.2</v>
      </c>
      <c r="M404" t="s">
        <v>430</v>
      </c>
      <c r="N404" t="b">
        <v>0</v>
      </c>
      <c r="O404" t="s">
        <v>4828</v>
      </c>
      <c r="P404" s="30">
        <v>26299</v>
      </c>
      <c r="Q404" t="b">
        <v>0</v>
      </c>
      <c r="S404" t="b">
        <v>0</v>
      </c>
      <c r="T404" t="b">
        <v>0</v>
      </c>
      <c r="U404" t="b">
        <v>0</v>
      </c>
      <c r="V404" t="s">
        <v>535</v>
      </c>
      <c r="W404" t="s">
        <v>433</v>
      </c>
      <c r="X404">
        <v>4</v>
      </c>
      <c r="Z404">
        <v>3</v>
      </c>
      <c r="AB404">
        <v>5</v>
      </c>
      <c r="AD404">
        <v>5</v>
      </c>
      <c r="AF404">
        <v>5</v>
      </c>
      <c r="AH404">
        <v>3</v>
      </c>
      <c r="AJ404">
        <v>3</v>
      </c>
      <c r="AN404">
        <v>2.38889</v>
      </c>
      <c r="AO404">
        <v>0.92139000000000004</v>
      </c>
      <c r="AP404">
        <v>0.60912999999999995</v>
      </c>
      <c r="AQ404">
        <v>1.5305200000000001</v>
      </c>
      <c r="AR404">
        <v>3.9194100000000001</v>
      </c>
      <c r="AS404">
        <v>8.9039999999999994E-2</v>
      </c>
      <c r="AT404">
        <v>2.1911499999999999</v>
      </c>
      <c r="AU404">
        <v>0.86219999999999997</v>
      </c>
      <c r="AV404">
        <v>0.42603000000000002</v>
      </c>
      <c r="AW404">
        <v>3.4793799999999999</v>
      </c>
      <c r="AX404">
        <v>2.2658900000000002</v>
      </c>
      <c r="AY404">
        <v>0.80356000000000005</v>
      </c>
      <c r="AZ404">
        <v>0.53813999999999995</v>
      </c>
      <c r="BA404">
        <v>3.6122000000000001</v>
      </c>
      <c r="BB404" s="30">
        <v>43649</v>
      </c>
      <c r="BC404">
        <v>4</v>
      </c>
      <c r="BD404">
        <v>4</v>
      </c>
      <c r="BE404">
        <v>0</v>
      </c>
      <c r="BF404">
        <v>16</v>
      </c>
      <c r="BG404">
        <v>1</v>
      </c>
      <c r="BH404">
        <v>0</v>
      </c>
      <c r="BI404">
        <v>16</v>
      </c>
      <c r="BJ404" s="30">
        <v>43087</v>
      </c>
      <c r="BK404">
        <v>5</v>
      </c>
      <c r="BL404">
        <v>5</v>
      </c>
      <c r="BM404">
        <v>0</v>
      </c>
      <c r="BN404">
        <v>20</v>
      </c>
      <c r="BO404">
        <v>1</v>
      </c>
      <c r="BP404">
        <v>0</v>
      </c>
      <c r="BQ404">
        <v>20</v>
      </c>
      <c r="BR404" s="30">
        <v>42695</v>
      </c>
      <c r="BS404">
        <v>2</v>
      </c>
      <c r="BT404">
        <v>2</v>
      </c>
      <c r="BU404">
        <v>0</v>
      </c>
      <c r="BV404">
        <v>1</v>
      </c>
      <c r="BW404">
        <v>4</v>
      </c>
      <c r="BX404">
        <v>0</v>
      </c>
      <c r="BY404">
        <v>4</v>
      </c>
      <c r="BZ404">
        <v>15.333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 t="s">
        <v>4829</v>
      </c>
      <c r="CH404" s="30">
        <v>43952</v>
      </c>
    </row>
    <row r="405" spans="1:86" customFormat="1" x14ac:dyDescent="0.25">
      <c r="A405">
        <v>335819</v>
      </c>
      <c r="B405" t="s">
        <v>4830</v>
      </c>
      <c r="C405" t="s">
        <v>4831</v>
      </c>
      <c r="D405" t="s">
        <v>4832</v>
      </c>
      <c r="E405" t="s">
        <v>251</v>
      </c>
      <c r="F405">
        <v>11561</v>
      </c>
      <c r="G405">
        <v>5164312600</v>
      </c>
      <c r="H405">
        <v>400</v>
      </c>
      <c r="I405" t="s">
        <v>1530</v>
      </c>
      <c r="J405" t="s">
        <v>445</v>
      </c>
      <c r="K405">
        <v>240</v>
      </c>
      <c r="L405">
        <v>225.3</v>
      </c>
      <c r="M405" t="s">
        <v>430</v>
      </c>
      <c r="N405" t="b">
        <v>0</v>
      </c>
      <c r="O405" t="s">
        <v>4833</v>
      </c>
      <c r="P405" s="30">
        <v>36447</v>
      </c>
      <c r="Q405" t="b">
        <v>0</v>
      </c>
      <c r="S405" t="b">
        <v>0</v>
      </c>
      <c r="T405" t="b">
        <v>0</v>
      </c>
      <c r="U405" t="b">
        <v>0</v>
      </c>
      <c r="V405" t="s">
        <v>535</v>
      </c>
      <c r="W405" t="s">
        <v>433</v>
      </c>
      <c r="X405">
        <v>3</v>
      </c>
      <c r="Z405">
        <v>3</v>
      </c>
      <c r="AB405">
        <v>5</v>
      </c>
      <c r="AD405">
        <v>5</v>
      </c>
      <c r="AF405">
        <v>5</v>
      </c>
      <c r="AH405">
        <v>1</v>
      </c>
      <c r="AJ405">
        <v>1</v>
      </c>
      <c r="AN405">
        <v>2.2717700000000001</v>
      </c>
      <c r="AO405">
        <v>0.71087</v>
      </c>
      <c r="AP405">
        <v>0.21254000000000001</v>
      </c>
      <c r="AQ405">
        <v>0.9234</v>
      </c>
      <c r="AR405">
        <v>3.1951700000000001</v>
      </c>
      <c r="AS405">
        <v>6.5040000000000001E-2</v>
      </c>
      <c r="AT405">
        <v>2.1495000000000002</v>
      </c>
      <c r="AU405">
        <v>0.89912000000000003</v>
      </c>
      <c r="AV405">
        <v>0.49385000000000001</v>
      </c>
      <c r="AW405">
        <v>3.5424699999999998</v>
      </c>
      <c r="AX405">
        <v>2.1965599999999998</v>
      </c>
      <c r="AY405">
        <v>0.59450000000000003</v>
      </c>
      <c r="AZ405">
        <v>0.16198000000000001</v>
      </c>
      <c r="BA405">
        <v>2.89228</v>
      </c>
      <c r="BB405" s="30">
        <v>43880</v>
      </c>
      <c r="BC405">
        <v>7</v>
      </c>
      <c r="BD405">
        <v>5</v>
      </c>
      <c r="BE405">
        <v>2</v>
      </c>
      <c r="BF405">
        <v>24</v>
      </c>
      <c r="BG405">
        <v>0</v>
      </c>
      <c r="BH405">
        <v>0</v>
      </c>
      <c r="BI405">
        <v>24</v>
      </c>
      <c r="BJ405" s="30">
        <v>43446</v>
      </c>
      <c r="BK405">
        <v>4</v>
      </c>
      <c r="BL405">
        <v>4</v>
      </c>
      <c r="BM405">
        <v>0</v>
      </c>
      <c r="BN405">
        <v>16</v>
      </c>
      <c r="BO405">
        <v>1</v>
      </c>
      <c r="BP405">
        <v>0</v>
      </c>
      <c r="BQ405">
        <v>16</v>
      </c>
      <c r="BR405" s="30">
        <v>42915</v>
      </c>
      <c r="BS405">
        <v>2</v>
      </c>
      <c r="BT405">
        <v>2</v>
      </c>
      <c r="BU405">
        <v>0</v>
      </c>
      <c r="BV405">
        <v>1</v>
      </c>
      <c r="BW405">
        <v>8</v>
      </c>
      <c r="BX405">
        <v>0</v>
      </c>
      <c r="BY405">
        <v>8</v>
      </c>
      <c r="BZ405">
        <v>18.667000000000002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 t="s">
        <v>4834</v>
      </c>
      <c r="CH405" s="30">
        <v>43952</v>
      </c>
    </row>
    <row r="406" spans="1:86" customFormat="1" x14ac:dyDescent="0.25">
      <c r="A406">
        <v>335581</v>
      </c>
      <c r="B406" t="s">
        <v>4835</v>
      </c>
      <c r="C406" t="s">
        <v>4836</v>
      </c>
      <c r="D406" t="s">
        <v>3203</v>
      </c>
      <c r="E406" t="s">
        <v>251</v>
      </c>
      <c r="F406">
        <v>10475</v>
      </c>
      <c r="G406">
        <v>7182396500</v>
      </c>
      <c r="H406">
        <v>20</v>
      </c>
      <c r="I406" t="s">
        <v>1392</v>
      </c>
      <c r="J406" t="s">
        <v>438</v>
      </c>
      <c r="K406">
        <v>480</v>
      </c>
      <c r="L406">
        <v>470.6</v>
      </c>
      <c r="M406" t="s">
        <v>430</v>
      </c>
      <c r="N406" t="b">
        <v>0</v>
      </c>
      <c r="O406" t="s">
        <v>4837</v>
      </c>
      <c r="P406" s="30">
        <v>28126</v>
      </c>
      <c r="Q406" t="b">
        <v>0</v>
      </c>
      <c r="S406" t="b">
        <v>0</v>
      </c>
      <c r="T406" t="b">
        <v>0</v>
      </c>
      <c r="U406" t="b">
        <v>0</v>
      </c>
      <c r="V406" t="s">
        <v>535</v>
      </c>
      <c r="W406" t="s">
        <v>433</v>
      </c>
      <c r="X406">
        <v>3</v>
      </c>
      <c r="Z406">
        <v>3</v>
      </c>
      <c r="AB406">
        <v>5</v>
      </c>
      <c r="AD406">
        <v>5</v>
      </c>
      <c r="AF406">
        <v>5</v>
      </c>
      <c r="AH406">
        <v>1</v>
      </c>
      <c r="AJ406">
        <v>1</v>
      </c>
      <c r="AN406">
        <v>1.9813499999999999</v>
      </c>
      <c r="AO406">
        <v>0.54886000000000001</v>
      </c>
      <c r="AP406">
        <v>0.36858999999999997</v>
      </c>
      <c r="AQ406">
        <v>0.91744999999999999</v>
      </c>
      <c r="AR406">
        <v>2.8988</v>
      </c>
      <c r="AS406">
        <v>7.1690000000000004E-2</v>
      </c>
      <c r="AT406">
        <v>1.9451799999999999</v>
      </c>
      <c r="AU406">
        <v>0.83414999999999995</v>
      </c>
      <c r="AV406">
        <v>0.44388</v>
      </c>
      <c r="AW406">
        <v>3.2232099999999999</v>
      </c>
      <c r="AX406">
        <v>2.1169799999999999</v>
      </c>
      <c r="AY406">
        <v>0.49476999999999999</v>
      </c>
      <c r="AZ406">
        <v>0.31253999999999998</v>
      </c>
      <c r="BA406">
        <v>2.8839100000000002</v>
      </c>
      <c r="BB406" s="30">
        <v>43615</v>
      </c>
      <c r="BC406">
        <v>1</v>
      </c>
      <c r="BD406">
        <v>1</v>
      </c>
      <c r="BE406">
        <v>0</v>
      </c>
      <c r="BF406">
        <v>4</v>
      </c>
      <c r="BG406">
        <v>1</v>
      </c>
      <c r="BH406">
        <v>0</v>
      </c>
      <c r="BI406">
        <v>4</v>
      </c>
      <c r="BJ406" s="30">
        <v>42935</v>
      </c>
      <c r="BK406">
        <v>4</v>
      </c>
      <c r="BL406">
        <v>0</v>
      </c>
      <c r="BM406">
        <v>4</v>
      </c>
      <c r="BN406">
        <v>28</v>
      </c>
      <c r="BO406">
        <v>0</v>
      </c>
      <c r="BP406">
        <v>0</v>
      </c>
      <c r="BQ406">
        <v>28</v>
      </c>
      <c r="BR406" s="30">
        <v>42489</v>
      </c>
      <c r="BS406">
        <v>11</v>
      </c>
      <c r="BT406">
        <v>9</v>
      </c>
      <c r="BU406">
        <v>2</v>
      </c>
      <c r="BV406">
        <v>1</v>
      </c>
      <c r="BW406">
        <v>44</v>
      </c>
      <c r="BX406">
        <v>0</v>
      </c>
      <c r="BY406">
        <v>44</v>
      </c>
      <c r="BZ406">
        <v>18.667000000000002</v>
      </c>
      <c r="CA406">
        <v>0</v>
      </c>
      <c r="CB406">
        <v>2</v>
      </c>
      <c r="CC406">
        <v>0</v>
      </c>
      <c r="CD406">
        <v>0</v>
      </c>
      <c r="CE406">
        <v>0</v>
      </c>
      <c r="CF406">
        <v>0</v>
      </c>
      <c r="CG406" t="s">
        <v>4838</v>
      </c>
      <c r="CH406" s="30">
        <v>43952</v>
      </c>
    </row>
    <row r="407" spans="1:86" customFormat="1" x14ac:dyDescent="0.25">
      <c r="A407">
        <v>335606</v>
      </c>
      <c r="B407" t="s">
        <v>4839</v>
      </c>
      <c r="C407" t="s">
        <v>4840</v>
      </c>
      <c r="D407" t="s">
        <v>4841</v>
      </c>
      <c r="E407" t="s">
        <v>251</v>
      </c>
      <c r="F407">
        <v>11429</v>
      </c>
      <c r="G407">
        <v>7184641800</v>
      </c>
      <c r="H407">
        <v>590</v>
      </c>
      <c r="I407" t="s">
        <v>1533</v>
      </c>
      <c r="J407" t="s">
        <v>475</v>
      </c>
      <c r="K407">
        <v>53</v>
      </c>
      <c r="L407">
        <v>50.4</v>
      </c>
      <c r="M407" t="s">
        <v>430</v>
      </c>
      <c r="N407" t="b">
        <v>0</v>
      </c>
      <c r="O407" t="s">
        <v>4842</v>
      </c>
      <c r="P407" s="30">
        <v>28126</v>
      </c>
      <c r="Q407" t="b">
        <v>0</v>
      </c>
      <c r="S407" t="b">
        <v>0</v>
      </c>
      <c r="T407" t="b">
        <v>0</v>
      </c>
      <c r="U407" t="b">
        <v>0</v>
      </c>
      <c r="V407" t="s">
        <v>440</v>
      </c>
      <c r="W407" t="s">
        <v>433</v>
      </c>
      <c r="X407">
        <v>5</v>
      </c>
      <c r="Z407">
        <v>5</v>
      </c>
      <c r="AB407">
        <v>5</v>
      </c>
      <c r="AD407">
        <v>5</v>
      </c>
      <c r="AG407">
        <v>2</v>
      </c>
      <c r="AH407">
        <v>5</v>
      </c>
      <c r="AJ407">
        <v>5</v>
      </c>
      <c r="AN407">
        <v>2.8164799999999999</v>
      </c>
      <c r="AO407">
        <v>0.21415000000000001</v>
      </c>
      <c r="AP407">
        <v>1.5518700000000001</v>
      </c>
      <c r="AQ407">
        <v>1.7660100000000001</v>
      </c>
      <c r="AR407">
        <v>4.58249</v>
      </c>
      <c r="AS407">
        <v>6.055E-2</v>
      </c>
      <c r="AT407">
        <v>2.0205700000000002</v>
      </c>
      <c r="AU407">
        <v>0.69913000000000003</v>
      </c>
      <c r="AV407">
        <v>0.34321000000000002</v>
      </c>
      <c r="AW407">
        <v>3.0629</v>
      </c>
      <c r="AX407">
        <v>2.8969999999999998</v>
      </c>
      <c r="AY407">
        <v>0.23032</v>
      </c>
      <c r="AZ407">
        <v>1.7018899999999999</v>
      </c>
      <c r="BA407">
        <v>4.7975700000000003</v>
      </c>
      <c r="BB407" s="30">
        <v>43776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 s="30">
        <v>43175</v>
      </c>
      <c r="BK407">
        <v>2</v>
      </c>
      <c r="BL407">
        <v>2</v>
      </c>
      <c r="BM407">
        <v>0</v>
      </c>
      <c r="BN407">
        <v>8</v>
      </c>
      <c r="BO407">
        <v>1</v>
      </c>
      <c r="BP407">
        <v>0</v>
      </c>
      <c r="BQ407">
        <v>8</v>
      </c>
      <c r="BR407" s="30">
        <v>42671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2.6669999999999998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 s="30">
        <v>43952</v>
      </c>
    </row>
    <row r="408" spans="1:86" customFormat="1" x14ac:dyDescent="0.25">
      <c r="A408">
        <v>335837</v>
      </c>
      <c r="B408" t="s">
        <v>4843</v>
      </c>
      <c r="C408" t="s">
        <v>4844</v>
      </c>
      <c r="D408" t="s">
        <v>3890</v>
      </c>
      <c r="E408" t="s">
        <v>251</v>
      </c>
      <c r="F408">
        <v>11717</v>
      </c>
      <c r="G408">
        <v>6312734500</v>
      </c>
      <c r="H408">
        <v>700</v>
      </c>
      <c r="I408" t="s">
        <v>1388</v>
      </c>
      <c r="J408" t="s">
        <v>475</v>
      </c>
      <c r="K408">
        <v>188</v>
      </c>
      <c r="L408">
        <v>179.9</v>
      </c>
      <c r="M408" t="s">
        <v>430</v>
      </c>
      <c r="N408" t="b">
        <v>0</v>
      </c>
      <c r="O408" t="s">
        <v>4843</v>
      </c>
      <c r="P408" s="30">
        <v>37313</v>
      </c>
      <c r="Q408" t="b">
        <v>0</v>
      </c>
      <c r="S408" t="b">
        <v>0</v>
      </c>
      <c r="T408" t="b">
        <v>0</v>
      </c>
      <c r="U408" t="b">
        <v>0</v>
      </c>
      <c r="V408" t="s">
        <v>440</v>
      </c>
      <c r="W408" t="s">
        <v>433</v>
      </c>
      <c r="X408">
        <v>5</v>
      </c>
      <c r="Z408">
        <v>4</v>
      </c>
      <c r="AB408">
        <v>5</v>
      </c>
      <c r="AD408">
        <v>5</v>
      </c>
      <c r="AF408">
        <v>4</v>
      </c>
      <c r="AH408">
        <v>3</v>
      </c>
      <c r="AJ408">
        <v>3</v>
      </c>
      <c r="AN408">
        <v>2.65428</v>
      </c>
      <c r="AO408">
        <v>0.89942</v>
      </c>
      <c r="AP408">
        <v>0.65654999999999997</v>
      </c>
      <c r="AQ408">
        <v>1.55596</v>
      </c>
      <c r="AR408">
        <v>4.2102399999999998</v>
      </c>
      <c r="AS408">
        <v>3.6060000000000002E-2</v>
      </c>
      <c r="AT408">
        <v>2.2422399999999998</v>
      </c>
      <c r="AU408">
        <v>0.74236999999999997</v>
      </c>
      <c r="AV408">
        <v>0.35977999999999999</v>
      </c>
      <c r="AW408">
        <v>3.3443900000000002</v>
      </c>
      <c r="AX408">
        <v>2.4602599999999999</v>
      </c>
      <c r="AY408">
        <v>0.91102000000000005</v>
      </c>
      <c r="AZ408">
        <v>0.68684000000000001</v>
      </c>
      <c r="BA408">
        <v>4.0368599999999999</v>
      </c>
      <c r="BB408" s="30">
        <v>43595</v>
      </c>
      <c r="BC408">
        <v>4</v>
      </c>
      <c r="BD408">
        <v>4</v>
      </c>
      <c r="BE408">
        <v>0</v>
      </c>
      <c r="BF408">
        <v>16</v>
      </c>
      <c r="BG408">
        <v>1</v>
      </c>
      <c r="BH408">
        <v>0</v>
      </c>
      <c r="BI408">
        <v>16</v>
      </c>
      <c r="BJ408" s="30">
        <v>43171</v>
      </c>
      <c r="BK408">
        <v>2</v>
      </c>
      <c r="BL408">
        <v>1</v>
      </c>
      <c r="BM408">
        <v>1</v>
      </c>
      <c r="BN408">
        <v>12</v>
      </c>
      <c r="BO408">
        <v>1</v>
      </c>
      <c r="BP408">
        <v>0</v>
      </c>
      <c r="BQ408">
        <v>12</v>
      </c>
      <c r="BR408" s="30">
        <v>42710</v>
      </c>
      <c r="BS408">
        <v>3</v>
      </c>
      <c r="BT408">
        <v>3</v>
      </c>
      <c r="BU408">
        <v>0</v>
      </c>
      <c r="BV408">
        <v>1</v>
      </c>
      <c r="BW408">
        <v>4</v>
      </c>
      <c r="BX408">
        <v>0</v>
      </c>
      <c r="BY408">
        <v>4</v>
      </c>
      <c r="BZ408">
        <v>12.667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 t="s">
        <v>4845</v>
      </c>
      <c r="CH408" s="30">
        <v>43952</v>
      </c>
    </row>
    <row r="409" spans="1:86" customFormat="1" x14ac:dyDescent="0.25">
      <c r="A409">
        <v>335518</v>
      </c>
      <c r="B409" t="s">
        <v>4846</v>
      </c>
      <c r="C409" t="s">
        <v>4847</v>
      </c>
      <c r="D409" t="s">
        <v>4848</v>
      </c>
      <c r="E409" t="s">
        <v>251</v>
      </c>
      <c r="F409">
        <v>12020</v>
      </c>
      <c r="G409">
        <v>5188852288</v>
      </c>
      <c r="H409">
        <v>640</v>
      </c>
      <c r="I409" t="s">
        <v>1754</v>
      </c>
      <c r="J409" t="s">
        <v>429</v>
      </c>
      <c r="K409">
        <v>257</v>
      </c>
      <c r="L409">
        <v>131.69999999999999</v>
      </c>
      <c r="M409" t="s">
        <v>430</v>
      </c>
      <c r="N409" t="b">
        <v>0</v>
      </c>
      <c r="O409" t="s">
        <v>4849</v>
      </c>
      <c r="P409" s="30">
        <v>28307</v>
      </c>
      <c r="Q409" t="b">
        <v>1</v>
      </c>
      <c r="R409" t="s">
        <v>3132</v>
      </c>
      <c r="S409" t="b">
        <v>0</v>
      </c>
      <c r="T409" t="b">
        <v>0</v>
      </c>
      <c r="U409" t="b">
        <v>0</v>
      </c>
      <c r="V409" t="s">
        <v>440</v>
      </c>
      <c r="W409" t="s">
        <v>433</v>
      </c>
      <c r="Y409">
        <v>18</v>
      </c>
      <c r="AA409">
        <v>18</v>
      </c>
      <c r="AC409">
        <v>18</v>
      </c>
      <c r="AE409">
        <v>18</v>
      </c>
      <c r="AG409">
        <v>18</v>
      </c>
      <c r="AI409">
        <v>18</v>
      </c>
      <c r="AK409">
        <v>18</v>
      </c>
      <c r="AL409">
        <v>6</v>
      </c>
      <c r="AM409">
        <v>6</v>
      </c>
      <c r="BB409" s="30">
        <v>43782</v>
      </c>
      <c r="BC409">
        <v>11</v>
      </c>
      <c r="BD409">
        <v>8</v>
      </c>
      <c r="BE409">
        <v>3</v>
      </c>
      <c r="BF409">
        <v>48</v>
      </c>
      <c r="BG409">
        <v>1</v>
      </c>
      <c r="BH409">
        <v>0</v>
      </c>
      <c r="BI409">
        <v>48</v>
      </c>
      <c r="BJ409" s="30">
        <v>43598</v>
      </c>
      <c r="BK409">
        <v>15</v>
      </c>
      <c r="BL409">
        <v>15</v>
      </c>
      <c r="BM409">
        <v>3</v>
      </c>
      <c r="BN409">
        <v>76</v>
      </c>
      <c r="BO409">
        <v>3</v>
      </c>
      <c r="BP409">
        <v>53</v>
      </c>
      <c r="BQ409">
        <v>129</v>
      </c>
      <c r="BR409" s="30">
        <v>43215</v>
      </c>
      <c r="BS409">
        <v>33</v>
      </c>
      <c r="BT409">
        <v>13</v>
      </c>
      <c r="BU409">
        <v>20</v>
      </c>
      <c r="BV409">
        <v>1</v>
      </c>
      <c r="BW409">
        <v>541</v>
      </c>
      <c r="BX409">
        <v>0</v>
      </c>
      <c r="BY409">
        <v>541</v>
      </c>
      <c r="BZ409">
        <v>157.167</v>
      </c>
      <c r="CA409">
        <v>3</v>
      </c>
      <c r="CB409">
        <v>25</v>
      </c>
      <c r="CC409">
        <v>2</v>
      </c>
      <c r="CD409">
        <v>158695</v>
      </c>
      <c r="CE409">
        <v>0</v>
      </c>
      <c r="CF409">
        <v>2</v>
      </c>
      <c r="CG409" t="s">
        <v>4850</v>
      </c>
      <c r="CH409" s="30">
        <v>43952</v>
      </c>
    </row>
    <row r="410" spans="1:86" customFormat="1" x14ac:dyDescent="0.25">
      <c r="A410">
        <v>335737</v>
      </c>
      <c r="B410" t="s">
        <v>4851</v>
      </c>
      <c r="C410" t="s">
        <v>4852</v>
      </c>
      <c r="D410" t="s">
        <v>3313</v>
      </c>
      <c r="E410" t="s">
        <v>251</v>
      </c>
      <c r="F410">
        <v>11691</v>
      </c>
      <c r="G410">
        <v>7184717000</v>
      </c>
      <c r="H410">
        <v>590</v>
      </c>
      <c r="I410" t="s">
        <v>1533</v>
      </c>
      <c r="J410" t="s">
        <v>429</v>
      </c>
      <c r="K410">
        <v>215</v>
      </c>
      <c r="L410">
        <v>189</v>
      </c>
      <c r="M410" t="s">
        <v>430</v>
      </c>
      <c r="N410" t="b">
        <v>0</v>
      </c>
      <c r="O410" t="s">
        <v>4853</v>
      </c>
      <c r="P410" s="30">
        <v>33737</v>
      </c>
      <c r="Q410" t="b">
        <v>0</v>
      </c>
      <c r="S410" t="b">
        <v>0</v>
      </c>
      <c r="T410" t="b">
        <v>0</v>
      </c>
      <c r="U410" t="b">
        <v>0</v>
      </c>
      <c r="V410" t="s">
        <v>440</v>
      </c>
      <c r="W410" t="s">
        <v>433</v>
      </c>
      <c r="X410">
        <v>2</v>
      </c>
      <c r="Z410">
        <v>1</v>
      </c>
      <c r="AB410">
        <v>5</v>
      </c>
      <c r="AD410">
        <v>5</v>
      </c>
      <c r="AF410">
        <v>5</v>
      </c>
      <c r="AH410">
        <v>1</v>
      </c>
      <c r="AJ410">
        <v>1</v>
      </c>
      <c r="AN410">
        <v>1.5720400000000001</v>
      </c>
      <c r="AO410">
        <v>0.60311999999999999</v>
      </c>
      <c r="AP410">
        <v>0.26293</v>
      </c>
      <c r="AQ410">
        <v>0.86604999999999999</v>
      </c>
      <c r="AR410">
        <v>2.4380899999999999</v>
      </c>
      <c r="AS410">
        <v>6.1120000000000001E-2</v>
      </c>
      <c r="AT410">
        <v>2.1094300000000001</v>
      </c>
      <c r="AU410">
        <v>0.94369000000000003</v>
      </c>
      <c r="AV410">
        <v>0.54027999999999998</v>
      </c>
      <c r="AW410">
        <v>3.59341</v>
      </c>
      <c r="AX410">
        <v>1.54887</v>
      </c>
      <c r="AY410">
        <v>0.48057</v>
      </c>
      <c r="AZ410">
        <v>0.18315999999999999</v>
      </c>
      <c r="BA410">
        <v>2.1756899999999999</v>
      </c>
      <c r="BB410" s="30">
        <v>43480</v>
      </c>
      <c r="BC410">
        <v>7</v>
      </c>
      <c r="BD410">
        <v>5</v>
      </c>
      <c r="BE410">
        <v>2</v>
      </c>
      <c r="BF410">
        <v>28</v>
      </c>
      <c r="BG410">
        <v>0</v>
      </c>
      <c r="BH410">
        <v>0</v>
      </c>
      <c r="BI410">
        <v>28</v>
      </c>
      <c r="BJ410" s="30">
        <v>42951</v>
      </c>
      <c r="BK410">
        <v>1</v>
      </c>
      <c r="BL410">
        <v>1</v>
      </c>
      <c r="BM410">
        <v>0</v>
      </c>
      <c r="BN410">
        <v>4</v>
      </c>
      <c r="BO410">
        <v>1</v>
      </c>
      <c r="BP410">
        <v>0</v>
      </c>
      <c r="BQ410">
        <v>4</v>
      </c>
      <c r="BR410" s="30">
        <v>42544</v>
      </c>
      <c r="BS410">
        <v>8</v>
      </c>
      <c r="BT410">
        <v>8</v>
      </c>
      <c r="BU410">
        <v>0</v>
      </c>
      <c r="BV410">
        <v>2</v>
      </c>
      <c r="BW410">
        <v>265</v>
      </c>
      <c r="BX410">
        <v>133</v>
      </c>
      <c r="BY410">
        <v>398</v>
      </c>
      <c r="BZ410">
        <v>81.667000000000002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 t="s">
        <v>4854</v>
      </c>
      <c r="CH410" s="30">
        <v>43952</v>
      </c>
    </row>
    <row r="411" spans="1:86" customFormat="1" x14ac:dyDescent="0.25">
      <c r="A411">
        <v>335155</v>
      </c>
      <c r="B411" t="s">
        <v>4855</v>
      </c>
      <c r="C411" t="s">
        <v>4856</v>
      </c>
      <c r="D411" t="s">
        <v>4841</v>
      </c>
      <c r="E411" t="s">
        <v>251</v>
      </c>
      <c r="F411">
        <v>11427</v>
      </c>
      <c r="G411">
        <v>7184680800</v>
      </c>
      <c r="H411">
        <v>590</v>
      </c>
      <c r="I411" t="s">
        <v>1533</v>
      </c>
      <c r="J411" t="s">
        <v>429</v>
      </c>
      <c r="K411">
        <v>70</v>
      </c>
      <c r="L411">
        <v>66.900000000000006</v>
      </c>
      <c r="M411" t="s">
        <v>430</v>
      </c>
      <c r="N411" t="b">
        <v>0</v>
      </c>
      <c r="O411" t="s">
        <v>4857</v>
      </c>
      <c r="P411" s="30">
        <v>24666</v>
      </c>
      <c r="Q411" t="b">
        <v>0</v>
      </c>
      <c r="S411" t="b">
        <v>0</v>
      </c>
      <c r="T411" t="b">
        <v>0</v>
      </c>
      <c r="U411" t="b">
        <v>0</v>
      </c>
      <c r="V411" t="s">
        <v>535</v>
      </c>
      <c r="W411" t="s">
        <v>433</v>
      </c>
      <c r="X411">
        <v>4</v>
      </c>
      <c r="Z411">
        <v>5</v>
      </c>
      <c r="AB411">
        <v>1</v>
      </c>
      <c r="AD411">
        <v>2</v>
      </c>
      <c r="AF411">
        <v>1</v>
      </c>
      <c r="AH411">
        <v>2</v>
      </c>
      <c r="AJ411">
        <v>2</v>
      </c>
      <c r="AN411">
        <v>2.0655800000000002</v>
      </c>
      <c r="AO411">
        <v>0.58443000000000001</v>
      </c>
      <c r="AP411">
        <v>0.57923000000000002</v>
      </c>
      <c r="AQ411">
        <v>1.1636599999999999</v>
      </c>
      <c r="AR411">
        <v>3.2292399999999999</v>
      </c>
      <c r="AS411">
        <v>9.7769999999999996E-2</v>
      </c>
      <c r="AT411">
        <v>2.3465099999999999</v>
      </c>
      <c r="AU411">
        <v>0.95735000000000003</v>
      </c>
      <c r="AV411">
        <v>0.60787000000000002</v>
      </c>
      <c r="AW411">
        <v>3.9117199999999999</v>
      </c>
      <c r="AX411">
        <v>1.82951</v>
      </c>
      <c r="AY411">
        <v>0.45904</v>
      </c>
      <c r="AZ411">
        <v>0.35865000000000002</v>
      </c>
      <c r="BA411">
        <v>2.6471900000000002</v>
      </c>
      <c r="BB411" s="30">
        <v>43767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 s="30">
        <v>43186</v>
      </c>
      <c r="BK411">
        <v>1</v>
      </c>
      <c r="BL411">
        <v>1</v>
      </c>
      <c r="BM411">
        <v>0</v>
      </c>
      <c r="BN411">
        <v>8</v>
      </c>
      <c r="BO411">
        <v>1</v>
      </c>
      <c r="BP411">
        <v>0</v>
      </c>
      <c r="BQ411">
        <v>8</v>
      </c>
      <c r="BR411" s="30">
        <v>42871</v>
      </c>
      <c r="BS411">
        <v>3</v>
      </c>
      <c r="BT411">
        <v>3</v>
      </c>
      <c r="BU411">
        <v>0</v>
      </c>
      <c r="BV411">
        <v>1</v>
      </c>
      <c r="BW411">
        <v>16</v>
      </c>
      <c r="BX411">
        <v>0</v>
      </c>
      <c r="BY411">
        <v>16</v>
      </c>
      <c r="BZ411">
        <v>5.3330000000000002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H411" s="30">
        <v>43952</v>
      </c>
    </row>
    <row r="412" spans="1:86" customFormat="1" x14ac:dyDescent="0.25">
      <c r="A412">
        <v>335659</v>
      </c>
      <c r="B412" t="s">
        <v>4858</v>
      </c>
      <c r="C412" t="s">
        <v>4859</v>
      </c>
      <c r="D412" t="s">
        <v>3203</v>
      </c>
      <c r="E412" t="s">
        <v>251</v>
      </c>
      <c r="F412">
        <v>10463</v>
      </c>
      <c r="G412">
        <v>7187965800</v>
      </c>
      <c r="H412">
        <v>20</v>
      </c>
      <c r="I412" t="s">
        <v>1392</v>
      </c>
      <c r="J412" t="s">
        <v>429</v>
      </c>
      <c r="K412">
        <v>240</v>
      </c>
      <c r="L412">
        <v>224.4</v>
      </c>
      <c r="M412" t="s">
        <v>430</v>
      </c>
      <c r="N412" t="b">
        <v>0</v>
      </c>
      <c r="O412" t="s">
        <v>4860</v>
      </c>
      <c r="P412" s="30">
        <v>30253</v>
      </c>
      <c r="Q412" t="b">
        <v>0</v>
      </c>
      <c r="S412" t="b">
        <v>0</v>
      </c>
      <c r="T412" t="b">
        <v>0</v>
      </c>
      <c r="U412" t="b">
        <v>0</v>
      </c>
      <c r="V412" t="s">
        <v>535</v>
      </c>
      <c r="W412" t="s">
        <v>433</v>
      </c>
      <c r="X412">
        <v>3</v>
      </c>
      <c r="Z412">
        <v>3</v>
      </c>
      <c r="AB412">
        <v>4</v>
      </c>
      <c r="AD412">
        <v>5</v>
      </c>
      <c r="AF412">
        <v>3</v>
      </c>
      <c r="AH412">
        <v>2</v>
      </c>
      <c r="AJ412">
        <v>2</v>
      </c>
      <c r="AN412">
        <v>1.8857600000000001</v>
      </c>
      <c r="AO412">
        <v>0.56696999999999997</v>
      </c>
      <c r="AP412">
        <v>0.43025000000000002</v>
      </c>
      <c r="AQ412">
        <v>0.99722</v>
      </c>
      <c r="AR412">
        <v>2.8829799999999999</v>
      </c>
      <c r="AS412">
        <v>5.3940000000000002E-2</v>
      </c>
      <c r="AT412">
        <v>1.81324</v>
      </c>
      <c r="AU412">
        <v>0.79490000000000005</v>
      </c>
      <c r="AV412">
        <v>0.42498999999999998</v>
      </c>
      <c r="AW412">
        <v>3.0331299999999999</v>
      </c>
      <c r="AX412">
        <v>2.1614599999999999</v>
      </c>
      <c r="AY412">
        <v>0.53632999999999997</v>
      </c>
      <c r="AZ412">
        <v>0.38105</v>
      </c>
      <c r="BA412">
        <v>3.04792</v>
      </c>
      <c r="BB412" s="30">
        <v>43811</v>
      </c>
      <c r="BC412">
        <v>3</v>
      </c>
      <c r="BD412">
        <v>3</v>
      </c>
      <c r="BE412">
        <v>0</v>
      </c>
      <c r="BF412">
        <v>12</v>
      </c>
      <c r="BG412">
        <v>1</v>
      </c>
      <c r="BH412">
        <v>0</v>
      </c>
      <c r="BI412">
        <v>12</v>
      </c>
      <c r="BJ412" s="30">
        <v>43133</v>
      </c>
      <c r="BK412">
        <v>10</v>
      </c>
      <c r="BL412">
        <v>6</v>
      </c>
      <c r="BM412">
        <v>4</v>
      </c>
      <c r="BN412">
        <v>40</v>
      </c>
      <c r="BO412">
        <v>1</v>
      </c>
      <c r="BP412">
        <v>0</v>
      </c>
      <c r="BQ412">
        <v>40</v>
      </c>
      <c r="BR412" s="30">
        <v>42636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19.332999999999998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 t="s">
        <v>4861</v>
      </c>
      <c r="CH412" s="30">
        <v>43952</v>
      </c>
    </row>
    <row r="413" spans="1:86" customFormat="1" x14ac:dyDescent="0.25">
      <c r="A413">
        <v>335843</v>
      </c>
      <c r="B413" t="s">
        <v>4862</v>
      </c>
      <c r="C413" t="s">
        <v>4863</v>
      </c>
      <c r="D413" t="s">
        <v>4864</v>
      </c>
      <c r="E413" t="s">
        <v>251</v>
      </c>
      <c r="F413">
        <v>14092</v>
      </c>
      <c r="G413">
        <v>7162982900</v>
      </c>
      <c r="H413">
        <v>500</v>
      </c>
      <c r="I413" t="s">
        <v>2652</v>
      </c>
      <c r="J413" t="s">
        <v>475</v>
      </c>
      <c r="K413">
        <v>250</v>
      </c>
      <c r="L413">
        <v>238</v>
      </c>
      <c r="M413" t="s">
        <v>430</v>
      </c>
      <c r="N413" t="b">
        <v>0</v>
      </c>
      <c r="O413" t="s">
        <v>4865</v>
      </c>
      <c r="P413" s="30">
        <v>37784</v>
      </c>
      <c r="Q413" t="b">
        <v>0</v>
      </c>
      <c r="S413" t="b">
        <v>0</v>
      </c>
      <c r="T413" t="b">
        <v>0</v>
      </c>
      <c r="U413" t="b">
        <v>0</v>
      </c>
      <c r="V413" t="s">
        <v>535</v>
      </c>
      <c r="W413" t="s">
        <v>433</v>
      </c>
      <c r="X413">
        <v>4</v>
      </c>
      <c r="Z413">
        <v>4</v>
      </c>
      <c r="AB413">
        <v>4</v>
      </c>
      <c r="AD413">
        <v>4</v>
      </c>
      <c r="AF413">
        <v>5</v>
      </c>
      <c r="AH413">
        <v>3</v>
      </c>
      <c r="AJ413">
        <v>3</v>
      </c>
      <c r="AN413">
        <v>2.03796</v>
      </c>
      <c r="AO413">
        <v>0.98658000000000001</v>
      </c>
      <c r="AP413">
        <v>0.51331000000000004</v>
      </c>
      <c r="AQ413">
        <v>1.4999</v>
      </c>
      <c r="AR413">
        <v>3.5378599999999998</v>
      </c>
      <c r="AS413">
        <v>6.5030000000000004E-2</v>
      </c>
      <c r="AT413">
        <v>2.2144900000000001</v>
      </c>
      <c r="AU413">
        <v>0.74299000000000004</v>
      </c>
      <c r="AV413">
        <v>0.36808000000000002</v>
      </c>
      <c r="AW413">
        <v>3.3255699999999999</v>
      </c>
      <c r="AX413">
        <v>1.91266</v>
      </c>
      <c r="AY413">
        <v>0.99846999999999997</v>
      </c>
      <c r="AZ413">
        <v>0.52488999999999997</v>
      </c>
      <c r="BA413">
        <v>3.4113699999999998</v>
      </c>
      <c r="BB413" s="30">
        <v>43840</v>
      </c>
      <c r="BC413">
        <v>3</v>
      </c>
      <c r="BD413">
        <v>3</v>
      </c>
      <c r="BE413">
        <v>0</v>
      </c>
      <c r="BF413">
        <v>12</v>
      </c>
      <c r="BG413">
        <v>1</v>
      </c>
      <c r="BH413">
        <v>0</v>
      </c>
      <c r="BI413">
        <v>12</v>
      </c>
      <c r="BJ413" s="30">
        <v>43446</v>
      </c>
      <c r="BK413">
        <v>3</v>
      </c>
      <c r="BL413">
        <v>3</v>
      </c>
      <c r="BM413">
        <v>0</v>
      </c>
      <c r="BN413">
        <v>12</v>
      </c>
      <c r="BO413">
        <v>1</v>
      </c>
      <c r="BP413">
        <v>0</v>
      </c>
      <c r="BQ413">
        <v>12</v>
      </c>
      <c r="BR413" s="30">
        <v>42942</v>
      </c>
      <c r="BS413">
        <v>1</v>
      </c>
      <c r="BT413">
        <v>1</v>
      </c>
      <c r="BU413">
        <v>0</v>
      </c>
      <c r="BV413">
        <v>1</v>
      </c>
      <c r="BW413">
        <v>4</v>
      </c>
      <c r="BX413">
        <v>0</v>
      </c>
      <c r="BY413">
        <v>4</v>
      </c>
      <c r="BZ413">
        <v>10.667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 t="s">
        <v>4866</v>
      </c>
      <c r="CH413" s="30">
        <v>43952</v>
      </c>
    </row>
    <row r="414" spans="1:86" customFormat="1" x14ac:dyDescent="0.25">
      <c r="A414">
        <v>335824</v>
      </c>
      <c r="B414" t="s">
        <v>4867</v>
      </c>
      <c r="C414" t="s">
        <v>4868</v>
      </c>
      <c r="D414" t="s">
        <v>1033</v>
      </c>
      <c r="E414" t="s">
        <v>251</v>
      </c>
      <c r="F414">
        <v>10509</v>
      </c>
      <c r="G414">
        <v>8452783636</v>
      </c>
      <c r="H414">
        <v>580</v>
      </c>
      <c r="I414" t="s">
        <v>1402</v>
      </c>
      <c r="J414" t="s">
        <v>429</v>
      </c>
      <c r="K414">
        <v>160</v>
      </c>
      <c r="L414">
        <v>148.6</v>
      </c>
      <c r="M414" t="s">
        <v>430</v>
      </c>
      <c r="N414" t="b">
        <v>0</v>
      </c>
      <c r="O414" t="s">
        <v>4869</v>
      </c>
      <c r="P414" s="30">
        <v>36767</v>
      </c>
      <c r="Q414" t="b">
        <v>0</v>
      </c>
      <c r="S414" t="b">
        <v>0</v>
      </c>
      <c r="T414" t="b">
        <v>0</v>
      </c>
      <c r="U414" t="b">
        <v>0</v>
      </c>
      <c r="V414" t="s">
        <v>440</v>
      </c>
      <c r="W414" t="s">
        <v>433</v>
      </c>
      <c r="X414">
        <v>3</v>
      </c>
      <c r="Z414">
        <v>3</v>
      </c>
      <c r="AB414">
        <v>4</v>
      </c>
      <c r="AD414">
        <v>3</v>
      </c>
      <c r="AF414">
        <v>5</v>
      </c>
      <c r="AH414">
        <v>3</v>
      </c>
      <c r="AJ414">
        <v>3</v>
      </c>
      <c r="AN414">
        <v>1.8441700000000001</v>
      </c>
      <c r="AO414">
        <v>1.0186599999999999</v>
      </c>
      <c r="AP414">
        <v>0.57035000000000002</v>
      </c>
      <c r="AQ414">
        <v>1.58901</v>
      </c>
      <c r="AR414">
        <v>3.4331800000000001</v>
      </c>
      <c r="AS414">
        <v>9.9019999999999997E-2</v>
      </c>
      <c r="AT414">
        <v>2.1175999999999999</v>
      </c>
      <c r="AU414">
        <v>0.76283999999999996</v>
      </c>
      <c r="AV414">
        <v>0.39062999999999998</v>
      </c>
      <c r="AW414">
        <v>3.27108</v>
      </c>
      <c r="AX414">
        <v>1.8099700000000001</v>
      </c>
      <c r="AY414">
        <v>1.0041</v>
      </c>
      <c r="AZ414">
        <v>0.54954999999999998</v>
      </c>
      <c r="BA414">
        <v>3.36557</v>
      </c>
      <c r="BB414" s="30">
        <v>43306</v>
      </c>
      <c r="BC414">
        <v>8</v>
      </c>
      <c r="BD414">
        <v>8</v>
      </c>
      <c r="BE414">
        <v>0</v>
      </c>
      <c r="BF414">
        <v>40</v>
      </c>
      <c r="BG414">
        <v>1</v>
      </c>
      <c r="BH414">
        <v>0</v>
      </c>
      <c r="BI414">
        <v>40</v>
      </c>
      <c r="BJ414" s="30">
        <v>42759</v>
      </c>
      <c r="BK414">
        <v>3</v>
      </c>
      <c r="BL414">
        <v>3</v>
      </c>
      <c r="BM414">
        <v>0</v>
      </c>
      <c r="BN414">
        <v>12</v>
      </c>
      <c r="BO414">
        <v>1</v>
      </c>
      <c r="BP414">
        <v>0</v>
      </c>
      <c r="BQ414">
        <v>12</v>
      </c>
      <c r="BR414" s="30">
        <v>42342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24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 t="s">
        <v>4870</v>
      </c>
      <c r="CH414" s="30">
        <v>43952</v>
      </c>
    </row>
    <row r="415" spans="1:86" customFormat="1" x14ac:dyDescent="0.25">
      <c r="A415">
        <v>335680</v>
      </c>
      <c r="B415" t="s">
        <v>4871</v>
      </c>
      <c r="C415" t="s">
        <v>4872</v>
      </c>
      <c r="D415" t="s">
        <v>3491</v>
      </c>
      <c r="E415" t="s">
        <v>251</v>
      </c>
      <c r="F415">
        <v>12180</v>
      </c>
      <c r="G415">
        <v>5182749890</v>
      </c>
      <c r="H415">
        <v>600</v>
      </c>
      <c r="I415" t="s">
        <v>1752</v>
      </c>
      <c r="J415" t="s">
        <v>475</v>
      </c>
      <c r="K415">
        <v>80</v>
      </c>
      <c r="L415">
        <v>78.599999999999994</v>
      </c>
      <c r="M415" t="s">
        <v>430</v>
      </c>
      <c r="N415" t="b">
        <v>0</v>
      </c>
      <c r="O415" t="s">
        <v>4873</v>
      </c>
      <c r="P415" s="30">
        <v>31082</v>
      </c>
      <c r="Q415" t="b">
        <v>0</v>
      </c>
      <c r="S415" t="b">
        <v>0</v>
      </c>
      <c r="T415" t="b">
        <v>0</v>
      </c>
      <c r="U415" t="b">
        <v>0</v>
      </c>
      <c r="V415" t="s">
        <v>535</v>
      </c>
      <c r="W415" t="s">
        <v>433</v>
      </c>
      <c r="X415">
        <v>4</v>
      </c>
      <c r="Z415">
        <v>3</v>
      </c>
      <c r="AB415">
        <v>5</v>
      </c>
      <c r="AD415">
        <v>5</v>
      </c>
      <c r="AF415">
        <v>4</v>
      </c>
      <c r="AH415">
        <v>3</v>
      </c>
      <c r="AJ415">
        <v>3</v>
      </c>
      <c r="AN415">
        <v>2.4470399999999999</v>
      </c>
      <c r="AO415">
        <v>1.1404799999999999</v>
      </c>
      <c r="AP415">
        <v>0.58052999999999999</v>
      </c>
      <c r="AQ415">
        <v>1.7210099999999999</v>
      </c>
      <c r="AR415">
        <v>4.16805</v>
      </c>
      <c r="AS415">
        <v>8.0790000000000001E-2</v>
      </c>
      <c r="AT415">
        <v>2.1989999999999998</v>
      </c>
      <c r="AU415">
        <v>0.75773999999999997</v>
      </c>
      <c r="AV415">
        <v>0.38477</v>
      </c>
      <c r="AW415">
        <v>3.34151</v>
      </c>
      <c r="AX415">
        <v>2.31277</v>
      </c>
      <c r="AY415">
        <v>1.13175</v>
      </c>
      <c r="AZ415">
        <v>0.56788000000000005</v>
      </c>
      <c r="BA415">
        <v>3.9998499999999999</v>
      </c>
      <c r="BB415" s="30">
        <v>43809</v>
      </c>
      <c r="BC415">
        <v>4</v>
      </c>
      <c r="BD415">
        <v>4</v>
      </c>
      <c r="BE415">
        <v>1</v>
      </c>
      <c r="BF415">
        <v>24</v>
      </c>
      <c r="BG415">
        <v>1</v>
      </c>
      <c r="BH415">
        <v>0</v>
      </c>
      <c r="BI415">
        <v>24</v>
      </c>
      <c r="BJ415" s="30">
        <v>43424</v>
      </c>
      <c r="BK415">
        <v>7</v>
      </c>
      <c r="BL415">
        <v>7</v>
      </c>
      <c r="BM415">
        <v>0</v>
      </c>
      <c r="BN415">
        <v>28</v>
      </c>
      <c r="BO415">
        <v>1</v>
      </c>
      <c r="BP415">
        <v>0</v>
      </c>
      <c r="BQ415">
        <v>28</v>
      </c>
      <c r="BR415" s="30">
        <v>42990</v>
      </c>
      <c r="BS415">
        <v>3</v>
      </c>
      <c r="BT415">
        <v>3</v>
      </c>
      <c r="BU415">
        <v>0</v>
      </c>
      <c r="BV415">
        <v>1</v>
      </c>
      <c r="BW415">
        <v>12</v>
      </c>
      <c r="BX415">
        <v>0</v>
      </c>
      <c r="BY415">
        <v>12</v>
      </c>
      <c r="BZ415">
        <v>23.332999999999998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 t="s">
        <v>4874</v>
      </c>
      <c r="CH415" s="30">
        <v>43952</v>
      </c>
    </row>
    <row r="416" spans="1:86" customFormat="1" x14ac:dyDescent="0.25">
      <c r="A416">
        <v>335451</v>
      </c>
      <c r="B416" t="s">
        <v>4875</v>
      </c>
      <c r="C416" t="s">
        <v>4876</v>
      </c>
      <c r="D416" t="s">
        <v>4877</v>
      </c>
      <c r="E416" t="s">
        <v>251</v>
      </c>
      <c r="F416">
        <v>12401</v>
      </c>
      <c r="G416">
        <v>8453403390</v>
      </c>
      <c r="H416">
        <v>740</v>
      </c>
      <c r="I416" t="s">
        <v>1886</v>
      </c>
      <c r="J416" t="s">
        <v>429</v>
      </c>
      <c r="K416">
        <v>280</v>
      </c>
      <c r="L416">
        <v>261.5</v>
      </c>
      <c r="M416" t="s">
        <v>430</v>
      </c>
      <c r="N416" t="b">
        <v>0</v>
      </c>
      <c r="O416" t="s">
        <v>4878</v>
      </c>
      <c r="P416" s="30">
        <v>28065</v>
      </c>
      <c r="Q416" t="b">
        <v>0</v>
      </c>
      <c r="S416" t="b">
        <v>0</v>
      </c>
      <c r="T416" t="b">
        <v>0</v>
      </c>
      <c r="U416" t="b">
        <v>0</v>
      </c>
      <c r="V416" t="s">
        <v>535</v>
      </c>
      <c r="W416" t="s">
        <v>433</v>
      </c>
      <c r="X416">
        <v>5</v>
      </c>
      <c r="Z416">
        <v>4</v>
      </c>
      <c r="AB416">
        <v>5</v>
      </c>
      <c r="AD416">
        <v>5</v>
      </c>
      <c r="AF416">
        <v>5</v>
      </c>
      <c r="AH416">
        <v>2</v>
      </c>
      <c r="AJ416">
        <v>2</v>
      </c>
      <c r="AN416">
        <v>2.1355599999999999</v>
      </c>
      <c r="AO416">
        <v>1.16638</v>
      </c>
      <c r="AP416">
        <v>0.61812</v>
      </c>
      <c r="AQ416">
        <v>1.7845</v>
      </c>
      <c r="AR416">
        <v>3.9200599999999999</v>
      </c>
      <c r="AS416">
        <v>0.13725000000000001</v>
      </c>
      <c r="AT416">
        <v>2.16099</v>
      </c>
      <c r="AU416">
        <v>0.96009</v>
      </c>
      <c r="AV416">
        <v>0.52461999999999998</v>
      </c>
      <c r="AW416">
        <v>3.6457000000000002</v>
      </c>
      <c r="AX416">
        <v>2.0538799999999999</v>
      </c>
      <c r="AY416">
        <v>0.91349999999999998</v>
      </c>
      <c r="AZ416">
        <v>0.44346000000000002</v>
      </c>
      <c r="BA416">
        <v>3.4479799999999998</v>
      </c>
      <c r="BB416" s="30">
        <v>43711</v>
      </c>
      <c r="BC416">
        <v>4</v>
      </c>
      <c r="BD416">
        <v>4</v>
      </c>
      <c r="BE416">
        <v>0</v>
      </c>
      <c r="BF416">
        <v>16</v>
      </c>
      <c r="BG416">
        <v>1</v>
      </c>
      <c r="BH416">
        <v>0</v>
      </c>
      <c r="BI416">
        <v>16</v>
      </c>
      <c r="BJ416" s="30">
        <v>43039</v>
      </c>
      <c r="BK416">
        <v>1</v>
      </c>
      <c r="BL416">
        <v>1</v>
      </c>
      <c r="BM416">
        <v>0</v>
      </c>
      <c r="BN416">
        <v>4</v>
      </c>
      <c r="BO416">
        <v>1</v>
      </c>
      <c r="BP416">
        <v>0</v>
      </c>
      <c r="BQ416">
        <v>4</v>
      </c>
      <c r="BR416" s="30">
        <v>42593</v>
      </c>
      <c r="BS416">
        <v>4</v>
      </c>
      <c r="BT416">
        <v>4</v>
      </c>
      <c r="BU416">
        <v>0</v>
      </c>
      <c r="BV416">
        <v>1</v>
      </c>
      <c r="BW416">
        <v>20</v>
      </c>
      <c r="BX416">
        <v>0</v>
      </c>
      <c r="BY416">
        <v>20</v>
      </c>
      <c r="BZ416">
        <v>12.667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 t="s">
        <v>4879</v>
      </c>
      <c r="CH416" s="30">
        <v>43952</v>
      </c>
    </row>
    <row r="417" spans="1:86" customFormat="1" x14ac:dyDescent="0.25">
      <c r="A417">
        <v>335301</v>
      </c>
      <c r="B417" t="s">
        <v>4880</v>
      </c>
      <c r="C417" t="s">
        <v>4881</v>
      </c>
      <c r="D417" t="s">
        <v>3555</v>
      </c>
      <c r="E417" t="s">
        <v>251</v>
      </c>
      <c r="F417">
        <v>11780</v>
      </c>
      <c r="G417">
        <v>6318628000</v>
      </c>
      <c r="H417">
        <v>700</v>
      </c>
      <c r="I417" t="s">
        <v>1388</v>
      </c>
      <c r="J417" t="s">
        <v>438</v>
      </c>
      <c r="K417">
        <v>230</v>
      </c>
      <c r="L417">
        <v>226.1</v>
      </c>
      <c r="M417" t="s">
        <v>430</v>
      </c>
      <c r="N417" t="b">
        <v>0</v>
      </c>
      <c r="O417" t="s">
        <v>4882</v>
      </c>
      <c r="P417" s="30">
        <v>25597</v>
      </c>
      <c r="Q417" t="b">
        <v>0</v>
      </c>
      <c r="S417" t="b">
        <v>0</v>
      </c>
      <c r="T417" t="b">
        <v>0</v>
      </c>
      <c r="U417" t="b">
        <v>0</v>
      </c>
      <c r="V417" t="s">
        <v>440</v>
      </c>
      <c r="W417" t="s">
        <v>433</v>
      </c>
      <c r="X417">
        <v>4</v>
      </c>
      <c r="Z417">
        <v>3</v>
      </c>
      <c r="AB417">
        <v>5</v>
      </c>
      <c r="AD417">
        <v>5</v>
      </c>
      <c r="AF417">
        <v>5</v>
      </c>
      <c r="AH417">
        <v>2</v>
      </c>
      <c r="AJ417">
        <v>2</v>
      </c>
      <c r="AN417">
        <v>2.1396700000000002</v>
      </c>
      <c r="AO417">
        <v>0.91830999999999996</v>
      </c>
      <c r="AP417">
        <v>0.40166000000000002</v>
      </c>
      <c r="AQ417">
        <v>1.31996</v>
      </c>
      <c r="AR417">
        <v>3.4596300000000002</v>
      </c>
      <c r="AS417">
        <v>0.10382</v>
      </c>
      <c r="AT417">
        <v>2.26816</v>
      </c>
      <c r="AU417">
        <v>0.88422000000000001</v>
      </c>
      <c r="AV417">
        <v>0.47598000000000001</v>
      </c>
      <c r="AW417">
        <v>3.6283599999999998</v>
      </c>
      <c r="AX417">
        <v>1.9605999999999999</v>
      </c>
      <c r="AY417">
        <v>0.78093000000000001</v>
      </c>
      <c r="AZ417">
        <v>0.31761</v>
      </c>
      <c r="BA417">
        <v>3.0575399999999999</v>
      </c>
      <c r="BB417" s="30">
        <v>43746</v>
      </c>
      <c r="BC417">
        <v>4</v>
      </c>
      <c r="BD417">
        <v>4</v>
      </c>
      <c r="BE417">
        <v>0</v>
      </c>
      <c r="BF417">
        <v>12</v>
      </c>
      <c r="BG417">
        <v>1</v>
      </c>
      <c r="BH417">
        <v>0</v>
      </c>
      <c r="BI417">
        <v>12</v>
      </c>
      <c r="BJ417" s="30">
        <v>43231</v>
      </c>
      <c r="BK417">
        <v>5</v>
      </c>
      <c r="BL417">
        <v>5</v>
      </c>
      <c r="BM417">
        <v>0</v>
      </c>
      <c r="BN417">
        <v>20</v>
      </c>
      <c r="BO417">
        <v>1</v>
      </c>
      <c r="BP417">
        <v>0</v>
      </c>
      <c r="BQ417">
        <v>20</v>
      </c>
      <c r="BR417" s="30">
        <v>42755</v>
      </c>
      <c r="BS417">
        <v>9</v>
      </c>
      <c r="BT417">
        <v>9</v>
      </c>
      <c r="BU417">
        <v>0</v>
      </c>
      <c r="BV417">
        <v>1</v>
      </c>
      <c r="BW417">
        <v>32</v>
      </c>
      <c r="BX417">
        <v>0</v>
      </c>
      <c r="BY417">
        <v>32</v>
      </c>
      <c r="BZ417">
        <v>18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 t="s">
        <v>4883</v>
      </c>
      <c r="CH417" s="30">
        <v>43952</v>
      </c>
    </row>
    <row r="418" spans="1:86" customFormat="1" x14ac:dyDescent="0.25">
      <c r="A418">
        <v>335808</v>
      </c>
      <c r="B418" t="s">
        <v>4884</v>
      </c>
      <c r="C418" t="s">
        <v>4885</v>
      </c>
      <c r="D418" t="s">
        <v>3159</v>
      </c>
      <c r="E418" t="s">
        <v>251</v>
      </c>
      <c r="F418">
        <v>11550</v>
      </c>
      <c r="G418">
        <v>5167059700</v>
      </c>
      <c r="H418">
        <v>400</v>
      </c>
      <c r="I418" t="s">
        <v>1530</v>
      </c>
      <c r="J418" t="s">
        <v>429</v>
      </c>
      <c r="K418">
        <v>251</v>
      </c>
      <c r="L418">
        <v>231.4</v>
      </c>
      <c r="M418" t="s">
        <v>430</v>
      </c>
      <c r="N418" t="b">
        <v>0</v>
      </c>
      <c r="O418" t="s">
        <v>4886</v>
      </c>
      <c r="P418" s="30">
        <v>36068</v>
      </c>
      <c r="Q418" t="b">
        <v>1</v>
      </c>
      <c r="S418" t="b">
        <v>0</v>
      </c>
      <c r="T418" t="b">
        <v>0</v>
      </c>
      <c r="U418" t="b">
        <v>0</v>
      </c>
      <c r="V418" t="s">
        <v>1122</v>
      </c>
      <c r="W418" t="s">
        <v>433</v>
      </c>
      <c r="X418">
        <v>2</v>
      </c>
      <c r="Z418">
        <v>3</v>
      </c>
      <c r="AB418">
        <v>3</v>
      </c>
      <c r="AD418">
        <v>5</v>
      </c>
      <c r="AF418">
        <v>1</v>
      </c>
      <c r="AH418">
        <v>1</v>
      </c>
      <c r="AJ418">
        <v>1</v>
      </c>
      <c r="AN418">
        <v>2.0327700000000002</v>
      </c>
      <c r="AO418">
        <v>0.68439000000000005</v>
      </c>
      <c r="AP418">
        <v>0.26727000000000001</v>
      </c>
      <c r="AQ418">
        <v>0.95165</v>
      </c>
      <c r="AR418">
        <v>2.9844300000000001</v>
      </c>
      <c r="AS418">
        <v>6.0510000000000001E-2</v>
      </c>
      <c r="AT418">
        <v>1.8123400000000001</v>
      </c>
      <c r="AU418">
        <v>0.70665999999999995</v>
      </c>
      <c r="AV418">
        <v>0.34605999999999998</v>
      </c>
      <c r="AW418">
        <v>2.8650600000000002</v>
      </c>
      <c r="AX418">
        <v>2.3311199999999999</v>
      </c>
      <c r="AY418">
        <v>0.72824</v>
      </c>
      <c r="AZ418">
        <v>0.29069</v>
      </c>
      <c r="BA418">
        <v>3.3402599999999998</v>
      </c>
      <c r="BB418" s="30">
        <v>43595</v>
      </c>
      <c r="BC418">
        <v>4</v>
      </c>
      <c r="BD418">
        <v>4</v>
      </c>
      <c r="BE418">
        <v>0</v>
      </c>
      <c r="BF418">
        <v>16</v>
      </c>
      <c r="BG418">
        <v>1</v>
      </c>
      <c r="BH418">
        <v>0</v>
      </c>
      <c r="BI418">
        <v>16</v>
      </c>
      <c r="BJ418" s="30">
        <v>43185</v>
      </c>
      <c r="BK418">
        <v>3</v>
      </c>
      <c r="BL418">
        <v>3</v>
      </c>
      <c r="BM418">
        <v>0</v>
      </c>
      <c r="BN418">
        <v>12</v>
      </c>
      <c r="BO418">
        <v>1</v>
      </c>
      <c r="BP418">
        <v>0</v>
      </c>
      <c r="BQ418">
        <v>12</v>
      </c>
      <c r="BR418" s="30">
        <v>42726</v>
      </c>
      <c r="BS418">
        <v>9</v>
      </c>
      <c r="BT418">
        <v>9</v>
      </c>
      <c r="BU418">
        <v>0</v>
      </c>
      <c r="BV418">
        <v>1</v>
      </c>
      <c r="BW418">
        <v>36</v>
      </c>
      <c r="BX418">
        <v>0</v>
      </c>
      <c r="BY418">
        <v>36</v>
      </c>
      <c r="BZ418">
        <v>18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 t="s">
        <v>4887</v>
      </c>
      <c r="CH418" s="30">
        <v>43952</v>
      </c>
    </row>
    <row r="419" spans="1:86" customFormat="1" x14ac:dyDescent="0.25">
      <c r="A419">
        <v>335233</v>
      </c>
      <c r="B419" t="s">
        <v>4888</v>
      </c>
      <c r="C419" t="s">
        <v>4889</v>
      </c>
      <c r="D419" t="s">
        <v>3623</v>
      </c>
      <c r="E419" t="s">
        <v>251</v>
      </c>
      <c r="F419">
        <v>13440</v>
      </c>
      <c r="G419">
        <v>3153365400</v>
      </c>
      <c r="H419">
        <v>510</v>
      </c>
      <c r="I419" t="s">
        <v>2269</v>
      </c>
      <c r="J419" t="s">
        <v>429</v>
      </c>
      <c r="K419">
        <v>80</v>
      </c>
      <c r="L419">
        <v>71.7</v>
      </c>
      <c r="M419" t="s">
        <v>430</v>
      </c>
      <c r="N419" t="b">
        <v>0</v>
      </c>
      <c r="O419" t="s">
        <v>4890</v>
      </c>
      <c r="P419" s="30">
        <v>24685</v>
      </c>
      <c r="Q419" t="b">
        <v>0</v>
      </c>
      <c r="S419" t="b">
        <v>0</v>
      </c>
      <c r="T419" t="b">
        <v>0</v>
      </c>
      <c r="U419" t="b">
        <v>0</v>
      </c>
      <c r="V419" t="s">
        <v>440</v>
      </c>
      <c r="W419" t="s">
        <v>433</v>
      </c>
      <c r="X419">
        <v>2</v>
      </c>
      <c r="Z419">
        <v>2</v>
      </c>
      <c r="AB419">
        <v>3</v>
      </c>
      <c r="AD419">
        <v>5</v>
      </c>
      <c r="AF419">
        <v>2</v>
      </c>
      <c r="AH419">
        <v>2</v>
      </c>
      <c r="AJ419">
        <v>2</v>
      </c>
      <c r="AN419">
        <v>1.75102</v>
      </c>
      <c r="AO419">
        <v>0.84272999999999998</v>
      </c>
      <c r="AP419">
        <v>0.40287000000000001</v>
      </c>
      <c r="AQ419">
        <v>1.2456</v>
      </c>
      <c r="AR419">
        <v>2.9966300000000001</v>
      </c>
      <c r="AS419">
        <v>0.14654</v>
      </c>
      <c r="AT419">
        <v>2.0407500000000001</v>
      </c>
      <c r="AU419">
        <v>0.83796000000000004</v>
      </c>
      <c r="AV419">
        <v>0.45573999999999998</v>
      </c>
      <c r="AW419">
        <v>3.3344499999999999</v>
      </c>
      <c r="AX419">
        <v>1.78328</v>
      </c>
      <c r="AY419">
        <v>0.75622</v>
      </c>
      <c r="AZ419">
        <v>0.33272000000000002</v>
      </c>
      <c r="BA419">
        <v>2.8817900000000001</v>
      </c>
      <c r="BB419" s="30">
        <v>43707</v>
      </c>
      <c r="BC419">
        <v>10</v>
      </c>
      <c r="BD419">
        <v>7</v>
      </c>
      <c r="BE419">
        <v>3</v>
      </c>
      <c r="BF419">
        <v>40</v>
      </c>
      <c r="BG419">
        <v>1</v>
      </c>
      <c r="BH419">
        <v>0</v>
      </c>
      <c r="BI419">
        <v>40</v>
      </c>
      <c r="BJ419" s="30">
        <v>43231</v>
      </c>
      <c r="BK419">
        <v>6</v>
      </c>
      <c r="BL419">
        <v>4</v>
      </c>
      <c r="BM419">
        <v>2</v>
      </c>
      <c r="BN419">
        <v>28</v>
      </c>
      <c r="BO419">
        <v>1</v>
      </c>
      <c r="BP419">
        <v>0</v>
      </c>
      <c r="BQ419">
        <v>28</v>
      </c>
      <c r="BR419" s="30">
        <v>42733</v>
      </c>
      <c r="BS419">
        <v>5</v>
      </c>
      <c r="BT419">
        <v>3</v>
      </c>
      <c r="BU419">
        <v>2</v>
      </c>
      <c r="BV419">
        <v>1</v>
      </c>
      <c r="BW419">
        <v>32</v>
      </c>
      <c r="BX419">
        <v>0</v>
      </c>
      <c r="BY419">
        <v>32</v>
      </c>
      <c r="BZ419">
        <v>34.667000000000002</v>
      </c>
      <c r="CA419">
        <v>5</v>
      </c>
      <c r="CB419">
        <v>5</v>
      </c>
      <c r="CC419">
        <v>0</v>
      </c>
      <c r="CD419">
        <v>0</v>
      </c>
      <c r="CE419">
        <v>0</v>
      </c>
      <c r="CF419">
        <v>0</v>
      </c>
      <c r="CG419" t="s">
        <v>4891</v>
      </c>
      <c r="CH419" s="30">
        <v>43952</v>
      </c>
    </row>
    <row r="420" spans="1:86" customFormat="1" x14ac:dyDescent="0.25">
      <c r="A420">
        <v>335601</v>
      </c>
      <c r="B420" t="s">
        <v>4892</v>
      </c>
      <c r="C420" t="s">
        <v>4893</v>
      </c>
      <c r="D420" t="s">
        <v>4894</v>
      </c>
      <c r="E420" t="s">
        <v>251</v>
      </c>
      <c r="F420">
        <v>12090</v>
      </c>
      <c r="G420">
        <v>5186864371</v>
      </c>
      <c r="H420">
        <v>600</v>
      </c>
      <c r="I420" t="s">
        <v>1752</v>
      </c>
      <c r="J420" t="s">
        <v>475</v>
      </c>
      <c r="K420">
        <v>82</v>
      </c>
      <c r="L420">
        <v>68</v>
      </c>
      <c r="M420" t="s">
        <v>430</v>
      </c>
      <c r="N420" t="b">
        <v>0</v>
      </c>
      <c r="O420" t="s">
        <v>4895</v>
      </c>
      <c r="P420" s="30">
        <v>28185</v>
      </c>
      <c r="Q420" t="b">
        <v>0</v>
      </c>
      <c r="S420" t="b">
        <v>0</v>
      </c>
      <c r="T420" t="b">
        <v>0</v>
      </c>
      <c r="U420" t="b">
        <v>0</v>
      </c>
      <c r="V420" t="s">
        <v>440</v>
      </c>
      <c r="W420" t="s">
        <v>433</v>
      </c>
      <c r="X420">
        <v>3</v>
      </c>
      <c r="Z420">
        <v>2</v>
      </c>
      <c r="AB420">
        <v>5</v>
      </c>
      <c r="AD420">
        <v>4</v>
      </c>
      <c r="AF420">
        <v>5</v>
      </c>
      <c r="AH420">
        <v>3</v>
      </c>
      <c r="AJ420">
        <v>3</v>
      </c>
      <c r="AN420">
        <v>2.17509</v>
      </c>
      <c r="AO420">
        <v>1.0224299999999999</v>
      </c>
      <c r="AP420">
        <v>0.69211999999999996</v>
      </c>
      <c r="AQ420">
        <v>1.71454</v>
      </c>
      <c r="AR420">
        <v>3.8896299999999999</v>
      </c>
      <c r="AS420">
        <v>0.1852</v>
      </c>
      <c r="AT420">
        <v>2.2671399999999999</v>
      </c>
      <c r="AU420">
        <v>0.76663999999999999</v>
      </c>
      <c r="AV420">
        <v>0.39335999999999999</v>
      </c>
      <c r="AW420">
        <v>3.4271400000000001</v>
      </c>
      <c r="AX420">
        <v>1.9939499999999999</v>
      </c>
      <c r="AY420">
        <v>1.00282</v>
      </c>
      <c r="AZ420">
        <v>0.66225999999999996</v>
      </c>
      <c r="BA420">
        <v>3.6394000000000002</v>
      </c>
      <c r="BB420" s="30">
        <v>43511</v>
      </c>
      <c r="BC420">
        <v>12</v>
      </c>
      <c r="BD420">
        <v>12</v>
      </c>
      <c r="BE420">
        <v>1</v>
      </c>
      <c r="BF420">
        <v>52</v>
      </c>
      <c r="BG420">
        <v>1</v>
      </c>
      <c r="BH420">
        <v>0</v>
      </c>
      <c r="BI420">
        <v>52</v>
      </c>
      <c r="BJ420" s="30">
        <v>42906</v>
      </c>
      <c r="BK420">
        <v>3</v>
      </c>
      <c r="BL420">
        <v>3</v>
      </c>
      <c r="BM420">
        <v>0</v>
      </c>
      <c r="BN420">
        <v>20</v>
      </c>
      <c r="BO420">
        <v>1</v>
      </c>
      <c r="BP420">
        <v>0</v>
      </c>
      <c r="BQ420">
        <v>20</v>
      </c>
      <c r="BR420" s="30">
        <v>42464</v>
      </c>
      <c r="BS420">
        <v>4</v>
      </c>
      <c r="BT420">
        <v>4</v>
      </c>
      <c r="BU420">
        <v>0</v>
      </c>
      <c r="BV420">
        <v>1</v>
      </c>
      <c r="BW420">
        <v>20</v>
      </c>
      <c r="BX420">
        <v>0</v>
      </c>
      <c r="BY420">
        <v>20</v>
      </c>
      <c r="BZ420">
        <v>36</v>
      </c>
      <c r="CA420">
        <v>1</v>
      </c>
      <c r="CB420">
        <v>0</v>
      </c>
      <c r="CC420">
        <v>1</v>
      </c>
      <c r="CD420">
        <v>55658</v>
      </c>
      <c r="CE420">
        <v>0</v>
      </c>
      <c r="CF420">
        <v>1</v>
      </c>
      <c r="CG420" t="s">
        <v>4896</v>
      </c>
      <c r="CH420" s="30">
        <v>43952</v>
      </c>
    </row>
    <row r="421" spans="1:86" customFormat="1" x14ac:dyDescent="0.25">
      <c r="A421">
        <v>335048</v>
      </c>
      <c r="B421" t="s">
        <v>4897</v>
      </c>
      <c r="C421" t="s">
        <v>4898</v>
      </c>
      <c r="D421" t="s">
        <v>3203</v>
      </c>
      <c r="E421" t="s">
        <v>251</v>
      </c>
      <c r="F421">
        <v>10461</v>
      </c>
      <c r="G421">
        <v>7188926600</v>
      </c>
      <c r="H421">
        <v>20</v>
      </c>
      <c r="I421" t="s">
        <v>1392</v>
      </c>
      <c r="J421" t="s">
        <v>429</v>
      </c>
      <c r="K421">
        <v>77</v>
      </c>
      <c r="L421">
        <v>72.599999999999994</v>
      </c>
      <c r="M421" t="s">
        <v>430</v>
      </c>
      <c r="N421" t="b">
        <v>0</v>
      </c>
      <c r="O421" t="s">
        <v>4899</v>
      </c>
      <c r="P421" s="30">
        <v>25339</v>
      </c>
      <c r="Q421" t="b">
        <v>0</v>
      </c>
      <c r="S421" t="b">
        <v>0</v>
      </c>
      <c r="T421" t="b">
        <v>0</v>
      </c>
      <c r="U421" t="b">
        <v>0</v>
      </c>
      <c r="V421" t="s">
        <v>440</v>
      </c>
      <c r="W421" t="s">
        <v>433</v>
      </c>
      <c r="X421">
        <v>1</v>
      </c>
      <c r="Z421">
        <v>1</v>
      </c>
      <c r="AB421">
        <v>3</v>
      </c>
      <c r="AD421">
        <v>4</v>
      </c>
      <c r="AF421">
        <v>2</v>
      </c>
      <c r="AH421">
        <v>2</v>
      </c>
      <c r="AJ421">
        <v>2</v>
      </c>
      <c r="AN421">
        <v>2.28566</v>
      </c>
      <c r="AO421">
        <v>0.60414000000000001</v>
      </c>
      <c r="AP421">
        <v>0.48349999999999999</v>
      </c>
      <c r="AQ421">
        <v>1.0876399999999999</v>
      </c>
      <c r="AR421">
        <v>3.3733</v>
      </c>
      <c r="AS421">
        <v>0.24159</v>
      </c>
      <c r="AT421">
        <v>2.0533899999999998</v>
      </c>
      <c r="AU421">
        <v>0.88000999999999996</v>
      </c>
      <c r="AV421">
        <v>0.47026000000000001</v>
      </c>
      <c r="AW421">
        <v>3.4036599999999999</v>
      </c>
      <c r="AX421">
        <v>2.3134299999999999</v>
      </c>
      <c r="AY421">
        <v>0.51622000000000001</v>
      </c>
      <c r="AZ421">
        <v>0.38697999999999999</v>
      </c>
      <c r="BA421">
        <v>3.1780599999999999</v>
      </c>
      <c r="BB421" s="30">
        <v>43756</v>
      </c>
      <c r="BC421">
        <v>6</v>
      </c>
      <c r="BD421">
        <v>2</v>
      </c>
      <c r="BE421">
        <v>5</v>
      </c>
      <c r="BF421">
        <v>95</v>
      </c>
      <c r="BG421">
        <v>1</v>
      </c>
      <c r="BH421">
        <v>0</v>
      </c>
      <c r="BI421">
        <v>95</v>
      </c>
      <c r="BJ421" s="30">
        <v>43340</v>
      </c>
      <c r="BK421">
        <v>6</v>
      </c>
      <c r="BL421">
        <v>6</v>
      </c>
      <c r="BM421">
        <v>0</v>
      </c>
      <c r="BN421">
        <v>20</v>
      </c>
      <c r="BO421">
        <v>1</v>
      </c>
      <c r="BP421">
        <v>0</v>
      </c>
      <c r="BQ421">
        <v>20</v>
      </c>
      <c r="BR421" s="30">
        <v>42905</v>
      </c>
      <c r="BS421">
        <v>5</v>
      </c>
      <c r="BT421">
        <v>5</v>
      </c>
      <c r="BU421">
        <v>0</v>
      </c>
      <c r="BV421">
        <v>1</v>
      </c>
      <c r="BW421">
        <v>32</v>
      </c>
      <c r="BX421">
        <v>0</v>
      </c>
      <c r="BY421">
        <v>32</v>
      </c>
      <c r="BZ421">
        <v>59.5</v>
      </c>
      <c r="CA421">
        <v>1</v>
      </c>
      <c r="CB421">
        <v>2</v>
      </c>
      <c r="CC421">
        <v>1</v>
      </c>
      <c r="CD421">
        <v>8297</v>
      </c>
      <c r="CE421">
        <v>0</v>
      </c>
      <c r="CF421">
        <v>1</v>
      </c>
      <c r="CG421" t="s">
        <v>4900</v>
      </c>
      <c r="CH421" s="30">
        <v>43952</v>
      </c>
    </row>
    <row r="422" spans="1:86" customFormat="1" x14ac:dyDescent="0.25">
      <c r="A422">
        <v>335771</v>
      </c>
      <c r="B422" t="s">
        <v>4901</v>
      </c>
      <c r="C422" t="s">
        <v>4902</v>
      </c>
      <c r="D422" t="s">
        <v>3203</v>
      </c>
      <c r="E422" t="s">
        <v>251</v>
      </c>
      <c r="F422">
        <v>10465</v>
      </c>
      <c r="G422">
        <v>7184300003</v>
      </c>
      <c r="H422">
        <v>20</v>
      </c>
      <c r="I422" t="s">
        <v>1392</v>
      </c>
      <c r="J422" t="s">
        <v>429</v>
      </c>
      <c r="K422">
        <v>205</v>
      </c>
      <c r="L422">
        <v>198.4</v>
      </c>
      <c r="M422" t="s">
        <v>430</v>
      </c>
      <c r="N422" t="b">
        <v>0</v>
      </c>
      <c r="O422" t="s">
        <v>4903</v>
      </c>
      <c r="P422" s="30">
        <v>34334</v>
      </c>
      <c r="Q422" t="b">
        <v>0</v>
      </c>
      <c r="S422" t="b">
        <v>0</v>
      </c>
      <c r="T422" t="b">
        <v>0</v>
      </c>
      <c r="U422" t="b">
        <v>0</v>
      </c>
      <c r="V422" t="s">
        <v>535</v>
      </c>
      <c r="W422" t="s">
        <v>433</v>
      </c>
      <c r="X422">
        <v>5</v>
      </c>
      <c r="Z422">
        <v>5</v>
      </c>
      <c r="AB422">
        <v>5</v>
      </c>
      <c r="AD422">
        <v>5</v>
      </c>
      <c r="AF422">
        <v>5</v>
      </c>
      <c r="AH422">
        <v>1</v>
      </c>
      <c r="AJ422">
        <v>1</v>
      </c>
      <c r="AN422">
        <v>2.1929099999999999</v>
      </c>
      <c r="AO422">
        <v>0.60309000000000001</v>
      </c>
      <c r="AP422">
        <v>0.36788999999999999</v>
      </c>
      <c r="AQ422">
        <v>0.97097999999999995</v>
      </c>
      <c r="AR422">
        <v>3.1638899999999999</v>
      </c>
      <c r="AS422">
        <v>0.13478000000000001</v>
      </c>
      <c r="AT422">
        <v>2.2592099999999999</v>
      </c>
      <c r="AU422">
        <v>0.90539999999999998</v>
      </c>
      <c r="AV422">
        <v>0.51034000000000002</v>
      </c>
      <c r="AW422">
        <v>3.6749399999999999</v>
      </c>
      <c r="AX422">
        <v>2.01735</v>
      </c>
      <c r="AY422">
        <v>0.50087000000000004</v>
      </c>
      <c r="AZ422">
        <v>0.27133000000000002</v>
      </c>
      <c r="BA422">
        <v>2.7607300000000001</v>
      </c>
      <c r="BB422" s="30">
        <v>43518</v>
      </c>
      <c r="BC422">
        <v>2</v>
      </c>
      <c r="BD422">
        <v>2</v>
      </c>
      <c r="BE422">
        <v>0</v>
      </c>
      <c r="BF422">
        <v>8</v>
      </c>
      <c r="BG422">
        <v>0</v>
      </c>
      <c r="BH422">
        <v>0</v>
      </c>
      <c r="BI422">
        <v>8</v>
      </c>
      <c r="BJ422" s="30">
        <v>42870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 s="30">
        <v>42429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 t="s">
        <v>4904</v>
      </c>
      <c r="CH422" s="30">
        <v>43952</v>
      </c>
    </row>
    <row r="423" spans="1:86" customFormat="1" x14ac:dyDescent="0.25">
      <c r="A423">
        <v>335640</v>
      </c>
      <c r="B423" t="s">
        <v>4905</v>
      </c>
      <c r="C423" t="s">
        <v>4906</v>
      </c>
      <c r="D423" t="s">
        <v>3149</v>
      </c>
      <c r="E423" t="s">
        <v>251</v>
      </c>
      <c r="F423">
        <v>14209</v>
      </c>
      <c r="G423">
        <v>7168853838</v>
      </c>
      <c r="H423">
        <v>240</v>
      </c>
      <c r="I423" t="s">
        <v>2646</v>
      </c>
      <c r="J423" t="s">
        <v>438</v>
      </c>
      <c r="K423">
        <v>95</v>
      </c>
      <c r="L423">
        <v>92.8</v>
      </c>
      <c r="M423" t="s">
        <v>430</v>
      </c>
      <c r="N423" t="b">
        <v>0</v>
      </c>
      <c r="O423" t="s">
        <v>4907</v>
      </c>
      <c r="P423" s="30">
        <v>29332</v>
      </c>
      <c r="Q423" t="b">
        <v>0</v>
      </c>
      <c r="R423" t="s">
        <v>791</v>
      </c>
      <c r="S423" t="b">
        <v>0</v>
      </c>
      <c r="T423" t="b">
        <v>0</v>
      </c>
      <c r="U423" t="b">
        <v>0</v>
      </c>
      <c r="V423" t="s">
        <v>440</v>
      </c>
      <c r="W423" t="s">
        <v>433</v>
      </c>
      <c r="X423">
        <v>1</v>
      </c>
      <c r="Z423">
        <v>1</v>
      </c>
      <c r="AB423">
        <v>3</v>
      </c>
      <c r="AD423">
        <v>4</v>
      </c>
      <c r="AF423">
        <v>2</v>
      </c>
      <c r="AH423">
        <v>2</v>
      </c>
      <c r="AJ423">
        <v>2</v>
      </c>
      <c r="AN423">
        <v>1.98007</v>
      </c>
      <c r="AO423">
        <v>0.91588999999999998</v>
      </c>
      <c r="AP423">
        <v>0.42009999999999997</v>
      </c>
      <c r="AQ423">
        <v>1.33599</v>
      </c>
      <c r="AR423">
        <v>3.3160599999999998</v>
      </c>
      <c r="AS423">
        <v>0.13067999999999999</v>
      </c>
      <c r="AT423">
        <v>1.9934700000000001</v>
      </c>
      <c r="AU423">
        <v>0.82308000000000003</v>
      </c>
      <c r="AV423">
        <v>0.44366</v>
      </c>
      <c r="AW423">
        <v>3.2602099999999998</v>
      </c>
      <c r="AX423">
        <v>2.0643600000000002</v>
      </c>
      <c r="AY423">
        <v>0.83672999999999997</v>
      </c>
      <c r="AZ423">
        <v>0.35639999999999999</v>
      </c>
      <c r="BA423">
        <v>3.26159</v>
      </c>
      <c r="BB423" s="30">
        <v>43628</v>
      </c>
      <c r="BC423">
        <v>4</v>
      </c>
      <c r="BD423">
        <v>4</v>
      </c>
      <c r="BE423">
        <v>0</v>
      </c>
      <c r="BF423">
        <v>16</v>
      </c>
      <c r="BG423">
        <v>1</v>
      </c>
      <c r="BH423">
        <v>0</v>
      </c>
      <c r="BI423">
        <v>16</v>
      </c>
      <c r="BJ423" s="30">
        <v>43215</v>
      </c>
      <c r="BK423">
        <v>20</v>
      </c>
      <c r="BL423">
        <v>17</v>
      </c>
      <c r="BM423">
        <v>7</v>
      </c>
      <c r="BN423">
        <v>88</v>
      </c>
      <c r="BO423">
        <v>1</v>
      </c>
      <c r="BP423">
        <v>0</v>
      </c>
      <c r="BQ423">
        <v>88</v>
      </c>
      <c r="BR423" s="30">
        <v>42759</v>
      </c>
      <c r="BS423">
        <v>21</v>
      </c>
      <c r="BT423">
        <v>20</v>
      </c>
      <c r="BU423">
        <v>1</v>
      </c>
      <c r="BV423">
        <v>2</v>
      </c>
      <c r="BW423">
        <v>392</v>
      </c>
      <c r="BX423">
        <v>196</v>
      </c>
      <c r="BY423">
        <v>588</v>
      </c>
      <c r="BZ423">
        <v>135.333</v>
      </c>
      <c r="CA423">
        <v>3</v>
      </c>
      <c r="CB423">
        <v>5</v>
      </c>
      <c r="CC423">
        <v>0</v>
      </c>
      <c r="CD423">
        <v>0</v>
      </c>
      <c r="CE423">
        <v>0</v>
      </c>
      <c r="CF423">
        <v>0</v>
      </c>
      <c r="CG423" t="s">
        <v>4908</v>
      </c>
      <c r="CH423" s="30">
        <v>43952</v>
      </c>
    </row>
    <row r="424" spans="1:86" customFormat="1" x14ac:dyDescent="0.25">
      <c r="A424">
        <v>335412</v>
      </c>
      <c r="B424" t="s">
        <v>4909</v>
      </c>
      <c r="C424" t="s">
        <v>4910</v>
      </c>
      <c r="D424" t="s">
        <v>4911</v>
      </c>
      <c r="E424" t="s">
        <v>251</v>
      </c>
      <c r="F424">
        <v>13326</v>
      </c>
      <c r="G424">
        <v>6075442600</v>
      </c>
      <c r="H424">
        <v>570</v>
      </c>
      <c r="I424" t="s">
        <v>1793</v>
      </c>
      <c r="J424" t="s">
        <v>438</v>
      </c>
      <c r="K424">
        <v>174</v>
      </c>
      <c r="L424">
        <v>176.5</v>
      </c>
      <c r="M424" t="s">
        <v>430</v>
      </c>
      <c r="N424" t="b">
        <v>0</v>
      </c>
      <c r="O424" t="s">
        <v>4912</v>
      </c>
      <c r="P424" s="30">
        <v>27181</v>
      </c>
      <c r="Q424" t="b">
        <v>0</v>
      </c>
      <c r="S424" t="b">
        <v>0</v>
      </c>
      <c r="T424" t="b">
        <v>0</v>
      </c>
      <c r="U424" t="b">
        <v>0</v>
      </c>
      <c r="V424" t="s">
        <v>535</v>
      </c>
      <c r="W424" t="s">
        <v>433</v>
      </c>
      <c r="X424">
        <v>2</v>
      </c>
      <c r="Z424">
        <v>1</v>
      </c>
      <c r="AB424">
        <v>5</v>
      </c>
      <c r="AD424">
        <v>5</v>
      </c>
      <c r="AF424">
        <v>5</v>
      </c>
      <c r="AH424">
        <v>3</v>
      </c>
      <c r="AJ424">
        <v>3</v>
      </c>
      <c r="AN424">
        <v>2.5290400000000002</v>
      </c>
      <c r="AO424">
        <v>1.09108</v>
      </c>
      <c r="AP424">
        <v>0.64664999999999995</v>
      </c>
      <c r="AQ424">
        <v>1.73773</v>
      </c>
      <c r="AR424">
        <v>4.2667700000000002</v>
      </c>
      <c r="AS424">
        <v>6.9900000000000004E-2</v>
      </c>
      <c r="AT424">
        <v>1.9998800000000001</v>
      </c>
      <c r="AU424">
        <v>0.79398999999999997</v>
      </c>
      <c r="AV424">
        <v>0.41255999999999998</v>
      </c>
      <c r="AW424">
        <v>3.2064400000000002</v>
      </c>
      <c r="AX424">
        <v>2.62825</v>
      </c>
      <c r="AY424">
        <v>1.03329</v>
      </c>
      <c r="AZ424">
        <v>0.58994999999999997</v>
      </c>
      <c r="BA424">
        <v>4.2670700000000004</v>
      </c>
      <c r="BB424" s="30">
        <v>43819</v>
      </c>
      <c r="BC424">
        <v>10</v>
      </c>
      <c r="BD424">
        <v>9</v>
      </c>
      <c r="BE424">
        <v>1</v>
      </c>
      <c r="BF424">
        <v>44</v>
      </c>
      <c r="BG424">
        <v>1</v>
      </c>
      <c r="BH424">
        <v>0</v>
      </c>
      <c r="BI424">
        <v>44</v>
      </c>
      <c r="BJ424" s="30">
        <v>43343</v>
      </c>
      <c r="BK424">
        <v>14</v>
      </c>
      <c r="BL424">
        <v>11</v>
      </c>
      <c r="BM424">
        <v>4</v>
      </c>
      <c r="BN424">
        <v>60</v>
      </c>
      <c r="BO424">
        <v>2</v>
      </c>
      <c r="BP424">
        <v>30</v>
      </c>
      <c r="BQ424">
        <v>90</v>
      </c>
      <c r="BR424" s="30">
        <v>43167</v>
      </c>
      <c r="BS424">
        <v>16</v>
      </c>
      <c r="BT424">
        <v>8</v>
      </c>
      <c r="BU424">
        <v>10</v>
      </c>
      <c r="BV424">
        <v>1</v>
      </c>
      <c r="BW424">
        <v>128</v>
      </c>
      <c r="BX424">
        <v>0</v>
      </c>
      <c r="BY424">
        <v>128</v>
      </c>
      <c r="BZ424">
        <v>73.332999999999998</v>
      </c>
      <c r="CA424">
        <v>12</v>
      </c>
      <c r="CB424">
        <v>8</v>
      </c>
      <c r="CC424">
        <v>1</v>
      </c>
      <c r="CD424">
        <v>21459</v>
      </c>
      <c r="CE424">
        <v>0</v>
      </c>
      <c r="CF424">
        <v>1</v>
      </c>
      <c r="CG424" t="s">
        <v>4913</v>
      </c>
      <c r="CH424" s="30">
        <v>43952</v>
      </c>
    </row>
    <row r="425" spans="1:86" customFormat="1" x14ac:dyDescent="0.25">
      <c r="A425">
        <v>335074</v>
      </c>
      <c r="B425" t="s">
        <v>4914</v>
      </c>
      <c r="C425" t="s">
        <v>4915</v>
      </c>
      <c r="D425" t="s">
        <v>4916</v>
      </c>
      <c r="E425" t="s">
        <v>251</v>
      </c>
      <c r="F425">
        <v>11758</v>
      </c>
      <c r="G425">
        <v>5167981800</v>
      </c>
      <c r="H425">
        <v>400</v>
      </c>
      <c r="I425" t="s">
        <v>1530</v>
      </c>
      <c r="J425" t="s">
        <v>451</v>
      </c>
      <c r="K425">
        <v>169</v>
      </c>
      <c r="L425">
        <v>162.80000000000001</v>
      </c>
      <c r="M425" t="s">
        <v>430</v>
      </c>
      <c r="N425" t="b">
        <v>0</v>
      </c>
      <c r="O425" t="s">
        <v>4917</v>
      </c>
      <c r="P425" s="30">
        <v>25934</v>
      </c>
      <c r="Q425" t="b">
        <v>0</v>
      </c>
      <c r="S425" t="b">
        <v>1</v>
      </c>
      <c r="T425" t="b">
        <v>0</v>
      </c>
      <c r="U425" t="b">
        <v>0</v>
      </c>
      <c r="V425" t="s">
        <v>440</v>
      </c>
      <c r="W425" t="s">
        <v>433</v>
      </c>
      <c r="X425">
        <v>2</v>
      </c>
      <c r="Z425">
        <v>2</v>
      </c>
      <c r="AB425">
        <v>5</v>
      </c>
      <c r="AD425">
        <v>5</v>
      </c>
      <c r="AF425">
        <v>5</v>
      </c>
      <c r="AH425">
        <v>1</v>
      </c>
      <c r="AJ425">
        <v>1</v>
      </c>
      <c r="AN425">
        <v>1.92832</v>
      </c>
      <c r="AO425">
        <v>0.70498000000000005</v>
      </c>
      <c r="AP425">
        <v>0.28769</v>
      </c>
      <c r="AQ425">
        <v>0.99267000000000005</v>
      </c>
      <c r="AR425">
        <v>2.9209900000000002</v>
      </c>
      <c r="AS425">
        <v>7.1480000000000002E-2</v>
      </c>
      <c r="AT425">
        <v>2.1228699999999998</v>
      </c>
      <c r="AU425">
        <v>0.92464000000000002</v>
      </c>
      <c r="AV425">
        <v>0.52347999999999995</v>
      </c>
      <c r="AW425">
        <v>3.5709900000000001</v>
      </c>
      <c r="AX425">
        <v>1.8878699999999999</v>
      </c>
      <c r="AY425">
        <v>0.57330000000000003</v>
      </c>
      <c r="AZ425">
        <v>0.20685000000000001</v>
      </c>
      <c r="BA425">
        <v>2.62297</v>
      </c>
      <c r="BB425" s="30">
        <v>43615</v>
      </c>
      <c r="BC425">
        <v>4</v>
      </c>
      <c r="BD425">
        <v>3</v>
      </c>
      <c r="BE425">
        <v>1</v>
      </c>
      <c r="BF425">
        <v>32</v>
      </c>
      <c r="BG425">
        <v>1</v>
      </c>
      <c r="BH425">
        <v>0</v>
      </c>
      <c r="BI425">
        <v>32</v>
      </c>
      <c r="BJ425" s="30">
        <v>43059</v>
      </c>
      <c r="BK425">
        <v>2</v>
      </c>
      <c r="BL425">
        <v>2</v>
      </c>
      <c r="BM425">
        <v>0</v>
      </c>
      <c r="BN425">
        <v>8</v>
      </c>
      <c r="BO425">
        <v>1</v>
      </c>
      <c r="BP425">
        <v>0</v>
      </c>
      <c r="BQ425">
        <v>8</v>
      </c>
      <c r="BR425" s="30">
        <v>42642</v>
      </c>
      <c r="BS425">
        <v>13</v>
      </c>
      <c r="BT425">
        <v>13</v>
      </c>
      <c r="BU425">
        <v>0</v>
      </c>
      <c r="BV425">
        <v>1</v>
      </c>
      <c r="BW425">
        <v>52</v>
      </c>
      <c r="BX425">
        <v>0</v>
      </c>
      <c r="BY425">
        <v>52</v>
      </c>
      <c r="BZ425">
        <v>27.332999999999998</v>
      </c>
      <c r="CA425">
        <v>5</v>
      </c>
      <c r="CB425">
        <v>0</v>
      </c>
      <c r="CC425">
        <v>0</v>
      </c>
      <c r="CD425">
        <v>0</v>
      </c>
      <c r="CE425">
        <v>0</v>
      </c>
      <c r="CF425">
        <v>0</v>
      </c>
      <c r="CG425" t="s">
        <v>4918</v>
      </c>
      <c r="CH425" s="30">
        <v>43952</v>
      </c>
    </row>
    <row r="426" spans="1:86" customFormat="1" x14ac:dyDescent="0.25">
      <c r="A426">
        <v>335428</v>
      </c>
      <c r="B426" t="s">
        <v>4919</v>
      </c>
      <c r="C426" t="s">
        <v>4920</v>
      </c>
      <c r="D426" t="s">
        <v>4921</v>
      </c>
      <c r="E426" t="s">
        <v>251</v>
      </c>
      <c r="F426">
        <v>13367</v>
      </c>
      <c r="G426">
        <v>3153765200</v>
      </c>
      <c r="H426">
        <v>340</v>
      </c>
      <c r="I426" t="s">
        <v>387</v>
      </c>
      <c r="J426" t="s">
        <v>3198</v>
      </c>
      <c r="K426">
        <v>160</v>
      </c>
      <c r="L426">
        <v>146.1</v>
      </c>
      <c r="M426" t="s">
        <v>430</v>
      </c>
      <c r="N426" t="b">
        <v>1</v>
      </c>
      <c r="O426" t="s">
        <v>4922</v>
      </c>
      <c r="P426" s="30">
        <v>27395</v>
      </c>
      <c r="Q426" t="b">
        <v>0</v>
      </c>
      <c r="S426" t="b">
        <v>0</v>
      </c>
      <c r="T426" t="b">
        <v>0</v>
      </c>
      <c r="U426" t="b">
        <v>0</v>
      </c>
      <c r="V426" t="s">
        <v>432</v>
      </c>
      <c r="W426" t="s">
        <v>433</v>
      </c>
      <c r="X426">
        <v>2</v>
      </c>
      <c r="Z426">
        <v>2</v>
      </c>
      <c r="AB426">
        <v>3</v>
      </c>
      <c r="AD426">
        <v>1</v>
      </c>
      <c r="AF426">
        <v>4</v>
      </c>
      <c r="AH426">
        <v>3</v>
      </c>
      <c r="AJ426">
        <v>3</v>
      </c>
      <c r="AN426">
        <v>2.30315</v>
      </c>
      <c r="AO426">
        <v>0.81916999999999995</v>
      </c>
      <c r="AP426">
        <v>0.44599</v>
      </c>
      <c r="AQ426">
        <v>1.2651600000000001</v>
      </c>
      <c r="AR426">
        <v>3.5683099999999999</v>
      </c>
      <c r="AS426">
        <v>4.9970000000000001E-2</v>
      </c>
      <c r="AT426">
        <v>2.1634899999999999</v>
      </c>
      <c r="AU426">
        <v>0.67974000000000001</v>
      </c>
      <c r="AV426">
        <v>0.31812000000000001</v>
      </c>
      <c r="AW426">
        <v>3.1613500000000001</v>
      </c>
      <c r="AX426">
        <v>2.2124999999999999</v>
      </c>
      <c r="AY426">
        <v>0.90617999999999999</v>
      </c>
      <c r="AZ426">
        <v>0.52768000000000004</v>
      </c>
      <c r="BA426">
        <v>3.6194600000000001</v>
      </c>
      <c r="BB426" s="30">
        <v>43805</v>
      </c>
      <c r="BC426">
        <v>4</v>
      </c>
      <c r="BD426">
        <v>2</v>
      </c>
      <c r="BE426">
        <v>2</v>
      </c>
      <c r="BF426">
        <v>24</v>
      </c>
      <c r="BG426">
        <v>1</v>
      </c>
      <c r="BH426">
        <v>0</v>
      </c>
      <c r="BI426">
        <v>24</v>
      </c>
      <c r="BJ426" s="30">
        <v>43272</v>
      </c>
      <c r="BK426">
        <v>4</v>
      </c>
      <c r="BL426">
        <v>3</v>
      </c>
      <c r="BM426">
        <v>1</v>
      </c>
      <c r="BN426">
        <v>16</v>
      </c>
      <c r="BO426">
        <v>1</v>
      </c>
      <c r="BP426">
        <v>0</v>
      </c>
      <c r="BQ426">
        <v>16</v>
      </c>
      <c r="BR426" s="30">
        <v>42773</v>
      </c>
      <c r="BS426">
        <v>7</v>
      </c>
      <c r="BT426">
        <v>7</v>
      </c>
      <c r="BU426">
        <v>0</v>
      </c>
      <c r="BV426">
        <v>1</v>
      </c>
      <c r="BW426">
        <v>44</v>
      </c>
      <c r="BX426">
        <v>0</v>
      </c>
      <c r="BY426">
        <v>44</v>
      </c>
      <c r="BZ426">
        <v>24.667000000000002</v>
      </c>
      <c r="CA426">
        <v>11</v>
      </c>
      <c r="CB426">
        <v>0</v>
      </c>
      <c r="CC426">
        <v>0</v>
      </c>
      <c r="CD426">
        <v>0</v>
      </c>
      <c r="CE426">
        <v>0</v>
      </c>
      <c r="CF426">
        <v>0</v>
      </c>
      <c r="CG426" t="s">
        <v>4923</v>
      </c>
      <c r="CH426" s="30">
        <v>43952</v>
      </c>
    </row>
    <row r="427" spans="1:86" customFormat="1" x14ac:dyDescent="0.25">
      <c r="A427">
        <v>335685</v>
      </c>
      <c r="B427" t="s">
        <v>4924</v>
      </c>
      <c r="C427" t="s">
        <v>4925</v>
      </c>
      <c r="D427" t="s">
        <v>4926</v>
      </c>
      <c r="E427" t="s">
        <v>251</v>
      </c>
      <c r="F427">
        <v>13428</v>
      </c>
      <c r="G427">
        <v>5186735212</v>
      </c>
      <c r="H427">
        <v>380</v>
      </c>
      <c r="I427" t="s">
        <v>1746</v>
      </c>
      <c r="J427" t="s">
        <v>429</v>
      </c>
      <c r="K427">
        <v>70</v>
      </c>
      <c r="L427">
        <v>65.099999999999994</v>
      </c>
      <c r="M427" t="s">
        <v>430</v>
      </c>
      <c r="N427" t="b">
        <v>0</v>
      </c>
      <c r="O427" t="s">
        <v>4927</v>
      </c>
      <c r="P427" s="30">
        <v>31321</v>
      </c>
      <c r="Q427" t="b">
        <v>0</v>
      </c>
      <c r="S427" t="b">
        <v>0</v>
      </c>
      <c r="T427" t="b">
        <v>0</v>
      </c>
      <c r="U427" t="b">
        <v>0</v>
      </c>
      <c r="V427" t="s">
        <v>440</v>
      </c>
      <c r="W427" t="s">
        <v>433</v>
      </c>
      <c r="X427">
        <v>1</v>
      </c>
      <c r="Z427">
        <v>1</v>
      </c>
      <c r="AB427">
        <v>4</v>
      </c>
      <c r="AD427">
        <v>4</v>
      </c>
      <c r="AF427">
        <v>4</v>
      </c>
      <c r="AH427">
        <v>2</v>
      </c>
      <c r="AJ427">
        <v>3</v>
      </c>
      <c r="AN427">
        <v>1.7775799999999999</v>
      </c>
      <c r="AO427">
        <v>0.80725000000000002</v>
      </c>
      <c r="AP427">
        <v>0.49419999999999997</v>
      </c>
      <c r="AQ427">
        <v>1.30145</v>
      </c>
      <c r="AR427">
        <v>3.07904</v>
      </c>
      <c r="AS427">
        <v>0.14605000000000001</v>
      </c>
      <c r="AT427">
        <v>2.2143600000000001</v>
      </c>
      <c r="AU427">
        <v>0.72201000000000004</v>
      </c>
      <c r="AV427">
        <v>0.33906999999999998</v>
      </c>
      <c r="AW427">
        <v>3.2754400000000001</v>
      </c>
      <c r="AX427">
        <v>1.66839</v>
      </c>
      <c r="AY427">
        <v>0.84070999999999996</v>
      </c>
      <c r="AZ427">
        <v>0.54859000000000002</v>
      </c>
      <c r="BA427">
        <v>3.0143800000000001</v>
      </c>
      <c r="BB427" s="30">
        <v>43573</v>
      </c>
      <c r="BC427">
        <v>14</v>
      </c>
      <c r="BD427">
        <v>14</v>
      </c>
      <c r="BE427">
        <v>0</v>
      </c>
      <c r="BF427">
        <v>72</v>
      </c>
      <c r="BG427">
        <v>1</v>
      </c>
      <c r="BH427">
        <v>0</v>
      </c>
      <c r="BI427">
        <v>72</v>
      </c>
      <c r="BJ427" s="30">
        <v>43054</v>
      </c>
      <c r="BK427">
        <v>1</v>
      </c>
      <c r="BL427">
        <v>1</v>
      </c>
      <c r="BM427">
        <v>0</v>
      </c>
      <c r="BN427">
        <v>8</v>
      </c>
      <c r="BO427">
        <v>1</v>
      </c>
      <c r="BP427">
        <v>0</v>
      </c>
      <c r="BQ427">
        <v>8</v>
      </c>
      <c r="BR427" s="30">
        <v>42572</v>
      </c>
      <c r="BS427">
        <v>4</v>
      </c>
      <c r="BT427">
        <v>4</v>
      </c>
      <c r="BU427">
        <v>0</v>
      </c>
      <c r="BV427">
        <v>1</v>
      </c>
      <c r="BW427">
        <v>20</v>
      </c>
      <c r="BX427">
        <v>0</v>
      </c>
      <c r="BY427">
        <v>20</v>
      </c>
      <c r="BZ427">
        <v>42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 t="s">
        <v>4928</v>
      </c>
      <c r="CH427" s="30">
        <v>43952</v>
      </c>
    </row>
    <row r="428" spans="1:86" customFormat="1" x14ac:dyDescent="0.25">
      <c r="A428">
        <v>335563</v>
      </c>
      <c r="B428" t="s">
        <v>4929</v>
      </c>
      <c r="C428" t="s">
        <v>4930</v>
      </c>
      <c r="D428" t="s">
        <v>3623</v>
      </c>
      <c r="E428" t="s">
        <v>251</v>
      </c>
      <c r="F428">
        <v>13440</v>
      </c>
      <c r="G428">
        <v>3153387318</v>
      </c>
      <c r="H428">
        <v>510</v>
      </c>
      <c r="I428" t="s">
        <v>2269</v>
      </c>
      <c r="J428" t="s">
        <v>475</v>
      </c>
      <c r="K428">
        <v>80</v>
      </c>
      <c r="L428">
        <v>70.3</v>
      </c>
      <c r="M428" t="s">
        <v>430</v>
      </c>
      <c r="N428" t="b">
        <v>1</v>
      </c>
      <c r="O428" t="s">
        <v>4931</v>
      </c>
      <c r="P428" s="30">
        <v>28065</v>
      </c>
      <c r="Q428" t="b">
        <v>0</v>
      </c>
      <c r="S428" t="b">
        <v>0</v>
      </c>
      <c r="T428" t="b">
        <v>0</v>
      </c>
      <c r="U428" t="b">
        <v>0</v>
      </c>
      <c r="V428" t="s">
        <v>440</v>
      </c>
      <c r="W428" t="s">
        <v>433</v>
      </c>
      <c r="X428">
        <v>4</v>
      </c>
      <c r="Z428">
        <v>4</v>
      </c>
      <c r="AB428">
        <v>4</v>
      </c>
      <c r="AD428">
        <v>4</v>
      </c>
      <c r="AF428">
        <v>5</v>
      </c>
      <c r="AI428">
        <v>2</v>
      </c>
      <c r="AK428">
        <v>2</v>
      </c>
      <c r="AL428">
        <v>6</v>
      </c>
      <c r="AM428">
        <v>6</v>
      </c>
      <c r="BB428" s="30">
        <v>43493</v>
      </c>
      <c r="BC428">
        <v>1</v>
      </c>
      <c r="BD428">
        <v>1</v>
      </c>
      <c r="BE428">
        <v>0</v>
      </c>
      <c r="BF428">
        <v>4</v>
      </c>
      <c r="BG428">
        <v>1</v>
      </c>
      <c r="BH428">
        <v>0</v>
      </c>
      <c r="BI428">
        <v>4</v>
      </c>
      <c r="BJ428" s="30">
        <v>42993</v>
      </c>
      <c r="BK428">
        <v>2</v>
      </c>
      <c r="BL428">
        <v>2</v>
      </c>
      <c r="BM428">
        <v>0</v>
      </c>
      <c r="BN428">
        <v>8</v>
      </c>
      <c r="BO428">
        <v>1</v>
      </c>
      <c r="BP428">
        <v>0</v>
      </c>
      <c r="BQ428">
        <v>8</v>
      </c>
      <c r="BR428" s="30">
        <v>42516</v>
      </c>
      <c r="BS428">
        <v>3</v>
      </c>
      <c r="BT428">
        <v>3</v>
      </c>
      <c r="BU428">
        <v>0</v>
      </c>
      <c r="BV428">
        <v>1</v>
      </c>
      <c r="BW428">
        <v>16</v>
      </c>
      <c r="BX428">
        <v>0</v>
      </c>
      <c r="BY428">
        <v>16</v>
      </c>
      <c r="BZ428">
        <v>7.3330000000000002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 t="s">
        <v>4932</v>
      </c>
      <c r="CH428" s="30">
        <v>43952</v>
      </c>
    </row>
    <row r="429" spans="1:86" customFormat="1" x14ac:dyDescent="0.25">
      <c r="A429">
        <v>335212</v>
      </c>
      <c r="B429" t="s">
        <v>4933</v>
      </c>
      <c r="C429" t="s">
        <v>4934</v>
      </c>
      <c r="D429" t="s">
        <v>4935</v>
      </c>
      <c r="E429" t="s">
        <v>251</v>
      </c>
      <c r="F429">
        <v>14411</v>
      </c>
      <c r="G429">
        <v>5855895637</v>
      </c>
      <c r="H429">
        <v>550</v>
      </c>
      <c r="I429" t="s">
        <v>2714</v>
      </c>
      <c r="J429" t="s">
        <v>438</v>
      </c>
      <c r="K429">
        <v>120</v>
      </c>
      <c r="L429">
        <v>114.3</v>
      </c>
      <c r="M429" t="s">
        <v>430</v>
      </c>
      <c r="N429" t="b">
        <v>0</v>
      </c>
      <c r="O429" t="s">
        <v>4936</v>
      </c>
      <c r="P429" s="30">
        <v>24473</v>
      </c>
      <c r="Q429" t="b">
        <v>0</v>
      </c>
      <c r="S429" t="b">
        <v>0</v>
      </c>
      <c r="T429" t="b">
        <v>0</v>
      </c>
      <c r="U429" t="b">
        <v>0</v>
      </c>
      <c r="V429" t="s">
        <v>535</v>
      </c>
      <c r="W429" t="s">
        <v>433</v>
      </c>
      <c r="X429">
        <v>1</v>
      </c>
      <c r="Z429">
        <v>1</v>
      </c>
      <c r="AB429">
        <v>2</v>
      </c>
      <c r="AD429">
        <v>3</v>
      </c>
      <c r="AF429">
        <v>2</v>
      </c>
      <c r="AH429">
        <v>1</v>
      </c>
      <c r="AJ429">
        <v>1</v>
      </c>
      <c r="AN429">
        <v>2.2683</v>
      </c>
      <c r="AO429">
        <v>1.0450699999999999</v>
      </c>
      <c r="AP429">
        <v>0.19894999999999999</v>
      </c>
      <c r="AQ429">
        <v>1.2440199999999999</v>
      </c>
      <c r="AR429">
        <v>3.5123199999999999</v>
      </c>
      <c r="AS429">
        <v>1.5259999999999999E-2</v>
      </c>
      <c r="AT429">
        <v>2.17747</v>
      </c>
      <c r="AU429">
        <v>0.84414</v>
      </c>
      <c r="AV429">
        <v>0.46870000000000001</v>
      </c>
      <c r="AW429">
        <v>3.4903</v>
      </c>
      <c r="AX429">
        <v>2.1650299999999998</v>
      </c>
      <c r="AY429">
        <v>0.93093000000000004</v>
      </c>
      <c r="AZ429">
        <v>0.15977</v>
      </c>
      <c r="BA429">
        <v>3.22689</v>
      </c>
      <c r="BB429" s="30">
        <v>43420</v>
      </c>
      <c r="BC429">
        <v>14</v>
      </c>
      <c r="BD429">
        <v>8</v>
      </c>
      <c r="BE429">
        <v>6</v>
      </c>
      <c r="BF429">
        <v>68</v>
      </c>
      <c r="BG429">
        <v>1</v>
      </c>
      <c r="BH429">
        <v>0</v>
      </c>
      <c r="BI429">
        <v>68</v>
      </c>
      <c r="BJ429" s="30">
        <v>42928</v>
      </c>
      <c r="BK429">
        <v>4</v>
      </c>
      <c r="BL429">
        <v>4</v>
      </c>
      <c r="BM429">
        <v>0</v>
      </c>
      <c r="BN429">
        <v>12</v>
      </c>
      <c r="BO429">
        <v>1</v>
      </c>
      <c r="BP429">
        <v>0</v>
      </c>
      <c r="BQ429">
        <v>12</v>
      </c>
      <c r="BR429" s="30">
        <v>42485</v>
      </c>
      <c r="BS429">
        <v>20</v>
      </c>
      <c r="BT429">
        <v>14</v>
      </c>
      <c r="BU429">
        <v>6</v>
      </c>
      <c r="BV429">
        <v>1</v>
      </c>
      <c r="BW429">
        <v>96</v>
      </c>
      <c r="BX429">
        <v>0</v>
      </c>
      <c r="BY429">
        <v>96</v>
      </c>
      <c r="BZ429">
        <v>54</v>
      </c>
      <c r="CA429">
        <v>3</v>
      </c>
      <c r="CB429">
        <v>9</v>
      </c>
      <c r="CC429">
        <v>1</v>
      </c>
      <c r="CD429">
        <v>6893</v>
      </c>
      <c r="CE429">
        <v>0</v>
      </c>
      <c r="CF429">
        <v>1</v>
      </c>
      <c r="CH429" s="30">
        <v>43952</v>
      </c>
    </row>
    <row r="430" spans="1:86" customFormat="1" x14ac:dyDescent="0.25">
      <c r="A430">
        <v>335112</v>
      </c>
      <c r="B430" t="s">
        <v>4937</v>
      </c>
      <c r="C430" t="s">
        <v>4938</v>
      </c>
      <c r="D430" t="s">
        <v>4939</v>
      </c>
      <c r="E430" t="s">
        <v>251</v>
      </c>
      <c r="F430">
        <v>14031</v>
      </c>
      <c r="G430">
        <v>7167596985</v>
      </c>
      <c r="H430">
        <v>240</v>
      </c>
      <c r="I430" t="s">
        <v>2646</v>
      </c>
      <c r="J430" t="s">
        <v>475</v>
      </c>
      <c r="K430">
        <v>240</v>
      </c>
      <c r="L430">
        <v>232.3</v>
      </c>
      <c r="M430" t="s">
        <v>430</v>
      </c>
      <c r="N430" t="b">
        <v>0</v>
      </c>
      <c r="O430" t="s">
        <v>4940</v>
      </c>
      <c r="P430" s="30">
        <v>24473</v>
      </c>
      <c r="Q430" t="b">
        <v>0</v>
      </c>
      <c r="S430" t="b">
        <v>0</v>
      </c>
      <c r="T430" t="b">
        <v>0</v>
      </c>
      <c r="U430" t="b">
        <v>0</v>
      </c>
      <c r="V430" t="s">
        <v>440</v>
      </c>
      <c r="W430" t="s">
        <v>433</v>
      </c>
      <c r="X430">
        <v>5</v>
      </c>
      <c r="Z430">
        <v>5</v>
      </c>
      <c r="AB430">
        <v>5</v>
      </c>
      <c r="AD430">
        <v>5</v>
      </c>
      <c r="AF430">
        <v>5</v>
      </c>
      <c r="AH430">
        <v>3</v>
      </c>
      <c r="AJ430">
        <v>3</v>
      </c>
      <c r="AN430">
        <v>2.8443100000000001</v>
      </c>
      <c r="AO430">
        <v>0.98821000000000003</v>
      </c>
      <c r="AP430">
        <v>0.74370000000000003</v>
      </c>
      <c r="AQ430">
        <v>1.7319100000000001</v>
      </c>
      <c r="AR430">
        <v>4.5762200000000002</v>
      </c>
      <c r="AS430">
        <v>0.10995000000000001</v>
      </c>
      <c r="AT430">
        <v>2.2674300000000001</v>
      </c>
      <c r="AU430">
        <v>0.78798000000000001</v>
      </c>
      <c r="AV430">
        <v>0.38557000000000002</v>
      </c>
      <c r="AW430">
        <v>3.4409800000000001</v>
      </c>
      <c r="AX430">
        <v>2.60711</v>
      </c>
      <c r="AY430">
        <v>0.94301000000000001</v>
      </c>
      <c r="AZ430">
        <v>0.72597999999999996</v>
      </c>
      <c r="BA430">
        <v>4.2645900000000001</v>
      </c>
      <c r="BB430" s="30">
        <v>43661</v>
      </c>
      <c r="BC430">
        <v>1</v>
      </c>
      <c r="BD430">
        <v>1</v>
      </c>
      <c r="BE430">
        <v>0</v>
      </c>
      <c r="BF430">
        <v>4</v>
      </c>
      <c r="BG430">
        <v>1</v>
      </c>
      <c r="BH430">
        <v>0</v>
      </c>
      <c r="BI430">
        <v>4</v>
      </c>
      <c r="BJ430" s="30">
        <v>43256</v>
      </c>
      <c r="BK430">
        <v>1</v>
      </c>
      <c r="BL430">
        <v>1</v>
      </c>
      <c r="BM430">
        <v>0</v>
      </c>
      <c r="BN430">
        <v>4</v>
      </c>
      <c r="BO430">
        <v>1</v>
      </c>
      <c r="BP430">
        <v>0</v>
      </c>
      <c r="BQ430">
        <v>4</v>
      </c>
      <c r="BR430" s="30">
        <v>42773</v>
      </c>
      <c r="BS430">
        <v>2</v>
      </c>
      <c r="BT430">
        <v>2</v>
      </c>
      <c r="BU430">
        <v>0</v>
      </c>
      <c r="BV430">
        <v>1</v>
      </c>
      <c r="BW430">
        <v>12</v>
      </c>
      <c r="BX430">
        <v>0</v>
      </c>
      <c r="BY430">
        <v>12</v>
      </c>
      <c r="BZ430">
        <v>5.3330000000000002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 t="s">
        <v>4941</v>
      </c>
      <c r="CH430" s="30">
        <v>43952</v>
      </c>
    </row>
    <row r="431" spans="1:86" customFormat="1" x14ac:dyDescent="0.25">
      <c r="A431">
        <v>335652</v>
      </c>
      <c r="B431" t="s">
        <v>4942</v>
      </c>
      <c r="C431" t="s">
        <v>4943</v>
      </c>
      <c r="D431" t="s">
        <v>4944</v>
      </c>
      <c r="E431" t="s">
        <v>251</v>
      </c>
      <c r="F431">
        <v>14870</v>
      </c>
      <c r="G431">
        <v>6079364108</v>
      </c>
      <c r="H431">
        <v>690</v>
      </c>
      <c r="I431" t="s">
        <v>2834</v>
      </c>
      <c r="J431" t="s">
        <v>429</v>
      </c>
      <c r="K431">
        <v>120</v>
      </c>
      <c r="L431">
        <v>113.3</v>
      </c>
      <c r="M431" t="s">
        <v>430</v>
      </c>
      <c r="N431" t="b">
        <v>0</v>
      </c>
      <c r="O431" t="s">
        <v>4945</v>
      </c>
      <c r="P431" s="30">
        <v>30061</v>
      </c>
      <c r="Q431" t="b">
        <v>0</v>
      </c>
      <c r="S431" t="b">
        <v>0</v>
      </c>
      <c r="T431" t="b">
        <v>0</v>
      </c>
      <c r="U431" t="b">
        <v>0</v>
      </c>
      <c r="V431" t="s">
        <v>440</v>
      </c>
      <c r="W431" t="s">
        <v>433</v>
      </c>
      <c r="X431">
        <v>1</v>
      </c>
      <c r="Z431">
        <v>1</v>
      </c>
      <c r="AB431">
        <v>3</v>
      </c>
      <c r="AD431">
        <v>3</v>
      </c>
      <c r="AF431">
        <v>3</v>
      </c>
      <c r="AH431">
        <v>2</v>
      </c>
      <c r="AJ431">
        <v>2</v>
      </c>
      <c r="AN431">
        <v>2.0111500000000002</v>
      </c>
      <c r="AO431">
        <v>0.75227999999999995</v>
      </c>
      <c r="AP431">
        <v>0.52685000000000004</v>
      </c>
      <c r="AQ431">
        <v>1.2791300000000001</v>
      </c>
      <c r="AR431">
        <v>3.2902800000000001</v>
      </c>
      <c r="AS431">
        <v>0.15110999999999999</v>
      </c>
      <c r="AT431">
        <v>2.2172200000000002</v>
      </c>
      <c r="AU431">
        <v>0.79830000000000001</v>
      </c>
      <c r="AV431">
        <v>0.41255999999999998</v>
      </c>
      <c r="AW431">
        <v>3.42807</v>
      </c>
      <c r="AX431">
        <v>1.88517</v>
      </c>
      <c r="AY431">
        <v>0.70860000000000001</v>
      </c>
      <c r="AZ431">
        <v>0.48065999999999998</v>
      </c>
      <c r="BA431">
        <v>3.0777700000000001</v>
      </c>
      <c r="BB431" s="30">
        <v>43448</v>
      </c>
      <c r="BC431">
        <v>12</v>
      </c>
      <c r="BD431">
        <v>12</v>
      </c>
      <c r="BE431">
        <v>1</v>
      </c>
      <c r="BF431">
        <v>68</v>
      </c>
      <c r="BG431">
        <v>1</v>
      </c>
      <c r="BH431">
        <v>0</v>
      </c>
      <c r="BI431">
        <v>68</v>
      </c>
      <c r="BJ431" s="30">
        <v>42937</v>
      </c>
      <c r="BK431">
        <v>2</v>
      </c>
      <c r="BL431">
        <v>2</v>
      </c>
      <c r="BM431">
        <v>0</v>
      </c>
      <c r="BN431">
        <v>8</v>
      </c>
      <c r="BO431">
        <v>1</v>
      </c>
      <c r="BP431">
        <v>0</v>
      </c>
      <c r="BQ431">
        <v>8</v>
      </c>
      <c r="BR431" s="30">
        <v>42502</v>
      </c>
      <c r="BS431">
        <v>8</v>
      </c>
      <c r="BT431">
        <v>8</v>
      </c>
      <c r="BU431">
        <v>0</v>
      </c>
      <c r="BV431">
        <v>1</v>
      </c>
      <c r="BW431">
        <v>52</v>
      </c>
      <c r="BX431">
        <v>0</v>
      </c>
      <c r="BY431">
        <v>52</v>
      </c>
      <c r="BZ431">
        <v>45.332999999999998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 t="s">
        <v>4946</v>
      </c>
      <c r="CH431" s="30">
        <v>43952</v>
      </c>
    </row>
    <row r="432" spans="1:86" customFormat="1" x14ac:dyDescent="0.25">
      <c r="A432">
        <v>335691</v>
      </c>
      <c r="B432" t="s">
        <v>4947</v>
      </c>
      <c r="C432" t="s">
        <v>4948</v>
      </c>
      <c r="D432" t="s">
        <v>4949</v>
      </c>
      <c r="E432" t="s">
        <v>251</v>
      </c>
      <c r="F432">
        <v>14843</v>
      </c>
      <c r="G432">
        <v>6073246900</v>
      </c>
      <c r="H432">
        <v>690</v>
      </c>
      <c r="I432" t="s">
        <v>2834</v>
      </c>
      <c r="J432" t="s">
        <v>438</v>
      </c>
      <c r="K432">
        <v>122</v>
      </c>
      <c r="L432">
        <v>105.4</v>
      </c>
      <c r="M432" t="s">
        <v>430</v>
      </c>
      <c r="N432" t="b">
        <v>0</v>
      </c>
      <c r="O432" t="s">
        <v>4950</v>
      </c>
      <c r="P432" s="30">
        <v>32167</v>
      </c>
      <c r="Q432" t="b">
        <v>0</v>
      </c>
      <c r="S432" t="b">
        <v>0</v>
      </c>
      <c r="T432" t="b">
        <v>0</v>
      </c>
      <c r="U432" t="b">
        <v>0</v>
      </c>
      <c r="V432" t="s">
        <v>440</v>
      </c>
      <c r="W432" t="s">
        <v>433</v>
      </c>
      <c r="X432">
        <v>3</v>
      </c>
      <c r="Z432">
        <v>3</v>
      </c>
      <c r="AB432">
        <v>2</v>
      </c>
      <c r="AD432">
        <v>2</v>
      </c>
      <c r="AF432">
        <v>3</v>
      </c>
      <c r="AH432">
        <v>3</v>
      </c>
      <c r="AJ432">
        <v>3</v>
      </c>
      <c r="AN432">
        <v>2.2941799999999999</v>
      </c>
      <c r="AO432">
        <v>0.84406000000000003</v>
      </c>
      <c r="AP432">
        <v>0.74787999999999999</v>
      </c>
      <c r="AQ432">
        <v>1.5919399999999999</v>
      </c>
      <c r="AR432">
        <v>3.88612</v>
      </c>
      <c r="AS432">
        <v>0.13108</v>
      </c>
      <c r="AT432">
        <v>2.1534599999999999</v>
      </c>
      <c r="AU432">
        <v>0.80784</v>
      </c>
      <c r="AV432">
        <v>0.41671999999999998</v>
      </c>
      <c r="AW432">
        <v>3.3780199999999998</v>
      </c>
      <c r="AX432">
        <v>2.2141500000000001</v>
      </c>
      <c r="AY432">
        <v>0.78564999999999996</v>
      </c>
      <c r="AZ432">
        <v>0.67549000000000003</v>
      </c>
      <c r="BA432">
        <v>3.68899</v>
      </c>
      <c r="BB432" s="30">
        <v>43546</v>
      </c>
      <c r="BC432">
        <v>3</v>
      </c>
      <c r="BD432">
        <v>3</v>
      </c>
      <c r="BE432">
        <v>0</v>
      </c>
      <c r="BF432">
        <v>12</v>
      </c>
      <c r="BG432">
        <v>1</v>
      </c>
      <c r="BH432">
        <v>0</v>
      </c>
      <c r="BI432">
        <v>12</v>
      </c>
      <c r="BJ432" s="30">
        <v>43021</v>
      </c>
      <c r="BK432">
        <v>5</v>
      </c>
      <c r="BL432">
        <v>5</v>
      </c>
      <c r="BM432">
        <v>2</v>
      </c>
      <c r="BN432">
        <v>20</v>
      </c>
      <c r="BO432">
        <v>1</v>
      </c>
      <c r="BP432">
        <v>0</v>
      </c>
      <c r="BQ432">
        <v>20</v>
      </c>
      <c r="BR432" s="30">
        <v>42573</v>
      </c>
      <c r="BS432">
        <v>7</v>
      </c>
      <c r="BT432">
        <v>7</v>
      </c>
      <c r="BU432">
        <v>0</v>
      </c>
      <c r="BV432">
        <v>1</v>
      </c>
      <c r="BW432">
        <v>28</v>
      </c>
      <c r="BX432">
        <v>0</v>
      </c>
      <c r="BY432">
        <v>28</v>
      </c>
      <c r="BZ432">
        <v>17.332999999999998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H432" s="30">
        <v>43952</v>
      </c>
    </row>
    <row r="433" spans="1:86" customFormat="1" x14ac:dyDescent="0.25">
      <c r="A433">
        <v>335723</v>
      </c>
      <c r="B433" t="s">
        <v>4951</v>
      </c>
      <c r="C433" t="s">
        <v>4952</v>
      </c>
      <c r="D433" t="s">
        <v>3203</v>
      </c>
      <c r="E433" t="s">
        <v>251</v>
      </c>
      <c r="F433">
        <v>10469</v>
      </c>
      <c r="G433">
        <v>7186552848</v>
      </c>
      <c r="H433">
        <v>20</v>
      </c>
      <c r="I433" t="s">
        <v>1392</v>
      </c>
      <c r="J433" t="s">
        <v>438</v>
      </c>
      <c r="K433">
        <v>200</v>
      </c>
      <c r="L433">
        <v>191.6</v>
      </c>
      <c r="M433" t="s">
        <v>430</v>
      </c>
      <c r="N433" t="b">
        <v>0</v>
      </c>
      <c r="O433" t="s">
        <v>4953</v>
      </c>
      <c r="P433" s="30">
        <v>33725</v>
      </c>
      <c r="Q433" t="b">
        <v>0</v>
      </c>
      <c r="S433" t="b">
        <v>0</v>
      </c>
      <c r="T433" t="b">
        <v>0</v>
      </c>
      <c r="U433" t="b">
        <v>0</v>
      </c>
      <c r="V433" t="s">
        <v>535</v>
      </c>
      <c r="W433" t="s">
        <v>433</v>
      </c>
      <c r="X433">
        <v>5</v>
      </c>
      <c r="Z433">
        <v>4</v>
      </c>
      <c r="AB433">
        <v>5</v>
      </c>
      <c r="AD433">
        <v>5</v>
      </c>
      <c r="AF433">
        <v>4</v>
      </c>
      <c r="AH433">
        <v>2</v>
      </c>
      <c r="AJ433">
        <v>2</v>
      </c>
      <c r="AN433">
        <v>1.9974700000000001</v>
      </c>
      <c r="AO433">
        <v>0.45205000000000001</v>
      </c>
      <c r="AP433">
        <v>0.39097999999999999</v>
      </c>
      <c r="AQ433">
        <v>0.84302999999999995</v>
      </c>
      <c r="AR433">
        <v>2.8405100000000001</v>
      </c>
      <c r="AS433">
        <v>0.12495000000000001</v>
      </c>
      <c r="AT433">
        <v>1.99257</v>
      </c>
      <c r="AU433">
        <v>0.81172</v>
      </c>
      <c r="AV433">
        <v>0.4194</v>
      </c>
      <c r="AW433">
        <v>3.2236899999999999</v>
      </c>
      <c r="AX433">
        <v>2.08345</v>
      </c>
      <c r="AY433">
        <v>0.41876000000000002</v>
      </c>
      <c r="AZ433">
        <v>0.35088000000000003</v>
      </c>
      <c r="BA433">
        <v>2.8254999999999999</v>
      </c>
      <c r="BB433" s="30">
        <v>43278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 s="30">
        <v>42745</v>
      </c>
      <c r="BK433">
        <v>5</v>
      </c>
      <c r="BL433">
        <v>5</v>
      </c>
      <c r="BM433">
        <v>0</v>
      </c>
      <c r="BN433">
        <v>28</v>
      </c>
      <c r="BO433">
        <v>1</v>
      </c>
      <c r="BP433">
        <v>0</v>
      </c>
      <c r="BQ433">
        <v>28</v>
      </c>
      <c r="BR433" s="30">
        <v>42307</v>
      </c>
      <c r="BS433">
        <v>5</v>
      </c>
      <c r="BT433">
        <v>5</v>
      </c>
      <c r="BU433">
        <v>0</v>
      </c>
      <c r="BV433">
        <v>1</v>
      </c>
      <c r="BW433">
        <v>28</v>
      </c>
      <c r="BX433">
        <v>0</v>
      </c>
      <c r="BY433">
        <v>28</v>
      </c>
      <c r="BZ433">
        <v>14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 t="s">
        <v>4954</v>
      </c>
      <c r="CH433" s="30">
        <v>43952</v>
      </c>
    </row>
    <row r="434" spans="1:86" customFormat="1" x14ac:dyDescent="0.25">
      <c r="A434">
        <v>335856</v>
      </c>
      <c r="B434" t="s">
        <v>4955</v>
      </c>
      <c r="C434" t="s">
        <v>4956</v>
      </c>
      <c r="D434" t="s">
        <v>3102</v>
      </c>
      <c r="E434" t="s">
        <v>251</v>
      </c>
      <c r="F434">
        <v>11418</v>
      </c>
      <c r="G434">
        <v>7182066595</v>
      </c>
      <c r="H434">
        <v>590</v>
      </c>
      <c r="I434" t="s">
        <v>1533</v>
      </c>
      <c r="J434" t="s">
        <v>475</v>
      </c>
      <c r="K434">
        <v>7</v>
      </c>
      <c r="L434">
        <v>8.8000000000000007</v>
      </c>
      <c r="M434" t="s">
        <v>661</v>
      </c>
      <c r="N434" t="b">
        <v>1</v>
      </c>
      <c r="O434" t="s">
        <v>502</v>
      </c>
      <c r="P434" s="30">
        <v>39822</v>
      </c>
      <c r="Q434" t="b">
        <v>0</v>
      </c>
      <c r="S434" t="b">
        <v>0</v>
      </c>
      <c r="T434" t="b">
        <v>0</v>
      </c>
      <c r="U434" t="b">
        <v>0</v>
      </c>
      <c r="V434" t="s">
        <v>440</v>
      </c>
      <c r="W434" t="s">
        <v>433</v>
      </c>
      <c r="X434">
        <v>5</v>
      </c>
      <c r="Z434">
        <v>5</v>
      </c>
      <c r="AB434">
        <v>5</v>
      </c>
      <c r="AE434">
        <v>2</v>
      </c>
      <c r="AF434">
        <v>5</v>
      </c>
      <c r="AH434">
        <v>5</v>
      </c>
      <c r="AJ434">
        <v>5</v>
      </c>
      <c r="AN434">
        <v>2.5596899999999998</v>
      </c>
      <c r="AO434">
        <v>0</v>
      </c>
      <c r="AP434">
        <v>3.3901699999999999</v>
      </c>
      <c r="AQ434">
        <v>3.3901699999999999</v>
      </c>
      <c r="AR434">
        <v>5.9498600000000001</v>
      </c>
      <c r="AS434">
        <v>0.66549999999999998</v>
      </c>
      <c r="AT434">
        <v>1.7430600000000001</v>
      </c>
      <c r="AU434">
        <v>0.79723999999999995</v>
      </c>
      <c r="AV434">
        <v>0.46743000000000001</v>
      </c>
      <c r="AW434">
        <v>3.00773</v>
      </c>
      <c r="AX434">
        <v>3.0520499999999999</v>
      </c>
      <c r="AY434">
        <v>0</v>
      </c>
      <c r="AZ434">
        <v>2.7298399999999998</v>
      </c>
      <c r="BA434">
        <v>6.3433900000000003</v>
      </c>
      <c r="BB434" s="30">
        <v>43713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 s="30">
        <v>43119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 s="30">
        <v>42627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 t="s">
        <v>4957</v>
      </c>
      <c r="CH434" s="30">
        <v>43952</v>
      </c>
    </row>
    <row r="435" spans="1:86" customFormat="1" x14ac:dyDescent="0.25">
      <c r="A435">
        <v>335799</v>
      </c>
      <c r="B435" t="s">
        <v>4958</v>
      </c>
      <c r="C435" t="s">
        <v>4959</v>
      </c>
      <c r="D435" t="s">
        <v>3120</v>
      </c>
      <c r="E435" t="s">
        <v>251</v>
      </c>
      <c r="F435">
        <v>11354</v>
      </c>
      <c r="G435">
        <v>7186700700</v>
      </c>
      <c r="H435">
        <v>590</v>
      </c>
      <c r="I435" t="s">
        <v>1533</v>
      </c>
      <c r="J435" t="s">
        <v>429</v>
      </c>
      <c r="K435">
        <v>280</v>
      </c>
      <c r="L435">
        <v>266.60000000000002</v>
      </c>
      <c r="M435" t="s">
        <v>430</v>
      </c>
      <c r="N435" t="b">
        <v>0</v>
      </c>
      <c r="O435" t="s">
        <v>4960</v>
      </c>
      <c r="P435" s="30">
        <v>35305</v>
      </c>
      <c r="Q435" t="b">
        <v>0</v>
      </c>
      <c r="S435" t="b">
        <v>0</v>
      </c>
      <c r="T435" t="b">
        <v>0</v>
      </c>
      <c r="U435" t="b">
        <v>0</v>
      </c>
      <c r="V435" t="s">
        <v>535</v>
      </c>
      <c r="W435" t="s">
        <v>433</v>
      </c>
      <c r="X435">
        <v>5</v>
      </c>
      <c r="Z435">
        <v>5</v>
      </c>
      <c r="AB435">
        <v>5</v>
      </c>
      <c r="AD435">
        <v>5</v>
      </c>
      <c r="AF435">
        <v>5</v>
      </c>
      <c r="AH435">
        <v>1</v>
      </c>
      <c r="AJ435">
        <v>1</v>
      </c>
      <c r="AN435">
        <v>2.0253100000000002</v>
      </c>
      <c r="AO435">
        <v>0.56039000000000005</v>
      </c>
      <c r="AP435">
        <v>0.42119000000000001</v>
      </c>
      <c r="AQ435">
        <v>0.98158000000000001</v>
      </c>
      <c r="AR435">
        <v>3.0068899999999998</v>
      </c>
      <c r="AS435">
        <v>8.3269999999999997E-2</v>
      </c>
      <c r="AT435">
        <v>2.1387200000000002</v>
      </c>
      <c r="AU435">
        <v>0.88941000000000003</v>
      </c>
      <c r="AV435">
        <v>0.53551000000000004</v>
      </c>
      <c r="AW435">
        <v>3.5636399999999999</v>
      </c>
      <c r="AX435">
        <v>1.9681200000000001</v>
      </c>
      <c r="AY435">
        <v>0.47377000000000002</v>
      </c>
      <c r="AZ435">
        <v>0.29603000000000002</v>
      </c>
      <c r="BA435">
        <v>2.7056800000000001</v>
      </c>
      <c r="BB435" s="30">
        <v>43306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 s="30">
        <v>42783</v>
      </c>
      <c r="BK435">
        <v>1</v>
      </c>
      <c r="BL435">
        <v>1</v>
      </c>
      <c r="BM435">
        <v>0</v>
      </c>
      <c r="BN435">
        <v>4</v>
      </c>
      <c r="BO435">
        <v>1</v>
      </c>
      <c r="BP435">
        <v>0</v>
      </c>
      <c r="BQ435">
        <v>4</v>
      </c>
      <c r="BR435" s="30">
        <v>42356</v>
      </c>
      <c r="BS435">
        <v>1</v>
      </c>
      <c r="BT435">
        <v>1</v>
      </c>
      <c r="BU435">
        <v>0</v>
      </c>
      <c r="BV435">
        <v>1</v>
      </c>
      <c r="BW435">
        <v>4</v>
      </c>
      <c r="BX435">
        <v>0</v>
      </c>
      <c r="BY435">
        <v>4</v>
      </c>
      <c r="BZ435">
        <v>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H435" s="30">
        <v>43952</v>
      </c>
    </row>
    <row r="436" spans="1:86" customFormat="1" x14ac:dyDescent="0.25">
      <c r="A436">
        <v>335355</v>
      </c>
      <c r="B436" t="s">
        <v>4961</v>
      </c>
      <c r="C436" t="s">
        <v>4962</v>
      </c>
      <c r="D436" t="s">
        <v>4217</v>
      </c>
      <c r="E436" t="s">
        <v>251</v>
      </c>
      <c r="F436">
        <v>13815</v>
      </c>
      <c r="G436">
        <v>6073374111</v>
      </c>
      <c r="H436">
        <v>80</v>
      </c>
      <c r="I436" t="s">
        <v>2318</v>
      </c>
      <c r="J436" t="s">
        <v>475</v>
      </c>
      <c r="K436">
        <v>80</v>
      </c>
      <c r="L436">
        <v>56.2</v>
      </c>
      <c r="M436" t="s">
        <v>430</v>
      </c>
      <c r="N436" t="b">
        <v>1</v>
      </c>
      <c r="O436" t="s">
        <v>4963</v>
      </c>
      <c r="P436" s="30">
        <v>26350</v>
      </c>
      <c r="Q436" t="b">
        <v>0</v>
      </c>
      <c r="S436" t="b">
        <v>0</v>
      </c>
      <c r="T436" t="b">
        <v>0</v>
      </c>
      <c r="U436" t="b">
        <v>0</v>
      </c>
      <c r="V436" t="s">
        <v>440</v>
      </c>
      <c r="W436" t="s">
        <v>433</v>
      </c>
      <c r="X436">
        <v>3</v>
      </c>
      <c r="Z436">
        <v>3</v>
      </c>
      <c r="AB436">
        <v>5</v>
      </c>
      <c r="AD436">
        <v>4</v>
      </c>
      <c r="AF436">
        <v>5</v>
      </c>
      <c r="AH436">
        <v>1</v>
      </c>
      <c r="AI436">
        <v>12</v>
      </c>
      <c r="AJ436">
        <v>1</v>
      </c>
      <c r="AK436">
        <v>12</v>
      </c>
      <c r="AN436">
        <v>2.0953599999999999</v>
      </c>
      <c r="AO436">
        <v>1.0892299999999999</v>
      </c>
      <c r="AP436">
        <v>0.46133999999999997</v>
      </c>
      <c r="AQ436">
        <v>1.55057</v>
      </c>
      <c r="AR436">
        <v>3.6459299999999999</v>
      </c>
      <c r="AS436">
        <v>4.9459999999999997E-2</v>
      </c>
      <c r="AT436">
        <v>1.97194</v>
      </c>
      <c r="AU436">
        <v>0.64185999999999999</v>
      </c>
      <c r="AV436">
        <v>0.30238999999999999</v>
      </c>
      <c r="AW436">
        <v>2.9161899999999998</v>
      </c>
      <c r="AX436">
        <v>2.2084199999999998</v>
      </c>
      <c r="AY436">
        <v>1.2760400000000001</v>
      </c>
      <c r="AZ436">
        <v>0.57423000000000002</v>
      </c>
      <c r="BA436">
        <v>4.0091000000000001</v>
      </c>
      <c r="BB436" s="30">
        <v>43690</v>
      </c>
      <c r="BC436">
        <v>3</v>
      </c>
      <c r="BD436">
        <v>3</v>
      </c>
      <c r="BE436">
        <v>0</v>
      </c>
      <c r="BF436">
        <v>16</v>
      </c>
      <c r="BG436">
        <v>1</v>
      </c>
      <c r="BH436">
        <v>0</v>
      </c>
      <c r="BI436">
        <v>16</v>
      </c>
      <c r="BJ436" s="30">
        <v>43210</v>
      </c>
      <c r="BK436">
        <v>2</v>
      </c>
      <c r="BL436">
        <v>2</v>
      </c>
      <c r="BM436">
        <v>0</v>
      </c>
      <c r="BN436">
        <v>12</v>
      </c>
      <c r="BO436">
        <v>1</v>
      </c>
      <c r="BP436">
        <v>0</v>
      </c>
      <c r="BQ436">
        <v>12</v>
      </c>
      <c r="BR436" s="30">
        <v>42719</v>
      </c>
      <c r="BS436">
        <v>5</v>
      </c>
      <c r="BT436">
        <v>5</v>
      </c>
      <c r="BU436">
        <v>0</v>
      </c>
      <c r="BV436">
        <v>1</v>
      </c>
      <c r="BW436">
        <v>24</v>
      </c>
      <c r="BX436">
        <v>0</v>
      </c>
      <c r="BY436">
        <v>24</v>
      </c>
      <c r="BZ436">
        <v>16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 t="s">
        <v>4964</v>
      </c>
      <c r="CH436" s="30">
        <v>43952</v>
      </c>
    </row>
    <row r="437" spans="1:86" customFormat="1" x14ac:dyDescent="0.25">
      <c r="A437">
        <v>335874</v>
      </c>
      <c r="B437" t="s">
        <v>4965</v>
      </c>
      <c r="C437" t="s">
        <v>4966</v>
      </c>
      <c r="D437" t="s">
        <v>4532</v>
      </c>
      <c r="E437" t="s">
        <v>251</v>
      </c>
      <c r="F437">
        <v>10595</v>
      </c>
      <c r="G437">
        <v>9148312582</v>
      </c>
      <c r="H437">
        <v>800</v>
      </c>
      <c r="I437" t="s">
        <v>1394</v>
      </c>
      <c r="J437" t="s">
        <v>475</v>
      </c>
      <c r="K437">
        <v>24</v>
      </c>
      <c r="L437">
        <v>24.4</v>
      </c>
      <c r="M437" t="s">
        <v>430</v>
      </c>
      <c r="N437" t="b">
        <v>0</v>
      </c>
      <c r="O437" t="s">
        <v>4967</v>
      </c>
      <c r="P437" s="30">
        <v>42636</v>
      </c>
      <c r="Q437" t="b">
        <v>0</v>
      </c>
      <c r="S437" t="b">
        <v>0</v>
      </c>
      <c r="T437" t="b">
        <v>0</v>
      </c>
      <c r="U437" t="b">
        <v>0</v>
      </c>
      <c r="V437" t="s">
        <v>432</v>
      </c>
      <c r="W437" t="s">
        <v>433</v>
      </c>
      <c r="X437">
        <v>5</v>
      </c>
      <c r="Z437">
        <v>5</v>
      </c>
      <c r="AB437">
        <v>5</v>
      </c>
      <c r="AD437">
        <v>5</v>
      </c>
      <c r="AG437">
        <v>2</v>
      </c>
      <c r="AH437">
        <v>5</v>
      </c>
      <c r="AJ437">
        <v>5</v>
      </c>
      <c r="AN437">
        <v>2.7326899999999998</v>
      </c>
      <c r="AO437">
        <v>0</v>
      </c>
      <c r="AP437">
        <v>4.8251999999999997</v>
      </c>
      <c r="AQ437">
        <v>4.8251999999999997</v>
      </c>
      <c r="AR437">
        <v>7.5578799999999999</v>
      </c>
      <c r="AS437">
        <v>0.18146000000000001</v>
      </c>
      <c r="AT437">
        <v>2.5016500000000002</v>
      </c>
      <c r="AU437">
        <v>1.0792299999999999</v>
      </c>
      <c r="AV437">
        <v>1.66107</v>
      </c>
      <c r="AW437">
        <v>5.2419500000000001</v>
      </c>
      <c r="AX437">
        <v>2.2702800000000001</v>
      </c>
      <c r="AY437">
        <v>0</v>
      </c>
      <c r="AZ437">
        <v>1.09335</v>
      </c>
      <c r="BA437">
        <v>4.6233899999999997</v>
      </c>
      <c r="BB437" s="30">
        <v>43663</v>
      </c>
      <c r="BC437">
        <v>1</v>
      </c>
      <c r="BD437">
        <v>1</v>
      </c>
      <c r="BE437">
        <v>0</v>
      </c>
      <c r="BF437">
        <v>4</v>
      </c>
      <c r="BG437">
        <v>1</v>
      </c>
      <c r="BH437">
        <v>0</v>
      </c>
      <c r="BI437">
        <v>4</v>
      </c>
      <c r="BJ437" s="30">
        <v>42970</v>
      </c>
      <c r="BK437">
        <v>1</v>
      </c>
      <c r="BL437">
        <v>1</v>
      </c>
      <c r="BM437">
        <v>0</v>
      </c>
      <c r="BN437">
        <v>4</v>
      </c>
      <c r="BO437">
        <v>1</v>
      </c>
      <c r="BP437">
        <v>0</v>
      </c>
      <c r="BQ437">
        <v>4</v>
      </c>
      <c r="BR437" s="30">
        <v>42636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3.3330000000000002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 t="s">
        <v>4968</v>
      </c>
      <c r="CH437" s="30">
        <v>43952</v>
      </c>
    </row>
    <row r="438" spans="1:86" customFormat="1" x14ac:dyDescent="0.25">
      <c r="A438">
        <v>335339</v>
      </c>
      <c r="B438" t="s">
        <v>4969</v>
      </c>
      <c r="C438" t="s">
        <v>4970</v>
      </c>
      <c r="D438" t="s">
        <v>4971</v>
      </c>
      <c r="E438" t="s">
        <v>251</v>
      </c>
      <c r="F438">
        <v>12455</v>
      </c>
      <c r="G438">
        <v>8455861800</v>
      </c>
      <c r="H438">
        <v>220</v>
      </c>
      <c r="I438" t="s">
        <v>279</v>
      </c>
      <c r="J438" t="s">
        <v>475</v>
      </c>
      <c r="K438">
        <v>82</v>
      </c>
      <c r="L438">
        <v>80.2</v>
      </c>
      <c r="M438" t="s">
        <v>430</v>
      </c>
      <c r="N438" t="b">
        <v>1</v>
      </c>
      <c r="O438" t="s">
        <v>4972</v>
      </c>
      <c r="P438" s="30">
        <v>26251</v>
      </c>
      <c r="Q438" t="b">
        <v>1</v>
      </c>
      <c r="S438" t="b">
        <v>0</v>
      </c>
      <c r="T438" t="b">
        <v>0</v>
      </c>
      <c r="U438" t="b">
        <v>0</v>
      </c>
      <c r="V438" t="s">
        <v>535</v>
      </c>
      <c r="W438" t="s">
        <v>433</v>
      </c>
      <c r="X438">
        <v>3</v>
      </c>
      <c r="Z438">
        <v>3</v>
      </c>
      <c r="AB438">
        <v>3</v>
      </c>
      <c r="AD438">
        <v>5</v>
      </c>
      <c r="AF438">
        <v>1</v>
      </c>
      <c r="AH438">
        <v>3</v>
      </c>
      <c r="AJ438">
        <v>4</v>
      </c>
      <c r="AN438">
        <v>1.73017</v>
      </c>
      <c r="AO438">
        <v>0.67032999999999998</v>
      </c>
      <c r="AP438">
        <v>0.71282999999999996</v>
      </c>
      <c r="AQ438">
        <v>1.3831599999999999</v>
      </c>
      <c r="AR438">
        <v>3.1133299999999999</v>
      </c>
      <c r="AS438">
        <v>5.5160000000000001E-2</v>
      </c>
      <c r="AT438">
        <v>2.08799</v>
      </c>
      <c r="AU438">
        <v>0.65703</v>
      </c>
      <c r="AV438">
        <v>0.29247000000000001</v>
      </c>
      <c r="AW438">
        <v>3.03748</v>
      </c>
      <c r="AX438">
        <v>1.72217</v>
      </c>
      <c r="AY438">
        <v>0.76715999999999995</v>
      </c>
      <c r="AZ438">
        <v>0.91737000000000002</v>
      </c>
      <c r="BA438">
        <v>3.2867299999999999</v>
      </c>
      <c r="BB438" s="30">
        <v>43727</v>
      </c>
      <c r="BC438">
        <v>5</v>
      </c>
      <c r="BD438">
        <v>5</v>
      </c>
      <c r="BE438">
        <v>0</v>
      </c>
      <c r="BF438">
        <v>20</v>
      </c>
      <c r="BG438">
        <v>1</v>
      </c>
      <c r="BH438">
        <v>0</v>
      </c>
      <c r="BI438">
        <v>20</v>
      </c>
      <c r="BJ438" s="30">
        <v>43188</v>
      </c>
      <c r="BK438">
        <v>3</v>
      </c>
      <c r="BL438">
        <v>3</v>
      </c>
      <c r="BM438">
        <v>0</v>
      </c>
      <c r="BN438">
        <v>20</v>
      </c>
      <c r="BO438">
        <v>1</v>
      </c>
      <c r="BP438">
        <v>0</v>
      </c>
      <c r="BQ438">
        <v>20</v>
      </c>
      <c r="BR438" s="30">
        <v>42607</v>
      </c>
      <c r="BS438">
        <v>1</v>
      </c>
      <c r="BT438">
        <v>0</v>
      </c>
      <c r="BU438">
        <v>1</v>
      </c>
      <c r="BV438">
        <v>0</v>
      </c>
      <c r="BW438">
        <v>4</v>
      </c>
      <c r="BX438">
        <v>0</v>
      </c>
      <c r="BY438">
        <v>4</v>
      </c>
      <c r="BZ438">
        <v>17.332999999999998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H438" s="30">
        <v>43952</v>
      </c>
    </row>
    <row r="439" spans="1:86" customFormat="1" x14ac:dyDescent="0.25">
      <c r="A439">
        <v>335131</v>
      </c>
      <c r="B439" t="s">
        <v>4973</v>
      </c>
      <c r="C439" t="s">
        <v>4974</v>
      </c>
      <c r="D439" t="s">
        <v>3226</v>
      </c>
      <c r="E439" t="s">
        <v>251</v>
      </c>
      <c r="F439">
        <v>11238</v>
      </c>
      <c r="G439">
        <v>7187896262</v>
      </c>
      <c r="H439">
        <v>331</v>
      </c>
      <c r="I439" t="s">
        <v>1544</v>
      </c>
      <c r="J439" t="s">
        <v>429</v>
      </c>
      <c r="K439">
        <v>148</v>
      </c>
      <c r="L439">
        <v>132.30000000000001</v>
      </c>
      <c r="M439" t="s">
        <v>430</v>
      </c>
      <c r="N439" t="b">
        <v>0</v>
      </c>
      <c r="O439" t="s">
        <v>4975</v>
      </c>
      <c r="P439" s="30">
        <v>24473</v>
      </c>
      <c r="Q439" t="b">
        <v>0</v>
      </c>
      <c r="S439" t="b">
        <v>0</v>
      </c>
      <c r="T439" t="b">
        <v>0</v>
      </c>
      <c r="U439" t="b">
        <v>0</v>
      </c>
      <c r="V439" t="s">
        <v>440</v>
      </c>
      <c r="W439" t="s">
        <v>433</v>
      </c>
      <c r="X439">
        <v>2</v>
      </c>
      <c r="Z439">
        <v>2</v>
      </c>
      <c r="AB439">
        <v>5</v>
      </c>
      <c r="AD439">
        <v>5</v>
      </c>
      <c r="AF439">
        <v>5</v>
      </c>
      <c r="AH439">
        <v>1</v>
      </c>
      <c r="AI439">
        <v>12</v>
      </c>
      <c r="AJ439">
        <v>1</v>
      </c>
      <c r="AK439">
        <v>12</v>
      </c>
      <c r="AN439">
        <v>2.1111399999999998</v>
      </c>
      <c r="AO439">
        <v>0.60001000000000004</v>
      </c>
      <c r="AP439">
        <v>0.30790000000000001</v>
      </c>
      <c r="AQ439">
        <v>0.90790999999999999</v>
      </c>
      <c r="AR439">
        <v>3.01905</v>
      </c>
      <c r="AS439">
        <v>9.2270000000000005E-2</v>
      </c>
      <c r="AT439">
        <v>2.1388099999999999</v>
      </c>
      <c r="AU439">
        <v>0.91978000000000004</v>
      </c>
      <c r="AV439">
        <v>0.55166000000000004</v>
      </c>
      <c r="AW439">
        <v>3.6102500000000002</v>
      </c>
      <c r="AX439">
        <v>2.05145</v>
      </c>
      <c r="AY439">
        <v>0.49053000000000002</v>
      </c>
      <c r="AZ439">
        <v>0.21007000000000001</v>
      </c>
      <c r="BA439">
        <v>2.6815600000000002</v>
      </c>
      <c r="BB439" s="30">
        <v>43790</v>
      </c>
      <c r="BC439">
        <v>8</v>
      </c>
      <c r="BD439">
        <v>8</v>
      </c>
      <c r="BE439">
        <v>0</v>
      </c>
      <c r="BF439">
        <v>48</v>
      </c>
      <c r="BG439">
        <v>1</v>
      </c>
      <c r="BH439">
        <v>0</v>
      </c>
      <c r="BI439">
        <v>48</v>
      </c>
      <c r="BJ439" s="30">
        <v>43483</v>
      </c>
      <c r="BK439">
        <v>5</v>
      </c>
      <c r="BL439">
        <v>3</v>
      </c>
      <c r="BM439">
        <v>2</v>
      </c>
      <c r="BN439">
        <v>32</v>
      </c>
      <c r="BO439">
        <v>1</v>
      </c>
      <c r="BP439">
        <v>0</v>
      </c>
      <c r="BQ439">
        <v>32</v>
      </c>
      <c r="BR439" s="30">
        <v>42909</v>
      </c>
      <c r="BS439">
        <v>2</v>
      </c>
      <c r="BT439">
        <v>2</v>
      </c>
      <c r="BU439">
        <v>0</v>
      </c>
      <c r="BV439">
        <v>1</v>
      </c>
      <c r="BW439">
        <v>8</v>
      </c>
      <c r="BX439">
        <v>0</v>
      </c>
      <c r="BY439">
        <v>8</v>
      </c>
      <c r="BZ439">
        <v>36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 t="s">
        <v>4976</v>
      </c>
      <c r="CH439" s="30">
        <v>43952</v>
      </c>
    </row>
    <row r="440" spans="1:86" customFormat="1" x14ac:dyDescent="0.25">
      <c r="A440">
        <v>335877</v>
      </c>
      <c r="B440" t="s">
        <v>4977</v>
      </c>
      <c r="C440" t="s">
        <v>4978</v>
      </c>
      <c r="D440" t="s">
        <v>4979</v>
      </c>
      <c r="E440" t="s">
        <v>251</v>
      </c>
      <c r="F440">
        <v>10960</v>
      </c>
      <c r="G440">
        <v>8453482000</v>
      </c>
      <c r="H440">
        <v>620</v>
      </c>
      <c r="I440" t="s">
        <v>1467</v>
      </c>
      <c r="J440" t="s">
        <v>475</v>
      </c>
      <c r="K440">
        <v>4</v>
      </c>
      <c r="M440" t="s">
        <v>661</v>
      </c>
      <c r="N440" t="b">
        <v>1</v>
      </c>
      <c r="O440" t="s">
        <v>502</v>
      </c>
      <c r="P440" s="30">
        <v>43592</v>
      </c>
      <c r="Q440" t="b">
        <v>0</v>
      </c>
      <c r="S440" t="b">
        <v>0</v>
      </c>
      <c r="T440" t="b">
        <v>0</v>
      </c>
      <c r="U440" t="b">
        <v>0</v>
      </c>
      <c r="V440" t="s">
        <v>432</v>
      </c>
      <c r="W440" t="s">
        <v>433</v>
      </c>
      <c r="Y440">
        <v>1</v>
      </c>
      <c r="AA440">
        <v>1</v>
      </c>
      <c r="AC440">
        <v>1</v>
      </c>
      <c r="AE440">
        <v>1</v>
      </c>
      <c r="AG440">
        <v>1</v>
      </c>
      <c r="AI440">
        <v>1</v>
      </c>
      <c r="AK440">
        <v>1</v>
      </c>
      <c r="AL440">
        <v>6</v>
      </c>
      <c r="AM440">
        <v>6</v>
      </c>
      <c r="BB440" s="30">
        <v>43592</v>
      </c>
      <c r="BK440" t="s">
        <v>1008</v>
      </c>
      <c r="BL440" t="s">
        <v>1008</v>
      </c>
      <c r="BS440" t="s">
        <v>1008</v>
      </c>
      <c r="BT440" t="s">
        <v>1008</v>
      </c>
      <c r="BU440" t="s">
        <v>1008</v>
      </c>
      <c r="BV440" t="s">
        <v>1008</v>
      </c>
      <c r="BW440" t="s">
        <v>1008</v>
      </c>
      <c r="BX440" t="s">
        <v>1008</v>
      </c>
      <c r="BY440" t="s">
        <v>1008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 t="s">
        <v>4980</v>
      </c>
      <c r="CH440" s="30">
        <v>43952</v>
      </c>
    </row>
    <row r="441" spans="1:86" customFormat="1" x14ac:dyDescent="0.25">
      <c r="A441">
        <v>335504</v>
      </c>
      <c r="B441" t="s">
        <v>4981</v>
      </c>
      <c r="C441" t="s">
        <v>4982</v>
      </c>
      <c r="D441" t="s">
        <v>4983</v>
      </c>
      <c r="E441" t="s">
        <v>251</v>
      </c>
      <c r="F441">
        <v>14224</v>
      </c>
      <c r="G441">
        <v>7168280500</v>
      </c>
      <c r="H441">
        <v>240</v>
      </c>
      <c r="I441" t="s">
        <v>2646</v>
      </c>
      <c r="J441" t="s">
        <v>451</v>
      </c>
      <c r="K441">
        <v>160</v>
      </c>
      <c r="L441">
        <v>155.19999999999999</v>
      </c>
      <c r="M441" t="s">
        <v>430</v>
      </c>
      <c r="N441" t="b">
        <v>0</v>
      </c>
      <c r="O441" t="s">
        <v>4984</v>
      </c>
      <c r="P441" s="30">
        <v>28185</v>
      </c>
      <c r="Q441" t="b">
        <v>0</v>
      </c>
      <c r="S441" t="b">
        <v>0</v>
      </c>
      <c r="T441" t="b">
        <v>0</v>
      </c>
      <c r="U441" t="b">
        <v>0</v>
      </c>
      <c r="V441" t="s">
        <v>440</v>
      </c>
      <c r="W441" t="s">
        <v>433</v>
      </c>
      <c r="X441">
        <v>5</v>
      </c>
      <c r="Z441">
        <v>4</v>
      </c>
      <c r="AB441">
        <v>5</v>
      </c>
      <c r="AD441">
        <v>5</v>
      </c>
      <c r="AF441">
        <v>5</v>
      </c>
      <c r="AH441">
        <v>4</v>
      </c>
      <c r="AJ441">
        <v>4</v>
      </c>
      <c r="AN441">
        <v>2.2875800000000002</v>
      </c>
      <c r="AO441">
        <v>0.95399999999999996</v>
      </c>
      <c r="AP441">
        <v>0.85745000000000005</v>
      </c>
      <c r="AQ441">
        <v>1.8114399999999999</v>
      </c>
      <c r="AR441">
        <v>4.0990200000000003</v>
      </c>
      <c r="AS441">
        <v>0.13089000000000001</v>
      </c>
      <c r="AT441">
        <v>2.2408700000000001</v>
      </c>
      <c r="AU441">
        <v>0.84008000000000005</v>
      </c>
      <c r="AV441">
        <v>0.44080000000000003</v>
      </c>
      <c r="AW441">
        <v>3.5217499999999999</v>
      </c>
      <c r="AX441">
        <v>2.1216499999999998</v>
      </c>
      <c r="AY441">
        <v>0.85390999999999995</v>
      </c>
      <c r="AZ441">
        <v>0.73214999999999997</v>
      </c>
      <c r="BA441">
        <v>3.7322899999999999</v>
      </c>
      <c r="BB441" s="30">
        <v>43498</v>
      </c>
      <c r="BC441">
        <v>2</v>
      </c>
      <c r="BD441">
        <v>2</v>
      </c>
      <c r="BE441">
        <v>1</v>
      </c>
      <c r="BF441">
        <v>8</v>
      </c>
      <c r="BG441">
        <v>1</v>
      </c>
      <c r="BH441">
        <v>0</v>
      </c>
      <c r="BI441">
        <v>8</v>
      </c>
      <c r="BJ441" s="30">
        <v>43005</v>
      </c>
      <c r="BK441">
        <v>5</v>
      </c>
      <c r="BL441">
        <v>5</v>
      </c>
      <c r="BM441">
        <v>0</v>
      </c>
      <c r="BN441">
        <v>20</v>
      </c>
      <c r="BO441">
        <v>1</v>
      </c>
      <c r="BP441">
        <v>0</v>
      </c>
      <c r="BQ441">
        <v>20</v>
      </c>
      <c r="BR441" s="30">
        <v>42598</v>
      </c>
      <c r="BS441">
        <v>2</v>
      </c>
      <c r="BT441">
        <v>2</v>
      </c>
      <c r="BU441">
        <v>0</v>
      </c>
      <c r="BV441">
        <v>1</v>
      </c>
      <c r="BW441">
        <v>8</v>
      </c>
      <c r="BX441">
        <v>0</v>
      </c>
      <c r="BY441">
        <v>8</v>
      </c>
      <c r="BZ441">
        <v>12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 t="s">
        <v>4985</v>
      </c>
      <c r="CH441" s="30">
        <v>43952</v>
      </c>
    </row>
    <row r="442" spans="1:86" customFormat="1" x14ac:dyDescent="0.25">
      <c r="A442">
        <v>335008</v>
      </c>
      <c r="B442" t="s">
        <v>4986</v>
      </c>
      <c r="C442" t="s">
        <v>4987</v>
      </c>
      <c r="D442" t="s">
        <v>3130</v>
      </c>
      <c r="E442" t="s">
        <v>251</v>
      </c>
      <c r="F442">
        <v>14620</v>
      </c>
      <c r="G442">
        <v>5852715413</v>
      </c>
      <c r="H442">
        <v>370</v>
      </c>
      <c r="I442" t="s">
        <v>1492</v>
      </c>
      <c r="J442" t="s">
        <v>475</v>
      </c>
      <c r="K442">
        <v>455</v>
      </c>
      <c r="L442">
        <v>369.5</v>
      </c>
      <c r="M442" t="s">
        <v>430</v>
      </c>
      <c r="N442" t="b">
        <v>0</v>
      </c>
      <c r="O442" t="s">
        <v>4986</v>
      </c>
      <c r="P442" s="30">
        <v>26469</v>
      </c>
      <c r="Q442" t="b">
        <v>0</v>
      </c>
      <c r="S442" t="b">
        <v>0</v>
      </c>
      <c r="T442" t="b">
        <v>0</v>
      </c>
      <c r="U442" t="b">
        <v>0</v>
      </c>
      <c r="V442" t="s">
        <v>535</v>
      </c>
      <c r="W442" t="s">
        <v>433</v>
      </c>
      <c r="X442">
        <v>2</v>
      </c>
      <c r="Z442">
        <v>2</v>
      </c>
      <c r="AB442">
        <v>4</v>
      </c>
      <c r="AD442">
        <v>3</v>
      </c>
      <c r="AF442">
        <v>4</v>
      </c>
      <c r="AH442">
        <v>3</v>
      </c>
      <c r="AJ442">
        <v>2</v>
      </c>
      <c r="AN442">
        <v>3.3026499999999999</v>
      </c>
      <c r="AO442">
        <v>1.53939</v>
      </c>
      <c r="AP442">
        <v>0.42026000000000002</v>
      </c>
      <c r="AQ442">
        <v>1.9596499999999999</v>
      </c>
      <c r="AR442">
        <v>5.2623100000000003</v>
      </c>
      <c r="AS442">
        <v>6.1609999999999998E-2</v>
      </c>
      <c r="AT442">
        <v>2.1035499999999998</v>
      </c>
      <c r="AU442">
        <v>0.69025000000000003</v>
      </c>
      <c r="AV442">
        <v>0.33144000000000001</v>
      </c>
      <c r="AW442">
        <v>3.1252499999999999</v>
      </c>
      <c r="AX442">
        <v>3.2630599999999998</v>
      </c>
      <c r="AY442">
        <v>1.6769700000000001</v>
      </c>
      <c r="AZ442">
        <v>0.47725000000000001</v>
      </c>
      <c r="BA442">
        <v>5.3993900000000004</v>
      </c>
      <c r="BB442" s="30">
        <v>43558</v>
      </c>
      <c r="BC442">
        <v>6</v>
      </c>
      <c r="BD442">
        <v>5</v>
      </c>
      <c r="BE442">
        <v>1</v>
      </c>
      <c r="BF442">
        <v>16</v>
      </c>
      <c r="BG442">
        <v>1</v>
      </c>
      <c r="BH442">
        <v>0</v>
      </c>
      <c r="BI442">
        <v>16</v>
      </c>
      <c r="BJ442" s="30">
        <v>43048</v>
      </c>
      <c r="BK442">
        <v>5</v>
      </c>
      <c r="BL442">
        <v>5</v>
      </c>
      <c r="BM442">
        <v>1</v>
      </c>
      <c r="BN442">
        <v>28</v>
      </c>
      <c r="BO442">
        <v>1</v>
      </c>
      <c r="BP442">
        <v>0</v>
      </c>
      <c r="BQ442">
        <v>28</v>
      </c>
      <c r="BR442" s="30">
        <v>42613</v>
      </c>
      <c r="BS442">
        <v>17</v>
      </c>
      <c r="BT442">
        <v>16</v>
      </c>
      <c r="BU442">
        <v>1</v>
      </c>
      <c r="BV442">
        <v>1</v>
      </c>
      <c r="BW442">
        <v>72</v>
      </c>
      <c r="BX442">
        <v>0</v>
      </c>
      <c r="BY442">
        <v>72</v>
      </c>
      <c r="BZ442">
        <v>29.332999999999998</v>
      </c>
      <c r="CA442">
        <v>0</v>
      </c>
      <c r="CB442">
        <v>5</v>
      </c>
      <c r="CC442">
        <v>0</v>
      </c>
      <c r="CD442">
        <v>0</v>
      </c>
      <c r="CE442">
        <v>0</v>
      </c>
      <c r="CF442">
        <v>0</v>
      </c>
      <c r="CG442" t="s">
        <v>4988</v>
      </c>
      <c r="CH442" s="30">
        <v>43952</v>
      </c>
    </row>
    <row r="443" spans="1:86" customFormat="1" x14ac:dyDescent="0.25">
      <c r="A443">
        <v>335397</v>
      </c>
      <c r="B443" t="s">
        <v>4989</v>
      </c>
      <c r="C443" t="s">
        <v>4990</v>
      </c>
      <c r="D443" t="s">
        <v>4991</v>
      </c>
      <c r="E443" t="s">
        <v>251</v>
      </c>
      <c r="F443">
        <v>14103</v>
      </c>
      <c r="G443">
        <v>5857984100</v>
      </c>
      <c r="H443">
        <v>550</v>
      </c>
      <c r="I443" t="s">
        <v>2714</v>
      </c>
      <c r="J443" t="s">
        <v>451</v>
      </c>
      <c r="K443">
        <v>160</v>
      </c>
      <c r="L443">
        <v>140.6</v>
      </c>
      <c r="M443" t="s">
        <v>430</v>
      </c>
      <c r="N443" t="b">
        <v>0</v>
      </c>
      <c r="O443" t="s">
        <v>4992</v>
      </c>
      <c r="P443" s="30">
        <v>26969</v>
      </c>
      <c r="Q443" t="b">
        <v>0</v>
      </c>
      <c r="S443" t="b">
        <v>0</v>
      </c>
      <c r="T443" t="b">
        <v>0</v>
      </c>
      <c r="U443" t="b">
        <v>0</v>
      </c>
      <c r="V443" t="s">
        <v>535</v>
      </c>
      <c r="W443" t="s">
        <v>433</v>
      </c>
      <c r="X443">
        <v>1</v>
      </c>
      <c r="Z443">
        <v>1</v>
      </c>
      <c r="AB443">
        <v>4</v>
      </c>
      <c r="AD443">
        <v>4</v>
      </c>
      <c r="AF443">
        <v>4</v>
      </c>
      <c r="AH443">
        <v>2</v>
      </c>
      <c r="AJ443">
        <v>3</v>
      </c>
      <c r="AN443">
        <v>1.64432</v>
      </c>
      <c r="AO443">
        <v>0.60518000000000005</v>
      </c>
      <c r="AP443">
        <v>0.53486</v>
      </c>
      <c r="AQ443">
        <v>1.1400399999999999</v>
      </c>
      <c r="AR443">
        <v>2.78437</v>
      </c>
      <c r="AS443">
        <v>0.16098000000000001</v>
      </c>
      <c r="AT443">
        <v>1.9624200000000001</v>
      </c>
      <c r="AU443">
        <v>0.73448999999999998</v>
      </c>
      <c r="AV443">
        <v>0.39090000000000003</v>
      </c>
      <c r="AW443">
        <v>3.0878199999999998</v>
      </c>
      <c r="AX443">
        <v>1.7414499999999999</v>
      </c>
      <c r="AY443">
        <v>0.61956</v>
      </c>
      <c r="AZ443">
        <v>0.51500000000000001</v>
      </c>
      <c r="BA443">
        <v>2.8915299999999999</v>
      </c>
      <c r="BB443" s="30">
        <v>43637</v>
      </c>
      <c r="BC443">
        <v>9</v>
      </c>
      <c r="BD443">
        <v>9</v>
      </c>
      <c r="BE443">
        <v>1</v>
      </c>
      <c r="BF443">
        <v>52</v>
      </c>
      <c r="BG443">
        <v>1</v>
      </c>
      <c r="BH443">
        <v>0</v>
      </c>
      <c r="BI443">
        <v>52</v>
      </c>
      <c r="BJ443" s="30">
        <v>43164</v>
      </c>
      <c r="BK443">
        <v>7</v>
      </c>
      <c r="BL443">
        <v>7</v>
      </c>
      <c r="BM443">
        <v>1</v>
      </c>
      <c r="BN443">
        <v>36</v>
      </c>
      <c r="BO443">
        <v>1</v>
      </c>
      <c r="BP443">
        <v>0</v>
      </c>
      <c r="BQ443">
        <v>36</v>
      </c>
      <c r="BR443" s="30">
        <v>42745</v>
      </c>
      <c r="BS443">
        <v>7</v>
      </c>
      <c r="BT443">
        <v>7</v>
      </c>
      <c r="BU443">
        <v>0</v>
      </c>
      <c r="BV443">
        <v>1</v>
      </c>
      <c r="BW443">
        <v>36</v>
      </c>
      <c r="BX443">
        <v>0</v>
      </c>
      <c r="BY443">
        <v>36</v>
      </c>
      <c r="BZ443">
        <v>44</v>
      </c>
      <c r="CA443">
        <v>0</v>
      </c>
      <c r="CB443">
        <v>3</v>
      </c>
      <c r="CC443">
        <v>0</v>
      </c>
      <c r="CD443">
        <v>0</v>
      </c>
      <c r="CE443">
        <v>0</v>
      </c>
      <c r="CF443">
        <v>0</v>
      </c>
      <c r="CG443" t="s">
        <v>4993</v>
      </c>
      <c r="CH443" s="30">
        <v>43952</v>
      </c>
    </row>
    <row r="444" spans="1:86" customFormat="1" x14ac:dyDescent="0.25">
      <c r="A444">
        <v>335497</v>
      </c>
      <c r="B444" t="s">
        <v>4994</v>
      </c>
      <c r="C444" t="s">
        <v>4995</v>
      </c>
      <c r="D444" t="s">
        <v>4996</v>
      </c>
      <c r="E444" t="s">
        <v>251</v>
      </c>
      <c r="F444">
        <v>13424</v>
      </c>
      <c r="G444">
        <v>3157369311</v>
      </c>
      <c r="H444">
        <v>510</v>
      </c>
      <c r="I444" t="s">
        <v>2269</v>
      </c>
      <c r="J444" t="s">
        <v>475</v>
      </c>
      <c r="K444">
        <v>86</v>
      </c>
      <c r="L444">
        <v>44.9</v>
      </c>
      <c r="M444" t="s">
        <v>430</v>
      </c>
      <c r="N444" t="b">
        <v>0</v>
      </c>
      <c r="O444" t="s">
        <v>4997</v>
      </c>
      <c r="P444" s="30">
        <v>29190</v>
      </c>
      <c r="Q444" t="b">
        <v>0</v>
      </c>
      <c r="S444" t="b">
        <v>0</v>
      </c>
      <c r="T444" t="b">
        <v>0</v>
      </c>
      <c r="U444" t="b">
        <v>0</v>
      </c>
      <c r="V444" t="s">
        <v>440</v>
      </c>
      <c r="W444" t="s">
        <v>433</v>
      </c>
      <c r="X444">
        <v>5</v>
      </c>
      <c r="Z444">
        <v>4</v>
      </c>
      <c r="AB444">
        <v>4</v>
      </c>
      <c r="AD444">
        <v>2</v>
      </c>
      <c r="AF444">
        <v>5</v>
      </c>
      <c r="AH444">
        <v>5</v>
      </c>
      <c r="AJ444">
        <v>5</v>
      </c>
      <c r="AN444">
        <v>2.4295800000000001</v>
      </c>
      <c r="AO444">
        <v>1.7067099999999999</v>
      </c>
      <c r="AP444">
        <v>1.0663</v>
      </c>
      <c r="AQ444">
        <v>2.7730100000000002</v>
      </c>
      <c r="AR444">
        <v>5.2025899999999998</v>
      </c>
      <c r="AS444">
        <v>0.11395</v>
      </c>
      <c r="AT444">
        <v>1.9504300000000001</v>
      </c>
      <c r="AU444">
        <v>0.62885999999999997</v>
      </c>
      <c r="AV444">
        <v>0.29415999999999998</v>
      </c>
      <c r="AW444">
        <v>2.87344</v>
      </c>
      <c r="AX444">
        <v>2.5889199999999999</v>
      </c>
      <c r="AY444">
        <v>2.0407600000000001</v>
      </c>
      <c r="AZ444">
        <v>1.3643700000000001</v>
      </c>
      <c r="BA444">
        <v>5.8059200000000004</v>
      </c>
      <c r="BB444" s="30">
        <v>43875</v>
      </c>
      <c r="BC444">
        <v>2</v>
      </c>
      <c r="BD444">
        <v>2</v>
      </c>
      <c r="BE444">
        <v>0</v>
      </c>
      <c r="BF444">
        <v>12</v>
      </c>
      <c r="BG444">
        <v>0</v>
      </c>
      <c r="BH444">
        <v>0</v>
      </c>
      <c r="BI444">
        <v>12</v>
      </c>
      <c r="BJ444" s="30">
        <v>43369</v>
      </c>
      <c r="BK444">
        <v>1</v>
      </c>
      <c r="BL444">
        <v>1</v>
      </c>
      <c r="BM444">
        <v>0</v>
      </c>
      <c r="BN444">
        <v>4</v>
      </c>
      <c r="BO444">
        <v>1</v>
      </c>
      <c r="BP444">
        <v>0</v>
      </c>
      <c r="BQ444">
        <v>4</v>
      </c>
      <c r="BR444" s="30">
        <v>42852</v>
      </c>
      <c r="BS444">
        <v>3</v>
      </c>
      <c r="BT444">
        <v>3</v>
      </c>
      <c r="BU444">
        <v>0</v>
      </c>
      <c r="BV444">
        <v>1</v>
      </c>
      <c r="BW444">
        <v>16</v>
      </c>
      <c r="BX444">
        <v>0</v>
      </c>
      <c r="BY444">
        <v>16</v>
      </c>
      <c r="BZ444">
        <v>10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 t="s">
        <v>4998</v>
      </c>
      <c r="CH444" s="30">
        <v>43952</v>
      </c>
    </row>
    <row r="445" spans="1:86" customFormat="1" x14ac:dyDescent="0.25">
      <c r="A445">
        <v>335314</v>
      </c>
      <c r="B445" t="s">
        <v>4999</v>
      </c>
      <c r="C445" t="s">
        <v>5000</v>
      </c>
      <c r="D445" t="s">
        <v>5001</v>
      </c>
      <c r="E445" t="s">
        <v>251</v>
      </c>
      <c r="F445">
        <v>12095</v>
      </c>
      <c r="G445">
        <v>5187624546</v>
      </c>
      <c r="H445">
        <v>280</v>
      </c>
      <c r="I445" t="s">
        <v>1760</v>
      </c>
      <c r="J445" t="s">
        <v>475</v>
      </c>
      <c r="K445">
        <v>100</v>
      </c>
      <c r="L445">
        <v>86.4</v>
      </c>
      <c r="M445" t="s">
        <v>430</v>
      </c>
      <c r="N445" t="b">
        <v>0</v>
      </c>
      <c r="O445" t="s">
        <v>4999</v>
      </c>
      <c r="P445" s="30">
        <v>25938</v>
      </c>
      <c r="Q445" t="b">
        <v>0</v>
      </c>
      <c r="S445" t="b">
        <v>0</v>
      </c>
      <c r="T445" t="b">
        <v>0</v>
      </c>
      <c r="U445" t="b">
        <v>0</v>
      </c>
      <c r="V445" t="s">
        <v>440</v>
      </c>
      <c r="W445" t="s">
        <v>433</v>
      </c>
      <c r="X445">
        <v>2</v>
      </c>
      <c r="Z445">
        <v>1</v>
      </c>
      <c r="AB445">
        <v>4</v>
      </c>
      <c r="AD445">
        <v>4</v>
      </c>
      <c r="AF445">
        <v>5</v>
      </c>
      <c r="AH445">
        <v>4</v>
      </c>
      <c r="AJ445">
        <v>4</v>
      </c>
      <c r="AN445">
        <v>2.3885700000000001</v>
      </c>
      <c r="AO445">
        <v>0.85529999999999995</v>
      </c>
      <c r="AP445">
        <v>0.67503999999999997</v>
      </c>
      <c r="AQ445">
        <v>1.53034</v>
      </c>
      <c r="AR445">
        <v>3.9189099999999999</v>
      </c>
      <c r="AS445">
        <v>0.12241</v>
      </c>
      <c r="AT445">
        <v>2.2810999999999999</v>
      </c>
      <c r="AU445">
        <v>0.67681999999999998</v>
      </c>
      <c r="AV445">
        <v>0.31942999999999999</v>
      </c>
      <c r="AW445">
        <v>3.2773599999999998</v>
      </c>
      <c r="AX445">
        <v>2.17625</v>
      </c>
      <c r="AY445">
        <v>0.95023000000000002</v>
      </c>
      <c r="AZ445">
        <v>0.79537999999999998</v>
      </c>
      <c r="BA445">
        <v>3.8343699999999998</v>
      </c>
      <c r="BB445" s="30">
        <v>43594</v>
      </c>
      <c r="BC445">
        <v>11</v>
      </c>
      <c r="BD445">
        <v>11</v>
      </c>
      <c r="BE445">
        <v>3</v>
      </c>
      <c r="BF445">
        <v>60</v>
      </c>
      <c r="BG445">
        <v>1</v>
      </c>
      <c r="BH445">
        <v>0</v>
      </c>
      <c r="BI445">
        <v>60</v>
      </c>
      <c r="BJ445" s="30">
        <v>43125</v>
      </c>
      <c r="BK445">
        <v>4</v>
      </c>
      <c r="BL445">
        <v>4</v>
      </c>
      <c r="BM445">
        <v>1</v>
      </c>
      <c r="BN445">
        <v>28</v>
      </c>
      <c r="BO445">
        <v>1</v>
      </c>
      <c r="BP445">
        <v>0</v>
      </c>
      <c r="BQ445">
        <v>28</v>
      </c>
      <c r="BR445" s="30">
        <v>42591</v>
      </c>
      <c r="BS445">
        <v>4</v>
      </c>
      <c r="BT445">
        <v>4</v>
      </c>
      <c r="BU445">
        <v>0</v>
      </c>
      <c r="BV445">
        <v>1</v>
      </c>
      <c r="BW445">
        <v>20</v>
      </c>
      <c r="BX445">
        <v>0</v>
      </c>
      <c r="BY445">
        <v>20</v>
      </c>
      <c r="BZ445">
        <v>42.667000000000002</v>
      </c>
      <c r="CA445">
        <v>0</v>
      </c>
      <c r="CB445">
        <v>3</v>
      </c>
      <c r="CC445">
        <v>0</v>
      </c>
      <c r="CD445">
        <v>0</v>
      </c>
      <c r="CE445">
        <v>0</v>
      </c>
      <c r="CF445">
        <v>0</v>
      </c>
      <c r="CG445" t="s">
        <v>5002</v>
      </c>
      <c r="CH445" s="30">
        <v>43952</v>
      </c>
    </row>
    <row r="446" spans="1:86" customFormat="1" x14ac:dyDescent="0.25">
      <c r="A446">
        <v>335377</v>
      </c>
      <c r="B446" t="s">
        <v>5003</v>
      </c>
      <c r="C446" t="s">
        <v>5004</v>
      </c>
      <c r="D446" t="s">
        <v>3491</v>
      </c>
      <c r="E446" t="s">
        <v>251</v>
      </c>
      <c r="F446">
        <v>12182</v>
      </c>
      <c r="G446">
        <v>5182351410</v>
      </c>
      <c r="H446">
        <v>600</v>
      </c>
      <c r="I446" t="s">
        <v>1752</v>
      </c>
      <c r="J446" t="s">
        <v>438</v>
      </c>
      <c r="K446">
        <v>120</v>
      </c>
      <c r="L446">
        <v>112.8</v>
      </c>
      <c r="M446" t="s">
        <v>430</v>
      </c>
      <c r="N446" t="b">
        <v>0</v>
      </c>
      <c r="O446" t="s">
        <v>502</v>
      </c>
      <c r="P446" s="30">
        <v>26696</v>
      </c>
      <c r="Q446" t="b">
        <v>0</v>
      </c>
      <c r="S446" t="b">
        <v>0</v>
      </c>
      <c r="T446" t="b">
        <v>0</v>
      </c>
      <c r="U446" t="b">
        <v>0</v>
      </c>
      <c r="V446" t="s">
        <v>440</v>
      </c>
      <c r="W446" t="s">
        <v>433</v>
      </c>
      <c r="X446">
        <v>1</v>
      </c>
      <c r="Z446">
        <v>1</v>
      </c>
      <c r="AB446">
        <v>4</v>
      </c>
      <c r="AD446">
        <v>3</v>
      </c>
      <c r="AF446">
        <v>5</v>
      </c>
      <c r="AH446">
        <v>2</v>
      </c>
      <c r="AJ446">
        <v>2</v>
      </c>
      <c r="AN446">
        <v>1.36795</v>
      </c>
      <c r="AO446">
        <v>0.96379999999999999</v>
      </c>
      <c r="AP446">
        <v>0.45017000000000001</v>
      </c>
      <c r="AQ446">
        <v>1.4139699999999999</v>
      </c>
      <c r="AR446">
        <v>2.7819199999999999</v>
      </c>
      <c r="AS446">
        <v>0.20283999999999999</v>
      </c>
      <c r="AT446">
        <v>2.1249600000000002</v>
      </c>
      <c r="AU446">
        <v>0.80835999999999997</v>
      </c>
      <c r="AV446">
        <v>0.41526000000000002</v>
      </c>
      <c r="AW446">
        <v>3.3485800000000001</v>
      </c>
      <c r="AX446">
        <v>1.3379399999999999</v>
      </c>
      <c r="AY446">
        <v>0.89653000000000005</v>
      </c>
      <c r="AZ446">
        <v>0.40803</v>
      </c>
      <c r="BA446">
        <v>2.6640199999999998</v>
      </c>
      <c r="BB446" s="30">
        <v>43717</v>
      </c>
      <c r="BC446">
        <v>10</v>
      </c>
      <c r="BD446">
        <v>8</v>
      </c>
      <c r="BE446">
        <v>4</v>
      </c>
      <c r="BF446">
        <v>56</v>
      </c>
      <c r="BG446">
        <v>1</v>
      </c>
      <c r="BH446">
        <v>0</v>
      </c>
      <c r="BI446">
        <v>56</v>
      </c>
      <c r="BJ446" s="30">
        <v>43237</v>
      </c>
      <c r="BK446">
        <v>12</v>
      </c>
      <c r="BL446">
        <v>8</v>
      </c>
      <c r="BM446">
        <v>4</v>
      </c>
      <c r="BN446">
        <v>60</v>
      </c>
      <c r="BO446">
        <v>1</v>
      </c>
      <c r="BP446">
        <v>0</v>
      </c>
      <c r="BQ446">
        <v>60</v>
      </c>
      <c r="BR446" s="30">
        <v>42664</v>
      </c>
      <c r="BS446">
        <v>7</v>
      </c>
      <c r="BT446">
        <v>6</v>
      </c>
      <c r="BU446">
        <v>1</v>
      </c>
      <c r="BV446">
        <v>2</v>
      </c>
      <c r="BW446">
        <v>224</v>
      </c>
      <c r="BX446">
        <v>112</v>
      </c>
      <c r="BY446">
        <v>336</v>
      </c>
      <c r="BZ446">
        <v>104</v>
      </c>
      <c r="CA446">
        <v>3</v>
      </c>
      <c r="CB446">
        <v>8</v>
      </c>
      <c r="CC446">
        <v>1</v>
      </c>
      <c r="CD446">
        <v>3250</v>
      </c>
      <c r="CE446">
        <v>1</v>
      </c>
      <c r="CF446">
        <v>2</v>
      </c>
      <c r="CG446" t="s">
        <v>5005</v>
      </c>
      <c r="CH446" s="30">
        <v>43952</v>
      </c>
    </row>
    <row r="447" spans="1:86" customFormat="1" x14ac:dyDescent="0.25">
      <c r="A447">
        <v>335219</v>
      </c>
      <c r="B447" t="s">
        <v>5006</v>
      </c>
      <c r="C447" t="s">
        <v>5007</v>
      </c>
      <c r="D447" t="s">
        <v>3154</v>
      </c>
      <c r="E447" t="s">
        <v>251</v>
      </c>
      <c r="F447">
        <v>14513</v>
      </c>
      <c r="G447">
        <v>3153314690</v>
      </c>
      <c r="H447">
        <v>770</v>
      </c>
      <c r="I447" t="s">
        <v>2331</v>
      </c>
      <c r="J447" t="s">
        <v>445</v>
      </c>
      <c r="K447">
        <v>60</v>
      </c>
      <c r="L447">
        <v>54.4</v>
      </c>
      <c r="M447" t="s">
        <v>430</v>
      </c>
      <c r="N447" t="b">
        <v>0</v>
      </c>
      <c r="O447" t="s">
        <v>5008</v>
      </c>
      <c r="P447" s="30">
        <v>24607</v>
      </c>
      <c r="Q447" t="b">
        <v>0</v>
      </c>
      <c r="S447" t="b">
        <v>0</v>
      </c>
      <c r="T447" t="b">
        <v>0</v>
      </c>
      <c r="U447" t="b">
        <v>0</v>
      </c>
      <c r="V447" t="s">
        <v>440</v>
      </c>
      <c r="W447" t="s">
        <v>433</v>
      </c>
      <c r="X447">
        <v>3</v>
      </c>
      <c r="Z447">
        <v>3</v>
      </c>
      <c r="AB447">
        <v>2</v>
      </c>
      <c r="AD447">
        <v>2</v>
      </c>
      <c r="AF447">
        <v>1</v>
      </c>
      <c r="AH447">
        <v>2</v>
      </c>
      <c r="AJ447">
        <v>2</v>
      </c>
      <c r="AN447">
        <v>1.69621</v>
      </c>
      <c r="AO447">
        <v>0.98236000000000001</v>
      </c>
      <c r="AP447">
        <v>0.51071999999999995</v>
      </c>
      <c r="AQ447">
        <v>1.49309</v>
      </c>
      <c r="AR447">
        <v>3.1892999999999998</v>
      </c>
      <c r="AS447">
        <v>0.11616</v>
      </c>
      <c r="AT447">
        <v>2.1573799999999999</v>
      </c>
      <c r="AU447">
        <v>0.80810999999999999</v>
      </c>
      <c r="AV447">
        <v>0.43580000000000002</v>
      </c>
      <c r="AW447">
        <v>3.4012899999999999</v>
      </c>
      <c r="AX447">
        <v>1.6340699999999999</v>
      </c>
      <c r="AY447">
        <v>0.91408</v>
      </c>
      <c r="AZ447">
        <v>0.44108999999999998</v>
      </c>
      <c r="BA447">
        <v>3.0068000000000001</v>
      </c>
      <c r="BB447" s="30">
        <v>43630</v>
      </c>
      <c r="BC447">
        <v>4</v>
      </c>
      <c r="BD447">
        <v>4</v>
      </c>
      <c r="BE447">
        <v>0</v>
      </c>
      <c r="BF447">
        <v>16</v>
      </c>
      <c r="BG447">
        <v>1</v>
      </c>
      <c r="BH447">
        <v>0</v>
      </c>
      <c r="BI447">
        <v>16</v>
      </c>
      <c r="BJ447" s="30">
        <v>43151</v>
      </c>
      <c r="BK447">
        <v>4</v>
      </c>
      <c r="BL447">
        <v>4</v>
      </c>
      <c r="BM447">
        <v>0</v>
      </c>
      <c r="BN447">
        <v>28</v>
      </c>
      <c r="BO447">
        <v>1</v>
      </c>
      <c r="BP447">
        <v>0</v>
      </c>
      <c r="BQ447">
        <v>28</v>
      </c>
      <c r="BR447" s="30">
        <v>42670</v>
      </c>
      <c r="BS447">
        <v>6</v>
      </c>
      <c r="BT447">
        <v>6</v>
      </c>
      <c r="BU447">
        <v>0</v>
      </c>
      <c r="BV447">
        <v>1</v>
      </c>
      <c r="BW447">
        <v>16</v>
      </c>
      <c r="BX447">
        <v>0</v>
      </c>
      <c r="BY447">
        <v>16</v>
      </c>
      <c r="BZ447">
        <v>20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 t="s">
        <v>5009</v>
      </c>
      <c r="CH447" s="30">
        <v>43952</v>
      </c>
    </row>
    <row r="448" spans="1:86" customFormat="1" x14ac:dyDescent="0.25">
      <c r="A448">
        <v>335834</v>
      </c>
      <c r="B448" t="s">
        <v>5010</v>
      </c>
      <c r="C448" t="s">
        <v>5011</v>
      </c>
      <c r="D448" t="s">
        <v>3149</v>
      </c>
      <c r="E448" t="s">
        <v>251</v>
      </c>
      <c r="F448">
        <v>14203</v>
      </c>
      <c r="G448">
        <v>7167483101</v>
      </c>
      <c r="H448">
        <v>240</v>
      </c>
      <c r="I448" t="s">
        <v>2646</v>
      </c>
      <c r="J448" t="s">
        <v>475</v>
      </c>
      <c r="K448">
        <v>300</v>
      </c>
      <c r="L448">
        <v>271.60000000000002</v>
      </c>
      <c r="M448" t="s">
        <v>430</v>
      </c>
      <c r="N448" t="b">
        <v>0</v>
      </c>
      <c r="O448" t="s">
        <v>5012</v>
      </c>
      <c r="P448" s="30">
        <v>37230</v>
      </c>
      <c r="Q448" t="b">
        <v>0</v>
      </c>
      <c r="S448" t="b">
        <v>0</v>
      </c>
      <c r="T448" t="b">
        <v>0</v>
      </c>
      <c r="U448" t="b">
        <v>0</v>
      </c>
      <c r="V448" t="s">
        <v>440</v>
      </c>
      <c r="W448" t="s">
        <v>433</v>
      </c>
      <c r="X448">
        <v>4</v>
      </c>
      <c r="Z448">
        <v>2</v>
      </c>
      <c r="AB448">
        <v>5</v>
      </c>
      <c r="AD448">
        <v>5</v>
      </c>
      <c r="AF448">
        <v>5</v>
      </c>
      <c r="AH448">
        <v>4</v>
      </c>
      <c r="AJ448">
        <v>4</v>
      </c>
      <c r="AN448">
        <v>3.1110500000000001</v>
      </c>
      <c r="AO448">
        <v>1.03599</v>
      </c>
      <c r="AP448">
        <v>1.0565899999999999</v>
      </c>
      <c r="AQ448">
        <v>2.0925799999999999</v>
      </c>
      <c r="AR448">
        <v>5.2036300000000004</v>
      </c>
      <c r="AS448">
        <v>0.11552</v>
      </c>
      <c r="AT448">
        <v>2.2145100000000002</v>
      </c>
      <c r="AU448">
        <v>0.85955999999999999</v>
      </c>
      <c r="AV448">
        <v>0.54188000000000003</v>
      </c>
      <c r="AW448">
        <v>3.6159599999999998</v>
      </c>
      <c r="AX448">
        <v>2.9197500000000001</v>
      </c>
      <c r="AY448">
        <v>0.90627999999999997</v>
      </c>
      <c r="AZ448">
        <v>0.73389000000000004</v>
      </c>
      <c r="BA448">
        <v>4.61463</v>
      </c>
      <c r="BB448" s="30">
        <v>43852</v>
      </c>
      <c r="BC448">
        <v>7</v>
      </c>
      <c r="BD448">
        <v>7</v>
      </c>
      <c r="BE448">
        <v>0</v>
      </c>
      <c r="BF448">
        <v>32</v>
      </c>
      <c r="BG448">
        <v>1</v>
      </c>
      <c r="BH448">
        <v>0</v>
      </c>
      <c r="BI448">
        <v>32</v>
      </c>
      <c r="BJ448" s="30">
        <v>43455</v>
      </c>
      <c r="BK448">
        <v>5</v>
      </c>
      <c r="BL448">
        <v>4</v>
      </c>
      <c r="BM448">
        <v>1</v>
      </c>
      <c r="BN448">
        <v>20</v>
      </c>
      <c r="BO448">
        <v>1</v>
      </c>
      <c r="BP448">
        <v>0</v>
      </c>
      <c r="BQ448">
        <v>20</v>
      </c>
      <c r="BR448" s="30">
        <v>42977</v>
      </c>
      <c r="BS448">
        <v>6</v>
      </c>
      <c r="BT448">
        <v>6</v>
      </c>
      <c r="BU448">
        <v>0</v>
      </c>
      <c r="BV448">
        <v>2</v>
      </c>
      <c r="BW448">
        <v>32</v>
      </c>
      <c r="BX448">
        <v>16</v>
      </c>
      <c r="BY448">
        <v>48</v>
      </c>
      <c r="BZ448">
        <v>30.667000000000002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 t="s">
        <v>5013</v>
      </c>
      <c r="CH448" s="30">
        <v>43952</v>
      </c>
    </row>
    <row r="449" spans="1:86" customFormat="1" x14ac:dyDescent="0.25">
      <c r="A449">
        <v>335178</v>
      </c>
      <c r="B449" t="s">
        <v>5014</v>
      </c>
      <c r="C449" t="s">
        <v>5015</v>
      </c>
      <c r="D449" t="s">
        <v>3226</v>
      </c>
      <c r="E449" t="s">
        <v>251</v>
      </c>
      <c r="F449">
        <v>11230</v>
      </c>
      <c r="G449">
        <v>7182529800</v>
      </c>
      <c r="H449">
        <v>331</v>
      </c>
      <c r="I449" t="s">
        <v>1544</v>
      </c>
      <c r="J449" t="s">
        <v>438</v>
      </c>
      <c r="K449">
        <v>215</v>
      </c>
      <c r="L449">
        <v>170.5</v>
      </c>
      <c r="M449" t="s">
        <v>430</v>
      </c>
      <c r="N449" t="b">
        <v>0</v>
      </c>
      <c r="O449" t="s">
        <v>502</v>
      </c>
      <c r="P449" s="30">
        <v>24473</v>
      </c>
      <c r="Q449" t="b">
        <v>0</v>
      </c>
      <c r="S449" t="b">
        <v>0</v>
      </c>
      <c r="T449" t="b">
        <v>0</v>
      </c>
      <c r="U449" t="b">
        <v>0</v>
      </c>
      <c r="V449" t="s">
        <v>440</v>
      </c>
      <c r="W449" t="s">
        <v>433</v>
      </c>
      <c r="X449">
        <v>3</v>
      </c>
      <c r="Z449">
        <v>3</v>
      </c>
      <c r="AB449">
        <v>3</v>
      </c>
      <c r="AD449">
        <v>3</v>
      </c>
      <c r="AF449">
        <v>4</v>
      </c>
      <c r="AH449">
        <v>2</v>
      </c>
      <c r="AJ449">
        <v>2</v>
      </c>
      <c r="AN449">
        <v>2.2209699999999999</v>
      </c>
      <c r="AO449">
        <v>0.74778</v>
      </c>
      <c r="AP449">
        <v>0.49957000000000001</v>
      </c>
      <c r="AQ449">
        <v>1.24735</v>
      </c>
      <c r="AR449">
        <v>3.4683199999999998</v>
      </c>
      <c r="AS449">
        <v>0.11597</v>
      </c>
      <c r="AT449">
        <v>2.0718000000000001</v>
      </c>
      <c r="AU449">
        <v>0.81589999999999996</v>
      </c>
      <c r="AV449">
        <v>0.44596000000000002</v>
      </c>
      <c r="AW449">
        <v>3.33365</v>
      </c>
      <c r="AX449">
        <v>2.2279800000000001</v>
      </c>
      <c r="AY449">
        <v>0.68916999999999995</v>
      </c>
      <c r="AZ449">
        <v>0.42163</v>
      </c>
      <c r="BA449">
        <v>3.3361999999999998</v>
      </c>
      <c r="BB449" s="30">
        <v>43538</v>
      </c>
      <c r="BC449">
        <v>6</v>
      </c>
      <c r="BD449">
        <v>6</v>
      </c>
      <c r="BE449">
        <v>0</v>
      </c>
      <c r="BF449">
        <v>32</v>
      </c>
      <c r="BG449">
        <v>1</v>
      </c>
      <c r="BH449">
        <v>0</v>
      </c>
      <c r="BI449">
        <v>32</v>
      </c>
      <c r="BJ449" s="30">
        <v>42863</v>
      </c>
      <c r="BK449">
        <v>2</v>
      </c>
      <c r="BL449">
        <v>2</v>
      </c>
      <c r="BM449">
        <v>0</v>
      </c>
      <c r="BN449">
        <v>0</v>
      </c>
      <c r="BO449">
        <v>1</v>
      </c>
      <c r="BP449">
        <v>0</v>
      </c>
      <c r="BQ449">
        <v>0</v>
      </c>
      <c r="BR449" s="30">
        <v>42422</v>
      </c>
      <c r="BS449">
        <v>4</v>
      </c>
      <c r="BT449">
        <v>4</v>
      </c>
      <c r="BU449">
        <v>0</v>
      </c>
      <c r="BV449">
        <v>1</v>
      </c>
      <c r="BW449">
        <v>16</v>
      </c>
      <c r="BX449">
        <v>0</v>
      </c>
      <c r="BY449">
        <v>16</v>
      </c>
      <c r="BZ449">
        <v>18.667000000000002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 t="s">
        <v>5016</v>
      </c>
      <c r="CH449" s="30">
        <v>43952</v>
      </c>
    </row>
    <row r="450" spans="1:86" customFormat="1" x14ac:dyDescent="0.25">
      <c r="A450">
        <v>335187</v>
      </c>
      <c r="B450" t="s">
        <v>5017</v>
      </c>
      <c r="C450" t="s">
        <v>5018</v>
      </c>
      <c r="D450" t="s">
        <v>3203</v>
      </c>
      <c r="E450" t="s">
        <v>251</v>
      </c>
      <c r="F450">
        <v>10463</v>
      </c>
      <c r="G450">
        <v>7185499400</v>
      </c>
      <c r="H450">
        <v>20</v>
      </c>
      <c r="I450" t="s">
        <v>1392</v>
      </c>
      <c r="J450" t="s">
        <v>445</v>
      </c>
      <c r="K450">
        <v>167</v>
      </c>
      <c r="L450">
        <v>152.4</v>
      </c>
      <c r="M450" t="s">
        <v>430</v>
      </c>
      <c r="N450" t="b">
        <v>0</v>
      </c>
      <c r="O450" t="s">
        <v>5019</v>
      </c>
      <c r="P450" s="30">
        <v>29026</v>
      </c>
      <c r="Q450" t="b">
        <v>0</v>
      </c>
      <c r="S450" t="b">
        <v>0</v>
      </c>
      <c r="T450" t="b">
        <v>0</v>
      </c>
      <c r="U450" t="b">
        <v>0</v>
      </c>
      <c r="V450" t="s">
        <v>535</v>
      </c>
      <c r="W450" t="s">
        <v>433</v>
      </c>
      <c r="X450">
        <v>3</v>
      </c>
      <c r="Z450">
        <v>4</v>
      </c>
      <c r="AB450">
        <v>4</v>
      </c>
      <c r="AD450">
        <v>4</v>
      </c>
      <c r="AF450">
        <v>4</v>
      </c>
      <c r="AH450">
        <v>1</v>
      </c>
      <c r="AJ450">
        <v>1</v>
      </c>
      <c r="AN450">
        <v>2.00631</v>
      </c>
      <c r="AO450">
        <v>0.72775000000000001</v>
      </c>
      <c r="AP450">
        <v>0.35042000000000001</v>
      </c>
      <c r="AQ450">
        <v>1.07816</v>
      </c>
      <c r="AR450">
        <v>3.0844800000000001</v>
      </c>
      <c r="AS450">
        <v>8.2559999999999995E-2</v>
      </c>
      <c r="AT450">
        <v>2.1530399999999998</v>
      </c>
      <c r="AU450">
        <v>0.87105999999999995</v>
      </c>
      <c r="AV450">
        <v>0.48874000000000001</v>
      </c>
      <c r="AW450">
        <v>3.5128400000000002</v>
      </c>
      <c r="AX450">
        <v>1.9367000000000001</v>
      </c>
      <c r="AY450">
        <v>0.62822</v>
      </c>
      <c r="AZ450">
        <v>0.26985999999999999</v>
      </c>
      <c r="BA450">
        <v>2.8156300000000001</v>
      </c>
      <c r="BB450" s="30">
        <v>43697</v>
      </c>
      <c r="BC450">
        <v>2</v>
      </c>
      <c r="BD450">
        <v>2</v>
      </c>
      <c r="BE450">
        <v>0</v>
      </c>
      <c r="BF450">
        <v>8</v>
      </c>
      <c r="BG450">
        <v>1</v>
      </c>
      <c r="BH450">
        <v>0</v>
      </c>
      <c r="BI450">
        <v>8</v>
      </c>
      <c r="BJ450" s="30">
        <v>43049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 s="30">
        <v>42586</v>
      </c>
      <c r="BS450">
        <v>5</v>
      </c>
      <c r="BT450">
        <v>5</v>
      </c>
      <c r="BU450">
        <v>0</v>
      </c>
      <c r="BV450">
        <v>1</v>
      </c>
      <c r="BW450">
        <v>24</v>
      </c>
      <c r="BX450">
        <v>0</v>
      </c>
      <c r="BY450">
        <v>24</v>
      </c>
      <c r="BZ450">
        <v>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 t="s">
        <v>5020</v>
      </c>
      <c r="CH450" s="30">
        <v>43952</v>
      </c>
    </row>
    <row r="451" spans="1:86" customFormat="1" x14ac:dyDescent="0.25">
      <c r="A451">
        <v>335401</v>
      </c>
      <c r="B451" t="s">
        <v>5021</v>
      </c>
      <c r="C451" t="s">
        <v>5022</v>
      </c>
      <c r="D451" t="s">
        <v>5023</v>
      </c>
      <c r="E451" t="s">
        <v>251</v>
      </c>
      <c r="F451">
        <v>11730</v>
      </c>
      <c r="G451">
        <v>6315816400</v>
      </c>
      <c r="H451">
        <v>700</v>
      </c>
      <c r="I451" t="s">
        <v>1388</v>
      </c>
      <c r="J451" t="s">
        <v>451</v>
      </c>
      <c r="K451">
        <v>160</v>
      </c>
      <c r="L451">
        <v>151</v>
      </c>
      <c r="M451" t="s">
        <v>430</v>
      </c>
      <c r="N451" t="b">
        <v>0</v>
      </c>
      <c r="O451" t="s">
        <v>5024</v>
      </c>
      <c r="P451" s="30">
        <v>26962</v>
      </c>
      <c r="Q451" t="b">
        <v>0</v>
      </c>
      <c r="S451" t="b">
        <v>0</v>
      </c>
      <c r="T451" t="b">
        <v>0</v>
      </c>
      <c r="U451" t="b">
        <v>0</v>
      </c>
      <c r="V451" t="s">
        <v>440</v>
      </c>
      <c r="W451" t="s">
        <v>433</v>
      </c>
      <c r="X451">
        <v>5</v>
      </c>
      <c r="Z451">
        <v>4</v>
      </c>
      <c r="AB451">
        <v>5</v>
      </c>
      <c r="AD451">
        <v>5</v>
      </c>
      <c r="AF451">
        <v>5</v>
      </c>
      <c r="AH451">
        <v>2</v>
      </c>
      <c r="AJ451">
        <v>2</v>
      </c>
      <c r="AN451">
        <v>2.3172799999999998</v>
      </c>
      <c r="AO451">
        <v>1.00722</v>
      </c>
      <c r="AP451">
        <v>0.69406999999999996</v>
      </c>
      <c r="AQ451">
        <v>1.70129</v>
      </c>
      <c r="AR451">
        <v>4.0185700000000004</v>
      </c>
      <c r="AS451">
        <v>0.15987999999999999</v>
      </c>
      <c r="AT451">
        <v>2.2409599999999998</v>
      </c>
      <c r="AU451">
        <v>0.95140000000000002</v>
      </c>
      <c r="AV451">
        <v>0.53151999999999999</v>
      </c>
      <c r="AW451">
        <v>3.7238899999999999</v>
      </c>
      <c r="AX451">
        <v>2.1491199999999999</v>
      </c>
      <c r="AY451">
        <v>0.79605000000000004</v>
      </c>
      <c r="AZ451">
        <v>0.49148999999999998</v>
      </c>
      <c r="BA451">
        <v>3.46041</v>
      </c>
      <c r="BB451" s="30">
        <v>43851</v>
      </c>
      <c r="BC451">
        <v>2</v>
      </c>
      <c r="BD451">
        <v>2</v>
      </c>
      <c r="BE451">
        <v>0</v>
      </c>
      <c r="BF451">
        <v>8</v>
      </c>
      <c r="BG451">
        <v>0</v>
      </c>
      <c r="BH451">
        <v>0</v>
      </c>
      <c r="BI451">
        <v>8</v>
      </c>
      <c r="BJ451" s="30">
        <v>43369</v>
      </c>
      <c r="BK451">
        <v>4</v>
      </c>
      <c r="BL451">
        <v>4</v>
      </c>
      <c r="BM451">
        <v>0</v>
      </c>
      <c r="BN451">
        <v>20</v>
      </c>
      <c r="BO451">
        <v>1</v>
      </c>
      <c r="BP451">
        <v>0</v>
      </c>
      <c r="BQ451">
        <v>20</v>
      </c>
      <c r="BR451" s="30">
        <v>42832</v>
      </c>
      <c r="BS451">
        <v>1</v>
      </c>
      <c r="BT451">
        <v>1</v>
      </c>
      <c r="BU451">
        <v>0</v>
      </c>
      <c r="BV451">
        <v>1</v>
      </c>
      <c r="BW451">
        <v>4</v>
      </c>
      <c r="BX451">
        <v>0</v>
      </c>
      <c r="BY451">
        <v>4</v>
      </c>
      <c r="BZ451">
        <v>11.333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 t="s">
        <v>5025</v>
      </c>
      <c r="CH451" s="30">
        <v>43952</v>
      </c>
    </row>
    <row r="452" spans="1:86" customFormat="1" x14ac:dyDescent="0.25">
      <c r="A452">
        <v>335539</v>
      </c>
      <c r="B452" t="s">
        <v>5026</v>
      </c>
      <c r="C452" t="s">
        <v>5027</v>
      </c>
      <c r="D452" t="s">
        <v>5028</v>
      </c>
      <c r="E452" t="s">
        <v>251</v>
      </c>
      <c r="F452">
        <v>11795</v>
      </c>
      <c r="G452">
        <v>6315871600</v>
      </c>
      <c r="H452">
        <v>700</v>
      </c>
      <c r="I452" t="s">
        <v>1388</v>
      </c>
      <c r="J452" t="s">
        <v>475</v>
      </c>
      <c r="K452">
        <v>450</v>
      </c>
      <c r="L452">
        <v>413.6</v>
      </c>
      <c r="M452" t="s">
        <v>430</v>
      </c>
      <c r="N452" t="b">
        <v>0</v>
      </c>
      <c r="O452" t="s">
        <v>5029</v>
      </c>
      <c r="P452" s="30">
        <v>27557</v>
      </c>
      <c r="Q452" t="b">
        <v>0</v>
      </c>
      <c r="S452" t="b">
        <v>0</v>
      </c>
      <c r="T452" t="b">
        <v>0</v>
      </c>
      <c r="U452" t="b">
        <v>0</v>
      </c>
      <c r="V452" t="s">
        <v>440</v>
      </c>
      <c r="W452" t="s">
        <v>433</v>
      </c>
      <c r="X452">
        <v>4</v>
      </c>
      <c r="Z452">
        <v>3</v>
      </c>
      <c r="AB452">
        <v>5</v>
      </c>
      <c r="AD452">
        <v>5</v>
      </c>
      <c r="AF452">
        <v>4</v>
      </c>
      <c r="AH452">
        <v>2</v>
      </c>
      <c r="AJ452">
        <v>3</v>
      </c>
      <c r="AN452">
        <v>1.6804600000000001</v>
      </c>
      <c r="AO452">
        <v>0.41727999999999998</v>
      </c>
      <c r="AP452">
        <v>0.83665999999999996</v>
      </c>
      <c r="AQ452">
        <v>1.2539400000000001</v>
      </c>
      <c r="AR452">
        <v>2.9344000000000001</v>
      </c>
      <c r="AS452">
        <v>0.19475000000000001</v>
      </c>
      <c r="AT452">
        <v>2.2889300000000001</v>
      </c>
      <c r="AU452">
        <v>0.84499000000000002</v>
      </c>
      <c r="AV452">
        <v>0.46421000000000001</v>
      </c>
      <c r="AW452">
        <v>3.5981299999999998</v>
      </c>
      <c r="AX452">
        <v>1.5258499999999999</v>
      </c>
      <c r="AY452">
        <v>0.37134</v>
      </c>
      <c r="AZ452">
        <v>0.67837000000000003</v>
      </c>
      <c r="BA452">
        <v>2.6151499999999999</v>
      </c>
      <c r="BB452" s="30">
        <v>43720</v>
      </c>
      <c r="BC452">
        <v>7</v>
      </c>
      <c r="BD452">
        <v>7</v>
      </c>
      <c r="BE452">
        <v>0</v>
      </c>
      <c r="BF452">
        <v>20</v>
      </c>
      <c r="BG452">
        <v>1</v>
      </c>
      <c r="BH452">
        <v>0</v>
      </c>
      <c r="BI452">
        <v>20</v>
      </c>
      <c r="BJ452" s="30">
        <v>43151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 s="30">
        <v>42682</v>
      </c>
      <c r="BS452">
        <v>11</v>
      </c>
      <c r="BT452">
        <v>10</v>
      </c>
      <c r="BU452">
        <v>1</v>
      </c>
      <c r="BV452">
        <v>1</v>
      </c>
      <c r="BW452">
        <v>48</v>
      </c>
      <c r="BX452">
        <v>0</v>
      </c>
      <c r="BY452">
        <v>48</v>
      </c>
      <c r="BZ452">
        <v>18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 t="s">
        <v>5030</v>
      </c>
      <c r="CH452" s="30">
        <v>43952</v>
      </c>
    </row>
    <row r="453" spans="1:86" customFormat="1" x14ac:dyDescent="0.25">
      <c r="A453">
        <v>335730</v>
      </c>
      <c r="B453" t="s">
        <v>4224</v>
      </c>
      <c r="C453" t="s">
        <v>5031</v>
      </c>
      <c r="D453" t="s">
        <v>4479</v>
      </c>
      <c r="E453" t="s">
        <v>251</v>
      </c>
      <c r="F453">
        <v>14580</v>
      </c>
      <c r="G453">
        <v>5856976800</v>
      </c>
      <c r="H453">
        <v>370</v>
      </c>
      <c r="I453" t="s">
        <v>1492</v>
      </c>
      <c r="J453" t="s">
        <v>475</v>
      </c>
      <c r="K453">
        <v>72</v>
      </c>
      <c r="L453">
        <v>70.8</v>
      </c>
      <c r="M453" t="s">
        <v>430</v>
      </c>
      <c r="N453" t="b">
        <v>0</v>
      </c>
      <c r="O453" t="s">
        <v>5032</v>
      </c>
      <c r="P453" s="30">
        <v>33683</v>
      </c>
      <c r="Q453" t="b">
        <v>0</v>
      </c>
      <c r="S453" t="b">
        <v>0</v>
      </c>
      <c r="T453" t="b">
        <v>0</v>
      </c>
      <c r="U453" t="b">
        <v>0</v>
      </c>
      <c r="V453" t="s">
        <v>535</v>
      </c>
      <c r="W453" t="s">
        <v>433</v>
      </c>
      <c r="X453">
        <v>5</v>
      </c>
      <c r="Z453">
        <v>3</v>
      </c>
      <c r="AB453">
        <v>5</v>
      </c>
      <c r="AD453">
        <v>5</v>
      </c>
      <c r="AG453">
        <v>2</v>
      </c>
      <c r="AH453">
        <v>4</v>
      </c>
      <c r="AJ453">
        <v>3</v>
      </c>
      <c r="AN453">
        <v>3.1640700000000002</v>
      </c>
      <c r="AO453">
        <v>0.93767</v>
      </c>
      <c r="AP453">
        <v>0.48311999999999999</v>
      </c>
      <c r="AQ453">
        <v>1.42079</v>
      </c>
      <c r="AR453">
        <v>4.5848500000000003</v>
      </c>
      <c r="AS453">
        <v>5.7689999999999998E-2</v>
      </c>
      <c r="AT453">
        <v>2.0072999999999999</v>
      </c>
      <c r="AU453">
        <v>0.63817999999999997</v>
      </c>
      <c r="AV453">
        <v>0.28941</v>
      </c>
      <c r="AW453">
        <v>2.9348900000000002</v>
      </c>
      <c r="AX453">
        <v>3.2760400000000001</v>
      </c>
      <c r="AY453">
        <v>1.1048199999999999</v>
      </c>
      <c r="AZ453">
        <v>0.62831000000000004</v>
      </c>
      <c r="BA453">
        <v>5.0094200000000004</v>
      </c>
      <c r="BB453" s="30">
        <v>43521</v>
      </c>
      <c r="BC453">
        <v>4</v>
      </c>
      <c r="BD453">
        <v>4</v>
      </c>
      <c r="BE453">
        <v>0</v>
      </c>
      <c r="BF453">
        <v>16</v>
      </c>
      <c r="BG453">
        <v>1</v>
      </c>
      <c r="BH453">
        <v>0</v>
      </c>
      <c r="BI453">
        <v>16</v>
      </c>
      <c r="BJ453" s="30">
        <v>42989</v>
      </c>
      <c r="BK453">
        <v>5</v>
      </c>
      <c r="BL453">
        <v>5</v>
      </c>
      <c r="BM453">
        <v>0</v>
      </c>
      <c r="BN453">
        <v>28</v>
      </c>
      <c r="BO453">
        <v>1</v>
      </c>
      <c r="BP453">
        <v>0</v>
      </c>
      <c r="BQ453">
        <v>28</v>
      </c>
      <c r="BR453" s="30">
        <v>42559</v>
      </c>
      <c r="BS453">
        <v>3</v>
      </c>
      <c r="BT453">
        <v>3</v>
      </c>
      <c r="BU453">
        <v>0</v>
      </c>
      <c r="BV453">
        <v>1</v>
      </c>
      <c r="BW453">
        <v>12</v>
      </c>
      <c r="BX453">
        <v>0</v>
      </c>
      <c r="BY453">
        <v>12</v>
      </c>
      <c r="BZ453">
        <v>19.332999999999998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 t="s">
        <v>5033</v>
      </c>
      <c r="CH453" s="30">
        <v>43952</v>
      </c>
    </row>
    <row r="454" spans="1:86" customFormat="1" x14ac:dyDescent="0.25">
      <c r="A454">
        <v>335446</v>
      </c>
      <c r="B454" t="s">
        <v>5034</v>
      </c>
      <c r="C454" t="s">
        <v>5035</v>
      </c>
      <c r="D454" t="s">
        <v>3120</v>
      </c>
      <c r="E454" t="s">
        <v>251</v>
      </c>
      <c r="F454">
        <v>11354</v>
      </c>
      <c r="G454">
        <v>7189615300</v>
      </c>
      <c r="H454">
        <v>590</v>
      </c>
      <c r="I454" t="s">
        <v>1533</v>
      </c>
      <c r="J454" t="s">
        <v>429</v>
      </c>
      <c r="K454">
        <v>278</v>
      </c>
      <c r="L454">
        <v>253.8</v>
      </c>
      <c r="M454" t="s">
        <v>430</v>
      </c>
      <c r="N454" t="b">
        <v>0</v>
      </c>
      <c r="O454" t="s">
        <v>5036</v>
      </c>
      <c r="P454" s="30">
        <v>27576</v>
      </c>
      <c r="Q454" t="b">
        <v>0</v>
      </c>
      <c r="S454" t="b">
        <v>0</v>
      </c>
      <c r="T454" t="b">
        <v>0</v>
      </c>
      <c r="U454" t="b">
        <v>0</v>
      </c>
      <c r="V454" t="s">
        <v>535</v>
      </c>
      <c r="W454" t="s">
        <v>433</v>
      </c>
      <c r="X454">
        <v>4</v>
      </c>
      <c r="Z454">
        <v>3</v>
      </c>
      <c r="AB454">
        <v>5</v>
      </c>
      <c r="AD454">
        <v>5</v>
      </c>
      <c r="AF454">
        <v>4</v>
      </c>
      <c r="AH454">
        <v>2</v>
      </c>
      <c r="AJ454">
        <v>2</v>
      </c>
      <c r="AN454">
        <v>2.0348899999999999</v>
      </c>
      <c r="AO454">
        <v>0.22855</v>
      </c>
      <c r="AP454">
        <v>0.69957000000000003</v>
      </c>
      <c r="AQ454">
        <v>0.92811999999999995</v>
      </c>
      <c r="AR454">
        <v>2.9630100000000001</v>
      </c>
      <c r="AS454">
        <v>7.4130000000000001E-2</v>
      </c>
      <c r="AT454">
        <v>2.1851400000000001</v>
      </c>
      <c r="AU454">
        <v>0.94596000000000002</v>
      </c>
      <c r="AV454">
        <v>0.54101999999999995</v>
      </c>
      <c r="AW454">
        <v>3.6721200000000001</v>
      </c>
      <c r="AX454">
        <v>1.93543</v>
      </c>
      <c r="AY454">
        <v>0.18168000000000001</v>
      </c>
      <c r="AZ454">
        <v>0.48669000000000001</v>
      </c>
      <c r="BA454">
        <v>2.5874299999999999</v>
      </c>
      <c r="BB454" s="30">
        <v>43731</v>
      </c>
      <c r="BC454">
        <v>6</v>
      </c>
      <c r="BD454">
        <v>6</v>
      </c>
      <c r="BE454">
        <v>0</v>
      </c>
      <c r="BF454">
        <v>40</v>
      </c>
      <c r="BG454">
        <v>1</v>
      </c>
      <c r="BH454">
        <v>0</v>
      </c>
      <c r="BI454">
        <v>40</v>
      </c>
      <c r="BJ454" s="30">
        <v>43089</v>
      </c>
      <c r="BK454">
        <v>2</v>
      </c>
      <c r="BL454">
        <v>2</v>
      </c>
      <c r="BM454">
        <v>0</v>
      </c>
      <c r="BN454">
        <v>8</v>
      </c>
      <c r="BO454">
        <v>1</v>
      </c>
      <c r="BP454">
        <v>0</v>
      </c>
      <c r="BQ454">
        <v>8</v>
      </c>
      <c r="BR454" s="30">
        <v>42608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22.667000000000002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 s="30">
        <v>43952</v>
      </c>
    </row>
    <row r="455" spans="1:86" customFormat="1" x14ac:dyDescent="0.25">
      <c r="A455">
        <v>335865</v>
      </c>
      <c r="B455" t="s">
        <v>5037</v>
      </c>
      <c r="C455" t="s">
        <v>5038</v>
      </c>
      <c r="D455" t="s">
        <v>3446</v>
      </c>
      <c r="E455" t="s">
        <v>251</v>
      </c>
      <c r="F455">
        <v>13601</v>
      </c>
      <c r="G455">
        <v>3157826800</v>
      </c>
      <c r="H455">
        <v>330</v>
      </c>
      <c r="I455" t="s">
        <v>404</v>
      </c>
      <c r="J455" t="s">
        <v>475</v>
      </c>
      <c r="K455">
        <v>168</v>
      </c>
      <c r="L455">
        <v>164.5</v>
      </c>
      <c r="M455" t="s">
        <v>430</v>
      </c>
      <c r="N455" t="b">
        <v>1</v>
      </c>
      <c r="O455" t="s">
        <v>5039</v>
      </c>
      <c r="P455" s="30">
        <v>41369</v>
      </c>
      <c r="Q455" t="b">
        <v>0</v>
      </c>
      <c r="S455" t="b">
        <v>0</v>
      </c>
      <c r="T455" t="b">
        <v>0</v>
      </c>
      <c r="U455" t="b">
        <v>0</v>
      </c>
      <c r="V455" t="s">
        <v>535</v>
      </c>
      <c r="W455" t="s">
        <v>433</v>
      </c>
      <c r="X455">
        <v>1</v>
      </c>
      <c r="Z455">
        <v>2</v>
      </c>
      <c r="AB455">
        <v>4</v>
      </c>
      <c r="AD455">
        <v>3</v>
      </c>
      <c r="AF455">
        <v>5</v>
      </c>
      <c r="AH455">
        <v>1</v>
      </c>
      <c r="AI455">
        <v>12</v>
      </c>
      <c r="AJ455">
        <v>1</v>
      </c>
      <c r="AK455">
        <v>12</v>
      </c>
      <c r="AL455">
        <v>6</v>
      </c>
      <c r="AM455">
        <v>6</v>
      </c>
      <c r="BB455" s="30">
        <v>43749</v>
      </c>
      <c r="BC455">
        <v>5</v>
      </c>
      <c r="BD455">
        <v>5</v>
      </c>
      <c r="BE455">
        <v>0</v>
      </c>
      <c r="BF455">
        <v>20</v>
      </c>
      <c r="BG455">
        <v>1</v>
      </c>
      <c r="BH455">
        <v>0</v>
      </c>
      <c r="BI455">
        <v>20</v>
      </c>
      <c r="BJ455" s="30">
        <v>43126</v>
      </c>
      <c r="BK455">
        <v>5</v>
      </c>
      <c r="BL455">
        <v>5</v>
      </c>
      <c r="BM455">
        <v>0</v>
      </c>
      <c r="BN455">
        <v>24</v>
      </c>
      <c r="BO455">
        <v>1</v>
      </c>
      <c r="BP455">
        <v>0</v>
      </c>
      <c r="BQ455">
        <v>24</v>
      </c>
      <c r="BR455" s="30">
        <v>42636</v>
      </c>
      <c r="BS455">
        <v>5</v>
      </c>
      <c r="BT455">
        <v>5</v>
      </c>
      <c r="BU455">
        <v>0</v>
      </c>
      <c r="BV455">
        <v>1</v>
      </c>
      <c r="BW455">
        <v>44</v>
      </c>
      <c r="BX455">
        <v>0</v>
      </c>
      <c r="BY455">
        <v>44</v>
      </c>
      <c r="BZ455">
        <v>25.332999999999998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H455" s="30">
        <v>43952</v>
      </c>
    </row>
    <row r="456" spans="1:86" customFormat="1" x14ac:dyDescent="0.25">
      <c r="A456">
        <v>335620</v>
      </c>
      <c r="B456" t="s">
        <v>5040</v>
      </c>
      <c r="C456" t="s">
        <v>5041</v>
      </c>
      <c r="D456" t="s">
        <v>3130</v>
      </c>
      <c r="E456" t="s">
        <v>251</v>
      </c>
      <c r="F456">
        <v>14611</v>
      </c>
      <c r="G456">
        <v>5853683881</v>
      </c>
      <c r="H456">
        <v>370</v>
      </c>
      <c r="I456" t="s">
        <v>1492</v>
      </c>
      <c r="J456" t="s">
        <v>475</v>
      </c>
      <c r="K456">
        <v>120</v>
      </c>
      <c r="L456">
        <v>114.3</v>
      </c>
      <c r="M456" t="s">
        <v>430</v>
      </c>
      <c r="N456" t="b">
        <v>1</v>
      </c>
      <c r="O456" t="s">
        <v>5042</v>
      </c>
      <c r="P456" s="30">
        <v>28491</v>
      </c>
      <c r="Q456" t="b">
        <v>0</v>
      </c>
      <c r="S456" t="b">
        <v>0</v>
      </c>
      <c r="T456" t="b">
        <v>0</v>
      </c>
      <c r="U456" t="b">
        <v>0</v>
      </c>
      <c r="V456" t="s">
        <v>535</v>
      </c>
      <c r="W456" t="s">
        <v>433</v>
      </c>
      <c r="X456">
        <v>3</v>
      </c>
      <c r="Z456">
        <v>2</v>
      </c>
      <c r="AB456">
        <v>2</v>
      </c>
      <c r="AD456">
        <v>2</v>
      </c>
      <c r="AF456">
        <v>3</v>
      </c>
      <c r="AH456">
        <v>4</v>
      </c>
      <c r="AJ456">
        <v>3</v>
      </c>
      <c r="AN456">
        <v>2.9699200000000001</v>
      </c>
      <c r="AO456">
        <v>1.5088299999999999</v>
      </c>
      <c r="AP456">
        <v>0.73424999999999996</v>
      </c>
      <c r="AQ456">
        <v>2.24308</v>
      </c>
      <c r="AR456">
        <v>5.2130000000000001</v>
      </c>
      <c r="AS456">
        <v>5.4989999999999997E-2</v>
      </c>
      <c r="AT456">
        <v>2.0388500000000001</v>
      </c>
      <c r="AU456">
        <v>0.81198000000000004</v>
      </c>
      <c r="AV456">
        <v>0.48127999999999999</v>
      </c>
      <c r="AW456">
        <v>3.3321100000000001</v>
      </c>
      <c r="AX456">
        <v>3.02745</v>
      </c>
      <c r="AY456">
        <v>1.3972599999999999</v>
      </c>
      <c r="AZ456">
        <v>0.57421999999999995</v>
      </c>
      <c r="BA456">
        <v>5.0167400000000004</v>
      </c>
      <c r="BB456" s="30">
        <v>43423</v>
      </c>
      <c r="BC456">
        <v>9</v>
      </c>
      <c r="BD456">
        <v>8</v>
      </c>
      <c r="BE456">
        <v>1</v>
      </c>
      <c r="BF456">
        <v>36</v>
      </c>
      <c r="BG456">
        <v>1</v>
      </c>
      <c r="BH456">
        <v>0</v>
      </c>
      <c r="BI456">
        <v>36</v>
      </c>
      <c r="BJ456" s="30">
        <v>42916</v>
      </c>
      <c r="BK456">
        <v>6</v>
      </c>
      <c r="BL456">
        <v>5</v>
      </c>
      <c r="BM456">
        <v>2</v>
      </c>
      <c r="BN456">
        <v>28</v>
      </c>
      <c r="BO456">
        <v>1</v>
      </c>
      <c r="BP456">
        <v>0</v>
      </c>
      <c r="BQ456">
        <v>28</v>
      </c>
      <c r="BR456" s="30">
        <v>42499</v>
      </c>
      <c r="BS456">
        <v>13</v>
      </c>
      <c r="BT456">
        <v>13</v>
      </c>
      <c r="BU456">
        <v>0</v>
      </c>
      <c r="BV456">
        <v>1</v>
      </c>
      <c r="BW456">
        <v>60</v>
      </c>
      <c r="BX456">
        <v>0</v>
      </c>
      <c r="BY456">
        <v>60</v>
      </c>
      <c r="BZ456">
        <v>37.332999999999998</v>
      </c>
      <c r="CA456">
        <v>2</v>
      </c>
      <c r="CB456">
        <v>5</v>
      </c>
      <c r="CC456">
        <v>0</v>
      </c>
      <c r="CD456">
        <v>0</v>
      </c>
      <c r="CE456">
        <v>0</v>
      </c>
      <c r="CF456">
        <v>0</v>
      </c>
      <c r="CG456" t="s">
        <v>5043</v>
      </c>
      <c r="CH456" s="30">
        <v>43952</v>
      </c>
    </row>
    <row r="457" spans="1:86" customFormat="1" x14ac:dyDescent="0.25">
      <c r="A457">
        <v>335569</v>
      </c>
      <c r="B457" t="s">
        <v>5044</v>
      </c>
      <c r="C457" t="s">
        <v>5045</v>
      </c>
      <c r="D457" t="s">
        <v>5046</v>
      </c>
      <c r="E457" t="s">
        <v>251</v>
      </c>
      <c r="F457">
        <v>14420</v>
      </c>
      <c r="G457">
        <v>5853956052</v>
      </c>
      <c r="H457">
        <v>370</v>
      </c>
      <c r="I457" t="s">
        <v>1492</v>
      </c>
      <c r="J457" t="s">
        <v>429</v>
      </c>
      <c r="K457">
        <v>120</v>
      </c>
      <c r="L457">
        <v>107.4</v>
      </c>
      <c r="M457" t="s">
        <v>430</v>
      </c>
      <c r="N457" t="b">
        <v>0</v>
      </c>
      <c r="O457" t="s">
        <v>5047</v>
      </c>
      <c r="P457" s="30">
        <v>28095</v>
      </c>
      <c r="Q457" t="b">
        <v>0</v>
      </c>
      <c r="S457" t="b">
        <v>0</v>
      </c>
      <c r="T457" t="b">
        <v>0</v>
      </c>
      <c r="U457" t="b">
        <v>0</v>
      </c>
      <c r="V457" t="s">
        <v>535</v>
      </c>
      <c r="W457" t="s">
        <v>433</v>
      </c>
      <c r="X457">
        <v>4</v>
      </c>
      <c r="Z457">
        <v>3</v>
      </c>
      <c r="AB457">
        <v>5</v>
      </c>
      <c r="AD457">
        <v>5</v>
      </c>
      <c r="AF457">
        <v>5</v>
      </c>
      <c r="AH457">
        <v>3</v>
      </c>
      <c r="AJ457">
        <v>3</v>
      </c>
      <c r="AN457">
        <v>2.3389799999999998</v>
      </c>
      <c r="AO457">
        <v>1.0994200000000001</v>
      </c>
      <c r="AP457">
        <v>0.70489000000000002</v>
      </c>
      <c r="AQ457">
        <v>1.8043100000000001</v>
      </c>
      <c r="AR457">
        <v>4.1432900000000004</v>
      </c>
      <c r="AS457">
        <v>0.15159</v>
      </c>
      <c r="AT457">
        <v>2.2241499999999998</v>
      </c>
      <c r="AU457">
        <v>0.79337000000000002</v>
      </c>
      <c r="AV457">
        <v>0.40882000000000002</v>
      </c>
      <c r="AW457">
        <v>3.4263499999999998</v>
      </c>
      <c r="AX457">
        <v>2.1856399999999998</v>
      </c>
      <c r="AY457">
        <v>1.0420100000000001</v>
      </c>
      <c r="AZ457">
        <v>0.64895000000000003</v>
      </c>
      <c r="BA457">
        <v>3.8776299999999999</v>
      </c>
      <c r="BB457" s="30">
        <v>43536</v>
      </c>
      <c r="BC457">
        <v>7</v>
      </c>
      <c r="BD457">
        <v>7</v>
      </c>
      <c r="BE457">
        <v>0</v>
      </c>
      <c r="BF457">
        <v>24</v>
      </c>
      <c r="BG457">
        <v>1</v>
      </c>
      <c r="BH457">
        <v>0</v>
      </c>
      <c r="BI457">
        <v>24</v>
      </c>
      <c r="BJ457" s="30">
        <v>43010</v>
      </c>
      <c r="BK457">
        <v>3</v>
      </c>
      <c r="BL457">
        <v>3</v>
      </c>
      <c r="BM457">
        <v>0</v>
      </c>
      <c r="BN457">
        <v>12</v>
      </c>
      <c r="BO457">
        <v>1</v>
      </c>
      <c r="BP457">
        <v>0</v>
      </c>
      <c r="BQ457">
        <v>12</v>
      </c>
      <c r="BR457" s="30">
        <v>42580</v>
      </c>
      <c r="BS457">
        <v>8</v>
      </c>
      <c r="BT457">
        <v>8</v>
      </c>
      <c r="BU457">
        <v>0</v>
      </c>
      <c r="BV457">
        <v>1</v>
      </c>
      <c r="BW457">
        <v>40</v>
      </c>
      <c r="BX457">
        <v>0</v>
      </c>
      <c r="BY457">
        <v>40</v>
      </c>
      <c r="BZ457">
        <v>22.667000000000002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 t="s">
        <v>5048</v>
      </c>
      <c r="CH457" s="30">
        <v>43952</v>
      </c>
    </row>
    <row r="458" spans="1:86" customFormat="1" x14ac:dyDescent="0.25">
      <c r="A458">
        <v>335080</v>
      </c>
      <c r="B458" t="s">
        <v>5049</v>
      </c>
      <c r="C458" t="s">
        <v>5050</v>
      </c>
      <c r="D458" t="s">
        <v>3363</v>
      </c>
      <c r="E458" t="s">
        <v>251</v>
      </c>
      <c r="F458">
        <v>10701</v>
      </c>
      <c r="G458">
        <v>9149634000</v>
      </c>
      <c r="H458">
        <v>800</v>
      </c>
      <c r="I458" t="s">
        <v>1394</v>
      </c>
      <c r="J458" t="s">
        <v>429</v>
      </c>
      <c r="K458">
        <v>315</v>
      </c>
      <c r="L458">
        <v>289.89999999999998</v>
      </c>
      <c r="M458" t="s">
        <v>430</v>
      </c>
      <c r="N458" t="b">
        <v>0</v>
      </c>
      <c r="O458" t="s">
        <v>5051</v>
      </c>
      <c r="P458" s="30">
        <v>25934</v>
      </c>
      <c r="Q458" t="b">
        <v>0</v>
      </c>
      <c r="S458" t="b">
        <v>0</v>
      </c>
      <c r="T458" t="b">
        <v>0</v>
      </c>
      <c r="U458" t="b">
        <v>0</v>
      </c>
      <c r="V458" t="s">
        <v>440</v>
      </c>
      <c r="W458" t="s">
        <v>433</v>
      </c>
      <c r="X458">
        <v>3</v>
      </c>
      <c r="Z458">
        <v>3</v>
      </c>
      <c r="AB458">
        <v>3</v>
      </c>
      <c r="AD458">
        <v>5</v>
      </c>
      <c r="AF458">
        <v>1</v>
      </c>
      <c r="AH458">
        <v>3</v>
      </c>
      <c r="AJ458">
        <v>4</v>
      </c>
      <c r="AN458">
        <v>1.8426400000000001</v>
      </c>
      <c r="AO458">
        <v>0.19816</v>
      </c>
      <c r="AP458">
        <v>0.95852000000000004</v>
      </c>
      <c r="AQ458">
        <v>1.15669</v>
      </c>
      <c r="AR458">
        <v>2.9993300000000001</v>
      </c>
      <c r="AS458">
        <v>6.0999999999999999E-2</v>
      </c>
      <c r="AT458">
        <v>1.86025</v>
      </c>
      <c r="AU458">
        <v>0.75716000000000006</v>
      </c>
      <c r="AV458">
        <v>0.41566999999999998</v>
      </c>
      <c r="AW458">
        <v>3.0330699999999999</v>
      </c>
      <c r="AX458">
        <v>2.0586600000000002</v>
      </c>
      <c r="AY458">
        <v>0.1968</v>
      </c>
      <c r="AZ458">
        <v>0.86794000000000004</v>
      </c>
      <c r="BA458">
        <v>3.1709900000000002</v>
      </c>
      <c r="BB458" s="30">
        <v>43621</v>
      </c>
      <c r="BC458">
        <v>3</v>
      </c>
      <c r="BD458">
        <v>3</v>
      </c>
      <c r="BE458">
        <v>0</v>
      </c>
      <c r="BF458">
        <v>24</v>
      </c>
      <c r="BG458">
        <v>1</v>
      </c>
      <c r="BH458">
        <v>0</v>
      </c>
      <c r="BI458">
        <v>24</v>
      </c>
      <c r="BJ458" s="30">
        <v>42998</v>
      </c>
      <c r="BK458">
        <v>3</v>
      </c>
      <c r="BL458">
        <v>3</v>
      </c>
      <c r="BM458">
        <v>0</v>
      </c>
      <c r="BN458">
        <v>12</v>
      </c>
      <c r="BO458">
        <v>1</v>
      </c>
      <c r="BP458">
        <v>0</v>
      </c>
      <c r="BQ458">
        <v>12</v>
      </c>
      <c r="BR458" s="30">
        <v>42552</v>
      </c>
      <c r="BS458">
        <v>3</v>
      </c>
      <c r="BT458">
        <v>2</v>
      </c>
      <c r="BU458">
        <v>1</v>
      </c>
      <c r="BV458">
        <v>1</v>
      </c>
      <c r="BW458">
        <v>36</v>
      </c>
      <c r="BX458">
        <v>0</v>
      </c>
      <c r="BY458">
        <v>36</v>
      </c>
      <c r="BZ458">
        <v>22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 t="s">
        <v>5052</v>
      </c>
      <c r="CH458" s="30">
        <v>43952</v>
      </c>
    </row>
    <row r="459" spans="1:86" customFormat="1" x14ac:dyDescent="0.25">
      <c r="A459">
        <v>335408</v>
      </c>
      <c r="B459" t="s">
        <v>5053</v>
      </c>
      <c r="C459" t="s">
        <v>5054</v>
      </c>
      <c r="D459" t="s">
        <v>5055</v>
      </c>
      <c r="E459" t="s">
        <v>251</v>
      </c>
      <c r="F459">
        <v>14559</v>
      </c>
      <c r="G459">
        <v>5853524810</v>
      </c>
      <c r="H459">
        <v>370</v>
      </c>
      <c r="I459" t="s">
        <v>1492</v>
      </c>
      <c r="J459" t="s">
        <v>429</v>
      </c>
      <c r="K459">
        <v>29</v>
      </c>
      <c r="L459">
        <v>18.5</v>
      </c>
      <c r="M459" t="s">
        <v>430</v>
      </c>
      <c r="N459" t="b">
        <v>0</v>
      </c>
      <c r="O459" t="s">
        <v>5056</v>
      </c>
      <c r="P459" s="30">
        <v>27030</v>
      </c>
      <c r="Q459" t="b">
        <v>0</v>
      </c>
      <c r="S459" t="b">
        <v>0</v>
      </c>
      <c r="T459" t="b">
        <v>0</v>
      </c>
      <c r="U459" t="b">
        <v>0</v>
      </c>
      <c r="V459" t="s">
        <v>432</v>
      </c>
      <c r="W459" t="s">
        <v>433</v>
      </c>
      <c r="X459">
        <v>4</v>
      </c>
      <c r="Z459">
        <v>4</v>
      </c>
      <c r="AB459">
        <v>3</v>
      </c>
      <c r="AD459">
        <v>3</v>
      </c>
      <c r="AG459">
        <v>2</v>
      </c>
      <c r="AH459">
        <v>4</v>
      </c>
      <c r="AJ459">
        <v>3</v>
      </c>
      <c r="AN459">
        <v>2.97634</v>
      </c>
      <c r="AO459">
        <v>1.14727</v>
      </c>
      <c r="AP459">
        <v>0.76190000000000002</v>
      </c>
      <c r="AQ459">
        <v>1.90917</v>
      </c>
      <c r="AR459">
        <v>4.88551</v>
      </c>
      <c r="AS459">
        <v>0.12286999999999999</v>
      </c>
      <c r="AT459">
        <v>2.1075400000000002</v>
      </c>
      <c r="AU459">
        <v>0.79857</v>
      </c>
      <c r="AV459">
        <v>0.42653000000000002</v>
      </c>
      <c r="AW459">
        <v>3.33263</v>
      </c>
      <c r="AX459">
        <v>2.9350999999999998</v>
      </c>
      <c r="AY459">
        <v>1.0802700000000001</v>
      </c>
      <c r="AZ459">
        <v>0.67234000000000005</v>
      </c>
      <c r="BA459">
        <v>4.7008400000000004</v>
      </c>
      <c r="BB459" s="30">
        <v>43545</v>
      </c>
      <c r="BC459">
        <v>3</v>
      </c>
      <c r="BD459">
        <v>3</v>
      </c>
      <c r="BE459">
        <v>0</v>
      </c>
      <c r="BF459">
        <v>8</v>
      </c>
      <c r="BG459">
        <v>1</v>
      </c>
      <c r="BH459">
        <v>0</v>
      </c>
      <c r="BI459">
        <v>8</v>
      </c>
      <c r="BJ459" s="30">
        <v>43047</v>
      </c>
      <c r="BK459">
        <v>2</v>
      </c>
      <c r="BL459">
        <v>2</v>
      </c>
      <c r="BM459">
        <v>0</v>
      </c>
      <c r="BN459">
        <v>8</v>
      </c>
      <c r="BO459">
        <v>1</v>
      </c>
      <c r="BP459">
        <v>0</v>
      </c>
      <c r="BQ459">
        <v>8</v>
      </c>
      <c r="BR459" s="30">
        <v>42625</v>
      </c>
      <c r="BS459">
        <v>3</v>
      </c>
      <c r="BT459">
        <v>3</v>
      </c>
      <c r="BU459">
        <v>0</v>
      </c>
      <c r="BV459">
        <v>1</v>
      </c>
      <c r="BW459">
        <v>16</v>
      </c>
      <c r="BX459">
        <v>0</v>
      </c>
      <c r="BY459">
        <v>16</v>
      </c>
      <c r="BZ459">
        <v>9.3330000000000002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 t="s">
        <v>5057</v>
      </c>
      <c r="CH459" s="30">
        <v>43952</v>
      </c>
    </row>
    <row r="460" spans="1:86" customFormat="1" x14ac:dyDescent="0.25">
      <c r="A460">
        <v>335577</v>
      </c>
      <c r="B460" t="s">
        <v>5058</v>
      </c>
      <c r="C460" t="s">
        <v>5059</v>
      </c>
      <c r="D460" t="s">
        <v>3550</v>
      </c>
      <c r="E460" t="s">
        <v>251</v>
      </c>
      <c r="F460">
        <v>14086</v>
      </c>
      <c r="G460">
        <v>7166836165</v>
      </c>
      <c r="H460">
        <v>240</v>
      </c>
      <c r="I460" t="s">
        <v>2646</v>
      </c>
      <c r="J460" t="s">
        <v>451</v>
      </c>
      <c r="K460">
        <v>96</v>
      </c>
      <c r="L460">
        <v>92.1</v>
      </c>
      <c r="M460" t="s">
        <v>430</v>
      </c>
      <c r="N460" t="b">
        <v>0</v>
      </c>
      <c r="O460" t="s">
        <v>5060</v>
      </c>
      <c r="P460" s="30">
        <v>28126</v>
      </c>
      <c r="Q460" t="b">
        <v>0</v>
      </c>
      <c r="S460" t="b">
        <v>0</v>
      </c>
      <c r="T460" t="b">
        <v>0</v>
      </c>
      <c r="U460" t="b">
        <v>0</v>
      </c>
      <c r="V460" t="s">
        <v>440</v>
      </c>
      <c r="W460" t="s">
        <v>433</v>
      </c>
      <c r="X460">
        <v>5</v>
      </c>
      <c r="Z460">
        <v>5</v>
      </c>
      <c r="AB460">
        <v>5</v>
      </c>
      <c r="AD460">
        <v>5</v>
      </c>
      <c r="AF460">
        <v>5</v>
      </c>
      <c r="AH460">
        <v>4</v>
      </c>
      <c r="AJ460">
        <v>5</v>
      </c>
      <c r="AN460">
        <v>2.16452</v>
      </c>
      <c r="AO460">
        <v>0.52502000000000004</v>
      </c>
      <c r="AP460">
        <v>1.2461899999999999</v>
      </c>
      <c r="AQ460">
        <v>1.77121</v>
      </c>
      <c r="AR460">
        <v>3.93573</v>
      </c>
      <c r="AS460">
        <v>9.2710000000000001E-2</v>
      </c>
      <c r="AT460">
        <v>2.1041500000000002</v>
      </c>
      <c r="AU460">
        <v>0.76949999999999996</v>
      </c>
      <c r="AV460">
        <v>0.40734999999999999</v>
      </c>
      <c r="AW460">
        <v>3.2809900000000001</v>
      </c>
      <c r="AX460">
        <v>2.1379700000000001</v>
      </c>
      <c r="AY460">
        <v>0.51304000000000005</v>
      </c>
      <c r="AZ460">
        <v>1.15147</v>
      </c>
      <c r="BA460">
        <v>3.8465699999999998</v>
      </c>
      <c r="BB460" s="30">
        <v>43819</v>
      </c>
      <c r="BC460">
        <v>1</v>
      </c>
      <c r="BD460">
        <v>1</v>
      </c>
      <c r="BE460">
        <v>0</v>
      </c>
      <c r="BF460">
        <v>4</v>
      </c>
      <c r="BG460">
        <v>1</v>
      </c>
      <c r="BH460">
        <v>0</v>
      </c>
      <c r="BI460">
        <v>4</v>
      </c>
      <c r="BJ460" s="30">
        <v>43473</v>
      </c>
      <c r="BK460">
        <v>1</v>
      </c>
      <c r="BL460">
        <v>1</v>
      </c>
      <c r="BM460">
        <v>0</v>
      </c>
      <c r="BN460">
        <v>4</v>
      </c>
      <c r="BO460">
        <v>1</v>
      </c>
      <c r="BP460">
        <v>0</v>
      </c>
      <c r="BQ460">
        <v>4</v>
      </c>
      <c r="BR460" s="30">
        <v>42977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3.3330000000000002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 t="s">
        <v>5061</v>
      </c>
      <c r="CH460" s="30">
        <v>43952</v>
      </c>
    </row>
    <row r="461" spans="1:86" customFormat="1" x14ac:dyDescent="0.25">
      <c r="A461">
        <v>335718</v>
      </c>
      <c r="B461" t="s">
        <v>5062</v>
      </c>
      <c r="C461" t="s">
        <v>5063</v>
      </c>
      <c r="D461" t="s">
        <v>5064</v>
      </c>
      <c r="E461" t="s">
        <v>251</v>
      </c>
      <c r="F461">
        <v>11598</v>
      </c>
      <c r="G461">
        <v>5163749300</v>
      </c>
      <c r="H461">
        <v>400</v>
      </c>
      <c r="I461" t="s">
        <v>1530</v>
      </c>
      <c r="J461" t="s">
        <v>429</v>
      </c>
      <c r="K461">
        <v>336</v>
      </c>
      <c r="L461">
        <v>268.8</v>
      </c>
      <c r="M461" t="s">
        <v>430</v>
      </c>
      <c r="N461" t="b">
        <v>0</v>
      </c>
      <c r="O461" t="s">
        <v>5065</v>
      </c>
      <c r="P461" s="30">
        <v>33583</v>
      </c>
      <c r="Q461" t="b">
        <v>0</v>
      </c>
      <c r="S461" t="b">
        <v>0</v>
      </c>
      <c r="T461" t="b">
        <v>0</v>
      </c>
      <c r="U461" t="b">
        <v>0</v>
      </c>
      <c r="V461" t="s">
        <v>440</v>
      </c>
      <c r="W461" t="s">
        <v>433</v>
      </c>
      <c r="X461">
        <v>2</v>
      </c>
      <c r="Z461">
        <v>1</v>
      </c>
      <c r="AB461">
        <v>5</v>
      </c>
      <c r="AD461">
        <v>5</v>
      </c>
      <c r="AF461">
        <v>5</v>
      </c>
      <c r="AH461">
        <v>3</v>
      </c>
      <c r="AJ461">
        <v>3</v>
      </c>
      <c r="AN461">
        <v>2.4451900000000002</v>
      </c>
      <c r="AO461">
        <v>0.52588999999999997</v>
      </c>
      <c r="AP461">
        <v>1.0860099999999999</v>
      </c>
      <c r="AQ461">
        <v>1.6119000000000001</v>
      </c>
      <c r="AR461">
        <v>4.0570899999999996</v>
      </c>
      <c r="AS461">
        <v>5.9180000000000003E-2</v>
      </c>
      <c r="AT461">
        <v>2.3563200000000002</v>
      </c>
      <c r="AU461">
        <v>1.02769</v>
      </c>
      <c r="AV461">
        <v>0.69177999999999995</v>
      </c>
      <c r="AW461">
        <v>4.0757899999999996</v>
      </c>
      <c r="AX461">
        <v>2.15673</v>
      </c>
      <c r="AY461">
        <v>0.38478000000000001</v>
      </c>
      <c r="AZ461">
        <v>0.59087999999999996</v>
      </c>
      <c r="BA461">
        <v>3.1919499999999998</v>
      </c>
      <c r="BB461" s="30">
        <v>43511</v>
      </c>
      <c r="BC461">
        <v>9</v>
      </c>
      <c r="BD461">
        <v>4</v>
      </c>
      <c r="BE461">
        <v>5</v>
      </c>
      <c r="BF461">
        <v>157</v>
      </c>
      <c r="BG461">
        <v>1</v>
      </c>
      <c r="BH461">
        <v>0</v>
      </c>
      <c r="BI461">
        <v>157</v>
      </c>
      <c r="BJ461" s="30">
        <v>42983</v>
      </c>
      <c r="BK461">
        <v>5</v>
      </c>
      <c r="BL461">
        <v>3</v>
      </c>
      <c r="BM461">
        <v>2</v>
      </c>
      <c r="BN461">
        <v>36</v>
      </c>
      <c r="BO461">
        <v>1</v>
      </c>
      <c r="BP461">
        <v>0</v>
      </c>
      <c r="BQ461">
        <v>36</v>
      </c>
      <c r="BR461" s="30">
        <v>42570</v>
      </c>
      <c r="BS461">
        <v>3</v>
      </c>
      <c r="BT461">
        <v>2</v>
      </c>
      <c r="BU461">
        <v>1</v>
      </c>
      <c r="BV461">
        <v>1</v>
      </c>
      <c r="BW461">
        <v>16</v>
      </c>
      <c r="BX461">
        <v>0</v>
      </c>
      <c r="BY461">
        <v>16</v>
      </c>
      <c r="BZ461">
        <v>93.167000000000002</v>
      </c>
      <c r="CA461">
        <v>11</v>
      </c>
      <c r="CB461">
        <v>5</v>
      </c>
      <c r="CC461">
        <v>2</v>
      </c>
      <c r="CD461">
        <v>91960</v>
      </c>
      <c r="CE461">
        <v>0</v>
      </c>
      <c r="CF461">
        <v>2</v>
      </c>
      <c r="CG461" t="s">
        <v>5066</v>
      </c>
      <c r="CH461" s="30">
        <v>43952</v>
      </c>
    </row>
    <row r="462" spans="1:86" customFormat="1" x14ac:dyDescent="0.25">
      <c r="A462">
        <v>335433</v>
      </c>
      <c r="B462" t="s">
        <v>5067</v>
      </c>
      <c r="C462" t="s">
        <v>5068</v>
      </c>
      <c r="D462" t="s">
        <v>4089</v>
      </c>
      <c r="E462" t="s">
        <v>251</v>
      </c>
      <c r="F462">
        <v>14217</v>
      </c>
      <c r="G462">
        <v>7164476600</v>
      </c>
      <c r="H462">
        <v>240</v>
      </c>
      <c r="I462" t="s">
        <v>2646</v>
      </c>
      <c r="J462" t="s">
        <v>475</v>
      </c>
      <c r="K462">
        <v>160</v>
      </c>
      <c r="L462">
        <v>140.19999999999999</v>
      </c>
      <c r="M462" t="s">
        <v>430</v>
      </c>
      <c r="N462" t="b">
        <v>0</v>
      </c>
      <c r="O462" t="s">
        <v>5067</v>
      </c>
      <c r="P462" s="30">
        <v>27295</v>
      </c>
      <c r="Q462" t="b">
        <v>0</v>
      </c>
      <c r="S462" t="b">
        <v>0</v>
      </c>
      <c r="T462" t="b">
        <v>0</v>
      </c>
      <c r="U462" t="b">
        <v>0</v>
      </c>
      <c r="V462" t="s">
        <v>440</v>
      </c>
      <c r="W462" t="s">
        <v>433</v>
      </c>
      <c r="X462">
        <v>5</v>
      </c>
      <c r="Z462">
        <v>4</v>
      </c>
      <c r="AB462">
        <v>4</v>
      </c>
      <c r="AD462">
        <v>5</v>
      </c>
      <c r="AF462">
        <v>2</v>
      </c>
      <c r="AH462">
        <v>5</v>
      </c>
      <c r="AJ462">
        <v>5</v>
      </c>
      <c r="AN462">
        <v>2.3498199999999998</v>
      </c>
      <c r="AO462">
        <v>0.76214000000000004</v>
      </c>
      <c r="AP462">
        <v>1.33091</v>
      </c>
      <c r="AQ462">
        <v>2.0930399999999998</v>
      </c>
      <c r="AR462">
        <v>4.4428599999999996</v>
      </c>
      <c r="AS462">
        <v>0.33762999999999999</v>
      </c>
      <c r="AT462">
        <v>2.2538100000000001</v>
      </c>
      <c r="AU462">
        <v>0.78659999999999997</v>
      </c>
      <c r="AV462">
        <v>0.41446</v>
      </c>
      <c r="AW462">
        <v>3.4548700000000001</v>
      </c>
      <c r="AX462">
        <v>2.1668699999999999</v>
      </c>
      <c r="AY462">
        <v>0.72855000000000003</v>
      </c>
      <c r="AZ462">
        <v>1.2086399999999999</v>
      </c>
      <c r="BA462">
        <v>4.1236699999999997</v>
      </c>
      <c r="BB462" s="30">
        <v>43605</v>
      </c>
      <c r="BC462">
        <v>4</v>
      </c>
      <c r="BD462">
        <v>4</v>
      </c>
      <c r="BE462">
        <v>0</v>
      </c>
      <c r="BF462">
        <v>16</v>
      </c>
      <c r="BG462">
        <v>1</v>
      </c>
      <c r="BH462">
        <v>0</v>
      </c>
      <c r="BI462">
        <v>16</v>
      </c>
      <c r="BJ462" s="30">
        <v>43109</v>
      </c>
      <c r="BK462">
        <v>1</v>
      </c>
      <c r="BL462">
        <v>1</v>
      </c>
      <c r="BM462">
        <v>0</v>
      </c>
      <c r="BN462">
        <v>4</v>
      </c>
      <c r="BO462">
        <v>1</v>
      </c>
      <c r="BP462">
        <v>0</v>
      </c>
      <c r="BQ462">
        <v>4</v>
      </c>
      <c r="BR462" s="30">
        <v>42663</v>
      </c>
      <c r="BS462">
        <v>4</v>
      </c>
      <c r="BT462">
        <v>4</v>
      </c>
      <c r="BU462">
        <v>0</v>
      </c>
      <c r="BV462">
        <v>1</v>
      </c>
      <c r="BW462">
        <v>16</v>
      </c>
      <c r="BX462">
        <v>0</v>
      </c>
      <c r="BY462">
        <v>16</v>
      </c>
      <c r="BZ462">
        <v>12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 t="s">
        <v>5069</v>
      </c>
      <c r="CH462" s="30">
        <v>43952</v>
      </c>
    </row>
    <row r="463" spans="1:86" customFormat="1" x14ac:dyDescent="0.25">
      <c r="A463">
        <v>335802</v>
      </c>
      <c r="B463" t="s">
        <v>5070</v>
      </c>
      <c r="C463" t="s">
        <v>4637</v>
      </c>
      <c r="D463" t="s">
        <v>3577</v>
      </c>
      <c r="E463" t="s">
        <v>251</v>
      </c>
      <c r="F463">
        <v>10924</v>
      </c>
      <c r="G463">
        <v>8452917800</v>
      </c>
      <c r="H463">
        <v>540</v>
      </c>
      <c r="I463" t="s">
        <v>1469</v>
      </c>
      <c r="J463" t="s">
        <v>429</v>
      </c>
      <c r="K463">
        <v>40</v>
      </c>
      <c r="L463">
        <v>33</v>
      </c>
      <c r="M463" t="s">
        <v>430</v>
      </c>
      <c r="N463" t="b">
        <v>0</v>
      </c>
      <c r="O463" t="s">
        <v>5071</v>
      </c>
      <c r="P463" s="30">
        <v>35395</v>
      </c>
      <c r="Q463" t="b">
        <v>1</v>
      </c>
      <c r="S463" t="b">
        <v>0</v>
      </c>
      <c r="T463" t="b">
        <v>0</v>
      </c>
      <c r="U463" t="b">
        <v>0</v>
      </c>
      <c r="V463" t="s">
        <v>440</v>
      </c>
      <c r="W463" t="s">
        <v>433</v>
      </c>
      <c r="X463">
        <v>4</v>
      </c>
      <c r="Z463">
        <v>3</v>
      </c>
      <c r="AB463">
        <v>3</v>
      </c>
      <c r="AD463">
        <v>2</v>
      </c>
      <c r="AF463">
        <v>5</v>
      </c>
      <c r="AH463">
        <v>5</v>
      </c>
      <c r="AJ463">
        <v>5</v>
      </c>
      <c r="AN463">
        <v>2.2021999999999999</v>
      </c>
      <c r="AO463">
        <v>0.37192999999999998</v>
      </c>
      <c r="AP463">
        <v>1.41805</v>
      </c>
      <c r="AQ463">
        <v>1.7899799999999999</v>
      </c>
      <c r="AR463">
        <v>3.9921799999999998</v>
      </c>
      <c r="AS463">
        <v>0.20014999999999999</v>
      </c>
      <c r="AT463">
        <v>1.9220699999999999</v>
      </c>
      <c r="AU463">
        <v>0.74978999999999996</v>
      </c>
      <c r="AV463">
        <v>0.37429000000000001</v>
      </c>
      <c r="AW463">
        <v>3.0461399999999998</v>
      </c>
      <c r="AX463">
        <v>2.3812500000000001</v>
      </c>
      <c r="AY463">
        <v>0.373</v>
      </c>
      <c r="AZ463">
        <v>1.4259900000000001</v>
      </c>
      <c r="BA463">
        <v>4.2025499999999996</v>
      </c>
      <c r="BB463" s="30">
        <v>43404</v>
      </c>
      <c r="BC463">
        <v>3</v>
      </c>
      <c r="BD463">
        <v>3</v>
      </c>
      <c r="BE463">
        <v>3</v>
      </c>
      <c r="BF463">
        <v>20</v>
      </c>
      <c r="BG463">
        <v>1</v>
      </c>
      <c r="BH463">
        <v>0</v>
      </c>
      <c r="BI463">
        <v>20</v>
      </c>
      <c r="BJ463" s="30">
        <v>42853</v>
      </c>
      <c r="BK463">
        <v>3</v>
      </c>
      <c r="BL463">
        <v>3</v>
      </c>
      <c r="BM463">
        <v>0</v>
      </c>
      <c r="BN463">
        <v>16</v>
      </c>
      <c r="BO463">
        <v>1</v>
      </c>
      <c r="BP463">
        <v>0</v>
      </c>
      <c r="BQ463">
        <v>16</v>
      </c>
      <c r="BR463" s="30">
        <v>42517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15.333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 t="s">
        <v>4639</v>
      </c>
      <c r="CH463" s="30">
        <v>43952</v>
      </c>
    </row>
    <row r="464" spans="1:86" customFormat="1" x14ac:dyDescent="0.25">
      <c r="A464">
        <v>335676</v>
      </c>
      <c r="B464" t="s">
        <v>5072</v>
      </c>
      <c r="C464" t="s">
        <v>5073</v>
      </c>
      <c r="D464" t="s">
        <v>3313</v>
      </c>
      <c r="E464" t="s">
        <v>251</v>
      </c>
      <c r="F464">
        <v>11691</v>
      </c>
      <c r="G464">
        <v>7184711500</v>
      </c>
      <c r="H464">
        <v>590</v>
      </c>
      <c r="I464" t="s">
        <v>1533</v>
      </c>
      <c r="J464" t="s">
        <v>438</v>
      </c>
      <c r="K464">
        <v>240</v>
      </c>
      <c r="L464">
        <v>223</v>
      </c>
      <c r="M464" t="s">
        <v>430</v>
      </c>
      <c r="N464" t="b">
        <v>0</v>
      </c>
      <c r="O464" t="s">
        <v>5074</v>
      </c>
      <c r="P464" s="30">
        <v>30956</v>
      </c>
      <c r="Q464" t="b">
        <v>0</v>
      </c>
      <c r="S464" t="b">
        <v>0</v>
      </c>
      <c r="T464" t="b">
        <v>0</v>
      </c>
      <c r="U464" t="b">
        <v>0</v>
      </c>
      <c r="V464" t="s">
        <v>535</v>
      </c>
      <c r="W464" t="s">
        <v>433</v>
      </c>
      <c r="X464">
        <v>4</v>
      </c>
      <c r="Z464">
        <v>4</v>
      </c>
      <c r="AB464">
        <v>5</v>
      </c>
      <c r="AD464">
        <v>5</v>
      </c>
      <c r="AG464">
        <v>2</v>
      </c>
      <c r="AH464">
        <v>1</v>
      </c>
      <c r="AJ464">
        <v>1</v>
      </c>
      <c r="AN464">
        <v>1.0658799999999999</v>
      </c>
      <c r="AO464">
        <v>0.59475</v>
      </c>
      <c r="AP464">
        <v>0.23302</v>
      </c>
      <c r="AQ464">
        <v>0.82777999999999996</v>
      </c>
      <c r="AR464">
        <v>1.8936599999999999</v>
      </c>
      <c r="AS464">
        <v>1.2579999999999999E-2</v>
      </c>
      <c r="AT464">
        <v>1.70303</v>
      </c>
      <c r="AU464">
        <v>0.65141000000000004</v>
      </c>
      <c r="AV464">
        <v>0.30589</v>
      </c>
      <c r="AW464">
        <v>2.6603300000000001</v>
      </c>
      <c r="AX464">
        <v>1.30078</v>
      </c>
      <c r="AY464">
        <v>0.68654000000000004</v>
      </c>
      <c r="AZ464">
        <v>0.28671999999999997</v>
      </c>
      <c r="BA464">
        <v>2.28254</v>
      </c>
      <c r="BB464" s="30">
        <v>43546</v>
      </c>
      <c r="BC464">
        <v>2</v>
      </c>
      <c r="BD464">
        <v>2</v>
      </c>
      <c r="BE464">
        <v>0</v>
      </c>
      <c r="BF464">
        <v>12</v>
      </c>
      <c r="BG464">
        <v>1</v>
      </c>
      <c r="BH464">
        <v>0</v>
      </c>
      <c r="BI464">
        <v>12</v>
      </c>
      <c r="BJ464" s="30">
        <v>42927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 s="30">
        <v>42478</v>
      </c>
      <c r="BS464">
        <v>2</v>
      </c>
      <c r="BT464">
        <v>2</v>
      </c>
      <c r="BU464">
        <v>0</v>
      </c>
      <c r="BV464">
        <v>1</v>
      </c>
      <c r="BW464">
        <v>8</v>
      </c>
      <c r="BX464">
        <v>0</v>
      </c>
      <c r="BY464">
        <v>8</v>
      </c>
      <c r="BZ464">
        <v>7.3330000000000002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 t="s">
        <v>5075</v>
      </c>
      <c r="CH464" s="30">
        <v>43952</v>
      </c>
    </row>
    <row r="465" spans="1:86" customFormat="1" x14ac:dyDescent="0.25">
      <c r="A465">
        <v>335406</v>
      </c>
      <c r="B465" t="s">
        <v>5076</v>
      </c>
      <c r="C465" t="s">
        <v>5077</v>
      </c>
      <c r="D465" t="s">
        <v>5078</v>
      </c>
      <c r="E465" t="s">
        <v>251</v>
      </c>
      <c r="F465">
        <v>14489</v>
      </c>
      <c r="G465">
        <v>3159465673</v>
      </c>
      <c r="H465">
        <v>770</v>
      </c>
      <c r="I465" t="s">
        <v>2331</v>
      </c>
      <c r="J465" t="s">
        <v>3198</v>
      </c>
      <c r="K465">
        <v>192</v>
      </c>
      <c r="L465">
        <v>182.8</v>
      </c>
      <c r="M465" t="s">
        <v>430</v>
      </c>
      <c r="N465" t="b">
        <v>0</v>
      </c>
      <c r="O465" t="s">
        <v>5079</v>
      </c>
      <c r="P465" s="30">
        <v>27030</v>
      </c>
      <c r="Q465" t="b">
        <v>0</v>
      </c>
      <c r="S465" t="b">
        <v>0</v>
      </c>
      <c r="T465" t="b">
        <v>0</v>
      </c>
      <c r="U465" t="b">
        <v>0</v>
      </c>
      <c r="V465" t="s">
        <v>535</v>
      </c>
      <c r="W465" t="s">
        <v>433</v>
      </c>
      <c r="X465">
        <v>3</v>
      </c>
      <c r="Z465">
        <v>3</v>
      </c>
      <c r="AB465">
        <v>4</v>
      </c>
      <c r="AD465">
        <v>3</v>
      </c>
      <c r="AF465">
        <v>5</v>
      </c>
      <c r="AH465">
        <v>2</v>
      </c>
      <c r="AJ465">
        <v>2</v>
      </c>
      <c r="AN465">
        <v>2.4768300000000001</v>
      </c>
      <c r="AO465">
        <v>0.96845000000000003</v>
      </c>
      <c r="AP465">
        <v>0.38494</v>
      </c>
      <c r="AQ465">
        <v>1.35338</v>
      </c>
      <c r="AR465">
        <v>3.8302100000000001</v>
      </c>
      <c r="AS465">
        <v>3.0349999999999999E-2</v>
      </c>
      <c r="AT465">
        <v>2.1498200000000001</v>
      </c>
      <c r="AU465">
        <v>0.70679999999999998</v>
      </c>
      <c r="AV465">
        <v>0.34237000000000001</v>
      </c>
      <c r="AW465">
        <v>3.1989899999999998</v>
      </c>
      <c r="AX465">
        <v>2.3944800000000002</v>
      </c>
      <c r="AY465">
        <v>1.0303</v>
      </c>
      <c r="AZ465">
        <v>0.42318</v>
      </c>
      <c r="BA465">
        <v>3.8393999999999999</v>
      </c>
      <c r="BB465" s="30">
        <v>43845</v>
      </c>
      <c r="BC465">
        <v>5</v>
      </c>
      <c r="BD465">
        <v>5</v>
      </c>
      <c r="BE465">
        <v>0</v>
      </c>
      <c r="BF465">
        <v>16</v>
      </c>
      <c r="BG465">
        <v>0</v>
      </c>
      <c r="BH465">
        <v>0</v>
      </c>
      <c r="BI465">
        <v>16</v>
      </c>
      <c r="BJ465" s="30">
        <v>43382</v>
      </c>
      <c r="BK465">
        <v>2</v>
      </c>
      <c r="BL465">
        <v>2</v>
      </c>
      <c r="BM465">
        <v>0</v>
      </c>
      <c r="BN465">
        <v>8</v>
      </c>
      <c r="BO465">
        <v>1</v>
      </c>
      <c r="BP465">
        <v>0</v>
      </c>
      <c r="BQ465">
        <v>8</v>
      </c>
      <c r="BR465" s="30">
        <v>42902</v>
      </c>
      <c r="BS465">
        <v>9</v>
      </c>
      <c r="BT465">
        <v>9</v>
      </c>
      <c r="BU465">
        <v>2</v>
      </c>
      <c r="BV465">
        <v>1</v>
      </c>
      <c r="BW465">
        <v>44</v>
      </c>
      <c r="BX465">
        <v>0</v>
      </c>
      <c r="BY465">
        <v>44</v>
      </c>
      <c r="BZ465">
        <v>18</v>
      </c>
      <c r="CA465">
        <v>0</v>
      </c>
      <c r="CB465">
        <v>2</v>
      </c>
      <c r="CC465">
        <v>0</v>
      </c>
      <c r="CD465">
        <v>0</v>
      </c>
      <c r="CE465">
        <v>0</v>
      </c>
      <c r="CF465">
        <v>0</v>
      </c>
      <c r="CG465" t="s">
        <v>5080</v>
      </c>
      <c r="CH465" s="30">
        <v>43952</v>
      </c>
    </row>
    <row r="466" spans="1:86" customFormat="1" x14ac:dyDescent="0.25">
      <c r="A466">
        <v>335871</v>
      </c>
      <c r="B466" t="s">
        <v>5081</v>
      </c>
      <c r="C466" t="s">
        <v>5082</v>
      </c>
      <c r="D466" t="s">
        <v>3546</v>
      </c>
      <c r="E466" t="s">
        <v>251</v>
      </c>
      <c r="F466">
        <v>11572</v>
      </c>
      <c r="G466">
        <v>5166323500</v>
      </c>
      <c r="H466">
        <v>400</v>
      </c>
      <c r="I466" t="s">
        <v>1530</v>
      </c>
      <c r="J466" t="s">
        <v>475</v>
      </c>
      <c r="K466">
        <v>20</v>
      </c>
      <c r="L466">
        <v>20</v>
      </c>
      <c r="M466" t="s">
        <v>661</v>
      </c>
      <c r="N466" t="b">
        <v>1</v>
      </c>
      <c r="O466" t="s">
        <v>502</v>
      </c>
      <c r="P466" s="30">
        <v>41961</v>
      </c>
      <c r="Q466" t="b">
        <v>0</v>
      </c>
      <c r="S466" t="b">
        <v>0</v>
      </c>
      <c r="T466" t="b">
        <v>0</v>
      </c>
      <c r="U466" t="b">
        <v>0</v>
      </c>
      <c r="V466" t="s">
        <v>432</v>
      </c>
      <c r="W466" t="s">
        <v>433</v>
      </c>
      <c r="X466">
        <v>5</v>
      </c>
      <c r="Z466">
        <v>4</v>
      </c>
      <c r="AB466">
        <v>5</v>
      </c>
      <c r="AE466">
        <v>2</v>
      </c>
      <c r="AF466">
        <v>5</v>
      </c>
      <c r="AH466">
        <v>5</v>
      </c>
      <c r="AJ466">
        <v>5</v>
      </c>
      <c r="AN466">
        <v>2.5152199999999998</v>
      </c>
      <c r="AO466">
        <v>0</v>
      </c>
      <c r="AP466">
        <v>2.9938899999999999</v>
      </c>
      <c r="AQ466">
        <v>2.9938899999999999</v>
      </c>
      <c r="AR466">
        <v>5.5091000000000001</v>
      </c>
      <c r="AS466">
        <v>0.58886000000000005</v>
      </c>
      <c r="AT466">
        <v>2.0924900000000002</v>
      </c>
      <c r="AU466">
        <v>0.92190000000000005</v>
      </c>
      <c r="AV466">
        <v>0.56430999999999998</v>
      </c>
      <c r="AW466">
        <v>3.5786899999999999</v>
      </c>
      <c r="AX466">
        <v>2.4982099999999998</v>
      </c>
      <c r="AY466">
        <v>0</v>
      </c>
      <c r="AZ466">
        <v>1.9968600000000001</v>
      </c>
      <c r="BA466">
        <v>4.9363900000000003</v>
      </c>
      <c r="BB466" s="30">
        <v>43867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 s="30">
        <v>43581</v>
      </c>
      <c r="BK466">
        <v>5</v>
      </c>
      <c r="BL466">
        <v>5</v>
      </c>
      <c r="BM466">
        <v>0</v>
      </c>
      <c r="BN466">
        <v>32</v>
      </c>
      <c r="BO466">
        <v>1</v>
      </c>
      <c r="BP466">
        <v>0</v>
      </c>
      <c r="BQ466">
        <v>32</v>
      </c>
      <c r="BR466" s="30">
        <v>43039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10.667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 t="s">
        <v>5083</v>
      </c>
      <c r="CH466" s="30">
        <v>43952</v>
      </c>
    </row>
    <row r="467" spans="1:86" customFormat="1" x14ac:dyDescent="0.25">
      <c r="A467">
        <v>335817</v>
      </c>
      <c r="B467" t="s">
        <v>5084</v>
      </c>
      <c r="C467" t="s">
        <v>5085</v>
      </c>
      <c r="D467" t="s">
        <v>5086</v>
      </c>
      <c r="E467" t="s">
        <v>251</v>
      </c>
      <c r="F467">
        <v>11010</v>
      </c>
      <c r="G467">
        <v>5167752100</v>
      </c>
      <c r="H467">
        <v>400</v>
      </c>
      <c r="I467" t="s">
        <v>1530</v>
      </c>
      <c r="J467" t="s">
        <v>429</v>
      </c>
      <c r="K467">
        <v>150</v>
      </c>
      <c r="L467">
        <v>137.6</v>
      </c>
      <c r="M467" t="s">
        <v>430</v>
      </c>
      <c r="N467" t="b">
        <v>0</v>
      </c>
      <c r="O467" t="s">
        <v>5087</v>
      </c>
      <c r="P467" s="30">
        <v>36384</v>
      </c>
      <c r="Q467" t="b">
        <v>0</v>
      </c>
      <c r="S467" t="b">
        <v>0</v>
      </c>
      <c r="T467" t="b">
        <v>0</v>
      </c>
      <c r="U467" t="b">
        <v>0</v>
      </c>
      <c r="V467" t="s">
        <v>440</v>
      </c>
      <c r="W467" t="s">
        <v>433</v>
      </c>
      <c r="X467">
        <v>3</v>
      </c>
      <c r="Z467">
        <v>3</v>
      </c>
      <c r="AB467">
        <v>4</v>
      </c>
      <c r="AD467">
        <v>5</v>
      </c>
      <c r="AF467">
        <v>2</v>
      </c>
      <c r="AH467">
        <v>2</v>
      </c>
      <c r="AJ467">
        <v>2</v>
      </c>
      <c r="AN467">
        <v>2.19876</v>
      </c>
      <c r="AO467">
        <v>0.80774999999999997</v>
      </c>
      <c r="AP467">
        <v>0.49209999999999998</v>
      </c>
      <c r="AQ467">
        <v>1.2998499999999999</v>
      </c>
      <c r="AR467">
        <v>3.4986199999999998</v>
      </c>
      <c r="AS467">
        <v>0.15937999999999999</v>
      </c>
      <c r="AT467">
        <v>2.2612000000000001</v>
      </c>
      <c r="AU467">
        <v>0.99709000000000003</v>
      </c>
      <c r="AV467">
        <v>0.52156000000000002</v>
      </c>
      <c r="AW467">
        <v>3.7798400000000001</v>
      </c>
      <c r="AX467">
        <v>2.02095</v>
      </c>
      <c r="AY467">
        <v>0.60916000000000003</v>
      </c>
      <c r="AZ467">
        <v>0.35513</v>
      </c>
      <c r="BA467">
        <v>2.9680800000000001</v>
      </c>
      <c r="BB467" s="30">
        <v>43535</v>
      </c>
      <c r="BC467">
        <v>4</v>
      </c>
      <c r="BD467">
        <v>4</v>
      </c>
      <c r="BE467">
        <v>0</v>
      </c>
      <c r="BF467">
        <v>12</v>
      </c>
      <c r="BG467">
        <v>1</v>
      </c>
      <c r="BH467">
        <v>0</v>
      </c>
      <c r="BI467">
        <v>12</v>
      </c>
      <c r="BJ467" s="30">
        <v>42949</v>
      </c>
      <c r="BK467">
        <v>5</v>
      </c>
      <c r="BL467">
        <v>5</v>
      </c>
      <c r="BM467">
        <v>0</v>
      </c>
      <c r="BN467">
        <v>20</v>
      </c>
      <c r="BO467">
        <v>1</v>
      </c>
      <c r="BP467">
        <v>0</v>
      </c>
      <c r="BQ467">
        <v>20</v>
      </c>
      <c r="BR467" s="30">
        <v>42549</v>
      </c>
      <c r="BS467">
        <v>5</v>
      </c>
      <c r="BT467">
        <v>5</v>
      </c>
      <c r="BU467">
        <v>0</v>
      </c>
      <c r="BV467">
        <v>1</v>
      </c>
      <c r="BW467">
        <v>24</v>
      </c>
      <c r="BX467">
        <v>0</v>
      </c>
      <c r="BY467">
        <v>24</v>
      </c>
      <c r="BZ467">
        <v>16.667000000000002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 t="s">
        <v>5088</v>
      </c>
      <c r="CH467" s="30">
        <v>43952</v>
      </c>
    </row>
    <row r="468" spans="1:86" customFormat="1" x14ac:dyDescent="0.25">
      <c r="A468">
        <v>335767</v>
      </c>
      <c r="B468" t="s">
        <v>5089</v>
      </c>
      <c r="C468" t="s">
        <v>5090</v>
      </c>
      <c r="D468" t="s">
        <v>5091</v>
      </c>
      <c r="E468" t="s">
        <v>251</v>
      </c>
      <c r="F468">
        <v>12084</v>
      </c>
      <c r="G468">
        <v>5184648100</v>
      </c>
      <c r="H468">
        <v>0</v>
      </c>
      <c r="I468" t="s">
        <v>1741</v>
      </c>
      <c r="J468" t="s">
        <v>475</v>
      </c>
      <c r="K468">
        <v>160</v>
      </c>
      <c r="L468">
        <v>152.4</v>
      </c>
      <c r="M468" t="s">
        <v>430</v>
      </c>
      <c r="N468" t="b">
        <v>0</v>
      </c>
      <c r="O468" t="s">
        <v>5089</v>
      </c>
      <c r="P468" s="30">
        <v>34151</v>
      </c>
      <c r="Q468" t="b">
        <v>0</v>
      </c>
      <c r="S468" t="b">
        <v>0</v>
      </c>
      <c r="T468" t="b">
        <v>0</v>
      </c>
      <c r="U468" t="b">
        <v>0</v>
      </c>
      <c r="V468" t="s">
        <v>535</v>
      </c>
      <c r="W468" t="s">
        <v>433</v>
      </c>
      <c r="X468">
        <v>3</v>
      </c>
      <c r="Z468">
        <v>3</v>
      </c>
      <c r="AB468">
        <v>4</v>
      </c>
      <c r="AD468">
        <v>5</v>
      </c>
      <c r="AF468">
        <v>4</v>
      </c>
      <c r="AH468">
        <v>3</v>
      </c>
      <c r="AJ468">
        <v>3</v>
      </c>
      <c r="AN468">
        <v>2.3751600000000002</v>
      </c>
      <c r="AO468">
        <v>1.1172500000000001</v>
      </c>
      <c r="AP468">
        <v>0.79230999999999996</v>
      </c>
      <c r="AQ468">
        <v>1.9095599999999999</v>
      </c>
      <c r="AR468">
        <v>4.2847099999999996</v>
      </c>
      <c r="AS468">
        <v>0.13458000000000001</v>
      </c>
      <c r="AT468">
        <v>2.3026</v>
      </c>
      <c r="AU468">
        <v>0.81140999999999996</v>
      </c>
      <c r="AV468">
        <v>0.43609999999999999</v>
      </c>
      <c r="AW468">
        <v>3.5501</v>
      </c>
      <c r="AX468">
        <v>2.1438299999999999</v>
      </c>
      <c r="AY468">
        <v>1.0353600000000001</v>
      </c>
      <c r="AZ468">
        <v>0.68381999999999998</v>
      </c>
      <c r="BA468">
        <v>3.8702000000000001</v>
      </c>
      <c r="BB468" s="30">
        <v>43690</v>
      </c>
      <c r="BC468">
        <v>2</v>
      </c>
      <c r="BD468">
        <v>2</v>
      </c>
      <c r="BE468">
        <v>0</v>
      </c>
      <c r="BF468">
        <v>8</v>
      </c>
      <c r="BG468">
        <v>1</v>
      </c>
      <c r="BH468">
        <v>0</v>
      </c>
      <c r="BI468">
        <v>8</v>
      </c>
      <c r="BJ468" s="30">
        <v>43090</v>
      </c>
      <c r="BK468">
        <v>5</v>
      </c>
      <c r="BL468">
        <v>5</v>
      </c>
      <c r="BM468">
        <v>0</v>
      </c>
      <c r="BN468">
        <v>24</v>
      </c>
      <c r="BO468">
        <v>1</v>
      </c>
      <c r="BP468">
        <v>0</v>
      </c>
      <c r="BQ468">
        <v>24</v>
      </c>
      <c r="BR468" s="30">
        <v>42591</v>
      </c>
      <c r="BS468">
        <v>4</v>
      </c>
      <c r="BT468">
        <v>4</v>
      </c>
      <c r="BU468">
        <v>0</v>
      </c>
      <c r="BV468">
        <v>1</v>
      </c>
      <c r="BW468">
        <v>24</v>
      </c>
      <c r="BX468">
        <v>0</v>
      </c>
      <c r="BY468">
        <v>24</v>
      </c>
      <c r="BZ468">
        <v>16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 t="s">
        <v>5092</v>
      </c>
      <c r="CH468" s="30">
        <v>43952</v>
      </c>
    </row>
    <row r="469" spans="1:86" customFormat="1" x14ac:dyDescent="0.25">
      <c r="A469">
        <v>335139</v>
      </c>
      <c r="B469" t="s">
        <v>5093</v>
      </c>
      <c r="C469" t="s">
        <v>5094</v>
      </c>
      <c r="D469" t="s">
        <v>4436</v>
      </c>
      <c r="E469" t="s">
        <v>251</v>
      </c>
      <c r="F469">
        <v>11375</v>
      </c>
      <c r="G469">
        <v>7185444300</v>
      </c>
      <c r="H469">
        <v>590</v>
      </c>
      <c r="I469" t="s">
        <v>1533</v>
      </c>
      <c r="J469" t="s">
        <v>438</v>
      </c>
      <c r="K469">
        <v>100</v>
      </c>
      <c r="L469">
        <v>94.4</v>
      </c>
      <c r="M469" t="s">
        <v>430</v>
      </c>
      <c r="N469" t="b">
        <v>0</v>
      </c>
      <c r="O469" t="s">
        <v>5093</v>
      </c>
      <c r="P469" s="30">
        <v>25160</v>
      </c>
      <c r="Q469" t="b">
        <v>0</v>
      </c>
      <c r="S469" t="b">
        <v>0</v>
      </c>
      <c r="T469" t="b">
        <v>0</v>
      </c>
      <c r="U469" t="b">
        <v>0</v>
      </c>
      <c r="V469" t="s">
        <v>440</v>
      </c>
      <c r="W469" t="s">
        <v>433</v>
      </c>
      <c r="X469">
        <v>5</v>
      </c>
      <c r="Z469">
        <v>4</v>
      </c>
      <c r="AB469">
        <v>5</v>
      </c>
      <c r="AD469">
        <v>5</v>
      </c>
      <c r="AF469">
        <v>5</v>
      </c>
      <c r="AH469">
        <v>2</v>
      </c>
      <c r="AJ469">
        <v>2</v>
      </c>
      <c r="AN469">
        <v>2.0569899999999999</v>
      </c>
      <c r="AO469">
        <v>0.73329999999999995</v>
      </c>
      <c r="AP469">
        <v>0.53169999999999995</v>
      </c>
      <c r="AQ469">
        <v>1.2649999999999999</v>
      </c>
      <c r="AR469">
        <v>3.32199</v>
      </c>
      <c r="AS469">
        <v>5.2699999999999997E-2</v>
      </c>
      <c r="AT469">
        <v>2.1026400000000001</v>
      </c>
      <c r="AU469">
        <v>0.88256000000000001</v>
      </c>
      <c r="AV469">
        <v>0.50434999999999997</v>
      </c>
      <c r="AW469">
        <v>3.48956</v>
      </c>
      <c r="AX469">
        <v>2.03321</v>
      </c>
      <c r="AY469">
        <v>0.62477000000000005</v>
      </c>
      <c r="AZ469">
        <v>0.39678999999999998</v>
      </c>
      <c r="BA469">
        <v>3.05267</v>
      </c>
      <c r="BB469" s="30">
        <v>43587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 s="30">
        <v>43098</v>
      </c>
      <c r="BK469">
        <v>1</v>
      </c>
      <c r="BL469">
        <v>1</v>
      </c>
      <c r="BM469">
        <v>1</v>
      </c>
      <c r="BN469">
        <v>20</v>
      </c>
      <c r="BO469">
        <v>1</v>
      </c>
      <c r="BP469">
        <v>0</v>
      </c>
      <c r="BQ469">
        <v>20</v>
      </c>
      <c r="BR469" s="30">
        <v>42615</v>
      </c>
      <c r="BS469">
        <v>4</v>
      </c>
      <c r="BT469">
        <v>3</v>
      </c>
      <c r="BU469">
        <v>1</v>
      </c>
      <c r="BV469">
        <v>1</v>
      </c>
      <c r="BW469">
        <v>32</v>
      </c>
      <c r="BX469">
        <v>0</v>
      </c>
      <c r="BY469">
        <v>32</v>
      </c>
      <c r="BZ469">
        <v>12</v>
      </c>
      <c r="CA469">
        <v>2</v>
      </c>
      <c r="CB469">
        <v>0</v>
      </c>
      <c r="CC469">
        <v>1</v>
      </c>
      <c r="CD469">
        <v>6893</v>
      </c>
      <c r="CE469">
        <v>0</v>
      </c>
      <c r="CF469">
        <v>1</v>
      </c>
      <c r="CH469" s="30">
        <v>43952</v>
      </c>
    </row>
    <row r="470" spans="1:86" customFormat="1" x14ac:dyDescent="0.25">
      <c r="A470">
        <v>335753</v>
      </c>
      <c r="B470" t="s">
        <v>5095</v>
      </c>
      <c r="C470" t="s">
        <v>5096</v>
      </c>
      <c r="D470" t="s">
        <v>3203</v>
      </c>
      <c r="E470" t="s">
        <v>251</v>
      </c>
      <c r="F470">
        <v>10456</v>
      </c>
      <c r="G470">
        <v>7185797000</v>
      </c>
      <c r="H470">
        <v>20</v>
      </c>
      <c r="I470" t="s">
        <v>1392</v>
      </c>
      <c r="J470" t="s">
        <v>736</v>
      </c>
      <c r="K470">
        <v>240</v>
      </c>
      <c r="L470">
        <v>232.8</v>
      </c>
      <c r="M470" t="s">
        <v>430</v>
      </c>
      <c r="N470" t="b">
        <v>0</v>
      </c>
      <c r="O470" t="s">
        <v>5095</v>
      </c>
      <c r="P470" s="30">
        <v>33494</v>
      </c>
      <c r="Q470" t="b">
        <v>0</v>
      </c>
      <c r="S470" t="b">
        <v>0</v>
      </c>
      <c r="T470" t="b">
        <v>0</v>
      </c>
      <c r="U470" t="b">
        <v>0</v>
      </c>
      <c r="V470" t="s">
        <v>440</v>
      </c>
      <c r="W470" t="s">
        <v>433</v>
      </c>
      <c r="X470">
        <v>5</v>
      </c>
      <c r="Z470">
        <v>5</v>
      </c>
      <c r="AB470">
        <v>3</v>
      </c>
      <c r="AD470">
        <v>3</v>
      </c>
      <c r="AF470">
        <v>3</v>
      </c>
      <c r="AH470">
        <v>3</v>
      </c>
      <c r="AJ470">
        <v>3</v>
      </c>
      <c r="AN470">
        <v>2.1300500000000002</v>
      </c>
      <c r="AO470">
        <v>0.54462999999999995</v>
      </c>
      <c r="AP470">
        <v>0.52166999999999997</v>
      </c>
      <c r="AQ470">
        <v>1.0663</v>
      </c>
      <c r="AR470">
        <v>3.1963499999999998</v>
      </c>
      <c r="AS470">
        <v>5.0680000000000003E-2</v>
      </c>
      <c r="AT470">
        <v>1.81874</v>
      </c>
      <c r="AU470">
        <v>0.72426000000000001</v>
      </c>
      <c r="AV470">
        <v>0.36638999999999999</v>
      </c>
      <c r="AW470">
        <v>2.9093900000000001</v>
      </c>
      <c r="AX470">
        <v>2.4340799999999998</v>
      </c>
      <c r="AY470">
        <v>0.56545000000000001</v>
      </c>
      <c r="AZ470">
        <v>0.53590000000000004</v>
      </c>
      <c r="BA470">
        <v>3.5229499999999998</v>
      </c>
      <c r="BB470" s="30">
        <v>43434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 s="30">
        <v>42769</v>
      </c>
      <c r="BK470">
        <v>2</v>
      </c>
      <c r="BL470">
        <v>2</v>
      </c>
      <c r="BM470">
        <v>0</v>
      </c>
      <c r="BN470">
        <v>12</v>
      </c>
      <c r="BO470">
        <v>1</v>
      </c>
      <c r="BP470">
        <v>0</v>
      </c>
      <c r="BQ470">
        <v>12</v>
      </c>
      <c r="BR470" s="30">
        <v>42320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 t="s">
        <v>5097</v>
      </c>
      <c r="CH470" s="30">
        <v>43952</v>
      </c>
    </row>
    <row r="471" spans="1:86" customFormat="1" x14ac:dyDescent="0.25">
      <c r="A471">
        <v>335175</v>
      </c>
      <c r="B471" t="s">
        <v>5098</v>
      </c>
      <c r="C471" t="s">
        <v>5099</v>
      </c>
      <c r="D471" t="s">
        <v>3628</v>
      </c>
      <c r="E471" t="s">
        <v>251</v>
      </c>
      <c r="F471">
        <v>11787</v>
      </c>
      <c r="G471">
        <v>6317242200</v>
      </c>
      <c r="H471">
        <v>700</v>
      </c>
      <c r="I471" t="s">
        <v>1388</v>
      </c>
      <c r="J471" t="s">
        <v>429</v>
      </c>
      <c r="K471">
        <v>353</v>
      </c>
      <c r="L471">
        <v>336.2</v>
      </c>
      <c r="M471" t="s">
        <v>430</v>
      </c>
      <c r="N471" t="b">
        <v>0</v>
      </c>
      <c r="O471" t="s">
        <v>5100</v>
      </c>
      <c r="P471" s="30">
        <v>28653</v>
      </c>
      <c r="Q471" t="b">
        <v>0</v>
      </c>
      <c r="S471" t="b">
        <v>0</v>
      </c>
      <c r="T471" t="b">
        <v>0</v>
      </c>
      <c r="U471" t="b">
        <v>0</v>
      </c>
      <c r="V471" t="s">
        <v>440</v>
      </c>
      <c r="W471" t="s">
        <v>433</v>
      </c>
      <c r="X471">
        <v>4</v>
      </c>
      <c r="Z471">
        <v>3</v>
      </c>
      <c r="AB471">
        <v>5</v>
      </c>
      <c r="AD471">
        <v>5</v>
      </c>
      <c r="AF471">
        <v>5</v>
      </c>
      <c r="AH471">
        <v>3</v>
      </c>
      <c r="AJ471">
        <v>3</v>
      </c>
      <c r="AN471">
        <v>2.0800700000000001</v>
      </c>
      <c r="AO471">
        <v>0.73665000000000003</v>
      </c>
      <c r="AP471">
        <v>0.63200000000000001</v>
      </c>
      <c r="AQ471">
        <v>1.3686499999999999</v>
      </c>
      <c r="AR471">
        <v>3.4487199999999998</v>
      </c>
      <c r="AS471">
        <v>5.135E-2</v>
      </c>
      <c r="AT471">
        <v>2.0545499999999999</v>
      </c>
      <c r="AU471">
        <v>0.83218000000000003</v>
      </c>
      <c r="AV471">
        <v>0.46022999999999997</v>
      </c>
      <c r="AW471">
        <v>3.3469699999999998</v>
      </c>
      <c r="AX471">
        <v>2.1041500000000002</v>
      </c>
      <c r="AY471">
        <v>0.66561999999999999</v>
      </c>
      <c r="AZ471">
        <v>0.51685999999999999</v>
      </c>
      <c r="BA471">
        <v>3.3041399999999999</v>
      </c>
      <c r="BB471" s="30">
        <v>43853</v>
      </c>
      <c r="BC471">
        <v>4</v>
      </c>
      <c r="BD471">
        <v>4</v>
      </c>
      <c r="BE471">
        <v>0</v>
      </c>
      <c r="BF471">
        <v>16</v>
      </c>
      <c r="BG471">
        <v>0</v>
      </c>
      <c r="BH471">
        <v>0</v>
      </c>
      <c r="BI471">
        <v>16</v>
      </c>
      <c r="BJ471" s="30">
        <v>43413</v>
      </c>
      <c r="BK471">
        <v>4</v>
      </c>
      <c r="BL471">
        <v>4</v>
      </c>
      <c r="BM471">
        <v>0</v>
      </c>
      <c r="BN471">
        <v>12</v>
      </c>
      <c r="BO471">
        <v>1</v>
      </c>
      <c r="BP471">
        <v>0</v>
      </c>
      <c r="BQ471">
        <v>12</v>
      </c>
      <c r="BR471" s="30">
        <v>42895</v>
      </c>
      <c r="BS471">
        <v>7</v>
      </c>
      <c r="BT471">
        <v>6</v>
      </c>
      <c r="BU471">
        <v>1</v>
      </c>
      <c r="BV471">
        <v>1</v>
      </c>
      <c r="BW471">
        <v>48</v>
      </c>
      <c r="BX471">
        <v>0</v>
      </c>
      <c r="BY471">
        <v>48</v>
      </c>
      <c r="BZ471">
        <v>20</v>
      </c>
      <c r="CA471">
        <v>1</v>
      </c>
      <c r="CB471">
        <v>0</v>
      </c>
      <c r="CC471">
        <v>1</v>
      </c>
      <c r="CD471">
        <v>6893</v>
      </c>
      <c r="CE471">
        <v>0</v>
      </c>
      <c r="CF471">
        <v>1</v>
      </c>
      <c r="CH471" s="30">
        <v>43952</v>
      </c>
    </row>
    <row r="472" spans="1:86" customFormat="1" x14ac:dyDescent="0.25">
      <c r="A472">
        <v>335468</v>
      </c>
      <c r="B472" t="s">
        <v>5101</v>
      </c>
      <c r="C472" t="s">
        <v>5102</v>
      </c>
      <c r="D472" t="s">
        <v>4388</v>
      </c>
      <c r="E472" t="s">
        <v>251</v>
      </c>
      <c r="F472">
        <v>14068</v>
      </c>
      <c r="G472">
        <v>7168107000</v>
      </c>
      <c r="H472">
        <v>240</v>
      </c>
      <c r="I472" t="s">
        <v>2646</v>
      </c>
      <c r="J472" t="s">
        <v>475</v>
      </c>
      <c r="K472">
        <v>272</v>
      </c>
      <c r="L472">
        <v>260.39999999999998</v>
      </c>
      <c r="M472" t="s">
        <v>430</v>
      </c>
      <c r="N472" t="b">
        <v>0</v>
      </c>
      <c r="O472" t="s">
        <v>5103</v>
      </c>
      <c r="P472" s="30">
        <v>28611</v>
      </c>
      <c r="Q472" t="b">
        <v>0</v>
      </c>
      <c r="S472" t="b">
        <v>0</v>
      </c>
      <c r="T472" t="b">
        <v>0</v>
      </c>
      <c r="U472" t="b">
        <v>0</v>
      </c>
      <c r="V472" t="s">
        <v>440</v>
      </c>
      <c r="W472" t="s">
        <v>433</v>
      </c>
      <c r="X472">
        <v>5</v>
      </c>
      <c r="Z472">
        <v>4</v>
      </c>
      <c r="AB472">
        <v>5</v>
      </c>
      <c r="AD472">
        <v>4</v>
      </c>
      <c r="AF472">
        <v>5</v>
      </c>
      <c r="AH472">
        <v>4</v>
      </c>
      <c r="AJ472">
        <v>4</v>
      </c>
      <c r="AN472">
        <v>2.5284399999999998</v>
      </c>
      <c r="AO472">
        <v>0.96145999999999998</v>
      </c>
      <c r="AP472">
        <v>0.75683</v>
      </c>
      <c r="AQ472">
        <v>1.7182900000000001</v>
      </c>
      <c r="AR472">
        <v>4.2467300000000003</v>
      </c>
      <c r="AS472">
        <v>0.11663</v>
      </c>
      <c r="AT472">
        <v>2.1052900000000001</v>
      </c>
      <c r="AU472">
        <v>0.71396999999999999</v>
      </c>
      <c r="AV472">
        <v>0.34436</v>
      </c>
      <c r="AW472">
        <v>3.1636199999999999</v>
      </c>
      <c r="AX472">
        <v>2.4960800000000001</v>
      </c>
      <c r="AY472">
        <v>1.0125999999999999</v>
      </c>
      <c r="AZ472">
        <v>0.82721</v>
      </c>
      <c r="BA472">
        <v>4.3045099999999996</v>
      </c>
      <c r="BB472" s="30">
        <v>43594</v>
      </c>
      <c r="BC472">
        <v>3</v>
      </c>
      <c r="BD472">
        <v>3</v>
      </c>
      <c r="BE472">
        <v>0</v>
      </c>
      <c r="BF472">
        <v>8</v>
      </c>
      <c r="BG472">
        <v>1</v>
      </c>
      <c r="BH472">
        <v>0</v>
      </c>
      <c r="BI472">
        <v>8</v>
      </c>
      <c r="BJ472" s="30">
        <v>43054</v>
      </c>
      <c r="BK472">
        <v>2</v>
      </c>
      <c r="BL472">
        <v>2</v>
      </c>
      <c r="BM472">
        <v>0</v>
      </c>
      <c r="BN472">
        <v>8</v>
      </c>
      <c r="BO472">
        <v>1</v>
      </c>
      <c r="BP472">
        <v>0</v>
      </c>
      <c r="BQ472">
        <v>8</v>
      </c>
      <c r="BR472" s="30">
        <v>42626</v>
      </c>
      <c r="BS472">
        <v>6</v>
      </c>
      <c r="BT472">
        <v>4</v>
      </c>
      <c r="BU472">
        <v>2</v>
      </c>
      <c r="BV472">
        <v>1</v>
      </c>
      <c r="BW472">
        <v>20</v>
      </c>
      <c r="BX472">
        <v>0</v>
      </c>
      <c r="BY472">
        <v>20</v>
      </c>
      <c r="BZ472">
        <v>10</v>
      </c>
      <c r="CA472">
        <v>0</v>
      </c>
      <c r="CB472">
        <v>2</v>
      </c>
      <c r="CC472">
        <v>0</v>
      </c>
      <c r="CD472">
        <v>0</v>
      </c>
      <c r="CE472">
        <v>0</v>
      </c>
      <c r="CF472">
        <v>0</v>
      </c>
      <c r="CG472" t="s">
        <v>5104</v>
      </c>
      <c r="CH472" s="30">
        <v>43952</v>
      </c>
    </row>
    <row r="473" spans="1:86" customFormat="1" x14ac:dyDescent="0.25">
      <c r="A473">
        <v>335381</v>
      </c>
      <c r="B473" t="s">
        <v>5105</v>
      </c>
      <c r="C473" t="s">
        <v>5106</v>
      </c>
      <c r="D473" t="s">
        <v>3226</v>
      </c>
      <c r="E473" t="s">
        <v>251</v>
      </c>
      <c r="F473">
        <v>11212</v>
      </c>
      <c r="G473">
        <v>7182405775</v>
      </c>
      <c r="H473">
        <v>331</v>
      </c>
      <c r="I473" t="s">
        <v>1544</v>
      </c>
      <c r="J473" t="s">
        <v>475</v>
      </c>
      <c r="K473">
        <v>448</v>
      </c>
      <c r="L473">
        <v>409.3</v>
      </c>
      <c r="M473" t="s">
        <v>430</v>
      </c>
      <c r="N473" t="b">
        <v>1</v>
      </c>
      <c r="O473" t="s">
        <v>5107</v>
      </c>
      <c r="P473" s="30">
        <v>26743</v>
      </c>
      <c r="Q473" t="b">
        <v>0</v>
      </c>
      <c r="S473" t="b">
        <v>0</v>
      </c>
      <c r="T473" t="b">
        <v>0</v>
      </c>
      <c r="U473" t="b">
        <v>0</v>
      </c>
      <c r="V473" t="s">
        <v>535</v>
      </c>
      <c r="W473" t="s">
        <v>433</v>
      </c>
      <c r="X473">
        <v>5</v>
      </c>
      <c r="Z473">
        <v>5</v>
      </c>
      <c r="AB473">
        <v>5</v>
      </c>
      <c r="AD473">
        <v>5</v>
      </c>
      <c r="AF473">
        <v>5</v>
      </c>
      <c r="AH473">
        <v>2</v>
      </c>
      <c r="AJ473">
        <v>2</v>
      </c>
      <c r="AN473">
        <v>1.87829</v>
      </c>
      <c r="AO473">
        <v>0.89319999999999999</v>
      </c>
      <c r="AP473">
        <v>0.62241000000000002</v>
      </c>
      <c r="AQ473">
        <v>1.5156099999999999</v>
      </c>
      <c r="AR473">
        <v>3.39391</v>
      </c>
      <c r="AS473">
        <v>0.13669000000000001</v>
      </c>
      <c r="AT473">
        <v>1.91415</v>
      </c>
      <c r="AU473">
        <v>0.75673999999999997</v>
      </c>
      <c r="AV473">
        <v>0.48071999999999998</v>
      </c>
      <c r="AW473">
        <v>3.1516099999999998</v>
      </c>
      <c r="AX473">
        <v>2.0394000000000001</v>
      </c>
      <c r="AY473">
        <v>0.88754</v>
      </c>
      <c r="AZ473">
        <v>0.48731999999999998</v>
      </c>
      <c r="BA473">
        <v>3.4531900000000002</v>
      </c>
      <c r="BB473" s="30">
        <v>43823</v>
      </c>
      <c r="BC473">
        <v>1</v>
      </c>
      <c r="BD473">
        <v>1</v>
      </c>
      <c r="BE473">
        <v>0</v>
      </c>
      <c r="BF473">
        <v>4</v>
      </c>
      <c r="BG473">
        <v>1</v>
      </c>
      <c r="BH473">
        <v>0</v>
      </c>
      <c r="BI473">
        <v>4</v>
      </c>
      <c r="BJ473" s="30">
        <v>43137</v>
      </c>
      <c r="BK473">
        <v>1</v>
      </c>
      <c r="BL473">
        <v>1</v>
      </c>
      <c r="BM473">
        <v>0</v>
      </c>
      <c r="BN473">
        <v>4</v>
      </c>
      <c r="BO473">
        <v>1</v>
      </c>
      <c r="BP473">
        <v>0</v>
      </c>
      <c r="BQ473">
        <v>4</v>
      </c>
      <c r="BR473" s="30">
        <v>42643</v>
      </c>
      <c r="BS473">
        <v>2</v>
      </c>
      <c r="BT473">
        <v>0</v>
      </c>
      <c r="BU473">
        <v>2</v>
      </c>
      <c r="BV473">
        <v>0</v>
      </c>
      <c r="BW473">
        <v>8</v>
      </c>
      <c r="BX473">
        <v>0</v>
      </c>
      <c r="BY473">
        <v>8</v>
      </c>
      <c r="BZ473">
        <v>4.6669999999999998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 t="s">
        <v>5108</v>
      </c>
      <c r="CH473" s="30">
        <v>43952</v>
      </c>
    </row>
    <row r="474" spans="1:86" customFormat="1" x14ac:dyDescent="0.25">
      <c r="A474">
        <v>335546</v>
      </c>
      <c r="B474" t="s">
        <v>5109</v>
      </c>
      <c r="C474" t="s">
        <v>5110</v>
      </c>
      <c r="D474" t="s">
        <v>4448</v>
      </c>
      <c r="E474" t="s">
        <v>251</v>
      </c>
      <c r="F474">
        <v>13413</v>
      </c>
      <c r="G474">
        <v>3157977500</v>
      </c>
      <c r="H474">
        <v>510</v>
      </c>
      <c r="I474" t="s">
        <v>2269</v>
      </c>
      <c r="J474" t="s">
        <v>475</v>
      </c>
      <c r="K474">
        <v>242</v>
      </c>
      <c r="L474">
        <v>200.2</v>
      </c>
      <c r="M474" t="s">
        <v>430</v>
      </c>
      <c r="N474" t="b">
        <v>0</v>
      </c>
      <c r="O474" t="s">
        <v>5109</v>
      </c>
      <c r="P474" s="30">
        <v>28034</v>
      </c>
      <c r="Q474" t="b">
        <v>0</v>
      </c>
      <c r="S474" t="b">
        <v>1</v>
      </c>
      <c r="T474" t="b">
        <v>0</v>
      </c>
      <c r="U474" t="b">
        <v>0</v>
      </c>
      <c r="V474" t="s">
        <v>440</v>
      </c>
      <c r="W474" t="s">
        <v>433</v>
      </c>
      <c r="X474">
        <v>2</v>
      </c>
      <c r="Z474">
        <v>2</v>
      </c>
      <c r="AB474">
        <v>3</v>
      </c>
      <c r="AD474">
        <v>4</v>
      </c>
      <c r="AF474">
        <v>2</v>
      </c>
      <c r="AH474">
        <v>3</v>
      </c>
      <c r="AJ474">
        <v>3</v>
      </c>
      <c r="AN474">
        <v>1.77905</v>
      </c>
      <c r="AO474">
        <v>0.93023</v>
      </c>
      <c r="AP474">
        <v>0.66027999999999998</v>
      </c>
      <c r="AQ474">
        <v>1.5905199999999999</v>
      </c>
      <c r="AR474">
        <v>3.36957</v>
      </c>
      <c r="AS474">
        <v>6.4810000000000006E-2</v>
      </c>
      <c r="AT474">
        <v>2.2353900000000002</v>
      </c>
      <c r="AU474">
        <v>0.81564999999999999</v>
      </c>
      <c r="AV474">
        <v>0.4143</v>
      </c>
      <c r="AW474">
        <v>3.4653299999999998</v>
      </c>
      <c r="AX474">
        <v>1.6540600000000001</v>
      </c>
      <c r="AY474">
        <v>0.85758000000000001</v>
      </c>
      <c r="AZ474">
        <v>0.59985999999999995</v>
      </c>
      <c r="BA474">
        <v>3.1180500000000002</v>
      </c>
      <c r="BB474" s="30">
        <v>43637</v>
      </c>
      <c r="BC474">
        <v>7</v>
      </c>
      <c r="BD474">
        <v>4</v>
      </c>
      <c r="BE474">
        <v>3</v>
      </c>
      <c r="BF474">
        <v>48</v>
      </c>
      <c r="BG474">
        <v>1</v>
      </c>
      <c r="BH474">
        <v>0</v>
      </c>
      <c r="BI474">
        <v>48</v>
      </c>
      <c r="BJ474" s="30">
        <v>43087</v>
      </c>
      <c r="BK474">
        <v>5</v>
      </c>
      <c r="BL474">
        <v>5</v>
      </c>
      <c r="BM474">
        <v>0</v>
      </c>
      <c r="BN474">
        <v>12</v>
      </c>
      <c r="BO474">
        <v>1</v>
      </c>
      <c r="BP474">
        <v>0</v>
      </c>
      <c r="BQ474">
        <v>12</v>
      </c>
      <c r="BR474" s="30">
        <v>42614</v>
      </c>
      <c r="BS474">
        <v>13</v>
      </c>
      <c r="BT474">
        <v>12</v>
      </c>
      <c r="BU474">
        <v>1</v>
      </c>
      <c r="BV474">
        <v>1</v>
      </c>
      <c r="BW474">
        <v>76</v>
      </c>
      <c r="BX474">
        <v>0</v>
      </c>
      <c r="BY474">
        <v>76</v>
      </c>
      <c r="BZ474">
        <v>40.667000000000002</v>
      </c>
      <c r="CA474">
        <v>3</v>
      </c>
      <c r="CB474">
        <v>4</v>
      </c>
      <c r="CC474">
        <v>2</v>
      </c>
      <c r="CD474">
        <v>30358</v>
      </c>
      <c r="CE474">
        <v>0</v>
      </c>
      <c r="CF474">
        <v>2</v>
      </c>
      <c r="CG474" t="s">
        <v>5111</v>
      </c>
      <c r="CH474" s="30">
        <v>43952</v>
      </c>
    </row>
    <row r="475" spans="1:86" customFormat="1" x14ac:dyDescent="0.25">
      <c r="A475">
        <v>335710</v>
      </c>
      <c r="B475" t="s">
        <v>5112</v>
      </c>
      <c r="C475" t="s">
        <v>5113</v>
      </c>
      <c r="D475" t="s">
        <v>3226</v>
      </c>
      <c r="E475" t="s">
        <v>251</v>
      </c>
      <c r="F475">
        <v>11228</v>
      </c>
      <c r="G475">
        <v>7185671820</v>
      </c>
      <c r="H475">
        <v>331</v>
      </c>
      <c r="I475" t="s">
        <v>1544</v>
      </c>
      <c r="J475" t="s">
        <v>438</v>
      </c>
      <c r="K475">
        <v>200</v>
      </c>
      <c r="L475">
        <v>196</v>
      </c>
      <c r="M475" t="s">
        <v>430</v>
      </c>
      <c r="N475" t="b">
        <v>0</v>
      </c>
      <c r="O475" t="s">
        <v>5114</v>
      </c>
      <c r="P475" s="30">
        <v>33051</v>
      </c>
      <c r="Q475" t="b">
        <v>0</v>
      </c>
      <c r="S475" t="b">
        <v>0</v>
      </c>
      <c r="T475" t="b">
        <v>0</v>
      </c>
      <c r="U475" t="b">
        <v>0</v>
      </c>
      <c r="V475" t="s">
        <v>440</v>
      </c>
      <c r="W475" t="s">
        <v>433</v>
      </c>
      <c r="X475">
        <v>4</v>
      </c>
      <c r="Z475">
        <v>3</v>
      </c>
      <c r="AB475">
        <v>5</v>
      </c>
      <c r="AD475">
        <v>5</v>
      </c>
      <c r="AF475">
        <v>5</v>
      </c>
      <c r="AH475">
        <v>3</v>
      </c>
      <c r="AJ475">
        <v>3</v>
      </c>
      <c r="AN475">
        <v>2.1574300000000002</v>
      </c>
      <c r="AO475">
        <v>0.84755999999999998</v>
      </c>
      <c r="AP475">
        <v>0.89071</v>
      </c>
      <c r="AQ475">
        <v>1.73827</v>
      </c>
      <c r="AR475">
        <v>3.8957000000000002</v>
      </c>
      <c r="AS475">
        <v>0.11201</v>
      </c>
      <c r="AT475">
        <v>2.2568899999999998</v>
      </c>
      <c r="AU475">
        <v>0.99438000000000004</v>
      </c>
      <c r="AV475">
        <v>0.63849999999999996</v>
      </c>
      <c r="AW475">
        <v>3.88978</v>
      </c>
      <c r="AX475">
        <v>1.98674</v>
      </c>
      <c r="AY475">
        <v>0.64092000000000005</v>
      </c>
      <c r="AZ475">
        <v>0.52505999999999997</v>
      </c>
      <c r="BA475">
        <v>3.2115399999999998</v>
      </c>
      <c r="BB475" s="30">
        <v>43815</v>
      </c>
      <c r="BC475">
        <v>4</v>
      </c>
      <c r="BD475">
        <v>4</v>
      </c>
      <c r="BE475">
        <v>0</v>
      </c>
      <c r="BF475">
        <v>20</v>
      </c>
      <c r="BG475">
        <v>1</v>
      </c>
      <c r="BH475">
        <v>0</v>
      </c>
      <c r="BI475">
        <v>20</v>
      </c>
      <c r="BJ475" s="30">
        <v>43221</v>
      </c>
      <c r="BK475">
        <v>4</v>
      </c>
      <c r="BL475">
        <v>4</v>
      </c>
      <c r="BM475">
        <v>0</v>
      </c>
      <c r="BN475">
        <v>16</v>
      </c>
      <c r="BO475">
        <v>1</v>
      </c>
      <c r="BP475">
        <v>0</v>
      </c>
      <c r="BQ475">
        <v>16</v>
      </c>
      <c r="BR475" s="30">
        <v>42689</v>
      </c>
      <c r="BS475">
        <v>4</v>
      </c>
      <c r="BT475">
        <v>4</v>
      </c>
      <c r="BU475">
        <v>0</v>
      </c>
      <c r="BV475">
        <v>1</v>
      </c>
      <c r="BW475">
        <v>16</v>
      </c>
      <c r="BX475">
        <v>0</v>
      </c>
      <c r="BY475">
        <v>16</v>
      </c>
      <c r="BZ475">
        <v>18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 t="s">
        <v>5115</v>
      </c>
      <c r="CH475" s="30">
        <v>43952</v>
      </c>
    </row>
    <row r="476" spans="1:86" customFormat="1" x14ac:dyDescent="0.25">
      <c r="A476">
        <v>335747</v>
      </c>
      <c r="B476" t="s">
        <v>5116</v>
      </c>
      <c r="C476" t="s">
        <v>5117</v>
      </c>
      <c r="D476" t="s">
        <v>3916</v>
      </c>
      <c r="E476" t="s">
        <v>251</v>
      </c>
      <c r="F476">
        <v>11570</v>
      </c>
      <c r="G476">
        <v>5165368000</v>
      </c>
      <c r="H476">
        <v>400</v>
      </c>
      <c r="I476" t="s">
        <v>1530</v>
      </c>
      <c r="J476" t="s">
        <v>429</v>
      </c>
      <c r="K476">
        <v>66</v>
      </c>
      <c r="L476">
        <v>59.2</v>
      </c>
      <c r="M476" t="s">
        <v>430</v>
      </c>
      <c r="N476" t="b">
        <v>0</v>
      </c>
      <c r="O476" t="s">
        <v>5118</v>
      </c>
      <c r="P476" s="30">
        <v>33457</v>
      </c>
      <c r="Q476" t="b">
        <v>0</v>
      </c>
      <c r="S476" t="b">
        <v>0</v>
      </c>
      <c r="T476" t="b">
        <v>0</v>
      </c>
      <c r="U476" t="b">
        <v>0</v>
      </c>
      <c r="V476" t="s">
        <v>440</v>
      </c>
      <c r="W476" t="s">
        <v>433</v>
      </c>
      <c r="X476">
        <v>4</v>
      </c>
      <c r="Z476">
        <v>4</v>
      </c>
      <c r="AB476">
        <v>4</v>
      </c>
      <c r="AD476">
        <v>5</v>
      </c>
      <c r="AF476">
        <v>4</v>
      </c>
      <c r="AH476">
        <v>2</v>
      </c>
      <c r="AJ476">
        <v>2</v>
      </c>
      <c r="AN476">
        <v>2.48407</v>
      </c>
      <c r="AO476">
        <v>1.14205</v>
      </c>
      <c r="AP476">
        <v>0.50385999999999997</v>
      </c>
      <c r="AQ476">
        <v>1.64592</v>
      </c>
      <c r="AR476">
        <v>4.1299900000000003</v>
      </c>
      <c r="AS476">
        <v>0.13397000000000001</v>
      </c>
      <c r="AT476">
        <v>2.2334499999999999</v>
      </c>
      <c r="AU476">
        <v>0.94155999999999995</v>
      </c>
      <c r="AV476">
        <v>0.53032999999999997</v>
      </c>
      <c r="AW476">
        <v>3.7053500000000001</v>
      </c>
      <c r="AX476">
        <v>2.31155</v>
      </c>
      <c r="AY476">
        <v>0.91205000000000003</v>
      </c>
      <c r="AZ476">
        <v>0.35759999999999997</v>
      </c>
      <c r="BA476">
        <v>3.5741499999999999</v>
      </c>
      <c r="BB476" s="30">
        <v>43648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 s="30">
        <v>43074</v>
      </c>
      <c r="BK476">
        <v>5</v>
      </c>
      <c r="BL476">
        <v>5</v>
      </c>
      <c r="BM476">
        <v>0</v>
      </c>
      <c r="BN476">
        <v>20</v>
      </c>
      <c r="BO476">
        <v>1</v>
      </c>
      <c r="BP476">
        <v>0</v>
      </c>
      <c r="BQ476">
        <v>20</v>
      </c>
      <c r="BR476" s="30">
        <v>42657</v>
      </c>
      <c r="BS476">
        <v>1</v>
      </c>
      <c r="BT476">
        <v>1</v>
      </c>
      <c r="BU476">
        <v>0</v>
      </c>
      <c r="BV476">
        <v>1</v>
      </c>
      <c r="BW476">
        <v>8</v>
      </c>
      <c r="BX476">
        <v>0</v>
      </c>
      <c r="BY476">
        <v>8</v>
      </c>
      <c r="BZ476">
        <v>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 t="s">
        <v>5119</v>
      </c>
      <c r="CH476" s="30">
        <v>43952</v>
      </c>
    </row>
    <row r="477" spans="1:86" customFormat="1" x14ac:dyDescent="0.25">
      <c r="A477">
        <v>335766</v>
      </c>
      <c r="B477" t="s">
        <v>5120</v>
      </c>
      <c r="C477" t="s">
        <v>5121</v>
      </c>
      <c r="D477" t="s">
        <v>5122</v>
      </c>
      <c r="E477" t="s">
        <v>251</v>
      </c>
      <c r="F477">
        <v>12075</v>
      </c>
      <c r="G477">
        <v>5188280800</v>
      </c>
      <c r="H477">
        <v>200</v>
      </c>
      <c r="I477" t="s">
        <v>394</v>
      </c>
      <c r="J477" t="s">
        <v>475</v>
      </c>
      <c r="K477">
        <v>120</v>
      </c>
      <c r="L477">
        <v>112.2</v>
      </c>
      <c r="M477" t="s">
        <v>430</v>
      </c>
      <c r="N477" t="b">
        <v>0</v>
      </c>
      <c r="O477" t="s">
        <v>502</v>
      </c>
      <c r="P477" s="30">
        <v>33924</v>
      </c>
      <c r="Q477" t="b">
        <v>0</v>
      </c>
      <c r="S477" t="b">
        <v>0</v>
      </c>
      <c r="T477" t="b">
        <v>0</v>
      </c>
      <c r="U477" t="b">
        <v>0</v>
      </c>
      <c r="V477" t="s">
        <v>535</v>
      </c>
      <c r="W477" t="s">
        <v>433</v>
      </c>
      <c r="X477">
        <v>1</v>
      </c>
      <c r="Z477">
        <v>1</v>
      </c>
      <c r="AB477">
        <v>3</v>
      </c>
      <c r="AD477">
        <v>3</v>
      </c>
      <c r="AF477">
        <v>4</v>
      </c>
      <c r="AH477">
        <v>3</v>
      </c>
      <c r="AJ477">
        <v>3</v>
      </c>
      <c r="AN477">
        <v>2.0845099999999999</v>
      </c>
      <c r="AO477">
        <v>1.0846199999999999</v>
      </c>
      <c r="AP477">
        <v>0.58079000000000003</v>
      </c>
      <c r="AQ477">
        <v>1.6654100000000001</v>
      </c>
      <c r="AR477">
        <v>3.7499199999999999</v>
      </c>
      <c r="AS477">
        <v>0.10851</v>
      </c>
      <c r="AT477">
        <v>2.1442899999999998</v>
      </c>
      <c r="AU477">
        <v>0.73333999999999999</v>
      </c>
      <c r="AV477">
        <v>0.34367999999999999</v>
      </c>
      <c r="AW477">
        <v>3.2213099999999999</v>
      </c>
      <c r="AX477">
        <v>2.0204</v>
      </c>
      <c r="AY477">
        <v>1.1121300000000001</v>
      </c>
      <c r="AZ477">
        <v>0.63605999999999996</v>
      </c>
      <c r="BA477">
        <v>3.7328700000000001</v>
      </c>
      <c r="BB477" s="30">
        <v>43607</v>
      </c>
      <c r="BC477">
        <v>14</v>
      </c>
      <c r="BD477">
        <v>14</v>
      </c>
      <c r="BE477">
        <v>0</v>
      </c>
      <c r="BF477">
        <v>80</v>
      </c>
      <c r="BG477">
        <v>1</v>
      </c>
      <c r="BH477">
        <v>0</v>
      </c>
      <c r="BI477">
        <v>80</v>
      </c>
      <c r="BJ477" s="30">
        <v>43045</v>
      </c>
      <c r="BK477">
        <v>6</v>
      </c>
      <c r="BL477">
        <v>6</v>
      </c>
      <c r="BM477">
        <v>0</v>
      </c>
      <c r="BN477">
        <v>40</v>
      </c>
      <c r="BO477">
        <v>1</v>
      </c>
      <c r="BP477">
        <v>0</v>
      </c>
      <c r="BQ477">
        <v>40</v>
      </c>
      <c r="BR477" s="30">
        <v>42564</v>
      </c>
      <c r="BS477">
        <v>4</v>
      </c>
      <c r="BT477">
        <v>4</v>
      </c>
      <c r="BU477">
        <v>0</v>
      </c>
      <c r="BV477">
        <v>1</v>
      </c>
      <c r="BW477">
        <v>20</v>
      </c>
      <c r="BX477">
        <v>0</v>
      </c>
      <c r="BY477">
        <v>20</v>
      </c>
      <c r="BZ477">
        <v>56.667000000000002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 t="s">
        <v>5123</v>
      </c>
      <c r="CH477" s="30">
        <v>43952</v>
      </c>
    </row>
    <row r="478" spans="1:86" customFormat="1" x14ac:dyDescent="0.25">
      <c r="A478">
        <v>335108</v>
      </c>
      <c r="B478" t="s">
        <v>5124</v>
      </c>
      <c r="C478" t="s">
        <v>5125</v>
      </c>
      <c r="D478" t="s">
        <v>3178</v>
      </c>
      <c r="E478" t="s">
        <v>251</v>
      </c>
      <c r="F478">
        <v>10314</v>
      </c>
      <c r="G478">
        <v>7183173000</v>
      </c>
      <c r="H478">
        <v>610</v>
      </c>
      <c r="I478" t="s">
        <v>1391</v>
      </c>
      <c r="J478" t="s">
        <v>3750</v>
      </c>
      <c r="K478">
        <v>304</v>
      </c>
      <c r="L478">
        <v>298.2</v>
      </c>
      <c r="M478" t="s">
        <v>430</v>
      </c>
      <c r="N478" t="b">
        <v>0</v>
      </c>
      <c r="O478" t="s">
        <v>3583</v>
      </c>
      <c r="P478" s="30">
        <v>25750</v>
      </c>
      <c r="Q478" t="b">
        <v>0</v>
      </c>
      <c r="S478" t="b">
        <v>0</v>
      </c>
      <c r="T478" t="b">
        <v>0</v>
      </c>
      <c r="U478" t="b">
        <v>0</v>
      </c>
      <c r="V478" t="s">
        <v>535</v>
      </c>
      <c r="W478" t="s">
        <v>433</v>
      </c>
      <c r="X478">
        <v>5</v>
      </c>
      <c r="Z478">
        <v>4</v>
      </c>
      <c r="AB478">
        <v>5</v>
      </c>
      <c r="AD478">
        <v>5</v>
      </c>
      <c r="AF478">
        <v>5</v>
      </c>
      <c r="AH478">
        <v>4</v>
      </c>
      <c r="AJ478">
        <v>4</v>
      </c>
      <c r="AN478">
        <v>3.1002700000000001</v>
      </c>
      <c r="AO478">
        <v>0.43767</v>
      </c>
      <c r="AP478">
        <v>0.98409999999999997</v>
      </c>
      <c r="AQ478">
        <v>1.42177</v>
      </c>
      <c r="AR478">
        <v>4.5220399999999996</v>
      </c>
      <c r="AS478">
        <v>0.10026</v>
      </c>
      <c r="AT478">
        <v>2.2533300000000001</v>
      </c>
      <c r="AU478">
        <v>0.78293999999999997</v>
      </c>
      <c r="AV478">
        <v>0.3805</v>
      </c>
      <c r="AW478">
        <v>3.41676</v>
      </c>
      <c r="AX478">
        <v>2.8595100000000002</v>
      </c>
      <c r="AY478">
        <v>0.42033999999999999</v>
      </c>
      <c r="AZ478">
        <v>0.97345999999999999</v>
      </c>
      <c r="BA478">
        <v>4.24397</v>
      </c>
      <c r="BB478" s="30">
        <v>43861</v>
      </c>
      <c r="BC478">
        <v>2</v>
      </c>
      <c r="BD478">
        <v>2</v>
      </c>
      <c r="BE478">
        <v>0</v>
      </c>
      <c r="BF478">
        <v>8</v>
      </c>
      <c r="BG478">
        <v>0</v>
      </c>
      <c r="BH478">
        <v>0</v>
      </c>
      <c r="BI478">
        <v>8</v>
      </c>
      <c r="BJ478" s="30">
        <v>43203</v>
      </c>
      <c r="BK478">
        <v>4</v>
      </c>
      <c r="BL478">
        <v>3</v>
      </c>
      <c r="BM478">
        <v>1</v>
      </c>
      <c r="BN478">
        <v>16</v>
      </c>
      <c r="BO478">
        <v>1</v>
      </c>
      <c r="BP478">
        <v>0</v>
      </c>
      <c r="BQ478">
        <v>16</v>
      </c>
      <c r="BR478" s="30">
        <v>42761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9.3330000000000002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 t="s">
        <v>5126</v>
      </c>
      <c r="CH478" s="30">
        <v>43952</v>
      </c>
    </row>
    <row r="479" spans="1:86" customFormat="1" x14ac:dyDescent="0.25">
      <c r="A479">
        <v>335614</v>
      </c>
      <c r="B479" t="s">
        <v>5127</v>
      </c>
      <c r="C479" t="s">
        <v>5128</v>
      </c>
      <c r="D479" t="s">
        <v>3647</v>
      </c>
      <c r="E479" t="s">
        <v>251</v>
      </c>
      <c r="F479">
        <v>10805</v>
      </c>
      <c r="G479">
        <v>9146363947</v>
      </c>
      <c r="H479">
        <v>800</v>
      </c>
      <c r="I479" t="s">
        <v>1394</v>
      </c>
      <c r="J479" t="s">
        <v>438</v>
      </c>
      <c r="K479">
        <v>60</v>
      </c>
      <c r="L479">
        <v>51.6</v>
      </c>
      <c r="M479" t="s">
        <v>430</v>
      </c>
      <c r="N479" t="b">
        <v>0</v>
      </c>
      <c r="O479" t="s">
        <v>5127</v>
      </c>
      <c r="P479" s="30">
        <v>28491</v>
      </c>
      <c r="Q479" t="b">
        <v>0</v>
      </c>
      <c r="S479" t="b">
        <v>0</v>
      </c>
      <c r="T479" t="b">
        <v>0</v>
      </c>
      <c r="U479" t="b">
        <v>0</v>
      </c>
      <c r="V479" t="s">
        <v>535</v>
      </c>
      <c r="W479" t="s">
        <v>433</v>
      </c>
      <c r="X479">
        <v>5</v>
      </c>
      <c r="Z479">
        <v>4</v>
      </c>
      <c r="AB479">
        <v>5</v>
      </c>
      <c r="AD479">
        <v>5</v>
      </c>
      <c r="AF479">
        <v>5</v>
      </c>
      <c r="AH479">
        <v>4</v>
      </c>
      <c r="AJ479">
        <v>4</v>
      </c>
      <c r="AN479">
        <v>2.7612800000000002</v>
      </c>
      <c r="AO479">
        <v>0.77117999999999998</v>
      </c>
      <c r="AP479">
        <v>0.74309999999999998</v>
      </c>
      <c r="AQ479">
        <v>1.5142800000000001</v>
      </c>
      <c r="AR479">
        <v>4.27555</v>
      </c>
      <c r="AS479">
        <v>0.10653</v>
      </c>
      <c r="AT479">
        <v>1.8977900000000001</v>
      </c>
      <c r="AU479">
        <v>0.66503999999999996</v>
      </c>
      <c r="AV479">
        <v>0.30831999999999998</v>
      </c>
      <c r="AW479">
        <v>2.87114</v>
      </c>
      <c r="AX479">
        <v>3.0239699999999998</v>
      </c>
      <c r="AY479">
        <v>0.87195</v>
      </c>
      <c r="AZ479">
        <v>0.90715000000000001</v>
      </c>
      <c r="BA479">
        <v>4.7751900000000003</v>
      </c>
      <c r="BB479" s="30">
        <v>43404</v>
      </c>
      <c r="BC479">
        <v>3</v>
      </c>
      <c r="BD479">
        <v>3</v>
      </c>
      <c r="BE479">
        <v>0</v>
      </c>
      <c r="BF479">
        <v>12</v>
      </c>
      <c r="BG479">
        <v>1</v>
      </c>
      <c r="BH479">
        <v>0</v>
      </c>
      <c r="BI479">
        <v>12</v>
      </c>
      <c r="BJ479" s="30">
        <v>42879</v>
      </c>
      <c r="BK479">
        <v>4</v>
      </c>
      <c r="BL479">
        <v>4</v>
      </c>
      <c r="BM479">
        <v>0</v>
      </c>
      <c r="BN479">
        <v>12</v>
      </c>
      <c r="BO479">
        <v>1</v>
      </c>
      <c r="BP479">
        <v>0</v>
      </c>
      <c r="BQ479">
        <v>12</v>
      </c>
      <c r="BR479" s="30">
        <v>42517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 t="s">
        <v>5129</v>
      </c>
      <c r="CH479" s="30">
        <v>43952</v>
      </c>
    </row>
    <row r="480" spans="1:86" customFormat="1" x14ac:dyDescent="0.25">
      <c r="A480">
        <v>335294</v>
      </c>
      <c r="B480" t="s">
        <v>5130</v>
      </c>
      <c r="C480" t="s">
        <v>5131</v>
      </c>
      <c r="D480" t="s">
        <v>3120</v>
      </c>
      <c r="E480" t="s">
        <v>251</v>
      </c>
      <c r="F480">
        <v>11354</v>
      </c>
      <c r="G480">
        <v>7189397500</v>
      </c>
      <c r="H480">
        <v>590</v>
      </c>
      <c r="I480" t="s">
        <v>1533</v>
      </c>
      <c r="J480" t="s">
        <v>429</v>
      </c>
      <c r="K480">
        <v>200</v>
      </c>
      <c r="L480">
        <v>185</v>
      </c>
      <c r="M480" t="s">
        <v>430</v>
      </c>
      <c r="N480" t="b">
        <v>0</v>
      </c>
      <c r="O480" t="s">
        <v>5130</v>
      </c>
      <c r="P480" s="30">
        <v>25491</v>
      </c>
      <c r="Q480" t="b">
        <v>0</v>
      </c>
      <c r="S480" t="b">
        <v>0</v>
      </c>
      <c r="T480" t="b">
        <v>0</v>
      </c>
      <c r="U480" t="b">
        <v>0</v>
      </c>
      <c r="V480" t="s">
        <v>440</v>
      </c>
      <c r="W480" t="s">
        <v>433</v>
      </c>
      <c r="X480">
        <v>5</v>
      </c>
      <c r="Z480">
        <v>5</v>
      </c>
      <c r="AB480">
        <v>5</v>
      </c>
      <c r="AD480">
        <v>5</v>
      </c>
      <c r="AF480">
        <v>5</v>
      </c>
      <c r="AH480">
        <v>2</v>
      </c>
      <c r="AJ480">
        <v>2</v>
      </c>
      <c r="AN480">
        <v>2.0656400000000001</v>
      </c>
      <c r="AO480">
        <v>0.65171000000000001</v>
      </c>
      <c r="AP480">
        <v>0.68454999999999999</v>
      </c>
      <c r="AQ480">
        <v>1.33626</v>
      </c>
      <c r="AR480">
        <v>3.4018999999999999</v>
      </c>
      <c r="AS480">
        <v>8.5849999999999996E-2</v>
      </c>
      <c r="AT480">
        <v>2.2067299999999999</v>
      </c>
      <c r="AU480">
        <v>0.95621999999999996</v>
      </c>
      <c r="AV480">
        <v>0.62788999999999995</v>
      </c>
      <c r="AW480">
        <v>3.7908400000000002</v>
      </c>
      <c r="AX480">
        <v>1.9454499999999999</v>
      </c>
      <c r="AY480">
        <v>0.51249</v>
      </c>
      <c r="AZ480">
        <v>0.41034999999999999</v>
      </c>
      <c r="BA480">
        <v>2.8776600000000001</v>
      </c>
      <c r="BB480" s="30">
        <v>43655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s="30">
        <v>43061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 s="30">
        <v>42601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 t="s">
        <v>5132</v>
      </c>
      <c r="CH480" s="30">
        <v>43952</v>
      </c>
    </row>
    <row r="481" spans="1:86" customFormat="1" x14ac:dyDescent="0.25">
      <c r="A481">
        <v>335571</v>
      </c>
      <c r="B481" t="s">
        <v>5133</v>
      </c>
      <c r="C481" t="s">
        <v>5134</v>
      </c>
      <c r="D481" t="s">
        <v>3313</v>
      </c>
      <c r="E481" t="s">
        <v>251</v>
      </c>
      <c r="F481">
        <v>11691</v>
      </c>
      <c r="G481">
        <v>7184715000</v>
      </c>
      <c r="H481">
        <v>590</v>
      </c>
      <c r="I481" t="s">
        <v>1533</v>
      </c>
      <c r="J481" t="s">
        <v>429</v>
      </c>
      <c r="K481">
        <v>228</v>
      </c>
      <c r="L481">
        <v>201.4</v>
      </c>
      <c r="M481" t="s">
        <v>430</v>
      </c>
      <c r="N481" t="b">
        <v>0</v>
      </c>
      <c r="O481" t="s">
        <v>5135</v>
      </c>
      <c r="P481" s="30">
        <v>28065</v>
      </c>
      <c r="Q481" t="b">
        <v>0</v>
      </c>
      <c r="S481" t="b">
        <v>0</v>
      </c>
      <c r="T481" t="b">
        <v>0</v>
      </c>
      <c r="U481" t="b">
        <v>0</v>
      </c>
      <c r="V481" t="s">
        <v>440</v>
      </c>
      <c r="W481" t="s">
        <v>433</v>
      </c>
      <c r="X481">
        <v>3</v>
      </c>
      <c r="Z481">
        <v>4</v>
      </c>
      <c r="AB481">
        <v>4</v>
      </c>
      <c r="AD481">
        <v>5</v>
      </c>
      <c r="AF481">
        <v>2</v>
      </c>
      <c r="AH481">
        <v>1</v>
      </c>
      <c r="AJ481">
        <v>1</v>
      </c>
      <c r="AN481">
        <v>1.7448300000000001</v>
      </c>
      <c r="AO481">
        <v>0.68042000000000002</v>
      </c>
      <c r="AP481">
        <v>0.42655999999999999</v>
      </c>
      <c r="AQ481">
        <v>1.10697</v>
      </c>
      <c r="AR481">
        <v>2.8517999999999999</v>
      </c>
      <c r="AS481">
        <v>4.5039999999999997E-2</v>
      </c>
      <c r="AT481">
        <v>1.85321</v>
      </c>
      <c r="AU481">
        <v>0.74690000000000001</v>
      </c>
      <c r="AV481">
        <v>0.52149000000000001</v>
      </c>
      <c r="AW481">
        <v>3.12161</v>
      </c>
      <c r="AX481">
        <v>1.95678</v>
      </c>
      <c r="AY481">
        <v>0.68500000000000005</v>
      </c>
      <c r="AZ481">
        <v>0.30786999999999998</v>
      </c>
      <c r="BA481">
        <v>2.9295</v>
      </c>
      <c r="BB481" s="30">
        <v>43504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s="30">
        <v>42895</v>
      </c>
      <c r="BK481">
        <v>1</v>
      </c>
      <c r="BL481">
        <v>1</v>
      </c>
      <c r="BM481">
        <v>0</v>
      </c>
      <c r="BN481">
        <v>8</v>
      </c>
      <c r="BO481">
        <v>1</v>
      </c>
      <c r="BP481">
        <v>0</v>
      </c>
      <c r="BQ481">
        <v>8</v>
      </c>
      <c r="BR481" s="30">
        <v>42457</v>
      </c>
      <c r="BS481">
        <v>5</v>
      </c>
      <c r="BT481">
        <v>5</v>
      </c>
      <c r="BU481">
        <v>0</v>
      </c>
      <c r="BV481">
        <v>1</v>
      </c>
      <c r="BW481">
        <v>20</v>
      </c>
      <c r="BX481">
        <v>0</v>
      </c>
      <c r="BY481">
        <v>20</v>
      </c>
      <c r="BZ481">
        <v>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 t="s">
        <v>5136</v>
      </c>
      <c r="CH481" s="30">
        <v>43952</v>
      </c>
    </row>
    <row r="482" spans="1:86" customFormat="1" x14ac:dyDescent="0.25">
      <c r="A482">
        <v>335268</v>
      </c>
      <c r="B482" t="s">
        <v>5137</v>
      </c>
      <c r="C482" t="s">
        <v>5138</v>
      </c>
      <c r="D482" t="s">
        <v>3464</v>
      </c>
      <c r="E482" t="s">
        <v>251</v>
      </c>
      <c r="F482">
        <v>14701</v>
      </c>
      <c r="G482">
        <v>7166654905</v>
      </c>
      <c r="H482">
        <v>60</v>
      </c>
      <c r="I482" t="s">
        <v>2683</v>
      </c>
      <c r="J482" t="s">
        <v>523</v>
      </c>
      <c r="K482">
        <v>174</v>
      </c>
      <c r="L482">
        <v>130.1</v>
      </c>
      <c r="M482" t="s">
        <v>430</v>
      </c>
      <c r="N482" t="b">
        <v>0</v>
      </c>
      <c r="O482" t="s">
        <v>5139</v>
      </c>
      <c r="P482" s="30">
        <v>25079</v>
      </c>
      <c r="Q482" t="b">
        <v>0</v>
      </c>
      <c r="S482" t="b">
        <v>0</v>
      </c>
      <c r="T482" t="b">
        <v>0</v>
      </c>
      <c r="U482" t="b">
        <v>0</v>
      </c>
      <c r="V482" t="s">
        <v>440</v>
      </c>
      <c r="W482" t="s">
        <v>433</v>
      </c>
      <c r="X482">
        <v>4</v>
      </c>
      <c r="Z482">
        <v>3</v>
      </c>
      <c r="AB482">
        <v>5</v>
      </c>
      <c r="AD482">
        <v>5</v>
      </c>
      <c r="AF482">
        <v>5</v>
      </c>
      <c r="AH482">
        <v>3</v>
      </c>
      <c r="AJ482">
        <v>3</v>
      </c>
      <c r="AN482">
        <v>2.0362300000000002</v>
      </c>
      <c r="AO482">
        <v>0.72201000000000004</v>
      </c>
      <c r="AP482">
        <v>0.62151999999999996</v>
      </c>
      <c r="AQ482">
        <v>1.3435299999999999</v>
      </c>
      <c r="AR482">
        <v>3.3797600000000001</v>
      </c>
      <c r="AS482">
        <v>7.4529999999999999E-2</v>
      </c>
      <c r="AT482">
        <v>2.2161</v>
      </c>
      <c r="AU482">
        <v>0.81457000000000002</v>
      </c>
      <c r="AV482">
        <v>0.42380000000000001</v>
      </c>
      <c r="AW482">
        <v>3.4544700000000002</v>
      </c>
      <c r="AX482">
        <v>1.9096500000000001</v>
      </c>
      <c r="AY482">
        <v>0.66649999999999998</v>
      </c>
      <c r="AZ482">
        <v>0.55198000000000003</v>
      </c>
      <c r="BA482">
        <v>3.1373099999999998</v>
      </c>
      <c r="BB482" s="30">
        <v>43542</v>
      </c>
      <c r="BC482">
        <v>4</v>
      </c>
      <c r="BD482">
        <v>4</v>
      </c>
      <c r="BE482">
        <v>0</v>
      </c>
      <c r="BF482">
        <v>16</v>
      </c>
      <c r="BG482">
        <v>1</v>
      </c>
      <c r="BH482">
        <v>0</v>
      </c>
      <c r="BI482">
        <v>16</v>
      </c>
      <c r="BJ482" s="30">
        <v>43007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 s="30">
        <v>42636</v>
      </c>
      <c r="BS482">
        <v>12</v>
      </c>
      <c r="BT482">
        <v>12</v>
      </c>
      <c r="BU482">
        <v>0</v>
      </c>
      <c r="BV482">
        <v>1</v>
      </c>
      <c r="BW482">
        <v>56</v>
      </c>
      <c r="BX482">
        <v>0</v>
      </c>
      <c r="BY482">
        <v>56</v>
      </c>
      <c r="BZ482">
        <v>17.332999999999998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 t="s">
        <v>5140</v>
      </c>
      <c r="CH482" s="30">
        <v>43952</v>
      </c>
    </row>
    <row r="483" spans="1:86" customFormat="1" x14ac:dyDescent="0.25">
      <c r="A483">
        <v>335786</v>
      </c>
      <c r="B483" t="s">
        <v>5141</v>
      </c>
      <c r="C483" t="s">
        <v>5142</v>
      </c>
      <c r="D483" t="s">
        <v>5143</v>
      </c>
      <c r="E483" t="s">
        <v>251</v>
      </c>
      <c r="F483">
        <v>14534</v>
      </c>
      <c r="G483">
        <v>5853831700</v>
      </c>
      <c r="H483">
        <v>370</v>
      </c>
      <c r="I483" t="s">
        <v>1492</v>
      </c>
      <c r="J483" t="s">
        <v>475</v>
      </c>
      <c r="K483">
        <v>122</v>
      </c>
      <c r="L483">
        <v>116.1</v>
      </c>
      <c r="M483" t="s">
        <v>430</v>
      </c>
      <c r="N483" t="b">
        <v>0</v>
      </c>
      <c r="O483" t="s">
        <v>5144</v>
      </c>
      <c r="P483" s="30">
        <v>34890</v>
      </c>
      <c r="Q483" t="b">
        <v>1</v>
      </c>
      <c r="S483" t="b">
        <v>0</v>
      </c>
      <c r="T483" t="b">
        <v>0</v>
      </c>
      <c r="U483" t="b">
        <v>0</v>
      </c>
      <c r="V483" t="s">
        <v>535</v>
      </c>
      <c r="W483" t="s">
        <v>433</v>
      </c>
      <c r="X483">
        <v>3</v>
      </c>
      <c r="Z483">
        <v>2</v>
      </c>
      <c r="AB483">
        <v>5</v>
      </c>
      <c r="AD483">
        <v>4</v>
      </c>
      <c r="AF483">
        <v>5</v>
      </c>
      <c r="AH483">
        <v>3</v>
      </c>
      <c r="AJ483">
        <v>3</v>
      </c>
      <c r="AN483">
        <v>2.2751800000000002</v>
      </c>
      <c r="AO483">
        <v>1.4643999999999999</v>
      </c>
      <c r="AP483">
        <v>0.64942</v>
      </c>
      <c r="AQ483">
        <v>2.11382</v>
      </c>
      <c r="AR483">
        <v>4.3890000000000002</v>
      </c>
      <c r="AS483">
        <v>0.11683</v>
      </c>
      <c r="AT483">
        <v>2.1540900000000001</v>
      </c>
      <c r="AU483">
        <v>0.73168</v>
      </c>
      <c r="AV483">
        <v>0.34843000000000002</v>
      </c>
      <c r="AW483">
        <v>3.2342</v>
      </c>
      <c r="AX483">
        <v>2.19516</v>
      </c>
      <c r="AY483">
        <v>1.50495</v>
      </c>
      <c r="AZ483">
        <v>0.70152999999999999</v>
      </c>
      <c r="BA483">
        <v>4.3516300000000001</v>
      </c>
      <c r="BB483" s="30">
        <v>43497</v>
      </c>
      <c r="BC483">
        <v>7</v>
      </c>
      <c r="BD483">
        <v>7</v>
      </c>
      <c r="BE483">
        <v>0</v>
      </c>
      <c r="BF483">
        <v>28</v>
      </c>
      <c r="BG483">
        <v>1</v>
      </c>
      <c r="BH483">
        <v>0</v>
      </c>
      <c r="BI483">
        <v>28</v>
      </c>
      <c r="BJ483" s="30">
        <v>42992</v>
      </c>
      <c r="BK483">
        <v>8</v>
      </c>
      <c r="BL483">
        <v>8</v>
      </c>
      <c r="BM483">
        <v>1</v>
      </c>
      <c r="BN483">
        <v>44</v>
      </c>
      <c r="BO483">
        <v>1</v>
      </c>
      <c r="BP483">
        <v>0</v>
      </c>
      <c r="BQ483">
        <v>44</v>
      </c>
      <c r="BR483" s="30">
        <v>42543</v>
      </c>
      <c r="BS483">
        <v>10</v>
      </c>
      <c r="BT483">
        <v>10</v>
      </c>
      <c r="BU483">
        <v>0</v>
      </c>
      <c r="BV483">
        <v>1</v>
      </c>
      <c r="BW483">
        <v>36</v>
      </c>
      <c r="BX483">
        <v>0</v>
      </c>
      <c r="BY483">
        <v>36</v>
      </c>
      <c r="BZ483">
        <v>34.667000000000002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 t="s">
        <v>5145</v>
      </c>
      <c r="CH483" s="30">
        <v>43952</v>
      </c>
    </row>
    <row r="484" spans="1:86" customFormat="1" x14ac:dyDescent="0.25">
      <c r="A484">
        <v>335555</v>
      </c>
      <c r="B484" t="s">
        <v>5146</v>
      </c>
      <c r="C484" t="s">
        <v>5147</v>
      </c>
      <c r="D484" t="s">
        <v>5148</v>
      </c>
      <c r="E484" t="s">
        <v>251</v>
      </c>
      <c r="F484">
        <v>11797</v>
      </c>
      <c r="G484">
        <v>5169213900</v>
      </c>
      <c r="H484">
        <v>400</v>
      </c>
      <c r="I484" t="s">
        <v>1530</v>
      </c>
      <c r="J484" t="s">
        <v>429</v>
      </c>
      <c r="K484">
        <v>606</v>
      </c>
      <c r="L484">
        <v>555</v>
      </c>
      <c r="M484" t="s">
        <v>430</v>
      </c>
      <c r="N484" t="b">
        <v>0</v>
      </c>
      <c r="O484" t="s">
        <v>5149</v>
      </c>
      <c r="P484" s="30">
        <v>28460</v>
      </c>
      <c r="Q484" t="b">
        <v>0</v>
      </c>
      <c r="S484" t="b">
        <v>0</v>
      </c>
      <c r="T484" t="b">
        <v>0</v>
      </c>
      <c r="U484" t="b">
        <v>0</v>
      </c>
      <c r="V484" t="s">
        <v>440</v>
      </c>
      <c r="W484" t="s">
        <v>433</v>
      </c>
      <c r="X484">
        <v>2</v>
      </c>
      <c r="Z484">
        <v>1</v>
      </c>
      <c r="AB484">
        <v>5</v>
      </c>
      <c r="AD484">
        <v>5</v>
      </c>
      <c r="AF484">
        <v>5</v>
      </c>
      <c r="AH484">
        <v>2</v>
      </c>
      <c r="AJ484">
        <v>2</v>
      </c>
      <c r="AN484">
        <v>2.4436499999999999</v>
      </c>
      <c r="AO484">
        <v>0.74107999999999996</v>
      </c>
      <c r="AP484">
        <v>0.66176000000000001</v>
      </c>
      <c r="AQ484">
        <v>1.4028499999999999</v>
      </c>
      <c r="AR484">
        <v>3.8464999999999998</v>
      </c>
      <c r="AS484">
        <v>0.31735999999999998</v>
      </c>
      <c r="AT484">
        <v>2.1889599999999998</v>
      </c>
      <c r="AU484">
        <v>0.93740999999999997</v>
      </c>
      <c r="AV484">
        <v>0.63039999999999996</v>
      </c>
      <c r="AW484">
        <v>3.7567699999999999</v>
      </c>
      <c r="AX484">
        <v>2.32016</v>
      </c>
      <c r="AY484">
        <v>0.59445999999999999</v>
      </c>
      <c r="AZ484">
        <v>0.39511000000000002</v>
      </c>
      <c r="BA484">
        <v>3.2832499999999998</v>
      </c>
      <c r="BB484" s="30">
        <v>43844</v>
      </c>
      <c r="BC484">
        <v>12</v>
      </c>
      <c r="BD484">
        <v>5</v>
      </c>
      <c r="BE484">
        <v>7</v>
      </c>
      <c r="BF484">
        <v>64</v>
      </c>
      <c r="BG484">
        <v>1</v>
      </c>
      <c r="BH484">
        <v>0</v>
      </c>
      <c r="BI484">
        <v>64</v>
      </c>
      <c r="BJ484" s="30">
        <v>43385</v>
      </c>
      <c r="BK484">
        <v>15</v>
      </c>
      <c r="BL484">
        <v>15</v>
      </c>
      <c r="BM484">
        <v>0</v>
      </c>
      <c r="BN484">
        <v>56</v>
      </c>
      <c r="BO484">
        <v>1</v>
      </c>
      <c r="BP484">
        <v>0</v>
      </c>
      <c r="BQ484">
        <v>56</v>
      </c>
      <c r="BR484" s="30">
        <v>42907</v>
      </c>
      <c r="BS484">
        <v>8</v>
      </c>
      <c r="BT484">
        <v>8</v>
      </c>
      <c r="BU484">
        <v>0</v>
      </c>
      <c r="BV484">
        <v>1</v>
      </c>
      <c r="BW484">
        <v>36</v>
      </c>
      <c r="BX484">
        <v>0</v>
      </c>
      <c r="BY484">
        <v>36</v>
      </c>
      <c r="BZ484">
        <v>56.667000000000002</v>
      </c>
      <c r="CA484">
        <v>1</v>
      </c>
      <c r="CB484">
        <v>8</v>
      </c>
      <c r="CC484">
        <v>0</v>
      </c>
      <c r="CD484">
        <v>0</v>
      </c>
      <c r="CE484">
        <v>0</v>
      </c>
      <c r="CF484">
        <v>0</v>
      </c>
      <c r="CG484" t="s">
        <v>5150</v>
      </c>
      <c r="CH484" s="30">
        <v>43952</v>
      </c>
    </row>
    <row r="485" spans="1:86" customFormat="1" x14ac:dyDescent="0.25">
      <c r="A485">
        <v>335017</v>
      </c>
      <c r="B485" t="s">
        <v>5151</v>
      </c>
      <c r="C485" t="s">
        <v>5152</v>
      </c>
      <c r="D485" t="s">
        <v>3231</v>
      </c>
      <c r="E485" t="s">
        <v>251</v>
      </c>
      <c r="F485">
        <v>14850</v>
      </c>
      <c r="G485">
        <v>6072734166</v>
      </c>
      <c r="H485">
        <v>730</v>
      </c>
      <c r="I485" t="s">
        <v>2267</v>
      </c>
      <c r="J485" t="s">
        <v>429</v>
      </c>
      <c r="K485">
        <v>120</v>
      </c>
      <c r="L485">
        <v>105.5</v>
      </c>
      <c r="M485" t="s">
        <v>430</v>
      </c>
      <c r="N485" t="b">
        <v>0</v>
      </c>
      <c r="O485" t="s">
        <v>5153</v>
      </c>
      <c r="P485" s="30">
        <v>24473</v>
      </c>
      <c r="Q485" t="b">
        <v>0</v>
      </c>
      <c r="S485" t="b">
        <v>0</v>
      </c>
      <c r="T485" t="b">
        <v>0</v>
      </c>
      <c r="U485" t="b">
        <v>0</v>
      </c>
      <c r="V485" t="s">
        <v>535</v>
      </c>
      <c r="W485" t="s">
        <v>433</v>
      </c>
      <c r="X485">
        <v>1</v>
      </c>
      <c r="Z485">
        <v>1</v>
      </c>
      <c r="AB485">
        <v>2</v>
      </c>
      <c r="AD485">
        <v>1</v>
      </c>
      <c r="AF485">
        <v>5</v>
      </c>
      <c r="AH485">
        <v>3</v>
      </c>
      <c r="AJ485">
        <v>3</v>
      </c>
      <c r="AN485">
        <v>2.2806500000000001</v>
      </c>
      <c r="AO485">
        <v>0.68759999999999999</v>
      </c>
      <c r="AP485">
        <v>0.64824000000000004</v>
      </c>
      <c r="AQ485">
        <v>1.33585</v>
      </c>
      <c r="AR485">
        <v>3.6164900000000002</v>
      </c>
      <c r="AS485">
        <v>9.4289999999999999E-2</v>
      </c>
      <c r="AT485">
        <v>1.9072899999999999</v>
      </c>
      <c r="AU485">
        <v>0.77929999999999999</v>
      </c>
      <c r="AV485">
        <v>0.40281</v>
      </c>
      <c r="AW485">
        <v>3.08941</v>
      </c>
      <c r="AX485">
        <v>2.4851800000000002</v>
      </c>
      <c r="AY485">
        <v>0.66346000000000005</v>
      </c>
      <c r="AZ485">
        <v>0.60570999999999997</v>
      </c>
      <c r="BA485">
        <v>3.7537500000000001</v>
      </c>
      <c r="BB485" s="30">
        <v>43678</v>
      </c>
      <c r="BC485">
        <v>14</v>
      </c>
      <c r="BD485">
        <v>11</v>
      </c>
      <c r="BE485">
        <v>3</v>
      </c>
      <c r="BF485">
        <v>68</v>
      </c>
      <c r="BG485">
        <v>1</v>
      </c>
      <c r="BH485">
        <v>0</v>
      </c>
      <c r="BI485">
        <v>68</v>
      </c>
      <c r="BJ485" s="30">
        <v>43167</v>
      </c>
      <c r="BK485">
        <v>9</v>
      </c>
      <c r="BL485">
        <v>4</v>
      </c>
      <c r="BM485">
        <v>6</v>
      </c>
      <c r="BN485">
        <v>52</v>
      </c>
      <c r="BO485">
        <v>1</v>
      </c>
      <c r="BP485">
        <v>0</v>
      </c>
      <c r="BQ485">
        <v>52</v>
      </c>
      <c r="BR485" s="30">
        <v>42691</v>
      </c>
      <c r="BS485">
        <v>20</v>
      </c>
      <c r="BT485">
        <v>19</v>
      </c>
      <c r="BU485">
        <v>1</v>
      </c>
      <c r="BV485">
        <v>2</v>
      </c>
      <c r="BW485">
        <v>116</v>
      </c>
      <c r="BX485">
        <v>58</v>
      </c>
      <c r="BY485">
        <v>174</v>
      </c>
      <c r="BZ485">
        <v>80.332999999999998</v>
      </c>
      <c r="CA485">
        <v>11</v>
      </c>
      <c r="CB485">
        <v>4</v>
      </c>
      <c r="CC485">
        <v>0</v>
      </c>
      <c r="CD485">
        <v>0</v>
      </c>
      <c r="CE485">
        <v>0</v>
      </c>
      <c r="CF485">
        <v>0</v>
      </c>
      <c r="CG485" t="s">
        <v>5154</v>
      </c>
      <c r="CH485" s="30">
        <v>43952</v>
      </c>
    </row>
    <row r="486" spans="1:86" customFormat="1" x14ac:dyDescent="0.25">
      <c r="A486">
        <v>335437</v>
      </c>
      <c r="B486" t="s">
        <v>5155</v>
      </c>
      <c r="C486" t="s">
        <v>5156</v>
      </c>
      <c r="D486" t="s">
        <v>3149</v>
      </c>
      <c r="E486" t="s">
        <v>251</v>
      </c>
      <c r="F486">
        <v>14201</v>
      </c>
      <c r="G486">
        <v>7168472500</v>
      </c>
      <c r="H486">
        <v>240</v>
      </c>
      <c r="I486" t="s">
        <v>2646</v>
      </c>
      <c r="J486" t="s">
        <v>451</v>
      </c>
      <c r="K486">
        <v>160</v>
      </c>
      <c r="L486">
        <v>153</v>
      </c>
      <c r="M486" t="s">
        <v>430</v>
      </c>
      <c r="N486" t="b">
        <v>0</v>
      </c>
      <c r="O486" t="s">
        <v>5157</v>
      </c>
      <c r="P486" s="30">
        <v>27485</v>
      </c>
      <c r="Q486" t="b">
        <v>0</v>
      </c>
      <c r="S486" t="b">
        <v>0</v>
      </c>
      <c r="T486" t="b">
        <v>0</v>
      </c>
      <c r="U486" t="b">
        <v>0</v>
      </c>
      <c r="V486" t="s">
        <v>440</v>
      </c>
      <c r="W486" t="s">
        <v>433</v>
      </c>
      <c r="X486">
        <v>1</v>
      </c>
      <c r="Z486">
        <v>1</v>
      </c>
      <c r="AB486">
        <v>3</v>
      </c>
      <c r="AD486">
        <v>2</v>
      </c>
      <c r="AF486">
        <v>3</v>
      </c>
      <c r="AH486">
        <v>2</v>
      </c>
      <c r="AJ486">
        <v>2</v>
      </c>
      <c r="AN486">
        <v>2.2309399999999999</v>
      </c>
      <c r="AO486">
        <v>1.0755399999999999</v>
      </c>
      <c r="AP486">
        <v>0.38146000000000002</v>
      </c>
      <c r="AQ486">
        <v>1.45699</v>
      </c>
      <c r="AR486">
        <v>3.6879400000000002</v>
      </c>
      <c r="AS486">
        <v>6.4149999999999999E-2</v>
      </c>
      <c r="AT486">
        <v>2.1262400000000001</v>
      </c>
      <c r="AU486">
        <v>0.83365999999999996</v>
      </c>
      <c r="AV486">
        <v>0.44338</v>
      </c>
      <c r="AW486">
        <v>3.4032800000000001</v>
      </c>
      <c r="AX486">
        <v>2.1806800000000002</v>
      </c>
      <c r="AY486">
        <v>0.97011000000000003</v>
      </c>
      <c r="AZ486">
        <v>0.32382</v>
      </c>
      <c r="BA486">
        <v>3.4748700000000001</v>
      </c>
      <c r="BB486" s="30">
        <v>43885</v>
      </c>
      <c r="BC486">
        <v>6</v>
      </c>
      <c r="BD486">
        <v>2</v>
      </c>
      <c r="BE486">
        <v>4</v>
      </c>
      <c r="BF486">
        <v>40</v>
      </c>
      <c r="BG486">
        <v>0</v>
      </c>
      <c r="BH486">
        <v>0</v>
      </c>
      <c r="BI486">
        <v>40</v>
      </c>
      <c r="BJ486" s="30">
        <v>43531</v>
      </c>
      <c r="BK486">
        <v>11</v>
      </c>
      <c r="BL486">
        <v>11</v>
      </c>
      <c r="BM486">
        <v>4</v>
      </c>
      <c r="BN486">
        <v>56</v>
      </c>
      <c r="BO486">
        <v>1</v>
      </c>
      <c r="BP486">
        <v>0</v>
      </c>
      <c r="BQ486">
        <v>56</v>
      </c>
      <c r="BR486" s="30">
        <v>43055</v>
      </c>
      <c r="BS486">
        <v>16</v>
      </c>
      <c r="BT486">
        <v>9</v>
      </c>
      <c r="BU486">
        <v>10</v>
      </c>
      <c r="BV486">
        <v>1</v>
      </c>
      <c r="BW486">
        <v>96</v>
      </c>
      <c r="BX486">
        <v>0</v>
      </c>
      <c r="BY486">
        <v>96</v>
      </c>
      <c r="BZ486">
        <v>54.667000000000002</v>
      </c>
      <c r="CA486">
        <v>1</v>
      </c>
      <c r="CB486">
        <v>15</v>
      </c>
      <c r="CC486">
        <v>1</v>
      </c>
      <c r="CD486">
        <v>11053</v>
      </c>
      <c r="CE486">
        <v>0</v>
      </c>
      <c r="CF486">
        <v>1</v>
      </c>
      <c r="CG486" t="s">
        <v>5158</v>
      </c>
      <c r="CH486" s="30">
        <v>43952</v>
      </c>
    </row>
    <row r="487" spans="1:86" customFormat="1" x14ac:dyDescent="0.25">
      <c r="A487">
        <v>335690</v>
      </c>
      <c r="B487" t="s">
        <v>5159</v>
      </c>
      <c r="C487" t="s">
        <v>5160</v>
      </c>
      <c r="D487" t="s">
        <v>5148</v>
      </c>
      <c r="E487" t="s">
        <v>251</v>
      </c>
      <c r="F487">
        <v>11797</v>
      </c>
      <c r="G487">
        <v>5163673400</v>
      </c>
      <c r="H487">
        <v>400</v>
      </c>
      <c r="I487" t="s">
        <v>1530</v>
      </c>
      <c r="J487" t="s">
        <v>438</v>
      </c>
      <c r="K487">
        <v>200</v>
      </c>
      <c r="L487">
        <v>189.7</v>
      </c>
      <c r="M487" t="s">
        <v>430</v>
      </c>
      <c r="N487" t="b">
        <v>0</v>
      </c>
      <c r="O487" t="s">
        <v>5159</v>
      </c>
      <c r="P487" s="30">
        <v>32080</v>
      </c>
      <c r="Q487" t="b">
        <v>0</v>
      </c>
      <c r="S487" t="b">
        <v>0</v>
      </c>
      <c r="T487" t="b">
        <v>0</v>
      </c>
      <c r="U487" t="b">
        <v>0</v>
      </c>
      <c r="V487" t="s">
        <v>440</v>
      </c>
      <c r="W487" t="s">
        <v>433</v>
      </c>
      <c r="X487">
        <v>4</v>
      </c>
      <c r="Z487">
        <v>3</v>
      </c>
      <c r="AB487">
        <v>5</v>
      </c>
      <c r="AD487">
        <v>5</v>
      </c>
      <c r="AF487">
        <v>5</v>
      </c>
      <c r="AH487">
        <v>2</v>
      </c>
      <c r="AJ487">
        <v>2</v>
      </c>
      <c r="AN487">
        <v>2.3788499999999999</v>
      </c>
      <c r="AO487">
        <v>0.87494000000000005</v>
      </c>
      <c r="AP487">
        <v>0.40283999999999998</v>
      </c>
      <c r="AQ487">
        <v>1.2777700000000001</v>
      </c>
      <c r="AR487">
        <v>3.6566200000000002</v>
      </c>
      <c r="AS487">
        <v>6.003E-2</v>
      </c>
      <c r="AT487">
        <v>2.0652400000000002</v>
      </c>
      <c r="AU487">
        <v>0.80210000000000004</v>
      </c>
      <c r="AV487">
        <v>0.42788999999999999</v>
      </c>
      <c r="AW487">
        <v>3.2952300000000001</v>
      </c>
      <c r="AX487">
        <v>2.3939300000000001</v>
      </c>
      <c r="AY487">
        <v>0.82021999999999995</v>
      </c>
      <c r="AZ487">
        <v>0.35435</v>
      </c>
      <c r="BA487">
        <v>3.5583399999999998</v>
      </c>
      <c r="BB487" s="30">
        <v>43728</v>
      </c>
      <c r="BC487">
        <v>4</v>
      </c>
      <c r="BD487">
        <v>4</v>
      </c>
      <c r="BE487">
        <v>0</v>
      </c>
      <c r="BF487">
        <v>16</v>
      </c>
      <c r="BG487">
        <v>1</v>
      </c>
      <c r="BH487">
        <v>0</v>
      </c>
      <c r="BI487">
        <v>16</v>
      </c>
      <c r="BJ487" s="30">
        <v>43245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 s="30">
        <v>42767</v>
      </c>
      <c r="BS487">
        <v>10</v>
      </c>
      <c r="BT487">
        <v>10</v>
      </c>
      <c r="BU487">
        <v>0</v>
      </c>
      <c r="BV487">
        <v>1</v>
      </c>
      <c r="BW487">
        <v>44</v>
      </c>
      <c r="BX487">
        <v>0</v>
      </c>
      <c r="BY487">
        <v>44</v>
      </c>
      <c r="BZ487">
        <v>15.333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 t="s">
        <v>5161</v>
      </c>
      <c r="CH487" s="30">
        <v>43952</v>
      </c>
    </row>
    <row r="488" spans="1:86" customFormat="1" x14ac:dyDescent="0.25">
      <c r="A488">
        <v>335669</v>
      </c>
      <c r="B488" t="s">
        <v>5162</v>
      </c>
      <c r="C488" t="s">
        <v>5163</v>
      </c>
      <c r="D488" t="s">
        <v>3212</v>
      </c>
      <c r="E488" t="s">
        <v>251</v>
      </c>
      <c r="F488">
        <v>14120</v>
      </c>
      <c r="G488">
        <v>7166902080</v>
      </c>
      <c r="H488">
        <v>500</v>
      </c>
      <c r="I488" t="s">
        <v>2652</v>
      </c>
      <c r="J488" t="s">
        <v>475</v>
      </c>
      <c r="K488">
        <v>80</v>
      </c>
      <c r="L488">
        <v>77.8</v>
      </c>
      <c r="M488" t="s">
        <v>430</v>
      </c>
      <c r="N488" t="b">
        <v>1</v>
      </c>
      <c r="O488" t="s">
        <v>5012</v>
      </c>
      <c r="P488" s="30">
        <v>30773</v>
      </c>
      <c r="Q488" t="b">
        <v>0</v>
      </c>
      <c r="S488" t="b">
        <v>0</v>
      </c>
      <c r="T488" t="b">
        <v>0</v>
      </c>
      <c r="U488" t="b">
        <v>0</v>
      </c>
      <c r="V488" t="s">
        <v>535</v>
      </c>
      <c r="W488" t="s">
        <v>433</v>
      </c>
      <c r="X488">
        <v>5</v>
      </c>
      <c r="Z488">
        <v>3</v>
      </c>
      <c r="AB488">
        <v>5</v>
      </c>
      <c r="AD488">
        <v>5</v>
      </c>
      <c r="AF488">
        <v>5</v>
      </c>
      <c r="AH488">
        <v>4</v>
      </c>
      <c r="AJ488">
        <v>5</v>
      </c>
      <c r="AN488">
        <v>2.13531</v>
      </c>
      <c r="AO488">
        <v>0.91742000000000001</v>
      </c>
      <c r="AP488">
        <v>1.1751799999999999</v>
      </c>
      <c r="AQ488">
        <v>2.0926100000000001</v>
      </c>
      <c r="AR488">
        <v>4.2279099999999996</v>
      </c>
      <c r="AS488">
        <v>0.19603999999999999</v>
      </c>
      <c r="AT488">
        <v>2.3418999999999999</v>
      </c>
      <c r="AU488">
        <v>0.79417000000000004</v>
      </c>
      <c r="AV488">
        <v>0.41924</v>
      </c>
      <c r="AW488">
        <v>3.55532</v>
      </c>
      <c r="AX488">
        <v>1.89499</v>
      </c>
      <c r="AY488">
        <v>0.86863999999999997</v>
      </c>
      <c r="AZ488">
        <v>1.05504</v>
      </c>
      <c r="BA488">
        <v>3.8132899999999998</v>
      </c>
      <c r="BB488" s="30">
        <v>43551</v>
      </c>
      <c r="BC488">
        <v>2</v>
      </c>
      <c r="BD488">
        <v>1</v>
      </c>
      <c r="BE488">
        <v>1</v>
      </c>
      <c r="BF488">
        <v>8</v>
      </c>
      <c r="BG488">
        <v>1</v>
      </c>
      <c r="BH488">
        <v>0</v>
      </c>
      <c r="BI488">
        <v>8</v>
      </c>
      <c r="BJ488" s="30">
        <v>43073</v>
      </c>
      <c r="BK488">
        <v>6</v>
      </c>
      <c r="BL488">
        <v>6</v>
      </c>
      <c r="BM488">
        <v>0</v>
      </c>
      <c r="BN488">
        <v>28</v>
      </c>
      <c r="BO488">
        <v>1</v>
      </c>
      <c r="BP488">
        <v>0</v>
      </c>
      <c r="BQ488">
        <v>28</v>
      </c>
      <c r="BR488" s="30">
        <v>42643</v>
      </c>
      <c r="BS488">
        <v>8</v>
      </c>
      <c r="BT488">
        <v>8</v>
      </c>
      <c r="BU488">
        <v>0</v>
      </c>
      <c r="BV488">
        <v>1</v>
      </c>
      <c r="BW488">
        <v>36</v>
      </c>
      <c r="BX488">
        <v>0</v>
      </c>
      <c r="BY488">
        <v>36</v>
      </c>
      <c r="BZ488">
        <v>19.332999999999998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 t="s">
        <v>5164</v>
      </c>
      <c r="CH488" s="30">
        <v>43952</v>
      </c>
    </row>
    <row r="489" spans="1:86" customFormat="1" x14ac:dyDescent="0.25">
      <c r="A489">
        <v>335592</v>
      </c>
      <c r="B489" t="s">
        <v>5165</v>
      </c>
      <c r="C489" t="s">
        <v>5166</v>
      </c>
      <c r="D489" t="s">
        <v>5167</v>
      </c>
      <c r="E489" t="s">
        <v>251</v>
      </c>
      <c r="F489">
        <v>13662</v>
      </c>
      <c r="G489">
        <v>3157692494</v>
      </c>
      <c r="H489">
        <v>630</v>
      </c>
      <c r="I489" t="s">
        <v>3089</v>
      </c>
      <c r="J489" t="s">
        <v>429</v>
      </c>
      <c r="K489">
        <v>160</v>
      </c>
      <c r="L489">
        <v>139.5</v>
      </c>
      <c r="M489" t="s">
        <v>430</v>
      </c>
      <c r="N489" t="b">
        <v>0</v>
      </c>
      <c r="O489" t="s">
        <v>5168</v>
      </c>
      <c r="P489" s="30">
        <v>28216</v>
      </c>
      <c r="Q489" t="b">
        <v>0</v>
      </c>
      <c r="S489" t="b">
        <v>0</v>
      </c>
      <c r="T489" t="b">
        <v>0</v>
      </c>
      <c r="U489" t="b">
        <v>0</v>
      </c>
      <c r="V489" t="s">
        <v>440</v>
      </c>
      <c r="W489" t="s">
        <v>433</v>
      </c>
      <c r="X489">
        <v>1</v>
      </c>
      <c r="Z489">
        <v>1</v>
      </c>
      <c r="AB489">
        <v>2</v>
      </c>
      <c r="AD489">
        <v>2</v>
      </c>
      <c r="AF489">
        <v>2</v>
      </c>
      <c r="AH489">
        <v>2</v>
      </c>
      <c r="AJ489">
        <v>2</v>
      </c>
      <c r="AN489">
        <v>2.2037599999999999</v>
      </c>
      <c r="AO489">
        <v>0.68659000000000003</v>
      </c>
      <c r="AP489">
        <v>0.45195999999999997</v>
      </c>
      <c r="AQ489">
        <v>1.13855</v>
      </c>
      <c r="AR489">
        <v>3.3423099999999999</v>
      </c>
      <c r="AS489">
        <v>5.5000000000000003E-4</v>
      </c>
      <c r="AT489">
        <v>2.2193999999999998</v>
      </c>
      <c r="AU489">
        <v>0.69818999999999998</v>
      </c>
      <c r="AV489">
        <v>0.34454000000000001</v>
      </c>
      <c r="AW489">
        <v>3.26213</v>
      </c>
      <c r="AX489">
        <v>2.0636899999999998</v>
      </c>
      <c r="AY489">
        <v>0.73945000000000005</v>
      </c>
      <c r="AZ489">
        <v>0.49373</v>
      </c>
      <c r="BA489">
        <v>3.2854800000000002</v>
      </c>
      <c r="BB489" s="30">
        <v>43657</v>
      </c>
      <c r="BC489">
        <v>5</v>
      </c>
      <c r="BD489">
        <v>5</v>
      </c>
      <c r="BE489">
        <v>0</v>
      </c>
      <c r="BF489">
        <v>28</v>
      </c>
      <c r="BG489">
        <v>1</v>
      </c>
      <c r="BH489">
        <v>0</v>
      </c>
      <c r="BI489">
        <v>28</v>
      </c>
      <c r="BJ489" s="30">
        <v>43245</v>
      </c>
      <c r="BK489">
        <v>13</v>
      </c>
      <c r="BL489">
        <v>8</v>
      </c>
      <c r="BM489">
        <v>8</v>
      </c>
      <c r="BN489">
        <v>68</v>
      </c>
      <c r="BO489">
        <v>1</v>
      </c>
      <c r="BP489">
        <v>0</v>
      </c>
      <c r="BQ489">
        <v>68</v>
      </c>
      <c r="BR489" s="30">
        <v>42748</v>
      </c>
      <c r="BS489">
        <v>13</v>
      </c>
      <c r="BT489">
        <v>7</v>
      </c>
      <c r="BU489">
        <v>6</v>
      </c>
      <c r="BV489">
        <v>1</v>
      </c>
      <c r="BW489">
        <v>181</v>
      </c>
      <c r="BX489">
        <v>0</v>
      </c>
      <c r="BY489">
        <v>181</v>
      </c>
      <c r="BZ489">
        <v>66.832999999999998</v>
      </c>
      <c r="CA489">
        <v>7</v>
      </c>
      <c r="CB489">
        <v>3</v>
      </c>
      <c r="CC489">
        <v>2</v>
      </c>
      <c r="CD489">
        <v>109189</v>
      </c>
      <c r="CE489">
        <v>0</v>
      </c>
      <c r="CF489">
        <v>2</v>
      </c>
      <c r="CG489" t="s">
        <v>5169</v>
      </c>
      <c r="CH489" s="30">
        <v>43952</v>
      </c>
    </row>
    <row r="490" spans="1:86" customFormat="1" x14ac:dyDescent="0.25">
      <c r="A490">
        <v>335226</v>
      </c>
      <c r="B490" t="s">
        <v>5170</v>
      </c>
      <c r="C490" t="s">
        <v>5171</v>
      </c>
      <c r="D490" t="s">
        <v>3745</v>
      </c>
      <c r="E490" t="s">
        <v>251</v>
      </c>
      <c r="F490">
        <v>13850</v>
      </c>
      <c r="G490">
        <v>6077544105</v>
      </c>
      <c r="H490">
        <v>30</v>
      </c>
      <c r="I490" t="s">
        <v>2563</v>
      </c>
      <c r="J490" t="s">
        <v>429</v>
      </c>
      <c r="K490">
        <v>180</v>
      </c>
      <c r="L490">
        <v>155.9</v>
      </c>
      <c r="M490" t="s">
        <v>430</v>
      </c>
      <c r="N490" t="b">
        <v>0</v>
      </c>
      <c r="O490" t="s">
        <v>5172</v>
      </c>
      <c r="P490" s="30">
        <v>24653</v>
      </c>
      <c r="Q490" t="b">
        <v>0</v>
      </c>
      <c r="S490" t="b">
        <v>0</v>
      </c>
      <c r="T490" t="b">
        <v>0</v>
      </c>
      <c r="U490" t="b">
        <v>0</v>
      </c>
      <c r="V490" t="s">
        <v>535</v>
      </c>
      <c r="W490" t="s">
        <v>433</v>
      </c>
      <c r="X490">
        <v>2</v>
      </c>
      <c r="Z490">
        <v>2</v>
      </c>
      <c r="AB490">
        <v>4</v>
      </c>
      <c r="AD490">
        <v>3</v>
      </c>
      <c r="AF490">
        <v>5</v>
      </c>
      <c r="AH490">
        <v>3</v>
      </c>
      <c r="AJ490">
        <v>3</v>
      </c>
      <c r="AN490">
        <v>2.1730900000000002</v>
      </c>
      <c r="AO490">
        <v>1.06524</v>
      </c>
      <c r="AP490">
        <v>0.54586999999999997</v>
      </c>
      <c r="AQ490">
        <v>1.61111</v>
      </c>
      <c r="AR490">
        <v>3.7841999999999998</v>
      </c>
      <c r="AS490">
        <v>7.4249999999999997E-2</v>
      </c>
      <c r="AT490">
        <v>1.95014</v>
      </c>
      <c r="AU490">
        <v>0.74278</v>
      </c>
      <c r="AV490">
        <v>0.36362</v>
      </c>
      <c r="AW490">
        <v>3.05653</v>
      </c>
      <c r="AX490">
        <v>2.3159399999999999</v>
      </c>
      <c r="AY490">
        <v>1.07839</v>
      </c>
      <c r="AZ490">
        <v>0.56503000000000003</v>
      </c>
      <c r="BA490">
        <v>3.9700700000000002</v>
      </c>
      <c r="BB490" s="30">
        <v>43699</v>
      </c>
      <c r="BC490">
        <v>6</v>
      </c>
      <c r="BD490">
        <v>6</v>
      </c>
      <c r="BE490">
        <v>0</v>
      </c>
      <c r="BF490">
        <v>24</v>
      </c>
      <c r="BG490">
        <v>1</v>
      </c>
      <c r="BH490">
        <v>0</v>
      </c>
      <c r="BI490">
        <v>24</v>
      </c>
      <c r="BJ490" s="30">
        <v>43179</v>
      </c>
      <c r="BK490">
        <v>9</v>
      </c>
      <c r="BL490">
        <v>7</v>
      </c>
      <c r="BM490">
        <v>3</v>
      </c>
      <c r="BN490">
        <v>40</v>
      </c>
      <c r="BO490">
        <v>1</v>
      </c>
      <c r="BP490">
        <v>0</v>
      </c>
      <c r="BQ490">
        <v>40</v>
      </c>
      <c r="BR490" s="30">
        <v>42647</v>
      </c>
      <c r="BS490">
        <v>13</v>
      </c>
      <c r="BT490">
        <v>13</v>
      </c>
      <c r="BU490">
        <v>0</v>
      </c>
      <c r="BV490">
        <v>1</v>
      </c>
      <c r="BW490">
        <v>60</v>
      </c>
      <c r="BX490">
        <v>0</v>
      </c>
      <c r="BY490">
        <v>60</v>
      </c>
      <c r="BZ490">
        <v>35.332999999999998</v>
      </c>
      <c r="CA490">
        <v>0</v>
      </c>
      <c r="CB490">
        <v>2</v>
      </c>
      <c r="CC490">
        <v>0</v>
      </c>
      <c r="CD490">
        <v>0</v>
      </c>
      <c r="CE490">
        <v>0</v>
      </c>
      <c r="CF490">
        <v>0</v>
      </c>
      <c r="CH490" s="30">
        <v>43952</v>
      </c>
    </row>
    <row r="491" spans="1:86" customFormat="1" x14ac:dyDescent="0.25">
      <c r="A491">
        <v>335832</v>
      </c>
      <c r="B491" t="s">
        <v>5173</v>
      </c>
      <c r="C491" t="s">
        <v>5174</v>
      </c>
      <c r="D491" t="s">
        <v>5175</v>
      </c>
      <c r="E491" t="s">
        <v>251</v>
      </c>
      <c r="F491">
        <v>10548</v>
      </c>
      <c r="G491">
        <v>9147886000</v>
      </c>
      <c r="H491">
        <v>800</v>
      </c>
      <c r="I491" t="s">
        <v>1394</v>
      </c>
      <c r="J491" t="s">
        <v>507</v>
      </c>
      <c r="K491">
        <v>252</v>
      </c>
      <c r="L491">
        <v>235.8</v>
      </c>
      <c r="M491" t="s">
        <v>661</v>
      </c>
      <c r="N491" t="b">
        <v>0</v>
      </c>
      <c r="O491" t="s">
        <v>3126</v>
      </c>
      <c r="P491" s="30">
        <v>37169</v>
      </c>
      <c r="Q491" t="b">
        <v>0</v>
      </c>
      <c r="S491" t="b">
        <v>0</v>
      </c>
      <c r="T491" t="b">
        <v>0</v>
      </c>
      <c r="U491" t="b">
        <v>0</v>
      </c>
      <c r="V491" t="s">
        <v>535</v>
      </c>
      <c r="W491" t="s">
        <v>433</v>
      </c>
      <c r="X491">
        <v>4</v>
      </c>
      <c r="Z491">
        <v>4</v>
      </c>
      <c r="AB491">
        <v>4</v>
      </c>
      <c r="AD491">
        <v>5</v>
      </c>
      <c r="AF491">
        <v>3</v>
      </c>
      <c r="AH491">
        <v>4</v>
      </c>
      <c r="AJ491">
        <v>4</v>
      </c>
      <c r="AN491">
        <v>3.1336400000000002</v>
      </c>
      <c r="AO491">
        <v>0.63290000000000002</v>
      </c>
      <c r="AP491">
        <v>0.77854999999999996</v>
      </c>
      <c r="AQ491">
        <v>1.4114500000000001</v>
      </c>
      <c r="AR491">
        <v>4.5450900000000001</v>
      </c>
      <c r="AS491">
        <v>0</v>
      </c>
      <c r="AT491">
        <v>2.1768000000000001</v>
      </c>
      <c r="AU491">
        <v>0.66866999999999999</v>
      </c>
      <c r="AV491">
        <v>0.30124000000000001</v>
      </c>
      <c r="AW491">
        <v>3.1467000000000001</v>
      </c>
      <c r="AX491">
        <v>2.9918999999999998</v>
      </c>
      <c r="AY491">
        <v>0.71170999999999995</v>
      </c>
      <c r="AZ491">
        <v>0.97277999999999998</v>
      </c>
      <c r="BA491">
        <v>4.6316899999999999</v>
      </c>
      <c r="BB491" s="30">
        <v>43638</v>
      </c>
      <c r="BC491">
        <v>2</v>
      </c>
      <c r="BD491">
        <v>2</v>
      </c>
      <c r="BE491">
        <v>0</v>
      </c>
      <c r="BF491">
        <v>8</v>
      </c>
      <c r="BG491">
        <v>1</v>
      </c>
      <c r="BH491">
        <v>0</v>
      </c>
      <c r="BI491">
        <v>8</v>
      </c>
      <c r="BJ491" s="30">
        <v>43294</v>
      </c>
      <c r="BK491">
        <v>1</v>
      </c>
      <c r="BL491">
        <v>1</v>
      </c>
      <c r="BM491">
        <v>0</v>
      </c>
      <c r="BN491">
        <v>4</v>
      </c>
      <c r="BO491">
        <v>1</v>
      </c>
      <c r="BP491">
        <v>0</v>
      </c>
      <c r="BQ491">
        <v>4</v>
      </c>
      <c r="BR491" s="30">
        <v>42779</v>
      </c>
      <c r="BS491">
        <v>7</v>
      </c>
      <c r="BT491">
        <v>7</v>
      </c>
      <c r="BU491">
        <v>0</v>
      </c>
      <c r="BV491">
        <v>1</v>
      </c>
      <c r="BW491">
        <v>28</v>
      </c>
      <c r="BX491">
        <v>0</v>
      </c>
      <c r="BY491">
        <v>28</v>
      </c>
      <c r="BZ491">
        <v>10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 t="s">
        <v>5176</v>
      </c>
      <c r="CH491" s="30">
        <v>43952</v>
      </c>
    </row>
    <row r="492" spans="1:86" customFormat="1" x14ac:dyDescent="0.25">
      <c r="A492">
        <v>335853</v>
      </c>
      <c r="B492" t="s">
        <v>5177</v>
      </c>
      <c r="C492" t="s">
        <v>5178</v>
      </c>
      <c r="D492" t="s">
        <v>3331</v>
      </c>
      <c r="E492" t="s">
        <v>251</v>
      </c>
      <c r="F492">
        <v>11777</v>
      </c>
      <c r="G492">
        <v>6314731320</v>
      </c>
      <c r="H492">
        <v>700</v>
      </c>
      <c r="I492" t="s">
        <v>1388</v>
      </c>
      <c r="J492" t="s">
        <v>475</v>
      </c>
      <c r="K492">
        <v>16</v>
      </c>
      <c r="L492">
        <v>10.1</v>
      </c>
      <c r="M492" t="s">
        <v>661</v>
      </c>
      <c r="N492" t="b">
        <v>0</v>
      </c>
      <c r="O492" t="s">
        <v>502</v>
      </c>
      <c r="P492" s="30">
        <v>39176</v>
      </c>
      <c r="Q492" t="b">
        <v>0</v>
      </c>
      <c r="S492" t="b">
        <v>0</v>
      </c>
      <c r="T492" t="b">
        <v>0</v>
      </c>
      <c r="U492" t="b">
        <v>0</v>
      </c>
      <c r="V492" t="s">
        <v>432</v>
      </c>
      <c r="W492" t="s">
        <v>433</v>
      </c>
      <c r="X492">
        <v>5</v>
      </c>
      <c r="Z492">
        <v>5</v>
      </c>
      <c r="AB492">
        <v>5</v>
      </c>
      <c r="AE492">
        <v>2</v>
      </c>
      <c r="AF492">
        <v>5</v>
      </c>
      <c r="AH492">
        <v>5</v>
      </c>
      <c r="AJ492">
        <v>5</v>
      </c>
      <c r="AN492">
        <v>4.1321300000000001</v>
      </c>
      <c r="AO492">
        <v>0</v>
      </c>
      <c r="AP492">
        <v>6.8912800000000001</v>
      </c>
      <c r="AQ492">
        <v>6.8912800000000001</v>
      </c>
      <c r="AR492">
        <v>11.02341</v>
      </c>
      <c r="AS492">
        <v>0.42222999999999999</v>
      </c>
      <c r="AT492">
        <v>1.9837100000000001</v>
      </c>
      <c r="AU492">
        <v>0.96069000000000004</v>
      </c>
      <c r="AV492">
        <v>0.49919999999999998</v>
      </c>
      <c r="AW492">
        <v>3.4435899999999999</v>
      </c>
      <c r="AX492">
        <v>4.32925</v>
      </c>
      <c r="AY492">
        <v>0</v>
      </c>
      <c r="AZ492">
        <v>5.1958599999999997</v>
      </c>
      <c r="BA492">
        <v>10.26497</v>
      </c>
      <c r="BB492" s="30">
        <v>43867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s="30">
        <v>43314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 s="30">
        <v>42811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 t="s">
        <v>5179</v>
      </c>
      <c r="CH492" s="30">
        <v>43952</v>
      </c>
    </row>
    <row r="493" spans="1:86" customFormat="1" x14ac:dyDescent="0.25">
      <c r="A493">
        <v>335650</v>
      </c>
      <c r="B493" t="s">
        <v>5180</v>
      </c>
      <c r="C493" t="s">
        <v>5181</v>
      </c>
      <c r="D493" t="s">
        <v>3149</v>
      </c>
      <c r="E493" t="s">
        <v>251</v>
      </c>
      <c r="F493">
        <v>14215</v>
      </c>
      <c r="G493">
        <v>7165517100</v>
      </c>
      <c r="H493">
        <v>240</v>
      </c>
      <c r="I493" t="s">
        <v>2646</v>
      </c>
      <c r="J493" t="s">
        <v>3198</v>
      </c>
      <c r="K493">
        <v>390</v>
      </c>
      <c r="L493">
        <v>385.6</v>
      </c>
      <c r="M493" t="s">
        <v>430</v>
      </c>
      <c r="N493" t="b">
        <v>1</v>
      </c>
      <c r="O493" t="s">
        <v>5182</v>
      </c>
      <c r="P493" s="30">
        <v>30096</v>
      </c>
      <c r="Q493" t="b">
        <v>0</v>
      </c>
      <c r="S493" t="b">
        <v>1</v>
      </c>
      <c r="T493" t="b">
        <v>0</v>
      </c>
      <c r="U493" t="b">
        <v>0</v>
      </c>
      <c r="V493" t="s">
        <v>440</v>
      </c>
      <c r="W493" t="s">
        <v>433</v>
      </c>
      <c r="X493">
        <v>4</v>
      </c>
      <c r="Z493">
        <v>2</v>
      </c>
      <c r="AB493">
        <v>5</v>
      </c>
      <c r="AD493">
        <v>5</v>
      </c>
      <c r="AF493">
        <v>5</v>
      </c>
      <c r="AH493">
        <v>4</v>
      </c>
      <c r="AJ493">
        <v>3</v>
      </c>
      <c r="AN493">
        <v>2.7641200000000001</v>
      </c>
      <c r="AO493">
        <v>1.11869</v>
      </c>
      <c r="AP493">
        <v>0.90954000000000002</v>
      </c>
      <c r="AQ493">
        <v>2.0282300000000002</v>
      </c>
      <c r="AR493">
        <v>4.7923499999999999</v>
      </c>
      <c r="AS493">
        <v>6.7409999999999998E-2</v>
      </c>
      <c r="AT493">
        <v>2.0959400000000001</v>
      </c>
      <c r="AU493">
        <v>0.85123000000000004</v>
      </c>
      <c r="AV493">
        <v>0.52973999999999999</v>
      </c>
      <c r="AW493">
        <v>3.4769199999999998</v>
      </c>
      <c r="AX493">
        <v>2.7408999999999999</v>
      </c>
      <c r="AY493">
        <v>0.98819999999999997</v>
      </c>
      <c r="AZ493">
        <v>0.64622999999999997</v>
      </c>
      <c r="BA493">
        <v>4.4198399999999998</v>
      </c>
      <c r="BB493" s="30">
        <v>43873</v>
      </c>
      <c r="BC493">
        <v>7</v>
      </c>
      <c r="BD493">
        <v>2</v>
      </c>
      <c r="BE493">
        <v>5</v>
      </c>
      <c r="BF493">
        <v>60</v>
      </c>
      <c r="BG493">
        <v>0</v>
      </c>
      <c r="BH493">
        <v>0</v>
      </c>
      <c r="BI493">
        <v>60</v>
      </c>
      <c r="BJ493" s="30">
        <v>43419</v>
      </c>
      <c r="BK493">
        <v>4</v>
      </c>
      <c r="BL493">
        <v>2</v>
      </c>
      <c r="BM493">
        <v>2</v>
      </c>
      <c r="BN493">
        <v>16</v>
      </c>
      <c r="BO493">
        <v>1</v>
      </c>
      <c r="BP493">
        <v>0</v>
      </c>
      <c r="BQ493">
        <v>16</v>
      </c>
      <c r="BR493" s="30">
        <v>42916</v>
      </c>
      <c r="BS493">
        <v>6</v>
      </c>
      <c r="BT493">
        <v>3</v>
      </c>
      <c r="BU493">
        <v>6</v>
      </c>
      <c r="BV493">
        <v>1</v>
      </c>
      <c r="BW493">
        <v>32</v>
      </c>
      <c r="BX493">
        <v>0</v>
      </c>
      <c r="BY493">
        <v>32</v>
      </c>
      <c r="BZ493">
        <v>40.667000000000002</v>
      </c>
      <c r="CA493">
        <v>5</v>
      </c>
      <c r="CB493">
        <v>3</v>
      </c>
      <c r="CC493">
        <v>1</v>
      </c>
      <c r="CD493">
        <v>20580</v>
      </c>
      <c r="CE493">
        <v>0</v>
      </c>
      <c r="CF493">
        <v>1</v>
      </c>
      <c r="CG493" t="s">
        <v>5183</v>
      </c>
      <c r="CH493" s="30">
        <v>43952</v>
      </c>
    </row>
    <row r="494" spans="1:86" customFormat="1" x14ac:dyDescent="0.25">
      <c r="A494">
        <v>335724</v>
      </c>
      <c r="B494" t="s">
        <v>5184</v>
      </c>
      <c r="C494" t="s">
        <v>5185</v>
      </c>
      <c r="D494" t="s">
        <v>3102</v>
      </c>
      <c r="E494" t="s">
        <v>251</v>
      </c>
      <c r="F494">
        <v>11435</v>
      </c>
      <c r="G494">
        <v>7184804026</v>
      </c>
      <c r="H494">
        <v>590</v>
      </c>
      <c r="I494" t="s">
        <v>1533</v>
      </c>
      <c r="J494" t="s">
        <v>475</v>
      </c>
      <c r="K494">
        <v>320</v>
      </c>
      <c r="L494">
        <v>318</v>
      </c>
      <c r="M494" t="s">
        <v>430</v>
      </c>
      <c r="N494" t="b">
        <v>0</v>
      </c>
      <c r="O494" t="s">
        <v>5186</v>
      </c>
      <c r="P494" s="30">
        <v>33233</v>
      </c>
      <c r="Q494" t="b">
        <v>0</v>
      </c>
      <c r="S494" t="b">
        <v>0</v>
      </c>
      <c r="T494" t="b">
        <v>0</v>
      </c>
      <c r="U494" t="b">
        <v>0</v>
      </c>
      <c r="V494" t="s">
        <v>535</v>
      </c>
      <c r="W494" t="s">
        <v>433</v>
      </c>
      <c r="X494">
        <v>4</v>
      </c>
      <c r="Z494">
        <v>4</v>
      </c>
      <c r="AB494">
        <v>4</v>
      </c>
      <c r="AD494">
        <v>5</v>
      </c>
      <c r="AF494">
        <v>3</v>
      </c>
      <c r="AH494">
        <v>2</v>
      </c>
      <c r="AJ494">
        <v>2</v>
      </c>
      <c r="AN494">
        <v>2.34023</v>
      </c>
      <c r="AO494">
        <v>0.51863999999999999</v>
      </c>
      <c r="AP494">
        <v>1.06609</v>
      </c>
      <c r="AQ494">
        <v>1.58473</v>
      </c>
      <c r="AR494">
        <v>3.92496</v>
      </c>
      <c r="AS494">
        <v>5.9839999999999997E-2</v>
      </c>
      <c r="AT494">
        <v>2.3304100000000001</v>
      </c>
      <c r="AU494">
        <v>0.85167999999999999</v>
      </c>
      <c r="AV494">
        <v>0.90371999999999997</v>
      </c>
      <c r="AW494">
        <v>4.0858100000000004</v>
      </c>
      <c r="AX494">
        <v>2.0871</v>
      </c>
      <c r="AY494">
        <v>0.45789999999999997</v>
      </c>
      <c r="AZ494">
        <v>0.44401000000000002</v>
      </c>
      <c r="BA494">
        <v>3.0804200000000002</v>
      </c>
      <c r="BB494" s="30">
        <v>43356</v>
      </c>
      <c r="BC494">
        <v>4</v>
      </c>
      <c r="BD494">
        <v>4</v>
      </c>
      <c r="BE494">
        <v>0</v>
      </c>
      <c r="BF494">
        <v>16</v>
      </c>
      <c r="BG494">
        <v>1</v>
      </c>
      <c r="BH494">
        <v>0</v>
      </c>
      <c r="BI494">
        <v>16</v>
      </c>
      <c r="BJ494" s="30">
        <v>42744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 s="30">
        <v>42314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 s="30">
        <v>43952</v>
      </c>
    </row>
    <row r="495" spans="1:86" customFormat="1" x14ac:dyDescent="0.25">
      <c r="A495">
        <v>335612</v>
      </c>
      <c r="B495" t="s">
        <v>5187</v>
      </c>
      <c r="C495" t="s">
        <v>5188</v>
      </c>
      <c r="D495" t="s">
        <v>4537</v>
      </c>
      <c r="E495" t="s">
        <v>251</v>
      </c>
      <c r="F495">
        <v>12302</v>
      </c>
      <c r="G495">
        <v>5183704700</v>
      </c>
      <c r="H495">
        <v>650</v>
      </c>
      <c r="I495" t="s">
        <v>1743</v>
      </c>
      <c r="J495" t="s">
        <v>475</v>
      </c>
      <c r="K495">
        <v>262</v>
      </c>
      <c r="L495">
        <v>230.8</v>
      </c>
      <c r="M495" t="s">
        <v>430</v>
      </c>
      <c r="N495" t="b">
        <v>0</v>
      </c>
      <c r="O495" t="s">
        <v>5189</v>
      </c>
      <c r="P495" s="30">
        <v>28438</v>
      </c>
      <c r="Q495" t="b">
        <v>0</v>
      </c>
      <c r="S495" t="b">
        <v>0</v>
      </c>
      <c r="T495" t="b">
        <v>0</v>
      </c>
      <c r="U495" t="b">
        <v>0</v>
      </c>
      <c r="V495" t="s">
        <v>535</v>
      </c>
      <c r="W495" t="s">
        <v>433</v>
      </c>
      <c r="X495">
        <v>1</v>
      </c>
      <c r="Z495">
        <v>1</v>
      </c>
      <c r="AB495">
        <v>3</v>
      </c>
      <c r="AD495">
        <v>2</v>
      </c>
      <c r="AF495">
        <v>5</v>
      </c>
      <c r="AH495">
        <v>2</v>
      </c>
      <c r="AJ495">
        <v>2</v>
      </c>
      <c r="AN495">
        <v>2.2677299999999998</v>
      </c>
      <c r="AO495">
        <v>1.0724</v>
      </c>
      <c r="AP495">
        <v>0.53593000000000002</v>
      </c>
      <c r="AQ495">
        <v>1.60833</v>
      </c>
      <c r="AR495">
        <v>3.8760599999999998</v>
      </c>
      <c r="AS495">
        <v>8.8499999999999995E-2</v>
      </c>
      <c r="AT495">
        <v>2.1267800000000001</v>
      </c>
      <c r="AU495">
        <v>0.79451000000000005</v>
      </c>
      <c r="AV495">
        <v>0.40398000000000001</v>
      </c>
      <c r="AW495">
        <v>3.3252700000000002</v>
      </c>
      <c r="AX495">
        <v>2.2160799999999998</v>
      </c>
      <c r="AY495">
        <v>1.01494</v>
      </c>
      <c r="AZ495">
        <v>0.49933</v>
      </c>
      <c r="BA495">
        <v>3.7378100000000001</v>
      </c>
      <c r="BB495" s="30">
        <v>43634</v>
      </c>
      <c r="BC495">
        <v>8</v>
      </c>
      <c r="BD495">
        <v>7</v>
      </c>
      <c r="BE495">
        <v>1</v>
      </c>
      <c r="BF495">
        <v>36</v>
      </c>
      <c r="BG495">
        <v>1</v>
      </c>
      <c r="BH495">
        <v>0</v>
      </c>
      <c r="BI495">
        <v>36</v>
      </c>
      <c r="BJ495" s="30">
        <v>42971</v>
      </c>
      <c r="BK495">
        <v>10</v>
      </c>
      <c r="BL495">
        <v>9</v>
      </c>
      <c r="BM495">
        <v>1</v>
      </c>
      <c r="BN495">
        <v>72</v>
      </c>
      <c r="BO495">
        <v>1</v>
      </c>
      <c r="BP495">
        <v>0</v>
      </c>
      <c r="BQ495">
        <v>72</v>
      </c>
      <c r="BR495" s="30">
        <v>42499</v>
      </c>
      <c r="BS495">
        <v>4</v>
      </c>
      <c r="BT495">
        <v>4</v>
      </c>
      <c r="BU495">
        <v>0</v>
      </c>
      <c r="BV495">
        <v>1</v>
      </c>
      <c r="BW495">
        <v>16</v>
      </c>
      <c r="BX495">
        <v>0</v>
      </c>
      <c r="BY495">
        <v>16</v>
      </c>
      <c r="BZ495">
        <v>44.667000000000002</v>
      </c>
      <c r="CA495">
        <v>0</v>
      </c>
      <c r="CB495">
        <v>2</v>
      </c>
      <c r="CC495">
        <v>1</v>
      </c>
      <c r="CD495">
        <v>71806</v>
      </c>
      <c r="CE495">
        <v>0</v>
      </c>
      <c r="CF495">
        <v>1</v>
      </c>
      <c r="CG495" t="s">
        <v>5190</v>
      </c>
      <c r="CH495" s="30">
        <v>43952</v>
      </c>
    </row>
    <row r="496" spans="1:86" customFormat="1" x14ac:dyDescent="0.25">
      <c r="A496">
        <v>335250</v>
      </c>
      <c r="B496" t="s">
        <v>5191</v>
      </c>
      <c r="C496" t="s">
        <v>5192</v>
      </c>
      <c r="D496" t="s">
        <v>3637</v>
      </c>
      <c r="E496" t="s">
        <v>251</v>
      </c>
      <c r="F496">
        <v>11021</v>
      </c>
      <c r="G496">
        <v>5163659229</v>
      </c>
      <c r="H496">
        <v>400</v>
      </c>
      <c r="I496" t="s">
        <v>1530</v>
      </c>
      <c r="J496" t="s">
        <v>429</v>
      </c>
      <c r="K496">
        <v>200</v>
      </c>
      <c r="L496">
        <v>181.1</v>
      </c>
      <c r="M496" t="s">
        <v>430</v>
      </c>
      <c r="N496" t="b">
        <v>0</v>
      </c>
      <c r="O496" t="s">
        <v>5193</v>
      </c>
      <c r="P496" s="30">
        <v>28277</v>
      </c>
      <c r="Q496" t="b">
        <v>0</v>
      </c>
      <c r="S496" t="b">
        <v>0</v>
      </c>
      <c r="T496" t="b">
        <v>0</v>
      </c>
      <c r="U496" t="b">
        <v>0</v>
      </c>
      <c r="V496" t="s">
        <v>535</v>
      </c>
      <c r="W496" t="s">
        <v>433</v>
      </c>
      <c r="X496">
        <v>3</v>
      </c>
      <c r="Z496">
        <v>2</v>
      </c>
      <c r="AB496">
        <v>5</v>
      </c>
      <c r="AD496">
        <v>5</v>
      </c>
      <c r="AF496">
        <v>5</v>
      </c>
      <c r="AH496">
        <v>2</v>
      </c>
      <c r="AJ496">
        <v>2</v>
      </c>
      <c r="AN496">
        <v>2.8357000000000001</v>
      </c>
      <c r="AO496">
        <v>0.74517999999999995</v>
      </c>
      <c r="AP496">
        <v>0.61058999999999997</v>
      </c>
      <c r="AQ496">
        <v>1.35578</v>
      </c>
      <c r="AR496">
        <v>4.1914699999999998</v>
      </c>
      <c r="AS496">
        <v>7.1709999999999996E-2</v>
      </c>
      <c r="AT496">
        <v>2.4312800000000001</v>
      </c>
      <c r="AU496">
        <v>1.0589200000000001</v>
      </c>
      <c r="AV496">
        <v>0.54637999999999998</v>
      </c>
      <c r="AW496">
        <v>4.0365700000000002</v>
      </c>
      <c r="AX496">
        <v>2.4240499999999998</v>
      </c>
      <c r="AY496">
        <v>0.52915999999999996</v>
      </c>
      <c r="AZ496">
        <v>0.42061999999999999</v>
      </c>
      <c r="BA496">
        <v>3.3297099999999999</v>
      </c>
      <c r="BB496" s="30">
        <v>43469</v>
      </c>
      <c r="BC496">
        <v>6</v>
      </c>
      <c r="BD496">
        <v>6</v>
      </c>
      <c r="BE496">
        <v>0</v>
      </c>
      <c r="BF496">
        <v>24</v>
      </c>
      <c r="BG496">
        <v>1</v>
      </c>
      <c r="BH496">
        <v>0</v>
      </c>
      <c r="BI496">
        <v>24</v>
      </c>
      <c r="BJ496" s="30">
        <v>42919</v>
      </c>
      <c r="BK496">
        <v>11</v>
      </c>
      <c r="BL496">
        <v>10</v>
      </c>
      <c r="BM496">
        <v>1</v>
      </c>
      <c r="BN496">
        <v>48</v>
      </c>
      <c r="BO496">
        <v>1</v>
      </c>
      <c r="BP496">
        <v>0</v>
      </c>
      <c r="BQ496">
        <v>48</v>
      </c>
      <c r="BR496" s="30">
        <v>42522</v>
      </c>
      <c r="BS496">
        <v>7</v>
      </c>
      <c r="BT496">
        <v>7</v>
      </c>
      <c r="BU496">
        <v>0</v>
      </c>
      <c r="BV496">
        <v>1</v>
      </c>
      <c r="BW496">
        <v>32</v>
      </c>
      <c r="BX496">
        <v>0</v>
      </c>
      <c r="BY496">
        <v>32</v>
      </c>
      <c r="BZ496">
        <v>33.332999999999998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 t="s">
        <v>5194</v>
      </c>
      <c r="CH496" s="30">
        <v>43952</v>
      </c>
    </row>
    <row r="497" spans="1:86" customFormat="1" x14ac:dyDescent="0.25">
      <c r="A497">
        <v>335024</v>
      </c>
      <c r="B497" t="s">
        <v>5195</v>
      </c>
      <c r="C497" t="s">
        <v>5196</v>
      </c>
      <c r="D497" t="s">
        <v>4832</v>
      </c>
      <c r="E497" t="s">
        <v>251</v>
      </c>
      <c r="F497">
        <v>11561</v>
      </c>
      <c r="G497">
        <v>5164314400</v>
      </c>
      <c r="H497">
        <v>400</v>
      </c>
      <c r="I497" t="s">
        <v>1530</v>
      </c>
      <c r="J497" t="s">
        <v>429</v>
      </c>
      <c r="K497">
        <v>182</v>
      </c>
      <c r="L497">
        <v>171.9</v>
      </c>
      <c r="M497" t="s">
        <v>430</v>
      </c>
      <c r="N497" t="b">
        <v>0</v>
      </c>
      <c r="O497" t="s">
        <v>5197</v>
      </c>
      <c r="P497" s="30">
        <v>24473</v>
      </c>
      <c r="Q497" t="b">
        <v>0</v>
      </c>
      <c r="S497" t="b">
        <v>0</v>
      </c>
      <c r="T497" t="b">
        <v>0</v>
      </c>
      <c r="U497" t="b">
        <v>0</v>
      </c>
      <c r="V497" t="s">
        <v>535</v>
      </c>
      <c r="W497" t="s">
        <v>433</v>
      </c>
      <c r="X497">
        <v>4</v>
      </c>
      <c r="Z497">
        <v>3</v>
      </c>
      <c r="AB497">
        <v>5</v>
      </c>
      <c r="AD497">
        <v>5</v>
      </c>
      <c r="AF497">
        <v>5</v>
      </c>
      <c r="AH497">
        <v>2</v>
      </c>
      <c r="AJ497">
        <v>2</v>
      </c>
      <c r="AN497">
        <v>1.8075699999999999</v>
      </c>
      <c r="AO497">
        <v>0.65478000000000003</v>
      </c>
      <c r="AP497">
        <v>0.43078</v>
      </c>
      <c r="AQ497">
        <v>1.0855699999999999</v>
      </c>
      <c r="AR497">
        <v>2.8931399999999998</v>
      </c>
      <c r="AS497">
        <v>6.5790000000000001E-2</v>
      </c>
      <c r="AT497">
        <v>1.89734</v>
      </c>
      <c r="AU497">
        <v>0.74711000000000005</v>
      </c>
      <c r="AV497">
        <v>0.38456000000000001</v>
      </c>
      <c r="AW497">
        <v>3.02901</v>
      </c>
      <c r="AX497">
        <v>1.98</v>
      </c>
      <c r="AY497">
        <v>0.65902000000000005</v>
      </c>
      <c r="AZ497">
        <v>0.42163</v>
      </c>
      <c r="BA497">
        <v>3.0628199999999999</v>
      </c>
      <c r="BB497" s="30">
        <v>43607</v>
      </c>
      <c r="BC497">
        <v>3</v>
      </c>
      <c r="BD497">
        <v>3</v>
      </c>
      <c r="BE497">
        <v>0</v>
      </c>
      <c r="BF497">
        <v>12</v>
      </c>
      <c r="BG497">
        <v>1</v>
      </c>
      <c r="BH497">
        <v>0</v>
      </c>
      <c r="BI497">
        <v>12</v>
      </c>
      <c r="BJ497" s="30">
        <v>43056</v>
      </c>
      <c r="BK497">
        <v>1</v>
      </c>
      <c r="BL497">
        <v>1</v>
      </c>
      <c r="BM497">
        <v>0</v>
      </c>
      <c r="BN497">
        <v>4</v>
      </c>
      <c r="BO497">
        <v>1</v>
      </c>
      <c r="BP497">
        <v>0</v>
      </c>
      <c r="BQ497">
        <v>4</v>
      </c>
      <c r="BR497" s="30">
        <v>42627</v>
      </c>
      <c r="BS497">
        <v>7</v>
      </c>
      <c r="BT497">
        <v>7</v>
      </c>
      <c r="BU497">
        <v>0</v>
      </c>
      <c r="BV497">
        <v>1</v>
      </c>
      <c r="BW497">
        <v>52</v>
      </c>
      <c r="BX497">
        <v>0</v>
      </c>
      <c r="BY497">
        <v>52</v>
      </c>
      <c r="BZ497">
        <v>16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 t="s">
        <v>5198</v>
      </c>
      <c r="CH497" s="30">
        <v>43952</v>
      </c>
    </row>
    <row r="498" spans="1:86" customFormat="1" x14ac:dyDescent="0.25">
      <c r="A498">
        <v>335442</v>
      </c>
      <c r="B498" t="s">
        <v>5199</v>
      </c>
      <c r="C498" t="s">
        <v>5200</v>
      </c>
      <c r="D498" t="s">
        <v>3591</v>
      </c>
      <c r="E498" t="s">
        <v>251</v>
      </c>
      <c r="F498">
        <v>12901</v>
      </c>
      <c r="G498">
        <v>5185627760</v>
      </c>
      <c r="H498">
        <v>90</v>
      </c>
      <c r="I498" t="s">
        <v>2171</v>
      </c>
      <c r="J498" t="s">
        <v>475</v>
      </c>
      <c r="K498">
        <v>95</v>
      </c>
      <c r="L498">
        <v>34.700000000000003</v>
      </c>
      <c r="M498" t="s">
        <v>430</v>
      </c>
      <c r="N498" t="b">
        <v>1</v>
      </c>
      <c r="O498" t="s">
        <v>5201</v>
      </c>
      <c r="P498" s="30">
        <v>27395</v>
      </c>
      <c r="Q498" t="b">
        <v>0</v>
      </c>
      <c r="S498" t="b">
        <v>0</v>
      </c>
      <c r="T498" t="b">
        <v>0</v>
      </c>
      <c r="U498" t="b">
        <v>0</v>
      </c>
      <c r="V498" t="s">
        <v>440</v>
      </c>
      <c r="W498" t="s">
        <v>433</v>
      </c>
      <c r="X498">
        <v>3</v>
      </c>
      <c r="Z498">
        <v>2</v>
      </c>
      <c r="AB498">
        <v>4</v>
      </c>
      <c r="AD498">
        <v>2</v>
      </c>
      <c r="AF498">
        <v>5</v>
      </c>
      <c r="AH498">
        <v>5</v>
      </c>
      <c r="AJ498">
        <v>5</v>
      </c>
      <c r="AN498">
        <v>2.77467</v>
      </c>
      <c r="AO498">
        <v>0.99209000000000003</v>
      </c>
      <c r="AP498">
        <v>1.55976</v>
      </c>
      <c r="AQ498">
        <v>2.55185</v>
      </c>
      <c r="AR498">
        <v>5.3265200000000004</v>
      </c>
      <c r="AS498">
        <v>0.15898999999999999</v>
      </c>
      <c r="AT498">
        <v>2.2210200000000002</v>
      </c>
      <c r="AU498">
        <v>0.70720000000000005</v>
      </c>
      <c r="AV498">
        <v>0.38924999999999998</v>
      </c>
      <c r="AW498">
        <v>3.3174800000000002</v>
      </c>
      <c r="AX498">
        <v>2.5964200000000002</v>
      </c>
      <c r="AY498">
        <v>1.0548500000000001</v>
      </c>
      <c r="AZ498">
        <v>1.5082</v>
      </c>
      <c r="BA498">
        <v>5.1485900000000004</v>
      </c>
      <c r="BB498" s="30">
        <v>43818</v>
      </c>
      <c r="BC498">
        <v>4</v>
      </c>
      <c r="BD498">
        <v>3</v>
      </c>
      <c r="BE498">
        <v>1</v>
      </c>
      <c r="BF498">
        <v>20</v>
      </c>
      <c r="BG498">
        <v>1</v>
      </c>
      <c r="BH498">
        <v>0</v>
      </c>
      <c r="BI498">
        <v>20</v>
      </c>
      <c r="BJ498" s="30">
        <v>43370</v>
      </c>
      <c r="BK498">
        <v>7</v>
      </c>
      <c r="BL498">
        <v>7</v>
      </c>
      <c r="BM498">
        <v>1</v>
      </c>
      <c r="BN498">
        <v>36</v>
      </c>
      <c r="BO498">
        <v>1</v>
      </c>
      <c r="BP498">
        <v>0</v>
      </c>
      <c r="BQ498">
        <v>36</v>
      </c>
      <c r="BR498" s="30">
        <v>42733</v>
      </c>
      <c r="BS498">
        <v>4</v>
      </c>
      <c r="BT498">
        <v>4</v>
      </c>
      <c r="BU498">
        <v>0</v>
      </c>
      <c r="BV498">
        <v>1</v>
      </c>
      <c r="BW498">
        <v>36</v>
      </c>
      <c r="BX498">
        <v>0</v>
      </c>
      <c r="BY498">
        <v>36</v>
      </c>
      <c r="BZ498">
        <v>28</v>
      </c>
      <c r="CA498">
        <v>2</v>
      </c>
      <c r="CB498">
        <v>1</v>
      </c>
      <c r="CC498">
        <v>0</v>
      </c>
      <c r="CD498">
        <v>0</v>
      </c>
      <c r="CE498">
        <v>0</v>
      </c>
      <c r="CF498">
        <v>0</v>
      </c>
      <c r="CG498" t="s">
        <v>5202</v>
      </c>
      <c r="CH498" s="30">
        <v>43952</v>
      </c>
    </row>
    <row r="499" spans="1:86" customFormat="1" x14ac:dyDescent="0.25">
      <c r="A499">
        <v>335735</v>
      </c>
      <c r="B499" t="s">
        <v>5203</v>
      </c>
      <c r="C499" t="s">
        <v>5204</v>
      </c>
      <c r="D499" t="s">
        <v>5205</v>
      </c>
      <c r="E499" t="s">
        <v>251</v>
      </c>
      <c r="F499">
        <v>12054</v>
      </c>
      <c r="G499">
        <v>5184398116</v>
      </c>
      <c r="H499">
        <v>0</v>
      </c>
      <c r="I499" t="s">
        <v>1741</v>
      </c>
      <c r="J499" t="s">
        <v>475</v>
      </c>
      <c r="K499">
        <v>120</v>
      </c>
      <c r="L499">
        <v>93.7</v>
      </c>
      <c r="M499" t="s">
        <v>430</v>
      </c>
      <c r="N499" t="b">
        <v>0</v>
      </c>
      <c r="O499" t="s">
        <v>5206</v>
      </c>
      <c r="P499" s="30">
        <v>33590</v>
      </c>
      <c r="Q499" t="b">
        <v>0</v>
      </c>
      <c r="R499" t="s">
        <v>791</v>
      </c>
      <c r="S499" t="b">
        <v>0</v>
      </c>
      <c r="T499" t="b">
        <v>0</v>
      </c>
      <c r="U499" t="b">
        <v>0</v>
      </c>
      <c r="V499" t="s">
        <v>440</v>
      </c>
      <c r="W499" t="s">
        <v>433</v>
      </c>
      <c r="X499">
        <v>1</v>
      </c>
      <c r="Z499">
        <v>1</v>
      </c>
      <c r="AB499">
        <v>2</v>
      </c>
      <c r="AD499">
        <v>4</v>
      </c>
      <c r="AF499">
        <v>1</v>
      </c>
      <c r="AH499">
        <v>2</v>
      </c>
      <c r="AJ499">
        <v>2</v>
      </c>
      <c r="AN499">
        <v>1.7600100000000001</v>
      </c>
      <c r="AO499">
        <v>1.24034</v>
      </c>
      <c r="AP499">
        <v>0.34299000000000002</v>
      </c>
      <c r="AQ499">
        <v>1.5833200000000001</v>
      </c>
      <c r="AR499">
        <v>3.3433299999999999</v>
      </c>
      <c r="AS499">
        <v>4.9930000000000002E-2</v>
      </c>
      <c r="AT499">
        <v>1.8915200000000001</v>
      </c>
      <c r="AU499">
        <v>0.62609000000000004</v>
      </c>
      <c r="AV499">
        <v>0.27568999999999999</v>
      </c>
      <c r="AW499">
        <v>2.7932899999999998</v>
      </c>
      <c r="AX499">
        <v>1.93384</v>
      </c>
      <c r="AY499">
        <v>1.48967</v>
      </c>
      <c r="AZ499">
        <v>0.46826000000000001</v>
      </c>
      <c r="BA499">
        <v>3.8380999999999998</v>
      </c>
      <c r="BB499" s="30">
        <v>43489</v>
      </c>
      <c r="BC499">
        <v>14</v>
      </c>
      <c r="BD499">
        <v>13</v>
      </c>
      <c r="BE499">
        <v>4</v>
      </c>
      <c r="BF499">
        <v>88</v>
      </c>
      <c r="BG499">
        <v>1</v>
      </c>
      <c r="BH499">
        <v>0</v>
      </c>
      <c r="BI499">
        <v>88</v>
      </c>
      <c r="BJ499" s="30">
        <v>42845</v>
      </c>
      <c r="BK499">
        <v>14</v>
      </c>
      <c r="BL499">
        <v>12</v>
      </c>
      <c r="BM499">
        <v>2</v>
      </c>
      <c r="BN499">
        <v>498</v>
      </c>
      <c r="BO499">
        <v>2</v>
      </c>
      <c r="BP499">
        <v>249</v>
      </c>
      <c r="BQ499">
        <v>747</v>
      </c>
      <c r="BR499" s="30">
        <v>42416</v>
      </c>
      <c r="BS499">
        <v>10</v>
      </c>
      <c r="BT499">
        <v>10</v>
      </c>
      <c r="BU499">
        <v>0</v>
      </c>
      <c r="BV499">
        <v>1</v>
      </c>
      <c r="BW499">
        <v>52</v>
      </c>
      <c r="BX499">
        <v>0</v>
      </c>
      <c r="BY499">
        <v>52</v>
      </c>
      <c r="BZ499">
        <v>301.66699999999997</v>
      </c>
      <c r="CA499">
        <v>1</v>
      </c>
      <c r="CB499">
        <v>3</v>
      </c>
      <c r="CC499">
        <v>0</v>
      </c>
      <c r="CD499">
        <v>0</v>
      </c>
      <c r="CE499">
        <v>0</v>
      </c>
      <c r="CF499">
        <v>0</v>
      </c>
      <c r="CG499" t="s">
        <v>5207</v>
      </c>
      <c r="CH499" s="30">
        <v>43952</v>
      </c>
    </row>
    <row r="500" spans="1:86" customFormat="1" x14ac:dyDescent="0.25">
      <c r="A500">
        <v>335641</v>
      </c>
      <c r="B500" t="s">
        <v>5208</v>
      </c>
      <c r="C500" t="s">
        <v>5209</v>
      </c>
      <c r="D500" t="s">
        <v>5210</v>
      </c>
      <c r="E500" t="s">
        <v>251</v>
      </c>
      <c r="F500">
        <v>14744</v>
      </c>
      <c r="G500">
        <v>5855672207</v>
      </c>
      <c r="H500">
        <v>10</v>
      </c>
      <c r="I500" t="s">
        <v>2665</v>
      </c>
      <c r="J500" t="s">
        <v>429</v>
      </c>
      <c r="K500">
        <v>100</v>
      </c>
      <c r="L500">
        <v>91.1</v>
      </c>
      <c r="M500" t="s">
        <v>430</v>
      </c>
      <c r="N500" t="b">
        <v>0</v>
      </c>
      <c r="O500" t="s">
        <v>5211</v>
      </c>
      <c r="P500" s="30">
        <v>29479</v>
      </c>
      <c r="Q500" t="b">
        <v>0</v>
      </c>
      <c r="S500" t="b">
        <v>0</v>
      </c>
      <c r="T500" t="b">
        <v>0</v>
      </c>
      <c r="U500" t="b">
        <v>0</v>
      </c>
      <c r="V500" t="s">
        <v>440</v>
      </c>
      <c r="W500" t="s">
        <v>433</v>
      </c>
      <c r="X500">
        <v>2</v>
      </c>
      <c r="Z500">
        <v>3</v>
      </c>
      <c r="AB500">
        <v>2</v>
      </c>
      <c r="AD500">
        <v>2</v>
      </c>
      <c r="AF500">
        <v>3</v>
      </c>
      <c r="AH500">
        <v>1</v>
      </c>
      <c r="AJ500">
        <v>1</v>
      </c>
      <c r="AN500">
        <v>2.0669</v>
      </c>
      <c r="AO500">
        <v>0.69999</v>
      </c>
      <c r="AP500">
        <v>0.34316000000000002</v>
      </c>
      <c r="AQ500">
        <v>1.04315</v>
      </c>
      <c r="AR500">
        <v>3.1100400000000001</v>
      </c>
      <c r="AS500">
        <v>3.0999999999999999E-3</v>
      </c>
      <c r="AT500">
        <v>2.1368800000000001</v>
      </c>
      <c r="AU500">
        <v>0.82108999999999999</v>
      </c>
      <c r="AV500">
        <v>0.45404</v>
      </c>
      <c r="AW500">
        <v>3.4120200000000001</v>
      </c>
      <c r="AX500">
        <v>2.0102699999999998</v>
      </c>
      <c r="AY500">
        <v>0.64104000000000005</v>
      </c>
      <c r="AZ500">
        <v>0.28445999999999999</v>
      </c>
      <c r="BA500">
        <v>2.92286</v>
      </c>
      <c r="BB500" s="30">
        <v>43791</v>
      </c>
      <c r="BC500">
        <v>5</v>
      </c>
      <c r="BD500">
        <v>5</v>
      </c>
      <c r="BE500">
        <v>0</v>
      </c>
      <c r="BF500">
        <v>16</v>
      </c>
      <c r="BG500">
        <v>1</v>
      </c>
      <c r="BH500">
        <v>0</v>
      </c>
      <c r="BI500">
        <v>16</v>
      </c>
      <c r="BJ500" s="30">
        <v>43364</v>
      </c>
      <c r="BK500">
        <v>6</v>
      </c>
      <c r="BL500">
        <v>5</v>
      </c>
      <c r="BM500">
        <v>1</v>
      </c>
      <c r="BN500">
        <v>32</v>
      </c>
      <c r="BO500">
        <v>1</v>
      </c>
      <c r="BP500">
        <v>0</v>
      </c>
      <c r="BQ500">
        <v>32</v>
      </c>
      <c r="BR500" s="30">
        <v>42856</v>
      </c>
      <c r="BS500">
        <v>5</v>
      </c>
      <c r="BT500">
        <v>5</v>
      </c>
      <c r="BU500">
        <v>0</v>
      </c>
      <c r="BV500">
        <v>1</v>
      </c>
      <c r="BW500">
        <v>20</v>
      </c>
      <c r="BX500">
        <v>0</v>
      </c>
      <c r="BY500">
        <v>20</v>
      </c>
      <c r="BZ500">
        <v>22</v>
      </c>
      <c r="CA500">
        <v>2</v>
      </c>
      <c r="CB500">
        <v>0</v>
      </c>
      <c r="CC500">
        <v>0</v>
      </c>
      <c r="CD500">
        <v>0</v>
      </c>
      <c r="CE500">
        <v>0</v>
      </c>
      <c r="CF500">
        <v>0</v>
      </c>
      <c r="CG500" t="s">
        <v>5212</v>
      </c>
      <c r="CH500" s="30">
        <v>43952</v>
      </c>
    </row>
    <row r="501" spans="1:86" customFormat="1" x14ac:dyDescent="0.25">
      <c r="A501">
        <v>335388</v>
      </c>
      <c r="B501" t="s">
        <v>5213</v>
      </c>
      <c r="C501" t="s">
        <v>5214</v>
      </c>
      <c r="D501" t="s">
        <v>3203</v>
      </c>
      <c r="E501" t="s">
        <v>251</v>
      </c>
      <c r="F501">
        <v>10466</v>
      </c>
      <c r="G501">
        <v>7186545875</v>
      </c>
      <c r="H501">
        <v>20</v>
      </c>
      <c r="I501" t="s">
        <v>1392</v>
      </c>
      <c r="J501" t="s">
        <v>429</v>
      </c>
      <c r="K501">
        <v>240</v>
      </c>
      <c r="L501">
        <v>230.5</v>
      </c>
      <c r="M501" t="s">
        <v>430</v>
      </c>
      <c r="N501" t="b">
        <v>0</v>
      </c>
      <c r="O501" t="s">
        <v>5215</v>
      </c>
      <c r="P501" s="30">
        <v>26983</v>
      </c>
      <c r="Q501" t="b">
        <v>0</v>
      </c>
      <c r="S501" t="b">
        <v>0</v>
      </c>
      <c r="T501" t="b">
        <v>0</v>
      </c>
      <c r="U501" t="b">
        <v>0</v>
      </c>
      <c r="V501" t="s">
        <v>440</v>
      </c>
      <c r="W501" t="s">
        <v>433</v>
      </c>
      <c r="X501">
        <v>4</v>
      </c>
      <c r="Z501">
        <v>4</v>
      </c>
      <c r="AB501">
        <v>5</v>
      </c>
      <c r="AD501">
        <v>5</v>
      </c>
      <c r="AF501">
        <v>5</v>
      </c>
      <c r="AH501">
        <v>1</v>
      </c>
      <c r="AJ501">
        <v>1</v>
      </c>
      <c r="AN501">
        <v>1.83327</v>
      </c>
      <c r="AO501">
        <v>0.55547000000000002</v>
      </c>
      <c r="AP501">
        <v>0.23702999999999999</v>
      </c>
      <c r="AQ501">
        <v>0.79251000000000005</v>
      </c>
      <c r="AR501">
        <v>2.6257700000000002</v>
      </c>
      <c r="AS501">
        <v>0.17882999999999999</v>
      </c>
      <c r="AT501">
        <v>2.14215</v>
      </c>
      <c r="AU501">
        <v>1.04881</v>
      </c>
      <c r="AV501">
        <v>0.59746999999999995</v>
      </c>
      <c r="AW501">
        <v>3.78843</v>
      </c>
      <c r="AX501">
        <v>1.7786599999999999</v>
      </c>
      <c r="AY501">
        <v>0.39823999999999998</v>
      </c>
      <c r="AZ501">
        <v>0.14932000000000001</v>
      </c>
      <c r="BA501">
        <v>2.22255</v>
      </c>
      <c r="BB501" s="30">
        <v>43579</v>
      </c>
      <c r="BC501">
        <v>3</v>
      </c>
      <c r="BD501">
        <v>3</v>
      </c>
      <c r="BE501">
        <v>0</v>
      </c>
      <c r="BF501">
        <v>12</v>
      </c>
      <c r="BG501">
        <v>1</v>
      </c>
      <c r="BH501">
        <v>0</v>
      </c>
      <c r="BI501">
        <v>12</v>
      </c>
      <c r="BJ501" s="30">
        <v>42958</v>
      </c>
      <c r="BK501">
        <v>1</v>
      </c>
      <c r="BL501">
        <v>0</v>
      </c>
      <c r="BM501">
        <v>1</v>
      </c>
      <c r="BN501">
        <v>4</v>
      </c>
      <c r="BO501">
        <v>0</v>
      </c>
      <c r="BP501">
        <v>0</v>
      </c>
      <c r="BQ501">
        <v>4</v>
      </c>
      <c r="BR501" s="30">
        <v>42513</v>
      </c>
      <c r="BS501">
        <v>3</v>
      </c>
      <c r="BT501">
        <v>3</v>
      </c>
      <c r="BU501">
        <v>0</v>
      </c>
      <c r="BV501">
        <v>1</v>
      </c>
      <c r="BW501">
        <v>12</v>
      </c>
      <c r="BX501">
        <v>0</v>
      </c>
      <c r="BY501">
        <v>12</v>
      </c>
      <c r="BZ501">
        <v>9.3330000000000002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 t="s">
        <v>5216</v>
      </c>
      <c r="CH501" s="30">
        <v>43952</v>
      </c>
    </row>
    <row r="502" spans="1:86" customFormat="1" x14ac:dyDescent="0.25">
      <c r="A502">
        <v>335371</v>
      </c>
      <c r="B502" t="s">
        <v>5217</v>
      </c>
      <c r="C502" t="s">
        <v>5218</v>
      </c>
      <c r="D502" t="s">
        <v>5219</v>
      </c>
      <c r="E502" t="s">
        <v>251</v>
      </c>
      <c r="F502">
        <v>13760</v>
      </c>
      <c r="G502">
        <v>6077542705</v>
      </c>
      <c r="H502">
        <v>30</v>
      </c>
      <c r="I502" t="s">
        <v>2563</v>
      </c>
      <c r="J502" t="s">
        <v>429</v>
      </c>
      <c r="K502">
        <v>160</v>
      </c>
      <c r="L502">
        <v>152.19999999999999</v>
      </c>
      <c r="M502" t="s">
        <v>430</v>
      </c>
      <c r="N502" t="b">
        <v>0</v>
      </c>
      <c r="O502" t="s">
        <v>5220</v>
      </c>
      <c r="P502" s="30">
        <v>26481</v>
      </c>
      <c r="Q502" t="b">
        <v>0</v>
      </c>
      <c r="S502" t="b">
        <v>0</v>
      </c>
      <c r="T502" t="b">
        <v>0</v>
      </c>
      <c r="U502" t="b">
        <v>0</v>
      </c>
      <c r="V502" t="s">
        <v>440</v>
      </c>
      <c r="W502" t="s">
        <v>433</v>
      </c>
      <c r="X502">
        <v>1</v>
      </c>
      <c r="Z502">
        <v>1</v>
      </c>
      <c r="AB502">
        <v>4</v>
      </c>
      <c r="AD502">
        <v>4</v>
      </c>
      <c r="AF502">
        <v>5</v>
      </c>
      <c r="AH502">
        <v>2</v>
      </c>
      <c r="AJ502">
        <v>2</v>
      </c>
      <c r="AN502">
        <v>2.0948699999999998</v>
      </c>
      <c r="AO502">
        <v>0.95284999999999997</v>
      </c>
      <c r="AP502">
        <v>0.47522999999999999</v>
      </c>
      <c r="AQ502">
        <v>1.42808</v>
      </c>
      <c r="AR502">
        <v>3.5229499999999998</v>
      </c>
      <c r="AS502">
        <v>9.1719999999999996E-2</v>
      </c>
      <c r="AT502">
        <v>1.9529700000000001</v>
      </c>
      <c r="AU502">
        <v>0.75760000000000005</v>
      </c>
      <c r="AV502">
        <v>0.38808999999999999</v>
      </c>
      <c r="AW502">
        <v>3.0986600000000002</v>
      </c>
      <c r="AX502">
        <v>2.2293400000000001</v>
      </c>
      <c r="AY502">
        <v>0.94572999999999996</v>
      </c>
      <c r="AZ502">
        <v>0.46089999999999998</v>
      </c>
      <c r="BA502">
        <v>3.64574</v>
      </c>
      <c r="BB502" s="30">
        <v>43875</v>
      </c>
      <c r="BC502">
        <v>4</v>
      </c>
      <c r="BD502">
        <v>4</v>
      </c>
      <c r="BE502">
        <v>0</v>
      </c>
      <c r="BF502">
        <v>20</v>
      </c>
      <c r="BG502">
        <v>0</v>
      </c>
      <c r="BH502">
        <v>0</v>
      </c>
      <c r="BI502">
        <v>20</v>
      </c>
      <c r="BJ502" s="30">
        <v>43437</v>
      </c>
      <c r="BK502">
        <v>10</v>
      </c>
      <c r="BL502">
        <v>6</v>
      </c>
      <c r="BM502">
        <v>5</v>
      </c>
      <c r="BN502">
        <v>68</v>
      </c>
      <c r="BO502">
        <v>1</v>
      </c>
      <c r="BP502">
        <v>0</v>
      </c>
      <c r="BQ502">
        <v>68</v>
      </c>
      <c r="BR502" s="30">
        <v>42941</v>
      </c>
      <c r="BS502">
        <v>13</v>
      </c>
      <c r="BT502">
        <v>11</v>
      </c>
      <c r="BU502">
        <v>5</v>
      </c>
      <c r="BV502">
        <v>1</v>
      </c>
      <c r="BW502">
        <v>60</v>
      </c>
      <c r="BX502">
        <v>0</v>
      </c>
      <c r="BY502">
        <v>60</v>
      </c>
      <c r="BZ502">
        <v>42.667000000000002</v>
      </c>
      <c r="CA502">
        <v>6</v>
      </c>
      <c r="CB502">
        <v>9</v>
      </c>
      <c r="CC502">
        <v>1</v>
      </c>
      <c r="CD502">
        <v>7699</v>
      </c>
      <c r="CE502">
        <v>0</v>
      </c>
      <c r="CF502">
        <v>1</v>
      </c>
      <c r="CG502" t="s">
        <v>5221</v>
      </c>
      <c r="CH502" s="30">
        <v>43952</v>
      </c>
    </row>
    <row r="503" spans="1:86" customFormat="1" x14ac:dyDescent="0.25">
      <c r="A503">
        <v>335309</v>
      </c>
      <c r="B503" t="s">
        <v>5222</v>
      </c>
      <c r="C503" t="s">
        <v>5223</v>
      </c>
      <c r="D503" t="s">
        <v>3403</v>
      </c>
      <c r="E503" t="s">
        <v>251</v>
      </c>
      <c r="F503">
        <v>14810</v>
      </c>
      <c r="G503">
        <v>6077767651</v>
      </c>
      <c r="H503">
        <v>690</v>
      </c>
      <c r="I503" t="s">
        <v>2834</v>
      </c>
      <c r="J503" t="s">
        <v>429</v>
      </c>
      <c r="K503">
        <v>105</v>
      </c>
      <c r="L503">
        <v>98.4</v>
      </c>
      <c r="M503" t="s">
        <v>430</v>
      </c>
      <c r="N503" t="b">
        <v>0</v>
      </c>
      <c r="O503" t="s">
        <v>5224</v>
      </c>
      <c r="P503" s="30">
        <v>25764</v>
      </c>
      <c r="Q503" t="b">
        <v>0</v>
      </c>
      <c r="S503" t="b">
        <v>0</v>
      </c>
      <c r="T503" t="b">
        <v>0</v>
      </c>
      <c r="U503" t="b">
        <v>0</v>
      </c>
      <c r="V503" t="s">
        <v>535</v>
      </c>
      <c r="W503" t="s">
        <v>433</v>
      </c>
      <c r="X503">
        <v>3</v>
      </c>
      <c r="Z503">
        <v>2</v>
      </c>
      <c r="AB503">
        <v>5</v>
      </c>
      <c r="AD503">
        <v>5</v>
      </c>
      <c r="AF503">
        <v>5</v>
      </c>
      <c r="AH503">
        <v>2</v>
      </c>
      <c r="AJ503">
        <v>2</v>
      </c>
      <c r="AN503">
        <v>2.3378800000000002</v>
      </c>
      <c r="AO503">
        <v>0.80489999999999995</v>
      </c>
      <c r="AP503">
        <v>0.48243000000000003</v>
      </c>
      <c r="AQ503">
        <v>1.2873300000000001</v>
      </c>
      <c r="AR503">
        <v>3.6252200000000001</v>
      </c>
      <c r="AS503">
        <v>0.11998</v>
      </c>
      <c r="AT503">
        <v>2.1589</v>
      </c>
      <c r="AU503">
        <v>0.89549000000000001</v>
      </c>
      <c r="AV503">
        <v>0.47965999999999998</v>
      </c>
      <c r="AW503">
        <v>3.5340500000000001</v>
      </c>
      <c r="AX503">
        <v>2.2506400000000002</v>
      </c>
      <c r="AY503">
        <v>0.67586999999999997</v>
      </c>
      <c r="AZ503">
        <v>0.37856000000000001</v>
      </c>
      <c r="BA503">
        <v>3.28938</v>
      </c>
      <c r="BB503" s="30">
        <v>43811</v>
      </c>
      <c r="BC503">
        <v>11</v>
      </c>
      <c r="BD503">
        <v>9</v>
      </c>
      <c r="BE503">
        <v>3</v>
      </c>
      <c r="BF503">
        <v>44</v>
      </c>
      <c r="BG503">
        <v>1</v>
      </c>
      <c r="BH503">
        <v>0</v>
      </c>
      <c r="BI503">
        <v>44</v>
      </c>
      <c r="BJ503" s="30">
        <v>43294</v>
      </c>
      <c r="BK503">
        <v>3</v>
      </c>
      <c r="BL503">
        <v>3</v>
      </c>
      <c r="BM503">
        <v>0</v>
      </c>
      <c r="BN503">
        <v>16</v>
      </c>
      <c r="BO503">
        <v>1</v>
      </c>
      <c r="BP503">
        <v>0</v>
      </c>
      <c r="BQ503">
        <v>16</v>
      </c>
      <c r="BR503" s="30">
        <v>42815</v>
      </c>
      <c r="BS503">
        <v>8</v>
      </c>
      <c r="BT503">
        <v>6</v>
      </c>
      <c r="BU503">
        <v>2</v>
      </c>
      <c r="BV503">
        <v>1</v>
      </c>
      <c r="BW503">
        <v>48</v>
      </c>
      <c r="BX503">
        <v>0</v>
      </c>
      <c r="BY503">
        <v>48</v>
      </c>
      <c r="BZ503">
        <v>35.332999999999998</v>
      </c>
      <c r="CA503">
        <v>5</v>
      </c>
      <c r="CB503">
        <v>3</v>
      </c>
      <c r="CC503">
        <v>1</v>
      </c>
      <c r="CD503">
        <v>60606</v>
      </c>
      <c r="CE503">
        <v>0</v>
      </c>
      <c r="CF503">
        <v>1</v>
      </c>
      <c r="CG503" t="s">
        <v>5225</v>
      </c>
      <c r="CH503" s="30">
        <v>43952</v>
      </c>
    </row>
    <row r="504" spans="1:86" customFormat="1" x14ac:dyDescent="0.25">
      <c r="A504">
        <v>335143</v>
      </c>
      <c r="B504" t="s">
        <v>5226</v>
      </c>
      <c r="C504" t="s">
        <v>5227</v>
      </c>
      <c r="D504" t="s">
        <v>3120</v>
      </c>
      <c r="E504" t="s">
        <v>251</v>
      </c>
      <c r="F504">
        <v>11366</v>
      </c>
      <c r="G504">
        <v>7185918300</v>
      </c>
      <c r="H504">
        <v>590</v>
      </c>
      <c r="I504" t="s">
        <v>1533</v>
      </c>
      <c r="J504" t="s">
        <v>429</v>
      </c>
      <c r="K504">
        <v>143</v>
      </c>
      <c r="L504">
        <v>138.69999999999999</v>
      </c>
      <c r="M504" t="s">
        <v>430</v>
      </c>
      <c r="N504" t="b">
        <v>0</v>
      </c>
      <c r="O504" t="s">
        <v>5228</v>
      </c>
      <c r="P504" s="30">
        <v>25723</v>
      </c>
      <c r="Q504" t="b">
        <v>0</v>
      </c>
      <c r="S504" t="b">
        <v>0</v>
      </c>
      <c r="T504" t="b">
        <v>0</v>
      </c>
      <c r="U504" t="b">
        <v>0</v>
      </c>
      <c r="V504" t="s">
        <v>440</v>
      </c>
      <c r="W504" t="s">
        <v>433</v>
      </c>
      <c r="X504">
        <v>2</v>
      </c>
      <c r="Z504">
        <v>1</v>
      </c>
      <c r="AB504">
        <v>5</v>
      </c>
      <c r="AD504">
        <v>5</v>
      </c>
      <c r="AF504">
        <v>5</v>
      </c>
      <c r="AH504">
        <v>2</v>
      </c>
      <c r="AJ504">
        <v>2</v>
      </c>
      <c r="AN504">
        <v>2.0417900000000002</v>
      </c>
      <c r="AO504">
        <v>0.69115000000000004</v>
      </c>
      <c r="AP504">
        <v>0.42777999999999999</v>
      </c>
      <c r="AQ504">
        <v>1.11893</v>
      </c>
      <c r="AR504">
        <v>3.16073</v>
      </c>
      <c r="AS504">
        <v>7.2669999999999998E-2</v>
      </c>
      <c r="AT504">
        <v>2.2918500000000002</v>
      </c>
      <c r="AU504">
        <v>0.87549999999999994</v>
      </c>
      <c r="AV504">
        <v>0.45588000000000001</v>
      </c>
      <c r="AW504">
        <v>3.62323</v>
      </c>
      <c r="AX504">
        <v>1.8515699999999999</v>
      </c>
      <c r="AY504">
        <v>0.59360999999999997</v>
      </c>
      <c r="AZ504">
        <v>0.35319</v>
      </c>
      <c r="BA504">
        <v>2.7973300000000001</v>
      </c>
      <c r="BB504" s="30">
        <v>43623</v>
      </c>
      <c r="BC504">
        <v>5</v>
      </c>
      <c r="BD504">
        <v>5</v>
      </c>
      <c r="BE504">
        <v>0</v>
      </c>
      <c r="BF504">
        <v>36</v>
      </c>
      <c r="BG504">
        <v>1</v>
      </c>
      <c r="BH504">
        <v>0</v>
      </c>
      <c r="BI504">
        <v>36</v>
      </c>
      <c r="BJ504" s="30">
        <v>43166</v>
      </c>
      <c r="BK504">
        <v>1</v>
      </c>
      <c r="BL504">
        <v>1</v>
      </c>
      <c r="BM504">
        <v>0</v>
      </c>
      <c r="BN504">
        <v>4</v>
      </c>
      <c r="BO504">
        <v>1</v>
      </c>
      <c r="BP504">
        <v>0</v>
      </c>
      <c r="BQ504">
        <v>4</v>
      </c>
      <c r="BR504" s="30">
        <v>42662</v>
      </c>
      <c r="BS504">
        <v>6</v>
      </c>
      <c r="BT504">
        <v>5</v>
      </c>
      <c r="BU504">
        <v>1</v>
      </c>
      <c r="BV504">
        <v>1</v>
      </c>
      <c r="BW504">
        <v>341</v>
      </c>
      <c r="BX504">
        <v>0</v>
      </c>
      <c r="BY504">
        <v>341</v>
      </c>
      <c r="BZ504">
        <v>76.167000000000002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H504" s="30">
        <v>43952</v>
      </c>
    </row>
    <row r="505" spans="1:86" customFormat="1" x14ac:dyDescent="0.25">
      <c r="A505">
        <v>335812</v>
      </c>
      <c r="B505" t="s">
        <v>5229</v>
      </c>
      <c r="C505" t="s">
        <v>5230</v>
      </c>
      <c r="D505" t="s">
        <v>3197</v>
      </c>
      <c r="E505" t="s">
        <v>251</v>
      </c>
      <c r="F505">
        <v>12204</v>
      </c>
      <c r="G505">
        <v>5184491100</v>
      </c>
      <c r="H505">
        <v>0</v>
      </c>
      <c r="I505" t="s">
        <v>1741</v>
      </c>
      <c r="J505" t="s">
        <v>451</v>
      </c>
      <c r="K505">
        <v>200</v>
      </c>
      <c r="L505">
        <v>194.9</v>
      </c>
      <c r="M505" t="s">
        <v>430</v>
      </c>
      <c r="N505" t="b">
        <v>0</v>
      </c>
      <c r="O505" t="s">
        <v>5231</v>
      </c>
      <c r="P505" s="30">
        <v>36190</v>
      </c>
      <c r="Q505" t="b">
        <v>0</v>
      </c>
      <c r="S505" t="b">
        <v>0</v>
      </c>
      <c r="T505" t="b">
        <v>0</v>
      </c>
      <c r="U505" t="b">
        <v>0</v>
      </c>
      <c r="V505" t="s">
        <v>440</v>
      </c>
      <c r="W505" t="s">
        <v>433</v>
      </c>
      <c r="X505">
        <v>1</v>
      </c>
      <c r="Z505">
        <v>1</v>
      </c>
      <c r="AB505">
        <v>4</v>
      </c>
      <c r="AD505">
        <v>4</v>
      </c>
      <c r="AF505">
        <v>5</v>
      </c>
      <c r="AH505">
        <v>2</v>
      </c>
      <c r="AJ505">
        <v>2</v>
      </c>
      <c r="AN505">
        <v>2.0188700000000002</v>
      </c>
      <c r="AO505">
        <v>0.89324000000000003</v>
      </c>
      <c r="AP505">
        <v>0.41425000000000001</v>
      </c>
      <c r="AQ505">
        <v>1.30749</v>
      </c>
      <c r="AR505">
        <v>3.3263500000000001</v>
      </c>
      <c r="AS505">
        <v>4.8030000000000003E-2</v>
      </c>
      <c r="AT505">
        <v>1.8764700000000001</v>
      </c>
      <c r="AU505">
        <v>0.73243999999999998</v>
      </c>
      <c r="AV505">
        <v>0.35183999999999999</v>
      </c>
      <c r="AW505">
        <v>2.96075</v>
      </c>
      <c r="AX505">
        <v>2.2360500000000001</v>
      </c>
      <c r="AY505">
        <v>0.91700999999999999</v>
      </c>
      <c r="AZ505">
        <v>0.44314999999999999</v>
      </c>
      <c r="BA505">
        <v>3.60263</v>
      </c>
      <c r="BB505" s="30">
        <v>43644</v>
      </c>
      <c r="BC505">
        <v>16</v>
      </c>
      <c r="BD505">
        <v>12</v>
      </c>
      <c r="BE505">
        <v>7</v>
      </c>
      <c r="BF505">
        <v>76</v>
      </c>
      <c r="BG505">
        <v>1</v>
      </c>
      <c r="BH505">
        <v>0</v>
      </c>
      <c r="BI505">
        <v>76</v>
      </c>
      <c r="BJ505" s="30">
        <v>43024</v>
      </c>
      <c r="BK505">
        <v>8</v>
      </c>
      <c r="BL505">
        <v>8</v>
      </c>
      <c r="BM505">
        <v>1</v>
      </c>
      <c r="BN505">
        <v>40</v>
      </c>
      <c r="BO505">
        <v>1</v>
      </c>
      <c r="BP505">
        <v>0</v>
      </c>
      <c r="BQ505">
        <v>40</v>
      </c>
      <c r="BR505" s="30">
        <v>42544</v>
      </c>
      <c r="BS505">
        <v>9</v>
      </c>
      <c r="BT505">
        <v>8</v>
      </c>
      <c r="BU505">
        <v>1</v>
      </c>
      <c r="BV505">
        <v>1</v>
      </c>
      <c r="BW505">
        <v>52</v>
      </c>
      <c r="BX505">
        <v>0</v>
      </c>
      <c r="BY505">
        <v>52</v>
      </c>
      <c r="BZ505">
        <v>60</v>
      </c>
      <c r="CA505">
        <v>2</v>
      </c>
      <c r="CB505">
        <v>7</v>
      </c>
      <c r="CC505">
        <v>0</v>
      </c>
      <c r="CD505">
        <v>0</v>
      </c>
      <c r="CE505">
        <v>0</v>
      </c>
      <c r="CF505">
        <v>0</v>
      </c>
      <c r="CG505" t="s">
        <v>5232</v>
      </c>
      <c r="CH505" s="30">
        <v>43952</v>
      </c>
    </row>
    <row r="506" spans="1:86" customFormat="1" x14ac:dyDescent="0.25">
      <c r="A506">
        <v>335424</v>
      </c>
      <c r="B506" t="s">
        <v>5233</v>
      </c>
      <c r="C506" t="s">
        <v>5234</v>
      </c>
      <c r="D506" t="s">
        <v>3791</v>
      </c>
      <c r="E506" t="s">
        <v>251</v>
      </c>
      <c r="F506">
        <v>10606</v>
      </c>
      <c r="G506">
        <v>9142877200</v>
      </c>
      <c r="H506">
        <v>800</v>
      </c>
      <c r="I506" t="s">
        <v>1394</v>
      </c>
      <c r="J506" t="s">
        <v>445</v>
      </c>
      <c r="K506">
        <v>225</v>
      </c>
      <c r="L506">
        <v>194.7</v>
      </c>
      <c r="M506" t="s">
        <v>430</v>
      </c>
      <c r="N506" t="b">
        <v>0</v>
      </c>
      <c r="O506" t="s">
        <v>5235</v>
      </c>
      <c r="P506" s="30">
        <v>27334</v>
      </c>
      <c r="Q506" t="b">
        <v>0</v>
      </c>
      <c r="S506" t="b">
        <v>0</v>
      </c>
      <c r="T506" t="b">
        <v>0</v>
      </c>
      <c r="U506" t="b">
        <v>0</v>
      </c>
      <c r="V506" t="s">
        <v>440</v>
      </c>
      <c r="W506" t="s">
        <v>433</v>
      </c>
      <c r="X506">
        <v>4</v>
      </c>
      <c r="Z506">
        <v>3</v>
      </c>
      <c r="AB506">
        <v>5</v>
      </c>
      <c r="AD506">
        <v>5</v>
      </c>
      <c r="AF506">
        <v>5</v>
      </c>
      <c r="AH506">
        <v>2</v>
      </c>
      <c r="AJ506">
        <v>2</v>
      </c>
      <c r="AN506">
        <v>1.93466</v>
      </c>
      <c r="AO506">
        <v>0.85116000000000003</v>
      </c>
      <c r="AP506">
        <v>0.45715</v>
      </c>
      <c r="AQ506">
        <v>1.3083100000000001</v>
      </c>
      <c r="AR506">
        <v>3.2429700000000001</v>
      </c>
      <c r="AS506">
        <v>7.3800000000000004E-2</v>
      </c>
      <c r="AT506">
        <v>2.0758800000000002</v>
      </c>
      <c r="AU506">
        <v>0.82954000000000006</v>
      </c>
      <c r="AV506">
        <v>0.44319999999999998</v>
      </c>
      <c r="AW506">
        <v>3.34863</v>
      </c>
      <c r="AX506">
        <v>1.9369499999999999</v>
      </c>
      <c r="AY506">
        <v>0.77154</v>
      </c>
      <c r="AZ506">
        <v>0.38823000000000002</v>
      </c>
      <c r="BA506">
        <v>3.10548</v>
      </c>
      <c r="BB506" s="30">
        <v>43279</v>
      </c>
      <c r="BC506">
        <v>11</v>
      </c>
      <c r="BD506">
        <v>11</v>
      </c>
      <c r="BE506">
        <v>1</v>
      </c>
      <c r="BF506">
        <v>44</v>
      </c>
      <c r="BG506">
        <v>1</v>
      </c>
      <c r="BH506">
        <v>0</v>
      </c>
      <c r="BI506">
        <v>44</v>
      </c>
      <c r="BJ506" s="30">
        <v>42726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 s="30">
        <v>42306</v>
      </c>
      <c r="BS506">
        <v>1</v>
      </c>
      <c r="BT506">
        <v>1</v>
      </c>
      <c r="BU506">
        <v>0</v>
      </c>
      <c r="BV506">
        <v>1</v>
      </c>
      <c r="BW506">
        <v>4</v>
      </c>
      <c r="BX506">
        <v>0</v>
      </c>
      <c r="BY506">
        <v>4</v>
      </c>
      <c r="BZ506">
        <v>22.667000000000002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 t="s">
        <v>5236</v>
      </c>
      <c r="CH506" s="30">
        <v>43952</v>
      </c>
    </row>
    <row r="507" spans="1:86" customFormat="1" x14ac:dyDescent="0.25">
      <c r="A507">
        <v>335473</v>
      </c>
      <c r="B507" t="s">
        <v>5237</v>
      </c>
      <c r="C507" t="s">
        <v>5238</v>
      </c>
      <c r="D507" t="s">
        <v>3130</v>
      </c>
      <c r="E507" t="s">
        <v>251</v>
      </c>
      <c r="F507">
        <v>14610</v>
      </c>
      <c r="G507">
        <v>5854823500</v>
      </c>
      <c r="H507">
        <v>370</v>
      </c>
      <c r="I507" t="s">
        <v>1492</v>
      </c>
      <c r="J507" t="s">
        <v>429</v>
      </c>
      <c r="K507">
        <v>80</v>
      </c>
      <c r="L507">
        <v>61.4</v>
      </c>
      <c r="M507" t="s">
        <v>430</v>
      </c>
      <c r="N507" t="b">
        <v>0</v>
      </c>
      <c r="O507" t="s">
        <v>5239</v>
      </c>
      <c r="P507" s="30">
        <v>28430</v>
      </c>
      <c r="Q507" t="b">
        <v>0</v>
      </c>
      <c r="S507" t="b">
        <v>0</v>
      </c>
      <c r="T507" t="b">
        <v>0</v>
      </c>
      <c r="U507" t="b">
        <v>0</v>
      </c>
      <c r="V507" t="s">
        <v>432</v>
      </c>
      <c r="W507" t="s">
        <v>433</v>
      </c>
      <c r="X507">
        <v>2</v>
      </c>
      <c r="Z507">
        <v>2</v>
      </c>
      <c r="AB507">
        <v>2</v>
      </c>
      <c r="AD507">
        <v>2</v>
      </c>
      <c r="AF507">
        <v>2</v>
      </c>
      <c r="AH507">
        <v>2</v>
      </c>
      <c r="AJ507">
        <v>2</v>
      </c>
      <c r="AN507">
        <v>1.9119299999999999</v>
      </c>
      <c r="AO507">
        <v>1.1582600000000001</v>
      </c>
      <c r="AP507">
        <v>0.36614999999999998</v>
      </c>
      <c r="AQ507">
        <v>1.5244</v>
      </c>
      <c r="AR507">
        <v>3.43634</v>
      </c>
      <c r="AS507">
        <v>0.17508000000000001</v>
      </c>
      <c r="AT507">
        <v>1.8756200000000001</v>
      </c>
      <c r="AU507">
        <v>0.69008000000000003</v>
      </c>
      <c r="AV507">
        <v>0.31180999999999998</v>
      </c>
      <c r="AW507">
        <v>2.87751</v>
      </c>
      <c r="AX507">
        <v>2.1185800000000001</v>
      </c>
      <c r="AY507">
        <v>1.2620800000000001</v>
      </c>
      <c r="AZ507">
        <v>0.44196999999999997</v>
      </c>
      <c r="BA507">
        <v>3.8294100000000002</v>
      </c>
      <c r="BB507" s="30">
        <v>43818</v>
      </c>
      <c r="BC507">
        <v>7</v>
      </c>
      <c r="BD507">
        <v>5</v>
      </c>
      <c r="BE507">
        <v>2</v>
      </c>
      <c r="BF507">
        <v>36</v>
      </c>
      <c r="BG507">
        <v>1</v>
      </c>
      <c r="BH507">
        <v>0</v>
      </c>
      <c r="BI507">
        <v>36</v>
      </c>
      <c r="BJ507" s="30">
        <v>43434</v>
      </c>
      <c r="BK507">
        <v>7</v>
      </c>
      <c r="BL507">
        <v>2</v>
      </c>
      <c r="BM507">
        <v>6</v>
      </c>
      <c r="BN507">
        <v>28</v>
      </c>
      <c r="BO507">
        <v>1</v>
      </c>
      <c r="BP507">
        <v>0</v>
      </c>
      <c r="BQ507">
        <v>28</v>
      </c>
      <c r="BR507" s="30">
        <v>42947</v>
      </c>
      <c r="BS507">
        <v>10</v>
      </c>
      <c r="BT507">
        <v>9</v>
      </c>
      <c r="BU507">
        <v>1</v>
      </c>
      <c r="BV507">
        <v>1</v>
      </c>
      <c r="BW507">
        <v>40</v>
      </c>
      <c r="BX507">
        <v>0</v>
      </c>
      <c r="BY507">
        <v>40</v>
      </c>
      <c r="BZ507">
        <v>34</v>
      </c>
      <c r="CA507">
        <v>2</v>
      </c>
      <c r="CB507">
        <v>10</v>
      </c>
      <c r="CC507">
        <v>0</v>
      </c>
      <c r="CD507">
        <v>0</v>
      </c>
      <c r="CE507">
        <v>0</v>
      </c>
      <c r="CF507">
        <v>0</v>
      </c>
      <c r="CG507" t="s">
        <v>5240</v>
      </c>
      <c r="CH507" s="30">
        <v>43952</v>
      </c>
    </row>
    <row r="508" spans="1:86" customFormat="1" x14ac:dyDescent="0.25">
      <c r="A508">
        <v>335197</v>
      </c>
      <c r="B508" t="s">
        <v>5241</v>
      </c>
      <c r="C508" t="s">
        <v>5242</v>
      </c>
      <c r="D508" t="s">
        <v>3130</v>
      </c>
      <c r="E508" t="s">
        <v>251</v>
      </c>
      <c r="F508">
        <v>14620</v>
      </c>
      <c r="G508">
        <v>5857606500</v>
      </c>
      <c r="H508">
        <v>370</v>
      </c>
      <c r="I508" t="s">
        <v>1492</v>
      </c>
      <c r="J508" t="s">
        <v>3198</v>
      </c>
      <c r="K508">
        <v>566</v>
      </c>
      <c r="L508">
        <v>537</v>
      </c>
      <c r="M508" t="s">
        <v>430</v>
      </c>
      <c r="N508" t="b">
        <v>1</v>
      </c>
      <c r="O508" t="s">
        <v>5243</v>
      </c>
      <c r="P508" s="30">
        <v>24473</v>
      </c>
      <c r="Q508" t="b">
        <v>0</v>
      </c>
      <c r="S508" t="b">
        <v>0</v>
      </c>
      <c r="T508" t="b">
        <v>0</v>
      </c>
      <c r="U508" t="b">
        <v>0</v>
      </c>
      <c r="V508" t="s">
        <v>440</v>
      </c>
      <c r="W508" t="s">
        <v>433</v>
      </c>
      <c r="X508">
        <v>2</v>
      </c>
      <c r="Z508">
        <v>2</v>
      </c>
      <c r="AB508">
        <v>3</v>
      </c>
      <c r="AD508">
        <v>3</v>
      </c>
      <c r="AF508">
        <v>4</v>
      </c>
      <c r="AH508">
        <v>2</v>
      </c>
      <c r="AJ508">
        <v>2</v>
      </c>
      <c r="AN508">
        <v>2.2282299999999999</v>
      </c>
      <c r="AO508">
        <v>1.32866</v>
      </c>
      <c r="AP508">
        <v>0.43536999999999998</v>
      </c>
      <c r="AQ508">
        <v>1.76403</v>
      </c>
      <c r="AR508">
        <v>3.99227</v>
      </c>
      <c r="AS508">
        <v>6.3850000000000004E-2</v>
      </c>
      <c r="AT508">
        <v>2.05226</v>
      </c>
      <c r="AU508">
        <v>0.72563999999999995</v>
      </c>
      <c r="AV508">
        <v>0.39495000000000002</v>
      </c>
      <c r="AW508">
        <v>3.1728399999999999</v>
      </c>
      <c r="AX508">
        <v>2.2565499999999998</v>
      </c>
      <c r="AY508">
        <v>1.3768199999999999</v>
      </c>
      <c r="AZ508">
        <v>0.41491</v>
      </c>
      <c r="BA508">
        <v>4.0348199999999999</v>
      </c>
      <c r="BB508" s="30">
        <v>43760</v>
      </c>
      <c r="BC508">
        <v>7</v>
      </c>
      <c r="BD508">
        <v>5</v>
      </c>
      <c r="BE508">
        <v>2</v>
      </c>
      <c r="BF508">
        <v>32</v>
      </c>
      <c r="BG508">
        <v>1</v>
      </c>
      <c r="BH508">
        <v>0</v>
      </c>
      <c r="BI508">
        <v>32</v>
      </c>
      <c r="BJ508" s="30">
        <v>43224</v>
      </c>
      <c r="BK508">
        <v>9</v>
      </c>
      <c r="BL508">
        <v>6</v>
      </c>
      <c r="BM508">
        <v>4</v>
      </c>
      <c r="BN508">
        <v>40</v>
      </c>
      <c r="BO508">
        <v>1</v>
      </c>
      <c r="BP508">
        <v>0</v>
      </c>
      <c r="BQ508">
        <v>40</v>
      </c>
      <c r="BR508" s="30">
        <v>42773</v>
      </c>
      <c r="BS508">
        <v>9</v>
      </c>
      <c r="BT508">
        <v>8</v>
      </c>
      <c r="BU508">
        <v>1</v>
      </c>
      <c r="BV508">
        <v>1</v>
      </c>
      <c r="BW508">
        <v>56</v>
      </c>
      <c r="BX508">
        <v>0</v>
      </c>
      <c r="BY508">
        <v>56</v>
      </c>
      <c r="BZ508">
        <v>38.667000000000002</v>
      </c>
      <c r="CA508">
        <v>17</v>
      </c>
      <c r="CB508">
        <v>2</v>
      </c>
      <c r="CC508">
        <v>1</v>
      </c>
      <c r="CD508">
        <v>6893</v>
      </c>
      <c r="CE508">
        <v>0</v>
      </c>
      <c r="CF508">
        <v>1</v>
      </c>
      <c r="CG508" t="s">
        <v>5244</v>
      </c>
      <c r="CH508" s="30">
        <v>43952</v>
      </c>
    </row>
    <row r="509" spans="1:86" customFormat="1" x14ac:dyDescent="0.25">
      <c r="A509">
        <v>335053</v>
      </c>
      <c r="B509" t="s">
        <v>5245</v>
      </c>
      <c r="C509" t="s">
        <v>5246</v>
      </c>
      <c r="D509" t="s">
        <v>4690</v>
      </c>
      <c r="E509" t="s">
        <v>251</v>
      </c>
      <c r="F509">
        <v>14845</v>
      </c>
      <c r="G509">
        <v>6077390304</v>
      </c>
      <c r="H509">
        <v>70</v>
      </c>
      <c r="I509" t="s">
        <v>2954</v>
      </c>
      <c r="J509" t="s">
        <v>429</v>
      </c>
      <c r="K509">
        <v>305</v>
      </c>
      <c r="L509">
        <v>289.39999999999998</v>
      </c>
      <c r="M509" t="s">
        <v>430</v>
      </c>
      <c r="N509" t="b">
        <v>0</v>
      </c>
      <c r="O509" t="s">
        <v>5247</v>
      </c>
      <c r="P509" s="30">
        <v>24473</v>
      </c>
      <c r="Q509" t="b">
        <v>0</v>
      </c>
      <c r="S509" t="b">
        <v>0</v>
      </c>
      <c r="T509" t="b">
        <v>0</v>
      </c>
      <c r="U509" t="b">
        <v>0</v>
      </c>
      <c r="V509" t="s">
        <v>440</v>
      </c>
      <c r="W509" t="s">
        <v>433</v>
      </c>
      <c r="X509">
        <v>3</v>
      </c>
      <c r="Z509">
        <v>3</v>
      </c>
      <c r="AB509">
        <v>3</v>
      </c>
      <c r="AD509">
        <v>3</v>
      </c>
      <c r="AF509">
        <v>3</v>
      </c>
      <c r="AH509">
        <v>3</v>
      </c>
      <c r="AJ509">
        <v>2</v>
      </c>
      <c r="AN509">
        <v>2.7648999999999999</v>
      </c>
      <c r="AO509">
        <v>0.88148000000000004</v>
      </c>
      <c r="AP509">
        <v>0.46356000000000003</v>
      </c>
      <c r="AQ509">
        <v>1.34504</v>
      </c>
      <c r="AR509">
        <v>4.1099300000000003</v>
      </c>
      <c r="AS509">
        <v>7.3709999999999998E-2</v>
      </c>
      <c r="AT509">
        <v>1.9518</v>
      </c>
      <c r="AU509">
        <v>0.74334</v>
      </c>
      <c r="AV509">
        <v>0.37417</v>
      </c>
      <c r="AW509">
        <v>3.0693100000000002</v>
      </c>
      <c r="AX509">
        <v>2.94415</v>
      </c>
      <c r="AY509">
        <v>0.89166999999999996</v>
      </c>
      <c r="AZ509">
        <v>0.46629999999999999</v>
      </c>
      <c r="BA509">
        <v>4.2938499999999999</v>
      </c>
      <c r="BB509" s="30">
        <v>43437</v>
      </c>
      <c r="BC509">
        <v>7</v>
      </c>
      <c r="BD509">
        <v>7</v>
      </c>
      <c r="BE509">
        <v>0</v>
      </c>
      <c r="BF509">
        <v>28</v>
      </c>
      <c r="BG509">
        <v>1</v>
      </c>
      <c r="BH509">
        <v>0</v>
      </c>
      <c r="BI509">
        <v>28</v>
      </c>
      <c r="BJ509" s="30">
        <v>42944</v>
      </c>
      <c r="BK509">
        <v>2</v>
      </c>
      <c r="BL509">
        <v>2</v>
      </c>
      <c r="BM509">
        <v>0</v>
      </c>
      <c r="BN509">
        <v>4</v>
      </c>
      <c r="BO509">
        <v>1</v>
      </c>
      <c r="BP509">
        <v>0</v>
      </c>
      <c r="BQ509">
        <v>4</v>
      </c>
      <c r="BR509" s="30">
        <v>42510</v>
      </c>
      <c r="BS509">
        <v>5</v>
      </c>
      <c r="BT509">
        <v>5</v>
      </c>
      <c r="BU509">
        <v>0</v>
      </c>
      <c r="BV509">
        <v>1</v>
      </c>
      <c r="BW509">
        <v>28</v>
      </c>
      <c r="BX509">
        <v>0</v>
      </c>
      <c r="BY509">
        <v>28</v>
      </c>
      <c r="BZ509">
        <v>20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 t="s">
        <v>5248</v>
      </c>
      <c r="CH509" s="30">
        <v>43952</v>
      </c>
    </row>
    <row r="510" spans="1:86" customFormat="1" x14ac:dyDescent="0.25">
      <c r="A510">
        <v>335791</v>
      </c>
      <c r="B510" t="s">
        <v>5249</v>
      </c>
      <c r="C510" t="s">
        <v>5250</v>
      </c>
      <c r="D510" t="s">
        <v>5251</v>
      </c>
      <c r="E510" t="s">
        <v>251</v>
      </c>
      <c r="F510">
        <v>11377</v>
      </c>
      <c r="G510">
        <v>7182050288</v>
      </c>
      <c r="H510">
        <v>590</v>
      </c>
      <c r="I510" t="s">
        <v>1533</v>
      </c>
      <c r="J510" t="s">
        <v>451</v>
      </c>
      <c r="K510">
        <v>280</v>
      </c>
      <c r="L510">
        <v>252.8</v>
      </c>
      <c r="M510" t="s">
        <v>430</v>
      </c>
      <c r="N510" t="b">
        <v>0</v>
      </c>
      <c r="O510" t="s">
        <v>5252</v>
      </c>
      <c r="P510" s="30">
        <v>35062</v>
      </c>
      <c r="Q510" t="b">
        <v>0</v>
      </c>
      <c r="S510" t="b">
        <v>0</v>
      </c>
      <c r="T510" t="b">
        <v>0</v>
      </c>
      <c r="U510" t="b">
        <v>0</v>
      </c>
      <c r="V510" t="s">
        <v>535</v>
      </c>
      <c r="W510" t="s">
        <v>433</v>
      </c>
      <c r="X510">
        <v>4</v>
      </c>
      <c r="Z510">
        <v>3</v>
      </c>
      <c r="AB510">
        <v>5</v>
      </c>
      <c r="AD510">
        <v>5</v>
      </c>
      <c r="AF510">
        <v>5</v>
      </c>
      <c r="AH510">
        <v>3</v>
      </c>
      <c r="AJ510">
        <v>4</v>
      </c>
      <c r="AN510">
        <v>2.60642</v>
      </c>
      <c r="AO510">
        <v>0.50809000000000004</v>
      </c>
      <c r="AP510">
        <v>0.9657</v>
      </c>
      <c r="AQ510">
        <v>1.4737899999999999</v>
      </c>
      <c r="AR510">
        <v>4.0802100000000001</v>
      </c>
      <c r="AS510">
        <v>6.8519999999999998E-2</v>
      </c>
      <c r="AT510">
        <v>2.3576700000000002</v>
      </c>
      <c r="AU510">
        <v>0.88090000000000002</v>
      </c>
      <c r="AV510">
        <v>0.47933999999999999</v>
      </c>
      <c r="AW510">
        <v>3.7179199999999999</v>
      </c>
      <c r="AX510">
        <v>2.2976100000000002</v>
      </c>
      <c r="AY510">
        <v>0.43370999999999998</v>
      </c>
      <c r="AZ510">
        <v>0.75827</v>
      </c>
      <c r="BA510">
        <v>3.5191300000000001</v>
      </c>
      <c r="BB510" s="30">
        <v>43686</v>
      </c>
      <c r="BC510">
        <v>1</v>
      </c>
      <c r="BD510">
        <v>1</v>
      </c>
      <c r="BE510">
        <v>0</v>
      </c>
      <c r="BF510">
        <v>4</v>
      </c>
      <c r="BG510">
        <v>1</v>
      </c>
      <c r="BH510">
        <v>0</v>
      </c>
      <c r="BI510">
        <v>4</v>
      </c>
      <c r="BJ510" s="30">
        <v>43024</v>
      </c>
      <c r="BK510">
        <v>4</v>
      </c>
      <c r="BL510">
        <v>4</v>
      </c>
      <c r="BM510">
        <v>0</v>
      </c>
      <c r="BN510">
        <v>28</v>
      </c>
      <c r="BO510">
        <v>1</v>
      </c>
      <c r="BP510">
        <v>0</v>
      </c>
      <c r="BQ510">
        <v>28</v>
      </c>
      <c r="BR510" s="30">
        <v>42573</v>
      </c>
      <c r="BS510">
        <v>4</v>
      </c>
      <c r="BT510">
        <v>4</v>
      </c>
      <c r="BU510">
        <v>0</v>
      </c>
      <c r="BV510">
        <v>1</v>
      </c>
      <c r="BW510">
        <v>28</v>
      </c>
      <c r="BX510">
        <v>0</v>
      </c>
      <c r="BY510">
        <v>28</v>
      </c>
      <c r="BZ510">
        <v>16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 s="30">
        <v>43952</v>
      </c>
    </row>
    <row r="511" spans="1:86" customFormat="1" x14ac:dyDescent="0.25">
      <c r="A511">
        <v>335487</v>
      </c>
      <c r="B511" t="s">
        <v>5253</v>
      </c>
      <c r="C511" t="s">
        <v>5254</v>
      </c>
      <c r="D511" t="s">
        <v>5255</v>
      </c>
      <c r="E511" t="s">
        <v>251</v>
      </c>
      <c r="F511">
        <v>11754</v>
      </c>
      <c r="G511">
        <v>6312695800</v>
      </c>
      <c r="H511">
        <v>700</v>
      </c>
      <c r="I511" t="s">
        <v>1388</v>
      </c>
      <c r="J511" t="s">
        <v>475</v>
      </c>
      <c r="K511">
        <v>250</v>
      </c>
      <c r="L511">
        <v>244.9</v>
      </c>
      <c r="M511" t="s">
        <v>430</v>
      </c>
      <c r="N511" t="b">
        <v>0</v>
      </c>
      <c r="O511" t="s">
        <v>5256</v>
      </c>
      <c r="P511" s="30">
        <v>27755</v>
      </c>
      <c r="Q511" t="b">
        <v>0</v>
      </c>
      <c r="S511" t="b">
        <v>0</v>
      </c>
      <c r="T511" t="b">
        <v>0</v>
      </c>
      <c r="U511" t="b">
        <v>0</v>
      </c>
      <c r="V511" t="s">
        <v>440</v>
      </c>
      <c r="W511" t="s">
        <v>433</v>
      </c>
      <c r="X511">
        <v>3</v>
      </c>
      <c r="Z511">
        <v>3</v>
      </c>
      <c r="AB511">
        <v>4</v>
      </c>
      <c r="AD511">
        <v>5</v>
      </c>
      <c r="AF511">
        <v>3</v>
      </c>
      <c r="AH511">
        <v>2</v>
      </c>
      <c r="AJ511">
        <v>2</v>
      </c>
      <c r="AN511">
        <v>2.1580400000000002</v>
      </c>
      <c r="AO511">
        <v>0.91805000000000003</v>
      </c>
      <c r="AP511">
        <v>0.48604000000000003</v>
      </c>
      <c r="AQ511">
        <v>1.4040900000000001</v>
      </c>
      <c r="AR511">
        <v>3.5621299999999998</v>
      </c>
      <c r="AS511">
        <v>0.10017</v>
      </c>
      <c r="AT511">
        <v>2.1905000000000001</v>
      </c>
      <c r="AU511">
        <v>0.76121000000000005</v>
      </c>
      <c r="AV511">
        <v>0.37981999999999999</v>
      </c>
      <c r="AW511">
        <v>3.3315299999999999</v>
      </c>
      <c r="AX511">
        <v>2.0475400000000001</v>
      </c>
      <c r="AY511">
        <v>0.90686999999999995</v>
      </c>
      <c r="AZ511">
        <v>0.48164000000000001</v>
      </c>
      <c r="BA511">
        <v>3.4286099999999999</v>
      </c>
      <c r="BB511" s="30">
        <v>43671</v>
      </c>
      <c r="BC511">
        <v>3</v>
      </c>
      <c r="BD511">
        <v>3</v>
      </c>
      <c r="BE511">
        <v>0</v>
      </c>
      <c r="BF511">
        <v>12</v>
      </c>
      <c r="BG511">
        <v>1</v>
      </c>
      <c r="BH511">
        <v>0</v>
      </c>
      <c r="BI511">
        <v>12</v>
      </c>
      <c r="BJ511" s="30">
        <v>43199</v>
      </c>
      <c r="BK511">
        <v>7</v>
      </c>
      <c r="BL511">
        <v>5</v>
      </c>
      <c r="BM511">
        <v>2</v>
      </c>
      <c r="BN511">
        <v>44</v>
      </c>
      <c r="BO511">
        <v>1</v>
      </c>
      <c r="BP511">
        <v>0</v>
      </c>
      <c r="BQ511">
        <v>44</v>
      </c>
      <c r="BR511" s="30">
        <v>42734</v>
      </c>
      <c r="BS511">
        <v>4</v>
      </c>
      <c r="BT511">
        <v>4</v>
      </c>
      <c r="BU511">
        <v>0</v>
      </c>
      <c r="BV511">
        <v>1</v>
      </c>
      <c r="BW511">
        <v>16</v>
      </c>
      <c r="BX511">
        <v>0</v>
      </c>
      <c r="BY511">
        <v>16</v>
      </c>
      <c r="BZ511">
        <v>23.332999999999998</v>
      </c>
      <c r="CA511">
        <v>0</v>
      </c>
      <c r="CB511">
        <v>2</v>
      </c>
      <c r="CC511">
        <v>1</v>
      </c>
      <c r="CD511">
        <v>7036</v>
      </c>
      <c r="CE511">
        <v>0</v>
      </c>
      <c r="CF511">
        <v>1</v>
      </c>
      <c r="CG511" t="s">
        <v>5257</v>
      </c>
      <c r="CH511" s="30">
        <v>43952</v>
      </c>
    </row>
    <row r="512" spans="1:86" customFormat="1" x14ac:dyDescent="0.25">
      <c r="A512">
        <v>335165</v>
      </c>
      <c r="B512" t="s">
        <v>5258</v>
      </c>
      <c r="C512" t="s">
        <v>5259</v>
      </c>
      <c r="D512" t="s">
        <v>3313</v>
      </c>
      <c r="E512" t="s">
        <v>251</v>
      </c>
      <c r="F512">
        <v>11691</v>
      </c>
      <c r="G512">
        <v>7184713400</v>
      </c>
      <c r="H512">
        <v>590</v>
      </c>
      <c r="I512" t="s">
        <v>1533</v>
      </c>
      <c r="J512" t="s">
        <v>445</v>
      </c>
      <c r="K512">
        <v>183</v>
      </c>
      <c r="L512">
        <v>178.5</v>
      </c>
      <c r="M512" t="s">
        <v>430</v>
      </c>
      <c r="N512" t="b">
        <v>0</v>
      </c>
      <c r="O512" t="s">
        <v>5260</v>
      </c>
      <c r="P512" s="30">
        <v>24473</v>
      </c>
      <c r="Q512" t="b">
        <v>0</v>
      </c>
      <c r="S512" t="b">
        <v>0</v>
      </c>
      <c r="T512" t="b">
        <v>0</v>
      </c>
      <c r="U512" t="b">
        <v>0</v>
      </c>
      <c r="V512" t="s">
        <v>440</v>
      </c>
      <c r="W512" t="s">
        <v>433</v>
      </c>
      <c r="X512">
        <v>5</v>
      </c>
      <c r="Z512">
        <v>4</v>
      </c>
      <c r="AB512">
        <v>5</v>
      </c>
      <c r="AD512">
        <v>5</v>
      </c>
      <c r="AG512">
        <v>2</v>
      </c>
      <c r="AH512">
        <v>2</v>
      </c>
      <c r="AJ512">
        <v>3</v>
      </c>
      <c r="AN512">
        <v>1.7116</v>
      </c>
      <c r="AO512">
        <v>0.26079999999999998</v>
      </c>
      <c r="AP512">
        <v>0.62558999999999998</v>
      </c>
      <c r="AQ512">
        <v>0.88639000000000001</v>
      </c>
      <c r="AR512">
        <v>2.5979899999999998</v>
      </c>
      <c r="AS512">
        <v>3.671E-2</v>
      </c>
      <c r="AT512">
        <v>1.9018200000000001</v>
      </c>
      <c r="AU512">
        <v>0.75724000000000002</v>
      </c>
      <c r="AV512">
        <v>0.40511999999999998</v>
      </c>
      <c r="AW512">
        <v>3.0641699999999998</v>
      </c>
      <c r="AX512">
        <v>1.87046</v>
      </c>
      <c r="AY512">
        <v>0.25897999999999999</v>
      </c>
      <c r="AZ512">
        <v>0.58121999999999996</v>
      </c>
      <c r="BA512">
        <v>2.7187999999999999</v>
      </c>
      <c r="BB512" s="30">
        <v>43455</v>
      </c>
      <c r="BC512">
        <v>5</v>
      </c>
      <c r="BD512">
        <v>5</v>
      </c>
      <c r="BE512">
        <v>0</v>
      </c>
      <c r="BF512">
        <v>16</v>
      </c>
      <c r="BG512">
        <v>1</v>
      </c>
      <c r="BH512">
        <v>0</v>
      </c>
      <c r="BI512">
        <v>16</v>
      </c>
      <c r="BJ512" s="30">
        <v>42807</v>
      </c>
      <c r="BK512">
        <v>3</v>
      </c>
      <c r="BL512">
        <v>3</v>
      </c>
      <c r="BM512">
        <v>0</v>
      </c>
      <c r="BN512">
        <v>12</v>
      </c>
      <c r="BO512">
        <v>1</v>
      </c>
      <c r="BP512">
        <v>0</v>
      </c>
      <c r="BQ512">
        <v>12</v>
      </c>
      <c r="BR512" s="30">
        <v>42398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 s="30">
        <v>43952</v>
      </c>
    </row>
    <row r="513" spans="1:86" customFormat="1" x14ac:dyDescent="0.25">
      <c r="A513">
        <v>335100</v>
      </c>
      <c r="B513" t="s">
        <v>5261</v>
      </c>
      <c r="C513" t="s">
        <v>5262</v>
      </c>
      <c r="D513" t="s">
        <v>3702</v>
      </c>
      <c r="E513" t="s">
        <v>251</v>
      </c>
      <c r="F513">
        <v>10040</v>
      </c>
      <c r="G513">
        <v>2123429200</v>
      </c>
      <c r="H513">
        <v>420</v>
      </c>
      <c r="I513" t="s">
        <v>301</v>
      </c>
      <c r="J513" t="s">
        <v>475</v>
      </c>
      <c r="K513">
        <v>705</v>
      </c>
      <c r="L513">
        <v>694.7</v>
      </c>
      <c r="M513" t="s">
        <v>430</v>
      </c>
      <c r="N513" t="b">
        <v>0</v>
      </c>
      <c r="O513" t="s">
        <v>5261</v>
      </c>
      <c r="P513" s="30">
        <v>26393</v>
      </c>
      <c r="Q513" t="b">
        <v>0</v>
      </c>
      <c r="S513" t="b">
        <v>0</v>
      </c>
      <c r="T513" t="b">
        <v>0</v>
      </c>
      <c r="U513" t="b">
        <v>0</v>
      </c>
      <c r="V513" t="s">
        <v>535</v>
      </c>
      <c r="W513" t="s">
        <v>433</v>
      </c>
      <c r="X513">
        <v>3</v>
      </c>
      <c r="Z513">
        <v>2</v>
      </c>
      <c r="AB513">
        <v>5</v>
      </c>
      <c r="AD513">
        <v>5</v>
      </c>
      <c r="AF513">
        <v>5</v>
      </c>
      <c r="AH513">
        <v>2</v>
      </c>
      <c r="AJ513">
        <v>2</v>
      </c>
      <c r="AN513">
        <v>2.4994399999999999</v>
      </c>
      <c r="AO513">
        <v>0.48313</v>
      </c>
      <c r="AP513">
        <v>0.56347999999999998</v>
      </c>
      <c r="AQ513">
        <v>1.04661</v>
      </c>
      <c r="AR513">
        <v>3.5460500000000001</v>
      </c>
      <c r="AS513">
        <v>3.5860000000000003E-2</v>
      </c>
      <c r="AT513">
        <v>2.2440000000000002</v>
      </c>
      <c r="AU513">
        <v>0.83548999999999995</v>
      </c>
      <c r="AV513">
        <v>0.52446000000000004</v>
      </c>
      <c r="AW513">
        <v>3.6039599999999998</v>
      </c>
      <c r="AX513">
        <v>2.3149199999999999</v>
      </c>
      <c r="AY513">
        <v>0.43480999999999997</v>
      </c>
      <c r="AZ513">
        <v>0.40439000000000003</v>
      </c>
      <c r="BA513">
        <v>3.1551399999999998</v>
      </c>
      <c r="BB513" s="30">
        <v>43403</v>
      </c>
      <c r="BC513">
        <v>10</v>
      </c>
      <c r="BD513">
        <v>10</v>
      </c>
      <c r="BE513">
        <v>0</v>
      </c>
      <c r="BF513">
        <v>44</v>
      </c>
      <c r="BG513">
        <v>1</v>
      </c>
      <c r="BH513">
        <v>0</v>
      </c>
      <c r="BI513">
        <v>44</v>
      </c>
      <c r="BJ513" s="30">
        <v>42986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 s="30">
        <v>42538</v>
      </c>
      <c r="BS513">
        <v>7</v>
      </c>
      <c r="BT513">
        <v>7</v>
      </c>
      <c r="BU513">
        <v>0</v>
      </c>
      <c r="BV513">
        <v>1</v>
      </c>
      <c r="BW513">
        <v>32</v>
      </c>
      <c r="BX513">
        <v>0</v>
      </c>
      <c r="BY513">
        <v>32</v>
      </c>
      <c r="BZ513">
        <v>27.332999999999998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 t="s">
        <v>5263</v>
      </c>
      <c r="CH513" s="30">
        <v>43952</v>
      </c>
    </row>
    <row r="514" spans="1:86" customFormat="1" x14ac:dyDescent="0.25">
      <c r="A514">
        <v>335508</v>
      </c>
      <c r="B514" t="s">
        <v>5264</v>
      </c>
      <c r="C514" t="s">
        <v>5265</v>
      </c>
      <c r="D514" t="s">
        <v>4176</v>
      </c>
      <c r="E514" t="s">
        <v>251</v>
      </c>
      <c r="F514">
        <v>10520</v>
      </c>
      <c r="G514">
        <v>9142715151</v>
      </c>
      <c r="H514">
        <v>800</v>
      </c>
      <c r="I514" t="s">
        <v>1394</v>
      </c>
      <c r="J514" t="s">
        <v>438</v>
      </c>
      <c r="K514">
        <v>192</v>
      </c>
      <c r="L514">
        <v>176.9</v>
      </c>
      <c r="M514" t="s">
        <v>430</v>
      </c>
      <c r="N514" t="b">
        <v>0</v>
      </c>
      <c r="O514" t="s">
        <v>5266</v>
      </c>
      <c r="P514" s="30">
        <v>27881</v>
      </c>
      <c r="Q514" t="b">
        <v>0</v>
      </c>
      <c r="S514" t="b">
        <v>0</v>
      </c>
      <c r="T514" t="b">
        <v>0</v>
      </c>
      <c r="U514" t="b">
        <v>0</v>
      </c>
      <c r="V514" t="s">
        <v>535</v>
      </c>
      <c r="W514" t="s">
        <v>433</v>
      </c>
      <c r="X514">
        <v>4</v>
      </c>
      <c r="Z514">
        <v>3</v>
      </c>
      <c r="AB514">
        <v>5</v>
      </c>
      <c r="AD514">
        <v>5</v>
      </c>
      <c r="AF514">
        <v>5</v>
      </c>
      <c r="AH514">
        <v>2</v>
      </c>
      <c r="AJ514">
        <v>2</v>
      </c>
      <c r="AN514">
        <v>1.99779</v>
      </c>
      <c r="AO514">
        <v>0.88573999999999997</v>
      </c>
      <c r="AP514">
        <v>0.49876999999999999</v>
      </c>
      <c r="AQ514">
        <v>1.3845099999999999</v>
      </c>
      <c r="AR514">
        <v>3.3823099999999999</v>
      </c>
      <c r="AS514">
        <v>0.25609999999999999</v>
      </c>
      <c r="AT514">
        <v>2.19903</v>
      </c>
      <c r="AU514">
        <v>0.90353000000000006</v>
      </c>
      <c r="AV514">
        <v>0.50256000000000001</v>
      </c>
      <c r="AW514">
        <v>3.6051299999999999</v>
      </c>
      <c r="AX514">
        <v>1.8881399999999999</v>
      </c>
      <c r="AY514">
        <v>0.73712999999999995</v>
      </c>
      <c r="AZ514">
        <v>0.37354999999999999</v>
      </c>
      <c r="BA514">
        <v>3.00847</v>
      </c>
      <c r="BB514" s="30">
        <v>43818</v>
      </c>
      <c r="BC514">
        <v>4</v>
      </c>
      <c r="BD514">
        <v>4</v>
      </c>
      <c r="BE514">
        <v>0</v>
      </c>
      <c r="BF514">
        <v>16</v>
      </c>
      <c r="BG514">
        <v>0</v>
      </c>
      <c r="BH514">
        <v>0</v>
      </c>
      <c r="BI514">
        <v>16</v>
      </c>
      <c r="BJ514" s="30">
        <v>43168</v>
      </c>
      <c r="BK514">
        <v>5</v>
      </c>
      <c r="BL514">
        <v>5</v>
      </c>
      <c r="BM514">
        <v>2</v>
      </c>
      <c r="BN514">
        <v>20</v>
      </c>
      <c r="BO514">
        <v>1</v>
      </c>
      <c r="BP514">
        <v>0</v>
      </c>
      <c r="BQ514">
        <v>20</v>
      </c>
      <c r="BR514" s="30">
        <v>42692</v>
      </c>
      <c r="BS514">
        <v>3</v>
      </c>
      <c r="BT514">
        <v>3</v>
      </c>
      <c r="BU514">
        <v>0</v>
      </c>
      <c r="BV514">
        <v>2</v>
      </c>
      <c r="BW514">
        <v>12</v>
      </c>
      <c r="BX514">
        <v>6</v>
      </c>
      <c r="BY514">
        <v>18</v>
      </c>
      <c r="BZ514">
        <v>17.667000000000002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 t="s">
        <v>5267</v>
      </c>
      <c r="CH514" s="30">
        <v>43952</v>
      </c>
    </row>
    <row r="515" spans="1:86" customFormat="1" x14ac:dyDescent="0.25">
      <c r="A515">
        <v>335704</v>
      </c>
      <c r="B515" t="s">
        <v>5268</v>
      </c>
      <c r="C515" t="s">
        <v>5269</v>
      </c>
      <c r="D515" t="s">
        <v>5270</v>
      </c>
      <c r="E515" t="s">
        <v>251</v>
      </c>
      <c r="F515">
        <v>13452</v>
      </c>
      <c r="G515">
        <v>5185685037</v>
      </c>
      <c r="H515">
        <v>380</v>
      </c>
      <c r="I515" t="s">
        <v>1746</v>
      </c>
      <c r="J515" t="s">
        <v>438</v>
      </c>
      <c r="K515">
        <v>120</v>
      </c>
      <c r="L515">
        <v>117.6</v>
      </c>
      <c r="M515" t="s">
        <v>430</v>
      </c>
      <c r="N515" t="b">
        <v>0</v>
      </c>
      <c r="O515" t="s">
        <v>5271</v>
      </c>
      <c r="P515" s="30">
        <v>32687</v>
      </c>
      <c r="Q515" t="b">
        <v>0</v>
      </c>
      <c r="S515" t="b">
        <v>0</v>
      </c>
      <c r="T515" t="b">
        <v>0</v>
      </c>
      <c r="U515" t="b">
        <v>0</v>
      </c>
      <c r="V515" t="s">
        <v>440</v>
      </c>
      <c r="W515" t="s">
        <v>433</v>
      </c>
      <c r="X515">
        <v>1</v>
      </c>
      <c r="Z515">
        <v>1</v>
      </c>
      <c r="AB515">
        <v>3</v>
      </c>
      <c r="AD515">
        <v>3</v>
      </c>
      <c r="AF515">
        <v>4</v>
      </c>
      <c r="AH515">
        <v>2</v>
      </c>
      <c r="AJ515">
        <v>2</v>
      </c>
      <c r="AN515">
        <v>1.9405399999999999</v>
      </c>
      <c r="AO515">
        <v>0.79647000000000001</v>
      </c>
      <c r="AP515">
        <v>0.44790999999999997</v>
      </c>
      <c r="AQ515">
        <v>1.24438</v>
      </c>
      <c r="AR515">
        <v>3.18492</v>
      </c>
      <c r="AS515">
        <v>7.3859999999999995E-2</v>
      </c>
      <c r="AT515">
        <v>2.1348600000000002</v>
      </c>
      <c r="AU515">
        <v>0.72335000000000005</v>
      </c>
      <c r="AV515">
        <v>0.35870999999999997</v>
      </c>
      <c r="AW515">
        <v>3.21692</v>
      </c>
      <c r="AX515">
        <v>1.88916</v>
      </c>
      <c r="AY515">
        <v>0.82794999999999996</v>
      </c>
      <c r="AZ515">
        <v>0.46998000000000001</v>
      </c>
      <c r="BA515">
        <v>3.17476</v>
      </c>
      <c r="BB515" s="30">
        <v>43840</v>
      </c>
      <c r="BC515">
        <v>6</v>
      </c>
      <c r="BD515">
        <v>6</v>
      </c>
      <c r="BE515">
        <v>0</v>
      </c>
      <c r="BF515">
        <v>36</v>
      </c>
      <c r="BG515">
        <v>0</v>
      </c>
      <c r="BH515">
        <v>0</v>
      </c>
      <c r="BI515">
        <v>36</v>
      </c>
      <c r="BJ515" s="30">
        <v>43383</v>
      </c>
      <c r="BK515">
        <v>8</v>
      </c>
      <c r="BL515">
        <v>8</v>
      </c>
      <c r="BM515">
        <v>0</v>
      </c>
      <c r="BN515">
        <v>52</v>
      </c>
      <c r="BO515">
        <v>1</v>
      </c>
      <c r="BP515">
        <v>0</v>
      </c>
      <c r="BQ515">
        <v>52</v>
      </c>
      <c r="BR515" s="30">
        <v>42747</v>
      </c>
      <c r="BS515">
        <v>8</v>
      </c>
      <c r="BT515">
        <v>8</v>
      </c>
      <c r="BU515">
        <v>0</v>
      </c>
      <c r="BV515">
        <v>1</v>
      </c>
      <c r="BW515">
        <v>36</v>
      </c>
      <c r="BX515">
        <v>0</v>
      </c>
      <c r="BY515">
        <v>36</v>
      </c>
      <c r="BZ515">
        <v>41.332999999999998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 t="s">
        <v>5272</v>
      </c>
      <c r="CH515" s="30">
        <v>43952</v>
      </c>
    </row>
    <row r="516" spans="1:86" customFormat="1" x14ac:dyDescent="0.25">
      <c r="A516">
        <v>335348</v>
      </c>
      <c r="B516" t="s">
        <v>5273</v>
      </c>
      <c r="C516" t="s">
        <v>5274</v>
      </c>
      <c r="D516" t="s">
        <v>4483</v>
      </c>
      <c r="E516" t="s">
        <v>251</v>
      </c>
      <c r="F516">
        <v>12572</v>
      </c>
      <c r="G516">
        <v>8458713760</v>
      </c>
      <c r="H516">
        <v>230</v>
      </c>
      <c r="I516" t="s">
        <v>1969</v>
      </c>
      <c r="J516" t="s">
        <v>475</v>
      </c>
      <c r="K516">
        <v>100</v>
      </c>
      <c r="L516">
        <v>91.6</v>
      </c>
      <c r="M516" t="s">
        <v>430</v>
      </c>
      <c r="N516" t="b">
        <v>0</v>
      </c>
      <c r="O516" t="s">
        <v>5275</v>
      </c>
      <c r="P516" s="30">
        <v>26336</v>
      </c>
      <c r="Q516" t="b">
        <v>0</v>
      </c>
      <c r="S516" t="b">
        <v>0</v>
      </c>
      <c r="T516" t="b">
        <v>0</v>
      </c>
      <c r="U516" t="b">
        <v>0</v>
      </c>
      <c r="V516" t="s">
        <v>535</v>
      </c>
      <c r="W516" t="s">
        <v>433</v>
      </c>
      <c r="X516">
        <v>5</v>
      </c>
      <c r="Z516">
        <v>3</v>
      </c>
      <c r="AB516">
        <v>5</v>
      </c>
      <c r="AD516">
        <v>3</v>
      </c>
      <c r="AF516">
        <v>5</v>
      </c>
      <c r="AH516">
        <v>4</v>
      </c>
      <c r="AJ516">
        <v>4</v>
      </c>
      <c r="AN516">
        <v>2.2523399999999998</v>
      </c>
      <c r="AO516">
        <v>1.02274</v>
      </c>
      <c r="AP516">
        <v>0.78844999999999998</v>
      </c>
      <c r="AQ516">
        <v>1.8111900000000001</v>
      </c>
      <c r="AR516">
        <v>4.0635300000000001</v>
      </c>
      <c r="AS516">
        <v>0.18340999999999999</v>
      </c>
      <c r="AT516">
        <v>2.18628</v>
      </c>
      <c r="AU516">
        <v>0.80622000000000005</v>
      </c>
      <c r="AV516">
        <v>0.39721000000000001</v>
      </c>
      <c r="AW516">
        <v>3.38971</v>
      </c>
      <c r="AX516">
        <v>2.14113</v>
      </c>
      <c r="AY516">
        <v>0.95389000000000002</v>
      </c>
      <c r="AZ516">
        <v>0.74711000000000005</v>
      </c>
      <c r="BA516">
        <v>3.8441000000000001</v>
      </c>
      <c r="BB516" s="30">
        <v>43648</v>
      </c>
      <c r="BC516">
        <v>6</v>
      </c>
      <c r="BD516">
        <v>6</v>
      </c>
      <c r="BE516">
        <v>0</v>
      </c>
      <c r="BF516">
        <v>24</v>
      </c>
      <c r="BG516">
        <v>1</v>
      </c>
      <c r="BH516">
        <v>0</v>
      </c>
      <c r="BI516">
        <v>24</v>
      </c>
      <c r="BJ516" s="30">
        <v>43014</v>
      </c>
      <c r="BK516">
        <v>3</v>
      </c>
      <c r="BL516">
        <v>3</v>
      </c>
      <c r="BM516">
        <v>0</v>
      </c>
      <c r="BN516">
        <v>12</v>
      </c>
      <c r="BO516">
        <v>1</v>
      </c>
      <c r="BP516">
        <v>0</v>
      </c>
      <c r="BQ516">
        <v>12</v>
      </c>
      <c r="BR516" s="30">
        <v>42585</v>
      </c>
      <c r="BS516">
        <v>3</v>
      </c>
      <c r="BT516">
        <v>3</v>
      </c>
      <c r="BU516">
        <v>0</v>
      </c>
      <c r="BV516">
        <v>1</v>
      </c>
      <c r="BW516">
        <v>12</v>
      </c>
      <c r="BX516">
        <v>0</v>
      </c>
      <c r="BY516">
        <v>12</v>
      </c>
      <c r="BZ516">
        <v>18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 s="30">
        <v>43952</v>
      </c>
    </row>
    <row r="517" spans="1:86" customFormat="1" x14ac:dyDescent="0.25">
      <c r="A517">
        <v>335068</v>
      </c>
      <c r="B517" t="s">
        <v>5276</v>
      </c>
      <c r="C517" t="s">
        <v>5277</v>
      </c>
      <c r="D517" t="s">
        <v>5278</v>
      </c>
      <c r="E517" t="s">
        <v>251</v>
      </c>
      <c r="F517">
        <v>13408</v>
      </c>
      <c r="G517">
        <v>3156849595</v>
      </c>
      <c r="H517">
        <v>360</v>
      </c>
      <c r="I517" t="s">
        <v>2252</v>
      </c>
      <c r="J517" t="s">
        <v>475</v>
      </c>
      <c r="K517">
        <v>120</v>
      </c>
      <c r="L517">
        <v>113.5</v>
      </c>
      <c r="M517" t="s">
        <v>430</v>
      </c>
      <c r="N517" t="b">
        <v>0</v>
      </c>
      <c r="O517" t="s">
        <v>5279</v>
      </c>
      <c r="P517" s="30">
        <v>24473</v>
      </c>
      <c r="Q517" t="b">
        <v>0</v>
      </c>
      <c r="S517" t="b">
        <v>0</v>
      </c>
      <c r="T517" t="b">
        <v>0</v>
      </c>
      <c r="U517" t="b">
        <v>0</v>
      </c>
      <c r="V517" t="s">
        <v>535</v>
      </c>
      <c r="W517" t="s">
        <v>433</v>
      </c>
      <c r="X517">
        <v>5</v>
      </c>
      <c r="Z517">
        <v>4</v>
      </c>
      <c r="AB517">
        <v>5</v>
      </c>
      <c r="AD517">
        <v>5</v>
      </c>
      <c r="AF517">
        <v>5</v>
      </c>
      <c r="AH517">
        <v>3</v>
      </c>
      <c r="AJ517">
        <v>3</v>
      </c>
      <c r="AN517">
        <v>2.6892299999999998</v>
      </c>
      <c r="AO517">
        <v>0.78488999999999998</v>
      </c>
      <c r="AP517">
        <v>0.65176000000000001</v>
      </c>
      <c r="AQ517">
        <v>1.43665</v>
      </c>
      <c r="AR517">
        <v>4.1258900000000001</v>
      </c>
      <c r="AS517">
        <v>9.8400000000000001E-2</v>
      </c>
      <c r="AT517">
        <v>2.04935</v>
      </c>
      <c r="AU517">
        <v>0.76419000000000004</v>
      </c>
      <c r="AV517">
        <v>0.39831</v>
      </c>
      <c r="AW517">
        <v>3.2118500000000001</v>
      </c>
      <c r="AX517">
        <v>2.7272599999999998</v>
      </c>
      <c r="AY517">
        <v>0.77231000000000005</v>
      </c>
      <c r="AZ517">
        <v>0.61587999999999998</v>
      </c>
      <c r="BA517">
        <v>4.1192200000000003</v>
      </c>
      <c r="BB517" s="30">
        <v>43538</v>
      </c>
      <c r="BC517">
        <v>1</v>
      </c>
      <c r="BD517">
        <v>1</v>
      </c>
      <c r="BE517">
        <v>0</v>
      </c>
      <c r="BF517">
        <v>8</v>
      </c>
      <c r="BG517">
        <v>1</v>
      </c>
      <c r="BH517">
        <v>0</v>
      </c>
      <c r="BI517">
        <v>8</v>
      </c>
      <c r="BJ517" s="30">
        <v>42999</v>
      </c>
      <c r="BK517">
        <v>2</v>
      </c>
      <c r="BL517">
        <v>2</v>
      </c>
      <c r="BM517">
        <v>0</v>
      </c>
      <c r="BN517">
        <v>8</v>
      </c>
      <c r="BO517">
        <v>1</v>
      </c>
      <c r="BP517">
        <v>0</v>
      </c>
      <c r="BQ517">
        <v>8</v>
      </c>
      <c r="BR517" s="30">
        <v>42523</v>
      </c>
      <c r="BS517">
        <v>7</v>
      </c>
      <c r="BT517">
        <v>7</v>
      </c>
      <c r="BU517">
        <v>0</v>
      </c>
      <c r="BV517">
        <v>1</v>
      </c>
      <c r="BW517">
        <v>32</v>
      </c>
      <c r="BX517">
        <v>0</v>
      </c>
      <c r="BY517">
        <v>32</v>
      </c>
      <c r="BZ517">
        <v>12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 t="s">
        <v>5280</v>
      </c>
      <c r="CH517" s="30">
        <v>43952</v>
      </c>
    </row>
    <row r="518" spans="1:86" customFormat="1" x14ac:dyDescent="0.25">
      <c r="A518">
        <v>335458</v>
      </c>
      <c r="B518" t="s">
        <v>5281</v>
      </c>
      <c r="C518" t="s">
        <v>5282</v>
      </c>
      <c r="D518" t="s">
        <v>5283</v>
      </c>
      <c r="E518" t="s">
        <v>251</v>
      </c>
      <c r="F518">
        <v>12564</v>
      </c>
      <c r="G518">
        <v>8458555700</v>
      </c>
      <c r="H518">
        <v>230</v>
      </c>
      <c r="I518" t="s">
        <v>1969</v>
      </c>
      <c r="J518" t="s">
        <v>429</v>
      </c>
      <c r="K518">
        <v>122</v>
      </c>
      <c r="L518">
        <v>116</v>
      </c>
      <c r="M518" t="s">
        <v>430</v>
      </c>
      <c r="N518" t="b">
        <v>0</v>
      </c>
      <c r="O518" t="s">
        <v>5284</v>
      </c>
      <c r="P518" s="30">
        <v>28034</v>
      </c>
      <c r="Q518" t="b">
        <v>0</v>
      </c>
      <c r="S518" t="b">
        <v>0</v>
      </c>
      <c r="T518" t="b">
        <v>0</v>
      </c>
      <c r="U518" t="b">
        <v>0</v>
      </c>
      <c r="V518" t="s">
        <v>440</v>
      </c>
      <c r="W518" t="s">
        <v>433</v>
      </c>
      <c r="X518">
        <v>3</v>
      </c>
      <c r="Z518">
        <v>3</v>
      </c>
      <c r="AB518">
        <v>4</v>
      </c>
      <c r="AD518">
        <v>5</v>
      </c>
      <c r="AF518">
        <v>2</v>
      </c>
      <c r="AH518">
        <v>2</v>
      </c>
      <c r="AJ518">
        <v>2</v>
      </c>
      <c r="AN518">
        <v>1.83335</v>
      </c>
      <c r="AO518">
        <v>0.96847000000000005</v>
      </c>
      <c r="AP518">
        <v>0.52632999999999996</v>
      </c>
      <c r="AQ518">
        <v>1.4947999999999999</v>
      </c>
      <c r="AR518">
        <v>3.3281499999999999</v>
      </c>
      <c r="AS518">
        <v>0.14202999999999999</v>
      </c>
      <c r="AT518">
        <v>2.0500699999999998</v>
      </c>
      <c r="AU518">
        <v>0.78381999999999996</v>
      </c>
      <c r="AV518">
        <v>0.39523999999999998</v>
      </c>
      <c r="AW518">
        <v>3.2291300000000001</v>
      </c>
      <c r="AX518">
        <v>1.85863</v>
      </c>
      <c r="AY518">
        <v>0.92908000000000002</v>
      </c>
      <c r="AZ518">
        <v>0.50122</v>
      </c>
      <c r="BA518">
        <v>3.3049900000000001</v>
      </c>
      <c r="BB518" s="30">
        <v>43753</v>
      </c>
      <c r="BC518">
        <v>2</v>
      </c>
      <c r="BD518">
        <v>2</v>
      </c>
      <c r="BE518">
        <v>0</v>
      </c>
      <c r="BF518">
        <v>8</v>
      </c>
      <c r="BG518">
        <v>1</v>
      </c>
      <c r="BH518">
        <v>0</v>
      </c>
      <c r="BI518">
        <v>8</v>
      </c>
      <c r="BJ518" s="30">
        <v>43116</v>
      </c>
      <c r="BK518">
        <v>8</v>
      </c>
      <c r="BL518">
        <v>7</v>
      </c>
      <c r="BM518">
        <v>1</v>
      </c>
      <c r="BN518">
        <v>36</v>
      </c>
      <c r="BO518">
        <v>1</v>
      </c>
      <c r="BP518">
        <v>0</v>
      </c>
      <c r="BQ518">
        <v>36</v>
      </c>
      <c r="BR518" s="30">
        <v>42629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16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 t="s">
        <v>5285</v>
      </c>
      <c r="CH518" s="30">
        <v>43952</v>
      </c>
    </row>
    <row r="519" spans="1:86" customFormat="1" x14ac:dyDescent="0.25">
      <c r="A519">
        <v>335274</v>
      </c>
      <c r="B519" t="s">
        <v>5286</v>
      </c>
      <c r="C519" t="s">
        <v>5287</v>
      </c>
      <c r="D519" t="s">
        <v>4147</v>
      </c>
      <c r="E519" t="s">
        <v>251</v>
      </c>
      <c r="F519">
        <v>11944</v>
      </c>
      <c r="G519">
        <v>6314772110</v>
      </c>
      <c r="H519">
        <v>700</v>
      </c>
      <c r="I519" t="s">
        <v>1388</v>
      </c>
      <c r="J519" t="s">
        <v>475</v>
      </c>
      <c r="K519">
        <v>120</v>
      </c>
      <c r="L519">
        <v>115.7</v>
      </c>
      <c r="M519" t="s">
        <v>430</v>
      </c>
      <c r="N519" t="b">
        <v>0</v>
      </c>
      <c r="O519" t="s">
        <v>5288</v>
      </c>
      <c r="P519" s="30">
        <v>25143</v>
      </c>
      <c r="Q519" t="b">
        <v>0</v>
      </c>
      <c r="S519" t="b">
        <v>0</v>
      </c>
      <c r="T519" t="b">
        <v>0</v>
      </c>
      <c r="U519" t="b">
        <v>0</v>
      </c>
      <c r="V519" t="s">
        <v>440</v>
      </c>
      <c r="W519" t="s">
        <v>433</v>
      </c>
      <c r="X519">
        <v>4</v>
      </c>
      <c r="Z519">
        <v>3</v>
      </c>
      <c r="AB519">
        <v>5</v>
      </c>
      <c r="AD519">
        <v>5</v>
      </c>
      <c r="AF519">
        <v>5</v>
      </c>
      <c r="AH519">
        <v>3</v>
      </c>
      <c r="AJ519">
        <v>3</v>
      </c>
      <c r="AN519">
        <v>2.1332399999999998</v>
      </c>
      <c r="AO519">
        <v>0.91835</v>
      </c>
      <c r="AP519">
        <v>0.65169999999999995</v>
      </c>
      <c r="AQ519">
        <v>1.57006</v>
      </c>
      <c r="AR519">
        <v>3.7033</v>
      </c>
      <c r="AS519">
        <v>0.10469000000000001</v>
      </c>
      <c r="AT519">
        <v>2.2593399999999999</v>
      </c>
      <c r="AU519">
        <v>0.86722999999999995</v>
      </c>
      <c r="AV519">
        <v>0.48120000000000002</v>
      </c>
      <c r="AW519">
        <v>3.6077699999999999</v>
      </c>
      <c r="AX519">
        <v>1.96234</v>
      </c>
      <c r="AY519">
        <v>0.79627000000000003</v>
      </c>
      <c r="AZ519">
        <v>0.50975000000000004</v>
      </c>
      <c r="BA519">
        <v>3.2915700000000001</v>
      </c>
      <c r="BB519" s="30">
        <v>43480</v>
      </c>
      <c r="BC519">
        <v>1</v>
      </c>
      <c r="BD519">
        <v>1</v>
      </c>
      <c r="BE519">
        <v>0</v>
      </c>
      <c r="BF519">
        <v>4</v>
      </c>
      <c r="BG519">
        <v>1</v>
      </c>
      <c r="BH519">
        <v>0</v>
      </c>
      <c r="BI519">
        <v>4</v>
      </c>
      <c r="BJ519" s="30">
        <v>43024</v>
      </c>
      <c r="BK519">
        <v>3</v>
      </c>
      <c r="BL519">
        <v>3</v>
      </c>
      <c r="BM519">
        <v>0</v>
      </c>
      <c r="BN519">
        <v>12</v>
      </c>
      <c r="BO519">
        <v>1</v>
      </c>
      <c r="BP519">
        <v>0</v>
      </c>
      <c r="BQ519">
        <v>12</v>
      </c>
      <c r="BR519" s="30">
        <v>42601</v>
      </c>
      <c r="BS519">
        <v>9</v>
      </c>
      <c r="BT519">
        <v>9</v>
      </c>
      <c r="BU519">
        <v>0</v>
      </c>
      <c r="BV519">
        <v>1</v>
      </c>
      <c r="BW519">
        <v>52</v>
      </c>
      <c r="BX519">
        <v>0</v>
      </c>
      <c r="BY519">
        <v>52</v>
      </c>
      <c r="BZ519">
        <v>14.667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 s="30">
        <v>43952</v>
      </c>
    </row>
    <row r="520" spans="1:86" customFormat="1" x14ac:dyDescent="0.25">
      <c r="A520">
        <v>335289</v>
      </c>
      <c r="B520" t="s">
        <v>5289</v>
      </c>
      <c r="C520" t="s">
        <v>5290</v>
      </c>
      <c r="D520" t="s">
        <v>3864</v>
      </c>
      <c r="E520" t="s">
        <v>251</v>
      </c>
      <c r="F520">
        <v>14527</v>
      </c>
      <c r="G520">
        <v>3155312731</v>
      </c>
      <c r="H520">
        <v>910</v>
      </c>
      <c r="I520" t="s">
        <v>2762</v>
      </c>
      <c r="J520" t="s">
        <v>736</v>
      </c>
      <c r="K520">
        <v>152</v>
      </c>
      <c r="L520">
        <v>124.1</v>
      </c>
      <c r="M520" t="s">
        <v>430</v>
      </c>
      <c r="N520" t="b">
        <v>1</v>
      </c>
      <c r="O520" t="s">
        <v>5291</v>
      </c>
      <c r="P520" s="30">
        <v>25369</v>
      </c>
      <c r="Q520" t="b">
        <v>0</v>
      </c>
      <c r="S520" t="b">
        <v>0</v>
      </c>
      <c r="T520" t="b">
        <v>0</v>
      </c>
      <c r="U520" t="b">
        <v>0</v>
      </c>
      <c r="V520" t="s">
        <v>440</v>
      </c>
      <c r="W520" t="s">
        <v>433</v>
      </c>
      <c r="X520">
        <v>2</v>
      </c>
      <c r="Z520">
        <v>2</v>
      </c>
      <c r="AB520">
        <v>3</v>
      </c>
      <c r="AD520">
        <v>1</v>
      </c>
      <c r="AF520">
        <v>4</v>
      </c>
      <c r="AH520">
        <v>3</v>
      </c>
      <c r="AJ520">
        <v>2</v>
      </c>
      <c r="AN520">
        <v>2.5426199999999999</v>
      </c>
      <c r="AO520">
        <v>0.95787999999999995</v>
      </c>
      <c r="AP520">
        <v>0.40975</v>
      </c>
      <c r="AQ520">
        <v>1.3676299999999999</v>
      </c>
      <c r="AR520">
        <v>3.91025</v>
      </c>
      <c r="AS520">
        <v>7.7049999999999993E-2</v>
      </c>
      <c r="AT520">
        <v>1.99668</v>
      </c>
      <c r="AU520">
        <v>0.69023000000000001</v>
      </c>
      <c r="AV520">
        <v>0.34504000000000001</v>
      </c>
      <c r="AW520">
        <v>3.0319500000000001</v>
      </c>
      <c r="AX520">
        <v>2.6466099999999999</v>
      </c>
      <c r="AY520">
        <v>1.0435099999999999</v>
      </c>
      <c r="AZ520">
        <v>0.44697999999999999</v>
      </c>
      <c r="BA520">
        <v>4.13558</v>
      </c>
      <c r="BB520" s="30">
        <v>43791</v>
      </c>
      <c r="BC520">
        <v>6</v>
      </c>
      <c r="BD520">
        <v>6</v>
      </c>
      <c r="BE520">
        <v>0</v>
      </c>
      <c r="BF520">
        <v>24</v>
      </c>
      <c r="BG520">
        <v>1</v>
      </c>
      <c r="BH520">
        <v>0</v>
      </c>
      <c r="BI520">
        <v>24</v>
      </c>
      <c r="BJ520" s="30">
        <v>43196</v>
      </c>
      <c r="BK520">
        <v>8</v>
      </c>
      <c r="BL520">
        <v>8</v>
      </c>
      <c r="BM520">
        <v>0</v>
      </c>
      <c r="BN520">
        <v>36</v>
      </c>
      <c r="BO520">
        <v>1</v>
      </c>
      <c r="BP520">
        <v>0</v>
      </c>
      <c r="BQ520">
        <v>36</v>
      </c>
      <c r="BR520" s="30">
        <v>42755</v>
      </c>
      <c r="BS520">
        <v>6</v>
      </c>
      <c r="BT520">
        <v>6</v>
      </c>
      <c r="BU520">
        <v>0</v>
      </c>
      <c r="BV520">
        <v>1</v>
      </c>
      <c r="BW520">
        <v>28</v>
      </c>
      <c r="BX520">
        <v>0</v>
      </c>
      <c r="BY520">
        <v>28</v>
      </c>
      <c r="BZ520">
        <v>28.667000000000002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 t="s">
        <v>5292</v>
      </c>
      <c r="CH520" s="30">
        <v>43952</v>
      </c>
    </row>
    <row r="521" spans="1:86" customFormat="1" x14ac:dyDescent="0.25">
      <c r="A521">
        <v>335527</v>
      </c>
      <c r="B521" t="s">
        <v>5293</v>
      </c>
      <c r="C521" t="s">
        <v>5294</v>
      </c>
      <c r="D521" t="s">
        <v>3642</v>
      </c>
      <c r="E521" t="s">
        <v>251</v>
      </c>
      <c r="F521">
        <v>13904</v>
      </c>
      <c r="G521">
        <v>6077242477</v>
      </c>
      <c r="H521">
        <v>30</v>
      </c>
      <c r="I521" t="s">
        <v>2563</v>
      </c>
      <c r="J521" t="s">
        <v>475</v>
      </c>
      <c r="K521">
        <v>54</v>
      </c>
      <c r="L521">
        <v>51.1</v>
      </c>
      <c r="M521" t="s">
        <v>430</v>
      </c>
      <c r="N521" t="b">
        <v>0</v>
      </c>
      <c r="O521" t="s">
        <v>5295</v>
      </c>
      <c r="P521" s="30">
        <v>27942</v>
      </c>
      <c r="Q521" t="b">
        <v>0</v>
      </c>
      <c r="S521" t="b">
        <v>0</v>
      </c>
      <c r="T521" t="b">
        <v>0</v>
      </c>
      <c r="U521" t="b">
        <v>0</v>
      </c>
      <c r="V521" t="s">
        <v>535</v>
      </c>
      <c r="W521" t="s">
        <v>433</v>
      </c>
      <c r="X521">
        <v>5</v>
      </c>
      <c r="Z521">
        <v>4</v>
      </c>
      <c r="AB521">
        <v>5</v>
      </c>
      <c r="AD521">
        <v>4</v>
      </c>
      <c r="AF521">
        <v>5</v>
      </c>
      <c r="AH521">
        <v>4</v>
      </c>
      <c r="AJ521">
        <v>4</v>
      </c>
      <c r="AN521">
        <v>2.6555900000000001</v>
      </c>
      <c r="AO521">
        <v>1.0698300000000001</v>
      </c>
      <c r="AP521">
        <v>0.92850999999999995</v>
      </c>
      <c r="AQ521">
        <v>1.99834</v>
      </c>
      <c r="AR521">
        <v>4.6539299999999999</v>
      </c>
      <c r="AS521">
        <v>0.13511999999999999</v>
      </c>
      <c r="AT521">
        <v>2.24979</v>
      </c>
      <c r="AU521">
        <v>0.79505999999999999</v>
      </c>
      <c r="AV521">
        <v>0.41697000000000001</v>
      </c>
      <c r="AW521">
        <v>3.4618199999999999</v>
      </c>
      <c r="AX521">
        <v>2.45322</v>
      </c>
      <c r="AY521">
        <v>1.0118100000000001</v>
      </c>
      <c r="AZ521">
        <v>0.83813000000000004</v>
      </c>
      <c r="BA521">
        <v>4.3109099999999998</v>
      </c>
      <c r="BB521" s="30">
        <v>43587</v>
      </c>
      <c r="BC521">
        <v>2</v>
      </c>
      <c r="BD521">
        <v>2</v>
      </c>
      <c r="BE521">
        <v>0</v>
      </c>
      <c r="BF521">
        <v>8</v>
      </c>
      <c r="BG521">
        <v>1</v>
      </c>
      <c r="BH521">
        <v>0</v>
      </c>
      <c r="BI521">
        <v>8</v>
      </c>
      <c r="BJ521" s="30">
        <v>43055</v>
      </c>
      <c r="BK521">
        <v>2</v>
      </c>
      <c r="BL521">
        <v>2</v>
      </c>
      <c r="BM521">
        <v>0</v>
      </c>
      <c r="BN521">
        <v>8</v>
      </c>
      <c r="BO521">
        <v>1</v>
      </c>
      <c r="BP521">
        <v>0</v>
      </c>
      <c r="BQ521">
        <v>8</v>
      </c>
      <c r="BR521" s="30">
        <v>42580</v>
      </c>
      <c r="BS521">
        <v>6</v>
      </c>
      <c r="BT521">
        <v>6</v>
      </c>
      <c r="BU521">
        <v>0</v>
      </c>
      <c r="BV521">
        <v>1</v>
      </c>
      <c r="BW521">
        <v>32</v>
      </c>
      <c r="BX521">
        <v>0</v>
      </c>
      <c r="BY521">
        <v>32</v>
      </c>
      <c r="BZ521">
        <v>12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 t="s">
        <v>5296</v>
      </c>
      <c r="CH521" s="30">
        <v>43952</v>
      </c>
    </row>
    <row r="522" spans="1:86" customFormat="1" x14ac:dyDescent="0.25">
      <c r="A522">
        <v>335634</v>
      </c>
      <c r="B522" t="s">
        <v>5297</v>
      </c>
      <c r="C522" t="s">
        <v>5298</v>
      </c>
      <c r="D522" t="s">
        <v>4607</v>
      </c>
      <c r="E522" t="s">
        <v>251</v>
      </c>
      <c r="F522">
        <v>14227</v>
      </c>
      <c r="G522">
        <v>7166688100</v>
      </c>
      <c r="H522">
        <v>240</v>
      </c>
      <c r="I522" t="s">
        <v>2646</v>
      </c>
      <c r="J522" t="s">
        <v>445</v>
      </c>
      <c r="K522">
        <v>184</v>
      </c>
      <c r="L522">
        <v>178.5</v>
      </c>
      <c r="M522" t="s">
        <v>430</v>
      </c>
      <c r="N522" t="b">
        <v>0</v>
      </c>
      <c r="O522" t="s">
        <v>5299</v>
      </c>
      <c r="P522" s="30">
        <v>28884</v>
      </c>
      <c r="Q522" t="b">
        <v>0</v>
      </c>
      <c r="S522" t="b">
        <v>0</v>
      </c>
      <c r="T522" t="b">
        <v>0</v>
      </c>
      <c r="U522" t="b">
        <v>0</v>
      </c>
      <c r="V522" t="s">
        <v>440</v>
      </c>
      <c r="W522" t="s">
        <v>433</v>
      </c>
      <c r="X522">
        <v>5</v>
      </c>
      <c r="Z522">
        <v>5</v>
      </c>
      <c r="AB522">
        <v>5</v>
      </c>
      <c r="AD522">
        <v>5</v>
      </c>
      <c r="AF522">
        <v>5</v>
      </c>
      <c r="AH522">
        <v>3</v>
      </c>
      <c r="AJ522">
        <v>3</v>
      </c>
      <c r="AN522">
        <v>2.4090400000000001</v>
      </c>
      <c r="AO522">
        <v>1.23844</v>
      </c>
      <c r="AP522">
        <v>0.83842000000000005</v>
      </c>
      <c r="AQ522">
        <v>2.0768599999999999</v>
      </c>
      <c r="AR522">
        <v>4.4859</v>
      </c>
      <c r="AS522">
        <v>0.15096000000000001</v>
      </c>
      <c r="AT522">
        <v>2.2359499999999999</v>
      </c>
      <c r="AU522">
        <v>0.85436000000000001</v>
      </c>
      <c r="AV522">
        <v>0.45482</v>
      </c>
      <c r="AW522">
        <v>3.5451199999999998</v>
      </c>
      <c r="AX522">
        <v>2.2392300000000001</v>
      </c>
      <c r="AY522">
        <v>1.0899799999999999</v>
      </c>
      <c r="AZ522">
        <v>0.69384000000000001</v>
      </c>
      <c r="BA522">
        <v>4.05762</v>
      </c>
      <c r="BB522" s="30">
        <v>43606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 s="30">
        <v>43152</v>
      </c>
      <c r="BK522">
        <v>2</v>
      </c>
      <c r="BL522">
        <v>2</v>
      </c>
      <c r="BM522">
        <v>1</v>
      </c>
      <c r="BN522">
        <v>12</v>
      </c>
      <c r="BO522">
        <v>1</v>
      </c>
      <c r="BP522">
        <v>0</v>
      </c>
      <c r="BQ522">
        <v>12</v>
      </c>
      <c r="BR522" s="30">
        <v>42689</v>
      </c>
      <c r="BS522">
        <v>1</v>
      </c>
      <c r="BT522">
        <v>1</v>
      </c>
      <c r="BU522">
        <v>0</v>
      </c>
      <c r="BV522">
        <v>1</v>
      </c>
      <c r="BW522">
        <v>4</v>
      </c>
      <c r="BX522">
        <v>0</v>
      </c>
      <c r="BY522">
        <v>4</v>
      </c>
      <c r="BZ522">
        <v>4.6669999999999998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 t="s">
        <v>5300</v>
      </c>
      <c r="CH522" s="30">
        <v>43952</v>
      </c>
    </row>
    <row r="523" spans="1:86" customFormat="1" x14ac:dyDescent="0.25">
      <c r="A523">
        <v>335231</v>
      </c>
      <c r="B523" t="s">
        <v>5301</v>
      </c>
      <c r="C523" t="s">
        <v>5302</v>
      </c>
      <c r="D523" t="s">
        <v>5148</v>
      </c>
      <c r="E523" t="s">
        <v>251</v>
      </c>
      <c r="F523">
        <v>11797</v>
      </c>
      <c r="G523">
        <v>5166924100</v>
      </c>
      <c r="H523">
        <v>400</v>
      </c>
      <c r="I523" t="s">
        <v>1530</v>
      </c>
      <c r="J523" t="s">
        <v>429</v>
      </c>
      <c r="K523">
        <v>123</v>
      </c>
      <c r="L523">
        <v>112.7</v>
      </c>
      <c r="M523" t="s">
        <v>430</v>
      </c>
      <c r="N523" t="b">
        <v>0</v>
      </c>
      <c r="O523" t="s">
        <v>5303</v>
      </c>
      <c r="P523" s="30">
        <v>24947</v>
      </c>
      <c r="Q523" t="b">
        <v>0</v>
      </c>
      <c r="S523" t="b">
        <v>0</v>
      </c>
      <c r="T523" t="b">
        <v>0</v>
      </c>
      <c r="U523" t="b">
        <v>0</v>
      </c>
      <c r="V523" t="s">
        <v>440</v>
      </c>
      <c r="W523" t="s">
        <v>433</v>
      </c>
      <c r="X523">
        <v>5</v>
      </c>
      <c r="Z523">
        <v>4</v>
      </c>
      <c r="AB523">
        <v>5</v>
      </c>
      <c r="AD523">
        <v>5</v>
      </c>
      <c r="AF523">
        <v>5</v>
      </c>
      <c r="AH523">
        <v>3</v>
      </c>
      <c r="AJ523">
        <v>3</v>
      </c>
      <c r="AN523">
        <v>2.2938999999999998</v>
      </c>
      <c r="AO523">
        <v>0.81233</v>
      </c>
      <c r="AP523">
        <v>0.92637000000000003</v>
      </c>
      <c r="AQ523">
        <v>1.7386900000000001</v>
      </c>
      <c r="AR523">
        <v>4.0326000000000004</v>
      </c>
      <c r="AS523">
        <v>0.18859000000000001</v>
      </c>
      <c r="AT523">
        <v>2.2299600000000002</v>
      </c>
      <c r="AU523">
        <v>0.92581999999999998</v>
      </c>
      <c r="AV523">
        <v>0.52117999999999998</v>
      </c>
      <c r="AW523">
        <v>3.6769599999999998</v>
      </c>
      <c r="AX523">
        <v>2.13794</v>
      </c>
      <c r="AY523">
        <v>0.65976000000000001</v>
      </c>
      <c r="AZ523">
        <v>0.66900000000000004</v>
      </c>
      <c r="BA523">
        <v>3.51681</v>
      </c>
      <c r="BB523" s="30">
        <v>43823</v>
      </c>
      <c r="BC523">
        <v>1</v>
      </c>
      <c r="BD523">
        <v>1</v>
      </c>
      <c r="BE523">
        <v>0</v>
      </c>
      <c r="BF523">
        <v>4</v>
      </c>
      <c r="BG523">
        <v>1</v>
      </c>
      <c r="BH523">
        <v>0</v>
      </c>
      <c r="BI523">
        <v>4</v>
      </c>
      <c r="BJ523" s="30">
        <v>43349</v>
      </c>
      <c r="BK523">
        <v>2</v>
      </c>
      <c r="BL523">
        <v>2</v>
      </c>
      <c r="BM523">
        <v>0</v>
      </c>
      <c r="BN523">
        <v>8</v>
      </c>
      <c r="BO523">
        <v>1</v>
      </c>
      <c r="BP523">
        <v>0</v>
      </c>
      <c r="BQ523">
        <v>8</v>
      </c>
      <c r="BR523" s="30">
        <v>42831</v>
      </c>
      <c r="BS523">
        <v>2</v>
      </c>
      <c r="BT523">
        <v>2</v>
      </c>
      <c r="BU523">
        <v>0</v>
      </c>
      <c r="BV523">
        <v>1</v>
      </c>
      <c r="BW523">
        <v>8</v>
      </c>
      <c r="BX523">
        <v>0</v>
      </c>
      <c r="BY523">
        <v>8</v>
      </c>
      <c r="BZ523">
        <v>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 t="s">
        <v>5304</v>
      </c>
      <c r="CH523" s="30">
        <v>43952</v>
      </c>
    </row>
    <row r="524" spans="1:86" customFormat="1" x14ac:dyDescent="0.25">
      <c r="A524">
        <v>335828</v>
      </c>
      <c r="B524" t="s">
        <v>5305</v>
      </c>
      <c r="C524" t="s">
        <v>5306</v>
      </c>
      <c r="D524" t="s">
        <v>3293</v>
      </c>
      <c r="E524" t="s">
        <v>251</v>
      </c>
      <c r="F524">
        <v>12508</v>
      </c>
      <c r="G524">
        <v>8454401600</v>
      </c>
      <c r="H524">
        <v>230</v>
      </c>
      <c r="I524" t="s">
        <v>1969</v>
      </c>
      <c r="J524" t="s">
        <v>429</v>
      </c>
      <c r="K524">
        <v>160</v>
      </c>
      <c r="L524">
        <v>137.9</v>
      </c>
      <c r="M524" t="s">
        <v>430</v>
      </c>
      <c r="N524" t="b">
        <v>0</v>
      </c>
      <c r="O524" t="s">
        <v>5307</v>
      </c>
      <c r="P524" s="30">
        <v>36994</v>
      </c>
      <c r="Q524" t="b">
        <v>0</v>
      </c>
      <c r="S524" t="b">
        <v>0</v>
      </c>
      <c r="T524" t="b">
        <v>0</v>
      </c>
      <c r="U524" t="b">
        <v>0</v>
      </c>
      <c r="V524" t="s">
        <v>535</v>
      </c>
      <c r="W524" t="s">
        <v>433</v>
      </c>
      <c r="X524">
        <v>2</v>
      </c>
      <c r="Z524">
        <v>2</v>
      </c>
      <c r="AB524">
        <v>2</v>
      </c>
      <c r="AD524">
        <v>2</v>
      </c>
      <c r="AF524">
        <v>3</v>
      </c>
      <c r="AH524">
        <v>3</v>
      </c>
      <c r="AJ524">
        <v>3</v>
      </c>
      <c r="AN524">
        <v>1.7632399999999999</v>
      </c>
      <c r="AO524">
        <v>1.0165200000000001</v>
      </c>
      <c r="AP524">
        <v>0.67008999999999996</v>
      </c>
      <c r="AQ524">
        <v>1.6866099999999999</v>
      </c>
      <c r="AR524">
        <v>3.4498500000000001</v>
      </c>
      <c r="AS524">
        <v>8.1189999999999998E-2</v>
      </c>
      <c r="AT524">
        <v>2.1624400000000001</v>
      </c>
      <c r="AU524">
        <v>0.78625999999999996</v>
      </c>
      <c r="AV524">
        <v>0.38244</v>
      </c>
      <c r="AW524">
        <v>3.33114</v>
      </c>
      <c r="AX524">
        <v>1.6946699999999999</v>
      </c>
      <c r="AY524">
        <v>0.97214</v>
      </c>
      <c r="AZ524">
        <v>0.65949000000000002</v>
      </c>
      <c r="BA524">
        <v>3.3209399999999998</v>
      </c>
      <c r="BB524" s="30">
        <v>43368</v>
      </c>
      <c r="BC524">
        <v>9</v>
      </c>
      <c r="BD524">
        <v>9</v>
      </c>
      <c r="BE524">
        <v>0</v>
      </c>
      <c r="BF524">
        <v>44</v>
      </c>
      <c r="BG524">
        <v>1</v>
      </c>
      <c r="BH524">
        <v>0</v>
      </c>
      <c r="BI524">
        <v>44</v>
      </c>
      <c r="BJ524" s="30">
        <v>42824</v>
      </c>
      <c r="BK524">
        <v>7</v>
      </c>
      <c r="BL524">
        <v>7</v>
      </c>
      <c r="BM524">
        <v>0</v>
      </c>
      <c r="BN524">
        <v>28</v>
      </c>
      <c r="BO524">
        <v>1</v>
      </c>
      <c r="BP524">
        <v>0</v>
      </c>
      <c r="BQ524">
        <v>28</v>
      </c>
      <c r="BR524" s="30">
        <v>42416</v>
      </c>
      <c r="BS524">
        <v>5</v>
      </c>
      <c r="BT524">
        <v>5</v>
      </c>
      <c r="BU524">
        <v>0</v>
      </c>
      <c r="BV524">
        <v>1</v>
      </c>
      <c r="BW524">
        <v>28</v>
      </c>
      <c r="BX524">
        <v>0</v>
      </c>
      <c r="BY524">
        <v>28</v>
      </c>
      <c r="BZ524">
        <v>36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 t="s">
        <v>5308</v>
      </c>
      <c r="CH524" s="30">
        <v>43952</v>
      </c>
    </row>
    <row r="525" spans="1:86" customFormat="1" x14ac:dyDescent="0.25">
      <c r="A525">
        <v>335587</v>
      </c>
      <c r="B525" t="s">
        <v>5309</v>
      </c>
      <c r="C525" t="s">
        <v>5310</v>
      </c>
      <c r="D525" t="s">
        <v>5311</v>
      </c>
      <c r="E525" t="s">
        <v>251</v>
      </c>
      <c r="F525">
        <v>13309</v>
      </c>
      <c r="G525">
        <v>3159424301</v>
      </c>
      <c r="H525">
        <v>510</v>
      </c>
      <c r="I525" t="s">
        <v>2269</v>
      </c>
      <c r="J525" t="s">
        <v>429</v>
      </c>
      <c r="K525">
        <v>120</v>
      </c>
      <c r="L525">
        <v>99.9</v>
      </c>
      <c r="M525" t="s">
        <v>430</v>
      </c>
      <c r="N525" t="b">
        <v>0</v>
      </c>
      <c r="O525" t="s">
        <v>5312</v>
      </c>
      <c r="P525" s="30">
        <v>28216</v>
      </c>
      <c r="Q525" t="b">
        <v>0</v>
      </c>
      <c r="S525" t="b">
        <v>0</v>
      </c>
      <c r="T525" t="b">
        <v>0</v>
      </c>
      <c r="U525" t="b">
        <v>0</v>
      </c>
      <c r="V525" t="s">
        <v>440</v>
      </c>
      <c r="W525" t="s">
        <v>433</v>
      </c>
      <c r="X525">
        <v>2</v>
      </c>
      <c r="Z525">
        <v>2</v>
      </c>
      <c r="AB525">
        <v>5</v>
      </c>
      <c r="AD525">
        <v>4</v>
      </c>
      <c r="AF525">
        <v>5</v>
      </c>
      <c r="AH525">
        <v>1</v>
      </c>
      <c r="AJ525">
        <v>1</v>
      </c>
      <c r="AN525">
        <v>1.714</v>
      </c>
      <c r="AO525">
        <v>0.74585999999999997</v>
      </c>
      <c r="AP525">
        <v>0.15912000000000001</v>
      </c>
      <c r="AQ525">
        <v>0.90497000000000005</v>
      </c>
      <c r="AR525">
        <v>2.61897</v>
      </c>
      <c r="AS525">
        <v>5.3170000000000002E-2</v>
      </c>
      <c r="AT525">
        <v>2.08955</v>
      </c>
      <c r="AU525">
        <v>0.82410000000000005</v>
      </c>
      <c r="AV525">
        <v>0.44374000000000002</v>
      </c>
      <c r="AW525">
        <v>3.3573900000000001</v>
      </c>
      <c r="AX525">
        <v>1.7048000000000001</v>
      </c>
      <c r="AY525">
        <v>0.68054999999999999</v>
      </c>
      <c r="AZ525">
        <v>0.13496</v>
      </c>
      <c r="BA525">
        <v>2.5013899999999998</v>
      </c>
      <c r="BB525" s="30">
        <v>43545</v>
      </c>
      <c r="BC525">
        <v>7</v>
      </c>
      <c r="BD525">
        <v>7</v>
      </c>
      <c r="BE525">
        <v>1</v>
      </c>
      <c r="BF525">
        <v>28</v>
      </c>
      <c r="BG525">
        <v>1</v>
      </c>
      <c r="BH525">
        <v>0</v>
      </c>
      <c r="BI525">
        <v>28</v>
      </c>
      <c r="BJ525" s="30">
        <v>43038</v>
      </c>
      <c r="BK525">
        <v>6</v>
      </c>
      <c r="BL525">
        <v>6</v>
      </c>
      <c r="BM525">
        <v>0</v>
      </c>
      <c r="BN525">
        <v>24</v>
      </c>
      <c r="BO525">
        <v>1</v>
      </c>
      <c r="BP525">
        <v>0</v>
      </c>
      <c r="BQ525">
        <v>24</v>
      </c>
      <c r="BR525" s="30">
        <v>42559</v>
      </c>
      <c r="BS525">
        <v>4</v>
      </c>
      <c r="BT525">
        <v>4</v>
      </c>
      <c r="BU525">
        <v>0</v>
      </c>
      <c r="BV525">
        <v>1</v>
      </c>
      <c r="BW525">
        <v>20</v>
      </c>
      <c r="BX525">
        <v>0</v>
      </c>
      <c r="BY525">
        <v>20</v>
      </c>
      <c r="BZ525">
        <v>25.332999999999998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 t="s">
        <v>5313</v>
      </c>
      <c r="CH525" s="30">
        <v>43952</v>
      </c>
    </row>
    <row r="526" spans="1:86" customFormat="1" x14ac:dyDescent="0.25">
      <c r="A526">
        <v>335327</v>
      </c>
      <c r="B526" t="s">
        <v>5314</v>
      </c>
      <c r="C526" t="s">
        <v>5315</v>
      </c>
      <c r="D526" t="s">
        <v>4366</v>
      </c>
      <c r="E526" t="s">
        <v>251</v>
      </c>
      <c r="F526">
        <v>11357</v>
      </c>
      <c r="G526">
        <v>7189611212</v>
      </c>
      <c r="H526">
        <v>590</v>
      </c>
      <c r="I526" t="s">
        <v>1533</v>
      </c>
      <c r="J526" t="s">
        <v>429</v>
      </c>
      <c r="K526">
        <v>200</v>
      </c>
      <c r="L526">
        <v>196.5</v>
      </c>
      <c r="M526" t="s">
        <v>430</v>
      </c>
      <c r="N526" t="b">
        <v>0</v>
      </c>
      <c r="O526" t="s">
        <v>5316</v>
      </c>
      <c r="P526" s="30">
        <v>26069</v>
      </c>
      <c r="Q526" t="b">
        <v>0</v>
      </c>
      <c r="S526" t="b">
        <v>0</v>
      </c>
      <c r="T526" t="b">
        <v>0</v>
      </c>
      <c r="U526" t="b">
        <v>0</v>
      </c>
      <c r="V526" t="s">
        <v>440</v>
      </c>
      <c r="W526" t="s">
        <v>433</v>
      </c>
      <c r="X526">
        <v>1</v>
      </c>
      <c r="Z526">
        <v>1</v>
      </c>
      <c r="AB526">
        <v>3</v>
      </c>
      <c r="AD526">
        <v>3</v>
      </c>
      <c r="AF526">
        <v>2</v>
      </c>
      <c r="AH526">
        <v>2</v>
      </c>
      <c r="AJ526">
        <v>2</v>
      </c>
      <c r="AN526">
        <v>2.0657899999999998</v>
      </c>
      <c r="AO526">
        <v>0.66718</v>
      </c>
      <c r="AP526">
        <v>0.38208999999999999</v>
      </c>
      <c r="AQ526">
        <v>1.0492600000000001</v>
      </c>
      <c r="AR526">
        <v>3.1150500000000001</v>
      </c>
      <c r="AS526">
        <v>0.13902999999999999</v>
      </c>
      <c r="AT526">
        <v>2.0023200000000001</v>
      </c>
      <c r="AU526">
        <v>0.74965999999999999</v>
      </c>
      <c r="AV526">
        <v>0.36886999999999998</v>
      </c>
      <c r="AW526">
        <v>3.1208499999999999</v>
      </c>
      <c r="AX526">
        <v>2.1442199999999998</v>
      </c>
      <c r="AY526">
        <v>0.66920999999999997</v>
      </c>
      <c r="AZ526">
        <v>0.38985999999999998</v>
      </c>
      <c r="BA526">
        <v>3.2006999999999999</v>
      </c>
      <c r="BB526" s="30">
        <v>43370</v>
      </c>
      <c r="BC526">
        <v>10</v>
      </c>
      <c r="BD526">
        <v>10</v>
      </c>
      <c r="BE526">
        <v>0</v>
      </c>
      <c r="BF526">
        <v>64</v>
      </c>
      <c r="BG526">
        <v>1</v>
      </c>
      <c r="BH526">
        <v>0</v>
      </c>
      <c r="BI526">
        <v>64</v>
      </c>
      <c r="BJ526" s="30">
        <v>42935</v>
      </c>
      <c r="BK526">
        <v>9</v>
      </c>
      <c r="BL526">
        <v>5</v>
      </c>
      <c r="BM526">
        <v>4</v>
      </c>
      <c r="BN526">
        <v>40</v>
      </c>
      <c r="BO526">
        <v>1</v>
      </c>
      <c r="BP526">
        <v>0</v>
      </c>
      <c r="BQ526">
        <v>40</v>
      </c>
      <c r="BR526" s="30">
        <v>42559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45.332999999999998</v>
      </c>
      <c r="CA526">
        <v>1</v>
      </c>
      <c r="CB526">
        <v>2</v>
      </c>
      <c r="CC526">
        <v>0</v>
      </c>
      <c r="CD526">
        <v>0</v>
      </c>
      <c r="CE526">
        <v>0</v>
      </c>
      <c r="CF526">
        <v>0</v>
      </c>
      <c r="CH526" s="30">
        <v>43952</v>
      </c>
    </row>
    <row r="527" spans="1:86" customFormat="1" x14ac:dyDescent="0.25">
      <c r="A527">
        <v>335465</v>
      </c>
      <c r="B527" t="s">
        <v>5317</v>
      </c>
      <c r="C527" t="s">
        <v>5318</v>
      </c>
      <c r="D527" t="s">
        <v>3197</v>
      </c>
      <c r="E527" t="s">
        <v>251</v>
      </c>
      <c r="F527">
        <v>12203</v>
      </c>
      <c r="G527">
        <v>5184567831</v>
      </c>
      <c r="H527">
        <v>0</v>
      </c>
      <c r="I527" t="s">
        <v>1741</v>
      </c>
      <c r="J527" t="s">
        <v>475</v>
      </c>
      <c r="K527">
        <v>210</v>
      </c>
      <c r="L527">
        <v>203.2</v>
      </c>
      <c r="M527" t="s">
        <v>430</v>
      </c>
      <c r="N527" t="b">
        <v>0</v>
      </c>
      <c r="O527" t="s">
        <v>5319</v>
      </c>
      <c r="P527" s="30">
        <v>27820</v>
      </c>
      <c r="Q527" t="b">
        <v>0</v>
      </c>
      <c r="S527" t="b">
        <v>1</v>
      </c>
      <c r="T527" t="b">
        <v>0</v>
      </c>
      <c r="U527" t="b">
        <v>0</v>
      </c>
      <c r="V527" t="s">
        <v>535</v>
      </c>
      <c r="W527" t="s">
        <v>433</v>
      </c>
      <c r="X527">
        <v>1</v>
      </c>
      <c r="Z527">
        <v>1</v>
      </c>
      <c r="AB527">
        <v>4</v>
      </c>
      <c r="AD527">
        <v>5</v>
      </c>
      <c r="AF527">
        <v>4</v>
      </c>
      <c r="AH527">
        <v>2</v>
      </c>
      <c r="AJ527">
        <v>2</v>
      </c>
      <c r="AN527">
        <v>2.47193</v>
      </c>
      <c r="AO527">
        <v>1.1385700000000001</v>
      </c>
      <c r="AP527">
        <v>0.4022</v>
      </c>
      <c r="AQ527">
        <v>1.5407599999999999</v>
      </c>
      <c r="AR527">
        <v>4.0126900000000001</v>
      </c>
      <c r="AS527">
        <v>0.10467</v>
      </c>
      <c r="AT527">
        <v>2.1114999999999999</v>
      </c>
      <c r="AU527">
        <v>0.72972000000000004</v>
      </c>
      <c r="AV527">
        <v>0.36514000000000002</v>
      </c>
      <c r="AW527">
        <v>3.20635</v>
      </c>
      <c r="AX527">
        <v>2.4331100000000001</v>
      </c>
      <c r="AY527">
        <v>1.1732400000000001</v>
      </c>
      <c r="AZ527">
        <v>0.41459000000000001</v>
      </c>
      <c r="BA527">
        <v>4.0130800000000004</v>
      </c>
      <c r="BB527" s="30">
        <v>43609</v>
      </c>
      <c r="BC527">
        <v>4</v>
      </c>
      <c r="BD527">
        <v>2</v>
      </c>
      <c r="BE527">
        <v>2</v>
      </c>
      <c r="BF527">
        <v>40</v>
      </c>
      <c r="BG527">
        <v>1</v>
      </c>
      <c r="BH527">
        <v>0</v>
      </c>
      <c r="BI527">
        <v>40</v>
      </c>
      <c r="BJ527" s="30">
        <v>42929</v>
      </c>
      <c r="BK527">
        <v>16</v>
      </c>
      <c r="BL527">
        <v>12</v>
      </c>
      <c r="BM527">
        <v>6</v>
      </c>
      <c r="BN527">
        <v>100</v>
      </c>
      <c r="BO527">
        <v>1</v>
      </c>
      <c r="BP527">
        <v>0</v>
      </c>
      <c r="BQ527">
        <v>100</v>
      </c>
      <c r="BR527" s="30">
        <v>42472</v>
      </c>
      <c r="BS527">
        <v>2</v>
      </c>
      <c r="BT527">
        <v>2</v>
      </c>
      <c r="BU527">
        <v>0</v>
      </c>
      <c r="BV527">
        <v>1</v>
      </c>
      <c r="BW527">
        <v>20</v>
      </c>
      <c r="BX527">
        <v>0</v>
      </c>
      <c r="BY527">
        <v>20</v>
      </c>
      <c r="BZ527">
        <v>56.667000000000002</v>
      </c>
      <c r="CA527">
        <v>5</v>
      </c>
      <c r="CB527">
        <v>3</v>
      </c>
      <c r="CC527">
        <v>1</v>
      </c>
      <c r="CD527">
        <v>6893</v>
      </c>
      <c r="CE527">
        <v>0</v>
      </c>
      <c r="CF527">
        <v>1</v>
      </c>
      <c r="CG527" t="s">
        <v>5320</v>
      </c>
      <c r="CH527" s="30">
        <v>43952</v>
      </c>
    </row>
    <row r="528" spans="1:86" customFormat="1" x14ac:dyDescent="0.25">
      <c r="A528">
        <v>335848</v>
      </c>
      <c r="B528" t="s">
        <v>5321</v>
      </c>
      <c r="C528" t="s">
        <v>5322</v>
      </c>
      <c r="D528" t="s">
        <v>5323</v>
      </c>
      <c r="E528" t="s">
        <v>251</v>
      </c>
      <c r="F528">
        <v>10591</v>
      </c>
      <c r="G528">
        <v>9149221000</v>
      </c>
      <c r="H528">
        <v>800</v>
      </c>
      <c r="I528" t="s">
        <v>1394</v>
      </c>
      <c r="J528" t="s">
        <v>475</v>
      </c>
      <c r="K528">
        <v>42</v>
      </c>
      <c r="L528">
        <v>18.399999999999999</v>
      </c>
      <c r="M528" t="s">
        <v>430</v>
      </c>
      <c r="N528" t="b">
        <v>0</v>
      </c>
      <c r="O528" t="s">
        <v>5321</v>
      </c>
      <c r="P528" s="30">
        <v>38518</v>
      </c>
      <c r="Q528" t="b">
        <v>1</v>
      </c>
      <c r="S528" t="b">
        <v>0</v>
      </c>
      <c r="T528" t="b">
        <v>0</v>
      </c>
      <c r="U528" t="b">
        <v>0</v>
      </c>
      <c r="V528" t="s">
        <v>440</v>
      </c>
      <c r="W528" t="s">
        <v>433</v>
      </c>
      <c r="X528">
        <v>5</v>
      </c>
      <c r="Z528">
        <v>4</v>
      </c>
      <c r="AB528">
        <v>4</v>
      </c>
      <c r="AD528">
        <v>4</v>
      </c>
      <c r="AF528">
        <v>3</v>
      </c>
      <c r="AH528">
        <v>5</v>
      </c>
      <c r="AJ528">
        <v>5</v>
      </c>
      <c r="AN528">
        <v>3.5953400000000002</v>
      </c>
      <c r="AO528">
        <v>0.96125000000000005</v>
      </c>
      <c r="AP528">
        <v>2.0473499999999998</v>
      </c>
      <c r="AQ528">
        <v>3.0085999999999999</v>
      </c>
      <c r="AR528">
        <v>6.6039399999999997</v>
      </c>
      <c r="AS528">
        <v>0.33800000000000002</v>
      </c>
      <c r="AT528">
        <v>2.1555399999999998</v>
      </c>
      <c r="AU528">
        <v>0.70775999999999994</v>
      </c>
      <c r="AV528">
        <v>0.33152999999999999</v>
      </c>
      <c r="AW528">
        <v>3.1948400000000001</v>
      </c>
      <c r="AX528">
        <v>3.4665599999999999</v>
      </c>
      <c r="AY528">
        <v>1.02125</v>
      </c>
      <c r="AZ528">
        <v>2.3243499999999999</v>
      </c>
      <c r="BA528">
        <v>6.6283799999999999</v>
      </c>
      <c r="BB528" s="30">
        <v>43817</v>
      </c>
      <c r="BC528">
        <v>2</v>
      </c>
      <c r="BD528">
        <v>2</v>
      </c>
      <c r="BE528">
        <v>0</v>
      </c>
      <c r="BF528">
        <v>16</v>
      </c>
      <c r="BG528">
        <v>1</v>
      </c>
      <c r="BH528">
        <v>0</v>
      </c>
      <c r="BI528">
        <v>16</v>
      </c>
      <c r="BJ528" s="30">
        <v>43175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 s="30">
        <v>42712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H528" s="30">
        <v>43952</v>
      </c>
    </row>
    <row r="529" spans="1:86" customFormat="1" x14ac:dyDescent="0.25">
      <c r="A529">
        <v>335418</v>
      </c>
      <c r="B529" t="s">
        <v>5324</v>
      </c>
      <c r="C529" t="s">
        <v>5325</v>
      </c>
      <c r="D529" t="s">
        <v>5326</v>
      </c>
      <c r="E529" t="s">
        <v>251</v>
      </c>
      <c r="F529">
        <v>10927</v>
      </c>
      <c r="G529">
        <v>8454295381</v>
      </c>
      <c r="H529">
        <v>620</v>
      </c>
      <c r="I529" t="s">
        <v>1467</v>
      </c>
      <c r="J529" t="s">
        <v>429</v>
      </c>
      <c r="K529">
        <v>182</v>
      </c>
      <c r="L529">
        <v>177.7</v>
      </c>
      <c r="M529" t="s">
        <v>430</v>
      </c>
      <c r="N529" t="b">
        <v>0</v>
      </c>
      <c r="O529" t="s">
        <v>5327</v>
      </c>
      <c r="P529" s="30">
        <v>27211</v>
      </c>
      <c r="Q529" t="b">
        <v>0</v>
      </c>
      <c r="S529" t="b">
        <v>0</v>
      </c>
      <c r="T529" t="b">
        <v>0</v>
      </c>
      <c r="U529" t="b">
        <v>0</v>
      </c>
      <c r="V529" t="s">
        <v>440</v>
      </c>
      <c r="W529" t="s">
        <v>433</v>
      </c>
      <c r="X529">
        <v>1</v>
      </c>
      <c r="Z529">
        <v>2</v>
      </c>
      <c r="AB529">
        <v>4</v>
      </c>
      <c r="AD529">
        <v>4</v>
      </c>
      <c r="AF529">
        <v>4</v>
      </c>
      <c r="AH529">
        <v>1</v>
      </c>
      <c r="AJ529">
        <v>1</v>
      </c>
      <c r="AN529">
        <v>2.03084</v>
      </c>
      <c r="AO529">
        <v>1.01813</v>
      </c>
      <c r="AP529">
        <v>0.35681000000000002</v>
      </c>
      <c r="AQ529">
        <v>1.3749499999999999</v>
      </c>
      <c r="AR529">
        <v>3.40578</v>
      </c>
      <c r="AS529">
        <v>9.9839999999999998E-2</v>
      </c>
      <c r="AT529">
        <v>2.4317700000000002</v>
      </c>
      <c r="AU529">
        <v>0.87255000000000005</v>
      </c>
      <c r="AV529">
        <v>0.43373</v>
      </c>
      <c r="AW529">
        <v>3.7380499999999999</v>
      </c>
      <c r="AX529">
        <v>1.7356799999999999</v>
      </c>
      <c r="AY529">
        <v>0.87739999999999996</v>
      </c>
      <c r="AZ529">
        <v>0.30964000000000003</v>
      </c>
      <c r="BA529">
        <v>2.9216299999999999</v>
      </c>
      <c r="BB529" s="30">
        <v>43356</v>
      </c>
      <c r="BC529">
        <v>11</v>
      </c>
      <c r="BD529">
        <v>11</v>
      </c>
      <c r="BE529">
        <v>1</v>
      </c>
      <c r="BF529">
        <v>44</v>
      </c>
      <c r="BG529">
        <v>2</v>
      </c>
      <c r="BH529">
        <v>22</v>
      </c>
      <c r="BI529">
        <v>66</v>
      </c>
      <c r="BJ529" s="30">
        <v>42769</v>
      </c>
      <c r="BK529">
        <v>2</v>
      </c>
      <c r="BL529">
        <v>0</v>
      </c>
      <c r="BM529">
        <v>2</v>
      </c>
      <c r="BN529">
        <v>8</v>
      </c>
      <c r="BO529">
        <v>0</v>
      </c>
      <c r="BP529">
        <v>0</v>
      </c>
      <c r="BQ529">
        <v>8</v>
      </c>
      <c r="BR529" s="30">
        <v>42349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35.667000000000002</v>
      </c>
      <c r="CA529">
        <v>0</v>
      </c>
      <c r="CB529">
        <v>2</v>
      </c>
      <c r="CC529">
        <v>0</v>
      </c>
      <c r="CD529">
        <v>0</v>
      </c>
      <c r="CE529">
        <v>0</v>
      </c>
      <c r="CF529">
        <v>0</v>
      </c>
      <c r="CG529" t="s">
        <v>5328</v>
      </c>
      <c r="CH529" s="30">
        <v>43952</v>
      </c>
    </row>
    <row r="530" spans="1:86" customFormat="1" x14ac:dyDescent="0.25">
      <c r="A530">
        <v>335681</v>
      </c>
      <c r="B530" t="s">
        <v>5329</v>
      </c>
      <c r="C530" t="s">
        <v>5330</v>
      </c>
      <c r="D530" t="s">
        <v>4743</v>
      </c>
      <c r="E530" t="s">
        <v>251</v>
      </c>
      <c r="F530">
        <v>11704</v>
      </c>
      <c r="G530">
        <v>6314224800</v>
      </c>
      <c r="H530">
        <v>700</v>
      </c>
      <c r="I530" t="s">
        <v>1388</v>
      </c>
      <c r="J530" t="s">
        <v>451</v>
      </c>
      <c r="K530">
        <v>300</v>
      </c>
      <c r="L530">
        <v>270.5</v>
      </c>
      <c r="M530" t="s">
        <v>430</v>
      </c>
      <c r="N530" t="b">
        <v>0</v>
      </c>
      <c r="O530" t="s">
        <v>5331</v>
      </c>
      <c r="P530" s="30">
        <v>31093</v>
      </c>
      <c r="Q530" t="b">
        <v>0</v>
      </c>
      <c r="S530" t="b">
        <v>0</v>
      </c>
      <c r="T530" t="b">
        <v>0</v>
      </c>
      <c r="U530" t="b">
        <v>0</v>
      </c>
      <c r="V530" t="s">
        <v>535</v>
      </c>
      <c r="W530" t="s">
        <v>433</v>
      </c>
      <c r="X530">
        <v>4</v>
      </c>
      <c r="Z530">
        <v>3</v>
      </c>
      <c r="AB530">
        <v>5</v>
      </c>
      <c r="AD530">
        <v>5</v>
      </c>
      <c r="AF530">
        <v>4</v>
      </c>
      <c r="AH530">
        <v>2</v>
      </c>
      <c r="AJ530">
        <v>2</v>
      </c>
      <c r="AN530">
        <v>2.0013999999999998</v>
      </c>
      <c r="AO530">
        <v>0.50214999999999999</v>
      </c>
      <c r="AP530">
        <v>0.67379999999999995</v>
      </c>
      <c r="AQ530">
        <v>1.1759500000000001</v>
      </c>
      <c r="AR530">
        <v>3.1773500000000001</v>
      </c>
      <c r="AS530">
        <v>7.485E-2</v>
      </c>
      <c r="AT530">
        <v>2.2656800000000001</v>
      </c>
      <c r="AU530">
        <v>0.87488999999999995</v>
      </c>
      <c r="AV530">
        <v>0.50065999999999999</v>
      </c>
      <c r="AW530">
        <v>3.6412300000000002</v>
      </c>
      <c r="AX530">
        <v>1.8359099999999999</v>
      </c>
      <c r="AY530">
        <v>0.43158000000000002</v>
      </c>
      <c r="AZ530">
        <v>0.50654999999999994</v>
      </c>
      <c r="BA530">
        <v>2.7981400000000001</v>
      </c>
      <c r="BB530" s="30">
        <v>43861</v>
      </c>
      <c r="BC530">
        <v>4</v>
      </c>
      <c r="BD530">
        <v>4</v>
      </c>
      <c r="BE530">
        <v>0</v>
      </c>
      <c r="BF530">
        <v>8</v>
      </c>
      <c r="BG530">
        <v>0</v>
      </c>
      <c r="BH530">
        <v>0</v>
      </c>
      <c r="BI530">
        <v>8</v>
      </c>
      <c r="BJ530" s="30">
        <v>43402</v>
      </c>
      <c r="BK530">
        <v>9</v>
      </c>
      <c r="BL530">
        <v>9</v>
      </c>
      <c r="BM530">
        <v>0</v>
      </c>
      <c r="BN530">
        <v>36</v>
      </c>
      <c r="BO530">
        <v>1</v>
      </c>
      <c r="BP530">
        <v>0</v>
      </c>
      <c r="BQ530">
        <v>36</v>
      </c>
      <c r="BR530" s="30">
        <v>42887</v>
      </c>
      <c r="BS530">
        <v>1</v>
      </c>
      <c r="BT530">
        <v>1</v>
      </c>
      <c r="BU530">
        <v>0</v>
      </c>
      <c r="BV530">
        <v>1</v>
      </c>
      <c r="BW530">
        <v>4</v>
      </c>
      <c r="BX530">
        <v>0</v>
      </c>
      <c r="BY530">
        <v>4</v>
      </c>
      <c r="BZ530">
        <v>16.667000000000002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 t="s">
        <v>5332</v>
      </c>
      <c r="CH530" s="30">
        <v>43952</v>
      </c>
    </row>
    <row r="531" spans="1:86" customFormat="1" x14ac:dyDescent="0.25">
      <c r="A531">
        <v>335666</v>
      </c>
      <c r="B531" t="s">
        <v>5333</v>
      </c>
      <c r="C531" t="s">
        <v>5334</v>
      </c>
      <c r="D531" t="s">
        <v>3313</v>
      </c>
      <c r="E531" t="s">
        <v>251</v>
      </c>
      <c r="F531">
        <v>11691</v>
      </c>
      <c r="G531">
        <v>7184712600</v>
      </c>
      <c r="H531">
        <v>590</v>
      </c>
      <c r="I531" t="s">
        <v>1533</v>
      </c>
      <c r="J531" t="s">
        <v>475</v>
      </c>
      <c r="K531">
        <v>120</v>
      </c>
      <c r="L531">
        <v>115.4</v>
      </c>
      <c r="M531" t="s">
        <v>430</v>
      </c>
      <c r="N531" t="b">
        <v>0</v>
      </c>
      <c r="O531" t="s">
        <v>5335</v>
      </c>
      <c r="P531" s="30">
        <v>30590</v>
      </c>
      <c r="Q531" t="b">
        <v>0</v>
      </c>
      <c r="S531" t="b">
        <v>0</v>
      </c>
      <c r="T531" t="b">
        <v>0</v>
      </c>
      <c r="U531" t="b">
        <v>0</v>
      </c>
      <c r="V531" t="s">
        <v>432</v>
      </c>
      <c r="W531" t="s">
        <v>433</v>
      </c>
      <c r="X531">
        <v>3</v>
      </c>
      <c r="Z531">
        <v>2</v>
      </c>
      <c r="AB531">
        <v>5</v>
      </c>
      <c r="AD531">
        <v>5</v>
      </c>
      <c r="AF531">
        <v>5</v>
      </c>
      <c r="AH531">
        <v>2</v>
      </c>
      <c r="AJ531">
        <v>2</v>
      </c>
      <c r="AN531">
        <v>2.1972299999999998</v>
      </c>
      <c r="AO531">
        <v>0.50336000000000003</v>
      </c>
      <c r="AP531">
        <v>0.50917999999999997</v>
      </c>
      <c r="AQ531">
        <v>1.0125500000000001</v>
      </c>
      <c r="AR531">
        <v>3.2097699999999998</v>
      </c>
      <c r="AS531">
        <v>0.13525999999999999</v>
      </c>
      <c r="AT531">
        <v>2.21225</v>
      </c>
      <c r="AU531">
        <v>0.88980000000000004</v>
      </c>
      <c r="AV531">
        <v>0.46107999999999999</v>
      </c>
      <c r="AW531">
        <v>3.5631200000000001</v>
      </c>
      <c r="AX531">
        <v>2.0642299999999998</v>
      </c>
      <c r="AY531">
        <v>0.42537999999999998</v>
      </c>
      <c r="AZ531">
        <v>0.41565000000000002</v>
      </c>
      <c r="BA531">
        <v>2.8886599999999998</v>
      </c>
      <c r="BB531" s="30">
        <v>43633</v>
      </c>
      <c r="BC531">
        <v>9</v>
      </c>
      <c r="BD531">
        <v>9</v>
      </c>
      <c r="BE531">
        <v>0</v>
      </c>
      <c r="BF531">
        <v>52</v>
      </c>
      <c r="BG531">
        <v>1</v>
      </c>
      <c r="BH531">
        <v>0</v>
      </c>
      <c r="BI531">
        <v>52</v>
      </c>
      <c r="BJ531" s="30">
        <v>42992</v>
      </c>
      <c r="BK531">
        <v>3</v>
      </c>
      <c r="BL531">
        <v>3</v>
      </c>
      <c r="BM531">
        <v>0</v>
      </c>
      <c r="BN531">
        <v>12</v>
      </c>
      <c r="BO531">
        <v>1</v>
      </c>
      <c r="BP531">
        <v>0</v>
      </c>
      <c r="BQ531">
        <v>12</v>
      </c>
      <c r="BR531" s="30">
        <v>42551</v>
      </c>
      <c r="BS531">
        <v>2</v>
      </c>
      <c r="BT531">
        <v>2</v>
      </c>
      <c r="BU531">
        <v>0</v>
      </c>
      <c r="BV531">
        <v>1</v>
      </c>
      <c r="BW531">
        <v>4</v>
      </c>
      <c r="BX531">
        <v>0</v>
      </c>
      <c r="BY531">
        <v>4</v>
      </c>
      <c r="BZ531">
        <v>30.667000000000002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H531" s="30">
        <v>43952</v>
      </c>
    </row>
    <row r="532" spans="1:86" customFormat="1" x14ac:dyDescent="0.25">
      <c r="A532">
        <v>335245</v>
      </c>
      <c r="B532" t="s">
        <v>5336</v>
      </c>
      <c r="C532" t="s">
        <v>5337</v>
      </c>
      <c r="D532" t="s">
        <v>3226</v>
      </c>
      <c r="E532" t="s">
        <v>251</v>
      </c>
      <c r="F532">
        <v>11226</v>
      </c>
      <c r="G532">
        <v>7186937000</v>
      </c>
      <c r="H532">
        <v>331</v>
      </c>
      <c r="I532" t="s">
        <v>1544</v>
      </c>
      <c r="J532" t="s">
        <v>445</v>
      </c>
      <c r="K532">
        <v>119</v>
      </c>
      <c r="L532">
        <v>112.8</v>
      </c>
      <c r="M532" t="s">
        <v>430</v>
      </c>
      <c r="N532" t="b">
        <v>0</v>
      </c>
      <c r="O532" t="s">
        <v>5338</v>
      </c>
      <c r="P532" s="30">
        <v>25071</v>
      </c>
      <c r="Q532" t="b">
        <v>0</v>
      </c>
      <c r="S532" t="b">
        <v>0</v>
      </c>
      <c r="T532" t="b">
        <v>0</v>
      </c>
      <c r="U532" t="b">
        <v>0</v>
      </c>
      <c r="V532" t="s">
        <v>440</v>
      </c>
      <c r="W532" t="s">
        <v>433</v>
      </c>
      <c r="X532">
        <v>5</v>
      </c>
      <c r="Z532">
        <v>5</v>
      </c>
      <c r="AB532">
        <v>5</v>
      </c>
      <c r="AD532">
        <v>5</v>
      </c>
      <c r="AF532">
        <v>4</v>
      </c>
      <c r="AH532">
        <v>2</v>
      </c>
      <c r="AJ532">
        <v>2</v>
      </c>
      <c r="AN532">
        <v>2.0539999999999998</v>
      </c>
      <c r="AO532">
        <v>0.56079999999999997</v>
      </c>
      <c r="AP532">
        <v>0.49818000000000001</v>
      </c>
      <c r="AQ532">
        <v>1.05898</v>
      </c>
      <c r="AR532">
        <v>3.1129799999999999</v>
      </c>
      <c r="AS532">
        <v>0.10149</v>
      </c>
      <c r="AT532">
        <v>2.1666400000000001</v>
      </c>
      <c r="AU532">
        <v>0.8639</v>
      </c>
      <c r="AV532">
        <v>0.48288999999999999</v>
      </c>
      <c r="AW532">
        <v>3.51342</v>
      </c>
      <c r="AX532">
        <v>1.9702900000000001</v>
      </c>
      <c r="AY532">
        <v>0.48812</v>
      </c>
      <c r="AZ532">
        <v>0.38829999999999998</v>
      </c>
      <c r="BA532">
        <v>2.84118</v>
      </c>
      <c r="BB532" s="30">
        <v>43805</v>
      </c>
      <c r="BC532">
        <v>1</v>
      </c>
      <c r="BD532">
        <v>1</v>
      </c>
      <c r="BE532">
        <v>0</v>
      </c>
      <c r="BF532">
        <v>4</v>
      </c>
      <c r="BG532">
        <v>1</v>
      </c>
      <c r="BH532">
        <v>0</v>
      </c>
      <c r="BI532">
        <v>4</v>
      </c>
      <c r="BJ532" s="30">
        <v>43187</v>
      </c>
      <c r="BK532">
        <v>1</v>
      </c>
      <c r="BL532">
        <v>1</v>
      </c>
      <c r="BM532">
        <v>0</v>
      </c>
      <c r="BN532">
        <v>4</v>
      </c>
      <c r="BO532">
        <v>1</v>
      </c>
      <c r="BP532">
        <v>0</v>
      </c>
      <c r="BQ532">
        <v>4</v>
      </c>
      <c r="BR532" s="30">
        <v>42674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3.3330000000000002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 t="s">
        <v>5339</v>
      </c>
      <c r="CH532" s="30">
        <v>43952</v>
      </c>
    </row>
    <row r="533" spans="1:86" customFormat="1" x14ac:dyDescent="0.25">
      <c r="A533">
        <v>335345</v>
      </c>
      <c r="B533" t="s">
        <v>5340</v>
      </c>
      <c r="C533" t="s">
        <v>5341</v>
      </c>
      <c r="D533" t="s">
        <v>5342</v>
      </c>
      <c r="E533" t="s">
        <v>251</v>
      </c>
      <c r="F533">
        <v>14424</v>
      </c>
      <c r="G533">
        <v>5853966040</v>
      </c>
      <c r="H533">
        <v>530</v>
      </c>
      <c r="I533" t="s">
        <v>2769</v>
      </c>
      <c r="J533" t="s">
        <v>475</v>
      </c>
      <c r="K533">
        <v>178</v>
      </c>
      <c r="L533">
        <v>173</v>
      </c>
      <c r="M533" t="s">
        <v>430</v>
      </c>
      <c r="N533" t="b">
        <v>1</v>
      </c>
      <c r="O533" t="s">
        <v>5343</v>
      </c>
      <c r="P533" s="30">
        <v>26259</v>
      </c>
      <c r="Q533" t="b">
        <v>0</v>
      </c>
      <c r="S533" t="b">
        <v>0</v>
      </c>
      <c r="T533" t="b">
        <v>0</v>
      </c>
      <c r="U533" t="b">
        <v>0</v>
      </c>
      <c r="V533" t="s">
        <v>440</v>
      </c>
      <c r="W533" t="s">
        <v>433</v>
      </c>
      <c r="X533">
        <v>5</v>
      </c>
      <c r="Z533">
        <v>3</v>
      </c>
      <c r="AB533">
        <v>5</v>
      </c>
      <c r="AD533">
        <v>5</v>
      </c>
      <c r="AF533">
        <v>4</v>
      </c>
      <c r="AH533">
        <v>4</v>
      </c>
      <c r="AJ533">
        <v>4</v>
      </c>
      <c r="AN533">
        <v>2.06054</v>
      </c>
      <c r="AO533">
        <v>0.94286999999999999</v>
      </c>
      <c r="AP533">
        <v>0.64744999999999997</v>
      </c>
      <c r="AQ533">
        <v>1.59032</v>
      </c>
      <c r="AR533">
        <v>3.6508600000000002</v>
      </c>
      <c r="AS533">
        <v>6.905E-2</v>
      </c>
      <c r="AT533">
        <v>2.1153900000000001</v>
      </c>
      <c r="AU533">
        <v>0.71221000000000001</v>
      </c>
      <c r="AV533">
        <v>0.32472000000000001</v>
      </c>
      <c r="AW533">
        <v>3.15232</v>
      </c>
      <c r="AX533">
        <v>2.0244499999999999</v>
      </c>
      <c r="AY533">
        <v>0.99546999999999997</v>
      </c>
      <c r="AZ533">
        <v>0.75044999999999995</v>
      </c>
      <c r="BA533">
        <v>3.7137899999999999</v>
      </c>
      <c r="BB533" s="30">
        <v>43579</v>
      </c>
      <c r="BC533">
        <v>5</v>
      </c>
      <c r="BD533">
        <v>4</v>
      </c>
      <c r="BE533">
        <v>2</v>
      </c>
      <c r="BF533">
        <v>20</v>
      </c>
      <c r="BG533">
        <v>1</v>
      </c>
      <c r="BH533">
        <v>0</v>
      </c>
      <c r="BI533">
        <v>20</v>
      </c>
      <c r="BJ533" s="30">
        <v>43055</v>
      </c>
      <c r="BK533">
        <v>4</v>
      </c>
      <c r="BL533">
        <v>2</v>
      </c>
      <c r="BM533">
        <v>2</v>
      </c>
      <c r="BN533">
        <v>24</v>
      </c>
      <c r="BO533">
        <v>1</v>
      </c>
      <c r="BP533">
        <v>0</v>
      </c>
      <c r="BQ533">
        <v>24</v>
      </c>
      <c r="BR533" s="30">
        <v>42601</v>
      </c>
      <c r="BS533">
        <v>6</v>
      </c>
      <c r="BT533">
        <v>6</v>
      </c>
      <c r="BU533">
        <v>0</v>
      </c>
      <c r="BV533">
        <v>1</v>
      </c>
      <c r="BW533">
        <v>24</v>
      </c>
      <c r="BX533">
        <v>0</v>
      </c>
      <c r="BY533">
        <v>24</v>
      </c>
      <c r="BZ533">
        <v>22</v>
      </c>
      <c r="CA533">
        <v>4</v>
      </c>
      <c r="CB533">
        <v>1</v>
      </c>
      <c r="CC533">
        <v>0</v>
      </c>
      <c r="CD533">
        <v>0</v>
      </c>
      <c r="CE533">
        <v>0</v>
      </c>
      <c r="CF533">
        <v>0</v>
      </c>
      <c r="CG533" t="s">
        <v>5344</v>
      </c>
      <c r="CH533" s="30">
        <v>43952</v>
      </c>
    </row>
    <row r="534" spans="1:86" customFormat="1" x14ac:dyDescent="0.25">
      <c r="A534">
        <v>335132</v>
      </c>
      <c r="B534" t="s">
        <v>5345</v>
      </c>
      <c r="C534" t="s">
        <v>5346</v>
      </c>
      <c r="D534" t="s">
        <v>5347</v>
      </c>
      <c r="E534" t="s">
        <v>251</v>
      </c>
      <c r="F534">
        <v>11040</v>
      </c>
      <c r="G534">
        <v>7182892100</v>
      </c>
      <c r="H534">
        <v>590</v>
      </c>
      <c r="I534" t="s">
        <v>1533</v>
      </c>
      <c r="J534" t="s">
        <v>475</v>
      </c>
      <c r="K534">
        <v>527</v>
      </c>
      <c r="L534">
        <v>499.1</v>
      </c>
      <c r="M534" t="s">
        <v>430</v>
      </c>
      <c r="N534" t="b">
        <v>0</v>
      </c>
      <c r="O534" t="s">
        <v>5348</v>
      </c>
      <c r="P534" s="30">
        <v>26372</v>
      </c>
      <c r="Q534" t="b">
        <v>0</v>
      </c>
      <c r="S534" t="b">
        <v>0</v>
      </c>
      <c r="T534" t="b">
        <v>0</v>
      </c>
      <c r="U534" t="b">
        <v>0</v>
      </c>
      <c r="V534" t="s">
        <v>535</v>
      </c>
      <c r="W534" t="s">
        <v>433</v>
      </c>
      <c r="X534">
        <v>5</v>
      </c>
      <c r="Z534">
        <v>4</v>
      </c>
      <c r="AB534">
        <v>5</v>
      </c>
      <c r="AD534">
        <v>5</v>
      </c>
      <c r="AF534">
        <v>5</v>
      </c>
      <c r="AH534">
        <v>3</v>
      </c>
      <c r="AJ534">
        <v>3</v>
      </c>
      <c r="AN534">
        <v>2.3197199999999998</v>
      </c>
      <c r="AO534">
        <v>0.33964</v>
      </c>
      <c r="AP534">
        <v>0.92905000000000004</v>
      </c>
      <c r="AQ534">
        <v>1.2686900000000001</v>
      </c>
      <c r="AR534">
        <v>3.5884100000000001</v>
      </c>
      <c r="AS534">
        <v>9.5390000000000003E-2</v>
      </c>
      <c r="AT534">
        <v>2.1394099999999998</v>
      </c>
      <c r="AU534">
        <v>0.85394000000000003</v>
      </c>
      <c r="AV534">
        <v>0.48355999999999999</v>
      </c>
      <c r="AW534">
        <v>3.4769199999999998</v>
      </c>
      <c r="AX534">
        <v>2.2534999999999998</v>
      </c>
      <c r="AY534">
        <v>0.29907</v>
      </c>
      <c r="AZ534">
        <v>0.72313000000000005</v>
      </c>
      <c r="BA534">
        <v>3.3094899999999998</v>
      </c>
      <c r="BB534" s="30">
        <v>43529</v>
      </c>
      <c r="BC534">
        <v>1</v>
      </c>
      <c r="BD534">
        <v>1</v>
      </c>
      <c r="BE534">
        <v>0</v>
      </c>
      <c r="BF534">
        <v>4</v>
      </c>
      <c r="BG534">
        <v>1</v>
      </c>
      <c r="BH534">
        <v>0</v>
      </c>
      <c r="BI534">
        <v>4</v>
      </c>
      <c r="BJ534" s="30">
        <v>42926</v>
      </c>
      <c r="BK534">
        <v>2</v>
      </c>
      <c r="BL534">
        <v>2</v>
      </c>
      <c r="BM534">
        <v>0</v>
      </c>
      <c r="BN534">
        <v>12</v>
      </c>
      <c r="BO534">
        <v>1</v>
      </c>
      <c r="BP534">
        <v>0</v>
      </c>
      <c r="BQ534">
        <v>12</v>
      </c>
      <c r="BR534" s="30">
        <v>42496</v>
      </c>
      <c r="BS534">
        <v>1</v>
      </c>
      <c r="BT534">
        <v>1</v>
      </c>
      <c r="BU534">
        <v>0</v>
      </c>
      <c r="BV534">
        <v>1</v>
      </c>
      <c r="BW534">
        <v>4</v>
      </c>
      <c r="BX534">
        <v>0</v>
      </c>
      <c r="BY534">
        <v>4</v>
      </c>
      <c r="BZ534">
        <v>6.6669999999999998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H534" s="30">
        <v>43952</v>
      </c>
    </row>
    <row r="535" spans="1:86" customFormat="1" x14ac:dyDescent="0.25">
      <c r="A535">
        <v>335364</v>
      </c>
      <c r="B535" t="s">
        <v>5349</v>
      </c>
      <c r="C535" t="s">
        <v>5350</v>
      </c>
      <c r="D535" t="s">
        <v>5351</v>
      </c>
      <c r="E535" t="s">
        <v>251</v>
      </c>
      <c r="F535">
        <v>14727</v>
      </c>
      <c r="G535">
        <v>5859682000</v>
      </c>
      <c r="H535">
        <v>10</v>
      </c>
      <c r="I535" t="s">
        <v>2665</v>
      </c>
      <c r="J535" t="s">
        <v>475</v>
      </c>
      <c r="K535">
        <v>61</v>
      </c>
      <c r="L535">
        <v>49.1</v>
      </c>
      <c r="M535" t="s">
        <v>430</v>
      </c>
      <c r="N535" t="b">
        <v>1</v>
      </c>
      <c r="O535" t="s">
        <v>5352</v>
      </c>
      <c r="P535" s="30">
        <v>26481</v>
      </c>
      <c r="Q535" t="b">
        <v>0</v>
      </c>
      <c r="S535" t="b">
        <v>0</v>
      </c>
      <c r="T535" t="b">
        <v>0</v>
      </c>
      <c r="U535" t="b">
        <v>0</v>
      </c>
      <c r="V535" t="s">
        <v>535</v>
      </c>
      <c r="W535" t="s">
        <v>433</v>
      </c>
      <c r="X535">
        <v>3</v>
      </c>
      <c r="Z535">
        <v>3</v>
      </c>
      <c r="AB535">
        <v>3</v>
      </c>
      <c r="AD535">
        <v>2</v>
      </c>
      <c r="AF535">
        <v>4</v>
      </c>
      <c r="AH535">
        <v>3</v>
      </c>
      <c r="AJ535">
        <v>3</v>
      </c>
      <c r="AN535">
        <v>1.94201</v>
      </c>
      <c r="AO535">
        <v>0.87068999999999996</v>
      </c>
      <c r="AP535">
        <v>0.46581</v>
      </c>
      <c r="AQ535">
        <v>1.3365</v>
      </c>
      <c r="AR535">
        <v>3.2785099999999998</v>
      </c>
      <c r="AS535">
        <v>8.4199999999999997E-2</v>
      </c>
      <c r="AT535">
        <v>1.9377899999999999</v>
      </c>
      <c r="AU535">
        <v>0.67225999999999997</v>
      </c>
      <c r="AV535">
        <v>0.30232999999999999</v>
      </c>
      <c r="AW535">
        <v>2.9123700000000001</v>
      </c>
      <c r="AX535">
        <v>2.0828700000000002</v>
      </c>
      <c r="AY535">
        <v>0.97389000000000003</v>
      </c>
      <c r="AZ535">
        <v>0.57991000000000004</v>
      </c>
      <c r="BA535">
        <v>3.6097999999999999</v>
      </c>
      <c r="BB535" s="30">
        <v>43811</v>
      </c>
      <c r="BC535">
        <v>2</v>
      </c>
      <c r="BD535">
        <v>1</v>
      </c>
      <c r="BE535">
        <v>1</v>
      </c>
      <c r="BF535">
        <v>4</v>
      </c>
      <c r="BG535">
        <v>1</v>
      </c>
      <c r="BH535">
        <v>0</v>
      </c>
      <c r="BI535">
        <v>4</v>
      </c>
      <c r="BJ535" s="30">
        <v>43420</v>
      </c>
      <c r="BK535">
        <v>6</v>
      </c>
      <c r="BL535">
        <v>6</v>
      </c>
      <c r="BM535">
        <v>0</v>
      </c>
      <c r="BN535">
        <v>44</v>
      </c>
      <c r="BO535">
        <v>1</v>
      </c>
      <c r="BP535">
        <v>0</v>
      </c>
      <c r="BQ535">
        <v>44</v>
      </c>
      <c r="BR535" s="30">
        <v>42895</v>
      </c>
      <c r="BS535">
        <v>5</v>
      </c>
      <c r="BT535">
        <v>5</v>
      </c>
      <c r="BU535">
        <v>1</v>
      </c>
      <c r="BV535">
        <v>1</v>
      </c>
      <c r="BW535">
        <v>40</v>
      </c>
      <c r="BX535">
        <v>0</v>
      </c>
      <c r="BY535">
        <v>40</v>
      </c>
      <c r="BZ535">
        <v>23.332999999999998</v>
      </c>
      <c r="CA535">
        <v>0</v>
      </c>
      <c r="CB535">
        <v>2</v>
      </c>
      <c r="CC535">
        <v>0</v>
      </c>
      <c r="CD535">
        <v>0</v>
      </c>
      <c r="CE535">
        <v>0</v>
      </c>
      <c r="CF535">
        <v>0</v>
      </c>
      <c r="CG535" t="s">
        <v>5353</v>
      </c>
      <c r="CH535" s="30">
        <v>43952</v>
      </c>
    </row>
    <row r="536" spans="1:86" customFormat="1" x14ac:dyDescent="0.25">
      <c r="A536">
        <v>335775</v>
      </c>
      <c r="B536" t="s">
        <v>5354</v>
      </c>
      <c r="C536" t="s">
        <v>5355</v>
      </c>
      <c r="D536" t="s">
        <v>3203</v>
      </c>
      <c r="E536" t="s">
        <v>251</v>
      </c>
      <c r="F536">
        <v>10457</v>
      </c>
      <c r="G536">
        <v>7189603910</v>
      </c>
      <c r="H536">
        <v>20</v>
      </c>
      <c r="I536" t="s">
        <v>1392</v>
      </c>
      <c r="J536" t="s">
        <v>438</v>
      </c>
      <c r="K536">
        <v>199</v>
      </c>
      <c r="L536">
        <v>192.2</v>
      </c>
      <c r="M536" t="s">
        <v>430</v>
      </c>
      <c r="N536" t="b">
        <v>0</v>
      </c>
      <c r="O536" t="s">
        <v>5356</v>
      </c>
      <c r="P536" s="30">
        <v>34456</v>
      </c>
      <c r="Q536" t="b">
        <v>0</v>
      </c>
      <c r="S536" t="b">
        <v>0</v>
      </c>
      <c r="T536" t="b">
        <v>0</v>
      </c>
      <c r="U536" t="b">
        <v>0</v>
      </c>
      <c r="V536" t="s">
        <v>440</v>
      </c>
      <c r="W536" t="s">
        <v>433</v>
      </c>
      <c r="X536">
        <v>3</v>
      </c>
      <c r="Z536">
        <v>2</v>
      </c>
      <c r="AB536">
        <v>5</v>
      </c>
      <c r="AD536">
        <v>5</v>
      </c>
      <c r="AF536">
        <v>5</v>
      </c>
      <c r="AH536">
        <v>2</v>
      </c>
      <c r="AJ536">
        <v>2</v>
      </c>
      <c r="AN536">
        <v>2.25732</v>
      </c>
      <c r="AO536">
        <v>0.64973000000000003</v>
      </c>
      <c r="AP536">
        <v>0.74451999999999996</v>
      </c>
      <c r="AQ536">
        <v>1.39425</v>
      </c>
      <c r="AR536">
        <v>3.65157</v>
      </c>
      <c r="AS536">
        <v>0</v>
      </c>
      <c r="AT536">
        <v>2.07836</v>
      </c>
      <c r="AU536">
        <v>0.88734000000000002</v>
      </c>
      <c r="AV536">
        <v>0.65422999999999998</v>
      </c>
      <c r="AW536">
        <v>3.6199300000000001</v>
      </c>
      <c r="AX536">
        <v>2.2572999999999999</v>
      </c>
      <c r="AY536">
        <v>0.55059000000000002</v>
      </c>
      <c r="AZ536">
        <v>0.42831999999999998</v>
      </c>
      <c r="BA536">
        <v>3.2346900000000001</v>
      </c>
      <c r="BB536" s="30">
        <v>43328</v>
      </c>
      <c r="BC536">
        <v>3</v>
      </c>
      <c r="BD536">
        <v>3</v>
      </c>
      <c r="BE536">
        <v>0</v>
      </c>
      <c r="BF536">
        <v>28</v>
      </c>
      <c r="BG536">
        <v>1</v>
      </c>
      <c r="BH536">
        <v>0</v>
      </c>
      <c r="BI536">
        <v>28</v>
      </c>
      <c r="BJ536" s="30">
        <v>42761</v>
      </c>
      <c r="BK536">
        <v>5</v>
      </c>
      <c r="BL536">
        <v>5</v>
      </c>
      <c r="BM536">
        <v>0</v>
      </c>
      <c r="BN536">
        <v>20</v>
      </c>
      <c r="BO536">
        <v>1</v>
      </c>
      <c r="BP536">
        <v>0</v>
      </c>
      <c r="BQ536">
        <v>20</v>
      </c>
      <c r="BR536" s="30">
        <v>42300</v>
      </c>
      <c r="BS536">
        <v>5</v>
      </c>
      <c r="BT536">
        <v>5</v>
      </c>
      <c r="BU536">
        <v>0</v>
      </c>
      <c r="BV536">
        <v>1</v>
      </c>
      <c r="BW536">
        <v>20</v>
      </c>
      <c r="BX536">
        <v>0</v>
      </c>
      <c r="BY536">
        <v>20</v>
      </c>
      <c r="BZ536">
        <v>24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 t="s">
        <v>5357</v>
      </c>
      <c r="CH536" s="30">
        <v>43952</v>
      </c>
    </row>
    <row r="537" spans="1:86" customFormat="1" x14ac:dyDescent="0.25">
      <c r="A537">
        <v>335548</v>
      </c>
      <c r="B537" t="s">
        <v>5358</v>
      </c>
      <c r="C537" t="s">
        <v>5359</v>
      </c>
      <c r="D537" t="s">
        <v>5360</v>
      </c>
      <c r="E537" t="s">
        <v>251</v>
      </c>
      <c r="F537">
        <v>13116</v>
      </c>
      <c r="G537">
        <v>3156567277</v>
      </c>
      <c r="H537">
        <v>520</v>
      </c>
      <c r="I537" t="s">
        <v>2241</v>
      </c>
      <c r="J537" t="s">
        <v>429</v>
      </c>
      <c r="K537">
        <v>82</v>
      </c>
      <c r="L537">
        <v>74.7</v>
      </c>
      <c r="M537" t="s">
        <v>430</v>
      </c>
      <c r="N537" t="b">
        <v>0</v>
      </c>
      <c r="O537" t="s">
        <v>5361</v>
      </c>
      <c r="P537" s="30">
        <v>26846</v>
      </c>
      <c r="Q537" t="b">
        <v>0</v>
      </c>
      <c r="R537" t="s">
        <v>791</v>
      </c>
      <c r="S537" t="b">
        <v>0</v>
      </c>
      <c r="T537" t="b">
        <v>0</v>
      </c>
      <c r="U537" t="b">
        <v>0</v>
      </c>
      <c r="V537" t="s">
        <v>535</v>
      </c>
      <c r="W537" t="s">
        <v>433</v>
      </c>
      <c r="X537">
        <v>1</v>
      </c>
      <c r="Z537">
        <v>1</v>
      </c>
      <c r="AB537">
        <v>3</v>
      </c>
      <c r="AD537">
        <v>4</v>
      </c>
      <c r="AF537">
        <v>3</v>
      </c>
      <c r="AH537">
        <v>3</v>
      </c>
      <c r="AJ537">
        <v>3</v>
      </c>
      <c r="AN537">
        <v>2.3106200000000001</v>
      </c>
      <c r="AO537">
        <v>1.07209</v>
      </c>
      <c r="AP537">
        <v>0.70196999999999998</v>
      </c>
      <c r="AQ537">
        <v>1.7740499999999999</v>
      </c>
      <c r="AR537">
        <v>4.08467</v>
      </c>
      <c r="AS537">
        <v>0.15184</v>
      </c>
      <c r="AT537">
        <v>2.11808</v>
      </c>
      <c r="AU537">
        <v>0.86177999999999999</v>
      </c>
      <c r="AV537">
        <v>0.47736000000000001</v>
      </c>
      <c r="AW537">
        <v>3.45722</v>
      </c>
      <c r="AX537">
        <v>2.2672599999999998</v>
      </c>
      <c r="AY537">
        <v>0.93544000000000005</v>
      </c>
      <c r="AZ537">
        <v>0.55347999999999997</v>
      </c>
      <c r="BA537">
        <v>3.78864</v>
      </c>
      <c r="BB537" s="30">
        <v>43886</v>
      </c>
      <c r="BC537">
        <v>5</v>
      </c>
      <c r="BD537">
        <v>5</v>
      </c>
      <c r="BE537">
        <v>0</v>
      </c>
      <c r="BF537">
        <v>20</v>
      </c>
      <c r="BG537">
        <v>0</v>
      </c>
      <c r="BH537">
        <v>0</v>
      </c>
      <c r="BI537">
        <v>20</v>
      </c>
      <c r="BJ537" s="30">
        <v>43629</v>
      </c>
      <c r="BK537">
        <v>17</v>
      </c>
      <c r="BL537">
        <v>8</v>
      </c>
      <c r="BM537">
        <v>10</v>
      </c>
      <c r="BN537">
        <v>213</v>
      </c>
      <c r="BO537">
        <v>1</v>
      </c>
      <c r="BP537">
        <v>0</v>
      </c>
      <c r="BQ537">
        <v>213</v>
      </c>
      <c r="BR537" s="30">
        <v>43140</v>
      </c>
      <c r="BS537">
        <v>24</v>
      </c>
      <c r="BT537">
        <v>24</v>
      </c>
      <c r="BU537">
        <v>17</v>
      </c>
      <c r="BV537">
        <v>2</v>
      </c>
      <c r="BW537">
        <v>212</v>
      </c>
      <c r="BX537">
        <v>106</v>
      </c>
      <c r="BY537">
        <v>318</v>
      </c>
      <c r="BZ537">
        <v>134</v>
      </c>
      <c r="CA537">
        <v>5</v>
      </c>
      <c r="CB537">
        <v>34</v>
      </c>
      <c r="CC537">
        <v>3</v>
      </c>
      <c r="CD537">
        <v>60178</v>
      </c>
      <c r="CE537">
        <v>0</v>
      </c>
      <c r="CF537">
        <v>3</v>
      </c>
      <c r="CG537" t="s">
        <v>5362</v>
      </c>
      <c r="CH537" s="30">
        <v>43952</v>
      </c>
    </row>
    <row r="538" spans="1:86" customFormat="1" x14ac:dyDescent="0.25">
      <c r="A538">
        <v>335382</v>
      </c>
      <c r="B538" t="s">
        <v>5363</v>
      </c>
      <c r="C538" t="s">
        <v>5364</v>
      </c>
      <c r="D538" t="s">
        <v>539</v>
      </c>
      <c r="E538" t="s">
        <v>251</v>
      </c>
      <c r="F538">
        <v>13021</v>
      </c>
      <c r="G538">
        <v>3152530351</v>
      </c>
      <c r="H538">
        <v>50</v>
      </c>
      <c r="I538" t="s">
        <v>2243</v>
      </c>
      <c r="J538" t="s">
        <v>475</v>
      </c>
      <c r="K538">
        <v>297</v>
      </c>
      <c r="L538">
        <v>282.39999999999998</v>
      </c>
      <c r="M538" t="s">
        <v>430</v>
      </c>
      <c r="N538" t="b">
        <v>0</v>
      </c>
      <c r="O538" t="s">
        <v>5365</v>
      </c>
      <c r="P538" s="30">
        <v>26589</v>
      </c>
      <c r="Q538" t="b">
        <v>0</v>
      </c>
      <c r="S538" t="b">
        <v>0</v>
      </c>
      <c r="T538" t="b">
        <v>0</v>
      </c>
      <c r="U538" t="b">
        <v>0</v>
      </c>
      <c r="V538" t="s">
        <v>535</v>
      </c>
      <c r="W538" t="s">
        <v>433</v>
      </c>
      <c r="X538">
        <v>1</v>
      </c>
      <c r="Z538">
        <v>1</v>
      </c>
      <c r="AB538">
        <v>4</v>
      </c>
      <c r="AD538">
        <v>3</v>
      </c>
      <c r="AF538">
        <v>5</v>
      </c>
      <c r="AH538">
        <v>2</v>
      </c>
      <c r="AJ538">
        <v>2</v>
      </c>
      <c r="AN538">
        <v>2.1935199999999999</v>
      </c>
      <c r="AO538">
        <v>1.1465099999999999</v>
      </c>
      <c r="AP538">
        <v>0.50100999999999996</v>
      </c>
      <c r="AQ538">
        <v>1.6475200000000001</v>
      </c>
      <c r="AR538">
        <v>3.84104</v>
      </c>
      <c r="AS538">
        <v>4.6609999999999999E-2</v>
      </c>
      <c r="AT538">
        <v>2.1074600000000001</v>
      </c>
      <c r="AU538">
        <v>0.79498000000000002</v>
      </c>
      <c r="AV538">
        <v>0.41654999999999998</v>
      </c>
      <c r="AW538">
        <v>3.319</v>
      </c>
      <c r="AX538">
        <v>2.1632099999999999</v>
      </c>
      <c r="AY538">
        <v>1.0844400000000001</v>
      </c>
      <c r="AZ538">
        <v>0.45269999999999999</v>
      </c>
      <c r="BA538">
        <v>3.7110400000000001</v>
      </c>
      <c r="BB538" s="30">
        <v>43525</v>
      </c>
      <c r="BC538">
        <v>7</v>
      </c>
      <c r="BD538">
        <v>7</v>
      </c>
      <c r="BE538">
        <v>0</v>
      </c>
      <c r="BF538">
        <v>32</v>
      </c>
      <c r="BG538">
        <v>1</v>
      </c>
      <c r="BH538">
        <v>0</v>
      </c>
      <c r="BI538">
        <v>32</v>
      </c>
      <c r="BJ538" s="30">
        <v>42986</v>
      </c>
      <c r="BK538">
        <v>7</v>
      </c>
      <c r="BL538">
        <v>4</v>
      </c>
      <c r="BM538">
        <v>3</v>
      </c>
      <c r="BN538">
        <v>48</v>
      </c>
      <c r="BO538">
        <v>1</v>
      </c>
      <c r="BP538">
        <v>0</v>
      </c>
      <c r="BQ538">
        <v>48</v>
      </c>
      <c r="BR538" s="30">
        <v>42510</v>
      </c>
      <c r="BS538">
        <v>13</v>
      </c>
      <c r="BT538">
        <v>13</v>
      </c>
      <c r="BU538">
        <v>0</v>
      </c>
      <c r="BV538">
        <v>1</v>
      </c>
      <c r="BW538">
        <v>60</v>
      </c>
      <c r="BX538">
        <v>0</v>
      </c>
      <c r="BY538">
        <v>60</v>
      </c>
      <c r="BZ538">
        <v>42</v>
      </c>
      <c r="CA538">
        <v>2</v>
      </c>
      <c r="CB538">
        <v>3</v>
      </c>
      <c r="CC538">
        <v>1</v>
      </c>
      <c r="CD538">
        <v>38590</v>
      </c>
      <c r="CE538">
        <v>0</v>
      </c>
      <c r="CF538">
        <v>1</v>
      </c>
      <c r="CG538" t="s">
        <v>5366</v>
      </c>
      <c r="CH538" s="30">
        <v>43952</v>
      </c>
    </row>
    <row r="539" spans="1:86" customFormat="1" x14ac:dyDescent="0.25">
      <c r="A539">
        <v>335526</v>
      </c>
      <c r="B539" t="s">
        <v>5367</v>
      </c>
      <c r="C539" t="s">
        <v>5368</v>
      </c>
      <c r="D539" t="s">
        <v>3716</v>
      </c>
      <c r="E539" t="s">
        <v>251</v>
      </c>
      <c r="F539">
        <v>10940</v>
      </c>
      <c r="G539">
        <v>8453421033</v>
      </c>
      <c r="H539">
        <v>540</v>
      </c>
      <c r="I539" t="s">
        <v>1469</v>
      </c>
      <c r="J539" t="s">
        <v>438</v>
      </c>
      <c r="K539">
        <v>98</v>
      </c>
      <c r="L539">
        <v>98.1</v>
      </c>
      <c r="M539" t="s">
        <v>430</v>
      </c>
      <c r="N539" t="b">
        <v>0</v>
      </c>
      <c r="O539" t="s">
        <v>5369</v>
      </c>
      <c r="P539" s="30">
        <v>27942</v>
      </c>
      <c r="Q539" t="b">
        <v>0</v>
      </c>
      <c r="S539" t="b">
        <v>0</v>
      </c>
      <c r="T539" t="b">
        <v>0</v>
      </c>
      <c r="U539" t="b">
        <v>0</v>
      </c>
      <c r="V539" t="s">
        <v>440</v>
      </c>
      <c r="W539" t="s">
        <v>433</v>
      </c>
      <c r="X539">
        <v>2</v>
      </c>
      <c r="Z539">
        <v>2</v>
      </c>
      <c r="AB539">
        <v>4</v>
      </c>
      <c r="AD539">
        <v>4</v>
      </c>
      <c r="AF539">
        <v>4</v>
      </c>
      <c r="AH539">
        <v>2</v>
      </c>
      <c r="AJ539">
        <v>2</v>
      </c>
      <c r="AN539">
        <v>1.8020400000000001</v>
      </c>
      <c r="AO539">
        <v>0.86575000000000002</v>
      </c>
      <c r="AP539">
        <v>0.49814000000000003</v>
      </c>
      <c r="AQ539">
        <v>1.36389</v>
      </c>
      <c r="AR539">
        <v>3.1659299999999999</v>
      </c>
      <c r="AS539">
        <v>8.7520000000000001E-2</v>
      </c>
      <c r="AT539">
        <v>2.2928500000000001</v>
      </c>
      <c r="AU539">
        <v>0.89346000000000003</v>
      </c>
      <c r="AV539">
        <v>0.47750999999999999</v>
      </c>
      <c r="AW539">
        <v>3.6638099999999998</v>
      </c>
      <c r="AX539">
        <v>1.6334500000000001</v>
      </c>
      <c r="AY539">
        <v>0.72862000000000005</v>
      </c>
      <c r="AZ539">
        <v>0.39265</v>
      </c>
      <c r="BA539">
        <v>2.7709000000000001</v>
      </c>
      <c r="BB539" s="30">
        <v>43861</v>
      </c>
      <c r="BC539">
        <v>12</v>
      </c>
      <c r="BD539">
        <v>12</v>
      </c>
      <c r="BE539">
        <v>0</v>
      </c>
      <c r="BF539">
        <v>44</v>
      </c>
      <c r="BG539">
        <v>0</v>
      </c>
      <c r="BH539">
        <v>0</v>
      </c>
      <c r="BI539">
        <v>44</v>
      </c>
      <c r="BJ539" s="30">
        <v>43216</v>
      </c>
      <c r="BK539">
        <v>3</v>
      </c>
      <c r="BL539">
        <v>3</v>
      </c>
      <c r="BM539">
        <v>0</v>
      </c>
      <c r="BN539">
        <v>12</v>
      </c>
      <c r="BO539">
        <v>1</v>
      </c>
      <c r="BP539">
        <v>0</v>
      </c>
      <c r="BQ539">
        <v>12</v>
      </c>
      <c r="BR539" s="30">
        <v>42762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26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 t="s">
        <v>5370</v>
      </c>
      <c r="CH539" s="30">
        <v>43952</v>
      </c>
    </row>
    <row r="540" spans="1:86" customFormat="1" x14ac:dyDescent="0.25">
      <c r="A540">
        <v>335498</v>
      </c>
      <c r="B540" t="s">
        <v>5371</v>
      </c>
      <c r="C540" t="s">
        <v>5372</v>
      </c>
      <c r="D540" t="s">
        <v>4832</v>
      </c>
      <c r="E540" t="s">
        <v>251</v>
      </c>
      <c r="F540">
        <v>11561</v>
      </c>
      <c r="G540">
        <v>5168891100</v>
      </c>
      <c r="H540">
        <v>400</v>
      </c>
      <c r="I540" t="s">
        <v>1530</v>
      </c>
      <c r="J540" t="s">
        <v>429</v>
      </c>
      <c r="K540">
        <v>278</v>
      </c>
      <c r="L540">
        <v>257.8</v>
      </c>
      <c r="M540" t="s">
        <v>430</v>
      </c>
      <c r="N540" t="b">
        <v>0</v>
      </c>
      <c r="O540" t="s">
        <v>5373</v>
      </c>
      <c r="P540" s="30">
        <v>27881</v>
      </c>
      <c r="Q540" t="b">
        <v>0</v>
      </c>
      <c r="S540" t="b">
        <v>0</v>
      </c>
      <c r="T540" t="b">
        <v>0</v>
      </c>
      <c r="U540" t="b">
        <v>0</v>
      </c>
      <c r="V540" t="s">
        <v>535</v>
      </c>
      <c r="W540" t="s">
        <v>433</v>
      </c>
      <c r="X540">
        <v>3</v>
      </c>
      <c r="Z540">
        <v>3</v>
      </c>
      <c r="AB540">
        <v>3</v>
      </c>
      <c r="AD540">
        <v>5</v>
      </c>
      <c r="AF540">
        <v>2</v>
      </c>
      <c r="AH540">
        <v>2</v>
      </c>
      <c r="AJ540">
        <v>1</v>
      </c>
      <c r="AN540">
        <v>2.6093099999999998</v>
      </c>
      <c r="AO540">
        <v>0.94381000000000004</v>
      </c>
      <c r="AP540">
        <v>0.29824000000000001</v>
      </c>
      <c r="AQ540">
        <v>1.2420500000000001</v>
      </c>
      <c r="AR540">
        <v>3.8513600000000001</v>
      </c>
      <c r="AS540">
        <v>6.2280000000000002E-2</v>
      </c>
      <c r="AT540">
        <v>1.99882</v>
      </c>
      <c r="AU540">
        <v>0.79318</v>
      </c>
      <c r="AV540">
        <v>0.41841</v>
      </c>
      <c r="AW540">
        <v>3.21041</v>
      </c>
      <c r="AX540">
        <v>2.71312</v>
      </c>
      <c r="AY540">
        <v>0.89473000000000003</v>
      </c>
      <c r="AZ540">
        <v>0.26828000000000002</v>
      </c>
      <c r="BA540">
        <v>3.8468599999999999</v>
      </c>
      <c r="BB540" s="30">
        <v>43670</v>
      </c>
      <c r="BC540">
        <v>3</v>
      </c>
      <c r="BD540">
        <v>3</v>
      </c>
      <c r="BE540">
        <v>0</v>
      </c>
      <c r="BF540">
        <v>4</v>
      </c>
      <c r="BG540">
        <v>1</v>
      </c>
      <c r="BH540">
        <v>0</v>
      </c>
      <c r="BI540">
        <v>4</v>
      </c>
      <c r="BJ540" s="30">
        <v>43174</v>
      </c>
      <c r="BK540">
        <v>6</v>
      </c>
      <c r="BL540">
        <v>4</v>
      </c>
      <c r="BM540">
        <v>2</v>
      </c>
      <c r="BN540">
        <v>40</v>
      </c>
      <c r="BO540">
        <v>1</v>
      </c>
      <c r="BP540">
        <v>0</v>
      </c>
      <c r="BQ540">
        <v>40</v>
      </c>
      <c r="BR540" s="30">
        <v>42719</v>
      </c>
      <c r="BS540">
        <v>2</v>
      </c>
      <c r="BT540">
        <v>0</v>
      </c>
      <c r="BU540">
        <v>2</v>
      </c>
      <c r="BV540">
        <v>0</v>
      </c>
      <c r="BW540">
        <v>40</v>
      </c>
      <c r="BX540">
        <v>0</v>
      </c>
      <c r="BY540">
        <v>40</v>
      </c>
      <c r="BZ540">
        <v>22</v>
      </c>
      <c r="CA540">
        <v>6</v>
      </c>
      <c r="CB540">
        <v>0</v>
      </c>
      <c r="CC540">
        <v>2</v>
      </c>
      <c r="CD540">
        <v>28692</v>
      </c>
      <c r="CE540">
        <v>0</v>
      </c>
      <c r="CF540">
        <v>2</v>
      </c>
      <c r="CG540" t="s">
        <v>5374</v>
      </c>
      <c r="CH540" s="30">
        <v>43952</v>
      </c>
    </row>
    <row r="541" spans="1:86" customFormat="1" x14ac:dyDescent="0.25">
      <c r="A541">
        <v>335162</v>
      </c>
      <c r="B541" t="s">
        <v>5375</v>
      </c>
      <c r="C541" t="s">
        <v>5376</v>
      </c>
      <c r="D541" t="s">
        <v>5377</v>
      </c>
      <c r="E541" t="s">
        <v>251</v>
      </c>
      <c r="F541">
        <v>11558</v>
      </c>
      <c r="G541">
        <v>5164320300</v>
      </c>
      <c r="H541">
        <v>400</v>
      </c>
      <c r="I541" t="s">
        <v>1530</v>
      </c>
      <c r="J541" t="s">
        <v>438</v>
      </c>
      <c r="K541">
        <v>185</v>
      </c>
      <c r="L541">
        <v>170.6</v>
      </c>
      <c r="M541" t="s">
        <v>430</v>
      </c>
      <c r="N541" t="b">
        <v>0</v>
      </c>
      <c r="O541" t="s">
        <v>5378</v>
      </c>
      <c r="P541" s="30">
        <v>24473</v>
      </c>
      <c r="Q541" t="b">
        <v>0</v>
      </c>
      <c r="S541" t="b">
        <v>0</v>
      </c>
      <c r="T541" t="b">
        <v>0</v>
      </c>
      <c r="U541" t="b">
        <v>0</v>
      </c>
      <c r="V541" t="s">
        <v>440</v>
      </c>
      <c r="W541" t="s">
        <v>433</v>
      </c>
      <c r="X541">
        <v>3</v>
      </c>
      <c r="Z541">
        <v>3</v>
      </c>
      <c r="AB541">
        <v>4</v>
      </c>
      <c r="AD541">
        <v>4</v>
      </c>
      <c r="AF541">
        <v>4</v>
      </c>
      <c r="AH541">
        <v>2</v>
      </c>
      <c r="AJ541">
        <v>2</v>
      </c>
      <c r="AN541">
        <v>2.0039699999999998</v>
      </c>
      <c r="AO541">
        <v>0.50785000000000002</v>
      </c>
      <c r="AP541">
        <v>0.45966000000000001</v>
      </c>
      <c r="AQ541">
        <v>0.96750999999999998</v>
      </c>
      <c r="AR541">
        <v>2.9714800000000001</v>
      </c>
      <c r="AS541">
        <v>0.13400999999999999</v>
      </c>
      <c r="AT541">
        <v>2.1217299999999999</v>
      </c>
      <c r="AU541">
        <v>0.7732</v>
      </c>
      <c r="AV541">
        <v>0.37719999999999998</v>
      </c>
      <c r="AW541">
        <v>3.2721300000000002</v>
      </c>
      <c r="AX541">
        <v>1.9629799999999999</v>
      </c>
      <c r="AY541">
        <v>0.49389</v>
      </c>
      <c r="AZ541">
        <v>0.45867000000000002</v>
      </c>
      <c r="BA541">
        <v>2.9120300000000001</v>
      </c>
      <c r="BB541" s="30">
        <v>43553</v>
      </c>
      <c r="BC541">
        <v>6</v>
      </c>
      <c r="BD541">
        <v>6</v>
      </c>
      <c r="BE541">
        <v>0</v>
      </c>
      <c r="BF541">
        <v>20</v>
      </c>
      <c r="BG541">
        <v>1</v>
      </c>
      <c r="BH541">
        <v>0</v>
      </c>
      <c r="BI541">
        <v>20</v>
      </c>
      <c r="BJ541" s="30">
        <v>42992</v>
      </c>
      <c r="BK541">
        <v>5</v>
      </c>
      <c r="BL541">
        <v>1</v>
      </c>
      <c r="BM541">
        <v>4</v>
      </c>
      <c r="BN541">
        <v>20</v>
      </c>
      <c r="BO541">
        <v>1</v>
      </c>
      <c r="BP541">
        <v>0</v>
      </c>
      <c r="BQ541">
        <v>20</v>
      </c>
      <c r="BR541" s="30">
        <v>42579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16.667000000000002</v>
      </c>
      <c r="CA541">
        <v>1</v>
      </c>
      <c r="CB541">
        <v>3</v>
      </c>
      <c r="CC541">
        <v>0</v>
      </c>
      <c r="CD541">
        <v>0</v>
      </c>
      <c r="CE541">
        <v>0</v>
      </c>
      <c r="CF541">
        <v>0</v>
      </c>
      <c r="CH541" s="30">
        <v>43952</v>
      </c>
    </row>
    <row r="542" spans="1:86" customFormat="1" x14ac:dyDescent="0.25">
      <c r="A542">
        <v>335313</v>
      </c>
      <c r="B542" t="s">
        <v>5379</v>
      </c>
      <c r="C542" t="s">
        <v>5380</v>
      </c>
      <c r="D542" t="s">
        <v>4991</v>
      </c>
      <c r="E542" t="s">
        <v>251</v>
      </c>
      <c r="F542">
        <v>14103</v>
      </c>
      <c r="G542">
        <v>5857982000</v>
      </c>
      <c r="H542">
        <v>550</v>
      </c>
      <c r="I542" t="s">
        <v>2714</v>
      </c>
      <c r="J542" t="s">
        <v>475</v>
      </c>
      <c r="K542">
        <v>30</v>
      </c>
      <c r="L542">
        <v>29.9</v>
      </c>
      <c r="M542" t="s">
        <v>430</v>
      </c>
      <c r="N542" t="b">
        <v>1</v>
      </c>
      <c r="O542" t="s">
        <v>5381</v>
      </c>
      <c r="P542" s="30">
        <v>25807</v>
      </c>
      <c r="Q542" t="b">
        <v>0</v>
      </c>
      <c r="S542" t="b">
        <v>0</v>
      </c>
      <c r="T542" t="b">
        <v>0</v>
      </c>
      <c r="U542" t="b">
        <v>0</v>
      </c>
      <c r="V542" t="s">
        <v>440</v>
      </c>
      <c r="W542" t="s">
        <v>433</v>
      </c>
      <c r="X542">
        <v>4</v>
      </c>
      <c r="Z542">
        <v>3</v>
      </c>
      <c r="AB542">
        <v>3</v>
      </c>
      <c r="AD542">
        <v>3</v>
      </c>
      <c r="AG542">
        <v>2</v>
      </c>
      <c r="AH542">
        <v>4</v>
      </c>
      <c r="AJ542">
        <v>4</v>
      </c>
      <c r="AN542">
        <v>2.2245900000000001</v>
      </c>
      <c r="AO542">
        <v>0.81493000000000004</v>
      </c>
      <c r="AP542">
        <v>0.66278999999999999</v>
      </c>
      <c r="AQ542">
        <v>1.47773</v>
      </c>
      <c r="AR542">
        <v>3.7023199999999998</v>
      </c>
      <c r="AS542">
        <v>0.25308000000000003</v>
      </c>
      <c r="AT542">
        <v>2.1365699999999999</v>
      </c>
      <c r="AU542">
        <v>0.65195000000000003</v>
      </c>
      <c r="AV542">
        <v>0.30762</v>
      </c>
      <c r="AW542">
        <v>3.09613</v>
      </c>
      <c r="AX542">
        <v>2.1639599999999999</v>
      </c>
      <c r="AY542">
        <v>0.93991999999999998</v>
      </c>
      <c r="AZ542">
        <v>0.81096000000000001</v>
      </c>
      <c r="BA542">
        <v>3.8344800000000001</v>
      </c>
      <c r="BB542" s="30">
        <v>43836</v>
      </c>
      <c r="BC542">
        <v>6</v>
      </c>
      <c r="BD542">
        <v>3</v>
      </c>
      <c r="BE542">
        <v>3</v>
      </c>
      <c r="BF542">
        <v>24</v>
      </c>
      <c r="BG542">
        <v>1</v>
      </c>
      <c r="BH542">
        <v>0</v>
      </c>
      <c r="BI542">
        <v>24</v>
      </c>
      <c r="BJ542" s="30">
        <v>43487</v>
      </c>
      <c r="BK542">
        <v>5</v>
      </c>
      <c r="BL542">
        <v>5</v>
      </c>
      <c r="BM542">
        <v>0</v>
      </c>
      <c r="BN542">
        <v>12</v>
      </c>
      <c r="BO542">
        <v>1</v>
      </c>
      <c r="BP542">
        <v>0</v>
      </c>
      <c r="BQ542">
        <v>12</v>
      </c>
      <c r="BR542" s="30">
        <v>43091</v>
      </c>
      <c r="BS542">
        <v>6</v>
      </c>
      <c r="BT542">
        <v>6</v>
      </c>
      <c r="BU542">
        <v>0</v>
      </c>
      <c r="BV542">
        <v>1</v>
      </c>
      <c r="BW542">
        <v>28</v>
      </c>
      <c r="BX542">
        <v>0</v>
      </c>
      <c r="BY542">
        <v>28</v>
      </c>
      <c r="BZ542">
        <v>20.667000000000002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 t="s">
        <v>5382</v>
      </c>
      <c r="CH542" s="30">
        <v>43952</v>
      </c>
    </row>
    <row r="543" spans="1:86" customFormat="1" x14ac:dyDescent="0.25">
      <c r="A543">
        <v>335125</v>
      </c>
      <c r="B543" t="s">
        <v>5383</v>
      </c>
      <c r="C543" t="s">
        <v>5384</v>
      </c>
      <c r="D543" t="s">
        <v>3226</v>
      </c>
      <c r="E543" t="s">
        <v>251</v>
      </c>
      <c r="F543">
        <v>11239</v>
      </c>
      <c r="G543">
        <v>7186697100</v>
      </c>
      <c r="H543">
        <v>331</v>
      </c>
      <c r="I543" t="s">
        <v>1544</v>
      </c>
      <c r="J543" t="s">
        <v>451</v>
      </c>
      <c r="K543">
        <v>188</v>
      </c>
      <c r="L543">
        <v>184.8</v>
      </c>
      <c r="M543" t="s">
        <v>430</v>
      </c>
      <c r="N543" t="b">
        <v>0</v>
      </c>
      <c r="O543" t="s">
        <v>5385</v>
      </c>
      <c r="P543" s="30">
        <v>24473</v>
      </c>
      <c r="Q543" t="b">
        <v>0</v>
      </c>
      <c r="S543" t="b">
        <v>0</v>
      </c>
      <c r="T543" t="b">
        <v>0</v>
      </c>
      <c r="U543" t="b">
        <v>0</v>
      </c>
      <c r="V543" t="s">
        <v>440</v>
      </c>
      <c r="W543" t="s">
        <v>433</v>
      </c>
      <c r="X543">
        <v>2</v>
      </c>
      <c r="Z543">
        <v>2</v>
      </c>
      <c r="AB543">
        <v>5</v>
      </c>
      <c r="AD543">
        <v>5</v>
      </c>
      <c r="AF543">
        <v>4</v>
      </c>
      <c r="AH543">
        <v>1</v>
      </c>
      <c r="AJ543">
        <v>1</v>
      </c>
      <c r="AN543">
        <v>2.0283899999999999</v>
      </c>
      <c r="AO543">
        <v>0.68952000000000002</v>
      </c>
      <c r="AP543">
        <v>0.28172000000000003</v>
      </c>
      <c r="AQ543">
        <v>0.97123999999999999</v>
      </c>
      <c r="AR543">
        <v>2.9996299999999998</v>
      </c>
      <c r="AS543">
        <v>9.2600000000000002E-2</v>
      </c>
      <c r="AT543">
        <v>2.2961399999999998</v>
      </c>
      <c r="AU543">
        <v>0.98387999999999998</v>
      </c>
      <c r="AV543">
        <v>0.52056999999999998</v>
      </c>
      <c r="AW543">
        <v>3.8005900000000001</v>
      </c>
      <c r="AX543">
        <v>1.8359799999999999</v>
      </c>
      <c r="AY543">
        <v>0.52698</v>
      </c>
      <c r="AZ543">
        <v>0.20369000000000001</v>
      </c>
      <c r="BA543">
        <v>2.5308700000000002</v>
      </c>
      <c r="BB543" s="30">
        <v>43815</v>
      </c>
      <c r="BC543">
        <v>3</v>
      </c>
      <c r="BD543">
        <v>3</v>
      </c>
      <c r="BE543">
        <v>0</v>
      </c>
      <c r="BF543">
        <v>12</v>
      </c>
      <c r="BG543">
        <v>0</v>
      </c>
      <c r="BH543">
        <v>0</v>
      </c>
      <c r="BI543">
        <v>12</v>
      </c>
      <c r="BJ543" s="30">
        <v>43370</v>
      </c>
      <c r="BK543">
        <v>10</v>
      </c>
      <c r="BL543">
        <v>10</v>
      </c>
      <c r="BM543">
        <v>0</v>
      </c>
      <c r="BN543">
        <v>56</v>
      </c>
      <c r="BO543">
        <v>1</v>
      </c>
      <c r="BP543">
        <v>0</v>
      </c>
      <c r="BQ543">
        <v>56</v>
      </c>
      <c r="BR543" s="30">
        <v>42753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24.667000000000002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 t="s">
        <v>5386</v>
      </c>
      <c r="CH543" s="30">
        <v>43952</v>
      </c>
    </row>
    <row r="544" spans="1:86" customFormat="1" x14ac:dyDescent="0.25">
      <c r="A544">
        <v>335491</v>
      </c>
      <c r="B544" t="s">
        <v>5387</v>
      </c>
      <c r="C544" t="s">
        <v>5388</v>
      </c>
      <c r="D544" t="s">
        <v>3702</v>
      </c>
      <c r="E544" t="s">
        <v>251</v>
      </c>
      <c r="F544">
        <v>10025</v>
      </c>
      <c r="G544">
        <v>2128705000</v>
      </c>
      <c r="H544">
        <v>420</v>
      </c>
      <c r="I544" t="s">
        <v>301</v>
      </c>
      <c r="J544" t="s">
        <v>475</v>
      </c>
      <c r="K544">
        <v>514</v>
      </c>
      <c r="L544">
        <v>508.3</v>
      </c>
      <c r="M544" t="s">
        <v>430</v>
      </c>
      <c r="N544" t="b">
        <v>0</v>
      </c>
      <c r="O544" t="s">
        <v>5389</v>
      </c>
      <c r="P544" s="30">
        <v>27851</v>
      </c>
      <c r="Q544" t="b">
        <v>0</v>
      </c>
      <c r="S544" t="b">
        <v>0</v>
      </c>
      <c r="T544" t="b">
        <v>0</v>
      </c>
      <c r="U544" t="b">
        <v>0</v>
      </c>
      <c r="V544" t="s">
        <v>535</v>
      </c>
      <c r="W544" t="s">
        <v>433</v>
      </c>
      <c r="X544">
        <v>2</v>
      </c>
      <c r="Z544">
        <v>1</v>
      </c>
      <c r="AB544">
        <v>5</v>
      </c>
      <c r="AD544">
        <v>5</v>
      </c>
      <c r="AF544">
        <v>5</v>
      </c>
      <c r="AH544">
        <v>2</v>
      </c>
      <c r="AJ544">
        <v>2</v>
      </c>
      <c r="AN544">
        <v>2.1681699999999999</v>
      </c>
      <c r="AO544">
        <v>0.60655000000000003</v>
      </c>
      <c r="AP544">
        <v>0.48945</v>
      </c>
      <c r="AQ544">
        <v>1.0960000000000001</v>
      </c>
      <c r="AR544">
        <v>3.26417</v>
      </c>
      <c r="AS544">
        <v>9.5860000000000001E-2</v>
      </c>
      <c r="AT544">
        <v>2.26803</v>
      </c>
      <c r="AU544">
        <v>0.86514000000000002</v>
      </c>
      <c r="AV544">
        <v>0.44907999999999998</v>
      </c>
      <c r="AW544">
        <v>3.5822600000000002</v>
      </c>
      <c r="AX544">
        <v>1.98682</v>
      </c>
      <c r="AY544">
        <v>0.52717999999999998</v>
      </c>
      <c r="AZ544">
        <v>0.41021999999999997</v>
      </c>
      <c r="BA544">
        <v>2.9219200000000001</v>
      </c>
      <c r="BB544" s="30">
        <v>43672</v>
      </c>
      <c r="BC544">
        <v>16</v>
      </c>
      <c r="BD544">
        <v>9</v>
      </c>
      <c r="BE544">
        <v>7</v>
      </c>
      <c r="BF544">
        <v>147</v>
      </c>
      <c r="BG544">
        <v>1</v>
      </c>
      <c r="BH544">
        <v>0</v>
      </c>
      <c r="BI544">
        <v>147</v>
      </c>
      <c r="BJ544" s="30">
        <v>43061</v>
      </c>
      <c r="BK544">
        <v>3</v>
      </c>
      <c r="BL544">
        <v>3</v>
      </c>
      <c r="BM544">
        <v>0</v>
      </c>
      <c r="BN544">
        <v>12</v>
      </c>
      <c r="BO544">
        <v>1</v>
      </c>
      <c r="BP544">
        <v>0</v>
      </c>
      <c r="BQ544">
        <v>12</v>
      </c>
      <c r="BR544" s="30">
        <v>42608</v>
      </c>
      <c r="BS544">
        <v>4</v>
      </c>
      <c r="BT544">
        <v>4</v>
      </c>
      <c r="BU544">
        <v>0</v>
      </c>
      <c r="BV544">
        <v>1</v>
      </c>
      <c r="BW544">
        <v>16</v>
      </c>
      <c r="BX544">
        <v>0</v>
      </c>
      <c r="BY544">
        <v>16</v>
      </c>
      <c r="BZ544">
        <v>80.167000000000002</v>
      </c>
      <c r="CA544">
        <v>1</v>
      </c>
      <c r="CB544">
        <v>2</v>
      </c>
      <c r="CC544">
        <v>0</v>
      </c>
      <c r="CD544">
        <v>0</v>
      </c>
      <c r="CE544">
        <v>0</v>
      </c>
      <c r="CF544">
        <v>0</v>
      </c>
      <c r="CG544" t="s">
        <v>5390</v>
      </c>
      <c r="CH544" s="30">
        <v>43952</v>
      </c>
    </row>
    <row r="545" spans="1:86" customFormat="1" x14ac:dyDescent="0.25">
      <c r="A545">
        <v>335204</v>
      </c>
      <c r="B545" t="s">
        <v>5391</v>
      </c>
      <c r="C545" t="s">
        <v>5392</v>
      </c>
      <c r="D545" t="s">
        <v>4667</v>
      </c>
      <c r="E545" t="s">
        <v>251</v>
      </c>
      <c r="F545">
        <v>13820</v>
      </c>
      <c r="G545">
        <v>6074315980</v>
      </c>
      <c r="H545">
        <v>570</v>
      </c>
      <c r="I545" t="s">
        <v>1793</v>
      </c>
      <c r="J545" t="s">
        <v>475</v>
      </c>
      <c r="K545">
        <v>131</v>
      </c>
      <c r="L545">
        <v>125.3</v>
      </c>
      <c r="M545" t="s">
        <v>430</v>
      </c>
      <c r="N545" t="b">
        <v>1</v>
      </c>
      <c r="O545" t="s">
        <v>5393</v>
      </c>
      <c r="P545" s="30">
        <v>24552</v>
      </c>
      <c r="Q545" t="b">
        <v>0</v>
      </c>
      <c r="S545" t="b">
        <v>0</v>
      </c>
      <c r="T545" t="b">
        <v>0</v>
      </c>
      <c r="U545" t="b">
        <v>0</v>
      </c>
      <c r="V545" t="s">
        <v>440</v>
      </c>
      <c r="W545" t="s">
        <v>433</v>
      </c>
      <c r="X545">
        <v>3</v>
      </c>
      <c r="Z545">
        <v>2</v>
      </c>
      <c r="AB545">
        <v>5</v>
      </c>
      <c r="AD545">
        <v>5</v>
      </c>
      <c r="AF545">
        <v>5</v>
      </c>
      <c r="AH545">
        <v>2</v>
      </c>
      <c r="AJ545">
        <v>2</v>
      </c>
      <c r="AN545">
        <v>2.2955000000000001</v>
      </c>
      <c r="AO545">
        <v>0.80108999999999997</v>
      </c>
      <c r="AP545">
        <v>0.39927000000000001</v>
      </c>
      <c r="AQ545">
        <v>1.2003600000000001</v>
      </c>
      <c r="AR545">
        <v>3.49586</v>
      </c>
      <c r="AS545">
        <v>5.9119999999999999E-2</v>
      </c>
      <c r="AT545">
        <v>2.1144500000000002</v>
      </c>
      <c r="AU545">
        <v>0.69649000000000005</v>
      </c>
      <c r="AV545">
        <v>0.34321000000000002</v>
      </c>
      <c r="AW545">
        <v>3.15415</v>
      </c>
      <c r="AX545">
        <v>2.2562899999999999</v>
      </c>
      <c r="AY545">
        <v>0.86487000000000003</v>
      </c>
      <c r="AZ545">
        <v>0.43786000000000003</v>
      </c>
      <c r="BA545">
        <v>3.5540600000000002</v>
      </c>
      <c r="BB545" s="30">
        <v>43769</v>
      </c>
      <c r="BC545">
        <v>8</v>
      </c>
      <c r="BD545">
        <v>8</v>
      </c>
      <c r="BE545">
        <v>0</v>
      </c>
      <c r="BF545">
        <v>40</v>
      </c>
      <c r="BG545">
        <v>1</v>
      </c>
      <c r="BH545">
        <v>0</v>
      </c>
      <c r="BI545">
        <v>40</v>
      </c>
      <c r="BJ545" s="30">
        <v>43224</v>
      </c>
      <c r="BK545">
        <v>10</v>
      </c>
      <c r="BL545">
        <v>10</v>
      </c>
      <c r="BM545">
        <v>0</v>
      </c>
      <c r="BN545">
        <v>52</v>
      </c>
      <c r="BO545">
        <v>1</v>
      </c>
      <c r="BP545">
        <v>0</v>
      </c>
      <c r="BQ545">
        <v>52</v>
      </c>
      <c r="BR545" s="30">
        <v>42642</v>
      </c>
      <c r="BS545">
        <v>3</v>
      </c>
      <c r="BT545">
        <v>3</v>
      </c>
      <c r="BU545">
        <v>0</v>
      </c>
      <c r="BV545">
        <v>1</v>
      </c>
      <c r="BW545">
        <v>16</v>
      </c>
      <c r="BX545">
        <v>0</v>
      </c>
      <c r="BY545">
        <v>16</v>
      </c>
      <c r="BZ545">
        <v>40</v>
      </c>
      <c r="CA545">
        <v>0</v>
      </c>
      <c r="CB545">
        <v>0</v>
      </c>
      <c r="CC545">
        <v>1</v>
      </c>
      <c r="CD545">
        <v>12025</v>
      </c>
      <c r="CE545">
        <v>0</v>
      </c>
      <c r="CF545">
        <v>1</v>
      </c>
      <c r="CH545" s="30">
        <v>43952</v>
      </c>
    </row>
    <row r="546" spans="1:86" customFormat="1" x14ac:dyDescent="0.25">
      <c r="A546">
        <v>335188</v>
      </c>
      <c r="B546" t="s">
        <v>5394</v>
      </c>
      <c r="C546" t="s">
        <v>5395</v>
      </c>
      <c r="D546" t="s">
        <v>3655</v>
      </c>
      <c r="E546" t="s">
        <v>251</v>
      </c>
      <c r="F546">
        <v>12561</v>
      </c>
      <c r="G546">
        <v>8452550830</v>
      </c>
      <c r="H546">
        <v>740</v>
      </c>
      <c r="I546" t="s">
        <v>1886</v>
      </c>
      <c r="J546" t="s">
        <v>451</v>
      </c>
      <c r="K546">
        <v>79</v>
      </c>
      <c r="L546">
        <v>73.099999999999994</v>
      </c>
      <c r="M546" t="s">
        <v>430</v>
      </c>
      <c r="N546" t="b">
        <v>0</v>
      </c>
      <c r="O546" t="s">
        <v>5396</v>
      </c>
      <c r="P546" s="30">
        <v>24473</v>
      </c>
      <c r="Q546" t="b">
        <v>0</v>
      </c>
      <c r="S546" t="b">
        <v>0</v>
      </c>
      <c r="T546" t="b">
        <v>0</v>
      </c>
      <c r="U546" t="b">
        <v>0</v>
      </c>
      <c r="V546" t="s">
        <v>535</v>
      </c>
      <c r="W546" t="s">
        <v>433</v>
      </c>
      <c r="X546">
        <v>4</v>
      </c>
      <c r="Z546">
        <v>4</v>
      </c>
      <c r="AB546">
        <v>3</v>
      </c>
      <c r="AD546">
        <v>3</v>
      </c>
      <c r="AF546">
        <v>3</v>
      </c>
      <c r="AH546">
        <v>3</v>
      </c>
      <c r="AJ546">
        <v>3</v>
      </c>
      <c r="AN546">
        <v>2.0181100000000001</v>
      </c>
      <c r="AO546">
        <v>1.0829899999999999</v>
      </c>
      <c r="AP546">
        <v>0.68879000000000001</v>
      </c>
      <c r="AQ546">
        <v>1.7717799999999999</v>
      </c>
      <c r="AR546">
        <v>3.7898800000000001</v>
      </c>
      <c r="AS546">
        <v>0.12839</v>
      </c>
      <c r="AT546">
        <v>2.1283699999999999</v>
      </c>
      <c r="AU546">
        <v>0.86068999999999996</v>
      </c>
      <c r="AV546">
        <v>0.43561</v>
      </c>
      <c r="AW546">
        <v>3.4246599999999998</v>
      </c>
      <c r="AX546">
        <v>1.9706699999999999</v>
      </c>
      <c r="AY546">
        <v>0.94615000000000005</v>
      </c>
      <c r="AZ546">
        <v>0.59514999999999996</v>
      </c>
      <c r="BA546">
        <v>3.5486300000000002</v>
      </c>
      <c r="BB546" s="30">
        <v>43805</v>
      </c>
      <c r="BC546">
        <v>1</v>
      </c>
      <c r="BD546">
        <v>1</v>
      </c>
      <c r="BE546">
        <v>0</v>
      </c>
      <c r="BF546">
        <v>4</v>
      </c>
      <c r="BG546">
        <v>1</v>
      </c>
      <c r="BH546">
        <v>0</v>
      </c>
      <c r="BI546">
        <v>4</v>
      </c>
      <c r="BJ546" s="30">
        <v>43129</v>
      </c>
      <c r="BK546">
        <v>3</v>
      </c>
      <c r="BL546">
        <v>3</v>
      </c>
      <c r="BM546">
        <v>0</v>
      </c>
      <c r="BN546">
        <v>20</v>
      </c>
      <c r="BO546">
        <v>1</v>
      </c>
      <c r="BP546">
        <v>0</v>
      </c>
      <c r="BQ546">
        <v>20</v>
      </c>
      <c r="BR546" s="30">
        <v>42671</v>
      </c>
      <c r="BS546">
        <v>7</v>
      </c>
      <c r="BT546">
        <v>7</v>
      </c>
      <c r="BU546">
        <v>0</v>
      </c>
      <c r="BV546">
        <v>1</v>
      </c>
      <c r="BW546">
        <v>28</v>
      </c>
      <c r="BX546">
        <v>0</v>
      </c>
      <c r="BY546">
        <v>28</v>
      </c>
      <c r="BZ546">
        <v>13.333</v>
      </c>
      <c r="CA546">
        <v>0</v>
      </c>
      <c r="CB546">
        <v>0</v>
      </c>
      <c r="CC546">
        <v>1</v>
      </c>
      <c r="CD546">
        <v>6845</v>
      </c>
      <c r="CE546">
        <v>0</v>
      </c>
      <c r="CF546">
        <v>1</v>
      </c>
      <c r="CG546" t="s">
        <v>5397</v>
      </c>
      <c r="CH546" s="30">
        <v>43952</v>
      </c>
    </row>
    <row r="547" spans="1:86" customFormat="1" x14ac:dyDescent="0.25">
      <c r="A547">
        <v>335514</v>
      </c>
      <c r="B547" t="s">
        <v>5398</v>
      </c>
      <c r="C547" t="s">
        <v>5399</v>
      </c>
      <c r="D547" t="s">
        <v>5400</v>
      </c>
      <c r="E547" t="s">
        <v>251</v>
      </c>
      <c r="F547">
        <v>11776</v>
      </c>
      <c r="G547">
        <v>6314737100</v>
      </c>
      <c r="H547">
        <v>700</v>
      </c>
      <c r="I547" t="s">
        <v>1388</v>
      </c>
      <c r="J547" t="s">
        <v>429</v>
      </c>
      <c r="K547">
        <v>143</v>
      </c>
      <c r="L547">
        <v>124.2</v>
      </c>
      <c r="M547" t="s">
        <v>430</v>
      </c>
      <c r="N547" t="b">
        <v>0</v>
      </c>
      <c r="O547" t="s">
        <v>5401</v>
      </c>
      <c r="P547" s="30">
        <v>27912</v>
      </c>
      <c r="Q547" t="b">
        <v>0</v>
      </c>
      <c r="S547" t="b">
        <v>0</v>
      </c>
      <c r="T547" t="b">
        <v>0</v>
      </c>
      <c r="U547" t="b">
        <v>0</v>
      </c>
      <c r="V547" t="s">
        <v>535</v>
      </c>
      <c r="W547" t="s">
        <v>433</v>
      </c>
      <c r="X547">
        <v>2</v>
      </c>
      <c r="Z547">
        <v>2</v>
      </c>
      <c r="AB547">
        <v>3</v>
      </c>
      <c r="AD547">
        <v>2</v>
      </c>
      <c r="AF547">
        <v>4</v>
      </c>
      <c r="AH547">
        <v>2</v>
      </c>
      <c r="AJ547">
        <v>2</v>
      </c>
      <c r="AN547">
        <v>1.9461999999999999</v>
      </c>
      <c r="AO547">
        <v>1.19699</v>
      </c>
      <c r="AP547">
        <v>0.44217000000000001</v>
      </c>
      <c r="AQ547">
        <v>1.63916</v>
      </c>
      <c r="AR547">
        <v>3.5853600000000001</v>
      </c>
      <c r="AS547">
        <v>0.22452</v>
      </c>
      <c r="AT547">
        <v>2.2803399999999998</v>
      </c>
      <c r="AU547">
        <v>0.95657000000000003</v>
      </c>
      <c r="AV547">
        <v>0.52122000000000002</v>
      </c>
      <c r="AW547">
        <v>3.7581199999999999</v>
      </c>
      <c r="AX547">
        <v>1.7738</v>
      </c>
      <c r="AY547">
        <v>0.94093000000000004</v>
      </c>
      <c r="AZ547">
        <v>0.31930999999999998</v>
      </c>
      <c r="BA547">
        <v>3.05925</v>
      </c>
      <c r="BB547" s="30">
        <v>43775</v>
      </c>
      <c r="BC547">
        <v>12</v>
      </c>
      <c r="BD547">
        <v>12</v>
      </c>
      <c r="BE547">
        <v>0</v>
      </c>
      <c r="BF547">
        <v>40</v>
      </c>
      <c r="BG547">
        <v>1</v>
      </c>
      <c r="BH547">
        <v>0</v>
      </c>
      <c r="BI547">
        <v>40</v>
      </c>
      <c r="BJ547" s="30">
        <v>43298</v>
      </c>
      <c r="BK547">
        <v>3</v>
      </c>
      <c r="BL547">
        <v>3</v>
      </c>
      <c r="BM547">
        <v>0</v>
      </c>
      <c r="BN547">
        <v>12</v>
      </c>
      <c r="BO547">
        <v>1</v>
      </c>
      <c r="BP547">
        <v>0</v>
      </c>
      <c r="BQ547">
        <v>12</v>
      </c>
      <c r="BR547" s="30">
        <v>42803</v>
      </c>
      <c r="BS547">
        <v>6</v>
      </c>
      <c r="BT547">
        <v>6</v>
      </c>
      <c r="BU547">
        <v>0</v>
      </c>
      <c r="BV547">
        <v>1</v>
      </c>
      <c r="BW547">
        <v>20</v>
      </c>
      <c r="BX547">
        <v>0</v>
      </c>
      <c r="BY547">
        <v>20</v>
      </c>
      <c r="BZ547">
        <v>27.332999999999998</v>
      </c>
      <c r="CA547">
        <v>0</v>
      </c>
      <c r="CB547">
        <v>0</v>
      </c>
      <c r="CC547">
        <v>1</v>
      </c>
      <c r="CD547">
        <v>2896</v>
      </c>
      <c r="CE547">
        <v>0</v>
      </c>
      <c r="CF547">
        <v>1</v>
      </c>
      <c r="CH547" s="30">
        <v>43952</v>
      </c>
    </row>
    <row r="548" spans="1:86" customFormat="1" x14ac:dyDescent="0.25">
      <c r="A548">
        <v>335328</v>
      </c>
      <c r="B548" t="s">
        <v>5402</v>
      </c>
      <c r="C548" t="s">
        <v>5403</v>
      </c>
      <c r="D548" t="s">
        <v>3226</v>
      </c>
      <c r="E548" t="s">
        <v>251</v>
      </c>
      <c r="F548">
        <v>11218</v>
      </c>
      <c r="G548">
        <v>7186333300</v>
      </c>
      <c r="H548">
        <v>331</v>
      </c>
      <c r="I548" t="s">
        <v>1544</v>
      </c>
      <c r="J548" t="s">
        <v>445</v>
      </c>
      <c r="K548">
        <v>240</v>
      </c>
      <c r="L548">
        <v>227</v>
      </c>
      <c r="M548" t="s">
        <v>430</v>
      </c>
      <c r="N548" t="b">
        <v>0</v>
      </c>
      <c r="O548" t="s">
        <v>5404</v>
      </c>
      <c r="P548" s="30">
        <v>26085</v>
      </c>
      <c r="Q548" t="b">
        <v>0</v>
      </c>
      <c r="S548" t="b">
        <v>0</v>
      </c>
      <c r="T548" t="b">
        <v>0</v>
      </c>
      <c r="U548" t="b">
        <v>0</v>
      </c>
      <c r="V548" t="s">
        <v>440</v>
      </c>
      <c r="W548" t="s">
        <v>433</v>
      </c>
      <c r="X548">
        <v>2</v>
      </c>
      <c r="Z548">
        <v>2</v>
      </c>
      <c r="AB548">
        <v>3</v>
      </c>
      <c r="AD548">
        <v>4</v>
      </c>
      <c r="AF548">
        <v>3</v>
      </c>
      <c r="AH548">
        <v>2</v>
      </c>
      <c r="AJ548">
        <v>2</v>
      </c>
      <c r="AN548">
        <v>2.6326900000000002</v>
      </c>
      <c r="AO548">
        <v>0.74124000000000001</v>
      </c>
      <c r="AP548">
        <v>0.71819</v>
      </c>
      <c r="AQ548">
        <v>1.4594199999999999</v>
      </c>
      <c r="AR548">
        <v>4.0921099999999999</v>
      </c>
      <c r="AS548">
        <v>6.2590000000000007E-2</v>
      </c>
      <c r="AT548">
        <v>2.2877200000000002</v>
      </c>
      <c r="AU548">
        <v>0.96599000000000002</v>
      </c>
      <c r="AV548">
        <v>0.82962000000000002</v>
      </c>
      <c r="AW548">
        <v>4.0833300000000001</v>
      </c>
      <c r="AX548">
        <v>2.3917299999999999</v>
      </c>
      <c r="AY548">
        <v>0.57699</v>
      </c>
      <c r="AZ548">
        <v>0.32583000000000001</v>
      </c>
      <c r="BA548">
        <v>3.2135500000000001</v>
      </c>
      <c r="BB548" s="30">
        <v>43560</v>
      </c>
      <c r="BC548">
        <v>3</v>
      </c>
      <c r="BD548">
        <v>3</v>
      </c>
      <c r="BE548">
        <v>0</v>
      </c>
      <c r="BF548">
        <v>12</v>
      </c>
      <c r="BG548">
        <v>1</v>
      </c>
      <c r="BH548">
        <v>0</v>
      </c>
      <c r="BI548">
        <v>12</v>
      </c>
      <c r="BJ548" s="30">
        <v>42891</v>
      </c>
      <c r="BK548">
        <v>3</v>
      </c>
      <c r="BL548">
        <v>0</v>
      </c>
      <c r="BM548">
        <v>3</v>
      </c>
      <c r="BN548">
        <v>87</v>
      </c>
      <c r="BO548">
        <v>0</v>
      </c>
      <c r="BP548">
        <v>0</v>
      </c>
      <c r="BQ548">
        <v>87</v>
      </c>
      <c r="BR548" s="30">
        <v>42440</v>
      </c>
      <c r="BS548">
        <v>4</v>
      </c>
      <c r="BT548">
        <v>4</v>
      </c>
      <c r="BU548">
        <v>0</v>
      </c>
      <c r="BV548">
        <v>1</v>
      </c>
      <c r="BW548">
        <v>20</v>
      </c>
      <c r="BX548">
        <v>0</v>
      </c>
      <c r="BY548">
        <v>20</v>
      </c>
      <c r="BZ548">
        <v>38.332999999999998</v>
      </c>
      <c r="CA548">
        <v>4</v>
      </c>
      <c r="CB548">
        <v>0</v>
      </c>
      <c r="CC548">
        <v>0</v>
      </c>
      <c r="CD548">
        <v>0</v>
      </c>
      <c r="CE548">
        <v>0</v>
      </c>
      <c r="CF548">
        <v>0</v>
      </c>
      <c r="CG548" t="s">
        <v>5405</v>
      </c>
      <c r="CH548" s="30">
        <v>43952</v>
      </c>
    </row>
    <row r="549" spans="1:86" customFormat="1" x14ac:dyDescent="0.25">
      <c r="A549">
        <v>335449</v>
      </c>
      <c r="B549" t="s">
        <v>5406</v>
      </c>
      <c r="C549" t="s">
        <v>5407</v>
      </c>
      <c r="D549" t="s">
        <v>3711</v>
      </c>
      <c r="E549" t="s">
        <v>251</v>
      </c>
      <c r="F549">
        <v>12754</v>
      </c>
      <c r="G549">
        <v>8452924200</v>
      </c>
      <c r="H549">
        <v>710</v>
      </c>
      <c r="I549" t="s">
        <v>2042</v>
      </c>
      <c r="J549" t="s">
        <v>429</v>
      </c>
      <c r="K549">
        <v>140</v>
      </c>
      <c r="L549">
        <v>133.80000000000001</v>
      </c>
      <c r="M549" t="s">
        <v>430</v>
      </c>
      <c r="N549" t="b">
        <v>0</v>
      </c>
      <c r="O549" t="s">
        <v>5408</v>
      </c>
      <c r="P549" s="30">
        <v>27550</v>
      </c>
      <c r="Q549" t="b">
        <v>0</v>
      </c>
      <c r="S549" t="b">
        <v>0</v>
      </c>
      <c r="T549" t="b">
        <v>0</v>
      </c>
      <c r="U549" t="b">
        <v>0</v>
      </c>
      <c r="V549" t="s">
        <v>440</v>
      </c>
      <c r="W549" t="s">
        <v>433</v>
      </c>
      <c r="X549">
        <v>3</v>
      </c>
      <c r="Z549">
        <v>3</v>
      </c>
      <c r="AB549">
        <v>2</v>
      </c>
      <c r="AD549">
        <v>3</v>
      </c>
      <c r="AF549">
        <v>2</v>
      </c>
      <c r="AH549">
        <v>2</v>
      </c>
      <c r="AJ549">
        <v>2</v>
      </c>
      <c r="AN549">
        <v>2.0669599999999999</v>
      </c>
      <c r="AO549">
        <v>0.74292000000000002</v>
      </c>
      <c r="AP549">
        <v>0.44838</v>
      </c>
      <c r="AQ549">
        <v>1.1913</v>
      </c>
      <c r="AR549">
        <v>3.2582599999999999</v>
      </c>
      <c r="AS549">
        <v>3.9440000000000003E-2</v>
      </c>
      <c r="AT549">
        <v>2.2479</v>
      </c>
      <c r="AU549">
        <v>0.86861999999999995</v>
      </c>
      <c r="AV549">
        <v>0.46388000000000001</v>
      </c>
      <c r="AW549">
        <v>3.5804</v>
      </c>
      <c r="AX549">
        <v>1.9110499999999999</v>
      </c>
      <c r="AY549">
        <v>0.64312000000000002</v>
      </c>
      <c r="AZ549">
        <v>0.36381000000000002</v>
      </c>
      <c r="BA549">
        <v>2.9181499999999998</v>
      </c>
      <c r="BB549" s="30">
        <v>43552</v>
      </c>
      <c r="BC549">
        <v>6</v>
      </c>
      <c r="BD549">
        <v>6</v>
      </c>
      <c r="BE549">
        <v>0</v>
      </c>
      <c r="BF549">
        <v>24</v>
      </c>
      <c r="BG549">
        <v>0</v>
      </c>
      <c r="BH549">
        <v>0</v>
      </c>
      <c r="BI549">
        <v>24</v>
      </c>
      <c r="BJ549" s="30">
        <v>42891</v>
      </c>
      <c r="BK549">
        <v>5</v>
      </c>
      <c r="BL549">
        <v>5</v>
      </c>
      <c r="BM549">
        <v>0</v>
      </c>
      <c r="BN549">
        <v>16</v>
      </c>
      <c r="BO549">
        <v>1</v>
      </c>
      <c r="BP549">
        <v>0</v>
      </c>
      <c r="BQ549">
        <v>16</v>
      </c>
      <c r="BR549" s="30">
        <v>42451</v>
      </c>
      <c r="BS549">
        <v>1</v>
      </c>
      <c r="BT549">
        <v>1</v>
      </c>
      <c r="BU549">
        <v>0</v>
      </c>
      <c r="BV549">
        <v>1</v>
      </c>
      <c r="BW549">
        <v>8</v>
      </c>
      <c r="BX549">
        <v>0</v>
      </c>
      <c r="BY549">
        <v>8</v>
      </c>
      <c r="BZ549">
        <v>18.667000000000002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 t="s">
        <v>5409</v>
      </c>
      <c r="CH549" s="30">
        <v>43952</v>
      </c>
    </row>
    <row r="550" spans="1:86" customFormat="1" x14ac:dyDescent="0.25">
      <c r="A550">
        <v>335757</v>
      </c>
      <c r="B550" t="s">
        <v>5410</v>
      </c>
      <c r="C550" t="s">
        <v>5411</v>
      </c>
      <c r="D550" t="s">
        <v>3265</v>
      </c>
      <c r="E550" t="s">
        <v>251</v>
      </c>
      <c r="F550">
        <v>14221</v>
      </c>
      <c r="G550">
        <v>7166323700</v>
      </c>
      <c r="H550">
        <v>240</v>
      </c>
      <c r="I550" t="s">
        <v>2646</v>
      </c>
      <c r="J550" t="s">
        <v>451</v>
      </c>
      <c r="K550">
        <v>192</v>
      </c>
      <c r="L550">
        <v>184.9</v>
      </c>
      <c r="M550" t="s">
        <v>430</v>
      </c>
      <c r="N550" t="b">
        <v>0</v>
      </c>
      <c r="O550" t="s">
        <v>5412</v>
      </c>
      <c r="P550" s="30">
        <v>33702</v>
      </c>
      <c r="Q550" t="b">
        <v>0</v>
      </c>
      <c r="S550" t="b">
        <v>0</v>
      </c>
      <c r="T550" t="b">
        <v>0</v>
      </c>
      <c r="U550" t="b">
        <v>0</v>
      </c>
      <c r="V550" t="s">
        <v>440</v>
      </c>
      <c r="W550" t="s">
        <v>433</v>
      </c>
      <c r="X550">
        <v>5</v>
      </c>
      <c r="Z550">
        <v>5</v>
      </c>
      <c r="AB550">
        <v>5</v>
      </c>
      <c r="AD550">
        <v>5</v>
      </c>
      <c r="AF550">
        <v>5</v>
      </c>
      <c r="AH550">
        <v>3</v>
      </c>
      <c r="AJ550">
        <v>3</v>
      </c>
      <c r="AN550">
        <v>2.4620199999999999</v>
      </c>
      <c r="AO550">
        <v>1.0280899999999999</v>
      </c>
      <c r="AP550">
        <v>0.76437999999999995</v>
      </c>
      <c r="AQ550">
        <v>1.7924800000000001</v>
      </c>
      <c r="AR550">
        <v>4.2544899999999997</v>
      </c>
      <c r="AS550">
        <v>0.21446999999999999</v>
      </c>
      <c r="AT550">
        <v>2.2474599999999998</v>
      </c>
      <c r="AU550">
        <v>0.85185</v>
      </c>
      <c r="AV550">
        <v>0.45036999999999999</v>
      </c>
      <c r="AW550">
        <v>3.5496699999999999</v>
      </c>
      <c r="AX550">
        <v>2.2767499999999998</v>
      </c>
      <c r="AY550">
        <v>0.90751000000000004</v>
      </c>
      <c r="AZ550">
        <v>0.63882000000000005</v>
      </c>
      <c r="BA550">
        <v>3.8433700000000002</v>
      </c>
      <c r="BB550" s="30">
        <v>43816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s="30">
        <v>43375</v>
      </c>
      <c r="BK550">
        <v>3</v>
      </c>
      <c r="BL550">
        <v>3</v>
      </c>
      <c r="BM550">
        <v>0</v>
      </c>
      <c r="BN550">
        <v>12</v>
      </c>
      <c r="BO550">
        <v>1</v>
      </c>
      <c r="BP550">
        <v>0</v>
      </c>
      <c r="BQ550">
        <v>12</v>
      </c>
      <c r="BR550" s="30">
        <v>42881</v>
      </c>
      <c r="BS550">
        <v>1</v>
      </c>
      <c r="BT550">
        <v>1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 t="s">
        <v>5413</v>
      </c>
      <c r="CH550" s="30">
        <v>43952</v>
      </c>
    </row>
    <row r="551" spans="1:86" customFormat="1" x14ac:dyDescent="0.25">
      <c r="A551">
        <v>335700</v>
      </c>
      <c r="B551" t="s">
        <v>5414</v>
      </c>
      <c r="C551" t="s">
        <v>5415</v>
      </c>
      <c r="D551" t="s">
        <v>5416</v>
      </c>
      <c r="E551" t="s">
        <v>251</v>
      </c>
      <c r="F551">
        <v>11580</v>
      </c>
      <c r="G551">
        <v>5162566700</v>
      </c>
      <c r="H551">
        <v>400</v>
      </c>
      <c r="I551" t="s">
        <v>1530</v>
      </c>
      <c r="J551" t="s">
        <v>475</v>
      </c>
      <c r="K551">
        <v>120</v>
      </c>
      <c r="L551">
        <v>112.3</v>
      </c>
      <c r="M551" t="s">
        <v>430</v>
      </c>
      <c r="N551" t="b">
        <v>1</v>
      </c>
      <c r="O551" t="s">
        <v>5417</v>
      </c>
      <c r="P551" s="30">
        <v>32521</v>
      </c>
      <c r="Q551" t="b">
        <v>0</v>
      </c>
      <c r="S551" t="b">
        <v>0</v>
      </c>
      <c r="T551" t="b">
        <v>0</v>
      </c>
      <c r="U551" t="b">
        <v>0</v>
      </c>
      <c r="V551" t="s">
        <v>440</v>
      </c>
      <c r="W551" t="s">
        <v>433</v>
      </c>
      <c r="X551">
        <v>5</v>
      </c>
      <c r="Z551">
        <v>3</v>
      </c>
      <c r="AB551">
        <v>5</v>
      </c>
      <c r="AD551">
        <v>5</v>
      </c>
      <c r="AF551">
        <v>4</v>
      </c>
      <c r="AH551">
        <v>5</v>
      </c>
      <c r="AJ551">
        <v>5</v>
      </c>
      <c r="AN551">
        <v>3.0150000000000001</v>
      </c>
      <c r="AO551">
        <v>0.45656999999999998</v>
      </c>
      <c r="AP551">
        <v>2.2354799999999999</v>
      </c>
      <c r="AQ551">
        <v>2.6920600000000001</v>
      </c>
      <c r="AR551">
        <v>5.7070600000000002</v>
      </c>
      <c r="AS551">
        <v>0.50082000000000004</v>
      </c>
      <c r="AT551">
        <v>2.2259699999999998</v>
      </c>
      <c r="AU551">
        <v>0.92791000000000001</v>
      </c>
      <c r="AV551">
        <v>0.53320999999999996</v>
      </c>
      <c r="AW551">
        <v>3.68709</v>
      </c>
      <c r="AX551">
        <v>2.8150300000000001</v>
      </c>
      <c r="AY551">
        <v>0.36998999999999999</v>
      </c>
      <c r="AZ551">
        <v>1.57799</v>
      </c>
      <c r="BA551">
        <v>4.9634299999999998</v>
      </c>
      <c r="BB551" s="30">
        <v>43711</v>
      </c>
      <c r="BC551">
        <v>9</v>
      </c>
      <c r="BD551">
        <v>9</v>
      </c>
      <c r="BE551">
        <v>0</v>
      </c>
      <c r="BF551">
        <v>36</v>
      </c>
      <c r="BG551">
        <v>1</v>
      </c>
      <c r="BH551">
        <v>0</v>
      </c>
      <c r="BI551">
        <v>36</v>
      </c>
      <c r="BJ551" s="30">
        <v>43245</v>
      </c>
      <c r="BK551">
        <v>1</v>
      </c>
      <c r="BL551">
        <v>1</v>
      </c>
      <c r="BM551">
        <v>0</v>
      </c>
      <c r="BN551">
        <v>4</v>
      </c>
      <c r="BO551">
        <v>1</v>
      </c>
      <c r="BP551">
        <v>0</v>
      </c>
      <c r="BQ551">
        <v>4</v>
      </c>
      <c r="BR551" s="30">
        <v>42774</v>
      </c>
      <c r="BS551">
        <v>3</v>
      </c>
      <c r="BT551">
        <v>2</v>
      </c>
      <c r="BU551">
        <v>1</v>
      </c>
      <c r="BV551">
        <v>1</v>
      </c>
      <c r="BW551">
        <v>12</v>
      </c>
      <c r="BX551">
        <v>0</v>
      </c>
      <c r="BY551">
        <v>12</v>
      </c>
      <c r="BZ551">
        <v>21.332999999999998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 t="s">
        <v>5418</v>
      </c>
      <c r="CH551" s="30">
        <v>43952</v>
      </c>
    </row>
    <row r="552" spans="1:86" customFormat="1" x14ac:dyDescent="0.25">
      <c r="A552">
        <v>335372</v>
      </c>
      <c r="B552" t="s">
        <v>5419</v>
      </c>
      <c r="C552" t="s">
        <v>5420</v>
      </c>
      <c r="D552" t="s">
        <v>3178</v>
      </c>
      <c r="E552" t="s">
        <v>251</v>
      </c>
      <c r="F552">
        <v>10304</v>
      </c>
      <c r="G552">
        <v>7184470701</v>
      </c>
      <c r="H552">
        <v>610</v>
      </c>
      <c r="I552" t="s">
        <v>1391</v>
      </c>
      <c r="J552" t="s">
        <v>429</v>
      </c>
      <c r="K552">
        <v>320</v>
      </c>
      <c r="L552">
        <v>280.2</v>
      </c>
      <c r="M552" t="s">
        <v>430</v>
      </c>
      <c r="N552" t="b">
        <v>0</v>
      </c>
      <c r="O552" t="s">
        <v>5421</v>
      </c>
      <c r="P552" s="30">
        <v>26604</v>
      </c>
      <c r="Q552" t="b">
        <v>0</v>
      </c>
      <c r="S552" t="b">
        <v>0</v>
      </c>
      <c r="T552" t="b">
        <v>0</v>
      </c>
      <c r="U552" t="b">
        <v>0</v>
      </c>
      <c r="V552" t="s">
        <v>440</v>
      </c>
      <c r="W552" t="s">
        <v>433</v>
      </c>
      <c r="X552">
        <v>4</v>
      </c>
      <c r="Z552">
        <v>4</v>
      </c>
      <c r="AB552">
        <v>5</v>
      </c>
      <c r="AD552">
        <v>4</v>
      </c>
      <c r="AF552">
        <v>5</v>
      </c>
      <c r="AH552">
        <v>1</v>
      </c>
      <c r="AJ552">
        <v>1</v>
      </c>
      <c r="AN552">
        <v>2.1241400000000001</v>
      </c>
      <c r="AO552">
        <v>0.83689000000000002</v>
      </c>
      <c r="AP552">
        <v>0.41649000000000003</v>
      </c>
      <c r="AQ552">
        <v>1.2533799999999999</v>
      </c>
      <c r="AR552">
        <v>3.3775200000000001</v>
      </c>
      <c r="AS552">
        <v>3.7199999999999997E-2</v>
      </c>
      <c r="AT552">
        <v>2.1089899999999999</v>
      </c>
      <c r="AU552">
        <v>0.86202000000000001</v>
      </c>
      <c r="AV552">
        <v>0.63721000000000005</v>
      </c>
      <c r="AW552">
        <v>3.6082100000000001</v>
      </c>
      <c r="AX552">
        <v>2.09327</v>
      </c>
      <c r="AY552">
        <v>0.73002</v>
      </c>
      <c r="AZ552">
        <v>0.24601000000000001</v>
      </c>
      <c r="BA552">
        <v>3.0016500000000002</v>
      </c>
      <c r="BB552" s="30">
        <v>43424</v>
      </c>
      <c r="BC552">
        <v>2</v>
      </c>
      <c r="BD552">
        <v>2</v>
      </c>
      <c r="BE552">
        <v>0</v>
      </c>
      <c r="BF552">
        <v>12</v>
      </c>
      <c r="BG552">
        <v>1</v>
      </c>
      <c r="BH552">
        <v>0</v>
      </c>
      <c r="BI552">
        <v>12</v>
      </c>
      <c r="BJ552" s="30">
        <v>42772</v>
      </c>
      <c r="BK552">
        <v>2</v>
      </c>
      <c r="BL552">
        <v>2</v>
      </c>
      <c r="BM552">
        <v>0</v>
      </c>
      <c r="BN552">
        <v>8</v>
      </c>
      <c r="BO552">
        <v>1</v>
      </c>
      <c r="BP552">
        <v>0</v>
      </c>
      <c r="BQ552">
        <v>8</v>
      </c>
      <c r="BR552" s="30">
        <v>42328</v>
      </c>
      <c r="BS552">
        <v>1</v>
      </c>
      <c r="BT552">
        <v>1</v>
      </c>
      <c r="BU552">
        <v>0</v>
      </c>
      <c r="BV552">
        <v>1</v>
      </c>
      <c r="BW552">
        <v>4</v>
      </c>
      <c r="BX552">
        <v>0</v>
      </c>
      <c r="BY552">
        <v>4</v>
      </c>
      <c r="BZ552">
        <v>9.3330000000000002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 t="s">
        <v>5422</v>
      </c>
      <c r="CH552" s="30">
        <v>43952</v>
      </c>
    </row>
    <row r="553" spans="1:86" customFormat="1" x14ac:dyDescent="0.25">
      <c r="A553">
        <v>335236</v>
      </c>
      <c r="B553" t="s">
        <v>5423</v>
      </c>
      <c r="C553" t="s">
        <v>5424</v>
      </c>
      <c r="D553" t="s">
        <v>5425</v>
      </c>
      <c r="E553" t="s">
        <v>251</v>
      </c>
      <c r="F553">
        <v>12167</v>
      </c>
      <c r="G553">
        <v>6076527521</v>
      </c>
      <c r="H553">
        <v>220</v>
      </c>
      <c r="I553" t="s">
        <v>279</v>
      </c>
      <c r="J553" t="s">
        <v>451</v>
      </c>
      <c r="K553">
        <v>120</v>
      </c>
      <c r="L553">
        <v>117.8</v>
      </c>
      <c r="M553" t="s">
        <v>430</v>
      </c>
      <c r="N553" t="b">
        <v>0</v>
      </c>
      <c r="O553" t="s">
        <v>5426</v>
      </c>
      <c r="P553" s="30">
        <v>24777</v>
      </c>
      <c r="Q553" t="b">
        <v>0</v>
      </c>
      <c r="R553" t="s">
        <v>791</v>
      </c>
      <c r="S553" t="b">
        <v>0</v>
      </c>
      <c r="T553" t="b">
        <v>0</v>
      </c>
      <c r="U553" t="b">
        <v>0</v>
      </c>
      <c r="V553" t="s">
        <v>440</v>
      </c>
      <c r="W553" t="s">
        <v>433</v>
      </c>
      <c r="X553">
        <v>1</v>
      </c>
      <c r="Z553">
        <v>1</v>
      </c>
      <c r="AB553">
        <v>4</v>
      </c>
      <c r="AD553">
        <v>4</v>
      </c>
      <c r="AF553">
        <v>3</v>
      </c>
      <c r="AH553">
        <v>2</v>
      </c>
      <c r="AJ553">
        <v>2</v>
      </c>
      <c r="AN553">
        <v>1.90456</v>
      </c>
      <c r="AO553">
        <v>0.59382000000000001</v>
      </c>
      <c r="AP553">
        <v>0.45895999999999998</v>
      </c>
      <c r="AQ553">
        <v>1.05278</v>
      </c>
      <c r="AR553">
        <v>2.9573499999999999</v>
      </c>
      <c r="AS553">
        <v>8.3650000000000002E-2</v>
      </c>
      <c r="AT553">
        <v>2.09307</v>
      </c>
      <c r="AU553">
        <v>0.75829000000000002</v>
      </c>
      <c r="AV553">
        <v>0.36177999999999999</v>
      </c>
      <c r="AW553">
        <v>3.2131400000000001</v>
      </c>
      <c r="AX553">
        <v>1.89116</v>
      </c>
      <c r="AY553">
        <v>0.58884999999999998</v>
      </c>
      <c r="AZ553">
        <v>0.47749000000000003</v>
      </c>
      <c r="BA553">
        <v>2.95139</v>
      </c>
      <c r="BB553" s="30">
        <v>43479</v>
      </c>
      <c r="BC553">
        <v>15</v>
      </c>
      <c r="BD553">
        <v>15</v>
      </c>
      <c r="BE553">
        <v>1</v>
      </c>
      <c r="BF553">
        <v>80</v>
      </c>
      <c r="BG553">
        <v>1</v>
      </c>
      <c r="BH553">
        <v>0</v>
      </c>
      <c r="BI553">
        <v>80</v>
      </c>
      <c r="BJ553" s="30">
        <v>42797</v>
      </c>
      <c r="BK553">
        <v>5</v>
      </c>
      <c r="BL553">
        <v>5</v>
      </c>
      <c r="BM553">
        <v>0</v>
      </c>
      <c r="BN553">
        <v>28</v>
      </c>
      <c r="BO553">
        <v>1</v>
      </c>
      <c r="BP553">
        <v>0</v>
      </c>
      <c r="BQ553">
        <v>28</v>
      </c>
      <c r="BR553" s="30">
        <v>42384</v>
      </c>
      <c r="BS553">
        <v>10</v>
      </c>
      <c r="BT553">
        <v>10</v>
      </c>
      <c r="BU553">
        <v>0</v>
      </c>
      <c r="BV553">
        <v>2</v>
      </c>
      <c r="BW553">
        <v>369</v>
      </c>
      <c r="BX553">
        <v>185</v>
      </c>
      <c r="BY553">
        <v>554</v>
      </c>
      <c r="BZ553">
        <v>141.667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H553" s="30">
        <v>43952</v>
      </c>
    </row>
    <row r="554" spans="1:86" customFormat="1" x14ac:dyDescent="0.25">
      <c r="A554">
        <v>335396</v>
      </c>
      <c r="B554" t="s">
        <v>5427</v>
      </c>
      <c r="C554" t="s">
        <v>5428</v>
      </c>
      <c r="D554" t="s">
        <v>5429</v>
      </c>
      <c r="E554" t="s">
        <v>251</v>
      </c>
      <c r="F554">
        <v>12549</v>
      </c>
      <c r="G554">
        <v>8454573155</v>
      </c>
      <c r="H554">
        <v>540</v>
      </c>
      <c r="I554" t="s">
        <v>1469</v>
      </c>
      <c r="J554" t="s">
        <v>429</v>
      </c>
      <c r="K554">
        <v>100</v>
      </c>
      <c r="L554">
        <v>94.7</v>
      </c>
      <c r="M554" t="s">
        <v>430</v>
      </c>
      <c r="N554" t="b">
        <v>0</v>
      </c>
      <c r="O554" t="s">
        <v>5430</v>
      </c>
      <c r="P554" s="30">
        <v>26969</v>
      </c>
      <c r="Q554" t="b">
        <v>0</v>
      </c>
      <c r="S554" t="b">
        <v>0</v>
      </c>
      <c r="T554" t="b">
        <v>0</v>
      </c>
      <c r="U554" t="b">
        <v>0</v>
      </c>
      <c r="V554" t="s">
        <v>535</v>
      </c>
      <c r="W554" t="s">
        <v>433</v>
      </c>
      <c r="X554">
        <v>4</v>
      </c>
      <c r="Z554">
        <v>3</v>
      </c>
      <c r="AB554">
        <v>5</v>
      </c>
      <c r="AD554">
        <v>5</v>
      </c>
      <c r="AF554">
        <v>2</v>
      </c>
      <c r="AH554">
        <v>3</v>
      </c>
      <c r="AJ554">
        <v>3</v>
      </c>
      <c r="AN554">
        <v>1.9797499999999999</v>
      </c>
      <c r="AO554">
        <v>0.76881999999999995</v>
      </c>
      <c r="AP554">
        <v>0.52403999999999995</v>
      </c>
      <c r="AQ554">
        <v>1.2928500000000001</v>
      </c>
      <c r="AR554">
        <v>3.2726000000000002</v>
      </c>
      <c r="AS554">
        <v>9.035E-2</v>
      </c>
      <c r="AT554">
        <v>2.0225599999999999</v>
      </c>
      <c r="AU554">
        <v>0.70221</v>
      </c>
      <c r="AV554">
        <v>0.32682</v>
      </c>
      <c r="AW554">
        <v>3.05158</v>
      </c>
      <c r="AX554">
        <v>2.0343499999999999</v>
      </c>
      <c r="AY554">
        <v>0.82325999999999999</v>
      </c>
      <c r="AZ554">
        <v>0.60351999999999995</v>
      </c>
      <c r="BA554">
        <v>3.4389099999999999</v>
      </c>
      <c r="BB554" s="30">
        <v>43676</v>
      </c>
      <c r="BC554">
        <v>9</v>
      </c>
      <c r="BD554">
        <v>9</v>
      </c>
      <c r="BE554">
        <v>0</v>
      </c>
      <c r="BF554">
        <v>32</v>
      </c>
      <c r="BG554">
        <v>0</v>
      </c>
      <c r="BH554">
        <v>0</v>
      </c>
      <c r="BI554">
        <v>32</v>
      </c>
      <c r="BJ554" s="30">
        <v>43025</v>
      </c>
      <c r="BK554">
        <v>2</v>
      </c>
      <c r="BL554">
        <v>2</v>
      </c>
      <c r="BM554">
        <v>0</v>
      </c>
      <c r="BN554">
        <v>12</v>
      </c>
      <c r="BO554">
        <v>1</v>
      </c>
      <c r="BP554">
        <v>0</v>
      </c>
      <c r="BQ554">
        <v>12</v>
      </c>
      <c r="BR554" s="30">
        <v>42600</v>
      </c>
      <c r="BS554">
        <v>1</v>
      </c>
      <c r="BT554">
        <v>1</v>
      </c>
      <c r="BU554">
        <v>0</v>
      </c>
      <c r="BV554">
        <v>1</v>
      </c>
      <c r="BW554">
        <v>8</v>
      </c>
      <c r="BX554">
        <v>0</v>
      </c>
      <c r="BY554">
        <v>8</v>
      </c>
      <c r="BZ554">
        <v>21.332999999999998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 t="s">
        <v>5431</v>
      </c>
      <c r="CH554" s="30">
        <v>43952</v>
      </c>
    </row>
    <row r="555" spans="1:86" customFormat="1" x14ac:dyDescent="0.25">
      <c r="A555">
        <v>335030</v>
      </c>
      <c r="B555" t="s">
        <v>5432</v>
      </c>
      <c r="C555" t="s">
        <v>5433</v>
      </c>
      <c r="D555" t="s">
        <v>3203</v>
      </c>
      <c r="E555" t="s">
        <v>251</v>
      </c>
      <c r="F555">
        <v>10467</v>
      </c>
      <c r="G555">
        <v>7186553568</v>
      </c>
      <c r="H555">
        <v>20</v>
      </c>
      <c r="I555" t="s">
        <v>1392</v>
      </c>
      <c r="J555" t="s">
        <v>429</v>
      </c>
      <c r="K555">
        <v>122</v>
      </c>
      <c r="L555">
        <v>118.5</v>
      </c>
      <c r="M555" t="s">
        <v>430</v>
      </c>
      <c r="N555" t="b">
        <v>0</v>
      </c>
      <c r="O555" t="s">
        <v>5434</v>
      </c>
      <c r="P555" s="30">
        <v>24473</v>
      </c>
      <c r="Q555" t="b">
        <v>0</v>
      </c>
      <c r="S555" t="b">
        <v>0</v>
      </c>
      <c r="T555" t="b">
        <v>0</v>
      </c>
      <c r="U555" t="b">
        <v>0</v>
      </c>
      <c r="V555" t="s">
        <v>440</v>
      </c>
      <c r="W555" t="s">
        <v>433</v>
      </c>
      <c r="X555">
        <v>5</v>
      </c>
      <c r="Z555">
        <v>5</v>
      </c>
      <c r="AB555">
        <v>5</v>
      </c>
      <c r="AD555">
        <v>5</v>
      </c>
      <c r="AF555">
        <v>5</v>
      </c>
      <c r="AH555">
        <v>2</v>
      </c>
      <c r="AJ555">
        <v>2</v>
      </c>
      <c r="AN555">
        <v>1.9417500000000001</v>
      </c>
      <c r="AO555">
        <v>0.71645999999999999</v>
      </c>
      <c r="AP555">
        <v>0.36842000000000003</v>
      </c>
      <c r="AQ555">
        <v>1.0848800000000001</v>
      </c>
      <c r="AR555">
        <v>3.0266299999999999</v>
      </c>
      <c r="AS555">
        <v>8.3610000000000004E-2</v>
      </c>
      <c r="AT555">
        <v>1.9428300000000001</v>
      </c>
      <c r="AU555">
        <v>0.76802999999999999</v>
      </c>
      <c r="AV555">
        <v>0.38906000000000002</v>
      </c>
      <c r="AW555">
        <v>3.09992</v>
      </c>
      <c r="AX555">
        <v>2.0771899999999999</v>
      </c>
      <c r="AY555">
        <v>0.70145000000000002</v>
      </c>
      <c r="AZ555">
        <v>0.35642000000000001</v>
      </c>
      <c r="BA555">
        <v>3.1308500000000001</v>
      </c>
      <c r="BB555" s="30">
        <v>43775</v>
      </c>
      <c r="BC555">
        <v>2</v>
      </c>
      <c r="BD555">
        <v>2</v>
      </c>
      <c r="BE555">
        <v>0</v>
      </c>
      <c r="BF555">
        <v>8</v>
      </c>
      <c r="BG555">
        <v>1</v>
      </c>
      <c r="BH555">
        <v>0</v>
      </c>
      <c r="BI555">
        <v>8</v>
      </c>
      <c r="BJ555" s="30">
        <v>43166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 s="30">
        <v>42664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 t="s">
        <v>5435</v>
      </c>
      <c r="CH555" s="30">
        <v>43952</v>
      </c>
    </row>
    <row r="556" spans="1:86" customFormat="1" x14ac:dyDescent="0.25">
      <c r="A556">
        <v>335281</v>
      </c>
      <c r="B556" t="s">
        <v>5436</v>
      </c>
      <c r="C556" t="s">
        <v>5437</v>
      </c>
      <c r="D556" t="s">
        <v>5438</v>
      </c>
      <c r="E556" t="s">
        <v>251</v>
      </c>
      <c r="F556">
        <v>14052</v>
      </c>
      <c r="G556">
        <v>7166521560</v>
      </c>
      <c r="H556">
        <v>240</v>
      </c>
      <c r="I556" t="s">
        <v>2646</v>
      </c>
      <c r="J556" t="s">
        <v>429</v>
      </c>
      <c r="K556">
        <v>320</v>
      </c>
      <c r="L556">
        <v>310.2</v>
      </c>
      <c r="M556" t="s">
        <v>430</v>
      </c>
      <c r="N556" t="b">
        <v>0</v>
      </c>
      <c r="O556" t="s">
        <v>5439</v>
      </c>
      <c r="P556" s="30">
        <v>25275</v>
      </c>
      <c r="Q556" t="b">
        <v>0</v>
      </c>
      <c r="S556" t="b">
        <v>0</v>
      </c>
      <c r="T556" t="b">
        <v>0</v>
      </c>
      <c r="U556" t="b">
        <v>0</v>
      </c>
      <c r="V556" t="s">
        <v>440</v>
      </c>
      <c r="W556" t="s">
        <v>433</v>
      </c>
      <c r="X556">
        <v>2</v>
      </c>
      <c r="Z556">
        <v>2</v>
      </c>
      <c r="AB556">
        <v>4</v>
      </c>
      <c r="AD556">
        <v>4</v>
      </c>
      <c r="AF556">
        <v>4</v>
      </c>
      <c r="AH556">
        <v>2</v>
      </c>
      <c r="AJ556">
        <v>2</v>
      </c>
      <c r="AN556">
        <v>2.0373299999999999</v>
      </c>
      <c r="AO556">
        <v>0.94440000000000002</v>
      </c>
      <c r="AP556">
        <v>0.40012999999999999</v>
      </c>
      <c r="AQ556">
        <v>1.34453</v>
      </c>
      <c r="AR556">
        <v>3.3818600000000001</v>
      </c>
      <c r="AS556">
        <v>0.17418</v>
      </c>
      <c r="AT556">
        <v>2.19773</v>
      </c>
      <c r="AU556">
        <v>0.78578999999999999</v>
      </c>
      <c r="AV556">
        <v>0.41208</v>
      </c>
      <c r="AW556">
        <v>3.3956</v>
      </c>
      <c r="AX556">
        <v>1.92665</v>
      </c>
      <c r="AY556">
        <v>0.90371999999999997</v>
      </c>
      <c r="AZ556">
        <v>0.36547000000000002</v>
      </c>
      <c r="BA556">
        <v>3.1936800000000001</v>
      </c>
      <c r="BB556" s="30">
        <v>43762</v>
      </c>
      <c r="BC556">
        <v>5</v>
      </c>
      <c r="BD556">
        <v>2</v>
      </c>
      <c r="BE556">
        <v>3</v>
      </c>
      <c r="BF556">
        <v>16</v>
      </c>
      <c r="BG556">
        <v>1</v>
      </c>
      <c r="BH556">
        <v>0</v>
      </c>
      <c r="BI556">
        <v>16</v>
      </c>
      <c r="BJ556" s="30">
        <v>43354</v>
      </c>
      <c r="BK556">
        <v>10</v>
      </c>
      <c r="BL556">
        <v>10</v>
      </c>
      <c r="BM556">
        <v>0</v>
      </c>
      <c r="BN556">
        <v>48</v>
      </c>
      <c r="BO556">
        <v>1</v>
      </c>
      <c r="BP556">
        <v>0</v>
      </c>
      <c r="BQ556">
        <v>48</v>
      </c>
      <c r="BR556" s="30">
        <v>42874</v>
      </c>
      <c r="BS556">
        <v>6</v>
      </c>
      <c r="BT556">
        <v>6</v>
      </c>
      <c r="BU556">
        <v>2</v>
      </c>
      <c r="BV556">
        <v>1</v>
      </c>
      <c r="BW556">
        <v>24</v>
      </c>
      <c r="BX556">
        <v>0</v>
      </c>
      <c r="BY556">
        <v>24</v>
      </c>
      <c r="BZ556">
        <v>28</v>
      </c>
      <c r="CA556">
        <v>1</v>
      </c>
      <c r="CB556">
        <v>4</v>
      </c>
      <c r="CC556">
        <v>0</v>
      </c>
      <c r="CD556">
        <v>0</v>
      </c>
      <c r="CE556">
        <v>0</v>
      </c>
      <c r="CF556">
        <v>0</v>
      </c>
      <c r="CG556" t="s">
        <v>5440</v>
      </c>
      <c r="CH556" s="30">
        <v>43952</v>
      </c>
    </row>
    <row r="557" spans="1:86" customFormat="1" x14ac:dyDescent="0.25">
      <c r="A557">
        <v>335285</v>
      </c>
      <c r="B557" t="s">
        <v>5441</v>
      </c>
      <c r="C557" t="s">
        <v>5442</v>
      </c>
      <c r="D557" t="s">
        <v>5443</v>
      </c>
      <c r="E557" t="s">
        <v>251</v>
      </c>
      <c r="F557">
        <v>10977</v>
      </c>
      <c r="G557">
        <v>8453560567</v>
      </c>
      <c r="H557">
        <v>620</v>
      </c>
      <c r="I557" t="s">
        <v>1467</v>
      </c>
      <c r="J557" t="s">
        <v>451</v>
      </c>
      <c r="K557">
        <v>160</v>
      </c>
      <c r="L557">
        <v>155</v>
      </c>
      <c r="M557" t="s">
        <v>430</v>
      </c>
      <c r="N557" t="b">
        <v>0</v>
      </c>
      <c r="O557" t="s">
        <v>5444</v>
      </c>
      <c r="P557" s="30">
        <v>25337</v>
      </c>
      <c r="Q557" t="b">
        <v>0</v>
      </c>
      <c r="S557" t="b">
        <v>0</v>
      </c>
      <c r="T557" t="b">
        <v>0</v>
      </c>
      <c r="U557" t="b">
        <v>0</v>
      </c>
      <c r="V557" t="s">
        <v>440</v>
      </c>
      <c r="W557" t="s">
        <v>433</v>
      </c>
      <c r="X557">
        <v>5</v>
      </c>
      <c r="Z557">
        <v>4</v>
      </c>
      <c r="AB557">
        <v>5</v>
      </c>
      <c r="AD557">
        <v>5</v>
      </c>
      <c r="AF557">
        <v>4</v>
      </c>
      <c r="AH557">
        <v>3</v>
      </c>
      <c r="AJ557">
        <v>3</v>
      </c>
      <c r="AN557">
        <v>2.3054999999999999</v>
      </c>
      <c r="AO557">
        <v>1.0957699999999999</v>
      </c>
      <c r="AP557">
        <v>0.54720999999999997</v>
      </c>
      <c r="AQ557">
        <v>1.64297</v>
      </c>
      <c r="AR557">
        <v>3.9484699999999999</v>
      </c>
      <c r="AS557">
        <v>5.8169999999999999E-2</v>
      </c>
      <c r="AT557">
        <v>2.24952</v>
      </c>
      <c r="AU557">
        <v>0.78056999999999999</v>
      </c>
      <c r="AV557">
        <v>0.36875000000000002</v>
      </c>
      <c r="AW557">
        <v>3.3988399999999999</v>
      </c>
      <c r="AX557">
        <v>2.1300500000000002</v>
      </c>
      <c r="AY557">
        <v>1.05558</v>
      </c>
      <c r="AZ557">
        <v>0.55854000000000004</v>
      </c>
      <c r="BA557">
        <v>3.7252200000000002</v>
      </c>
      <c r="BB557" s="30">
        <v>43794</v>
      </c>
      <c r="BC557">
        <v>3</v>
      </c>
      <c r="BD557">
        <v>2</v>
      </c>
      <c r="BE557">
        <v>1</v>
      </c>
      <c r="BF557">
        <v>12</v>
      </c>
      <c r="BG557">
        <v>1</v>
      </c>
      <c r="BH557">
        <v>0</v>
      </c>
      <c r="BI557">
        <v>12</v>
      </c>
      <c r="BJ557" s="30">
        <v>43157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 s="30">
        <v>42664</v>
      </c>
      <c r="BS557">
        <v>2</v>
      </c>
      <c r="BT557">
        <v>2</v>
      </c>
      <c r="BU557">
        <v>0</v>
      </c>
      <c r="BV557">
        <v>1</v>
      </c>
      <c r="BW557">
        <v>12</v>
      </c>
      <c r="BX557">
        <v>0</v>
      </c>
      <c r="BY557">
        <v>12</v>
      </c>
      <c r="BZ557">
        <v>8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 t="s">
        <v>5445</v>
      </c>
      <c r="CH557" s="30">
        <v>43952</v>
      </c>
    </row>
    <row r="558" spans="1:86" customFormat="1" x14ac:dyDescent="0.25">
      <c r="A558">
        <v>335353</v>
      </c>
      <c r="B558" t="s">
        <v>5446</v>
      </c>
      <c r="C558" t="s">
        <v>5447</v>
      </c>
      <c r="D558" t="s">
        <v>5448</v>
      </c>
      <c r="E558" t="s">
        <v>251</v>
      </c>
      <c r="F558">
        <v>14740</v>
      </c>
      <c r="G558">
        <v>7169854612</v>
      </c>
      <c r="H558">
        <v>60</v>
      </c>
      <c r="I558" t="s">
        <v>2683</v>
      </c>
      <c r="J558" t="s">
        <v>475</v>
      </c>
      <c r="K558">
        <v>120</v>
      </c>
      <c r="L558">
        <v>112.4</v>
      </c>
      <c r="M558" t="s">
        <v>430</v>
      </c>
      <c r="N558" t="b">
        <v>0</v>
      </c>
      <c r="O558" t="s">
        <v>5449</v>
      </c>
      <c r="P558" s="30">
        <v>26512</v>
      </c>
      <c r="Q558" t="b">
        <v>0</v>
      </c>
      <c r="S558" t="b">
        <v>0</v>
      </c>
      <c r="T558" t="b">
        <v>0</v>
      </c>
      <c r="U558" t="b">
        <v>0</v>
      </c>
      <c r="V558" t="s">
        <v>440</v>
      </c>
      <c r="W558" t="s">
        <v>433</v>
      </c>
      <c r="X558">
        <v>5</v>
      </c>
      <c r="Z558">
        <v>4</v>
      </c>
      <c r="AB558">
        <v>5</v>
      </c>
      <c r="AD558">
        <v>5</v>
      </c>
      <c r="AF558">
        <v>5</v>
      </c>
      <c r="AH558">
        <v>3</v>
      </c>
      <c r="AJ558">
        <v>3</v>
      </c>
      <c r="AN558">
        <v>1.9562900000000001</v>
      </c>
      <c r="AO558">
        <v>0.72641999999999995</v>
      </c>
      <c r="AP558">
        <v>0.61155999999999999</v>
      </c>
      <c r="AQ558">
        <v>1.3379799999999999</v>
      </c>
      <c r="AR558">
        <v>3.29427</v>
      </c>
      <c r="AS558">
        <v>9.2590000000000006E-2</v>
      </c>
      <c r="AT558">
        <v>2.17048</v>
      </c>
      <c r="AU558">
        <v>0.72019</v>
      </c>
      <c r="AV558">
        <v>0.37025999999999998</v>
      </c>
      <c r="AW558">
        <v>3.2609300000000001</v>
      </c>
      <c r="AX558">
        <v>1.87324</v>
      </c>
      <c r="AY558">
        <v>0.75844999999999996</v>
      </c>
      <c r="AZ558">
        <v>0.62166999999999994</v>
      </c>
      <c r="BA558">
        <v>3.2394500000000002</v>
      </c>
      <c r="BB558" s="30">
        <v>43731</v>
      </c>
      <c r="BC558">
        <v>3</v>
      </c>
      <c r="BD558">
        <v>3</v>
      </c>
      <c r="BE558">
        <v>1</v>
      </c>
      <c r="BF558">
        <v>8</v>
      </c>
      <c r="BG558">
        <v>1</v>
      </c>
      <c r="BH558">
        <v>0</v>
      </c>
      <c r="BI558">
        <v>8</v>
      </c>
      <c r="BJ558" s="30">
        <v>43266</v>
      </c>
      <c r="BK558">
        <v>5</v>
      </c>
      <c r="BL558">
        <v>5</v>
      </c>
      <c r="BM558">
        <v>2</v>
      </c>
      <c r="BN558">
        <v>32</v>
      </c>
      <c r="BO558">
        <v>1</v>
      </c>
      <c r="BP558">
        <v>0</v>
      </c>
      <c r="BQ558">
        <v>32</v>
      </c>
      <c r="BR558" s="30">
        <v>42804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14.667</v>
      </c>
      <c r="CA558">
        <v>0</v>
      </c>
      <c r="CB558">
        <v>2</v>
      </c>
      <c r="CC558">
        <v>0</v>
      </c>
      <c r="CD558">
        <v>0</v>
      </c>
      <c r="CE558">
        <v>0</v>
      </c>
      <c r="CF558">
        <v>0</v>
      </c>
      <c r="CH558" s="30">
        <v>43952</v>
      </c>
    </row>
    <row r="559" spans="1:86" customFormat="1" x14ac:dyDescent="0.25">
      <c r="A559">
        <v>335079</v>
      </c>
      <c r="B559" t="s">
        <v>5450</v>
      </c>
      <c r="C559" t="s">
        <v>5451</v>
      </c>
      <c r="D559" t="s">
        <v>3203</v>
      </c>
      <c r="E559" t="s">
        <v>251</v>
      </c>
      <c r="F559">
        <v>10469</v>
      </c>
      <c r="G559">
        <v>7188826400</v>
      </c>
      <c r="H559">
        <v>20</v>
      </c>
      <c r="I559" t="s">
        <v>1392</v>
      </c>
      <c r="J559" t="s">
        <v>429</v>
      </c>
      <c r="K559">
        <v>175</v>
      </c>
      <c r="L559">
        <v>165.4</v>
      </c>
      <c r="M559" t="s">
        <v>430</v>
      </c>
      <c r="N559" t="b">
        <v>0</v>
      </c>
      <c r="O559" t="s">
        <v>5452</v>
      </c>
      <c r="P559" s="30">
        <v>24473</v>
      </c>
      <c r="Q559" t="b">
        <v>0</v>
      </c>
      <c r="S559" t="b">
        <v>0</v>
      </c>
      <c r="T559" t="b">
        <v>0</v>
      </c>
      <c r="U559" t="b">
        <v>0</v>
      </c>
      <c r="V559" t="s">
        <v>440</v>
      </c>
      <c r="W559" t="s">
        <v>433</v>
      </c>
      <c r="X559">
        <v>4</v>
      </c>
      <c r="Z559">
        <v>5</v>
      </c>
      <c r="AB559">
        <v>3</v>
      </c>
      <c r="AD559">
        <v>3</v>
      </c>
      <c r="AF559">
        <v>2</v>
      </c>
      <c r="AH559">
        <v>1</v>
      </c>
      <c r="AJ559">
        <v>1</v>
      </c>
      <c r="AN559">
        <v>2.0079699999999998</v>
      </c>
      <c r="AO559">
        <v>0.60167000000000004</v>
      </c>
      <c r="AP559">
        <v>0.31315999999999999</v>
      </c>
      <c r="AQ559">
        <v>0.91483000000000003</v>
      </c>
      <c r="AR559">
        <v>2.92279</v>
      </c>
      <c r="AS559">
        <v>5.228E-2</v>
      </c>
      <c r="AT559">
        <v>2.1208200000000001</v>
      </c>
      <c r="AU559">
        <v>0.90366000000000002</v>
      </c>
      <c r="AV559">
        <v>0.52466000000000002</v>
      </c>
      <c r="AW559">
        <v>3.54914</v>
      </c>
      <c r="AX559">
        <v>1.9677500000000001</v>
      </c>
      <c r="AY559">
        <v>0.50065000000000004</v>
      </c>
      <c r="AZ559">
        <v>0.22464999999999999</v>
      </c>
      <c r="BA559">
        <v>2.6407600000000002</v>
      </c>
      <c r="BB559" s="30">
        <v>43768</v>
      </c>
      <c r="BC559">
        <v>1</v>
      </c>
      <c r="BD559">
        <v>1</v>
      </c>
      <c r="BE559">
        <v>0</v>
      </c>
      <c r="BF559">
        <v>4</v>
      </c>
      <c r="BG559">
        <v>1</v>
      </c>
      <c r="BH559">
        <v>0</v>
      </c>
      <c r="BI559">
        <v>4</v>
      </c>
      <c r="BJ559" s="30">
        <v>43138</v>
      </c>
      <c r="BK559">
        <v>1</v>
      </c>
      <c r="BL559">
        <v>0</v>
      </c>
      <c r="BM559">
        <v>1</v>
      </c>
      <c r="BN559">
        <v>4</v>
      </c>
      <c r="BO559">
        <v>0</v>
      </c>
      <c r="BP559">
        <v>0</v>
      </c>
      <c r="BQ559">
        <v>4</v>
      </c>
      <c r="BR559" s="30">
        <v>42643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3.3330000000000002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 t="s">
        <v>5453</v>
      </c>
      <c r="CH559" s="30">
        <v>43952</v>
      </c>
    </row>
    <row r="560" spans="1:86" customFormat="1" x14ac:dyDescent="0.25">
      <c r="A560">
        <v>335096</v>
      </c>
      <c r="B560" t="s">
        <v>5454</v>
      </c>
      <c r="C560" t="s">
        <v>5455</v>
      </c>
      <c r="D560" t="s">
        <v>3203</v>
      </c>
      <c r="E560" t="s">
        <v>251</v>
      </c>
      <c r="F560">
        <v>10463</v>
      </c>
      <c r="G560">
        <v>7187964800</v>
      </c>
      <c r="H560">
        <v>20</v>
      </c>
      <c r="I560" t="s">
        <v>1392</v>
      </c>
      <c r="J560" t="s">
        <v>429</v>
      </c>
      <c r="K560">
        <v>146</v>
      </c>
      <c r="L560">
        <v>134.5</v>
      </c>
      <c r="M560" t="s">
        <v>430</v>
      </c>
      <c r="N560" t="b">
        <v>0</v>
      </c>
      <c r="O560" t="s">
        <v>5456</v>
      </c>
      <c r="P560" s="30">
        <v>25031</v>
      </c>
      <c r="Q560" t="b">
        <v>0</v>
      </c>
      <c r="S560" t="b">
        <v>0</v>
      </c>
      <c r="T560" t="b">
        <v>0</v>
      </c>
      <c r="U560" t="b">
        <v>0</v>
      </c>
      <c r="V560" t="s">
        <v>440</v>
      </c>
      <c r="W560" t="s">
        <v>433</v>
      </c>
      <c r="X560">
        <v>1</v>
      </c>
      <c r="Z560">
        <v>1</v>
      </c>
      <c r="AB560">
        <v>3</v>
      </c>
      <c r="AD560">
        <v>4</v>
      </c>
      <c r="AF560">
        <v>3</v>
      </c>
      <c r="AH560">
        <v>1</v>
      </c>
      <c r="AJ560">
        <v>1</v>
      </c>
      <c r="AN560">
        <v>1.80243</v>
      </c>
      <c r="AO560">
        <v>0.66379999999999995</v>
      </c>
      <c r="AP560">
        <v>0.32035000000000002</v>
      </c>
      <c r="AQ560">
        <v>0.98416000000000003</v>
      </c>
      <c r="AR560">
        <v>2.7865799999999998</v>
      </c>
      <c r="AS560">
        <v>3.2930000000000001E-2</v>
      </c>
      <c r="AT560">
        <v>1.89672</v>
      </c>
      <c r="AU560">
        <v>0.81567000000000001</v>
      </c>
      <c r="AV560">
        <v>0.44175999999999999</v>
      </c>
      <c r="AW560">
        <v>3.1541399999999999</v>
      </c>
      <c r="AX560">
        <v>1.97502</v>
      </c>
      <c r="AY560">
        <v>0.61194000000000004</v>
      </c>
      <c r="AZ560">
        <v>0.27294000000000002</v>
      </c>
      <c r="BA560">
        <v>2.8329800000000001</v>
      </c>
      <c r="BB560" s="30">
        <v>43748</v>
      </c>
      <c r="BC560">
        <v>13</v>
      </c>
      <c r="BD560">
        <v>12</v>
      </c>
      <c r="BE560">
        <v>1</v>
      </c>
      <c r="BF560">
        <v>76</v>
      </c>
      <c r="BG560">
        <v>1</v>
      </c>
      <c r="BH560">
        <v>0</v>
      </c>
      <c r="BI560">
        <v>76</v>
      </c>
      <c r="BJ560" s="30">
        <v>43111</v>
      </c>
      <c r="BK560">
        <v>3</v>
      </c>
      <c r="BL560">
        <v>3</v>
      </c>
      <c r="BM560">
        <v>3</v>
      </c>
      <c r="BN560">
        <v>20</v>
      </c>
      <c r="BO560">
        <v>1</v>
      </c>
      <c r="BP560">
        <v>0</v>
      </c>
      <c r="BQ560">
        <v>20</v>
      </c>
      <c r="BR560" s="30">
        <v>42628</v>
      </c>
      <c r="BS560">
        <v>5</v>
      </c>
      <c r="BT560">
        <v>5</v>
      </c>
      <c r="BU560">
        <v>0</v>
      </c>
      <c r="BV560">
        <v>1</v>
      </c>
      <c r="BW560">
        <v>36</v>
      </c>
      <c r="BX560">
        <v>0</v>
      </c>
      <c r="BY560">
        <v>36</v>
      </c>
      <c r="BZ560">
        <v>50.667000000000002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 t="s">
        <v>5457</v>
      </c>
      <c r="CH560" s="30">
        <v>43952</v>
      </c>
    </row>
    <row r="561" spans="1:86" customFormat="1" x14ac:dyDescent="0.25">
      <c r="A561">
        <v>335411</v>
      </c>
      <c r="B561" t="s">
        <v>5458</v>
      </c>
      <c r="C561" t="s">
        <v>5459</v>
      </c>
      <c r="D561" t="s">
        <v>3226</v>
      </c>
      <c r="E561" t="s">
        <v>251</v>
      </c>
      <c r="F561">
        <v>11224</v>
      </c>
      <c r="G561">
        <v>7183724500</v>
      </c>
      <c r="H561">
        <v>331</v>
      </c>
      <c r="I561" t="s">
        <v>1544</v>
      </c>
      <c r="J561" t="s">
        <v>429</v>
      </c>
      <c r="K561">
        <v>320</v>
      </c>
      <c r="L561">
        <v>274</v>
      </c>
      <c r="M561" t="s">
        <v>430</v>
      </c>
      <c r="N561" t="b">
        <v>0</v>
      </c>
      <c r="O561" t="s">
        <v>5460</v>
      </c>
      <c r="P561" s="30">
        <v>26969</v>
      </c>
      <c r="Q561" t="b">
        <v>0</v>
      </c>
      <c r="S561" t="b">
        <v>0</v>
      </c>
      <c r="T561" t="b">
        <v>0</v>
      </c>
      <c r="U561" t="b">
        <v>0</v>
      </c>
      <c r="V561" t="s">
        <v>440</v>
      </c>
      <c r="W561" t="s">
        <v>433</v>
      </c>
      <c r="X561">
        <v>5</v>
      </c>
      <c r="Z561">
        <v>5</v>
      </c>
      <c r="AB561">
        <v>5</v>
      </c>
      <c r="AD561">
        <v>5</v>
      </c>
      <c r="AF561">
        <v>5</v>
      </c>
      <c r="AH561">
        <v>3</v>
      </c>
      <c r="AJ561">
        <v>4</v>
      </c>
      <c r="AN561">
        <v>1.9920100000000001</v>
      </c>
      <c r="AO561">
        <v>8.5680000000000006E-2</v>
      </c>
      <c r="AP561">
        <v>1.16886</v>
      </c>
      <c r="AQ561">
        <v>1.2545299999999999</v>
      </c>
      <c r="AR561">
        <v>3.24654</v>
      </c>
      <c r="AS561">
        <v>6.2710000000000002E-2</v>
      </c>
      <c r="AT561">
        <v>2.1840899999999999</v>
      </c>
      <c r="AU561">
        <v>0.87844</v>
      </c>
      <c r="AV561">
        <v>0.48368</v>
      </c>
      <c r="AW561">
        <v>3.5462099999999999</v>
      </c>
      <c r="AX561">
        <v>1.8955599999999999</v>
      </c>
      <c r="AY561">
        <v>7.3340000000000002E-2</v>
      </c>
      <c r="AZ561">
        <v>0.90956999999999999</v>
      </c>
      <c r="BA561">
        <v>2.9356900000000001</v>
      </c>
      <c r="BB561" s="30">
        <v>43496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 s="30">
        <v>42801</v>
      </c>
      <c r="BK561">
        <v>1</v>
      </c>
      <c r="BL561">
        <v>1</v>
      </c>
      <c r="BM561">
        <v>0</v>
      </c>
      <c r="BN561">
        <v>4</v>
      </c>
      <c r="BO561">
        <v>1</v>
      </c>
      <c r="BP561">
        <v>0</v>
      </c>
      <c r="BQ561">
        <v>4</v>
      </c>
      <c r="BR561" s="30">
        <v>42359</v>
      </c>
      <c r="BS561">
        <v>2</v>
      </c>
      <c r="BT561">
        <v>0</v>
      </c>
      <c r="BU561">
        <v>2</v>
      </c>
      <c r="BV561">
        <v>0</v>
      </c>
      <c r="BW561">
        <v>12</v>
      </c>
      <c r="BX561">
        <v>0</v>
      </c>
      <c r="BY561">
        <v>12</v>
      </c>
      <c r="BZ561">
        <v>3.3330000000000002</v>
      </c>
      <c r="CA561">
        <v>2</v>
      </c>
      <c r="CB561">
        <v>1</v>
      </c>
      <c r="CC561">
        <v>0</v>
      </c>
      <c r="CD561">
        <v>0</v>
      </c>
      <c r="CE561">
        <v>0</v>
      </c>
      <c r="CF561">
        <v>0</v>
      </c>
      <c r="CG561" t="s">
        <v>5461</v>
      </c>
      <c r="CH561" s="30">
        <v>43952</v>
      </c>
    </row>
    <row r="562" spans="1:86" customFormat="1" x14ac:dyDescent="0.25">
      <c r="A562">
        <v>335627</v>
      </c>
      <c r="B562" t="s">
        <v>5462</v>
      </c>
      <c r="C562" t="s">
        <v>5463</v>
      </c>
      <c r="D562" t="s">
        <v>3197</v>
      </c>
      <c r="E562" t="s">
        <v>251</v>
      </c>
      <c r="F562">
        <v>12203</v>
      </c>
      <c r="G562">
        <v>5184562000</v>
      </c>
      <c r="H562">
        <v>0</v>
      </c>
      <c r="I562" t="s">
        <v>1741</v>
      </c>
      <c r="J562" t="s">
        <v>736</v>
      </c>
      <c r="K562">
        <v>302</v>
      </c>
      <c r="L562">
        <v>282.3</v>
      </c>
      <c r="M562" t="s">
        <v>430</v>
      </c>
      <c r="N562" t="b">
        <v>0</v>
      </c>
      <c r="O562" t="s">
        <v>5462</v>
      </c>
      <c r="P562" s="30">
        <v>28661</v>
      </c>
      <c r="Q562" t="b">
        <v>0</v>
      </c>
      <c r="S562" t="b">
        <v>0</v>
      </c>
      <c r="T562" t="b">
        <v>0</v>
      </c>
      <c r="U562" t="b">
        <v>0</v>
      </c>
      <c r="V562" t="s">
        <v>535</v>
      </c>
      <c r="W562" t="s">
        <v>433</v>
      </c>
      <c r="X562">
        <v>1</v>
      </c>
      <c r="Z562">
        <v>1</v>
      </c>
      <c r="AB562">
        <v>4</v>
      </c>
      <c r="AD562">
        <v>5</v>
      </c>
      <c r="AF562">
        <v>4</v>
      </c>
      <c r="AH562">
        <v>3</v>
      </c>
      <c r="AJ562">
        <v>3</v>
      </c>
      <c r="AN562">
        <v>2.7750300000000001</v>
      </c>
      <c r="AO562">
        <v>0.95584000000000002</v>
      </c>
      <c r="AP562">
        <v>0.60612999999999995</v>
      </c>
      <c r="AQ562">
        <v>1.5619700000000001</v>
      </c>
      <c r="AR562">
        <v>4.3369999999999997</v>
      </c>
      <c r="AS562">
        <v>3.2289999999999999E-2</v>
      </c>
      <c r="AT562">
        <v>2.0933099999999998</v>
      </c>
      <c r="AU562">
        <v>0.80906999999999996</v>
      </c>
      <c r="AV562">
        <v>0.43130000000000002</v>
      </c>
      <c r="AW562">
        <v>3.3336800000000002</v>
      </c>
      <c r="AX562">
        <v>2.7551800000000002</v>
      </c>
      <c r="AY562">
        <v>0.88834000000000002</v>
      </c>
      <c r="AZ562">
        <v>0.52895999999999999</v>
      </c>
      <c r="BA562">
        <v>4.1717500000000003</v>
      </c>
      <c r="BB562" s="30">
        <v>43748</v>
      </c>
      <c r="BC562">
        <v>12</v>
      </c>
      <c r="BD562">
        <v>11</v>
      </c>
      <c r="BE562">
        <v>2</v>
      </c>
      <c r="BF562">
        <v>52</v>
      </c>
      <c r="BG562">
        <v>1</v>
      </c>
      <c r="BH562">
        <v>0</v>
      </c>
      <c r="BI562">
        <v>52</v>
      </c>
      <c r="BJ562" s="30">
        <v>43206</v>
      </c>
      <c r="BK562">
        <v>12</v>
      </c>
      <c r="BL562">
        <v>8</v>
      </c>
      <c r="BM562">
        <v>4</v>
      </c>
      <c r="BN562">
        <v>56</v>
      </c>
      <c r="BO562">
        <v>1</v>
      </c>
      <c r="BP562">
        <v>0</v>
      </c>
      <c r="BQ562">
        <v>56</v>
      </c>
      <c r="BR562" s="30">
        <v>42634</v>
      </c>
      <c r="BS562">
        <v>8</v>
      </c>
      <c r="BT562">
        <v>8</v>
      </c>
      <c r="BU562">
        <v>0</v>
      </c>
      <c r="BV562">
        <v>1</v>
      </c>
      <c r="BW562">
        <v>48</v>
      </c>
      <c r="BX562">
        <v>0</v>
      </c>
      <c r="BY562">
        <v>48</v>
      </c>
      <c r="BZ562">
        <v>52.667000000000002</v>
      </c>
      <c r="CA562">
        <v>2</v>
      </c>
      <c r="CB562">
        <v>4</v>
      </c>
      <c r="CC562">
        <v>0</v>
      </c>
      <c r="CD562">
        <v>0</v>
      </c>
      <c r="CE562">
        <v>0</v>
      </c>
      <c r="CF562">
        <v>0</v>
      </c>
      <c r="CG562" t="s">
        <v>5464</v>
      </c>
      <c r="CH562" s="30">
        <v>43952</v>
      </c>
    </row>
    <row r="563" spans="1:86" customFormat="1" x14ac:dyDescent="0.25">
      <c r="A563">
        <v>335322</v>
      </c>
      <c r="B563" t="s">
        <v>5465</v>
      </c>
      <c r="C563" t="s">
        <v>5466</v>
      </c>
      <c r="D563" t="s">
        <v>4949</v>
      </c>
      <c r="E563" t="s">
        <v>251</v>
      </c>
      <c r="F563">
        <v>14843</v>
      </c>
      <c r="G563">
        <v>6073247740</v>
      </c>
      <c r="H563">
        <v>690</v>
      </c>
      <c r="I563" t="s">
        <v>2834</v>
      </c>
      <c r="J563" t="s">
        <v>429</v>
      </c>
      <c r="K563">
        <v>114</v>
      </c>
      <c r="L563">
        <v>70.099999999999994</v>
      </c>
      <c r="M563" t="s">
        <v>430</v>
      </c>
      <c r="N563" t="b">
        <v>0</v>
      </c>
      <c r="O563" t="s">
        <v>5467</v>
      </c>
      <c r="P563" s="30">
        <v>26010</v>
      </c>
      <c r="Q563" t="b">
        <v>0</v>
      </c>
      <c r="S563" t="b">
        <v>0</v>
      </c>
      <c r="T563" t="b">
        <v>0</v>
      </c>
      <c r="U563" t="b">
        <v>0</v>
      </c>
      <c r="V563" t="s">
        <v>440</v>
      </c>
      <c r="W563" t="s">
        <v>433</v>
      </c>
      <c r="X563">
        <v>2</v>
      </c>
      <c r="Z563">
        <v>2</v>
      </c>
      <c r="AB563">
        <v>4</v>
      </c>
      <c r="AD563">
        <v>4</v>
      </c>
      <c r="AF563">
        <v>4</v>
      </c>
      <c r="AH563">
        <v>2</v>
      </c>
      <c r="AJ563">
        <v>2</v>
      </c>
      <c r="AN563">
        <v>1.93224</v>
      </c>
      <c r="AO563">
        <v>0.94379000000000002</v>
      </c>
      <c r="AP563">
        <v>0.44233</v>
      </c>
      <c r="AQ563">
        <v>1.38612</v>
      </c>
      <c r="AR563">
        <v>3.3183699999999998</v>
      </c>
      <c r="AS563">
        <v>5.7799999999999997E-2</v>
      </c>
      <c r="AT563">
        <v>1.98878</v>
      </c>
      <c r="AU563">
        <v>0.77510999999999997</v>
      </c>
      <c r="AV563">
        <v>0.40356999999999998</v>
      </c>
      <c r="AW563">
        <v>3.1674600000000002</v>
      </c>
      <c r="AX563">
        <v>2.01925</v>
      </c>
      <c r="AY563">
        <v>0.91557999999999995</v>
      </c>
      <c r="AZ563">
        <v>0.41253000000000001</v>
      </c>
      <c r="BA563">
        <v>3.3594300000000001</v>
      </c>
      <c r="BB563" s="30">
        <v>43770</v>
      </c>
      <c r="BC563">
        <v>8</v>
      </c>
      <c r="BD563">
        <v>5</v>
      </c>
      <c r="BE563">
        <v>3</v>
      </c>
      <c r="BF563">
        <v>28</v>
      </c>
      <c r="BG563">
        <v>1</v>
      </c>
      <c r="BH563">
        <v>0</v>
      </c>
      <c r="BI563">
        <v>28</v>
      </c>
      <c r="BJ563" s="30">
        <v>43189</v>
      </c>
      <c r="BK563">
        <v>6</v>
      </c>
      <c r="BL563">
        <v>6</v>
      </c>
      <c r="BM563">
        <v>1</v>
      </c>
      <c r="BN563">
        <v>20</v>
      </c>
      <c r="BO563">
        <v>1</v>
      </c>
      <c r="BP563">
        <v>0</v>
      </c>
      <c r="BQ563">
        <v>20</v>
      </c>
      <c r="BR563" s="30">
        <v>42748</v>
      </c>
      <c r="BS563">
        <v>6</v>
      </c>
      <c r="BT563">
        <v>5</v>
      </c>
      <c r="BU563">
        <v>1</v>
      </c>
      <c r="BV563">
        <v>1</v>
      </c>
      <c r="BW563">
        <v>24</v>
      </c>
      <c r="BX563">
        <v>0</v>
      </c>
      <c r="BY563">
        <v>24</v>
      </c>
      <c r="BZ563">
        <v>24.667000000000002</v>
      </c>
      <c r="CA563">
        <v>1</v>
      </c>
      <c r="CB563">
        <v>2</v>
      </c>
      <c r="CC563">
        <v>0</v>
      </c>
      <c r="CD563">
        <v>0</v>
      </c>
      <c r="CE563">
        <v>0</v>
      </c>
      <c r="CF563">
        <v>0</v>
      </c>
      <c r="CG563" t="s">
        <v>5468</v>
      </c>
      <c r="CH563" s="30">
        <v>43952</v>
      </c>
    </row>
    <row r="564" spans="1:86" customFormat="1" x14ac:dyDescent="0.25">
      <c r="A564">
        <v>335432</v>
      </c>
      <c r="B564" t="s">
        <v>5469</v>
      </c>
      <c r="C564" t="s">
        <v>5470</v>
      </c>
      <c r="D564" t="s">
        <v>4832</v>
      </c>
      <c r="E564" t="s">
        <v>251</v>
      </c>
      <c r="F564">
        <v>11561</v>
      </c>
      <c r="G564">
        <v>5168971220</v>
      </c>
      <c r="H564">
        <v>400</v>
      </c>
      <c r="I564" t="s">
        <v>1530</v>
      </c>
      <c r="J564" t="s">
        <v>429</v>
      </c>
      <c r="K564">
        <v>200</v>
      </c>
      <c r="L564">
        <v>136</v>
      </c>
      <c r="M564" t="s">
        <v>430</v>
      </c>
      <c r="N564" t="b">
        <v>0</v>
      </c>
      <c r="O564" t="s">
        <v>5471</v>
      </c>
      <c r="P564" s="30">
        <v>27344</v>
      </c>
      <c r="Q564" t="b">
        <v>0</v>
      </c>
      <c r="S564" t="b">
        <v>0</v>
      </c>
      <c r="T564" t="b">
        <v>0</v>
      </c>
      <c r="U564" t="b">
        <v>0</v>
      </c>
      <c r="V564" t="s">
        <v>440</v>
      </c>
      <c r="W564" t="s">
        <v>433</v>
      </c>
      <c r="X564">
        <v>2</v>
      </c>
      <c r="Z564">
        <v>2</v>
      </c>
      <c r="AB564">
        <v>4</v>
      </c>
      <c r="AD564">
        <v>4</v>
      </c>
      <c r="AF564">
        <v>4</v>
      </c>
      <c r="AH564">
        <v>3</v>
      </c>
      <c r="AJ564">
        <v>4</v>
      </c>
      <c r="AN564">
        <v>1.97915</v>
      </c>
      <c r="AO564">
        <v>0.16394</v>
      </c>
      <c r="AP564">
        <v>1.07531</v>
      </c>
      <c r="AQ564">
        <v>1.23925</v>
      </c>
      <c r="AR564">
        <v>3.2183999999999999</v>
      </c>
      <c r="AS564">
        <v>8.9580000000000007E-2</v>
      </c>
      <c r="AT564">
        <v>2.0247299999999999</v>
      </c>
      <c r="AU564">
        <v>0.86880000000000002</v>
      </c>
      <c r="AV564">
        <v>0.48619000000000001</v>
      </c>
      <c r="AW564">
        <v>3.3797199999999998</v>
      </c>
      <c r="AX564">
        <v>2.0315500000000002</v>
      </c>
      <c r="AY564">
        <v>0.14188000000000001</v>
      </c>
      <c r="AZ564">
        <v>0.83245999999999998</v>
      </c>
      <c r="BA564">
        <v>3.0535999999999999</v>
      </c>
      <c r="BB564" s="30">
        <v>43543</v>
      </c>
      <c r="BC564">
        <v>9</v>
      </c>
      <c r="BD564">
        <v>5</v>
      </c>
      <c r="BE564">
        <v>4</v>
      </c>
      <c r="BF564">
        <v>36</v>
      </c>
      <c r="BG564">
        <v>1</v>
      </c>
      <c r="BH564">
        <v>0</v>
      </c>
      <c r="BI564">
        <v>36</v>
      </c>
      <c r="BJ564" s="30">
        <v>43000</v>
      </c>
      <c r="BK564">
        <v>4</v>
      </c>
      <c r="BL564">
        <v>4</v>
      </c>
      <c r="BM564">
        <v>0</v>
      </c>
      <c r="BN564">
        <v>16</v>
      </c>
      <c r="BO564">
        <v>1</v>
      </c>
      <c r="BP564">
        <v>0</v>
      </c>
      <c r="BQ564">
        <v>16</v>
      </c>
      <c r="BR564" s="30">
        <v>42586</v>
      </c>
      <c r="BS564">
        <v>7</v>
      </c>
      <c r="BT564">
        <v>7</v>
      </c>
      <c r="BU564">
        <v>0</v>
      </c>
      <c r="BV564">
        <v>1</v>
      </c>
      <c r="BW564">
        <v>28</v>
      </c>
      <c r="BX564">
        <v>0</v>
      </c>
      <c r="BY564">
        <v>28</v>
      </c>
      <c r="BZ564">
        <v>28</v>
      </c>
      <c r="CA564">
        <v>0</v>
      </c>
      <c r="CB564">
        <v>4</v>
      </c>
      <c r="CC564">
        <v>0</v>
      </c>
      <c r="CD564">
        <v>0</v>
      </c>
      <c r="CE564">
        <v>0</v>
      </c>
      <c r="CF564">
        <v>0</v>
      </c>
      <c r="CG564" t="s">
        <v>5472</v>
      </c>
      <c r="CH564" s="30">
        <v>43952</v>
      </c>
    </row>
    <row r="565" spans="1:86" customFormat="1" x14ac:dyDescent="0.25">
      <c r="A565">
        <v>335213</v>
      </c>
      <c r="B565" t="s">
        <v>5473</v>
      </c>
      <c r="C565" t="s">
        <v>5474</v>
      </c>
      <c r="D565" t="s">
        <v>5475</v>
      </c>
      <c r="E565" t="s">
        <v>251</v>
      </c>
      <c r="F565">
        <v>11701</v>
      </c>
      <c r="G565">
        <v>6312640222</v>
      </c>
      <c r="H565">
        <v>700</v>
      </c>
      <c r="I565" t="s">
        <v>1388</v>
      </c>
      <c r="J565" t="s">
        <v>438</v>
      </c>
      <c r="K565">
        <v>320</v>
      </c>
      <c r="L565">
        <v>289.3</v>
      </c>
      <c r="M565" t="s">
        <v>430</v>
      </c>
      <c r="N565" t="b">
        <v>0</v>
      </c>
      <c r="O565" t="s">
        <v>5476</v>
      </c>
      <c r="P565" s="30">
        <v>24563</v>
      </c>
      <c r="Q565" t="b">
        <v>0</v>
      </c>
      <c r="S565" t="b">
        <v>0</v>
      </c>
      <c r="T565" t="b">
        <v>0</v>
      </c>
      <c r="U565" t="b">
        <v>0</v>
      </c>
      <c r="V565" t="s">
        <v>535</v>
      </c>
      <c r="W565" t="s">
        <v>433</v>
      </c>
      <c r="X565">
        <v>3</v>
      </c>
      <c r="Z565">
        <v>2</v>
      </c>
      <c r="AB565">
        <v>5</v>
      </c>
      <c r="AD565">
        <v>5</v>
      </c>
      <c r="AF565">
        <v>5</v>
      </c>
      <c r="AH565">
        <v>2</v>
      </c>
      <c r="AJ565">
        <v>2</v>
      </c>
      <c r="AN565">
        <v>2.41987</v>
      </c>
      <c r="AO565">
        <v>0.78488000000000002</v>
      </c>
      <c r="AP565">
        <v>0.47793000000000002</v>
      </c>
      <c r="AQ565">
        <v>1.2628200000000001</v>
      </c>
      <c r="AR565">
        <v>3.68269</v>
      </c>
      <c r="AS565">
        <v>7.3200000000000001E-2</v>
      </c>
      <c r="AT565">
        <v>2.2210700000000001</v>
      </c>
      <c r="AU565">
        <v>0.83923999999999999</v>
      </c>
      <c r="AV565">
        <v>0.46481</v>
      </c>
      <c r="AW565">
        <v>3.5251299999999999</v>
      </c>
      <c r="AX565">
        <v>2.2643599999999999</v>
      </c>
      <c r="AY565">
        <v>0.70323999999999998</v>
      </c>
      <c r="AZ565">
        <v>0.38701000000000002</v>
      </c>
      <c r="BA565">
        <v>3.34999</v>
      </c>
      <c r="BB565" s="30">
        <v>43586</v>
      </c>
      <c r="BC565">
        <v>5</v>
      </c>
      <c r="BD565">
        <v>3</v>
      </c>
      <c r="BE565">
        <v>2</v>
      </c>
      <c r="BF565">
        <v>28</v>
      </c>
      <c r="BG565">
        <v>1</v>
      </c>
      <c r="BH565">
        <v>0</v>
      </c>
      <c r="BI565">
        <v>28</v>
      </c>
      <c r="BJ565" s="30">
        <v>43041</v>
      </c>
      <c r="BK565">
        <v>3</v>
      </c>
      <c r="BL565">
        <v>2</v>
      </c>
      <c r="BM565">
        <v>1</v>
      </c>
      <c r="BN565">
        <v>28</v>
      </c>
      <c r="BO565">
        <v>1</v>
      </c>
      <c r="BP565">
        <v>0</v>
      </c>
      <c r="BQ565">
        <v>28</v>
      </c>
      <c r="BR565" s="30">
        <v>42622</v>
      </c>
      <c r="BS565">
        <v>11</v>
      </c>
      <c r="BT565">
        <v>10</v>
      </c>
      <c r="BU565">
        <v>1</v>
      </c>
      <c r="BV565">
        <v>1</v>
      </c>
      <c r="BW565">
        <v>40</v>
      </c>
      <c r="BX565">
        <v>0</v>
      </c>
      <c r="BY565">
        <v>40</v>
      </c>
      <c r="BZ565">
        <v>30</v>
      </c>
      <c r="CA565">
        <v>4</v>
      </c>
      <c r="CB565">
        <v>3</v>
      </c>
      <c r="CC565">
        <v>1</v>
      </c>
      <c r="CD565">
        <v>7036</v>
      </c>
      <c r="CE565">
        <v>0</v>
      </c>
      <c r="CF565">
        <v>1</v>
      </c>
      <c r="CG565" t="s">
        <v>5477</v>
      </c>
      <c r="CH565" s="30">
        <v>43952</v>
      </c>
    </row>
    <row r="566" spans="1:86" customFormat="1" x14ac:dyDescent="0.25">
      <c r="A566">
        <v>335533</v>
      </c>
      <c r="B566" t="s">
        <v>5478</v>
      </c>
      <c r="C566" t="s">
        <v>5479</v>
      </c>
      <c r="D566" t="s">
        <v>5480</v>
      </c>
      <c r="E566" t="s">
        <v>251</v>
      </c>
      <c r="F566">
        <v>14067</v>
      </c>
      <c r="G566">
        <v>7167722631</v>
      </c>
      <c r="H566">
        <v>500</v>
      </c>
      <c r="I566" t="s">
        <v>2652</v>
      </c>
      <c r="J566" t="s">
        <v>451</v>
      </c>
      <c r="K566">
        <v>83</v>
      </c>
      <c r="L566">
        <v>78.900000000000006</v>
      </c>
      <c r="M566" t="s">
        <v>430</v>
      </c>
      <c r="N566" t="b">
        <v>0</v>
      </c>
      <c r="O566" t="s">
        <v>5481</v>
      </c>
      <c r="P566" s="30">
        <v>27973</v>
      </c>
      <c r="Q566" t="b">
        <v>0</v>
      </c>
      <c r="S566" t="b">
        <v>0</v>
      </c>
      <c r="T566" t="b">
        <v>0</v>
      </c>
      <c r="U566" t="b">
        <v>0</v>
      </c>
      <c r="V566" t="s">
        <v>440</v>
      </c>
      <c r="W566" t="s">
        <v>433</v>
      </c>
      <c r="X566">
        <v>3</v>
      </c>
      <c r="Z566">
        <v>3</v>
      </c>
      <c r="AB566">
        <v>4</v>
      </c>
      <c r="AD566">
        <v>4</v>
      </c>
      <c r="AF566">
        <v>3</v>
      </c>
      <c r="AH566">
        <v>2</v>
      </c>
      <c r="AJ566">
        <v>2</v>
      </c>
      <c r="AN566">
        <v>1.7920100000000001</v>
      </c>
      <c r="AO566">
        <v>1.02702</v>
      </c>
      <c r="AP566">
        <v>0.40971999999999997</v>
      </c>
      <c r="AQ566">
        <v>1.4367399999999999</v>
      </c>
      <c r="AR566">
        <v>3.2287499999999998</v>
      </c>
      <c r="AS566">
        <v>0.12085</v>
      </c>
      <c r="AT566">
        <v>2.1177299999999999</v>
      </c>
      <c r="AU566">
        <v>0.80422000000000005</v>
      </c>
      <c r="AV566">
        <v>0.41175</v>
      </c>
      <c r="AW566">
        <v>3.3336999999999999</v>
      </c>
      <c r="AX566">
        <v>1.75868</v>
      </c>
      <c r="AY566">
        <v>0.96025000000000005</v>
      </c>
      <c r="AZ566">
        <v>0.37452999999999997</v>
      </c>
      <c r="BA566">
        <v>3.1057100000000002</v>
      </c>
      <c r="BB566" s="30">
        <v>43508</v>
      </c>
      <c r="BC566">
        <v>3</v>
      </c>
      <c r="BD566">
        <v>3</v>
      </c>
      <c r="BE566">
        <v>0</v>
      </c>
      <c r="BF566">
        <v>16</v>
      </c>
      <c r="BG566">
        <v>1</v>
      </c>
      <c r="BH566">
        <v>0</v>
      </c>
      <c r="BI566">
        <v>16</v>
      </c>
      <c r="BJ566" s="30">
        <v>43025</v>
      </c>
      <c r="BK566">
        <v>2</v>
      </c>
      <c r="BL566">
        <v>2</v>
      </c>
      <c r="BM566">
        <v>0</v>
      </c>
      <c r="BN566">
        <v>8</v>
      </c>
      <c r="BO566">
        <v>1</v>
      </c>
      <c r="BP566">
        <v>0</v>
      </c>
      <c r="BQ566">
        <v>8</v>
      </c>
      <c r="BR566" s="30">
        <v>42615</v>
      </c>
      <c r="BS566">
        <v>7</v>
      </c>
      <c r="BT566">
        <v>7</v>
      </c>
      <c r="BU566">
        <v>0</v>
      </c>
      <c r="BV566">
        <v>1</v>
      </c>
      <c r="BW566">
        <v>28</v>
      </c>
      <c r="BX566">
        <v>0</v>
      </c>
      <c r="BY566">
        <v>28</v>
      </c>
      <c r="BZ566">
        <v>15.333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 t="s">
        <v>5482</v>
      </c>
      <c r="CH566" s="30">
        <v>43952</v>
      </c>
    </row>
    <row r="567" spans="1:86" customFormat="1" x14ac:dyDescent="0.25">
      <c r="A567">
        <v>335582</v>
      </c>
      <c r="B567" t="s">
        <v>5483</v>
      </c>
      <c r="C567" t="s">
        <v>5484</v>
      </c>
      <c r="D567" t="s">
        <v>3313</v>
      </c>
      <c r="E567" t="s">
        <v>251</v>
      </c>
      <c r="F567">
        <v>11691</v>
      </c>
      <c r="G567">
        <v>7184717500</v>
      </c>
      <c r="H567">
        <v>590</v>
      </c>
      <c r="I567" t="s">
        <v>1533</v>
      </c>
      <c r="J567" t="s">
        <v>429</v>
      </c>
      <c r="K567">
        <v>298</v>
      </c>
      <c r="L567">
        <v>294.89999999999998</v>
      </c>
      <c r="M567" t="s">
        <v>430</v>
      </c>
      <c r="N567" t="b">
        <v>0</v>
      </c>
      <c r="O567" t="s">
        <v>5485</v>
      </c>
      <c r="P567" s="30">
        <v>28126</v>
      </c>
      <c r="Q567" t="b">
        <v>0</v>
      </c>
      <c r="S567" t="b">
        <v>0</v>
      </c>
      <c r="T567" t="b">
        <v>0</v>
      </c>
      <c r="U567" t="b">
        <v>0</v>
      </c>
      <c r="V567" t="s">
        <v>440</v>
      </c>
      <c r="W567" t="s">
        <v>433</v>
      </c>
      <c r="X567">
        <v>4</v>
      </c>
      <c r="Z567">
        <v>3</v>
      </c>
      <c r="AB567">
        <v>5</v>
      </c>
      <c r="AD567">
        <v>5</v>
      </c>
      <c r="AF567">
        <v>4</v>
      </c>
      <c r="AH567">
        <v>2</v>
      </c>
      <c r="AJ567">
        <v>3</v>
      </c>
      <c r="AN567">
        <v>1.7650999999999999</v>
      </c>
      <c r="AO567">
        <v>0.15078</v>
      </c>
      <c r="AP567">
        <v>0.70269999999999999</v>
      </c>
      <c r="AQ567">
        <v>0.85348000000000002</v>
      </c>
      <c r="AR567">
        <v>2.6185900000000002</v>
      </c>
      <c r="AS567">
        <v>4.9849999999999998E-2</v>
      </c>
      <c r="AT567">
        <v>1.9337</v>
      </c>
      <c r="AU567">
        <v>0.83470999999999995</v>
      </c>
      <c r="AV567">
        <v>0.45911999999999997</v>
      </c>
      <c r="AW567">
        <v>3.2275299999999998</v>
      </c>
      <c r="AX567">
        <v>1.8971199999999999</v>
      </c>
      <c r="AY567">
        <v>0.13583000000000001</v>
      </c>
      <c r="AZ567">
        <v>0.57606999999999997</v>
      </c>
      <c r="BA567">
        <v>2.6016499999999998</v>
      </c>
      <c r="BB567" s="30">
        <v>43620</v>
      </c>
      <c r="BC567">
        <v>4</v>
      </c>
      <c r="BD567">
        <v>4</v>
      </c>
      <c r="BE567">
        <v>0</v>
      </c>
      <c r="BF567">
        <v>16</v>
      </c>
      <c r="BG567">
        <v>0</v>
      </c>
      <c r="BH567">
        <v>0</v>
      </c>
      <c r="BI567">
        <v>16</v>
      </c>
      <c r="BJ567" s="30">
        <v>43103</v>
      </c>
      <c r="BK567">
        <v>3</v>
      </c>
      <c r="BL567">
        <v>3</v>
      </c>
      <c r="BM567">
        <v>0</v>
      </c>
      <c r="BN567">
        <v>16</v>
      </c>
      <c r="BO567">
        <v>1</v>
      </c>
      <c r="BP567">
        <v>0</v>
      </c>
      <c r="BQ567">
        <v>16</v>
      </c>
      <c r="BR567" s="30">
        <v>42639</v>
      </c>
      <c r="BS567">
        <v>3</v>
      </c>
      <c r="BT567">
        <v>3</v>
      </c>
      <c r="BU567">
        <v>0</v>
      </c>
      <c r="BV567">
        <v>1</v>
      </c>
      <c r="BW567">
        <v>16</v>
      </c>
      <c r="BX567">
        <v>0</v>
      </c>
      <c r="BY567">
        <v>16</v>
      </c>
      <c r="BZ567">
        <v>16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 t="s">
        <v>5486</v>
      </c>
      <c r="CH567" s="30">
        <v>43952</v>
      </c>
    </row>
    <row r="568" spans="1:86" customFormat="1" x14ac:dyDescent="0.25">
      <c r="A568">
        <v>335825</v>
      </c>
      <c r="B568" t="s">
        <v>5487</v>
      </c>
      <c r="C568" t="s">
        <v>5488</v>
      </c>
      <c r="D568" t="s">
        <v>3130</v>
      </c>
      <c r="E568" t="s">
        <v>251</v>
      </c>
      <c r="F568">
        <v>14621</v>
      </c>
      <c r="G568">
        <v>5853425540</v>
      </c>
      <c r="H568">
        <v>370</v>
      </c>
      <c r="I568" t="s">
        <v>1492</v>
      </c>
      <c r="J568" t="s">
        <v>445</v>
      </c>
      <c r="K568">
        <v>28</v>
      </c>
      <c r="M568" t="s">
        <v>430</v>
      </c>
      <c r="N568" t="b">
        <v>0</v>
      </c>
      <c r="O568" t="s">
        <v>502</v>
      </c>
      <c r="P568" s="30">
        <v>36894</v>
      </c>
      <c r="Q568" t="b">
        <v>0</v>
      </c>
      <c r="S568" t="b">
        <v>0</v>
      </c>
      <c r="T568" t="b">
        <v>0</v>
      </c>
      <c r="U568" t="b">
        <v>0</v>
      </c>
      <c r="V568" t="s">
        <v>432</v>
      </c>
      <c r="W568" t="s">
        <v>433</v>
      </c>
      <c r="X568">
        <v>2</v>
      </c>
      <c r="Z568">
        <v>2</v>
      </c>
      <c r="AB568">
        <v>3</v>
      </c>
      <c r="AD568">
        <v>3</v>
      </c>
      <c r="AG568">
        <v>2</v>
      </c>
      <c r="AI568">
        <v>2</v>
      </c>
      <c r="AK568">
        <v>2</v>
      </c>
      <c r="AL568">
        <v>6</v>
      </c>
      <c r="AM568">
        <v>6</v>
      </c>
      <c r="BB568" s="30">
        <v>43592</v>
      </c>
      <c r="BC568">
        <v>7</v>
      </c>
      <c r="BD568">
        <v>7</v>
      </c>
      <c r="BE568">
        <v>0</v>
      </c>
      <c r="BF568">
        <v>20</v>
      </c>
      <c r="BG568">
        <v>1</v>
      </c>
      <c r="BH568">
        <v>0</v>
      </c>
      <c r="BI568">
        <v>20</v>
      </c>
      <c r="BJ568" s="30">
        <v>43154</v>
      </c>
      <c r="BK568">
        <v>5</v>
      </c>
      <c r="BL568">
        <v>5</v>
      </c>
      <c r="BM568">
        <v>0</v>
      </c>
      <c r="BN568">
        <v>32</v>
      </c>
      <c r="BO568">
        <v>1</v>
      </c>
      <c r="BP568">
        <v>0</v>
      </c>
      <c r="BQ568">
        <v>32</v>
      </c>
      <c r="BR568" s="30">
        <v>42706</v>
      </c>
      <c r="BS568">
        <v>7</v>
      </c>
      <c r="BT568">
        <v>7</v>
      </c>
      <c r="BU568">
        <v>0</v>
      </c>
      <c r="BV568">
        <v>1</v>
      </c>
      <c r="BW568">
        <v>24</v>
      </c>
      <c r="BX568">
        <v>0</v>
      </c>
      <c r="BY568">
        <v>24</v>
      </c>
      <c r="BZ568">
        <v>24.667000000000002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 t="s">
        <v>5489</v>
      </c>
      <c r="CH568" s="30">
        <v>43952</v>
      </c>
    </row>
    <row r="569" spans="1:86" customFormat="1" x14ac:dyDescent="0.25">
      <c r="A569">
        <v>335486</v>
      </c>
      <c r="B569" t="s">
        <v>5490</v>
      </c>
      <c r="C569" t="s">
        <v>5491</v>
      </c>
      <c r="D569" t="s">
        <v>3203</v>
      </c>
      <c r="E569" t="s">
        <v>251</v>
      </c>
      <c r="F569">
        <v>10469</v>
      </c>
      <c r="G569">
        <v>7187988600</v>
      </c>
      <c r="H569">
        <v>20</v>
      </c>
      <c r="I569" t="s">
        <v>1392</v>
      </c>
      <c r="J569" t="s">
        <v>438</v>
      </c>
      <c r="K569">
        <v>200</v>
      </c>
      <c r="L569">
        <v>187.4</v>
      </c>
      <c r="M569" t="s">
        <v>430</v>
      </c>
      <c r="N569" t="b">
        <v>0</v>
      </c>
      <c r="O569" t="s">
        <v>5492</v>
      </c>
      <c r="P569" s="30">
        <v>27851</v>
      </c>
      <c r="Q569" t="b">
        <v>0</v>
      </c>
      <c r="S569" t="b">
        <v>0</v>
      </c>
      <c r="T569" t="b">
        <v>0</v>
      </c>
      <c r="U569" t="b">
        <v>0</v>
      </c>
      <c r="V569" t="s">
        <v>440</v>
      </c>
      <c r="W569" t="s">
        <v>433</v>
      </c>
      <c r="X569">
        <v>3</v>
      </c>
      <c r="Z569">
        <v>3</v>
      </c>
      <c r="AB569">
        <v>5</v>
      </c>
      <c r="AD569">
        <v>5</v>
      </c>
      <c r="AF569">
        <v>3</v>
      </c>
      <c r="AH569">
        <v>1</v>
      </c>
      <c r="AI569">
        <v>12</v>
      </c>
      <c r="AJ569">
        <v>1</v>
      </c>
      <c r="AK569">
        <v>12</v>
      </c>
      <c r="AL569">
        <v>6</v>
      </c>
      <c r="AM569">
        <v>6</v>
      </c>
      <c r="BB569" s="30">
        <v>43445</v>
      </c>
      <c r="BC569">
        <v>4</v>
      </c>
      <c r="BD569">
        <v>3</v>
      </c>
      <c r="BE569">
        <v>1</v>
      </c>
      <c r="BF569">
        <v>16</v>
      </c>
      <c r="BG569">
        <v>1</v>
      </c>
      <c r="BH569">
        <v>0</v>
      </c>
      <c r="BI569">
        <v>16</v>
      </c>
      <c r="BJ569" s="30">
        <v>42781</v>
      </c>
      <c r="BK569">
        <v>4</v>
      </c>
      <c r="BL569">
        <v>3</v>
      </c>
      <c r="BM569">
        <v>1</v>
      </c>
      <c r="BN569">
        <v>16</v>
      </c>
      <c r="BO569">
        <v>1</v>
      </c>
      <c r="BP569">
        <v>0</v>
      </c>
      <c r="BQ569">
        <v>16</v>
      </c>
      <c r="BR569" s="30">
        <v>42341</v>
      </c>
      <c r="BS569">
        <v>4</v>
      </c>
      <c r="BT569">
        <v>4</v>
      </c>
      <c r="BU569">
        <v>0</v>
      </c>
      <c r="BV569">
        <v>1</v>
      </c>
      <c r="BW569">
        <v>40</v>
      </c>
      <c r="BX569">
        <v>0</v>
      </c>
      <c r="BY569">
        <v>40</v>
      </c>
      <c r="BZ569">
        <v>20</v>
      </c>
      <c r="CA569">
        <v>3</v>
      </c>
      <c r="CB569">
        <v>0</v>
      </c>
      <c r="CC569">
        <v>0</v>
      </c>
      <c r="CD569">
        <v>0</v>
      </c>
      <c r="CE569">
        <v>0</v>
      </c>
      <c r="CF569">
        <v>0</v>
      </c>
      <c r="CG569" t="s">
        <v>5493</v>
      </c>
      <c r="CH569" s="30">
        <v>43952</v>
      </c>
    </row>
    <row r="570" spans="1:86" customFormat="1" x14ac:dyDescent="0.25">
      <c r="A570">
        <v>335794</v>
      </c>
      <c r="B570" t="s">
        <v>5494</v>
      </c>
      <c r="C570" t="s">
        <v>5495</v>
      </c>
      <c r="D570" t="s">
        <v>3560</v>
      </c>
      <c r="E570" t="s">
        <v>251</v>
      </c>
      <c r="F570">
        <v>13501</v>
      </c>
      <c r="G570">
        <v>3157320100</v>
      </c>
      <c r="H570">
        <v>510</v>
      </c>
      <c r="I570" t="s">
        <v>2269</v>
      </c>
      <c r="J570" t="s">
        <v>451</v>
      </c>
      <c r="K570">
        <v>120</v>
      </c>
      <c r="L570">
        <v>114.6</v>
      </c>
      <c r="M570" t="s">
        <v>430</v>
      </c>
      <c r="N570" t="b">
        <v>0</v>
      </c>
      <c r="O570" t="s">
        <v>5496</v>
      </c>
      <c r="P570" s="30">
        <v>35124</v>
      </c>
      <c r="Q570" t="b">
        <v>0</v>
      </c>
      <c r="S570" t="b">
        <v>0</v>
      </c>
      <c r="T570" t="b">
        <v>0</v>
      </c>
      <c r="U570" t="b">
        <v>0</v>
      </c>
      <c r="V570" t="s">
        <v>440</v>
      </c>
      <c r="W570" t="s">
        <v>433</v>
      </c>
      <c r="X570">
        <v>2</v>
      </c>
      <c r="Z570">
        <v>1</v>
      </c>
      <c r="AB570">
        <v>2</v>
      </c>
      <c r="AD570">
        <v>2</v>
      </c>
      <c r="AF570">
        <v>2</v>
      </c>
      <c r="AH570">
        <v>4</v>
      </c>
      <c r="AJ570">
        <v>3</v>
      </c>
      <c r="AN570">
        <v>2.8937400000000002</v>
      </c>
      <c r="AO570">
        <v>1.0597799999999999</v>
      </c>
      <c r="AP570">
        <v>0.67986000000000002</v>
      </c>
      <c r="AQ570">
        <v>1.7396499999999999</v>
      </c>
      <c r="AR570">
        <v>4.6333900000000003</v>
      </c>
      <c r="AS570">
        <v>9.6379999999999993E-2</v>
      </c>
      <c r="AT570">
        <v>1.8722399999999999</v>
      </c>
      <c r="AU570">
        <v>0.82247000000000003</v>
      </c>
      <c r="AV570">
        <v>0.45713999999999999</v>
      </c>
      <c r="AW570">
        <v>3.1518600000000001</v>
      </c>
      <c r="AX570">
        <v>3.2122799999999998</v>
      </c>
      <c r="AY570">
        <v>0.96889999999999998</v>
      </c>
      <c r="AZ570">
        <v>0.55976000000000004</v>
      </c>
      <c r="BA570">
        <v>4.7139600000000002</v>
      </c>
      <c r="BB570" s="30">
        <v>43805</v>
      </c>
      <c r="BC570">
        <v>11</v>
      </c>
      <c r="BD570">
        <v>8</v>
      </c>
      <c r="BE570">
        <v>3</v>
      </c>
      <c r="BF570">
        <v>52</v>
      </c>
      <c r="BG570">
        <v>1</v>
      </c>
      <c r="BH570">
        <v>0</v>
      </c>
      <c r="BI570">
        <v>52</v>
      </c>
      <c r="BJ570" s="30">
        <v>43327</v>
      </c>
      <c r="BK570">
        <v>10</v>
      </c>
      <c r="BL570">
        <v>10</v>
      </c>
      <c r="BM570">
        <v>4</v>
      </c>
      <c r="BN570">
        <v>56</v>
      </c>
      <c r="BO570">
        <v>1</v>
      </c>
      <c r="BP570">
        <v>0</v>
      </c>
      <c r="BQ570">
        <v>56</v>
      </c>
      <c r="BR570" s="30">
        <v>42817</v>
      </c>
      <c r="BS570">
        <v>25</v>
      </c>
      <c r="BT570">
        <v>21</v>
      </c>
      <c r="BU570">
        <v>4</v>
      </c>
      <c r="BV570">
        <v>1</v>
      </c>
      <c r="BW570">
        <v>128</v>
      </c>
      <c r="BX570">
        <v>0</v>
      </c>
      <c r="BY570">
        <v>128</v>
      </c>
      <c r="BZ570">
        <v>66</v>
      </c>
      <c r="CA570">
        <v>4</v>
      </c>
      <c r="CB570">
        <v>8</v>
      </c>
      <c r="CC570">
        <v>0</v>
      </c>
      <c r="CD570">
        <v>0</v>
      </c>
      <c r="CE570">
        <v>0</v>
      </c>
      <c r="CF570">
        <v>0</v>
      </c>
      <c r="CG570" t="s">
        <v>5497</v>
      </c>
      <c r="CH570" s="30">
        <v>43952</v>
      </c>
    </row>
    <row r="571" spans="1:86" customFormat="1" x14ac:dyDescent="0.25">
      <c r="A571">
        <v>335661</v>
      </c>
      <c r="B571" t="s">
        <v>5498</v>
      </c>
      <c r="C571" t="s">
        <v>5499</v>
      </c>
      <c r="D571" t="s">
        <v>3859</v>
      </c>
      <c r="E571" t="s">
        <v>251</v>
      </c>
      <c r="F571">
        <v>14895</v>
      </c>
      <c r="G571">
        <v>5855934400</v>
      </c>
      <c r="H571">
        <v>10</v>
      </c>
      <c r="I571" t="s">
        <v>2665</v>
      </c>
      <c r="J571" t="s">
        <v>429</v>
      </c>
      <c r="K571">
        <v>120</v>
      </c>
      <c r="L571">
        <v>113.5</v>
      </c>
      <c r="M571" t="s">
        <v>430</v>
      </c>
      <c r="N571" t="b">
        <v>0</v>
      </c>
      <c r="O571" t="s">
        <v>5500</v>
      </c>
      <c r="P571" s="30">
        <v>30348</v>
      </c>
      <c r="Q571" t="b">
        <v>0</v>
      </c>
      <c r="S571" t="b">
        <v>0</v>
      </c>
      <c r="T571" t="b">
        <v>0</v>
      </c>
      <c r="U571" t="b">
        <v>0</v>
      </c>
      <c r="V571" t="s">
        <v>440</v>
      </c>
      <c r="W571" t="s">
        <v>433</v>
      </c>
      <c r="X571">
        <v>4</v>
      </c>
      <c r="Z571">
        <v>4</v>
      </c>
      <c r="AB571">
        <v>3</v>
      </c>
      <c r="AD571">
        <v>3</v>
      </c>
      <c r="AF571">
        <v>2</v>
      </c>
      <c r="AH571">
        <v>2</v>
      </c>
      <c r="AJ571">
        <v>2</v>
      </c>
      <c r="AN571">
        <v>1.93991</v>
      </c>
      <c r="AO571">
        <v>0.77729999999999999</v>
      </c>
      <c r="AP571">
        <v>0.44849</v>
      </c>
      <c r="AQ571">
        <v>1.2257899999999999</v>
      </c>
      <c r="AR571">
        <v>3.1657000000000002</v>
      </c>
      <c r="AS571">
        <v>0.11126999999999999</v>
      </c>
      <c r="AT571">
        <v>2.2909199999999998</v>
      </c>
      <c r="AU571">
        <v>0.97160000000000002</v>
      </c>
      <c r="AV571">
        <v>0.51558999999999999</v>
      </c>
      <c r="AW571">
        <v>3.7781199999999999</v>
      </c>
      <c r="AX571">
        <v>1.7599</v>
      </c>
      <c r="AY571">
        <v>0.60157000000000005</v>
      </c>
      <c r="AZ571">
        <v>0.32739000000000001</v>
      </c>
      <c r="BA571">
        <v>2.6868799999999999</v>
      </c>
      <c r="BB571" s="30">
        <v>43679</v>
      </c>
      <c r="BC571">
        <v>3</v>
      </c>
      <c r="BD571">
        <v>3</v>
      </c>
      <c r="BE571">
        <v>0</v>
      </c>
      <c r="BF571">
        <v>12</v>
      </c>
      <c r="BG571">
        <v>1</v>
      </c>
      <c r="BH571">
        <v>0</v>
      </c>
      <c r="BI571">
        <v>12</v>
      </c>
      <c r="BJ571" s="30">
        <v>43161</v>
      </c>
      <c r="BK571">
        <v>2</v>
      </c>
      <c r="BL571">
        <v>2</v>
      </c>
      <c r="BM571">
        <v>0</v>
      </c>
      <c r="BN571">
        <v>4</v>
      </c>
      <c r="BO571">
        <v>1</v>
      </c>
      <c r="BP571">
        <v>0</v>
      </c>
      <c r="BQ571">
        <v>4</v>
      </c>
      <c r="BR571" s="30">
        <v>42692</v>
      </c>
      <c r="BS571">
        <v>6</v>
      </c>
      <c r="BT571">
        <v>6</v>
      </c>
      <c r="BU571">
        <v>0</v>
      </c>
      <c r="BV571">
        <v>1</v>
      </c>
      <c r="BW571">
        <v>32</v>
      </c>
      <c r="BX571">
        <v>0</v>
      </c>
      <c r="BY571">
        <v>32</v>
      </c>
      <c r="BZ571">
        <v>12.667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 t="s">
        <v>5501</v>
      </c>
      <c r="CH571" s="30">
        <v>43952</v>
      </c>
    </row>
    <row r="572" spans="1:86" customFormat="1" x14ac:dyDescent="0.25">
      <c r="A572">
        <v>335862</v>
      </c>
      <c r="B572" t="s">
        <v>5502</v>
      </c>
      <c r="C572" t="s">
        <v>5503</v>
      </c>
      <c r="D572" t="s">
        <v>3120</v>
      </c>
      <c r="E572" t="s">
        <v>251</v>
      </c>
      <c r="F572">
        <v>11355</v>
      </c>
      <c r="G572">
        <v>9999999991</v>
      </c>
      <c r="H572">
        <v>590</v>
      </c>
      <c r="I572" t="s">
        <v>1533</v>
      </c>
      <c r="J572" t="s">
        <v>475</v>
      </c>
      <c r="K572">
        <v>16</v>
      </c>
      <c r="L572">
        <v>43.9</v>
      </c>
      <c r="M572" t="s">
        <v>661</v>
      </c>
      <c r="N572" t="b">
        <v>1</v>
      </c>
      <c r="O572" t="s">
        <v>502</v>
      </c>
      <c r="P572" s="30">
        <v>41134</v>
      </c>
      <c r="Q572" t="b">
        <v>0</v>
      </c>
      <c r="S572" t="b">
        <v>0</v>
      </c>
      <c r="T572" t="b">
        <v>0</v>
      </c>
      <c r="U572" t="b">
        <v>0</v>
      </c>
      <c r="V572" t="s">
        <v>432</v>
      </c>
      <c r="W572" t="s">
        <v>433</v>
      </c>
      <c r="X572">
        <v>5</v>
      </c>
      <c r="Z572">
        <v>5</v>
      </c>
      <c r="AB572">
        <v>5</v>
      </c>
      <c r="AE572">
        <v>2</v>
      </c>
      <c r="AF572">
        <v>5</v>
      </c>
      <c r="AH572">
        <v>2</v>
      </c>
      <c r="AJ572">
        <v>2</v>
      </c>
      <c r="AN572">
        <v>0.43569999999999998</v>
      </c>
      <c r="AO572">
        <v>0.37069000000000002</v>
      </c>
      <c r="AP572">
        <v>0.71547000000000005</v>
      </c>
      <c r="AQ572">
        <v>1.0861499999999999</v>
      </c>
      <c r="AR572">
        <v>1.5218499999999999</v>
      </c>
      <c r="AS572">
        <v>0.17799000000000001</v>
      </c>
      <c r="AT572">
        <v>2.4079700000000002</v>
      </c>
      <c r="AU572">
        <v>1.06477</v>
      </c>
      <c r="AV572">
        <v>0.54088000000000003</v>
      </c>
      <c r="AW572">
        <v>4.0136200000000004</v>
      </c>
      <c r="AX572">
        <v>0.37606000000000001</v>
      </c>
      <c r="AY572">
        <v>0.26178000000000001</v>
      </c>
      <c r="AZ572">
        <v>0.49786999999999998</v>
      </c>
      <c r="BA572">
        <v>1.2158800000000001</v>
      </c>
      <c r="BB572" s="30">
        <v>43796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 s="30">
        <v>43391</v>
      </c>
      <c r="BK572">
        <v>2</v>
      </c>
      <c r="BL572">
        <v>2</v>
      </c>
      <c r="BM572">
        <v>0</v>
      </c>
      <c r="BN572">
        <v>4</v>
      </c>
      <c r="BO572">
        <v>1</v>
      </c>
      <c r="BP572">
        <v>0</v>
      </c>
      <c r="BQ572">
        <v>4</v>
      </c>
      <c r="BR572" s="30">
        <v>42873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1.333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 s="30">
        <v>43952</v>
      </c>
    </row>
    <row r="573" spans="1:86" customFormat="1" x14ac:dyDescent="0.25">
      <c r="A573">
        <v>335006</v>
      </c>
      <c r="B573" t="s">
        <v>5504</v>
      </c>
      <c r="C573" t="s">
        <v>5505</v>
      </c>
      <c r="D573" t="s">
        <v>5506</v>
      </c>
      <c r="E573" t="s">
        <v>251</v>
      </c>
      <c r="F573">
        <v>13323</v>
      </c>
      <c r="G573">
        <v>3158535515</v>
      </c>
      <c r="H573">
        <v>510</v>
      </c>
      <c r="I573" t="s">
        <v>2269</v>
      </c>
      <c r="J573" t="s">
        <v>475</v>
      </c>
      <c r="K573">
        <v>280</v>
      </c>
      <c r="L573">
        <v>237.4</v>
      </c>
      <c r="M573" t="s">
        <v>430</v>
      </c>
      <c r="N573" t="b">
        <v>0</v>
      </c>
      <c r="O573" t="s">
        <v>5507</v>
      </c>
      <c r="P573" s="30">
        <v>24473</v>
      </c>
      <c r="Q573" t="b">
        <v>0</v>
      </c>
      <c r="R573" t="s">
        <v>791</v>
      </c>
      <c r="S573" t="b">
        <v>0</v>
      </c>
      <c r="T573" t="b">
        <v>0</v>
      </c>
      <c r="U573" t="b">
        <v>0</v>
      </c>
      <c r="V573" t="s">
        <v>440</v>
      </c>
      <c r="W573" t="s">
        <v>433</v>
      </c>
      <c r="X573">
        <v>1</v>
      </c>
      <c r="Z573">
        <v>1</v>
      </c>
      <c r="AB573">
        <v>3</v>
      </c>
      <c r="AD573">
        <v>2</v>
      </c>
      <c r="AF573">
        <v>5</v>
      </c>
      <c r="AH573">
        <v>2</v>
      </c>
      <c r="AJ573">
        <v>2</v>
      </c>
      <c r="AN573">
        <v>1.14093</v>
      </c>
      <c r="AO573">
        <v>0.50453000000000003</v>
      </c>
      <c r="AP573">
        <v>0.36331000000000002</v>
      </c>
      <c r="AQ573">
        <v>0.86785000000000001</v>
      </c>
      <c r="AR573">
        <v>2.0087700000000002</v>
      </c>
      <c r="AS573">
        <v>2.647E-2</v>
      </c>
      <c r="AT573">
        <v>2.0930300000000002</v>
      </c>
      <c r="AU573">
        <v>0.77985000000000004</v>
      </c>
      <c r="AV573">
        <v>0.40064</v>
      </c>
      <c r="AW573">
        <v>3.27352</v>
      </c>
      <c r="AX573">
        <v>1.1329199999999999</v>
      </c>
      <c r="AY573">
        <v>0.48647000000000001</v>
      </c>
      <c r="AZ573">
        <v>0.34131</v>
      </c>
      <c r="BA573">
        <v>1.96774</v>
      </c>
      <c r="BB573" s="30">
        <v>43763</v>
      </c>
      <c r="BC573">
        <v>14</v>
      </c>
      <c r="BD573">
        <v>13</v>
      </c>
      <c r="BE573">
        <v>2</v>
      </c>
      <c r="BF573">
        <v>96</v>
      </c>
      <c r="BG573">
        <v>2</v>
      </c>
      <c r="BH573">
        <v>48</v>
      </c>
      <c r="BI573">
        <v>144</v>
      </c>
      <c r="BJ573" s="30">
        <v>43312</v>
      </c>
      <c r="BK573">
        <v>17</v>
      </c>
      <c r="BL573">
        <v>11</v>
      </c>
      <c r="BM573">
        <v>8</v>
      </c>
      <c r="BN573">
        <v>120</v>
      </c>
      <c r="BO573">
        <v>1</v>
      </c>
      <c r="BP573">
        <v>0</v>
      </c>
      <c r="BQ573">
        <v>120</v>
      </c>
      <c r="BR573" s="30">
        <v>42804</v>
      </c>
      <c r="BS573">
        <v>10</v>
      </c>
      <c r="BT573">
        <v>8</v>
      </c>
      <c r="BU573">
        <v>2</v>
      </c>
      <c r="BV573">
        <v>1</v>
      </c>
      <c r="BW573">
        <v>273</v>
      </c>
      <c r="BX573">
        <v>0</v>
      </c>
      <c r="BY573">
        <v>273</v>
      </c>
      <c r="BZ573">
        <v>157.5</v>
      </c>
      <c r="CA573">
        <v>19</v>
      </c>
      <c r="CB573">
        <v>5</v>
      </c>
      <c r="CC573">
        <v>2</v>
      </c>
      <c r="CD573">
        <v>63430</v>
      </c>
      <c r="CE573">
        <v>0</v>
      </c>
      <c r="CF573">
        <v>2</v>
      </c>
      <c r="CG573" t="s">
        <v>5508</v>
      </c>
      <c r="CH573" s="30">
        <v>43952</v>
      </c>
    </row>
    <row r="574" spans="1:86" customFormat="1" x14ac:dyDescent="0.25">
      <c r="A574">
        <v>335340</v>
      </c>
      <c r="B574" t="s">
        <v>5509</v>
      </c>
      <c r="C574" t="s">
        <v>5510</v>
      </c>
      <c r="D574" t="s">
        <v>5511</v>
      </c>
      <c r="E574" t="s">
        <v>251</v>
      </c>
      <c r="F574">
        <v>13039</v>
      </c>
      <c r="G574">
        <v>3156991619</v>
      </c>
      <c r="H574">
        <v>520</v>
      </c>
      <c r="I574" t="s">
        <v>2241</v>
      </c>
      <c r="J574" t="s">
        <v>475</v>
      </c>
      <c r="K574">
        <v>156</v>
      </c>
      <c r="L574">
        <v>158.19999999999999</v>
      </c>
      <c r="M574" t="s">
        <v>430</v>
      </c>
      <c r="N574" t="b">
        <v>0</v>
      </c>
      <c r="O574" t="s">
        <v>5512</v>
      </c>
      <c r="P574" s="30">
        <v>26268</v>
      </c>
      <c r="Q574" t="b">
        <v>0</v>
      </c>
      <c r="S574" t="b">
        <v>0</v>
      </c>
      <c r="T574" t="b">
        <v>0</v>
      </c>
      <c r="U574" t="b">
        <v>0</v>
      </c>
      <c r="V574" t="s">
        <v>440</v>
      </c>
      <c r="W574" t="s">
        <v>433</v>
      </c>
      <c r="X574">
        <v>3</v>
      </c>
      <c r="Z574">
        <v>2</v>
      </c>
      <c r="AB574">
        <v>5</v>
      </c>
      <c r="AD574">
        <v>4</v>
      </c>
      <c r="AF574">
        <v>5</v>
      </c>
      <c r="AH574">
        <v>3</v>
      </c>
      <c r="AJ574">
        <v>2</v>
      </c>
      <c r="AN574">
        <v>3.7589899999999998</v>
      </c>
      <c r="AO574">
        <v>0.84713000000000005</v>
      </c>
      <c r="AP574">
        <v>0.51912000000000003</v>
      </c>
      <c r="AQ574">
        <v>1.36625</v>
      </c>
      <c r="AR574">
        <v>5.1252399999999998</v>
      </c>
      <c r="AS574">
        <v>0.1648</v>
      </c>
      <c r="AT574">
        <v>1.9910099999999999</v>
      </c>
      <c r="AU574">
        <v>0.79820999999999998</v>
      </c>
      <c r="AV574">
        <v>0.44413999999999998</v>
      </c>
      <c r="AW574">
        <v>3.2333599999999998</v>
      </c>
      <c r="AX574">
        <v>3.9238599999999999</v>
      </c>
      <c r="AY574">
        <v>0.79803000000000002</v>
      </c>
      <c r="AZ574">
        <v>0.43991999999999998</v>
      </c>
      <c r="BA574">
        <v>5.0829199999999997</v>
      </c>
      <c r="BB574" s="30">
        <v>43774</v>
      </c>
      <c r="BC574">
        <v>6</v>
      </c>
      <c r="BD574">
        <v>4</v>
      </c>
      <c r="BE574">
        <v>2</v>
      </c>
      <c r="BF574">
        <v>28</v>
      </c>
      <c r="BG574">
        <v>1</v>
      </c>
      <c r="BH574">
        <v>0</v>
      </c>
      <c r="BI574">
        <v>28</v>
      </c>
      <c r="BJ574" s="30">
        <v>43301</v>
      </c>
      <c r="BK574">
        <v>4</v>
      </c>
      <c r="BL574">
        <v>4</v>
      </c>
      <c r="BM574">
        <v>2</v>
      </c>
      <c r="BN574">
        <v>20</v>
      </c>
      <c r="BO574">
        <v>1</v>
      </c>
      <c r="BP574">
        <v>0</v>
      </c>
      <c r="BQ574">
        <v>20</v>
      </c>
      <c r="BR574" s="30">
        <v>42794</v>
      </c>
      <c r="BS574">
        <v>8</v>
      </c>
      <c r="BT574">
        <v>7</v>
      </c>
      <c r="BU574">
        <v>1</v>
      </c>
      <c r="BV574">
        <v>1</v>
      </c>
      <c r="BW574">
        <v>32</v>
      </c>
      <c r="BX574">
        <v>0</v>
      </c>
      <c r="BY574">
        <v>32</v>
      </c>
      <c r="BZ574">
        <v>26</v>
      </c>
      <c r="CA574">
        <v>5</v>
      </c>
      <c r="CB574">
        <v>2</v>
      </c>
      <c r="CC574">
        <v>0</v>
      </c>
      <c r="CD574">
        <v>0</v>
      </c>
      <c r="CE574">
        <v>0</v>
      </c>
      <c r="CF574">
        <v>0</v>
      </c>
      <c r="CH574" s="30">
        <v>43952</v>
      </c>
    </row>
    <row r="575" spans="1:86" customFormat="1" x14ac:dyDescent="0.25">
      <c r="A575">
        <v>335505</v>
      </c>
      <c r="B575" t="s">
        <v>5513</v>
      </c>
      <c r="C575" t="s">
        <v>5514</v>
      </c>
      <c r="D575" t="s">
        <v>3102</v>
      </c>
      <c r="E575" t="s">
        <v>251</v>
      </c>
      <c r="F575">
        <v>11432</v>
      </c>
      <c r="G575">
        <v>7186576363</v>
      </c>
      <c r="H575">
        <v>590</v>
      </c>
      <c r="I575" t="s">
        <v>1533</v>
      </c>
      <c r="J575" t="s">
        <v>429</v>
      </c>
      <c r="K575">
        <v>320</v>
      </c>
      <c r="L575">
        <v>305.5</v>
      </c>
      <c r="M575" t="s">
        <v>430</v>
      </c>
      <c r="N575" t="b">
        <v>0</v>
      </c>
      <c r="O575" t="s">
        <v>5515</v>
      </c>
      <c r="P575" s="30">
        <v>27881</v>
      </c>
      <c r="Q575" t="b">
        <v>0</v>
      </c>
      <c r="S575" t="b">
        <v>0</v>
      </c>
      <c r="T575" t="b">
        <v>0</v>
      </c>
      <c r="U575" t="b">
        <v>0</v>
      </c>
      <c r="V575" t="s">
        <v>440</v>
      </c>
      <c r="W575" t="s">
        <v>433</v>
      </c>
      <c r="X575">
        <v>3</v>
      </c>
      <c r="Z575">
        <v>3</v>
      </c>
      <c r="AB575">
        <v>3</v>
      </c>
      <c r="AD575">
        <v>3</v>
      </c>
      <c r="AF575">
        <v>3</v>
      </c>
      <c r="AH575">
        <v>2</v>
      </c>
      <c r="AJ575">
        <v>2</v>
      </c>
      <c r="AN575">
        <v>2.1924600000000001</v>
      </c>
      <c r="AO575">
        <v>0.69389999999999996</v>
      </c>
      <c r="AP575">
        <v>0.46388000000000001</v>
      </c>
      <c r="AQ575">
        <v>1.15778</v>
      </c>
      <c r="AR575">
        <v>3.35025</v>
      </c>
      <c r="AS575">
        <v>8.7429999999999994E-2</v>
      </c>
      <c r="AT575">
        <v>2.1737700000000002</v>
      </c>
      <c r="AU575">
        <v>0.88880000000000003</v>
      </c>
      <c r="AV575">
        <v>0.48527999999999999</v>
      </c>
      <c r="AW575">
        <v>3.5478399999999999</v>
      </c>
      <c r="AX575">
        <v>2.0962100000000001</v>
      </c>
      <c r="AY575">
        <v>0.58704999999999996</v>
      </c>
      <c r="AZ575">
        <v>0.35979</v>
      </c>
      <c r="BA575">
        <v>3.02806</v>
      </c>
      <c r="BB575" s="30">
        <v>43598</v>
      </c>
      <c r="BC575">
        <v>8</v>
      </c>
      <c r="BD575">
        <v>8</v>
      </c>
      <c r="BE575">
        <v>0</v>
      </c>
      <c r="BF575">
        <v>40</v>
      </c>
      <c r="BG575">
        <v>1</v>
      </c>
      <c r="BH575">
        <v>0</v>
      </c>
      <c r="BI575">
        <v>40</v>
      </c>
      <c r="BJ575" s="30">
        <v>42951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 s="30">
        <v>42506</v>
      </c>
      <c r="BS575">
        <v>2</v>
      </c>
      <c r="BT575">
        <v>2</v>
      </c>
      <c r="BU575">
        <v>0</v>
      </c>
      <c r="BV575">
        <v>1</v>
      </c>
      <c r="BW575">
        <v>8</v>
      </c>
      <c r="BX575">
        <v>0</v>
      </c>
      <c r="BY575">
        <v>8</v>
      </c>
      <c r="BZ575">
        <v>21.332999999999998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 s="30">
        <v>43952</v>
      </c>
    </row>
    <row r="576" spans="1:86" customFormat="1" x14ac:dyDescent="0.25">
      <c r="A576">
        <v>335481</v>
      </c>
      <c r="B576" t="s">
        <v>5516</v>
      </c>
      <c r="C576" t="s">
        <v>5517</v>
      </c>
      <c r="D576" t="s">
        <v>5518</v>
      </c>
      <c r="E576" t="s">
        <v>251</v>
      </c>
      <c r="F576">
        <v>14108</v>
      </c>
      <c r="G576">
        <v>7167787111</v>
      </c>
      <c r="H576">
        <v>500</v>
      </c>
      <c r="I576" t="s">
        <v>2652</v>
      </c>
      <c r="J576" t="s">
        <v>451</v>
      </c>
      <c r="K576">
        <v>165</v>
      </c>
      <c r="L576">
        <v>154.1</v>
      </c>
      <c r="M576" t="s">
        <v>430</v>
      </c>
      <c r="N576" t="b">
        <v>0</v>
      </c>
      <c r="O576" t="s">
        <v>5519</v>
      </c>
      <c r="P576" s="30">
        <v>27820</v>
      </c>
      <c r="Q576" t="b">
        <v>0</v>
      </c>
      <c r="S576" t="b">
        <v>0</v>
      </c>
      <c r="T576" t="b">
        <v>0</v>
      </c>
      <c r="U576" t="b">
        <v>0</v>
      </c>
      <c r="V576" t="s">
        <v>535</v>
      </c>
      <c r="W576" t="s">
        <v>433</v>
      </c>
      <c r="X576">
        <v>2</v>
      </c>
      <c r="Z576">
        <v>2</v>
      </c>
      <c r="AB576">
        <v>4</v>
      </c>
      <c r="AD576">
        <v>4</v>
      </c>
      <c r="AF576">
        <v>4</v>
      </c>
      <c r="AH576">
        <v>2</v>
      </c>
      <c r="AJ576">
        <v>2</v>
      </c>
      <c r="AN576">
        <v>1.9753000000000001</v>
      </c>
      <c r="AO576">
        <v>0.8367</v>
      </c>
      <c r="AP576">
        <v>0.51649999999999996</v>
      </c>
      <c r="AQ576">
        <v>1.3532</v>
      </c>
      <c r="AR576">
        <v>3.3285100000000001</v>
      </c>
      <c r="AS576">
        <v>7.2249999999999995E-2</v>
      </c>
      <c r="AT576">
        <v>2.0120100000000001</v>
      </c>
      <c r="AU576">
        <v>0.84975999999999996</v>
      </c>
      <c r="AV576">
        <v>0.47197</v>
      </c>
      <c r="AW576">
        <v>3.3337500000000002</v>
      </c>
      <c r="AX576">
        <v>2.0404200000000001</v>
      </c>
      <c r="AY576">
        <v>0.74038000000000004</v>
      </c>
      <c r="AZ576">
        <v>0.41189999999999999</v>
      </c>
      <c r="BA576">
        <v>3.2016200000000001</v>
      </c>
      <c r="BB576" s="30">
        <v>43721</v>
      </c>
      <c r="BC576">
        <v>6</v>
      </c>
      <c r="BD576">
        <v>6</v>
      </c>
      <c r="BE576">
        <v>2</v>
      </c>
      <c r="BF576">
        <v>16</v>
      </c>
      <c r="BG576">
        <v>1</v>
      </c>
      <c r="BH576">
        <v>0</v>
      </c>
      <c r="BI576">
        <v>16</v>
      </c>
      <c r="BJ576" s="30">
        <v>43319</v>
      </c>
      <c r="BK576">
        <v>11</v>
      </c>
      <c r="BL576">
        <v>11</v>
      </c>
      <c r="BM576">
        <v>1</v>
      </c>
      <c r="BN576">
        <v>64</v>
      </c>
      <c r="BO576">
        <v>1</v>
      </c>
      <c r="BP576">
        <v>0</v>
      </c>
      <c r="BQ576">
        <v>64</v>
      </c>
      <c r="BR576" s="30">
        <v>42817</v>
      </c>
      <c r="BS576">
        <v>7</v>
      </c>
      <c r="BT576">
        <v>7</v>
      </c>
      <c r="BU576">
        <v>0</v>
      </c>
      <c r="BV576">
        <v>1</v>
      </c>
      <c r="BW576">
        <v>36</v>
      </c>
      <c r="BX576">
        <v>0</v>
      </c>
      <c r="BY576">
        <v>36</v>
      </c>
      <c r="BZ576">
        <v>35.332999999999998</v>
      </c>
      <c r="CA576">
        <v>1</v>
      </c>
      <c r="CB576">
        <v>2</v>
      </c>
      <c r="CC576">
        <v>0</v>
      </c>
      <c r="CD576">
        <v>0</v>
      </c>
      <c r="CE576">
        <v>0</v>
      </c>
      <c r="CF576">
        <v>0</v>
      </c>
      <c r="CG576" t="s">
        <v>5520</v>
      </c>
      <c r="CH576" s="30">
        <v>43952</v>
      </c>
    </row>
    <row r="577" spans="1:86" customFormat="1" x14ac:dyDescent="0.25">
      <c r="A577">
        <v>335782</v>
      </c>
      <c r="B577" t="s">
        <v>5521</v>
      </c>
      <c r="C577" t="s">
        <v>5522</v>
      </c>
      <c r="D577" t="s">
        <v>5523</v>
      </c>
      <c r="E577" t="s">
        <v>251</v>
      </c>
      <c r="F577">
        <v>11977</v>
      </c>
      <c r="G577">
        <v>6312880101</v>
      </c>
      <c r="H577">
        <v>700</v>
      </c>
      <c r="I577" t="s">
        <v>1388</v>
      </c>
      <c r="J577" t="s">
        <v>438</v>
      </c>
      <c r="K577">
        <v>180</v>
      </c>
      <c r="L577">
        <v>170.7</v>
      </c>
      <c r="M577" t="s">
        <v>430</v>
      </c>
      <c r="N577" t="b">
        <v>0</v>
      </c>
      <c r="O577" t="s">
        <v>5524</v>
      </c>
      <c r="P577" s="30">
        <v>34781</v>
      </c>
      <c r="Q577" t="b">
        <v>0</v>
      </c>
      <c r="S577" t="b">
        <v>0</v>
      </c>
      <c r="T577" t="b">
        <v>0</v>
      </c>
      <c r="U577" t="b">
        <v>0</v>
      </c>
      <c r="V577" t="s">
        <v>440</v>
      </c>
      <c r="W577" t="s">
        <v>433</v>
      </c>
      <c r="X577">
        <v>4</v>
      </c>
      <c r="Z577">
        <v>3</v>
      </c>
      <c r="AB577">
        <v>5</v>
      </c>
      <c r="AD577">
        <v>5</v>
      </c>
      <c r="AF577">
        <v>5</v>
      </c>
      <c r="AH577">
        <v>2</v>
      </c>
      <c r="AJ577">
        <v>2</v>
      </c>
      <c r="AN577">
        <v>2.0411899999999998</v>
      </c>
      <c r="AO577">
        <v>0.90725</v>
      </c>
      <c r="AP577">
        <v>0.63690999999999998</v>
      </c>
      <c r="AQ577">
        <v>1.54416</v>
      </c>
      <c r="AR577">
        <v>3.5853600000000001</v>
      </c>
      <c r="AS577">
        <v>0.10471</v>
      </c>
      <c r="AT577">
        <v>2.3186399999999998</v>
      </c>
      <c r="AU577">
        <v>0.90188000000000001</v>
      </c>
      <c r="AV577">
        <v>0.48796</v>
      </c>
      <c r="AW577">
        <v>3.7084899999999998</v>
      </c>
      <c r="AX577">
        <v>1.8296399999999999</v>
      </c>
      <c r="AY577">
        <v>0.75641999999999998</v>
      </c>
      <c r="AZ577">
        <v>0.49126999999999998</v>
      </c>
      <c r="BA577">
        <v>3.10019</v>
      </c>
      <c r="BB577" s="30">
        <v>43712</v>
      </c>
      <c r="BC577">
        <v>1</v>
      </c>
      <c r="BD577">
        <v>1</v>
      </c>
      <c r="BE577">
        <v>0</v>
      </c>
      <c r="BF577">
        <v>4</v>
      </c>
      <c r="BG577">
        <v>1</v>
      </c>
      <c r="BH577">
        <v>0</v>
      </c>
      <c r="BI577">
        <v>4</v>
      </c>
      <c r="BJ577" s="30">
        <v>43210</v>
      </c>
      <c r="BK577">
        <v>7</v>
      </c>
      <c r="BL577">
        <v>5</v>
      </c>
      <c r="BM577">
        <v>2</v>
      </c>
      <c r="BN577">
        <v>48</v>
      </c>
      <c r="BO577">
        <v>1</v>
      </c>
      <c r="BP577">
        <v>0</v>
      </c>
      <c r="BQ577">
        <v>48</v>
      </c>
      <c r="BR577" s="30">
        <v>42745</v>
      </c>
      <c r="BS577">
        <v>4</v>
      </c>
      <c r="BT577">
        <v>4</v>
      </c>
      <c r="BU577">
        <v>0</v>
      </c>
      <c r="BV577">
        <v>1</v>
      </c>
      <c r="BW577">
        <v>20</v>
      </c>
      <c r="BX577">
        <v>0</v>
      </c>
      <c r="BY577">
        <v>20</v>
      </c>
      <c r="BZ577">
        <v>21.332999999999998</v>
      </c>
      <c r="CA577">
        <v>3</v>
      </c>
      <c r="CB577">
        <v>3</v>
      </c>
      <c r="CC577">
        <v>1</v>
      </c>
      <c r="CD577">
        <v>7036</v>
      </c>
      <c r="CE577">
        <v>0</v>
      </c>
      <c r="CF577">
        <v>1</v>
      </c>
      <c r="CG577" t="s">
        <v>5525</v>
      </c>
      <c r="CH577" s="30">
        <v>43952</v>
      </c>
    </row>
    <row r="578" spans="1:86" customFormat="1" x14ac:dyDescent="0.25">
      <c r="A578">
        <v>335570</v>
      </c>
      <c r="B578" t="s">
        <v>5526</v>
      </c>
      <c r="C578" t="s">
        <v>5527</v>
      </c>
      <c r="D578" t="s">
        <v>3702</v>
      </c>
      <c r="E578" t="s">
        <v>251</v>
      </c>
      <c r="F578">
        <v>10025</v>
      </c>
      <c r="G578">
        <v>2123167700</v>
      </c>
      <c r="H578">
        <v>420</v>
      </c>
      <c r="I578" t="s">
        <v>301</v>
      </c>
      <c r="J578" t="s">
        <v>475</v>
      </c>
      <c r="K578">
        <v>409</v>
      </c>
      <c r="L578">
        <v>398.2</v>
      </c>
      <c r="M578" t="s">
        <v>430</v>
      </c>
      <c r="N578" t="b">
        <v>0</v>
      </c>
      <c r="O578" t="s">
        <v>5528</v>
      </c>
      <c r="P578" s="30">
        <v>28076</v>
      </c>
      <c r="Q578" t="b">
        <v>0</v>
      </c>
      <c r="S578" t="b">
        <v>0</v>
      </c>
      <c r="T578" t="b">
        <v>0</v>
      </c>
      <c r="U578" t="b">
        <v>0</v>
      </c>
      <c r="V578" t="s">
        <v>535</v>
      </c>
      <c r="W578" t="s">
        <v>433</v>
      </c>
      <c r="X578">
        <v>5</v>
      </c>
      <c r="Z578">
        <v>3</v>
      </c>
      <c r="AB578">
        <v>5</v>
      </c>
      <c r="AD578">
        <v>5</v>
      </c>
      <c r="AF578">
        <v>5</v>
      </c>
      <c r="AH578">
        <v>4</v>
      </c>
      <c r="AJ578">
        <v>4</v>
      </c>
      <c r="AN578">
        <v>2.7575500000000002</v>
      </c>
      <c r="AO578">
        <v>0.31669000000000003</v>
      </c>
      <c r="AP578">
        <v>0.95938000000000001</v>
      </c>
      <c r="AQ578">
        <v>1.27607</v>
      </c>
      <c r="AR578">
        <v>4.03362</v>
      </c>
      <c r="AS578">
        <v>5.9450000000000003E-2</v>
      </c>
      <c r="AT578">
        <v>2.1693199999999999</v>
      </c>
      <c r="AU578">
        <v>0.82243999999999995</v>
      </c>
      <c r="AV578">
        <v>0.40138000000000001</v>
      </c>
      <c r="AW578">
        <v>3.3931399999999998</v>
      </c>
      <c r="AX578">
        <v>2.6418900000000001</v>
      </c>
      <c r="AY578">
        <v>0.28954000000000002</v>
      </c>
      <c r="AZ578">
        <v>0.89964</v>
      </c>
      <c r="BA578">
        <v>3.8119399999999999</v>
      </c>
      <c r="BB578" s="30">
        <v>43623</v>
      </c>
      <c r="BC578">
        <v>2</v>
      </c>
      <c r="BD578">
        <v>2</v>
      </c>
      <c r="BE578">
        <v>0</v>
      </c>
      <c r="BF578">
        <v>8</v>
      </c>
      <c r="BG578">
        <v>1</v>
      </c>
      <c r="BH578">
        <v>0</v>
      </c>
      <c r="BI578">
        <v>8</v>
      </c>
      <c r="BJ578" s="30">
        <v>43251</v>
      </c>
      <c r="BK578">
        <v>7</v>
      </c>
      <c r="BL578">
        <v>5</v>
      </c>
      <c r="BM578">
        <v>2</v>
      </c>
      <c r="BN578">
        <v>40</v>
      </c>
      <c r="BO578">
        <v>1</v>
      </c>
      <c r="BP578">
        <v>0</v>
      </c>
      <c r="BQ578">
        <v>40</v>
      </c>
      <c r="BR578" s="30">
        <v>42753</v>
      </c>
      <c r="BS578">
        <v>2</v>
      </c>
      <c r="BT578">
        <v>1</v>
      </c>
      <c r="BU578">
        <v>1</v>
      </c>
      <c r="BV578">
        <v>1</v>
      </c>
      <c r="BW578">
        <v>20</v>
      </c>
      <c r="BX578">
        <v>0</v>
      </c>
      <c r="BY578">
        <v>20</v>
      </c>
      <c r="BZ578">
        <v>20.667000000000002</v>
      </c>
      <c r="CA578">
        <v>1</v>
      </c>
      <c r="CB578">
        <v>1</v>
      </c>
      <c r="CC578">
        <v>1</v>
      </c>
      <c r="CD578">
        <v>3250</v>
      </c>
      <c r="CE578">
        <v>0</v>
      </c>
      <c r="CF578">
        <v>1</v>
      </c>
      <c r="CG578" t="s">
        <v>5529</v>
      </c>
      <c r="CH578" s="30">
        <v>43952</v>
      </c>
    </row>
    <row r="579" spans="1:86" customFormat="1" x14ac:dyDescent="0.25">
      <c r="A579">
        <v>335402</v>
      </c>
      <c r="B579" t="s">
        <v>5530</v>
      </c>
      <c r="C579" t="s">
        <v>5531</v>
      </c>
      <c r="D579" t="s">
        <v>5532</v>
      </c>
      <c r="E579" t="s">
        <v>251</v>
      </c>
      <c r="F579">
        <v>11934</v>
      </c>
      <c r="G579">
        <v>6318784400</v>
      </c>
      <c r="H579">
        <v>700</v>
      </c>
      <c r="I579" t="s">
        <v>1388</v>
      </c>
      <c r="J579" t="s">
        <v>451</v>
      </c>
      <c r="K579">
        <v>100</v>
      </c>
      <c r="L579">
        <v>95.9</v>
      </c>
      <c r="M579" t="s">
        <v>430</v>
      </c>
      <c r="N579" t="b">
        <v>0</v>
      </c>
      <c r="O579" t="s">
        <v>5530</v>
      </c>
      <c r="P579" s="30">
        <v>26882</v>
      </c>
      <c r="Q579" t="b">
        <v>0</v>
      </c>
      <c r="S579" t="b">
        <v>0</v>
      </c>
      <c r="T579" t="b">
        <v>0</v>
      </c>
      <c r="U579" t="b">
        <v>0</v>
      </c>
      <c r="V579" t="s">
        <v>440</v>
      </c>
      <c r="W579" t="s">
        <v>433</v>
      </c>
      <c r="X579">
        <v>5</v>
      </c>
      <c r="Z579">
        <v>4</v>
      </c>
      <c r="AB579">
        <v>5</v>
      </c>
      <c r="AD579">
        <v>5</v>
      </c>
      <c r="AF579">
        <v>5</v>
      </c>
      <c r="AH579">
        <v>3</v>
      </c>
      <c r="AJ579">
        <v>3</v>
      </c>
      <c r="AN579">
        <v>2.2259899999999999</v>
      </c>
      <c r="AO579">
        <v>0.87385000000000002</v>
      </c>
      <c r="AP579">
        <v>0.75817000000000001</v>
      </c>
      <c r="AQ579">
        <v>1.6320300000000001</v>
      </c>
      <c r="AR579">
        <v>3.8580199999999998</v>
      </c>
      <c r="AS579">
        <v>0.22123000000000001</v>
      </c>
      <c r="AT579">
        <v>2.30124</v>
      </c>
      <c r="AU579">
        <v>0.96355999999999997</v>
      </c>
      <c r="AV579">
        <v>0.53452</v>
      </c>
      <c r="AW579">
        <v>3.7993199999999998</v>
      </c>
      <c r="AX579">
        <v>2.0103800000000001</v>
      </c>
      <c r="AY579">
        <v>0.68193000000000004</v>
      </c>
      <c r="AZ579">
        <v>0.53386999999999996</v>
      </c>
      <c r="BA579">
        <v>3.2562000000000002</v>
      </c>
      <c r="BB579" s="30">
        <v>43501</v>
      </c>
      <c r="BC579">
        <v>5</v>
      </c>
      <c r="BD579">
        <v>5</v>
      </c>
      <c r="BE579">
        <v>0</v>
      </c>
      <c r="BF579">
        <v>16</v>
      </c>
      <c r="BG579">
        <v>1</v>
      </c>
      <c r="BH579">
        <v>0</v>
      </c>
      <c r="BI579">
        <v>16</v>
      </c>
      <c r="BJ579" s="30">
        <v>42943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 s="30">
        <v>42542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 t="s">
        <v>5533</v>
      </c>
      <c r="CH579" s="30">
        <v>43952</v>
      </c>
    </row>
    <row r="580" spans="1:86" customFormat="1" x14ac:dyDescent="0.25">
      <c r="A580">
        <v>335716</v>
      </c>
      <c r="B580" t="s">
        <v>5534</v>
      </c>
      <c r="C580" t="s">
        <v>5535</v>
      </c>
      <c r="D580" t="s">
        <v>4017</v>
      </c>
      <c r="E580" t="s">
        <v>251</v>
      </c>
      <c r="F580">
        <v>11542</v>
      </c>
      <c r="G580">
        <v>5166568000</v>
      </c>
      <c r="H580">
        <v>400</v>
      </c>
      <c r="I580" t="s">
        <v>1530</v>
      </c>
      <c r="J580" t="s">
        <v>429</v>
      </c>
      <c r="K580">
        <v>154</v>
      </c>
      <c r="L580">
        <v>146.9</v>
      </c>
      <c r="M580" t="s">
        <v>430</v>
      </c>
      <c r="N580" t="b">
        <v>0</v>
      </c>
      <c r="O580" t="s">
        <v>5536</v>
      </c>
      <c r="P580" s="30">
        <v>33667</v>
      </c>
      <c r="Q580" t="b">
        <v>0</v>
      </c>
      <c r="S580" t="b">
        <v>0</v>
      </c>
      <c r="T580" t="b">
        <v>0</v>
      </c>
      <c r="U580" t="b">
        <v>0</v>
      </c>
      <c r="V580" t="s">
        <v>535</v>
      </c>
      <c r="W580" t="s">
        <v>433</v>
      </c>
      <c r="X580">
        <v>5</v>
      </c>
      <c r="Z580">
        <v>4</v>
      </c>
      <c r="AB580">
        <v>5</v>
      </c>
      <c r="AD580">
        <v>5</v>
      </c>
      <c r="AF580">
        <v>5</v>
      </c>
      <c r="AH580">
        <v>3</v>
      </c>
      <c r="AJ580">
        <v>3</v>
      </c>
      <c r="AN580">
        <v>2.1887799999999999</v>
      </c>
      <c r="AO580">
        <v>0.91612000000000005</v>
      </c>
      <c r="AP580">
        <v>0.7077</v>
      </c>
      <c r="AQ580">
        <v>1.62382</v>
      </c>
      <c r="AR580">
        <v>3.8126000000000002</v>
      </c>
      <c r="AS580">
        <v>0.14177999999999999</v>
      </c>
      <c r="AT580">
        <v>2.1803400000000002</v>
      </c>
      <c r="AU580">
        <v>0.87785000000000002</v>
      </c>
      <c r="AV580">
        <v>0.45173999999999997</v>
      </c>
      <c r="AW580">
        <v>3.5099200000000002</v>
      </c>
      <c r="AX580">
        <v>2.0863800000000001</v>
      </c>
      <c r="AY580">
        <v>0.78471999999999997</v>
      </c>
      <c r="AZ580">
        <v>0.58965000000000001</v>
      </c>
      <c r="BA580">
        <v>3.4831799999999999</v>
      </c>
      <c r="BB580" s="30">
        <v>43819</v>
      </c>
      <c r="BC580">
        <v>2</v>
      </c>
      <c r="BD580">
        <v>2</v>
      </c>
      <c r="BE580">
        <v>0</v>
      </c>
      <c r="BF580">
        <v>8</v>
      </c>
      <c r="BG580">
        <v>1</v>
      </c>
      <c r="BH580">
        <v>0</v>
      </c>
      <c r="BI580">
        <v>8</v>
      </c>
      <c r="BJ580" s="30">
        <v>43357</v>
      </c>
      <c r="BK580">
        <v>7</v>
      </c>
      <c r="BL580">
        <v>7</v>
      </c>
      <c r="BM580">
        <v>0</v>
      </c>
      <c r="BN580">
        <v>24</v>
      </c>
      <c r="BO580">
        <v>1</v>
      </c>
      <c r="BP580">
        <v>0</v>
      </c>
      <c r="BQ580">
        <v>24</v>
      </c>
      <c r="BR580" s="30">
        <v>42867</v>
      </c>
      <c r="BS580">
        <v>1</v>
      </c>
      <c r="BT580">
        <v>1</v>
      </c>
      <c r="BU580">
        <v>0</v>
      </c>
      <c r="BV580">
        <v>1</v>
      </c>
      <c r="BW580">
        <v>4</v>
      </c>
      <c r="BX580">
        <v>0</v>
      </c>
      <c r="BY580">
        <v>4</v>
      </c>
      <c r="BZ580">
        <v>12.667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 t="s">
        <v>5537</v>
      </c>
      <c r="CH580" s="30">
        <v>43952</v>
      </c>
    </row>
    <row r="581" spans="1:86" customFormat="1" x14ac:dyDescent="0.25">
      <c r="A581">
        <v>335520</v>
      </c>
      <c r="B581" t="s">
        <v>5538</v>
      </c>
      <c r="C581" t="s">
        <v>5539</v>
      </c>
      <c r="D581" t="s">
        <v>5219</v>
      </c>
      <c r="E581" t="s">
        <v>251</v>
      </c>
      <c r="F581">
        <v>13760</v>
      </c>
      <c r="G581">
        <v>6077867300</v>
      </c>
      <c r="H581">
        <v>30</v>
      </c>
      <c r="I581" t="s">
        <v>2563</v>
      </c>
      <c r="J581" t="s">
        <v>475</v>
      </c>
      <c r="K581">
        <v>150</v>
      </c>
      <c r="L581">
        <v>146.4</v>
      </c>
      <c r="M581" t="s">
        <v>430</v>
      </c>
      <c r="N581" t="b">
        <v>0</v>
      </c>
      <c r="O581" t="s">
        <v>5540</v>
      </c>
      <c r="P581" s="30">
        <v>27883</v>
      </c>
      <c r="Q581" t="b">
        <v>0</v>
      </c>
      <c r="S581" t="b">
        <v>0</v>
      </c>
      <c r="T581" t="b">
        <v>0</v>
      </c>
      <c r="U581" t="b">
        <v>0</v>
      </c>
      <c r="V581" t="s">
        <v>535</v>
      </c>
      <c r="W581" t="s">
        <v>433</v>
      </c>
      <c r="X581">
        <v>4</v>
      </c>
      <c r="Z581">
        <v>3</v>
      </c>
      <c r="AB581">
        <v>5</v>
      </c>
      <c r="AD581">
        <v>5</v>
      </c>
      <c r="AF581">
        <v>5</v>
      </c>
      <c r="AH581">
        <v>3</v>
      </c>
      <c r="AJ581">
        <v>3</v>
      </c>
      <c r="AN581">
        <v>2.3069700000000002</v>
      </c>
      <c r="AO581">
        <v>0.98257000000000005</v>
      </c>
      <c r="AP581">
        <v>0.48218</v>
      </c>
      <c r="AQ581">
        <v>1.46475</v>
      </c>
      <c r="AR581">
        <v>3.7717100000000001</v>
      </c>
      <c r="AS581">
        <v>0.10152</v>
      </c>
      <c r="AT581">
        <v>2.04535</v>
      </c>
      <c r="AU581">
        <v>0.68174999999999997</v>
      </c>
      <c r="AV581">
        <v>0.31792999999999999</v>
      </c>
      <c r="AW581">
        <v>3.0450200000000001</v>
      </c>
      <c r="AX581">
        <v>2.3441700000000001</v>
      </c>
      <c r="AY581">
        <v>1.0837399999999999</v>
      </c>
      <c r="AZ581">
        <v>0.57084000000000001</v>
      </c>
      <c r="BA581">
        <v>3.97193</v>
      </c>
      <c r="BB581" s="30">
        <v>43699</v>
      </c>
      <c r="BC581">
        <v>2</v>
      </c>
      <c r="BD581">
        <v>2</v>
      </c>
      <c r="BE581">
        <v>0</v>
      </c>
      <c r="BF581">
        <v>8</v>
      </c>
      <c r="BG581">
        <v>1</v>
      </c>
      <c r="BH581">
        <v>0</v>
      </c>
      <c r="BI581">
        <v>8</v>
      </c>
      <c r="BJ581" s="30">
        <v>43196</v>
      </c>
      <c r="BK581">
        <v>4</v>
      </c>
      <c r="BL581">
        <v>4</v>
      </c>
      <c r="BM581">
        <v>1</v>
      </c>
      <c r="BN581">
        <v>16</v>
      </c>
      <c r="BO581">
        <v>1</v>
      </c>
      <c r="BP581">
        <v>0</v>
      </c>
      <c r="BQ581">
        <v>16</v>
      </c>
      <c r="BR581" s="30">
        <v>42705</v>
      </c>
      <c r="BS581">
        <v>12</v>
      </c>
      <c r="BT581">
        <v>12</v>
      </c>
      <c r="BU581">
        <v>0</v>
      </c>
      <c r="BV581">
        <v>1</v>
      </c>
      <c r="BW581">
        <v>52</v>
      </c>
      <c r="BX581">
        <v>0</v>
      </c>
      <c r="BY581">
        <v>52</v>
      </c>
      <c r="BZ581">
        <v>18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 t="s">
        <v>5541</v>
      </c>
      <c r="CH581" s="30">
        <v>43952</v>
      </c>
    </row>
    <row r="582" spans="1:86" customFormat="1" x14ac:dyDescent="0.25">
      <c r="A582">
        <v>335748</v>
      </c>
      <c r="B582" t="s">
        <v>5542</v>
      </c>
      <c r="C582" t="s">
        <v>5543</v>
      </c>
      <c r="D582" t="s">
        <v>3226</v>
      </c>
      <c r="E582" t="s">
        <v>251</v>
      </c>
      <c r="F582">
        <v>11224</v>
      </c>
      <c r="G582">
        <v>7187144800</v>
      </c>
      <c r="H582">
        <v>331</v>
      </c>
      <c r="I582" t="s">
        <v>1544</v>
      </c>
      <c r="J582" t="s">
        <v>523</v>
      </c>
      <c r="K582">
        <v>200</v>
      </c>
      <c r="L582">
        <v>189</v>
      </c>
      <c r="M582" t="s">
        <v>430</v>
      </c>
      <c r="N582" t="b">
        <v>0</v>
      </c>
      <c r="O582" t="s">
        <v>5544</v>
      </c>
      <c r="P582" s="30">
        <v>33273</v>
      </c>
      <c r="Q582" t="b">
        <v>0</v>
      </c>
      <c r="S582" t="b">
        <v>0</v>
      </c>
      <c r="T582" t="b">
        <v>0</v>
      </c>
      <c r="U582" t="b">
        <v>0</v>
      </c>
      <c r="V582" t="s">
        <v>535</v>
      </c>
      <c r="W582" t="s">
        <v>433</v>
      </c>
      <c r="X582">
        <v>4</v>
      </c>
      <c r="Z582">
        <v>4</v>
      </c>
      <c r="AB582">
        <v>4</v>
      </c>
      <c r="AD582">
        <v>5</v>
      </c>
      <c r="AF582">
        <v>3</v>
      </c>
      <c r="AH582">
        <v>2</v>
      </c>
      <c r="AJ582">
        <v>2</v>
      </c>
      <c r="AN582">
        <v>2.05206</v>
      </c>
      <c r="AO582">
        <v>0.66346000000000005</v>
      </c>
      <c r="AP582">
        <v>0.50331000000000004</v>
      </c>
      <c r="AQ582">
        <v>1.1667700000000001</v>
      </c>
      <c r="AR582">
        <v>3.2188300000000001</v>
      </c>
      <c r="AS582">
        <v>9.5740000000000006E-2</v>
      </c>
      <c r="AT582">
        <v>2.2304900000000001</v>
      </c>
      <c r="AU582">
        <v>0.85977999999999999</v>
      </c>
      <c r="AV582">
        <v>0.53449999999999998</v>
      </c>
      <c r="AW582">
        <v>3.6247600000000002</v>
      </c>
      <c r="AX582">
        <v>1.91208</v>
      </c>
      <c r="AY582">
        <v>0.58025000000000004</v>
      </c>
      <c r="AZ582">
        <v>0.35442000000000001</v>
      </c>
      <c r="BA582">
        <v>2.84755</v>
      </c>
      <c r="BB582" s="30">
        <v>43357</v>
      </c>
      <c r="BC582">
        <v>2</v>
      </c>
      <c r="BD582">
        <v>2</v>
      </c>
      <c r="BE582">
        <v>0</v>
      </c>
      <c r="BF582">
        <v>8</v>
      </c>
      <c r="BG582">
        <v>1</v>
      </c>
      <c r="BH582">
        <v>0</v>
      </c>
      <c r="BI582">
        <v>8</v>
      </c>
      <c r="BJ582" s="30">
        <v>42753</v>
      </c>
      <c r="BK582">
        <v>1</v>
      </c>
      <c r="BL582">
        <v>1</v>
      </c>
      <c r="BM582">
        <v>0</v>
      </c>
      <c r="BN582">
        <v>4</v>
      </c>
      <c r="BO582">
        <v>1</v>
      </c>
      <c r="BP582">
        <v>0</v>
      </c>
      <c r="BQ582">
        <v>4</v>
      </c>
      <c r="BR582" s="30">
        <v>42307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5.3330000000000002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 t="s">
        <v>5545</v>
      </c>
      <c r="CH582" s="30">
        <v>43952</v>
      </c>
    </row>
    <row r="583" spans="1:86" customFormat="1" x14ac:dyDescent="0.25">
      <c r="A583">
        <v>335656</v>
      </c>
      <c r="B583" t="s">
        <v>5546</v>
      </c>
      <c r="C583" t="s">
        <v>5547</v>
      </c>
      <c r="D583" t="s">
        <v>3226</v>
      </c>
      <c r="E583" t="s">
        <v>251</v>
      </c>
      <c r="F583">
        <v>11214</v>
      </c>
      <c r="G583">
        <v>7183731700</v>
      </c>
      <c r="H583">
        <v>331</v>
      </c>
      <c r="I583" t="s">
        <v>1544</v>
      </c>
      <c r="J583" t="s">
        <v>438</v>
      </c>
      <c r="K583">
        <v>240</v>
      </c>
      <c r="L583">
        <v>232.5</v>
      </c>
      <c r="M583" t="s">
        <v>430</v>
      </c>
      <c r="N583" t="b">
        <v>0</v>
      </c>
      <c r="O583" t="s">
        <v>5548</v>
      </c>
      <c r="P583" s="30">
        <v>30104</v>
      </c>
      <c r="Q583" t="b">
        <v>0</v>
      </c>
      <c r="S583" t="b">
        <v>0</v>
      </c>
      <c r="T583" t="b">
        <v>0</v>
      </c>
      <c r="U583" t="b">
        <v>0</v>
      </c>
      <c r="V583" t="s">
        <v>535</v>
      </c>
      <c r="W583" t="s">
        <v>433</v>
      </c>
      <c r="X583">
        <v>3</v>
      </c>
      <c r="Z583">
        <v>2</v>
      </c>
      <c r="AB583">
        <v>5</v>
      </c>
      <c r="AD583">
        <v>5</v>
      </c>
      <c r="AF583">
        <v>5</v>
      </c>
      <c r="AH583">
        <v>2</v>
      </c>
      <c r="AJ583">
        <v>2</v>
      </c>
      <c r="AN583">
        <v>2.6129899999999999</v>
      </c>
      <c r="AO583">
        <v>0.87336999999999998</v>
      </c>
      <c r="AP583">
        <v>0.65568000000000004</v>
      </c>
      <c r="AQ583">
        <v>1.52905</v>
      </c>
      <c r="AR583">
        <v>4.1420399999999997</v>
      </c>
      <c r="AS583">
        <v>0.12573000000000001</v>
      </c>
      <c r="AT583">
        <v>2.30572</v>
      </c>
      <c r="AU583">
        <v>0.91625999999999996</v>
      </c>
      <c r="AV583">
        <v>0.48998000000000003</v>
      </c>
      <c r="AW583">
        <v>3.7119599999999999</v>
      </c>
      <c r="AX583">
        <v>2.3553099999999998</v>
      </c>
      <c r="AY583">
        <v>0.71674000000000004</v>
      </c>
      <c r="AZ583">
        <v>0.50366</v>
      </c>
      <c r="BA583">
        <v>3.5781999999999998</v>
      </c>
      <c r="BB583" s="30">
        <v>43805</v>
      </c>
      <c r="BC583">
        <v>6</v>
      </c>
      <c r="BD583">
        <v>6</v>
      </c>
      <c r="BE583">
        <v>0</v>
      </c>
      <c r="BF583">
        <v>44</v>
      </c>
      <c r="BG583">
        <v>1</v>
      </c>
      <c r="BH583">
        <v>0</v>
      </c>
      <c r="BI583">
        <v>44</v>
      </c>
      <c r="BJ583" s="30">
        <v>43259</v>
      </c>
      <c r="BK583">
        <v>5</v>
      </c>
      <c r="BL583">
        <v>5</v>
      </c>
      <c r="BM583">
        <v>0</v>
      </c>
      <c r="BN583">
        <v>52</v>
      </c>
      <c r="BO583">
        <v>1</v>
      </c>
      <c r="BP583">
        <v>0</v>
      </c>
      <c r="BQ583">
        <v>52</v>
      </c>
      <c r="BR583" s="30">
        <v>42688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39.332999999999998</v>
      </c>
      <c r="CA583">
        <v>0</v>
      </c>
      <c r="CB583">
        <v>0</v>
      </c>
      <c r="CC583">
        <v>1</v>
      </c>
      <c r="CD583">
        <v>6893</v>
      </c>
      <c r="CE583">
        <v>0</v>
      </c>
      <c r="CF583">
        <v>1</v>
      </c>
      <c r="CG583" t="s">
        <v>5549</v>
      </c>
      <c r="CH583" s="30">
        <v>43952</v>
      </c>
    </row>
    <row r="584" spans="1:86" customFormat="1" x14ac:dyDescent="0.25">
      <c r="A584">
        <v>335803</v>
      </c>
      <c r="B584" t="s">
        <v>5550</v>
      </c>
      <c r="C584" t="s">
        <v>5551</v>
      </c>
      <c r="D584" t="s">
        <v>3944</v>
      </c>
      <c r="E584" t="s">
        <v>251</v>
      </c>
      <c r="F584">
        <v>12528</v>
      </c>
      <c r="G584">
        <v>8456916800</v>
      </c>
      <c r="H584">
        <v>740</v>
      </c>
      <c r="I584" t="s">
        <v>1886</v>
      </c>
      <c r="J584" t="s">
        <v>429</v>
      </c>
      <c r="K584">
        <v>120</v>
      </c>
      <c r="L584">
        <v>97</v>
      </c>
      <c r="M584" t="s">
        <v>430</v>
      </c>
      <c r="N584" t="b">
        <v>0</v>
      </c>
      <c r="O584" t="s">
        <v>5552</v>
      </c>
      <c r="P584" s="30">
        <v>35529</v>
      </c>
      <c r="Q584" t="b">
        <v>0</v>
      </c>
      <c r="S584" t="b">
        <v>0</v>
      </c>
      <c r="T584" t="b">
        <v>0</v>
      </c>
      <c r="U584" t="b">
        <v>0</v>
      </c>
      <c r="V584" t="s">
        <v>440</v>
      </c>
      <c r="W584" t="s">
        <v>433</v>
      </c>
      <c r="X584">
        <v>4</v>
      </c>
      <c r="Z584">
        <v>4</v>
      </c>
      <c r="AB584">
        <v>4</v>
      </c>
      <c r="AD584">
        <v>3</v>
      </c>
      <c r="AF584">
        <v>4</v>
      </c>
      <c r="AH584">
        <v>2</v>
      </c>
      <c r="AJ584">
        <v>2</v>
      </c>
      <c r="AN584">
        <v>1.9173899999999999</v>
      </c>
      <c r="AO584">
        <v>1.29406</v>
      </c>
      <c r="AP584">
        <v>0.75395000000000001</v>
      </c>
      <c r="AQ584">
        <v>2.0480100000000001</v>
      </c>
      <c r="AR584">
        <v>3.9653999999999998</v>
      </c>
      <c r="AS584">
        <v>7.7410000000000007E-2</v>
      </c>
      <c r="AT584">
        <v>2.1412900000000001</v>
      </c>
      <c r="AU584">
        <v>0.81215999999999999</v>
      </c>
      <c r="AV584">
        <v>0.59504000000000001</v>
      </c>
      <c r="AW584">
        <v>3.5485000000000002</v>
      </c>
      <c r="AX584">
        <v>1.8610199999999999</v>
      </c>
      <c r="AY584">
        <v>1.19811</v>
      </c>
      <c r="AZ584">
        <v>0.47689999999999999</v>
      </c>
      <c r="BA584">
        <v>3.5834100000000002</v>
      </c>
      <c r="BB584" s="30">
        <v>43490</v>
      </c>
      <c r="BC584">
        <v>2</v>
      </c>
      <c r="BD584">
        <v>2</v>
      </c>
      <c r="BE584">
        <v>0</v>
      </c>
      <c r="BF584">
        <v>12</v>
      </c>
      <c r="BG584">
        <v>1</v>
      </c>
      <c r="BH584">
        <v>0</v>
      </c>
      <c r="BI584">
        <v>12</v>
      </c>
      <c r="BJ584" s="30">
        <v>42846</v>
      </c>
      <c r="BK584">
        <v>2</v>
      </c>
      <c r="BL584">
        <v>2</v>
      </c>
      <c r="BM584">
        <v>0</v>
      </c>
      <c r="BN584">
        <v>8</v>
      </c>
      <c r="BO584">
        <v>1</v>
      </c>
      <c r="BP584">
        <v>0</v>
      </c>
      <c r="BQ584">
        <v>8</v>
      </c>
      <c r="BR584" s="30">
        <v>42437</v>
      </c>
      <c r="BS584">
        <v>3</v>
      </c>
      <c r="BT584">
        <v>3</v>
      </c>
      <c r="BU584">
        <v>0</v>
      </c>
      <c r="BV584">
        <v>1</v>
      </c>
      <c r="BW584">
        <v>12</v>
      </c>
      <c r="BX584">
        <v>0</v>
      </c>
      <c r="BY584">
        <v>12</v>
      </c>
      <c r="BZ584">
        <v>10.667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H584" s="30">
        <v>43952</v>
      </c>
    </row>
    <row r="585" spans="1:86" customFormat="1" x14ac:dyDescent="0.25">
      <c r="A585">
        <v>335564</v>
      </c>
      <c r="B585" t="s">
        <v>5553</v>
      </c>
      <c r="C585" t="s">
        <v>5554</v>
      </c>
      <c r="D585" t="s">
        <v>5342</v>
      </c>
      <c r="E585" t="s">
        <v>251</v>
      </c>
      <c r="F585">
        <v>14424</v>
      </c>
      <c r="G585">
        <v>5853964340</v>
      </c>
      <c r="H585">
        <v>530</v>
      </c>
      <c r="I585" t="s">
        <v>2769</v>
      </c>
      <c r="J585" t="s">
        <v>429</v>
      </c>
      <c r="K585">
        <v>98</v>
      </c>
      <c r="L585">
        <v>91.6</v>
      </c>
      <c r="M585" t="s">
        <v>430</v>
      </c>
      <c r="N585" t="b">
        <v>0</v>
      </c>
      <c r="O585" t="s">
        <v>5555</v>
      </c>
      <c r="P585" s="30">
        <v>28126</v>
      </c>
      <c r="Q585" t="b">
        <v>0</v>
      </c>
      <c r="S585" t="b">
        <v>0</v>
      </c>
      <c r="T585" t="b">
        <v>0</v>
      </c>
      <c r="U585" t="b">
        <v>0</v>
      </c>
      <c r="V585" t="s">
        <v>440</v>
      </c>
      <c r="W585" t="s">
        <v>433</v>
      </c>
      <c r="X585">
        <v>1</v>
      </c>
      <c r="Z585">
        <v>1</v>
      </c>
      <c r="AB585">
        <v>2</v>
      </c>
      <c r="AD585">
        <v>1</v>
      </c>
      <c r="AF585">
        <v>2</v>
      </c>
      <c r="AH585">
        <v>2</v>
      </c>
      <c r="AJ585">
        <v>2</v>
      </c>
      <c r="AN585">
        <v>2.2458800000000001</v>
      </c>
      <c r="AO585">
        <v>0.87134</v>
      </c>
      <c r="AP585">
        <v>0.36997000000000002</v>
      </c>
      <c r="AQ585">
        <v>1.2413099999999999</v>
      </c>
      <c r="AR585">
        <v>3.48719</v>
      </c>
      <c r="AS585">
        <v>0.17616999999999999</v>
      </c>
      <c r="AT585">
        <v>2.0536500000000002</v>
      </c>
      <c r="AU585">
        <v>0.82645999999999997</v>
      </c>
      <c r="AV585">
        <v>0.4199</v>
      </c>
      <c r="AW585">
        <v>3.30002</v>
      </c>
      <c r="AX585">
        <v>2.2728700000000002</v>
      </c>
      <c r="AY585">
        <v>0.79276999999999997</v>
      </c>
      <c r="AZ585">
        <v>0.33162999999999998</v>
      </c>
      <c r="BA585">
        <v>3.3885299999999998</v>
      </c>
      <c r="BB585" s="30">
        <v>43857</v>
      </c>
      <c r="BC585">
        <v>14</v>
      </c>
      <c r="BD585">
        <v>10</v>
      </c>
      <c r="BE585">
        <v>4</v>
      </c>
      <c r="BF585">
        <v>48</v>
      </c>
      <c r="BG585">
        <v>0</v>
      </c>
      <c r="BH585">
        <v>0</v>
      </c>
      <c r="BI585">
        <v>48</v>
      </c>
      <c r="BJ585" s="30">
        <v>43356</v>
      </c>
      <c r="BK585">
        <v>19</v>
      </c>
      <c r="BL585">
        <v>15</v>
      </c>
      <c r="BM585">
        <v>9</v>
      </c>
      <c r="BN585">
        <v>84</v>
      </c>
      <c r="BO585">
        <v>1</v>
      </c>
      <c r="BP585">
        <v>0</v>
      </c>
      <c r="BQ585">
        <v>84</v>
      </c>
      <c r="BR585" s="30">
        <v>42863</v>
      </c>
      <c r="BS585">
        <v>15</v>
      </c>
      <c r="BT585">
        <v>9</v>
      </c>
      <c r="BU585">
        <v>8</v>
      </c>
      <c r="BV585">
        <v>1</v>
      </c>
      <c r="BW585">
        <v>68</v>
      </c>
      <c r="BX585">
        <v>0</v>
      </c>
      <c r="BY585">
        <v>68</v>
      </c>
      <c r="BZ585">
        <v>63.332999999999998</v>
      </c>
      <c r="CA585">
        <v>2</v>
      </c>
      <c r="CB585">
        <v>25</v>
      </c>
      <c r="CC585">
        <v>0</v>
      </c>
      <c r="CD585">
        <v>0</v>
      </c>
      <c r="CE585">
        <v>0</v>
      </c>
      <c r="CF585">
        <v>0</v>
      </c>
      <c r="CG585" t="s">
        <v>5556</v>
      </c>
      <c r="CH585" s="30">
        <v>43952</v>
      </c>
    </row>
    <row r="586" spans="1:86" customFormat="1" x14ac:dyDescent="0.25">
      <c r="A586">
        <v>335087</v>
      </c>
      <c r="B586" t="s">
        <v>5557</v>
      </c>
      <c r="C586" t="s">
        <v>5558</v>
      </c>
      <c r="D586" t="s">
        <v>4370</v>
      </c>
      <c r="E586" t="s">
        <v>251</v>
      </c>
      <c r="F586">
        <v>13669</v>
      </c>
      <c r="G586">
        <v>3153933780</v>
      </c>
      <c r="H586">
        <v>630</v>
      </c>
      <c r="I586" t="s">
        <v>3089</v>
      </c>
      <c r="J586" t="s">
        <v>475</v>
      </c>
      <c r="K586">
        <v>82</v>
      </c>
      <c r="L586">
        <v>85.3</v>
      </c>
      <c r="M586" t="s">
        <v>430</v>
      </c>
      <c r="N586" t="b">
        <v>0</v>
      </c>
      <c r="O586" t="s">
        <v>5559</v>
      </c>
      <c r="P586" s="30">
        <v>24473</v>
      </c>
      <c r="Q586" t="b">
        <v>0</v>
      </c>
      <c r="S586" t="b">
        <v>0</v>
      </c>
      <c r="T586" t="b">
        <v>0</v>
      </c>
      <c r="U586" t="b">
        <v>0</v>
      </c>
      <c r="V586" t="s">
        <v>440</v>
      </c>
      <c r="W586" t="s">
        <v>433</v>
      </c>
      <c r="X586">
        <v>5</v>
      </c>
      <c r="Z586">
        <v>5</v>
      </c>
      <c r="AB586">
        <v>4</v>
      </c>
      <c r="AD586">
        <v>4</v>
      </c>
      <c r="AG586">
        <v>2</v>
      </c>
      <c r="AH586">
        <v>2</v>
      </c>
      <c r="AJ586">
        <v>2</v>
      </c>
      <c r="AN586">
        <v>1.7773399999999999</v>
      </c>
      <c r="AO586">
        <v>0.55022000000000004</v>
      </c>
      <c r="AP586">
        <v>0.35758000000000001</v>
      </c>
      <c r="AQ586">
        <v>0.90781000000000001</v>
      </c>
      <c r="AR586">
        <v>2.6851500000000001</v>
      </c>
      <c r="AS586">
        <v>1.6209999999999999E-2</v>
      </c>
      <c r="AT586">
        <v>1.9397599999999999</v>
      </c>
      <c r="AU586">
        <v>0.65408999999999995</v>
      </c>
      <c r="AV586">
        <v>0.27495000000000003</v>
      </c>
      <c r="AW586">
        <v>2.8687999999999998</v>
      </c>
      <c r="AX586">
        <v>1.90432</v>
      </c>
      <c r="AY586">
        <v>0.63253999999999999</v>
      </c>
      <c r="AZ586">
        <v>0.48949999999999999</v>
      </c>
      <c r="BA586">
        <v>3.0013800000000002</v>
      </c>
      <c r="BB586" s="30">
        <v>43622</v>
      </c>
      <c r="BC586">
        <v>1</v>
      </c>
      <c r="BD586">
        <v>1</v>
      </c>
      <c r="BE586">
        <v>0</v>
      </c>
      <c r="BF586">
        <v>4</v>
      </c>
      <c r="BG586">
        <v>1</v>
      </c>
      <c r="BH586">
        <v>0</v>
      </c>
      <c r="BI586">
        <v>4</v>
      </c>
      <c r="BJ586" s="30">
        <v>43070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 s="30">
        <v>42593</v>
      </c>
      <c r="BS586">
        <v>5</v>
      </c>
      <c r="BT586">
        <v>5</v>
      </c>
      <c r="BU586">
        <v>0</v>
      </c>
      <c r="BV586">
        <v>1</v>
      </c>
      <c r="BW586">
        <v>20</v>
      </c>
      <c r="BX586">
        <v>0</v>
      </c>
      <c r="BY586">
        <v>20</v>
      </c>
      <c r="BZ586">
        <v>5.3330000000000002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 t="s">
        <v>5560</v>
      </c>
      <c r="CH586" s="30">
        <v>43952</v>
      </c>
    </row>
    <row r="587" spans="1:86" customFormat="1" x14ac:dyDescent="0.25">
      <c r="A587">
        <v>335156</v>
      </c>
      <c r="B587" t="s">
        <v>5561</v>
      </c>
      <c r="C587" t="s">
        <v>5562</v>
      </c>
      <c r="D587" t="s">
        <v>4136</v>
      </c>
      <c r="E587" t="s">
        <v>251</v>
      </c>
      <c r="F587">
        <v>11520</v>
      </c>
      <c r="G587">
        <v>5166234000</v>
      </c>
      <c r="H587">
        <v>400</v>
      </c>
      <c r="I587" t="s">
        <v>1530</v>
      </c>
      <c r="J587" t="s">
        <v>451</v>
      </c>
      <c r="K587">
        <v>100</v>
      </c>
      <c r="L587">
        <v>92.1</v>
      </c>
      <c r="M587" t="s">
        <v>430</v>
      </c>
      <c r="N587" t="b">
        <v>0</v>
      </c>
      <c r="O587" t="s">
        <v>5563</v>
      </c>
      <c r="P587" s="30">
        <v>29116</v>
      </c>
      <c r="Q587" t="b">
        <v>0</v>
      </c>
      <c r="S587" t="b">
        <v>0</v>
      </c>
      <c r="T587" t="b">
        <v>0</v>
      </c>
      <c r="U587" t="b">
        <v>0</v>
      </c>
      <c r="V587" t="s">
        <v>535</v>
      </c>
      <c r="W587" t="s">
        <v>433</v>
      </c>
      <c r="X587">
        <v>1</v>
      </c>
      <c r="Z587">
        <v>1</v>
      </c>
      <c r="AB587">
        <v>4</v>
      </c>
      <c r="AD587">
        <v>5</v>
      </c>
      <c r="AF587">
        <v>3</v>
      </c>
      <c r="AH587">
        <v>2</v>
      </c>
      <c r="AJ587">
        <v>2</v>
      </c>
      <c r="AN587">
        <v>2.2065800000000002</v>
      </c>
      <c r="AO587">
        <v>0.74982000000000004</v>
      </c>
      <c r="AP587">
        <v>0.91469</v>
      </c>
      <c r="AQ587">
        <v>1.6645099999999999</v>
      </c>
      <c r="AR587">
        <v>3.8711000000000002</v>
      </c>
      <c r="AS587">
        <v>0.12335</v>
      </c>
      <c r="AT587">
        <v>2.3644599999999998</v>
      </c>
      <c r="AU587">
        <v>1.0143</v>
      </c>
      <c r="AV587">
        <v>0.83279000000000003</v>
      </c>
      <c r="AW587">
        <v>4.2115499999999999</v>
      </c>
      <c r="AX587">
        <v>1.93956</v>
      </c>
      <c r="AY587">
        <v>0.55586999999999998</v>
      </c>
      <c r="AZ587">
        <v>0.41339999999999999</v>
      </c>
      <c r="BA587">
        <v>2.9474399999999998</v>
      </c>
      <c r="BB587" s="30">
        <v>43816</v>
      </c>
      <c r="BC587">
        <v>10</v>
      </c>
      <c r="BD587">
        <v>7</v>
      </c>
      <c r="BE587">
        <v>3</v>
      </c>
      <c r="BF587">
        <v>36</v>
      </c>
      <c r="BG587">
        <v>1</v>
      </c>
      <c r="BH587">
        <v>0</v>
      </c>
      <c r="BI587">
        <v>36</v>
      </c>
      <c r="BJ587" s="30">
        <v>43360</v>
      </c>
      <c r="BK587">
        <v>6</v>
      </c>
      <c r="BL587">
        <v>4</v>
      </c>
      <c r="BM587">
        <v>2</v>
      </c>
      <c r="BN587">
        <v>170</v>
      </c>
      <c r="BO587">
        <v>1</v>
      </c>
      <c r="BP587">
        <v>0</v>
      </c>
      <c r="BQ587">
        <v>170</v>
      </c>
      <c r="BR587" s="30">
        <v>42839</v>
      </c>
      <c r="BS587">
        <v>2</v>
      </c>
      <c r="BT587">
        <v>1</v>
      </c>
      <c r="BU587">
        <v>1</v>
      </c>
      <c r="BV587">
        <v>1</v>
      </c>
      <c r="BW587">
        <v>12</v>
      </c>
      <c r="BX587">
        <v>0</v>
      </c>
      <c r="BY587">
        <v>12</v>
      </c>
      <c r="BZ587">
        <v>76.667000000000002</v>
      </c>
      <c r="CA587">
        <v>2</v>
      </c>
      <c r="CB587">
        <v>5</v>
      </c>
      <c r="CC587">
        <v>1</v>
      </c>
      <c r="CD587">
        <v>54173</v>
      </c>
      <c r="CE587">
        <v>0</v>
      </c>
      <c r="CF587">
        <v>1</v>
      </c>
      <c r="CG587" t="s">
        <v>5564</v>
      </c>
      <c r="CH587" s="30">
        <v>43952</v>
      </c>
    </row>
    <row r="588" spans="1:86" customFormat="1" x14ac:dyDescent="0.25">
      <c r="A588">
        <v>335220</v>
      </c>
      <c r="B588" t="s">
        <v>5565</v>
      </c>
      <c r="C588" t="s">
        <v>5566</v>
      </c>
      <c r="D588" t="s">
        <v>5567</v>
      </c>
      <c r="E588" t="s">
        <v>251</v>
      </c>
      <c r="F588">
        <v>12986</v>
      </c>
      <c r="G588">
        <v>5183593355</v>
      </c>
      <c r="H588">
        <v>270</v>
      </c>
      <c r="I588" t="s">
        <v>410</v>
      </c>
      <c r="J588" t="s">
        <v>475</v>
      </c>
      <c r="K588">
        <v>60</v>
      </c>
      <c r="L588">
        <v>54.2</v>
      </c>
      <c r="M588" t="s">
        <v>430</v>
      </c>
      <c r="N588" t="b">
        <v>1</v>
      </c>
      <c r="O588" t="s">
        <v>5568</v>
      </c>
      <c r="P588" s="30">
        <v>24616</v>
      </c>
      <c r="Q588" t="b">
        <v>0</v>
      </c>
      <c r="S588" t="b">
        <v>0</v>
      </c>
      <c r="T588" t="b">
        <v>0</v>
      </c>
      <c r="U588" t="b">
        <v>0</v>
      </c>
      <c r="V588" t="s">
        <v>535</v>
      </c>
      <c r="W588" t="s">
        <v>433</v>
      </c>
      <c r="X588">
        <v>2</v>
      </c>
      <c r="Z588">
        <v>1</v>
      </c>
      <c r="AB588">
        <v>2</v>
      </c>
      <c r="AD588">
        <v>1</v>
      </c>
      <c r="AF588">
        <v>4</v>
      </c>
      <c r="AH588">
        <v>4</v>
      </c>
      <c r="AJ588">
        <v>5</v>
      </c>
      <c r="AN588">
        <v>2.0175999999999998</v>
      </c>
      <c r="AO588">
        <v>0.54015000000000002</v>
      </c>
      <c r="AP588">
        <v>0.98165000000000002</v>
      </c>
      <c r="AQ588">
        <v>1.5218100000000001</v>
      </c>
      <c r="AR588">
        <v>3.5394000000000001</v>
      </c>
      <c r="AS588">
        <v>7.4389999999999998E-2</v>
      </c>
      <c r="AT588">
        <v>1.87798</v>
      </c>
      <c r="AU588">
        <v>0.64892000000000005</v>
      </c>
      <c r="AV588">
        <v>0.30681000000000003</v>
      </c>
      <c r="AW588">
        <v>2.8336999999999999</v>
      </c>
      <c r="AX588">
        <v>2.23285</v>
      </c>
      <c r="AY588">
        <v>0.62590999999999997</v>
      </c>
      <c r="AZ588">
        <v>1.2042600000000001</v>
      </c>
      <c r="BA588">
        <v>4.0052399999999997</v>
      </c>
      <c r="BB588" s="30">
        <v>43790</v>
      </c>
      <c r="BC588">
        <v>11</v>
      </c>
      <c r="BD588">
        <v>11</v>
      </c>
      <c r="BE588">
        <v>0</v>
      </c>
      <c r="BF588">
        <v>60</v>
      </c>
      <c r="BG588">
        <v>0</v>
      </c>
      <c r="BH588">
        <v>0</v>
      </c>
      <c r="BI588">
        <v>60</v>
      </c>
      <c r="BJ588" s="30">
        <v>43280</v>
      </c>
      <c r="BK588">
        <v>6</v>
      </c>
      <c r="BL588">
        <v>6</v>
      </c>
      <c r="BM588">
        <v>2</v>
      </c>
      <c r="BN588">
        <v>40</v>
      </c>
      <c r="BO588">
        <v>1</v>
      </c>
      <c r="BP588">
        <v>0</v>
      </c>
      <c r="BQ588">
        <v>40</v>
      </c>
      <c r="BR588" s="30">
        <v>42670</v>
      </c>
      <c r="BS588">
        <v>2</v>
      </c>
      <c r="BT588">
        <v>2</v>
      </c>
      <c r="BU588">
        <v>0</v>
      </c>
      <c r="BV588">
        <v>1</v>
      </c>
      <c r="BW588">
        <v>8</v>
      </c>
      <c r="BX588">
        <v>0</v>
      </c>
      <c r="BY588">
        <v>8</v>
      </c>
      <c r="BZ588">
        <v>44.667000000000002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 t="s">
        <v>5569</v>
      </c>
      <c r="CH588" s="30">
        <v>43952</v>
      </c>
    </row>
    <row r="589" spans="1:86" customFormat="1" x14ac:dyDescent="0.25">
      <c r="A589">
        <v>335180</v>
      </c>
      <c r="B589" t="s">
        <v>5570</v>
      </c>
      <c r="C589" t="s">
        <v>5571</v>
      </c>
      <c r="D589" t="s">
        <v>5572</v>
      </c>
      <c r="E589" t="s">
        <v>251</v>
      </c>
      <c r="F589">
        <v>14150</v>
      </c>
      <c r="G589">
        <v>7168374466</v>
      </c>
      <c r="H589">
        <v>240</v>
      </c>
      <c r="I589" t="s">
        <v>2646</v>
      </c>
      <c r="J589" t="s">
        <v>451</v>
      </c>
      <c r="K589">
        <v>100</v>
      </c>
      <c r="L589">
        <v>91</v>
      </c>
      <c r="M589" t="s">
        <v>430</v>
      </c>
      <c r="N589" t="b">
        <v>0</v>
      </c>
      <c r="O589" t="s">
        <v>5573</v>
      </c>
      <c r="P589" s="30">
        <v>26326</v>
      </c>
      <c r="Q589" t="b">
        <v>0</v>
      </c>
      <c r="S589" t="b">
        <v>0</v>
      </c>
      <c r="T589" t="b">
        <v>0</v>
      </c>
      <c r="U589" t="b">
        <v>0</v>
      </c>
      <c r="V589" t="s">
        <v>440</v>
      </c>
      <c r="W589" t="s">
        <v>433</v>
      </c>
      <c r="X589">
        <v>1</v>
      </c>
      <c r="Z589">
        <v>1</v>
      </c>
      <c r="AB589">
        <v>2</v>
      </c>
      <c r="AD589">
        <v>3</v>
      </c>
      <c r="AF589">
        <v>1</v>
      </c>
      <c r="AH589">
        <v>2</v>
      </c>
      <c r="AJ589">
        <v>2</v>
      </c>
      <c r="AN589">
        <v>1.9060600000000001</v>
      </c>
      <c r="AO589">
        <v>0.89273000000000002</v>
      </c>
      <c r="AP589">
        <v>0.52180000000000004</v>
      </c>
      <c r="AQ589">
        <v>1.4145300000000001</v>
      </c>
      <c r="AR589">
        <v>3.3205900000000002</v>
      </c>
      <c r="AS589">
        <v>0.1139</v>
      </c>
      <c r="AT589">
        <v>2.0480200000000002</v>
      </c>
      <c r="AU589">
        <v>0.82916999999999996</v>
      </c>
      <c r="AV589">
        <v>0.43762000000000001</v>
      </c>
      <c r="AW589">
        <v>3.3148</v>
      </c>
      <c r="AX589">
        <v>1.93428</v>
      </c>
      <c r="AY589">
        <v>0.80957999999999997</v>
      </c>
      <c r="AZ589">
        <v>0.44879000000000002</v>
      </c>
      <c r="BA589">
        <v>3.2122600000000001</v>
      </c>
      <c r="BB589" s="30">
        <v>43879</v>
      </c>
      <c r="BC589">
        <v>9</v>
      </c>
      <c r="BD589">
        <v>9</v>
      </c>
      <c r="BE589">
        <v>0</v>
      </c>
      <c r="BF589">
        <v>32</v>
      </c>
      <c r="BG589">
        <v>0</v>
      </c>
      <c r="BH589">
        <v>0</v>
      </c>
      <c r="BI589">
        <v>32</v>
      </c>
      <c r="BJ589" s="30">
        <v>43627</v>
      </c>
      <c r="BK589">
        <v>8</v>
      </c>
      <c r="BL589">
        <v>7</v>
      </c>
      <c r="BM589">
        <v>3</v>
      </c>
      <c r="BN589">
        <v>36</v>
      </c>
      <c r="BO589">
        <v>1</v>
      </c>
      <c r="BP589">
        <v>0</v>
      </c>
      <c r="BQ589">
        <v>36</v>
      </c>
      <c r="BR589" s="30">
        <v>43175</v>
      </c>
      <c r="BS589">
        <v>18</v>
      </c>
      <c r="BT589">
        <v>16</v>
      </c>
      <c r="BU589">
        <v>4</v>
      </c>
      <c r="BV589">
        <v>1</v>
      </c>
      <c r="BW589">
        <v>100</v>
      </c>
      <c r="BX589">
        <v>0</v>
      </c>
      <c r="BY589">
        <v>100</v>
      </c>
      <c r="BZ589">
        <v>44.667000000000002</v>
      </c>
      <c r="CA589">
        <v>2</v>
      </c>
      <c r="CB589">
        <v>5</v>
      </c>
      <c r="CC589">
        <v>0</v>
      </c>
      <c r="CD589">
        <v>0</v>
      </c>
      <c r="CE589">
        <v>0</v>
      </c>
      <c r="CF589">
        <v>0</v>
      </c>
      <c r="CG589" t="s">
        <v>5574</v>
      </c>
      <c r="CH589" s="30">
        <v>43952</v>
      </c>
    </row>
    <row r="590" spans="1:86" customFormat="1" x14ac:dyDescent="0.25">
      <c r="A590">
        <v>335333</v>
      </c>
      <c r="B590" t="s">
        <v>5575</v>
      </c>
      <c r="C590" t="s">
        <v>5576</v>
      </c>
      <c r="D590" t="s">
        <v>4440</v>
      </c>
      <c r="E590" t="s">
        <v>251</v>
      </c>
      <c r="F590">
        <v>11423</v>
      </c>
      <c r="G590">
        <v>7184791010</v>
      </c>
      <c r="H590">
        <v>590</v>
      </c>
      <c r="I590" t="s">
        <v>1533</v>
      </c>
      <c r="J590" t="s">
        <v>429</v>
      </c>
      <c r="K590">
        <v>80</v>
      </c>
      <c r="L590">
        <v>77.5</v>
      </c>
      <c r="M590" t="s">
        <v>430</v>
      </c>
      <c r="N590" t="b">
        <v>0</v>
      </c>
      <c r="O590" t="s">
        <v>5577</v>
      </c>
      <c r="P590" s="30">
        <v>26190</v>
      </c>
      <c r="Q590" t="b">
        <v>0</v>
      </c>
      <c r="S590" t="b">
        <v>0</v>
      </c>
      <c r="T590" t="b">
        <v>0</v>
      </c>
      <c r="U590" t="b">
        <v>0</v>
      </c>
      <c r="V590" t="s">
        <v>440</v>
      </c>
      <c r="W590" t="s">
        <v>433</v>
      </c>
      <c r="X590">
        <v>3</v>
      </c>
      <c r="Z590">
        <v>3</v>
      </c>
      <c r="AB590">
        <v>5</v>
      </c>
      <c r="AD590">
        <v>5</v>
      </c>
      <c r="AF590">
        <v>4</v>
      </c>
      <c r="AH590">
        <v>1</v>
      </c>
      <c r="AJ590">
        <v>1</v>
      </c>
      <c r="AN590">
        <v>1.8379300000000001</v>
      </c>
      <c r="AO590">
        <v>0.80700000000000005</v>
      </c>
      <c r="AP590">
        <v>0.42964000000000002</v>
      </c>
      <c r="AQ590">
        <v>1.23664</v>
      </c>
      <c r="AR590">
        <v>3.07457</v>
      </c>
      <c r="AS590">
        <v>8.3229999999999998E-2</v>
      </c>
      <c r="AT590">
        <v>2.06812</v>
      </c>
      <c r="AU590">
        <v>0.88351000000000002</v>
      </c>
      <c r="AV590">
        <v>0.53498000000000001</v>
      </c>
      <c r="AW590">
        <v>3.4866100000000002</v>
      </c>
      <c r="AX590">
        <v>1.84701</v>
      </c>
      <c r="AY590">
        <v>0.68683000000000005</v>
      </c>
      <c r="AZ590">
        <v>0.30226999999999998</v>
      </c>
      <c r="BA590">
        <v>2.8277100000000002</v>
      </c>
      <c r="BB590" s="30">
        <v>43623</v>
      </c>
      <c r="BC590">
        <v>3</v>
      </c>
      <c r="BD590">
        <v>3</v>
      </c>
      <c r="BE590">
        <v>0</v>
      </c>
      <c r="BF590">
        <v>12</v>
      </c>
      <c r="BG590">
        <v>1</v>
      </c>
      <c r="BH590">
        <v>0</v>
      </c>
      <c r="BI590">
        <v>12</v>
      </c>
      <c r="BJ590" s="30">
        <v>43340</v>
      </c>
      <c r="BK590">
        <v>6</v>
      </c>
      <c r="BL590">
        <v>6</v>
      </c>
      <c r="BM590">
        <v>0</v>
      </c>
      <c r="BN590">
        <v>28</v>
      </c>
      <c r="BO590">
        <v>1</v>
      </c>
      <c r="BP590">
        <v>0</v>
      </c>
      <c r="BQ590">
        <v>28</v>
      </c>
      <c r="BR590" s="30">
        <v>42871</v>
      </c>
      <c r="BS590">
        <v>3</v>
      </c>
      <c r="BT590">
        <v>3</v>
      </c>
      <c r="BU590">
        <v>0</v>
      </c>
      <c r="BV590">
        <v>1</v>
      </c>
      <c r="BW590">
        <v>16</v>
      </c>
      <c r="BX590">
        <v>0</v>
      </c>
      <c r="BY590">
        <v>16</v>
      </c>
      <c r="BZ590">
        <v>18</v>
      </c>
      <c r="CA590">
        <v>0</v>
      </c>
      <c r="CB590">
        <v>0</v>
      </c>
      <c r="CC590">
        <v>1</v>
      </c>
      <c r="CD590">
        <v>18427</v>
      </c>
      <c r="CE590">
        <v>0</v>
      </c>
      <c r="CF590">
        <v>1</v>
      </c>
      <c r="CH590" s="30">
        <v>43952</v>
      </c>
    </row>
    <row r="591" spans="1:86" customFormat="1" x14ac:dyDescent="0.25">
      <c r="A591">
        <v>335857</v>
      </c>
      <c r="B591" t="s">
        <v>5578</v>
      </c>
      <c r="C591" t="s">
        <v>5579</v>
      </c>
      <c r="D591" t="s">
        <v>3829</v>
      </c>
      <c r="E591" t="s">
        <v>251</v>
      </c>
      <c r="F591">
        <v>12010</v>
      </c>
      <c r="G591">
        <v>5188413572</v>
      </c>
      <c r="H591">
        <v>380</v>
      </c>
      <c r="I591" t="s">
        <v>1746</v>
      </c>
      <c r="J591" t="s">
        <v>736</v>
      </c>
      <c r="K591">
        <v>160</v>
      </c>
      <c r="L591">
        <v>146</v>
      </c>
      <c r="M591" t="s">
        <v>430</v>
      </c>
      <c r="N591" t="b">
        <v>1</v>
      </c>
      <c r="O591" t="s">
        <v>5580</v>
      </c>
      <c r="P591" s="30">
        <v>39981</v>
      </c>
      <c r="Q591" t="b">
        <v>0</v>
      </c>
      <c r="S591" t="b">
        <v>0</v>
      </c>
      <c r="T591" t="b">
        <v>0</v>
      </c>
      <c r="U591" t="b">
        <v>0</v>
      </c>
      <c r="V591" t="s">
        <v>440</v>
      </c>
      <c r="W591" t="s">
        <v>433</v>
      </c>
      <c r="X591">
        <v>5</v>
      </c>
      <c r="Z591">
        <v>3</v>
      </c>
      <c r="AB591">
        <v>5</v>
      </c>
      <c r="AD591">
        <v>5</v>
      </c>
      <c r="AF591">
        <v>5</v>
      </c>
      <c r="AH591">
        <v>4</v>
      </c>
      <c r="AJ591">
        <v>4</v>
      </c>
      <c r="AN591">
        <v>2.2460900000000001</v>
      </c>
      <c r="AO591">
        <v>1.0053300000000001</v>
      </c>
      <c r="AP591">
        <v>0.66957</v>
      </c>
      <c r="AQ591">
        <v>1.6749000000000001</v>
      </c>
      <c r="AR591">
        <v>3.9209999999999998</v>
      </c>
      <c r="AS591">
        <v>9.5399999999999999E-3</v>
      </c>
      <c r="AT591">
        <v>2.15937</v>
      </c>
      <c r="AU591">
        <v>0.67917000000000005</v>
      </c>
      <c r="AV591">
        <v>0.32042999999999999</v>
      </c>
      <c r="AW591">
        <v>3.1589700000000001</v>
      </c>
      <c r="AX591">
        <v>2.1617999999999999</v>
      </c>
      <c r="AY591">
        <v>1.1130500000000001</v>
      </c>
      <c r="AZ591">
        <v>0.78649999999999998</v>
      </c>
      <c r="BA591">
        <v>3.9801899999999999</v>
      </c>
      <c r="BB591" s="30">
        <v>43424</v>
      </c>
      <c r="BC591">
        <v>3</v>
      </c>
      <c r="BD591">
        <v>3</v>
      </c>
      <c r="BE591">
        <v>1</v>
      </c>
      <c r="BF591">
        <v>16</v>
      </c>
      <c r="BG591">
        <v>1</v>
      </c>
      <c r="BH591">
        <v>0</v>
      </c>
      <c r="BI591">
        <v>16</v>
      </c>
      <c r="BJ591" s="30">
        <v>42768</v>
      </c>
      <c r="BK591">
        <v>3</v>
      </c>
      <c r="BL591">
        <v>3</v>
      </c>
      <c r="BM591">
        <v>0</v>
      </c>
      <c r="BN591">
        <v>20</v>
      </c>
      <c r="BO591">
        <v>1</v>
      </c>
      <c r="BP591">
        <v>0</v>
      </c>
      <c r="BQ591">
        <v>20</v>
      </c>
      <c r="BR591" s="30">
        <v>42314</v>
      </c>
      <c r="BS591">
        <v>2</v>
      </c>
      <c r="BT591">
        <v>2</v>
      </c>
      <c r="BU591">
        <v>0</v>
      </c>
      <c r="BV591">
        <v>1</v>
      </c>
      <c r="BW591">
        <v>12</v>
      </c>
      <c r="BX591">
        <v>0</v>
      </c>
      <c r="BY591">
        <v>12</v>
      </c>
      <c r="BZ591">
        <v>16.667000000000002</v>
      </c>
      <c r="CA591">
        <v>1</v>
      </c>
      <c r="CB591">
        <v>1</v>
      </c>
      <c r="CC591">
        <v>0</v>
      </c>
      <c r="CD591">
        <v>0</v>
      </c>
      <c r="CE591">
        <v>0</v>
      </c>
      <c r="CF591">
        <v>0</v>
      </c>
      <c r="CH591" s="30">
        <v>43952</v>
      </c>
    </row>
    <row r="592" spans="1:86" customFormat="1" x14ac:dyDescent="0.25">
      <c r="A592">
        <v>335540</v>
      </c>
      <c r="B592" t="s">
        <v>5581</v>
      </c>
      <c r="C592" t="s">
        <v>5582</v>
      </c>
      <c r="D592" t="s">
        <v>5583</v>
      </c>
      <c r="E592" t="s">
        <v>251</v>
      </c>
      <c r="F592">
        <v>12009</v>
      </c>
      <c r="G592">
        <v>5188615141</v>
      </c>
      <c r="H592">
        <v>0</v>
      </c>
      <c r="I592" t="s">
        <v>1741</v>
      </c>
      <c r="J592" t="s">
        <v>445</v>
      </c>
      <c r="K592">
        <v>127</v>
      </c>
      <c r="L592">
        <v>125.8</v>
      </c>
      <c r="M592" t="s">
        <v>430</v>
      </c>
      <c r="N592" t="b">
        <v>0</v>
      </c>
      <c r="O592" t="s">
        <v>5584</v>
      </c>
      <c r="P592" s="30">
        <v>28004</v>
      </c>
      <c r="Q592" t="b">
        <v>0</v>
      </c>
      <c r="S592" t="b">
        <v>0</v>
      </c>
      <c r="T592" t="b">
        <v>0</v>
      </c>
      <c r="U592" t="b">
        <v>0</v>
      </c>
      <c r="V592" t="s">
        <v>440</v>
      </c>
      <c r="W592" t="s">
        <v>433</v>
      </c>
      <c r="X592">
        <v>1</v>
      </c>
      <c r="Z592">
        <v>1</v>
      </c>
      <c r="AB592">
        <v>3</v>
      </c>
      <c r="AD592">
        <v>3</v>
      </c>
      <c r="AF592">
        <v>3</v>
      </c>
      <c r="AH592">
        <v>2</v>
      </c>
      <c r="AJ592">
        <v>2</v>
      </c>
      <c r="AN592">
        <v>1.6317999999999999</v>
      </c>
      <c r="AO592">
        <v>0.89492000000000005</v>
      </c>
      <c r="AP592">
        <v>0.49919999999999998</v>
      </c>
      <c r="AQ592">
        <v>1.39412</v>
      </c>
      <c r="AR592">
        <v>3.0259200000000002</v>
      </c>
      <c r="AS592">
        <v>0.23672000000000001</v>
      </c>
      <c r="AT592">
        <v>2.0543999999999998</v>
      </c>
      <c r="AU592">
        <v>0.81930000000000003</v>
      </c>
      <c r="AV592">
        <v>0.41299999999999998</v>
      </c>
      <c r="AW592">
        <v>3.2867000000000002</v>
      </c>
      <c r="AX592">
        <v>1.6508100000000001</v>
      </c>
      <c r="AY592">
        <v>0.82133999999999996</v>
      </c>
      <c r="AZ592">
        <v>0.45495000000000002</v>
      </c>
      <c r="BA592">
        <v>2.9522300000000001</v>
      </c>
      <c r="BB592" s="30">
        <v>43704</v>
      </c>
      <c r="BC592">
        <v>17</v>
      </c>
      <c r="BD592">
        <v>16</v>
      </c>
      <c r="BE592">
        <v>2</v>
      </c>
      <c r="BF592">
        <v>84</v>
      </c>
      <c r="BG592">
        <v>1</v>
      </c>
      <c r="BH592">
        <v>0</v>
      </c>
      <c r="BI592">
        <v>84</v>
      </c>
      <c r="BJ592" s="30">
        <v>43153</v>
      </c>
      <c r="BK592">
        <v>15</v>
      </c>
      <c r="BL592">
        <v>15</v>
      </c>
      <c r="BM592">
        <v>1</v>
      </c>
      <c r="BN592">
        <v>100</v>
      </c>
      <c r="BO592">
        <v>1</v>
      </c>
      <c r="BP592">
        <v>0</v>
      </c>
      <c r="BQ592">
        <v>100</v>
      </c>
      <c r="BR592" s="30">
        <v>42614</v>
      </c>
      <c r="BS592">
        <v>12</v>
      </c>
      <c r="BT592">
        <v>6</v>
      </c>
      <c r="BU592">
        <v>6</v>
      </c>
      <c r="BV592">
        <v>1</v>
      </c>
      <c r="BW592">
        <v>68</v>
      </c>
      <c r="BX592">
        <v>0</v>
      </c>
      <c r="BY592">
        <v>68</v>
      </c>
      <c r="BZ592">
        <v>86.667000000000002</v>
      </c>
      <c r="CA592">
        <v>4</v>
      </c>
      <c r="CB592">
        <v>1</v>
      </c>
      <c r="CC592">
        <v>0</v>
      </c>
      <c r="CD592">
        <v>0</v>
      </c>
      <c r="CE592">
        <v>0</v>
      </c>
      <c r="CF592">
        <v>0</v>
      </c>
      <c r="CH592" s="30">
        <v>43952</v>
      </c>
    </row>
    <row r="593" spans="1:86" customFormat="1" x14ac:dyDescent="0.25">
      <c r="A593">
        <v>335619</v>
      </c>
      <c r="B593" t="s">
        <v>5585</v>
      </c>
      <c r="C593" t="s">
        <v>5586</v>
      </c>
      <c r="D593" t="s">
        <v>5167</v>
      </c>
      <c r="E593" t="s">
        <v>251</v>
      </c>
      <c r="F593">
        <v>13662</v>
      </c>
      <c r="G593">
        <v>3157699956</v>
      </c>
      <c r="H593">
        <v>630</v>
      </c>
      <c r="I593" t="s">
        <v>3089</v>
      </c>
      <c r="J593" t="s">
        <v>429</v>
      </c>
      <c r="K593">
        <v>140</v>
      </c>
      <c r="L593">
        <v>87.8</v>
      </c>
      <c r="M593" t="s">
        <v>430</v>
      </c>
      <c r="N593" t="b">
        <v>0</v>
      </c>
      <c r="O593" t="s">
        <v>5587</v>
      </c>
      <c r="P593" s="30">
        <v>28491</v>
      </c>
      <c r="Q593" t="b">
        <v>0</v>
      </c>
      <c r="S593" t="b">
        <v>0</v>
      </c>
      <c r="T593" t="b">
        <v>0</v>
      </c>
      <c r="U593" t="b">
        <v>0</v>
      </c>
      <c r="V593" t="s">
        <v>535</v>
      </c>
      <c r="W593" t="s">
        <v>433</v>
      </c>
      <c r="X593">
        <v>1</v>
      </c>
      <c r="Z593">
        <v>1</v>
      </c>
      <c r="AB593">
        <v>3</v>
      </c>
      <c r="AD593">
        <v>2</v>
      </c>
      <c r="AF593">
        <v>3</v>
      </c>
      <c r="AH593">
        <v>1</v>
      </c>
      <c r="AJ593">
        <v>1</v>
      </c>
      <c r="AN593">
        <v>1.40428</v>
      </c>
      <c r="AO593">
        <v>0.47638999999999998</v>
      </c>
      <c r="AP593">
        <v>0.28493000000000002</v>
      </c>
      <c r="AQ593">
        <v>0.76132</v>
      </c>
      <c r="AR593">
        <v>2.1656</v>
      </c>
      <c r="AS593">
        <v>0.1086</v>
      </c>
      <c r="AT593">
        <v>2.1206999999999998</v>
      </c>
      <c r="AU593">
        <v>0.76661999999999997</v>
      </c>
      <c r="AV593">
        <v>0.37990000000000002</v>
      </c>
      <c r="AW593">
        <v>3.26722</v>
      </c>
      <c r="AX593">
        <v>1.3762300000000001</v>
      </c>
      <c r="AY593">
        <v>0.46727000000000002</v>
      </c>
      <c r="AZ593">
        <v>0.28228999999999999</v>
      </c>
      <c r="BA593">
        <v>2.1254599999999999</v>
      </c>
      <c r="BB593" s="30">
        <v>43657</v>
      </c>
      <c r="BC593">
        <v>16</v>
      </c>
      <c r="BD593">
        <v>13</v>
      </c>
      <c r="BE593">
        <v>3</v>
      </c>
      <c r="BF593">
        <v>84</v>
      </c>
      <c r="BG593">
        <v>1</v>
      </c>
      <c r="BH593">
        <v>0</v>
      </c>
      <c r="BI593">
        <v>84</v>
      </c>
      <c r="BJ593" s="30">
        <v>43111</v>
      </c>
      <c r="BK593">
        <v>6</v>
      </c>
      <c r="BL593">
        <v>6</v>
      </c>
      <c r="BM593">
        <v>1</v>
      </c>
      <c r="BN593">
        <v>40</v>
      </c>
      <c r="BO593">
        <v>1</v>
      </c>
      <c r="BP593">
        <v>0</v>
      </c>
      <c r="BQ593">
        <v>40</v>
      </c>
      <c r="BR593" s="30">
        <v>42629</v>
      </c>
      <c r="BS593">
        <v>11</v>
      </c>
      <c r="BT593">
        <v>11</v>
      </c>
      <c r="BU593">
        <v>0</v>
      </c>
      <c r="BV593">
        <v>1</v>
      </c>
      <c r="BW593">
        <v>64</v>
      </c>
      <c r="BX593">
        <v>0</v>
      </c>
      <c r="BY593">
        <v>64</v>
      </c>
      <c r="BZ593">
        <v>66</v>
      </c>
      <c r="CA593">
        <v>0</v>
      </c>
      <c r="CB593">
        <v>6</v>
      </c>
      <c r="CC593">
        <v>0</v>
      </c>
      <c r="CD593">
        <v>0</v>
      </c>
      <c r="CE593">
        <v>0</v>
      </c>
      <c r="CF593">
        <v>0</v>
      </c>
      <c r="CG593" t="s">
        <v>5588</v>
      </c>
      <c r="CH593" s="30">
        <v>43952</v>
      </c>
    </row>
    <row r="594" spans="1:86" customFormat="1" x14ac:dyDescent="0.25">
      <c r="A594">
        <v>335445</v>
      </c>
      <c r="B594" t="s">
        <v>5589</v>
      </c>
      <c r="C594" t="s">
        <v>5590</v>
      </c>
      <c r="D594" t="s">
        <v>3203</v>
      </c>
      <c r="E594" t="s">
        <v>251</v>
      </c>
      <c r="F594">
        <v>10456</v>
      </c>
      <c r="G594">
        <v>7182931500</v>
      </c>
      <c r="H594">
        <v>20</v>
      </c>
      <c r="I594" t="s">
        <v>1392</v>
      </c>
      <c r="J594" t="s">
        <v>429</v>
      </c>
      <c r="K594">
        <v>515</v>
      </c>
      <c r="L594">
        <v>397</v>
      </c>
      <c r="M594" t="s">
        <v>430</v>
      </c>
      <c r="N594" t="b">
        <v>0</v>
      </c>
      <c r="O594" t="s">
        <v>5591</v>
      </c>
      <c r="P594" s="30">
        <v>27820</v>
      </c>
      <c r="Q594" t="b">
        <v>0</v>
      </c>
      <c r="S594" t="b">
        <v>0</v>
      </c>
      <c r="T594" t="b">
        <v>0</v>
      </c>
      <c r="U594" t="b">
        <v>0</v>
      </c>
      <c r="V594" t="s">
        <v>535</v>
      </c>
      <c r="W594" t="s">
        <v>433</v>
      </c>
      <c r="X594">
        <v>4</v>
      </c>
      <c r="Z594">
        <v>4</v>
      </c>
      <c r="AB594">
        <v>4</v>
      </c>
      <c r="AD594">
        <v>5</v>
      </c>
      <c r="AF594">
        <v>3</v>
      </c>
      <c r="AH594">
        <v>2</v>
      </c>
      <c r="AJ594">
        <v>2</v>
      </c>
      <c r="AN594">
        <v>2.3402799999999999</v>
      </c>
      <c r="AO594">
        <v>0.93184</v>
      </c>
      <c r="AP594">
        <v>0.59543999999999997</v>
      </c>
      <c r="AQ594">
        <v>1.52728</v>
      </c>
      <c r="AR594">
        <v>3.8675600000000001</v>
      </c>
      <c r="AS594">
        <v>9.0219999999999995E-2</v>
      </c>
      <c r="AT594">
        <v>2.20573</v>
      </c>
      <c r="AU594">
        <v>0.90595000000000003</v>
      </c>
      <c r="AV594">
        <v>0.53993999999999998</v>
      </c>
      <c r="AW594">
        <v>3.6516199999999999</v>
      </c>
      <c r="AX594">
        <v>2.20512</v>
      </c>
      <c r="AY594">
        <v>0.77342999999999995</v>
      </c>
      <c r="AZ594">
        <v>0.41506999999999999</v>
      </c>
      <c r="BA594">
        <v>3.39629</v>
      </c>
      <c r="BB594" s="30">
        <v>43697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s="30">
        <v>42996</v>
      </c>
      <c r="BK594">
        <v>5</v>
      </c>
      <c r="BL594">
        <v>5</v>
      </c>
      <c r="BM594">
        <v>0</v>
      </c>
      <c r="BN594">
        <v>16</v>
      </c>
      <c r="BO594">
        <v>1</v>
      </c>
      <c r="BP594">
        <v>0</v>
      </c>
      <c r="BQ594">
        <v>16</v>
      </c>
      <c r="BR594" s="30">
        <v>42545</v>
      </c>
      <c r="BS594">
        <v>8</v>
      </c>
      <c r="BT594">
        <v>8</v>
      </c>
      <c r="BU594">
        <v>0</v>
      </c>
      <c r="BV594">
        <v>1</v>
      </c>
      <c r="BW594">
        <v>52</v>
      </c>
      <c r="BX594">
        <v>0</v>
      </c>
      <c r="BY594">
        <v>52</v>
      </c>
      <c r="BZ594">
        <v>14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 t="s">
        <v>5592</v>
      </c>
      <c r="CH594" s="30">
        <v>43952</v>
      </c>
    </row>
    <row r="595" spans="1:86" customFormat="1" x14ac:dyDescent="0.25">
      <c r="A595">
        <v>335761</v>
      </c>
      <c r="B595" t="s">
        <v>5593</v>
      </c>
      <c r="C595" t="s">
        <v>5594</v>
      </c>
      <c r="D595" t="s">
        <v>3758</v>
      </c>
      <c r="E595" t="s">
        <v>251</v>
      </c>
      <c r="F595">
        <v>11782</v>
      </c>
      <c r="G595">
        <v>6315679300</v>
      </c>
      <c r="H595">
        <v>700</v>
      </c>
      <c r="I595" t="s">
        <v>1388</v>
      </c>
      <c r="J595" t="s">
        <v>429</v>
      </c>
      <c r="K595">
        <v>180</v>
      </c>
      <c r="L595">
        <v>167.2</v>
      </c>
      <c r="M595" t="s">
        <v>430</v>
      </c>
      <c r="N595" t="b">
        <v>0</v>
      </c>
      <c r="O595" t="s">
        <v>5595</v>
      </c>
      <c r="P595" s="30">
        <v>33899</v>
      </c>
      <c r="Q595" t="b">
        <v>0</v>
      </c>
      <c r="S595" t="b">
        <v>0</v>
      </c>
      <c r="T595" t="b">
        <v>0</v>
      </c>
      <c r="U595" t="b">
        <v>0</v>
      </c>
      <c r="V595" t="s">
        <v>440</v>
      </c>
      <c r="W595" t="s">
        <v>433</v>
      </c>
      <c r="X595">
        <v>3</v>
      </c>
      <c r="Z595">
        <v>2</v>
      </c>
      <c r="AB595">
        <v>5</v>
      </c>
      <c r="AD595">
        <v>4</v>
      </c>
      <c r="AF595">
        <v>5</v>
      </c>
      <c r="AH595">
        <v>3</v>
      </c>
      <c r="AJ595">
        <v>3</v>
      </c>
      <c r="AN595">
        <v>2.2466200000000001</v>
      </c>
      <c r="AO595">
        <v>0.84413000000000005</v>
      </c>
      <c r="AP595">
        <v>0.66674</v>
      </c>
      <c r="AQ595">
        <v>1.5108699999999999</v>
      </c>
      <c r="AR595">
        <v>3.7574900000000002</v>
      </c>
      <c r="AS595">
        <v>0.15508</v>
      </c>
      <c r="AT595">
        <v>2.2649699999999999</v>
      </c>
      <c r="AU595">
        <v>0.91832000000000003</v>
      </c>
      <c r="AV595">
        <v>0.48203000000000001</v>
      </c>
      <c r="AW595">
        <v>3.6653199999999999</v>
      </c>
      <c r="AX595">
        <v>2.0615000000000001</v>
      </c>
      <c r="AY595">
        <v>0.69118999999999997</v>
      </c>
      <c r="AZ595">
        <v>0.52061000000000002</v>
      </c>
      <c r="BA595">
        <v>3.28729</v>
      </c>
      <c r="BB595" s="30">
        <v>43424</v>
      </c>
      <c r="BC595">
        <v>8</v>
      </c>
      <c r="BD595">
        <v>6</v>
      </c>
      <c r="BE595">
        <v>2</v>
      </c>
      <c r="BF595">
        <v>32</v>
      </c>
      <c r="BG595">
        <v>1</v>
      </c>
      <c r="BH595">
        <v>0</v>
      </c>
      <c r="BI595">
        <v>32</v>
      </c>
      <c r="BJ595" s="30">
        <v>42867</v>
      </c>
      <c r="BK595">
        <v>8</v>
      </c>
      <c r="BL595">
        <v>7</v>
      </c>
      <c r="BM595">
        <v>1</v>
      </c>
      <c r="BN595">
        <v>32</v>
      </c>
      <c r="BO595">
        <v>1</v>
      </c>
      <c r="BP595">
        <v>0</v>
      </c>
      <c r="BQ595">
        <v>32</v>
      </c>
      <c r="BR595" s="30">
        <v>42471</v>
      </c>
      <c r="BS595">
        <v>13</v>
      </c>
      <c r="BT595">
        <v>13</v>
      </c>
      <c r="BU595">
        <v>0</v>
      </c>
      <c r="BV595">
        <v>1</v>
      </c>
      <c r="BW595">
        <v>60</v>
      </c>
      <c r="BX595">
        <v>0</v>
      </c>
      <c r="BY595">
        <v>60</v>
      </c>
      <c r="BZ595">
        <v>36.667000000000002</v>
      </c>
      <c r="CA595">
        <v>1</v>
      </c>
      <c r="CB595">
        <v>4</v>
      </c>
      <c r="CC595">
        <v>0</v>
      </c>
      <c r="CD595">
        <v>0</v>
      </c>
      <c r="CE595">
        <v>0</v>
      </c>
      <c r="CF595">
        <v>0</v>
      </c>
      <c r="CG595" t="s">
        <v>5596</v>
      </c>
      <c r="CH595" s="30">
        <v>43952</v>
      </c>
    </row>
    <row r="596" spans="1:86" customFormat="1" x14ac:dyDescent="0.25">
      <c r="A596">
        <v>335046</v>
      </c>
      <c r="B596" t="s">
        <v>5597</v>
      </c>
      <c r="C596" t="s">
        <v>5598</v>
      </c>
      <c r="D596" t="s">
        <v>5599</v>
      </c>
      <c r="E596" t="s">
        <v>251</v>
      </c>
      <c r="F596">
        <v>10954</v>
      </c>
      <c r="G596">
        <v>8456233904</v>
      </c>
      <c r="H596">
        <v>620</v>
      </c>
      <c r="I596" t="s">
        <v>1467</v>
      </c>
      <c r="J596" t="s">
        <v>475</v>
      </c>
      <c r="K596">
        <v>231</v>
      </c>
      <c r="L596">
        <v>224.5</v>
      </c>
      <c r="M596" t="s">
        <v>430</v>
      </c>
      <c r="N596" t="b">
        <v>0</v>
      </c>
      <c r="O596" t="s">
        <v>5600</v>
      </c>
      <c r="P596" s="30">
        <v>24473</v>
      </c>
      <c r="Q596" t="b">
        <v>0</v>
      </c>
      <c r="S596" t="b">
        <v>0</v>
      </c>
      <c r="T596" t="b">
        <v>0</v>
      </c>
      <c r="U596" t="b">
        <v>0</v>
      </c>
      <c r="V596" t="s">
        <v>535</v>
      </c>
      <c r="W596" t="s">
        <v>433</v>
      </c>
      <c r="X596">
        <v>2</v>
      </c>
      <c r="Z596">
        <v>2</v>
      </c>
      <c r="AB596">
        <v>4</v>
      </c>
      <c r="AD596">
        <v>4</v>
      </c>
      <c r="AF596">
        <v>5</v>
      </c>
      <c r="AH596">
        <v>2</v>
      </c>
      <c r="AJ596">
        <v>2</v>
      </c>
      <c r="AN596">
        <v>2.3457699999999999</v>
      </c>
      <c r="AO596">
        <v>1.1738</v>
      </c>
      <c r="AP596">
        <v>0.71838999999999997</v>
      </c>
      <c r="AQ596">
        <v>1.89219</v>
      </c>
      <c r="AR596">
        <v>4.2379600000000002</v>
      </c>
      <c r="AS596">
        <v>0.11924</v>
      </c>
      <c r="AT596">
        <v>2.2443900000000001</v>
      </c>
      <c r="AU596">
        <v>0.85865999999999998</v>
      </c>
      <c r="AV596">
        <v>0.62246999999999997</v>
      </c>
      <c r="AW596">
        <v>3.7255199999999999</v>
      </c>
      <c r="AX596">
        <v>2.1722199999999998</v>
      </c>
      <c r="AY596">
        <v>1.0279199999999999</v>
      </c>
      <c r="AZ596">
        <v>0.43437999999999999</v>
      </c>
      <c r="BA596">
        <v>3.6477400000000002</v>
      </c>
      <c r="BB596" s="30">
        <v>43474</v>
      </c>
      <c r="BC596">
        <v>9</v>
      </c>
      <c r="BD596">
        <v>9</v>
      </c>
      <c r="BE596">
        <v>0</v>
      </c>
      <c r="BF596">
        <v>36</v>
      </c>
      <c r="BG596">
        <v>1</v>
      </c>
      <c r="BH596">
        <v>0</v>
      </c>
      <c r="BI596">
        <v>36</v>
      </c>
      <c r="BJ596" s="30">
        <v>42832</v>
      </c>
      <c r="BK596">
        <v>5</v>
      </c>
      <c r="BL596">
        <v>4</v>
      </c>
      <c r="BM596">
        <v>1</v>
      </c>
      <c r="BN596">
        <v>28</v>
      </c>
      <c r="BO596">
        <v>2</v>
      </c>
      <c r="BP596">
        <v>14</v>
      </c>
      <c r="BQ596">
        <v>42</v>
      </c>
      <c r="BR596" s="30">
        <v>42570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32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 t="s">
        <v>5601</v>
      </c>
      <c r="CH596" s="30">
        <v>43952</v>
      </c>
    </row>
    <row r="597" spans="1:86" customFormat="1" x14ac:dyDescent="0.25">
      <c r="A597">
        <v>335300</v>
      </c>
      <c r="B597" t="s">
        <v>5602</v>
      </c>
      <c r="C597" t="s">
        <v>5603</v>
      </c>
      <c r="D597" t="s">
        <v>5604</v>
      </c>
      <c r="E597" t="s">
        <v>251</v>
      </c>
      <c r="F597">
        <v>12828</v>
      </c>
      <c r="G597">
        <v>5187472811</v>
      </c>
      <c r="H597">
        <v>760</v>
      </c>
      <c r="I597" t="s">
        <v>317</v>
      </c>
      <c r="J597" t="s">
        <v>475</v>
      </c>
      <c r="K597">
        <v>196</v>
      </c>
      <c r="L597">
        <v>193</v>
      </c>
      <c r="M597" t="s">
        <v>430</v>
      </c>
      <c r="N597" t="b">
        <v>0</v>
      </c>
      <c r="O597" t="s">
        <v>5602</v>
      </c>
      <c r="P597" s="30">
        <v>25580</v>
      </c>
      <c r="Q597" t="b">
        <v>0</v>
      </c>
      <c r="S597" t="b">
        <v>0</v>
      </c>
      <c r="T597" t="b">
        <v>0</v>
      </c>
      <c r="U597" t="b">
        <v>0</v>
      </c>
      <c r="V597" t="s">
        <v>440</v>
      </c>
      <c r="W597" t="s">
        <v>433</v>
      </c>
      <c r="X597">
        <v>2</v>
      </c>
      <c r="Z597">
        <v>1</v>
      </c>
      <c r="AB597">
        <v>5</v>
      </c>
      <c r="AD597">
        <v>4</v>
      </c>
      <c r="AF597">
        <v>5</v>
      </c>
      <c r="AH597">
        <v>3</v>
      </c>
      <c r="AJ597">
        <v>3</v>
      </c>
      <c r="AN597">
        <v>2.4742099999999998</v>
      </c>
      <c r="AO597">
        <v>0.92701</v>
      </c>
      <c r="AP597">
        <v>0.46035999999999999</v>
      </c>
      <c r="AQ597">
        <v>1.38737</v>
      </c>
      <c r="AR597">
        <v>3.86158</v>
      </c>
      <c r="AS597">
        <v>7.8829999999999997E-2</v>
      </c>
      <c r="AT597">
        <v>1.9764299999999999</v>
      </c>
      <c r="AU597">
        <v>0.69191000000000003</v>
      </c>
      <c r="AV597">
        <v>0.31892999999999999</v>
      </c>
      <c r="AW597">
        <v>2.9872700000000001</v>
      </c>
      <c r="AX597">
        <v>2.6017899999999998</v>
      </c>
      <c r="AY597">
        <v>1.0074399999999999</v>
      </c>
      <c r="AZ597">
        <v>0.54329000000000005</v>
      </c>
      <c r="BA597">
        <v>4.1451799999999999</v>
      </c>
      <c r="BB597" s="30">
        <v>43658</v>
      </c>
      <c r="BC597">
        <v>6</v>
      </c>
      <c r="BD597">
        <v>6</v>
      </c>
      <c r="BE597">
        <v>0</v>
      </c>
      <c r="BF597">
        <v>28</v>
      </c>
      <c r="BG597">
        <v>1</v>
      </c>
      <c r="BH597">
        <v>0</v>
      </c>
      <c r="BI597">
        <v>28</v>
      </c>
      <c r="BJ597" s="30">
        <v>42983</v>
      </c>
      <c r="BK597">
        <v>12</v>
      </c>
      <c r="BL597">
        <v>8</v>
      </c>
      <c r="BM597">
        <v>4</v>
      </c>
      <c r="BN597">
        <v>84</v>
      </c>
      <c r="BO597">
        <v>1</v>
      </c>
      <c r="BP597">
        <v>0</v>
      </c>
      <c r="BQ597">
        <v>84</v>
      </c>
      <c r="BR597" s="30">
        <v>42515</v>
      </c>
      <c r="BS597">
        <v>5</v>
      </c>
      <c r="BT597">
        <v>5</v>
      </c>
      <c r="BU597">
        <v>0</v>
      </c>
      <c r="BV597">
        <v>1</v>
      </c>
      <c r="BW597">
        <v>24</v>
      </c>
      <c r="BX597">
        <v>0</v>
      </c>
      <c r="BY597">
        <v>24</v>
      </c>
      <c r="BZ597">
        <v>46</v>
      </c>
      <c r="CA597">
        <v>4</v>
      </c>
      <c r="CB597">
        <v>0</v>
      </c>
      <c r="CC597">
        <v>1</v>
      </c>
      <c r="CD597">
        <v>7023</v>
      </c>
      <c r="CE597">
        <v>0</v>
      </c>
      <c r="CF597">
        <v>1</v>
      </c>
      <c r="CH597" s="30">
        <v>43952</v>
      </c>
    </row>
    <row r="598" spans="1:86" customFormat="1" x14ac:dyDescent="0.25">
      <c r="A598">
        <v>335263</v>
      </c>
      <c r="B598" t="s">
        <v>5605</v>
      </c>
      <c r="C598" t="s">
        <v>5606</v>
      </c>
      <c r="D598" t="s">
        <v>3130</v>
      </c>
      <c r="E598" t="s">
        <v>251</v>
      </c>
      <c r="F598">
        <v>14620</v>
      </c>
      <c r="G598">
        <v>5855468400</v>
      </c>
      <c r="H598">
        <v>370</v>
      </c>
      <c r="I598" t="s">
        <v>1492</v>
      </c>
      <c r="J598" t="s">
        <v>475</v>
      </c>
      <c r="K598">
        <v>182</v>
      </c>
      <c r="L598">
        <v>157.80000000000001</v>
      </c>
      <c r="M598" t="s">
        <v>430</v>
      </c>
      <c r="N598" t="b">
        <v>0</v>
      </c>
      <c r="O598" t="s">
        <v>5607</v>
      </c>
      <c r="P598" s="30">
        <v>25082</v>
      </c>
      <c r="Q598" t="b">
        <v>0</v>
      </c>
      <c r="S598" t="b">
        <v>0</v>
      </c>
      <c r="T598" t="b">
        <v>0</v>
      </c>
      <c r="U598" t="b">
        <v>0</v>
      </c>
      <c r="V598" t="s">
        <v>535</v>
      </c>
      <c r="W598" t="s">
        <v>433</v>
      </c>
      <c r="X598">
        <v>4</v>
      </c>
      <c r="Z598">
        <v>3</v>
      </c>
      <c r="AB598">
        <v>5</v>
      </c>
      <c r="AD598">
        <v>5</v>
      </c>
      <c r="AF598">
        <v>5</v>
      </c>
      <c r="AH598">
        <v>3</v>
      </c>
      <c r="AJ598">
        <v>3</v>
      </c>
      <c r="AN598">
        <v>2.5074100000000001</v>
      </c>
      <c r="AO598">
        <v>1.0620799999999999</v>
      </c>
      <c r="AP598">
        <v>0.59702</v>
      </c>
      <c r="AQ598">
        <v>1.6591</v>
      </c>
      <c r="AR598">
        <v>4.1665099999999997</v>
      </c>
      <c r="AS598">
        <v>0.12350999999999999</v>
      </c>
      <c r="AT598">
        <v>2.1498499999999998</v>
      </c>
      <c r="AU598">
        <v>0.71240999999999999</v>
      </c>
      <c r="AV598">
        <v>0.34494000000000002</v>
      </c>
      <c r="AW598">
        <v>3.2071999999999998</v>
      </c>
      <c r="AX598">
        <v>2.4239999999999999</v>
      </c>
      <c r="AY598">
        <v>1.1210100000000001</v>
      </c>
      <c r="AZ598">
        <v>0.65146000000000004</v>
      </c>
      <c r="BA598">
        <v>4.1658099999999996</v>
      </c>
      <c r="BB598" s="30">
        <v>43746</v>
      </c>
      <c r="BC598">
        <v>3</v>
      </c>
      <c r="BD598">
        <v>3</v>
      </c>
      <c r="BE598">
        <v>0</v>
      </c>
      <c r="BF598">
        <v>12</v>
      </c>
      <c r="BG598">
        <v>1</v>
      </c>
      <c r="BH598">
        <v>0</v>
      </c>
      <c r="BI598">
        <v>12</v>
      </c>
      <c r="BJ598" s="30">
        <v>43181</v>
      </c>
      <c r="BK598">
        <v>9</v>
      </c>
      <c r="BL598">
        <v>9</v>
      </c>
      <c r="BM598">
        <v>0</v>
      </c>
      <c r="BN598">
        <v>36</v>
      </c>
      <c r="BO598">
        <v>1</v>
      </c>
      <c r="BP598">
        <v>0</v>
      </c>
      <c r="BQ598">
        <v>36</v>
      </c>
      <c r="BR598" s="30">
        <v>42725</v>
      </c>
      <c r="BS598">
        <v>5</v>
      </c>
      <c r="BT598">
        <v>4</v>
      </c>
      <c r="BU598">
        <v>1</v>
      </c>
      <c r="BV598">
        <v>1</v>
      </c>
      <c r="BW598">
        <v>24</v>
      </c>
      <c r="BX598">
        <v>0</v>
      </c>
      <c r="BY598">
        <v>24</v>
      </c>
      <c r="BZ598">
        <v>22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 t="s">
        <v>5608</v>
      </c>
      <c r="CH598" s="30">
        <v>43952</v>
      </c>
    </row>
    <row r="599" spans="1:86" customFormat="1" x14ac:dyDescent="0.25">
      <c r="A599">
        <v>335391</v>
      </c>
      <c r="B599" t="s">
        <v>5609</v>
      </c>
      <c r="C599" t="s">
        <v>5610</v>
      </c>
      <c r="D599" t="s">
        <v>5611</v>
      </c>
      <c r="E599" t="s">
        <v>251</v>
      </c>
      <c r="F599">
        <v>14072</v>
      </c>
      <c r="G599">
        <v>7167735900</v>
      </c>
      <c r="H599">
        <v>240</v>
      </c>
      <c r="I599" t="s">
        <v>2646</v>
      </c>
      <c r="J599" t="s">
        <v>429</v>
      </c>
      <c r="K599">
        <v>90</v>
      </c>
      <c r="L599">
        <v>81.3</v>
      </c>
      <c r="M599" t="s">
        <v>430</v>
      </c>
      <c r="N599" t="b">
        <v>0</v>
      </c>
      <c r="O599" t="s">
        <v>5612</v>
      </c>
      <c r="P599" s="30">
        <v>26846</v>
      </c>
      <c r="Q599" t="b">
        <v>0</v>
      </c>
      <c r="S599" t="b">
        <v>0</v>
      </c>
      <c r="T599" t="b">
        <v>0</v>
      </c>
      <c r="U599" t="b">
        <v>0</v>
      </c>
      <c r="V599" t="s">
        <v>440</v>
      </c>
      <c r="W599" t="s">
        <v>433</v>
      </c>
      <c r="X599">
        <v>4</v>
      </c>
      <c r="Z599">
        <v>2</v>
      </c>
      <c r="AB599">
        <v>5</v>
      </c>
      <c r="AD599">
        <v>5</v>
      </c>
      <c r="AF599">
        <v>5</v>
      </c>
      <c r="AH599">
        <v>4</v>
      </c>
      <c r="AJ599">
        <v>4</v>
      </c>
      <c r="AN599">
        <v>2.4450400000000001</v>
      </c>
      <c r="AO599">
        <v>0.87678999999999996</v>
      </c>
      <c r="AP599">
        <v>0.86841000000000002</v>
      </c>
      <c r="AQ599">
        <v>1.7452000000000001</v>
      </c>
      <c r="AR599">
        <v>4.1902400000000002</v>
      </c>
      <c r="AS599">
        <v>2.801E-2</v>
      </c>
      <c r="AT599">
        <v>2.15862</v>
      </c>
      <c r="AU599">
        <v>0.77173000000000003</v>
      </c>
      <c r="AV599">
        <v>0.3967</v>
      </c>
      <c r="AW599">
        <v>3.3270499999999998</v>
      </c>
      <c r="AX599">
        <v>2.3541099999999999</v>
      </c>
      <c r="AY599">
        <v>0.85431000000000001</v>
      </c>
      <c r="AZ599">
        <v>0.82393000000000005</v>
      </c>
      <c r="BA599">
        <v>4.0386199999999999</v>
      </c>
      <c r="BB599" s="30">
        <v>43691</v>
      </c>
      <c r="BC599">
        <v>4</v>
      </c>
      <c r="BD599">
        <v>4</v>
      </c>
      <c r="BE599">
        <v>0</v>
      </c>
      <c r="BF599">
        <v>16</v>
      </c>
      <c r="BG599">
        <v>1</v>
      </c>
      <c r="BH599">
        <v>0</v>
      </c>
      <c r="BI599">
        <v>16</v>
      </c>
      <c r="BJ599" s="30">
        <v>43406</v>
      </c>
      <c r="BK599">
        <v>4</v>
      </c>
      <c r="BL599">
        <v>4</v>
      </c>
      <c r="BM599">
        <v>0</v>
      </c>
      <c r="BN599">
        <v>48</v>
      </c>
      <c r="BO599">
        <v>1</v>
      </c>
      <c r="BP599">
        <v>0</v>
      </c>
      <c r="BQ599">
        <v>48</v>
      </c>
      <c r="BR599" s="30">
        <v>42942</v>
      </c>
      <c r="BS599">
        <v>6</v>
      </c>
      <c r="BT599">
        <v>6</v>
      </c>
      <c r="BU599">
        <v>3</v>
      </c>
      <c r="BV599">
        <v>1</v>
      </c>
      <c r="BW599">
        <v>16</v>
      </c>
      <c r="BX599">
        <v>0</v>
      </c>
      <c r="BY599">
        <v>16</v>
      </c>
      <c r="BZ599">
        <v>26.667000000000002</v>
      </c>
      <c r="CA599">
        <v>0</v>
      </c>
      <c r="CB599">
        <v>2</v>
      </c>
      <c r="CC599">
        <v>0</v>
      </c>
      <c r="CD599">
        <v>0</v>
      </c>
      <c r="CE599">
        <v>0</v>
      </c>
      <c r="CF599">
        <v>0</v>
      </c>
      <c r="CG599" t="s">
        <v>5613</v>
      </c>
      <c r="CH599" s="30">
        <v>43952</v>
      </c>
    </row>
    <row r="600" spans="1:86" customFormat="1" x14ac:dyDescent="0.25">
      <c r="A600">
        <v>335600</v>
      </c>
      <c r="B600" t="s">
        <v>5614</v>
      </c>
      <c r="C600" t="s">
        <v>5615</v>
      </c>
      <c r="D600" t="s">
        <v>3560</v>
      </c>
      <c r="E600" t="s">
        <v>251</v>
      </c>
      <c r="F600">
        <v>13502</v>
      </c>
      <c r="G600">
        <v>3157977392</v>
      </c>
      <c r="H600">
        <v>510</v>
      </c>
      <c r="I600" t="s">
        <v>2269</v>
      </c>
      <c r="J600" t="s">
        <v>438</v>
      </c>
      <c r="K600">
        <v>220</v>
      </c>
      <c r="L600">
        <v>205.5</v>
      </c>
      <c r="M600" t="s">
        <v>430</v>
      </c>
      <c r="N600" t="b">
        <v>0</v>
      </c>
      <c r="O600" t="s">
        <v>5616</v>
      </c>
      <c r="P600" s="30">
        <v>28156</v>
      </c>
      <c r="Q600" t="b">
        <v>0</v>
      </c>
      <c r="S600" t="b">
        <v>0</v>
      </c>
      <c r="T600" t="b">
        <v>0</v>
      </c>
      <c r="U600" t="b">
        <v>0</v>
      </c>
      <c r="V600" t="s">
        <v>440</v>
      </c>
      <c r="W600" t="s">
        <v>433</v>
      </c>
      <c r="X600">
        <v>1</v>
      </c>
      <c r="Z600">
        <v>1</v>
      </c>
      <c r="AB600">
        <v>4</v>
      </c>
      <c r="AD600">
        <v>4</v>
      </c>
      <c r="AF600">
        <v>3</v>
      </c>
      <c r="AH600">
        <v>2</v>
      </c>
      <c r="AJ600">
        <v>2</v>
      </c>
      <c r="AN600">
        <v>1.8004100000000001</v>
      </c>
      <c r="AO600">
        <v>0.91757999999999995</v>
      </c>
      <c r="AP600">
        <v>0.37664999999999998</v>
      </c>
      <c r="AQ600">
        <v>1.2942400000000001</v>
      </c>
      <c r="AR600">
        <v>3.0946500000000001</v>
      </c>
      <c r="AS600">
        <v>0.10229000000000001</v>
      </c>
      <c r="AT600">
        <v>1.97994</v>
      </c>
      <c r="AU600">
        <v>0.80293000000000003</v>
      </c>
      <c r="AV600">
        <v>0.43898999999999999</v>
      </c>
      <c r="AW600">
        <v>3.2218599999999999</v>
      </c>
      <c r="AX600">
        <v>1.88988</v>
      </c>
      <c r="AY600">
        <v>0.85931000000000002</v>
      </c>
      <c r="AZ600">
        <v>0.32294</v>
      </c>
      <c r="BA600">
        <v>3.08005</v>
      </c>
      <c r="BB600" s="30">
        <v>43791</v>
      </c>
      <c r="BC600">
        <v>14</v>
      </c>
      <c r="BD600">
        <v>13</v>
      </c>
      <c r="BE600">
        <v>2</v>
      </c>
      <c r="BF600">
        <v>135</v>
      </c>
      <c r="BG600">
        <v>1</v>
      </c>
      <c r="BH600">
        <v>0</v>
      </c>
      <c r="BI600">
        <v>135</v>
      </c>
      <c r="BJ600" s="30">
        <v>43474</v>
      </c>
      <c r="BK600">
        <v>15</v>
      </c>
      <c r="BL600">
        <v>10</v>
      </c>
      <c r="BM600">
        <v>7</v>
      </c>
      <c r="BN600">
        <v>64</v>
      </c>
      <c r="BO600">
        <v>1</v>
      </c>
      <c r="BP600">
        <v>0</v>
      </c>
      <c r="BQ600">
        <v>64</v>
      </c>
      <c r="BR600" s="30">
        <v>42972</v>
      </c>
      <c r="BS600">
        <v>14</v>
      </c>
      <c r="BT600">
        <v>13</v>
      </c>
      <c r="BU600">
        <v>5</v>
      </c>
      <c r="BV600">
        <v>1</v>
      </c>
      <c r="BW600">
        <v>80</v>
      </c>
      <c r="BX600">
        <v>0</v>
      </c>
      <c r="BY600">
        <v>80</v>
      </c>
      <c r="BZ600">
        <v>102.167</v>
      </c>
      <c r="CA600">
        <v>12</v>
      </c>
      <c r="CB600">
        <v>8</v>
      </c>
      <c r="CC600">
        <v>2</v>
      </c>
      <c r="CD600">
        <v>37690</v>
      </c>
      <c r="CE600">
        <v>0</v>
      </c>
      <c r="CF600">
        <v>2</v>
      </c>
      <c r="CG600" t="s">
        <v>5617</v>
      </c>
      <c r="CH600" s="30">
        <v>43952</v>
      </c>
    </row>
    <row r="601" spans="1:86" customFormat="1" x14ac:dyDescent="0.25">
      <c r="A601">
        <v>335407</v>
      </c>
      <c r="B601" t="s">
        <v>5618</v>
      </c>
      <c r="C601" t="s">
        <v>5619</v>
      </c>
      <c r="D601" t="s">
        <v>5620</v>
      </c>
      <c r="E601" t="s">
        <v>251</v>
      </c>
      <c r="F601">
        <v>14526</v>
      </c>
      <c r="G601">
        <v>5855867433</v>
      </c>
      <c r="H601">
        <v>370</v>
      </c>
      <c r="I601" t="s">
        <v>1492</v>
      </c>
      <c r="J601" t="s">
        <v>429</v>
      </c>
      <c r="K601">
        <v>48</v>
      </c>
      <c r="L601">
        <v>43.6</v>
      </c>
      <c r="M601" t="s">
        <v>430</v>
      </c>
      <c r="N601" t="b">
        <v>0</v>
      </c>
      <c r="O601" t="s">
        <v>5621</v>
      </c>
      <c r="P601" s="30">
        <v>27061</v>
      </c>
      <c r="Q601" t="b">
        <v>0</v>
      </c>
      <c r="S601" t="b">
        <v>0</v>
      </c>
      <c r="T601" t="b">
        <v>0</v>
      </c>
      <c r="U601" t="b">
        <v>0</v>
      </c>
      <c r="V601" t="s">
        <v>440</v>
      </c>
      <c r="W601" t="s">
        <v>433</v>
      </c>
      <c r="X601">
        <v>2</v>
      </c>
      <c r="Z601">
        <v>2</v>
      </c>
      <c r="AB601">
        <v>4</v>
      </c>
      <c r="AD601">
        <v>4</v>
      </c>
      <c r="AF601">
        <v>5</v>
      </c>
      <c r="AH601">
        <v>2</v>
      </c>
      <c r="AJ601">
        <v>2</v>
      </c>
      <c r="AN601">
        <v>2.06514</v>
      </c>
      <c r="AO601">
        <v>1.08152</v>
      </c>
      <c r="AP601">
        <v>0.58901000000000003</v>
      </c>
      <c r="AQ601">
        <v>1.67052</v>
      </c>
      <c r="AR601">
        <v>3.7356699999999998</v>
      </c>
      <c r="AS601">
        <v>0.11135</v>
      </c>
      <c r="AT601">
        <v>2.28247</v>
      </c>
      <c r="AU601">
        <v>0.88958999999999999</v>
      </c>
      <c r="AV601">
        <v>0.48913000000000001</v>
      </c>
      <c r="AW601">
        <v>3.6611899999999999</v>
      </c>
      <c r="AX601">
        <v>1.88045</v>
      </c>
      <c r="AY601">
        <v>0.91417000000000004</v>
      </c>
      <c r="AZ601">
        <v>0.45323999999999998</v>
      </c>
      <c r="BA601">
        <v>3.27189</v>
      </c>
      <c r="BB601" s="30">
        <v>43738</v>
      </c>
      <c r="BC601">
        <v>1</v>
      </c>
      <c r="BD601">
        <v>1</v>
      </c>
      <c r="BE601">
        <v>0</v>
      </c>
      <c r="BF601">
        <v>4</v>
      </c>
      <c r="BG601">
        <v>1</v>
      </c>
      <c r="BH601">
        <v>0</v>
      </c>
      <c r="BI601">
        <v>4</v>
      </c>
      <c r="BJ601" s="30">
        <v>43294</v>
      </c>
      <c r="BK601">
        <v>8</v>
      </c>
      <c r="BL601">
        <v>8</v>
      </c>
      <c r="BM601">
        <v>0</v>
      </c>
      <c r="BN601">
        <v>48</v>
      </c>
      <c r="BO601">
        <v>1</v>
      </c>
      <c r="BP601">
        <v>0</v>
      </c>
      <c r="BQ601">
        <v>48</v>
      </c>
      <c r="BR601" s="30">
        <v>42832</v>
      </c>
      <c r="BS601">
        <v>11</v>
      </c>
      <c r="BT601">
        <v>9</v>
      </c>
      <c r="BU601">
        <v>2</v>
      </c>
      <c r="BV601">
        <v>1</v>
      </c>
      <c r="BW601">
        <v>40</v>
      </c>
      <c r="BX601">
        <v>0</v>
      </c>
      <c r="BY601">
        <v>40</v>
      </c>
      <c r="BZ601">
        <v>24.667000000000002</v>
      </c>
      <c r="CA601">
        <v>2</v>
      </c>
      <c r="CB601">
        <v>0</v>
      </c>
      <c r="CC601">
        <v>0</v>
      </c>
      <c r="CD601">
        <v>0</v>
      </c>
      <c r="CE601">
        <v>0</v>
      </c>
      <c r="CF601">
        <v>0</v>
      </c>
      <c r="CG601" t="s">
        <v>5622</v>
      </c>
      <c r="CH601" s="30">
        <v>43952</v>
      </c>
    </row>
    <row r="602" spans="1:86" customFormat="1" x14ac:dyDescent="0.25">
      <c r="A602">
        <v>335072</v>
      </c>
      <c r="B602" t="s">
        <v>5623</v>
      </c>
      <c r="C602" t="s">
        <v>5624</v>
      </c>
      <c r="D602" t="s">
        <v>4686</v>
      </c>
      <c r="E602" t="s">
        <v>251</v>
      </c>
      <c r="F602">
        <v>14902</v>
      </c>
      <c r="G602">
        <v>6077336541</v>
      </c>
      <c r="H602">
        <v>70</v>
      </c>
      <c r="I602" t="s">
        <v>2954</v>
      </c>
      <c r="J602" t="s">
        <v>429</v>
      </c>
      <c r="K602">
        <v>85</v>
      </c>
      <c r="L602">
        <v>80.5</v>
      </c>
      <c r="M602" t="s">
        <v>430</v>
      </c>
      <c r="N602" t="b">
        <v>1</v>
      </c>
      <c r="O602" t="s">
        <v>502</v>
      </c>
      <c r="P602" s="30">
        <v>24473</v>
      </c>
      <c r="Q602" t="b">
        <v>0</v>
      </c>
      <c r="S602" t="b">
        <v>0</v>
      </c>
      <c r="T602" t="b">
        <v>0</v>
      </c>
      <c r="U602" t="b">
        <v>0</v>
      </c>
      <c r="V602" t="s">
        <v>432</v>
      </c>
      <c r="W602" t="s">
        <v>433</v>
      </c>
      <c r="X602">
        <v>2</v>
      </c>
      <c r="Z602">
        <v>2</v>
      </c>
      <c r="AB602">
        <v>2</v>
      </c>
      <c r="AD602">
        <v>3</v>
      </c>
      <c r="AF602">
        <v>1</v>
      </c>
      <c r="AH602">
        <v>3</v>
      </c>
      <c r="AJ602">
        <v>3</v>
      </c>
      <c r="AN602">
        <v>2.4401199999999998</v>
      </c>
      <c r="AO602">
        <v>0.79527000000000003</v>
      </c>
      <c r="AP602">
        <v>0.50226000000000004</v>
      </c>
      <c r="AQ602">
        <v>1.2975300000000001</v>
      </c>
      <c r="AR602">
        <v>3.7376499999999999</v>
      </c>
      <c r="AS602">
        <v>8.7499999999999994E-2</v>
      </c>
      <c r="AT602">
        <v>2.2458100000000001</v>
      </c>
      <c r="AU602">
        <v>0.71833999999999998</v>
      </c>
      <c r="AV602">
        <v>0.33649000000000001</v>
      </c>
      <c r="AW602">
        <v>3.30064</v>
      </c>
      <c r="AX602">
        <v>2.2581500000000001</v>
      </c>
      <c r="AY602">
        <v>0.83247000000000004</v>
      </c>
      <c r="AZ602">
        <v>0.56181000000000003</v>
      </c>
      <c r="BA602">
        <v>3.6312199999999999</v>
      </c>
      <c r="BB602" s="30">
        <v>43854</v>
      </c>
      <c r="BC602">
        <v>6</v>
      </c>
      <c r="BD602">
        <v>5</v>
      </c>
      <c r="BE602">
        <v>1</v>
      </c>
      <c r="BF602">
        <v>32</v>
      </c>
      <c r="BG602">
        <v>0</v>
      </c>
      <c r="BH602">
        <v>0</v>
      </c>
      <c r="BI602">
        <v>32</v>
      </c>
      <c r="BJ602" s="30">
        <v>43369</v>
      </c>
      <c r="BK602">
        <v>7</v>
      </c>
      <c r="BL602">
        <v>7</v>
      </c>
      <c r="BM602">
        <v>0</v>
      </c>
      <c r="BN602">
        <v>36</v>
      </c>
      <c r="BO602">
        <v>1</v>
      </c>
      <c r="BP602">
        <v>0</v>
      </c>
      <c r="BQ602">
        <v>36</v>
      </c>
      <c r="BR602" s="30">
        <v>42888</v>
      </c>
      <c r="BS602">
        <v>7</v>
      </c>
      <c r="BT602">
        <v>7</v>
      </c>
      <c r="BU602">
        <v>0</v>
      </c>
      <c r="BV602">
        <v>1</v>
      </c>
      <c r="BW602">
        <v>28</v>
      </c>
      <c r="BX602">
        <v>0</v>
      </c>
      <c r="BY602">
        <v>28</v>
      </c>
      <c r="BZ602">
        <v>32.667000000000002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 t="s">
        <v>5625</v>
      </c>
      <c r="CH602" s="30">
        <v>43952</v>
      </c>
    </row>
    <row r="603" spans="1:86" customFormat="1" x14ac:dyDescent="0.25">
      <c r="A603">
        <v>335576</v>
      </c>
      <c r="B603" t="s">
        <v>5626</v>
      </c>
      <c r="C603" t="s">
        <v>5627</v>
      </c>
      <c r="D603" t="s">
        <v>3298</v>
      </c>
      <c r="E603" t="s">
        <v>251</v>
      </c>
      <c r="F603">
        <v>14450</v>
      </c>
      <c r="G603">
        <v>5853882320</v>
      </c>
      <c r="H603">
        <v>370</v>
      </c>
      <c r="I603" t="s">
        <v>1492</v>
      </c>
      <c r="J603" t="s">
        <v>475</v>
      </c>
      <c r="K603">
        <v>196</v>
      </c>
      <c r="L603">
        <v>135.30000000000001</v>
      </c>
      <c r="M603" t="s">
        <v>430</v>
      </c>
      <c r="N603" t="b">
        <v>0</v>
      </c>
      <c r="O603" t="s">
        <v>5626</v>
      </c>
      <c r="P603" s="30">
        <v>28126</v>
      </c>
      <c r="Q603" t="b">
        <v>0</v>
      </c>
      <c r="S603" t="b">
        <v>0</v>
      </c>
      <c r="T603" t="b">
        <v>0</v>
      </c>
      <c r="U603" t="b">
        <v>0</v>
      </c>
      <c r="V603" t="s">
        <v>440</v>
      </c>
      <c r="W603" t="s">
        <v>433</v>
      </c>
      <c r="X603">
        <v>4</v>
      </c>
      <c r="Z603">
        <v>2</v>
      </c>
      <c r="AB603">
        <v>5</v>
      </c>
      <c r="AD603">
        <v>5</v>
      </c>
      <c r="AF603">
        <v>5</v>
      </c>
      <c r="AH603">
        <v>4</v>
      </c>
      <c r="AJ603">
        <v>3</v>
      </c>
      <c r="AN603">
        <v>3.1482700000000001</v>
      </c>
      <c r="AO603">
        <v>1.3307</v>
      </c>
      <c r="AP603">
        <v>0.48851</v>
      </c>
      <c r="AQ603">
        <v>1.81921</v>
      </c>
      <c r="AR603">
        <v>4.9674800000000001</v>
      </c>
      <c r="AS603">
        <v>8.0189999999999997E-2</v>
      </c>
      <c r="AT603">
        <v>2.1335099999999998</v>
      </c>
      <c r="AU603">
        <v>0.68308999999999997</v>
      </c>
      <c r="AV603">
        <v>0.30720999999999998</v>
      </c>
      <c r="AW603">
        <v>3.1238100000000002</v>
      </c>
      <c r="AX603">
        <v>3.0668500000000001</v>
      </c>
      <c r="AY603">
        <v>1.46482</v>
      </c>
      <c r="AZ603">
        <v>0.59852000000000005</v>
      </c>
      <c r="BA603">
        <v>5.0992300000000004</v>
      </c>
      <c r="BB603" s="30">
        <v>43669</v>
      </c>
      <c r="BC603">
        <v>4</v>
      </c>
      <c r="BD603">
        <v>4</v>
      </c>
      <c r="BE603">
        <v>0</v>
      </c>
      <c r="BF603">
        <v>20</v>
      </c>
      <c r="BG603">
        <v>1</v>
      </c>
      <c r="BH603">
        <v>0</v>
      </c>
      <c r="BI603">
        <v>20</v>
      </c>
      <c r="BJ603" s="30">
        <v>43200</v>
      </c>
      <c r="BK603">
        <v>7</v>
      </c>
      <c r="BL603">
        <v>7</v>
      </c>
      <c r="BM603">
        <v>0</v>
      </c>
      <c r="BN603">
        <v>28</v>
      </c>
      <c r="BO603">
        <v>1</v>
      </c>
      <c r="BP603">
        <v>0</v>
      </c>
      <c r="BQ603">
        <v>28</v>
      </c>
      <c r="BR603" s="30">
        <v>42765</v>
      </c>
      <c r="BS603">
        <v>7</v>
      </c>
      <c r="BT603">
        <v>7</v>
      </c>
      <c r="BU603">
        <v>0</v>
      </c>
      <c r="BV603">
        <v>1</v>
      </c>
      <c r="BW603">
        <v>28</v>
      </c>
      <c r="BX603">
        <v>0</v>
      </c>
      <c r="BY603">
        <v>28</v>
      </c>
      <c r="BZ603">
        <v>24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 t="s">
        <v>5628</v>
      </c>
      <c r="CH603" s="30">
        <v>43952</v>
      </c>
    </row>
    <row r="604" spans="1:86" customFormat="1" x14ac:dyDescent="0.25">
      <c r="A604">
        <v>335427</v>
      </c>
      <c r="B604" t="s">
        <v>5629</v>
      </c>
      <c r="C604" t="s">
        <v>5630</v>
      </c>
      <c r="D604" t="s">
        <v>5631</v>
      </c>
      <c r="E604" t="s">
        <v>251</v>
      </c>
      <c r="F604">
        <v>13421</v>
      </c>
      <c r="G604">
        <v>3153636000</v>
      </c>
      <c r="H604">
        <v>360</v>
      </c>
      <c r="I604" t="s">
        <v>2252</v>
      </c>
      <c r="J604" t="s">
        <v>429</v>
      </c>
      <c r="K604">
        <v>160</v>
      </c>
      <c r="L604">
        <v>151.9</v>
      </c>
      <c r="M604" t="s">
        <v>430</v>
      </c>
      <c r="N604" t="b">
        <v>1</v>
      </c>
      <c r="O604" t="s">
        <v>5632</v>
      </c>
      <c r="P604" s="30">
        <v>27246</v>
      </c>
      <c r="Q604" t="b">
        <v>0</v>
      </c>
      <c r="S604" t="b">
        <v>0</v>
      </c>
      <c r="T604" t="b">
        <v>0</v>
      </c>
      <c r="U604" t="b">
        <v>0</v>
      </c>
      <c r="V604" t="s">
        <v>440</v>
      </c>
      <c r="W604" t="s">
        <v>433</v>
      </c>
      <c r="X604">
        <v>4</v>
      </c>
      <c r="Z604">
        <v>3</v>
      </c>
      <c r="AB604">
        <v>5</v>
      </c>
      <c r="AD604">
        <v>5</v>
      </c>
      <c r="AF604">
        <v>5</v>
      </c>
      <c r="AH604">
        <v>3</v>
      </c>
      <c r="AJ604">
        <v>3</v>
      </c>
      <c r="AN604">
        <v>2.2634500000000002</v>
      </c>
      <c r="AO604">
        <v>0.95540999999999998</v>
      </c>
      <c r="AP604">
        <v>0.84865999999999997</v>
      </c>
      <c r="AQ604">
        <v>1.8040700000000001</v>
      </c>
      <c r="AR604">
        <v>4.0675100000000004</v>
      </c>
      <c r="AS604">
        <v>7.1989999999999998E-2</v>
      </c>
      <c r="AT604">
        <v>2.2881399999999998</v>
      </c>
      <c r="AU604">
        <v>0.80469000000000002</v>
      </c>
      <c r="AV604">
        <v>0.50722</v>
      </c>
      <c r="AW604">
        <v>3.6000399999999999</v>
      </c>
      <c r="AX604">
        <v>2.0559099999999999</v>
      </c>
      <c r="AY604">
        <v>0.89278000000000002</v>
      </c>
      <c r="AZ604">
        <v>0.62975000000000003</v>
      </c>
      <c r="BA604">
        <v>3.6230500000000001</v>
      </c>
      <c r="BB604" s="30">
        <v>43647</v>
      </c>
      <c r="BC604">
        <v>3</v>
      </c>
      <c r="BD604">
        <v>3</v>
      </c>
      <c r="BE604">
        <v>1</v>
      </c>
      <c r="BF604">
        <v>12</v>
      </c>
      <c r="BG604">
        <v>1</v>
      </c>
      <c r="BH604">
        <v>0</v>
      </c>
      <c r="BI604">
        <v>12</v>
      </c>
      <c r="BJ604" s="30">
        <v>43158</v>
      </c>
      <c r="BK604">
        <v>2</v>
      </c>
      <c r="BL604">
        <v>2</v>
      </c>
      <c r="BM604">
        <v>0</v>
      </c>
      <c r="BN604">
        <v>8</v>
      </c>
      <c r="BO604">
        <v>1</v>
      </c>
      <c r="BP604">
        <v>0</v>
      </c>
      <c r="BQ604">
        <v>8</v>
      </c>
      <c r="BR604" s="30">
        <v>42650</v>
      </c>
      <c r="BS604">
        <v>7</v>
      </c>
      <c r="BT604">
        <v>7</v>
      </c>
      <c r="BU604">
        <v>0</v>
      </c>
      <c r="BV604">
        <v>1</v>
      </c>
      <c r="BW604">
        <v>52</v>
      </c>
      <c r="BX604">
        <v>0</v>
      </c>
      <c r="BY604">
        <v>52</v>
      </c>
      <c r="BZ604">
        <v>17.332999999999998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 t="s">
        <v>5633</v>
      </c>
      <c r="CH604" s="30">
        <v>43952</v>
      </c>
    </row>
    <row r="605" spans="1:86" customFormat="1" x14ac:dyDescent="0.25">
      <c r="A605">
        <v>335376</v>
      </c>
      <c r="B605" t="s">
        <v>5634</v>
      </c>
      <c r="C605" t="s">
        <v>5635</v>
      </c>
      <c r="D605" t="s">
        <v>4625</v>
      </c>
      <c r="E605" t="s">
        <v>251</v>
      </c>
      <c r="F605">
        <v>14302</v>
      </c>
      <c r="G605">
        <v>7162784578</v>
      </c>
      <c r="H605">
        <v>500</v>
      </c>
      <c r="I605" t="s">
        <v>2652</v>
      </c>
      <c r="J605" t="s">
        <v>475</v>
      </c>
      <c r="K605">
        <v>120</v>
      </c>
      <c r="L605">
        <v>111.6</v>
      </c>
      <c r="M605" t="s">
        <v>430</v>
      </c>
      <c r="N605" t="b">
        <v>1</v>
      </c>
      <c r="O605" t="s">
        <v>5634</v>
      </c>
      <c r="P605" s="30">
        <v>26667</v>
      </c>
      <c r="Q605" t="b">
        <v>0</v>
      </c>
      <c r="S605" t="b">
        <v>0</v>
      </c>
      <c r="T605" t="b">
        <v>0</v>
      </c>
      <c r="U605" t="b">
        <v>0</v>
      </c>
      <c r="V605" t="s">
        <v>440</v>
      </c>
      <c r="W605" t="s">
        <v>433</v>
      </c>
      <c r="X605">
        <v>5</v>
      </c>
      <c r="Z605">
        <v>4</v>
      </c>
      <c r="AB605">
        <v>5</v>
      </c>
      <c r="AD605">
        <v>5</v>
      </c>
      <c r="AF605">
        <v>5</v>
      </c>
      <c r="AH605">
        <v>2</v>
      </c>
      <c r="AJ605">
        <v>2</v>
      </c>
      <c r="AN605">
        <v>2.3939599999999999</v>
      </c>
      <c r="AO605">
        <v>1.0718799999999999</v>
      </c>
      <c r="AP605">
        <v>0.36164000000000002</v>
      </c>
      <c r="AQ605">
        <v>1.4335199999999999</v>
      </c>
      <c r="AR605">
        <v>3.82748</v>
      </c>
      <c r="AS605">
        <v>4.9099999999999998E-2</v>
      </c>
      <c r="AT605">
        <v>2.22695</v>
      </c>
      <c r="AU605">
        <v>0.73365000000000002</v>
      </c>
      <c r="AV605">
        <v>0.34472999999999998</v>
      </c>
      <c r="AW605">
        <v>3.30532</v>
      </c>
      <c r="AX605">
        <v>2.23421</v>
      </c>
      <c r="AY605">
        <v>1.0986100000000001</v>
      </c>
      <c r="AZ605">
        <v>0.39484999999999998</v>
      </c>
      <c r="BA605">
        <v>3.7132299999999998</v>
      </c>
      <c r="BB605" s="30">
        <v>43564</v>
      </c>
      <c r="BC605">
        <v>3</v>
      </c>
      <c r="BD605">
        <v>3</v>
      </c>
      <c r="BE605">
        <v>0</v>
      </c>
      <c r="BF605">
        <v>8</v>
      </c>
      <c r="BG605">
        <v>1</v>
      </c>
      <c r="BH605">
        <v>0</v>
      </c>
      <c r="BI605">
        <v>8</v>
      </c>
      <c r="BJ605" s="30">
        <v>43045</v>
      </c>
      <c r="BK605">
        <v>1</v>
      </c>
      <c r="BL605">
        <v>1</v>
      </c>
      <c r="BM605">
        <v>0</v>
      </c>
      <c r="BN605">
        <v>4</v>
      </c>
      <c r="BO605">
        <v>1</v>
      </c>
      <c r="BP605">
        <v>0</v>
      </c>
      <c r="BQ605">
        <v>4</v>
      </c>
      <c r="BR605" s="30">
        <v>42615</v>
      </c>
      <c r="BS605">
        <v>8</v>
      </c>
      <c r="BT605">
        <v>8</v>
      </c>
      <c r="BU605">
        <v>0</v>
      </c>
      <c r="BV605">
        <v>1</v>
      </c>
      <c r="BW605">
        <v>24</v>
      </c>
      <c r="BX605">
        <v>0</v>
      </c>
      <c r="BY605">
        <v>24</v>
      </c>
      <c r="BZ605">
        <v>9.3330000000000002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 t="s">
        <v>5636</v>
      </c>
      <c r="CH605" s="30">
        <v>43952</v>
      </c>
    </row>
    <row r="606" spans="1:86" customFormat="1" x14ac:dyDescent="0.25">
      <c r="A606">
        <v>335820</v>
      </c>
      <c r="B606" t="s">
        <v>5637</v>
      </c>
      <c r="C606" t="s">
        <v>5638</v>
      </c>
      <c r="D606" t="s">
        <v>5639</v>
      </c>
      <c r="E606" t="s">
        <v>251</v>
      </c>
      <c r="F606">
        <v>11372</v>
      </c>
      <c r="G606">
        <v>7186625100</v>
      </c>
      <c r="H606">
        <v>590</v>
      </c>
      <c r="I606" t="s">
        <v>1533</v>
      </c>
      <c r="J606" t="s">
        <v>451</v>
      </c>
      <c r="K606">
        <v>280</v>
      </c>
      <c r="L606">
        <v>273.5</v>
      </c>
      <c r="M606" t="s">
        <v>430</v>
      </c>
      <c r="N606" t="b">
        <v>0</v>
      </c>
      <c r="O606" t="s">
        <v>5640</v>
      </c>
      <c r="P606" s="30">
        <v>36564</v>
      </c>
      <c r="Q606" t="b">
        <v>0</v>
      </c>
      <c r="S606" t="b">
        <v>0</v>
      </c>
      <c r="T606" t="b">
        <v>0</v>
      </c>
      <c r="U606" t="b">
        <v>0</v>
      </c>
      <c r="V606" t="s">
        <v>440</v>
      </c>
      <c r="W606" t="s">
        <v>433</v>
      </c>
      <c r="X606">
        <v>5</v>
      </c>
      <c r="Z606">
        <v>5</v>
      </c>
      <c r="AB606">
        <v>5</v>
      </c>
      <c r="AD606">
        <v>4</v>
      </c>
      <c r="AF606">
        <v>5</v>
      </c>
      <c r="AH606">
        <v>3</v>
      </c>
      <c r="AJ606">
        <v>4</v>
      </c>
      <c r="AN606">
        <v>2.0178199999999999</v>
      </c>
      <c r="AO606">
        <v>0.13117999999999999</v>
      </c>
      <c r="AP606">
        <v>0.92149000000000003</v>
      </c>
      <c r="AQ606">
        <v>1.0526800000000001</v>
      </c>
      <c r="AR606">
        <v>3.0705</v>
      </c>
      <c r="AS606">
        <v>5.978E-2</v>
      </c>
      <c r="AT606">
        <v>2.1134400000000002</v>
      </c>
      <c r="AU606">
        <v>0.84092</v>
      </c>
      <c r="AV606">
        <v>0.44219999999999998</v>
      </c>
      <c r="AW606">
        <v>3.39656</v>
      </c>
      <c r="AX606">
        <v>1.9843</v>
      </c>
      <c r="AY606">
        <v>0.1173</v>
      </c>
      <c r="AZ606">
        <v>0.78434999999999999</v>
      </c>
      <c r="BA606">
        <v>2.8988299999999998</v>
      </c>
      <c r="BB606" s="30">
        <v>43812</v>
      </c>
      <c r="BC606">
        <v>1</v>
      </c>
      <c r="BD606">
        <v>0</v>
      </c>
      <c r="BE606">
        <v>1</v>
      </c>
      <c r="BF606">
        <v>4</v>
      </c>
      <c r="BG606">
        <v>0</v>
      </c>
      <c r="BH606">
        <v>0</v>
      </c>
      <c r="BI606">
        <v>4</v>
      </c>
      <c r="BJ606" s="30">
        <v>43146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 s="30">
        <v>42650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2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H606" s="30">
        <v>43952</v>
      </c>
    </row>
    <row r="607" spans="1:86" customFormat="1" x14ac:dyDescent="0.25">
      <c r="A607">
        <v>335675</v>
      </c>
      <c r="B607" t="s">
        <v>5641</v>
      </c>
      <c r="C607" t="s">
        <v>5642</v>
      </c>
      <c r="D607" t="s">
        <v>3983</v>
      </c>
      <c r="E607" t="s">
        <v>251</v>
      </c>
      <c r="F607">
        <v>13790</v>
      </c>
      <c r="G607">
        <v>6077987818</v>
      </c>
      <c r="H607">
        <v>30</v>
      </c>
      <c r="I607" t="s">
        <v>2563</v>
      </c>
      <c r="J607" t="s">
        <v>475</v>
      </c>
      <c r="K607">
        <v>122</v>
      </c>
      <c r="L607">
        <v>118.7</v>
      </c>
      <c r="M607" t="s">
        <v>430</v>
      </c>
      <c r="N607" t="b">
        <v>0</v>
      </c>
      <c r="O607" t="s">
        <v>5643</v>
      </c>
      <c r="P607" s="30">
        <v>30956</v>
      </c>
      <c r="Q607" t="b">
        <v>0</v>
      </c>
      <c r="S607" t="b">
        <v>0</v>
      </c>
      <c r="T607" t="b">
        <v>0</v>
      </c>
      <c r="U607" t="b">
        <v>0</v>
      </c>
      <c r="V607" t="s">
        <v>440</v>
      </c>
      <c r="W607" t="s">
        <v>433</v>
      </c>
      <c r="X607">
        <v>5</v>
      </c>
      <c r="Z607">
        <v>4</v>
      </c>
      <c r="AB607">
        <v>5</v>
      </c>
      <c r="AD607">
        <v>5</v>
      </c>
      <c r="AF607">
        <v>5</v>
      </c>
      <c r="AH607">
        <v>4</v>
      </c>
      <c r="AJ607">
        <v>4</v>
      </c>
      <c r="AN607">
        <v>2.3098200000000002</v>
      </c>
      <c r="AO607">
        <v>0.80015000000000003</v>
      </c>
      <c r="AP607">
        <v>0.78369999999999995</v>
      </c>
      <c r="AQ607">
        <v>1.58385</v>
      </c>
      <c r="AR607">
        <v>3.8936700000000002</v>
      </c>
      <c r="AS607">
        <v>7.7460000000000001E-2</v>
      </c>
      <c r="AT607">
        <v>2.20391</v>
      </c>
      <c r="AU607">
        <v>0.75663999999999998</v>
      </c>
      <c r="AV607">
        <v>0.38557999999999998</v>
      </c>
      <c r="AW607">
        <v>3.34613</v>
      </c>
      <c r="AX607">
        <v>2.17822</v>
      </c>
      <c r="AY607">
        <v>0.79518</v>
      </c>
      <c r="AZ607">
        <v>0.76500000000000001</v>
      </c>
      <c r="BA607">
        <v>3.7313800000000001</v>
      </c>
      <c r="BB607" s="30">
        <v>43735</v>
      </c>
      <c r="BC607">
        <v>4</v>
      </c>
      <c r="BD607">
        <v>4</v>
      </c>
      <c r="BE607">
        <v>0</v>
      </c>
      <c r="BF607">
        <v>28</v>
      </c>
      <c r="BG607">
        <v>1</v>
      </c>
      <c r="BH607">
        <v>0</v>
      </c>
      <c r="BI607">
        <v>28</v>
      </c>
      <c r="BJ607" s="30">
        <v>43238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 s="30">
        <v>42762</v>
      </c>
      <c r="BS607">
        <v>1</v>
      </c>
      <c r="BT607">
        <v>1</v>
      </c>
      <c r="BU607">
        <v>0</v>
      </c>
      <c r="BV607">
        <v>1</v>
      </c>
      <c r="BW607">
        <v>4</v>
      </c>
      <c r="BX607">
        <v>0</v>
      </c>
      <c r="BY607">
        <v>4</v>
      </c>
      <c r="BZ607">
        <v>14.667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 t="s">
        <v>5644</v>
      </c>
      <c r="CH607" s="30">
        <v>43952</v>
      </c>
    </row>
    <row r="608" spans="1:86" customFormat="1" x14ac:dyDescent="0.25">
      <c r="A608">
        <v>335247</v>
      </c>
      <c r="B608" t="s">
        <v>5645</v>
      </c>
      <c r="C608" t="s">
        <v>5646</v>
      </c>
      <c r="D608" t="s">
        <v>4479</v>
      </c>
      <c r="E608" t="s">
        <v>251</v>
      </c>
      <c r="F608">
        <v>14580</v>
      </c>
      <c r="G608">
        <v>5856714300</v>
      </c>
      <c r="H608">
        <v>370</v>
      </c>
      <c r="I608" t="s">
        <v>1492</v>
      </c>
      <c r="J608" t="s">
        <v>475</v>
      </c>
      <c r="K608">
        <v>288</v>
      </c>
      <c r="L608">
        <v>276.8</v>
      </c>
      <c r="M608" t="s">
        <v>430</v>
      </c>
      <c r="N608" t="b">
        <v>0</v>
      </c>
      <c r="O608" t="s">
        <v>5647</v>
      </c>
      <c r="P608" s="30">
        <v>24838</v>
      </c>
      <c r="Q608" t="b">
        <v>0</v>
      </c>
      <c r="S608" t="b">
        <v>0</v>
      </c>
      <c r="T608" t="b">
        <v>0</v>
      </c>
      <c r="U608" t="b">
        <v>0</v>
      </c>
      <c r="V608" t="s">
        <v>440</v>
      </c>
      <c r="W608" t="s">
        <v>433</v>
      </c>
      <c r="X608">
        <v>2</v>
      </c>
      <c r="Z608">
        <v>1</v>
      </c>
      <c r="AB608">
        <v>5</v>
      </c>
      <c r="AD608">
        <v>5</v>
      </c>
      <c r="AF608">
        <v>5</v>
      </c>
      <c r="AH608">
        <v>4</v>
      </c>
      <c r="AJ608">
        <v>3</v>
      </c>
      <c r="AN608">
        <v>2.4426899999999998</v>
      </c>
      <c r="AO608">
        <v>1.3907700000000001</v>
      </c>
      <c r="AP608">
        <v>0.64085999999999999</v>
      </c>
      <c r="AQ608">
        <v>2.0316299999999998</v>
      </c>
      <c r="AR608">
        <v>4.4743199999999996</v>
      </c>
      <c r="AS608">
        <v>6.9949999999999998E-2</v>
      </c>
      <c r="AT608">
        <v>1.96618</v>
      </c>
      <c r="AU608">
        <v>0.71721999999999997</v>
      </c>
      <c r="AV608">
        <v>0.35626999999999998</v>
      </c>
      <c r="AW608">
        <v>3.03966</v>
      </c>
      <c r="AX608">
        <v>2.58203</v>
      </c>
      <c r="AY608">
        <v>1.45811</v>
      </c>
      <c r="AZ608">
        <v>0.67703999999999998</v>
      </c>
      <c r="BA608">
        <v>4.7201399999999998</v>
      </c>
      <c r="BB608" s="30">
        <v>43783</v>
      </c>
      <c r="BC608">
        <v>13</v>
      </c>
      <c r="BD608">
        <v>7</v>
      </c>
      <c r="BE608">
        <v>6</v>
      </c>
      <c r="BF608">
        <v>72</v>
      </c>
      <c r="BG608">
        <v>1</v>
      </c>
      <c r="BH608">
        <v>0</v>
      </c>
      <c r="BI608">
        <v>72</v>
      </c>
      <c r="BJ608" s="30">
        <v>43213</v>
      </c>
      <c r="BK608">
        <v>6</v>
      </c>
      <c r="BL608">
        <v>5</v>
      </c>
      <c r="BM608">
        <v>1</v>
      </c>
      <c r="BN608">
        <v>28</v>
      </c>
      <c r="BO608">
        <v>1</v>
      </c>
      <c r="BP608">
        <v>0</v>
      </c>
      <c r="BQ608">
        <v>28</v>
      </c>
      <c r="BR608" s="30">
        <v>42745</v>
      </c>
      <c r="BS608">
        <v>3</v>
      </c>
      <c r="BT608">
        <v>3</v>
      </c>
      <c r="BU608">
        <v>0</v>
      </c>
      <c r="BV608">
        <v>1</v>
      </c>
      <c r="BW608">
        <v>12</v>
      </c>
      <c r="BX608">
        <v>0</v>
      </c>
      <c r="BY608">
        <v>12</v>
      </c>
      <c r="BZ608">
        <v>47.332999999999998</v>
      </c>
      <c r="CA608">
        <v>3</v>
      </c>
      <c r="CB608">
        <v>3</v>
      </c>
      <c r="CC608">
        <v>1</v>
      </c>
      <c r="CD608">
        <v>7036</v>
      </c>
      <c r="CE608">
        <v>0</v>
      </c>
      <c r="CF608">
        <v>1</v>
      </c>
      <c r="CG608" t="s">
        <v>5648</v>
      </c>
      <c r="CH608" s="30">
        <v>43952</v>
      </c>
    </row>
    <row r="609" spans="1:86" customFormat="1" x14ac:dyDescent="0.25">
      <c r="A609">
        <v>335694</v>
      </c>
      <c r="B609" t="s">
        <v>5649</v>
      </c>
      <c r="C609" t="s">
        <v>5650</v>
      </c>
      <c r="D609" t="s">
        <v>5651</v>
      </c>
      <c r="E609" t="s">
        <v>251</v>
      </c>
      <c r="F609">
        <v>11772</v>
      </c>
      <c r="G609">
        <v>6314478800</v>
      </c>
      <c r="H609">
        <v>700</v>
      </c>
      <c r="I609" t="s">
        <v>1388</v>
      </c>
      <c r="J609" t="s">
        <v>429</v>
      </c>
      <c r="K609">
        <v>160</v>
      </c>
      <c r="L609">
        <v>152.9</v>
      </c>
      <c r="M609" t="s">
        <v>430</v>
      </c>
      <c r="N609" t="b">
        <v>0</v>
      </c>
      <c r="O609" t="s">
        <v>5652</v>
      </c>
      <c r="P609" s="30">
        <v>32260</v>
      </c>
      <c r="Q609" t="b">
        <v>0</v>
      </c>
      <c r="S609" t="b">
        <v>0</v>
      </c>
      <c r="T609" t="b">
        <v>0</v>
      </c>
      <c r="U609" t="b">
        <v>0</v>
      </c>
      <c r="V609" t="s">
        <v>440</v>
      </c>
      <c r="W609" t="s">
        <v>433</v>
      </c>
      <c r="X609">
        <v>5</v>
      </c>
      <c r="Z609">
        <v>5</v>
      </c>
      <c r="AB609">
        <v>5</v>
      </c>
      <c r="AD609">
        <v>5</v>
      </c>
      <c r="AF609">
        <v>5</v>
      </c>
      <c r="AH609">
        <v>4</v>
      </c>
      <c r="AJ609">
        <v>5</v>
      </c>
      <c r="AN609">
        <v>2.3670599999999999</v>
      </c>
      <c r="AO609">
        <v>0.56591999999999998</v>
      </c>
      <c r="AP609">
        <v>1.77477</v>
      </c>
      <c r="AQ609">
        <v>2.3406899999999999</v>
      </c>
      <c r="AR609">
        <v>4.7077499999999999</v>
      </c>
      <c r="AS609">
        <v>0.15709999999999999</v>
      </c>
      <c r="AT609">
        <v>2.3826700000000001</v>
      </c>
      <c r="AU609">
        <v>0.95115000000000005</v>
      </c>
      <c r="AV609">
        <v>0.50538000000000005</v>
      </c>
      <c r="AW609">
        <v>3.83921</v>
      </c>
      <c r="AX609">
        <v>2.0647199999999999</v>
      </c>
      <c r="AY609">
        <v>0.44739000000000001</v>
      </c>
      <c r="AZ609">
        <v>1.3217699999999999</v>
      </c>
      <c r="BA609">
        <v>3.9321000000000002</v>
      </c>
      <c r="BB609" s="30">
        <v>43720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 s="30">
        <v>43187</v>
      </c>
      <c r="BK609">
        <v>2</v>
      </c>
      <c r="BL609">
        <v>2</v>
      </c>
      <c r="BM609">
        <v>0</v>
      </c>
      <c r="BN609">
        <v>8</v>
      </c>
      <c r="BO609">
        <v>1</v>
      </c>
      <c r="BP609">
        <v>0</v>
      </c>
      <c r="BQ609">
        <v>8</v>
      </c>
      <c r="BR609" s="30">
        <v>42726</v>
      </c>
      <c r="BS609">
        <v>2</v>
      </c>
      <c r="BT609">
        <v>2</v>
      </c>
      <c r="BU609">
        <v>0</v>
      </c>
      <c r="BV609">
        <v>1</v>
      </c>
      <c r="BW609">
        <v>8</v>
      </c>
      <c r="BX609">
        <v>0</v>
      </c>
      <c r="BY609">
        <v>8</v>
      </c>
      <c r="BZ609">
        <v>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 t="s">
        <v>5653</v>
      </c>
      <c r="CH609" s="30">
        <v>43952</v>
      </c>
    </row>
    <row r="610" spans="1:86" customFormat="1" x14ac:dyDescent="0.25">
      <c r="A610">
        <v>335798</v>
      </c>
      <c r="B610" t="s">
        <v>5654</v>
      </c>
      <c r="C610" t="s">
        <v>5655</v>
      </c>
      <c r="D610" t="s">
        <v>4645</v>
      </c>
      <c r="E610" t="s">
        <v>251</v>
      </c>
      <c r="F610">
        <v>11553</v>
      </c>
      <c r="G610">
        <v>5165651900</v>
      </c>
      <c r="H610">
        <v>400</v>
      </c>
      <c r="I610" t="s">
        <v>1530</v>
      </c>
      <c r="J610" t="s">
        <v>429</v>
      </c>
      <c r="K610">
        <v>280</v>
      </c>
      <c r="L610">
        <v>264.7</v>
      </c>
      <c r="M610" t="s">
        <v>430</v>
      </c>
      <c r="N610" t="b">
        <v>0</v>
      </c>
      <c r="O610" t="s">
        <v>5656</v>
      </c>
      <c r="P610" s="30">
        <v>35341</v>
      </c>
      <c r="Q610" t="b">
        <v>0</v>
      </c>
      <c r="R610" t="s">
        <v>791</v>
      </c>
      <c r="S610" t="b">
        <v>0</v>
      </c>
      <c r="T610" t="b">
        <v>0</v>
      </c>
      <c r="U610" t="b">
        <v>0</v>
      </c>
      <c r="V610" t="s">
        <v>535</v>
      </c>
      <c r="W610" t="s">
        <v>433</v>
      </c>
      <c r="X610">
        <v>2</v>
      </c>
      <c r="Z610">
        <v>1</v>
      </c>
      <c r="AB610">
        <v>5</v>
      </c>
      <c r="AD610">
        <v>5</v>
      </c>
      <c r="AF610">
        <v>4</v>
      </c>
      <c r="AH610">
        <v>1</v>
      </c>
      <c r="AJ610">
        <v>1</v>
      </c>
      <c r="AN610">
        <v>2.5488900000000001</v>
      </c>
      <c r="AO610">
        <v>0.69884999999999997</v>
      </c>
      <c r="AP610">
        <v>0.57286999999999999</v>
      </c>
      <c r="AQ610">
        <v>1.27172</v>
      </c>
      <c r="AR610">
        <v>3.8206199999999999</v>
      </c>
      <c r="AS610">
        <v>3.7929999999999998E-2</v>
      </c>
      <c r="AT610">
        <v>2.2372100000000001</v>
      </c>
      <c r="AU610">
        <v>0.99414000000000002</v>
      </c>
      <c r="AV610">
        <v>0.70042000000000004</v>
      </c>
      <c r="AW610">
        <v>3.9317700000000002</v>
      </c>
      <c r="AX610">
        <v>2.36788</v>
      </c>
      <c r="AY610">
        <v>0.52859</v>
      </c>
      <c r="AZ610">
        <v>0.30785000000000001</v>
      </c>
      <c r="BA610">
        <v>3.1160100000000002</v>
      </c>
      <c r="BB610" s="30">
        <v>43497</v>
      </c>
      <c r="BC610">
        <v>3</v>
      </c>
      <c r="BD610">
        <v>2</v>
      </c>
      <c r="BE610">
        <v>2</v>
      </c>
      <c r="BF610">
        <v>12</v>
      </c>
      <c r="BG610">
        <v>1</v>
      </c>
      <c r="BH610">
        <v>0</v>
      </c>
      <c r="BI610">
        <v>12</v>
      </c>
      <c r="BJ610" s="30">
        <v>42972</v>
      </c>
      <c r="BK610">
        <v>4</v>
      </c>
      <c r="BL610">
        <v>2</v>
      </c>
      <c r="BM610">
        <v>2</v>
      </c>
      <c r="BN610">
        <v>32</v>
      </c>
      <c r="BO610">
        <v>1</v>
      </c>
      <c r="BP610">
        <v>0</v>
      </c>
      <c r="BQ610">
        <v>32</v>
      </c>
      <c r="BR610" s="30">
        <v>42569</v>
      </c>
      <c r="BS610">
        <v>16</v>
      </c>
      <c r="BT610">
        <v>10</v>
      </c>
      <c r="BU610">
        <v>6</v>
      </c>
      <c r="BV610">
        <v>1</v>
      </c>
      <c r="BW610">
        <v>614</v>
      </c>
      <c r="BX610">
        <v>0</v>
      </c>
      <c r="BY610">
        <v>614</v>
      </c>
      <c r="BZ610">
        <v>119</v>
      </c>
      <c r="CA610">
        <v>8</v>
      </c>
      <c r="CB610">
        <v>2</v>
      </c>
      <c r="CC610">
        <v>2</v>
      </c>
      <c r="CD610">
        <v>87896</v>
      </c>
      <c r="CE610">
        <v>0</v>
      </c>
      <c r="CF610">
        <v>2</v>
      </c>
      <c r="CG610" t="s">
        <v>5657</v>
      </c>
      <c r="CH610" s="30">
        <v>43952</v>
      </c>
    </row>
    <row r="611" spans="1:86" customFormat="1" x14ac:dyDescent="0.25">
      <c r="A611">
        <v>335838</v>
      </c>
      <c r="B611" t="s">
        <v>5658</v>
      </c>
      <c r="C611" t="s">
        <v>5659</v>
      </c>
      <c r="D611" t="s">
        <v>5660</v>
      </c>
      <c r="E611" t="s">
        <v>251</v>
      </c>
      <c r="F611">
        <v>11102</v>
      </c>
      <c r="G611">
        <v>7186264800</v>
      </c>
      <c r="H611">
        <v>590</v>
      </c>
      <c r="I611" t="s">
        <v>1533</v>
      </c>
      <c r="J611" t="s">
        <v>429</v>
      </c>
      <c r="K611">
        <v>280</v>
      </c>
      <c r="L611">
        <v>276.3</v>
      </c>
      <c r="M611" t="s">
        <v>430</v>
      </c>
      <c r="N611" t="b">
        <v>0</v>
      </c>
      <c r="O611" t="s">
        <v>5661</v>
      </c>
      <c r="P611" s="30">
        <v>37379</v>
      </c>
      <c r="Q611" t="b">
        <v>0</v>
      </c>
      <c r="S611" t="b">
        <v>0</v>
      </c>
      <c r="T611" t="b">
        <v>0</v>
      </c>
      <c r="U611" t="b">
        <v>0</v>
      </c>
      <c r="V611" t="s">
        <v>440</v>
      </c>
      <c r="W611" t="s">
        <v>433</v>
      </c>
      <c r="X611">
        <v>5</v>
      </c>
      <c r="Z611">
        <v>5</v>
      </c>
      <c r="AB611">
        <v>5</v>
      </c>
      <c r="AD611">
        <v>5</v>
      </c>
      <c r="AF611">
        <v>3</v>
      </c>
      <c r="AH611">
        <v>4</v>
      </c>
      <c r="AJ611">
        <v>4</v>
      </c>
      <c r="AN611">
        <v>2.8180299999999998</v>
      </c>
      <c r="AO611">
        <v>0.30858999999999998</v>
      </c>
      <c r="AP611">
        <v>1.0414699999999999</v>
      </c>
      <c r="AQ611">
        <v>1.35006</v>
      </c>
      <c r="AR611">
        <v>4.1680799999999998</v>
      </c>
      <c r="AS611">
        <v>1.44E-2</v>
      </c>
      <c r="AT611">
        <v>2.3210199999999999</v>
      </c>
      <c r="AU611">
        <v>0.85729999999999995</v>
      </c>
      <c r="AV611">
        <v>0.41610999999999998</v>
      </c>
      <c r="AW611">
        <v>3.5944400000000001</v>
      </c>
      <c r="AX611">
        <v>2.52338</v>
      </c>
      <c r="AY611">
        <v>0.27066000000000001</v>
      </c>
      <c r="AZ611">
        <v>0.94203999999999999</v>
      </c>
      <c r="BA611">
        <v>3.7184200000000001</v>
      </c>
      <c r="BB611" s="30">
        <v>43314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 s="30">
        <v>42780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 s="30">
        <v>42369</v>
      </c>
      <c r="BS611">
        <v>3</v>
      </c>
      <c r="BT611">
        <v>3</v>
      </c>
      <c r="BU611">
        <v>0</v>
      </c>
      <c r="BV611">
        <v>1</v>
      </c>
      <c r="BW611">
        <v>12</v>
      </c>
      <c r="BX611">
        <v>0</v>
      </c>
      <c r="BY611">
        <v>12</v>
      </c>
      <c r="BZ611">
        <v>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 s="30">
        <v>43952</v>
      </c>
    </row>
    <row r="612" spans="1:86" customFormat="1" x14ac:dyDescent="0.25">
      <c r="A612">
        <v>335607</v>
      </c>
      <c r="B612" t="s">
        <v>5662</v>
      </c>
      <c r="C612" t="s">
        <v>5663</v>
      </c>
      <c r="D612" t="s">
        <v>5664</v>
      </c>
      <c r="E612" t="s">
        <v>251</v>
      </c>
      <c r="F612">
        <v>14057</v>
      </c>
      <c r="G612">
        <v>7169923987</v>
      </c>
      <c r="H612">
        <v>240</v>
      </c>
      <c r="I612" t="s">
        <v>2646</v>
      </c>
      <c r="J612" t="s">
        <v>451</v>
      </c>
      <c r="K612">
        <v>40</v>
      </c>
      <c r="L612">
        <v>36.700000000000003</v>
      </c>
      <c r="M612" t="s">
        <v>430</v>
      </c>
      <c r="N612" t="b">
        <v>0</v>
      </c>
      <c r="O612" t="s">
        <v>5665</v>
      </c>
      <c r="P612" s="30">
        <v>28672</v>
      </c>
      <c r="Q612" t="b">
        <v>0</v>
      </c>
      <c r="S612" t="b">
        <v>0</v>
      </c>
      <c r="T612" t="b">
        <v>0</v>
      </c>
      <c r="U612" t="b">
        <v>0</v>
      </c>
      <c r="V612" t="s">
        <v>440</v>
      </c>
      <c r="W612" t="s">
        <v>433</v>
      </c>
      <c r="X612">
        <v>4</v>
      </c>
      <c r="Z612">
        <v>4</v>
      </c>
      <c r="AB612">
        <v>4</v>
      </c>
      <c r="AD612">
        <v>4</v>
      </c>
      <c r="AG612">
        <v>2</v>
      </c>
      <c r="AH612">
        <v>3</v>
      </c>
      <c r="AJ612">
        <v>3</v>
      </c>
      <c r="AN612">
        <v>2.0371199999999998</v>
      </c>
      <c r="AO612">
        <v>0.77575000000000005</v>
      </c>
      <c r="AP612">
        <v>0.69067999999999996</v>
      </c>
      <c r="AQ612">
        <v>1.4664299999999999</v>
      </c>
      <c r="AR612">
        <v>3.5035500000000002</v>
      </c>
      <c r="AS612">
        <v>0</v>
      </c>
      <c r="AT612">
        <v>2.2804199999999999</v>
      </c>
      <c r="AU612">
        <v>0.76468000000000003</v>
      </c>
      <c r="AV612">
        <v>0.42093000000000003</v>
      </c>
      <c r="AW612">
        <v>3.4660299999999999</v>
      </c>
      <c r="AX612">
        <v>1.8566</v>
      </c>
      <c r="AY612">
        <v>0.76283000000000001</v>
      </c>
      <c r="AZ612">
        <v>0.61758000000000002</v>
      </c>
      <c r="BA612">
        <v>3.2413699999999999</v>
      </c>
      <c r="BB612" s="30">
        <v>43803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 s="30">
        <v>43518</v>
      </c>
      <c r="BK612">
        <v>6</v>
      </c>
      <c r="BL612">
        <v>6</v>
      </c>
      <c r="BM612">
        <v>0</v>
      </c>
      <c r="BN612">
        <v>32</v>
      </c>
      <c r="BO612">
        <v>1</v>
      </c>
      <c r="BP612">
        <v>0</v>
      </c>
      <c r="BQ612">
        <v>32</v>
      </c>
      <c r="BR612" s="30">
        <v>43119</v>
      </c>
      <c r="BS612">
        <v>3</v>
      </c>
      <c r="BT612">
        <v>3</v>
      </c>
      <c r="BU612">
        <v>0</v>
      </c>
      <c r="BV612">
        <v>1</v>
      </c>
      <c r="BW612">
        <v>16</v>
      </c>
      <c r="BX612">
        <v>0</v>
      </c>
      <c r="BY612">
        <v>16</v>
      </c>
      <c r="BZ612">
        <v>13.333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 t="s">
        <v>5666</v>
      </c>
      <c r="CH612" s="30">
        <v>43952</v>
      </c>
    </row>
    <row r="613" spans="1:86" customFormat="1" x14ac:dyDescent="0.25">
      <c r="A613">
        <v>335255</v>
      </c>
      <c r="B613" t="s">
        <v>5667</v>
      </c>
      <c r="C613" t="s">
        <v>5668</v>
      </c>
      <c r="D613" t="s">
        <v>5342</v>
      </c>
      <c r="E613" t="s">
        <v>251</v>
      </c>
      <c r="F613">
        <v>14424</v>
      </c>
      <c r="G613">
        <v>5853943883</v>
      </c>
      <c r="H613">
        <v>530</v>
      </c>
      <c r="I613" t="s">
        <v>2769</v>
      </c>
      <c r="J613" t="s">
        <v>429</v>
      </c>
      <c r="K613">
        <v>46</v>
      </c>
      <c r="L613">
        <v>43.7</v>
      </c>
      <c r="M613" t="s">
        <v>430</v>
      </c>
      <c r="N613" t="b">
        <v>0</v>
      </c>
      <c r="O613" t="s">
        <v>5669</v>
      </c>
      <c r="P613" s="30">
        <v>28126</v>
      </c>
      <c r="Q613" t="b">
        <v>0</v>
      </c>
      <c r="S613" t="b">
        <v>0</v>
      </c>
      <c r="T613" t="b">
        <v>0</v>
      </c>
      <c r="U613" t="b">
        <v>0</v>
      </c>
      <c r="V613" t="s">
        <v>440</v>
      </c>
      <c r="W613" t="s">
        <v>433</v>
      </c>
      <c r="X613">
        <v>1</v>
      </c>
      <c r="Z613">
        <v>1</v>
      </c>
      <c r="AB613">
        <v>2</v>
      </c>
      <c r="AD613">
        <v>1</v>
      </c>
      <c r="AF613">
        <v>2</v>
      </c>
      <c r="AH613">
        <v>1</v>
      </c>
      <c r="AI613">
        <v>12</v>
      </c>
      <c r="AJ613">
        <v>1</v>
      </c>
      <c r="AK613">
        <v>12</v>
      </c>
      <c r="AN613">
        <v>1.1519299999999999</v>
      </c>
      <c r="AO613">
        <v>0.35705999999999999</v>
      </c>
      <c r="AP613">
        <v>0.39448</v>
      </c>
      <c r="AQ613">
        <v>0.75153999999999999</v>
      </c>
      <c r="AR613">
        <v>1.90347</v>
      </c>
      <c r="AS613">
        <v>0.12472</v>
      </c>
      <c r="AT613">
        <v>1.911</v>
      </c>
      <c r="AU613">
        <v>0.80552000000000001</v>
      </c>
      <c r="AV613">
        <v>0.41678999999999999</v>
      </c>
      <c r="AW613">
        <v>3.1333199999999999</v>
      </c>
      <c r="AX613">
        <v>1.2527900000000001</v>
      </c>
      <c r="AY613">
        <v>0.33331</v>
      </c>
      <c r="AZ613">
        <v>0.35624</v>
      </c>
      <c r="BA613">
        <v>1.9480200000000001</v>
      </c>
      <c r="BB613" s="30">
        <v>43567</v>
      </c>
      <c r="BC613">
        <v>11</v>
      </c>
      <c r="BD613">
        <v>11</v>
      </c>
      <c r="BE613">
        <v>1</v>
      </c>
      <c r="BF613">
        <v>48</v>
      </c>
      <c r="BG613">
        <v>2</v>
      </c>
      <c r="BH613">
        <v>24</v>
      </c>
      <c r="BI613">
        <v>72</v>
      </c>
      <c r="BJ613" s="30">
        <v>43139</v>
      </c>
      <c r="BK613">
        <v>6</v>
      </c>
      <c r="BL613">
        <v>4</v>
      </c>
      <c r="BM613">
        <v>2</v>
      </c>
      <c r="BN613">
        <v>20</v>
      </c>
      <c r="BO613">
        <v>1</v>
      </c>
      <c r="BP613">
        <v>0</v>
      </c>
      <c r="BQ613">
        <v>20</v>
      </c>
      <c r="BR613" s="30">
        <v>42692</v>
      </c>
      <c r="BS613">
        <v>5</v>
      </c>
      <c r="BT613">
        <v>5</v>
      </c>
      <c r="BU613">
        <v>0</v>
      </c>
      <c r="BV613">
        <v>1</v>
      </c>
      <c r="BW613">
        <v>16</v>
      </c>
      <c r="BX613">
        <v>0</v>
      </c>
      <c r="BY613">
        <v>16</v>
      </c>
      <c r="BZ613">
        <v>45.332999999999998</v>
      </c>
      <c r="CA613">
        <v>0</v>
      </c>
      <c r="CB613">
        <v>2</v>
      </c>
      <c r="CC613">
        <v>0</v>
      </c>
      <c r="CD613">
        <v>0</v>
      </c>
      <c r="CE613">
        <v>0</v>
      </c>
      <c r="CF613">
        <v>0</v>
      </c>
      <c r="CG613" t="s">
        <v>5670</v>
      </c>
      <c r="CH613" s="30">
        <v>43952</v>
      </c>
    </row>
    <row r="614" spans="1:86" customFormat="1" x14ac:dyDescent="0.25">
      <c r="A614">
        <v>335742</v>
      </c>
      <c r="B614" t="s">
        <v>5671</v>
      </c>
      <c r="C614" t="s">
        <v>5672</v>
      </c>
      <c r="D614" t="s">
        <v>4625</v>
      </c>
      <c r="E614" t="s">
        <v>251</v>
      </c>
      <c r="F614">
        <v>14301</v>
      </c>
      <c r="G614">
        <v>7162821207</v>
      </c>
      <c r="H614">
        <v>500</v>
      </c>
      <c r="I614" t="s">
        <v>2652</v>
      </c>
      <c r="J614" t="s">
        <v>451</v>
      </c>
      <c r="K614">
        <v>160</v>
      </c>
      <c r="L614">
        <v>123</v>
      </c>
      <c r="M614" t="s">
        <v>430</v>
      </c>
      <c r="N614" t="b">
        <v>0</v>
      </c>
      <c r="O614" t="s">
        <v>5673</v>
      </c>
      <c r="P614" s="30">
        <v>33675</v>
      </c>
      <c r="Q614" t="b">
        <v>0</v>
      </c>
      <c r="S614" t="b">
        <v>0</v>
      </c>
      <c r="T614" t="b">
        <v>0</v>
      </c>
      <c r="U614" t="b">
        <v>0</v>
      </c>
      <c r="V614" t="s">
        <v>440</v>
      </c>
      <c r="W614" t="s">
        <v>433</v>
      </c>
      <c r="X614">
        <v>1</v>
      </c>
      <c r="Z614">
        <v>1</v>
      </c>
      <c r="AB614">
        <v>3</v>
      </c>
      <c r="AD614">
        <v>4</v>
      </c>
      <c r="AF614">
        <v>2</v>
      </c>
      <c r="AH614">
        <v>2</v>
      </c>
      <c r="AJ614">
        <v>2</v>
      </c>
      <c r="AN614">
        <v>1.6118300000000001</v>
      </c>
      <c r="AO614">
        <v>0.79151000000000005</v>
      </c>
      <c r="AP614">
        <v>0.48623</v>
      </c>
      <c r="AQ614">
        <v>1.27773</v>
      </c>
      <c r="AR614">
        <v>2.8895599999999999</v>
      </c>
      <c r="AS614">
        <v>7.3150000000000007E-2</v>
      </c>
      <c r="AT614">
        <v>2.0101900000000001</v>
      </c>
      <c r="AU614">
        <v>0.82808000000000004</v>
      </c>
      <c r="AV614">
        <v>0.46083000000000002</v>
      </c>
      <c r="AW614">
        <v>3.2990900000000001</v>
      </c>
      <c r="AX614">
        <v>1.6664699999999999</v>
      </c>
      <c r="AY614">
        <v>0.71872999999999998</v>
      </c>
      <c r="AZ614">
        <v>0.39712999999999998</v>
      </c>
      <c r="BA614">
        <v>2.8086000000000002</v>
      </c>
      <c r="BB614" s="30">
        <v>43889</v>
      </c>
      <c r="BC614">
        <v>7</v>
      </c>
      <c r="BD614">
        <v>5</v>
      </c>
      <c r="BE614">
        <v>2</v>
      </c>
      <c r="BF614">
        <v>32</v>
      </c>
      <c r="BG614">
        <v>0</v>
      </c>
      <c r="BH614">
        <v>0</v>
      </c>
      <c r="BI614">
        <v>32</v>
      </c>
      <c r="BJ614" s="30">
        <v>43532</v>
      </c>
      <c r="BK614">
        <v>11</v>
      </c>
      <c r="BL614">
        <v>10</v>
      </c>
      <c r="BM614">
        <v>1</v>
      </c>
      <c r="BN614">
        <v>48</v>
      </c>
      <c r="BO614">
        <v>1</v>
      </c>
      <c r="BP614">
        <v>0</v>
      </c>
      <c r="BQ614">
        <v>48</v>
      </c>
      <c r="BR614" s="30">
        <v>43132</v>
      </c>
      <c r="BS614">
        <v>17</v>
      </c>
      <c r="BT614">
        <v>13</v>
      </c>
      <c r="BU614">
        <v>4</v>
      </c>
      <c r="BV614">
        <v>1</v>
      </c>
      <c r="BW614">
        <v>88</v>
      </c>
      <c r="BX614">
        <v>0</v>
      </c>
      <c r="BY614">
        <v>88</v>
      </c>
      <c r="BZ614">
        <v>46.667000000000002</v>
      </c>
      <c r="CA614">
        <v>0</v>
      </c>
      <c r="CB614">
        <v>7</v>
      </c>
      <c r="CC614">
        <v>1</v>
      </c>
      <c r="CD614">
        <v>8908</v>
      </c>
      <c r="CE614">
        <v>0</v>
      </c>
      <c r="CF614">
        <v>1</v>
      </c>
      <c r="CG614" t="s">
        <v>5674</v>
      </c>
      <c r="CH614" s="30">
        <v>43952</v>
      </c>
    </row>
    <row r="615" spans="1:86" customFormat="1" x14ac:dyDescent="0.25">
      <c r="A615">
        <v>335613</v>
      </c>
      <c r="B615" t="s">
        <v>5675</v>
      </c>
      <c r="C615" t="s">
        <v>5676</v>
      </c>
      <c r="D615" t="s">
        <v>4483</v>
      </c>
      <c r="E615" t="s">
        <v>251</v>
      </c>
      <c r="F615">
        <v>12572</v>
      </c>
      <c r="G615">
        <v>8458762071</v>
      </c>
      <c r="H615">
        <v>230</v>
      </c>
      <c r="I615" t="s">
        <v>1969</v>
      </c>
      <c r="J615" t="s">
        <v>475</v>
      </c>
      <c r="K615">
        <v>120</v>
      </c>
      <c r="L615">
        <v>116.1</v>
      </c>
      <c r="M615" t="s">
        <v>430</v>
      </c>
      <c r="N615" t="b">
        <v>0</v>
      </c>
      <c r="O615" t="s">
        <v>5677</v>
      </c>
      <c r="P615" s="30">
        <v>28460</v>
      </c>
      <c r="Q615" t="b">
        <v>0</v>
      </c>
      <c r="S615" t="b">
        <v>0</v>
      </c>
      <c r="T615" t="b">
        <v>0</v>
      </c>
      <c r="U615" t="b">
        <v>0</v>
      </c>
      <c r="V615" t="s">
        <v>440</v>
      </c>
      <c r="W615" t="s">
        <v>433</v>
      </c>
      <c r="X615">
        <v>5</v>
      </c>
      <c r="Z615">
        <v>4</v>
      </c>
      <c r="AB615">
        <v>5</v>
      </c>
      <c r="AD615">
        <v>5</v>
      </c>
      <c r="AF615">
        <v>5</v>
      </c>
      <c r="AH615">
        <v>3</v>
      </c>
      <c r="AJ615">
        <v>3</v>
      </c>
      <c r="AN615">
        <v>2.0918700000000001</v>
      </c>
      <c r="AO615">
        <v>0.89176999999999995</v>
      </c>
      <c r="AP615">
        <v>0.55389999999999995</v>
      </c>
      <c r="AQ615">
        <v>1.44567</v>
      </c>
      <c r="AR615">
        <v>3.53755</v>
      </c>
      <c r="AS615">
        <v>7.0180000000000006E-2</v>
      </c>
      <c r="AT615">
        <v>1.96434</v>
      </c>
      <c r="AU615">
        <v>0.73939999999999995</v>
      </c>
      <c r="AV615">
        <v>0.36254999999999998</v>
      </c>
      <c r="AW615">
        <v>3.06629</v>
      </c>
      <c r="AX615">
        <v>2.2132700000000001</v>
      </c>
      <c r="AY615">
        <v>0.90690000000000004</v>
      </c>
      <c r="AZ615">
        <v>0.57503000000000004</v>
      </c>
      <c r="BA615">
        <v>3.6994899999999999</v>
      </c>
      <c r="BB615" s="30">
        <v>43560</v>
      </c>
      <c r="BC615">
        <v>3</v>
      </c>
      <c r="BD615">
        <v>3</v>
      </c>
      <c r="BE615">
        <v>0</v>
      </c>
      <c r="BF615">
        <v>16</v>
      </c>
      <c r="BG615">
        <v>1</v>
      </c>
      <c r="BH615">
        <v>0</v>
      </c>
      <c r="BI615">
        <v>16</v>
      </c>
      <c r="BJ615" s="30">
        <v>42898</v>
      </c>
      <c r="BK615">
        <v>4</v>
      </c>
      <c r="BL615">
        <v>4</v>
      </c>
      <c r="BM615">
        <v>0</v>
      </c>
      <c r="BN615">
        <v>16</v>
      </c>
      <c r="BO615">
        <v>1</v>
      </c>
      <c r="BP615">
        <v>0</v>
      </c>
      <c r="BQ615">
        <v>16</v>
      </c>
      <c r="BR615" s="30">
        <v>42459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13.333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 t="s">
        <v>5678</v>
      </c>
      <c r="CH615" s="30">
        <v>43952</v>
      </c>
    </row>
    <row r="616" spans="1:86" customFormat="1" x14ac:dyDescent="0.25">
      <c r="A616">
        <v>335559</v>
      </c>
      <c r="B616" t="s">
        <v>5679</v>
      </c>
      <c r="C616" t="s">
        <v>5680</v>
      </c>
      <c r="D616" t="s">
        <v>5681</v>
      </c>
      <c r="E616" t="s">
        <v>251</v>
      </c>
      <c r="F616">
        <v>11577</v>
      </c>
      <c r="G616">
        <v>5166215400</v>
      </c>
      <c r="H616">
        <v>400</v>
      </c>
      <c r="I616" t="s">
        <v>1530</v>
      </c>
      <c r="J616" t="s">
        <v>451</v>
      </c>
      <c r="K616">
        <v>266</v>
      </c>
      <c r="L616">
        <v>238.3</v>
      </c>
      <c r="M616" t="s">
        <v>430</v>
      </c>
      <c r="N616" t="b">
        <v>0</v>
      </c>
      <c r="O616" t="s">
        <v>5682</v>
      </c>
      <c r="P616" s="30">
        <v>27590</v>
      </c>
      <c r="Q616" t="b">
        <v>0</v>
      </c>
      <c r="S616" t="b">
        <v>0</v>
      </c>
      <c r="T616" t="b">
        <v>0</v>
      </c>
      <c r="U616" t="b">
        <v>0</v>
      </c>
      <c r="V616" t="s">
        <v>535</v>
      </c>
      <c r="W616" t="s">
        <v>433</v>
      </c>
      <c r="X616">
        <v>4</v>
      </c>
      <c r="Z616">
        <v>3</v>
      </c>
      <c r="AB616">
        <v>5</v>
      </c>
      <c r="AD616">
        <v>5</v>
      </c>
      <c r="AF616">
        <v>5</v>
      </c>
      <c r="AH616">
        <v>3</v>
      </c>
      <c r="AJ616">
        <v>3</v>
      </c>
      <c r="AN616">
        <v>2.2078000000000002</v>
      </c>
      <c r="AO616">
        <v>0.82965</v>
      </c>
      <c r="AP616">
        <v>0.79279999999999995</v>
      </c>
      <c r="AQ616">
        <v>1.6224499999999999</v>
      </c>
      <c r="AR616">
        <v>3.8302399999999999</v>
      </c>
      <c r="AS616">
        <v>4.7629999999999999E-2</v>
      </c>
      <c r="AT616">
        <v>2.3047900000000001</v>
      </c>
      <c r="AU616">
        <v>0.87073</v>
      </c>
      <c r="AV616">
        <v>0.45394000000000001</v>
      </c>
      <c r="AW616">
        <v>3.6294599999999999</v>
      </c>
      <c r="AX616">
        <v>1.99088</v>
      </c>
      <c r="AY616">
        <v>0.71645999999999999</v>
      </c>
      <c r="AZ616">
        <v>0.65734000000000004</v>
      </c>
      <c r="BA616">
        <v>3.3840499999999998</v>
      </c>
      <c r="BB616" s="30">
        <v>43774</v>
      </c>
      <c r="BC616">
        <v>10</v>
      </c>
      <c r="BD616">
        <v>9</v>
      </c>
      <c r="BE616">
        <v>1</v>
      </c>
      <c r="BF616">
        <v>32</v>
      </c>
      <c r="BG616">
        <v>1</v>
      </c>
      <c r="BH616">
        <v>0</v>
      </c>
      <c r="BI616">
        <v>32</v>
      </c>
      <c r="BJ616" s="30">
        <v>43287</v>
      </c>
      <c r="BK616">
        <v>1</v>
      </c>
      <c r="BL616">
        <v>1</v>
      </c>
      <c r="BM616">
        <v>0</v>
      </c>
      <c r="BN616">
        <v>4</v>
      </c>
      <c r="BO616">
        <v>1</v>
      </c>
      <c r="BP616">
        <v>0</v>
      </c>
      <c r="BQ616">
        <v>4</v>
      </c>
      <c r="BR616" s="30">
        <v>42794</v>
      </c>
      <c r="BS616">
        <v>7</v>
      </c>
      <c r="BT616">
        <v>7</v>
      </c>
      <c r="BU616">
        <v>0</v>
      </c>
      <c r="BV616">
        <v>1</v>
      </c>
      <c r="BW616">
        <v>28</v>
      </c>
      <c r="BX616">
        <v>0</v>
      </c>
      <c r="BY616">
        <v>28</v>
      </c>
      <c r="BZ616">
        <v>22</v>
      </c>
      <c r="CA616">
        <v>3</v>
      </c>
      <c r="CB616">
        <v>0</v>
      </c>
      <c r="CC616">
        <v>0</v>
      </c>
      <c r="CD616">
        <v>0</v>
      </c>
      <c r="CE616">
        <v>0</v>
      </c>
      <c r="CF616">
        <v>0</v>
      </c>
      <c r="CG616" t="s">
        <v>5683</v>
      </c>
      <c r="CH616" s="30">
        <v>43952</v>
      </c>
    </row>
    <row r="617" spans="1:86" customFormat="1" x14ac:dyDescent="0.25">
      <c r="A617">
        <v>335438</v>
      </c>
      <c r="B617" t="s">
        <v>5684</v>
      </c>
      <c r="C617" t="s">
        <v>5685</v>
      </c>
      <c r="D617" t="s">
        <v>3591</v>
      </c>
      <c r="E617" t="s">
        <v>251</v>
      </c>
      <c r="F617">
        <v>12901</v>
      </c>
      <c r="G617">
        <v>5185635440</v>
      </c>
      <c r="H617">
        <v>90</v>
      </c>
      <c r="I617" t="s">
        <v>2171</v>
      </c>
      <c r="J617" t="s">
        <v>429</v>
      </c>
      <c r="K617">
        <v>287</v>
      </c>
      <c r="L617">
        <v>255.8</v>
      </c>
      <c r="M617" t="s">
        <v>430</v>
      </c>
      <c r="N617" t="b">
        <v>0</v>
      </c>
      <c r="O617" t="s">
        <v>5686</v>
      </c>
      <c r="P617" s="30">
        <v>27515</v>
      </c>
      <c r="Q617" t="b">
        <v>0</v>
      </c>
      <c r="S617" t="b">
        <v>0</v>
      </c>
      <c r="T617" t="b">
        <v>0</v>
      </c>
      <c r="U617" t="b">
        <v>0</v>
      </c>
      <c r="V617" t="s">
        <v>440</v>
      </c>
      <c r="W617" t="s">
        <v>433</v>
      </c>
      <c r="X617">
        <v>1</v>
      </c>
      <c r="Z617">
        <v>1</v>
      </c>
      <c r="AB617">
        <v>4</v>
      </c>
      <c r="AD617">
        <v>3</v>
      </c>
      <c r="AF617">
        <v>5</v>
      </c>
      <c r="AH617">
        <v>2</v>
      </c>
      <c r="AJ617">
        <v>3</v>
      </c>
      <c r="AN617">
        <v>1.90418</v>
      </c>
      <c r="AO617">
        <v>0.55623</v>
      </c>
      <c r="AP617">
        <v>0.75546000000000002</v>
      </c>
      <c r="AQ617">
        <v>1.31169</v>
      </c>
      <c r="AR617">
        <v>3.2158699999999998</v>
      </c>
      <c r="AS617">
        <v>7.6380000000000003E-2</v>
      </c>
      <c r="AT617">
        <v>2.2210000000000001</v>
      </c>
      <c r="AU617">
        <v>0.83694999999999997</v>
      </c>
      <c r="AV617">
        <v>0.45328000000000002</v>
      </c>
      <c r="AW617">
        <v>3.5112299999999999</v>
      </c>
      <c r="AX617">
        <v>1.7818700000000001</v>
      </c>
      <c r="AY617">
        <v>0.49973000000000001</v>
      </c>
      <c r="AZ617">
        <v>0.62729999999999997</v>
      </c>
      <c r="BA617">
        <v>2.9369200000000002</v>
      </c>
      <c r="BB617" s="30">
        <v>43524</v>
      </c>
      <c r="BC617">
        <v>11</v>
      </c>
      <c r="BD617">
        <v>11</v>
      </c>
      <c r="BE617">
        <v>1</v>
      </c>
      <c r="BF617">
        <v>64</v>
      </c>
      <c r="BG617">
        <v>1</v>
      </c>
      <c r="BH617">
        <v>0</v>
      </c>
      <c r="BI617">
        <v>64</v>
      </c>
      <c r="BJ617" s="30">
        <v>42915</v>
      </c>
      <c r="BK617">
        <v>5</v>
      </c>
      <c r="BL617">
        <v>5</v>
      </c>
      <c r="BM617">
        <v>0</v>
      </c>
      <c r="BN617">
        <v>32</v>
      </c>
      <c r="BO617">
        <v>1</v>
      </c>
      <c r="BP617">
        <v>0</v>
      </c>
      <c r="BQ617">
        <v>32</v>
      </c>
      <c r="BR617" s="30">
        <v>42454</v>
      </c>
      <c r="BS617">
        <v>4</v>
      </c>
      <c r="BT617">
        <v>4</v>
      </c>
      <c r="BU617">
        <v>0</v>
      </c>
      <c r="BV617">
        <v>1</v>
      </c>
      <c r="BW617">
        <v>20</v>
      </c>
      <c r="BX617">
        <v>0</v>
      </c>
      <c r="BY617">
        <v>20</v>
      </c>
      <c r="BZ617">
        <v>46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 t="s">
        <v>5687</v>
      </c>
      <c r="CH617" s="30">
        <v>43952</v>
      </c>
    </row>
    <row r="618" spans="1:86" customFormat="1" x14ac:dyDescent="0.25">
      <c r="A618" t="s">
        <v>5688</v>
      </c>
      <c r="B618" t="s">
        <v>5689</v>
      </c>
      <c r="C618" t="s">
        <v>5690</v>
      </c>
      <c r="D618" t="s">
        <v>4793</v>
      </c>
      <c r="E618" t="s">
        <v>251</v>
      </c>
      <c r="F618">
        <v>11360</v>
      </c>
      <c r="G618">
        <v>7182818800</v>
      </c>
      <c r="H618">
        <v>590</v>
      </c>
      <c r="I618" t="s">
        <v>1533</v>
      </c>
      <c r="J618" t="s">
        <v>475</v>
      </c>
      <c r="K618">
        <v>124</v>
      </c>
      <c r="L618">
        <v>123.1</v>
      </c>
      <c r="M618" t="s">
        <v>501</v>
      </c>
      <c r="N618" t="b">
        <v>0</v>
      </c>
      <c r="O618" t="s">
        <v>502</v>
      </c>
      <c r="P618" s="30">
        <v>27119</v>
      </c>
      <c r="Q618" t="b">
        <v>0</v>
      </c>
      <c r="S618" t="b">
        <v>0</v>
      </c>
      <c r="T618" t="b">
        <v>0</v>
      </c>
      <c r="U618" t="b">
        <v>0</v>
      </c>
      <c r="V618" t="s">
        <v>535</v>
      </c>
      <c r="W618" t="s">
        <v>433</v>
      </c>
      <c r="X618">
        <v>5</v>
      </c>
      <c r="Z618">
        <v>5</v>
      </c>
      <c r="AB618">
        <v>5</v>
      </c>
      <c r="AD618">
        <v>5</v>
      </c>
      <c r="AG618">
        <v>2</v>
      </c>
      <c r="AH618">
        <v>5</v>
      </c>
      <c r="AJ618">
        <v>5</v>
      </c>
      <c r="AN618">
        <v>5.10276</v>
      </c>
      <c r="AO618">
        <v>0.25958999999999999</v>
      </c>
      <c r="AP618">
        <v>5.13849</v>
      </c>
      <c r="AQ618">
        <v>5.3980800000000002</v>
      </c>
      <c r="AR618">
        <v>10.50084</v>
      </c>
      <c r="AS618">
        <v>0.43998999999999999</v>
      </c>
      <c r="AT618">
        <v>2.3796900000000001</v>
      </c>
      <c r="AU618">
        <v>0.97387999999999997</v>
      </c>
      <c r="AV618">
        <v>0.97443000000000002</v>
      </c>
      <c r="AW618">
        <v>4.3280000000000003</v>
      </c>
      <c r="AX618">
        <v>4.4565799999999998</v>
      </c>
      <c r="AY618">
        <v>0.20043</v>
      </c>
      <c r="AZ618">
        <v>1.9847900000000001</v>
      </c>
      <c r="BA618">
        <v>7.7801799999999997</v>
      </c>
      <c r="BB618" s="30">
        <v>43553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 s="30">
        <v>43061</v>
      </c>
      <c r="BK618">
        <v>1</v>
      </c>
      <c r="BL618">
        <v>1</v>
      </c>
      <c r="BM618">
        <v>0</v>
      </c>
      <c r="BN618">
        <v>4</v>
      </c>
      <c r="BO618">
        <v>1</v>
      </c>
      <c r="BP618">
        <v>0</v>
      </c>
      <c r="BQ618">
        <v>4</v>
      </c>
      <c r="BR618" s="30">
        <v>42608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1.333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 s="30">
        <v>43952</v>
      </c>
    </row>
    <row r="619" spans="1:86" customFormat="1" x14ac:dyDescent="0.25">
      <c r="A619">
        <v>335269</v>
      </c>
      <c r="B619" t="s">
        <v>5691</v>
      </c>
      <c r="C619" t="s">
        <v>5692</v>
      </c>
      <c r="D619" t="s">
        <v>687</v>
      </c>
      <c r="E619" t="s">
        <v>251</v>
      </c>
      <c r="F619">
        <v>10552</v>
      </c>
      <c r="G619">
        <v>9146990800</v>
      </c>
      <c r="H619">
        <v>800</v>
      </c>
      <c r="I619" t="s">
        <v>1394</v>
      </c>
      <c r="J619" t="s">
        <v>475</v>
      </c>
      <c r="K619">
        <v>240</v>
      </c>
      <c r="L619">
        <v>200.6</v>
      </c>
      <c r="M619" t="s">
        <v>430</v>
      </c>
      <c r="N619" t="b">
        <v>0</v>
      </c>
      <c r="O619" t="s">
        <v>5693</v>
      </c>
      <c r="P619" s="30">
        <v>24996</v>
      </c>
      <c r="Q619" t="b">
        <v>0</v>
      </c>
      <c r="S619" t="b">
        <v>0</v>
      </c>
      <c r="T619" t="b">
        <v>0</v>
      </c>
      <c r="U619" t="b">
        <v>0</v>
      </c>
      <c r="V619" t="s">
        <v>535</v>
      </c>
      <c r="W619" t="s">
        <v>433</v>
      </c>
      <c r="X619">
        <v>4</v>
      </c>
      <c r="Z619">
        <v>3</v>
      </c>
      <c r="AB619">
        <v>5</v>
      </c>
      <c r="AD619">
        <v>5</v>
      </c>
      <c r="AF619">
        <v>5</v>
      </c>
      <c r="AH619">
        <v>3</v>
      </c>
      <c r="AJ619">
        <v>3</v>
      </c>
      <c r="AN619">
        <v>2.58229</v>
      </c>
      <c r="AO619">
        <v>0.67640999999999996</v>
      </c>
      <c r="AP619">
        <v>0.63212999999999997</v>
      </c>
      <c r="AQ619">
        <v>1.3085500000000001</v>
      </c>
      <c r="AR619">
        <v>3.8908399999999999</v>
      </c>
      <c r="AS619">
        <v>0.17569000000000001</v>
      </c>
      <c r="AT619">
        <v>2.2079200000000001</v>
      </c>
      <c r="AU619">
        <v>0.80976999999999999</v>
      </c>
      <c r="AV619">
        <v>0.42859000000000003</v>
      </c>
      <c r="AW619">
        <v>3.4462799999999998</v>
      </c>
      <c r="AX619">
        <v>2.4307300000000001</v>
      </c>
      <c r="AY619">
        <v>0.62810999999999995</v>
      </c>
      <c r="AZ619">
        <v>0.55513999999999997</v>
      </c>
      <c r="BA619">
        <v>3.6202999999999999</v>
      </c>
      <c r="BB619" s="30">
        <v>43742</v>
      </c>
      <c r="BC619">
        <v>7</v>
      </c>
      <c r="BD619">
        <v>7</v>
      </c>
      <c r="BE619">
        <v>0</v>
      </c>
      <c r="BF619">
        <v>32</v>
      </c>
      <c r="BG619">
        <v>1</v>
      </c>
      <c r="BH619">
        <v>0</v>
      </c>
      <c r="BI619">
        <v>32</v>
      </c>
      <c r="BJ619" s="30">
        <v>43116</v>
      </c>
      <c r="BK619">
        <v>4</v>
      </c>
      <c r="BL619">
        <v>4</v>
      </c>
      <c r="BM619">
        <v>0</v>
      </c>
      <c r="BN619">
        <v>16</v>
      </c>
      <c r="BO619">
        <v>1</v>
      </c>
      <c r="BP619">
        <v>0</v>
      </c>
      <c r="BQ619">
        <v>16</v>
      </c>
      <c r="BR619" s="30">
        <v>42636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21.332999999999998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 s="30">
        <v>43952</v>
      </c>
    </row>
    <row r="620" spans="1:86" customFormat="1" x14ac:dyDescent="0.25">
      <c r="A620">
        <v>335019</v>
      </c>
      <c r="B620" t="s">
        <v>5694</v>
      </c>
      <c r="C620" t="s">
        <v>5695</v>
      </c>
      <c r="D620" t="s">
        <v>3203</v>
      </c>
      <c r="E620" t="s">
        <v>251</v>
      </c>
      <c r="F620">
        <v>10475</v>
      </c>
      <c r="G620">
        <v>7183203700</v>
      </c>
      <c r="H620">
        <v>20</v>
      </c>
      <c r="I620" t="s">
        <v>1392</v>
      </c>
      <c r="J620" t="s">
        <v>451</v>
      </c>
      <c r="K620">
        <v>236</v>
      </c>
      <c r="L620">
        <v>227.7</v>
      </c>
      <c r="M620" t="s">
        <v>430</v>
      </c>
      <c r="N620" t="b">
        <v>0</v>
      </c>
      <c r="O620" t="s">
        <v>5694</v>
      </c>
      <c r="P620" s="30">
        <v>25621</v>
      </c>
      <c r="Q620" t="b">
        <v>0</v>
      </c>
      <c r="S620" t="b">
        <v>0</v>
      </c>
      <c r="T620" t="b">
        <v>0</v>
      </c>
      <c r="U620" t="b">
        <v>0</v>
      </c>
      <c r="V620" t="s">
        <v>440</v>
      </c>
      <c r="W620" t="s">
        <v>433</v>
      </c>
      <c r="X620">
        <v>3</v>
      </c>
      <c r="Z620">
        <v>3</v>
      </c>
      <c r="AB620">
        <v>5</v>
      </c>
      <c r="AD620">
        <v>4</v>
      </c>
      <c r="AF620">
        <v>5</v>
      </c>
      <c r="AH620">
        <v>1</v>
      </c>
      <c r="AJ620">
        <v>1</v>
      </c>
      <c r="AN620">
        <v>2.1754099999999998</v>
      </c>
      <c r="AO620">
        <v>0.73079000000000005</v>
      </c>
      <c r="AP620">
        <v>0.31334000000000001</v>
      </c>
      <c r="AQ620">
        <v>1.04413</v>
      </c>
      <c r="AR620">
        <v>3.2195399999999998</v>
      </c>
      <c r="AS620">
        <v>0.21618999999999999</v>
      </c>
      <c r="AT620">
        <v>2.1344099999999999</v>
      </c>
      <c r="AU620">
        <v>1.0191699999999999</v>
      </c>
      <c r="AV620">
        <v>0.57952000000000004</v>
      </c>
      <c r="AW620">
        <v>3.7330899999999998</v>
      </c>
      <c r="AX620">
        <v>2.1182699999999999</v>
      </c>
      <c r="AY620">
        <v>0.53917000000000004</v>
      </c>
      <c r="AZ620">
        <v>0.20351</v>
      </c>
      <c r="BA620">
        <v>2.76553</v>
      </c>
      <c r="BB620" s="30">
        <v>43871</v>
      </c>
      <c r="BC620">
        <v>6</v>
      </c>
      <c r="BD620">
        <v>6</v>
      </c>
      <c r="BE620">
        <v>0</v>
      </c>
      <c r="BF620">
        <v>28</v>
      </c>
      <c r="BG620">
        <v>0</v>
      </c>
      <c r="BH620">
        <v>0</v>
      </c>
      <c r="BI620">
        <v>28</v>
      </c>
      <c r="BJ620" s="30">
        <v>43269</v>
      </c>
      <c r="BK620">
        <v>1</v>
      </c>
      <c r="BL620">
        <v>0</v>
      </c>
      <c r="BM620">
        <v>1</v>
      </c>
      <c r="BN620">
        <v>4</v>
      </c>
      <c r="BO620">
        <v>0</v>
      </c>
      <c r="BP620">
        <v>0</v>
      </c>
      <c r="BQ620">
        <v>4</v>
      </c>
      <c r="BR620" s="30">
        <v>42706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15.333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 t="s">
        <v>5696</v>
      </c>
      <c r="CH620" s="30">
        <v>43952</v>
      </c>
    </row>
  </sheetData>
  <sortState xmlns:xlrd2="http://schemas.microsoft.com/office/spreadsheetml/2017/richdata2" ref="A2:F52">
    <sortCondition descending="1" ref="F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32330-F162-4BAF-BC15-DA334E68CE48}">
  <dimension ref="A1:J15428"/>
  <sheetViews>
    <sheetView workbookViewId="0">
      <selection activeCell="I3" sqref="I3"/>
    </sheetView>
  </sheetViews>
  <sheetFormatPr defaultRowHeight="15" x14ac:dyDescent="0.25"/>
  <cols>
    <col min="1" max="4" width="9.140625" style="16"/>
    <col min="5" max="5" width="12" style="16" customWidth="1"/>
    <col min="6" max="6" width="14.7109375" style="16" customWidth="1"/>
    <col min="7" max="7" width="20.85546875" style="16" customWidth="1"/>
    <col min="8" max="8" width="11.5703125" style="16" customWidth="1"/>
    <col min="9" max="9" width="11.28515625" style="16" customWidth="1"/>
    <col min="10" max="10" width="13" style="16" customWidth="1"/>
    <col min="11" max="16384" width="9.140625" style="16"/>
  </cols>
  <sheetData>
    <row r="1" spans="1:10" ht="105" x14ac:dyDescent="0.25">
      <c r="A1" s="16" t="s">
        <v>215</v>
      </c>
      <c r="B1" s="16" t="s">
        <v>269</v>
      </c>
      <c r="C1" s="16" t="s">
        <v>270</v>
      </c>
      <c r="D1" s="16" t="s">
        <v>377</v>
      </c>
      <c r="E1" s="16" t="s">
        <v>378</v>
      </c>
      <c r="F1" s="16" t="s">
        <v>383</v>
      </c>
      <c r="G1" s="16" t="s">
        <v>382</v>
      </c>
      <c r="H1" s="16" t="s">
        <v>379</v>
      </c>
      <c r="I1" s="16" t="s">
        <v>380</v>
      </c>
      <c r="J1" s="16" t="s">
        <v>381</v>
      </c>
    </row>
    <row r="2" spans="1:10" x14ac:dyDescent="0.25">
      <c r="A2" s="16" t="s">
        <v>216</v>
      </c>
      <c r="B2" s="16">
        <v>99664</v>
      </c>
      <c r="C2" s="16">
        <v>40</v>
      </c>
      <c r="D2" s="16">
        <v>31.6</v>
      </c>
      <c r="E2" s="17">
        <v>34335</v>
      </c>
      <c r="F2" s="19" t="str">
        <f xml:space="preserve"> RIGHT(G2, 2)</f>
        <v>AL</v>
      </c>
      <c r="G2" s="2" t="s">
        <v>325</v>
      </c>
      <c r="H2" s="16">
        <f>SUMIF($A$2:$A$15500, "AL", $C$2:$C$15500)</f>
        <v>26795</v>
      </c>
      <c r="I2" s="16">
        <f>SUMIF($A$2:$A$15500, "AL", $D$2:$D$15500)</f>
        <v>22847.799999999981</v>
      </c>
      <c r="J2" s="18">
        <f>I2/H2</f>
        <v>0.852688934502705</v>
      </c>
    </row>
    <row r="3" spans="1:10" x14ac:dyDescent="0.25">
      <c r="A3" s="16" t="s">
        <v>216</v>
      </c>
      <c r="B3" s="16">
        <v>99574</v>
      </c>
      <c r="C3" s="16">
        <v>10</v>
      </c>
      <c r="D3" s="16">
        <v>9.9</v>
      </c>
      <c r="E3" s="17">
        <v>34415</v>
      </c>
      <c r="F3" s="19" t="str">
        <f t="shared" ref="F3:F51" si="0" xml:space="preserve"> RIGHT(G3, 2)</f>
        <v>AK</v>
      </c>
      <c r="G3" s="2" t="s">
        <v>326</v>
      </c>
      <c r="H3" s="16">
        <f>SUMIF($A$2:$A$15500, "AK", $C$2:$C$15500)</f>
        <v>760</v>
      </c>
      <c r="I3" s="16">
        <f>SUMIF($A$2:$A$15500, "AK", $D$2:$D$15500)</f>
        <v>674.9</v>
      </c>
      <c r="J3" s="18">
        <f t="shared" ref="J3:J51" si="1">I3/H3</f>
        <v>0.88802631578947366</v>
      </c>
    </row>
    <row r="4" spans="1:10" x14ac:dyDescent="0.25">
      <c r="A4" s="16" t="s">
        <v>216</v>
      </c>
      <c r="B4" s="16">
        <v>99901</v>
      </c>
      <c r="C4" s="16">
        <v>29</v>
      </c>
      <c r="D4" s="16">
        <v>23.6</v>
      </c>
      <c r="E4" s="17">
        <v>25020</v>
      </c>
      <c r="F4" s="19" t="str">
        <f t="shared" si="0"/>
        <v>AZ</v>
      </c>
      <c r="G4" s="2" t="s">
        <v>327</v>
      </c>
      <c r="H4" s="16">
        <f>SUMIF($A$2:$A$15500, "AZ", $C$2:$C$15500)</f>
        <v>16200</v>
      </c>
      <c r="I4" s="16">
        <f>SUMIF($A$2:$A$15500, "AZ", $D$2:$D$15500)</f>
        <v>11897.9</v>
      </c>
      <c r="J4" s="18">
        <f t="shared" si="1"/>
        <v>0.73443827160493824</v>
      </c>
    </row>
    <row r="5" spans="1:10" x14ac:dyDescent="0.25">
      <c r="A5" s="16" t="s">
        <v>216</v>
      </c>
      <c r="B5" s="16">
        <v>99752</v>
      </c>
      <c r="C5" s="16">
        <v>18</v>
      </c>
      <c r="D5" s="16">
        <v>15.7</v>
      </c>
      <c r="E5" s="17">
        <v>40983</v>
      </c>
      <c r="F5" s="19" t="str">
        <f t="shared" si="0"/>
        <v>AR</v>
      </c>
      <c r="G5" s="2" t="s">
        <v>328</v>
      </c>
      <c r="H5" s="16">
        <f>SUMIF($A$2:$A$15500, "AR", $C$2:$C$15500)</f>
        <v>24740</v>
      </c>
      <c r="I5" s="16">
        <f>SUMIF($A$2:$A$15500, "AR", $D$2:$D$15500)</f>
        <v>17254.30000000001</v>
      </c>
      <c r="J5" s="18">
        <f t="shared" si="1"/>
        <v>0.69742522231204573</v>
      </c>
    </row>
    <row r="6" spans="1:10" x14ac:dyDescent="0.25">
      <c r="A6" s="16" t="s">
        <v>216</v>
      </c>
      <c r="B6" s="16">
        <v>99669</v>
      </c>
      <c r="C6" s="16">
        <v>60</v>
      </c>
      <c r="D6" s="16">
        <v>53.9</v>
      </c>
      <c r="E6" s="17">
        <v>31607</v>
      </c>
      <c r="F6" s="19" t="str">
        <f t="shared" si="0"/>
        <v>CA</v>
      </c>
      <c r="G6" s="2" t="s">
        <v>329</v>
      </c>
      <c r="H6" s="16">
        <f>SUMIF($A$2:$A$15500, "CA", $C$2:$C$15500)</f>
        <v>118803</v>
      </c>
      <c r="I6" s="16">
        <f>SUMIF($A$2:$A$15500, "CA", $D$2:$D$15500)</f>
        <v>102847.39999999994</v>
      </c>
      <c r="J6" s="18">
        <f t="shared" si="1"/>
        <v>0.86569699418364798</v>
      </c>
    </row>
    <row r="7" spans="1:10" x14ac:dyDescent="0.25">
      <c r="A7" s="16" t="s">
        <v>216</v>
      </c>
      <c r="B7" s="16">
        <v>99929</v>
      </c>
      <c r="C7" s="16">
        <v>15</v>
      </c>
      <c r="D7" s="16">
        <v>13.7</v>
      </c>
      <c r="E7" s="17">
        <v>27942</v>
      </c>
      <c r="F7" s="19" t="str">
        <f t="shared" si="0"/>
        <v>CO</v>
      </c>
      <c r="G7" s="2" t="s">
        <v>330</v>
      </c>
      <c r="H7" s="16">
        <f t="shared" ref="H7" si="2">SUMIF($A$2:$A$15500, "AL", $C$2:$C$15500)</f>
        <v>26795</v>
      </c>
      <c r="I7" s="16">
        <f t="shared" ref="I7" si="3">SUMIF($A$2:$A$15500, "AL", $D$2:$D$15500)</f>
        <v>22847.799999999981</v>
      </c>
      <c r="J7" s="18">
        <f t="shared" si="1"/>
        <v>0.852688934502705</v>
      </c>
    </row>
    <row r="8" spans="1:10" x14ac:dyDescent="0.25">
      <c r="A8" s="16" t="s">
        <v>216</v>
      </c>
      <c r="B8" s="16">
        <v>99801</v>
      </c>
      <c r="C8" s="16">
        <v>57</v>
      </c>
      <c r="D8" s="16">
        <v>56.5</v>
      </c>
      <c r="E8" s="17">
        <v>34469</v>
      </c>
      <c r="F8" s="19" t="str">
        <f t="shared" si="0"/>
        <v>CT</v>
      </c>
      <c r="G8" s="2" t="s">
        <v>331</v>
      </c>
      <c r="H8" s="16">
        <f>SUMIF($A$2:$A$15500, "CT", $C$2:$C$15500)</f>
        <v>25704</v>
      </c>
      <c r="I8" s="16">
        <f>SUMIF($A$2:$A$15500, "CT", $D$2:$D$15500)</f>
        <v>22050.200000000004</v>
      </c>
      <c r="J8" s="18">
        <f t="shared" si="1"/>
        <v>0.857850918145036</v>
      </c>
    </row>
    <row r="9" spans="1:10" x14ac:dyDescent="0.25">
      <c r="A9" s="16" t="s">
        <v>216</v>
      </c>
      <c r="B9" s="16">
        <v>99504</v>
      </c>
      <c r="C9" s="16">
        <v>96</v>
      </c>
      <c r="D9" s="16">
        <v>94.8</v>
      </c>
      <c r="E9" s="17">
        <v>41318</v>
      </c>
      <c r="F9" s="19" t="str">
        <f t="shared" si="0"/>
        <v>DE</v>
      </c>
      <c r="G9" s="2" t="s">
        <v>332</v>
      </c>
      <c r="H9" s="16">
        <f>SUMIF($A$2:$A$15500, "DE", $C$2:$C$15500)</f>
        <v>4894</v>
      </c>
      <c r="I9" s="16">
        <f>SUMIF($A$2:$A$15500, "DE", $D$2:$D$15500)</f>
        <v>4152.5999999999995</v>
      </c>
      <c r="J9" s="18">
        <f t="shared" si="1"/>
        <v>0.84850837760523079</v>
      </c>
    </row>
    <row r="10" spans="1:10" x14ac:dyDescent="0.25">
      <c r="A10" s="16" t="s">
        <v>216</v>
      </c>
      <c r="B10" s="16">
        <v>99762</v>
      </c>
      <c r="C10" s="16">
        <v>18</v>
      </c>
      <c r="D10" s="16">
        <v>16.8</v>
      </c>
      <c r="E10" s="17">
        <v>34486</v>
      </c>
      <c r="F10" s="19" t="str">
        <f t="shared" si="0"/>
        <v>FL</v>
      </c>
      <c r="G10" s="2" t="s">
        <v>333</v>
      </c>
      <c r="H10" s="16">
        <f>SUMIF($A$2:$A$15500, "FL", $C$2:$C$15500)</f>
        <v>84486</v>
      </c>
      <c r="I10" s="16">
        <f>SUMIF($A$2:$A$15500, "FL", $D$2:$D$15500)</f>
        <v>72875.69999999991</v>
      </c>
      <c r="J10" s="18">
        <f t="shared" si="1"/>
        <v>0.86257723173069989</v>
      </c>
    </row>
    <row r="11" spans="1:10" x14ac:dyDescent="0.25">
      <c r="A11" s="16" t="s">
        <v>216</v>
      </c>
      <c r="B11" s="16">
        <v>99504</v>
      </c>
      <c r="C11" s="16">
        <v>50</v>
      </c>
      <c r="D11" s="16">
        <v>49.6</v>
      </c>
      <c r="E11" s="17">
        <v>30560</v>
      </c>
      <c r="F11" s="19" t="str">
        <f t="shared" si="0"/>
        <v>GA</v>
      </c>
      <c r="G11" s="2" t="s">
        <v>334</v>
      </c>
      <c r="H11" s="16">
        <f>SUMIF($A$2:$A$15500, "GA", $C$2:$C$15500)</f>
        <v>39533</v>
      </c>
      <c r="I11" s="16">
        <f>SUMIF($A$2:$A$15500, "GA", $D$2:$D$15500)</f>
        <v>33203.200000000012</v>
      </c>
      <c r="J11" s="18">
        <f t="shared" si="1"/>
        <v>0.83988566514051577</v>
      </c>
    </row>
    <row r="12" spans="1:10" x14ac:dyDescent="0.25">
      <c r="A12" s="16" t="s">
        <v>216</v>
      </c>
      <c r="B12" s="16">
        <v>99559</v>
      </c>
      <c r="C12" s="16">
        <v>18</v>
      </c>
      <c r="D12" s="16">
        <v>16.3</v>
      </c>
      <c r="E12" s="17">
        <v>41739</v>
      </c>
      <c r="F12" s="19" t="str">
        <f t="shared" si="0"/>
        <v>HI</v>
      </c>
      <c r="G12" s="2" t="s">
        <v>335</v>
      </c>
      <c r="H12" s="16">
        <f>SUMIF($A$2:$A$15500, "HI", $C$2:$C$15500)</f>
        <v>4229</v>
      </c>
      <c r="I12" s="16">
        <f>SUMIF($A$2:$A$15500, "HI", $D$2:$D$15500)</f>
        <v>3624.0999999999995</v>
      </c>
      <c r="J12" s="18">
        <f t="shared" si="1"/>
        <v>0.85696382123433423</v>
      </c>
    </row>
    <row r="13" spans="1:10" x14ac:dyDescent="0.25">
      <c r="A13" s="16" t="s">
        <v>216</v>
      </c>
      <c r="B13" s="16">
        <v>99603</v>
      </c>
      <c r="C13" s="16">
        <v>28</v>
      </c>
      <c r="D13" s="16">
        <v>22.3</v>
      </c>
      <c r="E13" s="17">
        <v>34633</v>
      </c>
      <c r="F13" s="19" t="str">
        <f t="shared" si="0"/>
        <v>ID</v>
      </c>
      <c r="G13" s="2" t="s">
        <v>336</v>
      </c>
      <c r="H13" s="16">
        <f>SUMIF($A$2:$A$15500, "ID", $C$2:$C$15500)</f>
        <v>6194</v>
      </c>
      <c r="I13" s="16">
        <f>SUMIF($A$2:$A$15500, "ID", $D$2:$D$15500)</f>
        <v>4134.8999999999996</v>
      </c>
      <c r="J13" s="18">
        <f t="shared" si="1"/>
        <v>0.6675653858572812</v>
      </c>
    </row>
    <row r="14" spans="1:10" x14ac:dyDescent="0.25">
      <c r="A14" s="16" t="s">
        <v>216</v>
      </c>
      <c r="B14" s="16">
        <v>99835</v>
      </c>
      <c r="C14" s="16">
        <v>15</v>
      </c>
      <c r="D14" s="16">
        <v>14.4</v>
      </c>
      <c r="E14" s="17">
        <v>34661</v>
      </c>
      <c r="F14" s="19" t="str">
        <f t="shared" si="0"/>
        <v>IL</v>
      </c>
      <c r="G14" s="2" t="s">
        <v>337</v>
      </c>
      <c r="H14" s="16">
        <f>SUMIF($A$2:$A$15500, "IL", $C$2:$C$15500)</f>
        <v>89887</v>
      </c>
      <c r="I14" s="16">
        <f>SUMIF($A$2:$A$15500, "IL", $D$2:$D$15500)</f>
        <v>65651.599999999991</v>
      </c>
      <c r="J14" s="18">
        <f t="shared" si="1"/>
        <v>0.73037925395218428</v>
      </c>
    </row>
    <row r="15" spans="1:10" x14ac:dyDescent="0.25">
      <c r="A15" s="16" t="s">
        <v>216</v>
      </c>
      <c r="B15" s="16">
        <v>99833</v>
      </c>
      <c r="C15" s="16">
        <v>15</v>
      </c>
      <c r="D15" s="16">
        <v>10</v>
      </c>
      <c r="E15" s="17">
        <v>29587</v>
      </c>
      <c r="F15" s="19" t="str">
        <f t="shared" si="0"/>
        <v>IN</v>
      </c>
      <c r="G15" s="2" t="s">
        <v>338</v>
      </c>
      <c r="H15" s="16">
        <f>SUMIF($A$2:$A$15500, "IN", $C$2:$C$15500)</f>
        <v>51605</v>
      </c>
      <c r="I15" s="16">
        <f>SUMIF($A$2:$A$15500, "IN", $D$2:$D$15500)</f>
        <v>38738.500000000007</v>
      </c>
      <c r="J15" s="18">
        <f t="shared" si="1"/>
        <v>0.75067338436198061</v>
      </c>
    </row>
    <row r="16" spans="1:10" x14ac:dyDescent="0.25">
      <c r="A16" s="16" t="s">
        <v>216</v>
      </c>
      <c r="B16" s="16">
        <v>99654</v>
      </c>
      <c r="C16" s="16">
        <v>67</v>
      </c>
      <c r="D16" s="16">
        <v>44.5</v>
      </c>
      <c r="E16" s="17">
        <v>43669</v>
      </c>
      <c r="F16" s="19" t="str">
        <f t="shared" si="0"/>
        <v>IA</v>
      </c>
      <c r="G16" s="2" t="s">
        <v>339</v>
      </c>
      <c r="H16" s="16">
        <f>SUMIF($A$2:$A$15500, "IA", $C$2:$C$15500)</f>
        <v>29887</v>
      </c>
      <c r="I16" s="16">
        <f>SUMIF($A$2:$A$15500, "IA", $D$2:$D$15500)</f>
        <v>22944.399999999998</v>
      </c>
      <c r="J16" s="18">
        <f t="shared" si="1"/>
        <v>0.76770502225047677</v>
      </c>
    </row>
    <row r="17" spans="1:10" x14ac:dyDescent="0.25">
      <c r="A17" s="16" t="s">
        <v>216</v>
      </c>
      <c r="B17" s="16">
        <v>99504</v>
      </c>
      <c r="C17" s="16">
        <v>102</v>
      </c>
      <c r="D17" s="16">
        <v>93.5</v>
      </c>
      <c r="E17" s="17">
        <v>34365</v>
      </c>
      <c r="F17" s="19" t="str">
        <f t="shared" si="0"/>
        <v>KS</v>
      </c>
      <c r="G17" s="2" t="s">
        <v>340</v>
      </c>
      <c r="H17" s="16">
        <f>SUMIF($A$2:$A$15500, "KS", $C$2:$C$15500)</f>
        <v>20930</v>
      </c>
      <c r="I17" s="16">
        <f>SUMIF($A$2:$A$15500, "KS", $D$2:$D$15500)</f>
        <v>16858.099999999999</v>
      </c>
      <c r="J17" s="18">
        <f t="shared" si="1"/>
        <v>0.80545150501672236</v>
      </c>
    </row>
    <row r="18" spans="1:10" x14ac:dyDescent="0.25">
      <c r="A18" s="16" t="s">
        <v>216</v>
      </c>
      <c r="B18" s="16">
        <v>99615</v>
      </c>
      <c r="C18" s="16">
        <v>22</v>
      </c>
      <c r="D18" s="16">
        <v>21.3</v>
      </c>
      <c r="E18" s="17">
        <v>34597</v>
      </c>
      <c r="F18" s="19" t="str">
        <f t="shared" si="0"/>
        <v>KY</v>
      </c>
      <c r="G18" s="2" t="s">
        <v>341</v>
      </c>
      <c r="H18" s="16">
        <f>SUMIF($A$2:$A$15500, "KY", $C$2:$C$15500)</f>
        <v>26744</v>
      </c>
      <c r="I18" s="16">
        <f>SUMIF($A$2:$A$15500, "KY", $D$2:$D$15500)</f>
        <v>22759.600000000006</v>
      </c>
      <c r="J18" s="18">
        <f t="shared" si="1"/>
        <v>0.85101705055339538</v>
      </c>
    </row>
    <row r="19" spans="1:10" x14ac:dyDescent="0.25">
      <c r="A19" s="16" t="s">
        <v>216</v>
      </c>
      <c r="B19" s="16">
        <v>99686</v>
      </c>
      <c r="C19" s="16">
        <v>10</v>
      </c>
      <c r="D19" s="16">
        <v>7.9</v>
      </c>
      <c r="E19" s="17">
        <v>38628</v>
      </c>
      <c r="F19" s="19" t="str">
        <f t="shared" si="0"/>
        <v>LA</v>
      </c>
      <c r="G19" s="2" t="s">
        <v>342</v>
      </c>
      <c r="H19" s="16">
        <f>SUMIF($A$2:$A$15500, "LA", $C$2:$C$15500)</f>
        <v>33997</v>
      </c>
      <c r="I19" s="16">
        <f>SUMIF($A$2:$A$15500, "LA", $D$2:$D$15500)</f>
        <v>25988.399999999972</v>
      </c>
      <c r="J19" s="18">
        <f t="shared" si="1"/>
        <v>0.76443215577845025</v>
      </c>
    </row>
    <row r="20" spans="1:10" x14ac:dyDescent="0.25">
      <c r="A20" s="16" t="s">
        <v>216</v>
      </c>
      <c r="B20" s="16">
        <v>99701</v>
      </c>
      <c r="C20" s="16">
        <v>90</v>
      </c>
      <c r="D20" s="16">
        <v>78.599999999999994</v>
      </c>
      <c r="E20" s="17">
        <v>30621</v>
      </c>
      <c r="F20" s="19" t="str">
        <f t="shared" si="0"/>
        <v>ME</v>
      </c>
      <c r="G20" s="2" t="s">
        <v>343</v>
      </c>
      <c r="H20" s="16">
        <f>SUMIF($A$2:$A$15500, "ME", $C$2:$C$15500)</f>
        <v>6546</v>
      </c>
      <c r="I20" s="16">
        <f>SUMIF($A$2:$A$15500, "ME", $D$2:$D$15500)</f>
        <v>5804.7000000000007</v>
      </c>
      <c r="J20" s="18">
        <f t="shared" si="1"/>
        <v>0.88675527039413393</v>
      </c>
    </row>
    <row r="21" spans="1:10" x14ac:dyDescent="0.25">
      <c r="A21" s="16" t="s">
        <v>217</v>
      </c>
      <c r="B21" s="16">
        <v>35740</v>
      </c>
      <c r="C21" s="16">
        <v>100</v>
      </c>
      <c r="D21" s="16">
        <v>91.1</v>
      </c>
      <c r="E21" s="17">
        <v>33736</v>
      </c>
      <c r="F21" s="19" t="str">
        <f t="shared" si="0"/>
        <v>MD</v>
      </c>
      <c r="G21" s="2" t="s">
        <v>344</v>
      </c>
      <c r="H21" s="16">
        <f>SUMIF($A$2:$A$15500, "MD", $C$2:$C$15500)</f>
        <v>27941</v>
      </c>
      <c r="I21" s="16">
        <f>SUMIF($A$2:$A$15500, "MD", $D$2:$D$15500)</f>
        <v>23752.5</v>
      </c>
      <c r="J21" s="18">
        <f t="shared" si="1"/>
        <v>0.85009484270426972</v>
      </c>
    </row>
    <row r="22" spans="1:10" x14ac:dyDescent="0.25">
      <c r="A22" s="16" t="s">
        <v>217</v>
      </c>
      <c r="B22" s="16">
        <v>36693</v>
      </c>
      <c r="C22" s="16">
        <v>71</v>
      </c>
      <c r="D22" s="16">
        <v>68.7</v>
      </c>
      <c r="E22" s="17">
        <v>41050</v>
      </c>
      <c r="F22" s="19" t="str">
        <f t="shared" si="0"/>
        <v>MA</v>
      </c>
      <c r="G22" s="2" t="s">
        <v>345</v>
      </c>
      <c r="H22" s="16">
        <f>SUMIF($A$2:$A$15500, "MA", $C$2:$C$15500)</f>
        <v>43762</v>
      </c>
      <c r="I22" s="16">
        <f>SUMIF($A$2:$A$15500, "MA", $D$2:$D$15500)</f>
        <v>37271.799999999988</v>
      </c>
      <c r="J22" s="18">
        <f t="shared" si="1"/>
        <v>0.85169324985146899</v>
      </c>
    </row>
    <row r="23" spans="1:10" x14ac:dyDescent="0.25">
      <c r="A23" s="16" t="s">
        <v>217</v>
      </c>
      <c r="B23" s="16">
        <v>35481</v>
      </c>
      <c r="C23" s="16">
        <v>85</v>
      </c>
      <c r="D23" s="16">
        <v>55.7</v>
      </c>
      <c r="E23" s="17">
        <v>27881</v>
      </c>
      <c r="F23" s="19" t="str">
        <f t="shared" si="0"/>
        <v>MI</v>
      </c>
      <c r="G23" s="2" t="s">
        <v>346</v>
      </c>
      <c r="H23" s="16">
        <f>SUMIF($A$2:$A$15500, "MI", $C$2:$C$15500)</f>
        <v>45960</v>
      </c>
      <c r="I23" s="16">
        <f>SUMIF($A$2:$A$15500, "MI", $D$2:$D$15500)</f>
        <v>37877.199999999961</v>
      </c>
      <c r="J23" s="18">
        <f t="shared" si="1"/>
        <v>0.82413402959094784</v>
      </c>
    </row>
    <row r="24" spans="1:10" x14ac:dyDescent="0.25">
      <c r="A24" s="16" t="s">
        <v>217</v>
      </c>
      <c r="B24" s="16">
        <v>35901</v>
      </c>
      <c r="C24" s="16">
        <v>115</v>
      </c>
      <c r="D24" s="16">
        <v>88.7</v>
      </c>
      <c r="E24" s="17">
        <v>28723</v>
      </c>
      <c r="F24" s="19" t="str">
        <f t="shared" si="0"/>
        <v>MN</v>
      </c>
      <c r="G24" s="2" t="s">
        <v>347</v>
      </c>
      <c r="H24" s="16">
        <f>SUMIF($A$2:$A$15500, "MN", $C$2:$C$15500)</f>
        <v>27936</v>
      </c>
      <c r="I24" s="16">
        <f>SUMIF($A$2:$A$15500, "MN", $D$2:$D$15500)</f>
        <v>23862.000000000011</v>
      </c>
      <c r="J24" s="18">
        <f t="shared" si="1"/>
        <v>0.85416666666666707</v>
      </c>
    </row>
    <row r="25" spans="1:10" x14ac:dyDescent="0.25">
      <c r="A25" s="16" t="s">
        <v>217</v>
      </c>
      <c r="B25" s="16">
        <v>36867</v>
      </c>
      <c r="C25" s="16">
        <v>74</v>
      </c>
      <c r="D25" s="16">
        <v>71.2</v>
      </c>
      <c r="E25" s="17">
        <v>28672</v>
      </c>
      <c r="F25" s="19" t="str">
        <f t="shared" si="0"/>
        <v>MS</v>
      </c>
      <c r="G25" s="2" t="s">
        <v>348</v>
      </c>
      <c r="H25" s="16">
        <f>SUMIF($A$2:$A$15500, "MS", $C$2:$C$15500)</f>
        <v>18226</v>
      </c>
      <c r="I25" s="16">
        <f>SUMIF($A$2:$A$15500, "MS", $D$2:$D$15500)</f>
        <v>15678.500000000002</v>
      </c>
      <c r="J25" s="18">
        <f t="shared" si="1"/>
        <v>0.86022714803028655</v>
      </c>
    </row>
    <row r="26" spans="1:10" x14ac:dyDescent="0.25">
      <c r="A26" s="16" t="s">
        <v>217</v>
      </c>
      <c r="B26" s="16">
        <v>35653</v>
      </c>
      <c r="C26" s="16">
        <v>57</v>
      </c>
      <c r="D26" s="16">
        <v>50.1</v>
      </c>
      <c r="E26" s="17">
        <v>25447</v>
      </c>
      <c r="F26" s="19" t="str">
        <f t="shared" si="0"/>
        <v>MO</v>
      </c>
      <c r="G26" s="2" t="s">
        <v>349</v>
      </c>
      <c r="H26" s="16">
        <f>SUMIF($A$2:$A$15500, "MO", $C$2:$C$15500)</f>
        <v>54386</v>
      </c>
      <c r="I26" s="16">
        <f>SUMIF($A$2:$A$15500, "MO", $D$2:$D$15500)</f>
        <v>37947.099999999969</v>
      </c>
      <c r="J26" s="18">
        <f t="shared" si="1"/>
        <v>0.69773654984738664</v>
      </c>
    </row>
    <row r="27" spans="1:10" x14ac:dyDescent="0.25">
      <c r="A27" s="16" t="s">
        <v>217</v>
      </c>
      <c r="B27" s="16">
        <v>35160</v>
      </c>
      <c r="C27" s="16">
        <v>234</v>
      </c>
      <c r="D27" s="16">
        <v>203.3</v>
      </c>
      <c r="E27" s="17">
        <v>28185</v>
      </c>
      <c r="F27" s="19" t="str">
        <f t="shared" si="0"/>
        <v>MT</v>
      </c>
      <c r="G27" s="2" t="s">
        <v>350</v>
      </c>
      <c r="H27" s="16">
        <f>SUMIF($A$2:$A$15500, "MT", $C$2:$C$15500)</f>
        <v>6360</v>
      </c>
      <c r="I27" s="16">
        <f>SUMIF($A$2:$A$15500, "MT", $D$2:$D$15500)</f>
        <v>3920.7000000000012</v>
      </c>
      <c r="J27" s="18">
        <f t="shared" si="1"/>
        <v>0.61646226415094363</v>
      </c>
    </row>
    <row r="28" spans="1:10" x14ac:dyDescent="0.25">
      <c r="A28" s="16" t="s">
        <v>217</v>
      </c>
      <c r="B28" s="16">
        <v>36744</v>
      </c>
      <c r="C28" s="16">
        <v>97</v>
      </c>
      <c r="D28" s="16">
        <v>83.9</v>
      </c>
      <c r="E28" s="17">
        <v>31919</v>
      </c>
      <c r="F28" s="19" t="str">
        <f t="shared" si="0"/>
        <v>NE</v>
      </c>
      <c r="G28" s="2" t="s">
        <v>351</v>
      </c>
      <c r="H28" s="16">
        <f>SUMIF($A$2:$A$15500, "NE", $C$2:$C$15500)</f>
        <v>14994</v>
      </c>
      <c r="I28" s="16">
        <f>SUMIF($A$2:$A$15500, "NE", $D$2:$D$15500)</f>
        <v>10930.999999999998</v>
      </c>
      <c r="J28" s="18">
        <f t="shared" si="1"/>
        <v>0.72902494331065748</v>
      </c>
    </row>
    <row r="29" spans="1:10" x14ac:dyDescent="0.25">
      <c r="A29" s="16" t="s">
        <v>217</v>
      </c>
      <c r="B29" s="16">
        <v>36863</v>
      </c>
      <c r="C29" s="16">
        <v>85</v>
      </c>
      <c r="D29" s="16">
        <v>81</v>
      </c>
      <c r="E29" s="17">
        <v>28460</v>
      </c>
      <c r="F29" s="19" t="str">
        <f t="shared" si="0"/>
        <v>NV</v>
      </c>
      <c r="G29" s="2" t="s">
        <v>352</v>
      </c>
      <c r="H29" s="16">
        <f>SUMIF($A$2:$A$15500, "NV", $C$2:$C$15500)</f>
        <v>7212</v>
      </c>
      <c r="I29" s="16">
        <f>SUMIF($A$2:$A$15500, "NV", $D$2:$D$15500)</f>
        <v>5777.7000000000016</v>
      </c>
      <c r="J29" s="18">
        <f t="shared" si="1"/>
        <v>0.80112312811980058</v>
      </c>
    </row>
    <row r="30" spans="1:10" x14ac:dyDescent="0.25">
      <c r="A30" s="16" t="s">
        <v>217</v>
      </c>
      <c r="B30" s="16">
        <v>35244</v>
      </c>
      <c r="C30" s="16">
        <v>30</v>
      </c>
      <c r="D30" s="16">
        <v>28.3</v>
      </c>
      <c r="E30" s="17">
        <v>39129</v>
      </c>
      <c r="F30" s="19" t="str">
        <f t="shared" si="0"/>
        <v>NH</v>
      </c>
      <c r="G30" s="2" t="s">
        <v>353</v>
      </c>
      <c r="H30" s="16">
        <f>SUMIF($A$2:$A$15500, "NH", $C$2:$C$15500)</f>
        <v>7416</v>
      </c>
      <c r="I30" s="16">
        <f>SUMIF($A$2:$A$15500, "NH", $D$2:$D$15500)</f>
        <v>6440.9000000000015</v>
      </c>
      <c r="J30" s="18">
        <f t="shared" si="1"/>
        <v>0.86851402373247055</v>
      </c>
    </row>
    <row r="31" spans="1:10" x14ac:dyDescent="0.25">
      <c r="A31" s="16" t="s">
        <v>217</v>
      </c>
      <c r="B31" s="16">
        <v>35611</v>
      </c>
      <c r="C31" s="16">
        <v>149</v>
      </c>
      <c r="D31" s="16">
        <v>126.5</v>
      </c>
      <c r="E31" s="17">
        <v>24473</v>
      </c>
      <c r="F31" s="19" t="str">
        <f t="shared" si="0"/>
        <v>NJ</v>
      </c>
      <c r="G31" s="2" t="s">
        <v>354</v>
      </c>
      <c r="H31" s="16">
        <f>SUMIF($A$2:$A$15500, "NJ", $C$2:$C$15500)</f>
        <v>52605</v>
      </c>
      <c r="I31" s="16">
        <f>SUMIF($A$2:$A$15500, "NJ", $D$2:$D$15500)</f>
        <v>43139.400000000023</v>
      </c>
      <c r="J31" s="18">
        <f t="shared" si="1"/>
        <v>0.82006273167949861</v>
      </c>
    </row>
    <row r="32" spans="1:10" x14ac:dyDescent="0.25">
      <c r="A32" s="16" t="s">
        <v>217</v>
      </c>
      <c r="B32" s="16">
        <v>35999</v>
      </c>
      <c r="C32" s="16">
        <v>209</v>
      </c>
      <c r="D32" s="16">
        <v>155.19999999999999</v>
      </c>
      <c r="E32" s="17">
        <v>28460</v>
      </c>
      <c r="F32" s="19" t="str">
        <f t="shared" si="0"/>
        <v>NM</v>
      </c>
      <c r="G32" s="2" t="s">
        <v>355</v>
      </c>
      <c r="H32" s="16">
        <f>SUMIF($A$2:$A$15500, "NM", $C$2:$C$15500)</f>
        <v>6944</v>
      </c>
      <c r="I32" s="16">
        <f>SUMIF($A$2:$A$15500, "NM", $D$2:$D$15500)</f>
        <v>5651.4999999999982</v>
      </c>
      <c r="J32" s="18">
        <f t="shared" si="1"/>
        <v>0.81386808755760343</v>
      </c>
    </row>
    <row r="33" spans="1:10" x14ac:dyDescent="0.25">
      <c r="A33" s="16" t="s">
        <v>217</v>
      </c>
      <c r="B33" s="16">
        <v>36040</v>
      </c>
      <c r="C33" s="16">
        <v>72</v>
      </c>
      <c r="D33" s="16">
        <v>62</v>
      </c>
      <c r="E33" s="17">
        <v>36789</v>
      </c>
      <c r="F33" s="19" t="str">
        <f t="shared" si="0"/>
        <v>NY</v>
      </c>
      <c r="G33" s="2" t="s">
        <v>356</v>
      </c>
      <c r="H33" s="16">
        <f>SUMIF($A$2:$A$15500, "NY", $C$2:$C$15500)</f>
        <v>114988</v>
      </c>
      <c r="I33" s="16">
        <f>SUMIF($A$2:$A$15500, "NY", $D$2:$D$15500)</f>
        <v>104084.09999999995</v>
      </c>
      <c r="J33" s="18">
        <f t="shared" si="1"/>
        <v>0.90517358333043407</v>
      </c>
    </row>
    <row r="34" spans="1:10" x14ac:dyDescent="0.25">
      <c r="A34" s="16" t="s">
        <v>217</v>
      </c>
      <c r="B34" s="16">
        <v>35674</v>
      </c>
      <c r="C34" s="16">
        <v>109</v>
      </c>
      <c r="D34" s="16">
        <v>77.400000000000006</v>
      </c>
      <c r="E34" s="17">
        <v>28307</v>
      </c>
      <c r="F34" s="19" t="str">
        <f t="shared" si="0"/>
        <v>NC</v>
      </c>
      <c r="G34" s="2" t="s">
        <v>357</v>
      </c>
      <c r="H34" s="16">
        <f>SUMIF($A$2:$A$15500, "NC", $C$2:$C$15500)</f>
        <v>44437</v>
      </c>
      <c r="I34" s="16">
        <f>SUMIF($A$2:$A$15500, "NC", $D$2:$D$15500)</f>
        <v>36413.600000000006</v>
      </c>
      <c r="J34" s="18">
        <f t="shared" si="1"/>
        <v>0.819443256745505</v>
      </c>
    </row>
    <row r="35" spans="1:10" x14ac:dyDescent="0.25">
      <c r="A35" s="16" t="s">
        <v>217</v>
      </c>
      <c r="B35" s="16">
        <v>36251</v>
      </c>
      <c r="C35" s="16">
        <v>83</v>
      </c>
      <c r="D35" s="16">
        <v>73.099999999999994</v>
      </c>
      <c r="E35" s="17">
        <v>27364</v>
      </c>
      <c r="F35" s="19" t="str">
        <f t="shared" si="0"/>
        <v>ND</v>
      </c>
      <c r="G35" s="2" t="s">
        <v>358</v>
      </c>
      <c r="H35" s="16">
        <f>SUMIF($A$2:$A$15500, "ND", $C$2:$C$15500)</f>
        <v>5908</v>
      </c>
      <c r="I35" s="16">
        <f>SUMIF($A$2:$A$15500, "ND", $D$2:$D$15500)</f>
        <v>5299.8000000000029</v>
      </c>
      <c r="J35" s="18">
        <f t="shared" si="1"/>
        <v>0.89705484089370391</v>
      </c>
    </row>
    <row r="36" spans="1:10" x14ac:dyDescent="0.25">
      <c r="A36" s="16" t="s">
        <v>217</v>
      </c>
      <c r="B36" s="16">
        <v>35228</v>
      </c>
      <c r="C36" s="16">
        <v>163</v>
      </c>
      <c r="D36" s="16">
        <v>77.2</v>
      </c>
      <c r="E36" s="17">
        <v>26696</v>
      </c>
      <c r="F36" s="19" t="str">
        <f t="shared" si="0"/>
        <v>OH</v>
      </c>
      <c r="G36" s="2" t="s">
        <v>359</v>
      </c>
      <c r="H36" s="16">
        <f>SUMIF($A$2:$A$15500, "OH", $C$2:$C$15500)</f>
        <v>87456</v>
      </c>
      <c r="I36" s="16">
        <f>SUMIF($A$2:$A$15500, "OH", $D$2:$D$15500)</f>
        <v>71562.700000000012</v>
      </c>
      <c r="J36" s="18">
        <f t="shared" si="1"/>
        <v>0.818270901939261</v>
      </c>
    </row>
    <row r="37" spans="1:10" x14ac:dyDescent="0.25">
      <c r="A37" s="16" t="s">
        <v>217</v>
      </c>
      <c r="B37" s="16">
        <v>35406</v>
      </c>
      <c r="C37" s="16">
        <v>216</v>
      </c>
      <c r="D37" s="16">
        <v>160.30000000000001</v>
      </c>
      <c r="E37" s="17">
        <v>28338</v>
      </c>
      <c r="F37" s="19" t="str">
        <f t="shared" si="0"/>
        <v>OK</v>
      </c>
      <c r="G37" s="2" t="s">
        <v>360</v>
      </c>
      <c r="H37" s="16">
        <f>SUMIF($A$2:$A$15500, "OK", $C$2:$C$15500)</f>
        <v>28385</v>
      </c>
      <c r="I37" s="16">
        <f>SUMIF($A$2:$A$15500, "OK", $D$2:$D$15500)</f>
        <v>18072.299999999981</v>
      </c>
      <c r="J37" s="18">
        <f t="shared" si="1"/>
        <v>0.63668486876871522</v>
      </c>
    </row>
    <row r="38" spans="1:10" x14ac:dyDescent="0.25">
      <c r="A38" s="16" t="s">
        <v>217</v>
      </c>
      <c r="B38" s="16">
        <v>35634</v>
      </c>
      <c r="C38" s="16">
        <v>60</v>
      </c>
      <c r="D38" s="16">
        <v>58.7</v>
      </c>
      <c r="E38" s="17">
        <v>32583</v>
      </c>
      <c r="F38" s="19" t="str">
        <f t="shared" si="0"/>
        <v>OR</v>
      </c>
      <c r="G38" s="2" t="s">
        <v>361</v>
      </c>
      <c r="H38" s="16">
        <f>SUMIF($A$2:$A$15500, "OR", $C$2:$C$15500)</f>
        <v>10870</v>
      </c>
      <c r="I38" s="16">
        <f>SUMIF($A$2:$A$15500, "OR", $D$2:$D$15500)</f>
        <v>7284.4000000000042</v>
      </c>
      <c r="J38" s="18">
        <f t="shared" si="1"/>
        <v>0.67013799448022116</v>
      </c>
    </row>
    <row r="39" spans="1:10" x14ac:dyDescent="0.25">
      <c r="A39" s="16" t="s">
        <v>217</v>
      </c>
      <c r="B39" s="16">
        <v>36420</v>
      </c>
      <c r="C39" s="16">
        <v>154</v>
      </c>
      <c r="D39" s="16">
        <v>130.1</v>
      </c>
      <c r="E39" s="17">
        <v>33345</v>
      </c>
      <c r="F39" s="19" t="str">
        <f t="shared" si="0"/>
        <v>PA</v>
      </c>
      <c r="G39" s="2" t="s">
        <v>362</v>
      </c>
      <c r="H39" s="16">
        <f>SUMIF($A$2:$A$15500, "PA", $C$2:$C$15500)</f>
        <v>87870</v>
      </c>
      <c r="I39" s="16">
        <f>SUMIF($A$2:$A$15500, "PA", $D$2:$D$15500)</f>
        <v>75505.900000000125</v>
      </c>
      <c r="J39" s="18">
        <f t="shared" si="1"/>
        <v>0.85929099806532516</v>
      </c>
    </row>
    <row r="40" spans="1:10" x14ac:dyDescent="0.25">
      <c r="A40" s="16" t="s">
        <v>217</v>
      </c>
      <c r="B40" s="16">
        <v>36607</v>
      </c>
      <c r="C40" s="16">
        <v>164</v>
      </c>
      <c r="D40" s="16">
        <v>139.5</v>
      </c>
      <c r="E40" s="17">
        <v>25132</v>
      </c>
      <c r="F40" s="19" t="str">
        <f t="shared" si="0"/>
        <v>RI</v>
      </c>
      <c r="G40" s="2" t="s">
        <v>363</v>
      </c>
      <c r="H40" s="16">
        <f>SUMIF($A$2:$A$15500, "RI", $C$2:$C$15500)</f>
        <v>8654</v>
      </c>
      <c r="I40" s="16">
        <f>SUMIF($A$2:$A$15500, "RI", $D$2:$D$15500)</f>
        <v>7683.7999999999993</v>
      </c>
      <c r="J40" s="18">
        <f t="shared" si="1"/>
        <v>0.88788999306678984</v>
      </c>
    </row>
    <row r="41" spans="1:10" x14ac:dyDescent="0.25">
      <c r="A41" s="16" t="s">
        <v>217</v>
      </c>
      <c r="B41" s="16">
        <v>36264</v>
      </c>
      <c r="C41" s="16">
        <v>82</v>
      </c>
      <c r="D41" s="16">
        <v>80.2</v>
      </c>
      <c r="E41" s="17">
        <v>24492</v>
      </c>
      <c r="F41" s="19" t="str">
        <f t="shared" si="0"/>
        <v>SC</v>
      </c>
      <c r="G41" s="2" t="s">
        <v>364</v>
      </c>
      <c r="H41" s="16">
        <f>SUMIF($A$2:$A$15500, "SC", $C$2:$C$15500)</f>
        <v>20006</v>
      </c>
      <c r="I41" s="16">
        <f>SUMIF($A$2:$A$15500, "SC", $D$2:$D$15500)</f>
        <v>16937.800000000003</v>
      </c>
      <c r="J41" s="18">
        <f t="shared" si="1"/>
        <v>0.84663600919724102</v>
      </c>
    </row>
    <row r="42" spans="1:10" x14ac:dyDescent="0.25">
      <c r="A42" s="16" t="s">
        <v>217</v>
      </c>
      <c r="B42" s="16">
        <v>35217</v>
      </c>
      <c r="C42" s="16">
        <v>190</v>
      </c>
      <c r="D42" s="16">
        <v>174.7</v>
      </c>
      <c r="E42" s="17">
        <v>25020</v>
      </c>
      <c r="F42" s="19" t="str">
        <f t="shared" si="0"/>
        <v>SD</v>
      </c>
      <c r="G42" s="2" t="s">
        <v>365</v>
      </c>
      <c r="H42" s="16">
        <f>SUMIF($A$2:$A$15500, "SD", $C$2:$C$15500)</f>
        <v>6362</v>
      </c>
      <c r="I42" s="16">
        <f>SUMIF($A$2:$A$15500, "SD", $D$2:$D$15500)</f>
        <v>5582.7</v>
      </c>
      <c r="J42" s="18">
        <f t="shared" si="1"/>
        <v>0.8775070732474064</v>
      </c>
    </row>
    <row r="43" spans="1:10" x14ac:dyDescent="0.25">
      <c r="A43" s="16" t="s">
        <v>217</v>
      </c>
      <c r="B43" s="16">
        <v>35020</v>
      </c>
      <c r="C43" s="16">
        <v>69</v>
      </c>
      <c r="D43" s="16">
        <v>63.1</v>
      </c>
      <c r="E43" s="17">
        <v>24505</v>
      </c>
      <c r="F43" s="19" t="str">
        <f t="shared" si="0"/>
        <v>TN</v>
      </c>
      <c r="G43" s="2" t="s">
        <v>366</v>
      </c>
      <c r="H43" s="16">
        <f>SUMIF($A$2:$A$15500, "TN", $C$2:$C$15500)</f>
        <v>36261</v>
      </c>
      <c r="I43" s="16">
        <f>SUMIF($A$2:$A$15500, "TN", $D$2:$D$15500)</f>
        <v>26952.099999999988</v>
      </c>
      <c r="J43" s="18">
        <f t="shared" si="1"/>
        <v>0.74328065966189538</v>
      </c>
    </row>
    <row r="44" spans="1:10" x14ac:dyDescent="0.25">
      <c r="A44" s="16" t="s">
        <v>217</v>
      </c>
      <c r="B44" s="16">
        <v>36701</v>
      </c>
      <c r="C44" s="16">
        <v>172</v>
      </c>
      <c r="D44" s="16">
        <v>114.1</v>
      </c>
      <c r="E44" s="17">
        <v>26736</v>
      </c>
      <c r="F44" s="19" t="str">
        <f t="shared" si="0"/>
        <v>TX</v>
      </c>
      <c r="G44" s="2" t="s">
        <v>367</v>
      </c>
      <c r="H44" s="16">
        <f>SUMIF($A$2:$A$15500, "TX", $C$2:$C$15500)</f>
        <v>133265</v>
      </c>
      <c r="I44" s="16">
        <f>SUMIF($A$2:$A$15500, "TX", $D$2:$D$15500)</f>
        <v>92812.10000000002</v>
      </c>
      <c r="J44" s="18">
        <f t="shared" si="1"/>
        <v>0.69644767943571095</v>
      </c>
    </row>
    <row r="45" spans="1:10" x14ac:dyDescent="0.25">
      <c r="A45" s="16" t="s">
        <v>217</v>
      </c>
      <c r="B45" s="16">
        <v>36427</v>
      </c>
      <c r="C45" s="16">
        <v>129</v>
      </c>
      <c r="D45" s="16">
        <v>123.7</v>
      </c>
      <c r="E45" s="17">
        <v>24473</v>
      </c>
      <c r="F45" s="19" t="str">
        <f t="shared" si="0"/>
        <v>UT</v>
      </c>
      <c r="G45" s="2" t="s">
        <v>368</v>
      </c>
      <c r="H45" s="16">
        <f>SUMIF($A$2:$A$15500, "UT", $C$2:$C$15500)</f>
        <v>8499</v>
      </c>
      <c r="I45" s="16">
        <f>SUMIF($A$2:$A$15500, "UT", $D$2:$D$15500)</f>
        <v>5675.4999999999973</v>
      </c>
      <c r="J45" s="18">
        <f t="shared" si="1"/>
        <v>0.66778444522885017</v>
      </c>
    </row>
    <row r="46" spans="1:10" x14ac:dyDescent="0.25">
      <c r="A46" s="16" t="s">
        <v>217</v>
      </c>
      <c r="B46" s="16">
        <v>36608</v>
      </c>
      <c r="C46" s="16">
        <v>34</v>
      </c>
      <c r="D46" s="16">
        <v>32.9</v>
      </c>
      <c r="E46" s="17">
        <v>33275</v>
      </c>
      <c r="F46" s="19" t="str">
        <f t="shared" si="0"/>
        <v>VT</v>
      </c>
      <c r="G46" s="2" t="s">
        <v>369</v>
      </c>
      <c r="H46" s="16">
        <f>SUMIF($A$2:$A$15500, "VT", $C$2:$C$15500)</f>
        <v>3084</v>
      </c>
      <c r="I46" s="16">
        <f>SUMIF($A$2:$A$15500, "VT", $D$2:$D$15500)</f>
        <v>2407.1000000000013</v>
      </c>
      <c r="J46" s="18">
        <f t="shared" si="1"/>
        <v>0.78051232166018203</v>
      </c>
    </row>
    <row r="47" spans="1:10" x14ac:dyDescent="0.25">
      <c r="A47" s="16" t="s">
        <v>217</v>
      </c>
      <c r="B47" s="16">
        <v>35010</v>
      </c>
      <c r="C47" s="16">
        <v>68</v>
      </c>
      <c r="D47" s="16">
        <v>66.3</v>
      </c>
      <c r="E47" s="17">
        <v>28430</v>
      </c>
      <c r="F47" s="19" t="str">
        <f t="shared" si="0"/>
        <v>VA</v>
      </c>
      <c r="G47" s="2" t="s">
        <v>370</v>
      </c>
      <c r="H47" s="16">
        <f>SUMIF($A$2:$A$15500, "VA", $C$2:$C$15500)</f>
        <v>32574</v>
      </c>
      <c r="I47" s="16">
        <f>SUMIF($A$2:$A$15500, "VA", $D$2:$D$15500)</f>
        <v>27841.499999999993</v>
      </c>
      <c r="J47" s="18">
        <f t="shared" si="1"/>
        <v>0.85471541720390476</v>
      </c>
    </row>
    <row r="48" spans="1:10" x14ac:dyDescent="0.25">
      <c r="A48" s="16" t="s">
        <v>217</v>
      </c>
      <c r="B48" s="16">
        <v>36360</v>
      </c>
      <c r="C48" s="16">
        <v>149</v>
      </c>
      <c r="D48" s="16">
        <v>141.6</v>
      </c>
      <c r="E48" s="17">
        <v>28491</v>
      </c>
      <c r="F48" s="19" t="str">
        <f t="shared" si="0"/>
        <v>WA</v>
      </c>
      <c r="G48" s="2" t="s">
        <v>371</v>
      </c>
      <c r="H48" s="16">
        <f>SUMIF($A$2:$A$15500, "WA", $C$2:$C$15500)</f>
        <v>19927</v>
      </c>
      <c r="I48" s="16">
        <f>SUMIF($A$2:$A$15500, "WA", $D$2:$D$15500)</f>
        <v>15413.599999999988</v>
      </c>
      <c r="J48" s="18">
        <f t="shared" si="1"/>
        <v>0.77350328699754045</v>
      </c>
    </row>
    <row r="49" spans="1:10" x14ac:dyDescent="0.25">
      <c r="A49" s="16" t="s">
        <v>217</v>
      </c>
      <c r="B49" s="16">
        <v>35210</v>
      </c>
      <c r="C49" s="16">
        <v>128</v>
      </c>
      <c r="D49" s="16">
        <v>113.2</v>
      </c>
      <c r="E49" s="17">
        <v>35620</v>
      </c>
      <c r="F49" s="19" t="str">
        <f t="shared" si="0"/>
        <v>WV</v>
      </c>
      <c r="G49" s="2" t="s">
        <v>372</v>
      </c>
      <c r="H49" s="16">
        <f>SUMIF($A$2:$A$15500, "WV", $C$2:$C$15500)</f>
        <v>10679</v>
      </c>
      <c r="I49" s="16">
        <f>SUMIF($A$2:$A$15500, "WV", $D$2:$D$15500)</f>
        <v>9457.3000000000029</v>
      </c>
      <c r="J49" s="18">
        <f t="shared" si="1"/>
        <v>0.88559790242532099</v>
      </c>
    </row>
    <row r="50" spans="1:10" x14ac:dyDescent="0.25">
      <c r="A50" s="16" t="s">
        <v>217</v>
      </c>
      <c r="B50" s="16">
        <v>36207</v>
      </c>
      <c r="C50" s="16">
        <v>85</v>
      </c>
      <c r="D50" s="16">
        <v>41.4</v>
      </c>
      <c r="E50" s="17">
        <v>29606</v>
      </c>
      <c r="F50" s="19" t="str">
        <f t="shared" si="0"/>
        <v>WI</v>
      </c>
      <c r="G50" s="2" t="s">
        <v>373</v>
      </c>
      <c r="H50" s="16">
        <f>SUMIF($A$2:$A$15500, "WI", $C$2:$C$15500)</f>
        <v>28319</v>
      </c>
      <c r="I50" s="16">
        <f>SUMIF($A$2:$A$15500, "WI", $D$2:$D$15500)</f>
        <v>21522.200000000015</v>
      </c>
      <c r="J50" s="18">
        <f t="shared" si="1"/>
        <v>0.75999152512447532</v>
      </c>
    </row>
    <row r="51" spans="1:10" x14ac:dyDescent="0.25">
      <c r="A51" s="16" t="s">
        <v>217</v>
      </c>
      <c r="B51" s="16">
        <v>35121</v>
      </c>
      <c r="C51" s="16">
        <v>103</v>
      </c>
      <c r="D51" s="16">
        <v>100.4</v>
      </c>
      <c r="E51" s="17">
        <v>34004</v>
      </c>
      <c r="F51" s="19" t="str">
        <f t="shared" si="0"/>
        <v>WY</v>
      </c>
      <c r="G51" s="2" t="s">
        <v>374</v>
      </c>
      <c r="H51" s="16">
        <f>SUMIF($A$2:$A$15500, "WY", $C$2:$C$15500)</f>
        <v>2946</v>
      </c>
      <c r="I51" s="16">
        <f>SUMIF($A$2:$A$15500, "WY", $D$2:$D$15500)</f>
        <v>2301.6</v>
      </c>
      <c r="J51" s="18">
        <f t="shared" si="1"/>
        <v>0.78126272912423622</v>
      </c>
    </row>
    <row r="52" spans="1:10" x14ac:dyDescent="0.25">
      <c r="A52" s="16" t="s">
        <v>217</v>
      </c>
      <c r="B52" s="16">
        <v>35234</v>
      </c>
      <c r="C52" s="16">
        <v>113</v>
      </c>
      <c r="D52" s="16">
        <v>108</v>
      </c>
      <c r="E52" s="17">
        <v>28065</v>
      </c>
      <c r="F52" s="17"/>
    </row>
    <row r="53" spans="1:10" x14ac:dyDescent="0.25">
      <c r="A53" s="16" t="s">
        <v>217</v>
      </c>
      <c r="B53" s="16">
        <v>36083</v>
      </c>
      <c r="C53" s="16">
        <v>111</v>
      </c>
      <c r="D53" s="16">
        <v>100.1</v>
      </c>
      <c r="E53" s="17">
        <v>27638</v>
      </c>
      <c r="F53" s="17"/>
    </row>
    <row r="54" spans="1:10" x14ac:dyDescent="0.25">
      <c r="A54" s="16" t="s">
        <v>217</v>
      </c>
      <c r="B54" s="16">
        <v>36604</v>
      </c>
      <c r="C54" s="16">
        <v>75</v>
      </c>
      <c r="D54" s="16">
        <v>71.599999999999994</v>
      </c>
      <c r="E54" s="17">
        <v>28307</v>
      </c>
      <c r="F54" s="17"/>
    </row>
    <row r="55" spans="1:10" x14ac:dyDescent="0.25">
      <c r="A55" s="16" t="s">
        <v>217</v>
      </c>
      <c r="B55" s="16">
        <v>35022</v>
      </c>
      <c r="C55" s="16">
        <v>130</v>
      </c>
      <c r="D55" s="16">
        <v>128.6</v>
      </c>
      <c r="E55" s="17">
        <v>26115</v>
      </c>
      <c r="F55" s="17"/>
    </row>
    <row r="56" spans="1:10" x14ac:dyDescent="0.25">
      <c r="A56" s="16" t="s">
        <v>217</v>
      </c>
      <c r="B56" s="16">
        <v>36274</v>
      </c>
      <c r="C56" s="16">
        <v>123</v>
      </c>
      <c r="D56" s="16">
        <v>105.9</v>
      </c>
      <c r="E56" s="17">
        <v>27607</v>
      </c>
      <c r="F56" s="17"/>
    </row>
    <row r="57" spans="1:10" x14ac:dyDescent="0.25">
      <c r="A57" s="16" t="s">
        <v>217</v>
      </c>
      <c r="B57" s="16">
        <v>36607</v>
      </c>
      <c r="C57" s="16">
        <v>170</v>
      </c>
      <c r="D57" s="16">
        <v>93</v>
      </c>
      <c r="E57" s="17">
        <v>28146</v>
      </c>
      <c r="F57" s="17"/>
    </row>
    <row r="58" spans="1:10" x14ac:dyDescent="0.25">
      <c r="A58" s="16" t="s">
        <v>217</v>
      </c>
      <c r="B58" s="16">
        <v>35674</v>
      </c>
      <c r="C58" s="16">
        <v>103</v>
      </c>
      <c r="D58" s="16">
        <v>84.6</v>
      </c>
      <c r="E58" s="17">
        <v>26299</v>
      </c>
      <c r="F58" s="17"/>
    </row>
    <row r="59" spans="1:10" x14ac:dyDescent="0.25">
      <c r="A59" s="16" t="s">
        <v>217</v>
      </c>
      <c r="B59" s="16">
        <v>35806</v>
      </c>
      <c r="C59" s="16">
        <v>91</v>
      </c>
      <c r="D59" s="16">
        <v>85.5</v>
      </c>
      <c r="E59" s="17">
        <v>39106</v>
      </c>
      <c r="F59" s="17"/>
    </row>
    <row r="60" spans="1:10" x14ac:dyDescent="0.25">
      <c r="A60" s="16" t="s">
        <v>217</v>
      </c>
      <c r="B60" s="16">
        <v>35010</v>
      </c>
      <c r="C60" s="16">
        <v>88</v>
      </c>
      <c r="D60" s="16">
        <v>64.400000000000006</v>
      </c>
      <c r="E60" s="17">
        <v>30739</v>
      </c>
      <c r="F60" s="17"/>
    </row>
    <row r="61" spans="1:10" x14ac:dyDescent="0.25">
      <c r="A61" s="16" t="s">
        <v>217</v>
      </c>
      <c r="B61" s="16">
        <v>35549</v>
      </c>
      <c r="C61" s="16">
        <v>59</v>
      </c>
      <c r="D61" s="16">
        <v>52.4</v>
      </c>
      <c r="E61" s="17">
        <v>33150</v>
      </c>
      <c r="F61" s="17"/>
    </row>
    <row r="62" spans="1:10" x14ac:dyDescent="0.25">
      <c r="A62" s="16" t="s">
        <v>217</v>
      </c>
      <c r="B62" s="16">
        <v>35051</v>
      </c>
      <c r="C62" s="16">
        <v>63</v>
      </c>
      <c r="D62" s="16">
        <v>58</v>
      </c>
      <c r="E62" s="17">
        <v>38336</v>
      </c>
      <c r="F62" s="17"/>
    </row>
    <row r="63" spans="1:10" x14ac:dyDescent="0.25">
      <c r="A63" s="16" t="s">
        <v>217</v>
      </c>
      <c r="B63" s="16">
        <v>35476</v>
      </c>
      <c r="C63" s="16">
        <v>200</v>
      </c>
      <c r="D63" s="16">
        <v>182.7</v>
      </c>
      <c r="E63" s="17">
        <v>28216</v>
      </c>
      <c r="F63" s="17"/>
    </row>
    <row r="64" spans="1:10" x14ac:dyDescent="0.25">
      <c r="A64" s="16" t="s">
        <v>217</v>
      </c>
      <c r="B64" s="16">
        <v>35954</v>
      </c>
      <c r="C64" s="16">
        <v>182</v>
      </c>
      <c r="D64" s="16">
        <v>152</v>
      </c>
      <c r="E64" s="17">
        <v>28460</v>
      </c>
      <c r="F64" s="17"/>
    </row>
    <row r="65" spans="1:6" x14ac:dyDescent="0.25">
      <c r="A65" s="16" t="s">
        <v>217</v>
      </c>
      <c r="B65" s="16">
        <v>35565</v>
      </c>
      <c r="C65" s="16">
        <v>97</v>
      </c>
      <c r="D65" s="16">
        <v>57.8</v>
      </c>
      <c r="E65" s="17">
        <v>28185</v>
      </c>
      <c r="F65" s="17"/>
    </row>
    <row r="66" spans="1:6" x14ac:dyDescent="0.25">
      <c r="A66" s="16" t="s">
        <v>217</v>
      </c>
      <c r="B66" s="16">
        <v>35476</v>
      </c>
      <c r="C66" s="16">
        <v>152</v>
      </c>
      <c r="D66" s="16">
        <v>141.4</v>
      </c>
      <c r="E66" s="17">
        <v>29129</v>
      </c>
      <c r="F66" s="17"/>
    </row>
    <row r="67" spans="1:6" x14ac:dyDescent="0.25">
      <c r="A67" s="16" t="s">
        <v>217</v>
      </c>
      <c r="B67" s="16">
        <v>36203</v>
      </c>
      <c r="C67" s="16">
        <v>173</v>
      </c>
      <c r="D67" s="16">
        <v>141</v>
      </c>
      <c r="E67" s="17">
        <v>27729</v>
      </c>
      <c r="F67" s="17"/>
    </row>
    <row r="68" spans="1:6" x14ac:dyDescent="0.25">
      <c r="A68" s="16" t="s">
        <v>217</v>
      </c>
      <c r="B68" s="16">
        <v>35226</v>
      </c>
      <c r="C68" s="16">
        <v>118</v>
      </c>
      <c r="D68" s="16">
        <v>105.6</v>
      </c>
      <c r="E68" s="17">
        <v>42012</v>
      </c>
      <c r="F68" s="17"/>
    </row>
    <row r="69" spans="1:6" x14ac:dyDescent="0.25">
      <c r="A69" s="16" t="s">
        <v>217</v>
      </c>
      <c r="B69" s="16">
        <v>35042</v>
      </c>
      <c r="C69" s="16">
        <v>131</v>
      </c>
      <c r="D69" s="16">
        <v>113.8</v>
      </c>
      <c r="E69" s="17">
        <v>28430</v>
      </c>
      <c r="F69" s="17"/>
    </row>
    <row r="70" spans="1:6" x14ac:dyDescent="0.25">
      <c r="A70" s="16" t="s">
        <v>217</v>
      </c>
      <c r="B70" s="16">
        <v>35950</v>
      </c>
      <c r="C70" s="16">
        <v>159</v>
      </c>
      <c r="D70" s="16">
        <v>154.4</v>
      </c>
      <c r="E70" s="17">
        <v>28129</v>
      </c>
      <c r="F70" s="17"/>
    </row>
    <row r="71" spans="1:6" x14ac:dyDescent="0.25">
      <c r="A71" s="16" t="s">
        <v>217</v>
      </c>
      <c r="B71" s="16">
        <v>36360</v>
      </c>
      <c r="C71" s="16">
        <v>138</v>
      </c>
      <c r="D71" s="16">
        <v>130</v>
      </c>
      <c r="E71" s="17">
        <v>28491</v>
      </c>
      <c r="F71" s="17"/>
    </row>
    <row r="72" spans="1:6" x14ac:dyDescent="0.25">
      <c r="A72" s="16" t="s">
        <v>217</v>
      </c>
      <c r="B72" s="16">
        <v>36862</v>
      </c>
      <c r="C72" s="16">
        <v>69</v>
      </c>
      <c r="D72" s="16">
        <v>61.7</v>
      </c>
      <c r="E72" s="17">
        <v>28672</v>
      </c>
      <c r="F72" s="17"/>
    </row>
    <row r="73" spans="1:6" x14ac:dyDescent="0.25">
      <c r="A73" s="16" t="s">
        <v>217</v>
      </c>
      <c r="B73" s="16">
        <v>35150</v>
      </c>
      <c r="C73" s="16">
        <v>85</v>
      </c>
      <c r="D73" s="16">
        <v>74.8</v>
      </c>
      <c r="E73" s="17">
        <v>24473</v>
      </c>
      <c r="F73" s="17"/>
    </row>
    <row r="74" spans="1:6" x14ac:dyDescent="0.25">
      <c r="A74" s="16" t="s">
        <v>217</v>
      </c>
      <c r="B74" s="16">
        <v>35630</v>
      </c>
      <c r="C74" s="16">
        <v>125</v>
      </c>
      <c r="D74" s="16">
        <v>106.6</v>
      </c>
      <c r="E74" s="17">
        <v>28101</v>
      </c>
      <c r="F74" s="17"/>
    </row>
    <row r="75" spans="1:6" x14ac:dyDescent="0.25">
      <c r="A75" s="16" t="s">
        <v>217</v>
      </c>
      <c r="B75" s="16">
        <v>36532</v>
      </c>
      <c r="C75" s="16">
        <v>83</v>
      </c>
      <c r="D75" s="16">
        <v>61.9</v>
      </c>
      <c r="E75" s="17">
        <v>37421</v>
      </c>
      <c r="F75" s="17"/>
    </row>
    <row r="76" spans="1:6" x14ac:dyDescent="0.25">
      <c r="A76" s="16" t="s">
        <v>217</v>
      </c>
      <c r="B76" s="16">
        <v>36025</v>
      </c>
      <c r="C76" s="16">
        <v>124</v>
      </c>
      <c r="D76" s="16">
        <v>97.9</v>
      </c>
      <c r="E76" s="17">
        <v>27030</v>
      </c>
      <c r="F76" s="17"/>
    </row>
    <row r="77" spans="1:6" x14ac:dyDescent="0.25">
      <c r="A77" s="16" t="s">
        <v>217</v>
      </c>
      <c r="B77" s="16">
        <v>36266</v>
      </c>
      <c r="C77" s="16">
        <v>101</v>
      </c>
      <c r="D77" s="16">
        <v>100</v>
      </c>
      <c r="E77" s="17">
        <v>27985</v>
      </c>
      <c r="F77" s="17"/>
    </row>
    <row r="78" spans="1:6" x14ac:dyDescent="0.25">
      <c r="A78" s="16" t="s">
        <v>217</v>
      </c>
      <c r="B78" s="16">
        <v>36502</v>
      </c>
      <c r="C78" s="16">
        <v>100</v>
      </c>
      <c r="D78" s="16">
        <v>84.2</v>
      </c>
      <c r="E78" s="17">
        <v>27668</v>
      </c>
      <c r="F78" s="17"/>
    </row>
    <row r="79" spans="1:6" x14ac:dyDescent="0.25">
      <c r="A79" s="16" t="s">
        <v>217</v>
      </c>
      <c r="B79" s="16">
        <v>36027</v>
      </c>
      <c r="C79" s="16">
        <v>180</v>
      </c>
      <c r="D79" s="16">
        <v>161.5</v>
      </c>
      <c r="E79" s="17">
        <v>28460</v>
      </c>
      <c r="F79" s="17"/>
    </row>
    <row r="80" spans="1:6" x14ac:dyDescent="0.25">
      <c r="A80" s="16" t="s">
        <v>217</v>
      </c>
      <c r="B80" s="16">
        <v>36756</v>
      </c>
      <c r="C80" s="16">
        <v>71</v>
      </c>
      <c r="D80" s="16">
        <v>59.4</v>
      </c>
      <c r="E80" s="17">
        <v>28157</v>
      </c>
      <c r="F80" s="17"/>
    </row>
    <row r="81" spans="1:6" x14ac:dyDescent="0.25">
      <c r="A81" s="16" t="s">
        <v>217</v>
      </c>
      <c r="B81" s="16">
        <v>35802</v>
      </c>
      <c r="C81" s="16">
        <v>105</v>
      </c>
      <c r="D81" s="16">
        <v>94</v>
      </c>
      <c r="E81" s="17">
        <v>36482</v>
      </c>
      <c r="F81" s="17"/>
    </row>
    <row r="82" spans="1:6" x14ac:dyDescent="0.25">
      <c r="A82" s="16" t="s">
        <v>217</v>
      </c>
      <c r="B82" s="16">
        <v>36116</v>
      </c>
      <c r="C82" s="16">
        <v>102</v>
      </c>
      <c r="E82" s="17">
        <v>43567</v>
      </c>
      <c r="F82" s="17"/>
    </row>
    <row r="83" spans="1:6" x14ac:dyDescent="0.25">
      <c r="A83" s="16" t="s">
        <v>217</v>
      </c>
      <c r="B83" s="16">
        <v>35904</v>
      </c>
      <c r="C83" s="16">
        <v>168</v>
      </c>
      <c r="D83" s="16">
        <v>158.5</v>
      </c>
      <c r="E83" s="17">
        <v>28157</v>
      </c>
      <c r="F83" s="17"/>
    </row>
    <row r="84" spans="1:6" x14ac:dyDescent="0.25">
      <c r="A84" s="16" t="s">
        <v>217</v>
      </c>
      <c r="B84" s="16">
        <v>35653</v>
      </c>
      <c r="C84" s="16">
        <v>63</v>
      </c>
      <c r="D84" s="16">
        <v>54.5</v>
      </c>
      <c r="E84" s="17">
        <v>27973</v>
      </c>
      <c r="F84" s="17"/>
    </row>
    <row r="85" spans="1:6" x14ac:dyDescent="0.25">
      <c r="A85" s="16" t="s">
        <v>217</v>
      </c>
      <c r="B85" s="16">
        <v>35205</v>
      </c>
      <c r="C85" s="16">
        <v>83</v>
      </c>
      <c r="D85" s="16">
        <v>71.400000000000006</v>
      </c>
      <c r="E85" s="17">
        <v>28034</v>
      </c>
      <c r="F85" s="17"/>
    </row>
    <row r="86" spans="1:6" x14ac:dyDescent="0.25">
      <c r="A86" s="16" t="s">
        <v>217</v>
      </c>
      <c r="B86" s="16">
        <v>36695</v>
      </c>
      <c r="C86" s="16">
        <v>120</v>
      </c>
      <c r="D86" s="16">
        <v>110.6</v>
      </c>
      <c r="E86" s="17">
        <v>30151</v>
      </c>
      <c r="F86" s="17"/>
    </row>
    <row r="87" spans="1:6" x14ac:dyDescent="0.25">
      <c r="A87" s="16" t="s">
        <v>217</v>
      </c>
      <c r="B87" s="16">
        <v>36303</v>
      </c>
      <c r="C87" s="16">
        <v>165</v>
      </c>
      <c r="D87" s="16">
        <v>159.6</v>
      </c>
      <c r="E87" s="17">
        <v>34234</v>
      </c>
      <c r="F87" s="17"/>
    </row>
    <row r="88" spans="1:6" x14ac:dyDescent="0.25">
      <c r="A88" s="16" t="s">
        <v>217</v>
      </c>
      <c r="B88" s="16">
        <v>35055</v>
      </c>
      <c r="C88" s="16">
        <v>95</v>
      </c>
      <c r="D88" s="16">
        <v>87.4</v>
      </c>
      <c r="E88" s="17">
        <v>25965</v>
      </c>
      <c r="F88" s="17"/>
    </row>
    <row r="89" spans="1:6" x14ac:dyDescent="0.25">
      <c r="A89" s="16" t="s">
        <v>217</v>
      </c>
      <c r="B89" s="16">
        <v>36532</v>
      </c>
      <c r="C89" s="16">
        <v>131</v>
      </c>
      <c r="D89" s="16">
        <v>53.4</v>
      </c>
      <c r="E89" s="17">
        <v>29657</v>
      </c>
      <c r="F89" s="17"/>
    </row>
    <row r="90" spans="1:6" x14ac:dyDescent="0.25">
      <c r="A90" s="16" t="s">
        <v>217</v>
      </c>
      <c r="B90" s="16">
        <v>35235</v>
      </c>
      <c r="C90" s="16">
        <v>108</v>
      </c>
      <c r="D90" s="16">
        <v>100</v>
      </c>
      <c r="E90" s="17">
        <v>31135</v>
      </c>
      <c r="F90" s="17"/>
    </row>
    <row r="91" spans="1:6" x14ac:dyDescent="0.25">
      <c r="A91" s="16" t="s">
        <v>217</v>
      </c>
      <c r="B91" s="16">
        <v>35210</v>
      </c>
      <c r="C91" s="16">
        <v>259</v>
      </c>
      <c r="D91" s="16">
        <v>245.7</v>
      </c>
      <c r="E91" s="17">
        <v>24538</v>
      </c>
      <c r="F91" s="17"/>
    </row>
    <row r="92" spans="1:6" x14ac:dyDescent="0.25">
      <c r="A92" s="16" t="s">
        <v>217</v>
      </c>
      <c r="B92" s="16">
        <v>35570</v>
      </c>
      <c r="C92" s="16">
        <v>79</v>
      </c>
      <c r="D92" s="16">
        <v>70.400000000000006</v>
      </c>
      <c r="E92" s="17">
        <v>28277</v>
      </c>
      <c r="F92" s="17"/>
    </row>
    <row r="93" spans="1:6" x14ac:dyDescent="0.25">
      <c r="A93" s="16" t="s">
        <v>217</v>
      </c>
      <c r="B93" s="16">
        <v>36693</v>
      </c>
      <c r="C93" s="16">
        <v>127</v>
      </c>
      <c r="D93" s="16">
        <v>106.9</v>
      </c>
      <c r="E93" s="17">
        <v>35711</v>
      </c>
      <c r="F93" s="17"/>
    </row>
    <row r="94" spans="1:6" x14ac:dyDescent="0.25">
      <c r="A94" s="16" t="s">
        <v>217</v>
      </c>
      <c r="B94" s="16">
        <v>35622</v>
      </c>
      <c r="C94" s="16">
        <v>116</v>
      </c>
      <c r="D94" s="16">
        <v>109.4</v>
      </c>
      <c r="E94" s="17">
        <v>27881</v>
      </c>
      <c r="F94" s="17"/>
    </row>
    <row r="95" spans="1:6" x14ac:dyDescent="0.25">
      <c r="A95" s="16" t="s">
        <v>217</v>
      </c>
      <c r="B95" s="16">
        <v>36305</v>
      </c>
      <c r="C95" s="16">
        <v>166</v>
      </c>
      <c r="D95" s="16">
        <v>157.1</v>
      </c>
      <c r="E95" s="17">
        <v>28307</v>
      </c>
      <c r="F95" s="17"/>
    </row>
    <row r="96" spans="1:6" x14ac:dyDescent="0.25">
      <c r="A96" s="16" t="s">
        <v>217</v>
      </c>
      <c r="B96" s="16">
        <v>35243</v>
      </c>
      <c r="C96" s="16">
        <v>120</v>
      </c>
      <c r="D96" s="16">
        <v>100.7</v>
      </c>
      <c r="E96" s="17">
        <v>42642</v>
      </c>
      <c r="F96" s="17"/>
    </row>
    <row r="97" spans="1:6" x14ac:dyDescent="0.25">
      <c r="A97" s="16" t="s">
        <v>217</v>
      </c>
      <c r="B97" s="16">
        <v>36726</v>
      </c>
      <c r="C97" s="16">
        <v>95</v>
      </c>
      <c r="D97" s="16">
        <v>68.400000000000006</v>
      </c>
      <c r="E97" s="17">
        <v>29518</v>
      </c>
      <c r="F97" s="17"/>
    </row>
    <row r="98" spans="1:6" x14ac:dyDescent="0.25">
      <c r="A98" s="16" t="s">
        <v>217</v>
      </c>
      <c r="B98" s="16">
        <v>36092</v>
      </c>
      <c r="C98" s="16">
        <v>121</v>
      </c>
      <c r="D98" s="16">
        <v>116</v>
      </c>
      <c r="E98" s="17">
        <v>24677</v>
      </c>
      <c r="F98" s="17"/>
    </row>
    <row r="99" spans="1:6" x14ac:dyDescent="0.25">
      <c r="A99" s="16" t="s">
        <v>217</v>
      </c>
      <c r="B99" s="16">
        <v>36207</v>
      </c>
      <c r="C99" s="16">
        <v>151</v>
      </c>
      <c r="D99" s="16">
        <v>143.5</v>
      </c>
      <c r="E99" s="17">
        <v>26827</v>
      </c>
      <c r="F99" s="17"/>
    </row>
    <row r="100" spans="1:6" x14ac:dyDescent="0.25">
      <c r="A100" s="16" t="s">
        <v>217</v>
      </c>
      <c r="B100" s="16">
        <v>36107</v>
      </c>
      <c r="C100" s="16">
        <v>185</v>
      </c>
      <c r="D100" s="16">
        <v>166.2</v>
      </c>
      <c r="E100" s="17">
        <v>31820</v>
      </c>
      <c r="F100" s="17"/>
    </row>
    <row r="101" spans="1:6" x14ac:dyDescent="0.25">
      <c r="A101" s="16" t="s">
        <v>217</v>
      </c>
      <c r="B101" s="16">
        <v>36116</v>
      </c>
      <c r="C101" s="16">
        <v>121</v>
      </c>
      <c r="D101" s="16">
        <v>76.400000000000006</v>
      </c>
      <c r="E101" s="17">
        <v>29494</v>
      </c>
      <c r="F101" s="17"/>
    </row>
    <row r="102" spans="1:6" x14ac:dyDescent="0.25">
      <c r="A102" s="16" t="s">
        <v>217</v>
      </c>
      <c r="B102" s="16">
        <v>35125</v>
      </c>
      <c r="C102" s="16">
        <v>94</v>
      </c>
      <c r="D102" s="16">
        <v>75.5</v>
      </c>
      <c r="E102" s="17">
        <v>28430</v>
      </c>
      <c r="F102" s="17"/>
    </row>
    <row r="103" spans="1:6" x14ac:dyDescent="0.25">
      <c r="A103" s="16" t="s">
        <v>217</v>
      </c>
      <c r="B103" s="16">
        <v>35961</v>
      </c>
      <c r="C103" s="16">
        <v>200</v>
      </c>
      <c r="D103" s="16">
        <v>178.2</v>
      </c>
      <c r="E103" s="17">
        <v>28460</v>
      </c>
      <c r="F103" s="17"/>
    </row>
    <row r="104" spans="1:6" x14ac:dyDescent="0.25">
      <c r="A104" s="16" t="s">
        <v>217</v>
      </c>
      <c r="B104" s="16">
        <v>36340</v>
      </c>
      <c r="C104" s="16">
        <v>96</v>
      </c>
      <c r="D104" s="16">
        <v>83</v>
      </c>
      <c r="E104" s="17">
        <v>28216</v>
      </c>
      <c r="F104" s="17"/>
    </row>
    <row r="105" spans="1:6" x14ac:dyDescent="0.25">
      <c r="A105" s="16" t="s">
        <v>217</v>
      </c>
      <c r="B105" s="16">
        <v>36608</v>
      </c>
      <c r="C105" s="16">
        <v>46</v>
      </c>
      <c r="D105" s="16">
        <v>19.2</v>
      </c>
      <c r="E105" s="17">
        <v>34367</v>
      </c>
      <c r="F105" s="17"/>
    </row>
    <row r="106" spans="1:6" x14ac:dyDescent="0.25">
      <c r="A106" s="16" t="s">
        <v>217</v>
      </c>
      <c r="B106" s="16">
        <v>35803</v>
      </c>
      <c r="C106" s="16">
        <v>56</v>
      </c>
      <c r="D106" s="16">
        <v>51.2</v>
      </c>
      <c r="E106" s="17">
        <v>38548</v>
      </c>
      <c r="F106" s="17"/>
    </row>
    <row r="107" spans="1:6" x14ac:dyDescent="0.25">
      <c r="A107" s="16" t="s">
        <v>217</v>
      </c>
      <c r="B107" s="16">
        <v>35905</v>
      </c>
      <c r="C107" s="16">
        <v>124</v>
      </c>
      <c r="D107" s="16">
        <v>95.3</v>
      </c>
      <c r="E107" s="17">
        <v>28307</v>
      </c>
      <c r="F107" s="17"/>
    </row>
    <row r="108" spans="1:6" x14ac:dyDescent="0.25">
      <c r="A108" s="16" t="s">
        <v>217</v>
      </c>
      <c r="B108" s="16">
        <v>35128</v>
      </c>
      <c r="C108" s="16">
        <v>59</v>
      </c>
      <c r="D108" s="16">
        <v>54.7</v>
      </c>
      <c r="E108" s="17">
        <v>32184</v>
      </c>
      <c r="F108" s="17"/>
    </row>
    <row r="109" spans="1:6" x14ac:dyDescent="0.25">
      <c r="A109" s="16" t="s">
        <v>217</v>
      </c>
      <c r="B109" s="16">
        <v>35473</v>
      </c>
      <c r="C109" s="16">
        <v>78</v>
      </c>
      <c r="D109" s="16">
        <v>71</v>
      </c>
      <c r="E109" s="17">
        <v>25020</v>
      </c>
      <c r="F109" s="17"/>
    </row>
    <row r="110" spans="1:6" x14ac:dyDescent="0.25">
      <c r="A110" s="16" t="s">
        <v>217</v>
      </c>
      <c r="B110" s="16">
        <v>35023</v>
      </c>
      <c r="C110" s="16">
        <v>131</v>
      </c>
      <c r="D110" s="16">
        <v>78</v>
      </c>
      <c r="E110" s="17">
        <v>28491</v>
      </c>
      <c r="F110" s="17"/>
    </row>
    <row r="111" spans="1:6" x14ac:dyDescent="0.25">
      <c r="A111" s="16" t="s">
        <v>217</v>
      </c>
      <c r="B111" s="16">
        <v>35952</v>
      </c>
      <c r="C111" s="16">
        <v>50</v>
      </c>
      <c r="D111" s="16">
        <v>49.2</v>
      </c>
      <c r="E111" s="17">
        <v>26785</v>
      </c>
      <c r="F111" s="17"/>
    </row>
    <row r="112" spans="1:6" x14ac:dyDescent="0.25">
      <c r="A112" s="16" t="s">
        <v>217</v>
      </c>
      <c r="B112" s="16">
        <v>35214</v>
      </c>
      <c r="C112" s="16">
        <v>132</v>
      </c>
      <c r="D112" s="16">
        <v>123.2</v>
      </c>
      <c r="E112" s="17">
        <v>28491</v>
      </c>
      <c r="F112" s="17"/>
    </row>
    <row r="113" spans="1:6" x14ac:dyDescent="0.25">
      <c r="A113" s="16" t="s">
        <v>217</v>
      </c>
      <c r="B113" s="16">
        <v>35244</v>
      </c>
      <c r="C113" s="16">
        <v>132</v>
      </c>
      <c r="D113" s="16">
        <v>113.5</v>
      </c>
      <c r="E113" s="17">
        <v>29190</v>
      </c>
      <c r="F113" s="17"/>
    </row>
    <row r="114" spans="1:6" x14ac:dyDescent="0.25">
      <c r="A114" s="16" t="s">
        <v>217</v>
      </c>
      <c r="B114" s="16">
        <v>36617</v>
      </c>
      <c r="C114" s="16">
        <v>131</v>
      </c>
      <c r="D114" s="16">
        <v>119.1</v>
      </c>
      <c r="E114" s="17">
        <v>28491</v>
      </c>
      <c r="F114" s="17"/>
    </row>
    <row r="115" spans="1:6" x14ac:dyDescent="0.25">
      <c r="A115" s="16" t="s">
        <v>217</v>
      </c>
      <c r="B115" s="16">
        <v>35768</v>
      </c>
      <c r="C115" s="16">
        <v>141</v>
      </c>
      <c r="D115" s="16">
        <v>128.19999999999999</v>
      </c>
      <c r="E115" s="17">
        <v>28338</v>
      </c>
      <c r="F115" s="17"/>
    </row>
    <row r="116" spans="1:6" x14ac:dyDescent="0.25">
      <c r="A116" s="16" t="s">
        <v>217</v>
      </c>
      <c r="B116" s="16">
        <v>35768</v>
      </c>
      <c r="C116" s="16">
        <v>50</v>
      </c>
      <c r="D116" s="16">
        <v>46.9</v>
      </c>
      <c r="E116" s="17">
        <v>24473</v>
      </c>
      <c r="F116" s="17"/>
    </row>
    <row r="117" spans="1:6" x14ac:dyDescent="0.25">
      <c r="A117" s="16" t="s">
        <v>217</v>
      </c>
      <c r="B117" s="16">
        <v>35205</v>
      </c>
      <c r="C117" s="16">
        <v>95</v>
      </c>
      <c r="D117" s="16">
        <v>90.3</v>
      </c>
      <c r="E117" s="17">
        <v>37419</v>
      </c>
      <c r="F117" s="17"/>
    </row>
    <row r="118" spans="1:6" x14ac:dyDescent="0.25">
      <c r="A118" s="16" t="s">
        <v>217</v>
      </c>
      <c r="B118" s="16">
        <v>36104</v>
      </c>
      <c r="C118" s="16">
        <v>284</v>
      </c>
      <c r="D118" s="16">
        <v>260.89999999999998</v>
      </c>
      <c r="E118" s="17">
        <v>31568</v>
      </c>
      <c r="F118" s="17"/>
    </row>
    <row r="119" spans="1:6" x14ac:dyDescent="0.25">
      <c r="A119" s="16" t="s">
        <v>217</v>
      </c>
      <c r="B119" s="16">
        <v>35622</v>
      </c>
      <c r="C119" s="16">
        <v>216</v>
      </c>
      <c r="D119" s="16">
        <v>204.9</v>
      </c>
      <c r="E119" s="17">
        <v>24581</v>
      </c>
      <c r="F119" s="17"/>
    </row>
    <row r="120" spans="1:6" x14ac:dyDescent="0.25">
      <c r="A120" s="16" t="s">
        <v>217</v>
      </c>
      <c r="B120" s="16">
        <v>36323</v>
      </c>
      <c r="C120" s="16">
        <v>111</v>
      </c>
      <c r="D120" s="16">
        <v>105.1</v>
      </c>
      <c r="E120" s="17">
        <v>24617</v>
      </c>
      <c r="F120" s="17"/>
    </row>
    <row r="121" spans="1:6" x14ac:dyDescent="0.25">
      <c r="A121" s="16" t="s">
        <v>217</v>
      </c>
      <c r="B121" s="16">
        <v>36748</v>
      </c>
      <c r="C121" s="16">
        <v>78</v>
      </c>
      <c r="D121" s="16">
        <v>71.099999999999994</v>
      </c>
      <c r="E121" s="17">
        <v>26031</v>
      </c>
      <c r="F121" s="17"/>
    </row>
    <row r="122" spans="1:6" x14ac:dyDescent="0.25">
      <c r="A122" s="16" t="s">
        <v>217</v>
      </c>
      <c r="B122" s="16">
        <v>35801</v>
      </c>
      <c r="C122" s="16">
        <v>145</v>
      </c>
      <c r="D122" s="16">
        <v>110</v>
      </c>
      <c r="E122" s="17">
        <v>28795</v>
      </c>
      <c r="F122" s="17"/>
    </row>
    <row r="123" spans="1:6" x14ac:dyDescent="0.25">
      <c r="A123" s="16" t="s">
        <v>217</v>
      </c>
      <c r="B123" s="16">
        <v>36527</v>
      </c>
      <c r="C123" s="16">
        <v>60</v>
      </c>
      <c r="D123" s="16">
        <v>40.799999999999997</v>
      </c>
      <c r="E123" s="17">
        <v>30504</v>
      </c>
      <c r="F123" s="17"/>
    </row>
    <row r="124" spans="1:6" x14ac:dyDescent="0.25">
      <c r="A124" s="16" t="s">
        <v>217</v>
      </c>
      <c r="B124" s="16">
        <v>36116</v>
      </c>
      <c r="C124" s="16">
        <v>98</v>
      </c>
      <c r="D124" s="16">
        <v>63.9</v>
      </c>
      <c r="E124" s="17">
        <v>27890</v>
      </c>
      <c r="F124" s="17"/>
    </row>
    <row r="125" spans="1:6" x14ac:dyDescent="0.25">
      <c r="A125" s="16" t="s">
        <v>217</v>
      </c>
      <c r="B125" s="16">
        <v>36802</v>
      </c>
      <c r="C125" s="16">
        <v>26</v>
      </c>
      <c r="D125" s="16">
        <v>19.8</v>
      </c>
      <c r="E125" s="17">
        <v>33212</v>
      </c>
      <c r="F125" s="17"/>
    </row>
    <row r="126" spans="1:6" x14ac:dyDescent="0.25">
      <c r="A126" s="16" t="s">
        <v>217</v>
      </c>
      <c r="B126" s="16">
        <v>36925</v>
      </c>
      <c r="C126" s="16">
        <v>125</v>
      </c>
      <c r="D126" s="16">
        <v>89.1</v>
      </c>
      <c r="E126" s="17">
        <v>24488</v>
      </c>
      <c r="F126" s="17"/>
    </row>
    <row r="127" spans="1:6" x14ac:dyDescent="0.25">
      <c r="A127" s="16" t="s">
        <v>217</v>
      </c>
      <c r="B127" s="16">
        <v>36867</v>
      </c>
      <c r="C127" s="16">
        <v>86</v>
      </c>
      <c r="D127" s="16">
        <v>84.1</v>
      </c>
      <c r="E127" s="17">
        <v>26299</v>
      </c>
      <c r="F127" s="17"/>
    </row>
    <row r="128" spans="1:6" x14ac:dyDescent="0.25">
      <c r="A128" s="16" t="s">
        <v>217</v>
      </c>
      <c r="B128" s="16">
        <v>35023</v>
      </c>
      <c r="C128" s="16">
        <v>50</v>
      </c>
      <c r="D128" s="16">
        <v>34.200000000000003</v>
      </c>
      <c r="E128" s="17">
        <v>32850</v>
      </c>
      <c r="F128" s="17"/>
    </row>
    <row r="129" spans="1:6" x14ac:dyDescent="0.25">
      <c r="A129" s="16" t="s">
        <v>217</v>
      </c>
      <c r="B129" s="16">
        <v>36274</v>
      </c>
      <c r="C129" s="16">
        <v>65</v>
      </c>
      <c r="D129" s="16">
        <v>57.4</v>
      </c>
      <c r="E129" s="17">
        <v>34162</v>
      </c>
      <c r="F129" s="17"/>
    </row>
    <row r="130" spans="1:6" x14ac:dyDescent="0.25">
      <c r="A130" s="16" t="s">
        <v>217</v>
      </c>
      <c r="B130" s="16">
        <v>36526</v>
      </c>
      <c r="C130" s="16">
        <v>117</v>
      </c>
      <c r="D130" s="16">
        <v>93</v>
      </c>
      <c r="E130" s="17">
        <v>24495</v>
      </c>
      <c r="F130" s="17"/>
    </row>
    <row r="131" spans="1:6" x14ac:dyDescent="0.25">
      <c r="A131" s="16" t="s">
        <v>217</v>
      </c>
      <c r="B131" s="16">
        <v>35234</v>
      </c>
      <c r="C131" s="16">
        <v>95</v>
      </c>
      <c r="D131" s="16">
        <v>89.3</v>
      </c>
      <c r="E131" s="17">
        <v>25297</v>
      </c>
      <c r="F131" s="17"/>
    </row>
    <row r="132" spans="1:6" x14ac:dyDescent="0.25">
      <c r="A132" s="16" t="s">
        <v>217</v>
      </c>
      <c r="B132" s="16">
        <v>35650</v>
      </c>
      <c r="C132" s="16">
        <v>136</v>
      </c>
      <c r="D132" s="16">
        <v>114</v>
      </c>
      <c r="E132" s="17">
        <v>28369</v>
      </c>
      <c r="F132" s="17"/>
    </row>
    <row r="133" spans="1:6" x14ac:dyDescent="0.25">
      <c r="A133" s="16" t="s">
        <v>217</v>
      </c>
      <c r="B133" s="16">
        <v>35960</v>
      </c>
      <c r="C133" s="16">
        <v>185</v>
      </c>
      <c r="D133" s="16">
        <v>174.3</v>
      </c>
      <c r="E133" s="17">
        <v>28460</v>
      </c>
      <c r="F133" s="17"/>
    </row>
    <row r="134" spans="1:6" x14ac:dyDescent="0.25">
      <c r="A134" s="16" t="s">
        <v>217</v>
      </c>
      <c r="B134" s="16">
        <v>35214</v>
      </c>
      <c r="C134" s="16">
        <v>117</v>
      </c>
      <c r="D134" s="16">
        <v>108.7</v>
      </c>
      <c r="E134" s="17">
        <v>37098</v>
      </c>
      <c r="F134" s="17"/>
    </row>
    <row r="135" spans="1:6" x14ac:dyDescent="0.25">
      <c r="A135" s="16" t="s">
        <v>217</v>
      </c>
      <c r="B135" s="16">
        <v>36066</v>
      </c>
      <c r="C135" s="16">
        <v>162</v>
      </c>
      <c r="D135" s="16">
        <v>142.4</v>
      </c>
      <c r="E135" s="17">
        <v>27120</v>
      </c>
      <c r="F135" s="17"/>
    </row>
    <row r="136" spans="1:6" x14ac:dyDescent="0.25">
      <c r="A136" s="16" t="s">
        <v>217</v>
      </c>
      <c r="B136" s="16">
        <v>35476</v>
      </c>
      <c r="C136" s="16">
        <v>182</v>
      </c>
      <c r="D136" s="16">
        <v>158.30000000000001</v>
      </c>
      <c r="E136" s="17">
        <v>27973</v>
      </c>
      <c r="F136" s="17"/>
    </row>
    <row r="137" spans="1:6" x14ac:dyDescent="0.25">
      <c r="A137" s="16" t="s">
        <v>217</v>
      </c>
      <c r="B137" s="16">
        <v>36535</v>
      </c>
      <c r="C137" s="16">
        <v>154</v>
      </c>
      <c r="D137" s="16">
        <v>127.6</v>
      </c>
      <c r="E137" s="17">
        <v>26908</v>
      </c>
      <c r="F137" s="17"/>
    </row>
    <row r="138" spans="1:6" x14ac:dyDescent="0.25">
      <c r="A138" s="16" t="s">
        <v>217</v>
      </c>
      <c r="B138" s="16">
        <v>36522</v>
      </c>
      <c r="C138" s="16">
        <v>66</v>
      </c>
      <c r="D138" s="16">
        <v>68.3</v>
      </c>
      <c r="E138" s="17">
        <v>28307</v>
      </c>
      <c r="F138" s="17"/>
    </row>
    <row r="139" spans="1:6" x14ac:dyDescent="0.25">
      <c r="A139" s="16" t="s">
        <v>217</v>
      </c>
      <c r="B139" s="16">
        <v>36331</v>
      </c>
      <c r="C139" s="16">
        <v>257</v>
      </c>
      <c r="D139" s="16">
        <v>195.7</v>
      </c>
      <c r="E139" s="17">
        <v>28399</v>
      </c>
      <c r="F139" s="17"/>
    </row>
    <row r="140" spans="1:6" x14ac:dyDescent="0.25">
      <c r="A140" s="16" t="s">
        <v>217</v>
      </c>
      <c r="B140" s="16">
        <v>35550</v>
      </c>
      <c r="C140" s="16">
        <v>114</v>
      </c>
      <c r="D140" s="16">
        <v>109.5</v>
      </c>
      <c r="E140" s="17">
        <v>26024</v>
      </c>
      <c r="F140" s="17"/>
    </row>
    <row r="141" spans="1:6" x14ac:dyDescent="0.25">
      <c r="A141" s="16" t="s">
        <v>217</v>
      </c>
      <c r="B141" s="16">
        <v>35007</v>
      </c>
      <c r="C141" s="16">
        <v>131</v>
      </c>
      <c r="D141" s="16">
        <v>124.8</v>
      </c>
      <c r="E141" s="17">
        <v>33248</v>
      </c>
      <c r="F141" s="17"/>
    </row>
    <row r="142" spans="1:6" x14ac:dyDescent="0.25">
      <c r="A142" s="16" t="s">
        <v>217</v>
      </c>
      <c r="B142" s="16">
        <v>35121</v>
      </c>
      <c r="C142" s="16">
        <v>120</v>
      </c>
      <c r="D142" s="16">
        <v>112.6</v>
      </c>
      <c r="E142" s="17">
        <v>28277</v>
      </c>
      <c r="F142" s="17"/>
    </row>
    <row r="143" spans="1:6" x14ac:dyDescent="0.25">
      <c r="A143" s="16" t="s">
        <v>217</v>
      </c>
      <c r="B143" s="16">
        <v>35976</v>
      </c>
      <c r="C143" s="16">
        <v>91</v>
      </c>
      <c r="D143" s="16">
        <v>85.1</v>
      </c>
      <c r="E143" s="17">
        <v>30007</v>
      </c>
      <c r="F143" s="17"/>
    </row>
    <row r="144" spans="1:6" x14ac:dyDescent="0.25">
      <c r="A144" s="16" t="s">
        <v>217</v>
      </c>
      <c r="B144" s="16">
        <v>36344</v>
      </c>
      <c r="C144" s="16">
        <v>86</v>
      </c>
      <c r="D144" s="16">
        <v>79.900000000000006</v>
      </c>
      <c r="E144" s="17">
        <v>33660</v>
      </c>
      <c r="F144" s="17"/>
    </row>
    <row r="145" spans="1:6" x14ac:dyDescent="0.25">
      <c r="A145" s="16" t="s">
        <v>217</v>
      </c>
      <c r="B145" s="16">
        <v>36460</v>
      </c>
      <c r="C145" s="16">
        <v>84</v>
      </c>
      <c r="D145" s="16">
        <v>80.3</v>
      </c>
      <c r="E145" s="17">
        <v>32149</v>
      </c>
      <c r="F145" s="17"/>
    </row>
    <row r="146" spans="1:6" x14ac:dyDescent="0.25">
      <c r="A146" s="16" t="s">
        <v>217</v>
      </c>
      <c r="B146" s="16">
        <v>36272</v>
      </c>
      <c r="C146" s="16">
        <v>91</v>
      </c>
      <c r="D146" s="16">
        <v>85.7</v>
      </c>
      <c r="E146" s="17">
        <v>28338</v>
      </c>
      <c r="F146" s="17"/>
    </row>
    <row r="147" spans="1:6" x14ac:dyDescent="0.25">
      <c r="A147" s="16" t="s">
        <v>217</v>
      </c>
      <c r="B147" s="16">
        <v>35127</v>
      </c>
      <c r="C147" s="16">
        <v>198</v>
      </c>
      <c r="D147" s="16">
        <v>124.3</v>
      </c>
      <c r="E147" s="17">
        <v>39462</v>
      </c>
      <c r="F147" s="17"/>
    </row>
    <row r="148" spans="1:6" x14ac:dyDescent="0.25">
      <c r="A148" s="16" t="s">
        <v>217</v>
      </c>
      <c r="B148" s="16">
        <v>35555</v>
      </c>
      <c r="C148" s="16">
        <v>122</v>
      </c>
      <c r="D148" s="16">
        <v>109.1</v>
      </c>
      <c r="E148" s="17">
        <v>28216</v>
      </c>
      <c r="F148" s="17"/>
    </row>
    <row r="149" spans="1:6" x14ac:dyDescent="0.25">
      <c r="A149" s="16" t="s">
        <v>217</v>
      </c>
      <c r="B149" s="16">
        <v>35563</v>
      </c>
      <c r="C149" s="16">
        <v>71</v>
      </c>
      <c r="D149" s="16">
        <v>68.5</v>
      </c>
      <c r="E149" s="17">
        <v>28157</v>
      </c>
      <c r="F149" s="17"/>
    </row>
    <row r="150" spans="1:6" x14ac:dyDescent="0.25">
      <c r="A150" s="16" t="s">
        <v>217</v>
      </c>
      <c r="B150" s="16">
        <v>35045</v>
      </c>
      <c r="C150" s="16">
        <v>201</v>
      </c>
      <c r="D150" s="16">
        <v>136.6</v>
      </c>
      <c r="E150" s="17">
        <v>24473</v>
      </c>
      <c r="F150" s="17"/>
    </row>
    <row r="151" spans="1:6" x14ac:dyDescent="0.25">
      <c r="A151" s="16" t="s">
        <v>217</v>
      </c>
      <c r="B151" s="16">
        <v>36603</v>
      </c>
      <c r="C151" s="16">
        <v>119</v>
      </c>
      <c r="D151" s="16">
        <v>91.1</v>
      </c>
      <c r="E151" s="17">
        <v>26789</v>
      </c>
      <c r="F151" s="17"/>
    </row>
    <row r="152" spans="1:6" x14ac:dyDescent="0.25">
      <c r="A152" s="16" t="s">
        <v>217</v>
      </c>
      <c r="B152" s="16">
        <v>35962</v>
      </c>
      <c r="C152" s="16">
        <v>143</v>
      </c>
      <c r="D152" s="16">
        <v>136.6</v>
      </c>
      <c r="E152" s="17">
        <v>28307</v>
      </c>
      <c r="F152" s="17"/>
    </row>
    <row r="153" spans="1:6" x14ac:dyDescent="0.25">
      <c r="A153" s="16" t="s">
        <v>217</v>
      </c>
      <c r="B153" s="16">
        <v>35802</v>
      </c>
      <c r="C153" s="16">
        <v>59</v>
      </c>
      <c r="D153" s="16">
        <v>35.799999999999997</v>
      </c>
      <c r="E153" s="17">
        <v>37698</v>
      </c>
      <c r="F153" s="17"/>
    </row>
    <row r="154" spans="1:6" x14ac:dyDescent="0.25">
      <c r="A154" s="16" t="s">
        <v>217</v>
      </c>
      <c r="B154" s="16">
        <v>36033</v>
      </c>
      <c r="C154" s="16">
        <v>91</v>
      </c>
      <c r="D154" s="16">
        <v>89.8</v>
      </c>
      <c r="E154" s="17">
        <v>28338</v>
      </c>
      <c r="F154" s="17"/>
    </row>
    <row r="155" spans="1:6" x14ac:dyDescent="0.25">
      <c r="A155" s="16" t="s">
        <v>217</v>
      </c>
      <c r="B155" s="16">
        <v>35592</v>
      </c>
      <c r="C155" s="16">
        <v>158</v>
      </c>
      <c r="D155" s="16">
        <v>126.8</v>
      </c>
      <c r="E155" s="17">
        <v>29129</v>
      </c>
      <c r="F155" s="17"/>
    </row>
    <row r="156" spans="1:6" x14ac:dyDescent="0.25">
      <c r="A156" s="16" t="s">
        <v>217</v>
      </c>
      <c r="B156" s="16">
        <v>35209</v>
      </c>
      <c r="C156" s="16">
        <v>143</v>
      </c>
      <c r="D156" s="16">
        <v>123.1</v>
      </c>
      <c r="E156" s="17">
        <v>38659</v>
      </c>
      <c r="F156" s="17"/>
    </row>
    <row r="157" spans="1:6" x14ac:dyDescent="0.25">
      <c r="A157" s="16" t="s">
        <v>217</v>
      </c>
      <c r="B157" s="16">
        <v>36853</v>
      </c>
      <c r="C157" s="16">
        <v>144</v>
      </c>
      <c r="D157" s="16">
        <v>103.6</v>
      </c>
      <c r="E157" s="17">
        <v>28703</v>
      </c>
      <c r="F157" s="17"/>
    </row>
    <row r="158" spans="1:6" x14ac:dyDescent="0.25">
      <c r="A158" s="16" t="s">
        <v>217</v>
      </c>
      <c r="B158" s="16">
        <v>35442</v>
      </c>
      <c r="C158" s="16">
        <v>100</v>
      </c>
      <c r="D158" s="16">
        <v>78.2</v>
      </c>
      <c r="E158" s="17">
        <v>28126</v>
      </c>
      <c r="F158" s="17"/>
    </row>
    <row r="159" spans="1:6" x14ac:dyDescent="0.25">
      <c r="A159" s="16" t="s">
        <v>217</v>
      </c>
      <c r="B159" s="16">
        <v>36310</v>
      </c>
      <c r="C159" s="16">
        <v>142</v>
      </c>
      <c r="D159" s="16">
        <v>103.9</v>
      </c>
      <c r="E159" s="17">
        <v>29567</v>
      </c>
      <c r="F159" s="17"/>
    </row>
    <row r="160" spans="1:6" x14ac:dyDescent="0.25">
      <c r="A160" s="16" t="s">
        <v>217</v>
      </c>
      <c r="B160" s="16">
        <v>36608</v>
      </c>
      <c r="C160" s="16">
        <v>151</v>
      </c>
      <c r="D160" s="16">
        <v>82.4</v>
      </c>
      <c r="E160" s="17">
        <v>35740</v>
      </c>
      <c r="F160" s="17"/>
    </row>
    <row r="161" spans="1:6" x14ac:dyDescent="0.25">
      <c r="A161" s="16" t="s">
        <v>217</v>
      </c>
      <c r="B161" s="16">
        <v>36545</v>
      </c>
      <c r="C161" s="16">
        <v>91</v>
      </c>
      <c r="D161" s="16">
        <v>81.900000000000006</v>
      </c>
      <c r="E161" s="17">
        <v>28369</v>
      </c>
      <c r="F161" s="17"/>
    </row>
    <row r="162" spans="1:6" x14ac:dyDescent="0.25">
      <c r="A162" s="16" t="s">
        <v>217</v>
      </c>
      <c r="B162" s="16">
        <v>36079</v>
      </c>
      <c r="C162" s="16">
        <v>234</v>
      </c>
      <c r="D162" s="16">
        <v>150.6</v>
      </c>
      <c r="E162" s="17">
        <v>28491</v>
      </c>
      <c r="F162" s="17"/>
    </row>
    <row r="163" spans="1:6" x14ac:dyDescent="0.25">
      <c r="A163" s="16" t="s">
        <v>217</v>
      </c>
      <c r="B163" s="16">
        <v>35173</v>
      </c>
      <c r="C163" s="16">
        <v>125</v>
      </c>
      <c r="D163" s="16">
        <v>109</v>
      </c>
      <c r="E163" s="17">
        <v>42600</v>
      </c>
      <c r="F163" s="17"/>
    </row>
    <row r="164" spans="1:6" x14ac:dyDescent="0.25">
      <c r="A164" s="16" t="s">
        <v>217</v>
      </c>
      <c r="B164" s="16">
        <v>36784</v>
      </c>
      <c r="C164" s="16">
        <v>80</v>
      </c>
      <c r="D164" s="16">
        <v>73.3</v>
      </c>
      <c r="E164" s="17">
        <v>28307</v>
      </c>
      <c r="F164" s="17"/>
    </row>
    <row r="165" spans="1:6" x14ac:dyDescent="0.25">
      <c r="A165" s="16" t="s">
        <v>217</v>
      </c>
      <c r="B165" s="16">
        <v>36108</v>
      </c>
      <c r="C165" s="16">
        <v>58</v>
      </c>
      <c r="D165" s="16">
        <v>49.4</v>
      </c>
      <c r="E165" s="17">
        <v>27912</v>
      </c>
      <c r="F165" s="17"/>
    </row>
    <row r="166" spans="1:6" x14ac:dyDescent="0.25">
      <c r="A166" s="16" t="s">
        <v>217</v>
      </c>
      <c r="B166" s="16">
        <v>35206</v>
      </c>
      <c r="C166" s="16">
        <v>92</v>
      </c>
      <c r="D166" s="16">
        <v>82.8</v>
      </c>
      <c r="E166" s="17">
        <v>24473</v>
      </c>
      <c r="F166" s="17"/>
    </row>
    <row r="167" spans="1:6" x14ac:dyDescent="0.25">
      <c r="A167" s="16" t="s">
        <v>217</v>
      </c>
      <c r="B167" s="16">
        <v>35211</v>
      </c>
      <c r="C167" s="16">
        <v>117</v>
      </c>
      <c r="D167" s="16">
        <v>110.1</v>
      </c>
      <c r="E167" s="17">
        <v>28216</v>
      </c>
      <c r="F167" s="17"/>
    </row>
    <row r="168" spans="1:6" x14ac:dyDescent="0.25">
      <c r="A168" s="16" t="s">
        <v>217</v>
      </c>
      <c r="B168" s="16">
        <v>36265</v>
      </c>
      <c r="C168" s="16">
        <v>167</v>
      </c>
      <c r="D168" s="16">
        <v>162.4</v>
      </c>
      <c r="E168" s="17">
        <v>31708</v>
      </c>
      <c r="F168" s="17"/>
    </row>
    <row r="169" spans="1:6" x14ac:dyDescent="0.25">
      <c r="A169" s="16" t="s">
        <v>217</v>
      </c>
      <c r="B169" s="16">
        <v>36701</v>
      </c>
      <c r="C169" s="16">
        <v>103</v>
      </c>
      <c r="D169" s="16">
        <v>99.1</v>
      </c>
      <c r="E169" s="17">
        <v>29160</v>
      </c>
      <c r="F169" s="17"/>
    </row>
    <row r="170" spans="1:6" x14ac:dyDescent="0.25">
      <c r="A170" s="16" t="s">
        <v>217</v>
      </c>
      <c r="B170" s="16">
        <v>36869</v>
      </c>
      <c r="C170" s="16">
        <v>137</v>
      </c>
      <c r="D170" s="16">
        <v>122</v>
      </c>
      <c r="E170" s="17">
        <v>30495</v>
      </c>
      <c r="F170" s="17"/>
    </row>
    <row r="171" spans="1:6" x14ac:dyDescent="0.25">
      <c r="A171" s="16" t="s">
        <v>217</v>
      </c>
      <c r="B171" s="16">
        <v>36442</v>
      </c>
      <c r="C171" s="16">
        <v>85</v>
      </c>
      <c r="D171" s="16">
        <v>73.599999999999994</v>
      </c>
      <c r="E171" s="17">
        <v>37839</v>
      </c>
      <c r="F171" s="17"/>
    </row>
    <row r="172" spans="1:6" x14ac:dyDescent="0.25">
      <c r="A172" s="16" t="s">
        <v>217</v>
      </c>
      <c r="B172" s="16">
        <v>36037</v>
      </c>
      <c r="C172" s="16">
        <v>118</v>
      </c>
      <c r="D172" s="16">
        <v>101.2</v>
      </c>
      <c r="E172" s="17">
        <v>28369</v>
      </c>
      <c r="F172" s="17"/>
    </row>
    <row r="173" spans="1:6" x14ac:dyDescent="0.25">
      <c r="A173" s="16" t="s">
        <v>217</v>
      </c>
      <c r="B173" s="16">
        <v>35603</v>
      </c>
      <c r="C173" s="16">
        <v>119</v>
      </c>
      <c r="D173" s="16">
        <v>109.4</v>
      </c>
      <c r="E173" s="17">
        <v>28460</v>
      </c>
      <c r="F173" s="17"/>
    </row>
    <row r="174" spans="1:6" x14ac:dyDescent="0.25">
      <c r="A174" s="16" t="s">
        <v>217</v>
      </c>
      <c r="B174" s="16">
        <v>36603</v>
      </c>
      <c r="C174" s="16">
        <v>120</v>
      </c>
      <c r="D174" s="16">
        <v>106.3</v>
      </c>
      <c r="E174" s="17">
        <v>34724</v>
      </c>
      <c r="F174" s="17"/>
    </row>
    <row r="175" spans="1:6" x14ac:dyDescent="0.25">
      <c r="A175" s="16" t="s">
        <v>217</v>
      </c>
      <c r="B175" s="16">
        <v>35226</v>
      </c>
      <c r="C175" s="16">
        <v>101</v>
      </c>
      <c r="D175" s="16">
        <v>97.8</v>
      </c>
      <c r="E175" s="17">
        <v>26238</v>
      </c>
      <c r="F175" s="17"/>
    </row>
    <row r="176" spans="1:6" x14ac:dyDescent="0.25">
      <c r="A176" s="16" t="s">
        <v>217</v>
      </c>
      <c r="B176" s="16">
        <v>35502</v>
      </c>
      <c r="C176" s="16">
        <v>107</v>
      </c>
      <c r="D176" s="16">
        <v>94.9</v>
      </c>
      <c r="E176" s="17">
        <v>25931</v>
      </c>
      <c r="F176" s="17"/>
    </row>
    <row r="177" spans="1:6" x14ac:dyDescent="0.25">
      <c r="A177" s="16" t="s">
        <v>217</v>
      </c>
      <c r="B177" s="16">
        <v>35215</v>
      </c>
      <c r="C177" s="16">
        <v>132</v>
      </c>
      <c r="D177" s="16">
        <v>119.8</v>
      </c>
      <c r="E177" s="17">
        <v>27820</v>
      </c>
      <c r="F177" s="17"/>
    </row>
    <row r="178" spans="1:6" x14ac:dyDescent="0.25">
      <c r="A178" s="16" t="s">
        <v>217</v>
      </c>
      <c r="B178" s="16">
        <v>35127</v>
      </c>
      <c r="C178" s="16">
        <v>64</v>
      </c>
      <c r="D178" s="16">
        <v>53.4</v>
      </c>
      <c r="E178" s="17">
        <v>24485</v>
      </c>
      <c r="F178" s="17"/>
    </row>
    <row r="179" spans="1:6" x14ac:dyDescent="0.25">
      <c r="A179" s="16" t="s">
        <v>217</v>
      </c>
      <c r="B179" s="16">
        <v>36049</v>
      </c>
      <c r="C179" s="16">
        <v>151</v>
      </c>
      <c r="D179" s="16">
        <v>141.69999999999999</v>
      </c>
      <c r="E179" s="17">
        <v>26953</v>
      </c>
      <c r="F179" s="17"/>
    </row>
    <row r="180" spans="1:6" x14ac:dyDescent="0.25">
      <c r="A180" s="16" t="s">
        <v>217</v>
      </c>
      <c r="B180" s="16">
        <v>36089</v>
      </c>
      <c r="C180" s="16">
        <v>123</v>
      </c>
      <c r="D180" s="16">
        <v>110.1</v>
      </c>
      <c r="E180" s="17">
        <v>28307</v>
      </c>
      <c r="F180" s="17"/>
    </row>
    <row r="181" spans="1:6" x14ac:dyDescent="0.25">
      <c r="A181" s="16" t="s">
        <v>217</v>
      </c>
      <c r="B181" s="16">
        <v>35801</v>
      </c>
      <c r="C181" s="16">
        <v>159</v>
      </c>
      <c r="D181" s="16">
        <v>122.8</v>
      </c>
      <c r="E181" s="17">
        <v>26543</v>
      </c>
      <c r="F181" s="17"/>
    </row>
    <row r="182" spans="1:6" x14ac:dyDescent="0.25">
      <c r="A182" s="16" t="s">
        <v>217</v>
      </c>
      <c r="B182" s="16">
        <v>35553</v>
      </c>
      <c r="C182" s="16">
        <v>110</v>
      </c>
      <c r="D182" s="16">
        <v>102.9</v>
      </c>
      <c r="E182" s="17">
        <v>29129</v>
      </c>
      <c r="F182" s="17"/>
    </row>
    <row r="183" spans="1:6" x14ac:dyDescent="0.25">
      <c r="A183" s="16" t="s">
        <v>217</v>
      </c>
      <c r="B183" s="16">
        <v>36109</v>
      </c>
      <c r="C183" s="16">
        <v>143</v>
      </c>
      <c r="D183" s="16">
        <v>127.5</v>
      </c>
      <c r="E183" s="17">
        <v>35935</v>
      </c>
      <c r="F183" s="17"/>
    </row>
    <row r="184" spans="1:6" x14ac:dyDescent="0.25">
      <c r="A184" s="16" t="s">
        <v>217</v>
      </c>
      <c r="B184" s="16">
        <v>36541</v>
      </c>
      <c r="C184" s="16">
        <v>92</v>
      </c>
      <c r="D184" s="16">
        <v>74.7</v>
      </c>
      <c r="E184" s="17">
        <v>34149</v>
      </c>
      <c r="F184" s="17"/>
    </row>
    <row r="185" spans="1:6" x14ac:dyDescent="0.25">
      <c r="A185" s="16" t="s">
        <v>217</v>
      </c>
      <c r="B185" s="16">
        <v>36703</v>
      </c>
      <c r="C185" s="16">
        <v>68</v>
      </c>
      <c r="D185" s="16">
        <v>66.3</v>
      </c>
      <c r="E185" s="17">
        <v>33248</v>
      </c>
      <c r="F185" s="17"/>
    </row>
    <row r="186" spans="1:6" x14ac:dyDescent="0.25">
      <c r="A186" s="16" t="s">
        <v>217</v>
      </c>
      <c r="B186" s="16">
        <v>36106</v>
      </c>
      <c r="C186" s="16">
        <v>138</v>
      </c>
      <c r="D186" s="16">
        <v>119.1</v>
      </c>
      <c r="E186" s="17">
        <v>29053</v>
      </c>
      <c r="F186" s="17"/>
    </row>
    <row r="187" spans="1:6" x14ac:dyDescent="0.25">
      <c r="A187" s="16" t="s">
        <v>217</v>
      </c>
      <c r="B187" s="16">
        <v>36467</v>
      </c>
      <c r="C187" s="16">
        <v>197</v>
      </c>
      <c r="D187" s="16">
        <v>165.8</v>
      </c>
      <c r="E187" s="17">
        <v>28491</v>
      </c>
      <c r="F187" s="17"/>
    </row>
    <row r="188" spans="1:6" x14ac:dyDescent="0.25">
      <c r="A188" s="16" t="s">
        <v>217</v>
      </c>
      <c r="B188" s="16">
        <v>35077</v>
      </c>
      <c r="C188" s="16">
        <v>208</v>
      </c>
      <c r="D188" s="16">
        <v>203.7</v>
      </c>
      <c r="E188" s="17">
        <v>24548</v>
      </c>
      <c r="F188" s="17"/>
    </row>
    <row r="189" spans="1:6" x14ac:dyDescent="0.25">
      <c r="A189" s="16" t="s">
        <v>217</v>
      </c>
      <c r="B189" s="16">
        <v>35810</v>
      </c>
      <c r="C189" s="16">
        <v>90</v>
      </c>
      <c r="D189" s="16">
        <v>86.6</v>
      </c>
      <c r="E189" s="17">
        <v>29281</v>
      </c>
      <c r="F189" s="17"/>
    </row>
    <row r="190" spans="1:6" x14ac:dyDescent="0.25">
      <c r="A190" s="16" t="s">
        <v>217</v>
      </c>
      <c r="B190" s="16">
        <v>35631</v>
      </c>
      <c r="C190" s="16">
        <v>222</v>
      </c>
      <c r="D190" s="16">
        <v>176.7</v>
      </c>
      <c r="E190" s="17">
        <v>24473</v>
      </c>
      <c r="F190" s="17"/>
    </row>
    <row r="191" spans="1:6" x14ac:dyDescent="0.25">
      <c r="A191" s="16" t="s">
        <v>217</v>
      </c>
      <c r="B191" s="16">
        <v>35007</v>
      </c>
      <c r="C191" s="16">
        <v>198</v>
      </c>
      <c r="D191" s="16">
        <v>164.3</v>
      </c>
      <c r="E191" s="17">
        <v>27912</v>
      </c>
      <c r="F191" s="17"/>
    </row>
    <row r="192" spans="1:6" x14ac:dyDescent="0.25">
      <c r="A192" s="16" t="s">
        <v>217</v>
      </c>
      <c r="B192" s="16">
        <v>36607</v>
      </c>
      <c r="C192" s="16">
        <v>100</v>
      </c>
      <c r="D192" s="16">
        <v>85.9</v>
      </c>
      <c r="E192" s="17">
        <v>32785</v>
      </c>
      <c r="F192" s="17"/>
    </row>
    <row r="193" spans="1:6" x14ac:dyDescent="0.25">
      <c r="A193" s="16" t="s">
        <v>217</v>
      </c>
      <c r="B193" s="16">
        <v>35504</v>
      </c>
      <c r="C193" s="16">
        <v>98</v>
      </c>
      <c r="D193" s="16">
        <v>83.8</v>
      </c>
      <c r="E193" s="17">
        <v>28430</v>
      </c>
      <c r="F193" s="17"/>
    </row>
    <row r="194" spans="1:6" x14ac:dyDescent="0.25">
      <c r="A194" s="16" t="s">
        <v>217</v>
      </c>
      <c r="B194" s="16">
        <v>36756</v>
      </c>
      <c r="C194" s="16">
        <v>91</v>
      </c>
      <c r="D194" s="16">
        <v>70</v>
      </c>
      <c r="E194" s="17">
        <v>25618</v>
      </c>
      <c r="F194" s="17"/>
    </row>
    <row r="195" spans="1:6" x14ac:dyDescent="0.25">
      <c r="A195" s="16" t="s">
        <v>217</v>
      </c>
      <c r="B195" s="16">
        <v>36732</v>
      </c>
      <c r="C195" s="16">
        <v>75</v>
      </c>
      <c r="D195" s="16">
        <v>72.400000000000006</v>
      </c>
      <c r="E195" s="17">
        <v>28307</v>
      </c>
      <c r="F195" s="17"/>
    </row>
    <row r="196" spans="1:6" x14ac:dyDescent="0.25">
      <c r="A196" s="16" t="s">
        <v>217</v>
      </c>
      <c r="B196" s="16">
        <v>35150</v>
      </c>
      <c r="C196" s="16">
        <v>149</v>
      </c>
      <c r="D196" s="16">
        <v>136.80000000000001</v>
      </c>
      <c r="E196" s="17">
        <v>28157</v>
      </c>
      <c r="F196" s="17"/>
    </row>
    <row r="197" spans="1:6" x14ac:dyDescent="0.25">
      <c r="A197" s="16" t="s">
        <v>217</v>
      </c>
      <c r="B197" s="16">
        <v>36567</v>
      </c>
      <c r="C197" s="16">
        <v>152</v>
      </c>
      <c r="D197" s="16">
        <v>123</v>
      </c>
      <c r="E197" s="17">
        <v>36966</v>
      </c>
      <c r="F197" s="17"/>
    </row>
    <row r="198" spans="1:6" x14ac:dyDescent="0.25">
      <c r="A198" s="16" t="s">
        <v>217</v>
      </c>
      <c r="B198" s="16">
        <v>36022</v>
      </c>
      <c r="C198" s="16">
        <v>65</v>
      </c>
      <c r="D198" s="16">
        <v>57.4</v>
      </c>
      <c r="E198" s="17">
        <v>39402</v>
      </c>
      <c r="F198" s="17"/>
    </row>
    <row r="199" spans="1:6" x14ac:dyDescent="0.25">
      <c r="A199" s="16" t="s">
        <v>217</v>
      </c>
      <c r="B199" s="16">
        <v>36613</v>
      </c>
      <c r="C199" s="16">
        <v>172</v>
      </c>
      <c r="D199" s="16">
        <v>155</v>
      </c>
      <c r="E199" s="17">
        <v>28611</v>
      </c>
      <c r="F199" s="17"/>
    </row>
    <row r="200" spans="1:6" x14ac:dyDescent="0.25">
      <c r="A200" s="16" t="s">
        <v>217</v>
      </c>
      <c r="B200" s="16">
        <v>36605</v>
      </c>
      <c r="C200" s="16">
        <v>148</v>
      </c>
      <c r="D200" s="16">
        <v>143.9</v>
      </c>
      <c r="E200" s="17">
        <v>27211</v>
      </c>
      <c r="F200" s="17"/>
    </row>
    <row r="201" spans="1:6" x14ac:dyDescent="0.25">
      <c r="A201" s="16" t="s">
        <v>217</v>
      </c>
      <c r="B201" s="16">
        <v>35957</v>
      </c>
      <c r="C201" s="16">
        <v>100</v>
      </c>
      <c r="D201" s="16">
        <v>96.7</v>
      </c>
      <c r="E201" s="17">
        <v>25903</v>
      </c>
      <c r="F201" s="17"/>
    </row>
    <row r="202" spans="1:6" x14ac:dyDescent="0.25">
      <c r="A202" s="16" t="s">
        <v>217</v>
      </c>
      <c r="B202" s="16">
        <v>35594</v>
      </c>
      <c r="C202" s="16">
        <v>123</v>
      </c>
      <c r="D202" s="16">
        <v>114.5</v>
      </c>
      <c r="E202" s="17">
        <v>29684</v>
      </c>
      <c r="F202" s="17"/>
    </row>
    <row r="203" spans="1:6" x14ac:dyDescent="0.25">
      <c r="A203" s="16" t="s">
        <v>217</v>
      </c>
      <c r="B203" s="16">
        <v>36507</v>
      </c>
      <c r="C203" s="16">
        <v>75</v>
      </c>
      <c r="D203" s="16">
        <v>68.7</v>
      </c>
      <c r="E203" s="17">
        <v>33401</v>
      </c>
      <c r="F203" s="17"/>
    </row>
    <row r="204" spans="1:6" x14ac:dyDescent="0.25">
      <c r="A204" s="16" t="s">
        <v>217</v>
      </c>
      <c r="B204" s="16">
        <v>36518</v>
      </c>
      <c r="C204" s="16">
        <v>88</v>
      </c>
      <c r="D204" s="16">
        <v>80</v>
      </c>
      <c r="E204" s="17">
        <v>27395</v>
      </c>
      <c r="F204" s="17"/>
    </row>
    <row r="205" spans="1:6" x14ac:dyDescent="0.25">
      <c r="A205" s="16" t="s">
        <v>217</v>
      </c>
      <c r="B205" s="16">
        <v>35125</v>
      </c>
      <c r="C205" s="16">
        <v>168</v>
      </c>
      <c r="D205" s="16">
        <v>135.9</v>
      </c>
      <c r="E205" s="17">
        <v>28460</v>
      </c>
      <c r="F205" s="17"/>
    </row>
    <row r="206" spans="1:6" x14ac:dyDescent="0.25">
      <c r="A206" s="16" t="s">
        <v>217</v>
      </c>
      <c r="B206" s="16">
        <v>35805</v>
      </c>
      <c r="C206" s="16">
        <v>117</v>
      </c>
      <c r="D206" s="16">
        <v>99.5</v>
      </c>
      <c r="E206" s="17">
        <v>32066</v>
      </c>
      <c r="F206" s="17"/>
    </row>
    <row r="207" spans="1:6" x14ac:dyDescent="0.25">
      <c r="A207" s="16" t="s">
        <v>217</v>
      </c>
      <c r="B207" s="16">
        <v>35976</v>
      </c>
      <c r="C207" s="16">
        <v>113</v>
      </c>
      <c r="D207" s="16">
        <v>106.7</v>
      </c>
      <c r="E207" s="17">
        <v>28906</v>
      </c>
      <c r="F207" s="17"/>
    </row>
    <row r="208" spans="1:6" x14ac:dyDescent="0.25">
      <c r="A208" s="16" t="s">
        <v>217</v>
      </c>
      <c r="B208" s="16">
        <v>35020</v>
      </c>
      <c r="C208" s="16">
        <v>79</v>
      </c>
      <c r="D208" s="16">
        <v>76.3</v>
      </c>
      <c r="E208" s="17">
        <v>24496</v>
      </c>
      <c r="F208" s="17"/>
    </row>
    <row r="209" spans="1:6" x14ac:dyDescent="0.25">
      <c r="A209" s="16" t="s">
        <v>217</v>
      </c>
      <c r="B209" s="16">
        <v>35611</v>
      </c>
      <c r="C209" s="16">
        <v>170</v>
      </c>
      <c r="D209" s="16">
        <v>146.6</v>
      </c>
      <c r="E209" s="17">
        <v>28856</v>
      </c>
      <c r="F209" s="17"/>
    </row>
    <row r="210" spans="1:6" x14ac:dyDescent="0.25">
      <c r="A210" s="16" t="s">
        <v>217</v>
      </c>
      <c r="B210" s="16">
        <v>35016</v>
      </c>
      <c r="C210" s="16">
        <v>87</v>
      </c>
      <c r="D210" s="16">
        <v>83.1</v>
      </c>
      <c r="E210" s="17">
        <v>28185</v>
      </c>
      <c r="F210" s="17"/>
    </row>
    <row r="211" spans="1:6" x14ac:dyDescent="0.25">
      <c r="A211" s="16" t="s">
        <v>217</v>
      </c>
      <c r="B211" s="16">
        <v>35582</v>
      </c>
      <c r="C211" s="16">
        <v>90</v>
      </c>
      <c r="D211" s="16">
        <v>67.599999999999994</v>
      </c>
      <c r="E211" s="17">
        <v>28491</v>
      </c>
      <c r="F211" s="17"/>
    </row>
    <row r="212" spans="1:6" x14ac:dyDescent="0.25">
      <c r="A212" s="16" t="s">
        <v>217</v>
      </c>
      <c r="B212" s="16">
        <v>35805</v>
      </c>
      <c r="C212" s="16">
        <v>129</v>
      </c>
      <c r="D212" s="16">
        <v>112.5</v>
      </c>
      <c r="E212" s="17">
        <v>27699</v>
      </c>
      <c r="F212" s="17"/>
    </row>
    <row r="213" spans="1:6" x14ac:dyDescent="0.25">
      <c r="A213" s="16" t="s">
        <v>217</v>
      </c>
      <c r="B213" s="16">
        <v>35763</v>
      </c>
      <c r="C213" s="16">
        <v>81</v>
      </c>
      <c r="D213" s="16">
        <v>64.3</v>
      </c>
      <c r="E213" s="17">
        <v>37419</v>
      </c>
      <c r="F213" s="17"/>
    </row>
    <row r="214" spans="1:6" x14ac:dyDescent="0.25">
      <c r="A214" s="16" t="s">
        <v>217</v>
      </c>
      <c r="B214" s="16">
        <v>35504</v>
      </c>
      <c r="C214" s="16">
        <v>148</v>
      </c>
      <c r="D214" s="16">
        <v>137.69999999999999</v>
      </c>
      <c r="E214" s="17">
        <v>28460</v>
      </c>
      <c r="F214" s="17"/>
    </row>
    <row r="215" spans="1:6" x14ac:dyDescent="0.25">
      <c r="A215" s="16" t="s">
        <v>217</v>
      </c>
      <c r="B215" s="16">
        <v>36695</v>
      </c>
      <c r="C215" s="16">
        <v>100</v>
      </c>
      <c r="D215" s="16">
        <v>93.7</v>
      </c>
      <c r="E215" s="17">
        <v>38931</v>
      </c>
      <c r="F215" s="17"/>
    </row>
    <row r="216" spans="1:6" x14ac:dyDescent="0.25">
      <c r="A216" s="16" t="s">
        <v>217</v>
      </c>
      <c r="B216" s="16">
        <v>35645</v>
      </c>
      <c r="C216" s="16">
        <v>58</v>
      </c>
      <c r="D216" s="16">
        <v>56</v>
      </c>
      <c r="E216" s="17">
        <v>25772</v>
      </c>
      <c r="F216" s="17"/>
    </row>
    <row r="217" spans="1:6" x14ac:dyDescent="0.25">
      <c r="A217" s="16" t="s">
        <v>217</v>
      </c>
      <c r="B217" s="16">
        <v>36401</v>
      </c>
      <c r="C217" s="16">
        <v>61</v>
      </c>
      <c r="D217" s="16">
        <v>59.8</v>
      </c>
      <c r="E217" s="17">
        <v>24762</v>
      </c>
      <c r="F217" s="17"/>
    </row>
    <row r="218" spans="1:6" x14ac:dyDescent="0.25">
      <c r="A218" s="16" t="s">
        <v>217</v>
      </c>
      <c r="B218" s="16">
        <v>35661</v>
      </c>
      <c r="C218" s="16">
        <v>90</v>
      </c>
      <c r="D218" s="16">
        <v>73.599999999999994</v>
      </c>
      <c r="E218" s="17">
        <v>31810</v>
      </c>
      <c r="F218" s="17"/>
    </row>
    <row r="219" spans="1:6" x14ac:dyDescent="0.25">
      <c r="A219" s="16" t="s">
        <v>217</v>
      </c>
      <c r="B219" s="16">
        <v>36460</v>
      </c>
      <c r="C219" s="16">
        <v>87</v>
      </c>
      <c r="D219" s="16">
        <v>80.599999999999994</v>
      </c>
      <c r="E219" s="17">
        <v>26573</v>
      </c>
      <c r="F219" s="17"/>
    </row>
    <row r="220" spans="1:6" x14ac:dyDescent="0.25">
      <c r="A220" s="16" t="s">
        <v>217</v>
      </c>
      <c r="B220" s="16">
        <v>35653</v>
      </c>
      <c r="C220" s="16">
        <v>50</v>
      </c>
      <c r="D220" s="16">
        <v>47.1</v>
      </c>
      <c r="E220" s="17">
        <v>24534</v>
      </c>
      <c r="F220" s="17"/>
    </row>
    <row r="221" spans="1:6" x14ac:dyDescent="0.25">
      <c r="A221" s="16" t="s">
        <v>217</v>
      </c>
      <c r="B221" s="16">
        <v>35204</v>
      </c>
      <c r="C221" s="16">
        <v>100</v>
      </c>
      <c r="D221" s="16">
        <v>92.8</v>
      </c>
      <c r="E221" s="17">
        <v>26555</v>
      </c>
      <c r="F221" s="17"/>
    </row>
    <row r="222" spans="1:6" x14ac:dyDescent="0.25">
      <c r="A222" s="16" t="s">
        <v>217</v>
      </c>
      <c r="B222" s="16">
        <v>35209</v>
      </c>
      <c r="C222" s="16">
        <v>66</v>
      </c>
      <c r="D222" s="16">
        <v>56.6</v>
      </c>
      <c r="E222" s="17">
        <v>37503</v>
      </c>
      <c r="F222" s="17"/>
    </row>
    <row r="223" spans="1:6" x14ac:dyDescent="0.25">
      <c r="A223" s="16" t="s">
        <v>217</v>
      </c>
      <c r="B223" s="16">
        <v>36862</v>
      </c>
      <c r="C223" s="16">
        <v>63</v>
      </c>
      <c r="D223" s="16">
        <v>54.4</v>
      </c>
      <c r="E223" s="17">
        <v>33248</v>
      </c>
      <c r="F223" s="17"/>
    </row>
    <row r="224" spans="1:6" x14ac:dyDescent="0.25">
      <c r="A224" s="16" t="s">
        <v>217</v>
      </c>
      <c r="B224" s="16">
        <v>36854</v>
      </c>
      <c r="C224" s="16">
        <v>103</v>
      </c>
      <c r="D224" s="16">
        <v>89.8</v>
      </c>
      <c r="E224" s="17">
        <v>28246</v>
      </c>
      <c r="F224" s="17"/>
    </row>
    <row r="225" spans="1:6" x14ac:dyDescent="0.25">
      <c r="A225" s="16" t="s">
        <v>217</v>
      </c>
      <c r="B225" s="16">
        <v>36830</v>
      </c>
      <c r="C225" s="16">
        <v>87</v>
      </c>
      <c r="D225" s="16">
        <v>81.8</v>
      </c>
      <c r="E225" s="17">
        <v>38187</v>
      </c>
      <c r="F225" s="17"/>
    </row>
    <row r="226" spans="1:6" x14ac:dyDescent="0.25">
      <c r="A226" s="16" t="s">
        <v>217</v>
      </c>
      <c r="B226" s="16">
        <v>35474</v>
      </c>
      <c r="C226" s="16">
        <v>68</v>
      </c>
      <c r="D226" s="16">
        <v>61.9</v>
      </c>
      <c r="E226" s="17">
        <v>28399</v>
      </c>
      <c r="F226" s="17"/>
    </row>
    <row r="227" spans="1:6" x14ac:dyDescent="0.25">
      <c r="A227" s="16" t="s">
        <v>217</v>
      </c>
      <c r="B227" s="16">
        <v>35111</v>
      </c>
      <c r="C227" s="16">
        <v>103</v>
      </c>
      <c r="D227" s="16">
        <v>95.5</v>
      </c>
      <c r="E227" s="17">
        <v>26115</v>
      </c>
      <c r="F227" s="17"/>
    </row>
    <row r="228" spans="1:6" x14ac:dyDescent="0.25">
      <c r="A228" s="16" t="s">
        <v>217</v>
      </c>
      <c r="B228" s="16">
        <v>35020</v>
      </c>
      <c r="C228" s="16">
        <v>180</v>
      </c>
      <c r="D228" s="16">
        <v>154.30000000000001</v>
      </c>
      <c r="E228" s="17">
        <v>28491</v>
      </c>
      <c r="F228" s="17"/>
    </row>
    <row r="229" spans="1:6" x14ac:dyDescent="0.25">
      <c r="A229" s="16" t="s">
        <v>217</v>
      </c>
      <c r="B229" s="16">
        <v>35010</v>
      </c>
      <c r="C229" s="16">
        <v>188</v>
      </c>
      <c r="D229" s="16">
        <v>149.5</v>
      </c>
      <c r="E229" s="17">
        <v>28522</v>
      </c>
      <c r="F229" s="17"/>
    </row>
    <row r="230" spans="1:6" x14ac:dyDescent="0.25">
      <c r="A230" s="16" t="s">
        <v>217</v>
      </c>
      <c r="B230" s="16">
        <v>36302</v>
      </c>
      <c r="C230" s="16">
        <v>170</v>
      </c>
      <c r="D230" s="16">
        <v>164.1</v>
      </c>
      <c r="E230" s="17">
        <v>28598</v>
      </c>
      <c r="F230" s="17"/>
    </row>
    <row r="231" spans="1:6" x14ac:dyDescent="0.25">
      <c r="A231" s="16" t="s">
        <v>217</v>
      </c>
      <c r="B231" s="16">
        <v>35757</v>
      </c>
      <c r="C231" s="16">
        <v>155</v>
      </c>
      <c r="D231" s="16">
        <v>136.30000000000001</v>
      </c>
      <c r="E231" s="17">
        <v>35143</v>
      </c>
      <c r="F231" s="17"/>
    </row>
    <row r="232" spans="1:6" x14ac:dyDescent="0.25">
      <c r="A232" s="16" t="s">
        <v>217</v>
      </c>
      <c r="B232" s="16">
        <v>35630</v>
      </c>
      <c r="C232" s="16">
        <v>147</v>
      </c>
      <c r="D232" s="16">
        <v>132.5</v>
      </c>
      <c r="E232" s="17">
        <v>28246</v>
      </c>
      <c r="F232" s="17"/>
    </row>
    <row r="233" spans="1:6" x14ac:dyDescent="0.25">
      <c r="A233" s="16" t="s">
        <v>217</v>
      </c>
      <c r="B233" s="16">
        <v>35758</v>
      </c>
      <c r="C233" s="16">
        <v>80</v>
      </c>
      <c r="D233" s="16">
        <v>73.2</v>
      </c>
      <c r="E233" s="17">
        <v>30164</v>
      </c>
      <c r="F233" s="17"/>
    </row>
    <row r="234" spans="1:6" x14ac:dyDescent="0.25">
      <c r="A234" s="16" t="s">
        <v>217</v>
      </c>
      <c r="B234" s="16">
        <v>35601</v>
      </c>
      <c r="C234" s="16">
        <v>183</v>
      </c>
      <c r="D234" s="16">
        <v>170</v>
      </c>
      <c r="E234" s="17">
        <v>25484</v>
      </c>
      <c r="F234" s="17"/>
    </row>
    <row r="235" spans="1:6" x14ac:dyDescent="0.25">
      <c r="A235" s="16" t="s">
        <v>217</v>
      </c>
      <c r="B235" s="16">
        <v>36116</v>
      </c>
      <c r="C235" s="16">
        <v>105</v>
      </c>
      <c r="D235" s="16">
        <v>43.9</v>
      </c>
      <c r="E235" s="17">
        <v>25569</v>
      </c>
      <c r="F235" s="17"/>
    </row>
    <row r="236" spans="1:6" x14ac:dyDescent="0.25">
      <c r="A236" s="16" t="s">
        <v>217</v>
      </c>
      <c r="B236" s="16">
        <v>35055</v>
      </c>
      <c r="C236" s="16">
        <v>149</v>
      </c>
      <c r="D236" s="16">
        <v>137</v>
      </c>
      <c r="E236" s="17">
        <v>30537</v>
      </c>
      <c r="F236" s="17"/>
    </row>
    <row r="237" spans="1:6" x14ac:dyDescent="0.25">
      <c r="A237" s="16" t="s">
        <v>217</v>
      </c>
      <c r="B237" s="16">
        <v>35055</v>
      </c>
      <c r="C237" s="16">
        <v>102</v>
      </c>
      <c r="D237" s="16">
        <v>91.1</v>
      </c>
      <c r="E237" s="17">
        <v>35964</v>
      </c>
      <c r="F237" s="17"/>
    </row>
    <row r="238" spans="1:6" x14ac:dyDescent="0.25">
      <c r="A238" s="16" t="s">
        <v>217</v>
      </c>
      <c r="B238" s="16">
        <v>36078</v>
      </c>
      <c r="C238" s="16">
        <v>111</v>
      </c>
      <c r="D238" s="16">
        <v>101.1</v>
      </c>
      <c r="E238" s="17">
        <v>27851</v>
      </c>
      <c r="F238" s="17"/>
    </row>
    <row r="239" spans="1:6" x14ac:dyDescent="0.25">
      <c r="A239" s="16" t="s">
        <v>217</v>
      </c>
      <c r="B239" s="16">
        <v>35071</v>
      </c>
      <c r="C239" s="16">
        <v>148</v>
      </c>
      <c r="D239" s="16">
        <v>134.19999999999999</v>
      </c>
      <c r="E239" s="17">
        <v>27775</v>
      </c>
      <c r="F239" s="17"/>
    </row>
    <row r="240" spans="1:6" x14ac:dyDescent="0.25">
      <c r="A240" s="16" t="s">
        <v>217</v>
      </c>
      <c r="B240" s="16">
        <v>35953</v>
      </c>
      <c r="C240" s="16">
        <v>53</v>
      </c>
      <c r="D240" s="16">
        <v>45.3</v>
      </c>
      <c r="E240" s="17">
        <v>33107</v>
      </c>
      <c r="F240" s="17"/>
    </row>
    <row r="241" spans="1:6" x14ac:dyDescent="0.25">
      <c r="A241" s="16" t="s">
        <v>217</v>
      </c>
      <c r="B241" s="16">
        <v>36904</v>
      </c>
      <c r="C241" s="16">
        <v>120</v>
      </c>
      <c r="D241" s="16">
        <v>58.6</v>
      </c>
      <c r="E241" s="17">
        <v>28185</v>
      </c>
      <c r="F241" s="17"/>
    </row>
    <row r="242" spans="1:6" x14ac:dyDescent="0.25">
      <c r="A242" s="16" t="s">
        <v>217</v>
      </c>
      <c r="B242" s="16">
        <v>36801</v>
      </c>
      <c r="C242" s="16">
        <v>225</v>
      </c>
      <c r="D242" s="16">
        <v>155.5</v>
      </c>
      <c r="E242" s="17">
        <v>29037</v>
      </c>
      <c r="F242" s="17"/>
    </row>
    <row r="243" spans="1:6" x14ac:dyDescent="0.25">
      <c r="A243" s="16" t="s">
        <v>217</v>
      </c>
      <c r="B243" s="16">
        <v>36110</v>
      </c>
      <c r="C243" s="16">
        <v>54</v>
      </c>
      <c r="D243" s="16">
        <v>47.4</v>
      </c>
      <c r="E243" s="17">
        <v>40500</v>
      </c>
      <c r="F243" s="17"/>
    </row>
    <row r="244" spans="1:6" x14ac:dyDescent="0.25">
      <c r="A244" s="16" t="s">
        <v>217</v>
      </c>
      <c r="B244" s="16">
        <v>35072</v>
      </c>
      <c r="C244" s="16">
        <v>72</v>
      </c>
      <c r="D244" s="16">
        <v>61.8</v>
      </c>
      <c r="E244" s="17">
        <v>28672</v>
      </c>
      <c r="F244" s="17"/>
    </row>
    <row r="245" spans="1:6" x14ac:dyDescent="0.25">
      <c r="A245" s="16" t="s">
        <v>217</v>
      </c>
      <c r="B245" s="16">
        <v>35967</v>
      </c>
      <c r="C245" s="16">
        <v>123</v>
      </c>
      <c r="D245" s="16">
        <v>109.1</v>
      </c>
      <c r="E245" s="17">
        <v>28126</v>
      </c>
      <c r="F245" s="17"/>
    </row>
    <row r="246" spans="1:6" x14ac:dyDescent="0.25">
      <c r="A246" s="16" t="s">
        <v>217</v>
      </c>
      <c r="B246" s="16">
        <v>35210</v>
      </c>
      <c r="C246" s="16">
        <v>61</v>
      </c>
      <c r="D246" s="16">
        <v>52.4</v>
      </c>
      <c r="E246" s="17">
        <v>38968</v>
      </c>
      <c r="F246" s="17"/>
    </row>
    <row r="247" spans="1:6" x14ac:dyDescent="0.25">
      <c r="A247" s="16" t="s">
        <v>217</v>
      </c>
      <c r="B247" s="16">
        <v>35476</v>
      </c>
      <c r="C247" s="16">
        <v>75</v>
      </c>
      <c r="D247" s="16">
        <v>66.7</v>
      </c>
      <c r="E247" s="17">
        <v>42529</v>
      </c>
      <c r="F247" s="17"/>
    </row>
    <row r="248" spans="1:6" x14ac:dyDescent="0.25">
      <c r="A248" s="16" t="s">
        <v>217</v>
      </c>
      <c r="B248" s="16">
        <v>35462</v>
      </c>
      <c r="C248" s="16">
        <v>72</v>
      </c>
      <c r="D248" s="16">
        <v>43.1</v>
      </c>
      <c r="E248" s="17">
        <v>28307</v>
      </c>
      <c r="F248" s="17"/>
    </row>
    <row r="249" spans="1:6" x14ac:dyDescent="0.25">
      <c r="A249" s="16" t="s">
        <v>218</v>
      </c>
      <c r="B249" s="16">
        <v>71857</v>
      </c>
      <c r="C249" s="16">
        <v>111</v>
      </c>
      <c r="E249" s="17">
        <v>43917</v>
      </c>
      <c r="F249" s="17"/>
    </row>
    <row r="250" spans="1:6" x14ac:dyDescent="0.25">
      <c r="A250" s="16" t="s">
        <v>218</v>
      </c>
      <c r="B250" s="16">
        <v>72455</v>
      </c>
      <c r="C250" s="16">
        <v>97</v>
      </c>
      <c r="D250" s="16">
        <v>60.1</v>
      </c>
      <c r="E250" s="17">
        <v>34881</v>
      </c>
      <c r="F250" s="17"/>
    </row>
    <row r="251" spans="1:6" x14ac:dyDescent="0.25">
      <c r="A251" s="16" t="s">
        <v>218</v>
      </c>
      <c r="B251" s="16">
        <v>72653</v>
      </c>
      <c r="C251" s="16">
        <v>104</v>
      </c>
      <c r="D251" s="16">
        <v>94.8</v>
      </c>
      <c r="E251" s="17">
        <v>36397</v>
      </c>
      <c r="F251" s="17"/>
    </row>
    <row r="252" spans="1:6" x14ac:dyDescent="0.25">
      <c r="A252" s="16" t="s">
        <v>218</v>
      </c>
      <c r="B252" s="16">
        <v>72150</v>
      </c>
      <c r="C252" s="16">
        <v>121</v>
      </c>
      <c r="D252" s="16">
        <v>70</v>
      </c>
      <c r="E252" s="17">
        <v>34669</v>
      </c>
      <c r="F252" s="17"/>
    </row>
    <row r="253" spans="1:6" x14ac:dyDescent="0.25">
      <c r="A253" s="16" t="s">
        <v>218</v>
      </c>
      <c r="B253" s="16">
        <v>72703</v>
      </c>
      <c r="C253" s="16">
        <v>92</v>
      </c>
      <c r="D253" s="16">
        <v>86</v>
      </c>
      <c r="E253" s="17">
        <v>38099</v>
      </c>
      <c r="F253" s="17"/>
    </row>
    <row r="254" spans="1:6" x14ac:dyDescent="0.25">
      <c r="A254" s="16" t="s">
        <v>218</v>
      </c>
      <c r="B254" s="16">
        <v>72211</v>
      </c>
      <c r="C254" s="16">
        <v>70</v>
      </c>
      <c r="D254" s="16">
        <v>19.8</v>
      </c>
      <c r="E254" s="17">
        <v>34880</v>
      </c>
      <c r="F254" s="17"/>
    </row>
    <row r="255" spans="1:6" x14ac:dyDescent="0.25">
      <c r="A255" s="16" t="s">
        <v>218</v>
      </c>
      <c r="B255" s="16">
        <v>72088</v>
      </c>
      <c r="C255" s="16">
        <v>55</v>
      </c>
      <c r="D255" s="16">
        <v>32.6</v>
      </c>
      <c r="E255" s="17">
        <v>32959</v>
      </c>
      <c r="F255" s="17"/>
    </row>
    <row r="256" spans="1:6" x14ac:dyDescent="0.25">
      <c r="A256" s="16" t="s">
        <v>218</v>
      </c>
      <c r="B256" s="16">
        <v>72117</v>
      </c>
      <c r="C256" s="16">
        <v>132</v>
      </c>
      <c r="D256" s="16">
        <v>104.3</v>
      </c>
      <c r="E256" s="17">
        <v>36594</v>
      </c>
      <c r="F256" s="17"/>
    </row>
    <row r="257" spans="1:6" x14ac:dyDescent="0.25">
      <c r="A257" s="16" t="s">
        <v>218</v>
      </c>
      <c r="B257" s="16">
        <v>72704</v>
      </c>
      <c r="C257" s="16">
        <v>119</v>
      </c>
      <c r="D257" s="16">
        <v>108</v>
      </c>
      <c r="E257" s="17">
        <v>40409</v>
      </c>
      <c r="F257" s="17"/>
    </row>
    <row r="258" spans="1:6" x14ac:dyDescent="0.25">
      <c r="A258" s="16" t="s">
        <v>218</v>
      </c>
      <c r="B258" s="16">
        <v>72335</v>
      </c>
      <c r="C258" s="16">
        <v>100</v>
      </c>
      <c r="D258" s="16">
        <v>63.7</v>
      </c>
      <c r="E258" s="17">
        <v>34274</v>
      </c>
      <c r="F258" s="17"/>
    </row>
    <row r="259" spans="1:6" x14ac:dyDescent="0.25">
      <c r="A259" s="16" t="s">
        <v>218</v>
      </c>
      <c r="B259" s="16">
        <v>71701</v>
      </c>
      <c r="C259" s="16">
        <v>142</v>
      </c>
      <c r="D259" s="16">
        <v>69.2</v>
      </c>
      <c r="E259" s="17">
        <v>34029</v>
      </c>
      <c r="F259" s="17"/>
    </row>
    <row r="260" spans="1:6" x14ac:dyDescent="0.25">
      <c r="A260" s="16" t="s">
        <v>218</v>
      </c>
      <c r="B260" s="16">
        <v>72740</v>
      </c>
      <c r="C260" s="16">
        <v>105</v>
      </c>
      <c r="D260" s="16">
        <v>51</v>
      </c>
      <c r="E260" s="17">
        <v>35886</v>
      </c>
      <c r="F260" s="17"/>
    </row>
    <row r="261" spans="1:6" x14ac:dyDescent="0.25">
      <c r="A261" s="16" t="s">
        <v>218</v>
      </c>
      <c r="B261" s="16">
        <v>71667</v>
      </c>
      <c r="C261" s="16">
        <v>87</v>
      </c>
      <c r="E261" s="17">
        <v>43917</v>
      </c>
      <c r="F261" s="17"/>
    </row>
    <row r="262" spans="1:6" x14ac:dyDescent="0.25">
      <c r="A262" s="16" t="s">
        <v>218</v>
      </c>
      <c r="B262" s="16">
        <v>72687</v>
      </c>
      <c r="C262" s="16">
        <v>96</v>
      </c>
      <c r="D262" s="16">
        <v>64.900000000000006</v>
      </c>
      <c r="E262" s="17">
        <v>41258</v>
      </c>
      <c r="F262" s="17"/>
    </row>
    <row r="263" spans="1:6" x14ac:dyDescent="0.25">
      <c r="A263" s="16" t="s">
        <v>218</v>
      </c>
      <c r="B263" s="16">
        <v>72921</v>
      </c>
      <c r="C263" s="16">
        <v>80</v>
      </c>
      <c r="D263" s="16">
        <v>76</v>
      </c>
      <c r="E263" s="17">
        <v>37271</v>
      </c>
      <c r="F263" s="17"/>
    </row>
    <row r="264" spans="1:6" x14ac:dyDescent="0.25">
      <c r="A264" s="16" t="s">
        <v>218</v>
      </c>
      <c r="B264" s="16">
        <v>72365</v>
      </c>
      <c r="C264" s="16">
        <v>110</v>
      </c>
      <c r="D264" s="16">
        <v>100.2</v>
      </c>
      <c r="E264" s="17">
        <v>37954</v>
      </c>
      <c r="F264" s="17"/>
    </row>
    <row r="265" spans="1:6" x14ac:dyDescent="0.25">
      <c r="A265" s="16" t="s">
        <v>218</v>
      </c>
      <c r="B265" s="16">
        <v>72024</v>
      </c>
      <c r="C265" s="16">
        <v>90</v>
      </c>
      <c r="D265" s="16">
        <v>75.7</v>
      </c>
      <c r="E265" s="17">
        <v>35353</v>
      </c>
      <c r="F265" s="17"/>
    </row>
    <row r="266" spans="1:6" x14ac:dyDescent="0.25">
      <c r="A266" s="16" t="s">
        <v>218</v>
      </c>
      <c r="B266" s="16">
        <v>72956</v>
      </c>
      <c r="C266" s="16">
        <v>140</v>
      </c>
      <c r="D266" s="16">
        <v>101.1</v>
      </c>
      <c r="E266" s="17">
        <v>34731</v>
      </c>
      <c r="F266" s="17"/>
    </row>
    <row r="267" spans="1:6" x14ac:dyDescent="0.25">
      <c r="A267" s="16" t="s">
        <v>218</v>
      </c>
      <c r="B267" s="16">
        <v>72120</v>
      </c>
      <c r="C267" s="16">
        <v>98</v>
      </c>
      <c r="D267" s="16">
        <v>84.8</v>
      </c>
      <c r="E267" s="17">
        <v>37609</v>
      </c>
      <c r="F267" s="17"/>
    </row>
    <row r="268" spans="1:6" x14ac:dyDescent="0.25">
      <c r="A268" s="16" t="s">
        <v>218</v>
      </c>
      <c r="B268" s="16">
        <v>72110</v>
      </c>
      <c r="C268" s="16">
        <v>118</v>
      </c>
      <c r="D268" s="16">
        <v>65.099999999999994</v>
      </c>
      <c r="E268" s="17">
        <v>32743</v>
      </c>
      <c r="F268" s="17"/>
    </row>
    <row r="269" spans="1:6" x14ac:dyDescent="0.25">
      <c r="A269" s="16" t="s">
        <v>218</v>
      </c>
      <c r="B269" s="16">
        <v>71638</v>
      </c>
      <c r="C269" s="16">
        <v>70</v>
      </c>
      <c r="D269" s="16">
        <v>51.2</v>
      </c>
      <c r="E269" s="17">
        <v>33512</v>
      </c>
      <c r="F269" s="17"/>
    </row>
    <row r="270" spans="1:6" x14ac:dyDescent="0.25">
      <c r="A270" s="16" t="s">
        <v>218</v>
      </c>
      <c r="B270" s="16">
        <v>72364</v>
      </c>
      <c r="C270" s="16">
        <v>118</v>
      </c>
      <c r="D270" s="16">
        <v>116.1</v>
      </c>
      <c r="E270" s="17">
        <v>38837</v>
      </c>
      <c r="F270" s="17"/>
    </row>
    <row r="271" spans="1:6" x14ac:dyDescent="0.25">
      <c r="A271" s="16" t="s">
        <v>218</v>
      </c>
      <c r="B271" s="16">
        <v>72015</v>
      </c>
      <c r="C271" s="16">
        <v>119</v>
      </c>
      <c r="D271" s="16">
        <v>86.5</v>
      </c>
      <c r="E271" s="17">
        <v>33822</v>
      </c>
      <c r="F271" s="17"/>
    </row>
    <row r="272" spans="1:6" x14ac:dyDescent="0.25">
      <c r="A272" s="16" t="s">
        <v>218</v>
      </c>
      <c r="B272" s="16">
        <v>72703</v>
      </c>
      <c r="C272" s="16">
        <v>90</v>
      </c>
      <c r="D272" s="16">
        <v>76.3</v>
      </c>
      <c r="E272" s="17">
        <v>39142</v>
      </c>
      <c r="F272" s="17"/>
    </row>
    <row r="273" spans="1:6" x14ac:dyDescent="0.25">
      <c r="A273" s="16" t="s">
        <v>218</v>
      </c>
      <c r="B273" s="16">
        <v>72401</v>
      </c>
      <c r="C273" s="16">
        <v>135</v>
      </c>
      <c r="D273" s="16">
        <v>114.9</v>
      </c>
      <c r="E273" s="17">
        <v>35643</v>
      </c>
      <c r="F273" s="17"/>
    </row>
    <row r="274" spans="1:6" x14ac:dyDescent="0.25">
      <c r="A274" s="16" t="s">
        <v>218</v>
      </c>
      <c r="B274" s="16">
        <v>72315</v>
      </c>
      <c r="C274" s="16">
        <v>70</v>
      </c>
      <c r="D274" s="16">
        <v>63.6</v>
      </c>
      <c r="E274" s="17">
        <v>40511</v>
      </c>
      <c r="F274" s="17"/>
    </row>
    <row r="275" spans="1:6" x14ac:dyDescent="0.25">
      <c r="A275" s="16" t="s">
        <v>218</v>
      </c>
      <c r="B275" s="16">
        <v>72641</v>
      </c>
      <c r="C275" s="16">
        <v>70</v>
      </c>
      <c r="D275" s="16">
        <v>60.6</v>
      </c>
      <c r="E275" s="17">
        <v>27607</v>
      </c>
      <c r="F275" s="17"/>
    </row>
    <row r="276" spans="1:6" x14ac:dyDescent="0.25">
      <c r="A276" s="16" t="s">
        <v>218</v>
      </c>
      <c r="B276" s="16">
        <v>72401</v>
      </c>
      <c r="C276" s="16">
        <v>110</v>
      </c>
      <c r="D276" s="16">
        <v>87.9</v>
      </c>
      <c r="E276" s="17">
        <v>37716</v>
      </c>
      <c r="F276" s="17"/>
    </row>
    <row r="277" spans="1:6" x14ac:dyDescent="0.25">
      <c r="A277" s="16" t="s">
        <v>218</v>
      </c>
      <c r="B277" s="16">
        <v>71901</v>
      </c>
      <c r="C277" s="16">
        <v>125</v>
      </c>
      <c r="D277" s="16">
        <v>99.8</v>
      </c>
      <c r="E277" s="17">
        <v>34578</v>
      </c>
      <c r="F277" s="17"/>
    </row>
    <row r="278" spans="1:6" x14ac:dyDescent="0.25">
      <c r="A278" s="16" t="s">
        <v>218</v>
      </c>
      <c r="B278" s="16">
        <v>71901</v>
      </c>
      <c r="C278" s="16">
        <v>80</v>
      </c>
      <c r="D278" s="16">
        <v>59.5</v>
      </c>
      <c r="E278" s="17">
        <v>38395</v>
      </c>
      <c r="F278" s="17"/>
    </row>
    <row r="279" spans="1:6" x14ac:dyDescent="0.25">
      <c r="A279" s="16" t="s">
        <v>218</v>
      </c>
      <c r="B279" s="16">
        <v>72454</v>
      </c>
      <c r="C279" s="16">
        <v>105</v>
      </c>
      <c r="D279" s="16">
        <v>36.299999999999997</v>
      </c>
      <c r="E279" s="17">
        <v>33573</v>
      </c>
      <c r="F279" s="17"/>
    </row>
    <row r="280" spans="1:6" x14ac:dyDescent="0.25">
      <c r="A280" s="16" t="s">
        <v>218</v>
      </c>
      <c r="B280" s="16">
        <v>72210</v>
      </c>
      <c r="C280" s="16">
        <v>120</v>
      </c>
      <c r="D280" s="16">
        <v>99.4</v>
      </c>
      <c r="E280" s="17">
        <v>42573</v>
      </c>
      <c r="F280" s="17"/>
    </row>
    <row r="281" spans="1:6" x14ac:dyDescent="0.25">
      <c r="A281" s="16" t="s">
        <v>218</v>
      </c>
      <c r="B281" s="16">
        <v>72450</v>
      </c>
      <c r="C281" s="16">
        <v>167</v>
      </c>
      <c r="D281" s="16">
        <v>113.9</v>
      </c>
      <c r="E281" s="17">
        <v>33490</v>
      </c>
      <c r="F281" s="17"/>
    </row>
    <row r="282" spans="1:6" x14ac:dyDescent="0.25">
      <c r="A282" s="16" t="s">
        <v>218</v>
      </c>
      <c r="B282" s="16">
        <v>72635</v>
      </c>
      <c r="C282" s="16">
        <v>105</v>
      </c>
      <c r="D282" s="16">
        <v>78.599999999999994</v>
      </c>
      <c r="E282" s="17">
        <v>34274</v>
      </c>
      <c r="F282" s="17"/>
    </row>
    <row r="283" spans="1:6" x14ac:dyDescent="0.25">
      <c r="A283" s="16" t="s">
        <v>218</v>
      </c>
      <c r="B283" s="16">
        <v>71730</v>
      </c>
      <c r="C283" s="16">
        <v>180</v>
      </c>
      <c r="D283" s="16">
        <v>78.5</v>
      </c>
      <c r="E283" s="17">
        <v>34731</v>
      </c>
      <c r="F283" s="17"/>
    </row>
    <row r="284" spans="1:6" x14ac:dyDescent="0.25">
      <c r="A284" s="16" t="s">
        <v>218</v>
      </c>
      <c r="B284" s="16">
        <v>71857</v>
      </c>
      <c r="C284" s="16">
        <v>90</v>
      </c>
      <c r="D284" s="16">
        <v>71.2</v>
      </c>
      <c r="E284" s="17">
        <v>35156</v>
      </c>
      <c r="F284" s="17"/>
    </row>
    <row r="285" spans="1:6" x14ac:dyDescent="0.25">
      <c r="A285" s="16" t="s">
        <v>218</v>
      </c>
      <c r="B285" s="16">
        <v>72455</v>
      </c>
      <c r="C285" s="16">
        <v>140</v>
      </c>
      <c r="D285" s="16">
        <v>134.80000000000001</v>
      </c>
      <c r="E285" s="17">
        <v>40738</v>
      </c>
      <c r="F285" s="17"/>
    </row>
    <row r="286" spans="1:6" x14ac:dyDescent="0.25">
      <c r="A286" s="16" t="s">
        <v>218</v>
      </c>
      <c r="B286" s="16">
        <v>71854</v>
      </c>
      <c r="C286" s="16">
        <v>173</v>
      </c>
      <c r="D286" s="16">
        <v>105.1</v>
      </c>
      <c r="E286" s="17">
        <v>34106</v>
      </c>
      <c r="F286" s="17"/>
    </row>
    <row r="287" spans="1:6" x14ac:dyDescent="0.25">
      <c r="A287" s="16" t="s">
        <v>218</v>
      </c>
      <c r="B287" s="16">
        <v>72442</v>
      </c>
      <c r="C287" s="16">
        <v>70</v>
      </c>
      <c r="D287" s="16">
        <v>57</v>
      </c>
      <c r="E287" s="17">
        <v>35065</v>
      </c>
      <c r="F287" s="17"/>
    </row>
    <row r="288" spans="1:6" x14ac:dyDescent="0.25">
      <c r="A288" s="16" t="s">
        <v>218</v>
      </c>
      <c r="B288" s="16">
        <v>72901</v>
      </c>
      <c r="C288" s="16">
        <v>117</v>
      </c>
      <c r="D288" s="16">
        <v>115.1</v>
      </c>
      <c r="E288" s="17">
        <v>36049</v>
      </c>
      <c r="F288" s="17"/>
    </row>
    <row r="289" spans="1:6" x14ac:dyDescent="0.25">
      <c r="A289" s="16" t="s">
        <v>218</v>
      </c>
      <c r="B289" s="16">
        <v>72113</v>
      </c>
      <c r="C289" s="16">
        <v>70</v>
      </c>
      <c r="D289" s="16">
        <v>57.1</v>
      </c>
      <c r="E289" s="17">
        <v>39178</v>
      </c>
      <c r="F289" s="17"/>
    </row>
    <row r="290" spans="1:6" x14ac:dyDescent="0.25">
      <c r="A290" s="16" t="s">
        <v>218</v>
      </c>
      <c r="B290" s="16">
        <v>71832</v>
      </c>
      <c r="C290" s="16">
        <v>131</v>
      </c>
      <c r="D290" s="16">
        <v>55.5</v>
      </c>
      <c r="E290" s="17">
        <v>34851</v>
      </c>
      <c r="F290" s="17"/>
    </row>
    <row r="291" spans="1:6" x14ac:dyDescent="0.25">
      <c r="A291" s="16" t="s">
        <v>218</v>
      </c>
      <c r="B291" s="16">
        <v>72936</v>
      </c>
      <c r="C291" s="16">
        <v>110</v>
      </c>
      <c r="D291" s="16">
        <v>73.900000000000006</v>
      </c>
      <c r="E291" s="17">
        <v>41667</v>
      </c>
      <c r="F291" s="17"/>
    </row>
    <row r="292" spans="1:6" x14ac:dyDescent="0.25">
      <c r="A292" s="16" t="s">
        <v>218</v>
      </c>
      <c r="B292" s="16">
        <v>71753</v>
      </c>
      <c r="C292" s="16">
        <v>140</v>
      </c>
      <c r="D292" s="16">
        <v>74.599999999999994</v>
      </c>
      <c r="E292" s="17">
        <v>32568</v>
      </c>
      <c r="F292" s="17"/>
    </row>
    <row r="293" spans="1:6" x14ac:dyDescent="0.25">
      <c r="A293" s="16" t="s">
        <v>218</v>
      </c>
      <c r="B293" s="16">
        <v>71822</v>
      </c>
      <c r="C293" s="16">
        <v>88</v>
      </c>
      <c r="D293" s="16">
        <v>74.099999999999994</v>
      </c>
      <c r="E293" s="17">
        <v>34304</v>
      </c>
      <c r="F293" s="17"/>
    </row>
    <row r="294" spans="1:6" x14ac:dyDescent="0.25">
      <c r="A294" s="16" t="s">
        <v>218</v>
      </c>
      <c r="B294" s="16">
        <v>72404</v>
      </c>
      <c r="C294" s="16">
        <v>136</v>
      </c>
      <c r="D294" s="16">
        <v>96.8</v>
      </c>
      <c r="E294" s="17">
        <v>32568</v>
      </c>
      <c r="F294" s="17"/>
    </row>
    <row r="295" spans="1:6" x14ac:dyDescent="0.25">
      <c r="A295" s="16" t="s">
        <v>218</v>
      </c>
      <c r="B295" s="16">
        <v>72543</v>
      </c>
      <c r="C295" s="16">
        <v>140</v>
      </c>
      <c r="D295" s="16">
        <v>54.4</v>
      </c>
      <c r="E295" s="17">
        <v>33086</v>
      </c>
      <c r="F295" s="17"/>
    </row>
    <row r="296" spans="1:6" x14ac:dyDescent="0.25">
      <c r="A296" s="16" t="s">
        <v>218</v>
      </c>
      <c r="B296" s="16">
        <v>71701</v>
      </c>
      <c r="C296" s="16">
        <v>106</v>
      </c>
      <c r="D296" s="16">
        <v>50.7</v>
      </c>
      <c r="E296" s="17">
        <v>33618</v>
      </c>
      <c r="F296" s="17"/>
    </row>
    <row r="297" spans="1:6" x14ac:dyDescent="0.25">
      <c r="A297" s="16" t="s">
        <v>218</v>
      </c>
      <c r="B297" s="16">
        <v>71801</v>
      </c>
      <c r="C297" s="16">
        <v>128</v>
      </c>
      <c r="D297" s="16">
        <v>103.7</v>
      </c>
      <c r="E297" s="17">
        <v>35796</v>
      </c>
      <c r="F297" s="17"/>
    </row>
    <row r="298" spans="1:6" x14ac:dyDescent="0.25">
      <c r="A298" s="16" t="s">
        <v>218</v>
      </c>
      <c r="B298" s="16">
        <v>72903</v>
      </c>
      <c r="C298" s="16">
        <v>140</v>
      </c>
      <c r="D298" s="16">
        <v>125.6</v>
      </c>
      <c r="E298" s="17">
        <v>36984</v>
      </c>
      <c r="F298" s="17"/>
    </row>
    <row r="299" spans="1:6" x14ac:dyDescent="0.25">
      <c r="A299" s="16" t="s">
        <v>218</v>
      </c>
      <c r="B299" s="16">
        <v>72101</v>
      </c>
      <c r="C299" s="16">
        <v>120</v>
      </c>
      <c r="D299" s="16">
        <v>93.8</v>
      </c>
      <c r="E299" s="17">
        <v>34292</v>
      </c>
      <c r="F299" s="17"/>
    </row>
    <row r="300" spans="1:6" x14ac:dyDescent="0.25">
      <c r="A300" s="16" t="s">
        <v>218</v>
      </c>
      <c r="B300" s="16">
        <v>71852</v>
      </c>
      <c r="C300" s="16">
        <v>70</v>
      </c>
      <c r="D300" s="16">
        <v>55.2</v>
      </c>
      <c r="E300" s="17">
        <v>35947</v>
      </c>
      <c r="F300" s="17"/>
    </row>
    <row r="301" spans="1:6" x14ac:dyDescent="0.25">
      <c r="A301" s="16" t="s">
        <v>218</v>
      </c>
      <c r="B301" s="16">
        <v>72501</v>
      </c>
      <c r="C301" s="16">
        <v>150</v>
      </c>
      <c r="D301" s="16">
        <v>85.2</v>
      </c>
      <c r="E301" s="17">
        <v>33786</v>
      </c>
      <c r="F301" s="17"/>
    </row>
    <row r="302" spans="1:6" x14ac:dyDescent="0.25">
      <c r="A302" s="16" t="s">
        <v>218</v>
      </c>
      <c r="B302" s="16">
        <v>72042</v>
      </c>
      <c r="C302" s="16">
        <v>60</v>
      </c>
      <c r="D302" s="16">
        <v>31.4</v>
      </c>
      <c r="E302" s="17">
        <v>36970</v>
      </c>
      <c r="F302" s="17"/>
    </row>
    <row r="303" spans="1:6" x14ac:dyDescent="0.25">
      <c r="A303" s="16" t="s">
        <v>218</v>
      </c>
      <c r="B303" s="16">
        <v>72114</v>
      </c>
      <c r="C303" s="16">
        <v>140</v>
      </c>
      <c r="D303" s="16">
        <v>88.3</v>
      </c>
      <c r="E303" s="17">
        <v>37818</v>
      </c>
      <c r="F303" s="17"/>
    </row>
    <row r="304" spans="1:6" x14ac:dyDescent="0.25">
      <c r="A304" s="16" t="s">
        <v>218</v>
      </c>
      <c r="B304" s="16">
        <v>72764</v>
      </c>
      <c r="C304" s="16">
        <v>85</v>
      </c>
      <c r="D304" s="16">
        <v>63</v>
      </c>
      <c r="E304" s="17">
        <v>37243</v>
      </c>
      <c r="F304" s="17"/>
    </row>
    <row r="305" spans="1:6" x14ac:dyDescent="0.25">
      <c r="A305" s="16" t="s">
        <v>218</v>
      </c>
      <c r="B305" s="16">
        <v>72476</v>
      </c>
      <c r="C305" s="16">
        <v>150</v>
      </c>
      <c r="D305" s="16">
        <v>131.5</v>
      </c>
      <c r="E305" s="17">
        <v>41404</v>
      </c>
      <c r="F305" s="17"/>
    </row>
    <row r="306" spans="1:6" x14ac:dyDescent="0.25">
      <c r="A306" s="16" t="s">
        <v>218</v>
      </c>
      <c r="B306" s="16">
        <v>72015</v>
      </c>
      <c r="C306" s="16">
        <v>120</v>
      </c>
      <c r="D306" s="16">
        <v>87.7</v>
      </c>
      <c r="E306" s="17">
        <v>38618</v>
      </c>
      <c r="F306" s="17"/>
    </row>
    <row r="307" spans="1:6" x14ac:dyDescent="0.25">
      <c r="A307" s="16" t="s">
        <v>218</v>
      </c>
      <c r="B307" s="16">
        <v>71730</v>
      </c>
      <c r="C307" s="16">
        <v>101</v>
      </c>
      <c r="D307" s="16">
        <v>78.400000000000006</v>
      </c>
      <c r="E307" s="17">
        <v>33584</v>
      </c>
      <c r="F307" s="17"/>
    </row>
    <row r="308" spans="1:6" x14ac:dyDescent="0.25">
      <c r="A308" s="16" t="s">
        <v>218</v>
      </c>
      <c r="B308" s="16">
        <v>72476</v>
      </c>
      <c r="C308" s="16">
        <v>119</v>
      </c>
      <c r="D308" s="16">
        <v>69</v>
      </c>
      <c r="E308" s="17">
        <v>32978</v>
      </c>
      <c r="F308" s="17"/>
    </row>
    <row r="309" spans="1:6" x14ac:dyDescent="0.25">
      <c r="A309" s="16" t="s">
        <v>218</v>
      </c>
      <c r="B309" s="16">
        <v>71635</v>
      </c>
      <c r="C309" s="16">
        <v>83</v>
      </c>
      <c r="D309" s="16">
        <v>46.7</v>
      </c>
      <c r="E309" s="17">
        <v>33635</v>
      </c>
      <c r="F309" s="17"/>
    </row>
    <row r="310" spans="1:6" x14ac:dyDescent="0.25">
      <c r="A310" s="16" t="s">
        <v>218</v>
      </c>
      <c r="B310" s="16">
        <v>71909</v>
      </c>
      <c r="C310" s="16">
        <v>120</v>
      </c>
      <c r="D310" s="16">
        <v>74.7</v>
      </c>
      <c r="E310" s="17">
        <v>34639</v>
      </c>
      <c r="F310" s="17"/>
    </row>
    <row r="311" spans="1:6" x14ac:dyDescent="0.25">
      <c r="A311" s="16" t="s">
        <v>218</v>
      </c>
      <c r="B311" s="16">
        <v>72903</v>
      </c>
      <c r="C311" s="16">
        <v>145</v>
      </c>
      <c r="D311" s="16">
        <v>121.2</v>
      </c>
      <c r="E311" s="17">
        <v>38875</v>
      </c>
      <c r="F311" s="17"/>
    </row>
    <row r="312" spans="1:6" x14ac:dyDescent="0.25">
      <c r="A312" s="16" t="s">
        <v>218</v>
      </c>
      <c r="B312" s="16">
        <v>72616</v>
      </c>
      <c r="C312" s="16">
        <v>114</v>
      </c>
      <c r="D312" s="16">
        <v>65.7</v>
      </c>
      <c r="E312" s="17">
        <v>35004</v>
      </c>
      <c r="F312" s="17"/>
    </row>
    <row r="313" spans="1:6" x14ac:dyDescent="0.25">
      <c r="A313" s="16" t="s">
        <v>218</v>
      </c>
      <c r="B313" s="16">
        <v>72601</v>
      </c>
      <c r="C313" s="16">
        <v>90</v>
      </c>
      <c r="D313" s="16">
        <v>58.8</v>
      </c>
      <c r="E313" s="17">
        <v>33664</v>
      </c>
      <c r="F313" s="17"/>
    </row>
    <row r="314" spans="1:6" x14ac:dyDescent="0.25">
      <c r="A314" s="16" t="s">
        <v>218</v>
      </c>
      <c r="B314" s="16">
        <v>72758</v>
      </c>
      <c r="C314" s="16">
        <v>140</v>
      </c>
      <c r="D314" s="16">
        <v>117.6</v>
      </c>
      <c r="E314" s="17">
        <v>40312</v>
      </c>
      <c r="F314" s="17"/>
    </row>
    <row r="315" spans="1:6" x14ac:dyDescent="0.25">
      <c r="A315" s="16" t="s">
        <v>218</v>
      </c>
      <c r="B315" s="16">
        <v>72761</v>
      </c>
      <c r="C315" s="16">
        <v>125</v>
      </c>
      <c r="D315" s="16">
        <v>97.2</v>
      </c>
      <c r="E315" s="17">
        <v>36469</v>
      </c>
      <c r="F315" s="17"/>
    </row>
    <row r="316" spans="1:6" x14ac:dyDescent="0.25">
      <c r="A316" s="16" t="s">
        <v>218</v>
      </c>
      <c r="B316" s="16">
        <v>71822</v>
      </c>
      <c r="C316" s="16">
        <v>85</v>
      </c>
      <c r="D316" s="16">
        <v>88.1</v>
      </c>
      <c r="E316" s="17">
        <v>34578</v>
      </c>
      <c r="F316" s="17"/>
    </row>
    <row r="317" spans="1:6" x14ac:dyDescent="0.25">
      <c r="A317" s="16" t="s">
        <v>218</v>
      </c>
      <c r="B317" s="16">
        <v>72034</v>
      </c>
      <c r="C317" s="16">
        <v>140</v>
      </c>
      <c r="D317" s="16">
        <v>131.80000000000001</v>
      </c>
      <c r="E317" s="17">
        <v>35158</v>
      </c>
      <c r="F317" s="17"/>
    </row>
    <row r="318" spans="1:6" x14ac:dyDescent="0.25">
      <c r="A318" s="16" t="s">
        <v>218</v>
      </c>
      <c r="B318" s="16">
        <v>72023</v>
      </c>
      <c r="C318" s="16">
        <v>109</v>
      </c>
      <c r="D318" s="16">
        <v>87.8</v>
      </c>
      <c r="E318" s="17">
        <v>37981</v>
      </c>
      <c r="F318" s="17"/>
    </row>
    <row r="319" spans="1:6" x14ac:dyDescent="0.25">
      <c r="A319" s="16" t="s">
        <v>218</v>
      </c>
      <c r="B319" s="16">
        <v>72040</v>
      </c>
      <c r="C319" s="16">
        <v>98</v>
      </c>
      <c r="D319" s="16">
        <v>58.4</v>
      </c>
      <c r="E319" s="17">
        <v>34486</v>
      </c>
      <c r="F319" s="17"/>
    </row>
    <row r="320" spans="1:6" x14ac:dyDescent="0.25">
      <c r="A320" s="16" t="s">
        <v>218</v>
      </c>
      <c r="B320" s="16">
        <v>72513</v>
      </c>
      <c r="C320" s="16">
        <v>100</v>
      </c>
      <c r="D320" s="16">
        <v>82.2</v>
      </c>
      <c r="E320" s="17">
        <v>36411</v>
      </c>
      <c r="F320" s="17"/>
    </row>
    <row r="321" spans="1:6" x14ac:dyDescent="0.25">
      <c r="A321" s="16" t="s">
        <v>218</v>
      </c>
      <c r="B321" s="16">
        <v>72021</v>
      </c>
      <c r="C321" s="16">
        <v>116</v>
      </c>
      <c r="D321" s="16">
        <v>53.3</v>
      </c>
      <c r="E321" s="17">
        <v>39983</v>
      </c>
      <c r="F321" s="17"/>
    </row>
    <row r="322" spans="1:6" x14ac:dyDescent="0.25">
      <c r="A322" s="16" t="s">
        <v>218</v>
      </c>
      <c r="B322" s="16">
        <v>72404</v>
      </c>
      <c r="C322" s="16">
        <v>121</v>
      </c>
      <c r="D322" s="16">
        <v>104.9</v>
      </c>
      <c r="E322" s="17">
        <v>31413</v>
      </c>
      <c r="F322" s="17"/>
    </row>
    <row r="323" spans="1:6" x14ac:dyDescent="0.25">
      <c r="A323" s="16" t="s">
        <v>218</v>
      </c>
      <c r="B323" s="16">
        <v>72560</v>
      </c>
      <c r="C323" s="16">
        <v>97</v>
      </c>
      <c r="D323" s="16">
        <v>74.7</v>
      </c>
      <c r="E323" s="17">
        <v>32743</v>
      </c>
      <c r="F323" s="17"/>
    </row>
    <row r="324" spans="1:6" x14ac:dyDescent="0.25">
      <c r="A324" s="16" t="s">
        <v>218</v>
      </c>
      <c r="B324" s="16">
        <v>72206</v>
      </c>
      <c r="C324" s="16">
        <v>140</v>
      </c>
      <c r="D324" s="16">
        <v>80.5</v>
      </c>
      <c r="E324" s="17">
        <v>40841</v>
      </c>
      <c r="F324" s="17"/>
    </row>
    <row r="325" spans="1:6" x14ac:dyDescent="0.25">
      <c r="A325" s="16" t="s">
        <v>218</v>
      </c>
      <c r="B325" s="16">
        <v>72719</v>
      </c>
      <c r="C325" s="16">
        <v>114</v>
      </c>
      <c r="D325" s="16">
        <v>102.8</v>
      </c>
      <c r="E325" s="17">
        <v>42990</v>
      </c>
      <c r="F325" s="17"/>
    </row>
    <row r="326" spans="1:6" x14ac:dyDescent="0.25">
      <c r="A326" s="16" t="s">
        <v>218</v>
      </c>
      <c r="B326" s="16">
        <v>72042</v>
      </c>
      <c r="C326" s="16">
        <v>70</v>
      </c>
      <c r="D326" s="16">
        <v>47.3</v>
      </c>
      <c r="E326" s="17">
        <v>33573</v>
      </c>
      <c r="F326" s="17"/>
    </row>
    <row r="327" spans="1:6" x14ac:dyDescent="0.25">
      <c r="A327" s="16" t="s">
        <v>218</v>
      </c>
      <c r="B327" s="16">
        <v>72501</v>
      </c>
      <c r="C327" s="16">
        <v>140</v>
      </c>
      <c r="D327" s="16">
        <v>132.5</v>
      </c>
      <c r="E327" s="17">
        <v>35339</v>
      </c>
      <c r="F327" s="17"/>
    </row>
    <row r="328" spans="1:6" x14ac:dyDescent="0.25">
      <c r="A328" s="16" t="s">
        <v>218</v>
      </c>
      <c r="B328" s="16">
        <v>72904</v>
      </c>
      <c r="C328" s="16">
        <v>115</v>
      </c>
      <c r="D328" s="16">
        <v>96.2</v>
      </c>
      <c r="E328" s="17">
        <v>34700</v>
      </c>
      <c r="F328" s="17"/>
    </row>
    <row r="329" spans="1:6" x14ac:dyDescent="0.25">
      <c r="A329" s="16" t="s">
        <v>218</v>
      </c>
      <c r="B329" s="16">
        <v>72758</v>
      </c>
      <c r="C329" s="16">
        <v>80</v>
      </c>
      <c r="D329" s="16">
        <v>67.7</v>
      </c>
      <c r="E329" s="17">
        <v>35110</v>
      </c>
      <c r="F329" s="17"/>
    </row>
    <row r="330" spans="1:6" x14ac:dyDescent="0.25">
      <c r="A330" s="16" t="s">
        <v>218</v>
      </c>
      <c r="B330" s="16">
        <v>71742</v>
      </c>
      <c r="C330" s="16">
        <v>126</v>
      </c>
      <c r="D330" s="16">
        <v>51.3</v>
      </c>
      <c r="E330" s="17">
        <v>38003</v>
      </c>
      <c r="F330" s="17"/>
    </row>
    <row r="331" spans="1:6" x14ac:dyDescent="0.25">
      <c r="A331" s="16" t="s">
        <v>218</v>
      </c>
      <c r="B331" s="16">
        <v>72118</v>
      </c>
      <c r="C331" s="16">
        <v>110</v>
      </c>
      <c r="D331" s="16">
        <v>81.8</v>
      </c>
      <c r="E331" s="17">
        <v>37462</v>
      </c>
      <c r="F331" s="17"/>
    </row>
    <row r="332" spans="1:6" x14ac:dyDescent="0.25">
      <c r="A332" s="16" t="s">
        <v>218</v>
      </c>
      <c r="B332" s="16">
        <v>71730</v>
      </c>
      <c r="C332" s="16">
        <v>122</v>
      </c>
      <c r="D332" s="16">
        <v>64</v>
      </c>
      <c r="E332" s="17">
        <v>34790</v>
      </c>
      <c r="F332" s="17"/>
    </row>
    <row r="333" spans="1:6" x14ac:dyDescent="0.25">
      <c r="A333" s="16" t="s">
        <v>218</v>
      </c>
      <c r="B333" s="16">
        <v>72758</v>
      </c>
      <c r="C333" s="16">
        <v>114</v>
      </c>
      <c r="D333" s="16">
        <v>75.400000000000006</v>
      </c>
      <c r="E333" s="17">
        <v>36894</v>
      </c>
      <c r="F333" s="17"/>
    </row>
    <row r="334" spans="1:6" x14ac:dyDescent="0.25">
      <c r="A334" s="16" t="s">
        <v>218</v>
      </c>
      <c r="B334" s="16">
        <v>72160</v>
      </c>
      <c r="C334" s="16">
        <v>100</v>
      </c>
      <c r="D334" s="16">
        <v>71.599999999999994</v>
      </c>
      <c r="E334" s="17">
        <v>35156</v>
      </c>
      <c r="F334" s="17"/>
    </row>
    <row r="335" spans="1:6" x14ac:dyDescent="0.25">
      <c r="A335" s="16" t="s">
        <v>218</v>
      </c>
      <c r="B335" s="16">
        <v>72046</v>
      </c>
      <c r="C335" s="16">
        <v>70</v>
      </c>
      <c r="D335" s="16">
        <v>52.6</v>
      </c>
      <c r="E335" s="17">
        <v>40613</v>
      </c>
      <c r="F335" s="17"/>
    </row>
    <row r="336" spans="1:6" x14ac:dyDescent="0.25">
      <c r="A336" s="16" t="s">
        <v>218</v>
      </c>
      <c r="B336" s="16">
        <v>72949</v>
      </c>
      <c r="C336" s="16">
        <v>135</v>
      </c>
      <c r="D336" s="16">
        <v>90.8</v>
      </c>
      <c r="E336" s="17">
        <v>37855</v>
      </c>
      <c r="F336" s="17"/>
    </row>
    <row r="337" spans="1:6" x14ac:dyDescent="0.25">
      <c r="A337" s="16" t="s">
        <v>218</v>
      </c>
      <c r="B337" s="16">
        <v>72758</v>
      </c>
      <c r="C337" s="16">
        <v>140</v>
      </c>
      <c r="D337" s="16">
        <v>74.8</v>
      </c>
      <c r="E337" s="17">
        <v>30103</v>
      </c>
      <c r="F337" s="17"/>
    </row>
    <row r="338" spans="1:6" x14ac:dyDescent="0.25">
      <c r="A338" s="16" t="s">
        <v>218</v>
      </c>
      <c r="B338" s="16">
        <v>71833</v>
      </c>
      <c r="C338" s="16">
        <v>70</v>
      </c>
      <c r="D338" s="16">
        <v>56.8</v>
      </c>
      <c r="E338" s="17">
        <v>36147</v>
      </c>
      <c r="F338" s="17"/>
    </row>
    <row r="339" spans="1:6" x14ac:dyDescent="0.25">
      <c r="A339" s="16" t="s">
        <v>218</v>
      </c>
      <c r="B339" s="16">
        <v>71655</v>
      </c>
      <c r="C339" s="16">
        <v>80</v>
      </c>
      <c r="D339" s="16">
        <v>59.4</v>
      </c>
      <c r="E339" s="17">
        <v>34530</v>
      </c>
      <c r="F339" s="17"/>
    </row>
    <row r="340" spans="1:6" x14ac:dyDescent="0.25">
      <c r="A340" s="16" t="s">
        <v>218</v>
      </c>
      <c r="B340" s="16">
        <v>71730</v>
      </c>
      <c r="C340" s="16">
        <v>106</v>
      </c>
      <c r="D340" s="16">
        <v>93.3</v>
      </c>
      <c r="E340" s="17">
        <v>38842</v>
      </c>
      <c r="F340" s="17"/>
    </row>
    <row r="341" spans="1:6" x14ac:dyDescent="0.25">
      <c r="A341" s="16" t="s">
        <v>218</v>
      </c>
      <c r="B341" s="16">
        <v>72956</v>
      </c>
      <c r="C341" s="16">
        <v>129</v>
      </c>
      <c r="D341" s="16">
        <v>97.2</v>
      </c>
      <c r="E341" s="17">
        <v>35612</v>
      </c>
      <c r="F341" s="17"/>
    </row>
    <row r="342" spans="1:6" x14ac:dyDescent="0.25">
      <c r="A342" s="16" t="s">
        <v>218</v>
      </c>
      <c r="B342" s="16">
        <v>72104</v>
      </c>
      <c r="C342" s="16">
        <v>83</v>
      </c>
      <c r="D342" s="16">
        <v>38.1</v>
      </c>
      <c r="E342" s="17">
        <v>42544</v>
      </c>
      <c r="F342" s="17"/>
    </row>
    <row r="343" spans="1:6" x14ac:dyDescent="0.25">
      <c r="A343" s="16" t="s">
        <v>218</v>
      </c>
      <c r="B343" s="16">
        <v>71913</v>
      </c>
      <c r="C343" s="16">
        <v>126</v>
      </c>
      <c r="D343" s="16">
        <v>89.6</v>
      </c>
      <c r="E343" s="17">
        <v>35796</v>
      </c>
      <c r="F343" s="17"/>
    </row>
    <row r="344" spans="1:6" x14ac:dyDescent="0.25">
      <c r="A344" s="16" t="s">
        <v>218</v>
      </c>
      <c r="B344" s="16">
        <v>71603</v>
      </c>
      <c r="C344" s="16">
        <v>177</v>
      </c>
      <c r="D344" s="16">
        <v>78.900000000000006</v>
      </c>
      <c r="E344" s="17">
        <v>37699</v>
      </c>
      <c r="F344" s="17"/>
    </row>
    <row r="345" spans="1:6" x14ac:dyDescent="0.25">
      <c r="A345" s="16" t="s">
        <v>218</v>
      </c>
      <c r="B345" s="16">
        <v>72956</v>
      </c>
      <c r="C345" s="16">
        <v>105</v>
      </c>
      <c r="D345" s="16">
        <v>94.1</v>
      </c>
      <c r="E345" s="17">
        <v>32568</v>
      </c>
      <c r="F345" s="17"/>
    </row>
    <row r="346" spans="1:6" x14ac:dyDescent="0.25">
      <c r="A346" s="16" t="s">
        <v>218</v>
      </c>
      <c r="B346" s="16">
        <v>71943</v>
      </c>
      <c r="C346" s="16">
        <v>80</v>
      </c>
      <c r="D346" s="16">
        <v>47.7</v>
      </c>
      <c r="E346" s="17">
        <v>38259</v>
      </c>
      <c r="F346" s="17"/>
    </row>
    <row r="347" spans="1:6" x14ac:dyDescent="0.25">
      <c r="A347" s="16" t="s">
        <v>218</v>
      </c>
      <c r="B347" s="16">
        <v>72316</v>
      </c>
      <c r="C347" s="16">
        <v>86</v>
      </c>
      <c r="D347" s="16">
        <v>71</v>
      </c>
      <c r="E347" s="17">
        <v>37000</v>
      </c>
      <c r="F347" s="17"/>
    </row>
    <row r="348" spans="1:6" x14ac:dyDescent="0.25">
      <c r="A348" s="16" t="s">
        <v>218</v>
      </c>
      <c r="B348" s="16">
        <v>71603</v>
      </c>
      <c r="C348" s="16">
        <v>94</v>
      </c>
      <c r="D348" s="16">
        <v>91</v>
      </c>
      <c r="E348" s="17">
        <v>40529</v>
      </c>
      <c r="F348" s="17"/>
    </row>
    <row r="349" spans="1:6" x14ac:dyDescent="0.25">
      <c r="A349" s="16" t="s">
        <v>218</v>
      </c>
      <c r="B349" s="16">
        <v>71667</v>
      </c>
      <c r="C349" s="16">
        <v>87</v>
      </c>
      <c r="D349" s="16">
        <v>47.5</v>
      </c>
      <c r="E349" s="17">
        <v>33329</v>
      </c>
      <c r="F349" s="17"/>
    </row>
    <row r="350" spans="1:6" x14ac:dyDescent="0.25">
      <c r="A350" s="16" t="s">
        <v>218</v>
      </c>
      <c r="B350" s="16">
        <v>72034</v>
      </c>
      <c r="C350" s="16">
        <v>115</v>
      </c>
      <c r="D350" s="16">
        <v>82.5</v>
      </c>
      <c r="E350" s="17">
        <v>33573</v>
      </c>
      <c r="F350" s="17"/>
    </row>
    <row r="351" spans="1:6" x14ac:dyDescent="0.25">
      <c r="A351" s="16" t="s">
        <v>218</v>
      </c>
      <c r="B351" s="16">
        <v>72205</v>
      </c>
      <c r="C351" s="16">
        <v>120</v>
      </c>
      <c r="D351" s="16">
        <v>102.6</v>
      </c>
      <c r="E351" s="17">
        <v>35908</v>
      </c>
      <c r="F351" s="17"/>
    </row>
    <row r="352" spans="1:6" x14ac:dyDescent="0.25">
      <c r="A352" s="16" t="s">
        <v>218</v>
      </c>
      <c r="B352" s="16">
        <v>71909</v>
      </c>
      <c r="C352" s="16">
        <v>50</v>
      </c>
      <c r="D352" s="16">
        <v>32.4</v>
      </c>
      <c r="E352" s="17">
        <v>33664</v>
      </c>
      <c r="F352" s="17"/>
    </row>
    <row r="353" spans="1:6" x14ac:dyDescent="0.25">
      <c r="A353" s="16" t="s">
        <v>218</v>
      </c>
      <c r="B353" s="16">
        <v>72756</v>
      </c>
      <c r="C353" s="16">
        <v>100</v>
      </c>
      <c r="D353" s="16">
        <v>77.8</v>
      </c>
      <c r="E353" s="17">
        <v>39260</v>
      </c>
      <c r="F353" s="17"/>
    </row>
    <row r="354" spans="1:6" x14ac:dyDescent="0.25">
      <c r="A354" s="16" t="s">
        <v>218</v>
      </c>
      <c r="B354" s="16">
        <v>72758</v>
      </c>
      <c r="C354" s="16">
        <v>110</v>
      </c>
      <c r="D354" s="16">
        <v>84.9</v>
      </c>
      <c r="E354" s="17">
        <v>34122</v>
      </c>
      <c r="F354" s="17"/>
    </row>
    <row r="355" spans="1:6" x14ac:dyDescent="0.25">
      <c r="A355" s="16" t="s">
        <v>218</v>
      </c>
      <c r="B355" s="16">
        <v>72223</v>
      </c>
      <c r="C355" s="16">
        <v>120</v>
      </c>
      <c r="D355" s="16">
        <v>71.7</v>
      </c>
      <c r="E355" s="17">
        <v>41628</v>
      </c>
      <c r="F355" s="17"/>
    </row>
    <row r="356" spans="1:6" x14ac:dyDescent="0.25">
      <c r="A356" s="16" t="s">
        <v>218</v>
      </c>
      <c r="B356" s="16">
        <v>72205</v>
      </c>
      <c r="C356" s="16">
        <v>70</v>
      </c>
      <c r="D356" s="16">
        <v>54.8</v>
      </c>
      <c r="E356" s="17">
        <v>40521</v>
      </c>
      <c r="F356" s="17"/>
    </row>
    <row r="357" spans="1:6" x14ac:dyDescent="0.25">
      <c r="A357" s="16" t="s">
        <v>218</v>
      </c>
      <c r="B357" s="16">
        <v>72753</v>
      </c>
      <c r="C357" s="16">
        <v>70</v>
      </c>
      <c r="D357" s="16">
        <v>60.7</v>
      </c>
      <c r="E357" s="17">
        <v>38728</v>
      </c>
      <c r="F357" s="17"/>
    </row>
    <row r="358" spans="1:6" x14ac:dyDescent="0.25">
      <c r="A358" s="16" t="s">
        <v>218</v>
      </c>
      <c r="B358" s="16">
        <v>71857</v>
      </c>
      <c r="C358" s="16">
        <v>111</v>
      </c>
      <c r="D358" s="16">
        <v>53.4</v>
      </c>
      <c r="E358" s="17">
        <v>33581</v>
      </c>
      <c r="F358" s="17"/>
    </row>
    <row r="359" spans="1:6" x14ac:dyDescent="0.25">
      <c r="A359" s="16" t="s">
        <v>218</v>
      </c>
      <c r="B359" s="16">
        <v>72714</v>
      </c>
      <c r="C359" s="16">
        <v>102</v>
      </c>
      <c r="D359" s="16">
        <v>49.4</v>
      </c>
      <c r="E359" s="17">
        <v>32660</v>
      </c>
      <c r="F359" s="17"/>
    </row>
    <row r="360" spans="1:6" x14ac:dyDescent="0.25">
      <c r="A360" s="16" t="s">
        <v>218</v>
      </c>
      <c r="B360" s="16">
        <v>72764</v>
      </c>
      <c r="C360" s="16">
        <v>102</v>
      </c>
      <c r="D360" s="16">
        <v>77.099999999999994</v>
      </c>
      <c r="E360" s="17">
        <v>39618</v>
      </c>
      <c r="F360" s="17"/>
    </row>
    <row r="361" spans="1:6" x14ac:dyDescent="0.25">
      <c r="A361" s="16" t="s">
        <v>218</v>
      </c>
      <c r="B361" s="16">
        <v>72223</v>
      </c>
      <c r="C361" s="16">
        <v>110</v>
      </c>
      <c r="D361" s="16">
        <v>78.2</v>
      </c>
      <c r="E361" s="17">
        <v>40260</v>
      </c>
      <c r="F361" s="17"/>
    </row>
    <row r="362" spans="1:6" x14ac:dyDescent="0.25">
      <c r="A362" s="16" t="s">
        <v>218</v>
      </c>
      <c r="B362" s="16">
        <v>72432</v>
      </c>
      <c r="C362" s="16">
        <v>80</v>
      </c>
      <c r="D362" s="16">
        <v>69.400000000000006</v>
      </c>
      <c r="E362" s="17">
        <v>37791</v>
      </c>
      <c r="F362" s="17"/>
    </row>
    <row r="363" spans="1:6" x14ac:dyDescent="0.25">
      <c r="A363" s="16" t="s">
        <v>218</v>
      </c>
      <c r="B363" s="16">
        <v>72396</v>
      </c>
      <c r="C363" s="16">
        <v>100</v>
      </c>
      <c r="D363" s="16">
        <v>53</v>
      </c>
      <c r="E363" s="17">
        <v>33482</v>
      </c>
      <c r="F363" s="17"/>
    </row>
    <row r="364" spans="1:6" x14ac:dyDescent="0.25">
      <c r="A364" s="16" t="s">
        <v>218</v>
      </c>
      <c r="B364" s="16">
        <v>71730</v>
      </c>
      <c r="C364" s="16">
        <v>108</v>
      </c>
      <c r="D364" s="16">
        <v>84.6</v>
      </c>
      <c r="E364" s="17">
        <v>34213</v>
      </c>
      <c r="F364" s="17"/>
    </row>
    <row r="365" spans="1:6" x14ac:dyDescent="0.25">
      <c r="A365" s="16" t="s">
        <v>218</v>
      </c>
      <c r="B365" s="16">
        <v>72923</v>
      </c>
      <c r="C365" s="16">
        <v>122</v>
      </c>
      <c r="D365" s="16">
        <v>114.7</v>
      </c>
      <c r="E365" s="17">
        <v>39049</v>
      </c>
      <c r="F365" s="17"/>
    </row>
    <row r="366" spans="1:6" x14ac:dyDescent="0.25">
      <c r="A366" s="16" t="s">
        <v>218</v>
      </c>
      <c r="B366" s="16">
        <v>72204</v>
      </c>
      <c r="C366" s="16">
        <v>118</v>
      </c>
      <c r="D366" s="16">
        <v>84.4</v>
      </c>
      <c r="E366" s="17">
        <v>43453</v>
      </c>
      <c r="F366" s="17"/>
    </row>
    <row r="367" spans="1:6" x14ac:dyDescent="0.25">
      <c r="A367" s="16" t="s">
        <v>218</v>
      </c>
      <c r="B367" s="16">
        <v>72437</v>
      </c>
      <c r="C367" s="16">
        <v>75</v>
      </c>
      <c r="D367" s="16">
        <v>70.3</v>
      </c>
      <c r="E367" s="17">
        <v>35309</v>
      </c>
      <c r="F367" s="17"/>
    </row>
    <row r="368" spans="1:6" x14ac:dyDescent="0.25">
      <c r="A368" s="16" t="s">
        <v>218</v>
      </c>
      <c r="B368" s="16">
        <v>72653</v>
      </c>
      <c r="C368" s="16">
        <v>70</v>
      </c>
      <c r="D368" s="16">
        <v>56.8</v>
      </c>
      <c r="E368" s="17">
        <v>34669</v>
      </c>
      <c r="F368" s="17"/>
    </row>
    <row r="369" spans="1:6" x14ac:dyDescent="0.25">
      <c r="A369" s="16" t="s">
        <v>218</v>
      </c>
      <c r="B369" s="16">
        <v>72076</v>
      </c>
      <c r="C369" s="16">
        <v>120</v>
      </c>
      <c r="D369" s="16">
        <v>80.5</v>
      </c>
      <c r="E369" s="17">
        <v>37561</v>
      </c>
      <c r="F369" s="17"/>
    </row>
    <row r="370" spans="1:6" x14ac:dyDescent="0.25">
      <c r="A370" s="16" t="s">
        <v>218</v>
      </c>
      <c r="B370" s="16">
        <v>72205</v>
      </c>
      <c r="C370" s="16">
        <v>143</v>
      </c>
      <c r="D370" s="16">
        <v>88.8</v>
      </c>
      <c r="E370" s="17">
        <v>42373</v>
      </c>
      <c r="F370" s="17"/>
    </row>
    <row r="371" spans="1:6" x14ac:dyDescent="0.25">
      <c r="A371" s="16" t="s">
        <v>218</v>
      </c>
      <c r="B371" s="16">
        <v>72110</v>
      </c>
      <c r="C371" s="16">
        <v>88</v>
      </c>
      <c r="D371" s="16">
        <v>49.7</v>
      </c>
      <c r="E371" s="17">
        <v>32842</v>
      </c>
      <c r="F371" s="17"/>
    </row>
    <row r="372" spans="1:6" x14ac:dyDescent="0.25">
      <c r="A372" s="16" t="s">
        <v>218</v>
      </c>
      <c r="B372" s="16">
        <v>71655</v>
      </c>
      <c r="C372" s="16">
        <v>122</v>
      </c>
      <c r="D372" s="16">
        <v>70</v>
      </c>
      <c r="E372" s="17">
        <v>33543</v>
      </c>
      <c r="F372" s="17"/>
    </row>
    <row r="373" spans="1:6" x14ac:dyDescent="0.25">
      <c r="A373" s="16" t="s">
        <v>218</v>
      </c>
      <c r="B373" s="16">
        <v>72342</v>
      </c>
      <c r="C373" s="16">
        <v>100</v>
      </c>
      <c r="D373" s="16">
        <v>60.6</v>
      </c>
      <c r="E373" s="17">
        <v>34335</v>
      </c>
      <c r="F373" s="17"/>
    </row>
    <row r="374" spans="1:6" x14ac:dyDescent="0.25">
      <c r="A374" s="16" t="s">
        <v>218</v>
      </c>
      <c r="B374" s="16">
        <v>72031</v>
      </c>
      <c r="C374" s="16">
        <v>118</v>
      </c>
      <c r="D374" s="16">
        <v>77.7</v>
      </c>
      <c r="E374" s="17">
        <v>38923</v>
      </c>
      <c r="F374" s="17"/>
    </row>
    <row r="375" spans="1:6" x14ac:dyDescent="0.25">
      <c r="A375" s="16" t="s">
        <v>218</v>
      </c>
      <c r="B375" s="16">
        <v>72823</v>
      </c>
      <c r="C375" s="16">
        <v>90</v>
      </c>
      <c r="D375" s="16">
        <v>68.8</v>
      </c>
      <c r="E375" s="17">
        <v>35855</v>
      </c>
      <c r="F375" s="17"/>
    </row>
    <row r="376" spans="1:6" x14ac:dyDescent="0.25">
      <c r="A376" s="16" t="s">
        <v>218</v>
      </c>
      <c r="B376" s="16">
        <v>72543</v>
      </c>
      <c r="C376" s="16">
        <v>122</v>
      </c>
      <c r="D376" s="16">
        <v>93.8</v>
      </c>
      <c r="E376" s="17">
        <v>33695</v>
      </c>
      <c r="F376" s="17"/>
    </row>
    <row r="377" spans="1:6" x14ac:dyDescent="0.25">
      <c r="A377" s="16" t="s">
        <v>218</v>
      </c>
      <c r="B377" s="16">
        <v>72015</v>
      </c>
      <c r="C377" s="16">
        <v>290</v>
      </c>
      <c r="D377" s="16">
        <v>232.7</v>
      </c>
      <c r="E377" s="17">
        <v>37956</v>
      </c>
      <c r="F377" s="17"/>
    </row>
    <row r="378" spans="1:6" x14ac:dyDescent="0.25">
      <c r="A378" s="16" t="s">
        <v>218</v>
      </c>
      <c r="B378" s="16">
        <v>72023</v>
      </c>
      <c r="C378" s="16">
        <v>80</v>
      </c>
      <c r="D378" s="16">
        <v>69.8</v>
      </c>
      <c r="E378" s="17">
        <v>41425</v>
      </c>
      <c r="F378" s="17"/>
    </row>
    <row r="379" spans="1:6" x14ac:dyDescent="0.25">
      <c r="A379" s="16" t="s">
        <v>218</v>
      </c>
      <c r="B379" s="16">
        <v>71603</v>
      </c>
      <c r="C379" s="16">
        <v>103</v>
      </c>
      <c r="D379" s="16">
        <v>78.7</v>
      </c>
      <c r="E379" s="17">
        <v>34820</v>
      </c>
      <c r="F379" s="17"/>
    </row>
    <row r="380" spans="1:6" x14ac:dyDescent="0.25">
      <c r="A380" s="16" t="s">
        <v>218</v>
      </c>
      <c r="B380" s="16">
        <v>71603</v>
      </c>
      <c r="C380" s="16">
        <v>126</v>
      </c>
      <c r="D380" s="16">
        <v>57.2</v>
      </c>
      <c r="E380" s="17">
        <v>35247</v>
      </c>
      <c r="F380" s="17"/>
    </row>
    <row r="381" spans="1:6" x14ac:dyDescent="0.25">
      <c r="A381" s="16" t="s">
        <v>218</v>
      </c>
      <c r="B381" s="16">
        <v>72104</v>
      </c>
      <c r="C381" s="16">
        <v>95</v>
      </c>
      <c r="D381" s="16">
        <v>89.3</v>
      </c>
      <c r="E381" s="17">
        <v>37941</v>
      </c>
      <c r="F381" s="17"/>
    </row>
    <row r="382" spans="1:6" x14ac:dyDescent="0.25">
      <c r="A382" s="16" t="s">
        <v>218</v>
      </c>
      <c r="B382" s="16">
        <v>71602</v>
      </c>
      <c r="C382" s="16">
        <v>120</v>
      </c>
      <c r="D382" s="16">
        <v>96.2</v>
      </c>
      <c r="E382" s="17">
        <v>37385</v>
      </c>
      <c r="F382" s="17"/>
    </row>
    <row r="383" spans="1:6" x14ac:dyDescent="0.25">
      <c r="A383" s="16" t="s">
        <v>218</v>
      </c>
      <c r="B383" s="16">
        <v>72015</v>
      </c>
      <c r="C383" s="16">
        <v>101</v>
      </c>
      <c r="D383" s="16">
        <v>92</v>
      </c>
      <c r="E383" s="17">
        <v>43011</v>
      </c>
      <c r="F383" s="17"/>
    </row>
    <row r="384" spans="1:6" x14ac:dyDescent="0.25">
      <c r="A384" s="16" t="s">
        <v>218</v>
      </c>
      <c r="B384" s="16">
        <v>72933</v>
      </c>
      <c r="C384" s="16">
        <v>102</v>
      </c>
      <c r="D384" s="16">
        <v>99.4</v>
      </c>
      <c r="E384" s="17">
        <v>40960</v>
      </c>
      <c r="F384" s="17"/>
    </row>
    <row r="385" spans="1:6" x14ac:dyDescent="0.25">
      <c r="A385" s="16" t="s">
        <v>218</v>
      </c>
      <c r="B385" s="16">
        <v>72834</v>
      </c>
      <c r="C385" s="16">
        <v>110</v>
      </c>
      <c r="D385" s="16">
        <v>95.9</v>
      </c>
      <c r="E385" s="17">
        <v>34912</v>
      </c>
      <c r="F385" s="17"/>
    </row>
    <row r="386" spans="1:6" x14ac:dyDescent="0.25">
      <c r="A386" s="16" t="s">
        <v>218</v>
      </c>
      <c r="B386" s="16">
        <v>72650</v>
      </c>
      <c r="C386" s="16">
        <v>78</v>
      </c>
      <c r="D386" s="16">
        <v>51</v>
      </c>
      <c r="E386" s="17">
        <v>36355</v>
      </c>
      <c r="F386" s="17"/>
    </row>
    <row r="387" spans="1:6" x14ac:dyDescent="0.25">
      <c r="A387" s="16" t="s">
        <v>218</v>
      </c>
      <c r="B387" s="16">
        <v>72034</v>
      </c>
      <c r="C387" s="16">
        <v>105</v>
      </c>
      <c r="D387" s="16">
        <v>75.599999999999994</v>
      </c>
      <c r="E387" s="17">
        <v>34561</v>
      </c>
      <c r="F387" s="17"/>
    </row>
    <row r="388" spans="1:6" x14ac:dyDescent="0.25">
      <c r="A388" s="16" t="s">
        <v>218</v>
      </c>
      <c r="B388" s="16">
        <v>72908</v>
      </c>
      <c r="C388" s="16">
        <v>102</v>
      </c>
      <c r="D388" s="16">
        <v>93.3</v>
      </c>
      <c r="E388" s="17">
        <v>36550</v>
      </c>
      <c r="F388" s="17"/>
    </row>
    <row r="389" spans="1:6" x14ac:dyDescent="0.25">
      <c r="A389" s="16" t="s">
        <v>218</v>
      </c>
      <c r="B389" s="16">
        <v>71654</v>
      </c>
      <c r="C389" s="16">
        <v>119</v>
      </c>
      <c r="D389" s="16">
        <v>59.1</v>
      </c>
      <c r="E389" s="17">
        <v>32568</v>
      </c>
      <c r="F389" s="17"/>
    </row>
    <row r="390" spans="1:6" x14ac:dyDescent="0.25">
      <c r="A390" s="16" t="s">
        <v>218</v>
      </c>
      <c r="B390" s="16">
        <v>71860</v>
      </c>
      <c r="C390" s="16">
        <v>94</v>
      </c>
      <c r="D390" s="16">
        <v>50.2</v>
      </c>
      <c r="E390" s="17">
        <v>34394</v>
      </c>
      <c r="F390" s="17"/>
    </row>
    <row r="391" spans="1:6" x14ac:dyDescent="0.25">
      <c r="A391" s="16" t="s">
        <v>218</v>
      </c>
      <c r="B391" s="16">
        <v>71901</v>
      </c>
      <c r="C391" s="16">
        <v>110</v>
      </c>
      <c r="D391" s="16">
        <v>69.900000000000006</v>
      </c>
      <c r="E391" s="17">
        <v>43066</v>
      </c>
      <c r="F391" s="17"/>
    </row>
    <row r="392" spans="1:6" x14ac:dyDescent="0.25">
      <c r="A392" s="16" t="s">
        <v>218</v>
      </c>
      <c r="B392" s="16">
        <v>71901</v>
      </c>
      <c r="C392" s="16">
        <v>152</v>
      </c>
      <c r="D392" s="16">
        <v>110.7</v>
      </c>
      <c r="E392" s="17">
        <v>30987</v>
      </c>
      <c r="F392" s="17"/>
    </row>
    <row r="393" spans="1:6" x14ac:dyDescent="0.25">
      <c r="A393" s="16" t="s">
        <v>218</v>
      </c>
      <c r="B393" s="16">
        <v>72801</v>
      </c>
      <c r="C393" s="16">
        <v>122</v>
      </c>
      <c r="D393" s="16">
        <v>72</v>
      </c>
      <c r="E393" s="17">
        <v>38808</v>
      </c>
      <c r="F393" s="17"/>
    </row>
    <row r="394" spans="1:6" x14ac:dyDescent="0.25">
      <c r="A394" s="16" t="s">
        <v>218</v>
      </c>
      <c r="B394" s="16">
        <v>72472</v>
      </c>
      <c r="C394" s="16">
        <v>77</v>
      </c>
      <c r="D394" s="16">
        <v>39.5</v>
      </c>
      <c r="E394" s="17">
        <v>35674</v>
      </c>
      <c r="F394" s="17"/>
    </row>
    <row r="395" spans="1:6" x14ac:dyDescent="0.25">
      <c r="A395" s="16" t="s">
        <v>218</v>
      </c>
      <c r="B395" s="16">
        <v>72116</v>
      </c>
      <c r="C395" s="16">
        <v>85</v>
      </c>
      <c r="D395" s="16">
        <v>70.900000000000006</v>
      </c>
      <c r="E395" s="17">
        <v>33856</v>
      </c>
      <c r="F395" s="17"/>
    </row>
    <row r="396" spans="1:6" x14ac:dyDescent="0.25">
      <c r="A396" s="16" t="s">
        <v>218</v>
      </c>
      <c r="B396" s="16">
        <v>72601</v>
      </c>
      <c r="C396" s="16">
        <v>154</v>
      </c>
      <c r="D396" s="16">
        <v>71.400000000000006</v>
      </c>
      <c r="E396" s="17">
        <v>33635</v>
      </c>
      <c r="F396" s="17"/>
    </row>
    <row r="397" spans="1:6" x14ac:dyDescent="0.25">
      <c r="A397" s="16" t="s">
        <v>218</v>
      </c>
      <c r="B397" s="16">
        <v>71667</v>
      </c>
      <c r="C397" s="16">
        <v>95</v>
      </c>
      <c r="D397" s="16">
        <v>63.9</v>
      </c>
      <c r="E397" s="17">
        <v>34790</v>
      </c>
      <c r="F397" s="17"/>
    </row>
    <row r="398" spans="1:6" x14ac:dyDescent="0.25">
      <c r="A398" s="16" t="s">
        <v>218</v>
      </c>
      <c r="B398" s="16">
        <v>72012</v>
      </c>
      <c r="C398" s="16">
        <v>105</v>
      </c>
      <c r="D398" s="16">
        <v>93.1</v>
      </c>
      <c r="E398" s="17">
        <v>35247</v>
      </c>
      <c r="F398" s="17"/>
    </row>
    <row r="399" spans="1:6" x14ac:dyDescent="0.25">
      <c r="A399" s="16" t="s">
        <v>218</v>
      </c>
      <c r="B399" s="16">
        <v>71653</v>
      </c>
      <c r="C399" s="16">
        <v>102</v>
      </c>
      <c r="D399" s="16">
        <v>53.4</v>
      </c>
      <c r="E399" s="17">
        <v>33604</v>
      </c>
      <c r="F399" s="17"/>
    </row>
    <row r="400" spans="1:6" x14ac:dyDescent="0.25">
      <c r="A400" s="16" t="s">
        <v>218</v>
      </c>
      <c r="B400" s="16">
        <v>72601</v>
      </c>
      <c r="C400" s="16">
        <v>103</v>
      </c>
      <c r="D400" s="16">
        <v>99.3</v>
      </c>
      <c r="E400" s="17">
        <v>40620</v>
      </c>
      <c r="F400" s="17"/>
    </row>
    <row r="401" spans="1:6" x14ac:dyDescent="0.25">
      <c r="A401" s="16" t="s">
        <v>218</v>
      </c>
      <c r="B401" s="16">
        <v>72764</v>
      </c>
      <c r="C401" s="16">
        <v>70</v>
      </c>
      <c r="D401" s="16">
        <v>59.2</v>
      </c>
      <c r="E401" s="17">
        <v>37057</v>
      </c>
      <c r="F401" s="17"/>
    </row>
    <row r="402" spans="1:6" x14ac:dyDescent="0.25">
      <c r="A402" s="16" t="s">
        <v>218</v>
      </c>
      <c r="B402" s="16">
        <v>72205</v>
      </c>
      <c r="C402" s="16">
        <v>120</v>
      </c>
      <c r="D402" s="16">
        <v>109.5</v>
      </c>
      <c r="E402" s="17">
        <v>37882</v>
      </c>
      <c r="F402" s="17"/>
    </row>
    <row r="403" spans="1:6" x14ac:dyDescent="0.25">
      <c r="A403" s="16" t="s">
        <v>218</v>
      </c>
      <c r="B403" s="16">
        <v>72927</v>
      </c>
      <c r="C403" s="16">
        <v>120</v>
      </c>
      <c r="D403" s="16">
        <v>72.7</v>
      </c>
      <c r="E403" s="17">
        <v>35079</v>
      </c>
      <c r="F403" s="17"/>
    </row>
    <row r="404" spans="1:6" x14ac:dyDescent="0.25">
      <c r="A404" s="16" t="s">
        <v>218</v>
      </c>
      <c r="B404" s="16">
        <v>72653</v>
      </c>
      <c r="C404" s="16">
        <v>140</v>
      </c>
      <c r="E404" s="17">
        <v>43859</v>
      </c>
      <c r="F404" s="17"/>
    </row>
    <row r="405" spans="1:6" x14ac:dyDescent="0.25">
      <c r="A405" s="16" t="s">
        <v>218</v>
      </c>
      <c r="B405" s="16">
        <v>71701</v>
      </c>
      <c r="C405" s="16">
        <v>69</v>
      </c>
      <c r="D405" s="16">
        <v>19.8</v>
      </c>
      <c r="E405" s="17">
        <v>36159</v>
      </c>
      <c r="F405" s="17"/>
    </row>
    <row r="406" spans="1:6" x14ac:dyDescent="0.25">
      <c r="A406" s="16" t="s">
        <v>218</v>
      </c>
      <c r="B406" s="16">
        <v>72461</v>
      </c>
      <c r="C406" s="16">
        <v>70</v>
      </c>
      <c r="D406" s="16">
        <v>52.4</v>
      </c>
      <c r="E406" s="17">
        <v>38079</v>
      </c>
      <c r="F406" s="17"/>
    </row>
    <row r="407" spans="1:6" x14ac:dyDescent="0.25">
      <c r="A407" s="16" t="s">
        <v>218</v>
      </c>
      <c r="B407" s="16">
        <v>71854</v>
      </c>
      <c r="C407" s="16">
        <v>115</v>
      </c>
      <c r="D407" s="16">
        <v>98.3</v>
      </c>
      <c r="E407" s="17">
        <v>34578</v>
      </c>
      <c r="F407" s="17"/>
    </row>
    <row r="408" spans="1:6" x14ac:dyDescent="0.25">
      <c r="A408" s="16" t="s">
        <v>218</v>
      </c>
      <c r="B408" s="16">
        <v>72202</v>
      </c>
      <c r="C408" s="16">
        <v>120</v>
      </c>
      <c r="D408" s="16">
        <v>61.3</v>
      </c>
      <c r="E408" s="17">
        <v>36796</v>
      </c>
      <c r="F408" s="17"/>
    </row>
    <row r="409" spans="1:6" x14ac:dyDescent="0.25">
      <c r="A409" s="16" t="s">
        <v>218</v>
      </c>
      <c r="B409" s="16">
        <v>72715</v>
      </c>
      <c r="C409" s="16">
        <v>90</v>
      </c>
      <c r="D409" s="16">
        <v>56.9</v>
      </c>
      <c r="E409" s="17">
        <v>38165</v>
      </c>
      <c r="F409" s="17"/>
    </row>
    <row r="410" spans="1:6" x14ac:dyDescent="0.25">
      <c r="A410" s="16" t="s">
        <v>218</v>
      </c>
      <c r="B410" s="16">
        <v>72204</v>
      </c>
      <c r="C410" s="16">
        <v>139</v>
      </c>
      <c r="D410" s="16">
        <v>89.2</v>
      </c>
      <c r="E410" s="17">
        <v>40384</v>
      </c>
      <c r="F410" s="17"/>
    </row>
    <row r="411" spans="1:6" x14ac:dyDescent="0.25">
      <c r="A411" s="16" t="s">
        <v>218</v>
      </c>
      <c r="B411" s="16">
        <v>72762</v>
      </c>
      <c r="C411" s="16">
        <v>140</v>
      </c>
      <c r="D411" s="16">
        <v>103.1</v>
      </c>
      <c r="E411" s="17">
        <v>33436</v>
      </c>
      <c r="F411" s="17"/>
    </row>
    <row r="412" spans="1:6" x14ac:dyDescent="0.25">
      <c r="A412" s="16" t="s">
        <v>218</v>
      </c>
      <c r="B412" s="16">
        <v>72513</v>
      </c>
      <c r="C412" s="16">
        <v>105</v>
      </c>
      <c r="D412" s="16">
        <v>62.3</v>
      </c>
      <c r="E412" s="17">
        <v>33133</v>
      </c>
      <c r="F412" s="17"/>
    </row>
    <row r="413" spans="1:6" x14ac:dyDescent="0.25">
      <c r="A413" s="16" t="s">
        <v>218</v>
      </c>
      <c r="B413" s="16">
        <v>72023</v>
      </c>
      <c r="C413" s="16">
        <v>89</v>
      </c>
      <c r="D413" s="16">
        <v>73.599999999999994</v>
      </c>
      <c r="E413" s="17">
        <v>34029</v>
      </c>
      <c r="F413" s="17"/>
    </row>
    <row r="414" spans="1:6" x14ac:dyDescent="0.25">
      <c r="A414" s="16" t="s">
        <v>218</v>
      </c>
      <c r="B414" s="16">
        <v>71635</v>
      </c>
      <c r="C414" s="16">
        <v>76</v>
      </c>
      <c r="D414" s="16">
        <v>65.900000000000006</v>
      </c>
      <c r="E414" s="17">
        <v>40519</v>
      </c>
      <c r="F414" s="17"/>
    </row>
    <row r="415" spans="1:6" x14ac:dyDescent="0.25">
      <c r="A415" s="16" t="s">
        <v>218</v>
      </c>
      <c r="B415" s="16">
        <v>72112</v>
      </c>
      <c r="C415" s="16">
        <v>130</v>
      </c>
      <c r="D415" s="16">
        <v>69.5</v>
      </c>
      <c r="E415" s="17">
        <v>35643</v>
      </c>
      <c r="F415" s="17"/>
    </row>
    <row r="416" spans="1:6" x14ac:dyDescent="0.25">
      <c r="A416" s="16" t="s">
        <v>218</v>
      </c>
      <c r="B416" s="16">
        <v>72126</v>
      </c>
      <c r="C416" s="16">
        <v>95</v>
      </c>
      <c r="D416" s="16">
        <v>67.2</v>
      </c>
      <c r="E416" s="17">
        <v>34592</v>
      </c>
      <c r="F416" s="17"/>
    </row>
    <row r="417" spans="1:6" x14ac:dyDescent="0.25">
      <c r="A417" s="16" t="s">
        <v>218</v>
      </c>
      <c r="B417" s="16">
        <v>71957</v>
      </c>
      <c r="C417" s="16">
        <v>112</v>
      </c>
      <c r="D417" s="16">
        <v>91.3</v>
      </c>
      <c r="E417" s="17">
        <v>34731</v>
      </c>
      <c r="F417" s="17"/>
    </row>
    <row r="418" spans="1:6" x14ac:dyDescent="0.25">
      <c r="A418" s="16" t="s">
        <v>218</v>
      </c>
      <c r="B418" s="16">
        <v>72764</v>
      </c>
      <c r="C418" s="16">
        <v>80</v>
      </c>
      <c r="D418" s="16">
        <v>68.900000000000006</v>
      </c>
      <c r="E418" s="17">
        <v>39548</v>
      </c>
      <c r="F418" s="17"/>
    </row>
    <row r="419" spans="1:6" x14ac:dyDescent="0.25">
      <c r="A419" s="16" t="s">
        <v>218</v>
      </c>
      <c r="B419" s="16">
        <v>72958</v>
      </c>
      <c r="C419" s="16">
        <v>105</v>
      </c>
      <c r="D419" s="16">
        <v>67</v>
      </c>
      <c r="E419" s="17">
        <v>37741</v>
      </c>
      <c r="F419" s="17"/>
    </row>
    <row r="420" spans="1:6" x14ac:dyDescent="0.25">
      <c r="A420" s="16" t="s">
        <v>218</v>
      </c>
      <c r="B420" s="16">
        <v>72472</v>
      </c>
      <c r="C420" s="16">
        <v>77</v>
      </c>
      <c r="E420" s="17">
        <v>43917</v>
      </c>
      <c r="F420" s="17"/>
    </row>
    <row r="421" spans="1:6" x14ac:dyDescent="0.25">
      <c r="A421" s="16" t="s">
        <v>218</v>
      </c>
      <c r="B421" s="16">
        <v>72833</v>
      </c>
      <c r="C421" s="16">
        <v>105</v>
      </c>
      <c r="D421" s="16">
        <v>88.7</v>
      </c>
      <c r="E421" s="17">
        <v>41472</v>
      </c>
      <c r="F421" s="17"/>
    </row>
    <row r="422" spans="1:6" x14ac:dyDescent="0.25">
      <c r="A422" s="16" t="s">
        <v>218</v>
      </c>
      <c r="B422" s="16">
        <v>71923</v>
      </c>
      <c r="C422" s="16">
        <v>112</v>
      </c>
      <c r="D422" s="16">
        <v>98</v>
      </c>
      <c r="E422" s="17">
        <v>34213</v>
      </c>
      <c r="F422" s="17"/>
    </row>
    <row r="423" spans="1:6" x14ac:dyDescent="0.25">
      <c r="A423" s="16" t="s">
        <v>218</v>
      </c>
      <c r="B423" s="16">
        <v>72081</v>
      </c>
      <c r="C423" s="16">
        <v>154</v>
      </c>
      <c r="D423" s="16">
        <v>95.7</v>
      </c>
      <c r="E423" s="17">
        <v>39072</v>
      </c>
      <c r="F423" s="17"/>
    </row>
    <row r="424" spans="1:6" x14ac:dyDescent="0.25">
      <c r="A424" s="16" t="s">
        <v>218</v>
      </c>
      <c r="B424" s="16">
        <v>72360</v>
      </c>
      <c r="C424" s="16">
        <v>80</v>
      </c>
      <c r="D424" s="16">
        <v>54.5</v>
      </c>
      <c r="E424" s="17">
        <v>41051</v>
      </c>
      <c r="F424" s="17"/>
    </row>
    <row r="425" spans="1:6" x14ac:dyDescent="0.25">
      <c r="A425" s="16" t="s">
        <v>218</v>
      </c>
      <c r="B425" s="16">
        <v>72033</v>
      </c>
      <c r="C425" s="16">
        <v>112</v>
      </c>
      <c r="D425" s="16">
        <v>50.9</v>
      </c>
      <c r="E425" s="17">
        <v>43627</v>
      </c>
      <c r="F425" s="17"/>
    </row>
    <row r="426" spans="1:6" x14ac:dyDescent="0.25">
      <c r="A426" s="16" t="s">
        <v>218</v>
      </c>
      <c r="B426" s="16">
        <v>72086</v>
      </c>
      <c r="C426" s="16">
        <v>141</v>
      </c>
      <c r="D426" s="16">
        <v>29.4</v>
      </c>
      <c r="E426" s="17">
        <v>35309</v>
      </c>
      <c r="F426" s="17"/>
    </row>
    <row r="427" spans="1:6" x14ac:dyDescent="0.25">
      <c r="A427" s="16" t="s">
        <v>218</v>
      </c>
      <c r="B427" s="16">
        <v>72576</v>
      </c>
      <c r="C427" s="16">
        <v>84</v>
      </c>
      <c r="D427" s="16">
        <v>73.7</v>
      </c>
      <c r="E427" s="17">
        <v>34578</v>
      </c>
      <c r="F427" s="17"/>
    </row>
    <row r="428" spans="1:6" x14ac:dyDescent="0.25">
      <c r="A428" s="16" t="s">
        <v>218</v>
      </c>
      <c r="B428" s="16">
        <v>72703</v>
      </c>
      <c r="C428" s="16">
        <v>140</v>
      </c>
      <c r="D428" s="16">
        <v>104.5</v>
      </c>
      <c r="E428" s="17">
        <v>34304</v>
      </c>
      <c r="F428" s="17"/>
    </row>
    <row r="429" spans="1:6" x14ac:dyDescent="0.25">
      <c r="A429" s="16" t="s">
        <v>218</v>
      </c>
      <c r="B429" s="16">
        <v>72519</v>
      </c>
      <c r="C429" s="16">
        <v>70</v>
      </c>
      <c r="D429" s="16">
        <v>62.2</v>
      </c>
      <c r="E429" s="17">
        <v>38188</v>
      </c>
      <c r="F429" s="17"/>
    </row>
    <row r="430" spans="1:6" x14ac:dyDescent="0.25">
      <c r="A430" s="16" t="s">
        <v>218</v>
      </c>
      <c r="B430" s="16">
        <v>71665</v>
      </c>
      <c r="C430" s="16">
        <v>75</v>
      </c>
      <c r="D430" s="16">
        <v>71.5</v>
      </c>
      <c r="E430" s="17">
        <v>37642</v>
      </c>
      <c r="F430" s="17"/>
    </row>
    <row r="431" spans="1:6" x14ac:dyDescent="0.25">
      <c r="A431" s="16" t="s">
        <v>218</v>
      </c>
      <c r="B431" s="16">
        <v>72086</v>
      </c>
      <c r="C431" s="16">
        <v>80</v>
      </c>
      <c r="D431" s="16">
        <v>70.8</v>
      </c>
      <c r="E431" s="17">
        <v>34908</v>
      </c>
      <c r="F431" s="17"/>
    </row>
    <row r="432" spans="1:6" x14ac:dyDescent="0.25">
      <c r="A432" s="16" t="s">
        <v>218</v>
      </c>
      <c r="B432" s="16">
        <v>71953</v>
      </c>
      <c r="C432" s="16">
        <v>115</v>
      </c>
      <c r="D432" s="16">
        <v>88.2</v>
      </c>
      <c r="E432" s="17">
        <v>36676</v>
      </c>
      <c r="F432" s="17"/>
    </row>
    <row r="433" spans="1:6" x14ac:dyDescent="0.25">
      <c r="A433" s="16" t="s">
        <v>218</v>
      </c>
      <c r="B433" s="16">
        <v>72422</v>
      </c>
      <c r="C433" s="16">
        <v>84</v>
      </c>
      <c r="D433" s="16">
        <v>59.7</v>
      </c>
      <c r="E433" s="17">
        <v>40374</v>
      </c>
      <c r="F433" s="17"/>
    </row>
    <row r="434" spans="1:6" x14ac:dyDescent="0.25">
      <c r="A434" s="16" t="s">
        <v>218</v>
      </c>
      <c r="B434" s="16">
        <v>72447</v>
      </c>
      <c r="C434" s="16">
        <v>86</v>
      </c>
      <c r="D434" s="16">
        <v>78.099999999999994</v>
      </c>
      <c r="E434" s="17">
        <v>35278</v>
      </c>
      <c r="F434" s="17"/>
    </row>
    <row r="435" spans="1:6" x14ac:dyDescent="0.25">
      <c r="A435" s="16" t="s">
        <v>218</v>
      </c>
      <c r="B435" s="16">
        <v>72370</v>
      </c>
      <c r="C435" s="16">
        <v>115</v>
      </c>
      <c r="D435" s="16">
        <v>66.400000000000006</v>
      </c>
      <c r="E435" s="17">
        <v>40610</v>
      </c>
      <c r="F435" s="17"/>
    </row>
    <row r="436" spans="1:6" x14ac:dyDescent="0.25">
      <c r="A436" s="16" t="s">
        <v>218</v>
      </c>
      <c r="B436" s="16">
        <v>71923</v>
      </c>
      <c r="C436" s="16">
        <v>100</v>
      </c>
      <c r="D436" s="16">
        <v>70.8</v>
      </c>
      <c r="E436" s="17">
        <v>36395</v>
      </c>
      <c r="F436" s="17"/>
    </row>
    <row r="437" spans="1:6" x14ac:dyDescent="0.25">
      <c r="A437" s="16" t="s">
        <v>218</v>
      </c>
      <c r="B437" s="16">
        <v>71901</v>
      </c>
      <c r="C437" s="16">
        <v>95</v>
      </c>
      <c r="D437" s="16">
        <v>53.7</v>
      </c>
      <c r="E437" s="17">
        <v>32608</v>
      </c>
      <c r="F437" s="17"/>
    </row>
    <row r="438" spans="1:6" x14ac:dyDescent="0.25">
      <c r="A438" s="16" t="s">
        <v>218</v>
      </c>
      <c r="B438" s="16">
        <v>71701</v>
      </c>
      <c r="C438" s="16">
        <v>104</v>
      </c>
      <c r="D438" s="16">
        <v>84.8</v>
      </c>
      <c r="E438" s="17">
        <v>33543</v>
      </c>
      <c r="F438" s="17"/>
    </row>
    <row r="439" spans="1:6" x14ac:dyDescent="0.25">
      <c r="A439" s="16" t="s">
        <v>218</v>
      </c>
      <c r="B439" s="16">
        <v>71958</v>
      </c>
      <c r="C439" s="16">
        <v>66</v>
      </c>
      <c r="D439" s="16">
        <v>46</v>
      </c>
      <c r="E439" s="17">
        <v>39083</v>
      </c>
      <c r="F439" s="17"/>
    </row>
    <row r="440" spans="1:6" x14ac:dyDescent="0.25">
      <c r="A440" s="16" t="s">
        <v>218</v>
      </c>
      <c r="B440" s="16">
        <v>72301</v>
      </c>
      <c r="C440" s="16">
        <v>119</v>
      </c>
      <c r="D440" s="16">
        <v>84.7</v>
      </c>
      <c r="E440" s="17">
        <v>33695</v>
      </c>
      <c r="F440" s="17"/>
    </row>
    <row r="441" spans="1:6" x14ac:dyDescent="0.25">
      <c r="A441" s="16" t="s">
        <v>218</v>
      </c>
      <c r="B441" s="16">
        <v>72801</v>
      </c>
      <c r="C441" s="16">
        <v>100</v>
      </c>
      <c r="D441" s="16">
        <v>89.5</v>
      </c>
      <c r="E441" s="17">
        <v>35855</v>
      </c>
      <c r="F441" s="17"/>
    </row>
    <row r="442" spans="1:6" x14ac:dyDescent="0.25">
      <c r="A442" s="16" t="s">
        <v>218</v>
      </c>
      <c r="B442" s="16">
        <v>72634</v>
      </c>
      <c r="C442" s="16">
        <v>80</v>
      </c>
      <c r="D442" s="16">
        <v>69.400000000000006</v>
      </c>
      <c r="E442" s="17">
        <v>34841</v>
      </c>
      <c r="F442" s="17"/>
    </row>
    <row r="443" spans="1:6" x14ac:dyDescent="0.25">
      <c r="A443" s="16" t="s">
        <v>218</v>
      </c>
      <c r="B443" s="16">
        <v>72212</v>
      </c>
      <c r="C443" s="16">
        <v>97</v>
      </c>
      <c r="D443" s="16">
        <v>79.5</v>
      </c>
      <c r="E443" s="17">
        <v>37893</v>
      </c>
      <c r="F443" s="17"/>
    </row>
    <row r="444" spans="1:6" x14ac:dyDescent="0.25">
      <c r="A444" s="16" t="s">
        <v>218</v>
      </c>
      <c r="B444" s="16">
        <v>72712</v>
      </c>
      <c r="C444" s="16">
        <v>98</v>
      </c>
      <c r="D444" s="16">
        <v>83.2</v>
      </c>
      <c r="E444" s="17">
        <v>37452</v>
      </c>
      <c r="F444" s="17"/>
    </row>
    <row r="445" spans="1:6" x14ac:dyDescent="0.25">
      <c r="A445" s="16" t="s">
        <v>218</v>
      </c>
      <c r="B445" s="16">
        <v>72301</v>
      </c>
      <c r="C445" s="16">
        <v>155</v>
      </c>
      <c r="D445" s="16">
        <v>57.4</v>
      </c>
      <c r="E445" s="17">
        <v>34274</v>
      </c>
      <c r="F445" s="17"/>
    </row>
    <row r="446" spans="1:6" x14ac:dyDescent="0.25">
      <c r="A446" s="16" t="s">
        <v>218</v>
      </c>
      <c r="B446" s="16">
        <v>71854</v>
      </c>
      <c r="C446" s="16">
        <v>111</v>
      </c>
      <c r="D446" s="16">
        <v>41.2</v>
      </c>
      <c r="E446" s="17">
        <v>33739</v>
      </c>
      <c r="F446" s="17"/>
    </row>
    <row r="447" spans="1:6" x14ac:dyDescent="0.25">
      <c r="A447" s="16" t="s">
        <v>218</v>
      </c>
      <c r="B447" s="16">
        <v>72396</v>
      </c>
      <c r="C447" s="16">
        <v>100</v>
      </c>
      <c r="D447" s="16">
        <v>65.7</v>
      </c>
      <c r="E447" s="17">
        <v>33092</v>
      </c>
      <c r="F447" s="17"/>
    </row>
    <row r="448" spans="1:6" x14ac:dyDescent="0.25">
      <c r="A448" s="16" t="s">
        <v>218</v>
      </c>
      <c r="B448" s="16">
        <v>72521</v>
      </c>
      <c r="C448" s="16">
        <v>90</v>
      </c>
      <c r="D448" s="16">
        <v>78.3</v>
      </c>
      <c r="E448" s="17">
        <v>32813</v>
      </c>
      <c r="F448" s="17"/>
    </row>
    <row r="449" spans="1:6" x14ac:dyDescent="0.25">
      <c r="A449" s="16" t="s">
        <v>218</v>
      </c>
      <c r="B449" s="16">
        <v>71852</v>
      </c>
      <c r="C449" s="16">
        <v>78</v>
      </c>
      <c r="D449" s="16">
        <v>56.1</v>
      </c>
      <c r="E449" s="17">
        <v>33573</v>
      </c>
      <c r="F449" s="17"/>
    </row>
    <row r="450" spans="1:6" x14ac:dyDescent="0.25">
      <c r="A450" s="16" t="s">
        <v>218</v>
      </c>
      <c r="B450" s="16">
        <v>72022</v>
      </c>
      <c r="C450" s="16">
        <v>116</v>
      </c>
      <c r="D450" s="16">
        <v>76.7</v>
      </c>
      <c r="E450" s="17">
        <v>41751</v>
      </c>
      <c r="F450" s="17"/>
    </row>
    <row r="451" spans="1:6" x14ac:dyDescent="0.25">
      <c r="A451" s="16" t="s">
        <v>218</v>
      </c>
      <c r="B451" s="16">
        <v>71861</v>
      </c>
      <c r="C451" s="16">
        <v>70</v>
      </c>
      <c r="D451" s="16">
        <v>46.4</v>
      </c>
      <c r="E451" s="17">
        <v>38759</v>
      </c>
      <c r="F451" s="17"/>
    </row>
    <row r="452" spans="1:6" x14ac:dyDescent="0.25">
      <c r="A452" s="16" t="s">
        <v>218</v>
      </c>
      <c r="B452" s="16">
        <v>72112</v>
      </c>
      <c r="C452" s="16">
        <v>120</v>
      </c>
      <c r="D452" s="16">
        <v>78.900000000000006</v>
      </c>
      <c r="E452" s="17">
        <v>35704</v>
      </c>
      <c r="F452" s="17"/>
    </row>
    <row r="453" spans="1:6" x14ac:dyDescent="0.25">
      <c r="A453" s="16" t="s">
        <v>218</v>
      </c>
      <c r="B453" s="16">
        <v>71671</v>
      </c>
      <c r="C453" s="16">
        <v>140</v>
      </c>
      <c r="D453" s="16">
        <v>85.3</v>
      </c>
      <c r="E453" s="17">
        <v>33848</v>
      </c>
      <c r="F453" s="17"/>
    </row>
    <row r="454" spans="1:6" x14ac:dyDescent="0.25">
      <c r="A454" s="16" t="s">
        <v>218</v>
      </c>
      <c r="B454" s="16">
        <v>72104</v>
      </c>
      <c r="C454" s="16">
        <v>100</v>
      </c>
      <c r="D454" s="16">
        <v>65.8</v>
      </c>
      <c r="E454" s="17">
        <v>34731</v>
      </c>
      <c r="F454" s="17"/>
    </row>
    <row r="455" spans="1:6" x14ac:dyDescent="0.25">
      <c r="A455" s="16" t="s">
        <v>218</v>
      </c>
      <c r="B455" s="16">
        <v>72143</v>
      </c>
      <c r="C455" s="16">
        <v>245</v>
      </c>
      <c r="D455" s="16">
        <v>81.599999999999994</v>
      </c>
      <c r="E455" s="17">
        <v>32568</v>
      </c>
      <c r="F455" s="17"/>
    </row>
    <row r="456" spans="1:6" x14ac:dyDescent="0.25">
      <c r="A456" s="16" t="s">
        <v>218</v>
      </c>
      <c r="B456" s="16">
        <v>72501</v>
      </c>
      <c r="C456" s="16">
        <v>110</v>
      </c>
      <c r="D456" s="16">
        <v>98.7</v>
      </c>
      <c r="E456" s="17">
        <v>37155</v>
      </c>
      <c r="F456" s="17"/>
    </row>
    <row r="457" spans="1:6" x14ac:dyDescent="0.25">
      <c r="A457" s="16" t="s">
        <v>218</v>
      </c>
      <c r="B457" s="16">
        <v>72830</v>
      </c>
      <c r="C457" s="16">
        <v>140</v>
      </c>
      <c r="D457" s="16">
        <v>111.5</v>
      </c>
      <c r="E457" s="17">
        <v>33451</v>
      </c>
      <c r="F457" s="17"/>
    </row>
    <row r="458" spans="1:6" x14ac:dyDescent="0.25">
      <c r="A458" s="16" t="s">
        <v>218</v>
      </c>
      <c r="B458" s="16">
        <v>72703</v>
      </c>
      <c r="C458" s="16">
        <v>87</v>
      </c>
      <c r="D458" s="16">
        <v>62.4</v>
      </c>
      <c r="E458" s="17">
        <v>31579</v>
      </c>
      <c r="F458" s="17"/>
    </row>
    <row r="459" spans="1:6" x14ac:dyDescent="0.25">
      <c r="A459" s="16" t="s">
        <v>218</v>
      </c>
      <c r="B459" s="16">
        <v>72801</v>
      </c>
      <c r="C459" s="16">
        <v>124</v>
      </c>
      <c r="D459" s="16">
        <v>73.7</v>
      </c>
      <c r="E459" s="17">
        <v>34578</v>
      </c>
      <c r="F459" s="17"/>
    </row>
    <row r="460" spans="1:6" x14ac:dyDescent="0.25">
      <c r="A460" s="16" t="s">
        <v>218</v>
      </c>
      <c r="B460" s="16">
        <v>72450</v>
      </c>
      <c r="C460" s="16">
        <v>143</v>
      </c>
      <c r="D460" s="16">
        <v>129</v>
      </c>
      <c r="E460" s="17">
        <v>39539</v>
      </c>
      <c r="F460" s="17"/>
    </row>
    <row r="461" spans="1:6" x14ac:dyDescent="0.25">
      <c r="A461" s="16" t="s">
        <v>218</v>
      </c>
      <c r="B461" s="16">
        <v>71753</v>
      </c>
      <c r="C461" s="16">
        <v>135</v>
      </c>
      <c r="D461" s="16">
        <v>97.6</v>
      </c>
      <c r="E461" s="17">
        <v>33604</v>
      </c>
      <c r="F461" s="17"/>
    </row>
    <row r="462" spans="1:6" x14ac:dyDescent="0.25">
      <c r="A462" s="16" t="s">
        <v>218</v>
      </c>
      <c r="B462" s="16">
        <v>72205</v>
      </c>
      <c r="C462" s="16">
        <v>154</v>
      </c>
      <c r="D462" s="16">
        <v>85.7</v>
      </c>
      <c r="E462" s="17">
        <v>41122</v>
      </c>
      <c r="F462" s="17"/>
    </row>
    <row r="463" spans="1:6" x14ac:dyDescent="0.25">
      <c r="A463" s="16" t="s">
        <v>218</v>
      </c>
      <c r="B463" s="16">
        <v>72903</v>
      </c>
      <c r="C463" s="16">
        <v>157</v>
      </c>
      <c r="D463" s="16">
        <v>88.3</v>
      </c>
      <c r="E463" s="17">
        <v>36967</v>
      </c>
      <c r="F463" s="17"/>
    </row>
    <row r="464" spans="1:6" x14ac:dyDescent="0.25">
      <c r="A464" s="16" t="s">
        <v>218</v>
      </c>
      <c r="B464" s="16">
        <v>72632</v>
      </c>
      <c r="C464" s="16">
        <v>100</v>
      </c>
      <c r="D464" s="16">
        <v>38.4</v>
      </c>
      <c r="E464" s="17">
        <v>34547</v>
      </c>
      <c r="F464" s="17"/>
    </row>
    <row r="465" spans="1:6" x14ac:dyDescent="0.25">
      <c r="A465" s="16" t="s">
        <v>218</v>
      </c>
      <c r="B465" s="16">
        <v>72143</v>
      </c>
      <c r="C465" s="16">
        <v>138</v>
      </c>
      <c r="D465" s="16">
        <v>129</v>
      </c>
      <c r="E465" s="17">
        <v>34121</v>
      </c>
      <c r="F465" s="17"/>
    </row>
    <row r="466" spans="1:6" x14ac:dyDescent="0.25">
      <c r="A466" s="16" t="s">
        <v>218</v>
      </c>
      <c r="B466" s="16">
        <v>72556</v>
      </c>
      <c r="C466" s="16">
        <v>86</v>
      </c>
      <c r="D466" s="16">
        <v>79.400000000000006</v>
      </c>
      <c r="E466" s="17">
        <v>35551</v>
      </c>
      <c r="F466" s="17"/>
    </row>
    <row r="467" spans="1:6" x14ac:dyDescent="0.25">
      <c r="A467" s="16" t="s">
        <v>218</v>
      </c>
      <c r="B467" s="16">
        <v>72114</v>
      </c>
      <c r="C467" s="16">
        <v>96</v>
      </c>
      <c r="D467" s="16">
        <v>91.2</v>
      </c>
      <c r="E467" s="17">
        <v>42852</v>
      </c>
      <c r="F467" s="17"/>
    </row>
    <row r="468" spans="1:6" x14ac:dyDescent="0.25">
      <c r="A468" s="16" t="s">
        <v>218</v>
      </c>
      <c r="B468" s="16">
        <v>72855</v>
      </c>
      <c r="C468" s="16">
        <v>140</v>
      </c>
      <c r="D468" s="16">
        <v>96.5</v>
      </c>
      <c r="E468" s="17">
        <v>35079</v>
      </c>
      <c r="F468" s="17"/>
    </row>
    <row r="469" spans="1:6" x14ac:dyDescent="0.25">
      <c r="A469" s="16" t="s">
        <v>218</v>
      </c>
      <c r="B469" s="16">
        <v>72205</v>
      </c>
      <c r="C469" s="16">
        <v>140</v>
      </c>
      <c r="D469" s="16">
        <v>75</v>
      </c>
      <c r="E469" s="17">
        <v>34648</v>
      </c>
      <c r="F469" s="17"/>
    </row>
    <row r="470" spans="1:6" x14ac:dyDescent="0.25">
      <c r="A470" s="16" t="s">
        <v>218</v>
      </c>
      <c r="B470" s="16">
        <v>72058</v>
      </c>
      <c r="C470" s="16">
        <v>84</v>
      </c>
      <c r="D470" s="16">
        <v>69</v>
      </c>
      <c r="E470" s="17">
        <v>37725</v>
      </c>
      <c r="F470" s="17"/>
    </row>
    <row r="471" spans="1:6" x14ac:dyDescent="0.25">
      <c r="A471" s="16" t="s">
        <v>218</v>
      </c>
      <c r="B471" s="16">
        <v>72762</v>
      </c>
      <c r="C471" s="16">
        <v>140</v>
      </c>
      <c r="D471" s="16">
        <v>129.4</v>
      </c>
      <c r="E471" s="17">
        <v>38561</v>
      </c>
      <c r="F471" s="17"/>
    </row>
    <row r="472" spans="1:6" x14ac:dyDescent="0.25">
      <c r="A472" s="16" t="s">
        <v>218</v>
      </c>
      <c r="B472" s="16">
        <v>72022</v>
      </c>
      <c r="C472" s="16">
        <v>116</v>
      </c>
      <c r="D472" s="16">
        <v>102.2</v>
      </c>
      <c r="E472" s="17">
        <v>35156</v>
      </c>
      <c r="F472" s="17"/>
    </row>
    <row r="473" spans="1:6" x14ac:dyDescent="0.25">
      <c r="A473" s="16" t="s">
        <v>218</v>
      </c>
      <c r="B473" s="16">
        <v>71913</v>
      </c>
      <c r="C473" s="16">
        <v>84</v>
      </c>
      <c r="D473" s="16">
        <v>72.2</v>
      </c>
      <c r="E473" s="17">
        <v>40744</v>
      </c>
      <c r="F473" s="17"/>
    </row>
    <row r="474" spans="1:6" x14ac:dyDescent="0.25">
      <c r="A474" s="16" t="s">
        <v>218</v>
      </c>
      <c r="B474" s="16">
        <v>72034</v>
      </c>
      <c r="C474" s="16">
        <v>104</v>
      </c>
      <c r="D474" s="16">
        <v>65.7</v>
      </c>
      <c r="E474" s="17">
        <v>35238</v>
      </c>
      <c r="F474" s="17"/>
    </row>
    <row r="475" spans="1:6" x14ac:dyDescent="0.25">
      <c r="A475" s="16" t="s">
        <v>218</v>
      </c>
      <c r="B475" s="16">
        <v>72064</v>
      </c>
      <c r="C475" s="16">
        <v>70</v>
      </c>
      <c r="D475" s="16">
        <v>50.4</v>
      </c>
      <c r="E475" s="17">
        <v>34335</v>
      </c>
      <c r="F475" s="17"/>
    </row>
    <row r="476" spans="1:6" x14ac:dyDescent="0.25">
      <c r="A476" s="16" t="s">
        <v>219</v>
      </c>
      <c r="B476" s="16">
        <v>85029</v>
      </c>
      <c r="C476" s="16">
        <v>68</v>
      </c>
      <c r="D476" s="16">
        <v>43.7</v>
      </c>
      <c r="E476" s="17">
        <v>32307</v>
      </c>
      <c r="F476" s="17"/>
    </row>
    <row r="477" spans="1:6" x14ac:dyDescent="0.25">
      <c r="A477" s="16" t="s">
        <v>219</v>
      </c>
      <c r="B477" s="16">
        <v>85205</v>
      </c>
      <c r="C477" s="16">
        <v>38</v>
      </c>
      <c r="D477" s="16">
        <v>37.1</v>
      </c>
      <c r="E477" s="17">
        <v>38833</v>
      </c>
      <c r="F477" s="17"/>
    </row>
    <row r="478" spans="1:6" x14ac:dyDescent="0.25">
      <c r="A478" s="16" t="s">
        <v>219</v>
      </c>
      <c r="B478" s="16">
        <v>85378</v>
      </c>
      <c r="C478" s="16">
        <v>58</v>
      </c>
      <c r="D478" s="16">
        <v>43.6</v>
      </c>
      <c r="E478" s="17">
        <v>35646</v>
      </c>
      <c r="F478" s="17"/>
    </row>
    <row r="479" spans="1:6" x14ac:dyDescent="0.25">
      <c r="A479" s="16" t="s">
        <v>219</v>
      </c>
      <c r="B479" s="16">
        <v>85381</v>
      </c>
      <c r="C479" s="16">
        <v>57</v>
      </c>
      <c r="D479" s="16">
        <v>16.399999999999999</v>
      </c>
      <c r="E479" s="17">
        <v>32919</v>
      </c>
      <c r="F479" s="17"/>
    </row>
    <row r="480" spans="1:6" x14ac:dyDescent="0.25">
      <c r="A480" s="16" t="s">
        <v>219</v>
      </c>
      <c r="B480" s="16">
        <v>85008</v>
      </c>
      <c r="C480" s="16">
        <v>108</v>
      </c>
      <c r="D480" s="16">
        <v>98.7</v>
      </c>
      <c r="E480" s="17">
        <v>26512</v>
      </c>
      <c r="F480" s="17"/>
    </row>
    <row r="481" spans="1:6" x14ac:dyDescent="0.25">
      <c r="A481" s="16" t="s">
        <v>219</v>
      </c>
      <c r="B481" s="16">
        <v>85345</v>
      </c>
      <c r="C481" s="16">
        <v>228</v>
      </c>
      <c r="D481" s="16">
        <v>148.19999999999999</v>
      </c>
      <c r="E481" s="17">
        <v>36117</v>
      </c>
      <c r="F481" s="17"/>
    </row>
    <row r="482" spans="1:6" x14ac:dyDescent="0.25">
      <c r="A482" s="16" t="s">
        <v>219</v>
      </c>
      <c r="B482" s="16">
        <v>86406</v>
      </c>
      <c r="C482" s="16">
        <v>118</v>
      </c>
      <c r="D482" s="16">
        <v>57.9</v>
      </c>
      <c r="E482" s="17">
        <v>31106</v>
      </c>
      <c r="F482" s="17"/>
    </row>
    <row r="483" spans="1:6" x14ac:dyDescent="0.25">
      <c r="A483" s="16" t="s">
        <v>219</v>
      </c>
      <c r="B483" s="16">
        <v>85032</v>
      </c>
      <c r="C483" s="16">
        <v>210</v>
      </c>
      <c r="D483" s="16">
        <v>126.1</v>
      </c>
      <c r="E483" s="17">
        <v>32083</v>
      </c>
      <c r="F483" s="17"/>
    </row>
    <row r="484" spans="1:6" x14ac:dyDescent="0.25">
      <c r="A484" s="16" t="s">
        <v>219</v>
      </c>
      <c r="B484" s="16">
        <v>85020</v>
      </c>
      <c r="C484" s="16">
        <v>64</v>
      </c>
      <c r="D484" s="16">
        <v>56.3</v>
      </c>
      <c r="E484" s="17">
        <v>24473</v>
      </c>
      <c r="F484" s="17"/>
    </row>
    <row r="485" spans="1:6" x14ac:dyDescent="0.25">
      <c r="A485" s="16" t="s">
        <v>219</v>
      </c>
      <c r="B485" s="16">
        <v>85713</v>
      </c>
      <c r="C485" s="16">
        <v>120</v>
      </c>
      <c r="D485" s="16">
        <v>116.1</v>
      </c>
      <c r="E485" s="17">
        <v>40962</v>
      </c>
      <c r="F485" s="17"/>
    </row>
    <row r="486" spans="1:6" x14ac:dyDescent="0.25">
      <c r="A486" s="16" t="s">
        <v>219</v>
      </c>
      <c r="B486" s="16">
        <v>85301</v>
      </c>
      <c r="C486" s="16">
        <v>170</v>
      </c>
      <c r="D486" s="16">
        <v>149.6</v>
      </c>
      <c r="E486" s="17">
        <v>30768</v>
      </c>
      <c r="F486" s="17"/>
    </row>
    <row r="487" spans="1:6" x14ac:dyDescent="0.25">
      <c r="A487" s="16" t="s">
        <v>219</v>
      </c>
      <c r="B487" s="16">
        <v>85006</v>
      </c>
      <c r="C487" s="16">
        <v>120</v>
      </c>
      <c r="D487" s="16">
        <v>84.7</v>
      </c>
      <c r="E487" s="17">
        <v>42403</v>
      </c>
      <c r="F487" s="17"/>
    </row>
    <row r="488" spans="1:6" x14ac:dyDescent="0.25">
      <c r="A488" s="16" t="s">
        <v>219</v>
      </c>
      <c r="B488" s="16">
        <v>85308</v>
      </c>
      <c r="C488" s="16">
        <v>96</v>
      </c>
      <c r="D488" s="16">
        <v>71.900000000000006</v>
      </c>
      <c r="E488" s="17">
        <v>42291</v>
      </c>
      <c r="F488" s="17"/>
    </row>
    <row r="489" spans="1:6" x14ac:dyDescent="0.25">
      <c r="A489" s="16" t="s">
        <v>219</v>
      </c>
      <c r="B489" s="16">
        <v>85382</v>
      </c>
      <c r="C489" s="16">
        <v>70</v>
      </c>
      <c r="D489" s="16">
        <v>19.8</v>
      </c>
      <c r="E489" s="17">
        <v>34765</v>
      </c>
      <c r="F489" s="17"/>
    </row>
    <row r="490" spans="1:6" x14ac:dyDescent="0.25">
      <c r="A490" s="16" t="s">
        <v>219</v>
      </c>
      <c r="B490" s="16">
        <v>86322</v>
      </c>
      <c r="C490" s="16">
        <v>58</v>
      </c>
      <c r="D490" s="16">
        <v>51.7</v>
      </c>
      <c r="E490" s="17">
        <v>31364</v>
      </c>
      <c r="F490" s="17"/>
    </row>
    <row r="491" spans="1:6" x14ac:dyDescent="0.25">
      <c r="A491" s="16" t="s">
        <v>219</v>
      </c>
      <c r="B491" s="16">
        <v>85363</v>
      </c>
      <c r="C491" s="16">
        <v>128</v>
      </c>
      <c r="D491" s="16">
        <v>85.1</v>
      </c>
      <c r="E491" s="17">
        <v>31589</v>
      </c>
      <c r="F491" s="17"/>
    </row>
    <row r="492" spans="1:6" x14ac:dyDescent="0.25">
      <c r="A492" s="16" t="s">
        <v>219</v>
      </c>
      <c r="B492" s="16">
        <v>85546</v>
      </c>
      <c r="C492" s="16">
        <v>106</v>
      </c>
      <c r="D492" s="16">
        <v>79.8</v>
      </c>
      <c r="E492" s="17">
        <v>32261</v>
      </c>
      <c r="F492" s="17"/>
    </row>
    <row r="493" spans="1:6" x14ac:dyDescent="0.25">
      <c r="A493" s="16" t="s">
        <v>219</v>
      </c>
      <c r="B493" s="16">
        <v>85032</v>
      </c>
      <c r="C493" s="16">
        <v>130</v>
      </c>
      <c r="D493" s="16">
        <v>119.1</v>
      </c>
      <c r="E493" s="17">
        <v>29184</v>
      </c>
      <c r="F493" s="17"/>
    </row>
    <row r="494" spans="1:6" x14ac:dyDescent="0.25">
      <c r="A494" s="16" t="s">
        <v>219</v>
      </c>
      <c r="B494" s="16">
        <v>85718</v>
      </c>
      <c r="C494" s="16">
        <v>66</v>
      </c>
      <c r="D494" s="16">
        <v>36.4</v>
      </c>
      <c r="E494" s="17">
        <v>42969</v>
      </c>
      <c r="F494" s="17"/>
    </row>
    <row r="495" spans="1:6" x14ac:dyDescent="0.25">
      <c r="A495" s="16" t="s">
        <v>219</v>
      </c>
      <c r="B495" s="16">
        <v>85122</v>
      </c>
      <c r="C495" s="16">
        <v>134</v>
      </c>
      <c r="D495" s="16">
        <v>125.4</v>
      </c>
      <c r="E495" s="17">
        <v>40455</v>
      </c>
      <c r="F495" s="17"/>
    </row>
    <row r="496" spans="1:6" x14ac:dyDescent="0.25">
      <c r="A496" s="16" t="s">
        <v>219</v>
      </c>
      <c r="B496" s="16">
        <v>86406</v>
      </c>
      <c r="C496" s="16">
        <v>104</v>
      </c>
      <c r="D496" s="16">
        <v>59.4</v>
      </c>
      <c r="E496" s="17">
        <v>35475</v>
      </c>
      <c r="F496" s="17"/>
    </row>
    <row r="497" spans="1:6" x14ac:dyDescent="0.25">
      <c r="A497" s="16" t="s">
        <v>219</v>
      </c>
      <c r="B497" s="16">
        <v>85381</v>
      </c>
      <c r="C497" s="16">
        <v>111</v>
      </c>
      <c r="D497" s="16">
        <v>62.1</v>
      </c>
      <c r="E497" s="17">
        <v>36509</v>
      </c>
      <c r="F497" s="17"/>
    </row>
    <row r="498" spans="1:6" x14ac:dyDescent="0.25">
      <c r="A498" s="16" t="s">
        <v>219</v>
      </c>
      <c r="B498" s="16">
        <v>85120</v>
      </c>
      <c r="C498" s="16">
        <v>190</v>
      </c>
      <c r="D498" s="16">
        <v>111.6</v>
      </c>
      <c r="E498" s="17">
        <v>35928</v>
      </c>
      <c r="F498" s="17"/>
    </row>
    <row r="499" spans="1:6" x14ac:dyDescent="0.25">
      <c r="A499" s="16" t="s">
        <v>219</v>
      </c>
      <c r="B499" s="16">
        <v>85607</v>
      </c>
      <c r="C499" s="16">
        <v>60</v>
      </c>
      <c r="D499" s="16">
        <v>49.7</v>
      </c>
      <c r="E499" s="17">
        <v>32458</v>
      </c>
      <c r="F499" s="17"/>
    </row>
    <row r="500" spans="1:6" x14ac:dyDescent="0.25">
      <c r="A500" s="16" t="s">
        <v>219</v>
      </c>
      <c r="B500" s="16">
        <v>85206</v>
      </c>
      <c r="C500" s="16">
        <v>180</v>
      </c>
      <c r="D500" s="16">
        <v>123.5</v>
      </c>
      <c r="E500" s="17">
        <v>31378</v>
      </c>
      <c r="F500" s="17"/>
    </row>
    <row r="501" spans="1:6" x14ac:dyDescent="0.25">
      <c r="A501" s="16" t="s">
        <v>219</v>
      </c>
      <c r="B501" s="16">
        <v>85718</v>
      </c>
      <c r="C501" s="16">
        <v>118</v>
      </c>
      <c r="D501" s="16">
        <v>77.900000000000006</v>
      </c>
      <c r="E501" s="17">
        <v>32267</v>
      </c>
      <c r="F501" s="17"/>
    </row>
    <row r="502" spans="1:6" x14ac:dyDescent="0.25">
      <c r="A502" s="16" t="s">
        <v>219</v>
      </c>
      <c r="B502" s="16">
        <v>85251</v>
      </c>
      <c r="C502" s="16">
        <v>108</v>
      </c>
      <c r="D502" s="16">
        <v>56</v>
      </c>
      <c r="E502" s="17">
        <v>30348</v>
      </c>
      <c r="F502" s="17"/>
    </row>
    <row r="503" spans="1:6" x14ac:dyDescent="0.25">
      <c r="A503" s="16" t="s">
        <v>219</v>
      </c>
      <c r="B503" s="16">
        <v>85255</v>
      </c>
      <c r="C503" s="16">
        <v>24</v>
      </c>
      <c r="D503" s="16">
        <v>16</v>
      </c>
      <c r="E503" s="17">
        <v>40703</v>
      </c>
      <c r="F503" s="17"/>
    </row>
    <row r="504" spans="1:6" x14ac:dyDescent="0.25">
      <c r="A504" s="16" t="s">
        <v>219</v>
      </c>
      <c r="B504" s="16">
        <v>85712</v>
      </c>
      <c r="C504" s="16">
        <v>149</v>
      </c>
      <c r="D504" s="16">
        <v>134</v>
      </c>
      <c r="E504" s="17">
        <v>27990</v>
      </c>
      <c r="F504" s="17"/>
    </row>
    <row r="505" spans="1:6" x14ac:dyDescent="0.25">
      <c r="A505" s="16" t="s">
        <v>219</v>
      </c>
      <c r="B505" s="16">
        <v>86314</v>
      </c>
      <c r="C505" s="16">
        <v>58</v>
      </c>
      <c r="D505" s="16">
        <v>52.2</v>
      </c>
      <c r="E505" s="17">
        <v>35717</v>
      </c>
      <c r="F505" s="17"/>
    </row>
    <row r="506" spans="1:6" x14ac:dyDescent="0.25">
      <c r="A506" s="16" t="s">
        <v>219</v>
      </c>
      <c r="B506" s="16">
        <v>85224</v>
      </c>
      <c r="C506" s="16">
        <v>66</v>
      </c>
      <c r="D506" s="16">
        <v>29.5</v>
      </c>
      <c r="E506" s="17">
        <v>36105</v>
      </c>
      <c r="F506" s="17"/>
    </row>
    <row r="507" spans="1:6" x14ac:dyDescent="0.25">
      <c r="A507" s="16" t="s">
        <v>219</v>
      </c>
      <c r="B507" s="16">
        <v>85283</v>
      </c>
      <c r="C507" s="16">
        <v>56</v>
      </c>
      <c r="D507" s="16">
        <v>45.1</v>
      </c>
      <c r="E507" s="17">
        <v>31257</v>
      </c>
      <c r="F507" s="17"/>
    </row>
    <row r="508" spans="1:6" x14ac:dyDescent="0.25">
      <c r="A508" s="16" t="s">
        <v>219</v>
      </c>
      <c r="B508" s="16">
        <v>86305</v>
      </c>
      <c r="C508" s="16">
        <v>64</v>
      </c>
      <c r="D508" s="16">
        <v>56.1</v>
      </c>
      <c r="E508" s="17">
        <v>31490</v>
      </c>
      <c r="F508" s="17"/>
    </row>
    <row r="509" spans="1:6" x14ac:dyDescent="0.25">
      <c r="A509" s="16" t="s">
        <v>219</v>
      </c>
      <c r="B509" s="16">
        <v>85020</v>
      </c>
      <c r="C509" s="16">
        <v>155</v>
      </c>
      <c r="D509" s="16">
        <v>150.69999999999999</v>
      </c>
      <c r="E509" s="17">
        <v>30622</v>
      </c>
      <c r="F509" s="17"/>
    </row>
    <row r="510" spans="1:6" x14ac:dyDescent="0.25">
      <c r="A510" s="16" t="s">
        <v>219</v>
      </c>
      <c r="B510" s="16">
        <v>85302</v>
      </c>
      <c r="C510" s="16">
        <v>225</v>
      </c>
      <c r="D510" s="16">
        <v>184.2</v>
      </c>
      <c r="E510" s="17">
        <v>32238</v>
      </c>
      <c r="F510" s="17"/>
    </row>
    <row r="511" spans="1:6" x14ac:dyDescent="0.25">
      <c r="A511" s="16" t="s">
        <v>219</v>
      </c>
      <c r="B511" s="16">
        <v>85712</v>
      </c>
      <c r="C511" s="16">
        <v>312</v>
      </c>
      <c r="D511" s="16">
        <v>234.6</v>
      </c>
      <c r="E511" s="17">
        <v>32089</v>
      </c>
      <c r="F511" s="17"/>
    </row>
    <row r="512" spans="1:6" x14ac:dyDescent="0.25">
      <c r="A512" s="16" t="s">
        <v>219</v>
      </c>
      <c r="B512" s="16">
        <v>85304</v>
      </c>
      <c r="C512" s="16">
        <v>223</v>
      </c>
      <c r="D512" s="16">
        <v>167.4</v>
      </c>
      <c r="E512" s="17">
        <v>31512</v>
      </c>
      <c r="F512" s="17"/>
    </row>
    <row r="513" spans="1:6" x14ac:dyDescent="0.25">
      <c r="A513" s="16" t="s">
        <v>219</v>
      </c>
      <c r="B513" s="16">
        <v>85712</v>
      </c>
      <c r="C513" s="16">
        <v>144</v>
      </c>
      <c r="D513" s="16">
        <v>118.7</v>
      </c>
      <c r="E513" s="17">
        <v>29312</v>
      </c>
      <c r="F513" s="17"/>
    </row>
    <row r="514" spans="1:6" x14ac:dyDescent="0.25">
      <c r="A514" s="16" t="s">
        <v>219</v>
      </c>
      <c r="B514" s="16">
        <v>85297</v>
      </c>
      <c r="C514" s="16">
        <v>32</v>
      </c>
      <c r="D514" s="16">
        <v>28</v>
      </c>
      <c r="E514" s="17">
        <v>40976</v>
      </c>
      <c r="F514" s="17"/>
    </row>
    <row r="515" spans="1:6" x14ac:dyDescent="0.25">
      <c r="A515" s="16" t="s">
        <v>219</v>
      </c>
      <c r="B515" s="16">
        <v>86326</v>
      </c>
      <c r="C515" s="16">
        <v>70</v>
      </c>
      <c r="D515" s="16">
        <v>69.599999999999994</v>
      </c>
      <c r="E515" s="17">
        <v>30855</v>
      </c>
      <c r="F515" s="17"/>
    </row>
    <row r="516" spans="1:6" x14ac:dyDescent="0.25">
      <c r="A516" s="16" t="s">
        <v>219</v>
      </c>
      <c r="B516" s="16">
        <v>85255</v>
      </c>
      <c r="C516" s="16">
        <v>72</v>
      </c>
      <c r="D516" s="16">
        <v>55</v>
      </c>
      <c r="E516" s="17">
        <v>40988</v>
      </c>
      <c r="F516" s="17"/>
    </row>
    <row r="517" spans="1:6" x14ac:dyDescent="0.25">
      <c r="A517" s="16" t="s">
        <v>219</v>
      </c>
      <c r="B517" s="16">
        <v>85258</v>
      </c>
      <c r="C517" s="16">
        <v>38</v>
      </c>
      <c r="D517" s="16">
        <v>37.9</v>
      </c>
      <c r="E517" s="17">
        <v>39209</v>
      </c>
      <c r="F517" s="17"/>
    </row>
    <row r="518" spans="1:6" x14ac:dyDescent="0.25">
      <c r="A518" s="16" t="s">
        <v>219</v>
      </c>
      <c r="B518" s="16">
        <v>85040</v>
      </c>
      <c r="C518" s="16">
        <v>115</v>
      </c>
      <c r="D518" s="16">
        <v>71</v>
      </c>
      <c r="E518" s="17">
        <v>33353</v>
      </c>
      <c r="F518" s="17"/>
    </row>
    <row r="519" spans="1:6" x14ac:dyDescent="0.25">
      <c r="A519" s="16" t="s">
        <v>219</v>
      </c>
      <c r="B519" s="16">
        <v>85901</v>
      </c>
      <c r="C519" s="16">
        <v>58</v>
      </c>
      <c r="D519" s="16">
        <v>40.200000000000003</v>
      </c>
      <c r="E519" s="17">
        <v>31841</v>
      </c>
      <c r="F519" s="17"/>
    </row>
    <row r="520" spans="1:6" x14ac:dyDescent="0.25">
      <c r="A520" s="16" t="s">
        <v>219</v>
      </c>
      <c r="B520" s="16">
        <v>85251</v>
      </c>
      <c r="C520" s="16">
        <v>130</v>
      </c>
      <c r="D520" s="16">
        <v>99.8</v>
      </c>
      <c r="E520" s="17">
        <v>29713</v>
      </c>
      <c r="F520" s="17"/>
    </row>
    <row r="521" spans="1:6" x14ac:dyDescent="0.25">
      <c r="A521" s="16" t="s">
        <v>219</v>
      </c>
      <c r="B521" s="16">
        <v>85363</v>
      </c>
      <c r="C521" s="16">
        <v>127</v>
      </c>
      <c r="D521" s="16">
        <v>116.1</v>
      </c>
      <c r="E521" s="17">
        <v>35732</v>
      </c>
      <c r="F521" s="17"/>
    </row>
    <row r="522" spans="1:6" x14ac:dyDescent="0.25">
      <c r="A522" s="16" t="s">
        <v>219</v>
      </c>
      <c r="B522" s="16">
        <v>85374</v>
      </c>
      <c r="C522" s="16">
        <v>100</v>
      </c>
      <c r="D522" s="16">
        <v>14.8</v>
      </c>
      <c r="E522" s="17">
        <v>43742</v>
      </c>
      <c r="F522" s="17"/>
    </row>
    <row r="523" spans="1:6" x14ac:dyDescent="0.25">
      <c r="A523" s="16" t="s">
        <v>219</v>
      </c>
      <c r="B523" s="16">
        <v>85364</v>
      </c>
      <c r="C523" s="16">
        <v>128</v>
      </c>
      <c r="D523" s="16">
        <v>97.3</v>
      </c>
      <c r="E523" s="17">
        <v>31642</v>
      </c>
      <c r="F523" s="17"/>
    </row>
    <row r="524" spans="1:6" x14ac:dyDescent="0.25">
      <c r="A524" s="16" t="s">
        <v>219</v>
      </c>
      <c r="B524" s="16">
        <v>85714</v>
      </c>
      <c r="C524" s="16">
        <v>240</v>
      </c>
      <c r="D524" s="16">
        <v>186.3</v>
      </c>
      <c r="E524" s="17">
        <v>31083</v>
      </c>
      <c r="F524" s="17"/>
    </row>
    <row r="525" spans="1:6" x14ac:dyDescent="0.25">
      <c r="A525" s="16" t="s">
        <v>219</v>
      </c>
      <c r="B525" s="16">
        <v>85016</v>
      </c>
      <c r="C525" s="16">
        <v>115</v>
      </c>
      <c r="D525" s="16">
        <v>80.2</v>
      </c>
      <c r="E525" s="17">
        <v>27429</v>
      </c>
      <c r="F525" s="17"/>
    </row>
    <row r="526" spans="1:6" x14ac:dyDescent="0.25">
      <c r="A526" s="16" t="s">
        <v>219</v>
      </c>
      <c r="B526" s="16">
        <v>86401</v>
      </c>
      <c r="C526" s="16">
        <v>88</v>
      </c>
      <c r="D526" s="16">
        <v>80.400000000000006</v>
      </c>
      <c r="E526" s="17">
        <v>37812</v>
      </c>
      <c r="F526" s="17"/>
    </row>
    <row r="527" spans="1:6" x14ac:dyDescent="0.25">
      <c r="A527" s="16" t="s">
        <v>219</v>
      </c>
      <c r="B527" s="16">
        <v>85260</v>
      </c>
      <c r="C527" s="16">
        <v>60</v>
      </c>
      <c r="D527" s="16">
        <v>26.8</v>
      </c>
      <c r="E527" s="17">
        <v>32486</v>
      </c>
      <c r="F527" s="17"/>
    </row>
    <row r="528" spans="1:6" x14ac:dyDescent="0.25">
      <c r="A528" s="16" t="s">
        <v>219</v>
      </c>
      <c r="B528" s="16">
        <v>85021</v>
      </c>
      <c r="C528" s="16">
        <v>72</v>
      </c>
      <c r="D528" s="16">
        <v>58</v>
      </c>
      <c r="E528" s="17">
        <v>32444</v>
      </c>
      <c r="F528" s="17"/>
    </row>
    <row r="529" spans="1:6" x14ac:dyDescent="0.25">
      <c r="A529" s="16" t="s">
        <v>219</v>
      </c>
      <c r="B529" s="16">
        <v>86305</v>
      </c>
      <c r="C529" s="16">
        <v>116</v>
      </c>
      <c r="D529" s="16">
        <v>49.7</v>
      </c>
      <c r="E529" s="17">
        <v>31208</v>
      </c>
      <c r="F529" s="17"/>
    </row>
    <row r="530" spans="1:6" x14ac:dyDescent="0.25">
      <c r="A530" s="16" t="s">
        <v>219</v>
      </c>
      <c r="B530" s="16">
        <v>85323</v>
      </c>
      <c r="C530" s="16">
        <v>161</v>
      </c>
      <c r="D530" s="16">
        <v>149.30000000000001</v>
      </c>
      <c r="E530" s="17">
        <v>32350</v>
      </c>
      <c r="F530" s="17"/>
    </row>
    <row r="531" spans="1:6" x14ac:dyDescent="0.25">
      <c r="A531" s="16" t="s">
        <v>219</v>
      </c>
      <c r="B531" s="16">
        <v>85012</v>
      </c>
      <c r="C531" s="16">
        <v>46</v>
      </c>
      <c r="D531" s="16">
        <v>41.6</v>
      </c>
      <c r="E531" s="17">
        <v>42811</v>
      </c>
      <c r="F531" s="17"/>
    </row>
    <row r="532" spans="1:6" x14ac:dyDescent="0.25">
      <c r="A532" s="16" t="s">
        <v>219</v>
      </c>
      <c r="B532" s="16">
        <v>85338</v>
      </c>
      <c r="C532" s="16">
        <v>180</v>
      </c>
      <c r="D532" s="16">
        <v>157.9</v>
      </c>
      <c r="E532" s="17">
        <v>36431</v>
      </c>
      <c r="F532" s="17"/>
    </row>
    <row r="533" spans="1:6" x14ac:dyDescent="0.25">
      <c r="A533" s="16" t="s">
        <v>219</v>
      </c>
      <c r="B533" s="16">
        <v>85719</v>
      </c>
      <c r="C533" s="16">
        <v>102</v>
      </c>
      <c r="D533" s="16">
        <v>83.3</v>
      </c>
      <c r="E533" s="17">
        <v>32436</v>
      </c>
      <c r="F533" s="17"/>
    </row>
    <row r="534" spans="1:6" x14ac:dyDescent="0.25">
      <c r="A534" s="16" t="s">
        <v>219</v>
      </c>
      <c r="B534" s="16">
        <v>85206</v>
      </c>
      <c r="C534" s="16">
        <v>100</v>
      </c>
      <c r="D534" s="16">
        <v>100.8</v>
      </c>
      <c r="E534" s="17">
        <v>29041</v>
      </c>
      <c r="F534" s="17"/>
    </row>
    <row r="535" spans="1:6" x14ac:dyDescent="0.25">
      <c r="A535" s="16" t="s">
        <v>219</v>
      </c>
      <c r="B535" s="16">
        <v>85373</v>
      </c>
      <c r="C535" s="16">
        <v>118</v>
      </c>
      <c r="D535" s="16">
        <v>67.7</v>
      </c>
      <c r="E535" s="17">
        <v>34481</v>
      </c>
      <c r="F535" s="17"/>
    </row>
    <row r="536" spans="1:6" x14ac:dyDescent="0.25">
      <c r="A536" s="16" t="s">
        <v>219</v>
      </c>
      <c r="B536" s="16">
        <v>85306</v>
      </c>
      <c r="C536" s="16">
        <v>54</v>
      </c>
      <c r="D536" s="16">
        <v>52.5</v>
      </c>
      <c r="E536" s="17">
        <v>40213</v>
      </c>
      <c r="F536" s="17"/>
    </row>
    <row r="537" spans="1:6" x14ac:dyDescent="0.25">
      <c r="A537" s="16" t="s">
        <v>219</v>
      </c>
      <c r="B537" s="16">
        <v>85012</v>
      </c>
      <c r="C537" s="16">
        <v>200</v>
      </c>
      <c r="D537" s="16">
        <v>163.69999999999999</v>
      </c>
      <c r="E537" s="17">
        <v>35072</v>
      </c>
      <c r="F537" s="17"/>
    </row>
    <row r="538" spans="1:6" x14ac:dyDescent="0.25">
      <c r="A538" s="16" t="s">
        <v>219</v>
      </c>
      <c r="B538" s="16">
        <v>85014</v>
      </c>
      <c r="C538" s="16">
        <v>107</v>
      </c>
      <c r="D538" s="16">
        <v>87.6</v>
      </c>
      <c r="E538" s="17">
        <v>30687</v>
      </c>
      <c r="F538" s="17"/>
    </row>
    <row r="539" spans="1:6" x14ac:dyDescent="0.25">
      <c r="A539" s="16" t="s">
        <v>219</v>
      </c>
      <c r="B539" s="16">
        <v>85268</v>
      </c>
      <c r="C539" s="16">
        <v>48</v>
      </c>
      <c r="D539" s="16">
        <v>33.700000000000003</v>
      </c>
      <c r="E539" s="17">
        <v>37221</v>
      </c>
      <c r="F539" s="17"/>
    </row>
    <row r="540" spans="1:6" x14ac:dyDescent="0.25">
      <c r="A540" s="16" t="s">
        <v>219</v>
      </c>
      <c r="B540" s="16">
        <v>85364</v>
      </c>
      <c r="C540" s="16">
        <v>120</v>
      </c>
      <c r="D540" s="16">
        <v>80.8</v>
      </c>
      <c r="E540" s="17">
        <v>32184</v>
      </c>
      <c r="F540" s="17"/>
    </row>
    <row r="541" spans="1:6" x14ac:dyDescent="0.25">
      <c r="A541" s="16" t="s">
        <v>219</v>
      </c>
      <c r="B541" s="16">
        <v>85541</v>
      </c>
      <c r="C541" s="16">
        <v>109</v>
      </c>
      <c r="D541" s="16">
        <v>86.1</v>
      </c>
      <c r="E541" s="17">
        <v>31716</v>
      </c>
      <c r="F541" s="17"/>
    </row>
    <row r="542" spans="1:6" x14ac:dyDescent="0.25">
      <c r="A542" s="16" t="s">
        <v>219</v>
      </c>
      <c r="B542" s="16">
        <v>85635</v>
      </c>
      <c r="C542" s="16">
        <v>100</v>
      </c>
      <c r="D542" s="16">
        <v>72.599999999999994</v>
      </c>
      <c r="E542" s="17">
        <v>30489</v>
      </c>
      <c r="F542" s="17"/>
    </row>
    <row r="543" spans="1:6" x14ac:dyDescent="0.25">
      <c r="A543" s="16" t="s">
        <v>219</v>
      </c>
      <c r="B543" s="16">
        <v>85260</v>
      </c>
      <c r="C543" s="16">
        <v>120</v>
      </c>
      <c r="D543" s="16">
        <v>99.3</v>
      </c>
      <c r="E543" s="17">
        <v>31146</v>
      </c>
      <c r="F543" s="17"/>
    </row>
    <row r="544" spans="1:6" x14ac:dyDescent="0.25">
      <c r="A544" s="16" t="s">
        <v>219</v>
      </c>
      <c r="B544" s="16">
        <v>85029</v>
      </c>
      <c r="C544" s="16">
        <v>191</v>
      </c>
      <c r="D544" s="16">
        <v>182.6</v>
      </c>
      <c r="E544" s="17">
        <v>31629</v>
      </c>
      <c r="F544" s="17"/>
    </row>
    <row r="545" spans="1:6" x14ac:dyDescent="0.25">
      <c r="A545" s="16" t="s">
        <v>219</v>
      </c>
      <c r="B545" s="16">
        <v>85206</v>
      </c>
      <c r="C545" s="16">
        <v>70</v>
      </c>
      <c r="D545" s="16">
        <v>67.5</v>
      </c>
      <c r="E545" s="17">
        <v>40708</v>
      </c>
      <c r="F545" s="17"/>
    </row>
    <row r="546" spans="1:6" x14ac:dyDescent="0.25">
      <c r="A546" s="16" t="s">
        <v>219</v>
      </c>
      <c r="B546" s="16">
        <v>85015</v>
      </c>
      <c r="C546" s="16">
        <v>60</v>
      </c>
      <c r="D546" s="16">
        <v>52.9</v>
      </c>
      <c r="E546" s="17">
        <v>31309</v>
      </c>
      <c r="F546" s="17"/>
    </row>
    <row r="547" spans="1:6" x14ac:dyDescent="0.25">
      <c r="A547" s="16" t="s">
        <v>219</v>
      </c>
      <c r="B547" s="16">
        <v>85032</v>
      </c>
      <c r="C547" s="16">
        <v>200</v>
      </c>
      <c r="D547" s="16">
        <v>114.5</v>
      </c>
      <c r="E547" s="17">
        <v>31471</v>
      </c>
      <c r="F547" s="17"/>
    </row>
    <row r="548" spans="1:6" x14ac:dyDescent="0.25">
      <c r="A548" s="16" t="s">
        <v>219</v>
      </c>
      <c r="B548" s="16">
        <v>85015</v>
      </c>
      <c r="C548" s="16">
        <v>100</v>
      </c>
      <c r="D548" s="16">
        <v>96.9</v>
      </c>
      <c r="E548" s="17">
        <v>31222</v>
      </c>
      <c r="F548" s="17"/>
    </row>
    <row r="549" spans="1:6" x14ac:dyDescent="0.25">
      <c r="A549" s="16" t="s">
        <v>219</v>
      </c>
      <c r="B549" s="16">
        <v>85282</v>
      </c>
      <c r="C549" s="16">
        <v>32</v>
      </c>
      <c r="D549" s="16">
        <v>27.8</v>
      </c>
      <c r="E549" s="17">
        <v>29537</v>
      </c>
      <c r="F549" s="17"/>
    </row>
    <row r="550" spans="1:6" x14ac:dyDescent="0.25">
      <c r="A550" s="16" t="s">
        <v>219</v>
      </c>
      <c r="B550" s="16">
        <v>86001</v>
      </c>
      <c r="C550" s="16">
        <v>50</v>
      </c>
      <c r="D550" s="16">
        <v>23.2</v>
      </c>
      <c r="E550" s="17">
        <v>43384</v>
      </c>
      <c r="F550" s="17"/>
    </row>
    <row r="551" spans="1:6" x14ac:dyDescent="0.25">
      <c r="A551" s="16" t="s">
        <v>219</v>
      </c>
      <c r="B551" s="16">
        <v>86403</v>
      </c>
      <c r="C551" s="16">
        <v>19</v>
      </c>
      <c r="D551" s="16">
        <v>17.8</v>
      </c>
      <c r="E551" s="17">
        <v>41856</v>
      </c>
      <c r="F551" s="17"/>
    </row>
    <row r="552" spans="1:6" x14ac:dyDescent="0.25">
      <c r="A552" s="16" t="s">
        <v>219</v>
      </c>
      <c r="B552" s="16">
        <v>86301</v>
      </c>
      <c r="C552" s="16">
        <v>58</v>
      </c>
      <c r="D552" s="16">
        <v>49.5</v>
      </c>
      <c r="E552" s="17">
        <v>32282</v>
      </c>
      <c r="F552" s="17"/>
    </row>
    <row r="553" spans="1:6" x14ac:dyDescent="0.25">
      <c r="A553" s="16" t="s">
        <v>219</v>
      </c>
      <c r="B553" s="16">
        <v>85208</v>
      </c>
      <c r="C553" s="16">
        <v>122</v>
      </c>
      <c r="D553" s="16">
        <v>75.599999999999994</v>
      </c>
      <c r="E553" s="17">
        <v>33352</v>
      </c>
      <c r="F553" s="17"/>
    </row>
    <row r="554" spans="1:6" x14ac:dyDescent="0.25">
      <c r="A554" s="16" t="s">
        <v>219</v>
      </c>
      <c r="B554" s="16">
        <v>85013</v>
      </c>
      <c r="C554" s="16">
        <v>8</v>
      </c>
      <c r="D554" s="16">
        <v>45.9</v>
      </c>
      <c r="E554" s="17">
        <v>35996</v>
      </c>
      <c r="F554" s="17"/>
    </row>
    <row r="555" spans="1:6" x14ac:dyDescent="0.25">
      <c r="A555" s="16" t="s">
        <v>219</v>
      </c>
      <c r="B555" s="16">
        <v>86442</v>
      </c>
      <c r="C555" s="16">
        <v>120</v>
      </c>
      <c r="D555" s="16">
        <v>82.8</v>
      </c>
      <c r="E555" s="17">
        <v>31055</v>
      </c>
      <c r="F555" s="17"/>
    </row>
    <row r="556" spans="1:6" x14ac:dyDescent="0.25">
      <c r="A556" s="16" t="s">
        <v>219</v>
      </c>
      <c r="B556" s="16">
        <v>85374</v>
      </c>
      <c r="C556" s="16">
        <v>70</v>
      </c>
      <c r="D556" s="16">
        <v>68</v>
      </c>
      <c r="E556" s="17">
        <v>40840</v>
      </c>
      <c r="F556" s="17"/>
    </row>
    <row r="557" spans="1:6" x14ac:dyDescent="0.25">
      <c r="A557" s="16" t="s">
        <v>219</v>
      </c>
      <c r="B557" s="16">
        <v>85634</v>
      </c>
      <c r="C557" s="16">
        <v>60</v>
      </c>
      <c r="D557" s="16">
        <v>51</v>
      </c>
      <c r="E557" s="17">
        <v>38245</v>
      </c>
      <c r="F557" s="17"/>
    </row>
    <row r="558" spans="1:6" x14ac:dyDescent="0.25">
      <c r="A558" s="16" t="s">
        <v>219</v>
      </c>
      <c r="B558" s="16">
        <v>86401</v>
      </c>
      <c r="C558" s="16">
        <v>120</v>
      </c>
      <c r="D558" s="16">
        <v>79.599999999999994</v>
      </c>
      <c r="E558" s="17">
        <v>32286</v>
      </c>
      <c r="F558" s="17"/>
    </row>
    <row r="559" spans="1:6" x14ac:dyDescent="0.25">
      <c r="A559" s="16" t="s">
        <v>219</v>
      </c>
      <c r="B559" s="16">
        <v>85741</v>
      </c>
      <c r="C559" s="16">
        <v>162</v>
      </c>
      <c r="D559" s="16">
        <v>104.8</v>
      </c>
      <c r="E559" s="17">
        <v>31784</v>
      </c>
      <c r="F559" s="17"/>
    </row>
    <row r="560" spans="1:6" x14ac:dyDescent="0.25">
      <c r="A560" s="16" t="s">
        <v>219</v>
      </c>
      <c r="B560" s="16">
        <v>86351</v>
      </c>
      <c r="C560" s="16">
        <v>112</v>
      </c>
      <c r="D560" s="16">
        <v>57.5</v>
      </c>
      <c r="E560" s="17">
        <v>30832</v>
      </c>
      <c r="F560" s="17"/>
    </row>
    <row r="561" spans="1:6" x14ac:dyDescent="0.25">
      <c r="A561" s="16" t="s">
        <v>219</v>
      </c>
      <c r="B561" s="16">
        <v>85712</v>
      </c>
      <c r="C561" s="16">
        <v>103</v>
      </c>
      <c r="D561" s="16">
        <v>43.4</v>
      </c>
      <c r="E561" s="17">
        <v>42787</v>
      </c>
      <c r="F561" s="17"/>
    </row>
    <row r="562" spans="1:6" x14ac:dyDescent="0.25">
      <c r="A562" s="16" t="s">
        <v>219</v>
      </c>
      <c r="B562" s="16">
        <v>85042</v>
      </c>
      <c r="C562" s="16">
        <v>124</v>
      </c>
      <c r="D562" s="16">
        <v>109.1</v>
      </c>
      <c r="E562" s="17">
        <v>35514</v>
      </c>
      <c r="F562" s="17"/>
    </row>
    <row r="563" spans="1:6" x14ac:dyDescent="0.25">
      <c r="A563" s="16" t="s">
        <v>219</v>
      </c>
      <c r="B563" s="16">
        <v>85048</v>
      </c>
      <c r="C563" s="16">
        <v>192</v>
      </c>
      <c r="D563" s="16">
        <v>111.8</v>
      </c>
      <c r="E563" s="17">
        <v>39597</v>
      </c>
      <c r="F563" s="17"/>
    </row>
    <row r="564" spans="1:6" x14ac:dyDescent="0.25">
      <c r="A564" s="16" t="s">
        <v>219</v>
      </c>
      <c r="B564" s="16">
        <v>85042</v>
      </c>
      <c r="C564" s="16">
        <v>194</v>
      </c>
      <c r="D564" s="16">
        <v>131.19999999999999</v>
      </c>
      <c r="E564" s="17">
        <v>32454</v>
      </c>
      <c r="F564" s="17"/>
    </row>
    <row r="565" spans="1:6" x14ac:dyDescent="0.25">
      <c r="A565" s="16" t="s">
        <v>219</v>
      </c>
      <c r="B565" s="16">
        <v>85251</v>
      </c>
      <c r="C565" s="16">
        <v>90</v>
      </c>
      <c r="D565" s="16">
        <v>40.299999999999997</v>
      </c>
      <c r="E565" s="17">
        <v>28810</v>
      </c>
      <c r="F565" s="17"/>
    </row>
    <row r="566" spans="1:6" x14ac:dyDescent="0.25">
      <c r="A566" s="16" t="s">
        <v>219</v>
      </c>
      <c r="B566" s="16">
        <v>85204</v>
      </c>
      <c r="C566" s="16">
        <v>201</v>
      </c>
      <c r="D566" s="16">
        <v>136.80000000000001</v>
      </c>
      <c r="E566" s="17">
        <v>32554</v>
      </c>
      <c r="F566" s="17"/>
    </row>
    <row r="567" spans="1:6" x14ac:dyDescent="0.25">
      <c r="A567" s="16" t="s">
        <v>219</v>
      </c>
      <c r="B567" s="16">
        <v>85206</v>
      </c>
      <c r="C567" s="16">
        <v>128</v>
      </c>
      <c r="D567" s="16">
        <v>104.5</v>
      </c>
      <c r="E567" s="17">
        <v>31107</v>
      </c>
      <c r="F567" s="17"/>
    </row>
    <row r="568" spans="1:6" x14ac:dyDescent="0.25">
      <c r="A568" s="16" t="s">
        <v>219</v>
      </c>
      <c r="B568" s="16">
        <v>85381</v>
      </c>
      <c r="C568" s="16">
        <v>128</v>
      </c>
      <c r="D568" s="16">
        <v>114.4</v>
      </c>
      <c r="E568" s="17">
        <v>31938</v>
      </c>
      <c r="F568" s="17"/>
    </row>
    <row r="569" spans="1:6" x14ac:dyDescent="0.25">
      <c r="A569" s="16" t="s">
        <v>219</v>
      </c>
      <c r="B569" s="16">
        <v>85206</v>
      </c>
      <c r="C569" s="16">
        <v>222</v>
      </c>
      <c r="D569" s="16">
        <v>183.2</v>
      </c>
      <c r="E569" s="17">
        <v>31672</v>
      </c>
      <c r="F569" s="17"/>
    </row>
    <row r="570" spans="1:6" x14ac:dyDescent="0.25">
      <c r="A570" s="16" t="s">
        <v>219</v>
      </c>
      <c r="B570" s="16">
        <v>85254</v>
      </c>
      <c r="C570" s="16">
        <v>92</v>
      </c>
      <c r="D570" s="16">
        <v>58.5</v>
      </c>
      <c r="E570" s="17">
        <v>30795</v>
      </c>
      <c r="F570" s="17"/>
    </row>
    <row r="571" spans="1:6" x14ac:dyDescent="0.25">
      <c r="A571" s="16" t="s">
        <v>219</v>
      </c>
      <c r="B571" s="16">
        <v>85050</v>
      </c>
      <c r="C571" s="16">
        <v>78</v>
      </c>
      <c r="D571" s="16">
        <v>68.7</v>
      </c>
      <c r="E571" s="17">
        <v>40605</v>
      </c>
      <c r="F571" s="17"/>
    </row>
    <row r="572" spans="1:6" x14ac:dyDescent="0.25">
      <c r="A572" s="16" t="s">
        <v>219</v>
      </c>
      <c r="B572" s="16">
        <v>85704</v>
      </c>
      <c r="C572" s="16">
        <v>230</v>
      </c>
      <c r="D572" s="16">
        <v>105.3</v>
      </c>
      <c r="E572" s="17">
        <v>28962</v>
      </c>
      <c r="F572" s="17"/>
    </row>
    <row r="573" spans="1:6" x14ac:dyDescent="0.25">
      <c r="A573" s="16" t="s">
        <v>219</v>
      </c>
      <c r="B573" s="16">
        <v>85501</v>
      </c>
      <c r="C573" s="16">
        <v>104</v>
      </c>
      <c r="D573" s="16">
        <v>90.2</v>
      </c>
      <c r="E573" s="17">
        <v>35118</v>
      </c>
      <c r="F573" s="17"/>
    </row>
    <row r="574" spans="1:6" x14ac:dyDescent="0.25">
      <c r="A574" s="16" t="s">
        <v>219</v>
      </c>
      <c r="B574" s="16">
        <v>86047</v>
      </c>
      <c r="C574" s="16">
        <v>119</v>
      </c>
      <c r="D574" s="16">
        <v>109.1</v>
      </c>
      <c r="E574" s="17">
        <v>36320</v>
      </c>
      <c r="F574" s="17"/>
    </row>
    <row r="575" spans="1:6" x14ac:dyDescent="0.25">
      <c r="A575" s="16" t="s">
        <v>219</v>
      </c>
      <c r="B575" s="16">
        <v>86301</v>
      </c>
      <c r="C575" s="16">
        <v>128</v>
      </c>
      <c r="D575" s="16">
        <v>91</v>
      </c>
      <c r="E575" s="17">
        <v>31624</v>
      </c>
      <c r="F575" s="17"/>
    </row>
    <row r="576" spans="1:6" x14ac:dyDescent="0.25">
      <c r="A576" s="16" t="s">
        <v>219</v>
      </c>
      <c r="B576" s="16">
        <v>85375</v>
      </c>
      <c r="C576" s="16">
        <v>140</v>
      </c>
      <c r="D576" s="16">
        <v>126.1</v>
      </c>
      <c r="E576" s="17">
        <v>31253</v>
      </c>
      <c r="F576" s="17"/>
    </row>
    <row r="577" spans="1:6" x14ac:dyDescent="0.25">
      <c r="A577" s="16" t="s">
        <v>219</v>
      </c>
      <c r="B577" s="16">
        <v>85704</v>
      </c>
      <c r="C577" s="16">
        <v>128</v>
      </c>
      <c r="D577" s="16">
        <v>87.7</v>
      </c>
      <c r="E577" s="17">
        <v>32466</v>
      </c>
      <c r="F577" s="17"/>
    </row>
    <row r="578" spans="1:6" x14ac:dyDescent="0.25">
      <c r="A578" s="16" t="s">
        <v>219</v>
      </c>
      <c r="B578" s="16">
        <v>85710</v>
      </c>
      <c r="C578" s="16">
        <v>120</v>
      </c>
      <c r="D578" s="16">
        <v>47.4</v>
      </c>
      <c r="E578" s="17">
        <v>30371</v>
      </c>
      <c r="F578" s="17"/>
    </row>
    <row r="579" spans="1:6" x14ac:dyDescent="0.25">
      <c r="A579" s="16" t="s">
        <v>219</v>
      </c>
      <c r="B579" s="16">
        <v>85712</v>
      </c>
      <c r="C579" s="16">
        <v>112</v>
      </c>
      <c r="D579" s="16">
        <v>86.5</v>
      </c>
      <c r="E579" s="17">
        <v>32057</v>
      </c>
      <c r="F579" s="17"/>
    </row>
    <row r="580" spans="1:6" x14ac:dyDescent="0.25">
      <c r="A580" s="16" t="s">
        <v>219</v>
      </c>
      <c r="B580" s="16">
        <v>85201</v>
      </c>
      <c r="C580" s="16">
        <v>191</v>
      </c>
      <c r="D580" s="16">
        <v>134.19999999999999</v>
      </c>
      <c r="E580" s="17">
        <v>32786</v>
      </c>
      <c r="F580" s="17"/>
    </row>
    <row r="581" spans="1:6" x14ac:dyDescent="0.25">
      <c r="A581" s="16" t="s">
        <v>219</v>
      </c>
      <c r="B581" s="16">
        <v>85018</v>
      </c>
      <c r="C581" s="16">
        <v>31</v>
      </c>
      <c r="D581" s="16">
        <v>11.8</v>
      </c>
      <c r="E581" s="17">
        <v>40071</v>
      </c>
      <c r="F581" s="17"/>
    </row>
    <row r="582" spans="1:6" x14ac:dyDescent="0.25">
      <c r="A582" s="16" t="s">
        <v>219</v>
      </c>
      <c r="B582" s="16">
        <v>85257</v>
      </c>
      <c r="C582" s="16">
        <v>141</v>
      </c>
      <c r="D582" s="16">
        <v>93.4</v>
      </c>
      <c r="E582" s="17">
        <v>34122</v>
      </c>
      <c r="F582" s="17"/>
    </row>
    <row r="583" spans="1:6" x14ac:dyDescent="0.25">
      <c r="A583" s="16" t="s">
        <v>219</v>
      </c>
      <c r="B583" s="16">
        <v>85251</v>
      </c>
      <c r="C583" s="16">
        <v>48</v>
      </c>
      <c r="D583" s="16">
        <v>38.5</v>
      </c>
      <c r="E583" s="17">
        <v>37179</v>
      </c>
      <c r="F583" s="17"/>
    </row>
    <row r="584" spans="1:6" x14ac:dyDescent="0.25">
      <c r="A584" s="16" t="s">
        <v>219</v>
      </c>
      <c r="B584" s="16">
        <v>85602</v>
      </c>
      <c r="C584" s="16">
        <v>58</v>
      </c>
      <c r="D584" s="16">
        <v>56.5</v>
      </c>
      <c r="E584" s="17">
        <v>33928</v>
      </c>
      <c r="F584" s="17"/>
    </row>
    <row r="585" spans="1:6" x14ac:dyDescent="0.25">
      <c r="A585" s="16" t="s">
        <v>219</v>
      </c>
      <c r="B585" s="16">
        <v>85297</v>
      </c>
      <c r="C585" s="16">
        <v>96</v>
      </c>
      <c r="D585" s="16">
        <v>62.5</v>
      </c>
      <c r="E585" s="17">
        <v>42703</v>
      </c>
      <c r="F585" s="17"/>
    </row>
    <row r="586" spans="1:6" x14ac:dyDescent="0.25">
      <c r="A586" s="16" t="s">
        <v>219</v>
      </c>
      <c r="B586" s="16">
        <v>85302</v>
      </c>
      <c r="C586" s="16">
        <v>196</v>
      </c>
      <c r="D586" s="16">
        <v>141.4</v>
      </c>
      <c r="E586" s="17">
        <v>32239</v>
      </c>
      <c r="F586" s="17"/>
    </row>
    <row r="587" spans="1:6" x14ac:dyDescent="0.25">
      <c r="A587" s="16" t="s">
        <v>219</v>
      </c>
      <c r="B587" s="16">
        <v>85712</v>
      </c>
      <c r="C587" s="16">
        <v>94</v>
      </c>
      <c r="D587" s="16">
        <v>79.7</v>
      </c>
      <c r="E587" s="17">
        <v>24473</v>
      </c>
      <c r="F587" s="17"/>
    </row>
    <row r="588" spans="1:6" x14ac:dyDescent="0.25">
      <c r="A588" s="16" t="s">
        <v>219</v>
      </c>
      <c r="B588" s="16">
        <v>85340</v>
      </c>
      <c r="C588" s="16">
        <v>43</v>
      </c>
      <c r="D588" s="16">
        <v>40.299999999999997</v>
      </c>
      <c r="E588" s="17">
        <v>38761</v>
      </c>
      <c r="F588" s="17"/>
    </row>
    <row r="589" spans="1:6" x14ac:dyDescent="0.25">
      <c r="A589" s="16" t="s">
        <v>219</v>
      </c>
      <c r="B589" s="16">
        <v>85255</v>
      </c>
      <c r="C589" s="16">
        <v>36</v>
      </c>
      <c r="D589" s="16">
        <v>32</v>
      </c>
      <c r="E589" s="17">
        <v>39710</v>
      </c>
      <c r="F589" s="17"/>
    </row>
    <row r="590" spans="1:6" x14ac:dyDescent="0.25">
      <c r="A590" s="16" t="s">
        <v>219</v>
      </c>
      <c r="B590" s="16">
        <v>85205</v>
      </c>
      <c r="C590" s="16">
        <v>58</v>
      </c>
      <c r="D590" s="16">
        <v>54</v>
      </c>
      <c r="E590" s="17">
        <v>32357</v>
      </c>
      <c r="F590" s="17"/>
    </row>
    <row r="591" spans="1:6" x14ac:dyDescent="0.25">
      <c r="A591" s="16" t="s">
        <v>219</v>
      </c>
      <c r="B591" s="16">
        <v>85501</v>
      </c>
      <c r="C591" s="16">
        <v>96</v>
      </c>
      <c r="D591" s="16">
        <v>73</v>
      </c>
      <c r="E591" s="17">
        <v>31867</v>
      </c>
      <c r="F591" s="17"/>
    </row>
    <row r="592" spans="1:6" x14ac:dyDescent="0.25">
      <c r="A592" s="16" t="s">
        <v>219</v>
      </c>
      <c r="B592" s="16">
        <v>85614</v>
      </c>
      <c r="C592" s="16">
        <v>111</v>
      </c>
      <c r="D592" s="16">
        <v>77.7</v>
      </c>
      <c r="E592" s="17">
        <v>29587</v>
      </c>
      <c r="F592" s="17"/>
    </row>
    <row r="593" spans="1:6" x14ac:dyDescent="0.25">
      <c r="A593" s="16" t="s">
        <v>219</v>
      </c>
      <c r="B593" s="16">
        <v>86401</v>
      </c>
      <c r="C593" s="16">
        <v>128</v>
      </c>
      <c r="D593" s="16">
        <v>84.9</v>
      </c>
      <c r="E593" s="17">
        <v>36111</v>
      </c>
      <c r="F593" s="17"/>
    </row>
    <row r="594" spans="1:6" x14ac:dyDescent="0.25">
      <c r="A594" s="16" t="s">
        <v>219</v>
      </c>
      <c r="B594" s="16">
        <v>85712</v>
      </c>
      <c r="C594" s="16">
        <v>96</v>
      </c>
      <c r="D594" s="16">
        <v>77.2</v>
      </c>
      <c r="E594" s="17">
        <v>43287</v>
      </c>
      <c r="F594" s="17"/>
    </row>
    <row r="595" spans="1:6" x14ac:dyDescent="0.25">
      <c r="A595" s="16" t="s">
        <v>219</v>
      </c>
      <c r="B595" s="16">
        <v>85351</v>
      </c>
      <c r="C595" s="16">
        <v>91</v>
      </c>
      <c r="D595" s="16">
        <v>51.3</v>
      </c>
      <c r="E595" s="17">
        <v>31397</v>
      </c>
      <c r="F595" s="17"/>
    </row>
    <row r="596" spans="1:6" x14ac:dyDescent="0.25">
      <c r="A596" s="16" t="s">
        <v>219</v>
      </c>
      <c r="B596" s="16">
        <v>85224</v>
      </c>
      <c r="C596" s="16">
        <v>70</v>
      </c>
      <c r="D596" s="16">
        <v>68.900000000000006</v>
      </c>
      <c r="E596" s="17">
        <v>40840</v>
      </c>
      <c r="F596" s="17"/>
    </row>
    <row r="597" spans="1:6" x14ac:dyDescent="0.25">
      <c r="A597" s="16" t="s">
        <v>219</v>
      </c>
      <c r="B597" s="16">
        <v>85224</v>
      </c>
      <c r="C597" s="16">
        <v>120</v>
      </c>
      <c r="D597" s="16">
        <v>84.4</v>
      </c>
      <c r="E597" s="17">
        <v>31019</v>
      </c>
      <c r="F597" s="17"/>
    </row>
    <row r="598" spans="1:6" x14ac:dyDescent="0.25">
      <c r="A598" s="16" t="s">
        <v>219</v>
      </c>
      <c r="B598" s="16">
        <v>85755</v>
      </c>
      <c r="C598" s="16">
        <v>36</v>
      </c>
      <c r="D598" s="16">
        <v>31.4</v>
      </c>
      <c r="E598" s="17">
        <v>42130</v>
      </c>
      <c r="F598" s="17"/>
    </row>
    <row r="599" spans="1:6" x14ac:dyDescent="0.25">
      <c r="A599" s="16" t="s">
        <v>219</v>
      </c>
      <c r="B599" s="16">
        <v>86503</v>
      </c>
      <c r="C599" s="16">
        <v>79</v>
      </c>
      <c r="D599" s="16">
        <v>63.9</v>
      </c>
      <c r="E599" s="17">
        <v>35621</v>
      </c>
      <c r="F599" s="17"/>
    </row>
    <row r="600" spans="1:6" x14ac:dyDescent="0.25">
      <c r="A600" s="16" t="s">
        <v>219</v>
      </c>
      <c r="B600" s="16">
        <v>85541</v>
      </c>
      <c r="C600" s="16">
        <v>163</v>
      </c>
      <c r="D600" s="16">
        <v>83.8</v>
      </c>
      <c r="E600" s="17">
        <v>31376</v>
      </c>
      <c r="F600" s="17"/>
    </row>
    <row r="601" spans="1:6" x14ac:dyDescent="0.25">
      <c r="A601" s="16" t="s">
        <v>219</v>
      </c>
      <c r="B601" s="16">
        <v>85635</v>
      </c>
      <c r="C601" s="16">
        <v>152</v>
      </c>
      <c r="D601" s="16">
        <v>91.2</v>
      </c>
      <c r="E601" s="17">
        <v>31687</v>
      </c>
      <c r="F601" s="17"/>
    </row>
    <row r="602" spans="1:6" x14ac:dyDescent="0.25">
      <c r="A602" s="16" t="s">
        <v>219</v>
      </c>
      <c r="B602" s="16">
        <v>85206</v>
      </c>
      <c r="C602" s="16">
        <v>106</v>
      </c>
      <c r="D602" s="16">
        <v>80.099999999999994</v>
      </c>
      <c r="E602" s="17">
        <v>32359</v>
      </c>
      <c r="F602" s="17"/>
    </row>
    <row r="603" spans="1:6" x14ac:dyDescent="0.25">
      <c r="A603" s="16" t="s">
        <v>219</v>
      </c>
      <c r="B603" s="16">
        <v>85257</v>
      </c>
      <c r="C603" s="16">
        <v>179</v>
      </c>
      <c r="D603" s="16">
        <v>146.69999999999999</v>
      </c>
      <c r="E603" s="17">
        <v>30334</v>
      </c>
      <c r="F603" s="17"/>
    </row>
    <row r="604" spans="1:6" x14ac:dyDescent="0.25">
      <c r="A604" s="16" t="s">
        <v>219</v>
      </c>
      <c r="B604" s="16">
        <v>85364</v>
      </c>
      <c r="C604" s="16">
        <v>143</v>
      </c>
      <c r="D604" s="16">
        <v>85.4</v>
      </c>
      <c r="E604" s="17">
        <v>31097</v>
      </c>
      <c r="F604" s="17"/>
    </row>
    <row r="605" spans="1:6" x14ac:dyDescent="0.25">
      <c r="A605" s="16" t="s">
        <v>219</v>
      </c>
      <c r="B605" s="16">
        <v>85929</v>
      </c>
      <c r="C605" s="16">
        <v>112</v>
      </c>
      <c r="D605" s="16">
        <v>88</v>
      </c>
      <c r="E605" s="17">
        <v>40484</v>
      </c>
      <c r="F605" s="17"/>
    </row>
    <row r="606" spans="1:6" x14ac:dyDescent="0.25">
      <c r="A606" s="16" t="s">
        <v>219</v>
      </c>
      <c r="B606" s="16">
        <v>85260</v>
      </c>
      <c r="C606" s="16">
        <v>132</v>
      </c>
      <c r="D606" s="16">
        <v>69</v>
      </c>
      <c r="E606" s="17">
        <v>31897</v>
      </c>
      <c r="F606" s="17"/>
    </row>
    <row r="607" spans="1:6" x14ac:dyDescent="0.25">
      <c r="A607" s="16" t="s">
        <v>219</v>
      </c>
      <c r="B607" s="16">
        <v>85345</v>
      </c>
      <c r="C607" s="16">
        <v>150</v>
      </c>
      <c r="D607" s="16">
        <v>97.7</v>
      </c>
      <c r="E607" s="17">
        <v>32360</v>
      </c>
      <c r="F607" s="17"/>
    </row>
    <row r="608" spans="1:6" x14ac:dyDescent="0.25">
      <c r="A608" s="16" t="s">
        <v>219</v>
      </c>
      <c r="B608" s="16">
        <v>85224</v>
      </c>
      <c r="C608" s="16">
        <v>120</v>
      </c>
      <c r="D608" s="16">
        <v>91.9</v>
      </c>
      <c r="E608" s="17">
        <v>31653</v>
      </c>
      <c r="F608" s="17"/>
    </row>
    <row r="609" spans="1:6" x14ac:dyDescent="0.25">
      <c r="A609" s="16" t="s">
        <v>219</v>
      </c>
      <c r="B609" s="16">
        <v>85704</v>
      </c>
      <c r="C609" s="16">
        <v>120</v>
      </c>
      <c r="D609" s="16">
        <v>89</v>
      </c>
      <c r="E609" s="17">
        <v>34842</v>
      </c>
      <c r="F609" s="17"/>
    </row>
    <row r="610" spans="1:6" x14ac:dyDescent="0.25">
      <c r="A610" s="16" t="s">
        <v>219</v>
      </c>
      <c r="B610" s="16">
        <v>86001</v>
      </c>
      <c r="C610" s="16">
        <v>83</v>
      </c>
      <c r="D610" s="16">
        <v>80</v>
      </c>
      <c r="E610" s="17">
        <v>30720</v>
      </c>
      <c r="F610" s="17"/>
    </row>
    <row r="611" spans="1:6" x14ac:dyDescent="0.25">
      <c r="A611" s="16" t="s">
        <v>219</v>
      </c>
      <c r="B611" s="16">
        <v>86001</v>
      </c>
      <c r="C611" s="16">
        <v>58</v>
      </c>
      <c r="D611" s="16">
        <v>51.8</v>
      </c>
      <c r="E611" s="17">
        <v>36649</v>
      </c>
      <c r="F611" s="17"/>
    </row>
    <row r="612" spans="1:6" x14ac:dyDescent="0.25">
      <c r="A612" s="16" t="s">
        <v>219</v>
      </c>
      <c r="B612" s="16">
        <v>85382</v>
      </c>
      <c r="C612" s="16">
        <v>128</v>
      </c>
      <c r="D612" s="16">
        <v>91.6</v>
      </c>
      <c r="E612" s="17">
        <v>31257</v>
      </c>
      <c r="F612" s="17"/>
    </row>
    <row r="613" spans="1:6" x14ac:dyDescent="0.25">
      <c r="A613" s="16" t="s">
        <v>219</v>
      </c>
      <c r="B613" s="16">
        <v>85364</v>
      </c>
      <c r="C613" s="16">
        <v>120</v>
      </c>
      <c r="D613" s="16">
        <v>104.2</v>
      </c>
      <c r="E613" s="17">
        <v>32801</v>
      </c>
      <c r="F613" s="17"/>
    </row>
    <row r="614" spans="1:6" x14ac:dyDescent="0.25">
      <c r="A614" s="16" t="s">
        <v>219</v>
      </c>
      <c r="B614" s="16">
        <v>85224</v>
      </c>
      <c r="C614" s="16">
        <v>120</v>
      </c>
      <c r="D614" s="16">
        <v>102.6</v>
      </c>
      <c r="E614" s="17">
        <v>31071</v>
      </c>
      <c r="F614" s="17"/>
    </row>
    <row r="615" spans="1:6" x14ac:dyDescent="0.25">
      <c r="A615" s="16" t="s">
        <v>219</v>
      </c>
      <c r="B615" s="16">
        <v>85755</v>
      </c>
      <c r="C615" s="16">
        <v>48</v>
      </c>
      <c r="D615" s="16">
        <v>29.1</v>
      </c>
      <c r="E615" s="17">
        <v>39703</v>
      </c>
      <c r="F615" s="17"/>
    </row>
    <row r="616" spans="1:6" x14ac:dyDescent="0.25">
      <c r="A616" s="16" t="s">
        <v>219</v>
      </c>
      <c r="B616" s="16">
        <v>85712</v>
      </c>
      <c r="C616" s="16">
        <v>143</v>
      </c>
      <c r="D616" s="16">
        <v>92.8</v>
      </c>
      <c r="E616" s="17">
        <v>29602</v>
      </c>
      <c r="F616" s="17"/>
    </row>
    <row r="617" spans="1:6" x14ac:dyDescent="0.25">
      <c r="A617" s="16" t="s">
        <v>219</v>
      </c>
      <c r="B617" s="16">
        <v>85719</v>
      </c>
      <c r="C617" s="16">
        <v>200</v>
      </c>
      <c r="D617" s="16">
        <v>119.7</v>
      </c>
      <c r="E617" s="17">
        <v>32358</v>
      </c>
      <c r="F617" s="17"/>
    </row>
    <row r="618" spans="1:6" x14ac:dyDescent="0.25">
      <c r="A618" s="16" t="s">
        <v>219</v>
      </c>
      <c r="B618" s="16">
        <v>85247</v>
      </c>
      <c r="C618" s="16">
        <v>100</v>
      </c>
      <c r="D618" s="16">
        <v>87.8</v>
      </c>
      <c r="E618" s="17">
        <v>34139</v>
      </c>
      <c r="F618" s="17"/>
    </row>
    <row r="619" spans="1:6" x14ac:dyDescent="0.25">
      <c r="A619" s="16" t="s">
        <v>219</v>
      </c>
      <c r="B619" s="16">
        <v>85718</v>
      </c>
      <c r="C619" s="16">
        <v>42</v>
      </c>
      <c r="D619" s="16">
        <v>23.4</v>
      </c>
      <c r="E619" s="17">
        <v>36230</v>
      </c>
      <c r="F619" s="17"/>
    </row>
    <row r="620" spans="1:6" x14ac:dyDescent="0.25">
      <c r="A620" s="16" t="s">
        <v>219</v>
      </c>
      <c r="B620" s="16">
        <v>85712</v>
      </c>
      <c r="C620" s="16">
        <v>83</v>
      </c>
      <c r="D620" s="16">
        <v>53.9</v>
      </c>
      <c r="E620" s="17">
        <v>32006</v>
      </c>
      <c r="F620" s="17"/>
    </row>
    <row r="621" spans="1:6" x14ac:dyDescent="0.25">
      <c r="A621" s="16" t="s">
        <v>219</v>
      </c>
      <c r="B621" s="16">
        <v>85375</v>
      </c>
      <c r="C621" s="16">
        <v>72</v>
      </c>
      <c r="D621" s="16">
        <v>53.8</v>
      </c>
      <c r="E621" s="17">
        <v>38770</v>
      </c>
      <c r="F621" s="17"/>
    </row>
    <row r="622" spans="1:6" x14ac:dyDescent="0.25">
      <c r="A622" s="16" t="s">
        <v>220</v>
      </c>
      <c r="B622" s="16">
        <v>95667</v>
      </c>
      <c r="C622" s="16">
        <v>14</v>
      </c>
      <c r="D622" s="16">
        <v>8.4</v>
      </c>
      <c r="E622" s="17">
        <v>33568</v>
      </c>
      <c r="F622" s="17"/>
    </row>
    <row r="623" spans="1:6" x14ac:dyDescent="0.25">
      <c r="A623" s="16" t="s">
        <v>220</v>
      </c>
      <c r="B623" s="16">
        <v>90732</v>
      </c>
      <c r="C623" s="16">
        <v>80</v>
      </c>
      <c r="D623" s="16">
        <v>69.8</v>
      </c>
      <c r="E623" s="17">
        <v>24473</v>
      </c>
      <c r="F623" s="17"/>
    </row>
    <row r="624" spans="1:6" x14ac:dyDescent="0.25">
      <c r="A624" s="16" t="s">
        <v>220</v>
      </c>
      <c r="B624" s="16">
        <v>94704</v>
      </c>
      <c r="C624" s="16">
        <v>60</v>
      </c>
      <c r="D624" s="16">
        <v>57.8</v>
      </c>
      <c r="E624" s="17">
        <v>24551</v>
      </c>
      <c r="F624" s="17"/>
    </row>
    <row r="625" spans="1:6" x14ac:dyDescent="0.25">
      <c r="A625" s="16" t="s">
        <v>220</v>
      </c>
      <c r="B625" s="16">
        <v>94611</v>
      </c>
      <c r="C625" s="16">
        <v>94</v>
      </c>
      <c r="D625" s="16">
        <v>71.7</v>
      </c>
      <c r="E625" s="17">
        <v>25391</v>
      </c>
      <c r="F625" s="17"/>
    </row>
    <row r="626" spans="1:6" x14ac:dyDescent="0.25">
      <c r="A626" s="16" t="s">
        <v>220</v>
      </c>
      <c r="B626" s="16">
        <v>91105</v>
      </c>
      <c r="C626" s="16">
        <v>82</v>
      </c>
      <c r="D626" s="16">
        <v>53.6</v>
      </c>
      <c r="E626" s="17">
        <v>24473</v>
      </c>
      <c r="F626" s="17"/>
    </row>
    <row r="627" spans="1:6" x14ac:dyDescent="0.25">
      <c r="A627" s="16" t="s">
        <v>220</v>
      </c>
      <c r="B627" s="16">
        <v>91320</v>
      </c>
      <c r="C627" s="16">
        <v>61</v>
      </c>
      <c r="D627" s="16">
        <v>51.3</v>
      </c>
      <c r="E627" s="17">
        <v>24473</v>
      </c>
      <c r="F627" s="17"/>
    </row>
    <row r="628" spans="1:6" x14ac:dyDescent="0.25">
      <c r="A628" s="16" t="s">
        <v>220</v>
      </c>
      <c r="B628" s="16">
        <v>92804</v>
      </c>
      <c r="C628" s="16">
        <v>99</v>
      </c>
      <c r="D628" s="16">
        <v>94.6</v>
      </c>
      <c r="E628" s="17">
        <v>27546</v>
      </c>
      <c r="F628" s="17"/>
    </row>
    <row r="629" spans="1:6" x14ac:dyDescent="0.25">
      <c r="A629" s="16" t="s">
        <v>220</v>
      </c>
      <c r="B629" s="16">
        <v>90039</v>
      </c>
      <c r="C629" s="16">
        <v>131</v>
      </c>
      <c r="D629" s="16">
        <v>126.6</v>
      </c>
      <c r="E629" s="17">
        <v>26710</v>
      </c>
      <c r="F629" s="17"/>
    </row>
    <row r="630" spans="1:6" x14ac:dyDescent="0.25">
      <c r="A630" s="16" t="s">
        <v>220</v>
      </c>
      <c r="B630" s="16">
        <v>91402</v>
      </c>
      <c r="C630" s="16">
        <v>151</v>
      </c>
      <c r="D630" s="16">
        <v>145.69999999999999</v>
      </c>
      <c r="E630" s="17">
        <v>26696</v>
      </c>
      <c r="F630" s="17"/>
    </row>
    <row r="631" spans="1:6" x14ac:dyDescent="0.25">
      <c r="A631" s="16" t="s">
        <v>220</v>
      </c>
      <c r="B631" s="16">
        <v>92705</v>
      </c>
      <c r="C631" s="16">
        <v>99</v>
      </c>
      <c r="D631" s="16">
        <v>90.1</v>
      </c>
      <c r="E631" s="17">
        <v>24473</v>
      </c>
      <c r="F631" s="17"/>
    </row>
    <row r="632" spans="1:6" x14ac:dyDescent="0.25">
      <c r="A632" s="16" t="s">
        <v>220</v>
      </c>
      <c r="B632" s="16">
        <v>90011</v>
      </c>
      <c r="C632" s="16">
        <v>88</v>
      </c>
      <c r="D632" s="16">
        <v>81.7</v>
      </c>
      <c r="E632" s="17">
        <v>25743</v>
      </c>
      <c r="F632" s="17"/>
    </row>
    <row r="633" spans="1:6" x14ac:dyDescent="0.25">
      <c r="A633" s="16" t="s">
        <v>220</v>
      </c>
      <c r="B633" s="16">
        <v>90059</v>
      </c>
      <c r="C633" s="16">
        <v>149</v>
      </c>
      <c r="D633" s="16">
        <v>125</v>
      </c>
      <c r="E633" s="17">
        <v>27515</v>
      </c>
      <c r="F633" s="17"/>
    </row>
    <row r="634" spans="1:6" x14ac:dyDescent="0.25">
      <c r="A634" s="16" t="s">
        <v>220</v>
      </c>
      <c r="B634" s="16">
        <v>93003</v>
      </c>
      <c r="C634" s="16">
        <v>96</v>
      </c>
      <c r="D634" s="16">
        <v>77.900000000000006</v>
      </c>
      <c r="E634" s="17">
        <v>24473</v>
      </c>
      <c r="F634" s="17"/>
    </row>
    <row r="635" spans="1:6" x14ac:dyDescent="0.25">
      <c r="A635" s="16" t="s">
        <v>220</v>
      </c>
      <c r="B635" s="16">
        <v>91801</v>
      </c>
      <c r="C635" s="16">
        <v>97</v>
      </c>
      <c r="D635" s="16">
        <v>91.3</v>
      </c>
      <c r="E635" s="17">
        <v>24654</v>
      </c>
      <c r="F635" s="17"/>
    </row>
    <row r="636" spans="1:6" x14ac:dyDescent="0.25">
      <c r="A636" s="16" t="s">
        <v>220</v>
      </c>
      <c r="B636" s="16">
        <v>95062</v>
      </c>
      <c r="C636" s="16">
        <v>144</v>
      </c>
      <c r="D636" s="16">
        <v>111</v>
      </c>
      <c r="E636" s="17">
        <v>25720</v>
      </c>
      <c r="F636" s="17"/>
    </row>
    <row r="637" spans="1:6" x14ac:dyDescent="0.25">
      <c r="A637" s="16" t="s">
        <v>220</v>
      </c>
      <c r="B637" s="16">
        <v>91342</v>
      </c>
      <c r="C637" s="16">
        <v>218</v>
      </c>
      <c r="D637" s="16">
        <v>161.30000000000001</v>
      </c>
      <c r="E637" s="17">
        <v>28126</v>
      </c>
      <c r="F637" s="17"/>
    </row>
    <row r="638" spans="1:6" x14ac:dyDescent="0.25">
      <c r="A638" s="16" t="s">
        <v>220</v>
      </c>
      <c r="B638" s="16">
        <v>91763</v>
      </c>
      <c r="C638" s="16">
        <v>59</v>
      </c>
      <c r="D638" s="16">
        <v>51.8</v>
      </c>
      <c r="E638" s="17">
        <v>26877</v>
      </c>
      <c r="F638" s="17"/>
    </row>
    <row r="639" spans="1:6" x14ac:dyDescent="0.25">
      <c r="A639" s="16" t="s">
        <v>220</v>
      </c>
      <c r="B639" s="16">
        <v>90720</v>
      </c>
      <c r="C639" s="16">
        <v>194</v>
      </c>
      <c r="D639" s="16">
        <v>134.6</v>
      </c>
      <c r="E639" s="17">
        <v>28611</v>
      </c>
      <c r="F639" s="17"/>
    </row>
    <row r="640" spans="1:6" x14ac:dyDescent="0.25">
      <c r="A640" s="16" t="s">
        <v>220</v>
      </c>
      <c r="B640" s="16">
        <v>95336</v>
      </c>
      <c r="C640" s="16">
        <v>99</v>
      </c>
      <c r="D640" s="16">
        <v>71.400000000000006</v>
      </c>
      <c r="E640" s="17">
        <v>24938</v>
      </c>
      <c r="F640" s="17"/>
    </row>
    <row r="641" spans="1:6" x14ac:dyDescent="0.25">
      <c r="A641" s="16" t="s">
        <v>220</v>
      </c>
      <c r="B641" s="16">
        <v>95124</v>
      </c>
      <c r="C641" s="16">
        <v>76</v>
      </c>
      <c r="D641" s="16">
        <v>63.5</v>
      </c>
      <c r="E641" s="17">
        <v>24824</v>
      </c>
      <c r="F641" s="17"/>
    </row>
    <row r="642" spans="1:6" x14ac:dyDescent="0.25">
      <c r="A642" s="16" t="s">
        <v>220</v>
      </c>
      <c r="B642" s="16">
        <v>92627</v>
      </c>
      <c r="C642" s="16">
        <v>80</v>
      </c>
      <c r="D642" s="16">
        <v>75.2</v>
      </c>
      <c r="E642" s="17">
        <v>26543</v>
      </c>
      <c r="F642" s="17"/>
    </row>
    <row r="643" spans="1:6" x14ac:dyDescent="0.25">
      <c r="A643" s="16" t="s">
        <v>220</v>
      </c>
      <c r="B643" s="16">
        <v>91007</v>
      </c>
      <c r="C643" s="16">
        <v>99</v>
      </c>
      <c r="D643" s="16">
        <v>89.9</v>
      </c>
      <c r="E643" s="17">
        <v>26665</v>
      </c>
      <c r="F643" s="17"/>
    </row>
    <row r="644" spans="1:6" x14ac:dyDescent="0.25">
      <c r="A644" s="16" t="s">
        <v>220</v>
      </c>
      <c r="B644" s="16">
        <v>92663</v>
      </c>
      <c r="C644" s="16">
        <v>167</v>
      </c>
      <c r="D644" s="16">
        <v>120.1</v>
      </c>
      <c r="E644" s="17">
        <v>28611</v>
      </c>
      <c r="F644" s="17"/>
    </row>
    <row r="645" spans="1:6" x14ac:dyDescent="0.25">
      <c r="A645" s="16" t="s">
        <v>220</v>
      </c>
      <c r="B645" s="16">
        <v>95490</v>
      </c>
      <c r="C645" s="16">
        <v>70</v>
      </c>
      <c r="D645" s="16">
        <v>44</v>
      </c>
      <c r="E645" s="17">
        <v>26755</v>
      </c>
      <c r="F645" s="17"/>
    </row>
    <row r="646" spans="1:6" x14ac:dyDescent="0.25">
      <c r="A646" s="16" t="s">
        <v>220</v>
      </c>
      <c r="B646" s="16">
        <v>90706</v>
      </c>
      <c r="C646" s="16">
        <v>140</v>
      </c>
      <c r="D646" s="16">
        <v>130.1</v>
      </c>
      <c r="E646" s="17">
        <v>26956</v>
      </c>
      <c r="F646" s="17"/>
    </row>
    <row r="647" spans="1:6" x14ac:dyDescent="0.25">
      <c r="A647" s="16" t="s">
        <v>220</v>
      </c>
      <c r="B647" s="16">
        <v>94116</v>
      </c>
      <c r="C647" s="16">
        <v>140</v>
      </c>
      <c r="D647" s="16">
        <v>126.5</v>
      </c>
      <c r="E647" s="17">
        <v>27117</v>
      </c>
      <c r="F647" s="17"/>
    </row>
    <row r="648" spans="1:6" x14ac:dyDescent="0.25">
      <c r="A648" s="16" t="s">
        <v>220</v>
      </c>
      <c r="B648" s="16">
        <v>90650</v>
      </c>
      <c r="C648" s="16">
        <v>99</v>
      </c>
      <c r="D648" s="16">
        <v>78.900000000000006</v>
      </c>
      <c r="E648" s="17">
        <v>27124</v>
      </c>
      <c r="F648" s="17"/>
    </row>
    <row r="649" spans="1:6" x14ac:dyDescent="0.25">
      <c r="A649" s="16" t="s">
        <v>220</v>
      </c>
      <c r="B649" s="16">
        <v>91020</v>
      </c>
      <c r="C649" s="16">
        <v>138</v>
      </c>
      <c r="D649" s="16">
        <v>110.6</v>
      </c>
      <c r="E649" s="17">
        <v>27386</v>
      </c>
      <c r="F649" s="17"/>
    </row>
    <row r="650" spans="1:6" x14ac:dyDescent="0.25">
      <c r="A650" s="16" t="s">
        <v>220</v>
      </c>
      <c r="B650" s="16">
        <v>92056</v>
      </c>
      <c r="C650" s="16">
        <v>93</v>
      </c>
      <c r="D650" s="16">
        <v>89.8</v>
      </c>
      <c r="E650" s="17">
        <v>24473</v>
      </c>
      <c r="F650" s="17"/>
    </row>
    <row r="651" spans="1:6" x14ac:dyDescent="0.25">
      <c r="A651" s="16" t="s">
        <v>220</v>
      </c>
      <c r="B651" s="16">
        <v>93534</v>
      </c>
      <c r="C651" s="16">
        <v>299</v>
      </c>
      <c r="D651" s="16">
        <v>220.6</v>
      </c>
      <c r="E651" s="17">
        <v>25251</v>
      </c>
      <c r="F651" s="17"/>
    </row>
    <row r="652" spans="1:6" x14ac:dyDescent="0.25">
      <c r="A652" s="16" t="s">
        <v>220</v>
      </c>
      <c r="B652" s="16">
        <v>90026</v>
      </c>
      <c r="C652" s="16">
        <v>72</v>
      </c>
      <c r="D652" s="16">
        <v>62.2</v>
      </c>
      <c r="E652" s="17">
        <v>28856</v>
      </c>
      <c r="F652" s="17"/>
    </row>
    <row r="653" spans="1:6" x14ac:dyDescent="0.25">
      <c r="A653" s="16" t="s">
        <v>220</v>
      </c>
      <c r="B653" s="16">
        <v>90717</v>
      </c>
      <c r="C653" s="16">
        <v>71</v>
      </c>
      <c r="D653" s="16">
        <v>58.1</v>
      </c>
      <c r="E653" s="17">
        <v>26177</v>
      </c>
      <c r="F653" s="17"/>
    </row>
    <row r="654" spans="1:6" x14ac:dyDescent="0.25">
      <c r="A654" s="16" t="s">
        <v>220</v>
      </c>
      <c r="B654" s="16">
        <v>92841</v>
      </c>
      <c r="C654" s="16">
        <v>99</v>
      </c>
      <c r="D654" s="16">
        <v>89.9</v>
      </c>
      <c r="E654" s="17">
        <v>25934</v>
      </c>
      <c r="F654" s="17"/>
    </row>
    <row r="655" spans="1:6" x14ac:dyDescent="0.25">
      <c r="A655" s="16" t="s">
        <v>220</v>
      </c>
      <c r="B655" s="16">
        <v>90740</v>
      </c>
      <c r="C655" s="16">
        <v>198</v>
      </c>
      <c r="D655" s="16">
        <v>175.2</v>
      </c>
      <c r="E655" s="17">
        <v>26298</v>
      </c>
      <c r="F655" s="17"/>
    </row>
    <row r="656" spans="1:6" x14ac:dyDescent="0.25">
      <c r="A656" s="16" t="s">
        <v>220</v>
      </c>
      <c r="B656" s="16">
        <v>94804</v>
      </c>
      <c r="C656" s="16">
        <v>84</v>
      </c>
      <c r="D656" s="16">
        <v>75.3</v>
      </c>
      <c r="E656" s="17">
        <v>24716</v>
      </c>
      <c r="F656" s="17"/>
    </row>
    <row r="657" spans="1:6" x14ac:dyDescent="0.25">
      <c r="A657" s="16" t="s">
        <v>220</v>
      </c>
      <c r="B657" s="16">
        <v>94558</v>
      </c>
      <c r="C657" s="16">
        <v>120</v>
      </c>
      <c r="D657" s="16">
        <v>113.9</v>
      </c>
      <c r="E657" s="17">
        <v>25567</v>
      </c>
      <c r="F657" s="17"/>
    </row>
    <row r="658" spans="1:6" x14ac:dyDescent="0.25">
      <c r="A658" s="16" t="s">
        <v>220</v>
      </c>
      <c r="B658" s="16">
        <v>93727</v>
      </c>
      <c r="C658" s="16">
        <v>50</v>
      </c>
      <c r="D658" s="16">
        <v>44.3</v>
      </c>
      <c r="E658" s="17">
        <v>24531</v>
      </c>
      <c r="F658" s="17"/>
    </row>
    <row r="659" spans="1:6" x14ac:dyDescent="0.25">
      <c r="A659" s="16" t="s">
        <v>220</v>
      </c>
      <c r="B659" s="16">
        <v>91780</v>
      </c>
      <c r="C659" s="16">
        <v>59</v>
      </c>
      <c r="D659" s="16">
        <v>54.1</v>
      </c>
      <c r="E659" s="17">
        <v>26934</v>
      </c>
      <c r="F659" s="17"/>
    </row>
    <row r="660" spans="1:6" x14ac:dyDescent="0.25">
      <c r="A660" s="16" t="s">
        <v>220</v>
      </c>
      <c r="B660" s="16">
        <v>93230</v>
      </c>
      <c r="C660" s="16">
        <v>124</v>
      </c>
      <c r="D660" s="16">
        <v>82.7</v>
      </c>
      <c r="E660" s="17">
        <v>26665</v>
      </c>
      <c r="F660" s="17"/>
    </row>
    <row r="661" spans="1:6" x14ac:dyDescent="0.25">
      <c r="A661" s="16" t="s">
        <v>220</v>
      </c>
      <c r="B661" s="16">
        <v>94117</v>
      </c>
      <c r="C661" s="16">
        <v>34</v>
      </c>
      <c r="D661" s="16">
        <v>26</v>
      </c>
      <c r="E661" s="17">
        <v>28856</v>
      </c>
      <c r="F661" s="17"/>
    </row>
    <row r="662" spans="1:6" x14ac:dyDescent="0.25">
      <c r="A662" s="16" t="s">
        <v>220</v>
      </c>
      <c r="B662" s="16">
        <v>90620</v>
      </c>
      <c r="C662" s="16">
        <v>99</v>
      </c>
      <c r="D662" s="16">
        <v>91.1</v>
      </c>
      <c r="E662" s="17">
        <v>27395</v>
      </c>
      <c r="F662" s="17"/>
    </row>
    <row r="663" spans="1:6" x14ac:dyDescent="0.25">
      <c r="A663" s="16" t="s">
        <v>220</v>
      </c>
      <c r="B663" s="16">
        <v>94904</v>
      </c>
      <c r="C663" s="16">
        <v>72</v>
      </c>
      <c r="D663" s="16">
        <v>58.7</v>
      </c>
      <c r="E663" s="17">
        <v>25282</v>
      </c>
      <c r="F663" s="17"/>
    </row>
    <row r="664" spans="1:6" x14ac:dyDescent="0.25">
      <c r="A664" s="16" t="s">
        <v>220</v>
      </c>
      <c r="B664" s="16">
        <v>94521</v>
      </c>
      <c r="C664" s="16">
        <v>190</v>
      </c>
      <c r="D664" s="16">
        <v>174.6</v>
      </c>
      <c r="E664" s="17">
        <v>29526</v>
      </c>
      <c r="F664" s="17"/>
    </row>
    <row r="665" spans="1:6" x14ac:dyDescent="0.25">
      <c r="A665" s="16" t="s">
        <v>220</v>
      </c>
      <c r="B665" s="16">
        <v>90706</v>
      </c>
      <c r="C665" s="16">
        <v>53</v>
      </c>
      <c r="D665" s="16">
        <v>49.2</v>
      </c>
      <c r="E665" s="17">
        <v>26238</v>
      </c>
      <c r="F665" s="17"/>
    </row>
    <row r="666" spans="1:6" x14ac:dyDescent="0.25">
      <c r="A666" s="16" t="s">
        <v>220</v>
      </c>
      <c r="B666" s="16">
        <v>91764</v>
      </c>
      <c r="C666" s="16">
        <v>216</v>
      </c>
      <c r="D666" s="16">
        <v>203.7</v>
      </c>
      <c r="E666" s="17">
        <v>28277</v>
      </c>
      <c r="F666" s="17"/>
    </row>
    <row r="667" spans="1:6" x14ac:dyDescent="0.25">
      <c r="A667" s="16" t="s">
        <v>220</v>
      </c>
      <c r="B667" s="16">
        <v>94610</v>
      </c>
      <c r="C667" s="16">
        <v>53</v>
      </c>
      <c r="D667" s="16">
        <v>59.2</v>
      </c>
      <c r="E667" s="17">
        <v>26542</v>
      </c>
      <c r="F667" s="17"/>
    </row>
    <row r="668" spans="1:6" x14ac:dyDescent="0.25">
      <c r="A668" s="16" t="s">
        <v>220</v>
      </c>
      <c r="B668" s="16">
        <v>92504</v>
      </c>
      <c r="C668" s="16">
        <v>99</v>
      </c>
      <c r="D668" s="16">
        <v>93.8</v>
      </c>
      <c r="E668" s="17">
        <v>28369</v>
      </c>
      <c r="F668" s="17"/>
    </row>
    <row r="669" spans="1:6" x14ac:dyDescent="0.25">
      <c r="A669" s="16" t="s">
        <v>220</v>
      </c>
      <c r="B669" s="16">
        <v>93654</v>
      </c>
      <c r="C669" s="16">
        <v>59</v>
      </c>
      <c r="D669" s="16">
        <v>59.2</v>
      </c>
      <c r="E669" s="17">
        <v>26054</v>
      </c>
      <c r="F669" s="17"/>
    </row>
    <row r="670" spans="1:6" x14ac:dyDescent="0.25">
      <c r="A670" s="16" t="s">
        <v>220</v>
      </c>
      <c r="B670" s="16">
        <v>92139</v>
      </c>
      <c r="C670" s="16">
        <v>162</v>
      </c>
      <c r="D670" s="16">
        <v>150.6</v>
      </c>
      <c r="E670" s="17">
        <v>26491</v>
      </c>
      <c r="F670" s="17"/>
    </row>
    <row r="671" spans="1:6" x14ac:dyDescent="0.25">
      <c r="A671" s="16" t="s">
        <v>220</v>
      </c>
      <c r="B671" s="16">
        <v>93618</v>
      </c>
      <c r="C671" s="16">
        <v>97</v>
      </c>
      <c r="D671" s="16">
        <v>87.3</v>
      </c>
      <c r="E671" s="17">
        <v>24473</v>
      </c>
      <c r="F671" s="17"/>
    </row>
    <row r="672" spans="1:6" x14ac:dyDescent="0.25">
      <c r="A672" s="16" t="s">
        <v>220</v>
      </c>
      <c r="B672" s="16">
        <v>92543</v>
      </c>
      <c r="C672" s="16">
        <v>99</v>
      </c>
      <c r="D672" s="16">
        <v>83.7</v>
      </c>
      <c r="E672" s="17">
        <v>31286</v>
      </c>
      <c r="F672" s="17"/>
    </row>
    <row r="673" spans="1:6" x14ac:dyDescent="0.25">
      <c r="A673" s="16" t="s">
        <v>220</v>
      </c>
      <c r="B673" s="16">
        <v>94040</v>
      </c>
      <c r="C673" s="16">
        <v>30</v>
      </c>
      <c r="D673" s="16">
        <v>27.5</v>
      </c>
      <c r="E673" s="17">
        <v>31658</v>
      </c>
      <c r="F673" s="17"/>
    </row>
    <row r="674" spans="1:6" x14ac:dyDescent="0.25">
      <c r="A674" s="16" t="s">
        <v>220</v>
      </c>
      <c r="B674" s="16">
        <v>94541</v>
      </c>
      <c r="C674" s="16">
        <v>99</v>
      </c>
      <c r="D674" s="16">
        <v>63.7</v>
      </c>
      <c r="E674" s="17">
        <v>27443</v>
      </c>
      <c r="F674" s="17"/>
    </row>
    <row r="675" spans="1:6" x14ac:dyDescent="0.25">
      <c r="A675" s="16" t="s">
        <v>220</v>
      </c>
      <c r="B675" s="16">
        <v>95816</v>
      </c>
      <c r="C675" s="16">
        <v>87</v>
      </c>
      <c r="D675" s="16">
        <v>89.4</v>
      </c>
      <c r="E675" s="17">
        <v>27334</v>
      </c>
      <c r="F675" s="17"/>
    </row>
    <row r="676" spans="1:6" x14ac:dyDescent="0.25">
      <c r="A676" s="16" t="s">
        <v>220</v>
      </c>
      <c r="B676" s="16">
        <v>92407</v>
      </c>
      <c r="C676" s="16">
        <v>78</v>
      </c>
      <c r="D676" s="16">
        <v>77.7</v>
      </c>
      <c r="E676" s="17">
        <v>27211</v>
      </c>
      <c r="F676" s="17"/>
    </row>
    <row r="677" spans="1:6" x14ac:dyDescent="0.25">
      <c r="A677" s="16" t="s">
        <v>220</v>
      </c>
      <c r="B677" s="16">
        <v>94533</v>
      </c>
      <c r="C677" s="16">
        <v>90</v>
      </c>
      <c r="D677" s="16">
        <v>74.400000000000006</v>
      </c>
      <c r="E677" s="17">
        <v>24473</v>
      </c>
      <c r="F677" s="17"/>
    </row>
    <row r="678" spans="1:6" x14ac:dyDescent="0.25">
      <c r="A678" s="16" t="s">
        <v>220</v>
      </c>
      <c r="B678" s="16">
        <v>93950</v>
      </c>
      <c r="C678" s="16">
        <v>24</v>
      </c>
      <c r="D678" s="16">
        <v>18.600000000000001</v>
      </c>
      <c r="E678" s="17">
        <v>26612</v>
      </c>
      <c r="F678" s="17"/>
    </row>
    <row r="679" spans="1:6" x14ac:dyDescent="0.25">
      <c r="A679" s="16" t="s">
        <v>220</v>
      </c>
      <c r="B679" s="16">
        <v>95602</v>
      </c>
      <c r="C679" s="16">
        <v>205</v>
      </c>
      <c r="D679" s="16">
        <v>165.4</v>
      </c>
      <c r="E679" s="17">
        <v>26846</v>
      </c>
      <c r="F679" s="17"/>
    </row>
    <row r="680" spans="1:6" x14ac:dyDescent="0.25">
      <c r="A680" s="16" t="s">
        <v>220</v>
      </c>
      <c r="B680" s="16">
        <v>92335</v>
      </c>
      <c r="C680" s="16">
        <v>99</v>
      </c>
      <c r="D680" s="16">
        <v>94.3</v>
      </c>
      <c r="E680" s="17">
        <v>24866</v>
      </c>
      <c r="F680" s="17"/>
    </row>
    <row r="681" spans="1:6" x14ac:dyDescent="0.25">
      <c r="A681" s="16" t="s">
        <v>220</v>
      </c>
      <c r="B681" s="16">
        <v>91402</v>
      </c>
      <c r="C681" s="16">
        <v>98</v>
      </c>
      <c r="D681" s="16">
        <v>92</v>
      </c>
      <c r="E681" s="17">
        <v>25527</v>
      </c>
      <c r="F681" s="17"/>
    </row>
    <row r="682" spans="1:6" x14ac:dyDescent="0.25">
      <c r="A682" s="16" t="s">
        <v>220</v>
      </c>
      <c r="B682" s="16">
        <v>93930</v>
      </c>
      <c r="C682" s="16">
        <v>48</v>
      </c>
      <c r="D682" s="16">
        <v>35</v>
      </c>
      <c r="E682" s="17">
        <v>27032</v>
      </c>
      <c r="F682" s="17"/>
    </row>
    <row r="683" spans="1:6" x14ac:dyDescent="0.25">
      <c r="A683" s="16" t="s">
        <v>220</v>
      </c>
      <c r="B683" s="16">
        <v>93710</v>
      </c>
      <c r="C683" s="16">
        <v>79</v>
      </c>
      <c r="D683" s="16">
        <v>49.9</v>
      </c>
      <c r="E683" s="17">
        <v>24791</v>
      </c>
      <c r="F683" s="17"/>
    </row>
    <row r="684" spans="1:6" x14ac:dyDescent="0.25">
      <c r="A684" s="16" t="s">
        <v>220</v>
      </c>
      <c r="B684" s="16">
        <v>91020</v>
      </c>
      <c r="C684" s="16">
        <v>59</v>
      </c>
      <c r="D684" s="16">
        <v>57</v>
      </c>
      <c r="E684" s="17">
        <v>28095</v>
      </c>
      <c r="F684" s="17"/>
    </row>
    <row r="685" spans="1:6" x14ac:dyDescent="0.25">
      <c r="A685" s="16" t="s">
        <v>220</v>
      </c>
      <c r="B685" s="16">
        <v>90301</v>
      </c>
      <c r="C685" s="16">
        <v>99</v>
      </c>
      <c r="D685" s="16">
        <v>88.2</v>
      </c>
      <c r="E685" s="17">
        <v>25020</v>
      </c>
      <c r="F685" s="17"/>
    </row>
    <row r="686" spans="1:6" x14ac:dyDescent="0.25">
      <c r="A686" s="16" t="s">
        <v>220</v>
      </c>
      <c r="B686" s="16">
        <v>93401</v>
      </c>
      <c r="C686" s="16">
        <v>162</v>
      </c>
      <c r="D686" s="16">
        <v>80.7</v>
      </c>
      <c r="E686" s="17">
        <v>26358</v>
      </c>
      <c r="F686" s="17"/>
    </row>
    <row r="687" spans="1:6" x14ac:dyDescent="0.25">
      <c r="A687" s="16" t="s">
        <v>220</v>
      </c>
      <c r="B687" s="16">
        <v>94566</v>
      </c>
      <c r="C687" s="16">
        <v>139</v>
      </c>
      <c r="D687" s="16">
        <v>122.7</v>
      </c>
      <c r="E687" s="17">
        <v>26863</v>
      </c>
      <c r="F687" s="17"/>
    </row>
    <row r="688" spans="1:6" x14ac:dyDescent="0.25">
      <c r="A688" s="16" t="s">
        <v>220</v>
      </c>
      <c r="B688" s="16">
        <v>95207</v>
      </c>
      <c r="C688" s="16">
        <v>128</v>
      </c>
      <c r="D688" s="16">
        <v>116.3</v>
      </c>
      <c r="E688" s="17">
        <v>24565</v>
      </c>
      <c r="F688" s="17"/>
    </row>
    <row r="689" spans="1:6" x14ac:dyDescent="0.25">
      <c r="A689" s="16" t="s">
        <v>220</v>
      </c>
      <c r="B689" s="16">
        <v>95128</v>
      </c>
      <c r="C689" s="16">
        <v>67</v>
      </c>
      <c r="D689" s="16">
        <v>54.8</v>
      </c>
      <c r="E689" s="17">
        <v>25244</v>
      </c>
      <c r="F689" s="17"/>
    </row>
    <row r="690" spans="1:6" x14ac:dyDescent="0.25">
      <c r="A690" s="16" t="s">
        <v>220</v>
      </c>
      <c r="B690" s="16">
        <v>90029</v>
      </c>
      <c r="C690" s="16">
        <v>99</v>
      </c>
      <c r="D690" s="16">
        <v>97.4</v>
      </c>
      <c r="E690" s="17">
        <v>27491</v>
      </c>
      <c r="F690" s="17"/>
    </row>
    <row r="691" spans="1:6" x14ac:dyDescent="0.25">
      <c r="A691" s="16" t="s">
        <v>220</v>
      </c>
      <c r="B691" s="16">
        <v>91401</v>
      </c>
      <c r="C691" s="16">
        <v>125</v>
      </c>
      <c r="D691" s="16">
        <v>102.5</v>
      </c>
      <c r="E691" s="17">
        <v>25934</v>
      </c>
      <c r="F691" s="17"/>
    </row>
    <row r="692" spans="1:6" x14ac:dyDescent="0.25">
      <c r="A692" s="16" t="s">
        <v>220</v>
      </c>
      <c r="B692" s="16">
        <v>95608</v>
      </c>
      <c r="C692" s="16">
        <v>178</v>
      </c>
      <c r="D692" s="16">
        <v>166.4</v>
      </c>
      <c r="E692" s="17">
        <v>24473</v>
      </c>
      <c r="F692" s="17"/>
    </row>
    <row r="693" spans="1:6" x14ac:dyDescent="0.25">
      <c r="A693" s="16" t="s">
        <v>220</v>
      </c>
      <c r="B693" s="16">
        <v>94022</v>
      </c>
      <c r="C693" s="16">
        <v>30</v>
      </c>
      <c r="D693" s="16">
        <v>26.9</v>
      </c>
      <c r="E693" s="17">
        <v>24473</v>
      </c>
      <c r="F693" s="17"/>
    </row>
    <row r="694" spans="1:6" x14ac:dyDescent="0.25">
      <c r="A694" s="16" t="s">
        <v>220</v>
      </c>
      <c r="B694" s="16">
        <v>92399</v>
      </c>
      <c r="C694" s="16">
        <v>59</v>
      </c>
      <c r="D694" s="16">
        <v>62.4</v>
      </c>
      <c r="E694" s="17">
        <v>27973</v>
      </c>
      <c r="F694" s="17"/>
    </row>
    <row r="695" spans="1:6" x14ac:dyDescent="0.25">
      <c r="A695" s="16" t="s">
        <v>220</v>
      </c>
      <c r="B695" s="16">
        <v>93060</v>
      </c>
      <c r="C695" s="16">
        <v>99</v>
      </c>
      <c r="D695" s="16">
        <v>84.8</v>
      </c>
      <c r="E695" s="17">
        <v>26665</v>
      </c>
      <c r="F695" s="17"/>
    </row>
    <row r="696" spans="1:6" x14ac:dyDescent="0.25">
      <c r="A696" s="16" t="s">
        <v>220</v>
      </c>
      <c r="B696" s="16">
        <v>92123</v>
      </c>
      <c r="C696" s="16">
        <v>99</v>
      </c>
      <c r="D696" s="16">
        <v>88.4</v>
      </c>
      <c r="E696" s="17">
        <v>26665</v>
      </c>
      <c r="F696" s="17"/>
    </row>
    <row r="697" spans="1:6" x14ac:dyDescent="0.25">
      <c r="A697" s="16" t="s">
        <v>220</v>
      </c>
      <c r="B697" s="16">
        <v>91201</v>
      </c>
      <c r="C697" s="16">
        <v>94</v>
      </c>
      <c r="D697" s="16">
        <v>89.9</v>
      </c>
      <c r="E697" s="17">
        <v>25493</v>
      </c>
      <c r="F697" s="17"/>
    </row>
    <row r="698" spans="1:6" x14ac:dyDescent="0.25">
      <c r="A698" s="16" t="s">
        <v>220</v>
      </c>
      <c r="B698" s="16">
        <v>95127</v>
      </c>
      <c r="C698" s="16">
        <v>116</v>
      </c>
      <c r="D698" s="16">
        <v>110.5</v>
      </c>
      <c r="E698" s="17">
        <v>27858</v>
      </c>
      <c r="F698" s="17"/>
    </row>
    <row r="699" spans="1:6" x14ac:dyDescent="0.25">
      <c r="A699" s="16" t="s">
        <v>220</v>
      </c>
      <c r="B699" s="16">
        <v>90029</v>
      </c>
      <c r="C699" s="16">
        <v>99</v>
      </c>
      <c r="D699" s="16">
        <v>94.7</v>
      </c>
      <c r="E699" s="17">
        <v>27429</v>
      </c>
      <c r="F699" s="17"/>
    </row>
    <row r="700" spans="1:6" x14ac:dyDescent="0.25">
      <c r="A700" s="16" t="s">
        <v>220</v>
      </c>
      <c r="B700" s="16">
        <v>91767</v>
      </c>
      <c r="C700" s="16">
        <v>43</v>
      </c>
      <c r="D700" s="16">
        <v>43</v>
      </c>
      <c r="E700" s="17">
        <v>27426</v>
      </c>
      <c r="F700" s="17"/>
    </row>
    <row r="701" spans="1:6" x14ac:dyDescent="0.25">
      <c r="A701" s="16" t="s">
        <v>220</v>
      </c>
      <c r="B701" s="16">
        <v>93401</v>
      </c>
      <c r="C701" s="16">
        <v>162</v>
      </c>
      <c r="D701" s="16">
        <v>123.1</v>
      </c>
      <c r="E701" s="17">
        <v>24473</v>
      </c>
      <c r="F701" s="17"/>
    </row>
    <row r="702" spans="1:6" x14ac:dyDescent="0.25">
      <c r="A702" s="16" t="s">
        <v>220</v>
      </c>
      <c r="B702" s="16">
        <v>94030</v>
      </c>
      <c r="C702" s="16">
        <v>140</v>
      </c>
      <c r="D702" s="16">
        <v>115.5</v>
      </c>
      <c r="E702" s="17">
        <v>25500</v>
      </c>
      <c r="F702" s="17"/>
    </row>
    <row r="703" spans="1:6" x14ac:dyDescent="0.25">
      <c r="A703" s="16" t="s">
        <v>220</v>
      </c>
      <c r="B703" s="16">
        <v>90018</v>
      </c>
      <c r="C703" s="16">
        <v>156</v>
      </c>
      <c r="D703" s="16">
        <v>137.69999999999999</v>
      </c>
      <c r="E703" s="17">
        <v>24473</v>
      </c>
      <c r="F703" s="17"/>
    </row>
    <row r="704" spans="1:6" x14ac:dyDescent="0.25">
      <c r="A704" s="16" t="s">
        <v>220</v>
      </c>
      <c r="B704" s="16">
        <v>94519</v>
      </c>
      <c r="C704" s="16">
        <v>81</v>
      </c>
      <c r="D704" s="16">
        <v>77.8</v>
      </c>
      <c r="E704" s="17">
        <v>24473</v>
      </c>
      <c r="F704" s="17"/>
    </row>
    <row r="705" spans="1:6" x14ac:dyDescent="0.25">
      <c r="A705" s="16" t="s">
        <v>220</v>
      </c>
      <c r="B705" s="16">
        <v>92506</v>
      </c>
      <c r="C705" s="16">
        <v>162</v>
      </c>
      <c r="D705" s="16">
        <v>148.69999999999999</v>
      </c>
      <c r="E705" s="17">
        <v>24473</v>
      </c>
      <c r="F705" s="17"/>
    </row>
    <row r="706" spans="1:6" x14ac:dyDescent="0.25">
      <c r="A706" s="16" t="s">
        <v>220</v>
      </c>
      <c r="B706" s="16">
        <v>90066</v>
      </c>
      <c r="C706" s="16">
        <v>77</v>
      </c>
      <c r="D706" s="16">
        <v>77.900000000000006</v>
      </c>
      <c r="E706" s="17">
        <v>27638</v>
      </c>
      <c r="F706" s="17"/>
    </row>
    <row r="707" spans="1:6" x14ac:dyDescent="0.25">
      <c r="A707" s="16" t="s">
        <v>220</v>
      </c>
      <c r="B707" s="16">
        <v>91722</v>
      </c>
      <c r="C707" s="16">
        <v>59</v>
      </c>
      <c r="D707" s="16">
        <v>53.2</v>
      </c>
      <c r="E707" s="17">
        <v>24497</v>
      </c>
      <c r="F707" s="17"/>
    </row>
    <row r="708" spans="1:6" x14ac:dyDescent="0.25">
      <c r="A708" s="16" t="s">
        <v>220</v>
      </c>
      <c r="B708" s="16">
        <v>93654</v>
      </c>
      <c r="C708" s="16">
        <v>56</v>
      </c>
      <c r="D708" s="16">
        <v>51</v>
      </c>
      <c r="E708" s="17">
        <v>26816</v>
      </c>
      <c r="F708" s="17"/>
    </row>
    <row r="709" spans="1:6" x14ac:dyDescent="0.25">
      <c r="A709" s="16" t="s">
        <v>220</v>
      </c>
      <c r="B709" s="16">
        <v>93720</v>
      </c>
      <c r="C709" s="16">
        <v>180</v>
      </c>
      <c r="D709" s="16">
        <v>165.7</v>
      </c>
      <c r="E709" s="17">
        <v>29373</v>
      </c>
      <c r="F709" s="17"/>
    </row>
    <row r="710" spans="1:6" x14ac:dyDescent="0.25">
      <c r="A710" s="16" t="s">
        <v>220</v>
      </c>
      <c r="B710" s="16">
        <v>95624</v>
      </c>
      <c r="C710" s="16">
        <v>136</v>
      </c>
      <c r="D710" s="16">
        <v>128.5</v>
      </c>
      <c r="E710" s="17">
        <v>24473</v>
      </c>
      <c r="F710" s="17"/>
    </row>
    <row r="711" spans="1:6" x14ac:dyDescent="0.25">
      <c r="A711" s="16" t="s">
        <v>220</v>
      </c>
      <c r="B711" s="16">
        <v>90006</v>
      </c>
      <c r="C711" s="16">
        <v>66</v>
      </c>
      <c r="D711" s="16">
        <v>53.9</v>
      </c>
      <c r="E711" s="17">
        <v>29403</v>
      </c>
      <c r="F711" s="17"/>
    </row>
    <row r="712" spans="1:6" x14ac:dyDescent="0.25">
      <c r="A712" s="16" t="s">
        <v>220</v>
      </c>
      <c r="B712" s="16">
        <v>94538</v>
      </c>
      <c r="C712" s="16">
        <v>88</v>
      </c>
      <c r="D712" s="16">
        <v>61.3</v>
      </c>
      <c r="E712" s="17">
        <v>35977</v>
      </c>
      <c r="F712" s="17"/>
    </row>
    <row r="713" spans="1:6" x14ac:dyDescent="0.25">
      <c r="A713" s="16" t="s">
        <v>220</v>
      </c>
      <c r="B713" s="16">
        <v>95482</v>
      </c>
      <c r="C713" s="16">
        <v>68</v>
      </c>
      <c r="D713" s="16">
        <v>50.3</v>
      </c>
      <c r="E713" s="17">
        <v>25082</v>
      </c>
      <c r="F713" s="17"/>
    </row>
    <row r="714" spans="1:6" x14ac:dyDescent="0.25">
      <c r="A714" s="16" t="s">
        <v>220</v>
      </c>
      <c r="B714" s="16">
        <v>94509</v>
      </c>
      <c r="C714" s="16">
        <v>99</v>
      </c>
      <c r="D714" s="16">
        <v>83</v>
      </c>
      <c r="E714" s="17">
        <v>27181</v>
      </c>
      <c r="F714" s="17"/>
    </row>
    <row r="715" spans="1:6" x14ac:dyDescent="0.25">
      <c r="A715" s="16" t="s">
        <v>220</v>
      </c>
      <c r="B715" s="16">
        <v>91506</v>
      </c>
      <c r="C715" s="16">
        <v>188</v>
      </c>
      <c r="D715" s="16">
        <v>190</v>
      </c>
      <c r="E715" s="17">
        <v>26298</v>
      </c>
      <c r="F715" s="17"/>
    </row>
    <row r="716" spans="1:6" x14ac:dyDescent="0.25">
      <c r="A716" s="16" t="s">
        <v>220</v>
      </c>
      <c r="B716" s="16">
        <v>93726</v>
      </c>
      <c r="C716" s="16">
        <v>65</v>
      </c>
      <c r="D716" s="16">
        <v>61.9</v>
      </c>
      <c r="E716" s="17">
        <v>25989</v>
      </c>
      <c r="F716" s="17"/>
    </row>
    <row r="717" spans="1:6" x14ac:dyDescent="0.25">
      <c r="A717" s="16" t="s">
        <v>220</v>
      </c>
      <c r="B717" s="16">
        <v>95117</v>
      </c>
      <c r="C717" s="16">
        <v>130</v>
      </c>
      <c r="D717" s="16">
        <v>119.2</v>
      </c>
      <c r="E717" s="17">
        <v>24909</v>
      </c>
      <c r="F717" s="17"/>
    </row>
    <row r="718" spans="1:6" x14ac:dyDescent="0.25">
      <c r="A718" s="16" t="s">
        <v>220</v>
      </c>
      <c r="B718" s="16">
        <v>92025</v>
      </c>
      <c r="C718" s="16">
        <v>59</v>
      </c>
      <c r="D718" s="16">
        <v>53.9</v>
      </c>
      <c r="E718" s="17">
        <v>24473</v>
      </c>
      <c r="F718" s="17"/>
    </row>
    <row r="719" spans="1:6" x14ac:dyDescent="0.25">
      <c r="A719" s="16" t="s">
        <v>220</v>
      </c>
      <c r="B719" s="16">
        <v>90806</v>
      </c>
      <c r="C719" s="16">
        <v>104</v>
      </c>
      <c r="D719" s="16">
        <v>89.2</v>
      </c>
      <c r="E719" s="17">
        <v>24600</v>
      </c>
      <c r="F719" s="17"/>
    </row>
    <row r="720" spans="1:6" x14ac:dyDescent="0.25">
      <c r="A720" s="16" t="s">
        <v>220</v>
      </c>
      <c r="B720" s="16">
        <v>93610</v>
      </c>
      <c r="C720" s="16">
        <v>65</v>
      </c>
      <c r="D720" s="16">
        <v>60.2</v>
      </c>
      <c r="E720" s="17">
        <v>24473</v>
      </c>
      <c r="F720" s="17"/>
    </row>
    <row r="721" spans="1:6" x14ac:dyDescent="0.25">
      <c r="A721" s="16" t="s">
        <v>220</v>
      </c>
      <c r="B721" s="16">
        <v>92624</v>
      </c>
      <c r="C721" s="16">
        <v>93</v>
      </c>
      <c r="D721" s="16">
        <v>83.3</v>
      </c>
      <c r="E721" s="17">
        <v>26298</v>
      </c>
      <c r="F721" s="17"/>
    </row>
    <row r="722" spans="1:6" x14ac:dyDescent="0.25">
      <c r="A722" s="16" t="s">
        <v>220</v>
      </c>
      <c r="B722" s="16">
        <v>95822</v>
      </c>
      <c r="C722" s="16">
        <v>122</v>
      </c>
      <c r="D722" s="16">
        <v>114.8</v>
      </c>
      <c r="E722" s="17">
        <v>28338</v>
      </c>
      <c r="F722" s="17"/>
    </row>
    <row r="723" spans="1:6" x14ac:dyDescent="0.25">
      <c r="A723" s="16" t="s">
        <v>220</v>
      </c>
      <c r="B723" s="16">
        <v>94536</v>
      </c>
      <c r="C723" s="16">
        <v>99</v>
      </c>
      <c r="D723" s="16">
        <v>81.8</v>
      </c>
      <c r="E723" s="17">
        <v>26200</v>
      </c>
      <c r="F723" s="17"/>
    </row>
    <row r="724" spans="1:6" x14ac:dyDescent="0.25">
      <c r="A724" s="16" t="s">
        <v>220</v>
      </c>
      <c r="B724" s="16">
        <v>93662</v>
      </c>
      <c r="C724" s="16">
        <v>59</v>
      </c>
      <c r="D724" s="16">
        <v>55.4</v>
      </c>
      <c r="E724" s="17">
        <v>27120</v>
      </c>
      <c r="F724" s="17"/>
    </row>
    <row r="725" spans="1:6" x14ac:dyDescent="0.25">
      <c r="A725" s="16" t="s">
        <v>220</v>
      </c>
      <c r="B725" s="16">
        <v>92374</v>
      </c>
      <c r="C725" s="16">
        <v>80</v>
      </c>
      <c r="D725" s="16">
        <v>77.2</v>
      </c>
      <c r="E725" s="17">
        <v>26298</v>
      </c>
      <c r="F725" s="17"/>
    </row>
    <row r="726" spans="1:6" x14ac:dyDescent="0.25">
      <c r="A726" s="16" t="s">
        <v>220</v>
      </c>
      <c r="B726" s="16">
        <v>90503</v>
      </c>
      <c r="C726" s="16">
        <v>195</v>
      </c>
      <c r="D726" s="16">
        <v>180.7</v>
      </c>
      <c r="E726" s="17">
        <v>26665</v>
      </c>
      <c r="F726" s="17"/>
    </row>
    <row r="727" spans="1:6" x14ac:dyDescent="0.25">
      <c r="A727" s="16" t="s">
        <v>220</v>
      </c>
      <c r="B727" s="16">
        <v>90027</v>
      </c>
      <c r="C727" s="16">
        <v>159</v>
      </c>
      <c r="D727" s="16">
        <v>115</v>
      </c>
      <c r="E727" s="17">
        <v>28856</v>
      </c>
      <c r="F727" s="17"/>
    </row>
    <row r="728" spans="1:6" x14ac:dyDescent="0.25">
      <c r="A728" s="16" t="s">
        <v>220</v>
      </c>
      <c r="B728" s="16">
        <v>93950</v>
      </c>
      <c r="C728" s="16">
        <v>51</v>
      </c>
      <c r="D728" s="16">
        <v>47.8</v>
      </c>
      <c r="E728" s="17">
        <v>26146</v>
      </c>
      <c r="F728" s="17"/>
    </row>
    <row r="729" spans="1:6" x14ac:dyDescent="0.25">
      <c r="A729" s="16" t="s">
        <v>220</v>
      </c>
      <c r="B729" s="16">
        <v>91977</v>
      </c>
      <c r="C729" s="16">
        <v>75</v>
      </c>
      <c r="D729" s="16">
        <v>67.900000000000006</v>
      </c>
      <c r="E729" s="17">
        <v>24538</v>
      </c>
      <c r="F729" s="17"/>
    </row>
    <row r="730" spans="1:6" x14ac:dyDescent="0.25">
      <c r="A730" s="16" t="s">
        <v>220</v>
      </c>
      <c r="B730" s="16">
        <v>93727</v>
      </c>
      <c r="C730" s="16">
        <v>99</v>
      </c>
      <c r="D730" s="16">
        <v>88.1</v>
      </c>
      <c r="E730" s="17">
        <v>25848</v>
      </c>
      <c r="F730" s="17"/>
    </row>
    <row r="731" spans="1:6" x14ac:dyDescent="0.25">
      <c r="A731" s="16" t="s">
        <v>220</v>
      </c>
      <c r="B731" s="16">
        <v>95642</v>
      </c>
      <c r="C731" s="16">
        <v>199</v>
      </c>
      <c r="D731" s="16">
        <v>93.4</v>
      </c>
      <c r="E731" s="17">
        <v>25692</v>
      </c>
      <c r="F731" s="17"/>
    </row>
    <row r="732" spans="1:6" x14ac:dyDescent="0.25">
      <c r="A732" s="16" t="s">
        <v>220</v>
      </c>
      <c r="B732" s="16">
        <v>91706</v>
      </c>
      <c r="C732" s="16">
        <v>98</v>
      </c>
      <c r="D732" s="16">
        <v>92.3</v>
      </c>
      <c r="E732" s="17">
        <v>27409</v>
      </c>
      <c r="F732" s="17"/>
    </row>
    <row r="733" spans="1:6" x14ac:dyDescent="0.25">
      <c r="A733" s="16" t="s">
        <v>220</v>
      </c>
      <c r="B733" s="16">
        <v>91803</v>
      </c>
      <c r="C733" s="16">
        <v>43</v>
      </c>
      <c r="D733" s="16">
        <v>30.5</v>
      </c>
      <c r="E733" s="17">
        <v>24931</v>
      </c>
      <c r="F733" s="17"/>
    </row>
    <row r="734" spans="1:6" x14ac:dyDescent="0.25">
      <c r="A734" s="16" t="s">
        <v>220</v>
      </c>
      <c r="B734" s="16">
        <v>95128</v>
      </c>
      <c r="C734" s="16">
        <v>253</v>
      </c>
      <c r="D734" s="16">
        <v>261.60000000000002</v>
      </c>
      <c r="E734" s="17">
        <v>27119</v>
      </c>
      <c r="F734" s="17"/>
    </row>
    <row r="735" spans="1:6" x14ac:dyDescent="0.25">
      <c r="A735" s="16" t="s">
        <v>220</v>
      </c>
      <c r="B735" s="16">
        <v>93725</v>
      </c>
      <c r="C735" s="16">
        <v>59</v>
      </c>
      <c r="D735" s="16">
        <v>50.8</v>
      </c>
      <c r="E735" s="17">
        <v>24473</v>
      </c>
      <c r="F735" s="17"/>
    </row>
    <row r="736" spans="1:6" x14ac:dyDescent="0.25">
      <c r="A736" s="16" t="s">
        <v>220</v>
      </c>
      <c r="B736" s="16">
        <v>94501</v>
      </c>
      <c r="C736" s="16">
        <v>151</v>
      </c>
      <c r="D736" s="16">
        <v>129.69999999999999</v>
      </c>
      <c r="E736" s="17">
        <v>27242</v>
      </c>
      <c r="F736" s="17"/>
    </row>
    <row r="737" spans="1:6" x14ac:dyDescent="0.25">
      <c r="A737" s="16" t="s">
        <v>220</v>
      </c>
      <c r="B737" s="16">
        <v>92543</v>
      </c>
      <c r="C737" s="16">
        <v>104</v>
      </c>
      <c r="D737" s="16">
        <v>88</v>
      </c>
      <c r="E737" s="17">
        <v>29495</v>
      </c>
      <c r="F737" s="17"/>
    </row>
    <row r="738" spans="1:6" x14ac:dyDescent="0.25">
      <c r="A738" s="16" t="s">
        <v>220</v>
      </c>
      <c r="B738" s="16">
        <v>92071</v>
      </c>
      <c r="C738" s="16">
        <v>192</v>
      </c>
      <c r="D738" s="16">
        <v>189.7</v>
      </c>
      <c r="E738" s="17">
        <v>24473</v>
      </c>
      <c r="F738" s="17"/>
    </row>
    <row r="739" spans="1:6" x14ac:dyDescent="0.25">
      <c r="A739" s="16" t="s">
        <v>220</v>
      </c>
      <c r="B739" s="16">
        <v>90247</v>
      </c>
      <c r="C739" s="16">
        <v>106</v>
      </c>
      <c r="D739" s="16">
        <v>106</v>
      </c>
      <c r="E739" s="17">
        <v>29556</v>
      </c>
      <c r="F739" s="17"/>
    </row>
    <row r="740" spans="1:6" x14ac:dyDescent="0.25">
      <c r="A740" s="16" t="s">
        <v>220</v>
      </c>
      <c r="B740" s="16">
        <v>96080</v>
      </c>
      <c r="C740" s="16">
        <v>58</v>
      </c>
      <c r="D740" s="16">
        <v>46.5</v>
      </c>
      <c r="E740" s="17">
        <v>26063</v>
      </c>
      <c r="F740" s="17"/>
    </row>
    <row r="741" spans="1:6" x14ac:dyDescent="0.25">
      <c r="A741" s="16" t="s">
        <v>220</v>
      </c>
      <c r="B741" s="16">
        <v>90701</v>
      </c>
      <c r="C741" s="16">
        <v>66</v>
      </c>
      <c r="D741" s="16">
        <v>59.8</v>
      </c>
      <c r="E741" s="17">
        <v>24473</v>
      </c>
      <c r="F741" s="17"/>
    </row>
    <row r="742" spans="1:6" x14ac:dyDescent="0.25">
      <c r="A742" s="16" t="s">
        <v>220</v>
      </c>
      <c r="B742" s="16">
        <v>90502</v>
      </c>
      <c r="C742" s="16">
        <v>161</v>
      </c>
      <c r="D742" s="16">
        <v>127.6</v>
      </c>
      <c r="E742" s="17">
        <v>27942</v>
      </c>
      <c r="F742" s="17"/>
    </row>
    <row r="743" spans="1:6" x14ac:dyDescent="0.25">
      <c r="A743" s="16" t="s">
        <v>220</v>
      </c>
      <c r="B743" s="16">
        <v>91040</v>
      </c>
      <c r="C743" s="16">
        <v>50</v>
      </c>
      <c r="D743" s="16">
        <v>49.2</v>
      </c>
      <c r="E743" s="17">
        <v>28976</v>
      </c>
      <c r="F743" s="17"/>
    </row>
    <row r="744" spans="1:6" x14ac:dyDescent="0.25">
      <c r="A744" s="16" t="s">
        <v>220</v>
      </c>
      <c r="B744" s="16">
        <v>94109</v>
      </c>
      <c r="C744" s="16">
        <v>50</v>
      </c>
      <c r="D744" s="16">
        <v>40.4</v>
      </c>
      <c r="E744" s="17">
        <v>25372</v>
      </c>
      <c r="F744" s="17"/>
    </row>
    <row r="745" spans="1:6" x14ac:dyDescent="0.25">
      <c r="A745" s="16" t="s">
        <v>220</v>
      </c>
      <c r="B745" s="16">
        <v>90025</v>
      </c>
      <c r="C745" s="16">
        <v>116</v>
      </c>
      <c r="D745" s="16">
        <v>113.1</v>
      </c>
      <c r="E745" s="17">
        <v>31313</v>
      </c>
      <c r="F745" s="17"/>
    </row>
    <row r="746" spans="1:6" x14ac:dyDescent="0.25">
      <c r="A746" s="16" t="s">
        <v>220</v>
      </c>
      <c r="B746" s="16">
        <v>92663</v>
      </c>
      <c r="C746" s="16">
        <v>96</v>
      </c>
      <c r="D746" s="16">
        <v>91.6</v>
      </c>
      <c r="E746" s="17">
        <v>26665</v>
      </c>
      <c r="F746" s="17"/>
    </row>
    <row r="747" spans="1:6" x14ac:dyDescent="0.25">
      <c r="A747" s="16" t="s">
        <v>220</v>
      </c>
      <c r="B747" s="16">
        <v>91343</v>
      </c>
      <c r="C747" s="16">
        <v>138</v>
      </c>
      <c r="D747" s="16">
        <v>126.1</v>
      </c>
      <c r="E747" s="17">
        <v>28140</v>
      </c>
      <c r="F747" s="17"/>
    </row>
    <row r="748" spans="1:6" x14ac:dyDescent="0.25">
      <c r="A748" s="16" t="s">
        <v>220</v>
      </c>
      <c r="B748" s="16">
        <v>90731</v>
      </c>
      <c r="C748" s="16">
        <v>83</v>
      </c>
      <c r="E748" s="17">
        <v>27119</v>
      </c>
      <c r="F748" s="17"/>
    </row>
    <row r="749" spans="1:6" x14ac:dyDescent="0.25">
      <c r="A749" s="16" t="s">
        <v>220</v>
      </c>
      <c r="B749" s="16">
        <v>91723</v>
      </c>
      <c r="C749" s="16">
        <v>126</v>
      </c>
      <c r="D749" s="16">
        <v>107.8</v>
      </c>
      <c r="E749" s="17">
        <v>29221</v>
      </c>
      <c r="F749" s="17"/>
    </row>
    <row r="750" spans="1:6" x14ac:dyDescent="0.25">
      <c r="A750" s="16" t="s">
        <v>220</v>
      </c>
      <c r="B750" s="16">
        <v>96001</v>
      </c>
      <c r="C750" s="16">
        <v>89</v>
      </c>
      <c r="D750" s="16">
        <v>72.8</v>
      </c>
      <c r="E750" s="17">
        <v>26298</v>
      </c>
      <c r="F750" s="17"/>
    </row>
    <row r="751" spans="1:6" x14ac:dyDescent="0.25">
      <c r="A751" s="16" t="s">
        <v>220</v>
      </c>
      <c r="B751" s="16">
        <v>90016</v>
      </c>
      <c r="C751" s="16">
        <v>198</v>
      </c>
      <c r="D751" s="16">
        <v>193.2</v>
      </c>
      <c r="E751" s="17">
        <v>24603</v>
      </c>
      <c r="F751" s="17"/>
    </row>
    <row r="752" spans="1:6" x14ac:dyDescent="0.25">
      <c r="A752" s="16" t="s">
        <v>220</v>
      </c>
      <c r="B752" s="16">
        <v>90036</v>
      </c>
      <c r="C752" s="16">
        <v>97</v>
      </c>
      <c r="D752" s="16">
        <v>84.9</v>
      </c>
      <c r="E752" s="17">
        <v>25071</v>
      </c>
      <c r="F752" s="17"/>
    </row>
    <row r="753" spans="1:6" x14ac:dyDescent="0.25">
      <c r="A753" s="16" t="s">
        <v>220</v>
      </c>
      <c r="B753" s="16">
        <v>91711</v>
      </c>
      <c r="C753" s="16">
        <v>99</v>
      </c>
      <c r="D753" s="16">
        <v>88.4</v>
      </c>
      <c r="E753" s="17">
        <v>28034</v>
      </c>
      <c r="F753" s="17"/>
    </row>
    <row r="754" spans="1:6" x14ac:dyDescent="0.25">
      <c r="A754" s="16" t="s">
        <v>220</v>
      </c>
      <c r="B754" s="16">
        <v>93612</v>
      </c>
      <c r="C754" s="16">
        <v>57</v>
      </c>
      <c r="D754" s="16">
        <v>54.2</v>
      </c>
      <c r="E754" s="17">
        <v>26476</v>
      </c>
      <c r="F754" s="17"/>
    </row>
    <row r="755" spans="1:6" x14ac:dyDescent="0.25">
      <c r="A755" s="16" t="s">
        <v>220</v>
      </c>
      <c r="B755" s="16">
        <v>90606</v>
      </c>
      <c r="C755" s="16">
        <v>59</v>
      </c>
      <c r="D755" s="16">
        <v>54.4</v>
      </c>
      <c r="E755" s="17">
        <v>24473</v>
      </c>
      <c r="F755" s="17"/>
    </row>
    <row r="756" spans="1:6" x14ac:dyDescent="0.25">
      <c r="A756" s="16" t="s">
        <v>220</v>
      </c>
      <c r="B756" s="16">
        <v>94903</v>
      </c>
      <c r="C756" s="16">
        <v>52</v>
      </c>
      <c r="D756" s="16">
        <v>49.3</v>
      </c>
      <c r="E756" s="17">
        <v>27110</v>
      </c>
      <c r="F756" s="17"/>
    </row>
    <row r="757" spans="1:6" x14ac:dyDescent="0.25">
      <c r="A757" s="16" t="s">
        <v>220</v>
      </c>
      <c r="B757" s="16">
        <v>95204</v>
      </c>
      <c r="C757" s="16">
        <v>98</v>
      </c>
      <c r="D757" s="16">
        <v>94.9</v>
      </c>
      <c r="E757" s="17">
        <v>24483</v>
      </c>
      <c r="F757" s="17"/>
    </row>
    <row r="758" spans="1:6" x14ac:dyDescent="0.25">
      <c r="A758" s="16" t="s">
        <v>220</v>
      </c>
      <c r="B758" s="16">
        <v>92805</v>
      </c>
      <c r="C758" s="16">
        <v>41</v>
      </c>
      <c r="D758" s="16">
        <v>36.200000000000003</v>
      </c>
      <c r="E758" s="17">
        <v>28946</v>
      </c>
      <c r="F758" s="17"/>
    </row>
    <row r="759" spans="1:6" x14ac:dyDescent="0.25">
      <c r="A759" s="16" t="s">
        <v>220</v>
      </c>
      <c r="B759" s="16">
        <v>91770</v>
      </c>
      <c r="C759" s="16">
        <v>151</v>
      </c>
      <c r="D759" s="16">
        <v>120.9</v>
      </c>
      <c r="E759" s="17">
        <v>24473</v>
      </c>
      <c r="F759" s="17"/>
    </row>
    <row r="760" spans="1:6" x14ac:dyDescent="0.25">
      <c r="A760" s="16" t="s">
        <v>220</v>
      </c>
      <c r="B760" s="16">
        <v>94115</v>
      </c>
      <c r="C760" s="16">
        <v>92</v>
      </c>
      <c r="D760" s="16">
        <v>86.8</v>
      </c>
      <c r="E760" s="17">
        <v>24473</v>
      </c>
      <c r="F760" s="17"/>
    </row>
    <row r="761" spans="1:6" x14ac:dyDescent="0.25">
      <c r="A761" s="16" t="s">
        <v>220</v>
      </c>
      <c r="B761" s="16">
        <v>90803</v>
      </c>
      <c r="C761" s="16">
        <v>98</v>
      </c>
      <c r="D761" s="16">
        <v>86.6</v>
      </c>
      <c r="E761" s="17">
        <v>24881</v>
      </c>
      <c r="F761" s="17"/>
    </row>
    <row r="762" spans="1:6" x14ac:dyDescent="0.25">
      <c r="A762" s="16" t="s">
        <v>220</v>
      </c>
      <c r="B762" s="16">
        <v>95945</v>
      </c>
      <c r="C762" s="16">
        <v>86</v>
      </c>
      <c r="D762" s="16">
        <v>72.599999999999994</v>
      </c>
      <c r="E762" s="17">
        <v>24839</v>
      </c>
      <c r="F762" s="17"/>
    </row>
    <row r="763" spans="1:6" x14ac:dyDescent="0.25">
      <c r="A763" s="16" t="s">
        <v>220</v>
      </c>
      <c r="B763" s="16">
        <v>92835</v>
      </c>
      <c r="C763" s="16">
        <v>99</v>
      </c>
      <c r="D763" s="16">
        <v>89</v>
      </c>
      <c r="E763" s="17">
        <v>32682</v>
      </c>
      <c r="F763" s="17"/>
    </row>
    <row r="764" spans="1:6" x14ac:dyDescent="0.25">
      <c r="A764" s="16" t="s">
        <v>220</v>
      </c>
      <c r="B764" s="16">
        <v>90804</v>
      </c>
      <c r="C764" s="16">
        <v>99</v>
      </c>
      <c r="D764" s="16">
        <v>91</v>
      </c>
      <c r="E764" s="17">
        <v>25800</v>
      </c>
      <c r="F764" s="17"/>
    </row>
    <row r="765" spans="1:6" x14ac:dyDescent="0.25">
      <c r="A765" s="16" t="s">
        <v>220</v>
      </c>
      <c r="B765" s="16">
        <v>91016</v>
      </c>
      <c r="C765" s="16">
        <v>95</v>
      </c>
      <c r="D765" s="16">
        <v>84</v>
      </c>
      <c r="E765" s="17">
        <v>26298</v>
      </c>
      <c r="F765" s="17"/>
    </row>
    <row r="766" spans="1:6" x14ac:dyDescent="0.25">
      <c r="A766" s="16" t="s">
        <v>220</v>
      </c>
      <c r="B766" s="16">
        <v>95062</v>
      </c>
      <c r="C766" s="16">
        <v>92</v>
      </c>
      <c r="D766" s="16">
        <v>86.9</v>
      </c>
      <c r="E766" s="17">
        <v>25355</v>
      </c>
      <c r="F766" s="17"/>
    </row>
    <row r="767" spans="1:6" x14ac:dyDescent="0.25">
      <c r="A767" s="16" t="s">
        <v>220</v>
      </c>
      <c r="B767" s="16">
        <v>94509</v>
      </c>
      <c r="C767" s="16">
        <v>99</v>
      </c>
      <c r="D767" s="16">
        <v>91.8</v>
      </c>
      <c r="E767" s="17">
        <v>29166</v>
      </c>
      <c r="F767" s="17"/>
    </row>
    <row r="768" spans="1:6" x14ac:dyDescent="0.25">
      <c r="A768" s="16" t="s">
        <v>220</v>
      </c>
      <c r="B768" s="16">
        <v>93105</v>
      </c>
      <c r="C768" s="16">
        <v>138</v>
      </c>
      <c r="D768" s="16">
        <v>109.1</v>
      </c>
      <c r="E768" s="17">
        <v>25385</v>
      </c>
      <c r="F768" s="17"/>
    </row>
    <row r="769" spans="1:6" x14ac:dyDescent="0.25">
      <c r="A769" s="16" t="s">
        <v>220</v>
      </c>
      <c r="B769" s="16">
        <v>91605</v>
      </c>
      <c r="C769" s="16">
        <v>128</v>
      </c>
      <c r="D769" s="16">
        <v>112.8</v>
      </c>
      <c r="E769" s="17">
        <v>31308</v>
      </c>
      <c r="F769" s="17"/>
    </row>
    <row r="770" spans="1:6" x14ac:dyDescent="0.25">
      <c r="A770" s="16" t="s">
        <v>220</v>
      </c>
      <c r="B770" s="16">
        <v>94044</v>
      </c>
      <c r="C770" s="16">
        <v>68</v>
      </c>
      <c r="D770" s="16">
        <v>62.7</v>
      </c>
      <c r="E770" s="17">
        <v>25701</v>
      </c>
      <c r="F770" s="17"/>
    </row>
    <row r="771" spans="1:6" x14ac:dyDescent="0.25">
      <c r="A771" s="16" t="s">
        <v>220</v>
      </c>
      <c r="B771" s="16">
        <v>90502</v>
      </c>
      <c r="C771" s="16">
        <v>299</v>
      </c>
      <c r="D771" s="16">
        <v>230.5</v>
      </c>
      <c r="E771" s="17">
        <v>27119</v>
      </c>
      <c r="F771" s="17"/>
    </row>
    <row r="772" spans="1:6" x14ac:dyDescent="0.25">
      <c r="A772" s="16" t="s">
        <v>220</v>
      </c>
      <c r="B772" s="16">
        <v>90620</v>
      </c>
      <c r="C772" s="16">
        <v>143</v>
      </c>
      <c r="D772" s="16">
        <v>131.6</v>
      </c>
      <c r="E772" s="17">
        <v>28216</v>
      </c>
      <c r="F772" s="17"/>
    </row>
    <row r="773" spans="1:6" x14ac:dyDescent="0.25">
      <c r="A773" s="16" t="s">
        <v>220</v>
      </c>
      <c r="B773" s="16">
        <v>95361</v>
      </c>
      <c r="C773" s="16">
        <v>115</v>
      </c>
      <c r="D773" s="16">
        <v>93.1</v>
      </c>
      <c r="E773" s="17">
        <v>25965</v>
      </c>
      <c r="F773" s="17"/>
    </row>
    <row r="774" spans="1:6" x14ac:dyDescent="0.25">
      <c r="A774" s="16" t="s">
        <v>220</v>
      </c>
      <c r="B774" s="16">
        <v>90262</v>
      </c>
      <c r="C774" s="16">
        <v>99</v>
      </c>
      <c r="D774" s="16">
        <v>92.3</v>
      </c>
      <c r="E774" s="17">
        <v>26995</v>
      </c>
      <c r="F774" s="17"/>
    </row>
    <row r="775" spans="1:6" x14ac:dyDescent="0.25">
      <c r="A775" s="16" t="s">
        <v>220</v>
      </c>
      <c r="B775" s="16">
        <v>96094</v>
      </c>
      <c r="C775" s="16">
        <v>59</v>
      </c>
      <c r="D775" s="16">
        <v>38.9</v>
      </c>
      <c r="E775" s="17">
        <v>24667</v>
      </c>
      <c r="F775" s="17"/>
    </row>
    <row r="776" spans="1:6" x14ac:dyDescent="0.25">
      <c r="A776" s="16" t="s">
        <v>220</v>
      </c>
      <c r="B776" s="16">
        <v>95350</v>
      </c>
      <c r="C776" s="16">
        <v>70</v>
      </c>
      <c r="D776" s="16">
        <v>57.3</v>
      </c>
      <c r="E776" s="17">
        <v>25400</v>
      </c>
      <c r="F776" s="17"/>
    </row>
    <row r="777" spans="1:6" x14ac:dyDescent="0.25">
      <c r="A777" s="16" t="s">
        <v>220</v>
      </c>
      <c r="B777" s="16">
        <v>90640</v>
      </c>
      <c r="C777" s="16">
        <v>99</v>
      </c>
      <c r="D777" s="16">
        <v>95.3</v>
      </c>
      <c r="E777" s="17">
        <v>25294</v>
      </c>
      <c r="F777" s="17"/>
    </row>
    <row r="778" spans="1:6" x14ac:dyDescent="0.25">
      <c r="A778" s="16" t="s">
        <v>220</v>
      </c>
      <c r="B778" s="16">
        <v>90029</v>
      </c>
      <c r="C778" s="16">
        <v>99</v>
      </c>
      <c r="D778" s="16">
        <v>85.2</v>
      </c>
      <c r="E778" s="17">
        <v>25934</v>
      </c>
      <c r="F778" s="17"/>
    </row>
    <row r="779" spans="1:6" x14ac:dyDescent="0.25">
      <c r="A779" s="16" t="s">
        <v>220</v>
      </c>
      <c r="B779" s="16">
        <v>95695</v>
      </c>
      <c r="C779" s="16">
        <v>140</v>
      </c>
      <c r="D779" s="16">
        <v>121.9</v>
      </c>
      <c r="E779" s="17">
        <v>28642</v>
      </c>
      <c r="F779" s="17"/>
    </row>
    <row r="780" spans="1:6" x14ac:dyDescent="0.25">
      <c r="A780" s="16" t="s">
        <v>220</v>
      </c>
      <c r="B780" s="16">
        <v>93454</v>
      </c>
      <c r="C780" s="16">
        <v>59</v>
      </c>
      <c r="D780" s="16">
        <v>53.5</v>
      </c>
      <c r="E780" s="17">
        <v>24919</v>
      </c>
      <c r="F780" s="17"/>
    </row>
    <row r="781" spans="1:6" x14ac:dyDescent="0.25">
      <c r="A781" s="16" t="s">
        <v>220</v>
      </c>
      <c r="B781" s="16">
        <v>92103</v>
      </c>
      <c r="C781" s="16">
        <v>75</v>
      </c>
      <c r="D781" s="16">
        <v>71.900000000000006</v>
      </c>
      <c r="E781" s="17">
        <v>26846</v>
      </c>
      <c r="F781" s="17"/>
    </row>
    <row r="782" spans="1:6" x14ac:dyDescent="0.25">
      <c r="A782" s="16" t="s">
        <v>220</v>
      </c>
      <c r="B782" s="16">
        <v>90807</v>
      </c>
      <c r="C782" s="16">
        <v>99</v>
      </c>
      <c r="D782" s="16">
        <v>86.1</v>
      </c>
      <c r="E782" s="17">
        <v>26371</v>
      </c>
      <c r="F782" s="17"/>
    </row>
    <row r="783" spans="1:6" x14ac:dyDescent="0.25">
      <c r="A783" s="16" t="s">
        <v>220</v>
      </c>
      <c r="B783" s="16">
        <v>94901</v>
      </c>
      <c r="C783" s="16">
        <v>54</v>
      </c>
      <c r="D783" s="16">
        <v>48.1</v>
      </c>
      <c r="E783" s="17">
        <v>27117</v>
      </c>
      <c r="F783" s="17"/>
    </row>
    <row r="784" spans="1:6" x14ac:dyDescent="0.25">
      <c r="A784" s="16" t="s">
        <v>220</v>
      </c>
      <c r="B784" s="16">
        <v>95242</v>
      </c>
      <c r="C784" s="16">
        <v>150</v>
      </c>
      <c r="D784" s="16">
        <v>134.19999999999999</v>
      </c>
      <c r="E784" s="17">
        <v>24473</v>
      </c>
      <c r="F784" s="17"/>
    </row>
    <row r="785" spans="1:6" x14ac:dyDescent="0.25">
      <c r="A785" s="16" t="s">
        <v>220</v>
      </c>
      <c r="B785" s="16">
        <v>90255</v>
      </c>
      <c r="C785" s="16">
        <v>99</v>
      </c>
      <c r="D785" s="16">
        <v>74.400000000000006</v>
      </c>
      <c r="E785" s="17">
        <v>25587</v>
      </c>
      <c r="F785" s="17"/>
    </row>
    <row r="786" spans="1:6" x14ac:dyDescent="0.25">
      <c r="A786" s="16" t="s">
        <v>220</v>
      </c>
      <c r="B786" s="16">
        <v>94591</v>
      </c>
      <c r="C786" s="16">
        <v>65</v>
      </c>
      <c r="D786" s="16">
        <v>57.4</v>
      </c>
      <c r="E786" s="17">
        <v>27030</v>
      </c>
      <c r="F786" s="17"/>
    </row>
    <row r="787" spans="1:6" x14ac:dyDescent="0.25">
      <c r="A787" s="16" t="s">
        <v>220</v>
      </c>
      <c r="B787" s="16">
        <v>90027</v>
      </c>
      <c r="C787" s="16">
        <v>177</v>
      </c>
      <c r="D787" s="16">
        <v>162.5</v>
      </c>
      <c r="E787" s="17">
        <v>25463</v>
      </c>
      <c r="F787" s="17"/>
    </row>
    <row r="788" spans="1:6" x14ac:dyDescent="0.25">
      <c r="A788" s="16" t="s">
        <v>220</v>
      </c>
      <c r="B788" s="16">
        <v>91723</v>
      </c>
      <c r="C788" s="16">
        <v>99</v>
      </c>
      <c r="D788" s="16">
        <v>91.1</v>
      </c>
      <c r="E788" s="17">
        <v>25993</v>
      </c>
      <c r="F788" s="17"/>
    </row>
    <row r="789" spans="1:6" x14ac:dyDescent="0.25">
      <c r="A789" s="16" t="s">
        <v>220</v>
      </c>
      <c r="B789" s="16">
        <v>90814</v>
      </c>
      <c r="C789" s="16">
        <v>94</v>
      </c>
      <c r="D789" s="16">
        <v>81.8</v>
      </c>
      <c r="E789" s="17">
        <v>25490</v>
      </c>
      <c r="F789" s="17"/>
    </row>
    <row r="790" spans="1:6" x14ac:dyDescent="0.25">
      <c r="A790" s="16" t="s">
        <v>220</v>
      </c>
      <c r="B790" s="16">
        <v>92264</v>
      </c>
      <c r="C790" s="16">
        <v>99</v>
      </c>
      <c r="D790" s="16">
        <v>90.3</v>
      </c>
      <c r="E790" s="17">
        <v>27024</v>
      </c>
      <c r="F790" s="17"/>
    </row>
    <row r="791" spans="1:6" x14ac:dyDescent="0.25">
      <c r="A791" s="16" t="s">
        <v>220</v>
      </c>
      <c r="B791" s="16">
        <v>91732</v>
      </c>
      <c r="C791" s="16">
        <v>45</v>
      </c>
      <c r="D791" s="16">
        <v>20.3</v>
      </c>
      <c r="E791" s="17">
        <v>31162</v>
      </c>
      <c r="F791" s="17"/>
    </row>
    <row r="792" spans="1:6" x14ac:dyDescent="0.25">
      <c r="A792" s="16" t="s">
        <v>220</v>
      </c>
      <c r="B792" s="16">
        <v>92024</v>
      </c>
      <c r="C792" s="16">
        <v>99</v>
      </c>
      <c r="D792" s="16">
        <v>87.3</v>
      </c>
      <c r="E792" s="17">
        <v>27242</v>
      </c>
      <c r="F792" s="17"/>
    </row>
    <row r="793" spans="1:6" x14ac:dyDescent="0.25">
      <c r="A793" s="16" t="s">
        <v>220</v>
      </c>
      <c r="B793" s="16">
        <v>91204</v>
      </c>
      <c r="C793" s="16">
        <v>140</v>
      </c>
      <c r="D793" s="16">
        <v>134.5</v>
      </c>
      <c r="E793" s="17">
        <v>24923</v>
      </c>
      <c r="F793" s="17"/>
    </row>
    <row r="794" spans="1:6" x14ac:dyDescent="0.25">
      <c r="A794" s="16" t="s">
        <v>220</v>
      </c>
      <c r="B794" s="16">
        <v>91763</v>
      </c>
      <c r="C794" s="16">
        <v>140</v>
      </c>
      <c r="D794" s="16">
        <v>132.9</v>
      </c>
      <c r="E794" s="17">
        <v>27103</v>
      </c>
      <c r="F794" s="17"/>
    </row>
    <row r="795" spans="1:6" x14ac:dyDescent="0.25">
      <c r="A795" s="16" t="s">
        <v>220</v>
      </c>
      <c r="B795" s="16">
        <v>93003</v>
      </c>
      <c r="C795" s="16">
        <v>71</v>
      </c>
      <c r="D795" s="16">
        <v>66.2</v>
      </c>
      <c r="E795" s="17">
        <v>24562</v>
      </c>
      <c r="F795" s="17"/>
    </row>
    <row r="796" spans="1:6" x14ac:dyDescent="0.25">
      <c r="A796" s="16" t="s">
        <v>220</v>
      </c>
      <c r="B796" s="16">
        <v>92354</v>
      </c>
      <c r="C796" s="16">
        <v>83</v>
      </c>
      <c r="D796" s="16">
        <v>89.9</v>
      </c>
      <c r="E796" s="17">
        <v>24473</v>
      </c>
      <c r="F796" s="17"/>
    </row>
    <row r="797" spans="1:6" x14ac:dyDescent="0.25">
      <c r="A797" s="16" t="s">
        <v>220</v>
      </c>
      <c r="B797" s="16">
        <v>92404</v>
      </c>
      <c r="C797" s="16">
        <v>109</v>
      </c>
      <c r="D797" s="16">
        <v>101.7</v>
      </c>
      <c r="E797" s="17">
        <v>26177</v>
      </c>
      <c r="F797" s="17"/>
    </row>
    <row r="798" spans="1:6" x14ac:dyDescent="0.25">
      <c r="A798" s="16" t="s">
        <v>220</v>
      </c>
      <c r="B798" s="16">
        <v>92663</v>
      </c>
      <c r="C798" s="16">
        <v>59</v>
      </c>
      <c r="D798" s="16">
        <v>45.8</v>
      </c>
      <c r="E798" s="17">
        <v>28399</v>
      </c>
      <c r="F798" s="17"/>
    </row>
    <row r="799" spans="1:6" x14ac:dyDescent="0.25">
      <c r="A799" s="16" t="s">
        <v>220</v>
      </c>
      <c r="B799" s="16">
        <v>94952</v>
      </c>
      <c r="C799" s="16">
        <v>90</v>
      </c>
      <c r="D799" s="16">
        <v>81.7</v>
      </c>
      <c r="E799" s="17">
        <v>25345</v>
      </c>
      <c r="F799" s="17"/>
    </row>
    <row r="800" spans="1:6" x14ac:dyDescent="0.25">
      <c r="A800" s="16" t="s">
        <v>220</v>
      </c>
      <c r="B800" s="16">
        <v>90814</v>
      </c>
      <c r="C800" s="16">
        <v>81</v>
      </c>
      <c r="D800" s="16">
        <v>73.7</v>
      </c>
      <c r="E800" s="17">
        <v>26999</v>
      </c>
      <c r="F800" s="17"/>
    </row>
    <row r="801" spans="1:6" x14ac:dyDescent="0.25">
      <c r="A801" s="16" t="s">
        <v>220</v>
      </c>
      <c r="B801" s="16">
        <v>92103</v>
      </c>
      <c r="C801" s="16">
        <v>194</v>
      </c>
      <c r="D801" s="16">
        <v>175.1</v>
      </c>
      <c r="E801" s="17">
        <v>25486</v>
      </c>
      <c r="F801" s="17"/>
    </row>
    <row r="802" spans="1:6" x14ac:dyDescent="0.25">
      <c r="A802" s="16" t="s">
        <v>220</v>
      </c>
      <c r="B802" s="16">
        <v>95691</v>
      </c>
      <c r="C802" s="16">
        <v>99</v>
      </c>
      <c r="D802" s="16">
        <v>94</v>
      </c>
      <c r="E802" s="17">
        <v>24876</v>
      </c>
      <c r="F802" s="17"/>
    </row>
    <row r="803" spans="1:6" x14ac:dyDescent="0.25">
      <c r="A803" s="16" t="s">
        <v>220</v>
      </c>
      <c r="B803" s="16">
        <v>95340</v>
      </c>
      <c r="C803" s="16">
        <v>96</v>
      </c>
      <c r="D803" s="16">
        <v>92.3</v>
      </c>
      <c r="E803" s="17">
        <v>31224</v>
      </c>
      <c r="F803" s="17"/>
    </row>
    <row r="804" spans="1:6" x14ac:dyDescent="0.25">
      <c r="A804" s="16" t="s">
        <v>220</v>
      </c>
      <c r="B804" s="16">
        <v>95667</v>
      </c>
      <c r="C804" s="16">
        <v>99</v>
      </c>
      <c r="D804" s="16">
        <v>88.5</v>
      </c>
      <c r="E804" s="17">
        <v>26846</v>
      </c>
      <c r="F804" s="17"/>
    </row>
    <row r="805" spans="1:6" x14ac:dyDescent="0.25">
      <c r="A805" s="16" t="s">
        <v>220</v>
      </c>
      <c r="B805" s="16">
        <v>90631</v>
      </c>
      <c r="C805" s="16">
        <v>86</v>
      </c>
      <c r="D805" s="16">
        <v>76.599999999999994</v>
      </c>
      <c r="E805" s="17">
        <v>27760</v>
      </c>
      <c r="F805" s="17"/>
    </row>
    <row r="806" spans="1:6" x14ac:dyDescent="0.25">
      <c r="A806" s="16" t="s">
        <v>220</v>
      </c>
      <c r="B806" s="16">
        <v>91311</v>
      </c>
      <c r="C806" s="16">
        <v>128</v>
      </c>
      <c r="D806" s="16">
        <v>112.2</v>
      </c>
      <c r="E806" s="17">
        <v>26715</v>
      </c>
      <c r="F806" s="17"/>
    </row>
    <row r="807" spans="1:6" x14ac:dyDescent="0.25">
      <c r="A807" s="16" t="s">
        <v>220</v>
      </c>
      <c r="B807" s="16">
        <v>90502</v>
      </c>
      <c r="C807" s="16">
        <v>200</v>
      </c>
      <c r="D807" s="16">
        <v>164.9</v>
      </c>
      <c r="E807" s="17">
        <v>27170</v>
      </c>
      <c r="F807" s="17"/>
    </row>
    <row r="808" spans="1:6" x14ac:dyDescent="0.25">
      <c r="A808" s="16" t="s">
        <v>220</v>
      </c>
      <c r="B808" s="16">
        <v>92105</v>
      </c>
      <c r="C808" s="16">
        <v>128</v>
      </c>
      <c r="D808" s="16">
        <v>123.6</v>
      </c>
      <c r="E808" s="17">
        <v>24473</v>
      </c>
      <c r="F808" s="17"/>
    </row>
    <row r="809" spans="1:6" x14ac:dyDescent="0.25">
      <c r="A809" s="16" t="s">
        <v>220</v>
      </c>
      <c r="B809" s="16">
        <v>91945</v>
      </c>
      <c r="C809" s="16">
        <v>158</v>
      </c>
      <c r="D809" s="16">
        <v>145.9</v>
      </c>
      <c r="E809" s="17">
        <v>24473</v>
      </c>
      <c r="F809" s="17"/>
    </row>
    <row r="810" spans="1:6" x14ac:dyDescent="0.25">
      <c r="A810" s="16" t="s">
        <v>220</v>
      </c>
      <c r="B810" s="16">
        <v>93635</v>
      </c>
      <c r="C810" s="16">
        <v>59</v>
      </c>
      <c r="D810" s="16">
        <v>37.9</v>
      </c>
      <c r="E810" s="17">
        <v>27942</v>
      </c>
      <c r="F810" s="17"/>
    </row>
    <row r="811" spans="1:6" x14ac:dyDescent="0.25">
      <c r="A811" s="16" t="s">
        <v>220</v>
      </c>
      <c r="B811" s="16">
        <v>95816</v>
      </c>
      <c r="C811" s="16">
        <v>42</v>
      </c>
      <c r="D811" s="16">
        <v>39.6</v>
      </c>
      <c r="E811" s="17">
        <v>26298</v>
      </c>
      <c r="F811" s="17"/>
    </row>
    <row r="812" spans="1:6" x14ac:dyDescent="0.25">
      <c r="A812" s="16" t="s">
        <v>220</v>
      </c>
      <c r="B812" s="16">
        <v>95667</v>
      </c>
      <c r="C812" s="16">
        <v>99</v>
      </c>
      <c r="D812" s="16">
        <v>79</v>
      </c>
      <c r="E812" s="17">
        <v>27942</v>
      </c>
      <c r="F812" s="17"/>
    </row>
    <row r="813" spans="1:6" x14ac:dyDescent="0.25">
      <c r="A813" s="16" t="s">
        <v>220</v>
      </c>
      <c r="B813" s="16">
        <v>91711</v>
      </c>
      <c r="C813" s="16">
        <v>62</v>
      </c>
      <c r="D813" s="16">
        <v>55.2</v>
      </c>
      <c r="E813" s="17">
        <v>24473</v>
      </c>
      <c r="F813" s="17"/>
    </row>
    <row r="814" spans="1:6" x14ac:dyDescent="0.25">
      <c r="A814" s="16" t="s">
        <v>220</v>
      </c>
      <c r="B814" s="16">
        <v>94578</v>
      </c>
      <c r="C814" s="16">
        <v>109</v>
      </c>
      <c r="D814" s="16">
        <v>105.8</v>
      </c>
      <c r="E814" s="17">
        <v>28065</v>
      </c>
      <c r="F814" s="17"/>
    </row>
    <row r="815" spans="1:6" x14ac:dyDescent="0.25">
      <c r="A815" s="16" t="s">
        <v>220</v>
      </c>
      <c r="B815" s="16">
        <v>95032</v>
      </c>
      <c r="C815" s="16">
        <v>148</v>
      </c>
      <c r="D815" s="16">
        <v>141.69999999999999</v>
      </c>
      <c r="E815" s="17">
        <v>29281</v>
      </c>
      <c r="F815" s="17"/>
    </row>
    <row r="816" spans="1:6" x14ac:dyDescent="0.25">
      <c r="A816" s="16" t="s">
        <v>220</v>
      </c>
      <c r="B816" s="16">
        <v>93257</v>
      </c>
      <c r="C816" s="16">
        <v>139</v>
      </c>
      <c r="D816" s="16">
        <v>126.1</v>
      </c>
      <c r="E816" s="17">
        <v>27211</v>
      </c>
      <c r="F816" s="17"/>
    </row>
    <row r="817" spans="1:6" x14ac:dyDescent="0.25">
      <c r="A817" s="16" t="s">
        <v>220</v>
      </c>
      <c r="B817" s="16">
        <v>94533</v>
      </c>
      <c r="C817" s="16">
        <v>99</v>
      </c>
      <c r="D817" s="16">
        <v>54</v>
      </c>
      <c r="E817" s="17">
        <v>25426</v>
      </c>
      <c r="F817" s="17"/>
    </row>
    <row r="818" spans="1:6" x14ac:dyDescent="0.25">
      <c r="A818" s="16" t="s">
        <v>220</v>
      </c>
      <c r="B818" s="16">
        <v>91335</v>
      </c>
      <c r="C818" s="16">
        <v>166</v>
      </c>
      <c r="D818" s="16">
        <v>163</v>
      </c>
      <c r="E818" s="17">
        <v>24473</v>
      </c>
      <c r="F818" s="17"/>
    </row>
    <row r="819" spans="1:6" x14ac:dyDescent="0.25">
      <c r="A819" s="16" t="s">
        <v>220</v>
      </c>
      <c r="B819" s="16">
        <v>94565</v>
      </c>
      <c r="C819" s="16">
        <v>49</v>
      </c>
      <c r="D819" s="16">
        <v>46.9</v>
      </c>
      <c r="E819" s="17">
        <v>27039</v>
      </c>
      <c r="F819" s="17"/>
    </row>
    <row r="820" spans="1:6" x14ac:dyDescent="0.25">
      <c r="A820" s="16" t="s">
        <v>220</v>
      </c>
      <c r="B820" s="16">
        <v>92509</v>
      </c>
      <c r="C820" s="16">
        <v>143</v>
      </c>
      <c r="D820" s="16">
        <v>131.30000000000001</v>
      </c>
      <c r="E820" s="17">
        <v>26604</v>
      </c>
      <c r="F820" s="17"/>
    </row>
    <row r="821" spans="1:6" x14ac:dyDescent="0.25">
      <c r="A821" s="16" t="s">
        <v>220</v>
      </c>
      <c r="B821" s="16">
        <v>95540</v>
      </c>
      <c r="C821" s="16">
        <v>104</v>
      </c>
      <c r="D821" s="16">
        <v>70.2</v>
      </c>
      <c r="E821" s="17">
        <v>26717</v>
      </c>
      <c r="F821" s="17"/>
    </row>
    <row r="822" spans="1:6" x14ac:dyDescent="0.25">
      <c r="A822" s="16" t="s">
        <v>220</v>
      </c>
      <c r="B822" s="16">
        <v>90035</v>
      </c>
      <c r="C822" s="16">
        <v>49</v>
      </c>
      <c r="D822" s="16">
        <v>41.5</v>
      </c>
      <c r="E822" s="17">
        <v>25020</v>
      </c>
      <c r="F822" s="17"/>
    </row>
    <row r="823" spans="1:6" x14ac:dyDescent="0.25">
      <c r="A823" s="16" t="s">
        <v>220</v>
      </c>
      <c r="B823" s="16">
        <v>90732</v>
      </c>
      <c r="C823" s="16">
        <v>99</v>
      </c>
      <c r="D823" s="16">
        <v>81.8</v>
      </c>
      <c r="E823" s="17">
        <v>24485</v>
      </c>
      <c r="F823" s="17"/>
    </row>
    <row r="824" spans="1:6" x14ac:dyDescent="0.25">
      <c r="A824" s="16" t="s">
        <v>220</v>
      </c>
      <c r="B824" s="16">
        <v>92404</v>
      </c>
      <c r="C824" s="16">
        <v>119</v>
      </c>
      <c r="D824" s="16">
        <v>115.1</v>
      </c>
      <c r="E824" s="17">
        <v>25934</v>
      </c>
      <c r="F824" s="17"/>
    </row>
    <row r="825" spans="1:6" x14ac:dyDescent="0.25">
      <c r="A825" s="16" t="s">
        <v>220</v>
      </c>
      <c r="B825" s="16">
        <v>95204</v>
      </c>
      <c r="C825" s="16">
        <v>120</v>
      </c>
      <c r="D825" s="16">
        <v>109.8</v>
      </c>
      <c r="E825" s="17">
        <v>28703</v>
      </c>
      <c r="F825" s="17"/>
    </row>
    <row r="826" spans="1:6" x14ac:dyDescent="0.25">
      <c r="A826" s="16" t="s">
        <v>220</v>
      </c>
      <c r="B826" s="16">
        <v>93257</v>
      </c>
      <c r="C826" s="16">
        <v>62</v>
      </c>
      <c r="D826" s="16">
        <v>59.7</v>
      </c>
      <c r="E826" s="17">
        <v>27019</v>
      </c>
      <c r="F826" s="17"/>
    </row>
    <row r="827" spans="1:6" x14ac:dyDescent="0.25">
      <c r="A827" s="16" t="s">
        <v>220</v>
      </c>
      <c r="B827" s="16">
        <v>90804</v>
      </c>
      <c r="C827" s="16">
        <v>133</v>
      </c>
      <c r="D827" s="16">
        <v>99.4</v>
      </c>
      <c r="E827" s="17">
        <v>25633</v>
      </c>
      <c r="F827" s="17"/>
    </row>
    <row r="828" spans="1:6" x14ac:dyDescent="0.25">
      <c r="A828" s="16" t="s">
        <v>220</v>
      </c>
      <c r="B828" s="16">
        <v>91740</v>
      </c>
      <c r="C828" s="16">
        <v>342</v>
      </c>
      <c r="D828" s="16">
        <v>301.39999999999998</v>
      </c>
      <c r="E828" s="17">
        <v>26299</v>
      </c>
      <c r="F828" s="17"/>
    </row>
    <row r="829" spans="1:6" x14ac:dyDescent="0.25">
      <c r="A829" s="16" t="s">
        <v>220</v>
      </c>
      <c r="B829" s="16">
        <v>92110</v>
      </c>
      <c r="C829" s="16">
        <v>133</v>
      </c>
      <c r="D829" s="16">
        <v>122.7</v>
      </c>
      <c r="E829" s="17">
        <v>25538</v>
      </c>
      <c r="F829" s="17"/>
    </row>
    <row r="830" spans="1:6" x14ac:dyDescent="0.25">
      <c r="A830" s="16" t="s">
        <v>220</v>
      </c>
      <c r="B830" s="16">
        <v>90035</v>
      </c>
      <c r="C830" s="16">
        <v>59</v>
      </c>
      <c r="D830" s="16">
        <v>52.7</v>
      </c>
      <c r="E830" s="17">
        <v>24716</v>
      </c>
      <c r="F830" s="17"/>
    </row>
    <row r="831" spans="1:6" x14ac:dyDescent="0.25">
      <c r="A831" s="16" t="s">
        <v>220</v>
      </c>
      <c r="B831" s="16">
        <v>95945</v>
      </c>
      <c r="C831" s="16">
        <v>148</v>
      </c>
      <c r="D831" s="16">
        <v>138.69999999999999</v>
      </c>
      <c r="E831" s="17">
        <v>26835</v>
      </c>
      <c r="F831" s="17"/>
    </row>
    <row r="832" spans="1:6" x14ac:dyDescent="0.25">
      <c r="A832" s="16" t="s">
        <v>220</v>
      </c>
      <c r="B832" s="16">
        <v>96001</v>
      </c>
      <c r="C832" s="16">
        <v>113</v>
      </c>
      <c r="D832" s="16">
        <v>96.1</v>
      </c>
      <c r="E832" s="17">
        <v>26666</v>
      </c>
      <c r="F832" s="17"/>
    </row>
    <row r="833" spans="1:6" x14ac:dyDescent="0.25">
      <c r="A833" s="16" t="s">
        <v>220</v>
      </c>
      <c r="B833" s="16">
        <v>94538</v>
      </c>
      <c r="C833" s="16">
        <v>126</v>
      </c>
      <c r="D833" s="16">
        <v>122.2</v>
      </c>
      <c r="E833" s="17">
        <v>41760</v>
      </c>
      <c r="F833" s="17"/>
    </row>
    <row r="834" spans="1:6" x14ac:dyDescent="0.25">
      <c r="A834" s="16" t="s">
        <v>220</v>
      </c>
      <c r="B834" s="16">
        <v>94087</v>
      </c>
      <c r="C834" s="16">
        <v>185</v>
      </c>
      <c r="D834" s="16">
        <v>148.4</v>
      </c>
      <c r="E834" s="17">
        <v>24473</v>
      </c>
      <c r="F834" s="17"/>
    </row>
    <row r="835" spans="1:6" x14ac:dyDescent="0.25">
      <c r="A835" s="16" t="s">
        <v>220</v>
      </c>
      <c r="B835" s="16">
        <v>90503</v>
      </c>
      <c r="C835" s="16">
        <v>80</v>
      </c>
      <c r="D835" s="16">
        <v>72.099999999999994</v>
      </c>
      <c r="E835" s="17">
        <v>29281</v>
      </c>
      <c r="F835" s="17"/>
    </row>
    <row r="836" spans="1:6" x14ac:dyDescent="0.25">
      <c r="A836" s="16" t="s">
        <v>220</v>
      </c>
      <c r="B836" s="16">
        <v>95076</v>
      </c>
      <c r="C836" s="16">
        <v>95</v>
      </c>
      <c r="D836" s="16">
        <v>82.7</v>
      </c>
      <c r="E836" s="17">
        <v>25059</v>
      </c>
      <c r="F836" s="17"/>
    </row>
    <row r="837" spans="1:6" x14ac:dyDescent="0.25">
      <c r="A837" s="16" t="s">
        <v>220</v>
      </c>
      <c r="B837" s="16">
        <v>93940</v>
      </c>
      <c r="C837" s="16">
        <v>99</v>
      </c>
      <c r="D837" s="16">
        <v>82.1</v>
      </c>
      <c r="E837" s="17">
        <v>26298</v>
      </c>
      <c r="F837" s="17"/>
    </row>
    <row r="838" spans="1:6" x14ac:dyDescent="0.25">
      <c r="A838" s="16" t="s">
        <v>220</v>
      </c>
      <c r="B838" s="16">
        <v>93727</v>
      </c>
      <c r="C838" s="16">
        <v>180</v>
      </c>
      <c r="D838" s="16">
        <v>152.5</v>
      </c>
      <c r="E838" s="17">
        <v>25755</v>
      </c>
      <c r="F838" s="17"/>
    </row>
    <row r="839" spans="1:6" x14ac:dyDescent="0.25">
      <c r="A839" s="16" t="s">
        <v>220</v>
      </c>
      <c r="B839" s="16">
        <v>91780</v>
      </c>
      <c r="C839" s="16">
        <v>391</v>
      </c>
      <c r="D839" s="16">
        <v>340.8</v>
      </c>
      <c r="E839" s="17">
        <v>27120</v>
      </c>
      <c r="F839" s="17"/>
    </row>
    <row r="840" spans="1:6" x14ac:dyDescent="0.25">
      <c r="A840" s="16" t="s">
        <v>220</v>
      </c>
      <c r="B840" s="16">
        <v>94403</v>
      </c>
      <c r="C840" s="16">
        <v>99</v>
      </c>
      <c r="D840" s="16">
        <v>87.1</v>
      </c>
      <c r="E840" s="17">
        <v>24473</v>
      </c>
      <c r="F840" s="17"/>
    </row>
    <row r="841" spans="1:6" x14ac:dyDescent="0.25">
      <c r="A841" s="16" t="s">
        <v>220</v>
      </c>
      <c r="B841" s="16">
        <v>91406</v>
      </c>
      <c r="C841" s="16">
        <v>50</v>
      </c>
      <c r="D841" s="16">
        <v>45.4</v>
      </c>
      <c r="E841" s="17">
        <v>26420</v>
      </c>
      <c r="F841" s="17"/>
    </row>
    <row r="842" spans="1:6" x14ac:dyDescent="0.25">
      <c r="A842" s="16" t="s">
        <v>220</v>
      </c>
      <c r="B842" s="16">
        <v>94541</v>
      </c>
      <c r="C842" s="16">
        <v>71</v>
      </c>
      <c r="D842" s="16">
        <v>70.2</v>
      </c>
      <c r="E842" s="17">
        <v>27492</v>
      </c>
      <c r="F842" s="17"/>
    </row>
    <row r="843" spans="1:6" x14ac:dyDescent="0.25">
      <c r="A843" s="16" t="s">
        <v>220</v>
      </c>
      <c r="B843" s="16">
        <v>95366</v>
      </c>
      <c r="C843" s="16">
        <v>92</v>
      </c>
      <c r="D843" s="16">
        <v>82.8</v>
      </c>
      <c r="E843" s="17">
        <v>24528</v>
      </c>
      <c r="F843" s="17"/>
    </row>
    <row r="844" spans="1:6" x14ac:dyDescent="0.25">
      <c r="A844" s="16" t="s">
        <v>220</v>
      </c>
      <c r="B844" s="16">
        <v>91773</v>
      </c>
      <c r="C844" s="16">
        <v>106</v>
      </c>
      <c r="D844" s="16">
        <v>95.9</v>
      </c>
      <c r="E844" s="17">
        <v>26390</v>
      </c>
      <c r="F844" s="17"/>
    </row>
    <row r="845" spans="1:6" x14ac:dyDescent="0.25">
      <c r="A845" s="16" t="s">
        <v>220</v>
      </c>
      <c r="B845" s="16">
        <v>90732</v>
      </c>
      <c r="C845" s="16">
        <v>27</v>
      </c>
      <c r="D845" s="16">
        <v>25.8</v>
      </c>
      <c r="E845" s="17">
        <v>29373</v>
      </c>
      <c r="F845" s="17"/>
    </row>
    <row r="846" spans="1:6" x14ac:dyDescent="0.25">
      <c r="A846" s="16" t="s">
        <v>220</v>
      </c>
      <c r="B846" s="16">
        <v>93257</v>
      </c>
      <c r="C846" s="16">
        <v>201</v>
      </c>
      <c r="D846" s="16">
        <v>2.6</v>
      </c>
      <c r="E846" s="17">
        <v>27273</v>
      </c>
      <c r="F846" s="17"/>
    </row>
    <row r="847" spans="1:6" x14ac:dyDescent="0.25">
      <c r="A847" s="16" t="s">
        <v>220</v>
      </c>
      <c r="B847" s="16">
        <v>91942</v>
      </c>
      <c r="C847" s="16">
        <v>60</v>
      </c>
      <c r="D847" s="16">
        <v>59.3</v>
      </c>
      <c r="E847" s="17">
        <v>29221</v>
      </c>
      <c r="F847" s="17"/>
    </row>
    <row r="848" spans="1:6" x14ac:dyDescent="0.25">
      <c r="A848" s="16" t="s">
        <v>220</v>
      </c>
      <c r="B848" s="16">
        <v>94621</v>
      </c>
      <c r="C848" s="16">
        <v>82</v>
      </c>
      <c r="D848" s="16">
        <v>72.900000000000006</v>
      </c>
      <c r="E848" s="17">
        <v>24855</v>
      </c>
      <c r="F848" s="17"/>
    </row>
    <row r="849" spans="1:6" x14ac:dyDescent="0.25">
      <c r="A849" s="16" t="s">
        <v>220</v>
      </c>
      <c r="B849" s="16">
        <v>95062</v>
      </c>
      <c r="C849" s="16">
        <v>149</v>
      </c>
      <c r="D849" s="16">
        <v>134.9</v>
      </c>
      <c r="E849" s="17">
        <v>26512</v>
      </c>
      <c r="F849" s="17"/>
    </row>
    <row r="850" spans="1:6" x14ac:dyDescent="0.25">
      <c r="A850" s="16" t="s">
        <v>220</v>
      </c>
      <c r="B850" s="16">
        <v>94589</v>
      </c>
      <c r="C850" s="16">
        <v>166</v>
      </c>
      <c r="D850" s="16">
        <v>143.69999999999999</v>
      </c>
      <c r="E850" s="17">
        <v>25778</v>
      </c>
      <c r="F850" s="17"/>
    </row>
    <row r="851" spans="1:6" x14ac:dyDescent="0.25">
      <c r="A851" s="16" t="s">
        <v>220</v>
      </c>
      <c r="B851" s="16">
        <v>95695</v>
      </c>
      <c r="C851" s="16">
        <v>48</v>
      </c>
      <c r="D851" s="16">
        <v>44.7</v>
      </c>
      <c r="E851" s="17">
        <v>25508</v>
      </c>
      <c r="F851" s="17"/>
    </row>
    <row r="852" spans="1:6" x14ac:dyDescent="0.25">
      <c r="A852" s="16" t="s">
        <v>220</v>
      </c>
      <c r="B852" s="16">
        <v>95336</v>
      </c>
      <c r="C852" s="16">
        <v>176</v>
      </c>
      <c r="D852" s="16">
        <v>137.4</v>
      </c>
      <c r="E852" s="17">
        <v>25827</v>
      </c>
      <c r="F852" s="17"/>
    </row>
    <row r="853" spans="1:6" x14ac:dyDescent="0.25">
      <c r="A853" s="16" t="s">
        <v>220</v>
      </c>
      <c r="B853" s="16">
        <v>90034</v>
      </c>
      <c r="C853" s="16">
        <v>99</v>
      </c>
      <c r="D853" s="16">
        <v>79.900000000000006</v>
      </c>
      <c r="E853" s="17">
        <v>27942</v>
      </c>
      <c r="F853" s="17"/>
    </row>
    <row r="854" spans="1:6" x14ac:dyDescent="0.25">
      <c r="A854" s="16" t="s">
        <v>220</v>
      </c>
      <c r="B854" s="16">
        <v>92879</v>
      </c>
      <c r="C854" s="16">
        <v>99</v>
      </c>
      <c r="D854" s="16">
        <v>93.7</v>
      </c>
      <c r="E854" s="17">
        <v>26268</v>
      </c>
      <c r="F854" s="17"/>
    </row>
    <row r="855" spans="1:6" x14ac:dyDescent="0.25">
      <c r="A855" s="16" t="s">
        <v>220</v>
      </c>
      <c r="B855" s="16">
        <v>91950</v>
      </c>
      <c r="C855" s="16">
        <v>60</v>
      </c>
      <c r="D855" s="16">
        <v>54.6</v>
      </c>
      <c r="E855" s="17">
        <v>25098</v>
      </c>
      <c r="F855" s="17"/>
    </row>
    <row r="856" spans="1:6" x14ac:dyDescent="0.25">
      <c r="A856" s="16" t="s">
        <v>220</v>
      </c>
      <c r="B856" s="16">
        <v>91204</v>
      </c>
      <c r="C856" s="16">
        <v>106</v>
      </c>
      <c r="D856" s="16">
        <v>94.7</v>
      </c>
      <c r="E856" s="17">
        <v>25699</v>
      </c>
      <c r="F856" s="17"/>
    </row>
    <row r="857" spans="1:6" x14ac:dyDescent="0.25">
      <c r="A857" s="16" t="s">
        <v>220</v>
      </c>
      <c r="B857" s="16">
        <v>92025</v>
      </c>
      <c r="C857" s="16">
        <v>180</v>
      </c>
      <c r="D857" s="16">
        <v>154.30000000000001</v>
      </c>
      <c r="E857" s="17">
        <v>26298</v>
      </c>
      <c r="F857" s="17"/>
    </row>
    <row r="858" spans="1:6" x14ac:dyDescent="0.25">
      <c r="A858" s="16" t="s">
        <v>220</v>
      </c>
      <c r="B858" s="16">
        <v>94602</v>
      </c>
      <c r="C858" s="16">
        <v>94</v>
      </c>
      <c r="D858" s="16">
        <v>87.9</v>
      </c>
      <c r="E858" s="17">
        <v>26542</v>
      </c>
      <c r="F858" s="17"/>
    </row>
    <row r="859" spans="1:6" x14ac:dyDescent="0.25">
      <c r="A859" s="16" t="s">
        <v>220</v>
      </c>
      <c r="B859" s="16">
        <v>93274</v>
      </c>
      <c r="C859" s="16">
        <v>93</v>
      </c>
      <c r="D859" s="16">
        <v>79</v>
      </c>
      <c r="E859" s="17">
        <v>27046</v>
      </c>
      <c r="F859" s="17"/>
    </row>
    <row r="860" spans="1:6" x14ac:dyDescent="0.25">
      <c r="A860" s="16" t="s">
        <v>220</v>
      </c>
      <c r="B860" s="16">
        <v>95014</v>
      </c>
      <c r="C860" s="16">
        <v>170</v>
      </c>
      <c r="D860" s="16">
        <v>162.5</v>
      </c>
      <c r="E860" s="17">
        <v>25739</v>
      </c>
      <c r="F860" s="17"/>
    </row>
    <row r="861" spans="1:6" x14ac:dyDescent="0.25">
      <c r="A861" s="16" t="s">
        <v>220</v>
      </c>
      <c r="B861" s="16">
        <v>96130</v>
      </c>
      <c r="C861" s="16">
        <v>96</v>
      </c>
      <c r="D861" s="16">
        <v>37.200000000000003</v>
      </c>
      <c r="E861" s="17">
        <v>25882</v>
      </c>
      <c r="F861" s="17"/>
    </row>
    <row r="862" spans="1:6" x14ac:dyDescent="0.25">
      <c r="A862" s="16" t="s">
        <v>220</v>
      </c>
      <c r="B862" s="16">
        <v>91790</v>
      </c>
      <c r="C862" s="16">
        <v>97</v>
      </c>
      <c r="D862" s="16">
        <v>88.9</v>
      </c>
      <c r="E862" s="17">
        <v>26298</v>
      </c>
      <c r="F862" s="17"/>
    </row>
    <row r="863" spans="1:6" x14ac:dyDescent="0.25">
      <c r="A863" s="16" t="s">
        <v>220</v>
      </c>
      <c r="B863" s="16">
        <v>93292</v>
      </c>
      <c r="C863" s="16">
        <v>176</v>
      </c>
      <c r="D863" s="16">
        <v>152.9</v>
      </c>
      <c r="E863" s="17">
        <v>31268</v>
      </c>
      <c r="F863" s="17"/>
    </row>
    <row r="864" spans="1:6" x14ac:dyDescent="0.25">
      <c r="A864" s="16" t="s">
        <v>220</v>
      </c>
      <c r="B864" s="16">
        <v>90023</v>
      </c>
      <c r="C864" s="16">
        <v>99</v>
      </c>
      <c r="D864" s="16">
        <v>88.6</v>
      </c>
      <c r="E864" s="17">
        <v>26268</v>
      </c>
      <c r="F864" s="17"/>
    </row>
    <row r="865" spans="1:6" x14ac:dyDescent="0.25">
      <c r="A865" s="16" t="s">
        <v>220</v>
      </c>
      <c r="B865" s="16">
        <v>93721</v>
      </c>
      <c r="C865" s="16">
        <v>232</v>
      </c>
      <c r="D865" s="16">
        <v>203.4</v>
      </c>
      <c r="E865" s="17">
        <v>26469</v>
      </c>
      <c r="F865" s="17"/>
    </row>
    <row r="866" spans="1:6" x14ac:dyDescent="0.25">
      <c r="A866" s="16" t="s">
        <v>220</v>
      </c>
      <c r="B866" s="16">
        <v>91105</v>
      </c>
      <c r="C866" s="16">
        <v>130</v>
      </c>
      <c r="D866" s="16">
        <v>127.3</v>
      </c>
      <c r="E866" s="17">
        <v>25569</v>
      </c>
      <c r="F866" s="17"/>
    </row>
    <row r="867" spans="1:6" x14ac:dyDescent="0.25">
      <c r="A867" s="16" t="s">
        <v>220</v>
      </c>
      <c r="B867" s="16">
        <v>91344</v>
      </c>
      <c r="C867" s="16">
        <v>48</v>
      </c>
      <c r="D867" s="16">
        <v>44.1</v>
      </c>
      <c r="E867" s="17">
        <v>25447</v>
      </c>
      <c r="F867" s="17"/>
    </row>
    <row r="868" spans="1:6" x14ac:dyDescent="0.25">
      <c r="A868" s="16" t="s">
        <v>220</v>
      </c>
      <c r="B868" s="16">
        <v>94903</v>
      </c>
      <c r="C868" s="16">
        <v>101</v>
      </c>
      <c r="D868" s="16">
        <v>95</v>
      </c>
      <c r="E868" s="17">
        <v>24777</v>
      </c>
      <c r="F868" s="17"/>
    </row>
    <row r="869" spans="1:6" x14ac:dyDescent="0.25">
      <c r="A869" s="16" t="s">
        <v>220</v>
      </c>
      <c r="B869" s="16">
        <v>93901</v>
      </c>
      <c r="C869" s="16">
        <v>51</v>
      </c>
      <c r="D869" s="16">
        <v>37.6</v>
      </c>
      <c r="E869" s="17">
        <v>24473</v>
      </c>
      <c r="F869" s="17"/>
    </row>
    <row r="870" spans="1:6" x14ac:dyDescent="0.25">
      <c r="A870" s="16" t="s">
        <v>220</v>
      </c>
      <c r="B870" s="16">
        <v>92399</v>
      </c>
      <c r="C870" s="16">
        <v>82</v>
      </c>
      <c r="D870" s="16">
        <v>80.599999999999994</v>
      </c>
      <c r="E870" s="17">
        <v>26609</v>
      </c>
      <c r="F870" s="17"/>
    </row>
    <row r="871" spans="1:6" x14ac:dyDescent="0.25">
      <c r="A871" s="16" t="s">
        <v>220</v>
      </c>
      <c r="B871" s="16">
        <v>92313</v>
      </c>
      <c r="C871" s="16">
        <v>59</v>
      </c>
      <c r="D871" s="16">
        <v>49.4</v>
      </c>
      <c r="E871" s="17">
        <v>26816</v>
      </c>
      <c r="F871" s="17"/>
    </row>
    <row r="872" spans="1:6" x14ac:dyDescent="0.25">
      <c r="A872" s="16" t="s">
        <v>220</v>
      </c>
      <c r="B872" s="16">
        <v>92805</v>
      </c>
      <c r="C872" s="16">
        <v>99</v>
      </c>
      <c r="D872" s="16">
        <v>94.7</v>
      </c>
      <c r="E872" s="17">
        <v>24593</v>
      </c>
      <c r="F872" s="17"/>
    </row>
    <row r="873" spans="1:6" x14ac:dyDescent="0.25">
      <c r="A873" s="16" t="s">
        <v>220</v>
      </c>
      <c r="B873" s="16">
        <v>90037</v>
      </c>
      <c r="C873" s="16">
        <v>99</v>
      </c>
      <c r="D873" s="16">
        <v>87.3</v>
      </c>
      <c r="E873" s="17">
        <v>24473</v>
      </c>
      <c r="F873" s="17"/>
    </row>
    <row r="874" spans="1:6" x14ac:dyDescent="0.25">
      <c r="A874" s="16" t="s">
        <v>220</v>
      </c>
      <c r="B874" s="16">
        <v>90006</v>
      </c>
      <c r="C874" s="16">
        <v>72</v>
      </c>
      <c r="D874" s="16">
        <v>48.6</v>
      </c>
      <c r="E874" s="17">
        <v>29342</v>
      </c>
      <c r="F874" s="17"/>
    </row>
    <row r="875" spans="1:6" x14ac:dyDescent="0.25">
      <c r="A875" s="16" t="s">
        <v>220</v>
      </c>
      <c r="B875" s="16">
        <v>90025</v>
      </c>
      <c r="C875" s="16">
        <v>93</v>
      </c>
      <c r="D875" s="16">
        <v>87.8</v>
      </c>
      <c r="E875" s="17">
        <v>29403</v>
      </c>
      <c r="F875" s="17"/>
    </row>
    <row r="876" spans="1:6" x14ac:dyDescent="0.25">
      <c r="A876" s="16" t="s">
        <v>220</v>
      </c>
      <c r="B876" s="16">
        <v>90660</v>
      </c>
      <c r="C876" s="16">
        <v>154</v>
      </c>
      <c r="D876" s="16">
        <v>137.80000000000001</v>
      </c>
      <c r="E876" s="17">
        <v>24779</v>
      </c>
      <c r="F876" s="17"/>
    </row>
    <row r="877" spans="1:6" x14ac:dyDescent="0.25">
      <c r="A877" s="16" t="s">
        <v>220</v>
      </c>
      <c r="B877" s="16">
        <v>92336</v>
      </c>
      <c r="C877" s="16">
        <v>99</v>
      </c>
      <c r="D877" s="16">
        <v>91.4</v>
      </c>
      <c r="E877" s="17">
        <v>27103</v>
      </c>
      <c r="F877" s="17"/>
    </row>
    <row r="878" spans="1:6" x14ac:dyDescent="0.25">
      <c r="A878" s="16" t="s">
        <v>220</v>
      </c>
      <c r="B878" s="16">
        <v>90033</v>
      </c>
      <c r="C878" s="16">
        <v>99</v>
      </c>
      <c r="D878" s="16">
        <v>90.8</v>
      </c>
      <c r="E878" s="17">
        <v>25311</v>
      </c>
      <c r="F878" s="17"/>
    </row>
    <row r="879" spans="1:6" x14ac:dyDescent="0.25">
      <c r="A879" s="16" t="s">
        <v>220</v>
      </c>
      <c r="B879" s="16">
        <v>96028</v>
      </c>
      <c r="C879" s="16">
        <v>99</v>
      </c>
      <c r="D879" s="16">
        <v>74.2</v>
      </c>
      <c r="E879" s="17">
        <v>26976</v>
      </c>
      <c r="F879" s="17"/>
    </row>
    <row r="880" spans="1:6" x14ac:dyDescent="0.25">
      <c r="A880" s="16" t="s">
        <v>220</v>
      </c>
      <c r="B880" s="16">
        <v>90404</v>
      </c>
      <c r="C880" s="16">
        <v>72</v>
      </c>
      <c r="D880" s="16">
        <v>52.3</v>
      </c>
      <c r="E880" s="17">
        <v>29007</v>
      </c>
      <c r="F880" s="17"/>
    </row>
    <row r="881" spans="1:6" x14ac:dyDescent="0.25">
      <c r="A881" s="16" t="s">
        <v>220</v>
      </c>
      <c r="B881" s="16">
        <v>95608</v>
      </c>
      <c r="C881" s="16">
        <v>112</v>
      </c>
      <c r="D881" s="16">
        <v>107.4</v>
      </c>
      <c r="E881" s="17">
        <v>29342</v>
      </c>
      <c r="F881" s="17"/>
    </row>
    <row r="882" spans="1:6" x14ac:dyDescent="0.25">
      <c r="A882" s="16" t="s">
        <v>220</v>
      </c>
      <c r="B882" s="16">
        <v>91950</v>
      </c>
      <c r="C882" s="16">
        <v>98</v>
      </c>
      <c r="D882" s="16">
        <v>90</v>
      </c>
      <c r="E882" s="17">
        <v>25051</v>
      </c>
      <c r="F882" s="17"/>
    </row>
    <row r="883" spans="1:6" x14ac:dyDescent="0.25">
      <c r="A883" s="16" t="s">
        <v>220</v>
      </c>
      <c r="B883" s="16">
        <v>91103</v>
      </c>
      <c r="C883" s="16">
        <v>80</v>
      </c>
      <c r="D883" s="16">
        <v>88.5</v>
      </c>
      <c r="E883" s="17">
        <v>27211</v>
      </c>
      <c r="F883" s="17"/>
    </row>
    <row r="884" spans="1:6" x14ac:dyDescent="0.25">
      <c r="A884" s="16" t="s">
        <v>220</v>
      </c>
      <c r="B884" s="16">
        <v>93726</v>
      </c>
      <c r="C884" s="16">
        <v>104</v>
      </c>
      <c r="D884" s="16">
        <v>91.3</v>
      </c>
      <c r="E884" s="17">
        <v>24473</v>
      </c>
      <c r="F884" s="17"/>
    </row>
    <row r="885" spans="1:6" x14ac:dyDescent="0.25">
      <c r="A885" s="16" t="s">
        <v>220</v>
      </c>
      <c r="B885" s="16">
        <v>95501</v>
      </c>
      <c r="C885" s="16">
        <v>99</v>
      </c>
      <c r="D885" s="16">
        <v>85.1</v>
      </c>
      <c r="E885" s="17">
        <v>29373</v>
      </c>
      <c r="F885" s="17"/>
    </row>
    <row r="886" spans="1:6" x14ac:dyDescent="0.25">
      <c r="A886" s="16" t="s">
        <v>220</v>
      </c>
      <c r="B886" s="16">
        <v>92504</v>
      </c>
      <c r="C886" s="16">
        <v>40</v>
      </c>
      <c r="D886" s="16">
        <v>38.9</v>
      </c>
      <c r="E886" s="17">
        <v>33561</v>
      </c>
      <c r="F886" s="17"/>
    </row>
    <row r="887" spans="1:6" x14ac:dyDescent="0.25">
      <c r="A887" s="16" t="s">
        <v>220</v>
      </c>
      <c r="B887" s="16">
        <v>96002</v>
      </c>
      <c r="C887" s="16">
        <v>180</v>
      </c>
      <c r="D887" s="16">
        <v>124.3</v>
      </c>
      <c r="E887" s="17">
        <v>25763</v>
      </c>
      <c r="F887" s="17"/>
    </row>
    <row r="888" spans="1:6" x14ac:dyDescent="0.25">
      <c r="A888" s="16" t="s">
        <v>220</v>
      </c>
      <c r="B888" s="16">
        <v>92118</v>
      </c>
      <c r="C888" s="16">
        <v>122</v>
      </c>
      <c r="D888" s="16">
        <v>95.6</v>
      </c>
      <c r="E888" s="17">
        <v>24473</v>
      </c>
      <c r="F888" s="17"/>
    </row>
    <row r="889" spans="1:6" x14ac:dyDescent="0.25">
      <c r="A889" s="16" t="s">
        <v>220</v>
      </c>
      <c r="B889" s="16">
        <v>92509</v>
      </c>
      <c r="C889" s="16">
        <v>108</v>
      </c>
      <c r="D889" s="16">
        <v>105.4</v>
      </c>
      <c r="E889" s="17">
        <v>27820</v>
      </c>
      <c r="F889" s="17"/>
    </row>
    <row r="890" spans="1:6" x14ac:dyDescent="0.25">
      <c r="A890" s="16" t="s">
        <v>220</v>
      </c>
      <c r="B890" s="16">
        <v>90247</v>
      </c>
      <c r="C890" s="16">
        <v>74</v>
      </c>
      <c r="D890" s="16">
        <v>60.6</v>
      </c>
      <c r="E890" s="17">
        <v>25932</v>
      </c>
      <c r="F890" s="17"/>
    </row>
    <row r="891" spans="1:6" x14ac:dyDescent="0.25">
      <c r="A891" s="16" t="s">
        <v>220</v>
      </c>
      <c r="B891" s="16">
        <v>90036</v>
      </c>
      <c r="C891" s="16">
        <v>141</v>
      </c>
      <c r="D891" s="16">
        <v>136.9</v>
      </c>
      <c r="E891" s="17">
        <v>28764</v>
      </c>
      <c r="F891" s="17"/>
    </row>
    <row r="892" spans="1:6" x14ac:dyDescent="0.25">
      <c r="A892" s="16" t="s">
        <v>220</v>
      </c>
      <c r="B892" s="16">
        <v>95476</v>
      </c>
      <c r="C892" s="16">
        <v>144</v>
      </c>
      <c r="D892" s="16">
        <v>118.9</v>
      </c>
      <c r="E892" s="17">
        <v>27211</v>
      </c>
      <c r="F892" s="17"/>
    </row>
    <row r="893" spans="1:6" x14ac:dyDescent="0.25">
      <c r="A893" s="16" t="s">
        <v>220</v>
      </c>
      <c r="B893" s="16">
        <v>90230</v>
      </c>
      <c r="C893" s="16">
        <v>57</v>
      </c>
      <c r="D893" s="16">
        <v>52.3</v>
      </c>
      <c r="E893" s="17">
        <v>24473</v>
      </c>
      <c r="F893" s="17"/>
    </row>
    <row r="894" spans="1:6" x14ac:dyDescent="0.25">
      <c r="A894" s="16" t="s">
        <v>220</v>
      </c>
      <c r="B894" s="16">
        <v>95608</v>
      </c>
      <c r="C894" s="16">
        <v>135</v>
      </c>
      <c r="D894" s="16">
        <v>120</v>
      </c>
      <c r="E894" s="17">
        <v>26301</v>
      </c>
      <c r="F894" s="17"/>
    </row>
    <row r="895" spans="1:6" x14ac:dyDescent="0.25">
      <c r="A895" s="16" t="s">
        <v>220</v>
      </c>
      <c r="B895" s="16">
        <v>92346</v>
      </c>
      <c r="C895" s="16">
        <v>116</v>
      </c>
      <c r="D895" s="16">
        <v>114.6</v>
      </c>
      <c r="E895" s="17">
        <v>27119</v>
      </c>
      <c r="F895" s="17"/>
    </row>
    <row r="896" spans="1:6" x14ac:dyDescent="0.25">
      <c r="A896" s="16" t="s">
        <v>220</v>
      </c>
      <c r="B896" s="16">
        <v>91605</v>
      </c>
      <c r="C896" s="16">
        <v>99</v>
      </c>
      <c r="D896" s="16">
        <v>89.5</v>
      </c>
      <c r="E896" s="17">
        <v>26665</v>
      </c>
      <c r="F896" s="17"/>
    </row>
    <row r="897" spans="1:6" x14ac:dyDescent="0.25">
      <c r="A897" s="16" t="s">
        <v>220</v>
      </c>
      <c r="B897" s="16">
        <v>94118</v>
      </c>
      <c r="C897" s="16">
        <v>46</v>
      </c>
      <c r="D897" s="16">
        <v>44.7</v>
      </c>
      <c r="E897" s="17">
        <v>27883</v>
      </c>
      <c r="F897" s="17"/>
    </row>
    <row r="898" spans="1:6" x14ac:dyDescent="0.25">
      <c r="A898" s="16" t="s">
        <v>220</v>
      </c>
      <c r="B898" s="16">
        <v>94544</v>
      </c>
      <c r="C898" s="16">
        <v>99</v>
      </c>
      <c r="D898" s="16">
        <v>72.5</v>
      </c>
      <c r="E898" s="17">
        <v>29342</v>
      </c>
      <c r="F898" s="17"/>
    </row>
    <row r="899" spans="1:6" x14ac:dyDescent="0.25">
      <c r="A899" s="16" t="s">
        <v>220</v>
      </c>
      <c r="B899" s="16">
        <v>93274</v>
      </c>
      <c r="C899" s="16">
        <v>99</v>
      </c>
      <c r="D899" s="16">
        <v>95</v>
      </c>
      <c r="E899" s="17">
        <v>27046</v>
      </c>
      <c r="F899" s="17"/>
    </row>
    <row r="900" spans="1:6" x14ac:dyDescent="0.25">
      <c r="A900" s="16" t="s">
        <v>220</v>
      </c>
      <c r="B900" s="16">
        <v>95991</v>
      </c>
      <c r="C900" s="16">
        <v>59</v>
      </c>
      <c r="D900" s="16">
        <v>54</v>
      </c>
      <c r="E900" s="17">
        <v>24959</v>
      </c>
      <c r="F900" s="17"/>
    </row>
    <row r="901" spans="1:6" x14ac:dyDescent="0.25">
      <c r="A901" s="16" t="s">
        <v>220</v>
      </c>
      <c r="B901" s="16">
        <v>91342</v>
      </c>
      <c r="C901" s="16">
        <v>75</v>
      </c>
      <c r="D901" s="16">
        <v>66</v>
      </c>
      <c r="E901" s="17">
        <v>28946</v>
      </c>
      <c r="F901" s="17"/>
    </row>
    <row r="902" spans="1:6" x14ac:dyDescent="0.25">
      <c r="A902" s="16" t="s">
        <v>220</v>
      </c>
      <c r="B902" s="16">
        <v>95249</v>
      </c>
      <c r="C902" s="16">
        <v>99</v>
      </c>
      <c r="D902" s="16">
        <v>93.6</v>
      </c>
      <c r="E902" s="17">
        <v>28307</v>
      </c>
      <c r="F902" s="17"/>
    </row>
    <row r="903" spans="1:6" x14ac:dyDescent="0.25">
      <c r="A903" s="16" t="s">
        <v>220</v>
      </c>
      <c r="B903" s="16">
        <v>94024</v>
      </c>
      <c r="C903" s="16">
        <v>152</v>
      </c>
      <c r="D903" s="16">
        <v>125.6</v>
      </c>
      <c r="E903" s="17">
        <v>26298</v>
      </c>
      <c r="F903" s="17"/>
    </row>
    <row r="904" spans="1:6" x14ac:dyDescent="0.25">
      <c r="A904" s="16" t="s">
        <v>220</v>
      </c>
      <c r="B904" s="16">
        <v>92804</v>
      </c>
      <c r="C904" s="16">
        <v>250</v>
      </c>
      <c r="D904" s="16">
        <v>214</v>
      </c>
      <c r="E904" s="17">
        <v>28764</v>
      </c>
      <c r="F904" s="17"/>
    </row>
    <row r="905" spans="1:6" x14ac:dyDescent="0.25">
      <c r="A905" s="16" t="s">
        <v>220</v>
      </c>
      <c r="B905" s="16">
        <v>90602</v>
      </c>
      <c r="C905" s="16">
        <v>105</v>
      </c>
      <c r="D905" s="16">
        <v>97.5</v>
      </c>
      <c r="E905" s="17">
        <v>24654</v>
      </c>
      <c r="F905" s="17"/>
    </row>
    <row r="906" spans="1:6" x14ac:dyDescent="0.25">
      <c r="A906" s="16" t="s">
        <v>220</v>
      </c>
      <c r="B906" s="16">
        <v>91768</v>
      </c>
      <c r="C906" s="16">
        <v>81</v>
      </c>
      <c r="D906" s="16">
        <v>72.599999999999994</v>
      </c>
      <c r="E906" s="17">
        <v>26238</v>
      </c>
      <c r="F906" s="17"/>
    </row>
    <row r="907" spans="1:6" x14ac:dyDescent="0.25">
      <c r="A907" s="16" t="s">
        <v>220</v>
      </c>
      <c r="B907" s="16">
        <v>91040</v>
      </c>
      <c r="C907" s="16">
        <v>121</v>
      </c>
      <c r="D907" s="16">
        <v>116.7</v>
      </c>
      <c r="E907" s="17">
        <v>25223</v>
      </c>
      <c r="F907" s="17"/>
    </row>
    <row r="908" spans="1:6" x14ac:dyDescent="0.25">
      <c r="A908" s="16" t="s">
        <v>220</v>
      </c>
      <c r="B908" s="16">
        <v>90503</v>
      </c>
      <c r="C908" s="16">
        <v>115</v>
      </c>
      <c r="D908" s="16">
        <v>56.2</v>
      </c>
      <c r="E908" s="17">
        <v>29259</v>
      </c>
      <c r="F908" s="17"/>
    </row>
    <row r="909" spans="1:6" x14ac:dyDescent="0.25">
      <c r="A909" s="16" t="s">
        <v>220</v>
      </c>
      <c r="B909" s="16">
        <v>95112</v>
      </c>
      <c r="C909" s="16">
        <v>58</v>
      </c>
      <c r="D909" s="16">
        <v>54.3</v>
      </c>
      <c r="E909" s="17">
        <v>27759</v>
      </c>
      <c r="F909" s="17"/>
    </row>
    <row r="910" spans="1:6" x14ac:dyDescent="0.25">
      <c r="A910" s="16" t="s">
        <v>220</v>
      </c>
      <c r="B910" s="16">
        <v>95608</v>
      </c>
      <c r="C910" s="16">
        <v>126</v>
      </c>
      <c r="D910" s="16">
        <v>114.1</v>
      </c>
      <c r="E910" s="17">
        <v>26954</v>
      </c>
      <c r="F910" s="17"/>
    </row>
    <row r="911" spans="1:6" x14ac:dyDescent="0.25">
      <c r="A911" s="16" t="s">
        <v>220</v>
      </c>
      <c r="B911" s="16">
        <v>95070</v>
      </c>
      <c r="C911" s="16">
        <v>85</v>
      </c>
      <c r="D911" s="16">
        <v>84.3</v>
      </c>
      <c r="E911" s="17">
        <v>24473</v>
      </c>
      <c r="F911" s="17"/>
    </row>
    <row r="912" spans="1:6" x14ac:dyDescent="0.25">
      <c r="A912" s="16" t="s">
        <v>220</v>
      </c>
      <c r="B912" s="16">
        <v>94115</v>
      </c>
      <c r="C912" s="16">
        <v>120</v>
      </c>
      <c r="D912" s="16">
        <v>106.5</v>
      </c>
      <c r="E912" s="17">
        <v>27117</v>
      </c>
      <c r="F912" s="17"/>
    </row>
    <row r="913" spans="1:6" x14ac:dyDescent="0.25">
      <c r="A913" s="16" t="s">
        <v>220</v>
      </c>
      <c r="B913" s="16">
        <v>95632</v>
      </c>
      <c r="C913" s="16">
        <v>99</v>
      </c>
      <c r="D913" s="16">
        <v>92.3</v>
      </c>
      <c r="E913" s="17">
        <v>24818</v>
      </c>
      <c r="F913" s="17"/>
    </row>
    <row r="914" spans="1:6" x14ac:dyDescent="0.25">
      <c r="A914" s="16" t="s">
        <v>220</v>
      </c>
      <c r="B914" s="16">
        <v>90640</v>
      </c>
      <c r="C914" s="16">
        <v>200</v>
      </c>
      <c r="D914" s="16">
        <v>182.6</v>
      </c>
      <c r="E914" s="17">
        <v>31329</v>
      </c>
      <c r="F914" s="17"/>
    </row>
    <row r="915" spans="1:6" x14ac:dyDescent="0.25">
      <c r="A915" s="16" t="s">
        <v>220</v>
      </c>
      <c r="B915" s="16">
        <v>90011</v>
      </c>
      <c r="C915" s="16">
        <v>59</v>
      </c>
      <c r="D915" s="16">
        <v>56.1</v>
      </c>
      <c r="E915" s="17">
        <v>27120</v>
      </c>
      <c r="F915" s="17"/>
    </row>
    <row r="916" spans="1:6" x14ac:dyDescent="0.25">
      <c r="A916" s="16" t="s">
        <v>220</v>
      </c>
      <c r="B916" s="16">
        <v>94028</v>
      </c>
      <c r="C916" s="16">
        <v>43</v>
      </c>
      <c r="D916" s="16">
        <v>25.4</v>
      </c>
      <c r="E916" s="17">
        <v>24490</v>
      </c>
      <c r="F916" s="17"/>
    </row>
    <row r="917" spans="1:6" x14ac:dyDescent="0.25">
      <c r="A917" s="16" t="s">
        <v>220</v>
      </c>
      <c r="B917" s="16">
        <v>94541</v>
      </c>
      <c r="C917" s="16">
        <v>30</v>
      </c>
      <c r="D917" s="16">
        <v>27.7</v>
      </c>
      <c r="E917" s="17">
        <v>28611</v>
      </c>
      <c r="F917" s="17"/>
    </row>
    <row r="918" spans="1:6" x14ac:dyDescent="0.25">
      <c r="A918" s="16" t="s">
        <v>220</v>
      </c>
      <c r="B918" s="16">
        <v>91733</v>
      </c>
      <c r="C918" s="16">
        <v>81</v>
      </c>
      <c r="D918" s="16">
        <v>71.900000000000006</v>
      </c>
      <c r="E918" s="17">
        <v>25372</v>
      </c>
      <c r="F918" s="17"/>
    </row>
    <row r="919" spans="1:6" x14ac:dyDescent="0.25">
      <c r="A919" s="16" t="s">
        <v>220</v>
      </c>
      <c r="B919" s="16">
        <v>91360</v>
      </c>
      <c r="C919" s="16">
        <v>123</v>
      </c>
      <c r="D919" s="16">
        <v>98.5</v>
      </c>
      <c r="E919" s="17">
        <v>25993</v>
      </c>
      <c r="F919" s="17"/>
    </row>
    <row r="920" spans="1:6" x14ac:dyDescent="0.25">
      <c r="A920" s="16" t="s">
        <v>220</v>
      </c>
      <c r="B920" s="16">
        <v>94578</v>
      </c>
      <c r="C920" s="16">
        <v>99</v>
      </c>
      <c r="D920" s="16">
        <v>89.1</v>
      </c>
      <c r="E920" s="17">
        <v>27030</v>
      </c>
      <c r="F920" s="17"/>
    </row>
    <row r="921" spans="1:6" x14ac:dyDescent="0.25">
      <c r="A921" s="16" t="s">
        <v>220</v>
      </c>
      <c r="B921" s="16">
        <v>94577</v>
      </c>
      <c r="C921" s="16">
        <v>62</v>
      </c>
      <c r="D921" s="16">
        <v>49.5</v>
      </c>
      <c r="E921" s="17">
        <v>26543</v>
      </c>
      <c r="F921" s="17"/>
    </row>
    <row r="922" spans="1:6" x14ac:dyDescent="0.25">
      <c r="A922" s="16" t="s">
        <v>220</v>
      </c>
      <c r="B922" s="16">
        <v>92544</v>
      </c>
      <c r="C922" s="16">
        <v>99</v>
      </c>
      <c r="D922" s="16">
        <v>92.3</v>
      </c>
      <c r="E922" s="17">
        <v>25451</v>
      </c>
      <c r="F922" s="17"/>
    </row>
    <row r="923" spans="1:6" x14ac:dyDescent="0.25">
      <c r="A923" s="16" t="s">
        <v>220</v>
      </c>
      <c r="B923" s="16">
        <v>90807</v>
      </c>
      <c r="C923" s="16">
        <v>83</v>
      </c>
      <c r="D923" s="16">
        <v>68.900000000000006</v>
      </c>
      <c r="E923" s="17">
        <v>25575</v>
      </c>
      <c r="F923" s="17"/>
    </row>
    <row r="924" spans="1:6" x14ac:dyDescent="0.25">
      <c r="A924" s="16" t="s">
        <v>220</v>
      </c>
      <c r="B924" s="16">
        <v>90019</v>
      </c>
      <c r="C924" s="16">
        <v>99</v>
      </c>
      <c r="D924" s="16">
        <v>85.8</v>
      </c>
      <c r="E924" s="17">
        <v>29007</v>
      </c>
      <c r="F924" s="17"/>
    </row>
    <row r="925" spans="1:6" x14ac:dyDescent="0.25">
      <c r="A925" s="16" t="s">
        <v>220</v>
      </c>
      <c r="B925" s="16">
        <v>91344</v>
      </c>
      <c r="C925" s="16">
        <v>99</v>
      </c>
      <c r="D925" s="16">
        <v>98.8</v>
      </c>
      <c r="E925" s="17">
        <v>24473</v>
      </c>
      <c r="F925" s="17"/>
    </row>
    <row r="926" spans="1:6" x14ac:dyDescent="0.25">
      <c r="A926" s="16" t="s">
        <v>220</v>
      </c>
      <c r="B926" s="16">
        <v>90057</v>
      </c>
      <c r="C926" s="16">
        <v>99</v>
      </c>
      <c r="D926" s="16">
        <v>103.1</v>
      </c>
      <c r="E926" s="17">
        <v>25358</v>
      </c>
      <c r="F926" s="17"/>
    </row>
    <row r="927" spans="1:6" x14ac:dyDescent="0.25">
      <c r="A927" s="16" t="s">
        <v>220</v>
      </c>
      <c r="B927" s="16">
        <v>90404</v>
      </c>
      <c r="C927" s="16">
        <v>227</v>
      </c>
      <c r="D927" s="16">
        <v>203.3</v>
      </c>
      <c r="E927" s="17">
        <v>26494</v>
      </c>
      <c r="F927" s="17"/>
    </row>
    <row r="928" spans="1:6" x14ac:dyDescent="0.25">
      <c r="A928" s="16" t="s">
        <v>220</v>
      </c>
      <c r="B928" s="16">
        <v>92647</v>
      </c>
      <c r="C928" s="16">
        <v>144</v>
      </c>
      <c r="D928" s="16">
        <v>124.8</v>
      </c>
      <c r="E928" s="17">
        <v>24869</v>
      </c>
      <c r="F928" s="17"/>
    </row>
    <row r="929" spans="1:6" x14ac:dyDescent="0.25">
      <c r="A929" s="16" t="s">
        <v>220</v>
      </c>
      <c r="B929" s="16">
        <v>92373</v>
      </c>
      <c r="C929" s="16">
        <v>97</v>
      </c>
      <c r="D929" s="16">
        <v>93.9</v>
      </c>
      <c r="E929" s="17">
        <v>29587</v>
      </c>
      <c r="F929" s="17"/>
    </row>
    <row r="930" spans="1:6" x14ac:dyDescent="0.25">
      <c r="A930" s="16" t="s">
        <v>220</v>
      </c>
      <c r="B930" s="16">
        <v>90807</v>
      </c>
      <c r="C930" s="16">
        <v>154</v>
      </c>
      <c r="D930" s="16">
        <v>132.1</v>
      </c>
      <c r="E930" s="17">
        <v>24473</v>
      </c>
      <c r="F930" s="17"/>
    </row>
    <row r="931" spans="1:6" x14ac:dyDescent="0.25">
      <c r="A931" s="16" t="s">
        <v>220</v>
      </c>
      <c r="B931" s="16">
        <v>91775</v>
      </c>
      <c r="C931" s="16">
        <v>98</v>
      </c>
      <c r="D931" s="16">
        <v>93.7</v>
      </c>
      <c r="E931" s="17">
        <v>24473</v>
      </c>
      <c r="F931" s="17"/>
    </row>
    <row r="932" spans="1:6" x14ac:dyDescent="0.25">
      <c r="A932" s="16" t="s">
        <v>220</v>
      </c>
      <c r="B932" s="16">
        <v>91942</v>
      </c>
      <c r="C932" s="16">
        <v>100</v>
      </c>
      <c r="D932" s="16">
        <v>94.7</v>
      </c>
      <c r="E932" s="17">
        <v>28703</v>
      </c>
      <c r="F932" s="17"/>
    </row>
    <row r="933" spans="1:6" x14ac:dyDescent="0.25">
      <c r="A933" s="16" t="s">
        <v>220</v>
      </c>
      <c r="B933" s="16">
        <v>95076</v>
      </c>
      <c r="C933" s="16">
        <v>87</v>
      </c>
      <c r="D933" s="16">
        <v>77.2</v>
      </c>
      <c r="E933" s="17">
        <v>28611</v>
      </c>
      <c r="F933" s="17"/>
    </row>
    <row r="934" spans="1:6" x14ac:dyDescent="0.25">
      <c r="A934" s="16" t="s">
        <v>220</v>
      </c>
      <c r="B934" s="16">
        <v>91762</v>
      </c>
      <c r="C934" s="16">
        <v>59</v>
      </c>
      <c r="D934" s="16">
        <v>55.2</v>
      </c>
      <c r="E934" s="17">
        <v>25324</v>
      </c>
      <c r="F934" s="17"/>
    </row>
    <row r="935" spans="1:6" x14ac:dyDescent="0.25">
      <c r="A935" s="16" t="s">
        <v>220</v>
      </c>
      <c r="B935" s="16">
        <v>93454</v>
      </c>
      <c r="C935" s="16">
        <v>81</v>
      </c>
      <c r="D935" s="16">
        <v>62.6</v>
      </c>
      <c r="E935" s="17">
        <v>24776</v>
      </c>
      <c r="F935" s="17"/>
    </row>
    <row r="936" spans="1:6" x14ac:dyDescent="0.25">
      <c r="A936" s="16" t="s">
        <v>220</v>
      </c>
      <c r="B936" s="16">
        <v>90048</v>
      </c>
      <c r="C936" s="16">
        <v>86</v>
      </c>
      <c r="D936" s="16">
        <v>80.900000000000006</v>
      </c>
      <c r="E936" s="17">
        <v>24838</v>
      </c>
      <c r="F936" s="17"/>
    </row>
    <row r="937" spans="1:6" x14ac:dyDescent="0.25">
      <c r="A937" s="16" t="s">
        <v>220</v>
      </c>
      <c r="B937" s="16">
        <v>91342</v>
      </c>
      <c r="C937" s="16">
        <v>208</v>
      </c>
      <c r="D937" s="16">
        <v>207.2</v>
      </c>
      <c r="E937" s="17">
        <v>33973</v>
      </c>
      <c r="F937" s="17"/>
    </row>
    <row r="938" spans="1:6" x14ac:dyDescent="0.25">
      <c r="A938" s="16" t="s">
        <v>220</v>
      </c>
      <c r="B938" s="16">
        <v>94117</v>
      </c>
      <c r="C938" s="16">
        <v>168</v>
      </c>
      <c r="D938" s="16">
        <v>127.3</v>
      </c>
      <c r="E938" s="17">
        <v>26298</v>
      </c>
      <c r="F938" s="17"/>
    </row>
    <row r="939" spans="1:6" x14ac:dyDescent="0.25">
      <c r="A939" s="16" t="s">
        <v>220</v>
      </c>
      <c r="B939" s="16">
        <v>95616</v>
      </c>
      <c r="C939" s="16">
        <v>112</v>
      </c>
      <c r="D939" s="16">
        <v>104.8</v>
      </c>
      <c r="E939" s="17">
        <v>26299</v>
      </c>
      <c r="F939" s="17"/>
    </row>
    <row r="940" spans="1:6" x14ac:dyDescent="0.25">
      <c r="A940" s="16" t="s">
        <v>220</v>
      </c>
      <c r="B940" s="16">
        <v>93534</v>
      </c>
      <c r="C940" s="16">
        <v>99</v>
      </c>
      <c r="D940" s="16">
        <v>86.9</v>
      </c>
      <c r="E940" s="17">
        <v>25781</v>
      </c>
      <c r="F940" s="17"/>
    </row>
    <row r="941" spans="1:6" x14ac:dyDescent="0.25">
      <c r="A941" s="16" t="s">
        <v>220</v>
      </c>
      <c r="B941" s="16">
        <v>95334</v>
      </c>
      <c r="C941" s="16">
        <v>33</v>
      </c>
      <c r="D941" s="16">
        <v>32.4</v>
      </c>
      <c r="E941" s="17">
        <v>27120</v>
      </c>
      <c r="F941" s="17"/>
    </row>
    <row r="942" spans="1:6" x14ac:dyDescent="0.25">
      <c r="A942" s="16" t="s">
        <v>220</v>
      </c>
      <c r="B942" s="16">
        <v>95531</v>
      </c>
      <c r="C942" s="16">
        <v>99</v>
      </c>
      <c r="D942" s="16">
        <v>79.3</v>
      </c>
      <c r="E942" s="17">
        <v>26190</v>
      </c>
      <c r="F942" s="17"/>
    </row>
    <row r="943" spans="1:6" x14ac:dyDescent="0.25">
      <c r="A943" s="16" t="s">
        <v>220</v>
      </c>
      <c r="B943" s="16">
        <v>94109</v>
      </c>
      <c r="C943" s="16">
        <v>180</v>
      </c>
      <c r="D943" s="16">
        <v>141.30000000000001</v>
      </c>
      <c r="E943" s="17">
        <v>26298</v>
      </c>
      <c r="F943" s="17"/>
    </row>
    <row r="944" spans="1:6" x14ac:dyDescent="0.25">
      <c r="A944" s="16" t="s">
        <v>220</v>
      </c>
      <c r="B944" s="16">
        <v>92404</v>
      </c>
      <c r="C944" s="16">
        <v>99</v>
      </c>
      <c r="D944" s="16">
        <v>85.6</v>
      </c>
      <c r="E944" s="17">
        <v>27130</v>
      </c>
      <c r="F944" s="17"/>
    </row>
    <row r="945" spans="1:6" x14ac:dyDescent="0.25">
      <c r="A945" s="16" t="s">
        <v>220</v>
      </c>
      <c r="B945" s="16">
        <v>95030</v>
      </c>
      <c r="C945" s="16">
        <v>65</v>
      </c>
      <c r="D945" s="16">
        <v>55.3</v>
      </c>
      <c r="E945" s="17">
        <v>26298</v>
      </c>
      <c r="F945" s="17"/>
    </row>
    <row r="946" spans="1:6" x14ac:dyDescent="0.25">
      <c r="A946" s="16" t="s">
        <v>220</v>
      </c>
      <c r="B946" s="16">
        <v>94558</v>
      </c>
      <c r="C946" s="16">
        <v>36</v>
      </c>
      <c r="D946" s="16">
        <v>29.3</v>
      </c>
      <c r="E946" s="17">
        <v>30847</v>
      </c>
      <c r="F946" s="17"/>
    </row>
    <row r="947" spans="1:6" x14ac:dyDescent="0.25">
      <c r="A947" s="16" t="s">
        <v>220</v>
      </c>
      <c r="B947" s="16">
        <v>93304</v>
      </c>
      <c r="C947" s="16">
        <v>99</v>
      </c>
      <c r="D947" s="16">
        <v>99</v>
      </c>
      <c r="E947" s="17">
        <v>26114</v>
      </c>
      <c r="F947" s="17"/>
    </row>
    <row r="948" spans="1:6" x14ac:dyDescent="0.25">
      <c r="A948" s="16" t="s">
        <v>220</v>
      </c>
      <c r="B948" s="16">
        <v>92028</v>
      </c>
      <c r="C948" s="16">
        <v>93</v>
      </c>
      <c r="D948" s="16">
        <v>73.5</v>
      </c>
      <c r="E948" s="17">
        <v>28307</v>
      </c>
      <c r="F948" s="17"/>
    </row>
    <row r="949" spans="1:6" x14ac:dyDescent="0.25">
      <c r="A949" s="16" t="s">
        <v>220</v>
      </c>
      <c r="B949" s="16">
        <v>90660</v>
      </c>
      <c r="C949" s="16">
        <v>99</v>
      </c>
      <c r="D949" s="16">
        <v>94.2</v>
      </c>
      <c r="E949" s="17">
        <v>29221</v>
      </c>
      <c r="F949" s="17"/>
    </row>
    <row r="950" spans="1:6" x14ac:dyDescent="0.25">
      <c r="A950" s="16" t="s">
        <v>220</v>
      </c>
      <c r="B950" s="16">
        <v>94536</v>
      </c>
      <c r="C950" s="16">
        <v>85</v>
      </c>
      <c r="D950" s="16">
        <v>67</v>
      </c>
      <c r="E950" s="17">
        <v>25235</v>
      </c>
      <c r="F950" s="17"/>
    </row>
    <row r="951" spans="1:6" x14ac:dyDescent="0.25">
      <c r="A951" s="16" t="s">
        <v>220</v>
      </c>
      <c r="B951" s="16">
        <v>92503</v>
      </c>
      <c r="C951" s="16">
        <v>120</v>
      </c>
      <c r="D951" s="16">
        <v>91.2</v>
      </c>
      <c r="E951" s="17">
        <v>26238</v>
      </c>
      <c r="F951" s="17"/>
    </row>
    <row r="952" spans="1:6" x14ac:dyDescent="0.25">
      <c r="A952" s="16" t="s">
        <v>220</v>
      </c>
      <c r="B952" s="16">
        <v>92105</v>
      </c>
      <c r="C952" s="16">
        <v>53</v>
      </c>
      <c r="D952" s="16">
        <v>47.3</v>
      </c>
      <c r="E952" s="17">
        <v>24473</v>
      </c>
      <c r="F952" s="17"/>
    </row>
    <row r="953" spans="1:6" x14ac:dyDescent="0.25">
      <c r="A953" s="16" t="s">
        <v>220</v>
      </c>
      <c r="B953" s="16">
        <v>95129</v>
      </c>
      <c r="C953" s="16">
        <v>258</v>
      </c>
      <c r="D953" s="16">
        <v>239.7</v>
      </c>
      <c r="E953" s="17">
        <v>28672</v>
      </c>
      <c r="F953" s="17"/>
    </row>
    <row r="954" spans="1:6" x14ac:dyDescent="0.25">
      <c r="A954" s="16" t="s">
        <v>220</v>
      </c>
      <c r="B954" s="16">
        <v>91214</v>
      </c>
      <c r="C954" s="16">
        <v>92</v>
      </c>
      <c r="D954" s="16">
        <v>81.7</v>
      </c>
      <c r="E954" s="17">
        <v>28764</v>
      </c>
      <c r="F954" s="17"/>
    </row>
    <row r="955" spans="1:6" x14ac:dyDescent="0.25">
      <c r="A955" s="16" t="s">
        <v>220</v>
      </c>
      <c r="B955" s="16">
        <v>90805</v>
      </c>
      <c r="C955" s="16">
        <v>70</v>
      </c>
      <c r="D955" s="16">
        <v>64</v>
      </c>
      <c r="E955" s="17">
        <v>31329</v>
      </c>
      <c r="F955" s="17"/>
    </row>
    <row r="956" spans="1:6" x14ac:dyDescent="0.25">
      <c r="A956" s="16" t="s">
        <v>220</v>
      </c>
      <c r="B956" s="16">
        <v>92354</v>
      </c>
      <c r="C956" s="16">
        <v>110</v>
      </c>
      <c r="D956" s="16">
        <v>98.4</v>
      </c>
      <c r="E956" s="17">
        <v>24473</v>
      </c>
      <c r="F956" s="17"/>
    </row>
    <row r="957" spans="1:6" x14ac:dyDescent="0.25">
      <c r="A957" s="16" t="s">
        <v>220</v>
      </c>
      <c r="B957" s="16">
        <v>95340</v>
      </c>
      <c r="C957" s="16">
        <v>68</v>
      </c>
      <c r="D957" s="16">
        <v>64.5</v>
      </c>
      <c r="E957" s="17">
        <v>24473</v>
      </c>
      <c r="F957" s="17"/>
    </row>
    <row r="958" spans="1:6" x14ac:dyDescent="0.25">
      <c r="A958" s="16" t="s">
        <v>220</v>
      </c>
      <c r="B958" s="16">
        <v>94536</v>
      </c>
      <c r="C958" s="16">
        <v>73</v>
      </c>
      <c r="D958" s="16">
        <v>61.6</v>
      </c>
      <c r="E958" s="17">
        <v>28491</v>
      </c>
      <c r="F958" s="17"/>
    </row>
    <row r="959" spans="1:6" x14ac:dyDescent="0.25">
      <c r="A959" s="16" t="s">
        <v>220</v>
      </c>
      <c r="B959" s="16">
        <v>94117</v>
      </c>
      <c r="C959" s="16">
        <v>38</v>
      </c>
      <c r="D959" s="16">
        <v>27.3</v>
      </c>
      <c r="E959" s="17">
        <v>25860</v>
      </c>
      <c r="F959" s="17"/>
    </row>
    <row r="960" spans="1:6" x14ac:dyDescent="0.25">
      <c r="A960" s="16" t="s">
        <v>220</v>
      </c>
      <c r="B960" s="16">
        <v>92509</v>
      </c>
      <c r="C960" s="16">
        <v>49</v>
      </c>
      <c r="D960" s="16">
        <v>48.2</v>
      </c>
      <c r="E960" s="17">
        <v>26298</v>
      </c>
      <c r="F960" s="17"/>
    </row>
    <row r="961" spans="1:6" x14ac:dyDescent="0.25">
      <c r="A961" s="16" t="s">
        <v>220</v>
      </c>
      <c r="B961" s="16">
        <v>95822</v>
      </c>
      <c r="C961" s="16">
        <v>51</v>
      </c>
      <c r="D961" s="16">
        <v>41.6</v>
      </c>
      <c r="E961" s="17">
        <v>25204</v>
      </c>
      <c r="F961" s="17"/>
    </row>
    <row r="962" spans="1:6" x14ac:dyDescent="0.25">
      <c r="A962" s="16" t="s">
        <v>220</v>
      </c>
      <c r="B962" s="16">
        <v>90042</v>
      </c>
      <c r="C962" s="16">
        <v>107</v>
      </c>
      <c r="D962" s="16">
        <v>92.7</v>
      </c>
      <c r="E962" s="17">
        <v>25993</v>
      </c>
      <c r="F962" s="17"/>
    </row>
    <row r="963" spans="1:6" x14ac:dyDescent="0.25">
      <c r="A963" s="16" t="s">
        <v>220</v>
      </c>
      <c r="B963" s="16">
        <v>90242</v>
      </c>
      <c r="C963" s="16">
        <v>99</v>
      </c>
      <c r="D963" s="16">
        <v>90.5</v>
      </c>
      <c r="E963" s="17">
        <v>28369</v>
      </c>
      <c r="F963" s="17"/>
    </row>
    <row r="964" spans="1:6" x14ac:dyDescent="0.25">
      <c r="A964" s="16" t="s">
        <v>220</v>
      </c>
      <c r="B964" s="16">
        <v>94550</v>
      </c>
      <c r="C964" s="16">
        <v>83</v>
      </c>
      <c r="D964" s="16">
        <v>73.7</v>
      </c>
      <c r="E964" s="17">
        <v>24473</v>
      </c>
      <c r="F964" s="17"/>
    </row>
    <row r="965" spans="1:6" x14ac:dyDescent="0.25">
      <c r="A965" s="16" t="s">
        <v>220</v>
      </c>
      <c r="B965" s="16">
        <v>91344</v>
      </c>
      <c r="C965" s="16">
        <v>99</v>
      </c>
      <c r="D965" s="16">
        <v>94.3</v>
      </c>
      <c r="E965" s="17">
        <v>24930</v>
      </c>
      <c r="F965" s="17"/>
    </row>
    <row r="966" spans="1:6" x14ac:dyDescent="0.25">
      <c r="A966" s="16" t="s">
        <v>220</v>
      </c>
      <c r="B966" s="16">
        <v>90057</v>
      </c>
      <c r="C966" s="16">
        <v>151</v>
      </c>
      <c r="D966" s="16">
        <v>153.9</v>
      </c>
      <c r="E966" s="17">
        <v>25889</v>
      </c>
      <c r="F966" s="17"/>
    </row>
    <row r="967" spans="1:6" x14ac:dyDescent="0.25">
      <c r="A967" s="16" t="s">
        <v>220</v>
      </c>
      <c r="B967" s="16">
        <v>91766</v>
      </c>
      <c r="C967" s="16">
        <v>120</v>
      </c>
      <c r="D967" s="16">
        <v>120.5</v>
      </c>
      <c r="E967" s="17">
        <v>27119</v>
      </c>
      <c r="F967" s="17"/>
    </row>
    <row r="968" spans="1:6" x14ac:dyDescent="0.25">
      <c r="A968" s="16" t="s">
        <v>220</v>
      </c>
      <c r="B968" s="16">
        <v>94112</v>
      </c>
      <c r="C968" s="16">
        <v>53</v>
      </c>
      <c r="D968" s="16">
        <v>58.4</v>
      </c>
      <c r="E968" s="17">
        <v>28369</v>
      </c>
      <c r="F968" s="17"/>
    </row>
    <row r="969" spans="1:6" x14ac:dyDescent="0.25">
      <c r="A969" s="16" t="s">
        <v>220</v>
      </c>
      <c r="B969" s="16">
        <v>91775</v>
      </c>
      <c r="C969" s="16">
        <v>75</v>
      </c>
      <c r="D969" s="16">
        <v>68.400000000000006</v>
      </c>
      <c r="E969" s="17">
        <v>26299</v>
      </c>
      <c r="F969" s="17"/>
    </row>
    <row r="970" spans="1:6" x14ac:dyDescent="0.25">
      <c r="A970" s="16" t="s">
        <v>220</v>
      </c>
      <c r="B970" s="16">
        <v>93706</v>
      </c>
      <c r="C970" s="16">
        <v>59</v>
      </c>
      <c r="D970" s="16">
        <v>56.7</v>
      </c>
      <c r="E970" s="17">
        <v>25974</v>
      </c>
      <c r="F970" s="17"/>
    </row>
    <row r="971" spans="1:6" x14ac:dyDescent="0.25">
      <c r="A971" s="16" t="s">
        <v>220</v>
      </c>
      <c r="B971" s="16">
        <v>95825</v>
      </c>
      <c r="C971" s="16">
        <v>177</v>
      </c>
      <c r="D971" s="16">
        <v>116.3</v>
      </c>
      <c r="E971" s="17">
        <v>24783</v>
      </c>
      <c r="F971" s="17"/>
    </row>
    <row r="972" spans="1:6" x14ac:dyDescent="0.25">
      <c r="A972" s="16" t="s">
        <v>220</v>
      </c>
      <c r="B972" s="16">
        <v>95207</v>
      </c>
      <c r="C972" s="16">
        <v>190</v>
      </c>
      <c r="D972" s="16">
        <v>187.3</v>
      </c>
      <c r="E972" s="17">
        <v>29646</v>
      </c>
      <c r="F972" s="17"/>
    </row>
    <row r="973" spans="1:6" x14ac:dyDescent="0.25">
      <c r="A973" s="16" t="s">
        <v>220</v>
      </c>
      <c r="B973" s="16">
        <v>95688</v>
      </c>
      <c r="C973" s="16">
        <v>87</v>
      </c>
      <c r="D973" s="16">
        <v>59.3</v>
      </c>
      <c r="E973" s="17">
        <v>29556</v>
      </c>
      <c r="F973" s="17"/>
    </row>
    <row r="974" spans="1:6" x14ac:dyDescent="0.25">
      <c r="A974" s="16" t="s">
        <v>220</v>
      </c>
      <c r="B974" s="16">
        <v>94609</v>
      </c>
      <c r="C974" s="16">
        <v>98</v>
      </c>
      <c r="D974" s="16">
        <v>91.1</v>
      </c>
      <c r="E974" s="17">
        <v>24473</v>
      </c>
      <c r="F974" s="17"/>
    </row>
    <row r="975" spans="1:6" x14ac:dyDescent="0.25">
      <c r="A975" s="16" t="s">
        <v>220</v>
      </c>
      <c r="B975" s="16">
        <v>91776</v>
      </c>
      <c r="C975" s="16">
        <v>99</v>
      </c>
      <c r="D975" s="16">
        <v>93.6</v>
      </c>
      <c r="E975" s="17">
        <v>27181</v>
      </c>
      <c r="F975" s="17"/>
    </row>
    <row r="976" spans="1:6" x14ac:dyDescent="0.25">
      <c r="A976" s="16" t="s">
        <v>220</v>
      </c>
      <c r="B976" s="16">
        <v>95125</v>
      </c>
      <c r="C976" s="16">
        <v>152</v>
      </c>
      <c r="D976" s="16">
        <v>141</v>
      </c>
      <c r="E976" s="17">
        <v>25694</v>
      </c>
      <c r="F976" s="17"/>
    </row>
    <row r="977" spans="1:6" x14ac:dyDescent="0.25">
      <c r="A977" s="16" t="s">
        <v>220</v>
      </c>
      <c r="B977" s="16">
        <v>95437</v>
      </c>
      <c r="C977" s="16">
        <v>79</v>
      </c>
      <c r="D977" s="16">
        <v>68.5</v>
      </c>
      <c r="E977" s="17">
        <v>28825</v>
      </c>
      <c r="F977" s="17"/>
    </row>
    <row r="978" spans="1:6" x14ac:dyDescent="0.25">
      <c r="A978" s="16" t="s">
        <v>220</v>
      </c>
      <c r="B978" s="16">
        <v>92586</v>
      </c>
      <c r="C978" s="16">
        <v>99</v>
      </c>
      <c r="D978" s="16">
        <v>71.7</v>
      </c>
      <c r="E978" s="17">
        <v>28764</v>
      </c>
      <c r="F978" s="17"/>
    </row>
    <row r="979" spans="1:6" x14ac:dyDescent="0.25">
      <c r="A979" s="16" t="s">
        <v>220</v>
      </c>
      <c r="B979" s="16">
        <v>92102</v>
      </c>
      <c r="C979" s="16">
        <v>99</v>
      </c>
      <c r="D979" s="16">
        <v>81.099999999999994</v>
      </c>
      <c r="E979" s="17">
        <v>26533</v>
      </c>
      <c r="F979" s="17"/>
    </row>
    <row r="980" spans="1:6" x14ac:dyDescent="0.25">
      <c r="A980" s="16" t="s">
        <v>220</v>
      </c>
      <c r="B980" s="16">
        <v>92020</v>
      </c>
      <c r="C980" s="16">
        <v>151</v>
      </c>
      <c r="D980" s="16">
        <v>137.5</v>
      </c>
      <c r="E980" s="17">
        <v>24701</v>
      </c>
      <c r="F980" s="17"/>
    </row>
    <row r="981" spans="1:6" x14ac:dyDescent="0.25">
      <c r="A981" s="16" t="s">
        <v>220</v>
      </c>
      <c r="B981" s="16">
        <v>91107</v>
      </c>
      <c r="C981" s="16">
        <v>50</v>
      </c>
      <c r="D981" s="16">
        <v>38.4</v>
      </c>
      <c r="E981" s="17">
        <v>24473</v>
      </c>
      <c r="F981" s="17"/>
    </row>
    <row r="982" spans="1:6" x14ac:dyDescent="0.25">
      <c r="A982" s="16" t="s">
        <v>220</v>
      </c>
      <c r="B982" s="16">
        <v>92021</v>
      </c>
      <c r="C982" s="16">
        <v>19</v>
      </c>
      <c r="D982" s="16">
        <v>17.600000000000001</v>
      </c>
      <c r="E982" s="17">
        <v>27576</v>
      </c>
      <c r="F982" s="17"/>
    </row>
    <row r="983" spans="1:6" x14ac:dyDescent="0.25">
      <c r="A983" s="16" t="s">
        <v>220</v>
      </c>
      <c r="B983" s="16">
        <v>91731</v>
      </c>
      <c r="C983" s="16">
        <v>99</v>
      </c>
      <c r="D983" s="16">
        <v>78.8</v>
      </c>
      <c r="E983" s="17">
        <v>28856</v>
      </c>
      <c r="F983" s="17"/>
    </row>
    <row r="984" spans="1:6" x14ac:dyDescent="0.25">
      <c r="A984" s="16" t="s">
        <v>220</v>
      </c>
      <c r="B984" s="16">
        <v>94545</v>
      </c>
      <c r="C984" s="16">
        <v>99</v>
      </c>
      <c r="D984" s="16">
        <v>89.8</v>
      </c>
      <c r="E984" s="17">
        <v>24859</v>
      </c>
      <c r="F984" s="17"/>
    </row>
    <row r="985" spans="1:6" x14ac:dyDescent="0.25">
      <c r="A985" s="16" t="s">
        <v>220</v>
      </c>
      <c r="B985" s="16">
        <v>90723</v>
      </c>
      <c r="C985" s="16">
        <v>59</v>
      </c>
      <c r="D985" s="16">
        <v>55.6</v>
      </c>
      <c r="E985" s="17">
        <v>27309</v>
      </c>
      <c r="F985" s="17"/>
    </row>
    <row r="986" spans="1:6" x14ac:dyDescent="0.25">
      <c r="A986" s="16" t="s">
        <v>220</v>
      </c>
      <c r="B986" s="16">
        <v>91010</v>
      </c>
      <c r="C986" s="16">
        <v>99</v>
      </c>
      <c r="D986" s="16">
        <v>75.900000000000006</v>
      </c>
      <c r="E986" s="17">
        <v>24473</v>
      </c>
      <c r="F986" s="17"/>
    </row>
    <row r="987" spans="1:6" x14ac:dyDescent="0.25">
      <c r="A987" s="16" t="s">
        <v>220</v>
      </c>
      <c r="B987" s="16">
        <v>91105</v>
      </c>
      <c r="C987" s="16">
        <v>75</v>
      </c>
      <c r="D987" s="16">
        <v>63.1</v>
      </c>
      <c r="E987" s="17">
        <v>26390</v>
      </c>
      <c r="F987" s="17"/>
    </row>
    <row r="988" spans="1:6" x14ac:dyDescent="0.25">
      <c r="A988" s="16" t="s">
        <v>220</v>
      </c>
      <c r="B988" s="16">
        <v>94015</v>
      </c>
      <c r="C988" s="16">
        <v>102</v>
      </c>
      <c r="D988" s="16">
        <v>83.4</v>
      </c>
      <c r="E988" s="17">
        <v>25082</v>
      </c>
      <c r="F988" s="17"/>
    </row>
    <row r="989" spans="1:6" x14ac:dyDescent="0.25">
      <c r="A989" s="16" t="s">
        <v>220</v>
      </c>
      <c r="B989" s="16">
        <v>94806</v>
      </c>
      <c r="C989" s="16">
        <v>202</v>
      </c>
      <c r="D989" s="16">
        <v>192.6</v>
      </c>
      <c r="E989" s="17">
        <v>26767</v>
      </c>
      <c r="F989" s="17"/>
    </row>
    <row r="990" spans="1:6" x14ac:dyDescent="0.25">
      <c r="A990" s="16" t="s">
        <v>220</v>
      </c>
      <c r="B990" s="16">
        <v>94538</v>
      </c>
      <c r="C990" s="16">
        <v>115</v>
      </c>
      <c r="D990" s="16">
        <v>106</v>
      </c>
      <c r="E990" s="17">
        <v>27061</v>
      </c>
      <c r="F990" s="17"/>
    </row>
    <row r="991" spans="1:6" x14ac:dyDescent="0.25">
      <c r="A991" s="16" t="s">
        <v>220</v>
      </c>
      <c r="B991" s="16">
        <v>93901</v>
      </c>
      <c r="C991" s="16">
        <v>99</v>
      </c>
      <c r="D991" s="16">
        <v>85.1</v>
      </c>
      <c r="E991" s="17">
        <v>24607</v>
      </c>
      <c r="F991" s="17"/>
    </row>
    <row r="992" spans="1:6" x14ac:dyDescent="0.25">
      <c r="A992" s="16" t="s">
        <v>220</v>
      </c>
      <c r="B992" s="16">
        <v>90505</v>
      </c>
      <c r="C992" s="16">
        <v>110</v>
      </c>
      <c r="D992" s="16">
        <v>103</v>
      </c>
      <c r="E992" s="17">
        <v>29068</v>
      </c>
      <c r="F992" s="17"/>
    </row>
    <row r="993" spans="1:6" x14ac:dyDescent="0.25">
      <c r="A993" s="16" t="s">
        <v>220</v>
      </c>
      <c r="B993" s="16">
        <v>90029</v>
      </c>
      <c r="C993" s="16">
        <v>124</v>
      </c>
      <c r="D993" s="16">
        <v>110.2</v>
      </c>
      <c r="E993" s="17">
        <v>25182</v>
      </c>
      <c r="F993" s="17"/>
    </row>
    <row r="994" spans="1:6" x14ac:dyDescent="0.25">
      <c r="A994" s="16" t="s">
        <v>220</v>
      </c>
      <c r="B994" s="16">
        <v>94606</v>
      </c>
      <c r="C994" s="16">
        <v>24</v>
      </c>
      <c r="D994" s="16">
        <v>23.4</v>
      </c>
      <c r="E994" s="17">
        <v>41929</v>
      </c>
      <c r="F994" s="17"/>
    </row>
    <row r="995" spans="1:6" x14ac:dyDescent="0.25">
      <c r="A995" s="16" t="s">
        <v>220</v>
      </c>
      <c r="B995" s="16">
        <v>90706</v>
      </c>
      <c r="C995" s="16">
        <v>59</v>
      </c>
      <c r="D995" s="16">
        <v>49.2</v>
      </c>
      <c r="E995" s="17">
        <v>26785</v>
      </c>
      <c r="F995" s="17"/>
    </row>
    <row r="996" spans="1:6" x14ac:dyDescent="0.25">
      <c r="A996" s="16" t="s">
        <v>220</v>
      </c>
      <c r="B996" s="16">
        <v>92262</v>
      </c>
      <c r="C996" s="16">
        <v>99</v>
      </c>
      <c r="D996" s="16">
        <v>80</v>
      </c>
      <c r="E996" s="17">
        <v>26697</v>
      </c>
      <c r="F996" s="17"/>
    </row>
    <row r="997" spans="1:6" x14ac:dyDescent="0.25">
      <c r="A997" s="16" t="s">
        <v>220</v>
      </c>
      <c r="B997" s="16">
        <v>92404</v>
      </c>
      <c r="C997" s="16">
        <v>99</v>
      </c>
      <c r="D997" s="16">
        <v>93.6</v>
      </c>
      <c r="E997" s="17">
        <v>25720</v>
      </c>
      <c r="F997" s="17"/>
    </row>
    <row r="998" spans="1:6" x14ac:dyDescent="0.25">
      <c r="A998" s="16" t="s">
        <v>220</v>
      </c>
      <c r="B998" s="16">
        <v>90018</v>
      </c>
      <c r="C998" s="16">
        <v>99</v>
      </c>
      <c r="D998" s="16">
        <v>90.2</v>
      </c>
      <c r="E998" s="17">
        <v>28734</v>
      </c>
      <c r="F998" s="17"/>
    </row>
    <row r="999" spans="1:6" x14ac:dyDescent="0.25">
      <c r="A999" s="16" t="s">
        <v>220</v>
      </c>
      <c r="B999" s="16">
        <v>95338</v>
      </c>
      <c r="C999" s="16">
        <v>16</v>
      </c>
      <c r="D999" s="16">
        <v>16.399999999999999</v>
      </c>
      <c r="E999" s="17">
        <v>24473</v>
      </c>
      <c r="F999" s="17"/>
    </row>
    <row r="1000" spans="1:6" x14ac:dyDescent="0.25">
      <c r="A1000" s="16" t="s">
        <v>220</v>
      </c>
      <c r="B1000" s="16">
        <v>90805</v>
      </c>
      <c r="C1000" s="16">
        <v>120</v>
      </c>
      <c r="D1000" s="16">
        <v>105.9</v>
      </c>
      <c r="E1000" s="17">
        <v>25807</v>
      </c>
      <c r="F1000" s="17"/>
    </row>
    <row r="1001" spans="1:6" x14ac:dyDescent="0.25">
      <c r="A1001" s="16" t="s">
        <v>220</v>
      </c>
      <c r="B1001" s="16">
        <v>92037</v>
      </c>
      <c r="C1001" s="16">
        <v>161</v>
      </c>
      <c r="D1001" s="16">
        <v>127.8</v>
      </c>
      <c r="E1001" s="17">
        <v>33146</v>
      </c>
      <c r="F1001" s="17"/>
    </row>
    <row r="1002" spans="1:6" x14ac:dyDescent="0.25">
      <c r="A1002" s="16" t="s">
        <v>220</v>
      </c>
      <c r="B1002" s="16">
        <v>90019</v>
      </c>
      <c r="C1002" s="16">
        <v>121</v>
      </c>
      <c r="D1002" s="16">
        <v>114.3</v>
      </c>
      <c r="E1002" s="17">
        <v>28369</v>
      </c>
      <c r="F1002" s="17"/>
    </row>
    <row r="1003" spans="1:6" x14ac:dyDescent="0.25">
      <c r="A1003" s="16" t="s">
        <v>220</v>
      </c>
      <c r="B1003" s="16">
        <v>92111</v>
      </c>
      <c r="C1003" s="16">
        <v>98</v>
      </c>
      <c r="D1003" s="16">
        <v>81.2</v>
      </c>
      <c r="E1003" s="17">
        <v>28369</v>
      </c>
      <c r="F1003" s="17"/>
    </row>
    <row r="1004" spans="1:6" x14ac:dyDescent="0.25">
      <c r="A1004" s="16" t="s">
        <v>220</v>
      </c>
      <c r="B1004" s="16">
        <v>93105</v>
      </c>
      <c r="C1004" s="16">
        <v>68</v>
      </c>
      <c r="D1004" s="16">
        <v>56</v>
      </c>
      <c r="E1004" s="17">
        <v>24539</v>
      </c>
      <c r="F1004" s="17"/>
    </row>
    <row r="1005" spans="1:6" x14ac:dyDescent="0.25">
      <c r="A1005" s="16" t="s">
        <v>220</v>
      </c>
      <c r="B1005" s="16">
        <v>90804</v>
      </c>
      <c r="C1005" s="16">
        <v>117</v>
      </c>
      <c r="D1005" s="16">
        <v>107.6</v>
      </c>
      <c r="E1005" s="17">
        <v>31329</v>
      </c>
      <c r="F1005" s="17"/>
    </row>
    <row r="1006" spans="1:6" x14ac:dyDescent="0.25">
      <c r="A1006" s="16" t="s">
        <v>220</v>
      </c>
      <c r="B1006" s="16">
        <v>92411</v>
      </c>
      <c r="C1006" s="16">
        <v>84</v>
      </c>
      <c r="D1006" s="16">
        <v>37.799999999999997</v>
      </c>
      <c r="E1006" s="17">
        <v>26755</v>
      </c>
      <c r="F1006" s="17"/>
    </row>
    <row r="1007" spans="1:6" x14ac:dyDescent="0.25">
      <c r="A1007" s="16" t="s">
        <v>220</v>
      </c>
      <c r="B1007" s="16">
        <v>90057</v>
      </c>
      <c r="C1007" s="16">
        <v>114</v>
      </c>
      <c r="D1007" s="16">
        <v>75.5</v>
      </c>
      <c r="E1007" s="17">
        <v>25872</v>
      </c>
      <c r="F1007" s="17"/>
    </row>
    <row r="1008" spans="1:6" x14ac:dyDescent="0.25">
      <c r="A1008" s="16" t="s">
        <v>220</v>
      </c>
      <c r="B1008" s="16">
        <v>93721</v>
      </c>
      <c r="C1008" s="16">
        <v>155</v>
      </c>
      <c r="D1008" s="16">
        <v>136.19999999999999</v>
      </c>
      <c r="E1008" s="17">
        <v>24516</v>
      </c>
      <c r="F1008" s="17"/>
    </row>
    <row r="1009" spans="1:6" x14ac:dyDescent="0.25">
      <c r="A1009" s="16" t="s">
        <v>220</v>
      </c>
      <c r="B1009" s="16">
        <v>93463</v>
      </c>
      <c r="C1009" s="16">
        <v>50</v>
      </c>
      <c r="D1009" s="16">
        <v>44.1</v>
      </c>
      <c r="E1009" s="17">
        <v>26941</v>
      </c>
      <c r="F1009" s="17"/>
    </row>
    <row r="1010" spans="1:6" x14ac:dyDescent="0.25">
      <c r="A1010" s="16" t="s">
        <v>220</v>
      </c>
      <c r="B1010" s="16">
        <v>90046</v>
      </c>
      <c r="C1010" s="16">
        <v>81</v>
      </c>
      <c r="D1010" s="16">
        <v>71.2</v>
      </c>
      <c r="E1010" s="17">
        <v>26938</v>
      </c>
      <c r="F1010" s="17"/>
    </row>
    <row r="1011" spans="1:6" x14ac:dyDescent="0.25">
      <c r="A1011" s="16" t="s">
        <v>220</v>
      </c>
      <c r="B1011" s="16">
        <v>91941</v>
      </c>
      <c r="C1011" s="16">
        <v>94</v>
      </c>
      <c r="D1011" s="16">
        <v>83.7</v>
      </c>
      <c r="E1011" s="17">
        <v>25659</v>
      </c>
      <c r="F1011" s="17"/>
    </row>
    <row r="1012" spans="1:6" x14ac:dyDescent="0.25">
      <c r="A1012" s="16" t="s">
        <v>220</v>
      </c>
      <c r="B1012" s="16">
        <v>90723</v>
      </c>
      <c r="C1012" s="16">
        <v>104</v>
      </c>
      <c r="D1012" s="16">
        <v>101.7</v>
      </c>
      <c r="E1012" s="17">
        <v>25780</v>
      </c>
      <c r="F1012" s="17"/>
    </row>
    <row r="1013" spans="1:6" x14ac:dyDescent="0.25">
      <c r="A1013" s="16" t="s">
        <v>220</v>
      </c>
      <c r="B1013" s="16">
        <v>90503</v>
      </c>
      <c r="C1013" s="16">
        <v>87</v>
      </c>
      <c r="D1013" s="16">
        <v>75.400000000000006</v>
      </c>
      <c r="E1013" s="17">
        <v>24473</v>
      </c>
      <c r="F1013" s="17"/>
    </row>
    <row r="1014" spans="1:6" x14ac:dyDescent="0.25">
      <c r="A1014" s="16" t="s">
        <v>220</v>
      </c>
      <c r="B1014" s="16">
        <v>92105</v>
      </c>
      <c r="C1014" s="16">
        <v>87</v>
      </c>
      <c r="D1014" s="16">
        <v>83.8</v>
      </c>
      <c r="E1014" s="17">
        <v>24482</v>
      </c>
      <c r="F1014" s="17"/>
    </row>
    <row r="1015" spans="1:6" x14ac:dyDescent="0.25">
      <c r="A1015" s="16" t="s">
        <v>220</v>
      </c>
      <c r="B1015" s="16">
        <v>90302</v>
      </c>
      <c r="C1015" s="16">
        <v>69</v>
      </c>
      <c r="D1015" s="16">
        <v>63.2</v>
      </c>
      <c r="E1015" s="17">
        <v>24785</v>
      </c>
      <c r="F1015" s="17"/>
    </row>
    <row r="1016" spans="1:6" x14ac:dyDescent="0.25">
      <c r="A1016" s="16" t="s">
        <v>220</v>
      </c>
      <c r="B1016" s="16">
        <v>95453</v>
      </c>
      <c r="C1016" s="16">
        <v>90</v>
      </c>
      <c r="D1016" s="16">
        <v>58.8</v>
      </c>
      <c r="E1016" s="17">
        <v>24473</v>
      </c>
      <c r="F1016" s="17"/>
    </row>
    <row r="1017" spans="1:6" x14ac:dyDescent="0.25">
      <c r="A1017" s="16" t="s">
        <v>220</v>
      </c>
      <c r="B1017" s="16">
        <v>93625</v>
      </c>
      <c r="C1017" s="16">
        <v>49</v>
      </c>
      <c r="D1017" s="16">
        <v>43.1</v>
      </c>
      <c r="E1017" s="17">
        <v>26846</v>
      </c>
      <c r="F1017" s="17"/>
    </row>
    <row r="1018" spans="1:6" x14ac:dyDescent="0.25">
      <c r="A1018" s="16" t="s">
        <v>220</v>
      </c>
      <c r="B1018" s="16">
        <v>94595</v>
      </c>
      <c r="C1018" s="16">
        <v>180</v>
      </c>
      <c r="D1018" s="16">
        <v>151.5</v>
      </c>
      <c r="E1018" s="17">
        <v>29434</v>
      </c>
      <c r="F1018" s="17"/>
    </row>
    <row r="1019" spans="1:6" x14ac:dyDescent="0.25">
      <c r="A1019" s="16" t="s">
        <v>220</v>
      </c>
      <c r="B1019" s="16">
        <v>93436</v>
      </c>
      <c r="C1019" s="16">
        <v>110</v>
      </c>
      <c r="D1019" s="16">
        <v>89.7</v>
      </c>
      <c r="E1019" s="17">
        <v>24473</v>
      </c>
      <c r="F1019" s="17"/>
    </row>
    <row r="1020" spans="1:6" x14ac:dyDescent="0.25">
      <c r="A1020" s="16" t="s">
        <v>220</v>
      </c>
      <c r="B1020" s="16">
        <v>91342</v>
      </c>
      <c r="C1020" s="16">
        <v>99</v>
      </c>
      <c r="D1020" s="16">
        <v>85.1</v>
      </c>
      <c r="E1020" s="17">
        <v>25082</v>
      </c>
      <c r="F1020" s="17"/>
    </row>
    <row r="1021" spans="1:6" x14ac:dyDescent="0.25">
      <c r="A1021" s="16" t="s">
        <v>220</v>
      </c>
      <c r="B1021" s="16">
        <v>92835</v>
      </c>
      <c r="C1021" s="16">
        <v>59</v>
      </c>
      <c r="D1021" s="16">
        <v>53.6</v>
      </c>
      <c r="E1021" s="17">
        <v>28246</v>
      </c>
      <c r="F1021" s="17"/>
    </row>
    <row r="1022" spans="1:6" x14ac:dyDescent="0.25">
      <c r="A1022" s="16" t="s">
        <v>220</v>
      </c>
      <c r="B1022" s="16">
        <v>91601</v>
      </c>
      <c r="C1022" s="16">
        <v>52</v>
      </c>
      <c r="D1022" s="16">
        <v>39.200000000000003</v>
      </c>
      <c r="E1022" s="17">
        <v>26816</v>
      </c>
      <c r="F1022" s="17"/>
    </row>
    <row r="1023" spans="1:6" x14ac:dyDescent="0.25">
      <c r="A1023" s="16" t="s">
        <v>220</v>
      </c>
      <c r="B1023" s="16">
        <v>95116</v>
      </c>
      <c r="C1023" s="16">
        <v>199</v>
      </c>
      <c r="D1023" s="16">
        <v>164.7</v>
      </c>
      <c r="E1023" s="17">
        <v>34698</v>
      </c>
      <c r="F1023" s="17"/>
    </row>
    <row r="1024" spans="1:6" x14ac:dyDescent="0.25">
      <c r="A1024" s="16" t="s">
        <v>220</v>
      </c>
      <c r="B1024" s="16">
        <v>91321</v>
      </c>
      <c r="C1024" s="16">
        <v>99</v>
      </c>
      <c r="D1024" s="16">
        <v>86.6</v>
      </c>
      <c r="E1024" s="17">
        <v>26816</v>
      </c>
      <c r="F1024" s="17"/>
    </row>
    <row r="1025" spans="1:6" x14ac:dyDescent="0.25">
      <c r="A1025" s="16" t="s">
        <v>220</v>
      </c>
      <c r="B1025" s="16">
        <v>95355</v>
      </c>
      <c r="C1025" s="16">
        <v>120</v>
      </c>
      <c r="D1025" s="16">
        <v>110.4</v>
      </c>
      <c r="E1025" s="17">
        <v>27242</v>
      </c>
      <c r="F1025" s="17"/>
    </row>
    <row r="1026" spans="1:6" x14ac:dyDescent="0.25">
      <c r="A1026" s="16" t="s">
        <v>220</v>
      </c>
      <c r="B1026" s="16">
        <v>95472</v>
      </c>
      <c r="C1026" s="16">
        <v>95</v>
      </c>
      <c r="D1026" s="16">
        <v>79.8</v>
      </c>
      <c r="E1026" s="17">
        <v>25112</v>
      </c>
      <c r="F1026" s="17"/>
    </row>
    <row r="1027" spans="1:6" x14ac:dyDescent="0.25">
      <c r="A1027" s="16" t="s">
        <v>220</v>
      </c>
      <c r="B1027" s="16">
        <v>94533</v>
      </c>
      <c r="C1027" s="16">
        <v>99</v>
      </c>
      <c r="D1027" s="16">
        <v>87.2</v>
      </c>
      <c r="E1027" s="17">
        <v>26268</v>
      </c>
      <c r="F1027" s="17"/>
    </row>
    <row r="1028" spans="1:6" x14ac:dyDescent="0.25">
      <c r="A1028" s="16" t="s">
        <v>220</v>
      </c>
      <c r="B1028" s="16">
        <v>95020</v>
      </c>
      <c r="C1028" s="16">
        <v>134</v>
      </c>
      <c r="D1028" s="16">
        <v>141.30000000000001</v>
      </c>
      <c r="E1028" s="17">
        <v>25355</v>
      </c>
      <c r="F1028" s="17"/>
    </row>
    <row r="1029" spans="1:6" x14ac:dyDescent="0.25">
      <c r="A1029" s="16" t="s">
        <v>220</v>
      </c>
      <c r="B1029" s="16">
        <v>91910</v>
      </c>
      <c r="C1029" s="16">
        <v>174</v>
      </c>
      <c r="D1029" s="16">
        <v>153.5</v>
      </c>
      <c r="E1029" s="17">
        <v>28468</v>
      </c>
      <c r="F1029" s="17"/>
    </row>
    <row r="1030" spans="1:6" x14ac:dyDescent="0.25">
      <c r="A1030" s="16" t="s">
        <v>220</v>
      </c>
      <c r="B1030" s="16">
        <v>90019</v>
      </c>
      <c r="C1030" s="16">
        <v>99</v>
      </c>
      <c r="D1030" s="16">
        <v>89.8</v>
      </c>
      <c r="E1030" s="17">
        <v>25508</v>
      </c>
      <c r="F1030" s="17"/>
    </row>
    <row r="1031" spans="1:6" x14ac:dyDescent="0.25">
      <c r="A1031" s="16" t="s">
        <v>220</v>
      </c>
      <c r="B1031" s="16">
        <v>95841</v>
      </c>
      <c r="C1031" s="16">
        <v>99</v>
      </c>
      <c r="D1031" s="16">
        <v>88</v>
      </c>
      <c r="E1031" s="17">
        <v>27364</v>
      </c>
      <c r="F1031" s="17"/>
    </row>
    <row r="1032" spans="1:6" x14ac:dyDescent="0.25">
      <c r="A1032" s="16" t="s">
        <v>220</v>
      </c>
      <c r="B1032" s="16">
        <v>91766</v>
      </c>
      <c r="C1032" s="16">
        <v>102</v>
      </c>
      <c r="D1032" s="16">
        <v>102.3</v>
      </c>
      <c r="E1032" s="17">
        <v>25204</v>
      </c>
      <c r="F1032" s="17"/>
    </row>
    <row r="1033" spans="1:6" x14ac:dyDescent="0.25">
      <c r="A1033" s="16" t="s">
        <v>220</v>
      </c>
      <c r="B1033" s="16">
        <v>91740</v>
      </c>
      <c r="C1033" s="16">
        <v>98</v>
      </c>
      <c r="D1033" s="16">
        <v>92.7</v>
      </c>
      <c r="E1033" s="17">
        <v>26755</v>
      </c>
      <c r="F1033" s="17"/>
    </row>
    <row r="1034" spans="1:6" x14ac:dyDescent="0.25">
      <c r="A1034" s="16" t="s">
        <v>220</v>
      </c>
      <c r="B1034" s="16">
        <v>95350</v>
      </c>
      <c r="C1034" s="16">
        <v>99</v>
      </c>
      <c r="D1034" s="16">
        <v>96.8</v>
      </c>
      <c r="E1034" s="17">
        <v>24813</v>
      </c>
      <c r="F1034" s="17"/>
    </row>
    <row r="1035" spans="1:6" x14ac:dyDescent="0.25">
      <c r="A1035" s="16" t="s">
        <v>220</v>
      </c>
      <c r="B1035" s="16">
        <v>91304</v>
      </c>
      <c r="C1035" s="16">
        <v>145</v>
      </c>
      <c r="D1035" s="16">
        <v>143.19999999999999</v>
      </c>
      <c r="E1035" s="17">
        <v>27089</v>
      </c>
      <c r="F1035" s="17"/>
    </row>
    <row r="1036" spans="1:6" x14ac:dyDescent="0.25">
      <c r="A1036" s="16" t="s">
        <v>220</v>
      </c>
      <c r="B1036" s="16">
        <v>90201</v>
      </c>
      <c r="C1036" s="16">
        <v>99</v>
      </c>
      <c r="D1036" s="16">
        <v>95.4</v>
      </c>
      <c r="E1036" s="17">
        <v>25624</v>
      </c>
      <c r="F1036" s="17"/>
    </row>
    <row r="1037" spans="1:6" x14ac:dyDescent="0.25">
      <c r="A1037" s="16" t="s">
        <v>220</v>
      </c>
      <c r="B1037" s="16">
        <v>94563</v>
      </c>
      <c r="C1037" s="16">
        <v>47</v>
      </c>
      <c r="D1037" s="16">
        <v>44.6</v>
      </c>
      <c r="E1037" s="17">
        <v>24672</v>
      </c>
      <c r="F1037" s="17"/>
    </row>
    <row r="1038" spans="1:6" x14ac:dyDescent="0.25">
      <c r="A1038" s="16" t="s">
        <v>220</v>
      </c>
      <c r="B1038" s="16">
        <v>90065</v>
      </c>
      <c r="C1038" s="16">
        <v>90</v>
      </c>
      <c r="D1038" s="16">
        <v>77.8</v>
      </c>
      <c r="E1038" s="17">
        <v>24473</v>
      </c>
      <c r="F1038" s="17"/>
    </row>
    <row r="1039" spans="1:6" x14ac:dyDescent="0.25">
      <c r="A1039" s="16" t="s">
        <v>220</v>
      </c>
      <c r="B1039" s="16">
        <v>95991</v>
      </c>
      <c r="C1039" s="16">
        <v>130</v>
      </c>
      <c r="D1039" s="16">
        <v>112.5</v>
      </c>
      <c r="E1039" s="17">
        <v>26542</v>
      </c>
      <c r="F1039" s="17"/>
    </row>
    <row r="1040" spans="1:6" x14ac:dyDescent="0.25">
      <c r="A1040" s="16" t="s">
        <v>220</v>
      </c>
      <c r="B1040" s="16">
        <v>92802</v>
      </c>
      <c r="C1040" s="16">
        <v>97</v>
      </c>
      <c r="D1040" s="16">
        <v>83.8</v>
      </c>
      <c r="E1040" s="17">
        <v>28642</v>
      </c>
      <c r="F1040" s="17"/>
    </row>
    <row r="1041" spans="1:6" x14ac:dyDescent="0.25">
      <c r="A1041" s="16" t="s">
        <v>220</v>
      </c>
      <c r="B1041" s="16">
        <v>94598</v>
      </c>
      <c r="C1041" s="16">
        <v>99</v>
      </c>
      <c r="D1041" s="16">
        <v>73.7</v>
      </c>
      <c r="E1041" s="17">
        <v>27180</v>
      </c>
      <c r="F1041" s="17"/>
    </row>
    <row r="1042" spans="1:6" x14ac:dyDescent="0.25">
      <c r="A1042" s="16" t="s">
        <v>220</v>
      </c>
      <c r="B1042" s="16">
        <v>91942</v>
      </c>
      <c r="C1042" s="16">
        <v>99</v>
      </c>
      <c r="D1042" s="16">
        <v>92.4</v>
      </c>
      <c r="E1042" s="17">
        <v>24919</v>
      </c>
      <c r="F1042" s="17"/>
    </row>
    <row r="1043" spans="1:6" x14ac:dyDescent="0.25">
      <c r="A1043" s="16" t="s">
        <v>220</v>
      </c>
      <c r="B1043" s="16">
        <v>92262</v>
      </c>
      <c r="C1043" s="16">
        <v>80</v>
      </c>
      <c r="D1043" s="16">
        <v>59.5</v>
      </c>
      <c r="E1043" s="17">
        <v>28522</v>
      </c>
      <c r="F1043" s="17"/>
    </row>
    <row r="1044" spans="1:6" x14ac:dyDescent="0.25">
      <c r="A1044" s="16" t="s">
        <v>220</v>
      </c>
      <c r="B1044" s="16">
        <v>90804</v>
      </c>
      <c r="C1044" s="16">
        <v>75</v>
      </c>
      <c r="D1044" s="16">
        <v>66.099999999999994</v>
      </c>
      <c r="E1044" s="17">
        <v>24473</v>
      </c>
      <c r="F1044" s="17"/>
    </row>
    <row r="1045" spans="1:6" x14ac:dyDescent="0.25">
      <c r="A1045" s="16" t="s">
        <v>220</v>
      </c>
      <c r="B1045" s="16">
        <v>91206</v>
      </c>
      <c r="C1045" s="16">
        <v>136</v>
      </c>
      <c r="D1045" s="16">
        <v>117.8</v>
      </c>
      <c r="E1045" s="17">
        <v>24473</v>
      </c>
      <c r="F1045" s="17"/>
    </row>
    <row r="1046" spans="1:6" x14ac:dyDescent="0.25">
      <c r="A1046" s="16" t="s">
        <v>220</v>
      </c>
      <c r="B1046" s="16">
        <v>92503</v>
      </c>
      <c r="C1046" s="16">
        <v>99</v>
      </c>
      <c r="D1046" s="16">
        <v>94</v>
      </c>
      <c r="E1046" s="17">
        <v>26665</v>
      </c>
      <c r="F1046" s="17"/>
    </row>
    <row r="1047" spans="1:6" x14ac:dyDescent="0.25">
      <c r="A1047" s="16" t="s">
        <v>220</v>
      </c>
      <c r="B1047" s="16">
        <v>95695</v>
      </c>
      <c r="C1047" s="16">
        <v>91</v>
      </c>
      <c r="D1047" s="16">
        <v>84.4</v>
      </c>
      <c r="E1047" s="17">
        <v>25469</v>
      </c>
      <c r="F1047" s="17"/>
    </row>
    <row r="1048" spans="1:6" x14ac:dyDescent="0.25">
      <c r="A1048" s="16" t="s">
        <v>220</v>
      </c>
      <c r="B1048" s="16">
        <v>95350</v>
      </c>
      <c r="C1048" s="16">
        <v>104</v>
      </c>
      <c r="D1048" s="16">
        <v>98.5</v>
      </c>
      <c r="E1048" s="17">
        <v>24473</v>
      </c>
      <c r="F1048" s="17"/>
    </row>
    <row r="1049" spans="1:6" x14ac:dyDescent="0.25">
      <c r="A1049" s="16" t="s">
        <v>220</v>
      </c>
      <c r="B1049" s="16">
        <v>92008</v>
      </c>
      <c r="C1049" s="16">
        <v>33</v>
      </c>
      <c r="D1049" s="16">
        <v>28</v>
      </c>
      <c r="E1049" s="17">
        <v>27642</v>
      </c>
      <c r="F1049" s="17"/>
    </row>
    <row r="1050" spans="1:6" x14ac:dyDescent="0.25">
      <c r="A1050" s="16" t="s">
        <v>220</v>
      </c>
      <c r="B1050" s="16">
        <v>90301</v>
      </c>
      <c r="C1050" s="16">
        <v>53</v>
      </c>
      <c r="D1050" s="16">
        <v>48.6</v>
      </c>
      <c r="E1050" s="17">
        <v>29068</v>
      </c>
      <c r="F1050" s="17"/>
    </row>
    <row r="1051" spans="1:6" x14ac:dyDescent="0.25">
      <c r="A1051" s="16" t="s">
        <v>220</v>
      </c>
      <c r="B1051" s="16">
        <v>94301</v>
      </c>
      <c r="C1051" s="16">
        <v>66</v>
      </c>
      <c r="D1051" s="16">
        <v>58.5</v>
      </c>
      <c r="E1051" s="17">
        <v>26229</v>
      </c>
      <c r="F1051" s="17"/>
    </row>
    <row r="1052" spans="1:6" x14ac:dyDescent="0.25">
      <c r="A1052" s="16" t="s">
        <v>220</v>
      </c>
      <c r="B1052" s="16">
        <v>91768</v>
      </c>
      <c r="C1052" s="16">
        <v>99</v>
      </c>
      <c r="D1052" s="16">
        <v>98.2</v>
      </c>
      <c r="E1052" s="17">
        <v>29526</v>
      </c>
      <c r="F1052" s="17"/>
    </row>
    <row r="1053" spans="1:6" x14ac:dyDescent="0.25">
      <c r="A1053" s="16" t="s">
        <v>220</v>
      </c>
      <c r="B1053" s="16">
        <v>91764</v>
      </c>
      <c r="C1053" s="16">
        <v>59</v>
      </c>
      <c r="D1053" s="16">
        <v>54</v>
      </c>
      <c r="E1053" s="17">
        <v>26177</v>
      </c>
      <c r="F1053" s="17"/>
    </row>
    <row r="1054" spans="1:6" x14ac:dyDescent="0.25">
      <c r="A1054" s="16" t="s">
        <v>220</v>
      </c>
      <c r="B1054" s="16">
        <v>91977</v>
      </c>
      <c r="C1054" s="16">
        <v>50</v>
      </c>
      <c r="D1054" s="16">
        <v>44.7</v>
      </c>
      <c r="E1054" s="17">
        <v>27061</v>
      </c>
      <c r="F1054" s="17"/>
    </row>
    <row r="1055" spans="1:6" x14ac:dyDescent="0.25">
      <c r="A1055" s="16" t="s">
        <v>220</v>
      </c>
      <c r="B1055" s="16">
        <v>94806</v>
      </c>
      <c r="C1055" s="16">
        <v>108</v>
      </c>
      <c r="D1055" s="16">
        <v>100.9</v>
      </c>
      <c r="E1055" s="17">
        <v>26571</v>
      </c>
      <c r="F1055" s="17"/>
    </row>
    <row r="1056" spans="1:6" x14ac:dyDescent="0.25">
      <c r="A1056" s="16" t="s">
        <v>220</v>
      </c>
      <c r="B1056" s="16">
        <v>95340</v>
      </c>
      <c r="C1056" s="16">
        <v>121</v>
      </c>
      <c r="D1056" s="16">
        <v>95.8</v>
      </c>
      <c r="E1056" s="17">
        <v>25132</v>
      </c>
      <c r="F1056" s="17"/>
    </row>
    <row r="1057" spans="1:6" x14ac:dyDescent="0.25">
      <c r="A1057" s="16" t="s">
        <v>220</v>
      </c>
      <c r="B1057" s="16">
        <v>90201</v>
      </c>
      <c r="C1057" s="16">
        <v>135</v>
      </c>
      <c r="D1057" s="16">
        <v>126.6</v>
      </c>
      <c r="E1057" s="17">
        <v>25815</v>
      </c>
      <c r="F1057" s="17"/>
    </row>
    <row r="1058" spans="1:6" x14ac:dyDescent="0.25">
      <c r="A1058" s="16" t="s">
        <v>220</v>
      </c>
      <c r="B1058" s="16">
        <v>92346</v>
      </c>
      <c r="C1058" s="16">
        <v>99</v>
      </c>
      <c r="D1058" s="16">
        <v>92.1</v>
      </c>
      <c r="E1058" s="17">
        <v>26665</v>
      </c>
      <c r="F1058" s="17"/>
    </row>
    <row r="1059" spans="1:6" x14ac:dyDescent="0.25">
      <c r="A1059" s="16" t="s">
        <v>220</v>
      </c>
      <c r="B1059" s="16">
        <v>91010</v>
      </c>
      <c r="C1059" s="16">
        <v>167</v>
      </c>
      <c r="D1059" s="16">
        <v>146.4</v>
      </c>
      <c r="E1059" s="17">
        <v>27119</v>
      </c>
      <c r="F1059" s="17"/>
    </row>
    <row r="1060" spans="1:6" x14ac:dyDescent="0.25">
      <c r="A1060" s="16" t="s">
        <v>220</v>
      </c>
      <c r="B1060" s="16">
        <v>92843</v>
      </c>
      <c r="C1060" s="16">
        <v>99</v>
      </c>
      <c r="D1060" s="16">
        <v>93.9</v>
      </c>
      <c r="E1060" s="17">
        <v>29221</v>
      </c>
      <c r="F1060" s="17"/>
    </row>
    <row r="1061" spans="1:6" x14ac:dyDescent="0.25">
      <c r="A1061" s="16" t="s">
        <v>220</v>
      </c>
      <c r="B1061" s="16">
        <v>91776</v>
      </c>
      <c r="C1061" s="16">
        <v>59</v>
      </c>
      <c r="D1061" s="16">
        <v>53.5</v>
      </c>
      <c r="E1061" s="17">
        <v>26198</v>
      </c>
      <c r="F1061" s="17"/>
    </row>
    <row r="1062" spans="1:6" x14ac:dyDescent="0.25">
      <c r="A1062" s="16" t="s">
        <v>220</v>
      </c>
      <c r="B1062" s="16">
        <v>94556</v>
      </c>
      <c r="C1062" s="16">
        <v>49</v>
      </c>
      <c r="D1062" s="16">
        <v>42.8</v>
      </c>
      <c r="E1062" s="17">
        <v>25612</v>
      </c>
      <c r="F1062" s="17"/>
    </row>
    <row r="1063" spans="1:6" x14ac:dyDescent="0.25">
      <c r="A1063" s="16" t="s">
        <v>220</v>
      </c>
      <c r="B1063" s="16">
        <v>92840</v>
      </c>
      <c r="C1063" s="16">
        <v>99</v>
      </c>
      <c r="D1063" s="16">
        <v>93.2</v>
      </c>
      <c r="E1063" s="17">
        <v>24716</v>
      </c>
      <c r="F1063" s="17"/>
    </row>
    <row r="1064" spans="1:6" x14ac:dyDescent="0.25">
      <c r="A1064" s="16" t="s">
        <v>220</v>
      </c>
      <c r="B1064" s="16">
        <v>91776</v>
      </c>
      <c r="C1064" s="16">
        <v>99</v>
      </c>
      <c r="D1064" s="16">
        <v>89.3</v>
      </c>
      <c r="E1064" s="17">
        <v>26665</v>
      </c>
      <c r="F1064" s="17"/>
    </row>
    <row r="1065" spans="1:6" x14ac:dyDescent="0.25">
      <c r="A1065" s="16" t="s">
        <v>220</v>
      </c>
      <c r="B1065" s="16">
        <v>95841</v>
      </c>
      <c r="C1065" s="16">
        <v>120</v>
      </c>
      <c r="D1065" s="16">
        <v>115.8</v>
      </c>
      <c r="E1065" s="17">
        <v>25615</v>
      </c>
      <c r="F1065" s="17"/>
    </row>
    <row r="1066" spans="1:6" x14ac:dyDescent="0.25">
      <c r="A1066" s="16" t="s">
        <v>220</v>
      </c>
      <c r="B1066" s="16">
        <v>95340</v>
      </c>
      <c r="C1066" s="16">
        <v>79</v>
      </c>
      <c r="D1066" s="16">
        <v>76</v>
      </c>
      <c r="E1066" s="17">
        <v>25569</v>
      </c>
      <c r="F1066" s="17"/>
    </row>
    <row r="1067" spans="1:6" x14ac:dyDescent="0.25">
      <c r="A1067" s="16" t="s">
        <v>220</v>
      </c>
      <c r="B1067" s="16">
        <v>91304</v>
      </c>
      <c r="C1067" s="16">
        <v>112</v>
      </c>
      <c r="D1067" s="16">
        <v>105.6</v>
      </c>
      <c r="E1067" s="17">
        <v>26665</v>
      </c>
      <c r="F1067" s="17"/>
    </row>
    <row r="1068" spans="1:6" x14ac:dyDescent="0.25">
      <c r="A1068" s="16" t="s">
        <v>220</v>
      </c>
      <c r="B1068" s="16">
        <v>91042</v>
      </c>
      <c r="C1068" s="16">
        <v>92</v>
      </c>
      <c r="D1068" s="16">
        <v>76.8</v>
      </c>
      <c r="E1068" s="17">
        <v>24473</v>
      </c>
      <c r="F1068" s="17"/>
    </row>
    <row r="1069" spans="1:6" x14ac:dyDescent="0.25">
      <c r="A1069" s="16" t="s">
        <v>220</v>
      </c>
      <c r="B1069" s="16">
        <v>91342</v>
      </c>
      <c r="C1069" s="16">
        <v>114</v>
      </c>
      <c r="D1069" s="16">
        <v>106.4</v>
      </c>
      <c r="E1069" s="17">
        <v>28216</v>
      </c>
      <c r="F1069" s="17"/>
    </row>
    <row r="1070" spans="1:6" x14ac:dyDescent="0.25">
      <c r="A1070" s="16" t="s">
        <v>220</v>
      </c>
      <c r="B1070" s="16">
        <v>95405</v>
      </c>
      <c r="C1070" s="16">
        <v>116</v>
      </c>
      <c r="D1070" s="16">
        <v>111.9</v>
      </c>
      <c r="E1070" s="17">
        <v>27426</v>
      </c>
      <c r="F1070" s="17"/>
    </row>
    <row r="1071" spans="1:6" x14ac:dyDescent="0.25">
      <c r="A1071" s="16" t="s">
        <v>220</v>
      </c>
      <c r="B1071" s="16">
        <v>90061</v>
      </c>
      <c r="C1071" s="16">
        <v>163</v>
      </c>
      <c r="D1071" s="16">
        <v>155.30000000000001</v>
      </c>
      <c r="E1071" s="17">
        <v>26982</v>
      </c>
      <c r="F1071" s="17"/>
    </row>
    <row r="1072" spans="1:6" x14ac:dyDescent="0.25">
      <c r="A1072" s="16" t="s">
        <v>220</v>
      </c>
      <c r="B1072" s="16">
        <v>93906</v>
      </c>
      <c r="C1072" s="16">
        <v>80</v>
      </c>
      <c r="D1072" s="16">
        <v>75.2</v>
      </c>
      <c r="E1072" s="17">
        <v>25355</v>
      </c>
      <c r="F1072" s="17"/>
    </row>
    <row r="1073" spans="1:6" x14ac:dyDescent="0.25">
      <c r="A1073" s="16" t="s">
        <v>220</v>
      </c>
      <c r="B1073" s="16">
        <v>91307</v>
      </c>
      <c r="C1073" s="16">
        <v>128</v>
      </c>
      <c r="D1073" s="16">
        <v>119</v>
      </c>
      <c r="E1073" s="17">
        <v>25182</v>
      </c>
      <c r="F1073" s="17"/>
    </row>
    <row r="1074" spans="1:6" x14ac:dyDescent="0.25">
      <c r="A1074" s="16" t="s">
        <v>220</v>
      </c>
      <c r="B1074" s="16">
        <v>94610</v>
      </c>
      <c r="C1074" s="16">
        <v>43</v>
      </c>
      <c r="D1074" s="16">
        <v>26.9</v>
      </c>
      <c r="E1074" s="17">
        <v>26612</v>
      </c>
      <c r="F1074" s="17"/>
    </row>
    <row r="1075" spans="1:6" x14ac:dyDescent="0.25">
      <c r="A1075" s="16" t="s">
        <v>220</v>
      </c>
      <c r="B1075" s="16">
        <v>90033</v>
      </c>
      <c r="C1075" s="16">
        <v>106</v>
      </c>
      <c r="D1075" s="16">
        <v>51.5</v>
      </c>
      <c r="E1075" s="17">
        <v>24473</v>
      </c>
      <c r="F1075" s="17"/>
    </row>
    <row r="1076" spans="1:6" x14ac:dyDescent="0.25">
      <c r="A1076" s="16" t="s">
        <v>220</v>
      </c>
      <c r="B1076" s="16">
        <v>95204</v>
      </c>
      <c r="C1076" s="16">
        <v>116</v>
      </c>
      <c r="D1076" s="16">
        <v>97.9</v>
      </c>
      <c r="E1076" s="17">
        <v>24782</v>
      </c>
      <c r="F1076" s="17"/>
    </row>
    <row r="1077" spans="1:6" x14ac:dyDescent="0.25">
      <c r="A1077" s="16" t="s">
        <v>220</v>
      </c>
      <c r="B1077" s="16">
        <v>94601</v>
      </c>
      <c r="C1077" s="16">
        <v>96</v>
      </c>
      <c r="D1077" s="16">
        <v>58.2</v>
      </c>
      <c r="E1077" s="17">
        <v>33798</v>
      </c>
      <c r="F1077" s="17"/>
    </row>
    <row r="1078" spans="1:6" x14ac:dyDescent="0.25">
      <c r="A1078" s="16" t="s">
        <v>220</v>
      </c>
      <c r="B1078" s="16">
        <v>92683</v>
      </c>
      <c r="C1078" s="16">
        <v>99</v>
      </c>
      <c r="D1078" s="16">
        <v>89.5</v>
      </c>
      <c r="E1078" s="17">
        <v>25986</v>
      </c>
      <c r="F1078" s="17"/>
    </row>
    <row r="1079" spans="1:6" x14ac:dyDescent="0.25">
      <c r="A1079" s="16" t="s">
        <v>220</v>
      </c>
      <c r="B1079" s="16">
        <v>92392</v>
      </c>
      <c r="C1079" s="16">
        <v>126</v>
      </c>
      <c r="D1079" s="16">
        <v>123.1</v>
      </c>
      <c r="E1079" s="17">
        <v>25983</v>
      </c>
      <c r="F1079" s="17"/>
    </row>
    <row r="1080" spans="1:6" x14ac:dyDescent="0.25">
      <c r="A1080" s="16" t="s">
        <v>220</v>
      </c>
      <c r="B1080" s="16">
        <v>96080</v>
      </c>
      <c r="C1080" s="16">
        <v>55</v>
      </c>
      <c r="D1080" s="16">
        <v>36.1</v>
      </c>
      <c r="E1080" s="17">
        <v>28468</v>
      </c>
      <c r="F1080" s="17"/>
    </row>
    <row r="1081" spans="1:6" x14ac:dyDescent="0.25">
      <c r="A1081" s="16" t="s">
        <v>220</v>
      </c>
      <c r="B1081" s="16">
        <v>90301</v>
      </c>
      <c r="C1081" s="16">
        <v>59</v>
      </c>
      <c r="D1081" s="16">
        <v>54.1</v>
      </c>
      <c r="E1081" s="17">
        <v>29068</v>
      </c>
      <c r="F1081" s="17"/>
    </row>
    <row r="1082" spans="1:6" x14ac:dyDescent="0.25">
      <c r="A1082" s="16" t="s">
        <v>220</v>
      </c>
      <c r="B1082" s="16">
        <v>95819</v>
      </c>
      <c r="C1082" s="16">
        <v>62</v>
      </c>
      <c r="D1082" s="16">
        <v>55.6</v>
      </c>
      <c r="E1082" s="17">
        <v>25965</v>
      </c>
      <c r="F1082" s="17"/>
    </row>
    <row r="1083" spans="1:6" x14ac:dyDescent="0.25">
      <c r="A1083" s="16" t="s">
        <v>220</v>
      </c>
      <c r="B1083" s="16">
        <v>92582</v>
      </c>
      <c r="C1083" s="16">
        <v>44</v>
      </c>
      <c r="D1083" s="16">
        <v>34.799999999999997</v>
      </c>
      <c r="E1083" s="17">
        <v>24987</v>
      </c>
      <c r="F1083" s="17"/>
    </row>
    <row r="1084" spans="1:6" x14ac:dyDescent="0.25">
      <c r="A1084" s="16" t="s">
        <v>220</v>
      </c>
      <c r="B1084" s="16">
        <v>93023</v>
      </c>
      <c r="C1084" s="16">
        <v>74</v>
      </c>
      <c r="D1084" s="16">
        <v>66.3</v>
      </c>
      <c r="E1084" s="17">
        <v>24841</v>
      </c>
      <c r="F1084" s="17"/>
    </row>
    <row r="1085" spans="1:6" x14ac:dyDescent="0.25">
      <c r="A1085" s="16" t="s">
        <v>220</v>
      </c>
      <c r="B1085" s="16">
        <v>93301</v>
      </c>
      <c r="C1085" s="16">
        <v>99</v>
      </c>
      <c r="D1085" s="16">
        <v>98.2</v>
      </c>
      <c r="E1085" s="17">
        <v>26298</v>
      </c>
      <c r="F1085" s="17"/>
    </row>
    <row r="1086" spans="1:6" x14ac:dyDescent="0.25">
      <c r="A1086" s="16" t="s">
        <v>220</v>
      </c>
      <c r="B1086" s="16">
        <v>91335</v>
      </c>
      <c r="C1086" s="16">
        <v>157</v>
      </c>
      <c r="D1086" s="16">
        <v>135.30000000000001</v>
      </c>
      <c r="E1086" s="17">
        <v>29465</v>
      </c>
      <c r="F1086" s="17"/>
    </row>
    <row r="1087" spans="1:6" x14ac:dyDescent="0.25">
      <c r="A1087" s="16" t="s">
        <v>220</v>
      </c>
      <c r="B1087" s="16">
        <v>94040</v>
      </c>
      <c r="C1087" s="16">
        <v>102</v>
      </c>
      <c r="D1087" s="16">
        <v>99.6</v>
      </c>
      <c r="E1087" s="17">
        <v>28856</v>
      </c>
      <c r="F1087" s="17"/>
    </row>
    <row r="1088" spans="1:6" x14ac:dyDescent="0.25">
      <c r="A1088" s="16" t="s">
        <v>220</v>
      </c>
      <c r="B1088" s="16">
        <v>95307</v>
      </c>
      <c r="C1088" s="16">
        <v>46</v>
      </c>
      <c r="D1088" s="16">
        <v>42.6</v>
      </c>
      <c r="E1088" s="17">
        <v>28399</v>
      </c>
      <c r="F1088" s="17"/>
    </row>
    <row r="1089" spans="1:6" x14ac:dyDescent="0.25">
      <c r="A1089" s="16" t="s">
        <v>220</v>
      </c>
      <c r="B1089" s="16">
        <v>95405</v>
      </c>
      <c r="C1089" s="16">
        <v>70</v>
      </c>
      <c r="D1089" s="16">
        <v>55</v>
      </c>
      <c r="E1089" s="17">
        <v>26471</v>
      </c>
      <c r="F1089" s="17"/>
    </row>
    <row r="1090" spans="1:6" x14ac:dyDescent="0.25">
      <c r="A1090" s="16" t="s">
        <v>220</v>
      </c>
      <c r="B1090" s="16">
        <v>95926</v>
      </c>
      <c r="C1090" s="16">
        <v>76</v>
      </c>
      <c r="D1090" s="16">
        <v>59.7</v>
      </c>
      <c r="E1090" s="17">
        <v>26299</v>
      </c>
      <c r="F1090" s="17"/>
    </row>
    <row r="1091" spans="1:6" x14ac:dyDescent="0.25">
      <c r="A1091" s="16" t="s">
        <v>220</v>
      </c>
      <c r="B1091" s="16">
        <v>91010</v>
      </c>
      <c r="C1091" s="16">
        <v>58</v>
      </c>
      <c r="D1091" s="16">
        <v>57.1</v>
      </c>
      <c r="E1091" s="17">
        <v>35215</v>
      </c>
      <c r="F1091" s="17"/>
    </row>
    <row r="1092" spans="1:6" x14ac:dyDescent="0.25">
      <c r="A1092" s="16" t="s">
        <v>220</v>
      </c>
      <c r="B1092" s="16">
        <v>90638</v>
      </c>
      <c r="C1092" s="16">
        <v>99</v>
      </c>
      <c r="D1092" s="16">
        <v>92.4</v>
      </c>
      <c r="E1092" s="17">
        <v>28460</v>
      </c>
      <c r="F1092" s="17"/>
    </row>
    <row r="1093" spans="1:6" x14ac:dyDescent="0.25">
      <c r="A1093" s="16" t="s">
        <v>220</v>
      </c>
      <c r="B1093" s="16">
        <v>91786</v>
      </c>
      <c r="C1093" s="16">
        <v>206</v>
      </c>
      <c r="D1093" s="16">
        <v>187.8</v>
      </c>
      <c r="E1093" s="17">
        <v>24473</v>
      </c>
      <c r="F1093" s="17"/>
    </row>
    <row r="1094" spans="1:6" x14ac:dyDescent="0.25">
      <c r="A1094" s="16" t="s">
        <v>220</v>
      </c>
      <c r="B1094" s="16">
        <v>92376</v>
      </c>
      <c r="C1094" s="16">
        <v>177</v>
      </c>
      <c r="D1094" s="16">
        <v>158.4</v>
      </c>
      <c r="E1094" s="17">
        <v>24473</v>
      </c>
      <c r="F1094" s="17"/>
    </row>
    <row r="1095" spans="1:6" x14ac:dyDescent="0.25">
      <c r="A1095" s="16" t="s">
        <v>220</v>
      </c>
      <c r="B1095" s="16">
        <v>93263</v>
      </c>
      <c r="C1095" s="16">
        <v>99</v>
      </c>
      <c r="D1095" s="16">
        <v>88.8</v>
      </c>
      <c r="E1095" s="17">
        <v>25934</v>
      </c>
      <c r="F1095" s="17"/>
    </row>
    <row r="1096" spans="1:6" x14ac:dyDescent="0.25">
      <c r="A1096" s="16" t="s">
        <v>220</v>
      </c>
      <c r="B1096" s="16">
        <v>95630</v>
      </c>
      <c r="C1096" s="16">
        <v>99</v>
      </c>
      <c r="D1096" s="16">
        <v>85.7</v>
      </c>
      <c r="E1096" s="17">
        <v>24473</v>
      </c>
      <c r="F1096" s="17"/>
    </row>
    <row r="1097" spans="1:6" x14ac:dyDescent="0.25">
      <c r="A1097" s="16" t="s">
        <v>220</v>
      </c>
      <c r="B1097" s="16">
        <v>90262</v>
      </c>
      <c r="C1097" s="16">
        <v>130</v>
      </c>
      <c r="D1097" s="16">
        <v>124.3</v>
      </c>
      <c r="E1097" s="17">
        <v>24473</v>
      </c>
      <c r="F1097" s="17"/>
    </row>
    <row r="1098" spans="1:6" x14ac:dyDescent="0.25">
      <c r="A1098" s="16" t="s">
        <v>220</v>
      </c>
      <c r="B1098" s="16">
        <v>94904</v>
      </c>
      <c r="C1098" s="16">
        <v>52</v>
      </c>
      <c r="D1098" s="16">
        <v>40.6</v>
      </c>
      <c r="E1098" s="17">
        <v>25377</v>
      </c>
      <c r="F1098" s="17"/>
    </row>
    <row r="1099" spans="1:6" x14ac:dyDescent="0.25">
      <c r="A1099" s="16" t="s">
        <v>220</v>
      </c>
      <c r="B1099" s="16">
        <v>91411</v>
      </c>
      <c r="C1099" s="16">
        <v>201</v>
      </c>
      <c r="D1099" s="16">
        <v>188</v>
      </c>
      <c r="E1099" s="17">
        <v>26298</v>
      </c>
      <c r="F1099" s="17"/>
    </row>
    <row r="1100" spans="1:6" x14ac:dyDescent="0.25">
      <c r="A1100" s="16" t="s">
        <v>220</v>
      </c>
      <c r="B1100" s="16">
        <v>95926</v>
      </c>
      <c r="C1100" s="16">
        <v>99</v>
      </c>
      <c r="D1100" s="16">
        <v>91.4</v>
      </c>
      <c r="E1100" s="17">
        <v>24518</v>
      </c>
      <c r="F1100" s="17"/>
    </row>
    <row r="1101" spans="1:6" x14ac:dyDescent="0.25">
      <c r="A1101" s="16" t="s">
        <v>220</v>
      </c>
      <c r="B1101" s="16">
        <v>91803</v>
      </c>
      <c r="C1101" s="16">
        <v>99</v>
      </c>
      <c r="D1101" s="16">
        <v>90.5</v>
      </c>
      <c r="E1101" s="17">
        <v>24473</v>
      </c>
      <c r="F1101" s="17"/>
    </row>
    <row r="1102" spans="1:6" x14ac:dyDescent="0.25">
      <c r="A1102" s="16" t="s">
        <v>220</v>
      </c>
      <c r="B1102" s="16">
        <v>91202</v>
      </c>
      <c r="C1102" s="16">
        <v>99</v>
      </c>
      <c r="D1102" s="16">
        <v>94.1</v>
      </c>
      <c r="E1102" s="17">
        <v>31315</v>
      </c>
      <c r="F1102" s="17"/>
    </row>
    <row r="1103" spans="1:6" x14ac:dyDescent="0.25">
      <c r="A1103" s="16" t="s">
        <v>220</v>
      </c>
      <c r="B1103" s="16">
        <v>94541</v>
      </c>
      <c r="C1103" s="16">
        <v>74</v>
      </c>
      <c r="D1103" s="16">
        <v>68.8</v>
      </c>
      <c r="E1103" s="17">
        <v>27303</v>
      </c>
      <c r="F1103" s="17"/>
    </row>
    <row r="1104" spans="1:6" x14ac:dyDescent="0.25">
      <c r="A1104" s="16" t="s">
        <v>220</v>
      </c>
      <c r="B1104" s="16">
        <v>92707</v>
      </c>
      <c r="C1104" s="16">
        <v>145</v>
      </c>
      <c r="D1104" s="16">
        <v>136.1</v>
      </c>
      <c r="E1104" s="17">
        <v>29068</v>
      </c>
      <c r="F1104" s="17"/>
    </row>
    <row r="1105" spans="1:6" x14ac:dyDescent="0.25">
      <c r="A1105" s="16" t="s">
        <v>220</v>
      </c>
      <c r="B1105" s="16">
        <v>90606</v>
      </c>
      <c r="C1105" s="16">
        <v>162</v>
      </c>
      <c r="D1105" s="16">
        <v>149.1</v>
      </c>
      <c r="E1105" s="17">
        <v>26298</v>
      </c>
      <c r="F1105" s="17"/>
    </row>
    <row r="1106" spans="1:6" x14ac:dyDescent="0.25">
      <c r="A1106" s="16" t="s">
        <v>220</v>
      </c>
      <c r="B1106" s="16">
        <v>93727</v>
      </c>
      <c r="C1106" s="16">
        <v>120</v>
      </c>
      <c r="D1106" s="16">
        <v>101.5</v>
      </c>
      <c r="E1106" s="17">
        <v>25346</v>
      </c>
      <c r="F1106" s="17"/>
    </row>
    <row r="1107" spans="1:6" x14ac:dyDescent="0.25">
      <c r="A1107" s="16" t="s">
        <v>220</v>
      </c>
      <c r="B1107" s="16">
        <v>92020</v>
      </c>
      <c r="C1107" s="16">
        <v>99</v>
      </c>
      <c r="D1107" s="16">
        <v>92.4</v>
      </c>
      <c r="E1107" s="17">
        <v>24908</v>
      </c>
      <c r="F1107" s="17"/>
    </row>
    <row r="1108" spans="1:6" x14ac:dyDescent="0.25">
      <c r="A1108" s="16" t="s">
        <v>220</v>
      </c>
      <c r="B1108" s="16">
        <v>93625</v>
      </c>
      <c r="C1108" s="16">
        <v>46</v>
      </c>
      <c r="D1108" s="16">
        <v>41</v>
      </c>
      <c r="E1108" s="17">
        <v>27211</v>
      </c>
      <c r="F1108" s="17"/>
    </row>
    <row r="1109" spans="1:6" x14ac:dyDescent="0.25">
      <c r="A1109" s="16" t="s">
        <v>220</v>
      </c>
      <c r="B1109" s="16">
        <v>91206</v>
      </c>
      <c r="C1109" s="16">
        <v>99</v>
      </c>
      <c r="D1109" s="16">
        <v>92.9</v>
      </c>
      <c r="E1109" s="17">
        <v>28825</v>
      </c>
      <c r="F1109" s="17"/>
    </row>
    <row r="1110" spans="1:6" x14ac:dyDescent="0.25">
      <c r="A1110" s="16" t="s">
        <v>220</v>
      </c>
      <c r="B1110" s="16">
        <v>92123</v>
      </c>
      <c r="C1110" s="16">
        <v>43</v>
      </c>
      <c r="D1110" s="16">
        <v>33.9</v>
      </c>
      <c r="E1110" s="17">
        <v>28185</v>
      </c>
      <c r="F1110" s="17"/>
    </row>
    <row r="1111" spans="1:6" x14ac:dyDescent="0.25">
      <c r="A1111" s="16" t="s">
        <v>220</v>
      </c>
      <c r="B1111" s="16">
        <v>90280</v>
      </c>
      <c r="C1111" s="16">
        <v>99</v>
      </c>
      <c r="D1111" s="16">
        <v>89.3</v>
      </c>
      <c r="E1111" s="17">
        <v>28522</v>
      </c>
      <c r="F1111" s="17"/>
    </row>
    <row r="1112" spans="1:6" x14ac:dyDescent="0.25">
      <c r="A1112" s="16" t="s">
        <v>220</v>
      </c>
      <c r="B1112" s="16">
        <v>90019</v>
      </c>
      <c r="C1112" s="16">
        <v>98</v>
      </c>
      <c r="D1112" s="16">
        <v>90.2</v>
      </c>
      <c r="E1112" s="17">
        <v>26451</v>
      </c>
      <c r="F1112" s="17"/>
    </row>
    <row r="1113" spans="1:6" x14ac:dyDescent="0.25">
      <c r="A1113" s="16" t="s">
        <v>220</v>
      </c>
      <c r="B1113" s="16">
        <v>90036</v>
      </c>
      <c r="C1113" s="16">
        <v>93</v>
      </c>
      <c r="D1113" s="16">
        <v>84</v>
      </c>
      <c r="E1113" s="17">
        <v>25189</v>
      </c>
      <c r="F1113" s="17"/>
    </row>
    <row r="1114" spans="1:6" x14ac:dyDescent="0.25">
      <c r="A1114" s="16" t="s">
        <v>220</v>
      </c>
      <c r="B1114" s="16">
        <v>94952</v>
      </c>
      <c r="C1114" s="16">
        <v>98</v>
      </c>
      <c r="D1114" s="16">
        <v>93.8</v>
      </c>
      <c r="E1114" s="17">
        <v>25517</v>
      </c>
      <c r="F1114" s="17"/>
    </row>
    <row r="1115" spans="1:6" x14ac:dyDescent="0.25">
      <c r="A1115" s="16" t="s">
        <v>220</v>
      </c>
      <c r="B1115" s="16">
        <v>91732</v>
      </c>
      <c r="C1115" s="16">
        <v>148</v>
      </c>
      <c r="D1115" s="16">
        <v>135.69999999999999</v>
      </c>
      <c r="E1115" s="17">
        <v>26238</v>
      </c>
      <c r="F1115" s="17"/>
    </row>
    <row r="1116" spans="1:6" x14ac:dyDescent="0.25">
      <c r="A1116" s="16" t="s">
        <v>220</v>
      </c>
      <c r="B1116" s="16">
        <v>94541</v>
      </c>
      <c r="C1116" s="16">
        <v>75</v>
      </c>
      <c r="D1116" s="16">
        <v>70.099999999999994</v>
      </c>
      <c r="E1116" s="17">
        <v>25235</v>
      </c>
      <c r="F1116" s="17"/>
    </row>
    <row r="1117" spans="1:6" x14ac:dyDescent="0.25">
      <c r="A1117" s="16" t="s">
        <v>220</v>
      </c>
      <c r="B1117" s="16">
        <v>90804</v>
      </c>
      <c r="C1117" s="16">
        <v>99</v>
      </c>
      <c r="D1117" s="16">
        <v>90</v>
      </c>
      <c r="E1117" s="17">
        <v>27376</v>
      </c>
      <c r="F1117" s="17"/>
    </row>
    <row r="1118" spans="1:6" x14ac:dyDescent="0.25">
      <c r="A1118" s="16" t="s">
        <v>220</v>
      </c>
      <c r="B1118" s="16">
        <v>95128</v>
      </c>
      <c r="C1118" s="16">
        <v>166</v>
      </c>
      <c r="D1118" s="16">
        <v>125.8</v>
      </c>
      <c r="E1118" s="17">
        <v>29403</v>
      </c>
      <c r="F1118" s="17"/>
    </row>
    <row r="1119" spans="1:6" x14ac:dyDescent="0.25">
      <c r="A1119" s="16" t="s">
        <v>220</v>
      </c>
      <c r="B1119" s="16">
        <v>93657</v>
      </c>
      <c r="C1119" s="16">
        <v>99</v>
      </c>
      <c r="D1119" s="16">
        <v>93.2</v>
      </c>
      <c r="E1119" s="17">
        <v>25934</v>
      </c>
      <c r="F1119" s="17"/>
    </row>
    <row r="1120" spans="1:6" x14ac:dyDescent="0.25">
      <c r="A1120" s="16" t="s">
        <v>220</v>
      </c>
      <c r="B1120" s="16">
        <v>94546</v>
      </c>
      <c r="C1120" s="16">
        <v>91</v>
      </c>
      <c r="D1120" s="16">
        <v>74.900000000000006</v>
      </c>
      <c r="E1120" s="17">
        <v>26543</v>
      </c>
      <c r="F1120" s="17"/>
    </row>
    <row r="1121" spans="1:6" x14ac:dyDescent="0.25">
      <c r="A1121" s="16" t="s">
        <v>220</v>
      </c>
      <c r="B1121" s="16">
        <v>93257</v>
      </c>
      <c r="C1121" s="16">
        <v>99</v>
      </c>
      <c r="D1121" s="16">
        <v>96</v>
      </c>
      <c r="E1121" s="17">
        <v>28522</v>
      </c>
      <c r="F1121" s="17"/>
    </row>
    <row r="1122" spans="1:6" x14ac:dyDescent="0.25">
      <c r="A1122" s="16" t="s">
        <v>220</v>
      </c>
      <c r="B1122" s="16">
        <v>92501</v>
      </c>
      <c r="C1122" s="16">
        <v>120</v>
      </c>
      <c r="D1122" s="16">
        <v>117.6</v>
      </c>
      <c r="E1122" s="17">
        <v>27881</v>
      </c>
      <c r="F1122" s="17"/>
    </row>
    <row r="1123" spans="1:6" x14ac:dyDescent="0.25">
      <c r="A1123" s="16" t="s">
        <v>220</v>
      </c>
      <c r="B1123" s="16">
        <v>94523</v>
      </c>
      <c r="C1123" s="16">
        <v>113</v>
      </c>
      <c r="D1123" s="16">
        <v>99.8</v>
      </c>
      <c r="E1123" s="17">
        <v>28307</v>
      </c>
      <c r="F1123" s="17"/>
    </row>
    <row r="1124" spans="1:6" x14ac:dyDescent="0.25">
      <c r="A1124" s="16" t="s">
        <v>220</v>
      </c>
      <c r="B1124" s="16">
        <v>90057</v>
      </c>
      <c r="C1124" s="16">
        <v>80</v>
      </c>
      <c r="D1124" s="16">
        <v>75.099999999999994</v>
      </c>
      <c r="E1124" s="17">
        <v>27334</v>
      </c>
      <c r="F1124" s="17"/>
    </row>
    <row r="1125" spans="1:6" x14ac:dyDescent="0.25">
      <c r="A1125" s="16" t="s">
        <v>220</v>
      </c>
      <c r="B1125" s="16">
        <v>95661</v>
      </c>
      <c r="C1125" s="16">
        <v>210</v>
      </c>
      <c r="D1125" s="16">
        <v>172.5</v>
      </c>
      <c r="E1125" s="17">
        <v>24887</v>
      </c>
      <c r="F1125" s="17"/>
    </row>
    <row r="1126" spans="1:6" x14ac:dyDescent="0.25">
      <c r="A1126" s="16" t="s">
        <v>220</v>
      </c>
      <c r="B1126" s="16">
        <v>95380</v>
      </c>
      <c r="C1126" s="16">
        <v>99</v>
      </c>
      <c r="D1126" s="16">
        <v>94.3</v>
      </c>
      <c r="E1126" s="17">
        <v>24473</v>
      </c>
      <c r="F1126" s="17"/>
    </row>
    <row r="1127" spans="1:6" x14ac:dyDescent="0.25">
      <c r="A1127" s="16" t="s">
        <v>220</v>
      </c>
      <c r="B1127" s="16">
        <v>94520</v>
      </c>
      <c r="C1127" s="16">
        <v>99</v>
      </c>
      <c r="D1127" s="16">
        <v>87.8</v>
      </c>
      <c r="E1127" s="17">
        <v>27760</v>
      </c>
      <c r="F1127" s="17"/>
    </row>
    <row r="1128" spans="1:6" x14ac:dyDescent="0.25">
      <c r="A1128" s="16" t="s">
        <v>220</v>
      </c>
      <c r="B1128" s="16">
        <v>90043</v>
      </c>
      <c r="C1128" s="16">
        <v>72</v>
      </c>
      <c r="D1128" s="16">
        <v>68.099999999999994</v>
      </c>
      <c r="E1128" s="17">
        <v>27176</v>
      </c>
      <c r="F1128" s="17"/>
    </row>
    <row r="1129" spans="1:6" x14ac:dyDescent="0.25">
      <c r="A1129" s="16" t="s">
        <v>220</v>
      </c>
      <c r="B1129" s="16">
        <v>92021</v>
      </c>
      <c r="C1129" s="16">
        <v>96</v>
      </c>
      <c r="D1129" s="16">
        <v>81.8</v>
      </c>
      <c r="E1129" s="17">
        <v>24473</v>
      </c>
      <c r="F1129" s="17"/>
    </row>
    <row r="1130" spans="1:6" x14ac:dyDescent="0.25">
      <c r="A1130" s="16" t="s">
        <v>220</v>
      </c>
      <c r="B1130" s="16">
        <v>93940</v>
      </c>
      <c r="C1130" s="16">
        <v>99</v>
      </c>
      <c r="D1130" s="16">
        <v>92.8</v>
      </c>
      <c r="E1130" s="17">
        <v>27025</v>
      </c>
      <c r="F1130" s="17"/>
    </row>
    <row r="1131" spans="1:6" x14ac:dyDescent="0.25">
      <c r="A1131" s="16" t="s">
        <v>220</v>
      </c>
      <c r="B1131" s="16">
        <v>95425</v>
      </c>
      <c r="C1131" s="16">
        <v>72</v>
      </c>
      <c r="D1131" s="16">
        <v>57.3</v>
      </c>
      <c r="E1131" s="17">
        <v>27226</v>
      </c>
      <c r="F1131" s="17"/>
    </row>
    <row r="1132" spans="1:6" x14ac:dyDescent="0.25">
      <c r="A1132" s="16" t="s">
        <v>220</v>
      </c>
      <c r="B1132" s="16">
        <v>90650</v>
      </c>
      <c r="C1132" s="16">
        <v>99</v>
      </c>
      <c r="D1132" s="16">
        <v>98.7</v>
      </c>
      <c r="E1132" s="17">
        <v>25983</v>
      </c>
      <c r="F1132" s="17"/>
    </row>
    <row r="1133" spans="1:6" x14ac:dyDescent="0.25">
      <c r="A1133" s="16" t="s">
        <v>220</v>
      </c>
      <c r="B1133" s="16">
        <v>93727</v>
      </c>
      <c r="C1133" s="16">
        <v>49</v>
      </c>
      <c r="D1133" s="16">
        <v>46.2</v>
      </c>
      <c r="E1133" s="17">
        <v>27119</v>
      </c>
      <c r="F1133" s="17"/>
    </row>
    <row r="1134" spans="1:6" x14ac:dyDescent="0.25">
      <c r="A1134" s="16" t="s">
        <v>220</v>
      </c>
      <c r="B1134" s="16">
        <v>95207</v>
      </c>
      <c r="C1134" s="16">
        <v>119</v>
      </c>
      <c r="D1134" s="16">
        <v>105.6</v>
      </c>
      <c r="E1134" s="17">
        <v>24473</v>
      </c>
      <c r="F1134" s="17"/>
    </row>
    <row r="1135" spans="1:6" x14ac:dyDescent="0.25">
      <c r="A1135" s="16" t="s">
        <v>220</v>
      </c>
      <c r="B1135" s="16">
        <v>93536</v>
      </c>
      <c r="C1135" s="16">
        <v>48</v>
      </c>
      <c r="D1135" s="16">
        <v>45.1</v>
      </c>
      <c r="E1135" s="17">
        <v>26115</v>
      </c>
      <c r="F1135" s="17"/>
    </row>
    <row r="1136" spans="1:6" x14ac:dyDescent="0.25">
      <c r="A1136" s="16" t="s">
        <v>220</v>
      </c>
      <c r="B1136" s="16">
        <v>94806</v>
      </c>
      <c r="C1136" s="16">
        <v>80</v>
      </c>
      <c r="D1136" s="16">
        <v>74.2</v>
      </c>
      <c r="E1136" s="17">
        <v>25610</v>
      </c>
      <c r="F1136" s="17"/>
    </row>
    <row r="1137" spans="1:6" x14ac:dyDescent="0.25">
      <c r="A1137" s="16" t="s">
        <v>220</v>
      </c>
      <c r="B1137" s="16">
        <v>95926</v>
      </c>
      <c r="C1137" s="16">
        <v>184</v>
      </c>
      <c r="D1137" s="16">
        <v>155.6</v>
      </c>
      <c r="E1137" s="17">
        <v>28703</v>
      </c>
      <c r="F1137" s="17"/>
    </row>
    <row r="1138" spans="1:6" x14ac:dyDescent="0.25">
      <c r="A1138" s="16" t="s">
        <v>220</v>
      </c>
      <c r="B1138" s="16">
        <v>90035</v>
      </c>
      <c r="C1138" s="16">
        <v>41</v>
      </c>
      <c r="D1138" s="16">
        <v>35.700000000000003</v>
      </c>
      <c r="E1138" s="17">
        <v>27162</v>
      </c>
      <c r="F1138" s="17"/>
    </row>
    <row r="1139" spans="1:6" x14ac:dyDescent="0.25">
      <c r="A1139" s="16" t="s">
        <v>220</v>
      </c>
      <c r="B1139" s="16">
        <v>92780</v>
      </c>
      <c r="C1139" s="16">
        <v>99</v>
      </c>
      <c r="D1139" s="16">
        <v>91.2</v>
      </c>
      <c r="E1139" s="17">
        <v>29221</v>
      </c>
      <c r="F1139" s="17"/>
    </row>
    <row r="1140" spans="1:6" x14ac:dyDescent="0.25">
      <c r="A1140" s="16" t="s">
        <v>220</v>
      </c>
      <c r="B1140" s="16">
        <v>91740</v>
      </c>
      <c r="C1140" s="16">
        <v>118</v>
      </c>
      <c r="D1140" s="16">
        <v>107.5</v>
      </c>
      <c r="E1140" s="17">
        <v>25477</v>
      </c>
      <c r="F1140" s="17"/>
    </row>
    <row r="1141" spans="1:6" x14ac:dyDescent="0.25">
      <c r="A1141" s="16" t="s">
        <v>220</v>
      </c>
      <c r="B1141" s="16">
        <v>91942</v>
      </c>
      <c r="C1141" s="16">
        <v>90</v>
      </c>
      <c r="D1141" s="16">
        <v>81.400000000000006</v>
      </c>
      <c r="E1141" s="17">
        <v>27030</v>
      </c>
      <c r="F1141" s="17"/>
    </row>
    <row r="1142" spans="1:6" x14ac:dyDescent="0.25">
      <c r="A1142" s="16" t="s">
        <v>220</v>
      </c>
      <c r="B1142" s="16">
        <v>93703</v>
      </c>
      <c r="C1142" s="16">
        <v>106</v>
      </c>
      <c r="D1142" s="16">
        <v>98.9</v>
      </c>
      <c r="E1142" s="17">
        <v>24473</v>
      </c>
      <c r="F1142" s="17"/>
    </row>
    <row r="1143" spans="1:6" x14ac:dyDescent="0.25">
      <c r="A1143" s="16" t="s">
        <v>220</v>
      </c>
      <c r="B1143" s="16">
        <v>90815</v>
      </c>
      <c r="C1143" s="16">
        <v>163</v>
      </c>
      <c r="D1143" s="16">
        <v>138.30000000000001</v>
      </c>
      <c r="E1143" s="17">
        <v>26024</v>
      </c>
      <c r="F1143" s="17"/>
    </row>
    <row r="1144" spans="1:6" x14ac:dyDescent="0.25">
      <c r="A1144" s="16" t="s">
        <v>220</v>
      </c>
      <c r="B1144" s="16">
        <v>91950</v>
      </c>
      <c r="C1144" s="16">
        <v>104</v>
      </c>
      <c r="D1144" s="16">
        <v>100</v>
      </c>
      <c r="E1144" s="17">
        <v>25080</v>
      </c>
      <c r="F1144" s="17"/>
    </row>
    <row r="1145" spans="1:6" x14ac:dyDescent="0.25">
      <c r="A1145" s="16" t="s">
        <v>220</v>
      </c>
      <c r="B1145" s="16">
        <v>90807</v>
      </c>
      <c r="C1145" s="16">
        <v>99</v>
      </c>
      <c r="D1145" s="16">
        <v>68.599999999999994</v>
      </c>
      <c r="E1145" s="17">
        <v>26054</v>
      </c>
      <c r="F1145" s="17"/>
    </row>
    <row r="1146" spans="1:6" x14ac:dyDescent="0.25">
      <c r="A1146" s="16" t="s">
        <v>220</v>
      </c>
      <c r="B1146" s="16">
        <v>90802</v>
      </c>
      <c r="C1146" s="16">
        <v>196</v>
      </c>
      <c r="D1146" s="16">
        <v>186.6</v>
      </c>
      <c r="E1146" s="17">
        <v>25261</v>
      </c>
      <c r="F1146" s="17"/>
    </row>
    <row r="1147" spans="1:6" x14ac:dyDescent="0.25">
      <c r="A1147" s="16" t="s">
        <v>220</v>
      </c>
      <c r="B1147" s="16">
        <v>90723</v>
      </c>
      <c r="C1147" s="16">
        <v>173</v>
      </c>
      <c r="D1147" s="16">
        <v>149.1</v>
      </c>
      <c r="E1147" s="17">
        <v>30819</v>
      </c>
      <c r="F1147" s="17"/>
    </row>
    <row r="1148" spans="1:6" x14ac:dyDescent="0.25">
      <c r="A1148" s="16" t="s">
        <v>220</v>
      </c>
      <c r="B1148" s="16">
        <v>91204</v>
      </c>
      <c r="C1148" s="16">
        <v>78</v>
      </c>
      <c r="D1148" s="16">
        <v>74.900000000000006</v>
      </c>
      <c r="E1148" s="17">
        <v>27120</v>
      </c>
      <c r="F1148" s="17"/>
    </row>
    <row r="1149" spans="1:6" x14ac:dyDescent="0.25">
      <c r="A1149" s="16" t="s">
        <v>220</v>
      </c>
      <c r="B1149" s="16">
        <v>95966</v>
      </c>
      <c r="C1149" s="16">
        <v>50</v>
      </c>
      <c r="D1149" s="16">
        <v>35</v>
      </c>
      <c r="E1149" s="17">
        <v>29342</v>
      </c>
      <c r="F1149" s="17"/>
    </row>
    <row r="1150" spans="1:6" x14ac:dyDescent="0.25">
      <c r="A1150" s="16" t="s">
        <v>220</v>
      </c>
      <c r="B1150" s="16">
        <v>92505</v>
      </c>
      <c r="C1150" s="16">
        <v>99</v>
      </c>
      <c r="D1150" s="16">
        <v>94.1</v>
      </c>
      <c r="E1150" s="17">
        <v>27620</v>
      </c>
      <c r="F1150" s="17"/>
    </row>
    <row r="1151" spans="1:6" x14ac:dyDescent="0.25">
      <c r="A1151" s="16" t="s">
        <v>220</v>
      </c>
      <c r="B1151" s="16">
        <v>93726</v>
      </c>
      <c r="C1151" s="16">
        <v>121</v>
      </c>
      <c r="D1151" s="16">
        <v>101</v>
      </c>
      <c r="E1151" s="17">
        <v>25169</v>
      </c>
      <c r="F1151" s="17"/>
    </row>
    <row r="1152" spans="1:6" x14ac:dyDescent="0.25">
      <c r="A1152" s="16" t="s">
        <v>220</v>
      </c>
      <c r="B1152" s="16">
        <v>92404</v>
      </c>
      <c r="C1152" s="16">
        <v>166</v>
      </c>
      <c r="D1152" s="16">
        <v>157.1</v>
      </c>
      <c r="E1152" s="17">
        <v>25934</v>
      </c>
      <c r="F1152" s="17"/>
    </row>
    <row r="1153" spans="1:6" x14ac:dyDescent="0.25">
      <c r="A1153" s="16" t="s">
        <v>220</v>
      </c>
      <c r="B1153" s="16">
        <v>91767</v>
      </c>
      <c r="C1153" s="16">
        <v>84</v>
      </c>
      <c r="D1153" s="16">
        <v>63.1</v>
      </c>
      <c r="E1153" s="17">
        <v>24473</v>
      </c>
      <c r="F1153" s="17"/>
    </row>
    <row r="1154" spans="1:6" x14ac:dyDescent="0.25">
      <c r="A1154" s="16" t="s">
        <v>220</v>
      </c>
      <c r="B1154" s="16">
        <v>94619</v>
      </c>
      <c r="C1154" s="16">
        <v>99</v>
      </c>
      <c r="D1154" s="16">
        <v>91.3</v>
      </c>
      <c r="E1154" s="17">
        <v>25631</v>
      </c>
      <c r="F1154" s="17"/>
    </row>
    <row r="1155" spans="1:6" x14ac:dyDescent="0.25">
      <c r="A1155" s="16" t="s">
        <v>220</v>
      </c>
      <c r="B1155" s="16">
        <v>91405</v>
      </c>
      <c r="C1155" s="16">
        <v>99</v>
      </c>
      <c r="D1155" s="16">
        <v>88.2</v>
      </c>
      <c r="E1155" s="17">
        <v>28795</v>
      </c>
      <c r="F1155" s="17"/>
    </row>
    <row r="1156" spans="1:6" x14ac:dyDescent="0.25">
      <c r="A1156" s="16" t="s">
        <v>220</v>
      </c>
      <c r="B1156" s="16">
        <v>94115</v>
      </c>
      <c r="C1156" s="16">
        <v>90</v>
      </c>
      <c r="D1156" s="16">
        <v>87.7</v>
      </c>
      <c r="E1156" s="17">
        <v>24776</v>
      </c>
      <c r="F1156" s="17"/>
    </row>
    <row r="1157" spans="1:6" x14ac:dyDescent="0.25">
      <c r="A1157" s="16" t="s">
        <v>220</v>
      </c>
      <c r="B1157" s="16">
        <v>90404</v>
      </c>
      <c r="C1157" s="16">
        <v>54</v>
      </c>
      <c r="D1157" s="16">
        <v>33.5</v>
      </c>
      <c r="E1157" s="17">
        <v>24473</v>
      </c>
      <c r="F1157" s="17"/>
    </row>
    <row r="1158" spans="1:6" x14ac:dyDescent="0.25">
      <c r="A1158" s="16" t="s">
        <v>220</v>
      </c>
      <c r="B1158" s="16">
        <v>90006</v>
      </c>
      <c r="C1158" s="16">
        <v>135</v>
      </c>
      <c r="D1158" s="16">
        <v>123.2</v>
      </c>
      <c r="E1158" s="17">
        <v>26427</v>
      </c>
      <c r="F1158" s="17"/>
    </row>
    <row r="1159" spans="1:6" x14ac:dyDescent="0.25">
      <c r="A1159" s="16" t="s">
        <v>220</v>
      </c>
      <c r="B1159" s="16">
        <v>93940</v>
      </c>
      <c r="C1159" s="16">
        <v>78</v>
      </c>
      <c r="D1159" s="16">
        <v>70.2</v>
      </c>
      <c r="E1159" s="17">
        <v>25355</v>
      </c>
      <c r="F1159" s="17"/>
    </row>
    <row r="1160" spans="1:6" x14ac:dyDescent="0.25">
      <c r="A1160" s="16" t="s">
        <v>220</v>
      </c>
      <c r="B1160" s="16">
        <v>94112</v>
      </c>
      <c r="C1160" s="16">
        <v>378</v>
      </c>
      <c r="D1160" s="16">
        <v>351.9</v>
      </c>
      <c r="E1160" s="17">
        <v>24473</v>
      </c>
      <c r="F1160" s="17"/>
    </row>
    <row r="1161" spans="1:6" x14ac:dyDescent="0.25">
      <c r="A1161" s="16" t="s">
        <v>220</v>
      </c>
      <c r="B1161" s="16">
        <v>90405</v>
      </c>
      <c r="C1161" s="16">
        <v>44</v>
      </c>
      <c r="D1161" s="16">
        <v>38.1</v>
      </c>
      <c r="E1161" s="17">
        <v>24617</v>
      </c>
      <c r="F1161" s="17"/>
    </row>
    <row r="1162" spans="1:6" x14ac:dyDescent="0.25">
      <c r="A1162" s="16" t="s">
        <v>220</v>
      </c>
      <c r="B1162" s="16">
        <v>90813</v>
      </c>
      <c r="C1162" s="16">
        <v>52</v>
      </c>
      <c r="D1162" s="16">
        <v>48.8</v>
      </c>
      <c r="E1162" s="17">
        <v>25385</v>
      </c>
      <c r="F1162" s="17"/>
    </row>
    <row r="1163" spans="1:6" x14ac:dyDescent="0.25">
      <c r="A1163" s="16" t="s">
        <v>220</v>
      </c>
      <c r="B1163" s="16">
        <v>91768</v>
      </c>
      <c r="C1163" s="16">
        <v>241</v>
      </c>
      <c r="D1163" s="16">
        <v>224.6</v>
      </c>
      <c r="E1163" s="17">
        <v>29068</v>
      </c>
      <c r="F1163" s="17"/>
    </row>
    <row r="1164" spans="1:6" x14ac:dyDescent="0.25">
      <c r="A1164" s="16" t="s">
        <v>220</v>
      </c>
      <c r="B1164" s="16">
        <v>90404</v>
      </c>
      <c r="C1164" s="16">
        <v>59</v>
      </c>
      <c r="D1164" s="16">
        <v>50</v>
      </c>
      <c r="E1164" s="17">
        <v>29342</v>
      </c>
      <c r="F1164" s="17"/>
    </row>
    <row r="1165" spans="1:6" x14ac:dyDescent="0.25">
      <c r="A1165" s="16" t="s">
        <v>220</v>
      </c>
      <c r="B1165" s="16">
        <v>91423</v>
      </c>
      <c r="C1165" s="16">
        <v>120</v>
      </c>
      <c r="D1165" s="16">
        <v>108.6</v>
      </c>
      <c r="E1165" s="17">
        <v>27119</v>
      </c>
      <c r="F1165" s="17"/>
    </row>
    <row r="1166" spans="1:6" x14ac:dyDescent="0.25">
      <c r="A1166" s="16" t="s">
        <v>220</v>
      </c>
      <c r="B1166" s="16">
        <v>93030</v>
      </c>
      <c r="C1166" s="16">
        <v>82</v>
      </c>
      <c r="D1166" s="16">
        <v>72.8</v>
      </c>
      <c r="E1166" s="17">
        <v>26938</v>
      </c>
      <c r="F1166" s="17"/>
    </row>
    <row r="1167" spans="1:6" x14ac:dyDescent="0.25">
      <c r="A1167" s="16" t="s">
        <v>220</v>
      </c>
      <c r="B1167" s="16">
        <v>94544</v>
      </c>
      <c r="C1167" s="16">
        <v>121</v>
      </c>
      <c r="D1167" s="16">
        <v>115.4</v>
      </c>
      <c r="E1167" s="17">
        <v>26785</v>
      </c>
      <c r="F1167" s="17"/>
    </row>
    <row r="1168" spans="1:6" x14ac:dyDescent="0.25">
      <c r="A1168" s="16" t="s">
        <v>220</v>
      </c>
      <c r="B1168" s="16">
        <v>93458</v>
      </c>
      <c r="C1168" s="16">
        <v>55</v>
      </c>
      <c r="D1168" s="16">
        <v>52.7</v>
      </c>
      <c r="E1168" s="17">
        <v>25965</v>
      </c>
      <c r="F1168" s="17"/>
    </row>
    <row r="1169" spans="1:6" x14ac:dyDescent="0.25">
      <c r="A1169" s="16" t="s">
        <v>220</v>
      </c>
      <c r="B1169" s="16">
        <v>91042</v>
      </c>
      <c r="C1169" s="16">
        <v>49</v>
      </c>
      <c r="D1169" s="16">
        <v>53.2</v>
      </c>
      <c r="E1169" s="17">
        <v>24473</v>
      </c>
      <c r="F1169" s="17"/>
    </row>
    <row r="1170" spans="1:6" x14ac:dyDescent="0.25">
      <c r="A1170" s="16" t="s">
        <v>220</v>
      </c>
      <c r="B1170" s="16">
        <v>94598</v>
      </c>
      <c r="C1170" s="16">
        <v>128</v>
      </c>
      <c r="D1170" s="16">
        <v>82.1</v>
      </c>
      <c r="E1170" s="17">
        <v>25758</v>
      </c>
      <c r="F1170" s="17"/>
    </row>
    <row r="1171" spans="1:6" x14ac:dyDescent="0.25">
      <c r="A1171" s="16" t="s">
        <v>220</v>
      </c>
      <c r="B1171" s="16">
        <v>96002</v>
      </c>
      <c r="C1171" s="16">
        <v>99</v>
      </c>
      <c r="D1171" s="16">
        <v>91.8</v>
      </c>
      <c r="E1171" s="17">
        <v>32178</v>
      </c>
      <c r="F1171" s="17"/>
    </row>
    <row r="1172" spans="1:6" x14ac:dyDescent="0.25">
      <c r="A1172" s="16" t="s">
        <v>220</v>
      </c>
      <c r="B1172" s="16">
        <v>91767</v>
      </c>
      <c r="C1172" s="16">
        <v>95</v>
      </c>
      <c r="D1172" s="16">
        <v>93.9</v>
      </c>
      <c r="E1172" s="17">
        <v>27119</v>
      </c>
      <c r="F1172" s="17"/>
    </row>
    <row r="1173" spans="1:6" x14ac:dyDescent="0.25">
      <c r="A1173" s="16" t="s">
        <v>220</v>
      </c>
      <c r="B1173" s="16">
        <v>93637</v>
      </c>
      <c r="C1173" s="16">
        <v>64</v>
      </c>
      <c r="D1173" s="16">
        <v>58.2</v>
      </c>
      <c r="E1173" s="17">
        <v>25934</v>
      </c>
      <c r="F1173" s="17"/>
    </row>
    <row r="1174" spans="1:6" x14ac:dyDescent="0.25">
      <c r="A1174" s="16" t="s">
        <v>220</v>
      </c>
      <c r="B1174" s="16">
        <v>93277</v>
      </c>
      <c r="C1174" s="16">
        <v>99</v>
      </c>
      <c r="D1174" s="16">
        <v>91.8</v>
      </c>
      <c r="E1174" s="17">
        <v>27046</v>
      </c>
      <c r="F1174" s="17"/>
    </row>
    <row r="1175" spans="1:6" x14ac:dyDescent="0.25">
      <c r="A1175" s="16" t="s">
        <v>220</v>
      </c>
      <c r="B1175" s="16">
        <v>95661</v>
      </c>
      <c r="C1175" s="16">
        <v>67</v>
      </c>
      <c r="D1175" s="16">
        <v>60.2</v>
      </c>
      <c r="E1175" s="17">
        <v>28764</v>
      </c>
      <c r="F1175" s="17"/>
    </row>
    <row r="1176" spans="1:6" x14ac:dyDescent="0.25">
      <c r="A1176" s="16" t="s">
        <v>220</v>
      </c>
      <c r="B1176" s="16">
        <v>90706</v>
      </c>
      <c r="C1176" s="16">
        <v>99</v>
      </c>
      <c r="D1176" s="16">
        <v>87.6</v>
      </c>
      <c r="E1176" s="17">
        <v>31079</v>
      </c>
      <c r="F1176" s="17"/>
    </row>
    <row r="1177" spans="1:6" x14ac:dyDescent="0.25">
      <c r="A1177" s="16" t="s">
        <v>220</v>
      </c>
      <c r="B1177" s="16">
        <v>93105</v>
      </c>
      <c r="C1177" s="16">
        <v>80</v>
      </c>
      <c r="D1177" s="16">
        <v>61.3</v>
      </c>
      <c r="E1177" s="17">
        <v>26572</v>
      </c>
      <c r="F1177" s="17"/>
    </row>
    <row r="1178" spans="1:6" x14ac:dyDescent="0.25">
      <c r="A1178" s="16" t="s">
        <v>220</v>
      </c>
      <c r="B1178" s="16">
        <v>95207</v>
      </c>
      <c r="C1178" s="16">
        <v>99</v>
      </c>
      <c r="D1178" s="16">
        <v>90.5</v>
      </c>
      <c r="E1178" s="17">
        <v>24473</v>
      </c>
      <c r="F1178" s="17"/>
    </row>
    <row r="1179" spans="1:6" x14ac:dyDescent="0.25">
      <c r="A1179" s="16" t="s">
        <v>220</v>
      </c>
      <c r="B1179" s="16">
        <v>91786</v>
      </c>
      <c r="C1179" s="16">
        <v>99</v>
      </c>
      <c r="D1179" s="16">
        <v>92.4</v>
      </c>
      <c r="E1179" s="17">
        <v>26451</v>
      </c>
      <c r="F1179" s="17"/>
    </row>
    <row r="1180" spans="1:6" x14ac:dyDescent="0.25">
      <c r="A1180" s="16" t="s">
        <v>220</v>
      </c>
      <c r="B1180" s="16">
        <v>91942</v>
      </c>
      <c r="C1180" s="16">
        <v>119</v>
      </c>
      <c r="D1180" s="16">
        <v>111.3</v>
      </c>
      <c r="E1180" s="17">
        <v>24876</v>
      </c>
      <c r="F1180" s="17"/>
    </row>
    <row r="1181" spans="1:6" x14ac:dyDescent="0.25">
      <c r="A1181" s="16" t="s">
        <v>220</v>
      </c>
      <c r="B1181" s="16">
        <v>93023</v>
      </c>
      <c r="C1181" s="16">
        <v>66</v>
      </c>
      <c r="D1181" s="16">
        <v>56</v>
      </c>
      <c r="E1181" s="17">
        <v>25764</v>
      </c>
      <c r="F1181" s="17"/>
    </row>
    <row r="1182" spans="1:6" x14ac:dyDescent="0.25">
      <c r="A1182" s="16" t="s">
        <v>220</v>
      </c>
      <c r="B1182" s="16">
        <v>95367</v>
      </c>
      <c r="C1182" s="16">
        <v>99</v>
      </c>
      <c r="D1182" s="16">
        <v>87.7</v>
      </c>
      <c r="E1182" s="17">
        <v>24473</v>
      </c>
      <c r="F1182" s="17"/>
    </row>
    <row r="1183" spans="1:6" x14ac:dyDescent="0.25">
      <c r="A1183" s="16" t="s">
        <v>220</v>
      </c>
      <c r="B1183" s="16">
        <v>91364</v>
      </c>
      <c r="C1183" s="16">
        <v>195</v>
      </c>
      <c r="D1183" s="16">
        <v>67.400000000000006</v>
      </c>
      <c r="E1183" s="17">
        <v>24473</v>
      </c>
      <c r="F1183" s="17"/>
    </row>
    <row r="1184" spans="1:6" x14ac:dyDescent="0.25">
      <c r="A1184" s="16" t="s">
        <v>220</v>
      </c>
      <c r="B1184" s="16">
        <v>95670</v>
      </c>
      <c r="C1184" s="16">
        <v>138</v>
      </c>
      <c r="D1184" s="16">
        <v>125.1</v>
      </c>
      <c r="E1184" s="17">
        <v>27717</v>
      </c>
      <c r="F1184" s="17"/>
    </row>
    <row r="1185" spans="1:6" x14ac:dyDescent="0.25">
      <c r="A1185" s="16" t="s">
        <v>220</v>
      </c>
      <c r="B1185" s="16">
        <v>95476</v>
      </c>
      <c r="C1185" s="16">
        <v>83</v>
      </c>
      <c r="D1185" s="16">
        <v>78.599999999999994</v>
      </c>
      <c r="E1185" s="17">
        <v>24473</v>
      </c>
      <c r="F1185" s="17"/>
    </row>
    <row r="1186" spans="1:6" x14ac:dyDescent="0.25">
      <c r="A1186" s="16" t="s">
        <v>220</v>
      </c>
      <c r="B1186" s="16">
        <v>93230</v>
      </c>
      <c r="C1186" s="16">
        <v>133</v>
      </c>
      <c r="D1186" s="16">
        <v>114.5</v>
      </c>
      <c r="E1186" s="17">
        <v>24473</v>
      </c>
      <c r="F1186" s="17"/>
    </row>
    <row r="1187" spans="1:6" x14ac:dyDescent="0.25">
      <c r="A1187" s="16" t="s">
        <v>220</v>
      </c>
      <c r="B1187" s="16">
        <v>92543</v>
      </c>
      <c r="C1187" s="16">
        <v>64</v>
      </c>
      <c r="D1187" s="16">
        <v>51.2</v>
      </c>
      <c r="E1187" s="17">
        <v>24473</v>
      </c>
      <c r="F1187" s="17"/>
    </row>
    <row r="1188" spans="1:6" x14ac:dyDescent="0.25">
      <c r="A1188" s="16" t="s">
        <v>220</v>
      </c>
      <c r="B1188" s="16">
        <v>90240</v>
      </c>
      <c r="C1188" s="16">
        <v>70</v>
      </c>
      <c r="D1188" s="16">
        <v>70.2</v>
      </c>
      <c r="E1188" s="17">
        <v>26177</v>
      </c>
      <c r="F1188" s="17"/>
    </row>
    <row r="1189" spans="1:6" x14ac:dyDescent="0.25">
      <c r="A1189" s="16" t="s">
        <v>220</v>
      </c>
      <c r="B1189" s="16">
        <v>91750</v>
      </c>
      <c r="C1189" s="16">
        <v>74</v>
      </c>
      <c r="D1189" s="16">
        <v>44.7</v>
      </c>
      <c r="E1189" s="17">
        <v>25352</v>
      </c>
      <c r="F1189" s="17"/>
    </row>
    <row r="1190" spans="1:6" x14ac:dyDescent="0.25">
      <c r="A1190" s="16" t="s">
        <v>220</v>
      </c>
      <c r="B1190" s="16">
        <v>92105</v>
      </c>
      <c r="C1190" s="16">
        <v>99</v>
      </c>
      <c r="D1190" s="16">
        <v>94.6</v>
      </c>
      <c r="E1190" s="17">
        <v>28825</v>
      </c>
      <c r="F1190" s="17"/>
    </row>
    <row r="1191" spans="1:6" x14ac:dyDescent="0.25">
      <c r="A1191" s="16" t="s">
        <v>220</v>
      </c>
      <c r="B1191" s="16">
        <v>90810</v>
      </c>
      <c r="C1191" s="16">
        <v>90</v>
      </c>
      <c r="D1191" s="16">
        <v>83.5</v>
      </c>
      <c r="E1191" s="17">
        <v>24928</v>
      </c>
      <c r="F1191" s="17"/>
    </row>
    <row r="1192" spans="1:6" x14ac:dyDescent="0.25">
      <c r="A1192" s="16" t="s">
        <v>220</v>
      </c>
      <c r="B1192" s="16">
        <v>91205</v>
      </c>
      <c r="C1192" s="16">
        <v>125</v>
      </c>
      <c r="D1192" s="16">
        <v>109.1</v>
      </c>
      <c r="E1192" s="17">
        <v>24765</v>
      </c>
      <c r="F1192" s="17"/>
    </row>
    <row r="1193" spans="1:6" x14ac:dyDescent="0.25">
      <c r="A1193" s="16" t="s">
        <v>220</v>
      </c>
      <c r="B1193" s="16">
        <v>91950</v>
      </c>
      <c r="C1193" s="16">
        <v>86</v>
      </c>
      <c r="D1193" s="16">
        <v>83.7</v>
      </c>
      <c r="E1193" s="17">
        <v>26695</v>
      </c>
      <c r="F1193" s="17"/>
    </row>
    <row r="1194" spans="1:6" x14ac:dyDescent="0.25">
      <c r="A1194" s="16" t="s">
        <v>220</v>
      </c>
      <c r="B1194" s="16">
        <v>91607</v>
      </c>
      <c r="C1194" s="16">
        <v>108</v>
      </c>
      <c r="D1194" s="16">
        <v>98.1</v>
      </c>
      <c r="E1194" s="17">
        <v>27865</v>
      </c>
      <c r="F1194" s="17"/>
    </row>
    <row r="1195" spans="1:6" x14ac:dyDescent="0.25">
      <c r="A1195" s="16" t="s">
        <v>220</v>
      </c>
      <c r="B1195" s="16">
        <v>93215</v>
      </c>
      <c r="C1195" s="16">
        <v>51</v>
      </c>
      <c r="D1195" s="16">
        <v>47.5</v>
      </c>
      <c r="E1195" s="17">
        <v>27045</v>
      </c>
      <c r="F1195" s="17"/>
    </row>
    <row r="1196" spans="1:6" x14ac:dyDescent="0.25">
      <c r="A1196" s="16" t="s">
        <v>220</v>
      </c>
      <c r="B1196" s="16">
        <v>94541</v>
      </c>
      <c r="C1196" s="16">
        <v>99</v>
      </c>
      <c r="D1196" s="16">
        <v>84.7</v>
      </c>
      <c r="E1196" s="17">
        <v>24473</v>
      </c>
      <c r="F1196" s="17"/>
    </row>
    <row r="1197" spans="1:6" x14ac:dyDescent="0.25">
      <c r="A1197" s="16" t="s">
        <v>220</v>
      </c>
      <c r="B1197" s="16">
        <v>90638</v>
      </c>
      <c r="C1197" s="16">
        <v>142</v>
      </c>
      <c r="D1197" s="16">
        <v>106.2</v>
      </c>
      <c r="E1197" s="17">
        <v>26573</v>
      </c>
      <c r="F1197" s="17"/>
    </row>
    <row r="1198" spans="1:6" x14ac:dyDescent="0.25">
      <c r="A1198" s="16" t="s">
        <v>220</v>
      </c>
      <c r="B1198" s="16">
        <v>94506</v>
      </c>
      <c r="C1198" s="16">
        <v>60</v>
      </c>
      <c r="D1198" s="16">
        <v>52.6</v>
      </c>
      <c r="E1198" s="17">
        <v>24473</v>
      </c>
      <c r="F1198" s="17"/>
    </row>
    <row r="1199" spans="1:6" x14ac:dyDescent="0.25">
      <c r="A1199" s="16" t="s">
        <v>220</v>
      </c>
      <c r="B1199" s="16">
        <v>91754</v>
      </c>
      <c r="C1199" s="16">
        <v>89</v>
      </c>
      <c r="D1199" s="16">
        <v>83.8</v>
      </c>
      <c r="E1199" s="17">
        <v>24473</v>
      </c>
      <c r="F1199" s="17"/>
    </row>
    <row r="1200" spans="1:6" x14ac:dyDescent="0.25">
      <c r="A1200" s="16" t="s">
        <v>220</v>
      </c>
      <c r="B1200" s="16">
        <v>92653</v>
      </c>
      <c r="C1200" s="16">
        <v>208</v>
      </c>
      <c r="D1200" s="16">
        <v>177.9</v>
      </c>
      <c r="E1200" s="17">
        <v>26298</v>
      </c>
      <c r="F1200" s="17"/>
    </row>
    <row r="1201" spans="1:6" x14ac:dyDescent="0.25">
      <c r="A1201" s="16" t="s">
        <v>220</v>
      </c>
      <c r="B1201" s="16">
        <v>92627</v>
      </c>
      <c r="C1201" s="16">
        <v>79</v>
      </c>
      <c r="D1201" s="16">
        <v>76.2</v>
      </c>
      <c r="E1201" s="17">
        <v>26298</v>
      </c>
      <c r="F1201" s="17"/>
    </row>
    <row r="1202" spans="1:6" x14ac:dyDescent="0.25">
      <c r="A1202" s="16" t="s">
        <v>220</v>
      </c>
      <c r="B1202" s="16">
        <v>90057</v>
      </c>
      <c r="C1202" s="16">
        <v>124</v>
      </c>
      <c r="D1202" s="16">
        <v>115.4</v>
      </c>
      <c r="E1202" s="17">
        <v>27242</v>
      </c>
      <c r="F1202" s="17"/>
    </row>
    <row r="1203" spans="1:6" x14ac:dyDescent="0.25">
      <c r="A1203" s="16" t="s">
        <v>220</v>
      </c>
      <c r="B1203" s="16">
        <v>90650</v>
      </c>
      <c r="C1203" s="16">
        <v>86</v>
      </c>
      <c r="D1203" s="16">
        <v>80.3</v>
      </c>
      <c r="E1203" s="17">
        <v>28534</v>
      </c>
      <c r="F1203" s="17"/>
    </row>
    <row r="1204" spans="1:6" x14ac:dyDescent="0.25">
      <c r="A1204" s="16" t="s">
        <v>220</v>
      </c>
      <c r="B1204" s="16">
        <v>91790</v>
      </c>
      <c r="C1204" s="16">
        <v>99</v>
      </c>
      <c r="D1204" s="16">
        <v>88.6</v>
      </c>
      <c r="E1204" s="17">
        <v>25766</v>
      </c>
      <c r="F1204" s="17"/>
    </row>
    <row r="1205" spans="1:6" x14ac:dyDescent="0.25">
      <c r="A1205" s="16" t="s">
        <v>220</v>
      </c>
      <c r="B1205" s="16">
        <v>90250</v>
      </c>
      <c r="C1205" s="16">
        <v>99</v>
      </c>
      <c r="D1205" s="16">
        <v>88.1</v>
      </c>
      <c r="E1205" s="17">
        <v>25986</v>
      </c>
      <c r="F1205" s="17"/>
    </row>
    <row r="1206" spans="1:6" x14ac:dyDescent="0.25">
      <c r="A1206" s="16" t="s">
        <v>220</v>
      </c>
      <c r="B1206" s="16">
        <v>90061</v>
      </c>
      <c r="C1206" s="16">
        <v>131</v>
      </c>
      <c r="D1206" s="16">
        <v>119.6</v>
      </c>
      <c r="E1206" s="17">
        <v>25164</v>
      </c>
      <c r="F1206" s="17"/>
    </row>
    <row r="1207" spans="1:6" x14ac:dyDescent="0.25">
      <c r="A1207" s="16" t="s">
        <v>220</v>
      </c>
      <c r="B1207" s="16">
        <v>92373</v>
      </c>
      <c r="C1207" s="16">
        <v>78</v>
      </c>
      <c r="D1207" s="16">
        <v>71.8</v>
      </c>
      <c r="E1207" s="17">
        <v>28703</v>
      </c>
      <c r="F1207" s="17"/>
    </row>
    <row r="1208" spans="1:6" x14ac:dyDescent="0.25">
      <c r="A1208" s="16" t="s">
        <v>220</v>
      </c>
      <c r="B1208" s="16">
        <v>94903</v>
      </c>
      <c r="C1208" s="16">
        <v>168</v>
      </c>
      <c r="D1208" s="16">
        <v>127.4</v>
      </c>
      <c r="E1208" s="17">
        <v>24473</v>
      </c>
      <c r="F1208" s="17"/>
    </row>
    <row r="1209" spans="1:6" x14ac:dyDescent="0.25">
      <c r="A1209" s="16" t="s">
        <v>220</v>
      </c>
      <c r="B1209" s="16">
        <v>90033</v>
      </c>
      <c r="C1209" s="16">
        <v>90</v>
      </c>
      <c r="D1209" s="16">
        <v>79.8</v>
      </c>
      <c r="E1209" s="17">
        <v>36462</v>
      </c>
      <c r="F1209" s="17"/>
    </row>
    <row r="1210" spans="1:6" x14ac:dyDescent="0.25">
      <c r="A1210" s="16" t="s">
        <v>220</v>
      </c>
      <c r="B1210" s="16">
        <v>90057</v>
      </c>
      <c r="C1210" s="16">
        <v>59</v>
      </c>
      <c r="D1210" s="16">
        <v>55.6</v>
      </c>
      <c r="E1210" s="17">
        <v>24473</v>
      </c>
      <c r="F1210" s="17"/>
    </row>
    <row r="1211" spans="1:6" x14ac:dyDescent="0.25">
      <c r="A1211" s="16" t="s">
        <v>220</v>
      </c>
      <c r="B1211" s="16">
        <v>91607</v>
      </c>
      <c r="C1211" s="16">
        <v>201</v>
      </c>
      <c r="D1211" s="16">
        <v>188.3</v>
      </c>
      <c r="E1211" s="17">
        <v>24980</v>
      </c>
      <c r="F1211" s="17"/>
    </row>
    <row r="1212" spans="1:6" x14ac:dyDescent="0.25">
      <c r="A1212" s="16" t="s">
        <v>220</v>
      </c>
      <c r="B1212" s="16">
        <v>94536</v>
      </c>
      <c r="C1212" s="16">
        <v>126</v>
      </c>
      <c r="D1212" s="16">
        <v>97.5</v>
      </c>
      <c r="E1212" s="17">
        <v>24908</v>
      </c>
      <c r="F1212" s="17"/>
    </row>
    <row r="1213" spans="1:6" x14ac:dyDescent="0.25">
      <c r="A1213" s="16" t="s">
        <v>220</v>
      </c>
      <c r="B1213" s="16">
        <v>90502</v>
      </c>
      <c r="C1213" s="16">
        <v>127</v>
      </c>
      <c r="D1213" s="16">
        <v>116</v>
      </c>
      <c r="E1213" s="17">
        <v>27673</v>
      </c>
      <c r="F1213" s="17"/>
    </row>
    <row r="1214" spans="1:6" x14ac:dyDescent="0.25">
      <c r="A1214" s="16" t="s">
        <v>220</v>
      </c>
      <c r="B1214" s="16">
        <v>90404</v>
      </c>
      <c r="C1214" s="16">
        <v>59</v>
      </c>
      <c r="D1214" s="16">
        <v>52.9</v>
      </c>
      <c r="E1214" s="17">
        <v>25659</v>
      </c>
      <c r="F1214" s="17"/>
    </row>
    <row r="1215" spans="1:6" x14ac:dyDescent="0.25">
      <c r="A1215" s="16" t="s">
        <v>220</v>
      </c>
      <c r="B1215" s="16">
        <v>94803</v>
      </c>
      <c r="C1215" s="16">
        <v>60</v>
      </c>
      <c r="D1215" s="16">
        <v>58.6</v>
      </c>
      <c r="E1215" s="17">
        <v>27375</v>
      </c>
      <c r="F1215" s="17"/>
    </row>
    <row r="1216" spans="1:6" x14ac:dyDescent="0.25">
      <c r="A1216" s="16" t="s">
        <v>220</v>
      </c>
      <c r="B1216" s="16">
        <v>90034</v>
      </c>
      <c r="C1216" s="16">
        <v>87</v>
      </c>
      <c r="D1216" s="16">
        <v>81.7</v>
      </c>
      <c r="E1216" s="17">
        <v>24473</v>
      </c>
      <c r="F1216" s="17"/>
    </row>
    <row r="1217" spans="1:6" x14ac:dyDescent="0.25">
      <c r="A1217" s="16" t="s">
        <v>220</v>
      </c>
      <c r="B1217" s="16">
        <v>93033</v>
      </c>
      <c r="C1217" s="16">
        <v>98</v>
      </c>
      <c r="D1217" s="16">
        <v>80.599999999999994</v>
      </c>
      <c r="E1217" s="17">
        <v>26665</v>
      </c>
      <c r="F1217" s="17"/>
    </row>
    <row r="1218" spans="1:6" x14ac:dyDescent="0.25">
      <c r="A1218" s="16" t="s">
        <v>220</v>
      </c>
      <c r="B1218" s="16">
        <v>95503</v>
      </c>
      <c r="C1218" s="16">
        <v>87</v>
      </c>
      <c r="D1218" s="16">
        <v>75.2</v>
      </c>
      <c r="E1218" s="17">
        <v>26855</v>
      </c>
      <c r="F1218" s="17"/>
    </row>
    <row r="1219" spans="1:6" x14ac:dyDescent="0.25">
      <c r="A1219" s="16" t="s">
        <v>220</v>
      </c>
      <c r="B1219" s="16">
        <v>95355</v>
      </c>
      <c r="C1219" s="16">
        <v>194</v>
      </c>
      <c r="D1219" s="16">
        <v>169.9</v>
      </c>
      <c r="E1219" s="17">
        <v>29007</v>
      </c>
      <c r="F1219" s="17"/>
    </row>
    <row r="1220" spans="1:6" x14ac:dyDescent="0.25">
      <c r="A1220" s="16" t="s">
        <v>220</v>
      </c>
      <c r="B1220" s="16">
        <v>90603</v>
      </c>
      <c r="C1220" s="16">
        <v>160</v>
      </c>
      <c r="D1220" s="16">
        <v>145.30000000000001</v>
      </c>
      <c r="E1220" s="17">
        <v>26298</v>
      </c>
      <c r="F1220" s="17"/>
    </row>
    <row r="1221" spans="1:6" x14ac:dyDescent="0.25">
      <c r="A1221" s="16" t="s">
        <v>220</v>
      </c>
      <c r="B1221" s="16">
        <v>95050</v>
      </c>
      <c r="C1221" s="16">
        <v>133</v>
      </c>
      <c r="D1221" s="16">
        <v>128.19999999999999</v>
      </c>
      <c r="E1221" s="17">
        <v>25477</v>
      </c>
      <c r="F1221" s="17"/>
    </row>
    <row r="1222" spans="1:6" x14ac:dyDescent="0.25">
      <c r="A1222" s="16" t="s">
        <v>220</v>
      </c>
      <c r="B1222" s="16">
        <v>95382</v>
      </c>
      <c r="C1222" s="16">
        <v>145</v>
      </c>
      <c r="D1222" s="16">
        <v>127.4</v>
      </c>
      <c r="E1222" s="17">
        <v>24523</v>
      </c>
      <c r="F1222" s="17"/>
    </row>
    <row r="1223" spans="1:6" x14ac:dyDescent="0.25">
      <c r="A1223" s="16" t="s">
        <v>220</v>
      </c>
      <c r="B1223" s="16">
        <v>91768</v>
      </c>
      <c r="C1223" s="16">
        <v>59</v>
      </c>
      <c r="D1223" s="16">
        <v>55.1</v>
      </c>
      <c r="E1223" s="17">
        <v>24473</v>
      </c>
      <c r="F1223" s="17"/>
    </row>
    <row r="1224" spans="1:6" x14ac:dyDescent="0.25">
      <c r="A1224" s="16" t="s">
        <v>220</v>
      </c>
      <c r="B1224" s="16">
        <v>95030</v>
      </c>
      <c r="C1224" s="16">
        <v>73</v>
      </c>
      <c r="D1224" s="16">
        <v>67.3</v>
      </c>
      <c r="E1224" s="17">
        <v>26298</v>
      </c>
      <c r="F1224" s="17"/>
    </row>
    <row r="1225" spans="1:6" x14ac:dyDescent="0.25">
      <c r="A1225" s="16" t="s">
        <v>220</v>
      </c>
      <c r="B1225" s="16">
        <v>92802</v>
      </c>
      <c r="C1225" s="16">
        <v>99</v>
      </c>
      <c r="D1225" s="16">
        <v>91.4</v>
      </c>
      <c r="E1225" s="17">
        <v>24473</v>
      </c>
      <c r="F1225" s="17"/>
    </row>
    <row r="1226" spans="1:6" x14ac:dyDescent="0.25">
      <c r="A1226" s="16" t="s">
        <v>220</v>
      </c>
      <c r="B1226" s="16">
        <v>92504</v>
      </c>
      <c r="C1226" s="16">
        <v>120</v>
      </c>
      <c r="D1226" s="16">
        <v>99.8</v>
      </c>
      <c r="E1226" s="17">
        <v>25983</v>
      </c>
      <c r="F1226" s="17"/>
    </row>
    <row r="1227" spans="1:6" x14ac:dyDescent="0.25">
      <c r="A1227" s="16" t="s">
        <v>220</v>
      </c>
      <c r="B1227" s="16">
        <v>94501</v>
      </c>
      <c r="C1227" s="16">
        <v>180</v>
      </c>
      <c r="D1227" s="16">
        <v>163.80000000000001</v>
      </c>
      <c r="E1227" s="17">
        <v>26542</v>
      </c>
      <c r="F1227" s="17"/>
    </row>
    <row r="1228" spans="1:6" x14ac:dyDescent="0.25">
      <c r="A1228" s="16" t="s">
        <v>220</v>
      </c>
      <c r="B1228" s="16">
        <v>95482</v>
      </c>
      <c r="C1228" s="16">
        <v>57</v>
      </c>
      <c r="D1228" s="16">
        <v>43.5</v>
      </c>
      <c r="E1228" s="17">
        <v>24574</v>
      </c>
      <c r="F1228" s="17"/>
    </row>
    <row r="1229" spans="1:6" x14ac:dyDescent="0.25">
      <c r="A1229" s="16" t="s">
        <v>220</v>
      </c>
      <c r="B1229" s="16">
        <v>90066</v>
      </c>
      <c r="C1229" s="16">
        <v>91</v>
      </c>
      <c r="D1229" s="16">
        <v>78</v>
      </c>
      <c r="E1229" s="17">
        <v>24473</v>
      </c>
      <c r="F1229" s="17"/>
    </row>
    <row r="1230" spans="1:6" x14ac:dyDescent="0.25">
      <c r="A1230" s="16" t="s">
        <v>220</v>
      </c>
      <c r="B1230" s="16">
        <v>91356</v>
      </c>
      <c r="C1230" s="16">
        <v>180</v>
      </c>
      <c r="D1230" s="16">
        <v>155.69999999999999</v>
      </c>
      <c r="E1230" s="17">
        <v>27942</v>
      </c>
      <c r="F1230" s="17"/>
    </row>
    <row r="1231" spans="1:6" x14ac:dyDescent="0.25">
      <c r="A1231" s="16" t="s">
        <v>220</v>
      </c>
      <c r="B1231" s="16">
        <v>94044</v>
      </c>
      <c r="C1231" s="16">
        <v>59</v>
      </c>
      <c r="D1231" s="16">
        <v>47.4</v>
      </c>
      <c r="E1231" s="17">
        <v>26604</v>
      </c>
      <c r="F1231" s="17"/>
    </row>
    <row r="1232" spans="1:6" x14ac:dyDescent="0.25">
      <c r="A1232" s="16" t="s">
        <v>220</v>
      </c>
      <c r="B1232" s="16">
        <v>95404</v>
      </c>
      <c r="C1232" s="16">
        <v>181</v>
      </c>
      <c r="D1232" s="16">
        <v>170</v>
      </c>
      <c r="E1232" s="17">
        <v>27061</v>
      </c>
      <c r="F1232" s="17"/>
    </row>
    <row r="1233" spans="1:6" x14ac:dyDescent="0.25">
      <c r="A1233" s="16" t="s">
        <v>220</v>
      </c>
      <c r="B1233" s="16">
        <v>94015</v>
      </c>
      <c r="C1233" s="16">
        <v>239</v>
      </c>
      <c r="D1233" s="16">
        <v>214.9</v>
      </c>
      <c r="E1233" s="17">
        <v>26861</v>
      </c>
      <c r="F1233" s="17"/>
    </row>
    <row r="1234" spans="1:6" x14ac:dyDescent="0.25">
      <c r="A1234" s="16" t="s">
        <v>220</v>
      </c>
      <c r="B1234" s="16">
        <v>90016</v>
      </c>
      <c r="C1234" s="16">
        <v>55</v>
      </c>
      <c r="D1234" s="16">
        <v>53.2</v>
      </c>
      <c r="E1234" s="17">
        <v>24478</v>
      </c>
      <c r="F1234" s="17"/>
    </row>
    <row r="1235" spans="1:6" x14ac:dyDescent="0.25">
      <c r="A1235" s="16" t="s">
        <v>220</v>
      </c>
      <c r="B1235" s="16">
        <v>92373</v>
      </c>
      <c r="C1235" s="16">
        <v>48</v>
      </c>
      <c r="D1235" s="16">
        <v>37.6</v>
      </c>
      <c r="E1235" s="17">
        <v>24926</v>
      </c>
      <c r="F1235" s="17"/>
    </row>
    <row r="1236" spans="1:6" x14ac:dyDescent="0.25">
      <c r="A1236" s="16" t="s">
        <v>220</v>
      </c>
      <c r="B1236" s="16">
        <v>90806</v>
      </c>
      <c r="C1236" s="16">
        <v>98</v>
      </c>
      <c r="D1236" s="16">
        <v>75.3</v>
      </c>
      <c r="E1236" s="17">
        <v>28550</v>
      </c>
      <c r="F1236" s="17"/>
    </row>
    <row r="1237" spans="1:6" x14ac:dyDescent="0.25">
      <c r="A1237" s="16" t="s">
        <v>220</v>
      </c>
      <c r="B1237" s="16">
        <v>95661</v>
      </c>
      <c r="C1237" s="16">
        <v>98</v>
      </c>
      <c r="D1237" s="16">
        <v>91.4</v>
      </c>
      <c r="E1237" s="17">
        <v>25559</v>
      </c>
      <c r="F1237" s="17"/>
    </row>
    <row r="1238" spans="1:6" x14ac:dyDescent="0.25">
      <c r="A1238" s="16" t="s">
        <v>220</v>
      </c>
      <c r="B1238" s="16">
        <v>91706</v>
      </c>
      <c r="C1238" s="16">
        <v>97</v>
      </c>
      <c r="D1238" s="16">
        <v>87.9</v>
      </c>
      <c r="E1238" s="17">
        <v>26451</v>
      </c>
      <c r="F1238" s="17"/>
    </row>
    <row r="1239" spans="1:6" x14ac:dyDescent="0.25">
      <c r="A1239" s="16" t="s">
        <v>220</v>
      </c>
      <c r="B1239" s="16">
        <v>95240</v>
      </c>
      <c r="C1239" s="16">
        <v>59</v>
      </c>
      <c r="D1239" s="16">
        <v>50.5</v>
      </c>
      <c r="E1239" s="17">
        <v>24473</v>
      </c>
      <c r="F1239" s="17"/>
    </row>
    <row r="1240" spans="1:6" x14ac:dyDescent="0.25">
      <c r="A1240" s="16" t="s">
        <v>220</v>
      </c>
      <c r="B1240" s="16">
        <v>91790</v>
      </c>
      <c r="C1240" s="16">
        <v>54</v>
      </c>
      <c r="D1240" s="16">
        <v>40.799999999999997</v>
      </c>
      <c r="E1240" s="17">
        <v>27912</v>
      </c>
      <c r="F1240" s="17"/>
    </row>
    <row r="1241" spans="1:6" x14ac:dyDescent="0.25">
      <c r="A1241" s="16" t="s">
        <v>220</v>
      </c>
      <c r="B1241" s="16">
        <v>94705</v>
      </c>
      <c r="C1241" s="16">
        <v>36</v>
      </c>
      <c r="D1241" s="16">
        <v>33.9</v>
      </c>
      <c r="E1241" s="17">
        <v>24882</v>
      </c>
      <c r="F1241" s="17"/>
    </row>
    <row r="1242" spans="1:6" x14ac:dyDescent="0.25">
      <c r="A1242" s="16" t="s">
        <v>220</v>
      </c>
      <c r="B1242" s="16">
        <v>95603</v>
      </c>
      <c r="C1242" s="16">
        <v>84</v>
      </c>
      <c r="D1242" s="16">
        <v>74</v>
      </c>
      <c r="E1242" s="17">
        <v>26877</v>
      </c>
      <c r="F1242" s="17"/>
    </row>
    <row r="1243" spans="1:6" x14ac:dyDescent="0.25">
      <c r="A1243" s="16" t="s">
        <v>220</v>
      </c>
      <c r="B1243" s="16">
        <v>90017</v>
      </c>
      <c r="C1243" s="16">
        <v>49</v>
      </c>
      <c r="D1243" s="16">
        <v>46.4</v>
      </c>
      <c r="E1243" s="17">
        <v>26816</v>
      </c>
      <c r="F1243" s="17"/>
    </row>
    <row r="1244" spans="1:6" x14ac:dyDescent="0.25">
      <c r="A1244" s="16" t="s">
        <v>220</v>
      </c>
      <c r="B1244" s="16">
        <v>95360</v>
      </c>
      <c r="C1244" s="16">
        <v>71</v>
      </c>
      <c r="D1244" s="16">
        <v>51</v>
      </c>
      <c r="E1244" s="17">
        <v>25416</v>
      </c>
      <c r="F1244" s="17"/>
    </row>
    <row r="1245" spans="1:6" x14ac:dyDescent="0.25">
      <c r="A1245" s="16" t="s">
        <v>220</v>
      </c>
      <c r="B1245" s="16">
        <v>92571</v>
      </c>
      <c r="C1245" s="16">
        <v>109</v>
      </c>
      <c r="D1245" s="16">
        <v>100.3</v>
      </c>
      <c r="E1245" s="17">
        <v>27881</v>
      </c>
      <c r="F1245" s="17"/>
    </row>
    <row r="1246" spans="1:6" x14ac:dyDescent="0.25">
      <c r="A1246" s="16" t="s">
        <v>220</v>
      </c>
      <c r="B1246" s="16">
        <v>95355</v>
      </c>
      <c r="C1246" s="16">
        <v>99</v>
      </c>
      <c r="D1246" s="16">
        <v>79.7</v>
      </c>
      <c r="E1246" s="17">
        <v>25355</v>
      </c>
      <c r="F1246" s="17"/>
    </row>
    <row r="1247" spans="1:6" x14ac:dyDescent="0.25">
      <c r="A1247" s="16" t="s">
        <v>220</v>
      </c>
      <c r="B1247" s="16">
        <v>91107</v>
      </c>
      <c r="C1247" s="16">
        <v>99</v>
      </c>
      <c r="D1247" s="16">
        <v>86.1</v>
      </c>
      <c r="E1247" s="17">
        <v>25133</v>
      </c>
      <c r="F1247" s="17"/>
    </row>
    <row r="1248" spans="1:6" x14ac:dyDescent="0.25">
      <c r="A1248" s="16" t="s">
        <v>220</v>
      </c>
      <c r="B1248" s="16">
        <v>91010</v>
      </c>
      <c r="C1248" s="16">
        <v>82</v>
      </c>
      <c r="D1248" s="16">
        <v>73.3</v>
      </c>
      <c r="E1248" s="17">
        <v>24777</v>
      </c>
      <c r="F1248" s="17"/>
    </row>
    <row r="1249" spans="1:6" x14ac:dyDescent="0.25">
      <c r="A1249" s="16" t="s">
        <v>220</v>
      </c>
      <c r="B1249" s="16">
        <v>95240</v>
      </c>
      <c r="C1249" s="16">
        <v>86</v>
      </c>
      <c r="D1249" s="16">
        <v>86.9</v>
      </c>
      <c r="E1249" s="17">
        <v>24473</v>
      </c>
      <c r="F1249" s="17"/>
    </row>
    <row r="1250" spans="1:6" x14ac:dyDescent="0.25">
      <c r="A1250" s="16" t="s">
        <v>220</v>
      </c>
      <c r="B1250" s="16">
        <v>91732</v>
      </c>
      <c r="C1250" s="16">
        <v>139</v>
      </c>
      <c r="D1250" s="16">
        <v>130.4</v>
      </c>
      <c r="E1250" s="17">
        <v>28856</v>
      </c>
      <c r="F1250" s="17"/>
    </row>
    <row r="1251" spans="1:6" x14ac:dyDescent="0.25">
      <c r="A1251" s="16" t="s">
        <v>220</v>
      </c>
      <c r="B1251" s="16">
        <v>91754</v>
      </c>
      <c r="C1251" s="16">
        <v>99</v>
      </c>
      <c r="D1251" s="16">
        <v>93.1</v>
      </c>
      <c r="E1251" s="17">
        <v>25812</v>
      </c>
      <c r="F1251" s="17"/>
    </row>
    <row r="1252" spans="1:6" x14ac:dyDescent="0.25">
      <c r="A1252" s="16" t="s">
        <v>220</v>
      </c>
      <c r="B1252" s="16">
        <v>95407</v>
      </c>
      <c r="C1252" s="16">
        <v>62</v>
      </c>
      <c r="D1252" s="16">
        <v>59</v>
      </c>
      <c r="E1252" s="17">
        <v>25943</v>
      </c>
      <c r="F1252" s="17"/>
    </row>
    <row r="1253" spans="1:6" x14ac:dyDescent="0.25">
      <c r="A1253" s="16" t="s">
        <v>220</v>
      </c>
      <c r="B1253" s="16">
        <v>95431</v>
      </c>
      <c r="C1253" s="16">
        <v>427</v>
      </c>
      <c r="E1253" s="17">
        <v>27273</v>
      </c>
      <c r="F1253" s="17"/>
    </row>
    <row r="1254" spans="1:6" x14ac:dyDescent="0.25">
      <c r="A1254" s="16" t="s">
        <v>220</v>
      </c>
      <c r="B1254" s="16">
        <v>92626</v>
      </c>
      <c r="C1254" s="16">
        <v>396</v>
      </c>
      <c r="D1254" s="16">
        <v>5.7</v>
      </c>
      <c r="E1254" s="17">
        <v>28522</v>
      </c>
      <c r="F1254" s="17"/>
    </row>
    <row r="1255" spans="1:6" x14ac:dyDescent="0.25">
      <c r="A1255" s="16" t="s">
        <v>220</v>
      </c>
      <c r="B1255" s="16">
        <v>90029</v>
      </c>
      <c r="C1255" s="16">
        <v>89</v>
      </c>
      <c r="D1255" s="16">
        <v>66.8</v>
      </c>
      <c r="E1255" s="17">
        <v>26148</v>
      </c>
      <c r="F1255" s="17"/>
    </row>
    <row r="1256" spans="1:6" x14ac:dyDescent="0.25">
      <c r="A1256" s="16" t="s">
        <v>220</v>
      </c>
      <c r="B1256" s="16">
        <v>91103</v>
      </c>
      <c r="C1256" s="16">
        <v>71</v>
      </c>
      <c r="D1256" s="16">
        <v>65.099999999999994</v>
      </c>
      <c r="E1256" s="17">
        <v>26299</v>
      </c>
      <c r="F1256" s="17"/>
    </row>
    <row r="1257" spans="1:6" x14ac:dyDescent="0.25">
      <c r="A1257" s="16" t="s">
        <v>220</v>
      </c>
      <c r="B1257" s="16">
        <v>95054</v>
      </c>
      <c r="C1257" s="16">
        <v>201</v>
      </c>
      <c r="D1257" s="16">
        <v>183.4</v>
      </c>
      <c r="E1257" s="17">
        <v>25328</v>
      </c>
      <c r="F1257" s="17"/>
    </row>
    <row r="1258" spans="1:6" x14ac:dyDescent="0.25">
      <c r="A1258" s="16" t="s">
        <v>220</v>
      </c>
      <c r="B1258" s="16">
        <v>92025</v>
      </c>
      <c r="C1258" s="16">
        <v>74</v>
      </c>
      <c r="D1258" s="16">
        <v>69.8</v>
      </c>
      <c r="E1258" s="17">
        <v>24473</v>
      </c>
      <c r="F1258" s="17"/>
    </row>
    <row r="1259" spans="1:6" x14ac:dyDescent="0.25">
      <c r="A1259" s="16" t="s">
        <v>220</v>
      </c>
      <c r="B1259" s="16">
        <v>90650</v>
      </c>
      <c r="C1259" s="16">
        <v>59</v>
      </c>
      <c r="D1259" s="16">
        <v>54.7</v>
      </c>
      <c r="E1259" s="17">
        <v>31321</v>
      </c>
      <c r="F1259" s="17"/>
    </row>
    <row r="1260" spans="1:6" x14ac:dyDescent="0.25">
      <c r="A1260" s="16" t="s">
        <v>220</v>
      </c>
      <c r="B1260" s="16">
        <v>90806</v>
      </c>
      <c r="C1260" s="16">
        <v>99</v>
      </c>
      <c r="D1260" s="16">
        <v>88.2</v>
      </c>
      <c r="E1260" s="17">
        <v>25149</v>
      </c>
      <c r="F1260" s="17"/>
    </row>
    <row r="1261" spans="1:6" x14ac:dyDescent="0.25">
      <c r="A1261" s="16" t="s">
        <v>220</v>
      </c>
      <c r="B1261" s="16">
        <v>92868</v>
      </c>
      <c r="C1261" s="16">
        <v>112</v>
      </c>
      <c r="D1261" s="16">
        <v>100.2</v>
      </c>
      <c r="E1261" s="17">
        <v>24473</v>
      </c>
      <c r="F1261" s="17"/>
    </row>
    <row r="1262" spans="1:6" x14ac:dyDescent="0.25">
      <c r="A1262" s="16" t="s">
        <v>220</v>
      </c>
      <c r="B1262" s="16">
        <v>95945</v>
      </c>
      <c r="C1262" s="16">
        <v>59</v>
      </c>
      <c r="D1262" s="16">
        <v>49.5</v>
      </c>
      <c r="E1262" s="17">
        <v>24473</v>
      </c>
      <c r="F1262" s="17"/>
    </row>
    <row r="1263" spans="1:6" x14ac:dyDescent="0.25">
      <c r="A1263" s="16" t="s">
        <v>220</v>
      </c>
      <c r="B1263" s="16">
        <v>93631</v>
      </c>
      <c r="C1263" s="16">
        <v>86</v>
      </c>
      <c r="D1263" s="16">
        <v>81.3</v>
      </c>
      <c r="E1263" s="17">
        <v>28581</v>
      </c>
      <c r="F1263" s="17"/>
    </row>
    <row r="1264" spans="1:6" x14ac:dyDescent="0.25">
      <c r="A1264" s="16" t="s">
        <v>220</v>
      </c>
      <c r="B1264" s="16">
        <v>95348</v>
      </c>
      <c r="C1264" s="16">
        <v>71</v>
      </c>
      <c r="D1264" s="16">
        <v>60.5</v>
      </c>
      <c r="E1264" s="17">
        <v>25415</v>
      </c>
      <c r="F1264" s="17"/>
    </row>
    <row r="1265" spans="1:6" x14ac:dyDescent="0.25">
      <c r="A1265" s="16" t="s">
        <v>220</v>
      </c>
      <c r="B1265" s="16">
        <v>95037</v>
      </c>
      <c r="C1265" s="16">
        <v>99</v>
      </c>
      <c r="D1265" s="16">
        <v>93.9</v>
      </c>
      <c r="E1265" s="17">
        <v>25283</v>
      </c>
      <c r="F1265" s="17"/>
    </row>
    <row r="1266" spans="1:6" x14ac:dyDescent="0.25">
      <c r="A1266" s="16" t="s">
        <v>220</v>
      </c>
      <c r="B1266" s="16">
        <v>94122</v>
      </c>
      <c r="C1266" s="16">
        <v>68</v>
      </c>
      <c r="D1266" s="16">
        <v>57.3</v>
      </c>
      <c r="E1266" s="17">
        <v>25965</v>
      </c>
      <c r="F1266" s="17"/>
    </row>
    <row r="1267" spans="1:6" x14ac:dyDescent="0.25">
      <c r="A1267" s="16" t="s">
        <v>220</v>
      </c>
      <c r="B1267" s="16">
        <v>92707</v>
      </c>
      <c r="C1267" s="16">
        <v>255</v>
      </c>
      <c r="D1267" s="16">
        <v>242.5</v>
      </c>
      <c r="E1267" s="17">
        <v>27181</v>
      </c>
      <c r="F1267" s="17"/>
    </row>
    <row r="1268" spans="1:6" x14ac:dyDescent="0.25">
      <c r="A1268" s="16" t="s">
        <v>220</v>
      </c>
      <c r="B1268" s="16">
        <v>90006</v>
      </c>
      <c r="C1268" s="16">
        <v>210</v>
      </c>
      <c r="D1268" s="16">
        <v>183.1</v>
      </c>
      <c r="E1268" s="17">
        <v>25836</v>
      </c>
      <c r="F1268" s="17"/>
    </row>
    <row r="1269" spans="1:6" x14ac:dyDescent="0.25">
      <c r="A1269" s="16" t="s">
        <v>220</v>
      </c>
      <c r="B1269" s="16">
        <v>95023</v>
      </c>
      <c r="C1269" s="16">
        <v>119</v>
      </c>
      <c r="D1269" s="16">
        <v>93.2</v>
      </c>
      <c r="E1269" s="17">
        <v>25020</v>
      </c>
      <c r="F1269" s="17"/>
    </row>
    <row r="1270" spans="1:6" x14ac:dyDescent="0.25">
      <c r="A1270" s="16" t="s">
        <v>220</v>
      </c>
      <c r="B1270" s="16">
        <v>91103</v>
      </c>
      <c r="C1270" s="16">
        <v>99</v>
      </c>
      <c r="D1270" s="16">
        <v>82.2</v>
      </c>
      <c r="E1270" s="17">
        <v>24821</v>
      </c>
      <c r="F1270" s="17"/>
    </row>
    <row r="1271" spans="1:6" x14ac:dyDescent="0.25">
      <c r="A1271" s="16" t="s">
        <v>220</v>
      </c>
      <c r="B1271" s="16">
        <v>95405</v>
      </c>
      <c r="C1271" s="16">
        <v>99</v>
      </c>
      <c r="D1271" s="16">
        <v>96.5</v>
      </c>
      <c r="E1271" s="17">
        <v>24779</v>
      </c>
      <c r="F1271" s="17"/>
    </row>
    <row r="1272" spans="1:6" x14ac:dyDescent="0.25">
      <c r="A1272" s="16" t="s">
        <v>220</v>
      </c>
      <c r="B1272" s="16">
        <v>95010</v>
      </c>
      <c r="C1272" s="16">
        <v>99</v>
      </c>
      <c r="D1272" s="16">
        <v>90.5</v>
      </c>
      <c r="E1272" s="17">
        <v>25294</v>
      </c>
      <c r="F1272" s="17"/>
    </row>
    <row r="1273" spans="1:6" x14ac:dyDescent="0.25">
      <c r="A1273" s="16" t="s">
        <v>220</v>
      </c>
      <c r="B1273" s="16">
        <v>91010</v>
      </c>
      <c r="C1273" s="16">
        <v>69</v>
      </c>
      <c r="D1273" s="16">
        <v>62</v>
      </c>
      <c r="E1273" s="17">
        <v>24720</v>
      </c>
      <c r="F1273" s="17"/>
    </row>
    <row r="1274" spans="1:6" x14ac:dyDescent="0.25">
      <c r="A1274" s="16" t="s">
        <v>220</v>
      </c>
      <c r="B1274" s="16">
        <v>94541</v>
      </c>
      <c r="C1274" s="16">
        <v>40</v>
      </c>
      <c r="D1274" s="16">
        <v>40</v>
      </c>
      <c r="E1274" s="17">
        <v>26647</v>
      </c>
      <c r="F1274" s="17"/>
    </row>
    <row r="1275" spans="1:6" x14ac:dyDescent="0.25">
      <c r="A1275" s="16" t="s">
        <v>220</v>
      </c>
      <c r="B1275" s="16">
        <v>94577</v>
      </c>
      <c r="C1275" s="16">
        <v>36</v>
      </c>
      <c r="D1275" s="16">
        <v>34.6</v>
      </c>
      <c r="E1275" s="17">
        <v>28369</v>
      </c>
      <c r="F1275" s="17"/>
    </row>
    <row r="1276" spans="1:6" x14ac:dyDescent="0.25">
      <c r="A1276" s="16" t="s">
        <v>220</v>
      </c>
      <c r="B1276" s="16">
        <v>95695</v>
      </c>
      <c r="C1276" s="16">
        <v>98</v>
      </c>
      <c r="D1276" s="16">
        <v>92.6</v>
      </c>
      <c r="E1276" s="17">
        <v>25461</v>
      </c>
      <c r="F1276" s="17"/>
    </row>
    <row r="1277" spans="1:6" x14ac:dyDescent="0.25">
      <c r="A1277" s="16" t="s">
        <v>220</v>
      </c>
      <c r="B1277" s="16">
        <v>91733</v>
      </c>
      <c r="C1277" s="16">
        <v>96</v>
      </c>
      <c r="D1277" s="16">
        <v>78.8</v>
      </c>
      <c r="E1277" s="17">
        <v>28491</v>
      </c>
      <c r="F1277" s="17"/>
    </row>
    <row r="1278" spans="1:6" x14ac:dyDescent="0.25">
      <c r="A1278" s="16" t="s">
        <v>220</v>
      </c>
      <c r="B1278" s="16">
        <v>94523</v>
      </c>
      <c r="C1278" s="16">
        <v>51</v>
      </c>
      <c r="D1278" s="16">
        <v>46.3</v>
      </c>
      <c r="E1278" s="17">
        <v>26115</v>
      </c>
      <c r="F1278" s="17"/>
    </row>
    <row r="1279" spans="1:6" x14ac:dyDescent="0.25">
      <c r="A1279" s="16" t="s">
        <v>220</v>
      </c>
      <c r="B1279" s="16">
        <v>94040</v>
      </c>
      <c r="C1279" s="16">
        <v>138</v>
      </c>
      <c r="D1279" s="16">
        <v>91.2</v>
      </c>
      <c r="E1279" s="17">
        <v>24473</v>
      </c>
      <c r="F1279" s="17"/>
    </row>
    <row r="1280" spans="1:6" x14ac:dyDescent="0.25">
      <c r="A1280" s="16" t="s">
        <v>220</v>
      </c>
      <c r="B1280" s="16">
        <v>93638</v>
      </c>
      <c r="C1280" s="16">
        <v>176</v>
      </c>
      <c r="D1280" s="16">
        <v>169.7</v>
      </c>
      <c r="E1280" s="17">
        <v>24473</v>
      </c>
      <c r="F1280" s="17"/>
    </row>
    <row r="1281" spans="1:6" x14ac:dyDescent="0.25">
      <c r="A1281" s="16" t="s">
        <v>220</v>
      </c>
      <c r="B1281" s="16">
        <v>95076</v>
      </c>
      <c r="C1281" s="16">
        <v>59</v>
      </c>
      <c r="D1281" s="16">
        <v>57.8</v>
      </c>
      <c r="E1281" s="17">
        <v>25651</v>
      </c>
      <c r="F1281" s="17"/>
    </row>
    <row r="1282" spans="1:6" x14ac:dyDescent="0.25">
      <c r="A1282" s="16" t="s">
        <v>220</v>
      </c>
      <c r="B1282" s="16">
        <v>91335</v>
      </c>
      <c r="C1282" s="16">
        <v>97</v>
      </c>
      <c r="D1282" s="16">
        <v>90.2</v>
      </c>
      <c r="E1282" s="17">
        <v>28856</v>
      </c>
      <c r="F1282" s="17"/>
    </row>
    <row r="1283" spans="1:6" x14ac:dyDescent="0.25">
      <c r="A1283" s="16" t="s">
        <v>220</v>
      </c>
      <c r="B1283" s="16">
        <v>91344</v>
      </c>
      <c r="C1283" s="16">
        <v>99</v>
      </c>
      <c r="D1283" s="16">
        <v>91.9</v>
      </c>
      <c r="E1283" s="17">
        <v>29129</v>
      </c>
      <c r="F1283" s="17"/>
    </row>
    <row r="1284" spans="1:6" x14ac:dyDescent="0.25">
      <c r="A1284" s="16" t="s">
        <v>220</v>
      </c>
      <c r="B1284" s="16">
        <v>95503</v>
      </c>
      <c r="C1284" s="16">
        <v>99</v>
      </c>
      <c r="D1284" s="16">
        <v>58.3</v>
      </c>
      <c r="E1284" s="17">
        <v>24473</v>
      </c>
      <c r="F1284" s="17"/>
    </row>
    <row r="1285" spans="1:6" x14ac:dyDescent="0.25">
      <c r="A1285" s="16" t="s">
        <v>220</v>
      </c>
      <c r="B1285" s="16">
        <v>92832</v>
      </c>
      <c r="C1285" s="16">
        <v>99</v>
      </c>
      <c r="D1285" s="16">
        <v>84.2</v>
      </c>
      <c r="E1285" s="17">
        <v>25449</v>
      </c>
      <c r="F1285" s="17"/>
    </row>
    <row r="1286" spans="1:6" x14ac:dyDescent="0.25">
      <c r="A1286" s="16" t="s">
        <v>220</v>
      </c>
      <c r="B1286" s="16">
        <v>95124</v>
      </c>
      <c r="C1286" s="16">
        <v>77</v>
      </c>
      <c r="D1286" s="16">
        <v>72.599999999999994</v>
      </c>
      <c r="E1286" s="17">
        <v>25355</v>
      </c>
      <c r="F1286" s="17"/>
    </row>
    <row r="1287" spans="1:6" x14ac:dyDescent="0.25">
      <c r="A1287" s="16" t="s">
        <v>220</v>
      </c>
      <c r="B1287" s="16">
        <v>95824</v>
      </c>
      <c r="C1287" s="16">
        <v>49</v>
      </c>
      <c r="D1287" s="16">
        <v>45.2</v>
      </c>
      <c r="E1287" s="17">
        <v>25508</v>
      </c>
      <c r="F1287" s="17"/>
    </row>
    <row r="1288" spans="1:6" x14ac:dyDescent="0.25">
      <c r="A1288" s="16" t="s">
        <v>220</v>
      </c>
      <c r="B1288" s="16">
        <v>90602</v>
      </c>
      <c r="C1288" s="16">
        <v>36</v>
      </c>
      <c r="D1288" s="16">
        <v>31.8</v>
      </c>
      <c r="E1288" s="17">
        <v>37377</v>
      </c>
      <c r="F1288" s="17"/>
    </row>
    <row r="1289" spans="1:6" x14ac:dyDescent="0.25">
      <c r="A1289" s="16" t="s">
        <v>220</v>
      </c>
      <c r="B1289" s="16">
        <v>95121</v>
      </c>
      <c r="C1289" s="16">
        <v>163</v>
      </c>
      <c r="D1289" s="16">
        <v>155.80000000000001</v>
      </c>
      <c r="E1289" s="17">
        <v>33589</v>
      </c>
      <c r="F1289" s="17"/>
    </row>
    <row r="1290" spans="1:6" x14ac:dyDescent="0.25">
      <c r="A1290" s="16" t="s">
        <v>220</v>
      </c>
      <c r="B1290" s="16">
        <v>91103</v>
      </c>
      <c r="C1290" s="16">
        <v>96</v>
      </c>
      <c r="D1290" s="16">
        <v>94.1</v>
      </c>
      <c r="E1290" s="17">
        <v>28703</v>
      </c>
      <c r="F1290" s="17"/>
    </row>
    <row r="1291" spans="1:6" x14ac:dyDescent="0.25">
      <c r="A1291" s="16" t="s">
        <v>220</v>
      </c>
      <c r="B1291" s="16">
        <v>95453</v>
      </c>
      <c r="C1291" s="16">
        <v>99</v>
      </c>
      <c r="D1291" s="16">
        <v>78</v>
      </c>
      <c r="E1291" s="17">
        <v>31558</v>
      </c>
      <c r="F1291" s="17"/>
    </row>
    <row r="1292" spans="1:6" x14ac:dyDescent="0.25">
      <c r="A1292" s="16" t="s">
        <v>220</v>
      </c>
      <c r="B1292" s="16">
        <v>95608</v>
      </c>
      <c r="C1292" s="16">
        <v>35</v>
      </c>
      <c r="D1292" s="16">
        <v>32.299999999999997</v>
      </c>
      <c r="E1292" s="17">
        <v>34078</v>
      </c>
      <c r="F1292" s="17"/>
    </row>
    <row r="1293" spans="1:6" x14ac:dyDescent="0.25">
      <c r="A1293" s="16" t="s">
        <v>220</v>
      </c>
      <c r="B1293" s="16">
        <v>90018</v>
      </c>
      <c r="C1293" s="16">
        <v>93</v>
      </c>
      <c r="D1293" s="16">
        <v>84.9</v>
      </c>
      <c r="E1293" s="17">
        <v>28269</v>
      </c>
      <c r="F1293" s="17"/>
    </row>
    <row r="1294" spans="1:6" x14ac:dyDescent="0.25">
      <c r="A1294" s="16" t="s">
        <v>220</v>
      </c>
      <c r="B1294" s="16">
        <v>93940</v>
      </c>
      <c r="C1294" s="16">
        <v>28</v>
      </c>
      <c r="D1294" s="16">
        <v>22.2</v>
      </c>
      <c r="E1294" s="17">
        <v>29978</v>
      </c>
      <c r="F1294" s="17"/>
    </row>
    <row r="1295" spans="1:6" x14ac:dyDescent="0.25">
      <c r="A1295" s="16" t="s">
        <v>220</v>
      </c>
      <c r="B1295" s="16">
        <v>92024</v>
      </c>
      <c r="C1295" s="16">
        <v>120</v>
      </c>
      <c r="D1295" s="16">
        <v>110.2</v>
      </c>
      <c r="E1295" s="17">
        <v>32352</v>
      </c>
      <c r="F1295" s="17"/>
    </row>
    <row r="1296" spans="1:6" x14ac:dyDescent="0.25">
      <c r="A1296" s="16" t="s">
        <v>220</v>
      </c>
      <c r="B1296" s="16">
        <v>94606</v>
      </c>
      <c r="C1296" s="16">
        <v>99</v>
      </c>
      <c r="D1296" s="16">
        <v>75.599999999999994</v>
      </c>
      <c r="E1296" s="17">
        <v>39626</v>
      </c>
      <c r="F1296" s="17"/>
    </row>
    <row r="1297" spans="1:6" x14ac:dyDescent="0.25">
      <c r="A1297" s="16" t="s">
        <v>220</v>
      </c>
      <c r="B1297" s="16">
        <v>93442</v>
      </c>
      <c r="C1297" s="16">
        <v>145</v>
      </c>
      <c r="D1297" s="16">
        <v>102.6</v>
      </c>
      <c r="E1297" s="17">
        <v>32478</v>
      </c>
      <c r="F1297" s="17"/>
    </row>
    <row r="1298" spans="1:6" x14ac:dyDescent="0.25">
      <c r="A1298" s="16" t="s">
        <v>220</v>
      </c>
      <c r="B1298" s="16">
        <v>91770</v>
      </c>
      <c r="C1298" s="16">
        <v>96</v>
      </c>
      <c r="D1298" s="16">
        <v>72.7</v>
      </c>
      <c r="E1298" s="17">
        <v>42214</v>
      </c>
      <c r="F1298" s="17"/>
    </row>
    <row r="1299" spans="1:6" x14ac:dyDescent="0.25">
      <c r="A1299" s="16" t="s">
        <v>220</v>
      </c>
      <c r="B1299" s="16">
        <v>90813</v>
      </c>
      <c r="C1299" s="16">
        <v>78</v>
      </c>
      <c r="D1299" s="16">
        <v>68.099999999999994</v>
      </c>
      <c r="E1299" s="17">
        <v>28976</v>
      </c>
      <c r="F1299" s="17"/>
    </row>
    <row r="1300" spans="1:6" x14ac:dyDescent="0.25">
      <c r="A1300" s="16" t="s">
        <v>220</v>
      </c>
      <c r="B1300" s="16">
        <v>93545</v>
      </c>
      <c r="C1300" s="16">
        <v>33</v>
      </c>
      <c r="D1300" s="16">
        <v>31.3</v>
      </c>
      <c r="E1300" s="17">
        <v>33941</v>
      </c>
      <c r="F1300" s="17"/>
    </row>
    <row r="1301" spans="1:6" x14ac:dyDescent="0.25">
      <c r="A1301" s="16" t="s">
        <v>220</v>
      </c>
      <c r="B1301" s="16">
        <v>95603</v>
      </c>
      <c r="C1301" s="16">
        <v>107</v>
      </c>
      <c r="D1301" s="16">
        <v>80.400000000000006</v>
      </c>
      <c r="E1301" s="17">
        <v>36441</v>
      </c>
      <c r="F1301" s="17"/>
    </row>
    <row r="1302" spans="1:6" x14ac:dyDescent="0.25">
      <c r="A1302" s="16" t="s">
        <v>220</v>
      </c>
      <c r="B1302" s="16">
        <v>90650</v>
      </c>
      <c r="C1302" s="16">
        <v>99</v>
      </c>
      <c r="D1302" s="16">
        <v>84.3</v>
      </c>
      <c r="E1302" s="17">
        <v>35194</v>
      </c>
      <c r="F1302" s="17"/>
    </row>
    <row r="1303" spans="1:6" x14ac:dyDescent="0.25">
      <c r="A1303" s="16" t="s">
        <v>220</v>
      </c>
      <c r="B1303" s="16">
        <v>93725</v>
      </c>
      <c r="C1303" s="16">
        <v>99</v>
      </c>
      <c r="D1303" s="16">
        <v>73.900000000000006</v>
      </c>
      <c r="E1303" s="17">
        <v>32660</v>
      </c>
      <c r="F1303" s="17"/>
    </row>
    <row r="1304" spans="1:6" x14ac:dyDescent="0.25">
      <c r="A1304" s="16" t="s">
        <v>220</v>
      </c>
      <c r="B1304" s="16">
        <v>91706</v>
      </c>
      <c r="C1304" s="16">
        <v>49</v>
      </c>
      <c r="D1304" s="16">
        <v>45.1</v>
      </c>
      <c r="E1304" s="17">
        <v>28891</v>
      </c>
      <c r="F1304" s="17"/>
    </row>
    <row r="1305" spans="1:6" x14ac:dyDescent="0.25">
      <c r="A1305" s="16" t="s">
        <v>220</v>
      </c>
      <c r="B1305" s="16">
        <v>94954</v>
      </c>
      <c r="C1305" s="16">
        <v>99</v>
      </c>
      <c r="D1305" s="16">
        <v>90</v>
      </c>
      <c r="E1305" s="17">
        <v>29532</v>
      </c>
      <c r="F1305" s="17"/>
    </row>
    <row r="1306" spans="1:6" x14ac:dyDescent="0.25">
      <c r="A1306" s="16" t="s">
        <v>220</v>
      </c>
      <c r="B1306" s="16">
        <v>94550</v>
      </c>
      <c r="C1306" s="16">
        <v>27</v>
      </c>
      <c r="D1306" s="16">
        <v>21.3</v>
      </c>
      <c r="E1306" s="17">
        <v>42629</v>
      </c>
      <c r="F1306" s="17"/>
    </row>
    <row r="1307" spans="1:6" x14ac:dyDescent="0.25">
      <c r="A1307" s="16" t="s">
        <v>220</v>
      </c>
      <c r="B1307" s="16">
        <v>95127</v>
      </c>
      <c r="C1307" s="16">
        <v>54</v>
      </c>
      <c r="D1307" s="16">
        <v>45.5</v>
      </c>
      <c r="E1307" s="17">
        <v>37504</v>
      </c>
      <c r="F1307" s="17"/>
    </row>
    <row r="1308" spans="1:6" x14ac:dyDescent="0.25">
      <c r="A1308" s="16" t="s">
        <v>220</v>
      </c>
      <c r="B1308" s="16">
        <v>90023</v>
      </c>
      <c r="C1308" s="16">
        <v>39</v>
      </c>
      <c r="D1308" s="16">
        <v>30.7</v>
      </c>
      <c r="E1308" s="17">
        <v>34859</v>
      </c>
      <c r="F1308" s="17"/>
    </row>
    <row r="1309" spans="1:6" x14ac:dyDescent="0.25">
      <c r="A1309" s="16" t="s">
        <v>220</v>
      </c>
      <c r="B1309" s="16">
        <v>91342</v>
      </c>
      <c r="C1309" s="16">
        <v>141</v>
      </c>
      <c r="D1309" s="16">
        <v>123</v>
      </c>
      <c r="E1309" s="17">
        <v>34304</v>
      </c>
      <c r="F1309" s="17"/>
    </row>
    <row r="1310" spans="1:6" x14ac:dyDescent="0.25">
      <c r="A1310" s="16" t="s">
        <v>220</v>
      </c>
      <c r="B1310" s="16">
        <v>92545</v>
      </c>
      <c r="C1310" s="16">
        <v>54</v>
      </c>
      <c r="D1310" s="16">
        <v>37.200000000000003</v>
      </c>
      <c r="E1310" s="17">
        <v>33392</v>
      </c>
      <c r="F1310" s="17"/>
    </row>
    <row r="1311" spans="1:6" x14ac:dyDescent="0.25">
      <c r="A1311" s="16" t="s">
        <v>220</v>
      </c>
      <c r="B1311" s="16">
        <v>95125</v>
      </c>
      <c r="C1311" s="16">
        <v>99</v>
      </c>
      <c r="D1311" s="16">
        <v>99.2</v>
      </c>
      <c r="E1311" s="17">
        <v>38682</v>
      </c>
      <c r="F1311" s="17"/>
    </row>
    <row r="1312" spans="1:6" x14ac:dyDescent="0.25">
      <c r="A1312" s="16" t="s">
        <v>220</v>
      </c>
      <c r="B1312" s="16">
        <v>93555</v>
      </c>
      <c r="C1312" s="16">
        <v>124</v>
      </c>
      <c r="D1312" s="16">
        <v>64.2</v>
      </c>
      <c r="E1312" s="17">
        <v>41163</v>
      </c>
      <c r="F1312" s="17"/>
    </row>
    <row r="1313" spans="1:6" x14ac:dyDescent="0.25">
      <c r="A1313" s="16" t="s">
        <v>220</v>
      </c>
      <c r="B1313" s="16">
        <v>95991</v>
      </c>
      <c r="C1313" s="16">
        <v>145</v>
      </c>
      <c r="D1313" s="16">
        <v>131.19999999999999</v>
      </c>
      <c r="E1313" s="17">
        <v>33105</v>
      </c>
      <c r="F1313" s="17"/>
    </row>
    <row r="1314" spans="1:6" x14ac:dyDescent="0.25">
      <c r="A1314" s="16" t="s">
        <v>220</v>
      </c>
      <c r="B1314" s="16">
        <v>92705</v>
      </c>
      <c r="C1314" s="16">
        <v>174</v>
      </c>
      <c r="D1314" s="16">
        <v>152.9</v>
      </c>
      <c r="E1314" s="17">
        <v>36861</v>
      </c>
      <c r="F1314" s="17"/>
    </row>
    <row r="1315" spans="1:6" x14ac:dyDescent="0.25">
      <c r="A1315" s="16" t="s">
        <v>220</v>
      </c>
      <c r="B1315" s="16">
        <v>95542</v>
      </c>
      <c r="C1315" s="16">
        <v>17</v>
      </c>
      <c r="D1315" s="16">
        <v>7.3</v>
      </c>
      <c r="E1315" s="17">
        <v>33841</v>
      </c>
      <c r="F1315" s="17"/>
    </row>
    <row r="1316" spans="1:6" x14ac:dyDescent="0.25">
      <c r="A1316" s="16" t="s">
        <v>220</v>
      </c>
      <c r="B1316" s="16">
        <v>92804</v>
      </c>
      <c r="C1316" s="16">
        <v>115</v>
      </c>
      <c r="D1316" s="16">
        <v>106.9</v>
      </c>
      <c r="E1316" s="17">
        <v>28087</v>
      </c>
      <c r="F1316" s="17"/>
    </row>
    <row r="1317" spans="1:6" x14ac:dyDescent="0.25">
      <c r="A1317" s="16" t="s">
        <v>220</v>
      </c>
      <c r="B1317" s="16">
        <v>94606</v>
      </c>
      <c r="C1317" s="16">
        <v>48</v>
      </c>
      <c r="D1317" s="16">
        <v>39</v>
      </c>
      <c r="E1317" s="17">
        <v>34256</v>
      </c>
      <c r="F1317" s="17"/>
    </row>
    <row r="1318" spans="1:6" x14ac:dyDescent="0.25">
      <c r="A1318" s="16" t="s">
        <v>220</v>
      </c>
      <c r="B1318" s="16">
        <v>92653</v>
      </c>
      <c r="C1318" s="16">
        <v>99</v>
      </c>
      <c r="D1318" s="16">
        <v>86.9</v>
      </c>
      <c r="E1318" s="17">
        <v>31876</v>
      </c>
      <c r="F1318" s="17"/>
    </row>
    <row r="1319" spans="1:6" x14ac:dyDescent="0.25">
      <c r="A1319" s="16" t="s">
        <v>220</v>
      </c>
      <c r="B1319" s="16">
        <v>90248</v>
      </c>
      <c r="C1319" s="16">
        <v>50</v>
      </c>
      <c r="D1319" s="16">
        <v>39.799999999999997</v>
      </c>
      <c r="E1319" s="17">
        <v>32782</v>
      </c>
      <c r="F1319" s="17"/>
    </row>
    <row r="1320" spans="1:6" x14ac:dyDescent="0.25">
      <c r="A1320" s="16" t="s">
        <v>220</v>
      </c>
      <c r="B1320" s="16">
        <v>91103</v>
      </c>
      <c r="C1320" s="16">
        <v>99</v>
      </c>
      <c r="D1320" s="16">
        <v>83.2</v>
      </c>
      <c r="E1320" s="17">
        <v>31354</v>
      </c>
      <c r="F1320" s="17"/>
    </row>
    <row r="1321" spans="1:6" x14ac:dyDescent="0.25">
      <c r="A1321" s="16" t="s">
        <v>220</v>
      </c>
      <c r="B1321" s="16">
        <v>95376</v>
      </c>
      <c r="C1321" s="16">
        <v>62</v>
      </c>
      <c r="D1321" s="16">
        <v>54.6</v>
      </c>
      <c r="E1321" s="17">
        <v>28522</v>
      </c>
      <c r="F1321" s="17"/>
    </row>
    <row r="1322" spans="1:6" x14ac:dyDescent="0.25">
      <c r="A1322" s="16" t="s">
        <v>220</v>
      </c>
      <c r="B1322" s="16">
        <v>92064</v>
      </c>
      <c r="C1322" s="16">
        <v>129</v>
      </c>
      <c r="D1322" s="16">
        <v>111</v>
      </c>
      <c r="E1322" s="17">
        <v>32268</v>
      </c>
      <c r="F1322" s="17"/>
    </row>
    <row r="1323" spans="1:6" x14ac:dyDescent="0.25">
      <c r="A1323" s="16" t="s">
        <v>220</v>
      </c>
      <c r="B1323" s="16">
        <v>92122</v>
      </c>
      <c r="C1323" s="16">
        <v>60</v>
      </c>
      <c r="D1323" s="16">
        <v>46</v>
      </c>
      <c r="E1323" s="17">
        <v>37433</v>
      </c>
      <c r="F1323" s="17"/>
    </row>
    <row r="1324" spans="1:6" x14ac:dyDescent="0.25">
      <c r="A1324" s="16" t="s">
        <v>220</v>
      </c>
      <c r="B1324" s="16">
        <v>92509</v>
      </c>
      <c r="C1324" s="16">
        <v>188</v>
      </c>
      <c r="D1324" s="16">
        <v>172.3</v>
      </c>
      <c r="E1324" s="17">
        <v>32444</v>
      </c>
      <c r="F1324" s="17"/>
    </row>
    <row r="1325" spans="1:6" x14ac:dyDescent="0.25">
      <c r="A1325" s="16" t="s">
        <v>220</v>
      </c>
      <c r="B1325" s="16">
        <v>95125</v>
      </c>
      <c r="C1325" s="16">
        <v>59</v>
      </c>
      <c r="D1325" s="16">
        <v>57.8</v>
      </c>
      <c r="E1325" s="17">
        <v>32690</v>
      </c>
      <c r="F1325" s="17"/>
    </row>
    <row r="1326" spans="1:6" x14ac:dyDescent="0.25">
      <c r="A1326" s="16" t="s">
        <v>220</v>
      </c>
      <c r="B1326" s="16">
        <v>96093</v>
      </c>
      <c r="C1326" s="16">
        <v>23</v>
      </c>
      <c r="D1326" s="16">
        <v>12.1</v>
      </c>
      <c r="E1326" s="17">
        <v>43004</v>
      </c>
      <c r="F1326" s="17"/>
    </row>
    <row r="1327" spans="1:6" x14ac:dyDescent="0.25">
      <c r="A1327" s="16" t="s">
        <v>220</v>
      </c>
      <c r="B1327" s="16">
        <v>95209</v>
      </c>
      <c r="C1327" s="16">
        <v>100</v>
      </c>
      <c r="D1327" s="16">
        <v>93.3</v>
      </c>
      <c r="E1327" s="17">
        <v>35713</v>
      </c>
      <c r="F1327" s="17"/>
    </row>
    <row r="1328" spans="1:6" x14ac:dyDescent="0.25">
      <c r="A1328" s="16" t="s">
        <v>220</v>
      </c>
      <c r="B1328" s="16">
        <v>95448</v>
      </c>
      <c r="C1328" s="16">
        <v>17</v>
      </c>
      <c r="D1328" s="16">
        <v>12.7</v>
      </c>
      <c r="E1328" s="17">
        <v>34415</v>
      </c>
      <c r="F1328" s="17"/>
    </row>
    <row r="1329" spans="1:6" x14ac:dyDescent="0.25">
      <c r="A1329" s="16" t="s">
        <v>220</v>
      </c>
      <c r="B1329" s="16">
        <v>92543</v>
      </c>
      <c r="C1329" s="16">
        <v>113</v>
      </c>
      <c r="D1329" s="16">
        <v>52.4</v>
      </c>
      <c r="E1329" s="17">
        <v>34754</v>
      </c>
      <c r="F1329" s="17"/>
    </row>
    <row r="1330" spans="1:6" x14ac:dyDescent="0.25">
      <c r="A1330" s="16" t="s">
        <v>220</v>
      </c>
      <c r="B1330" s="16">
        <v>92411</v>
      </c>
      <c r="C1330" s="16">
        <v>88</v>
      </c>
      <c r="D1330" s="16">
        <v>86.3</v>
      </c>
      <c r="E1330" s="17">
        <v>33855</v>
      </c>
      <c r="F1330" s="17"/>
    </row>
    <row r="1331" spans="1:6" x14ac:dyDescent="0.25">
      <c r="A1331" s="16" t="s">
        <v>220</v>
      </c>
      <c r="B1331" s="16">
        <v>90404</v>
      </c>
      <c r="C1331" s="16">
        <v>207</v>
      </c>
      <c r="D1331" s="16">
        <v>92.6</v>
      </c>
      <c r="E1331" s="17">
        <v>36454</v>
      </c>
      <c r="F1331" s="17"/>
    </row>
    <row r="1332" spans="1:6" x14ac:dyDescent="0.25">
      <c r="A1332" s="16" t="s">
        <v>220</v>
      </c>
      <c r="B1332" s="16">
        <v>91723</v>
      </c>
      <c r="C1332" s="16">
        <v>25</v>
      </c>
      <c r="D1332" s="16">
        <v>15.8</v>
      </c>
      <c r="E1332" s="17">
        <v>34627</v>
      </c>
      <c r="F1332" s="17"/>
    </row>
    <row r="1333" spans="1:6" x14ac:dyDescent="0.25">
      <c r="A1333" s="16" t="s">
        <v>220</v>
      </c>
      <c r="B1333" s="16">
        <v>92804</v>
      </c>
      <c r="C1333" s="16">
        <v>83</v>
      </c>
      <c r="D1333" s="16">
        <v>76.900000000000006</v>
      </c>
      <c r="E1333" s="17">
        <v>33221</v>
      </c>
      <c r="F1333" s="17"/>
    </row>
    <row r="1334" spans="1:6" x14ac:dyDescent="0.25">
      <c r="A1334" s="16" t="s">
        <v>220</v>
      </c>
      <c r="B1334" s="16">
        <v>91780</v>
      </c>
      <c r="C1334" s="16">
        <v>59</v>
      </c>
      <c r="D1334" s="16">
        <v>55.1</v>
      </c>
      <c r="E1334" s="17">
        <v>28157</v>
      </c>
      <c r="F1334" s="17"/>
    </row>
    <row r="1335" spans="1:6" x14ac:dyDescent="0.25">
      <c r="A1335" s="16" t="s">
        <v>220</v>
      </c>
      <c r="B1335" s="16">
        <v>92009</v>
      </c>
      <c r="C1335" s="16">
        <v>94</v>
      </c>
      <c r="D1335" s="16">
        <v>84</v>
      </c>
      <c r="E1335" s="17">
        <v>38120</v>
      </c>
      <c r="F1335" s="17"/>
    </row>
    <row r="1336" spans="1:6" x14ac:dyDescent="0.25">
      <c r="A1336" s="16" t="s">
        <v>220</v>
      </c>
      <c r="B1336" s="16">
        <v>92804</v>
      </c>
      <c r="C1336" s="16">
        <v>154</v>
      </c>
      <c r="D1336" s="16">
        <v>144.80000000000001</v>
      </c>
      <c r="E1336" s="17">
        <v>35433</v>
      </c>
      <c r="F1336" s="17"/>
    </row>
    <row r="1337" spans="1:6" x14ac:dyDescent="0.25">
      <c r="A1337" s="16" t="s">
        <v>220</v>
      </c>
      <c r="B1337" s="16">
        <v>94546</v>
      </c>
      <c r="C1337" s="16">
        <v>49</v>
      </c>
      <c r="D1337" s="16">
        <v>43.2</v>
      </c>
      <c r="E1337" s="17">
        <v>27894</v>
      </c>
      <c r="F1337" s="17"/>
    </row>
    <row r="1338" spans="1:6" x14ac:dyDescent="0.25">
      <c r="A1338" s="16" t="s">
        <v>220</v>
      </c>
      <c r="B1338" s="16">
        <v>95667</v>
      </c>
      <c r="C1338" s="16">
        <v>68</v>
      </c>
      <c r="D1338" s="16">
        <v>45.4</v>
      </c>
      <c r="E1338" s="17">
        <v>31023</v>
      </c>
      <c r="F1338" s="17"/>
    </row>
    <row r="1339" spans="1:6" x14ac:dyDescent="0.25">
      <c r="A1339" s="16" t="s">
        <v>220</v>
      </c>
      <c r="B1339" s="16">
        <v>90262</v>
      </c>
      <c r="C1339" s="16">
        <v>30</v>
      </c>
      <c r="D1339" s="16">
        <v>17.600000000000001</v>
      </c>
      <c r="E1339" s="17">
        <v>31685</v>
      </c>
      <c r="F1339" s="17"/>
    </row>
    <row r="1340" spans="1:6" x14ac:dyDescent="0.25">
      <c r="A1340" s="16" t="s">
        <v>220</v>
      </c>
      <c r="B1340" s="16">
        <v>90048</v>
      </c>
      <c r="C1340" s="16">
        <v>150</v>
      </c>
      <c r="D1340" s="16">
        <v>124.6</v>
      </c>
      <c r="E1340" s="17">
        <v>35562</v>
      </c>
      <c r="F1340" s="17"/>
    </row>
    <row r="1341" spans="1:6" x14ac:dyDescent="0.25">
      <c r="A1341" s="16" t="s">
        <v>220</v>
      </c>
      <c r="B1341" s="16">
        <v>92243</v>
      </c>
      <c r="C1341" s="16">
        <v>123</v>
      </c>
      <c r="D1341" s="16">
        <v>88.9</v>
      </c>
      <c r="E1341" s="17">
        <v>30590</v>
      </c>
      <c r="F1341" s="17"/>
    </row>
    <row r="1342" spans="1:6" x14ac:dyDescent="0.25">
      <c r="A1342" s="16" t="s">
        <v>220</v>
      </c>
      <c r="B1342" s="16">
        <v>91107</v>
      </c>
      <c r="C1342" s="16">
        <v>40</v>
      </c>
      <c r="D1342" s="16">
        <v>30.4</v>
      </c>
      <c r="E1342" s="17">
        <v>34970</v>
      </c>
      <c r="F1342" s="17"/>
    </row>
    <row r="1343" spans="1:6" x14ac:dyDescent="0.25">
      <c r="A1343" s="16" t="s">
        <v>220</v>
      </c>
      <c r="B1343" s="16">
        <v>95008</v>
      </c>
      <c r="C1343" s="16">
        <v>27</v>
      </c>
      <c r="D1343" s="16">
        <v>25.8</v>
      </c>
      <c r="E1343" s="17">
        <v>36222</v>
      </c>
      <c r="F1343" s="17"/>
    </row>
    <row r="1344" spans="1:6" x14ac:dyDescent="0.25">
      <c r="A1344" s="16" t="s">
        <v>220</v>
      </c>
      <c r="B1344" s="16">
        <v>93534</v>
      </c>
      <c r="C1344" s="16">
        <v>170</v>
      </c>
      <c r="D1344" s="16">
        <v>152.6</v>
      </c>
      <c r="E1344" s="17">
        <v>42997</v>
      </c>
      <c r="F1344" s="17"/>
    </row>
    <row r="1345" spans="1:6" x14ac:dyDescent="0.25">
      <c r="A1345" s="16" t="s">
        <v>220</v>
      </c>
      <c r="B1345" s="16">
        <v>91910</v>
      </c>
      <c r="C1345" s="16">
        <v>99</v>
      </c>
      <c r="D1345" s="16">
        <v>93</v>
      </c>
      <c r="E1345" s="17">
        <v>40747</v>
      </c>
      <c r="F1345" s="17"/>
    </row>
    <row r="1346" spans="1:6" x14ac:dyDescent="0.25">
      <c r="A1346" s="16" t="s">
        <v>220</v>
      </c>
      <c r="B1346" s="16">
        <v>91604</v>
      </c>
      <c r="C1346" s="16">
        <v>130</v>
      </c>
      <c r="D1346" s="16">
        <v>123.2</v>
      </c>
      <c r="E1346" s="17">
        <v>35557</v>
      </c>
      <c r="F1346" s="17"/>
    </row>
    <row r="1347" spans="1:6" x14ac:dyDescent="0.25">
      <c r="A1347" s="16" t="s">
        <v>220</v>
      </c>
      <c r="B1347" s="16">
        <v>92083</v>
      </c>
      <c r="C1347" s="16">
        <v>119</v>
      </c>
      <c r="D1347" s="16">
        <v>113.8</v>
      </c>
      <c r="E1347" s="17">
        <v>33023</v>
      </c>
      <c r="F1347" s="17"/>
    </row>
    <row r="1348" spans="1:6" x14ac:dyDescent="0.25">
      <c r="A1348" s="16" t="s">
        <v>220</v>
      </c>
      <c r="B1348" s="16">
        <v>95616</v>
      </c>
      <c r="C1348" s="16">
        <v>37</v>
      </c>
      <c r="D1348" s="16">
        <v>26.6</v>
      </c>
      <c r="E1348" s="17">
        <v>36997</v>
      </c>
      <c r="F1348" s="17"/>
    </row>
    <row r="1349" spans="1:6" x14ac:dyDescent="0.25">
      <c r="A1349" s="16" t="s">
        <v>220</v>
      </c>
      <c r="B1349" s="16">
        <v>95831</v>
      </c>
      <c r="C1349" s="16">
        <v>99</v>
      </c>
      <c r="D1349" s="16">
        <v>92.2</v>
      </c>
      <c r="E1349" s="17">
        <v>31896</v>
      </c>
      <c r="F1349" s="17"/>
    </row>
    <row r="1350" spans="1:6" x14ac:dyDescent="0.25">
      <c r="A1350" s="16" t="s">
        <v>220</v>
      </c>
      <c r="B1350" s="16">
        <v>95210</v>
      </c>
      <c r="C1350" s="16">
        <v>120</v>
      </c>
      <c r="D1350" s="16">
        <v>109.6</v>
      </c>
      <c r="E1350" s="17">
        <v>32265</v>
      </c>
      <c r="F1350" s="17"/>
    </row>
    <row r="1351" spans="1:6" x14ac:dyDescent="0.25">
      <c r="A1351" s="16" t="s">
        <v>220</v>
      </c>
      <c r="B1351" s="16">
        <v>91006</v>
      </c>
      <c r="C1351" s="16">
        <v>117</v>
      </c>
      <c r="D1351" s="16">
        <v>112.8</v>
      </c>
      <c r="E1351" s="17">
        <v>36005</v>
      </c>
      <c r="F1351" s="17"/>
    </row>
    <row r="1352" spans="1:6" x14ac:dyDescent="0.25">
      <c r="A1352" s="16" t="s">
        <v>220</v>
      </c>
      <c r="B1352" s="16">
        <v>92201</v>
      </c>
      <c r="C1352" s="16">
        <v>68</v>
      </c>
      <c r="D1352" s="16">
        <v>58.9</v>
      </c>
      <c r="E1352" s="17">
        <v>28581</v>
      </c>
      <c r="F1352" s="17"/>
    </row>
    <row r="1353" spans="1:6" x14ac:dyDescent="0.25">
      <c r="A1353" s="16" t="s">
        <v>220</v>
      </c>
      <c r="B1353" s="16">
        <v>95356</v>
      </c>
      <c r="C1353" s="16">
        <v>99</v>
      </c>
      <c r="D1353" s="16">
        <v>104.4</v>
      </c>
      <c r="E1353" s="17">
        <v>32633</v>
      </c>
      <c r="F1353" s="17"/>
    </row>
    <row r="1354" spans="1:6" x14ac:dyDescent="0.25">
      <c r="A1354" s="16" t="s">
        <v>220</v>
      </c>
      <c r="B1354" s="16">
        <v>92804</v>
      </c>
      <c r="C1354" s="16">
        <v>22</v>
      </c>
      <c r="D1354" s="16">
        <v>21.5</v>
      </c>
      <c r="E1354" s="17">
        <v>41905</v>
      </c>
      <c r="F1354" s="17"/>
    </row>
    <row r="1355" spans="1:6" x14ac:dyDescent="0.25">
      <c r="A1355" s="16" t="s">
        <v>220</v>
      </c>
      <c r="B1355" s="16">
        <v>90680</v>
      </c>
      <c r="C1355" s="16">
        <v>58</v>
      </c>
      <c r="D1355" s="16">
        <v>49.2</v>
      </c>
      <c r="E1355" s="17">
        <v>35845</v>
      </c>
      <c r="F1355" s="17"/>
    </row>
    <row r="1356" spans="1:6" x14ac:dyDescent="0.25">
      <c r="A1356" s="16" t="s">
        <v>220</v>
      </c>
      <c r="B1356" s="16">
        <v>91206</v>
      </c>
      <c r="C1356" s="16">
        <v>40</v>
      </c>
      <c r="D1356" s="16">
        <v>26.8</v>
      </c>
      <c r="E1356" s="17">
        <v>43573</v>
      </c>
      <c r="F1356" s="17"/>
    </row>
    <row r="1357" spans="1:6" x14ac:dyDescent="0.25">
      <c r="A1357" s="16" t="s">
        <v>220</v>
      </c>
      <c r="B1357" s="16">
        <v>93030</v>
      </c>
      <c r="C1357" s="16">
        <v>99</v>
      </c>
      <c r="D1357" s="16">
        <v>93.5</v>
      </c>
      <c r="E1357" s="17">
        <v>33367</v>
      </c>
      <c r="F1357" s="17"/>
    </row>
    <row r="1358" spans="1:6" x14ac:dyDescent="0.25">
      <c r="A1358" s="16" t="s">
        <v>220</v>
      </c>
      <c r="B1358" s="16">
        <v>93420</v>
      </c>
      <c r="C1358" s="16">
        <v>99</v>
      </c>
      <c r="D1358" s="16">
        <v>93</v>
      </c>
      <c r="E1358" s="17">
        <v>34700</v>
      </c>
      <c r="F1358" s="17"/>
    </row>
    <row r="1359" spans="1:6" x14ac:dyDescent="0.25">
      <c r="A1359" s="16" t="s">
        <v>220</v>
      </c>
      <c r="B1359" s="16">
        <v>91204</v>
      </c>
      <c r="C1359" s="16">
        <v>52</v>
      </c>
      <c r="D1359" s="16">
        <v>43.8</v>
      </c>
      <c r="E1359" s="17">
        <v>34478</v>
      </c>
      <c r="F1359" s="17"/>
    </row>
    <row r="1360" spans="1:6" x14ac:dyDescent="0.25">
      <c r="A1360" s="16" t="s">
        <v>220</v>
      </c>
      <c r="B1360" s="16">
        <v>91303</v>
      </c>
      <c r="C1360" s="16">
        <v>185</v>
      </c>
      <c r="D1360" s="16">
        <v>147.9</v>
      </c>
      <c r="E1360" s="17">
        <v>38457</v>
      </c>
      <c r="F1360" s="17"/>
    </row>
    <row r="1361" spans="1:6" x14ac:dyDescent="0.25">
      <c r="A1361" s="16" t="s">
        <v>220</v>
      </c>
      <c r="B1361" s="16">
        <v>91606</v>
      </c>
      <c r="C1361" s="16">
        <v>72</v>
      </c>
      <c r="D1361" s="16">
        <v>71.5</v>
      </c>
      <c r="E1361" s="17">
        <v>29658</v>
      </c>
      <c r="F1361" s="17"/>
    </row>
    <row r="1362" spans="1:6" x14ac:dyDescent="0.25">
      <c r="A1362" s="16" t="s">
        <v>220</v>
      </c>
      <c r="B1362" s="16">
        <v>96150</v>
      </c>
      <c r="C1362" s="16">
        <v>48</v>
      </c>
      <c r="D1362" s="16">
        <v>44.2</v>
      </c>
      <c r="E1362" s="17">
        <v>35524</v>
      </c>
      <c r="F1362" s="17"/>
    </row>
    <row r="1363" spans="1:6" x14ac:dyDescent="0.25">
      <c r="A1363" s="16" t="s">
        <v>220</v>
      </c>
      <c r="B1363" s="16">
        <v>93702</v>
      </c>
      <c r="C1363" s="16">
        <v>99</v>
      </c>
      <c r="D1363" s="16">
        <v>86.4</v>
      </c>
      <c r="E1363" s="17">
        <v>40316</v>
      </c>
      <c r="F1363" s="17"/>
    </row>
    <row r="1364" spans="1:6" x14ac:dyDescent="0.25">
      <c r="A1364" s="16" t="s">
        <v>220</v>
      </c>
      <c r="B1364" s="16">
        <v>91352</v>
      </c>
      <c r="C1364" s="16">
        <v>58</v>
      </c>
      <c r="D1364" s="16">
        <v>59</v>
      </c>
      <c r="E1364" s="17">
        <v>39976</v>
      </c>
      <c r="F1364" s="17"/>
    </row>
    <row r="1365" spans="1:6" x14ac:dyDescent="0.25">
      <c r="A1365" s="16" t="s">
        <v>220</v>
      </c>
      <c r="B1365" s="16">
        <v>93111</v>
      </c>
      <c r="C1365" s="16">
        <v>150</v>
      </c>
      <c r="D1365" s="16">
        <v>116.4</v>
      </c>
      <c r="E1365" s="17">
        <v>32832</v>
      </c>
      <c r="F1365" s="17"/>
    </row>
    <row r="1366" spans="1:6" x14ac:dyDescent="0.25">
      <c r="A1366" s="16" t="s">
        <v>220</v>
      </c>
      <c r="B1366" s="16">
        <v>95376</v>
      </c>
      <c r="C1366" s="16">
        <v>99</v>
      </c>
      <c r="D1366" s="16">
        <v>80.2</v>
      </c>
      <c r="E1366" s="17">
        <v>31833</v>
      </c>
      <c r="F1366" s="17"/>
    </row>
    <row r="1367" spans="1:6" x14ac:dyDescent="0.25">
      <c r="A1367" s="16" t="s">
        <v>220</v>
      </c>
      <c r="B1367" s="16">
        <v>92270</v>
      </c>
      <c r="C1367" s="16">
        <v>45</v>
      </c>
      <c r="D1367" s="16">
        <v>40.700000000000003</v>
      </c>
      <c r="E1367" s="17">
        <v>37091</v>
      </c>
      <c r="F1367" s="17"/>
    </row>
    <row r="1368" spans="1:6" x14ac:dyDescent="0.25">
      <c r="A1368" s="16" t="s">
        <v>220</v>
      </c>
      <c r="B1368" s="16">
        <v>92630</v>
      </c>
      <c r="C1368" s="16">
        <v>52</v>
      </c>
      <c r="D1368" s="16">
        <v>42.3</v>
      </c>
      <c r="E1368" s="17">
        <v>32807</v>
      </c>
      <c r="F1368" s="17"/>
    </row>
    <row r="1369" spans="1:6" x14ac:dyDescent="0.25">
      <c r="A1369" s="16" t="s">
        <v>220</v>
      </c>
      <c r="B1369" s="16">
        <v>92843</v>
      </c>
      <c r="C1369" s="16">
        <v>97</v>
      </c>
      <c r="D1369" s="16">
        <v>87</v>
      </c>
      <c r="E1369" s="17">
        <v>29342</v>
      </c>
      <c r="F1369" s="17"/>
    </row>
    <row r="1370" spans="1:6" x14ac:dyDescent="0.25">
      <c r="A1370" s="16" t="s">
        <v>220</v>
      </c>
      <c r="B1370" s="16">
        <v>93706</v>
      </c>
      <c r="C1370" s="16">
        <v>80</v>
      </c>
      <c r="D1370" s="16">
        <v>75.5</v>
      </c>
      <c r="E1370" s="17">
        <v>33035</v>
      </c>
      <c r="F1370" s="17"/>
    </row>
    <row r="1371" spans="1:6" x14ac:dyDescent="0.25">
      <c r="A1371" s="16" t="s">
        <v>220</v>
      </c>
      <c r="B1371" s="16">
        <v>93033</v>
      </c>
      <c r="C1371" s="16">
        <v>193</v>
      </c>
      <c r="D1371" s="16">
        <v>167.2</v>
      </c>
      <c r="E1371" s="17">
        <v>30711</v>
      </c>
      <c r="F1371" s="17"/>
    </row>
    <row r="1372" spans="1:6" x14ac:dyDescent="0.25">
      <c r="A1372" s="16" t="s">
        <v>220</v>
      </c>
      <c r="B1372" s="16">
        <v>94587</v>
      </c>
      <c r="C1372" s="16">
        <v>125</v>
      </c>
      <c r="D1372" s="16">
        <v>88.5</v>
      </c>
      <c r="E1372" s="17">
        <v>39367</v>
      </c>
      <c r="F1372" s="17"/>
    </row>
    <row r="1373" spans="1:6" x14ac:dyDescent="0.25">
      <c r="A1373" s="16" t="s">
        <v>220</v>
      </c>
      <c r="B1373" s="16">
        <v>94062</v>
      </c>
      <c r="C1373" s="16">
        <v>38</v>
      </c>
      <c r="D1373" s="16">
        <v>33.799999999999997</v>
      </c>
      <c r="E1373" s="17">
        <v>38299</v>
      </c>
      <c r="F1373" s="17"/>
    </row>
    <row r="1374" spans="1:6" x14ac:dyDescent="0.25">
      <c r="A1374" s="16" t="s">
        <v>220</v>
      </c>
      <c r="B1374" s="16">
        <v>93063</v>
      </c>
      <c r="C1374" s="16">
        <v>99</v>
      </c>
      <c r="D1374" s="16">
        <v>88.6</v>
      </c>
      <c r="E1374" s="17">
        <v>35571</v>
      </c>
      <c r="F1374" s="17"/>
    </row>
    <row r="1375" spans="1:6" x14ac:dyDescent="0.25">
      <c r="A1375" s="16" t="s">
        <v>220</v>
      </c>
      <c r="B1375" s="16">
        <v>94002</v>
      </c>
      <c r="C1375" s="16">
        <v>74</v>
      </c>
      <c r="D1375" s="16">
        <v>69.099999999999994</v>
      </c>
      <c r="E1375" s="17">
        <v>35110</v>
      </c>
      <c r="F1375" s="17"/>
    </row>
    <row r="1376" spans="1:6" x14ac:dyDescent="0.25">
      <c r="A1376" s="16" t="s">
        <v>220</v>
      </c>
      <c r="B1376" s="16">
        <v>91706</v>
      </c>
      <c r="C1376" s="16">
        <v>48</v>
      </c>
      <c r="D1376" s="16">
        <v>44.1</v>
      </c>
      <c r="E1376" s="17">
        <v>31210</v>
      </c>
      <c r="F1376" s="17"/>
    </row>
    <row r="1377" spans="1:6" x14ac:dyDescent="0.25">
      <c r="A1377" s="16" t="s">
        <v>220</v>
      </c>
      <c r="B1377" s="16">
        <v>94541</v>
      </c>
      <c r="C1377" s="16">
        <v>62</v>
      </c>
      <c r="D1377" s="16">
        <v>57.2</v>
      </c>
      <c r="E1377" s="17">
        <v>32961</v>
      </c>
      <c r="F1377" s="17"/>
    </row>
    <row r="1378" spans="1:6" x14ac:dyDescent="0.25">
      <c r="A1378" s="16" t="s">
        <v>220</v>
      </c>
      <c r="B1378" s="16">
        <v>92027</v>
      </c>
      <c r="C1378" s="16">
        <v>98</v>
      </c>
      <c r="D1378" s="16">
        <v>72.099999999999994</v>
      </c>
      <c r="E1378" s="17">
        <v>36866</v>
      </c>
      <c r="F1378" s="17"/>
    </row>
    <row r="1379" spans="1:6" x14ac:dyDescent="0.25">
      <c r="A1379" s="16" t="s">
        <v>220</v>
      </c>
      <c r="B1379" s="16">
        <v>95814</v>
      </c>
      <c r="C1379" s="16">
        <v>49</v>
      </c>
      <c r="D1379" s="16">
        <v>38</v>
      </c>
      <c r="E1379" s="17">
        <v>34060</v>
      </c>
      <c r="F1379" s="17"/>
    </row>
    <row r="1380" spans="1:6" x14ac:dyDescent="0.25">
      <c r="A1380" s="16" t="s">
        <v>220</v>
      </c>
      <c r="B1380" s="16">
        <v>91770</v>
      </c>
      <c r="C1380" s="16">
        <v>85</v>
      </c>
      <c r="D1380" s="16">
        <v>83.5</v>
      </c>
      <c r="E1380" s="17">
        <v>36599</v>
      </c>
      <c r="F1380" s="17"/>
    </row>
    <row r="1381" spans="1:6" x14ac:dyDescent="0.25">
      <c r="A1381" s="16" t="s">
        <v>220</v>
      </c>
      <c r="B1381" s="16">
        <v>92324</v>
      </c>
      <c r="C1381" s="16">
        <v>99</v>
      </c>
      <c r="D1381" s="16">
        <v>91.6</v>
      </c>
      <c r="E1381" s="17">
        <v>28672</v>
      </c>
      <c r="F1381" s="17"/>
    </row>
    <row r="1382" spans="1:6" x14ac:dyDescent="0.25">
      <c r="A1382" s="16" t="s">
        <v>220</v>
      </c>
      <c r="B1382" s="16">
        <v>95210</v>
      </c>
      <c r="C1382" s="16">
        <v>99</v>
      </c>
      <c r="D1382" s="16">
        <v>82.2</v>
      </c>
      <c r="E1382" s="17">
        <v>33695</v>
      </c>
      <c r="F1382" s="17"/>
    </row>
    <row r="1383" spans="1:6" x14ac:dyDescent="0.25">
      <c r="A1383" s="16" t="s">
        <v>220</v>
      </c>
      <c r="B1383" s="16">
        <v>91103</v>
      </c>
      <c r="C1383" s="16">
        <v>52</v>
      </c>
      <c r="D1383" s="16">
        <v>43.5</v>
      </c>
      <c r="E1383" s="17">
        <v>42221</v>
      </c>
      <c r="F1383" s="17"/>
    </row>
    <row r="1384" spans="1:6" x14ac:dyDescent="0.25">
      <c r="A1384" s="16" t="s">
        <v>220</v>
      </c>
      <c r="B1384" s="16">
        <v>95608</v>
      </c>
      <c r="C1384" s="16">
        <v>47</v>
      </c>
      <c r="D1384" s="16">
        <v>44.6</v>
      </c>
      <c r="E1384" s="17">
        <v>41891</v>
      </c>
      <c r="F1384" s="17"/>
    </row>
    <row r="1385" spans="1:6" x14ac:dyDescent="0.25">
      <c r="A1385" s="16" t="s">
        <v>220</v>
      </c>
      <c r="B1385" s="16">
        <v>94609</v>
      </c>
      <c r="C1385" s="16">
        <v>124</v>
      </c>
      <c r="D1385" s="16">
        <v>115.6</v>
      </c>
      <c r="E1385" s="17">
        <v>31811</v>
      </c>
      <c r="F1385" s="17"/>
    </row>
    <row r="1386" spans="1:6" x14ac:dyDescent="0.25">
      <c r="A1386" s="16" t="s">
        <v>220</v>
      </c>
      <c r="B1386" s="16">
        <v>92373</v>
      </c>
      <c r="C1386" s="16">
        <v>99</v>
      </c>
      <c r="D1386" s="16">
        <v>94.7</v>
      </c>
      <c r="E1386" s="17">
        <v>32724</v>
      </c>
      <c r="F1386" s="17"/>
    </row>
    <row r="1387" spans="1:6" x14ac:dyDescent="0.25">
      <c r="A1387" s="16" t="s">
        <v>220</v>
      </c>
      <c r="B1387" s="16">
        <v>94546</v>
      </c>
      <c r="C1387" s="16">
        <v>56</v>
      </c>
      <c r="D1387" s="16">
        <v>42.3</v>
      </c>
      <c r="E1387" s="17">
        <v>39787</v>
      </c>
      <c r="F1387" s="17"/>
    </row>
    <row r="1388" spans="1:6" x14ac:dyDescent="0.25">
      <c r="A1388" s="16" t="s">
        <v>220</v>
      </c>
      <c r="B1388" s="16">
        <v>91801</v>
      </c>
      <c r="C1388" s="16">
        <v>26</v>
      </c>
      <c r="D1388" s="16">
        <v>24.7</v>
      </c>
      <c r="E1388" s="17">
        <v>39539</v>
      </c>
      <c r="F1388" s="17"/>
    </row>
    <row r="1389" spans="1:6" x14ac:dyDescent="0.25">
      <c r="A1389" s="16" t="s">
        <v>220</v>
      </c>
      <c r="B1389" s="16">
        <v>90631</v>
      </c>
      <c r="C1389" s="16">
        <v>99</v>
      </c>
      <c r="D1389" s="16">
        <v>91.8</v>
      </c>
      <c r="E1389" s="17">
        <v>34003</v>
      </c>
      <c r="F1389" s="17"/>
    </row>
    <row r="1390" spans="1:6" x14ac:dyDescent="0.25">
      <c r="A1390" s="16" t="s">
        <v>220</v>
      </c>
      <c r="B1390" s="16">
        <v>96002</v>
      </c>
      <c r="C1390" s="16">
        <v>125</v>
      </c>
      <c r="D1390" s="16">
        <v>112.8</v>
      </c>
      <c r="E1390" s="17">
        <v>32392</v>
      </c>
      <c r="F1390" s="17"/>
    </row>
    <row r="1391" spans="1:6" x14ac:dyDescent="0.25">
      <c r="A1391" s="16" t="s">
        <v>220</v>
      </c>
      <c r="B1391" s="16">
        <v>93514</v>
      </c>
      <c r="C1391" s="16">
        <v>99</v>
      </c>
      <c r="D1391" s="16">
        <v>64.2</v>
      </c>
      <c r="E1391" s="17">
        <v>37211</v>
      </c>
      <c r="F1391" s="17"/>
    </row>
    <row r="1392" spans="1:6" x14ac:dyDescent="0.25">
      <c r="A1392" s="16" t="s">
        <v>220</v>
      </c>
      <c r="B1392" s="16">
        <v>95966</v>
      </c>
      <c r="C1392" s="16">
        <v>126</v>
      </c>
      <c r="D1392" s="16">
        <v>120.3</v>
      </c>
      <c r="E1392" s="17">
        <v>32031</v>
      </c>
      <c r="F1392" s="17"/>
    </row>
    <row r="1393" spans="1:6" x14ac:dyDescent="0.25">
      <c r="A1393" s="16" t="s">
        <v>220</v>
      </c>
      <c r="B1393" s="16">
        <v>92563</v>
      </c>
      <c r="C1393" s="16">
        <v>154</v>
      </c>
      <c r="E1393" s="17">
        <v>43756</v>
      </c>
      <c r="F1393" s="17"/>
    </row>
    <row r="1394" spans="1:6" x14ac:dyDescent="0.25">
      <c r="A1394" s="16" t="s">
        <v>220</v>
      </c>
      <c r="B1394" s="16">
        <v>92843</v>
      </c>
      <c r="C1394" s="16">
        <v>129</v>
      </c>
      <c r="D1394" s="16">
        <v>118.6</v>
      </c>
      <c r="E1394" s="17">
        <v>36371</v>
      </c>
      <c r="F1394" s="17"/>
    </row>
    <row r="1395" spans="1:6" x14ac:dyDescent="0.25">
      <c r="A1395" s="16" t="s">
        <v>220</v>
      </c>
      <c r="B1395" s="16">
        <v>94578</v>
      </c>
      <c r="C1395" s="16">
        <v>176</v>
      </c>
      <c r="D1395" s="16">
        <v>80.400000000000006</v>
      </c>
      <c r="E1395" s="17">
        <v>37272</v>
      </c>
      <c r="F1395" s="17"/>
    </row>
    <row r="1396" spans="1:6" x14ac:dyDescent="0.25">
      <c r="A1396" s="16" t="s">
        <v>220</v>
      </c>
      <c r="B1396" s="16">
        <v>92084</v>
      </c>
      <c r="C1396" s="16">
        <v>187</v>
      </c>
      <c r="D1396" s="16">
        <v>167.5</v>
      </c>
      <c r="E1396" s="17">
        <v>35907</v>
      </c>
      <c r="F1396" s="17"/>
    </row>
    <row r="1397" spans="1:6" x14ac:dyDescent="0.25">
      <c r="A1397" s="16" t="s">
        <v>220</v>
      </c>
      <c r="B1397" s="16">
        <v>90041</v>
      </c>
      <c r="C1397" s="16">
        <v>42</v>
      </c>
      <c r="D1397" s="16">
        <v>40.5</v>
      </c>
      <c r="E1397" s="17">
        <v>29361</v>
      </c>
      <c r="F1397" s="17"/>
    </row>
    <row r="1398" spans="1:6" x14ac:dyDescent="0.25">
      <c r="A1398" s="16" t="s">
        <v>220</v>
      </c>
      <c r="B1398" s="16">
        <v>95448</v>
      </c>
      <c r="C1398" s="16">
        <v>38</v>
      </c>
      <c r="D1398" s="16">
        <v>24.1</v>
      </c>
      <c r="E1398" s="17">
        <v>38446</v>
      </c>
      <c r="F1398" s="17"/>
    </row>
    <row r="1399" spans="1:6" x14ac:dyDescent="0.25">
      <c r="A1399" s="16" t="s">
        <v>220</v>
      </c>
      <c r="B1399" s="16">
        <v>92260</v>
      </c>
      <c r="C1399" s="16">
        <v>178</v>
      </c>
      <c r="D1399" s="16">
        <v>149.5</v>
      </c>
      <c r="E1399" s="17">
        <v>32548</v>
      </c>
      <c r="F1399" s="17"/>
    </row>
    <row r="1400" spans="1:6" x14ac:dyDescent="0.25">
      <c r="A1400" s="16" t="s">
        <v>220</v>
      </c>
      <c r="B1400" s="16">
        <v>94553</v>
      </c>
      <c r="C1400" s="16">
        <v>96</v>
      </c>
      <c r="D1400" s="16">
        <v>73.900000000000006</v>
      </c>
      <c r="E1400" s="17">
        <v>35381</v>
      </c>
      <c r="F1400" s="17"/>
    </row>
    <row r="1401" spans="1:6" x14ac:dyDescent="0.25">
      <c r="A1401" s="16" t="s">
        <v>220</v>
      </c>
      <c r="B1401" s="16">
        <v>91773</v>
      </c>
      <c r="C1401" s="16">
        <v>45</v>
      </c>
      <c r="D1401" s="16">
        <v>35</v>
      </c>
      <c r="E1401" s="17">
        <v>36285</v>
      </c>
      <c r="F1401" s="17"/>
    </row>
    <row r="1402" spans="1:6" x14ac:dyDescent="0.25">
      <c r="A1402" s="16" t="s">
        <v>220</v>
      </c>
      <c r="B1402" s="16">
        <v>90503</v>
      </c>
      <c r="C1402" s="16">
        <v>99</v>
      </c>
      <c r="D1402" s="16">
        <v>88.5</v>
      </c>
      <c r="E1402" s="17">
        <v>28928</v>
      </c>
      <c r="F1402" s="17"/>
    </row>
    <row r="1403" spans="1:6" x14ac:dyDescent="0.25">
      <c r="A1403" s="16" t="s">
        <v>220</v>
      </c>
      <c r="B1403" s="16">
        <v>92648</v>
      </c>
      <c r="C1403" s="16">
        <v>59</v>
      </c>
      <c r="D1403" s="16">
        <v>52.3</v>
      </c>
      <c r="E1403" s="17">
        <v>29587</v>
      </c>
      <c r="F1403" s="17"/>
    </row>
    <row r="1404" spans="1:6" x14ac:dyDescent="0.25">
      <c r="A1404" s="16" t="s">
        <v>220</v>
      </c>
      <c r="B1404" s="16">
        <v>92653</v>
      </c>
      <c r="C1404" s="16">
        <v>59</v>
      </c>
      <c r="D1404" s="16">
        <v>29.8</v>
      </c>
      <c r="E1404" s="17">
        <v>33413</v>
      </c>
      <c r="F1404" s="17"/>
    </row>
    <row r="1405" spans="1:6" x14ac:dyDescent="0.25">
      <c r="A1405" s="16" t="s">
        <v>220</v>
      </c>
      <c r="B1405" s="16">
        <v>95209</v>
      </c>
      <c r="C1405" s="16">
        <v>152</v>
      </c>
      <c r="D1405" s="16">
        <v>145.9</v>
      </c>
      <c r="E1405" s="17">
        <v>33408</v>
      </c>
      <c r="F1405" s="17"/>
    </row>
    <row r="1406" spans="1:6" x14ac:dyDescent="0.25">
      <c r="A1406" s="16" t="s">
        <v>220</v>
      </c>
      <c r="B1406" s="16">
        <v>95370</v>
      </c>
      <c r="C1406" s="16">
        <v>210</v>
      </c>
      <c r="D1406" s="16">
        <v>166.3</v>
      </c>
      <c r="E1406" s="17">
        <v>36326</v>
      </c>
      <c r="F1406" s="17"/>
    </row>
    <row r="1407" spans="1:6" x14ac:dyDescent="0.25">
      <c r="A1407" s="16" t="s">
        <v>220</v>
      </c>
      <c r="B1407" s="16">
        <v>95403</v>
      </c>
      <c r="C1407" s="16">
        <v>45</v>
      </c>
      <c r="D1407" s="16">
        <v>21.7</v>
      </c>
      <c r="E1407" s="17">
        <v>39084</v>
      </c>
      <c r="F1407" s="17"/>
    </row>
    <row r="1408" spans="1:6" x14ac:dyDescent="0.25">
      <c r="A1408" s="16" t="s">
        <v>220</v>
      </c>
      <c r="B1408" s="16">
        <v>95350</v>
      </c>
      <c r="C1408" s="16">
        <v>59</v>
      </c>
      <c r="D1408" s="16">
        <v>54.6</v>
      </c>
      <c r="E1408" s="17">
        <v>42648</v>
      </c>
      <c r="F1408" s="17"/>
    </row>
    <row r="1409" spans="1:6" x14ac:dyDescent="0.25">
      <c r="A1409" s="16" t="s">
        <v>220</v>
      </c>
      <c r="B1409" s="16">
        <v>90704</v>
      </c>
      <c r="C1409" s="16">
        <v>8</v>
      </c>
      <c r="D1409" s="16">
        <v>6.7</v>
      </c>
      <c r="E1409" s="17">
        <v>31112</v>
      </c>
      <c r="F1409" s="17"/>
    </row>
    <row r="1410" spans="1:6" x14ac:dyDescent="0.25">
      <c r="A1410" s="16" t="s">
        <v>220</v>
      </c>
      <c r="B1410" s="16">
        <v>91010</v>
      </c>
      <c r="C1410" s="16">
        <v>48</v>
      </c>
      <c r="D1410" s="16">
        <v>44.2</v>
      </c>
      <c r="E1410" s="17">
        <v>33709</v>
      </c>
      <c r="F1410" s="17"/>
    </row>
    <row r="1411" spans="1:6" x14ac:dyDescent="0.25">
      <c r="A1411" s="16" t="s">
        <v>220</v>
      </c>
      <c r="B1411" s="16">
        <v>92324</v>
      </c>
      <c r="C1411" s="16">
        <v>160</v>
      </c>
      <c r="D1411" s="16">
        <v>145</v>
      </c>
      <c r="E1411" s="17">
        <v>33140</v>
      </c>
      <c r="F1411" s="17"/>
    </row>
    <row r="1412" spans="1:6" x14ac:dyDescent="0.25">
      <c r="A1412" s="16" t="s">
        <v>220</v>
      </c>
      <c r="B1412" s="16">
        <v>95825</v>
      </c>
      <c r="C1412" s="16">
        <v>58</v>
      </c>
      <c r="D1412" s="16">
        <v>56.8</v>
      </c>
      <c r="E1412" s="17">
        <v>37565</v>
      </c>
      <c r="F1412" s="17"/>
    </row>
    <row r="1413" spans="1:6" x14ac:dyDescent="0.25">
      <c r="A1413" s="16" t="s">
        <v>220</v>
      </c>
      <c r="B1413" s="16">
        <v>90804</v>
      </c>
      <c r="C1413" s="16">
        <v>41</v>
      </c>
      <c r="D1413" s="16">
        <v>35.1</v>
      </c>
      <c r="E1413" s="17">
        <v>38098</v>
      </c>
      <c r="F1413" s="17"/>
    </row>
    <row r="1414" spans="1:6" x14ac:dyDescent="0.25">
      <c r="A1414" s="16" t="s">
        <v>220</v>
      </c>
      <c r="B1414" s="16">
        <v>91345</v>
      </c>
      <c r="C1414" s="16">
        <v>254</v>
      </c>
      <c r="D1414" s="16">
        <v>250.9</v>
      </c>
      <c r="E1414" s="17">
        <v>34309</v>
      </c>
      <c r="F1414" s="17"/>
    </row>
    <row r="1415" spans="1:6" x14ac:dyDescent="0.25">
      <c r="A1415" s="16" t="s">
        <v>220</v>
      </c>
      <c r="B1415" s="16">
        <v>90403</v>
      </c>
      <c r="C1415" s="16">
        <v>66</v>
      </c>
      <c r="D1415" s="16">
        <v>61.9</v>
      </c>
      <c r="E1415" s="17">
        <v>28126</v>
      </c>
      <c r="F1415" s="17"/>
    </row>
    <row r="1416" spans="1:6" x14ac:dyDescent="0.25">
      <c r="A1416" s="16" t="s">
        <v>220</v>
      </c>
      <c r="B1416" s="16">
        <v>90230</v>
      </c>
      <c r="C1416" s="16">
        <v>21</v>
      </c>
      <c r="D1416" s="16">
        <v>19.3</v>
      </c>
      <c r="E1416" s="17">
        <v>41089</v>
      </c>
      <c r="F1416" s="17"/>
    </row>
    <row r="1417" spans="1:6" x14ac:dyDescent="0.25">
      <c r="A1417" s="16" t="s">
        <v>220</v>
      </c>
      <c r="B1417" s="16">
        <v>95382</v>
      </c>
      <c r="C1417" s="16">
        <v>50</v>
      </c>
      <c r="D1417" s="16">
        <v>46</v>
      </c>
      <c r="E1417" s="17">
        <v>36494</v>
      </c>
      <c r="F1417" s="17"/>
    </row>
    <row r="1418" spans="1:6" x14ac:dyDescent="0.25">
      <c r="A1418" s="16" t="s">
        <v>220</v>
      </c>
      <c r="B1418" s="16">
        <v>95476</v>
      </c>
      <c r="C1418" s="16">
        <v>27</v>
      </c>
      <c r="D1418" s="16">
        <v>23.9</v>
      </c>
      <c r="E1418" s="17">
        <v>31765</v>
      </c>
      <c r="F1418" s="17"/>
    </row>
    <row r="1419" spans="1:6" x14ac:dyDescent="0.25">
      <c r="A1419" s="16" t="s">
        <v>220</v>
      </c>
      <c r="B1419" s="16">
        <v>92869</v>
      </c>
      <c r="C1419" s="16">
        <v>27</v>
      </c>
      <c r="D1419" s="16">
        <v>22.3</v>
      </c>
      <c r="E1419" s="17">
        <v>35643</v>
      </c>
      <c r="F1419" s="17"/>
    </row>
    <row r="1420" spans="1:6" x14ac:dyDescent="0.25">
      <c r="A1420" s="16" t="s">
        <v>220</v>
      </c>
      <c r="B1420" s="16">
        <v>94941</v>
      </c>
      <c r="C1420" s="16">
        <v>58</v>
      </c>
      <c r="D1420" s="16">
        <v>33.5</v>
      </c>
      <c r="E1420" s="17">
        <v>38446</v>
      </c>
      <c r="F1420" s="17"/>
    </row>
    <row r="1421" spans="1:6" x14ac:dyDescent="0.25">
      <c r="A1421" s="16" t="s">
        <v>220</v>
      </c>
      <c r="B1421" s="16">
        <v>90404</v>
      </c>
      <c r="C1421" s="16">
        <v>49</v>
      </c>
      <c r="D1421" s="16">
        <v>40.200000000000003</v>
      </c>
      <c r="E1421" s="17">
        <v>28194</v>
      </c>
      <c r="F1421" s="17"/>
    </row>
    <row r="1422" spans="1:6" x14ac:dyDescent="0.25">
      <c r="A1422" s="16" t="s">
        <v>220</v>
      </c>
      <c r="B1422" s="16">
        <v>91732</v>
      </c>
      <c r="C1422" s="16">
        <v>46</v>
      </c>
      <c r="D1422" s="16">
        <v>45</v>
      </c>
      <c r="E1422" s="17">
        <v>28810</v>
      </c>
      <c r="F1422" s="17"/>
    </row>
    <row r="1423" spans="1:6" x14ac:dyDescent="0.25">
      <c r="A1423" s="16" t="s">
        <v>220</v>
      </c>
      <c r="B1423" s="16">
        <v>95831</v>
      </c>
      <c r="C1423" s="16">
        <v>148</v>
      </c>
      <c r="D1423" s="16">
        <v>135.4</v>
      </c>
      <c r="E1423" s="17">
        <v>28753</v>
      </c>
      <c r="F1423" s="17"/>
    </row>
    <row r="1424" spans="1:6" x14ac:dyDescent="0.25">
      <c r="A1424" s="16" t="s">
        <v>220</v>
      </c>
      <c r="B1424" s="16">
        <v>92123</v>
      </c>
      <c r="C1424" s="16">
        <v>305</v>
      </c>
      <c r="D1424" s="16">
        <v>281.89999999999998</v>
      </c>
      <c r="E1424" s="17">
        <v>34365</v>
      </c>
      <c r="F1424" s="17"/>
    </row>
    <row r="1425" spans="1:6" x14ac:dyDescent="0.25">
      <c r="A1425" s="16" t="s">
        <v>220</v>
      </c>
      <c r="B1425" s="16">
        <v>92071</v>
      </c>
      <c r="C1425" s="16">
        <v>105</v>
      </c>
      <c r="D1425" s="16">
        <v>97.2</v>
      </c>
      <c r="E1425" s="17">
        <v>32108</v>
      </c>
      <c r="F1425" s="17"/>
    </row>
    <row r="1426" spans="1:6" x14ac:dyDescent="0.25">
      <c r="A1426" s="16" t="s">
        <v>220</v>
      </c>
      <c r="B1426" s="16">
        <v>92128</v>
      </c>
      <c r="C1426" s="16">
        <v>120</v>
      </c>
      <c r="D1426" s="16">
        <v>112.1</v>
      </c>
      <c r="E1426" s="17">
        <v>32428</v>
      </c>
      <c r="F1426" s="17"/>
    </row>
    <row r="1427" spans="1:6" x14ac:dyDescent="0.25">
      <c r="A1427" s="16" t="s">
        <v>220</v>
      </c>
      <c r="B1427" s="16">
        <v>94590</v>
      </c>
      <c r="C1427" s="16">
        <v>60</v>
      </c>
      <c r="D1427" s="16">
        <v>47</v>
      </c>
      <c r="E1427" s="17">
        <v>31048</v>
      </c>
      <c r="F1427" s="17"/>
    </row>
    <row r="1428" spans="1:6" x14ac:dyDescent="0.25">
      <c r="A1428" s="16" t="s">
        <v>220</v>
      </c>
      <c r="B1428" s="16">
        <v>90008</v>
      </c>
      <c r="C1428" s="16">
        <v>99</v>
      </c>
      <c r="D1428" s="16">
        <v>93</v>
      </c>
      <c r="E1428" s="17">
        <v>28246</v>
      </c>
      <c r="F1428" s="17"/>
    </row>
    <row r="1429" spans="1:6" x14ac:dyDescent="0.25">
      <c r="A1429" s="16" t="s">
        <v>220</v>
      </c>
      <c r="B1429" s="16">
        <v>94010</v>
      </c>
      <c r="C1429" s="16">
        <v>62</v>
      </c>
      <c r="D1429" s="16">
        <v>41.9</v>
      </c>
      <c r="E1429" s="17">
        <v>39804</v>
      </c>
      <c r="F1429" s="17"/>
    </row>
    <row r="1430" spans="1:6" x14ac:dyDescent="0.25">
      <c r="A1430" s="16" t="s">
        <v>220</v>
      </c>
      <c r="B1430" s="16">
        <v>95380</v>
      </c>
      <c r="C1430" s="16">
        <v>144</v>
      </c>
      <c r="D1430" s="16">
        <v>143</v>
      </c>
      <c r="E1430" s="17">
        <v>31680</v>
      </c>
      <c r="F1430" s="17"/>
    </row>
    <row r="1431" spans="1:6" x14ac:dyDescent="0.25">
      <c r="A1431" s="16" t="s">
        <v>220</v>
      </c>
      <c r="B1431" s="16">
        <v>94066</v>
      </c>
      <c r="C1431" s="16">
        <v>45</v>
      </c>
      <c r="D1431" s="16">
        <v>44</v>
      </c>
      <c r="E1431" s="17">
        <v>31835</v>
      </c>
      <c r="F1431" s="17"/>
    </row>
    <row r="1432" spans="1:6" x14ac:dyDescent="0.25">
      <c r="A1432" s="16" t="s">
        <v>220</v>
      </c>
      <c r="B1432" s="16">
        <v>95838</v>
      </c>
      <c r="C1432" s="16">
        <v>161</v>
      </c>
      <c r="D1432" s="16">
        <v>150.19999999999999</v>
      </c>
      <c r="E1432" s="17">
        <v>32874</v>
      </c>
      <c r="F1432" s="17"/>
    </row>
    <row r="1433" spans="1:6" x14ac:dyDescent="0.25">
      <c r="A1433" s="16" t="s">
        <v>220</v>
      </c>
      <c r="B1433" s="16">
        <v>92835</v>
      </c>
      <c r="C1433" s="16">
        <v>59</v>
      </c>
      <c r="D1433" s="16">
        <v>52.4</v>
      </c>
      <c r="E1433" s="17">
        <v>35270</v>
      </c>
      <c r="F1433" s="17"/>
    </row>
    <row r="1434" spans="1:6" x14ac:dyDescent="0.25">
      <c r="A1434" s="16" t="s">
        <v>220</v>
      </c>
      <c r="B1434" s="16">
        <v>90057</v>
      </c>
      <c r="C1434" s="16">
        <v>27</v>
      </c>
      <c r="E1434" s="17">
        <v>33144</v>
      </c>
      <c r="F1434" s="17"/>
    </row>
    <row r="1435" spans="1:6" x14ac:dyDescent="0.25">
      <c r="A1435" s="16" t="s">
        <v>220</v>
      </c>
      <c r="B1435" s="16">
        <v>93240</v>
      </c>
      <c r="C1435" s="16">
        <v>74</v>
      </c>
      <c r="D1435" s="16">
        <v>53.2</v>
      </c>
      <c r="E1435" s="17">
        <v>33815</v>
      </c>
      <c r="F1435" s="17"/>
    </row>
    <row r="1436" spans="1:6" x14ac:dyDescent="0.25">
      <c r="A1436" s="16" t="s">
        <v>220</v>
      </c>
      <c r="B1436" s="16">
        <v>93257</v>
      </c>
      <c r="C1436" s="16">
        <v>35</v>
      </c>
      <c r="D1436" s="16">
        <v>32.200000000000003</v>
      </c>
      <c r="E1436" s="17">
        <v>36826</v>
      </c>
      <c r="F1436" s="17"/>
    </row>
    <row r="1437" spans="1:6" x14ac:dyDescent="0.25">
      <c r="A1437" s="16" t="s">
        <v>220</v>
      </c>
      <c r="B1437" s="16">
        <v>90262</v>
      </c>
      <c r="C1437" s="16">
        <v>98</v>
      </c>
      <c r="D1437" s="16">
        <v>83.9</v>
      </c>
      <c r="E1437" s="17">
        <v>32612</v>
      </c>
      <c r="F1437" s="17"/>
    </row>
    <row r="1438" spans="1:6" x14ac:dyDescent="0.25">
      <c r="A1438" s="16" t="s">
        <v>220</v>
      </c>
      <c r="B1438" s="16">
        <v>94903</v>
      </c>
      <c r="C1438" s="16">
        <v>31</v>
      </c>
      <c r="D1438" s="16">
        <v>18.100000000000001</v>
      </c>
      <c r="E1438" s="17">
        <v>31602</v>
      </c>
      <c r="F1438" s="17"/>
    </row>
    <row r="1439" spans="1:6" x14ac:dyDescent="0.25">
      <c r="A1439" s="16" t="s">
        <v>220</v>
      </c>
      <c r="B1439" s="16">
        <v>95816</v>
      </c>
      <c r="C1439" s="16">
        <v>86</v>
      </c>
      <c r="D1439" s="16">
        <v>70.400000000000006</v>
      </c>
      <c r="E1439" s="17">
        <v>29206</v>
      </c>
      <c r="F1439" s="17"/>
    </row>
    <row r="1440" spans="1:6" x14ac:dyDescent="0.25">
      <c r="A1440" s="16" t="s">
        <v>220</v>
      </c>
      <c r="B1440" s="16">
        <v>91361</v>
      </c>
      <c r="C1440" s="16">
        <v>99</v>
      </c>
      <c r="D1440" s="16">
        <v>86.1</v>
      </c>
      <c r="E1440" s="17">
        <v>37448</v>
      </c>
      <c r="F1440" s="17"/>
    </row>
    <row r="1441" spans="1:6" x14ac:dyDescent="0.25">
      <c r="A1441" s="16" t="s">
        <v>220</v>
      </c>
      <c r="B1441" s="16">
        <v>94559</v>
      </c>
      <c r="C1441" s="16">
        <v>69</v>
      </c>
      <c r="D1441" s="16">
        <v>44.9</v>
      </c>
      <c r="E1441" s="17">
        <v>34862</v>
      </c>
      <c r="F1441" s="17"/>
    </row>
    <row r="1442" spans="1:6" x14ac:dyDescent="0.25">
      <c r="A1442" s="16" t="s">
        <v>220</v>
      </c>
      <c r="B1442" s="16">
        <v>92103</v>
      </c>
      <c r="C1442" s="16">
        <v>59</v>
      </c>
      <c r="D1442" s="16">
        <v>51.5</v>
      </c>
      <c r="E1442" s="17">
        <v>33506</v>
      </c>
      <c r="F1442" s="17"/>
    </row>
    <row r="1443" spans="1:6" x14ac:dyDescent="0.25">
      <c r="A1443" s="16" t="s">
        <v>220</v>
      </c>
      <c r="B1443" s="16">
        <v>95037</v>
      </c>
      <c r="C1443" s="16">
        <v>52</v>
      </c>
      <c r="D1443" s="16">
        <v>46.3</v>
      </c>
      <c r="E1443" s="17">
        <v>35765</v>
      </c>
      <c r="F1443" s="17"/>
    </row>
    <row r="1444" spans="1:6" x14ac:dyDescent="0.25">
      <c r="A1444" s="16" t="s">
        <v>220</v>
      </c>
      <c r="B1444" s="16">
        <v>91103</v>
      </c>
      <c r="C1444" s="16">
        <v>49</v>
      </c>
      <c r="D1444" s="16">
        <v>46.5</v>
      </c>
      <c r="E1444" s="17">
        <v>42214</v>
      </c>
      <c r="F1444" s="17"/>
    </row>
    <row r="1445" spans="1:6" x14ac:dyDescent="0.25">
      <c r="A1445" s="16" t="s">
        <v>220</v>
      </c>
      <c r="B1445" s="16">
        <v>93465</v>
      </c>
      <c r="C1445" s="16">
        <v>99</v>
      </c>
      <c r="D1445" s="16">
        <v>83</v>
      </c>
      <c r="E1445" s="17">
        <v>31530</v>
      </c>
      <c r="F1445" s="17"/>
    </row>
    <row r="1446" spans="1:6" x14ac:dyDescent="0.25">
      <c r="A1446" s="16" t="s">
        <v>220</v>
      </c>
      <c r="B1446" s="16">
        <v>94116</v>
      </c>
      <c r="C1446" s="16">
        <v>769</v>
      </c>
      <c r="D1446" s="16">
        <v>751</v>
      </c>
      <c r="E1446" s="17">
        <v>27950</v>
      </c>
      <c r="F1446" s="17"/>
    </row>
    <row r="1447" spans="1:6" x14ac:dyDescent="0.25">
      <c r="A1447" s="16" t="s">
        <v>220</v>
      </c>
      <c r="B1447" s="16">
        <v>91732</v>
      </c>
      <c r="C1447" s="16">
        <v>59</v>
      </c>
      <c r="D1447" s="16">
        <v>55.6</v>
      </c>
      <c r="E1447" s="17">
        <v>32667</v>
      </c>
      <c r="F1447" s="17"/>
    </row>
    <row r="1448" spans="1:6" x14ac:dyDescent="0.25">
      <c r="A1448" s="16" t="s">
        <v>220</v>
      </c>
      <c r="B1448" s="16">
        <v>91790</v>
      </c>
      <c r="C1448" s="16">
        <v>48</v>
      </c>
      <c r="D1448" s="16">
        <v>36.6</v>
      </c>
      <c r="E1448" s="17">
        <v>38835</v>
      </c>
      <c r="F1448" s="17"/>
    </row>
    <row r="1449" spans="1:6" x14ac:dyDescent="0.25">
      <c r="A1449" s="16" t="s">
        <v>220</v>
      </c>
      <c r="B1449" s="16">
        <v>92835</v>
      </c>
      <c r="C1449" s="16">
        <v>300</v>
      </c>
      <c r="D1449" s="16">
        <v>187.1</v>
      </c>
      <c r="E1449" s="17">
        <v>36179</v>
      </c>
      <c r="F1449" s="17"/>
    </row>
    <row r="1450" spans="1:6" x14ac:dyDescent="0.25">
      <c r="A1450" s="16" t="s">
        <v>220</v>
      </c>
      <c r="B1450" s="16">
        <v>90404</v>
      </c>
      <c r="C1450" s="16">
        <v>144</v>
      </c>
      <c r="D1450" s="16">
        <v>131.6</v>
      </c>
      <c r="E1450" s="17">
        <v>38167</v>
      </c>
      <c r="F1450" s="17"/>
    </row>
    <row r="1451" spans="1:6" x14ac:dyDescent="0.25">
      <c r="A1451" s="16" t="s">
        <v>220</v>
      </c>
      <c r="B1451" s="16">
        <v>91606</v>
      </c>
      <c r="C1451" s="16">
        <v>49</v>
      </c>
      <c r="D1451" s="16">
        <v>47.6</v>
      </c>
      <c r="E1451" s="17">
        <v>28065</v>
      </c>
      <c r="F1451" s="17"/>
    </row>
    <row r="1452" spans="1:6" x14ac:dyDescent="0.25">
      <c r="A1452" s="16" t="s">
        <v>220</v>
      </c>
      <c r="B1452" s="16">
        <v>92021</v>
      </c>
      <c r="C1452" s="16">
        <v>99</v>
      </c>
      <c r="D1452" s="16">
        <v>95.4</v>
      </c>
      <c r="E1452" s="17">
        <v>41326</v>
      </c>
      <c r="F1452" s="17"/>
    </row>
    <row r="1453" spans="1:6" x14ac:dyDescent="0.25">
      <c r="A1453" s="16" t="s">
        <v>220</v>
      </c>
      <c r="B1453" s="16">
        <v>93401</v>
      </c>
      <c r="C1453" s="16">
        <v>23</v>
      </c>
      <c r="D1453" s="16">
        <v>21.9</v>
      </c>
      <c r="E1453" s="17">
        <v>34424</v>
      </c>
      <c r="F1453" s="17"/>
    </row>
    <row r="1454" spans="1:6" x14ac:dyDescent="0.25">
      <c r="A1454" s="16" t="s">
        <v>220</v>
      </c>
      <c r="B1454" s="16">
        <v>92404</v>
      </c>
      <c r="C1454" s="16">
        <v>104</v>
      </c>
      <c r="D1454" s="16">
        <v>97.6</v>
      </c>
      <c r="E1454" s="17">
        <v>30935</v>
      </c>
      <c r="F1454" s="17"/>
    </row>
    <row r="1455" spans="1:6" x14ac:dyDescent="0.25">
      <c r="A1455" s="16" t="s">
        <v>220</v>
      </c>
      <c r="B1455" s="16">
        <v>95116</v>
      </c>
      <c r="C1455" s="16">
        <v>99</v>
      </c>
      <c r="D1455" s="16">
        <v>89.9</v>
      </c>
      <c r="E1455" s="17">
        <v>33552</v>
      </c>
      <c r="F1455" s="17"/>
    </row>
    <row r="1456" spans="1:6" x14ac:dyDescent="0.25">
      <c r="A1456" s="16" t="s">
        <v>220</v>
      </c>
      <c r="B1456" s="16">
        <v>91335</v>
      </c>
      <c r="C1456" s="16">
        <v>105</v>
      </c>
      <c r="D1456" s="16">
        <v>100.5</v>
      </c>
      <c r="E1456" s="17">
        <v>29830</v>
      </c>
      <c r="F1456" s="17"/>
    </row>
    <row r="1457" spans="1:6" x14ac:dyDescent="0.25">
      <c r="A1457" s="16" t="s">
        <v>220</v>
      </c>
      <c r="B1457" s="16">
        <v>92704</v>
      </c>
      <c r="C1457" s="16">
        <v>46</v>
      </c>
      <c r="D1457" s="16">
        <v>41.9</v>
      </c>
      <c r="E1457" s="17">
        <v>34226</v>
      </c>
      <c r="F1457" s="17"/>
    </row>
    <row r="1458" spans="1:6" x14ac:dyDescent="0.25">
      <c r="A1458" s="16" t="s">
        <v>220</v>
      </c>
      <c r="B1458" s="16">
        <v>90270</v>
      </c>
      <c r="C1458" s="16">
        <v>133</v>
      </c>
      <c r="D1458" s="16">
        <v>125.4</v>
      </c>
      <c r="E1458" s="17">
        <v>29495</v>
      </c>
      <c r="F1458" s="17"/>
    </row>
    <row r="1459" spans="1:6" x14ac:dyDescent="0.25">
      <c r="A1459" s="16" t="s">
        <v>220</v>
      </c>
      <c r="B1459" s="16">
        <v>91950</v>
      </c>
      <c r="C1459" s="16">
        <v>99</v>
      </c>
      <c r="D1459" s="16">
        <v>93.1</v>
      </c>
      <c r="E1459" s="17">
        <v>31950</v>
      </c>
      <c r="F1459" s="17"/>
    </row>
    <row r="1460" spans="1:6" x14ac:dyDescent="0.25">
      <c r="A1460" s="16" t="s">
        <v>220</v>
      </c>
      <c r="B1460" s="16">
        <v>92008</v>
      </c>
      <c r="C1460" s="16">
        <v>45</v>
      </c>
      <c r="D1460" s="16">
        <v>37.200000000000003</v>
      </c>
      <c r="E1460" s="17">
        <v>36437</v>
      </c>
      <c r="F1460" s="17"/>
    </row>
    <row r="1461" spans="1:6" x14ac:dyDescent="0.25">
      <c r="A1461" s="16" t="s">
        <v>220</v>
      </c>
      <c r="B1461" s="16">
        <v>95928</v>
      </c>
      <c r="C1461" s="16">
        <v>144</v>
      </c>
      <c r="D1461" s="16">
        <v>122</v>
      </c>
      <c r="E1461" s="17">
        <v>32197</v>
      </c>
      <c r="F1461" s="17"/>
    </row>
    <row r="1462" spans="1:6" x14ac:dyDescent="0.25">
      <c r="A1462" s="16" t="s">
        <v>220</v>
      </c>
      <c r="B1462" s="16">
        <v>92506</v>
      </c>
      <c r="C1462" s="16">
        <v>59</v>
      </c>
      <c r="D1462" s="16">
        <v>53.8</v>
      </c>
      <c r="E1462" s="17">
        <v>32444</v>
      </c>
      <c r="F1462" s="17"/>
    </row>
    <row r="1463" spans="1:6" x14ac:dyDescent="0.25">
      <c r="A1463" s="16" t="s">
        <v>220</v>
      </c>
      <c r="B1463" s="16">
        <v>94501</v>
      </c>
      <c r="C1463" s="16">
        <v>166</v>
      </c>
      <c r="D1463" s="16">
        <v>154.9</v>
      </c>
      <c r="E1463" s="17">
        <v>33543</v>
      </c>
      <c r="F1463" s="17"/>
    </row>
    <row r="1464" spans="1:6" x14ac:dyDescent="0.25">
      <c r="A1464" s="16" t="s">
        <v>220</v>
      </c>
      <c r="B1464" s="16">
        <v>91768</v>
      </c>
      <c r="C1464" s="16">
        <v>231</v>
      </c>
      <c r="D1464" s="16">
        <v>215.8</v>
      </c>
      <c r="E1464" s="17">
        <v>39699</v>
      </c>
      <c r="F1464" s="17"/>
    </row>
    <row r="1465" spans="1:6" x14ac:dyDescent="0.25">
      <c r="A1465" s="16" t="s">
        <v>220</v>
      </c>
      <c r="B1465" s="16">
        <v>92020</v>
      </c>
      <c r="C1465" s="16">
        <v>240</v>
      </c>
      <c r="D1465" s="16">
        <v>218.3</v>
      </c>
      <c r="E1465" s="17">
        <v>35143</v>
      </c>
      <c r="F1465" s="17"/>
    </row>
    <row r="1466" spans="1:6" x14ac:dyDescent="0.25">
      <c r="A1466" s="16" t="s">
        <v>220</v>
      </c>
      <c r="B1466" s="16">
        <v>94015</v>
      </c>
      <c r="C1466" s="16">
        <v>199</v>
      </c>
      <c r="D1466" s="16">
        <v>192.3</v>
      </c>
      <c r="E1466" s="17">
        <v>31581</v>
      </c>
      <c r="F1466" s="17"/>
    </row>
    <row r="1467" spans="1:6" x14ac:dyDescent="0.25">
      <c r="A1467" s="16" t="s">
        <v>220</v>
      </c>
      <c r="B1467" s="16">
        <v>90732</v>
      </c>
      <c r="C1467" s="16">
        <v>125</v>
      </c>
      <c r="D1467" s="16">
        <v>104.2</v>
      </c>
      <c r="E1467" s="17">
        <v>39528</v>
      </c>
      <c r="F1467" s="17"/>
    </row>
    <row r="1468" spans="1:6" x14ac:dyDescent="0.25">
      <c r="A1468" s="16" t="s">
        <v>220</v>
      </c>
      <c r="B1468" s="16">
        <v>92021</v>
      </c>
      <c r="C1468" s="16">
        <v>305</v>
      </c>
      <c r="D1468" s="16">
        <v>293.5</v>
      </c>
      <c r="E1468" s="17">
        <v>33057</v>
      </c>
      <c r="F1468" s="17"/>
    </row>
    <row r="1469" spans="1:6" x14ac:dyDescent="0.25">
      <c r="A1469" s="16" t="s">
        <v>220</v>
      </c>
      <c r="B1469" s="16">
        <v>94541</v>
      </c>
      <c r="C1469" s="16">
        <v>36</v>
      </c>
      <c r="D1469" s="16">
        <v>33.4</v>
      </c>
      <c r="E1469" s="17">
        <v>42871</v>
      </c>
      <c r="F1469" s="17"/>
    </row>
    <row r="1470" spans="1:6" x14ac:dyDescent="0.25">
      <c r="A1470" s="16" t="s">
        <v>220</v>
      </c>
      <c r="B1470" s="16">
        <v>95928</v>
      </c>
      <c r="C1470" s="16">
        <v>90</v>
      </c>
      <c r="D1470" s="16">
        <v>84.2</v>
      </c>
      <c r="E1470" s="17">
        <v>34760</v>
      </c>
      <c r="F1470" s="17"/>
    </row>
    <row r="1471" spans="1:6" x14ac:dyDescent="0.25">
      <c r="A1471" s="16" t="s">
        <v>220</v>
      </c>
      <c r="B1471" s="16">
        <v>94544</v>
      </c>
      <c r="C1471" s="16">
        <v>99</v>
      </c>
      <c r="D1471" s="16">
        <v>85.3</v>
      </c>
      <c r="E1471" s="17">
        <v>32783</v>
      </c>
      <c r="F1471" s="17"/>
    </row>
    <row r="1472" spans="1:6" x14ac:dyDescent="0.25">
      <c r="A1472" s="16" t="s">
        <v>220</v>
      </c>
      <c r="B1472" s="16">
        <v>91701</v>
      </c>
      <c r="C1472" s="16">
        <v>59</v>
      </c>
      <c r="D1472" s="16">
        <v>53.6</v>
      </c>
      <c r="E1472" s="17">
        <v>33799</v>
      </c>
      <c r="F1472" s="17"/>
    </row>
    <row r="1473" spans="1:6" x14ac:dyDescent="0.25">
      <c r="A1473" s="16" t="s">
        <v>220</v>
      </c>
      <c r="B1473" s="16">
        <v>91345</v>
      </c>
      <c r="C1473" s="16">
        <v>48</v>
      </c>
      <c r="D1473" s="16">
        <v>43.6</v>
      </c>
      <c r="E1473" s="17">
        <v>28764</v>
      </c>
      <c r="F1473" s="17"/>
    </row>
    <row r="1474" spans="1:6" x14ac:dyDescent="0.25">
      <c r="A1474" s="16" t="s">
        <v>220</v>
      </c>
      <c r="B1474" s="16">
        <v>91741</v>
      </c>
      <c r="C1474" s="16">
        <v>120</v>
      </c>
      <c r="D1474" s="16">
        <v>108.9</v>
      </c>
      <c r="E1474" s="17">
        <v>32976</v>
      </c>
      <c r="F1474" s="17"/>
    </row>
    <row r="1475" spans="1:6" x14ac:dyDescent="0.25">
      <c r="A1475" s="16" t="s">
        <v>220</v>
      </c>
      <c r="B1475" s="16">
        <v>94087</v>
      </c>
      <c r="C1475" s="16">
        <v>140</v>
      </c>
      <c r="D1475" s="16">
        <v>116.7</v>
      </c>
      <c r="E1475" s="17">
        <v>33241</v>
      </c>
      <c r="F1475" s="17"/>
    </row>
    <row r="1476" spans="1:6" x14ac:dyDescent="0.25">
      <c r="A1476" s="16" t="s">
        <v>220</v>
      </c>
      <c r="B1476" s="16">
        <v>95823</v>
      </c>
      <c r="C1476" s="16">
        <v>171</v>
      </c>
      <c r="D1476" s="16">
        <v>147</v>
      </c>
      <c r="E1476" s="17">
        <v>32577</v>
      </c>
      <c r="F1476" s="17"/>
    </row>
    <row r="1477" spans="1:6" x14ac:dyDescent="0.25">
      <c r="A1477" s="16" t="s">
        <v>220</v>
      </c>
      <c r="B1477" s="16">
        <v>94903</v>
      </c>
      <c r="C1477" s="16">
        <v>99</v>
      </c>
      <c r="D1477" s="16">
        <v>86.9</v>
      </c>
      <c r="E1477" s="17">
        <v>31393</v>
      </c>
      <c r="F1477" s="17"/>
    </row>
    <row r="1478" spans="1:6" x14ac:dyDescent="0.25">
      <c r="A1478" s="16" t="s">
        <v>220</v>
      </c>
      <c r="B1478" s="16">
        <v>93010</v>
      </c>
      <c r="C1478" s="16">
        <v>114</v>
      </c>
      <c r="D1478" s="16">
        <v>108</v>
      </c>
      <c r="E1478" s="17">
        <v>36992</v>
      </c>
      <c r="F1478" s="17"/>
    </row>
    <row r="1479" spans="1:6" x14ac:dyDescent="0.25">
      <c r="A1479" s="16" t="s">
        <v>220</v>
      </c>
      <c r="B1479" s="16">
        <v>95608</v>
      </c>
      <c r="C1479" s="16">
        <v>99</v>
      </c>
      <c r="D1479" s="16">
        <v>76</v>
      </c>
      <c r="E1479" s="17">
        <v>28551</v>
      </c>
      <c r="F1479" s="17"/>
    </row>
    <row r="1480" spans="1:6" x14ac:dyDescent="0.25">
      <c r="A1480" s="16" t="s">
        <v>220</v>
      </c>
      <c r="B1480" s="16">
        <v>92503</v>
      </c>
      <c r="C1480" s="16">
        <v>59</v>
      </c>
      <c r="D1480" s="16">
        <v>54</v>
      </c>
      <c r="E1480" s="17">
        <v>32583</v>
      </c>
      <c r="F1480" s="17"/>
    </row>
    <row r="1481" spans="1:6" x14ac:dyDescent="0.25">
      <c r="A1481" s="16" t="s">
        <v>220</v>
      </c>
      <c r="B1481" s="16">
        <v>92407</v>
      </c>
      <c r="C1481" s="16">
        <v>59</v>
      </c>
      <c r="D1481" s="16">
        <v>54.6</v>
      </c>
      <c r="E1481" s="17">
        <v>41976</v>
      </c>
      <c r="F1481" s="17"/>
    </row>
    <row r="1482" spans="1:6" x14ac:dyDescent="0.25">
      <c r="A1482" s="16" t="s">
        <v>220</v>
      </c>
      <c r="B1482" s="16">
        <v>94087</v>
      </c>
      <c r="C1482" s="16">
        <v>99</v>
      </c>
      <c r="D1482" s="16">
        <v>83.5</v>
      </c>
      <c r="E1482" s="17">
        <v>37385</v>
      </c>
      <c r="F1482" s="17"/>
    </row>
    <row r="1483" spans="1:6" x14ac:dyDescent="0.25">
      <c r="A1483" s="16" t="s">
        <v>220</v>
      </c>
      <c r="B1483" s="16">
        <v>95008</v>
      </c>
      <c r="C1483" s="16">
        <v>60</v>
      </c>
      <c r="D1483" s="16">
        <v>53.8</v>
      </c>
      <c r="E1483" s="17">
        <v>39038</v>
      </c>
      <c r="F1483" s="17"/>
    </row>
    <row r="1484" spans="1:6" x14ac:dyDescent="0.25">
      <c r="A1484" s="16" t="s">
        <v>220</v>
      </c>
      <c r="B1484" s="16">
        <v>92227</v>
      </c>
      <c r="C1484" s="16">
        <v>99</v>
      </c>
      <c r="D1484" s="16">
        <v>90.4</v>
      </c>
      <c r="E1484" s="17">
        <v>34135</v>
      </c>
      <c r="F1484" s="17"/>
    </row>
    <row r="1485" spans="1:6" x14ac:dyDescent="0.25">
      <c r="A1485" s="16" t="s">
        <v>220</v>
      </c>
      <c r="B1485" s="16">
        <v>94558</v>
      </c>
      <c r="C1485" s="16">
        <v>49</v>
      </c>
      <c r="D1485" s="16">
        <v>44.1</v>
      </c>
      <c r="E1485" s="17">
        <v>31225</v>
      </c>
      <c r="F1485" s="17"/>
    </row>
    <row r="1486" spans="1:6" x14ac:dyDescent="0.25">
      <c r="A1486" s="16" t="s">
        <v>220</v>
      </c>
      <c r="B1486" s="16">
        <v>94301</v>
      </c>
      <c r="C1486" s="16">
        <v>145</v>
      </c>
      <c r="D1486" s="16">
        <v>103.7</v>
      </c>
      <c r="E1486" s="17">
        <v>30475</v>
      </c>
      <c r="F1486" s="17"/>
    </row>
    <row r="1487" spans="1:6" x14ac:dyDescent="0.25">
      <c r="A1487" s="16" t="s">
        <v>220</v>
      </c>
      <c r="B1487" s="16">
        <v>91342</v>
      </c>
      <c r="C1487" s="16">
        <v>204</v>
      </c>
      <c r="D1487" s="16">
        <v>145.1</v>
      </c>
      <c r="E1487" s="17">
        <v>38315</v>
      </c>
      <c r="F1487" s="17"/>
    </row>
    <row r="1488" spans="1:6" x14ac:dyDescent="0.25">
      <c r="A1488" s="16" t="s">
        <v>220</v>
      </c>
      <c r="B1488" s="16">
        <v>92831</v>
      </c>
      <c r="C1488" s="16">
        <v>99</v>
      </c>
      <c r="D1488" s="16">
        <v>94.7</v>
      </c>
      <c r="E1488" s="17">
        <v>37547</v>
      </c>
      <c r="F1488" s="17"/>
    </row>
    <row r="1489" spans="1:6" x14ac:dyDescent="0.25">
      <c r="A1489" s="16" t="s">
        <v>220</v>
      </c>
      <c r="B1489" s="16">
        <v>91306</v>
      </c>
      <c r="C1489" s="16">
        <v>94</v>
      </c>
      <c r="D1489" s="16">
        <v>90.1</v>
      </c>
      <c r="E1489" s="17">
        <v>34256</v>
      </c>
      <c r="F1489" s="17"/>
    </row>
    <row r="1490" spans="1:6" x14ac:dyDescent="0.25">
      <c r="A1490" s="16" t="s">
        <v>220</v>
      </c>
      <c r="B1490" s="16">
        <v>95128</v>
      </c>
      <c r="C1490" s="16">
        <v>24</v>
      </c>
      <c r="E1490" s="17">
        <v>43776</v>
      </c>
      <c r="F1490" s="17"/>
    </row>
    <row r="1491" spans="1:6" x14ac:dyDescent="0.25">
      <c r="A1491" s="16" t="s">
        <v>220</v>
      </c>
      <c r="B1491" s="16">
        <v>92064</v>
      </c>
      <c r="C1491" s="16">
        <v>149</v>
      </c>
      <c r="D1491" s="16">
        <v>149</v>
      </c>
      <c r="E1491" s="17">
        <v>31254</v>
      </c>
      <c r="F1491" s="17"/>
    </row>
    <row r="1492" spans="1:6" x14ac:dyDescent="0.25">
      <c r="A1492" s="16" t="s">
        <v>220</v>
      </c>
      <c r="B1492" s="16">
        <v>94901</v>
      </c>
      <c r="C1492" s="16">
        <v>20</v>
      </c>
      <c r="D1492" s="16">
        <v>16.2</v>
      </c>
      <c r="E1492" s="17">
        <v>35340</v>
      </c>
      <c r="F1492" s="17"/>
    </row>
    <row r="1493" spans="1:6" x14ac:dyDescent="0.25">
      <c r="A1493" s="16" t="s">
        <v>220</v>
      </c>
      <c r="B1493" s="16">
        <v>90505</v>
      </c>
      <c r="C1493" s="16">
        <v>40</v>
      </c>
      <c r="D1493" s="16">
        <v>41.9</v>
      </c>
      <c r="E1493" s="17">
        <v>34394</v>
      </c>
      <c r="F1493" s="17"/>
    </row>
    <row r="1494" spans="1:6" x14ac:dyDescent="0.25">
      <c r="A1494" s="16" t="s">
        <v>220</v>
      </c>
      <c r="B1494" s="16">
        <v>92308</v>
      </c>
      <c r="C1494" s="16">
        <v>99</v>
      </c>
      <c r="D1494" s="16">
        <v>99.9</v>
      </c>
      <c r="E1494" s="17">
        <v>33507</v>
      </c>
      <c r="F1494" s="17"/>
    </row>
    <row r="1495" spans="1:6" x14ac:dyDescent="0.25">
      <c r="A1495" s="16" t="s">
        <v>220</v>
      </c>
      <c r="B1495" s="16">
        <v>92675</v>
      </c>
      <c r="C1495" s="16">
        <v>45</v>
      </c>
      <c r="D1495" s="16">
        <v>38</v>
      </c>
      <c r="E1495" s="17">
        <v>36769</v>
      </c>
      <c r="F1495" s="17"/>
    </row>
    <row r="1496" spans="1:6" x14ac:dyDescent="0.25">
      <c r="A1496" s="16" t="s">
        <v>220</v>
      </c>
      <c r="B1496" s="16">
        <v>92024</v>
      </c>
      <c r="C1496" s="16">
        <v>58</v>
      </c>
      <c r="D1496" s="16">
        <v>47.4</v>
      </c>
      <c r="E1496" s="17">
        <v>33030</v>
      </c>
      <c r="F1496" s="17"/>
    </row>
    <row r="1497" spans="1:6" x14ac:dyDescent="0.25">
      <c r="A1497" s="16" t="s">
        <v>220</v>
      </c>
      <c r="B1497" s="16">
        <v>92064</v>
      </c>
      <c r="C1497" s="16">
        <v>99</v>
      </c>
      <c r="D1497" s="16">
        <v>94</v>
      </c>
      <c r="E1497" s="17">
        <v>29812</v>
      </c>
      <c r="F1497" s="17"/>
    </row>
    <row r="1498" spans="1:6" x14ac:dyDescent="0.25">
      <c r="A1498" s="16" t="s">
        <v>220</v>
      </c>
      <c r="B1498" s="16">
        <v>92078</v>
      </c>
      <c r="C1498" s="16">
        <v>118</v>
      </c>
      <c r="D1498" s="16">
        <v>110.1</v>
      </c>
      <c r="E1498" s="17">
        <v>36522</v>
      </c>
      <c r="F1498" s="17"/>
    </row>
    <row r="1499" spans="1:6" x14ac:dyDescent="0.25">
      <c r="A1499" s="16" t="s">
        <v>220</v>
      </c>
      <c r="B1499" s="16">
        <v>92127</v>
      </c>
      <c r="C1499" s="16">
        <v>99</v>
      </c>
      <c r="D1499" s="16">
        <v>63.2</v>
      </c>
      <c r="E1499" s="17">
        <v>32563</v>
      </c>
      <c r="F1499" s="17"/>
    </row>
    <row r="1500" spans="1:6" x14ac:dyDescent="0.25">
      <c r="A1500" s="16" t="s">
        <v>220</v>
      </c>
      <c r="B1500" s="16">
        <v>92612</v>
      </c>
      <c r="C1500" s="16">
        <v>59</v>
      </c>
      <c r="D1500" s="16">
        <v>52.9</v>
      </c>
      <c r="E1500" s="17">
        <v>32177</v>
      </c>
      <c r="F1500" s="17"/>
    </row>
    <row r="1501" spans="1:6" x14ac:dyDescent="0.25">
      <c r="A1501" s="16" t="s">
        <v>220</v>
      </c>
      <c r="B1501" s="16">
        <v>93274</v>
      </c>
      <c r="C1501" s="16">
        <v>99</v>
      </c>
      <c r="D1501" s="16">
        <v>97.3</v>
      </c>
      <c r="E1501" s="17">
        <v>39990</v>
      </c>
      <c r="F1501" s="17"/>
    </row>
    <row r="1502" spans="1:6" x14ac:dyDescent="0.25">
      <c r="A1502" s="16" t="s">
        <v>220</v>
      </c>
      <c r="B1502" s="16">
        <v>92399</v>
      </c>
      <c r="C1502" s="16">
        <v>95</v>
      </c>
      <c r="D1502" s="16">
        <v>91.2</v>
      </c>
      <c r="E1502" s="17">
        <v>33625</v>
      </c>
      <c r="F1502" s="17"/>
    </row>
    <row r="1503" spans="1:6" x14ac:dyDescent="0.25">
      <c r="A1503" s="16" t="s">
        <v>220</v>
      </c>
      <c r="B1503" s="16">
        <v>92026</v>
      </c>
      <c r="C1503" s="16">
        <v>19</v>
      </c>
      <c r="D1503" s="16">
        <v>15.9</v>
      </c>
      <c r="E1503" s="17">
        <v>43040</v>
      </c>
      <c r="F1503" s="17"/>
    </row>
    <row r="1504" spans="1:6" x14ac:dyDescent="0.25">
      <c r="A1504" s="16" t="s">
        <v>220</v>
      </c>
      <c r="B1504" s="16">
        <v>95070</v>
      </c>
      <c r="C1504" s="16">
        <v>94</v>
      </c>
      <c r="D1504" s="16">
        <v>73.7</v>
      </c>
      <c r="E1504" s="17">
        <v>32448</v>
      </c>
      <c r="F1504" s="17"/>
    </row>
    <row r="1505" spans="1:6" x14ac:dyDescent="0.25">
      <c r="A1505" s="16" t="s">
        <v>220</v>
      </c>
      <c r="B1505" s="16">
        <v>94577</v>
      </c>
      <c r="C1505" s="16">
        <v>25</v>
      </c>
      <c r="D1505" s="16">
        <v>22.6</v>
      </c>
      <c r="E1505" s="17">
        <v>39170</v>
      </c>
      <c r="F1505" s="17"/>
    </row>
    <row r="1506" spans="1:6" x14ac:dyDescent="0.25">
      <c r="A1506" s="16" t="s">
        <v>220</v>
      </c>
      <c r="B1506" s="16">
        <v>90602</v>
      </c>
      <c r="C1506" s="16">
        <v>35</v>
      </c>
      <c r="D1506" s="16">
        <v>23.5</v>
      </c>
      <c r="E1506" s="17">
        <v>35110</v>
      </c>
      <c r="F1506" s="17"/>
    </row>
    <row r="1507" spans="1:6" x14ac:dyDescent="0.25">
      <c r="A1507" s="16" t="s">
        <v>220</v>
      </c>
      <c r="B1507" s="16">
        <v>95240</v>
      </c>
      <c r="C1507" s="16">
        <v>149</v>
      </c>
      <c r="D1507" s="16">
        <v>144.1</v>
      </c>
      <c r="E1507" s="17">
        <v>30729</v>
      </c>
      <c r="F1507" s="17"/>
    </row>
    <row r="1508" spans="1:6" x14ac:dyDescent="0.25">
      <c r="A1508" s="16" t="s">
        <v>220</v>
      </c>
      <c r="B1508" s="16">
        <v>93534</v>
      </c>
      <c r="C1508" s="16">
        <v>199</v>
      </c>
      <c r="D1508" s="16">
        <v>153.1</v>
      </c>
      <c r="E1508" s="17">
        <v>33291</v>
      </c>
      <c r="F1508" s="17"/>
    </row>
    <row r="1509" spans="1:6" x14ac:dyDescent="0.25">
      <c r="A1509" s="16" t="s">
        <v>220</v>
      </c>
      <c r="B1509" s="16">
        <v>95341</v>
      </c>
      <c r="C1509" s="16">
        <v>120</v>
      </c>
      <c r="D1509" s="16">
        <v>60.8</v>
      </c>
      <c r="E1509" s="17">
        <v>42713</v>
      </c>
      <c r="F1509" s="17"/>
    </row>
    <row r="1510" spans="1:6" x14ac:dyDescent="0.25">
      <c r="A1510" s="16" t="s">
        <v>220</v>
      </c>
      <c r="B1510" s="16">
        <v>93277</v>
      </c>
      <c r="C1510" s="16">
        <v>140</v>
      </c>
      <c r="D1510" s="16">
        <v>132.30000000000001</v>
      </c>
      <c r="E1510" s="17">
        <v>31322</v>
      </c>
      <c r="F1510" s="17"/>
    </row>
    <row r="1511" spans="1:6" x14ac:dyDescent="0.25">
      <c r="A1511" s="16" t="s">
        <v>220</v>
      </c>
      <c r="B1511" s="16">
        <v>92780</v>
      </c>
      <c r="C1511" s="16">
        <v>42</v>
      </c>
      <c r="D1511" s="16">
        <v>30.8</v>
      </c>
      <c r="E1511" s="17">
        <v>36063</v>
      </c>
      <c r="F1511" s="17"/>
    </row>
    <row r="1512" spans="1:6" x14ac:dyDescent="0.25">
      <c r="A1512" s="16" t="s">
        <v>220</v>
      </c>
      <c r="B1512" s="16">
        <v>92223</v>
      </c>
      <c r="C1512" s="16">
        <v>57</v>
      </c>
      <c r="D1512" s="16">
        <v>54.3</v>
      </c>
      <c r="E1512" s="17">
        <v>36367</v>
      </c>
      <c r="F1512" s="17"/>
    </row>
    <row r="1513" spans="1:6" x14ac:dyDescent="0.25">
      <c r="A1513" s="16" t="s">
        <v>220</v>
      </c>
      <c r="B1513" s="16">
        <v>92037</v>
      </c>
      <c r="C1513" s="16">
        <v>59</v>
      </c>
      <c r="D1513" s="16">
        <v>42.2</v>
      </c>
      <c r="E1513" s="17">
        <v>34040</v>
      </c>
      <c r="F1513" s="17"/>
    </row>
    <row r="1514" spans="1:6" x14ac:dyDescent="0.25">
      <c r="A1514" s="16" t="s">
        <v>220</v>
      </c>
      <c r="B1514" s="16">
        <v>92020</v>
      </c>
      <c r="C1514" s="16">
        <v>120</v>
      </c>
      <c r="D1514" s="16">
        <v>112.5</v>
      </c>
      <c r="E1514" s="17">
        <v>38063</v>
      </c>
      <c r="F1514" s="17"/>
    </row>
    <row r="1515" spans="1:6" x14ac:dyDescent="0.25">
      <c r="A1515" s="16" t="s">
        <v>220</v>
      </c>
      <c r="B1515" s="16">
        <v>92284</v>
      </c>
      <c r="C1515" s="16">
        <v>99</v>
      </c>
      <c r="D1515" s="16">
        <v>96.8</v>
      </c>
      <c r="E1515" s="17">
        <v>37050</v>
      </c>
      <c r="F1515" s="17"/>
    </row>
    <row r="1516" spans="1:6" x14ac:dyDescent="0.25">
      <c r="A1516" s="16" t="s">
        <v>220</v>
      </c>
      <c r="B1516" s="16">
        <v>92879</v>
      </c>
      <c r="C1516" s="16">
        <v>40</v>
      </c>
      <c r="D1516" s="16">
        <v>40.9</v>
      </c>
      <c r="E1516" s="17">
        <v>32742</v>
      </c>
      <c r="F1516" s="17"/>
    </row>
    <row r="1517" spans="1:6" x14ac:dyDescent="0.25">
      <c r="A1517" s="16" t="s">
        <v>220</v>
      </c>
      <c r="B1517" s="16">
        <v>92311</v>
      </c>
      <c r="C1517" s="16">
        <v>59</v>
      </c>
      <c r="D1517" s="16">
        <v>55.5</v>
      </c>
      <c r="E1517" s="17">
        <v>30635</v>
      </c>
      <c r="F1517" s="17"/>
    </row>
    <row r="1518" spans="1:6" x14ac:dyDescent="0.25">
      <c r="A1518" s="16" t="s">
        <v>220</v>
      </c>
      <c r="B1518" s="16">
        <v>94611</v>
      </c>
      <c r="C1518" s="16">
        <v>70</v>
      </c>
      <c r="D1518" s="16">
        <v>61.7</v>
      </c>
      <c r="E1518" s="17">
        <v>32399</v>
      </c>
      <c r="F1518" s="17"/>
    </row>
    <row r="1519" spans="1:6" x14ac:dyDescent="0.25">
      <c r="A1519" s="16" t="s">
        <v>220</v>
      </c>
      <c r="B1519" s="16">
        <v>93301</v>
      </c>
      <c r="C1519" s="16">
        <v>150</v>
      </c>
      <c r="D1519" s="16">
        <v>127.8</v>
      </c>
      <c r="E1519" s="17">
        <v>35471</v>
      </c>
      <c r="F1519" s="17"/>
    </row>
    <row r="1520" spans="1:6" x14ac:dyDescent="0.25">
      <c r="A1520" s="16" t="s">
        <v>220</v>
      </c>
      <c r="B1520" s="16">
        <v>94565</v>
      </c>
      <c r="C1520" s="16">
        <v>120</v>
      </c>
      <c r="D1520" s="16">
        <v>114.4</v>
      </c>
      <c r="E1520" s="17">
        <v>32052</v>
      </c>
      <c r="F1520" s="17"/>
    </row>
    <row r="1521" spans="1:6" x14ac:dyDescent="0.25">
      <c r="A1521" s="16" t="s">
        <v>220</v>
      </c>
      <c r="B1521" s="16">
        <v>91205</v>
      </c>
      <c r="C1521" s="16">
        <v>28</v>
      </c>
      <c r="D1521" s="16">
        <v>19.3</v>
      </c>
      <c r="E1521" s="17">
        <v>34659</v>
      </c>
      <c r="F1521" s="17"/>
    </row>
    <row r="1522" spans="1:6" x14ac:dyDescent="0.25">
      <c r="A1522" s="16" t="s">
        <v>220</v>
      </c>
      <c r="B1522" s="16">
        <v>90717</v>
      </c>
      <c r="C1522" s="16">
        <v>48</v>
      </c>
      <c r="D1522" s="16">
        <v>49.1</v>
      </c>
      <c r="E1522" s="17">
        <v>28034</v>
      </c>
      <c r="F1522" s="17"/>
    </row>
    <row r="1523" spans="1:6" x14ac:dyDescent="0.25">
      <c r="A1523" s="16" t="s">
        <v>220</v>
      </c>
      <c r="B1523" s="16">
        <v>94705</v>
      </c>
      <c r="C1523" s="16">
        <v>74</v>
      </c>
      <c r="D1523" s="16">
        <v>69.7</v>
      </c>
      <c r="E1523" s="17">
        <v>38461</v>
      </c>
      <c r="F1523" s="17"/>
    </row>
    <row r="1524" spans="1:6" x14ac:dyDescent="0.25">
      <c r="A1524" s="16" t="s">
        <v>220</v>
      </c>
      <c r="B1524" s="16">
        <v>90401</v>
      </c>
      <c r="C1524" s="16">
        <v>48</v>
      </c>
      <c r="D1524" s="16">
        <v>42.1</v>
      </c>
      <c r="E1524" s="17">
        <v>28206</v>
      </c>
      <c r="F1524" s="17"/>
    </row>
    <row r="1525" spans="1:6" x14ac:dyDescent="0.25">
      <c r="A1525" s="16" t="s">
        <v>220</v>
      </c>
      <c r="B1525" s="16">
        <v>91103</v>
      </c>
      <c r="C1525" s="16">
        <v>99</v>
      </c>
      <c r="D1525" s="16">
        <v>85.8</v>
      </c>
      <c r="E1525" s="17">
        <v>32549</v>
      </c>
      <c r="F1525" s="17"/>
    </row>
    <row r="1526" spans="1:6" x14ac:dyDescent="0.25">
      <c r="A1526" s="16" t="s">
        <v>220</v>
      </c>
      <c r="B1526" s="16">
        <v>93901</v>
      </c>
      <c r="C1526" s="16">
        <v>148</v>
      </c>
      <c r="D1526" s="16">
        <v>141.6</v>
      </c>
      <c r="E1526" s="17">
        <v>28592</v>
      </c>
      <c r="F1526" s="17"/>
    </row>
    <row r="1527" spans="1:6" x14ac:dyDescent="0.25">
      <c r="A1527" s="16" t="s">
        <v>220</v>
      </c>
      <c r="B1527" s="16">
        <v>94612</v>
      </c>
      <c r="C1527" s="16">
        <v>35</v>
      </c>
      <c r="D1527" s="16">
        <v>17.399999999999999</v>
      </c>
      <c r="E1527" s="17">
        <v>29037</v>
      </c>
      <c r="F1527" s="17"/>
    </row>
    <row r="1528" spans="1:6" x14ac:dyDescent="0.25">
      <c r="A1528" s="16" t="s">
        <v>220</v>
      </c>
      <c r="B1528" s="16">
        <v>95901</v>
      </c>
      <c r="C1528" s="16">
        <v>86</v>
      </c>
      <c r="D1528" s="16">
        <v>77.8</v>
      </c>
      <c r="E1528" s="17">
        <v>35376</v>
      </c>
      <c r="F1528" s="17"/>
    </row>
    <row r="1529" spans="1:6" x14ac:dyDescent="0.25">
      <c r="A1529" s="16" t="s">
        <v>220</v>
      </c>
      <c r="B1529" s="16">
        <v>95128</v>
      </c>
      <c r="C1529" s="16">
        <v>153</v>
      </c>
      <c r="D1529" s="16">
        <v>146.9</v>
      </c>
      <c r="E1529" s="17">
        <v>28246</v>
      </c>
      <c r="F1529" s="17"/>
    </row>
    <row r="1530" spans="1:6" x14ac:dyDescent="0.25">
      <c r="A1530" s="16" t="s">
        <v>220</v>
      </c>
      <c r="B1530" s="16">
        <v>93015</v>
      </c>
      <c r="C1530" s="16">
        <v>99</v>
      </c>
      <c r="D1530" s="16">
        <v>77.8</v>
      </c>
      <c r="E1530" s="17">
        <v>28265</v>
      </c>
      <c r="F1530" s="17"/>
    </row>
    <row r="1531" spans="1:6" x14ac:dyDescent="0.25">
      <c r="A1531" s="16" t="s">
        <v>220</v>
      </c>
      <c r="B1531" s="16">
        <v>94123</v>
      </c>
      <c r="C1531" s="16">
        <v>32</v>
      </c>
      <c r="D1531" s="16">
        <v>19.399999999999999</v>
      </c>
      <c r="E1531" s="17">
        <v>42059</v>
      </c>
      <c r="F1531" s="17"/>
    </row>
    <row r="1532" spans="1:6" x14ac:dyDescent="0.25">
      <c r="A1532" s="16" t="s">
        <v>220</v>
      </c>
      <c r="B1532" s="16">
        <v>93304</v>
      </c>
      <c r="C1532" s="16">
        <v>87</v>
      </c>
      <c r="D1532" s="16">
        <v>76.3</v>
      </c>
      <c r="E1532" s="17">
        <v>31621</v>
      </c>
      <c r="F1532" s="17"/>
    </row>
    <row r="1533" spans="1:6" x14ac:dyDescent="0.25">
      <c r="A1533" s="16" t="s">
        <v>220</v>
      </c>
      <c r="B1533" s="16">
        <v>91710</v>
      </c>
      <c r="C1533" s="16">
        <v>59</v>
      </c>
      <c r="D1533" s="16">
        <v>50.7</v>
      </c>
      <c r="E1533" s="17">
        <v>43383</v>
      </c>
      <c r="F1533" s="17"/>
    </row>
    <row r="1534" spans="1:6" x14ac:dyDescent="0.25">
      <c r="A1534" s="16" t="s">
        <v>220</v>
      </c>
      <c r="B1534" s="16">
        <v>94025</v>
      </c>
      <c r="C1534" s="16">
        <v>160</v>
      </c>
      <c r="D1534" s="16">
        <v>134.30000000000001</v>
      </c>
      <c r="E1534" s="17">
        <v>38505</v>
      </c>
      <c r="F1534" s="17"/>
    </row>
    <row r="1535" spans="1:6" x14ac:dyDescent="0.25">
      <c r="A1535" s="16" t="s">
        <v>220</v>
      </c>
      <c r="B1535" s="16">
        <v>92020</v>
      </c>
      <c r="C1535" s="16">
        <v>65</v>
      </c>
      <c r="D1535" s="16">
        <v>44.5</v>
      </c>
      <c r="E1535" s="17">
        <v>40746</v>
      </c>
      <c r="F1535" s="17"/>
    </row>
    <row r="1536" spans="1:6" x14ac:dyDescent="0.25">
      <c r="A1536" s="16" t="s">
        <v>220</v>
      </c>
      <c r="B1536" s="16">
        <v>95953</v>
      </c>
      <c r="C1536" s="16">
        <v>99</v>
      </c>
      <c r="D1536" s="16">
        <v>92.8</v>
      </c>
      <c r="E1536" s="17">
        <v>33989</v>
      </c>
      <c r="F1536" s="17"/>
    </row>
    <row r="1537" spans="1:6" x14ac:dyDescent="0.25">
      <c r="A1537" s="16" t="s">
        <v>220</v>
      </c>
      <c r="B1537" s="16">
        <v>93654</v>
      </c>
      <c r="C1537" s="16">
        <v>120</v>
      </c>
      <c r="D1537" s="16">
        <v>113.7</v>
      </c>
      <c r="E1537" s="17">
        <v>33695</v>
      </c>
      <c r="F1537" s="17"/>
    </row>
    <row r="1538" spans="1:6" x14ac:dyDescent="0.25">
      <c r="A1538" s="16" t="s">
        <v>220</v>
      </c>
      <c r="B1538" s="16">
        <v>95409</v>
      </c>
      <c r="C1538" s="16">
        <v>34</v>
      </c>
      <c r="D1538" s="16">
        <v>27.6</v>
      </c>
      <c r="E1538" s="17">
        <v>30785</v>
      </c>
      <c r="F1538" s="17"/>
    </row>
    <row r="1539" spans="1:6" x14ac:dyDescent="0.25">
      <c r="A1539" s="16" t="s">
        <v>220</v>
      </c>
      <c r="B1539" s="16">
        <v>91790</v>
      </c>
      <c r="C1539" s="16">
        <v>33</v>
      </c>
      <c r="D1539" s="16">
        <v>25.8</v>
      </c>
      <c r="E1539" s="17">
        <v>34984</v>
      </c>
      <c r="F1539" s="17"/>
    </row>
    <row r="1540" spans="1:6" x14ac:dyDescent="0.25">
      <c r="A1540" s="16" t="s">
        <v>220</v>
      </c>
      <c r="B1540" s="16">
        <v>92648</v>
      </c>
      <c r="C1540" s="16">
        <v>182</v>
      </c>
      <c r="D1540" s="16">
        <v>168.8</v>
      </c>
      <c r="E1540" s="17">
        <v>31811</v>
      </c>
      <c r="F1540" s="17"/>
    </row>
    <row r="1541" spans="1:6" x14ac:dyDescent="0.25">
      <c r="A1541" s="16" t="s">
        <v>220</v>
      </c>
      <c r="B1541" s="16">
        <v>90806</v>
      </c>
      <c r="C1541" s="16">
        <v>59</v>
      </c>
      <c r="D1541" s="16">
        <v>53</v>
      </c>
      <c r="E1541" s="17">
        <v>35586</v>
      </c>
      <c r="F1541" s="17"/>
    </row>
    <row r="1542" spans="1:6" x14ac:dyDescent="0.25">
      <c r="A1542" s="16" t="s">
        <v>220</v>
      </c>
      <c r="B1542" s="16">
        <v>90066</v>
      </c>
      <c r="C1542" s="16">
        <v>68</v>
      </c>
      <c r="D1542" s="16">
        <v>60.6</v>
      </c>
      <c r="E1542" s="17">
        <v>35957</v>
      </c>
      <c r="F1542" s="17"/>
    </row>
    <row r="1543" spans="1:6" x14ac:dyDescent="0.25">
      <c r="A1543" s="16" t="s">
        <v>220</v>
      </c>
      <c r="B1543" s="16">
        <v>90039</v>
      </c>
      <c r="C1543" s="16">
        <v>99</v>
      </c>
      <c r="D1543" s="16">
        <v>81.2</v>
      </c>
      <c r="E1543" s="17">
        <v>28929</v>
      </c>
      <c r="F1543" s="17"/>
    </row>
    <row r="1544" spans="1:6" x14ac:dyDescent="0.25">
      <c r="A1544" s="16" t="s">
        <v>220</v>
      </c>
      <c r="B1544" s="16">
        <v>96104</v>
      </c>
      <c r="C1544" s="16">
        <v>22</v>
      </c>
      <c r="D1544" s="16">
        <v>18.100000000000001</v>
      </c>
      <c r="E1544" s="17">
        <v>31517</v>
      </c>
      <c r="F1544" s="17"/>
    </row>
    <row r="1545" spans="1:6" x14ac:dyDescent="0.25">
      <c r="A1545" s="16" t="s">
        <v>220</v>
      </c>
      <c r="B1545" s="16">
        <v>90066</v>
      </c>
      <c r="C1545" s="16">
        <v>50</v>
      </c>
      <c r="D1545" s="16">
        <v>39.9</v>
      </c>
      <c r="E1545" s="17">
        <v>39566</v>
      </c>
      <c r="F1545" s="17"/>
    </row>
    <row r="1546" spans="1:6" x14ac:dyDescent="0.25">
      <c r="A1546" s="16" t="s">
        <v>220</v>
      </c>
      <c r="B1546" s="16">
        <v>90057</v>
      </c>
      <c r="C1546" s="16">
        <v>180</v>
      </c>
      <c r="D1546" s="16">
        <v>168.4</v>
      </c>
      <c r="E1546" s="17">
        <v>32783</v>
      </c>
      <c r="F1546" s="17"/>
    </row>
    <row r="1547" spans="1:6" x14ac:dyDescent="0.25">
      <c r="A1547" s="16" t="s">
        <v>220</v>
      </c>
      <c r="B1547" s="16">
        <v>90247</v>
      </c>
      <c r="C1547" s="16">
        <v>73</v>
      </c>
      <c r="D1547" s="16">
        <v>71</v>
      </c>
      <c r="E1547" s="17">
        <v>41241</v>
      </c>
      <c r="F1547" s="17"/>
    </row>
    <row r="1548" spans="1:6" x14ac:dyDescent="0.25">
      <c r="A1548" s="16" t="s">
        <v>220</v>
      </c>
      <c r="B1548" s="16">
        <v>92395</v>
      </c>
      <c r="C1548" s="16">
        <v>118</v>
      </c>
      <c r="D1548" s="16">
        <v>125.4</v>
      </c>
      <c r="E1548" s="17">
        <v>31854</v>
      </c>
      <c r="F1548" s="17"/>
    </row>
    <row r="1549" spans="1:6" x14ac:dyDescent="0.25">
      <c r="A1549" s="16" t="s">
        <v>220</v>
      </c>
      <c r="B1549" s="16">
        <v>92315</v>
      </c>
      <c r="C1549" s="16">
        <v>21</v>
      </c>
      <c r="D1549" s="16">
        <v>13.8</v>
      </c>
      <c r="E1549" s="17">
        <v>33415</v>
      </c>
      <c r="F1549" s="17"/>
    </row>
    <row r="1550" spans="1:6" x14ac:dyDescent="0.25">
      <c r="A1550" s="16" t="s">
        <v>220</v>
      </c>
      <c r="B1550" s="16">
        <v>92103</v>
      </c>
      <c r="C1550" s="16">
        <v>96</v>
      </c>
      <c r="D1550" s="16">
        <v>85.5</v>
      </c>
      <c r="E1550" s="17">
        <v>34780</v>
      </c>
      <c r="F1550" s="17"/>
    </row>
    <row r="1551" spans="1:6" x14ac:dyDescent="0.25">
      <c r="A1551" s="16" t="s">
        <v>220</v>
      </c>
      <c r="B1551" s="16">
        <v>95838</v>
      </c>
      <c r="C1551" s="16">
        <v>128</v>
      </c>
      <c r="D1551" s="16">
        <v>117.4</v>
      </c>
      <c r="E1551" s="17">
        <v>35794</v>
      </c>
      <c r="F1551" s="17"/>
    </row>
    <row r="1552" spans="1:6" x14ac:dyDescent="0.25">
      <c r="A1552" s="16" t="s">
        <v>220</v>
      </c>
      <c r="B1552" s="16">
        <v>92359</v>
      </c>
      <c r="C1552" s="16">
        <v>50</v>
      </c>
      <c r="D1552" s="16">
        <v>46.7</v>
      </c>
      <c r="E1552" s="17">
        <v>28004</v>
      </c>
      <c r="F1552" s="17"/>
    </row>
    <row r="1553" spans="1:6" x14ac:dyDescent="0.25">
      <c r="A1553" s="16" t="s">
        <v>220</v>
      </c>
      <c r="B1553" s="16">
        <v>91436</v>
      </c>
      <c r="C1553" s="16">
        <v>28</v>
      </c>
      <c r="D1553" s="16">
        <v>25.8</v>
      </c>
      <c r="E1553" s="17">
        <v>32687</v>
      </c>
      <c r="F1553" s="17"/>
    </row>
    <row r="1554" spans="1:6" x14ac:dyDescent="0.25">
      <c r="A1554" s="16" t="s">
        <v>220</v>
      </c>
      <c r="B1554" s="16">
        <v>92354</v>
      </c>
      <c r="C1554" s="16">
        <v>56</v>
      </c>
      <c r="D1554" s="16">
        <v>53.9</v>
      </c>
      <c r="E1554" s="17">
        <v>34369</v>
      </c>
      <c r="F1554" s="17"/>
    </row>
    <row r="1555" spans="1:6" x14ac:dyDescent="0.25">
      <c r="A1555" s="16" t="s">
        <v>220</v>
      </c>
      <c r="B1555" s="16">
        <v>92373</v>
      </c>
      <c r="C1555" s="16">
        <v>16</v>
      </c>
      <c r="D1555" s="16">
        <v>8.1999999999999993</v>
      </c>
      <c r="E1555" s="17">
        <v>34880</v>
      </c>
      <c r="F1555" s="17"/>
    </row>
    <row r="1556" spans="1:6" x14ac:dyDescent="0.25">
      <c r="A1556" s="16" t="s">
        <v>220</v>
      </c>
      <c r="B1556" s="16">
        <v>93277</v>
      </c>
      <c r="C1556" s="16">
        <v>98</v>
      </c>
      <c r="D1556" s="16">
        <v>86.4</v>
      </c>
      <c r="E1556" s="17">
        <v>29327</v>
      </c>
      <c r="F1556" s="17"/>
    </row>
    <row r="1557" spans="1:6" x14ac:dyDescent="0.25">
      <c r="A1557" s="16" t="s">
        <v>220</v>
      </c>
      <c r="B1557" s="16">
        <v>95628</v>
      </c>
      <c r="C1557" s="16">
        <v>149</v>
      </c>
      <c r="D1557" s="16">
        <v>134</v>
      </c>
      <c r="E1557" s="17">
        <v>30498</v>
      </c>
      <c r="F1557" s="17"/>
    </row>
    <row r="1558" spans="1:6" x14ac:dyDescent="0.25">
      <c r="A1558" s="16" t="s">
        <v>220</v>
      </c>
      <c r="B1558" s="16">
        <v>95203</v>
      </c>
      <c r="C1558" s="16">
        <v>68</v>
      </c>
      <c r="D1558" s="16">
        <v>57.4</v>
      </c>
      <c r="E1558" s="17">
        <v>31146</v>
      </c>
      <c r="F1558" s="17"/>
    </row>
    <row r="1559" spans="1:6" x14ac:dyDescent="0.25">
      <c r="A1559" s="16" t="s">
        <v>220</v>
      </c>
      <c r="B1559" s="16">
        <v>90026</v>
      </c>
      <c r="C1559" s="16">
        <v>99</v>
      </c>
      <c r="D1559" s="16">
        <v>94.9</v>
      </c>
      <c r="E1559" s="17">
        <v>27830</v>
      </c>
      <c r="F1559" s="17"/>
    </row>
    <row r="1560" spans="1:6" x14ac:dyDescent="0.25">
      <c r="A1560" s="16" t="s">
        <v>220</v>
      </c>
      <c r="B1560" s="16">
        <v>94110</v>
      </c>
      <c r="C1560" s="16">
        <v>34</v>
      </c>
      <c r="D1560" s="16">
        <v>24.6</v>
      </c>
      <c r="E1560" s="17">
        <v>38959</v>
      </c>
      <c r="F1560" s="17"/>
    </row>
    <row r="1561" spans="1:6" x14ac:dyDescent="0.25">
      <c r="A1561" s="16" t="s">
        <v>220</v>
      </c>
      <c r="B1561" s="16">
        <v>90041</v>
      </c>
      <c r="C1561" s="16">
        <v>76</v>
      </c>
      <c r="D1561" s="16">
        <v>63.6</v>
      </c>
      <c r="E1561" s="17">
        <v>33008</v>
      </c>
      <c r="F1561" s="17"/>
    </row>
    <row r="1562" spans="1:6" x14ac:dyDescent="0.25">
      <c r="A1562" s="16" t="s">
        <v>220</v>
      </c>
      <c r="B1562" s="16">
        <v>91352</v>
      </c>
      <c r="C1562" s="16">
        <v>45</v>
      </c>
      <c r="D1562" s="16">
        <v>41.2</v>
      </c>
      <c r="E1562" s="17">
        <v>38272</v>
      </c>
      <c r="F1562" s="17"/>
    </row>
    <row r="1563" spans="1:6" x14ac:dyDescent="0.25">
      <c r="A1563" s="16" t="s">
        <v>220</v>
      </c>
      <c r="B1563" s="16">
        <v>92260</v>
      </c>
      <c r="C1563" s="16">
        <v>99</v>
      </c>
      <c r="D1563" s="16">
        <v>90.8</v>
      </c>
      <c r="E1563" s="17">
        <v>32850</v>
      </c>
      <c r="F1563" s="17"/>
    </row>
    <row r="1564" spans="1:6" x14ac:dyDescent="0.25">
      <c r="A1564" s="16" t="s">
        <v>220</v>
      </c>
      <c r="B1564" s="16">
        <v>93110</v>
      </c>
      <c r="C1564" s="16">
        <v>156</v>
      </c>
      <c r="D1564" s="16">
        <v>125.3</v>
      </c>
      <c r="E1564" s="17">
        <v>41054</v>
      </c>
      <c r="F1564" s="17"/>
    </row>
    <row r="1565" spans="1:6" x14ac:dyDescent="0.25">
      <c r="A1565" s="16" t="s">
        <v>220</v>
      </c>
      <c r="B1565" s="16">
        <v>94595</v>
      </c>
      <c r="C1565" s="16">
        <v>120</v>
      </c>
      <c r="D1565" s="16">
        <v>112</v>
      </c>
      <c r="E1565" s="17">
        <v>35649</v>
      </c>
      <c r="F1565" s="17"/>
    </row>
    <row r="1566" spans="1:6" x14ac:dyDescent="0.25">
      <c r="A1566" s="16" t="s">
        <v>220</v>
      </c>
      <c r="B1566" s="16">
        <v>93312</v>
      </c>
      <c r="C1566" s="16">
        <v>120</v>
      </c>
      <c r="D1566" s="16">
        <v>114.7</v>
      </c>
      <c r="E1566" s="17">
        <v>36991</v>
      </c>
      <c r="F1566" s="17"/>
    </row>
    <row r="1567" spans="1:6" x14ac:dyDescent="0.25">
      <c r="A1567" s="16" t="s">
        <v>220</v>
      </c>
      <c r="B1567" s="16">
        <v>91911</v>
      </c>
      <c r="C1567" s="16">
        <v>100</v>
      </c>
      <c r="D1567" s="16">
        <v>87.1</v>
      </c>
      <c r="E1567" s="17">
        <v>31414</v>
      </c>
      <c r="F1567" s="17"/>
    </row>
    <row r="1568" spans="1:6" x14ac:dyDescent="0.25">
      <c r="A1568" s="16" t="s">
        <v>220</v>
      </c>
      <c r="B1568" s="16">
        <v>95817</v>
      </c>
      <c r="C1568" s="16">
        <v>56</v>
      </c>
      <c r="D1568" s="16">
        <v>49.4</v>
      </c>
      <c r="E1568" s="17">
        <v>31938</v>
      </c>
      <c r="F1568" s="17"/>
    </row>
    <row r="1569" spans="1:6" x14ac:dyDescent="0.25">
      <c r="A1569" s="16" t="s">
        <v>220</v>
      </c>
      <c r="B1569" s="16">
        <v>94553</v>
      </c>
      <c r="C1569" s="16">
        <v>44</v>
      </c>
      <c r="D1569" s="16">
        <v>40.700000000000003</v>
      </c>
      <c r="E1569" s="17">
        <v>32119</v>
      </c>
      <c r="F1569" s="17"/>
    </row>
    <row r="1570" spans="1:6" x14ac:dyDescent="0.25">
      <c r="A1570" s="16" t="s">
        <v>220</v>
      </c>
      <c r="B1570" s="16">
        <v>94546</v>
      </c>
      <c r="C1570" s="16">
        <v>50</v>
      </c>
      <c r="D1570" s="16">
        <v>41.4</v>
      </c>
      <c r="E1570" s="17">
        <v>28463</v>
      </c>
      <c r="F1570" s="17"/>
    </row>
    <row r="1571" spans="1:6" x14ac:dyDescent="0.25">
      <c r="A1571" s="16" t="s">
        <v>220</v>
      </c>
      <c r="B1571" s="16">
        <v>95648</v>
      </c>
      <c r="C1571" s="16">
        <v>97</v>
      </c>
      <c r="D1571" s="16">
        <v>85.5</v>
      </c>
      <c r="E1571" s="17">
        <v>32527</v>
      </c>
      <c r="F1571" s="17"/>
    </row>
    <row r="1572" spans="1:6" x14ac:dyDescent="0.25">
      <c r="A1572" s="16" t="s">
        <v>220</v>
      </c>
      <c r="B1572" s="16">
        <v>92025</v>
      </c>
      <c r="C1572" s="16">
        <v>59</v>
      </c>
      <c r="D1572" s="16">
        <v>54.5</v>
      </c>
      <c r="E1572" s="17">
        <v>30028</v>
      </c>
      <c r="F1572" s="17"/>
    </row>
    <row r="1573" spans="1:6" x14ac:dyDescent="0.25">
      <c r="A1573" s="16" t="s">
        <v>220</v>
      </c>
      <c r="B1573" s="16">
        <v>95932</v>
      </c>
      <c r="C1573" s="16">
        <v>6</v>
      </c>
      <c r="D1573" s="16">
        <v>3.2</v>
      </c>
      <c r="E1573" s="17">
        <v>43278</v>
      </c>
      <c r="F1573" s="17"/>
    </row>
    <row r="1574" spans="1:6" x14ac:dyDescent="0.25">
      <c r="A1574" s="16" t="s">
        <v>220</v>
      </c>
      <c r="B1574" s="16">
        <v>90805</v>
      </c>
      <c r="C1574" s="16">
        <v>199</v>
      </c>
      <c r="D1574" s="16">
        <v>185.2</v>
      </c>
      <c r="E1574" s="17">
        <v>32643</v>
      </c>
      <c r="F1574" s="17"/>
    </row>
    <row r="1575" spans="1:6" x14ac:dyDescent="0.25">
      <c r="A1575" s="16" t="s">
        <v>220</v>
      </c>
      <c r="B1575" s="16">
        <v>92311</v>
      </c>
      <c r="C1575" s="16">
        <v>120</v>
      </c>
      <c r="D1575" s="16">
        <v>85</v>
      </c>
      <c r="E1575" s="17">
        <v>39749</v>
      </c>
      <c r="F1575" s="17"/>
    </row>
    <row r="1576" spans="1:6" x14ac:dyDescent="0.25">
      <c r="A1576" s="16" t="s">
        <v>220</v>
      </c>
      <c r="B1576" s="16">
        <v>94903</v>
      </c>
      <c r="C1576" s="16">
        <v>80</v>
      </c>
      <c r="D1576" s="16">
        <v>55.6</v>
      </c>
      <c r="E1576" s="17">
        <v>34439</v>
      </c>
      <c r="F1576" s="17"/>
    </row>
    <row r="1577" spans="1:6" x14ac:dyDescent="0.25">
      <c r="A1577" s="16" t="s">
        <v>220</v>
      </c>
      <c r="B1577" s="16">
        <v>93644</v>
      </c>
      <c r="C1577" s="16">
        <v>66</v>
      </c>
      <c r="D1577" s="16">
        <v>61.8</v>
      </c>
      <c r="E1577" s="17">
        <v>29073</v>
      </c>
      <c r="F1577" s="17"/>
    </row>
    <row r="1578" spans="1:6" x14ac:dyDescent="0.25">
      <c r="A1578" s="16" t="s">
        <v>220</v>
      </c>
      <c r="B1578" s="16">
        <v>90044</v>
      </c>
      <c r="C1578" s="16">
        <v>49</v>
      </c>
      <c r="D1578" s="16">
        <v>40.1</v>
      </c>
      <c r="E1578" s="17">
        <v>31778</v>
      </c>
      <c r="F1578" s="17"/>
    </row>
    <row r="1579" spans="1:6" x14ac:dyDescent="0.25">
      <c r="A1579" s="16" t="s">
        <v>220</v>
      </c>
      <c r="B1579" s="16">
        <v>95825</v>
      </c>
      <c r="C1579" s="16">
        <v>139</v>
      </c>
      <c r="D1579" s="16">
        <v>122.3</v>
      </c>
      <c r="E1579" s="17">
        <v>35276</v>
      </c>
      <c r="F1579" s="17"/>
    </row>
    <row r="1580" spans="1:6" x14ac:dyDescent="0.25">
      <c r="A1580" s="16" t="s">
        <v>220</v>
      </c>
      <c r="B1580" s="16">
        <v>92627</v>
      </c>
      <c r="C1580" s="16">
        <v>139</v>
      </c>
      <c r="D1580" s="16">
        <v>77.599999999999994</v>
      </c>
      <c r="E1580" s="17">
        <v>36496</v>
      </c>
      <c r="F1580" s="17"/>
    </row>
    <row r="1581" spans="1:6" x14ac:dyDescent="0.25">
      <c r="A1581" s="16" t="s">
        <v>220</v>
      </c>
      <c r="B1581" s="16">
        <v>91731</v>
      </c>
      <c r="C1581" s="16">
        <v>90</v>
      </c>
      <c r="D1581" s="16">
        <v>77</v>
      </c>
      <c r="E1581" s="17">
        <v>28614</v>
      </c>
      <c r="F1581" s="17"/>
    </row>
    <row r="1582" spans="1:6" x14ac:dyDescent="0.25">
      <c r="A1582" s="16" t="s">
        <v>220</v>
      </c>
      <c r="B1582" s="16">
        <v>95380</v>
      </c>
      <c r="C1582" s="16">
        <v>31</v>
      </c>
      <c r="D1582" s="16">
        <v>27.7</v>
      </c>
      <c r="E1582" s="17">
        <v>32568</v>
      </c>
      <c r="F1582" s="17"/>
    </row>
    <row r="1583" spans="1:6" x14ac:dyDescent="0.25">
      <c r="A1583" s="16" t="s">
        <v>220</v>
      </c>
      <c r="B1583" s="16">
        <v>92252</v>
      </c>
      <c r="C1583" s="16">
        <v>120</v>
      </c>
      <c r="D1583" s="16">
        <v>100.5</v>
      </c>
      <c r="E1583" s="17">
        <v>33249</v>
      </c>
      <c r="F1583" s="17"/>
    </row>
    <row r="1584" spans="1:6" x14ac:dyDescent="0.25">
      <c r="A1584" s="16" t="s">
        <v>220</v>
      </c>
      <c r="B1584" s="16">
        <v>90033</v>
      </c>
      <c r="C1584" s="16">
        <v>27</v>
      </c>
      <c r="D1584" s="16">
        <v>9.3000000000000007</v>
      </c>
      <c r="E1584" s="17">
        <v>32384</v>
      </c>
      <c r="F1584" s="17"/>
    </row>
    <row r="1585" spans="1:6" x14ac:dyDescent="0.25">
      <c r="A1585" s="16" t="s">
        <v>220</v>
      </c>
      <c r="B1585" s="16">
        <v>95687</v>
      </c>
      <c r="C1585" s="16">
        <v>120</v>
      </c>
      <c r="D1585" s="16">
        <v>102.5</v>
      </c>
      <c r="E1585" s="17">
        <v>32618</v>
      </c>
      <c r="F1585" s="17"/>
    </row>
    <row r="1586" spans="1:6" x14ac:dyDescent="0.25">
      <c r="A1586" s="16" t="s">
        <v>220</v>
      </c>
      <c r="B1586" s="16">
        <v>94115</v>
      </c>
      <c r="C1586" s="16">
        <v>32</v>
      </c>
      <c r="D1586" s="16">
        <v>24</v>
      </c>
      <c r="E1586" s="17">
        <v>40674</v>
      </c>
      <c r="F1586" s="17"/>
    </row>
    <row r="1587" spans="1:6" x14ac:dyDescent="0.25">
      <c r="A1587" s="16" t="s">
        <v>220</v>
      </c>
      <c r="B1587" s="16">
        <v>91405</v>
      </c>
      <c r="C1587" s="16">
        <v>58</v>
      </c>
      <c r="D1587" s="16">
        <v>53.8</v>
      </c>
      <c r="E1587" s="17">
        <v>33863</v>
      </c>
      <c r="F1587" s="17"/>
    </row>
    <row r="1588" spans="1:6" x14ac:dyDescent="0.25">
      <c r="A1588" s="16" t="s">
        <v>220</v>
      </c>
      <c r="B1588" s="16">
        <v>95603</v>
      </c>
      <c r="C1588" s="16">
        <v>99</v>
      </c>
      <c r="D1588" s="16">
        <v>90.9</v>
      </c>
      <c r="E1588" s="17">
        <v>31566</v>
      </c>
      <c r="F1588" s="17"/>
    </row>
    <row r="1589" spans="1:6" x14ac:dyDescent="0.25">
      <c r="A1589" s="16" t="s">
        <v>220</v>
      </c>
      <c r="B1589" s="16">
        <v>95301</v>
      </c>
      <c r="C1589" s="16">
        <v>99</v>
      </c>
      <c r="D1589" s="16">
        <v>92.3</v>
      </c>
      <c r="E1589" s="17">
        <v>31727</v>
      </c>
      <c r="F1589" s="17"/>
    </row>
    <row r="1590" spans="1:6" x14ac:dyDescent="0.25">
      <c r="A1590" s="16" t="s">
        <v>220</v>
      </c>
      <c r="B1590" s="16">
        <v>91201</v>
      </c>
      <c r="C1590" s="16">
        <v>53</v>
      </c>
      <c r="D1590" s="16">
        <v>50.6</v>
      </c>
      <c r="E1590" s="17">
        <v>39147</v>
      </c>
      <c r="F1590" s="17"/>
    </row>
    <row r="1591" spans="1:6" x14ac:dyDescent="0.25">
      <c r="A1591" s="16" t="s">
        <v>220</v>
      </c>
      <c r="B1591" s="16">
        <v>90031</v>
      </c>
      <c r="C1591" s="16">
        <v>300</v>
      </c>
      <c r="D1591" s="16">
        <v>298</v>
      </c>
      <c r="E1591" s="17">
        <v>33141</v>
      </c>
      <c r="F1591" s="17"/>
    </row>
    <row r="1592" spans="1:6" x14ac:dyDescent="0.25">
      <c r="A1592" s="16" t="s">
        <v>220</v>
      </c>
      <c r="B1592" s="16">
        <v>94578</v>
      </c>
      <c r="C1592" s="16">
        <v>86</v>
      </c>
      <c r="D1592" s="16">
        <v>59.3</v>
      </c>
      <c r="E1592" s="17">
        <v>38239</v>
      </c>
      <c r="F1592" s="17"/>
    </row>
    <row r="1593" spans="1:6" x14ac:dyDescent="0.25">
      <c r="A1593" s="16" t="s">
        <v>220</v>
      </c>
      <c r="B1593" s="16">
        <v>91335</v>
      </c>
      <c r="C1593" s="16">
        <v>239</v>
      </c>
      <c r="D1593" s="16">
        <v>232.9</v>
      </c>
      <c r="E1593" s="17">
        <v>39402</v>
      </c>
      <c r="F1593" s="17"/>
    </row>
    <row r="1594" spans="1:6" x14ac:dyDescent="0.25">
      <c r="A1594" s="16" t="s">
        <v>220</v>
      </c>
      <c r="B1594" s="16">
        <v>95350</v>
      </c>
      <c r="C1594" s="16">
        <v>180</v>
      </c>
      <c r="D1594" s="16">
        <v>166.5</v>
      </c>
      <c r="E1594" s="17">
        <v>31138</v>
      </c>
      <c r="F1594" s="17"/>
    </row>
    <row r="1595" spans="1:6" x14ac:dyDescent="0.25">
      <c r="A1595" s="16" t="s">
        <v>220</v>
      </c>
      <c r="B1595" s="16">
        <v>93305</v>
      </c>
      <c r="C1595" s="16">
        <v>99</v>
      </c>
      <c r="D1595" s="16">
        <v>80.7</v>
      </c>
      <c r="E1595" s="17">
        <v>42828</v>
      </c>
      <c r="F1595" s="17"/>
    </row>
    <row r="1596" spans="1:6" x14ac:dyDescent="0.25">
      <c r="A1596" s="16" t="s">
        <v>220</v>
      </c>
      <c r="B1596" s="16">
        <v>94578</v>
      </c>
      <c r="C1596" s="16">
        <v>14</v>
      </c>
      <c r="D1596" s="16">
        <v>12.1</v>
      </c>
      <c r="E1596" s="17">
        <v>41326</v>
      </c>
      <c r="F1596" s="17"/>
    </row>
    <row r="1597" spans="1:6" x14ac:dyDescent="0.25">
      <c r="A1597" s="16" t="s">
        <v>220</v>
      </c>
      <c r="B1597" s="16">
        <v>94550</v>
      </c>
      <c r="C1597" s="16">
        <v>37</v>
      </c>
      <c r="D1597" s="16">
        <v>35.6</v>
      </c>
      <c r="E1597" s="17">
        <v>32715</v>
      </c>
      <c r="F1597" s="17"/>
    </row>
    <row r="1598" spans="1:6" x14ac:dyDescent="0.25">
      <c r="A1598" s="16" t="s">
        <v>220</v>
      </c>
      <c r="B1598" s="16">
        <v>90043</v>
      </c>
      <c r="C1598" s="16">
        <v>40</v>
      </c>
      <c r="D1598" s="16">
        <v>32.799999999999997</v>
      </c>
      <c r="E1598" s="17">
        <v>29190</v>
      </c>
      <c r="F1598" s="17"/>
    </row>
    <row r="1599" spans="1:6" x14ac:dyDescent="0.25">
      <c r="A1599" s="16" t="s">
        <v>220</v>
      </c>
      <c r="B1599" s="16">
        <v>92868</v>
      </c>
      <c r="C1599" s="16">
        <v>169</v>
      </c>
      <c r="D1599" s="16">
        <v>154.6</v>
      </c>
      <c r="E1599" s="17">
        <v>31840</v>
      </c>
      <c r="F1599" s="17"/>
    </row>
    <row r="1600" spans="1:6" x14ac:dyDescent="0.25">
      <c r="A1600" s="16" t="s">
        <v>220</v>
      </c>
      <c r="B1600" s="16">
        <v>92882</v>
      </c>
      <c r="C1600" s="16">
        <v>176</v>
      </c>
      <c r="D1600" s="16">
        <v>169.4</v>
      </c>
      <c r="E1600" s="17">
        <v>34171</v>
      </c>
      <c r="F1600" s="17"/>
    </row>
    <row r="1601" spans="1:6" x14ac:dyDescent="0.25">
      <c r="A1601" s="16" t="s">
        <v>220</v>
      </c>
      <c r="B1601" s="16">
        <v>94601</v>
      </c>
      <c r="C1601" s="16">
        <v>61</v>
      </c>
      <c r="D1601" s="16">
        <v>58.6</v>
      </c>
      <c r="E1601" s="17">
        <v>36909</v>
      </c>
      <c r="F1601" s="17"/>
    </row>
    <row r="1602" spans="1:6" x14ac:dyDescent="0.25">
      <c r="A1602" s="16" t="s">
        <v>220</v>
      </c>
      <c r="B1602" s="16">
        <v>92262</v>
      </c>
      <c r="C1602" s="16">
        <v>34</v>
      </c>
      <c r="D1602" s="16">
        <v>26.9</v>
      </c>
      <c r="E1602" s="17">
        <v>32960</v>
      </c>
      <c r="F1602" s="17"/>
    </row>
    <row r="1603" spans="1:6" x14ac:dyDescent="0.25">
      <c r="A1603" s="16" t="s">
        <v>220</v>
      </c>
      <c r="B1603" s="16">
        <v>90247</v>
      </c>
      <c r="C1603" s="16">
        <v>98</v>
      </c>
      <c r="D1603" s="16">
        <v>93.2</v>
      </c>
      <c r="E1603" s="17">
        <v>32219</v>
      </c>
      <c r="F1603" s="17"/>
    </row>
    <row r="1604" spans="1:6" x14ac:dyDescent="0.25">
      <c r="A1604" s="16" t="s">
        <v>220</v>
      </c>
      <c r="B1604" s="16">
        <v>92708</v>
      </c>
      <c r="C1604" s="16">
        <v>151</v>
      </c>
      <c r="D1604" s="16">
        <v>131.69999999999999</v>
      </c>
      <c r="E1604" s="17">
        <v>32538</v>
      </c>
      <c r="F1604" s="17"/>
    </row>
    <row r="1605" spans="1:6" x14ac:dyDescent="0.25">
      <c r="A1605" s="16" t="s">
        <v>220</v>
      </c>
      <c r="B1605" s="16">
        <v>92211</v>
      </c>
      <c r="C1605" s="16">
        <v>59</v>
      </c>
      <c r="D1605" s="16">
        <v>34.700000000000003</v>
      </c>
      <c r="E1605" s="17">
        <v>31559</v>
      </c>
      <c r="F1605" s="17"/>
    </row>
    <row r="1606" spans="1:6" x14ac:dyDescent="0.25">
      <c r="A1606" s="16" t="s">
        <v>220</v>
      </c>
      <c r="B1606" s="16">
        <v>91911</v>
      </c>
      <c r="C1606" s="16">
        <v>180</v>
      </c>
      <c r="D1606" s="16">
        <v>170.2</v>
      </c>
      <c r="E1606" s="17">
        <v>37455</v>
      </c>
      <c r="F1606" s="17"/>
    </row>
    <row r="1607" spans="1:6" x14ac:dyDescent="0.25">
      <c r="A1607" s="16" t="s">
        <v>220</v>
      </c>
      <c r="B1607" s="16">
        <v>93291</v>
      </c>
      <c r="C1607" s="16">
        <v>44</v>
      </c>
      <c r="D1607" s="16">
        <v>39</v>
      </c>
      <c r="E1607" s="17">
        <v>32599</v>
      </c>
      <c r="F1607" s="17"/>
    </row>
    <row r="1608" spans="1:6" x14ac:dyDescent="0.25">
      <c r="A1608" s="16" t="s">
        <v>220</v>
      </c>
      <c r="B1608" s="16">
        <v>93230</v>
      </c>
      <c r="C1608" s="16">
        <v>70</v>
      </c>
      <c r="D1608" s="16">
        <v>57.5</v>
      </c>
      <c r="E1608" s="17">
        <v>33497</v>
      </c>
      <c r="F1608" s="17"/>
    </row>
    <row r="1609" spans="1:6" x14ac:dyDescent="0.25">
      <c r="A1609" s="16" t="s">
        <v>220</v>
      </c>
      <c r="B1609" s="16">
        <v>94110</v>
      </c>
      <c r="C1609" s="16">
        <v>30</v>
      </c>
      <c r="D1609" s="16">
        <v>29.6</v>
      </c>
      <c r="E1609" s="17">
        <v>35144</v>
      </c>
      <c r="F1609" s="17"/>
    </row>
    <row r="1610" spans="1:6" x14ac:dyDescent="0.25">
      <c r="A1610" s="16" t="s">
        <v>220</v>
      </c>
      <c r="B1610" s="16">
        <v>94588</v>
      </c>
      <c r="C1610" s="16">
        <v>73</v>
      </c>
      <c r="D1610" s="16">
        <v>53.1</v>
      </c>
      <c r="E1610" s="17">
        <v>42355</v>
      </c>
      <c r="F1610" s="17"/>
    </row>
    <row r="1611" spans="1:6" x14ac:dyDescent="0.25">
      <c r="A1611" s="16" t="s">
        <v>220</v>
      </c>
      <c r="B1611" s="16">
        <v>91360</v>
      </c>
      <c r="C1611" s="16">
        <v>48</v>
      </c>
      <c r="D1611" s="16">
        <v>45.2</v>
      </c>
      <c r="E1611" s="17">
        <v>39898</v>
      </c>
      <c r="F1611" s="17"/>
    </row>
    <row r="1612" spans="1:6" x14ac:dyDescent="0.25">
      <c r="A1612" s="16" t="s">
        <v>220</v>
      </c>
      <c r="B1612" s="16">
        <v>90242</v>
      </c>
      <c r="C1612" s="16">
        <v>290</v>
      </c>
      <c r="D1612" s="16">
        <v>276.60000000000002</v>
      </c>
      <c r="E1612" s="17">
        <v>28703</v>
      </c>
      <c r="F1612" s="17"/>
    </row>
    <row r="1613" spans="1:6" x14ac:dyDescent="0.25">
      <c r="A1613" s="16" t="s">
        <v>220</v>
      </c>
      <c r="B1613" s="16">
        <v>94501</v>
      </c>
      <c r="C1613" s="16">
        <v>181</v>
      </c>
      <c r="D1613" s="16">
        <v>178.8</v>
      </c>
      <c r="E1613" s="17">
        <v>32666</v>
      </c>
      <c r="F1613" s="17"/>
    </row>
    <row r="1614" spans="1:6" x14ac:dyDescent="0.25">
      <c r="A1614" s="16" t="s">
        <v>220</v>
      </c>
      <c r="B1614" s="16">
        <v>91606</v>
      </c>
      <c r="C1614" s="16">
        <v>99</v>
      </c>
      <c r="D1614" s="16">
        <v>85.1</v>
      </c>
      <c r="E1614" s="17">
        <v>29129</v>
      </c>
      <c r="F1614" s="17"/>
    </row>
    <row r="1615" spans="1:6" x14ac:dyDescent="0.25">
      <c r="A1615" s="16" t="s">
        <v>220</v>
      </c>
      <c r="B1615" s="16">
        <v>91208</v>
      </c>
      <c r="C1615" s="16">
        <v>18</v>
      </c>
      <c r="D1615" s="16">
        <v>14.4</v>
      </c>
      <c r="E1615" s="17">
        <v>33591</v>
      </c>
      <c r="F1615" s="17"/>
    </row>
    <row r="1616" spans="1:6" x14ac:dyDescent="0.25">
      <c r="A1616" s="16" t="s">
        <v>220</v>
      </c>
      <c r="B1616" s="16">
        <v>90019</v>
      </c>
      <c r="C1616" s="16">
        <v>120</v>
      </c>
      <c r="D1616" s="16">
        <v>83.8</v>
      </c>
      <c r="E1616" s="17">
        <v>29931</v>
      </c>
      <c r="F1616" s="17"/>
    </row>
    <row r="1617" spans="1:6" x14ac:dyDescent="0.25">
      <c r="A1617" s="16" t="s">
        <v>220</v>
      </c>
      <c r="B1617" s="16">
        <v>91403</v>
      </c>
      <c r="C1617" s="16">
        <v>22</v>
      </c>
      <c r="D1617" s="16">
        <v>18.2</v>
      </c>
      <c r="E1617" s="17">
        <v>41787</v>
      </c>
      <c r="F1617" s="17"/>
    </row>
    <row r="1618" spans="1:6" x14ac:dyDescent="0.25">
      <c r="A1618" s="16" t="s">
        <v>220</v>
      </c>
      <c r="B1618" s="16">
        <v>93215</v>
      </c>
      <c r="C1618" s="16">
        <v>53</v>
      </c>
      <c r="D1618" s="16">
        <v>48.8</v>
      </c>
      <c r="E1618" s="17">
        <v>28307</v>
      </c>
      <c r="F1618" s="17"/>
    </row>
    <row r="1619" spans="1:6" x14ac:dyDescent="0.25">
      <c r="A1619" s="16" t="s">
        <v>220</v>
      </c>
      <c r="B1619" s="16">
        <v>90241</v>
      </c>
      <c r="C1619" s="16">
        <v>198</v>
      </c>
      <c r="D1619" s="16">
        <v>191.5</v>
      </c>
      <c r="E1619" s="17">
        <v>29305</v>
      </c>
      <c r="F1619" s="17"/>
    </row>
    <row r="1620" spans="1:6" x14ac:dyDescent="0.25">
      <c r="A1620" s="16" t="s">
        <v>220</v>
      </c>
      <c r="B1620" s="16">
        <v>91775</v>
      </c>
      <c r="C1620" s="16">
        <v>59</v>
      </c>
      <c r="D1620" s="16">
        <v>56</v>
      </c>
      <c r="E1620" s="17">
        <v>38422</v>
      </c>
      <c r="F1620" s="17"/>
    </row>
    <row r="1621" spans="1:6" x14ac:dyDescent="0.25">
      <c r="A1621" s="16" t="s">
        <v>220</v>
      </c>
      <c r="B1621" s="16">
        <v>92130</v>
      </c>
      <c r="C1621" s="16">
        <v>45</v>
      </c>
      <c r="D1621" s="16">
        <v>31.4</v>
      </c>
      <c r="E1621" s="17">
        <v>36447</v>
      </c>
      <c r="F1621" s="17"/>
    </row>
    <row r="1622" spans="1:6" x14ac:dyDescent="0.25">
      <c r="A1622" s="16" t="s">
        <v>220</v>
      </c>
      <c r="B1622" s="16">
        <v>95202</v>
      </c>
      <c r="C1622" s="16">
        <v>38</v>
      </c>
      <c r="D1622" s="16">
        <v>31.5</v>
      </c>
      <c r="E1622" s="17">
        <v>35462</v>
      </c>
      <c r="F1622" s="17"/>
    </row>
    <row r="1623" spans="1:6" x14ac:dyDescent="0.25">
      <c r="A1623" s="16" t="s">
        <v>220</v>
      </c>
      <c r="B1623" s="16">
        <v>92122</v>
      </c>
      <c r="C1623" s="16">
        <v>59</v>
      </c>
      <c r="D1623" s="16">
        <v>51.7</v>
      </c>
      <c r="E1623" s="17">
        <v>36339</v>
      </c>
      <c r="F1623" s="17"/>
    </row>
    <row r="1624" spans="1:6" x14ac:dyDescent="0.25">
      <c r="A1624" s="16" t="s">
        <v>220</v>
      </c>
      <c r="B1624" s="16">
        <v>95204</v>
      </c>
      <c r="C1624" s="16">
        <v>99</v>
      </c>
      <c r="D1624" s="16">
        <v>94.9</v>
      </c>
      <c r="E1624" s="17">
        <v>28853</v>
      </c>
      <c r="F1624" s="17"/>
    </row>
    <row r="1625" spans="1:6" x14ac:dyDescent="0.25">
      <c r="A1625" s="16" t="s">
        <v>220</v>
      </c>
      <c r="B1625" s="16">
        <v>95825</v>
      </c>
      <c r="C1625" s="16">
        <v>120</v>
      </c>
      <c r="D1625" s="16">
        <v>108.4</v>
      </c>
      <c r="E1625" s="17">
        <v>33382</v>
      </c>
      <c r="F1625" s="17"/>
    </row>
    <row r="1626" spans="1:6" x14ac:dyDescent="0.25">
      <c r="A1626" s="16" t="s">
        <v>220</v>
      </c>
      <c r="B1626" s="16">
        <v>90042</v>
      </c>
      <c r="C1626" s="16">
        <v>59</v>
      </c>
      <c r="D1626" s="16">
        <v>56.2</v>
      </c>
      <c r="E1626" s="17">
        <v>30725</v>
      </c>
      <c r="F1626" s="17"/>
    </row>
    <row r="1627" spans="1:6" x14ac:dyDescent="0.25">
      <c r="A1627" s="16" t="s">
        <v>220</v>
      </c>
      <c r="B1627" s="16">
        <v>92352</v>
      </c>
      <c r="C1627" s="16">
        <v>20</v>
      </c>
      <c r="D1627" s="16">
        <v>20</v>
      </c>
      <c r="E1627" s="17">
        <v>33400</v>
      </c>
      <c r="F1627" s="17"/>
    </row>
    <row r="1628" spans="1:6" x14ac:dyDescent="0.25">
      <c r="A1628" s="16" t="s">
        <v>220</v>
      </c>
      <c r="B1628" s="16">
        <v>93454</v>
      </c>
      <c r="C1628" s="16">
        <v>95</v>
      </c>
      <c r="D1628" s="16">
        <v>91.9</v>
      </c>
      <c r="E1628" s="17">
        <v>31670</v>
      </c>
      <c r="F1628" s="17"/>
    </row>
    <row r="1629" spans="1:6" x14ac:dyDescent="0.25">
      <c r="A1629" s="16" t="s">
        <v>220</v>
      </c>
      <c r="B1629" s="16">
        <v>95014</v>
      </c>
      <c r="C1629" s="16">
        <v>48</v>
      </c>
      <c r="D1629" s="16">
        <v>41.5</v>
      </c>
      <c r="E1629" s="17">
        <v>32690</v>
      </c>
      <c r="F1629" s="17"/>
    </row>
    <row r="1630" spans="1:6" x14ac:dyDescent="0.25">
      <c r="A1630" s="16" t="s">
        <v>220</v>
      </c>
      <c r="B1630" s="16">
        <v>95008</v>
      </c>
      <c r="C1630" s="16">
        <v>45</v>
      </c>
      <c r="D1630" s="16">
        <v>38</v>
      </c>
      <c r="E1630" s="17">
        <v>39104</v>
      </c>
      <c r="F1630" s="17"/>
    </row>
    <row r="1631" spans="1:6" x14ac:dyDescent="0.25">
      <c r="A1631" s="16" t="s">
        <v>220</v>
      </c>
      <c r="B1631" s="16">
        <v>93611</v>
      </c>
      <c r="C1631" s="16">
        <v>159</v>
      </c>
      <c r="D1631" s="16">
        <v>138.30000000000001</v>
      </c>
      <c r="E1631" s="17">
        <v>35103</v>
      </c>
      <c r="F1631" s="17"/>
    </row>
    <row r="1632" spans="1:6" x14ac:dyDescent="0.25">
      <c r="A1632" s="16" t="s">
        <v>220</v>
      </c>
      <c r="B1632" s="16">
        <v>91770</v>
      </c>
      <c r="C1632" s="16">
        <v>59</v>
      </c>
      <c r="D1632" s="16">
        <v>55.4</v>
      </c>
      <c r="E1632" s="17">
        <v>37529</v>
      </c>
      <c r="F1632" s="17"/>
    </row>
    <row r="1633" spans="1:6" x14ac:dyDescent="0.25">
      <c r="A1633" s="16" t="s">
        <v>220</v>
      </c>
      <c r="B1633" s="16">
        <v>91786</v>
      </c>
      <c r="C1633" s="16">
        <v>70</v>
      </c>
      <c r="D1633" s="16">
        <v>63.3</v>
      </c>
      <c r="E1633" s="17">
        <v>33795</v>
      </c>
      <c r="F1633" s="17"/>
    </row>
    <row r="1634" spans="1:6" x14ac:dyDescent="0.25">
      <c r="A1634" s="16" t="s">
        <v>220</v>
      </c>
      <c r="B1634" s="16">
        <v>90041</v>
      </c>
      <c r="C1634" s="16">
        <v>49</v>
      </c>
      <c r="D1634" s="16">
        <v>44.9</v>
      </c>
      <c r="E1634" s="17">
        <v>27943</v>
      </c>
      <c r="F1634" s="17"/>
    </row>
    <row r="1635" spans="1:6" x14ac:dyDescent="0.25">
      <c r="A1635" s="16" t="s">
        <v>220</v>
      </c>
      <c r="B1635" s="16">
        <v>91311</v>
      </c>
      <c r="C1635" s="16">
        <v>132</v>
      </c>
      <c r="D1635" s="16">
        <v>118.4</v>
      </c>
      <c r="E1635" s="17">
        <v>34256</v>
      </c>
      <c r="F1635" s="17"/>
    </row>
    <row r="1636" spans="1:6" x14ac:dyDescent="0.25">
      <c r="A1636" s="16" t="s">
        <v>220</v>
      </c>
      <c r="B1636" s="16">
        <v>95070</v>
      </c>
      <c r="C1636" s="16">
        <v>37</v>
      </c>
      <c r="D1636" s="16">
        <v>29.9</v>
      </c>
      <c r="E1636" s="17">
        <v>31243</v>
      </c>
      <c r="F1636" s="17"/>
    </row>
    <row r="1637" spans="1:6" x14ac:dyDescent="0.25">
      <c r="A1637" s="16" t="s">
        <v>220</v>
      </c>
      <c r="B1637" s="16">
        <v>94521</v>
      </c>
      <c r="C1637" s="16">
        <v>120</v>
      </c>
      <c r="D1637" s="16">
        <v>102.9</v>
      </c>
      <c r="E1637" s="17">
        <v>33017</v>
      </c>
      <c r="F1637" s="17"/>
    </row>
    <row r="1638" spans="1:6" x14ac:dyDescent="0.25">
      <c r="A1638" s="16" t="s">
        <v>220</v>
      </c>
      <c r="B1638" s="16">
        <v>91325</v>
      </c>
      <c r="C1638" s="16">
        <v>45</v>
      </c>
      <c r="D1638" s="16">
        <v>42.9</v>
      </c>
      <c r="E1638" s="17">
        <v>37422</v>
      </c>
      <c r="F1638" s="17"/>
    </row>
    <row r="1639" spans="1:6" x14ac:dyDescent="0.25">
      <c r="A1639" s="16" t="s">
        <v>220</v>
      </c>
      <c r="B1639" s="16">
        <v>92223</v>
      </c>
      <c r="C1639" s="16">
        <v>59</v>
      </c>
      <c r="D1639" s="16">
        <v>53.1</v>
      </c>
      <c r="E1639" s="17">
        <v>33564</v>
      </c>
      <c r="F1639" s="17"/>
    </row>
    <row r="1640" spans="1:6" x14ac:dyDescent="0.25">
      <c r="A1640" s="16" t="s">
        <v>220</v>
      </c>
      <c r="B1640" s="16">
        <v>92706</v>
      </c>
      <c r="C1640" s="16">
        <v>144</v>
      </c>
      <c r="D1640" s="16">
        <v>124.2</v>
      </c>
      <c r="E1640" s="17">
        <v>28713</v>
      </c>
      <c r="F1640" s="17"/>
    </row>
    <row r="1641" spans="1:6" x14ac:dyDescent="0.25">
      <c r="A1641" s="16" t="s">
        <v>220</v>
      </c>
      <c r="B1641" s="16">
        <v>92223</v>
      </c>
      <c r="C1641" s="16">
        <v>87</v>
      </c>
      <c r="D1641" s="16">
        <v>83.8</v>
      </c>
      <c r="E1641" s="17">
        <v>29686</v>
      </c>
      <c r="F1641" s="17"/>
    </row>
    <row r="1642" spans="1:6" x14ac:dyDescent="0.25">
      <c r="A1642" s="16" t="s">
        <v>220</v>
      </c>
      <c r="B1642" s="16">
        <v>92128</v>
      </c>
      <c r="C1642" s="16">
        <v>59</v>
      </c>
      <c r="D1642" s="16">
        <v>27.1</v>
      </c>
      <c r="E1642" s="17">
        <v>32246</v>
      </c>
      <c r="F1642" s="17"/>
    </row>
    <row r="1643" spans="1:6" x14ac:dyDescent="0.25">
      <c r="A1643" s="16" t="s">
        <v>220</v>
      </c>
      <c r="B1643" s="16">
        <v>90701</v>
      </c>
      <c r="C1643" s="16">
        <v>296</v>
      </c>
      <c r="D1643" s="16">
        <v>281.2</v>
      </c>
      <c r="E1643" s="17">
        <v>34075</v>
      </c>
      <c r="F1643" s="17"/>
    </row>
    <row r="1644" spans="1:6" x14ac:dyDescent="0.25">
      <c r="A1644" s="16" t="s">
        <v>220</v>
      </c>
      <c r="B1644" s="16">
        <v>91801</v>
      </c>
      <c r="C1644" s="16">
        <v>113</v>
      </c>
      <c r="D1644" s="16">
        <v>95.8</v>
      </c>
      <c r="E1644" s="17">
        <v>31837</v>
      </c>
      <c r="F1644" s="17"/>
    </row>
    <row r="1645" spans="1:6" x14ac:dyDescent="0.25">
      <c r="A1645" s="16" t="s">
        <v>220</v>
      </c>
      <c r="B1645" s="16">
        <v>94601</v>
      </c>
      <c r="C1645" s="16">
        <v>140</v>
      </c>
      <c r="D1645" s="16">
        <v>132.69999999999999</v>
      </c>
      <c r="E1645" s="17">
        <v>32618</v>
      </c>
      <c r="F1645" s="17"/>
    </row>
    <row r="1646" spans="1:6" x14ac:dyDescent="0.25">
      <c r="A1646" s="16" t="s">
        <v>220</v>
      </c>
      <c r="B1646" s="16">
        <v>92020</v>
      </c>
      <c r="C1646" s="16">
        <v>256</v>
      </c>
      <c r="D1646" s="16">
        <v>253</v>
      </c>
      <c r="E1646" s="17">
        <v>28341</v>
      </c>
      <c r="F1646" s="17"/>
    </row>
    <row r="1647" spans="1:6" x14ac:dyDescent="0.25">
      <c r="A1647" s="16" t="s">
        <v>220</v>
      </c>
      <c r="B1647" s="16">
        <v>96002</v>
      </c>
      <c r="C1647" s="16">
        <v>60</v>
      </c>
      <c r="D1647" s="16">
        <v>53.8</v>
      </c>
      <c r="E1647" s="17">
        <v>42123</v>
      </c>
      <c r="F1647" s="17"/>
    </row>
    <row r="1648" spans="1:6" x14ac:dyDescent="0.25">
      <c r="A1648" s="16" t="s">
        <v>220</v>
      </c>
      <c r="B1648" s="16">
        <v>92040</v>
      </c>
      <c r="C1648" s="16">
        <v>94</v>
      </c>
      <c r="D1648" s="16">
        <v>93.5</v>
      </c>
      <c r="E1648" s="17">
        <v>41792</v>
      </c>
      <c r="F1648" s="17"/>
    </row>
    <row r="1649" spans="1:6" x14ac:dyDescent="0.25">
      <c r="A1649" s="16" t="s">
        <v>220</v>
      </c>
      <c r="B1649" s="16">
        <v>93306</v>
      </c>
      <c r="C1649" s="16">
        <v>160</v>
      </c>
      <c r="D1649" s="16">
        <v>136.69999999999999</v>
      </c>
      <c r="E1649" s="17">
        <v>31769</v>
      </c>
      <c r="F1649" s="17"/>
    </row>
    <row r="1650" spans="1:6" x14ac:dyDescent="0.25">
      <c r="A1650" s="16" t="s">
        <v>220</v>
      </c>
      <c r="B1650" s="16">
        <v>90247</v>
      </c>
      <c r="C1650" s="16">
        <v>99</v>
      </c>
      <c r="D1650" s="16">
        <v>96.2</v>
      </c>
      <c r="E1650" s="17">
        <v>41314</v>
      </c>
      <c r="F1650" s="17"/>
    </row>
    <row r="1651" spans="1:6" x14ac:dyDescent="0.25">
      <c r="A1651" s="16" t="s">
        <v>220</v>
      </c>
      <c r="B1651" s="16">
        <v>92866</v>
      </c>
      <c r="C1651" s="16">
        <v>21</v>
      </c>
      <c r="D1651" s="16">
        <v>17.5</v>
      </c>
      <c r="E1651" s="17">
        <v>36579</v>
      </c>
      <c r="F1651" s="17"/>
    </row>
    <row r="1652" spans="1:6" x14ac:dyDescent="0.25">
      <c r="A1652" s="16" t="s">
        <v>220</v>
      </c>
      <c r="B1652" s="16">
        <v>91335</v>
      </c>
      <c r="C1652" s="16">
        <v>99</v>
      </c>
      <c r="D1652" s="16">
        <v>91.3</v>
      </c>
      <c r="E1652" s="17">
        <v>35835</v>
      </c>
      <c r="F1652" s="17"/>
    </row>
    <row r="1653" spans="1:6" x14ac:dyDescent="0.25">
      <c r="A1653" s="16" t="s">
        <v>220</v>
      </c>
      <c r="B1653" s="16">
        <v>94541</v>
      </c>
      <c r="C1653" s="16">
        <v>88</v>
      </c>
      <c r="D1653" s="16">
        <v>80.400000000000006</v>
      </c>
      <c r="E1653" s="17">
        <v>33949</v>
      </c>
      <c r="F1653" s="17"/>
    </row>
    <row r="1654" spans="1:6" x14ac:dyDescent="0.25">
      <c r="A1654" s="16" t="s">
        <v>220</v>
      </c>
      <c r="B1654" s="16">
        <v>90049</v>
      </c>
      <c r="C1654" s="16">
        <v>312</v>
      </c>
      <c r="E1654" s="17">
        <v>43790</v>
      </c>
      <c r="F1654" s="17"/>
    </row>
    <row r="1655" spans="1:6" x14ac:dyDescent="0.25">
      <c r="A1655" s="16" t="s">
        <v>220</v>
      </c>
      <c r="B1655" s="16">
        <v>92501</v>
      </c>
      <c r="C1655" s="16">
        <v>38</v>
      </c>
      <c r="D1655" s="16">
        <v>39.700000000000003</v>
      </c>
      <c r="E1655" s="17">
        <v>34545</v>
      </c>
      <c r="F1655" s="17"/>
    </row>
    <row r="1656" spans="1:6" x14ac:dyDescent="0.25">
      <c r="A1656" s="16" t="s">
        <v>220</v>
      </c>
      <c r="B1656" s="16">
        <v>93003</v>
      </c>
      <c r="C1656" s="16">
        <v>188</v>
      </c>
      <c r="D1656" s="16">
        <v>176</v>
      </c>
      <c r="E1656" s="17">
        <v>33499</v>
      </c>
      <c r="F1656" s="17"/>
    </row>
    <row r="1657" spans="1:6" x14ac:dyDescent="0.25">
      <c r="A1657" s="16" t="s">
        <v>220</v>
      </c>
      <c r="B1657" s="16">
        <v>94533</v>
      </c>
      <c r="C1657" s="16">
        <v>60</v>
      </c>
      <c r="D1657" s="16">
        <v>51.7</v>
      </c>
      <c r="E1657" s="17">
        <v>35989</v>
      </c>
      <c r="F1657" s="17"/>
    </row>
    <row r="1658" spans="1:6" x14ac:dyDescent="0.25">
      <c r="A1658" s="16" t="s">
        <v>220</v>
      </c>
      <c r="B1658" s="16">
        <v>90201</v>
      </c>
      <c r="C1658" s="16">
        <v>99</v>
      </c>
      <c r="D1658" s="16">
        <v>91.5</v>
      </c>
      <c r="E1658" s="17">
        <v>37257</v>
      </c>
      <c r="F1658" s="17"/>
    </row>
    <row r="1659" spans="1:6" x14ac:dyDescent="0.25">
      <c r="A1659" s="16" t="s">
        <v>220</v>
      </c>
      <c r="B1659" s="16">
        <v>93906</v>
      </c>
      <c r="C1659" s="16">
        <v>103</v>
      </c>
      <c r="D1659" s="16">
        <v>97.5</v>
      </c>
      <c r="E1659" s="17">
        <v>28212</v>
      </c>
      <c r="F1659" s="17"/>
    </row>
    <row r="1660" spans="1:6" x14ac:dyDescent="0.25">
      <c r="A1660" s="16" t="s">
        <v>220</v>
      </c>
      <c r="B1660" s="16">
        <v>90660</v>
      </c>
      <c r="C1660" s="16">
        <v>86</v>
      </c>
      <c r="D1660" s="16">
        <v>76.099999999999994</v>
      </c>
      <c r="E1660" s="17">
        <v>28997</v>
      </c>
      <c r="F1660" s="17"/>
    </row>
    <row r="1661" spans="1:6" x14ac:dyDescent="0.25">
      <c r="A1661" s="16" t="s">
        <v>220</v>
      </c>
      <c r="B1661" s="16">
        <v>95610</v>
      </c>
      <c r="C1661" s="16">
        <v>162</v>
      </c>
      <c r="D1661" s="16">
        <v>145.69999999999999</v>
      </c>
      <c r="E1661" s="17">
        <v>32509</v>
      </c>
      <c r="F1661" s="17"/>
    </row>
    <row r="1662" spans="1:6" x14ac:dyDescent="0.25">
      <c r="A1662" s="16" t="s">
        <v>220</v>
      </c>
      <c r="B1662" s="16">
        <v>95350</v>
      </c>
      <c r="C1662" s="16">
        <v>175</v>
      </c>
      <c r="D1662" s="16">
        <v>145.80000000000001</v>
      </c>
      <c r="E1662" s="17">
        <v>29081</v>
      </c>
      <c r="F1662" s="17"/>
    </row>
    <row r="1663" spans="1:6" x14ac:dyDescent="0.25">
      <c r="A1663" s="16" t="s">
        <v>220</v>
      </c>
      <c r="B1663" s="16">
        <v>91101</v>
      </c>
      <c r="C1663" s="16">
        <v>54</v>
      </c>
      <c r="D1663" s="16">
        <v>46.4</v>
      </c>
      <c r="E1663" s="17">
        <v>33085</v>
      </c>
      <c r="F1663" s="17"/>
    </row>
    <row r="1664" spans="1:6" x14ac:dyDescent="0.25">
      <c r="A1664" s="16" t="s">
        <v>220</v>
      </c>
      <c r="B1664" s="16">
        <v>91733</v>
      </c>
      <c r="C1664" s="16">
        <v>13</v>
      </c>
      <c r="D1664" s="16">
        <v>10.8</v>
      </c>
      <c r="E1664" s="17">
        <v>34838</v>
      </c>
      <c r="F1664" s="17"/>
    </row>
    <row r="1665" spans="1:6" x14ac:dyDescent="0.25">
      <c r="A1665" s="16" t="s">
        <v>220</v>
      </c>
      <c r="B1665" s="16">
        <v>95966</v>
      </c>
      <c r="C1665" s="16">
        <v>59</v>
      </c>
      <c r="D1665" s="16">
        <v>56.5</v>
      </c>
      <c r="E1665" s="17">
        <v>37739</v>
      </c>
      <c r="F1665" s="17"/>
    </row>
    <row r="1666" spans="1:6" x14ac:dyDescent="0.25">
      <c r="A1666" s="16" t="s">
        <v>220</v>
      </c>
      <c r="B1666" s="16">
        <v>93277</v>
      </c>
      <c r="C1666" s="16">
        <v>70</v>
      </c>
      <c r="D1666" s="16">
        <v>61.8</v>
      </c>
      <c r="E1666" s="17">
        <v>32805</v>
      </c>
      <c r="F1666" s="17"/>
    </row>
    <row r="1667" spans="1:6" x14ac:dyDescent="0.25">
      <c r="A1667" s="16" t="s">
        <v>220</v>
      </c>
      <c r="B1667" s="16">
        <v>96160</v>
      </c>
      <c r="C1667" s="16">
        <v>37</v>
      </c>
      <c r="D1667" s="16">
        <v>27.6</v>
      </c>
      <c r="E1667" s="17">
        <v>31596</v>
      </c>
      <c r="F1667" s="17"/>
    </row>
    <row r="1668" spans="1:6" x14ac:dyDescent="0.25">
      <c r="A1668" s="16" t="s">
        <v>220</v>
      </c>
      <c r="B1668" s="16">
        <v>92804</v>
      </c>
      <c r="C1668" s="16">
        <v>138</v>
      </c>
      <c r="D1668" s="16">
        <v>132.5</v>
      </c>
      <c r="E1668" s="17">
        <v>32784</v>
      </c>
      <c r="F1668" s="17"/>
    </row>
    <row r="1669" spans="1:6" x14ac:dyDescent="0.25">
      <c r="A1669" s="16" t="s">
        <v>220</v>
      </c>
      <c r="B1669" s="16">
        <v>91945</v>
      </c>
      <c r="C1669" s="16">
        <v>99</v>
      </c>
      <c r="D1669" s="16">
        <v>93.6</v>
      </c>
      <c r="E1669" s="17">
        <v>40756</v>
      </c>
      <c r="F1669" s="17"/>
    </row>
    <row r="1670" spans="1:6" x14ac:dyDescent="0.25">
      <c r="A1670" s="16" t="s">
        <v>220</v>
      </c>
      <c r="B1670" s="16">
        <v>94558</v>
      </c>
      <c r="C1670" s="16">
        <v>130</v>
      </c>
      <c r="D1670" s="16">
        <v>110.7</v>
      </c>
      <c r="E1670" s="17">
        <v>30700</v>
      </c>
      <c r="F1670" s="17"/>
    </row>
    <row r="1671" spans="1:6" x14ac:dyDescent="0.25">
      <c r="A1671" s="16" t="s">
        <v>220</v>
      </c>
      <c r="B1671" s="16">
        <v>93108</v>
      </c>
      <c r="C1671" s="16">
        <v>52</v>
      </c>
      <c r="D1671" s="16">
        <v>34.799999999999997</v>
      </c>
      <c r="E1671" s="17">
        <v>27933</v>
      </c>
      <c r="F1671" s="17"/>
    </row>
    <row r="1672" spans="1:6" x14ac:dyDescent="0.25">
      <c r="A1672" s="16" t="s">
        <v>220</v>
      </c>
      <c r="B1672" s="16">
        <v>95370</v>
      </c>
      <c r="C1672" s="16">
        <v>68</v>
      </c>
      <c r="D1672" s="16">
        <v>64.2</v>
      </c>
      <c r="E1672" s="17">
        <v>31327</v>
      </c>
      <c r="F1672" s="17"/>
    </row>
    <row r="1673" spans="1:6" x14ac:dyDescent="0.25">
      <c r="A1673" s="16" t="s">
        <v>220</v>
      </c>
      <c r="B1673" s="16">
        <v>94952</v>
      </c>
      <c r="C1673" s="16">
        <v>79</v>
      </c>
      <c r="D1673" s="16">
        <v>70.8</v>
      </c>
      <c r="E1673" s="17">
        <v>35538</v>
      </c>
      <c r="F1673" s="17"/>
    </row>
    <row r="1674" spans="1:6" x14ac:dyDescent="0.25">
      <c r="A1674" s="16" t="s">
        <v>220</v>
      </c>
      <c r="B1674" s="16">
        <v>93203</v>
      </c>
      <c r="C1674" s="16">
        <v>81</v>
      </c>
      <c r="D1674" s="16">
        <v>77.099999999999994</v>
      </c>
      <c r="E1674" s="17">
        <v>30893</v>
      </c>
      <c r="F1674" s="17"/>
    </row>
    <row r="1675" spans="1:6" x14ac:dyDescent="0.25">
      <c r="A1675" s="16" t="s">
        <v>220</v>
      </c>
      <c r="B1675" s="16">
        <v>90302</v>
      </c>
      <c r="C1675" s="16">
        <v>99</v>
      </c>
      <c r="D1675" s="16">
        <v>87.5</v>
      </c>
      <c r="E1675" s="17">
        <v>32668</v>
      </c>
      <c r="F1675" s="17"/>
    </row>
    <row r="1676" spans="1:6" x14ac:dyDescent="0.25">
      <c r="A1676" s="16" t="s">
        <v>220</v>
      </c>
      <c r="B1676" s="16">
        <v>92270</v>
      </c>
      <c r="C1676" s="16">
        <v>99</v>
      </c>
      <c r="D1676" s="16">
        <v>96</v>
      </c>
      <c r="E1676" s="17">
        <v>31784</v>
      </c>
      <c r="F1676" s="17"/>
    </row>
    <row r="1677" spans="1:6" x14ac:dyDescent="0.25">
      <c r="A1677" s="16" t="s">
        <v>220</v>
      </c>
      <c r="B1677" s="16">
        <v>95603</v>
      </c>
      <c r="C1677" s="16">
        <v>59</v>
      </c>
      <c r="D1677" s="16">
        <v>50.1</v>
      </c>
      <c r="E1677" s="17">
        <v>35004</v>
      </c>
      <c r="F1677" s="17"/>
    </row>
    <row r="1678" spans="1:6" x14ac:dyDescent="0.25">
      <c r="A1678" s="16" t="s">
        <v>220</v>
      </c>
      <c r="B1678" s="16">
        <v>93105</v>
      </c>
      <c r="C1678" s="16">
        <v>63</v>
      </c>
      <c r="D1678" s="16">
        <v>56.8</v>
      </c>
      <c r="E1678" s="17">
        <v>36759</v>
      </c>
      <c r="F1678" s="17"/>
    </row>
    <row r="1679" spans="1:6" x14ac:dyDescent="0.25">
      <c r="A1679" s="16" t="s">
        <v>220</v>
      </c>
      <c r="B1679" s="16">
        <v>95032</v>
      </c>
      <c r="C1679" s="16">
        <v>59</v>
      </c>
      <c r="D1679" s="16">
        <v>51.3</v>
      </c>
      <c r="E1679" s="17">
        <v>34040</v>
      </c>
      <c r="F1679" s="17"/>
    </row>
    <row r="1680" spans="1:6" x14ac:dyDescent="0.25">
      <c r="A1680" s="16" t="s">
        <v>220</v>
      </c>
      <c r="B1680" s="16">
        <v>90650</v>
      </c>
      <c r="C1680" s="16">
        <v>102</v>
      </c>
      <c r="D1680" s="16">
        <v>57.3</v>
      </c>
      <c r="E1680" s="17">
        <v>36020</v>
      </c>
      <c r="F1680" s="17"/>
    </row>
    <row r="1681" spans="1:6" x14ac:dyDescent="0.25">
      <c r="A1681" s="16" t="s">
        <v>220</v>
      </c>
      <c r="B1681" s="16">
        <v>90029</v>
      </c>
      <c r="C1681" s="16">
        <v>51</v>
      </c>
      <c r="D1681" s="16">
        <v>41.4</v>
      </c>
      <c r="E1681" s="17">
        <v>28551</v>
      </c>
      <c r="F1681" s="17"/>
    </row>
    <row r="1682" spans="1:6" x14ac:dyDescent="0.25">
      <c r="A1682" s="16" t="s">
        <v>220</v>
      </c>
      <c r="B1682" s="16">
        <v>90018</v>
      </c>
      <c r="C1682" s="16">
        <v>129</v>
      </c>
      <c r="D1682" s="16">
        <v>107.4</v>
      </c>
      <c r="E1682" s="17">
        <v>28247</v>
      </c>
      <c r="F1682" s="17"/>
    </row>
    <row r="1683" spans="1:6" x14ac:dyDescent="0.25">
      <c r="A1683" s="16" t="s">
        <v>220</v>
      </c>
      <c r="B1683" s="16">
        <v>94609</v>
      </c>
      <c r="C1683" s="16">
        <v>60</v>
      </c>
      <c r="D1683" s="16">
        <v>56.5</v>
      </c>
      <c r="E1683" s="17">
        <v>28240</v>
      </c>
      <c r="F1683" s="17"/>
    </row>
    <row r="1684" spans="1:6" x14ac:dyDescent="0.25">
      <c r="A1684" s="16" t="s">
        <v>220</v>
      </c>
      <c r="B1684" s="16">
        <v>92021</v>
      </c>
      <c r="C1684" s="16">
        <v>56</v>
      </c>
      <c r="D1684" s="16">
        <v>49.9</v>
      </c>
      <c r="E1684" s="17">
        <v>33146</v>
      </c>
      <c r="F1684" s="17"/>
    </row>
    <row r="1685" spans="1:6" x14ac:dyDescent="0.25">
      <c r="A1685" s="16" t="s">
        <v>220</v>
      </c>
      <c r="B1685" s="16">
        <v>93247</v>
      </c>
      <c r="C1685" s="16">
        <v>99</v>
      </c>
      <c r="D1685" s="16">
        <v>89.7</v>
      </c>
      <c r="E1685" s="17">
        <v>35192</v>
      </c>
      <c r="F1685" s="17"/>
    </row>
    <row r="1686" spans="1:6" x14ac:dyDescent="0.25">
      <c r="A1686" s="16" t="s">
        <v>220</v>
      </c>
      <c r="B1686" s="16">
        <v>95815</v>
      </c>
      <c r="C1686" s="16">
        <v>40</v>
      </c>
      <c r="D1686" s="16">
        <v>14</v>
      </c>
      <c r="E1686" s="17">
        <v>43703</v>
      </c>
      <c r="F1686" s="17"/>
    </row>
    <row r="1687" spans="1:6" x14ac:dyDescent="0.25">
      <c r="A1687" s="16" t="s">
        <v>220</v>
      </c>
      <c r="B1687" s="16">
        <v>92501</v>
      </c>
      <c r="C1687" s="16">
        <v>51</v>
      </c>
      <c r="D1687" s="16">
        <v>50.5</v>
      </c>
      <c r="E1687" s="17">
        <v>35679</v>
      </c>
      <c r="F1687" s="17"/>
    </row>
    <row r="1688" spans="1:6" x14ac:dyDescent="0.25">
      <c r="A1688" s="16" t="s">
        <v>220</v>
      </c>
      <c r="B1688" s="16">
        <v>92220</v>
      </c>
      <c r="C1688" s="16">
        <v>132</v>
      </c>
      <c r="D1688" s="16">
        <v>122.1</v>
      </c>
      <c r="E1688" s="17">
        <v>32260</v>
      </c>
      <c r="F1688" s="17"/>
    </row>
    <row r="1689" spans="1:6" x14ac:dyDescent="0.25">
      <c r="A1689" s="16" t="s">
        <v>220</v>
      </c>
      <c r="B1689" s="16">
        <v>92220</v>
      </c>
      <c r="C1689" s="16">
        <v>64</v>
      </c>
      <c r="D1689" s="16">
        <v>56.8</v>
      </c>
      <c r="E1689" s="17">
        <v>32300</v>
      </c>
      <c r="F1689" s="17"/>
    </row>
    <row r="1690" spans="1:6" x14ac:dyDescent="0.25">
      <c r="A1690" s="16" t="s">
        <v>220</v>
      </c>
      <c r="B1690" s="16">
        <v>92869</v>
      </c>
      <c r="C1690" s="16">
        <v>145</v>
      </c>
      <c r="D1690" s="16">
        <v>125.8</v>
      </c>
      <c r="E1690" s="17">
        <v>32118</v>
      </c>
      <c r="F1690" s="17"/>
    </row>
    <row r="1691" spans="1:6" x14ac:dyDescent="0.25">
      <c r="A1691" s="16" t="s">
        <v>220</v>
      </c>
      <c r="B1691" s="16">
        <v>95608</v>
      </c>
      <c r="C1691" s="16">
        <v>99</v>
      </c>
      <c r="D1691" s="16">
        <v>91.8</v>
      </c>
      <c r="E1691" s="17">
        <v>33310</v>
      </c>
      <c r="F1691" s="17"/>
    </row>
    <row r="1692" spans="1:6" x14ac:dyDescent="0.25">
      <c r="A1692" s="16" t="s">
        <v>220</v>
      </c>
      <c r="B1692" s="16">
        <v>93309</v>
      </c>
      <c r="C1692" s="16">
        <v>79</v>
      </c>
      <c r="D1692" s="16">
        <v>68.8</v>
      </c>
      <c r="E1692" s="17">
        <v>29045</v>
      </c>
      <c r="F1692" s="17"/>
    </row>
    <row r="1693" spans="1:6" x14ac:dyDescent="0.25">
      <c r="A1693" s="16" t="s">
        <v>220</v>
      </c>
      <c r="B1693" s="16">
        <v>91732</v>
      </c>
      <c r="C1693" s="16">
        <v>53</v>
      </c>
      <c r="D1693" s="16">
        <v>49.1</v>
      </c>
      <c r="E1693" s="17">
        <v>42843</v>
      </c>
      <c r="F1693" s="17"/>
    </row>
    <row r="1694" spans="1:6" x14ac:dyDescent="0.25">
      <c r="A1694" s="16" t="s">
        <v>220</v>
      </c>
      <c r="B1694" s="16">
        <v>95014</v>
      </c>
      <c r="C1694" s="16">
        <v>48</v>
      </c>
      <c r="D1694" s="16">
        <v>44</v>
      </c>
      <c r="E1694" s="17">
        <v>33848</v>
      </c>
      <c r="F1694" s="17"/>
    </row>
    <row r="1695" spans="1:6" x14ac:dyDescent="0.25">
      <c r="A1695" s="16" t="s">
        <v>220</v>
      </c>
      <c r="B1695" s="16">
        <v>96122</v>
      </c>
      <c r="C1695" s="16">
        <v>66</v>
      </c>
      <c r="D1695" s="16">
        <v>52.5</v>
      </c>
      <c r="E1695" s="17">
        <v>33127</v>
      </c>
      <c r="F1695" s="17"/>
    </row>
    <row r="1696" spans="1:6" x14ac:dyDescent="0.25">
      <c r="A1696" s="16" t="s">
        <v>220</v>
      </c>
      <c r="B1696" s="16">
        <v>90250</v>
      </c>
      <c r="C1696" s="16">
        <v>88</v>
      </c>
      <c r="D1696" s="16">
        <v>76.8</v>
      </c>
      <c r="E1696" s="17">
        <v>35321</v>
      </c>
      <c r="F1696" s="17"/>
    </row>
    <row r="1697" spans="1:6" x14ac:dyDescent="0.25">
      <c r="A1697" s="16" t="s">
        <v>220</v>
      </c>
      <c r="B1697" s="16">
        <v>92518</v>
      </c>
      <c r="C1697" s="16">
        <v>59</v>
      </c>
      <c r="D1697" s="16">
        <v>59.1</v>
      </c>
      <c r="E1697" s="17">
        <v>32878</v>
      </c>
      <c r="F1697" s="17"/>
    </row>
    <row r="1698" spans="1:6" x14ac:dyDescent="0.25">
      <c r="A1698" s="16" t="s">
        <v>220</v>
      </c>
      <c r="B1698" s="16">
        <v>91352</v>
      </c>
      <c r="C1698" s="16">
        <v>98</v>
      </c>
      <c r="D1698" s="16">
        <v>76.5</v>
      </c>
      <c r="E1698" s="17">
        <v>31412</v>
      </c>
      <c r="F1698" s="17"/>
    </row>
    <row r="1699" spans="1:6" x14ac:dyDescent="0.25">
      <c r="A1699" s="16" t="s">
        <v>220</v>
      </c>
      <c r="B1699" s="16">
        <v>95822</v>
      </c>
      <c r="C1699" s="16">
        <v>121</v>
      </c>
      <c r="D1699" s="16">
        <v>110.6</v>
      </c>
      <c r="E1699" s="17">
        <v>33220</v>
      </c>
      <c r="F1699" s="17"/>
    </row>
    <row r="1700" spans="1:6" x14ac:dyDescent="0.25">
      <c r="A1700" s="16" t="s">
        <v>220</v>
      </c>
      <c r="B1700" s="16">
        <v>91103</v>
      </c>
      <c r="C1700" s="16">
        <v>78</v>
      </c>
      <c r="D1700" s="16">
        <v>73.8</v>
      </c>
      <c r="E1700" s="17">
        <v>29206</v>
      </c>
      <c r="F1700" s="17"/>
    </row>
    <row r="1701" spans="1:6" x14ac:dyDescent="0.25">
      <c r="A1701" s="16" t="s">
        <v>220</v>
      </c>
      <c r="B1701" s="16">
        <v>90405</v>
      </c>
      <c r="C1701" s="16">
        <v>41</v>
      </c>
      <c r="D1701" s="16">
        <v>37.799999999999997</v>
      </c>
      <c r="E1701" s="17">
        <v>37354</v>
      </c>
      <c r="F1701" s="17"/>
    </row>
    <row r="1702" spans="1:6" x14ac:dyDescent="0.25">
      <c r="A1702" s="16" t="s">
        <v>220</v>
      </c>
      <c r="B1702" s="16">
        <v>93422</v>
      </c>
      <c r="C1702" s="16">
        <v>65</v>
      </c>
      <c r="D1702" s="16">
        <v>60.9</v>
      </c>
      <c r="E1702" s="17">
        <v>34045</v>
      </c>
      <c r="F1702" s="17"/>
    </row>
    <row r="1703" spans="1:6" x14ac:dyDescent="0.25">
      <c r="A1703" s="16" t="s">
        <v>220</v>
      </c>
      <c r="B1703" s="16">
        <v>95117</v>
      </c>
      <c r="C1703" s="16">
        <v>76</v>
      </c>
      <c r="D1703" s="16">
        <v>67.7</v>
      </c>
      <c r="E1703" s="17">
        <v>34843</v>
      </c>
      <c r="F1703" s="17"/>
    </row>
    <row r="1704" spans="1:6" x14ac:dyDescent="0.25">
      <c r="A1704" s="16" t="s">
        <v>220</v>
      </c>
      <c r="B1704" s="16">
        <v>96007</v>
      </c>
      <c r="C1704" s="16">
        <v>143</v>
      </c>
      <c r="D1704" s="16">
        <v>129.4</v>
      </c>
      <c r="E1704" s="17">
        <v>30112</v>
      </c>
      <c r="F1704" s="17"/>
    </row>
    <row r="1705" spans="1:6" x14ac:dyDescent="0.25">
      <c r="A1705" s="16" t="s">
        <v>220</v>
      </c>
      <c r="B1705" s="16">
        <v>94526</v>
      </c>
      <c r="C1705" s="16">
        <v>54</v>
      </c>
      <c r="D1705" s="16">
        <v>46.9</v>
      </c>
      <c r="E1705" s="17">
        <v>32629</v>
      </c>
      <c r="F1705" s="17"/>
    </row>
    <row r="1706" spans="1:6" x14ac:dyDescent="0.25">
      <c r="A1706" s="16" t="s">
        <v>220</v>
      </c>
      <c r="B1706" s="16">
        <v>92407</v>
      </c>
      <c r="C1706" s="16">
        <v>58</v>
      </c>
      <c r="D1706" s="16">
        <v>54.8</v>
      </c>
      <c r="E1706" s="17">
        <v>42229</v>
      </c>
      <c r="F1706" s="17"/>
    </row>
    <row r="1707" spans="1:6" x14ac:dyDescent="0.25">
      <c r="A1707" s="16" t="s">
        <v>220</v>
      </c>
      <c r="B1707" s="16">
        <v>93436</v>
      </c>
      <c r="C1707" s="16">
        <v>120</v>
      </c>
      <c r="D1707" s="16">
        <v>113.7</v>
      </c>
      <c r="E1707" s="17">
        <v>38705</v>
      </c>
      <c r="F1707" s="17"/>
    </row>
    <row r="1708" spans="1:6" x14ac:dyDescent="0.25">
      <c r="A1708" s="16" t="s">
        <v>220</v>
      </c>
      <c r="B1708" s="16">
        <v>90260</v>
      </c>
      <c r="C1708" s="16">
        <v>59</v>
      </c>
      <c r="D1708" s="16">
        <v>53.9</v>
      </c>
      <c r="E1708" s="17">
        <v>38391</v>
      </c>
      <c r="F1708" s="17"/>
    </row>
    <row r="1709" spans="1:6" x14ac:dyDescent="0.25">
      <c r="A1709" s="16" t="s">
        <v>220</v>
      </c>
      <c r="B1709" s="16">
        <v>94804</v>
      </c>
      <c r="C1709" s="16">
        <v>35</v>
      </c>
      <c r="D1709" s="16">
        <v>28.7</v>
      </c>
      <c r="E1709" s="17">
        <v>36235</v>
      </c>
      <c r="F1709" s="17"/>
    </row>
    <row r="1710" spans="1:6" x14ac:dyDescent="0.25">
      <c r="A1710" s="16" t="s">
        <v>220</v>
      </c>
      <c r="B1710" s="16">
        <v>94702</v>
      </c>
      <c r="C1710" s="16">
        <v>49</v>
      </c>
      <c r="D1710" s="16">
        <v>42.1</v>
      </c>
      <c r="E1710" s="17">
        <v>40738</v>
      </c>
      <c r="F1710" s="17"/>
    </row>
    <row r="1711" spans="1:6" x14ac:dyDescent="0.25">
      <c r="A1711" s="16" t="s">
        <v>220</v>
      </c>
      <c r="B1711" s="16">
        <v>94601</v>
      </c>
      <c r="C1711" s="16">
        <v>59</v>
      </c>
      <c r="D1711" s="16">
        <v>51.8</v>
      </c>
      <c r="E1711" s="17">
        <v>31064</v>
      </c>
      <c r="F1711" s="17"/>
    </row>
    <row r="1712" spans="1:6" x14ac:dyDescent="0.25">
      <c r="A1712" s="16" t="s">
        <v>220</v>
      </c>
      <c r="B1712" s="16">
        <v>92251</v>
      </c>
      <c r="C1712" s="16">
        <v>31</v>
      </c>
      <c r="E1712" s="17">
        <v>43594</v>
      </c>
      <c r="F1712" s="17"/>
    </row>
    <row r="1713" spans="1:6" x14ac:dyDescent="0.25">
      <c r="A1713" s="16" t="s">
        <v>220</v>
      </c>
      <c r="B1713" s="16">
        <v>90505</v>
      </c>
      <c r="C1713" s="16">
        <v>94</v>
      </c>
      <c r="D1713" s="16">
        <v>77</v>
      </c>
      <c r="E1713" s="17">
        <v>35610</v>
      </c>
      <c r="F1713" s="17"/>
    </row>
    <row r="1714" spans="1:6" x14ac:dyDescent="0.25">
      <c r="A1714" s="16" t="s">
        <v>220</v>
      </c>
      <c r="B1714" s="16">
        <v>93215</v>
      </c>
      <c r="C1714" s="16">
        <v>141</v>
      </c>
      <c r="D1714" s="16">
        <v>136.1</v>
      </c>
      <c r="E1714" s="17">
        <v>33562</v>
      </c>
      <c r="F1714" s="17"/>
    </row>
    <row r="1715" spans="1:6" x14ac:dyDescent="0.25">
      <c r="A1715" s="16" t="s">
        <v>220</v>
      </c>
      <c r="B1715" s="16">
        <v>92804</v>
      </c>
      <c r="C1715" s="16">
        <v>69</v>
      </c>
      <c r="D1715" s="16">
        <v>62.8</v>
      </c>
      <c r="E1715" s="17">
        <v>31932</v>
      </c>
      <c r="F1715" s="17"/>
    </row>
    <row r="1716" spans="1:6" x14ac:dyDescent="0.25">
      <c r="A1716" s="16" t="s">
        <v>220</v>
      </c>
      <c r="B1716" s="16">
        <v>92201</v>
      </c>
      <c r="C1716" s="16">
        <v>99</v>
      </c>
      <c r="D1716" s="16">
        <v>93</v>
      </c>
      <c r="E1716" s="17">
        <v>36416</v>
      </c>
      <c r="F1716" s="17"/>
    </row>
    <row r="1717" spans="1:6" x14ac:dyDescent="0.25">
      <c r="A1717" s="16" t="s">
        <v>220</v>
      </c>
      <c r="B1717" s="16">
        <v>95422</v>
      </c>
      <c r="C1717" s="16">
        <v>99</v>
      </c>
      <c r="D1717" s="16">
        <v>80.3</v>
      </c>
      <c r="E1717" s="17">
        <v>33654</v>
      </c>
      <c r="F1717" s="17"/>
    </row>
    <row r="1718" spans="1:6" x14ac:dyDescent="0.25">
      <c r="A1718" s="16" t="s">
        <v>220</v>
      </c>
      <c r="B1718" s="16">
        <v>90230</v>
      </c>
      <c r="C1718" s="16">
        <v>116</v>
      </c>
      <c r="D1718" s="16">
        <v>100.6</v>
      </c>
      <c r="E1718" s="17">
        <v>32580</v>
      </c>
      <c r="F1718" s="17"/>
    </row>
    <row r="1719" spans="1:6" x14ac:dyDescent="0.25">
      <c r="A1719" s="16" t="s">
        <v>220</v>
      </c>
      <c r="B1719" s="16">
        <v>93010</v>
      </c>
      <c r="C1719" s="16">
        <v>99</v>
      </c>
      <c r="D1719" s="16">
        <v>72.3</v>
      </c>
      <c r="E1719" s="17">
        <v>31519</v>
      </c>
      <c r="F1719" s="17"/>
    </row>
    <row r="1720" spans="1:6" x14ac:dyDescent="0.25">
      <c r="A1720" s="16" t="s">
        <v>220</v>
      </c>
      <c r="B1720" s="16">
        <v>90650</v>
      </c>
      <c r="C1720" s="16">
        <v>120</v>
      </c>
      <c r="D1720" s="16">
        <v>116.7</v>
      </c>
      <c r="E1720" s="17">
        <v>28291</v>
      </c>
      <c r="F1720" s="17"/>
    </row>
    <row r="1721" spans="1:6" x14ac:dyDescent="0.25">
      <c r="A1721" s="16" t="s">
        <v>220</v>
      </c>
      <c r="B1721" s="16">
        <v>91030</v>
      </c>
      <c r="C1721" s="16">
        <v>156</v>
      </c>
      <c r="D1721" s="16">
        <v>134.80000000000001</v>
      </c>
      <c r="E1721" s="17">
        <v>43172</v>
      </c>
      <c r="F1721" s="17"/>
    </row>
    <row r="1722" spans="1:6" x14ac:dyDescent="0.25">
      <c r="A1722" s="16" t="s">
        <v>220</v>
      </c>
      <c r="B1722" s="16">
        <v>93710</v>
      </c>
      <c r="C1722" s="16">
        <v>99</v>
      </c>
      <c r="D1722" s="16">
        <v>100.4</v>
      </c>
      <c r="E1722" s="17">
        <v>30713</v>
      </c>
      <c r="F1722" s="17"/>
    </row>
    <row r="1723" spans="1:6" x14ac:dyDescent="0.25">
      <c r="A1723" s="16" t="s">
        <v>220</v>
      </c>
      <c r="B1723" s="16">
        <v>91740</v>
      </c>
      <c r="C1723" s="16">
        <v>96</v>
      </c>
      <c r="D1723" s="16">
        <v>88.4</v>
      </c>
      <c r="E1723" s="17">
        <v>39759</v>
      </c>
      <c r="F1723" s="17"/>
    </row>
    <row r="1724" spans="1:6" x14ac:dyDescent="0.25">
      <c r="A1724" s="16" t="s">
        <v>220</v>
      </c>
      <c r="B1724" s="16">
        <v>90293</v>
      </c>
      <c r="C1724" s="16">
        <v>99</v>
      </c>
      <c r="D1724" s="16">
        <v>91.1</v>
      </c>
      <c r="E1724" s="17">
        <v>29342</v>
      </c>
      <c r="F1724" s="17"/>
    </row>
    <row r="1725" spans="1:6" x14ac:dyDescent="0.25">
      <c r="A1725" s="16" t="s">
        <v>220</v>
      </c>
      <c r="B1725" s="16">
        <v>90247</v>
      </c>
      <c r="C1725" s="16">
        <v>69</v>
      </c>
      <c r="D1725" s="16">
        <v>58.9</v>
      </c>
      <c r="E1725" s="17">
        <v>33210</v>
      </c>
      <c r="F1725" s="17"/>
    </row>
    <row r="1726" spans="1:6" x14ac:dyDescent="0.25">
      <c r="A1726" s="16" t="s">
        <v>220</v>
      </c>
      <c r="B1726" s="16">
        <v>92683</v>
      </c>
      <c r="C1726" s="16">
        <v>30</v>
      </c>
      <c r="D1726" s="16">
        <v>26.7</v>
      </c>
      <c r="E1726" s="17">
        <v>35062</v>
      </c>
      <c r="F1726" s="17"/>
    </row>
    <row r="1727" spans="1:6" x14ac:dyDescent="0.25">
      <c r="A1727" s="16" t="s">
        <v>220</v>
      </c>
      <c r="B1727" s="16">
        <v>92284</v>
      </c>
      <c r="C1727" s="16">
        <v>58</v>
      </c>
      <c r="D1727" s="16">
        <v>53</v>
      </c>
      <c r="E1727" s="17">
        <v>37050</v>
      </c>
      <c r="F1727" s="17"/>
    </row>
    <row r="1728" spans="1:6" x14ac:dyDescent="0.25">
      <c r="A1728" s="16" t="s">
        <v>220</v>
      </c>
      <c r="B1728" s="16">
        <v>93706</v>
      </c>
      <c r="C1728" s="16">
        <v>120</v>
      </c>
      <c r="D1728" s="16">
        <v>110.3</v>
      </c>
      <c r="E1728" s="17">
        <v>42635</v>
      </c>
      <c r="F1728" s="17"/>
    </row>
    <row r="1729" spans="1:6" x14ac:dyDescent="0.25">
      <c r="A1729" s="16" t="s">
        <v>220</v>
      </c>
      <c r="B1729" s="16">
        <v>91770</v>
      </c>
      <c r="C1729" s="16">
        <v>59</v>
      </c>
      <c r="D1729" s="16">
        <v>55.1</v>
      </c>
      <c r="E1729" s="17">
        <v>28534</v>
      </c>
      <c r="F1729" s="17"/>
    </row>
    <row r="1730" spans="1:6" x14ac:dyDescent="0.25">
      <c r="A1730" s="16" t="s">
        <v>220</v>
      </c>
      <c r="B1730" s="16">
        <v>94087</v>
      </c>
      <c r="C1730" s="16">
        <v>99</v>
      </c>
      <c r="D1730" s="16">
        <v>90.1</v>
      </c>
      <c r="E1730" s="17">
        <v>37382</v>
      </c>
      <c r="F1730" s="17"/>
    </row>
    <row r="1731" spans="1:6" x14ac:dyDescent="0.25">
      <c r="A1731" s="16" t="s">
        <v>220</v>
      </c>
      <c r="B1731" s="16">
        <v>92503</v>
      </c>
      <c r="C1731" s="16">
        <v>146</v>
      </c>
      <c r="D1731" s="16">
        <v>139.19999999999999</v>
      </c>
      <c r="E1731" s="17">
        <v>27872</v>
      </c>
      <c r="F1731" s="17"/>
    </row>
    <row r="1732" spans="1:6" x14ac:dyDescent="0.25">
      <c r="A1732" s="16" t="s">
        <v>220</v>
      </c>
      <c r="B1732" s="16">
        <v>90660</v>
      </c>
      <c r="C1732" s="16">
        <v>99</v>
      </c>
      <c r="D1732" s="16">
        <v>94.4</v>
      </c>
      <c r="E1732" s="17">
        <v>35767</v>
      </c>
      <c r="F1732" s="17"/>
    </row>
    <row r="1733" spans="1:6" x14ac:dyDescent="0.25">
      <c r="A1733" s="16" t="s">
        <v>220</v>
      </c>
      <c r="B1733" s="16">
        <v>90018</v>
      </c>
      <c r="C1733" s="16">
        <v>59</v>
      </c>
      <c r="D1733" s="16">
        <v>54.9</v>
      </c>
      <c r="E1733" s="17">
        <v>31464</v>
      </c>
      <c r="F1733" s="17"/>
    </row>
    <row r="1734" spans="1:6" x14ac:dyDescent="0.25">
      <c r="A1734" s="16" t="s">
        <v>220</v>
      </c>
      <c r="B1734" s="16">
        <v>92225</v>
      </c>
      <c r="C1734" s="16">
        <v>48</v>
      </c>
      <c r="D1734" s="16">
        <v>49.4</v>
      </c>
      <c r="E1734" s="17">
        <v>32721</v>
      </c>
      <c r="F1734" s="17"/>
    </row>
    <row r="1735" spans="1:6" x14ac:dyDescent="0.25">
      <c r="A1735" s="16" t="s">
        <v>220</v>
      </c>
      <c r="B1735" s="16">
        <v>92656</v>
      </c>
      <c r="C1735" s="16">
        <v>24</v>
      </c>
      <c r="D1735" s="16">
        <v>14.1</v>
      </c>
      <c r="E1735" s="17">
        <v>38264</v>
      </c>
      <c r="F1735" s="17"/>
    </row>
    <row r="1736" spans="1:6" x14ac:dyDescent="0.25">
      <c r="A1736" s="16" t="s">
        <v>220</v>
      </c>
      <c r="B1736" s="16">
        <v>91040</v>
      </c>
      <c r="C1736" s="16">
        <v>67</v>
      </c>
      <c r="D1736" s="16">
        <v>63</v>
      </c>
      <c r="E1736" s="17">
        <v>28072</v>
      </c>
      <c r="F1736" s="17"/>
    </row>
    <row r="1737" spans="1:6" x14ac:dyDescent="0.25">
      <c r="A1737" s="16" t="s">
        <v>220</v>
      </c>
      <c r="B1737" s="16">
        <v>93306</v>
      </c>
      <c r="C1737" s="16">
        <v>99</v>
      </c>
      <c r="D1737" s="16">
        <v>91.5</v>
      </c>
      <c r="E1737" s="17">
        <v>31890</v>
      </c>
      <c r="F1737" s="17"/>
    </row>
    <row r="1738" spans="1:6" x14ac:dyDescent="0.25">
      <c r="A1738" s="16" t="s">
        <v>220</v>
      </c>
      <c r="B1738" s="16">
        <v>91941</v>
      </c>
      <c r="C1738" s="16">
        <v>30</v>
      </c>
      <c r="D1738" s="16">
        <v>22.7</v>
      </c>
      <c r="E1738" s="17">
        <v>34292</v>
      </c>
      <c r="F1738" s="17"/>
    </row>
    <row r="1739" spans="1:6" x14ac:dyDescent="0.25">
      <c r="A1739" s="16" t="s">
        <v>220</v>
      </c>
      <c r="B1739" s="16">
        <v>92562</v>
      </c>
      <c r="C1739" s="16">
        <v>145</v>
      </c>
      <c r="D1739" s="16">
        <v>133.9</v>
      </c>
      <c r="E1739" s="17">
        <v>36482</v>
      </c>
      <c r="F1739" s="17"/>
    </row>
    <row r="1740" spans="1:6" x14ac:dyDescent="0.25">
      <c r="A1740" s="16" t="s">
        <v>220</v>
      </c>
      <c r="B1740" s="16">
        <v>90815</v>
      </c>
      <c r="C1740" s="16">
        <v>147</v>
      </c>
      <c r="D1740" s="16">
        <v>141.80000000000001</v>
      </c>
      <c r="E1740" s="17">
        <v>38438</v>
      </c>
      <c r="F1740" s="17"/>
    </row>
    <row r="1741" spans="1:6" x14ac:dyDescent="0.25">
      <c r="A1741" s="16" t="s">
        <v>220</v>
      </c>
      <c r="B1741" s="16">
        <v>95242</v>
      </c>
      <c r="C1741" s="16">
        <v>74</v>
      </c>
      <c r="D1741" s="16">
        <v>67.7</v>
      </c>
      <c r="E1741" s="17">
        <v>28170</v>
      </c>
      <c r="F1741" s="17"/>
    </row>
    <row r="1742" spans="1:6" x14ac:dyDescent="0.25">
      <c r="A1742" s="16" t="s">
        <v>220</v>
      </c>
      <c r="B1742" s="16">
        <v>96001</v>
      </c>
      <c r="C1742" s="16">
        <v>32</v>
      </c>
      <c r="D1742" s="16">
        <v>31.1</v>
      </c>
      <c r="E1742" s="17">
        <v>34368</v>
      </c>
      <c r="F1742" s="17"/>
    </row>
    <row r="1743" spans="1:6" x14ac:dyDescent="0.25">
      <c r="A1743" s="16" t="s">
        <v>220</v>
      </c>
      <c r="B1743" s="16">
        <v>92545</v>
      </c>
      <c r="C1743" s="16">
        <v>178</v>
      </c>
      <c r="D1743" s="16">
        <v>132.19999999999999</v>
      </c>
      <c r="E1743" s="17">
        <v>32192</v>
      </c>
      <c r="F1743" s="17"/>
    </row>
    <row r="1744" spans="1:6" x14ac:dyDescent="0.25">
      <c r="A1744" s="16" t="s">
        <v>220</v>
      </c>
      <c r="B1744" s="16">
        <v>94550</v>
      </c>
      <c r="C1744" s="16">
        <v>26</v>
      </c>
      <c r="D1744" s="16">
        <v>19.600000000000001</v>
      </c>
      <c r="E1744" s="17">
        <v>32476</v>
      </c>
      <c r="F1744" s="17"/>
    </row>
    <row r="1745" spans="1:6" x14ac:dyDescent="0.25">
      <c r="A1745" s="16" t="s">
        <v>220</v>
      </c>
      <c r="B1745" s="16">
        <v>93950</v>
      </c>
      <c r="C1745" s="16">
        <v>26</v>
      </c>
      <c r="D1745" s="16">
        <v>12.8</v>
      </c>
      <c r="E1745" s="17">
        <v>40444</v>
      </c>
      <c r="F1745" s="17"/>
    </row>
    <row r="1746" spans="1:6" x14ac:dyDescent="0.25">
      <c r="A1746" s="16" t="s">
        <v>220</v>
      </c>
      <c r="B1746" s="16">
        <v>91604</v>
      </c>
      <c r="C1746" s="16">
        <v>181</v>
      </c>
      <c r="D1746" s="16">
        <v>164.6</v>
      </c>
      <c r="E1746" s="17">
        <v>35312</v>
      </c>
      <c r="F1746" s="17"/>
    </row>
    <row r="1747" spans="1:6" x14ac:dyDescent="0.25">
      <c r="A1747" s="16" t="s">
        <v>220</v>
      </c>
      <c r="B1747" s="16">
        <v>94530</v>
      </c>
      <c r="C1747" s="16">
        <v>45</v>
      </c>
      <c r="D1747" s="16">
        <v>34.299999999999997</v>
      </c>
      <c r="E1747" s="17">
        <v>32645</v>
      </c>
      <c r="F1747" s="17"/>
    </row>
    <row r="1748" spans="1:6" x14ac:dyDescent="0.25">
      <c r="A1748" s="16" t="s">
        <v>220</v>
      </c>
      <c r="B1748" s="16">
        <v>91776</v>
      </c>
      <c r="C1748" s="16">
        <v>44</v>
      </c>
      <c r="D1748" s="16">
        <v>39.799999999999997</v>
      </c>
      <c r="E1748" s="17">
        <v>31695</v>
      </c>
      <c r="F1748" s="17"/>
    </row>
    <row r="1749" spans="1:6" x14ac:dyDescent="0.25">
      <c r="A1749" s="16" t="s">
        <v>220</v>
      </c>
      <c r="B1749" s="16">
        <v>92801</v>
      </c>
      <c r="C1749" s="16">
        <v>115</v>
      </c>
      <c r="D1749" s="16">
        <v>101.1</v>
      </c>
      <c r="E1749" s="17">
        <v>33862</v>
      </c>
      <c r="F1749" s="17"/>
    </row>
    <row r="1750" spans="1:6" x14ac:dyDescent="0.25">
      <c r="A1750" s="16" t="s">
        <v>220</v>
      </c>
      <c r="B1750" s="16">
        <v>92020</v>
      </c>
      <c r="C1750" s="16">
        <v>52</v>
      </c>
      <c r="D1750" s="16">
        <v>50.3</v>
      </c>
      <c r="E1750" s="17">
        <v>34465</v>
      </c>
      <c r="F1750" s="17"/>
    </row>
    <row r="1751" spans="1:6" x14ac:dyDescent="0.25">
      <c r="A1751" s="16" t="s">
        <v>220</v>
      </c>
      <c r="B1751" s="16">
        <v>92821</v>
      </c>
      <c r="C1751" s="16">
        <v>38</v>
      </c>
      <c r="D1751" s="16">
        <v>34.200000000000003</v>
      </c>
      <c r="E1751" s="17">
        <v>40008</v>
      </c>
      <c r="F1751" s="17"/>
    </row>
    <row r="1752" spans="1:6" x14ac:dyDescent="0.25">
      <c r="A1752" s="16" t="s">
        <v>220</v>
      </c>
      <c r="B1752" s="16">
        <v>94947</v>
      </c>
      <c r="C1752" s="16">
        <v>181</v>
      </c>
      <c r="D1752" s="16">
        <v>173.7</v>
      </c>
      <c r="E1752" s="17">
        <v>39386</v>
      </c>
      <c r="F1752" s="17"/>
    </row>
    <row r="1753" spans="1:6" x14ac:dyDescent="0.25">
      <c r="A1753" s="16" t="s">
        <v>220</v>
      </c>
      <c r="B1753" s="16">
        <v>93610</v>
      </c>
      <c r="C1753" s="16">
        <v>29</v>
      </c>
      <c r="D1753" s="16">
        <v>28.9</v>
      </c>
      <c r="E1753" s="17">
        <v>33900</v>
      </c>
      <c r="F1753" s="17"/>
    </row>
    <row r="1754" spans="1:6" x14ac:dyDescent="0.25">
      <c r="A1754" s="16" t="s">
        <v>220</v>
      </c>
      <c r="B1754" s="16">
        <v>93257</v>
      </c>
      <c r="C1754" s="16">
        <v>99</v>
      </c>
      <c r="D1754" s="16">
        <v>93.2</v>
      </c>
      <c r="E1754" s="17">
        <v>35083</v>
      </c>
      <c r="F1754" s="17"/>
    </row>
    <row r="1755" spans="1:6" x14ac:dyDescent="0.25">
      <c r="A1755" s="16" t="s">
        <v>220</v>
      </c>
      <c r="B1755" s="16">
        <v>91745</v>
      </c>
      <c r="C1755" s="16">
        <v>185</v>
      </c>
      <c r="D1755" s="16">
        <v>92.8</v>
      </c>
      <c r="E1755" s="17">
        <v>32813</v>
      </c>
      <c r="F1755" s="17"/>
    </row>
    <row r="1756" spans="1:6" x14ac:dyDescent="0.25">
      <c r="A1756" s="16" t="s">
        <v>220</v>
      </c>
      <c r="B1756" s="16">
        <v>92886</v>
      </c>
      <c r="C1756" s="16">
        <v>45</v>
      </c>
      <c r="D1756" s="16">
        <v>39.9</v>
      </c>
      <c r="E1756" s="17">
        <v>36937</v>
      </c>
      <c r="F1756" s="17"/>
    </row>
    <row r="1757" spans="1:6" x14ac:dyDescent="0.25">
      <c r="A1757" s="16" t="s">
        <v>220</v>
      </c>
      <c r="B1757" s="16">
        <v>92630</v>
      </c>
      <c r="C1757" s="16">
        <v>175</v>
      </c>
      <c r="D1757" s="16">
        <v>124.4</v>
      </c>
      <c r="E1757" s="17">
        <v>32322</v>
      </c>
      <c r="F1757" s="17"/>
    </row>
    <row r="1758" spans="1:6" x14ac:dyDescent="0.25">
      <c r="A1758" s="16" t="s">
        <v>220</v>
      </c>
      <c r="B1758" s="16">
        <v>95409</v>
      </c>
      <c r="C1758" s="16">
        <v>70</v>
      </c>
      <c r="D1758" s="16">
        <v>56.8</v>
      </c>
      <c r="E1758" s="17">
        <v>31750</v>
      </c>
      <c r="F1758" s="17"/>
    </row>
    <row r="1759" spans="1:6" x14ac:dyDescent="0.25">
      <c r="A1759" s="16" t="s">
        <v>220</v>
      </c>
      <c r="B1759" s="16">
        <v>91711</v>
      </c>
      <c r="C1759" s="16">
        <v>59</v>
      </c>
      <c r="D1759" s="16">
        <v>51.9</v>
      </c>
      <c r="E1759" s="17">
        <v>28452</v>
      </c>
      <c r="F1759" s="17"/>
    </row>
    <row r="1760" spans="1:6" x14ac:dyDescent="0.25">
      <c r="A1760" s="16" t="s">
        <v>220</v>
      </c>
      <c r="B1760" s="16">
        <v>94109</v>
      </c>
      <c r="C1760" s="16">
        <v>27</v>
      </c>
      <c r="D1760" s="16">
        <v>18.2</v>
      </c>
      <c r="E1760" s="17">
        <v>36004</v>
      </c>
      <c r="F1760" s="17"/>
    </row>
    <row r="1761" spans="1:6" x14ac:dyDescent="0.25">
      <c r="A1761" s="16" t="s">
        <v>220</v>
      </c>
      <c r="B1761" s="16">
        <v>92083</v>
      </c>
      <c r="C1761" s="16">
        <v>176</v>
      </c>
      <c r="D1761" s="16">
        <v>130.5</v>
      </c>
      <c r="E1761" s="17">
        <v>31782</v>
      </c>
      <c r="F1761" s="17"/>
    </row>
    <row r="1762" spans="1:6" x14ac:dyDescent="0.25">
      <c r="A1762" s="16" t="s">
        <v>220</v>
      </c>
      <c r="B1762" s="16">
        <v>92509</v>
      </c>
      <c r="C1762" s="16">
        <v>70</v>
      </c>
      <c r="D1762" s="16">
        <v>63.9</v>
      </c>
      <c r="E1762" s="17">
        <v>41463</v>
      </c>
      <c r="F1762" s="17"/>
    </row>
    <row r="1763" spans="1:6" x14ac:dyDescent="0.25">
      <c r="A1763" s="16" t="s">
        <v>220</v>
      </c>
      <c r="B1763" s="16">
        <v>95823</v>
      </c>
      <c r="C1763" s="16">
        <v>99</v>
      </c>
      <c r="D1763" s="16">
        <v>91</v>
      </c>
      <c r="E1763" s="17">
        <v>30656</v>
      </c>
      <c r="F1763" s="17"/>
    </row>
    <row r="1764" spans="1:6" x14ac:dyDescent="0.25">
      <c r="A1764" s="16" t="s">
        <v>220</v>
      </c>
      <c r="B1764" s="16">
        <v>90023</v>
      </c>
      <c r="C1764" s="16">
        <v>25</v>
      </c>
      <c r="D1764" s="16">
        <v>22.3</v>
      </c>
      <c r="E1764" s="17">
        <v>31790</v>
      </c>
      <c r="F1764" s="17"/>
    </row>
    <row r="1765" spans="1:6" x14ac:dyDescent="0.25">
      <c r="A1765" s="16" t="s">
        <v>220</v>
      </c>
      <c r="B1765" s="16">
        <v>95209</v>
      </c>
      <c r="C1765" s="16">
        <v>75</v>
      </c>
      <c r="D1765" s="16">
        <v>71.2</v>
      </c>
      <c r="E1765" s="17">
        <v>32756</v>
      </c>
      <c r="F1765" s="17"/>
    </row>
    <row r="1766" spans="1:6" x14ac:dyDescent="0.25">
      <c r="A1766" s="16" t="s">
        <v>220</v>
      </c>
      <c r="B1766" s="16">
        <v>96020</v>
      </c>
      <c r="C1766" s="16">
        <v>16</v>
      </c>
      <c r="D1766" s="16">
        <v>15.5</v>
      </c>
      <c r="E1766" s="17">
        <v>27973</v>
      </c>
      <c r="F1766" s="17"/>
    </row>
    <row r="1767" spans="1:6" x14ac:dyDescent="0.25">
      <c r="A1767" s="16" t="s">
        <v>220</v>
      </c>
      <c r="B1767" s="16">
        <v>90250</v>
      </c>
      <c r="C1767" s="16">
        <v>105</v>
      </c>
      <c r="D1767" s="16">
        <v>91.9</v>
      </c>
      <c r="E1767" s="17">
        <v>35719</v>
      </c>
      <c r="F1767" s="17"/>
    </row>
    <row r="1768" spans="1:6" x14ac:dyDescent="0.25">
      <c r="A1768" s="16" t="s">
        <v>220</v>
      </c>
      <c r="B1768" s="16">
        <v>92127</v>
      </c>
      <c r="C1768" s="16">
        <v>299</v>
      </c>
      <c r="D1768" s="16">
        <v>288</v>
      </c>
      <c r="E1768" s="17">
        <v>32428</v>
      </c>
      <c r="F1768" s="17"/>
    </row>
    <row r="1769" spans="1:6" x14ac:dyDescent="0.25">
      <c r="A1769" s="16" t="s">
        <v>220</v>
      </c>
      <c r="B1769" s="16">
        <v>90605</v>
      </c>
      <c r="C1769" s="16">
        <v>22</v>
      </c>
      <c r="D1769" s="16">
        <v>21.8</v>
      </c>
      <c r="E1769" s="17">
        <v>34358</v>
      </c>
      <c r="F1769" s="17"/>
    </row>
    <row r="1770" spans="1:6" x14ac:dyDescent="0.25">
      <c r="A1770" s="16" t="s">
        <v>220</v>
      </c>
      <c r="B1770" s="16">
        <v>94403</v>
      </c>
      <c r="C1770" s="16">
        <v>345</v>
      </c>
      <c r="D1770" s="16">
        <v>284.5</v>
      </c>
      <c r="E1770" s="17">
        <v>27942</v>
      </c>
      <c r="F1770" s="17"/>
    </row>
    <row r="1771" spans="1:6" x14ac:dyDescent="0.25">
      <c r="A1771" s="16" t="s">
        <v>220</v>
      </c>
      <c r="B1771" s="16">
        <v>94541</v>
      </c>
      <c r="C1771" s="16">
        <v>97</v>
      </c>
      <c r="D1771" s="16">
        <v>90.1</v>
      </c>
      <c r="E1771" s="17">
        <v>34612</v>
      </c>
      <c r="F1771" s="17"/>
    </row>
    <row r="1772" spans="1:6" x14ac:dyDescent="0.25">
      <c r="A1772" s="16" t="s">
        <v>220</v>
      </c>
      <c r="B1772" s="16">
        <v>94553</v>
      </c>
      <c r="C1772" s="16">
        <v>36</v>
      </c>
      <c r="D1772" s="16">
        <v>25.7</v>
      </c>
      <c r="E1772" s="17">
        <v>38429</v>
      </c>
      <c r="F1772" s="17"/>
    </row>
    <row r="1773" spans="1:6" x14ac:dyDescent="0.25">
      <c r="A1773" s="16" t="s">
        <v>220</v>
      </c>
      <c r="B1773" s="16">
        <v>90249</v>
      </c>
      <c r="C1773" s="16">
        <v>144</v>
      </c>
      <c r="D1773" s="16">
        <v>127.4</v>
      </c>
      <c r="E1773" s="17">
        <v>28023</v>
      </c>
      <c r="F1773" s="17"/>
    </row>
    <row r="1774" spans="1:6" x14ac:dyDescent="0.25">
      <c r="A1774" s="16" t="s">
        <v>220</v>
      </c>
      <c r="B1774" s="16">
        <v>91977</v>
      </c>
      <c r="C1774" s="16">
        <v>90</v>
      </c>
      <c r="D1774" s="16">
        <v>74.900000000000006</v>
      </c>
      <c r="E1774" s="17">
        <v>29738</v>
      </c>
      <c r="F1774" s="17"/>
    </row>
    <row r="1775" spans="1:6" x14ac:dyDescent="0.25">
      <c r="A1775" s="16" t="s">
        <v>220</v>
      </c>
      <c r="B1775" s="16">
        <v>92801</v>
      </c>
      <c r="C1775" s="16">
        <v>72</v>
      </c>
      <c r="D1775" s="16">
        <v>62.8</v>
      </c>
      <c r="E1775" s="17">
        <v>32330</v>
      </c>
      <c r="F1775" s="17"/>
    </row>
    <row r="1776" spans="1:6" x14ac:dyDescent="0.25">
      <c r="A1776" s="16" t="s">
        <v>220</v>
      </c>
      <c r="B1776" s="16">
        <v>91506</v>
      </c>
      <c r="C1776" s="16">
        <v>89</v>
      </c>
      <c r="D1776" s="16">
        <v>85.5</v>
      </c>
      <c r="E1776" s="17">
        <v>35462</v>
      </c>
      <c r="F1776" s="17"/>
    </row>
    <row r="1777" spans="1:6" x14ac:dyDescent="0.25">
      <c r="A1777" s="16" t="s">
        <v>220</v>
      </c>
      <c r="B1777" s="16">
        <v>94518</v>
      </c>
      <c r="C1777" s="16">
        <v>190</v>
      </c>
      <c r="D1777" s="16">
        <v>170.3</v>
      </c>
      <c r="E1777" s="17">
        <v>28901</v>
      </c>
      <c r="F1777" s="17"/>
    </row>
    <row r="1778" spans="1:6" x14ac:dyDescent="0.25">
      <c r="A1778" s="16" t="s">
        <v>220</v>
      </c>
      <c r="B1778" s="16">
        <v>96003</v>
      </c>
      <c r="C1778" s="16">
        <v>115</v>
      </c>
      <c r="D1778" s="16">
        <v>103.9</v>
      </c>
      <c r="E1778" s="17">
        <v>32608</v>
      </c>
      <c r="F1778" s="17"/>
    </row>
    <row r="1779" spans="1:6" x14ac:dyDescent="0.25">
      <c r="A1779" s="16" t="s">
        <v>220</v>
      </c>
      <c r="B1779" s="16">
        <v>90032</v>
      </c>
      <c r="C1779" s="16">
        <v>99</v>
      </c>
      <c r="D1779" s="16">
        <v>93.4</v>
      </c>
      <c r="E1779" s="17">
        <v>40228</v>
      </c>
      <c r="F1779" s="17"/>
    </row>
    <row r="1780" spans="1:6" x14ac:dyDescent="0.25">
      <c r="A1780" s="16" t="s">
        <v>220</v>
      </c>
      <c r="B1780" s="16">
        <v>94501</v>
      </c>
      <c r="C1780" s="16">
        <v>32</v>
      </c>
      <c r="D1780" s="16">
        <v>29.9</v>
      </c>
      <c r="E1780" s="17">
        <v>33385</v>
      </c>
      <c r="F1780" s="17"/>
    </row>
    <row r="1781" spans="1:6" x14ac:dyDescent="0.25">
      <c r="A1781" s="16" t="s">
        <v>220</v>
      </c>
      <c r="B1781" s="16">
        <v>92701</v>
      </c>
      <c r="C1781" s="16">
        <v>202</v>
      </c>
      <c r="D1781" s="16">
        <v>175.8</v>
      </c>
      <c r="E1781" s="17">
        <v>28851</v>
      </c>
      <c r="F1781" s="17"/>
    </row>
    <row r="1782" spans="1:6" x14ac:dyDescent="0.25">
      <c r="A1782" s="16" t="s">
        <v>220</v>
      </c>
      <c r="B1782" s="16">
        <v>92683</v>
      </c>
      <c r="C1782" s="16">
        <v>99</v>
      </c>
      <c r="D1782" s="16">
        <v>97.4</v>
      </c>
      <c r="E1782" s="17">
        <v>31295</v>
      </c>
      <c r="F1782" s="17"/>
    </row>
    <row r="1783" spans="1:6" x14ac:dyDescent="0.25">
      <c r="A1783" s="16" t="s">
        <v>220</v>
      </c>
      <c r="B1783" s="16">
        <v>95948</v>
      </c>
      <c r="C1783" s="16">
        <v>82</v>
      </c>
      <c r="D1783" s="16">
        <v>62.9</v>
      </c>
      <c r="E1783" s="17">
        <v>37256</v>
      </c>
      <c r="F1783" s="17"/>
    </row>
    <row r="1784" spans="1:6" x14ac:dyDescent="0.25">
      <c r="A1784" s="16" t="s">
        <v>220</v>
      </c>
      <c r="B1784" s="16">
        <v>92835</v>
      </c>
      <c r="C1784" s="16">
        <v>99</v>
      </c>
      <c r="D1784" s="16">
        <v>54.9</v>
      </c>
      <c r="E1784" s="17">
        <v>33820</v>
      </c>
      <c r="F1784" s="17"/>
    </row>
    <row r="1785" spans="1:6" x14ac:dyDescent="0.25">
      <c r="A1785" s="16" t="s">
        <v>220</v>
      </c>
      <c r="B1785" s="16">
        <v>90201</v>
      </c>
      <c r="C1785" s="16">
        <v>84</v>
      </c>
      <c r="D1785" s="16">
        <v>77.3</v>
      </c>
      <c r="E1785" s="17">
        <v>37257</v>
      </c>
      <c r="F1785" s="17"/>
    </row>
    <row r="1786" spans="1:6" x14ac:dyDescent="0.25">
      <c r="A1786" s="16" t="s">
        <v>220</v>
      </c>
      <c r="B1786" s="16">
        <v>94595</v>
      </c>
      <c r="C1786" s="16">
        <v>155</v>
      </c>
      <c r="D1786" s="16">
        <v>135.1</v>
      </c>
      <c r="E1786" s="17">
        <v>33247</v>
      </c>
      <c r="F1786" s="17"/>
    </row>
    <row r="1787" spans="1:6" x14ac:dyDescent="0.25">
      <c r="A1787" s="16" t="s">
        <v>220</v>
      </c>
      <c r="B1787" s="16">
        <v>92373</v>
      </c>
      <c r="C1787" s="16">
        <v>243</v>
      </c>
      <c r="D1787" s="16">
        <v>232.4</v>
      </c>
      <c r="E1787" s="17">
        <v>32605</v>
      </c>
      <c r="F1787" s="17"/>
    </row>
    <row r="1788" spans="1:6" x14ac:dyDescent="0.25">
      <c r="A1788" s="16" t="s">
        <v>220</v>
      </c>
      <c r="B1788" s="16">
        <v>93960</v>
      </c>
      <c r="C1788" s="16">
        <v>59</v>
      </c>
      <c r="D1788" s="16">
        <v>37</v>
      </c>
      <c r="E1788" s="17">
        <v>33984</v>
      </c>
      <c r="F1788" s="17"/>
    </row>
    <row r="1789" spans="1:6" x14ac:dyDescent="0.25">
      <c r="A1789" s="16" t="s">
        <v>220</v>
      </c>
      <c r="B1789" s="16">
        <v>90222</v>
      </c>
      <c r="C1789" s="16">
        <v>99</v>
      </c>
      <c r="D1789" s="16">
        <v>92.8</v>
      </c>
      <c r="E1789" s="17">
        <v>36105</v>
      </c>
      <c r="F1789" s="17"/>
    </row>
    <row r="1790" spans="1:6" x14ac:dyDescent="0.25">
      <c r="A1790" s="16" t="s">
        <v>220</v>
      </c>
      <c r="B1790" s="16">
        <v>92025</v>
      </c>
      <c r="C1790" s="16">
        <v>120</v>
      </c>
      <c r="D1790" s="16">
        <v>96.7</v>
      </c>
      <c r="E1790" s="17">
        <v>33088</v>
      </c>
      <c r="F1790" s="17"/>
    </row>
    <row r="1791" spans="1:6" x14ac:dyDescent="0.25">
      <c r="A1791" s="16" t="s">
        <v>220</v>
      </c>
      <c r="B1791" s="16">
        <v>91405</v>
      </c>
      <c r="C1791" s="16">
        <v>133</v>
      </c>
      <c r="D1791" s="16">
        <v>123.4</v>
      </c>
      <c r="E1791" s="17">
        <v>36349</v>
      </c>
      <c r="F1791" s="17"/>
    </row>
    <row r="1792" spans="1:6" x14ac:dyDescent="0.25">
      <c r="A1792" s="16" t="s">
        <v>220</v>
      </c>
      <c r="B1792" s="16">
        <v>95661</v>
      </c>
      <c r="C1792" s="16">
        <v>99</v>
      </c>
      <c r="D1792" s="16">
        <v>92.7</v>
      </c>
      <c r="E1792" s="17">
        <v>37728</v>
      </c>
      <c r="F1792" s="17"/>
    </row>
    <row r="1793" spans="1:6" x14ac:dyDescent="0.25">
      <c r="A1793" s="16" t="s">
        <v>220</v>
      </c>
      <c r="B1793" s="16">
        <v>92706</v>
      </c>
      <c r="C1793" s="16">
        <v>96</v>
      </c>
      <c r="D1793" s="16">
        <v>78.099999999999994</v>
      </c>
      <c r="E1793" s="17">
        <v>29903</v>
      </c>
      <c r="F1793" s="17"/>
    </row>
    <row r="1794" spans="1:6" x14ac:dyDescent="0.25">
      <c r="A1794" s="16" t="s">
        <v>220</v>
      </c>
      <c r="B1794" s="16">
        <v>93662</v>
      </c>
      <c r="C1794" s="16">
        <v>34</v>
      </c>
      <c r="D1794" s="16">
        <v>28</v>
      </c>
      <c r="E1794" s="17">
        <v>41807</v>
      </c>
      <c r="F1794" s="17"/>
    </row>
    <row r="1795" spans="1:6" x14ac:dyDescent="0.25">
      <c r="A1795" s="16" t="s">
        <v>220</v>
      </c>
      <c r="B1795" s="16">
        <v>94705</v>
      </c>
      <c r="C1795" s="16">
        <v>31</v>
      </c>
      <c r="D1795" s="16">
        <v>24.1</v>
      </c>
      <c r="E1795" s="17">
        <v>33371</v>
      </c>
      <c r="F1795" s="17"/>
    </row>
    <row r="1796" spans="1:6" x14ac:dyDescent="0.25">
      <c r="A1796" s="16" t="s">
        <v>220</v>
      </c>
      <c r="B1796" s="16">
        <v>95988</v>
      </c>
      <c r="C1796" s="16">
        <v>76</v>
      </c>
      <c r="D1796" s="16">
        <v>63.2</v>
      </c>
      <c r="E1796" s="17">
        <v>30225</v>
      </c>
      <c r="F1796" s="17"/>
    </row>
    <row r="1797" spans="1:6" x14ac:dyDescent="0.25">
      <c r="A1797" s="16" t="s">
        <v>220</v>
      </c>
      <c r="B1797" s="16">
        <v>94304</v>
      </c>
      <c r="C1797" s="16">
        <v>44</v>
      </c>
      <c r="D1797" s="16">
        <v>41.7</v>
      </c>
      <c r="E1797" s="17">
        <v>38967</v>
      </c>
      <c r="F1797" s="17"/>
    </row>
    <row r="1798" spans="1:6" x14ac:dyDescent="0.25">
      <c r="A1798" s="16" t="s">
        <v>220</v>
      </c>
      <c r="B1798" s="16">
        <v>93012</v>
      </c>
      <c r="C1798" s="16">
        <v>45</v>
      </c>
      <c r="D1798" s="16">
        <v>33.299999999999997</v>
      </c>
      <c r="E1798" s="17">
        <v>41038</v>
      </c>
      <c r="F1798" s="17"/>
    </row>
    <row r="1799" spans="1:6" x14ac:dyDescent="0.25">
      <c r="A1799" s="16" t="s">
        <v>220</v>
      </c>
      <c r="B1799" s="16">
        <v>92505</v>
      </c>
      <c r="C1799" s="16">
        <v>75</v>
      </c>
      <c r="D1799" s="16">
        <v>65.099999999999994</v>
      </c>
      <c r="E1799" s="17">
        <v>32619</v>
      </c>
      <c r="F1799" s="17"/>
    </row>
    <row r="1800" spans="1:6" x14ac:dyDescent="0.25">
      <c r="A1800" s="16" t="s">
        <v>220</v>
      </c>
      <c r="B1800" s="16">
        <v>94541</v>
      </c>
      <c r="C1800" s="16">
        <v>21</v>
      </c>
      <c r="D1800" s="16">
        <v>2.6</v>
      </c>
      <c r="E1800" s="17">
        <v>43731</v>
      </c>
      <c r="F1800" s="17"/>
    </row>
    <row r="1801" spans="1:6" x14ac:dyDescent="0.25">
      <c r="A1801" s="16" t="s">
        <v>220</v>
      </c>
      <c r="B1801" s="16">
        <v>95945</v>
      </c>
      <c r="C1801" s="16">
        <v>99</v>
      </c>
      <c r="D1801" s="16">
        <v>81.099999999999994</v>
      </c>
      <c r="E1801" s="17">
        <v>32048</v>
      </c>
      <c r="F1801" s="17"/>
    </row>
    <row r="1802" spans="1:6" x14ac:dyDescent="0.25">
      <c r="A1802" s="16" t="s">
        <v>220</v>
      </c>
      <c r="B1802" s="16">
        <v>95987</v>
      </c>
      <c r="C1802" s="16">
        <v>99</v>
      </c>
      <c r="D1802" s="16">
        <v>89.5</v>
      </c>
      <c r="E1802" s="17">
        <v>31199</v>
      </c>
      <c r="F1802" s="17"/>
    </row>
    <row r="1803" spans="1:6" x14ac:dyDescent="0.25">
      <c r="A1803" s="16" t="s">
        <v>220</v>
      </c>
      <c r="B1803" s="16">
        <v>91204</v>
      </c>
      <c r="C1803" s="16">
        <v>48</v>
      </c>
      <c r="D1803" s="16">
        <v>42.5</v>
      </c>
      <c r="E1803" s="17">
        <v>34598</v>
      </c>
      <c r="F1803" s="17"/>
    </row>
    <row r="1804" spans="1:6" x14ac:dyDescent="0.25">
      <c r="A1804" s="16" t="s">
        <v>220</v>
      </c>
      <c r="B1804" s="16">
        <v>92802</v>
      </c>
      <c r="C1804" s="16">
        <v>99</v>
      </c>
      <c r="D1804" s="16">
        <v>90.8</v>
      </c>
      <c r="E1804" s="17">
        <v>33473</v>
      </c>
      <c r="F1804" s="17"/>
    </row>
    <row r="1805" spans="1:6" x14ac:dyDescent="0.25">
      <c r="A1805" s="16" t="s">
        <v>220</v>
      </c>
      <c r="B1805" s="16">
        <v>94952</v>
      </c>
      <c r="C1805" s="16">
        <v>59</v>
      </c>
      <c r="D1805" s="16">
        <v>60</v>
      </c>
      <c r="E1805" s="17">
        <v>29399</v>
      </c>
      <c r="F1805" s="17"/>
    </row>
    <row r="1806" spans="1:6" x14ac:dyDescent="0.25">
      <c r="A1806" s="16" t="s">
        <v>220</v>
      </c>
      <c r="B1806" s="16">
        <v>93635</v>
      </c>
      <c r="C1806" s="16">
        <v>35</v>
      </c>
      <c r="D1806" s="16">
        <v>29.4</v>
      </c>
      <c r="E1806" s="17">
        <v>36692</v>
      </c>
      <c r="F1806" s="17"/>
    </row>
    <row r="1807" spans="1:6" x14ac:dyDescent="0.25">
      <c r="A1807" s="16" t="s">
        <v>220</v>
      </c>
      <c r="B1807" s="16">
        <v>96101</v>
      </c>
      <c r="C1807" s="16">
        <v>71</v>
      </c>
      <c r="D1807" s="16">
        <v>41.6</v>
      </c>
      <c r="E1807" s="17">
        <v>32997</v>
      </c>
      <c r="F1807" s="17"/>
    </row>
    <row r="1808" spans="1:6" x14ac:dyDescent="0.25">
      <c r="A1808" s="16" t="s">
        <v>220</v>
      </c>
      <c r="B1808" s="16">
        <v>95035</v>
      </c>
      <c r="C1808" s="16">
        <v>35</v>
      </c>
      <c r="D1808" s="16">
        <v>32.200000000000003</v>
      </c>
      <c r="E1808" s="17">
        <v>36704</v>
      </c>
      <c r="F1808" s="17"/>
    </row>
    <row r="1809" spans="1:6" x14ac:dyDescent="0.25">
      <c r="A1809" s="16" t="s">
        <v>220</v>
      </c>
      <c r="B1809" s="16">
        <v>94599</v>
      </c>
      <c r="C1809" s="16">
        <v>301</v>
      </c>
      <c r="D1809" s="16">
        <v>282.8</v>
      </c>
      <c r="E1809" s="17">
        <v>28703</v>
      </c>
      <c r="F1809" s="17"/>
    </row>
    <row r="1810" spans="1:6" x14ac:dyDescent="0.25">
      <c r="A1810" s="16" t="s">
        <v>220</v>
      </c>
      <c r="B1810" s="16">
        <v>93309</v>
      </c>
      <c r="C1810" s="16">
        <v>184</v>
      </c>
      <c r="D1810" s="16">
        <v>147.6</v>
      </c>
      <c r="E1810" s="17">
        <v>32482</v>
      </c>
      <c r="F1810" s="17"/>
    </row>
    <row r="1811" spans="1:6" x14ac:dyDescent="0.25">
      <c r="A1811" s="16" t="s">
        <v>220</v>
      </c>
      <c r="B1811" s="16">
        <v>91762</v>
      </c>
      <c r="C1811" s="16">
        <v>59</v>
      </c>
      <c r="D1811" s="16">
        <v>55.9</v>
      </c>
      <c r="E1811" s="17">
        <v>28902</v>
      </c>
      <c r="F1811" s="17"/>
    </row>
    <row r="1812" spans="1:6" x14ac:dyDescent="0.25">
      <c r="A1812" s="16" t="s">
        <v>220</v>
      </c>
      <c r="B1812" s="16">
        <v>94619</v>
      </c>
      <c r="C1812" s="16">
        <v>44</v>
      </c>
      <c r="D1812" s="16">
        <v>40</v>
      </c>
      <c r="E1812" s="17">
        <v>33674</v>
      </c>
      <c r="F1812" s="17"/>
    </row>
    <row r="1813" spans="1:6" x14ac:dyDescent="0.25">
      <c r="A1813" s="16" t="s">
        <v>220</v>
      </c>
      <c r="B1813" s="16">
        <v>92840</v>
      </c>
      <c r="C1813" s="16">
        <v>124</v>
      </c>
      <c r="D1813" s="16">
        <v>117.9</v>
      </c>
      <c r="E1813" s="17">
        <v>35201</v>
      </c>
      <c r="F1813" s="17"/>
    </row>
    <row r="1814" spans="1:6" x14ac:dyDescent="0.25">
      <c r="A1814" s="16" t="s">
        <v>220</v>
      </c>
      <c r="B1814" s="16">
        <v>94546</v>
      </c>
      <c r="C1814" s="16">
        <v>70</v>
      </c>
      <c r="D1814" s="16">
        <v>56.1</v>
      </c>
      <c r="E1814" s="17">
        <v>32568</v>
      </c>
      <c r="F1814" s="17"/>
    </row>
    <row r="1815" spans="1:6" x14ac:dyDescent="0.25">
      <c r="A1815" s="16" t="s">
        <v>220</v>
      </c>
      <c r="B1815" s="16">
        <v>93308</v>
      </c>
      <c r="C1815" s="16">
        <v>140</v>
      </c>
      <c r="D1815" s="16">
        <v>81.900000000000006</v>
      </c>
      <c r="E1815" s="17">
        <v>43571</v>
      </c>
      <c r="F1815" s="17"/>
    </row>
    <row r="1816" spans="1:6" x14ac:dyDescent="0.25">
      <c r="A1816" s="16" t="s">
        <v>221</v>
      </c>
      <c r="B1816" s="16">
        <v>81004</v>
      </c>
      <c r="C1816" s="16">
        <v>60</v>
      </c>
      <c r="E1816" s="17">
        <v>32112</v>
      </c>
      <c r="F1816" s="17"/>
    </row>
    <row r="1817" spans="1:6" x14ac:dyDescent="0.25">
      <c r="A1817" s="16" t="s">
        <v>221</v>
      </c>
      <c r="B1817" s="16">
        <v>81328</v>
      </c>
      <c r="C1817" s="16">
        <v>60</v>
      </c>
      <c r="D1817" s="16">
        <v>57.5</v>
      </c>
      <c r="E1817" s="17">
        <v>33975</v>
      </c>
      <c r="F1817" s="17"/>
    </row>
    <row r="1818" spans="1:6" x14ac:dyDescent="0.25">
      <c r="A1818" s="16" t="s">
        <v>221</v>
      </c>
      <c r="B1818" s="16">
        <v>80211</v>
      </c>
      <c r="C1818" s="16">
        <v>135</v>
      </c>
      <c r="D1818" s="16">
        <v>121.4</v>
      </c>
      <c r="E1818" s="17">
        <v>34435</v>
      </c>
      <c r="F1818" s="17"/>
    </row>
    <row r="1819" spans="1:6" x14ac:dyDescent="0.25">
      <c r="A1819" s="16" t="s">
        <v>221</v>
      </c>
      <c r="B1819" s="16">
        <v>80010</v>
      </c>
      <c r="C1819" s="16">
        <v>110</v>
      </c>
      <c r="D1819" s="16">
        <v>97.9</v>
      </c>
      <c r="E1819" s="17">
        <v>30498</v>
      </c>
      <c r="F1819" s="17"/>
    </row>
    <row r="1820" spans="1:6" x14ac:dyDescent="0.25">
      <c r="A1820" s="16" t="s">
        <v>221</v>
      </c>
      <c r="B1820" s="16">
        <v>80634</v>
      </c>
      <c r="C1820" s="16">
        <v>54</v>
      </c>
      <c r="D1820" s="16">
        <v>7.8</v>
      </c>
      <c r="E1820" s="17">
        <v>43755</v>
      </c>
      <c r="F1820" s="17"/>
    </row>
    <row r="1821" spans="1:6" x14ac:dyDescent="0.25">
      <c r="A1821" s="16" t="s">
        <v>221</v>
      </c>
      <c r="B1821" s="16">
        <v>80120</v>
      </c>
      <c r="C1821" s="16">
        <v>190</v>
      </c>
      <c r="D1821" s="16">
        <v>120.3</v>
      </c>
      <c r="E1821" s="17">
        <v>31043</v>
      </c>
      <c r="F1821" s="17"/>
    </row>
    <row r="1822" spans="1:6" x14ac:dyDescent="0.25">
      <c r="A1822" s="16" t="s">
        <v>221</v>
      </c>
      <c r="B1822" s="16">
        <v>80921</v>
      </c>
      <c r="C1822" s="16">
        <v>42</v>
      </c>
      <c r="D1822" s="16">
        <v>23.6</v>
      </c>
      <c r="E1822" s="17">
        <v>33892</v>
      </c>
      <c r="F1822" s="17"/>
    </row>
    <row r="1823" spans="1:6" x14ac:dyDescent="0.25">
      <c r="A1823" s="16" t="s">
        <v>221</v>
      </c>
      <c r="B1823" s="16">
        <v>80634</v>
      </c>
      <c r="C1823" s="16">
        <v>53</v>
      </c>
      <c r="D1823" s="16">
        <v>46.5</v>
      </c>
      <c r="E1823" s="17">
        <v>40147</v>
      </c>
      <c r="F1823" s="17"/>
    </row>
    <row r="1824" spans="1:6" x14ac:dyDescent="0.25">
      <c r="A1824" s="16" t="s">
        <v>221</v>
      </c>
      <c r="B1824" s="16">
        <v>81601</v>
      </c>
      <c r="C1824" s="16">
        <v>54</v>
      </c>
      <c r="D1824" s="16">
        <v>37.4</v>
      </c>
      <c r="E1824" s="17">
        <v>32448</v>
      </c>
      <c r="F1824" s="17"/>
    </row>
    <row r="1825" spans="1:6" x14ac:dyDescent="0.25">
      <c r="A1825" s="16" t="s">
        <v>221</v>
      </c>
      <c r="B1825" s="16">
        <v>80020</v>
      </c>
      <c r="C1825" s="16">
        <v>210</v>
      </c>
      <c r="D1825" s="16">
        <v>183</v>
      </c>
      <c r="E1825" s="17">
        <v>37321</v>
      </c>
      <c r="F1825" s="17"/>
    </row>
    <row r="1826" spans="1:6" x14ac:dyDescent="0.25">
      <c r="A1826" s="16" t="s">
        <v>221</v>
      </c>
      <c r="B1826" s="16">
        <v>80910</v>
      </c>
      <c r="C1826" s="16">
        <v>112</v>
      </c>
      <c r="D1826" s="16">
        <v>84.1</v>
      </c>
      <c r="E1826" s="17">
        <v>30133</v>
      </c>
      <c r="F1826" s="17"/>
    </row>
    <row r="1827" spans="1:6" x14ac:dyDescent="0.25">
      <c r="A1827" s="16" t="s">
        <v>221</v>
      </c>
      <c r="B1827" s="16">
        <v>81004</v>
      </c>
      <c r="C1827" s="16">
        <v>141</v>
      </c>
      <c r="D1827" s="16">
        <v>127.9</v>
      </c>
      <c r="E1827" s="17">
        <v>24921</v>
      </c>
      <c r="F1827" s="17"/>
    </row>
    <row r="1828" spans="1:6" x14ac:dyDescent="0.25">
      <c r="A1828" s="16" t="s">
        <v>221</v>
      </c>
      <c r="B1828" s="16">
        <v>80214</v>
      </c>
      <c r="C1828" s="16">
        <v>93</v>
      </c>
      <c r="D1828" s="16">
        <v>83.2</v>
      </c>
      <c r="E1828" s="17">
        <v>33573</v>
      </c>
      <c r="F1828" s="17"/>
    </row>
    <row r="1829" spans="1:6" x14ac:dyDescent="0.25">
      <c r="A1829" s="16" t="s">
        <v>221</v>
      </c>
      <c r="B1829" s="16">
        <v>80113</v>
      </c>
      <c r="C1829" s="16">
        <v>82</v>
      </c>
      <c r="D1829" s="16">
        <v>73.900000000000006</v>
      </c>
      <c r="E1829" s="17">
        <v>25100</v>
      </c>
      <c r="F1829" s="17"/>
    </row>
    <row r="1830" spans="1:6" x14ac:dyDescent="0.25">
      <c r="A1830" s="16" t="s">
        <v>221</v>
      </c>
      <c r="B1830" s="16">
        <v>80104</v>
      </c>
      <c r="C1830" s="16">
        <v>120</v>
      </c>
      <c r="D1830" s="16">
        <v>117.1</v>
      </c>
      <c r="E1830" s="17">
        <v>35678</v>
      </c>
      <c r="F1830" s="17"/>
    </row>
    <row r="1831" spans="1:6" x14ac:dyDescent="0.25">
      <c r="A1831" s="16" t="s">
        <v>221</v>
      </c>
      <c r="B1831" s="16">
        <v>80224</v>
      </c>
      <c r="C1831" s="16">
        <v>108</v>
      </c>
      <c r="D1831" s="16">
        <v>87.2</v>
      </c>
      <c r="E1831" s="17">
        <v>33358</v>
      </c>
      <c r="F1831" s="17"/>
    </row>
    <row r="1832" spans="1:6" x14ac:dyDescent="0.25">
      <c r="A1832" s="16" t="s">
        <v>221</v>
      </c>
      <c r="B1832" s="16">
        <v>80113</v>
      </c>
      <c r="C1832" s="16">
        <v>128</v>
      </c>
      <c r="D1832" s="16">
        <v>122.2</v>
      </c>
      <c r="E1832" s="17">
        <v>34439</v>
      </c>
      <c r="F1832" s="17"/>
    </row>
    <row r="1833" spans="1:6" x14ac:dyDescent="0.25">
      <c r="A1833" s="16" t="s">
        <v>221</v>
      </c>
      <c r="B1833" s="16">
        <v>80525</v>
      </c>
      <c r="C1833" s="16">
        <v>130</v>
      </c>
      <c r="D1833" s="16">
        <v>122.2</v>
      </c>
      <c r="E1833" s="17">
        <v>28399</v>
      </c>
      <c r="F1833" s="17"/>
    </row>
    <row r="1834" spans="1:6" x14ac:dyDescent="0.25">
      <c r="A1834" s="16" t="s">
        <v>221</v>
      </c>
      <c r="B1834" s="16">
        <v>81425</v>
      </c>
      <c r="C1834" s="16">
        <v>82</v>
      </c>
      <c r="D1834" s="16">
        <v>69.2</v>
      </c>
      <c r="E1834" s="17">
        <v>35309</v>
      </c>
      <c r="F1834" s="17"/>
    </row>
    <row r="1835" spans="1:6" x14ac:dyDescent="0.25">
      <c r="A1835" s="16" t="s">
        <v>221</v>
      </c>
      <c r="B1835" s="16">
        <v>80026</v>
      </c>
      <c r="C1835" s="16">
        <v>70</v>
      </c>
      <c r="D1835" s="16">
        <v>51.2</v>
      </c>
      <c r="E1835" s="17">
        <v>42118</v>
      </c>
      <c r="F1835" s="17"/>
    </row>
    <row r="1836" spans="1:6" x14ac:dyDescent="0.25">
      <c r="A1836" s="16" t="s">
        <v>221</v>
      </c>
      <c r="B1836" s="16">
        <v>81505</v>
      </c>
      <c r="C1836" s="16">
        <v>54</v>
      </c>
      <c r="D1836" s="16">
        <v>41.3</v>
      </c>
      <c r="E1836" s="17">
        <v>42985</v>
      </c>
      <c r="F1836" s="17"/>
    </row>
    <row r="1837" spans="1:6" x14ac:dyDescent="0.25">
      <c r="A1837" s="16" t="s">
        <v>221</v>
      </c>
      <c r="B1837" s="16">
        <v>80904</v>
      </c>
      <c r="C1837" s="16">
        <v>68</v>
      </c>
      <c r="D1837" s="16">
        <v>60.4</v>
      </c>
      <c r="E1837" s="17">
        <v>29629</v>
      </c>
      <c r="F1837" s="17"/>
    </row>
    <row r="1838" spans="1:6" x14ac:dyDescent="0.25">
      <c r="A1838" s="16" t="s">
        <v>221</v>
      </c>
      <c r="B1838" s="16">
        <v>80821</v>
      </c>
      <c r="C1838" s="16">
        <v>35</v>
      </c>
      <c r="D1838" s="16">
        <v>14.9</v>
      </c>
      <c r="E1838" s="17">
        <v>30895</v>
      </c>
      <c r="F1838" s="17"/>
    </row>
    <row r="1839" spans="1:6" x14ac:dyDescent="0.25">
      <c r="A1839" s="16" t="s">
        <v>221</v>
      </c>
      <c r="B1839" s="16">
        <v>80634</v>
      </c>
      <c r="C1839" s="16">
        <v>107</v>
      </c>
      <c r="D1839" s="16">
        <v>86.2</v>
      </c>
      <c r="E1839" s="17">
        <v>31229</v>
      </c>
      <c r="F1839" s="17"/>
    </row>
    <row r="1840" spans="1:6" x14ac:dyDescent="0.25">
      <c r="A1840" s="16" t="s">
        <v>221</v>
      </c>
      <c r="B1840" s="16">
        <v>81004</v>
      </c>
      <c r="C1840" s="16">
        <v>106</v>
      </c>
      <c r="D1840" s="16">
        <v>96</v>
      </c>
      <c r="E1840" s="17">
        <v>31503</v>
      </c>
      <c r="F1840" s="17"/>
    </row>
    <row r="1841" spans="1:6" x14ac:dyDescent="0.25">
      <c r="A1841" s="16" t="s">
        <v>221</v>
      </c>
      <c r="B1841" s="16">
        <v>81090</v>
      </c>
      <c r="C1841" s="16">
        <v>30</v>
      </c>
      <c r="D1841" s="16">
        <v>20.8</v>
      </c>
      <c r="E1841" s="17">
        <v>33420</v>
      </c>
      <c r="F1841" s="17"/>
    </row>
    <row r="1842" spans="1:6" x14ac:dyDescent="0.25">
      <c r="A1842" s="16" t="s">
        <v>221</v>
      </c>
      <c r="B1842" s="16">
        <v>80229</v>
      </c>
      <c r="C1842" s="16">
        <v>25</v>
      </c>
      <c r="D1842" s="16">
        <v>21.4</v>
      </c>
      <c r="E1842" s="17">
        <v>37956</v>
      </c>
      <c r="F1842" s="17"/>
    </row>
    <row r="1843" spans="1:6" x14ac:dyDescent="0.25">
      <c r="A1843" s="16" t="s">
        <v>221</v>
      </c>
      <c r="B1843" s="16">
        <v>80214</v>
      </c>
      <c r="C1843" s="16">
        <v>103</v>
      </c>
      <c r="D1843" s="16">
        <v>90.5</v>
      </c>
      <c r="E1843" s="17">
        <v>32933</v>
      </c>
      <c r="F1843" s="17"/>
    </row>
    <row r="1844" spans="1:6" x14ac:dyDescent="0.25">
      <c r="A1844" s="16" t="s">
        <v>221</v>
      </c>
      <c r="B1844" s="16">
        <v>81054</v>
      </c>
      <c r="C1844" s="16">
        <v>56</v>
      </c>
      <c r="D1844" s="16">
        <v>54.1</v>
      </c>
      <c r="E1844" s="17">
        <v>35622</v>
      </c>
      <c r="F1844" s="17"/>
    </row>
    <row r="1845" spans="1:6" x14ac:dyDescent="0.25">
      <c r="A1845" s="16" t="s">
        <v>221</v>
      </c>
      <c r="B1845" s="16">
        <v>81101</v>
      </c>
      <c r="C1845" s="16">
        <v>60</v>
      </c>
      <c r="D1845" s="16">
        <v>43.8</v>
      </c>
      <c r="E1845" s="17">
        <v>31868</v>
      </c>
      <c r="F1845" s="17"/>
    </row>
    <row r="1846" spans="1:6" x14ac:dyDescent="0.25">
      <c r="A1846" s="16" t="s">
        <v>221</v>
      </c>
      <c r="B1846" s="16">
        <v>81641</v>
      </c>
      <c r="C1846" s="16">
        <v>30</v>
      </c>
      <c r="D1846" s="16">
        <v>28.5</v>
      </c>
      <c r="E1846" s="17">
        <v>32843</v>
      </c>
      <c r="F1846" s="17"/>
    </row>
    <row r="1847" spans="1:6" x14ac:dyDescent="0.25">
      <c r="A1847" s="16" t="s">
        <v>221</v>
      </c>
      <c r="B1847" s="16">
        <v>80134</v>
      </c>
      <c r="C1847" s="16">
        <v>96</v>
      </c>
      <c r="D1847" s="16">
        <v>87.3</v>
      </c>
      <c r="E1847" s="17">
        <v>41186</v>
      </c>
      <c r="F1847" s="17"/>
    </row>
    <row r="1848" spans="1:6" x14ac:dyDescent="0.25">
      <c r="A1848" s="16" t="s">
        <v>221</v>
      </c>
      <c r="B1848" s="16">
        <v>80224</v>
      </c>
      <c r="C1848" s="16">
        <v>160</v>
      </c>
      <c r="D1848" s="16">
        <v>109.6</v>
      </c>
      <c r="E1848" s="17">
        <v>32356</v>
      </c>
      <c r="F1848" s="17"/>
    </row>
    <row r="1849" spans="1:6" x14ac:dyDescent="0.25">
      <c r="A1849" s="16" t="s">
        <v>221</v>
      </c>
      <c r="B1849" s="16">
        <v>80550</v>
      </c>
      <c r="C1849" s="16">
        <v>30</v>
      </c>
      <c r="D1849" s="16">
        <v>29.1</v>
      </c>
      <c r="E1849" s="17">
        <v>41683</v>
      </c>
      <c r="F1849" s="17"/>
    </row>
    <row r="1850" spans="1:6" x14ac:dyDescent="0.25">
      <c r="A1850" s="16" t="s">
        <v>221</v>
      </c>
      <c r="B1850" s="16">
        <v>80734</v>
      </c>
      <c r="C1850" s="16">
        <v>51</v>
      </c>
      <c r="D1850" s="16">
        <v>46</v>
      </c>
      <c r="E1850" s="17">
        <v>33861</v>
      </c>
      <c r="F1850" s="17"/>
    </row>
    <row r="1851" spans="1:6" x14ac:dyDescent="0.25">
      <c r="A1851" s="16" t="s">
        <v>221</v>
      </c>
      <c r="B1851" s="16">
        <v>80033</v>
      </c>
      <c r="C1851" s="16">
        <v>168</v>
      </c>
      <c r="D1851" s="16">
        <v>130.5</v>
      </c>
      <c r="E1851" s="17">
        <v>24473</v>
      </c>
      <c r="F1851" s="17"/>
    </row>
    <row r="1852" spans="1:6" x14ac:dyDescent="0.25">
      <c r="A1852" s="16" t="s">
        <v>221</v>
      </c>
      <c r="B1852" s="16">
        <v>80813</v>
      </c>
      <c r="C1852" s="16">
        <v>59</v>
      </c>
      <c r="D1852" s="16">
        <v>50.1</v>
      </c>
      <c r="E1852" s="17">
        <v>34669</v>
      </c>
      <c r="F1852" s="17"/>
    </row>
    <row r="1853" spans="1:6" x14ac:dyDescent="0.25">
      <c r="A1853" s="16" t="s">
        <v>221</v>
      </c>
      <c r="B1853" s="16">
        <v>80909</v>
      </c>
      <c r="C1853" s="16">
        <v>60</v>
      </c>
      <c r="D1853" s="16">
        <v>57.5</v>
      </c>
      <c r="E1853" s="17">
        <v>25832</v>
      </c>
      <c r="F1853" s="17"/>
    </row>
    <row r="1854" spans="1:6" x14ac:dyDescent="0.25">
      <c r="A1854" s="16" t="s">
        <v>221</v>
      </c>
      <c r="B1854" s="16">
        <v>80236</v>
      </c>
      <c r="C1854" s="16">
        <v>125</v>
      </c>
      <c r="D1854" s="16">
        <v>102.8</v>
      </c>
      <c r="E1854" s="17">
        <v>30895</v>
      </c>
      <c r="F1854" s="17"/>
    </row>
    <row r="1855" spans="1:6" x14ac:dyDescent="0.25">
      <c r="A1855" s="16" t="s">
        <v>221</v>
      </c>
      <c r="B1855" s="16">
        <v>81212</v>
      </c>
      <c r="C1855" s="16">
        <v>80</v>
      </c>
      <c r="D1855" s="16">
        <v>76.8</v>
      </c>
      <c r="E1855" s="17">
        <v>30607</v>
      </c>
      <c r="F1855" s="17"/>
    </row>
    <row r="1856" spans="1:6" x14ac:dyDescent="0.25">
      <c r="A1856" s="16" t="s">
        <v>221</v>
      </c>
      <c r="B1856" s="16">
        <v>80906</v>
      </c>
      <c r="C1856" s="16">
        <v>64</v>
      </c>
      <c r="D1856" s="16">
        <v>61.4</v>
      </c>
      <c r="E1856" s="17">
        <v>37770</v>
      </c>
      <c r="F1856" s="17"/>
    </row>
    <row r="1857" spans="1:6" x14ac:dyDescent="0.25">
      <c r="A1857" s="16" t="s">
        <v>221</v>
      </c>
      <c r="B1857" s="16">
        <v>80537</v>
      </c>
      <c r="C1857" s="16">
        <v>100</v>
      </c>
      <c r="D1857" s="16">
        <v>89.8</v>
      </c>
      <c r="E1857" s="17">
        <v>30133</v>
      </c>
      <c r="F1857" s="17"/>
    </row>
    <row r="1858" spans="1:6" x14ac:dyDescent="0.25">
      <c r="A1858" s="16" t="s">
        <v>221</v>
      </c>
      <c r="B1858" s="16">
        <v>80045</v>
      </c>
      <c r="C1858" s="16">
        <v>180</v>
      </c>
      <c r="D1858" s="16">
        <v>156.4</v>
      </c>
      <c r="E1858" s="17">
        <v>37681</v>
      </c>
      <c r="F1858" s="17"/>
    </row>
    <row r="1859" spans="1:6" x14ac:dyDescent="0.25">
      <c r="A1859" s="16" t="s">
        <v>221</v>
      </c>
      <c r="B1859" s="16">
        <v>80014</v>
      </c>
      <c r="C1859" s="16">
        <v>58</v>
      </c>
      <c r="D1859" s="16">
        <v>42.2</v>
      </c>
      <c r="E1859" s="17">
        <v>39146</v>
      </c>
      <c r="F1859" s="17"/>
    </row>
    <row r="1860" spans="1:6" x14ac:dyDescent="0.25">
      <c r="A1860" s="16" t="s">
        <v>221</v>
      </c>
      <c r="B1860" s="16">
        <v>80909</v>
      </c>
      <c r="C1860" s="16">
        <v>116</v>
      </c>
      <c r="D1860" s="16">
        <v>110.2</v>
      </c>
      <c r="E1860" s="17">
        <v>32752</v>
      </c>
      <c r="F1860" s="17"/>
    </row>
    <row r="1861" spans="1:6" x14ac:dyDescent="0.25">
      <c r="A1861" s="16" t="s">
        <v>221</v>
      </c>
      <c r="B1861" s="16">
        <v>80910</v>
      </c>
      <c r="C1861" s="16">
        <v>90</v>
      </c>
      <c r="D1861" s="16">
        <v>71.3</v>
      </c>
      <c r="E1861" s="17">
        <v>30322</v>
      </c>
      <c r="F1861" s="17"/>
    </row>
    <row r="1862" spans="1:6" x14ac:dyDescent="0.25">
      <c r="A1862" s="16" t="s">
        <v>221</v>
      </c>
      <c r="B1862" s="16">
        <v>80910</v>
      </c>
      <c r="C1862" s="16">
        <v>34</v>
      </c>
      <c r="D1862" s="16">
        <v>29.2</v>
      </c>
      <c r="E1862" s="17">
        <v>41498</v>
      </c>
      <c r="F1862" s="17"/>
    </row>
    <row r="1863" spans="1:6" x14ac:dyDescent="0.25">
      <c r="A1863" s="16" t="s">
        <v>221</v>
      </c>
      <c r="B1863" s="16">
        <v>80525</v>
      </c>
      <c r="C1863" s="16">
        <v>138</v>
      </c>
      <c r="D1863" s="16">
        <v>108.3</v>
      </c>
      <c r="E1863" s="17">
        <v>31321</v>
      </c>
      <c r="F1863" s="17"/>
    </row>
    <row r="1864" spans="1:6" x14ac:dyDescent="0.25">
      <c r="A1864" s="16" t="s">
        <v>221</v>
      </c>
      <c r="B1864" s="16">
        <v>80807</v>
      </c>
      <c r="C1864" s="16">
        <v>44</v>
      </c>
      <c r="D1864" s="16">
        <v>28.1</v>
      </c>
      <c r="E1864" s="17">
        <v>33208</v>
      </c>
      <c r="F1864" s="17"/>
    </row>
    <row r="1865" spans="1:6" x14ac:dyDescent="0.25">
      <c r="A1865" s="16" t="s">
        <v>221</v>
      </c>
      <c r="B1865" s="16">
        <v>80401</v>
      </c>
      <c r="C1865" s="16">
        <v>120</v>
      </c>
      <c r="D1865" s="16">
        <v>45.4</v>
      </c>
      <c r="E1865" s="17">
        <v>42866</v>
      </c>
      <c r="F1865" s="17"/>
    </row>
    <row r="1866" spans="1:6" x14ac:dyDescent="0.25">
      <c r="A1866" s="16" t="s">
        <v>221</v>
      </c>
      <c r="B1866" s="16">
        <v>81623</v>
      </c>
      <c r="C1866" s="16">
        <v>90</v>
      </c>
      <c r="D1866" s="16">
        <v>61.9</v>
      </c>
      <c r="E1866" s="17">
        <v>32112</v>
      </c>
      <c r="F1866" s="17"/>
    </row>
    <row r="1867" spans="1:6" x14ac:dyDescent="0.25">
      <c r="A1867" s="16" t="s">
        <v>221</v>
      </c>
      <c r="B1867" s="16">
        <v>80904</v>
      </c>
      <c r="C1867" s="16">
        <v>97</v>
      </c>
      <c r="D1867" s="16">
        <v>73.2</v>
      </c>
      <c r="E1867" s="17">
        <v>42594</v>
      </c>
      <c r="F1867" s="17"/>
    </row>
    <row r="1868" spans="1:6" x14ac:dyDescent="0.25">
      <c r="A1868" s="16" t="s">
        <v>221</v>
      </c>
      <c r="B1868" s="16">
        <v>80720</v>
      </c>
      <c r="C1868" s="16">
        <v>40</v>
      </c>
      <c r="D1868" s="16">
        <v>39</v>
      </c>
      <c r="E1868" s="17">
        <v>34060</v>
      </c>
      <c r="F1868" s="17"/>
    </row>
    <row r="1869" spans="1:6" x14ac:dyDescent="0.25">
      <c r="A1869" s="16" t="s">
        <v>221</v>
      </c>
      <c r="B1869" s="16">
        <v>80012</v>
      </c>
      <c r="C1869" s="16">
        <v>54</v>
      </c>
      <c r="D1869" s="16">
        <v>48.5</v>
      </c>
      <c r="E1869" s="17">
        <v>39436</v>
      </c>
      <c r="F1869" s="17"/>
    </row>
    <row r="1870" spans="1:6" x14ac:dyDescent="0.25">
      <c r="A1870" s="16" t="s">
        <v>221</v>
      </c>
      <c r="B1870" s="16">
        <v>80222</v>
      </c>
      <c r="C1870" s="16">
        <v>133</v>
      </c>
      <c r="D1870" s="16">
        <v>120.5</v>
      </c>
      <c r="E1870" s="17">
        <v>27303</v>
      </c>
      <c r="F1870" s="17"/>
    </row>
    <row r="1871" spans="1:6" x14ac:dyDescent="0.25">
      <c r="A1871" s="16" t="s">
        <v>221</v>
      </c>
      <c r="B1871" s="16">
        <v>80228</v>
      </c>
      <c r="C1871" s="16">
        <v>45</v>
      </c>
      <c r="D1871" s="16">
        <v>30</v>
      </c>
      <c r="E1871" s="17">
        <v>36524</v>
      </c>
      <c r="F1871" s="17"/>
    </row>
    <row r="1872" spans="1:6" x14ac:dyDescent="0.25">
      <c r="A1872" s="16" t="s">
        <v>221</v>
      </c>
      <c r="B1872" s="16">
        <v>80226</v>
      </c>
      <c r="C1872" s="16">
        <v>170</v>
      </c>
      <c r="D1872" s="16">
        <v>125.6</v>
      </c>
      <c r="E1872" s="17">
        <v>32568</v>
      </c>
      <c r="F1872" s="17"/>
    </row>
    <row r="1873" spans="1:6" x14ac:dyDescent="0.25">
      <c r="A1873" s="16" t="s">
        <v>221</v>
      </c>
      <c r="B1873" s="16">
        <v>80758</v>
      </c>
      <c r="C1873" s="16">
        <v>58</v>
      </c>
      <c r="D1873" s="16">
        <v>41.2</v>
      </c>
      <c r="E1873" s="17">
        <v>34335</v>
      </c>
      <c r="F1873" s="17"/>
    </row>
    <row r="1874" spans="1:6" x14ac:dyDescent="0.25">
      <c r="A1874" s="16" t="s">
        <v>221</v>
      </c>
      <c r="B1874" s="16">
        <v>80233</v>
      </c>
      <c r="C1874" s="16">
        <v>162</v>
      </c>
      <c r="D1874" s="16">
        <v>138.6</v>
      </c>
      <c r="E1874" s="17">
        <v>30953</v>
      </c>
      <c r="F1874" s="17"/>
    </row>
    <row r="1875" spans="1:6" x14ac:dyDescent="0.25">
      <c r="A1875" s="16" t="s">
        <v>221</v>
      </c>
      <c r="B1875" s="16">
        <v>81418</v>
      </c>
      <c r="C1875" s="16">
        <v>79</v>
      </c>
      <c r="D1875" s="16">
        <v>63.2</v>
      </c>
      <c r="E1875" s="17">
        <v>32690</v>
      </c>
      <c r="F1875" s="17"/>
    </row>
    <row r="1876" spans="1:6" x14ac:dyDescent="0.25">
      <c r="A1876" s="16" t="s">
        <v>221</v>
      </c>
      <c r="B1876" s="16">
        <v>80917</v>
      </c>
      <c r="C1876" s="16">
        <v>125</v>
      </c>
      <c r="D1876" s="16">
        <v>109.1</v>
      </c>
      <c r="E1876" s="17">
        <v>32568</v>
      </c>
      <c r="F1876" s="17"/>
    </row>
    <row r="1877" spans="1:6" x14ac:dyDescent="0.25">
      <c r="A1877" s="16" t="s">
        <v>221</v>
      </c>
      <c r="B1877" s="16">
        <v>80634</v>
      </c>
      <c r="C1877" s="16">
        <v>124</v>
      </c>
      <c r="D1877" s="16">
        <v>83.1</v>
      </c>
      <c r="E1877" s="17">
        <v>35914</v>
      </c>
      <c r="F1877" s="17"/>
    </row>
    <row r="1878" spans="1:6" x14ac:dyDescent="0.25">
      <c r="A1878" s="16" t="s">
        <v>221</v>
      </c>
      <c r="B1878" s="16">
        <v>80439</v>
      </c>
      <c r="C1878" s="16">
        <v>120</v>
      </c>
      <c r="D1878" s="16">
        <v>74.8</v>
      </c>
      <c r="E1878" s="17">
        <v>32993</v>
      </c>
      <c r="F1878" s="17"/>
    </row>
    <row r="1879" spans="1:6" x14ac:dyDescent="0.25">
      <c r="A1879" s="16" t="s">
        <v>221</v>
      </c>
      <c r="B1879" s="16">
        <v>80501</v>
      </c>
      <c r="C1879" s="16">
        <v>110</v>
      </c>
      <c r="D1879" s="16">
        <v>97</v>
      </c>
      <c r="E1879" s="17">
        <v>31503</v>
      </c>
      <c r="F1879" s="17"/>
    </row>
    <row r="1880" spans="1:6" x14ac:dyDescent="0.25">
      <c r="A1880" s="16" t="s">
        <v>221</v>
      </c>
      <c r="B1880" s="16">
        <v>80634</v>
      </c>
      <c r="C1880" s="16">
        <v>100</v>
      </c>
      <c r="D1880" s="16">
        <v>78.599999999999994</v>
      </c>
      <c r="E1880" s="17">
        <v>31291</v>
      </c>
      <c r="F1880" s="17"/>
    </row>
    <row r="1881" spans="1:6" x14ac:dyDescent="0.25">
      <c r="A1881" s="16" t="s">
        <v>221</v>
      </c>
      <c r="B1881" s="16">
        <v>80222</v>
      </c>
      <c r="C1881" s="16">
        <v>63</v>
      </c>
      <c r="D1881" s="16">
        <v>61.3</v>
      </c>
      <c r="E1881" s="17">
        <v>35125</v>
      </c>
      <c r="F1881" s="17"/>
    </row>
    <row r="1882" spans="1:6" x14ac:dyDescent="0.25">
      <c r="A1882" s="16" t="s">
        <v>221</v>
      </c>
      <c r="B1882" s="16">
        <v>80214</v>
      </c>
      <c r="C1882" s="16">
        <v>100</v>
      </c>
      <c r="D1882" s="16">
        <v>94.8</v>
      </c>
      <c r="E1882" s="17">
        <v>33573</v>
      </c>
      <c r="F1882" s="17"/>
    </row>
    <row r="1883" spans="1:6" x14ac:dyDescent="0.25">
      <c r="A1883" s="16" t="s">
        <v>221</v>
      </c>
      <c r="B1883" s="16">
        <v>81004</v>
      </c>
      <c r="C1883" s="16">
        <v>64</v>
      </c>
      <c r="D1883" s="16">
        <v>44.9</v>
      </c>
      <c r="E1883" s="17">
        <v>35417</v>
      </c>
      <c r="F1883" s="17"/>
    </row>
    <row r="1884" spans="1:6" x14ac:dyDescent="0.25">
      <c r="A1884" s="16" t="s">
        <v>221</v>
      </c>
      <c r="B1884" s="16">
        <v>81230</v>
      </c>
      <c r="C1884" s="16">
        <v>59</v>
      </c>
      <c r="D1884" s="16">
        <v>48.1</v>
      </c>
      <c r="E1884" s="17">
        <v>28224</v>
      </c>
      <c r="F1884" s="17"/>
    </row>
    <row r="1885" spans="1:6" x14ac:dyDescent="0.25">
      <c r="A1885" s="16" t="s">
        <v>221</v>
      </c>
      <c r="B1885" s="16">
        <v>80222</v>
      </c>
      <c r="C1885" s="16">
        <v>72</v>
      </c>
      <c r="D1885" s="16">
        <v>64.8</v>
      </c>
      <c r="E1885" s="17">
        <v>31168</v>
      </c>
      <c r="F1885" s="17"/>
    </row>
    <row r="1886" spans="1:6" x14ac:dyDescent="0.25">
      <c r="A1886" s="16" t="s">
        <v>221</v>
      </c>
      <c r="B1886" s="16">
        <v>80126</v>
      </c>
      <c r="C1886" s="16">
        <v>24</v>
      </c>
      <c r="D1886" s="16">
        <v>22.7</v>
      </c>
      <c r="E1886" s="17">
        <v>40210</v>
      </c>
      <c r="F1886" s="17"/>
    </row>
    <row r="1887" spans="1:6" x14ac:dyDescent="0.25">
      <c r="A1887" s="16" t="s">
        <v>221</v>
      </c>
      <c r="B1887" s="16">
        <v>81321</v>
      </c>
      <c r="C1887" s="16">
        <v>101</v>
      </c>
      <c r="D1887" s="16">
        <v>60.7</v>
      </c>
      <c r="E1887" s="17">
        <v>29054</v>
      </c>
      <c r="F1887" s="17"/>
    </row>
    <row r="1888" spans="1:6" x14ac:dyDescent="0.25">
      <c r="A1888" s="16" t="s">
        <v>221</v>
      </c>
      <c r="B1888" s="16">
        <v>80513</v>
      </c>
      <c r="C1888" s="16">
        <v>73</v>
      </c>
      <c r="D1888" s="16">
        <v>60.6</v>
      </c>
      <c r="E1888" s="17">
        <v>32782</v>
      </c>
      <c r="F1888" s="17"/>
    </row>
    <row r="1889" spans="1:6" x14ac:dyDescent="0.25">
      <c r="A1889" s="16" t="s">
        <v>221</v>
      </c>
      <c r="B1889" s="16">
        <v>80218</v>
      </c>
      <c r="C1889" s="16">
        <v>86</v>
      </c>
      <c r="D1889" s="16">
        <v>72.7</v>
      </c>
      <c r="E1889" s="17">
        <v>31229</v>
      </c>
      <c r="F1889" s="17"/>
    </row>
    <row r="1890" spans="1:6" x14ac:dyDescent="0.25">
      <c r="A1890" s="16" t="s">
        <v>221</v>
      </c>
      <c r="B1890" s="16">
        <v>80222</v>
      </c>
      <c r="C1890" s="16">
        <v>102</v>
      </c>
      <c r="D1890" s="16">
        <v>95.8</v>
      </c>
      <c r="E1890" s="17">
        <v>31488</v>
      </c>
      <c r="F1890" s="17"/>
    </row>
    <row r="1891" spans="1:6" x14ac:dyDescent="0.25">
      <c r="A1891" s="16" t="s">
        <v>221</v>
      </c>
      <c r="B1891" s="16">
        <v>80503</v>
      </c>
      <c r="C1891" s="16">
        <v>48</v>
      </c>
      <c r="E1891" s="17">
        <v>43811</v>
      </c>
      <c r="F1891" s="17"/>
    </row>
    <row r="1892" spans="1:6" x14ac:dyDescent="0.25">
      <c r="A1892" s="16" t="s">
        <v>221</v>
      </c>
      <c r="B1892" s="16">
        <v>80909</v>
      </c>
      <c r="C1892" s="16">
        <v>201</v>
      </c>
      <c r="D1892" s="16">
        <v>149.19999999999999</v>
      </c>
      <c r="E1892" s="17">
        <v>42256</v>
      </c>
      <c r="F1892" s="17"/>
    </row>
    <row r="1893" spans="1:6" x14ac:dyDescent="0.25">
      <c r="A1893" s="16" t="s">
        <v>221</v>
      </c>
      <c r="B1893" s="16">
        <v>80526</v>
      </c>
      <c r="C1893" s="16">
        <v>100</v>
      </c>
      <c r="D1893" s="16">
        <v>93.7</v>
      </c>
      <c r="E1893" s="17">
        <v>32497</v>
      </c>
      <c r="F1893" s="17"/>
    </row>
    <row r="1894" spans="1:6" x14ac:dyDescent="0.25">
      <c r="A1894" s="16" t="s">
        <v>221</v>
      </c>
      <c r="B1894" s="16">
        <v>80205</v>
      </c>
      <c r="C1894" s="16">
        <v>84</v>
      </c>
      <c r="D1894" s="16">
        <v>80.5</v>
      </c>
      <c r="E1894" s="17">
        <v>34439</v>
      </c>
      <c r="F1894" s="17"/>
    </row>
    <row r="1895" spans="1:6" x14ac:dyDescent="0.25">
      <c r="A1895" s="16" t="s">
        <v>221</v>
      </c>
      <c r="B1895" s="16">
        <v>80601</v>
      </c>
      <c r="C1895" s="16">
        <v>108</v>
      </c>
      <c r="D1895" s="16">
        <v>83.9</v>
      </c>
      <c r="E1895" s="17">
        <v>32295</v>
      </c>
      <c r="F1895" s="17"/>
    </row>
    <row r="1896" spans="1:6" x14ac:dyDescent="0.25">
      <c r="A1896" s="16" t="s">
        <v>221</v>
      </c>
      <c r="B1896" s="16">
        <v>80233</v>
      </c>
      <c r="C1896" s="16">
        <v>160</v>
      </c>
      <c r="D1896" s="16">
        <v>131.1</v>
      </c>
      <c r="E1896" s="17">
        <v>25567</v>
      </c>
      <c r="F1896" s="17"/>
    </row>
    <row r="1897" spans="1:6" x14ac:dyDescent="0.25">
      <c r="A1897" s="16" t="s">
        <v>221</v>
      </c>
      <c r="B1897" s="16">
        <v>80904</v>
      </c>
      <c r="C1897" s="16">
        <v>57</v>
      </c>
      <c r="D1897" s="16">
        <v>38.6</v>
      </c>
      <c r="E1897" s="17">
        <v>37951</v>
      </c>
      <c r="F1897" s="17"/>
    </row>
    <row r="1898" spans="1:6" x14ac:dyDescent="0.25">
      <c r="A1898" s="16" t="s">
        <v>221</v>
      </c>
      <c r="B1898" s="16">
        <v>80214</v>
      </c>
      <c r="C1898" s="16">
        <v>110</v>
      </c>
      <c r="D1898" s="16">
        <v>99.4</v>
      </c>
      <c r="E1898" s="17">
        <v>33573</v>
      </c>
      <c r="F1898" s="17"/>
    </row>
    <row r="1899" spans="1:6" x14ac:dyDescent="0.25">
      <c r="A1899" s="16" t="s">
        <v>221</v>
      </c>
      <c r="B1899" s="16">
        <v>80033</v>
      </c>
      <c r="C1899" s="16">
        <v>76</v>
      </c>
      <c r="D1899" s="16">
        <v>65.900000000000006</v>
      </c>
      <c r="E1899" s="17">
        <v>32899</v>
      </c>
      <c r="F1899" s="17"/>
    </row>
    <row r="1900" spans="1:6" x14ac:dyDescent="0.25">
      <c r="A1900" s="16" t="s">
        <v>221</v>
      </c>
      <c r="B1900" s="16">
        <v>80910</v>
      </c>
      <c r="C1900" s="16">
        <v>120</v>
      </c>
      <c r="D1900" s="16">
        <v>104.8</v>
      </c>
      <c r="E1900" s="17">
        <v>24547</v>
      </c>
      <c r="F1900" s="17"/>
    </row>
    <row r="1901" spans="1:6" x14ac:dyDescent="0.25">
      <c r="A1901" s="16" t="s">
        <v>221</v>
      </c>
      <c r="B1901" s="16">
        <v>81144</v>
      </c>
      <c r="C1901" s="16">
        <v>60</v>
      </c>
      <c r="D1901" s="16">
        <v>33.6</v>
      </c>
      <c r="E1901" s="17">
        <v>33394</v>
      </c>
      <c r="F1901" s="17"/>
    </row>
    <row r="1902" spans="1:6" x14ac:dyDescent="0.25">
      <c r="A1902" s="16" t="s">
        <v>221</v>
      </c>
      <c r="B1902" s="16">
        <v>81067</v>
      </c>
      <c r="C1902" s="16">
        <v>101</v>
      </c>
      <c r="D1902" s="16">
        <v>79.8</v>
      </c>
      <c r="E1902" s="17">
        <v>31809</v>
      </c>
      <c r="F1902" s="17"/>
    </row>
    <row r="1903" spans="1:6" x14ac:dyDescent="0.25">
      <c r="A1903" s="16" t="s">
        <v>221</v>
      </c>
      <c r="B1903" s="16">
        <v>80907</v>
      </c>
      <c r="C1903" s="16">
        <v>80</v>
      </c>
      <c r="D1903" s="16">
        <v>76</v>
      </c>
      <c r="E1903" s="17">
        <v>31382</v>
      </c>
      <c r="F1903" s="17"/>
    </row>
    <row r="1904" spans="1:6" x14ac:dyDescent="0.25">
      <c r="A1904" s="16" t="s">
        <v>221</v>
      </c>
      <c r="B1904" s="16">
        <v>80465</v>
      </c>
      <c r="C1904" s="16">
        <v>120</v>
      </c>
      <c r="D1904" s="16">
        <v>128.69999999999999</v>
      </c>
      <c r="E1904" s="17">
        <v>30042</v>
      </c>
      <c r="F1904" s="17"/>
    </row>
    <row r="1905" spans="1:6" x14ac:dyDescent="0.25">
      <c r="A1905" s="16" t="s">
        <v>221</v>
      </c>
      <c r="B1905" s="16">
        <v>81212</v>
      </c>
      <c r="C1905" s="16">
        <v>85</v>
      </c>
      <c r="D1905" s="16">
        <v>80.5</v>
      </c>
      <c r="E1905" s="17">
        <v>32568</v>
      </c>
      <c r="F1905" s="17"/>
    </row>
    <row r="1906" spans="1:6" x14ac:dyDescent="0.25">
      <c r="A1906" s="16" t="s">
        <v>221</v>
      </c>
      <c r="B1906" s="16">
        <v>81008</v>
      </c>
      <c r="C1906" s="16">
        <v>80</v>
      </c>
      <c r="D1906" s="16">
        <v>71</v>
      </c>
      <c r="E1906" s="17">
        <v>43041</v>
      </c>
      <c r="F1906" s="17"/>
    </row>
    <row r="1907" spans="1:6" x14ac:dyDescent="0.25">
      <c r="A1907" s="16" t="s">
        <v>221</v>
      </c>
      <c r="B1907" s="16">
        <v>80919</v>
      </c>
      <c r="C1907" s="16">
        <v>110</v>
      </c>
      <c r="D1907" s="16">
        <v>103.2</v>
      </c>
      <c r="E1907" s="17">
        <v>34516</v>
      </c>
      <c r="F1907" s="17"/>
    </row>
    <row r="1908" spans="1:6" x14ac:dyDescent="0.25">
      <c r="A1908" s="16" t="s">
        <v>221</v>
      </c>
      <c r="B1908" s="16">
        <v>80022</v>
      </c>
      <c r="C1908" s="16">
        <v>105</v>
      </c>
      <c r="D1908" s="16">
        <v>99.5</v>
      </c>
      <c r="E1908" s="17">
        <v>33147</v>
      </c>
      <c r="F1908" s="17"/>
    </row>
    <row r="1909" spans="1:6" x14ac:dyDescent="0.25">
      <c r="A1909" s="16" t="s">
        <v>221</v>
      </c>
      <c r="B1909" s="16">
        <v>80027</v>
      </c>
      <c r="C1909" s="16">
        <v>45</v>
      </c>
      <c r="D1909" s="16">
        <v>43.4</v>
      </c>
      <c r="E1909" s="17">
        <v>42716</v>
      </c>
      <c r="F1909" s="17"/>
    </row>
    <row r="1910" spans="1:6" x14ac:dyDescent="0.25">
      <c r="A1910" s="16" t="s">
        <v>221</v>
      </c>
      <c r="B1910" s="16">
        <v>80501</v>
      </c>
      <c r="C1910" s="16">
        <v>88</v>
      </c>
      <c r="D1910" s="16">
        <v>78.7</v>
      </c>
      <c r="E1910" s="17">
        <v>30864</v>
      </c>
      <c r="F1910" s="17"/>
    </row>
    <row r="1911" spans="1:6" x14ac:dyDescent="0.25">
      <c r="A1911" s="16" t="s">
        <v>221</v>
      </c>
      <c r="B1911" s="16">
        <v>80226</v>
      </c>
      <c r="C1911" s="16">
        <v>110</v>
      </c>
      <c r="D1911" s="16">
        <v>93.2</v>
      </c>
      <c r="E1911" s="17">
        <v>25937</v>
      </c>
      <c r="F1911" s="17"/>
    </row>
    <row r="1912" spans="1:6" x14ac:dyDescent="0.25">
      <c r="A1912" s="16" t="s">
        <v>221</v>
      </c>
      <c r="B1912" s="16">
        <v>80207</v>
      </c>
      <c r="C1912" s="16">
        <v>60</v>
      </c>
      <c r="D1912" s="16">
        <v>53.5</v>
      </c>
      <c r="E1912" s="17">
        <v>39003</v>
      </c>
      <c r="F1912" s="17"/>
    </row>
    <row r="1913" spans="1:6" x14ac:dyDescent="0.25">
      <c r="A1913" s="16" t="s">
        <v>221</v>
      </c>
      <c r="B1913" s="16">
        <v>80303</v>
      </c>
      <c r="C1913" s="16">
        <v>54</v>
      </c>
      <c r="D1913" s="16">
        <v>51.7</v>
      </c>
      <c r="E1913" s="17">
        <v>34486</v>
      </c>
      <c r="F1913" s="17"/>
    </row>
    <row r="1914" spans="1:6" x14ac:dyDescent="0.25">
      <c r="A1914" s="16" t="s">
        <v>221</v>
      </c>
      <c r="B1914" s="16">
        <v>80214</v>
      </c>
      <c r="C1914" s="16">
        <v>72</v>
      </c>
      <c r="D1914" s="16">
        <v>54.7</v>
      </c>
      <c r="E1914" s="17">
        <v>34060</v>
      </c>
      <c r="F1914" s="17"/>
    </row>
    <row r="1915" spans="1:6" x14ac:dyDescent="0.25">
      <c r="A1915" s="16" t="s">
        <v>221</v>
      </c>
      <c r="B1915" s="16">
        <v>80021</v>
      </c>
      <c r="C1915" s="16">
        <v>60</v>
      </c>
      <c r="D1915" s="16">
        <v>52.6</v>
      </c>
      <c r="E1915" s="17">
        <v>35879</v>
      </c>
      <c r="F1915" s="17"/>
    </row>
    <row r="1916" spans="1:6" x14ac:dyDescent="0.25">
      <c r="A1916" s="16" t="s">
        <v>221</v>
      </c>
      <c r="B1916" s="16">
        <v>80022</v>
      </c>
      <c r="C1916" s="16">
        <v>95</v>
      </c>
      <c r="D1916" s="16">
        <v>71.3</v>
      </c>
      <c r="E1916" s="17">
        <v>34366</v>
      </c>
      <c r="F1916" s="17"/>
    </row>
    <row r="1917" spans="1:6" x14ac:dyDescent="0.25">
      <c r="A1917" s="16" t="s">
        <v>221</v>
      </c>
      <c r="B1917" s="16">
        <v>80701</v>
      </c>
      <c r="C1917" s="16">
        <v>120</v>
      </c>
      <c r="D1917" s="16">
        <v>66.599999999999994</v>
      </c>
      <c r="E1917" s="17">
        <v>32874</v>
      </c>
      <c r="F1917" s="17"/>
    </row>
    <row r="1918" spans="1:6" x14ac:dyDescent="0.25">
      <c r="A1918" s="16" t="s">
        <v>221</v>
      </c>
      <c r="B1918" s="16">
        <v>80004</v>
      </c>
      <c r="C1918" s="16">
        <v>60</v>
      </c>
      <c r="D1918" s="16">
        <v>51.9</v>
      </c>
      <c r="E1918" s="17">
        <v>41358</v>
      </c>
      <c r="F1918" s="17"/>
    </row>
    <row r="1919" spans="1:6" x14ac:dyDescent="0.25">
      <c r="A1919" s="16" t="s">
        <v>221</v>
      </c>
      <c r="B1919" s="16">
        <v>81506</v>
      </c>
      <c r="C1919" s="16">
        <v>89</v>
      </c>
      <c r="D1919" s="16">
        <v>61.2</v>
      </c>
      <c r="E1919" s="17">
        <v>27181</v>
      </c>
      <c r="F1919" s="17"/>
    </row>
    <row r="1920" spans="1:6" x14ac:dyDescent="0.25">
      <c r="A1920" s="16" t="s">
        <v>221</v>
      </c>
      <c r="B1920" s="16">
        <v>80111</v>
      </c>
      <c r="C1920" s="16">
        <v>90</v>
      </c>
      <c r="D1920" s="16">
        <v>58</v>
      </c>
      <c r="E1920" s="17">
        <v>36752</v>
      </c>
      <c r="F1920" s="17"/>
    </row>
    <row r="1921" spans="1:6" x14ac:dyDescent="0.25">
      <c r="A1921" s="16" t="s">
        <v>221</v>
      </c>
      <c r="B1921" s="16">
        <v>81650</v>
      </c>
      <c r="C1921" s="16">
        <v>57</v>
      </c>
      <c r="D1921" s="16">
        <v>43.5</v>
      </c>
      <c r="E1921" s="17">
        <v>37956</v>
      </c>
      <c r="F1921" s="17"/>
    </row>
    <row r="1922" spans="1:6" x14ac:dyDescent="0.25">
      <c r="A1922" s="16" t="s">
        <v>221</v>
      </c>
      <c r="B1922" s="16">
        <v>80524</v>
      </c>
      <c r="C1922" s="16">
        <v>60</v>
      </c>
      <c r="D1922" s="16">
        <v>51.4</v>
      </c>
      <c r="E1922" s="17">
        <v>32632</v>
      </c>
      <c r="F1922" s="17"/>
    </row>
    <row r="1923" spans="1:6" x14ac:dyDescent="0.25">
      <c r="A1923" s="16" t="s">
        <v>221</v>
      </c>
      <c r="B1923" s="16">
        <v>80014</v>
      </c>
      <c r="C1923" s="16">
        <v>166</v>
      </c>
      <c r="D1923" s="16">
        <v>101.2</v>
      </c>
      <c r="E1923" s="17">
        <v>34649</v>
      </c>
      <c r="F1923" s="17"/>
    </row>
    <row r="1924" spans="1:6" x14ac:dyDescent="0.25">
      <c r="A1924" s="16" t="s">
        <v>221</v>
      </c>
      <c r="B1924" s="16">
        <v>80219</v>
      </c>
      <c r="C1924" s="16">
        <v>85</v>
      </c>
      <c r="D1924" s="16">
        <v>70.5</v>
      </c>
      <c r="E1924" s="17">
        <v>32964</v>
      </c>
      <c r="F1924" s="17"/>
    </row>
    <row r="1925" spans="1:6" x14ac:dyDescent="0.25">
      <c r="A1925" s="16" t="s">
        <v>221</v>
      </c>
      <c r="B1925" s="16">
        <v>81401</v>
      </c>
      <c r="C1925" s="16">
        <v>64</v>
      </c>
      <c r="D1925" s="16">
        <v>54.9</v>
      </c>
      <c r="E1925" s="17">
        <v>30952</v>
      </c>
      <c r="F1925" s="17"/>
    </row>
    <row r="1926" spans="1:6" x14ac:dyDescent="0.25">
      <c r="A1926" s="16" t="s">
        <v>221</v>
      </c>
      <c r="B1926" s="16">
        <v>80122</v>
      </c>
      <c r="C1926" s="16">
        <v>109</v>
      </c>
      <c r="D1926" s="16">
        <v>97</v>
      </c>
      <c r="E1926" s="17">
        <v>35125</v>
      </c>
      <c r="F1926" s="17"/>
    </row>
    <row r="1927" spans="1:6" x14ac:dyDescent="0.25">
      <c r="A1927" s="16" t="s">
        <v>221</v>
      </c>
      <c r="B1927" s="16">
        <v>80214</v>
      </c>
      <c r="C1927" s="16">
        <v>70</v>
      </c>
      <c r="D1927" s="16">
        <v>64.7</v>
      </c>
      <c r="E1927" s="17">
        <v>29951</v>
      </c>
      <c r="F1927" s="17"/>
    </row>
    <row r="1928" spans="1:6" x14ac:dyDescent="0.25">
      <c r="A1928" s="16" t="s">
        <v>221</v>
      </c>
      <c r="B1928" s="16">
        <v>80206</v>
      </c>
      <c r="C1928" s="16">
        <v>150</v>
      </c>
      <c r="D1928" s="16">
        <v>125.3</v>
      </c>
      <c r="E1928" s="17">
        <v>29373</v>
      </c>
      <c r="F1928" s="17"/>
    </row>
    <row r="1929" spans="1:6" x14ac:dyDescent="0.25">
      <c r="A1929" s="16" t="s">
        <v>221</v>
      </c>
      <c r="B1929" s="16">
        <v>81226</v>
      </c>
      <c r="C1929" s="16">
        <v>105</v>
      </c>
      <c r="D1929" s="16">
        <v>93.5</v>
      </c>
      <c r="E1929" s="17">
        <v>39722</v>
      </c>
      <c r="F1929" s="17"/>
    </row>
    <row r="1930" spans="1:6" x14ac:dyDescent="0.25">
      <c r="A1930" s="16" t="s">
        <v>221</v>
      </c>
      <c r="B1930" s="16">
        <v>80810</v>
      </c>
      <c r="C1930" s="16">
        <v>38</v>
      </c>
      <c r="D1930" s="16">
        <v>19.3</v>
      </c>
      <c r="E1930" s="17">
        <v>36504</v>
      </c>
      <c r="F1930" s="17"/>
    </row>
    <row r="1931" spans="1:6" x14ac:dyDescent="0.25">
      <c r="A1931" s="16" t="s">
        <v>221</v>
      </c>
      <c r="B1931" s="16">
        <v>81301</v>
      </c>
      <c r="C1931" s="16">
        <v>40</v>
      </c>
      <c r="D1931" s="16">
        <v>32.4</v>
      </c>
      <c r="E1931" s="17">
        <v>41723</v>
      </c>
      <c r="F1931" s="17"/>
    </row>
    <row r="1932" spans="1:6" x14ac:dyDescent="0.25">
      <c r="A1932" s="16" t="s">
        <v>221</v>
      </c>
      <c r="B1932" s="16">
        <v>81001</v>
      </c>
      <c r="C1932" s="16">
        <v>90</v>
      </c>
      <c r="D1932" s="16">
        <v>83.2</v>
      </c>
      <c r="E1932" s="17">
        <v>26814</v>
      </c>
      <c r="F1932" s="17"/>
    </row>
    <row r="1933" spans="1:6" x14ac:dyDescent="0.25">
      <c r="A1933" s="16" t="s">
        <v>221</v>
      </c>
      <c r="B1933" s="16">
        <v>81416</v>
      </c>
      <c r="C1933" s="16">
        <v>80</v>
      </c>
      <c r="D1933" s="16">
        <v>39.700000000000003</v>
      </c>
      <c r="E1933" s="17">
        <v>32568</v>
      </c>
      <c r="F1933" s="17"/>
    </row>
    <row r="1934" spans="1:6" x14ac:dyDescent="0.25">
      <c r="A1934" s="16" t="s">
        <v>221</v>
      </c>
      <c r="B1934" s="16">
        <v>80301</v>
      </c>
      <c r="C1934" s="16">
        <v>150</v>
      </c>
      <c r="D1934" s="16">
        <v>123.3</v>
      </c>
      <c r="E1934" s="17">
        <v>32827</v>
      </c>
      <c r="F1934" s="17"/>
    </row>
    <row r="1935" spans="1:6" x14ac:dyDescent="0.25">
      <c r="A1935" s="16" t="s">
        <v>221</v>
      </c>
      <c r="B1935" s="16">
        <v>80012</v>
      </c>
      <c r="C1935" s="16">
        <v>120</v>
      </c>
      <c r="D1935" s="16">
        <v>97.8</v>
      </c>
      <c r="E1935" s="17">
        <v>32793</v>
      </c>
      <c r="F1935" s="17"/>
    </row>
    <row r="1936" spans="1:6" x14ac:dyDescent="0.25">
      <c r="A1936" s="16" t="s">
        <v>221</v>
      </c>
      <c r="B1936" s="16">
        <v>80033</v>
      </c>
      <c r="C1936" s="16">
        <v>105</v>
      </c>
      <c r="D1936" s="16">
        <v>86.8</v>
      </c>
      <c r="E1936" s="17">
        <v>33117</v>
      </c>
      <c r="F1936" s="17"/>
    </row>
    <row r="1937" spans="1:6" x14ac:dyDescent="0.25">
      <c r="A1937" s="16" t="s">
        <v>221</v>
      </c>
      <c r="B1937" s="16">
        <v>80234</v>
      </c>
      <c r="C1937" s="16">
        <v>96</v>
      </c>
      <c r="D1937" s="16">
        <v>92.8</v>
      </c>
      <c r="E1937" s="17">
        <v>42548</v>
      </c>
      <c r="F1937" s="17"/>
    </row>
    <row r="1938" spans="1:6" x14ac:dyDescent="0.25">
      <c r="A1938" s="16" t="s">
        <v>221</v>
      </c>
      <c r="B1938" s="16">
        <v>81506</v>
      </c>
      <c r="C1938" s="16">
        <v>130</v>
      </c>
      <c r="D1938" s="16">
        <v>108.5</v>
      </c>
      <c r="E1938" s="17">
        <v>34599</v>
      </c>
      <c r="F1938" s="17"/>
    </row>
    <row r="1939" spans="1:6" x14ac:dyDescent="0.25">
      <c r="A1939" s="16" t="s">
        <v>221</v>
      </c>
      <c r="B1939" s="16">
        <v>80211</v>
      </c>
      <c r="C1939" s="16">
        <v>42</v>
      </c>
      <c r="D1939" s="16">
        <v>40.5</v>
      </c>
      <c r="E1939" s="17">
        <v>27515</v>
      </c>
      <c r="F1939" s="17"/>
    </row>
    <row r="1940" spans="1:6" x14ac:dyDescent="0.25">
      <c r="A1940" s="16" t="s">
        <v>221</v>
      </c>
      <c r="B1940" s="16">
        <v>80910</v>
      </c>
      <c r="C1940" s="16">
        <v>81</v>
      </c>
      <c r="D1940" s="16">
        <v>71.900000000000006</v>
      </c>
      <c r="E1940" s="17">
        <v>32568</v>
      </c>
      <c r="F1940" s="17"/>
    </row>
    <row r="1941" spans="1:6" x14ac:dyDescent="0.25">
      <c r="A1941" s="16" t="s">
        <v>221</v>
      </c>
      <c r="B1941" s="16">
        <v>80723</v>
      </c>
      <c r="C1941" s="16">
        <v>125</v>
      </c>
      <c r="D1941" s="16">
        <v>96.6</v>
      </c>
      <c r="E1941" s="17">
        <v>29768</v>
      </c>
      <c r="F1941" s="17"/>
    </row>
    <row r="1942" spans="1:6" x14ac:dyDescent="0.25">
      <c r="A1942" s="16" t="s">
        <v>221</v>
      </c>
      <c r="B1942" s="16">
        <v>80229</v>
      </c>
      <c r="C1942" s="16">
        <v>101</v>
      </c>
      <c r="D1942" s="16">
        <v>70.5</v>
      </c>
      <c r="E1942" s="17">
        <v>30956</v>
      </c>
      <c r="F1942" s="17"/>
    </row>
    <row r="1943" spans="1:6" x14ac:dyDescent="0.25">
      <c r="A1943" s="16" t="s">
        <v>221</v>
      </c>
      <c r="B1943" s="16">
        <v>81144</v>
      </c>
      <c r="C1943" s="16">
        <v>60</v>
      </c>
      <c r="D1943" s="16">
        <v>53.3</v>
      </c>
      <c r="E1943" s="17">
        <v>39417</v>
      </c>
      <c r="F1943" s="17"/>
    </row>
    <row r="1944" spans="1:6" x14ac:dyDescent="0.25">
      <c r="A1944" s="16" t="s">
        <v>221</v>
      </c>
      <c r="B1944" s="16">
        <v>81001</v>
      </c>
      <c r="C1944" s="16">
        <v>180</v>
      </c>
      <c r="D1944" s="16">
        <v>136.80000000000001</v>
      </c>
      <c r="E1944" s="17">
        <v>31463</v>
      </c>
      <c r="F1944" s="17"/>
    </row>
    <row r="1945" spans="1:6" x14ac:dyDescent="0.25">
      <c r="A1945" s="16" t="s">
        <v>221</v>
      </c>
      <c r="B1945" s="16">
        <v>80219</v>
      </c>
      <c r="C1945" s="16">
        <v>73</v>
      </c>
      <c r="D1945" s="16">
        <v>65.900000000000006</v>
      </c>
      <c r="E1945" s="17">
        <v>33651</v>
      </c>
      <c r="F1945" s="17"/>
    </row>
    <row r="1946" spans="1:6" x14ac:dyDescent="0.25">
      <c r="A1946" s="16" t="s">
        <v>221</v>
      </c>
      <c r="B1946" s="16">
        <v>80224</v>
      </c>
      <c r="C1946" s="16">
        <v>118</v>
      </c>
      <c r="D1946" s="16">
        <v>70.599999999999994</v>
      </c>
      <c r="E1946" s="17">
        <v>31413</v>
      </c>
      <c r="F1946" s="17"/>
    </row>
    <row r="1947" spans="1:6" x14ac:dyDescent="0.25">
      <c r="A1947" s="16" t="s">
        <v>221</v>
      </c>
      <c r="B1947" s="16">
        <v>81631</v>
      </c>
      <c r="C1947" s="16">
        <v>44</v>
      </c>
      <c r="D1947" s="16">
        <v>38</v>
      </c>
      <c r="E1947" s="17">
        <v>42705</v>
      </c>
      <c r="F1947" s="17"/>
    </row>
    <row r="1948" spans="1:6" x14ac:dyDescent="0.25">
      <c r="A1948" s="16" t="s">
        <v>221</v>
      </c>
      <c r="B1948" s="16">
        <v>81428</v>
      </c>
      <c r="C1948" s="16">
        <v>60</v>
      </c>
      <c r="D1948" s="16">
        <v>51.4</v>
      </c>
      <c r="E1948" s="17">
        <v>32568</v>
      </c>
      <c r="F1948" s="17"/>
    </row>
    <row r="1949" spans="1:6" x14ac:dyDescent="0.25">
      <c r="A1949" s="16" t="s">
        <v>221</v>
      </c>
      <c r="B1949" s="16">
        <v>80910</v>
      </c>
      <c r="C1949" s="16">
        <v>121</v>
      </c>
      <c r="D1949" s="16">
        <v>85.1</v>
      </c>
      <c r="E1949" s="17">
        <v>35438</v>
      </c>
      <c r="F1949" s="17"/>
    </row>
    <row r="1950" spans="1:6" x14ac:dyDescent="0.25">
      <c r="A1950" s="16" t="s">
        <v>221</v>
      </c>
      <c r="B1950" s="16">
        <v>80014</v>
      </c>
      <c r="C1950" s="16">
        <v>218</v>
      </c>
      <c r="D1950" s="16">
        <v>190.7</v>
      </c>
      <c r="E1950" s="17">
        <v>28247</v>
      </c>
      <c r="F1950" s="17"/>
    </row>
    <row r="1951" spans="1:6" x14ac:dyDescent="0.25">
      <c r="A1951" s="16" t="s">
        <v>221</v>
      </c>
      <c r="B1951" s="16">
        <v>81140</v>
      </c>
      <c r="C1951" s="16">
        <v>60</v>
      </c>
      <c r="D1951" s="16">
        <v>50.2</v>
      </c>
      <c r="E1951" s="17">
        <v>40332</v>
      </c>
      <c r="F1951" s="17"/>
    </row>
    <row r="1952" spans="1:6" x14ac:dyDescent="0.25">
      <c r="A1952" s="16" t="s">
        <v>221</v>
      </c>
      <c r="B1952" s="16">
        <v>80113</v>
      </c>
      <c r="C1952" s="16">
        <v>81</v>
      </c>
      <c r="D1952" s="16">
        <v>73.5</v>
      </c>
      <c r="E1952" s="17">
        <v>31168</v>
      </c>
      <c r="F1952" s="17"/>
    </row>
    <row r="1953" spans="1:6" x14ac:dyDescent="0.25">
      <c r="A1953" s="16" t="s">
        <v>221</v>
      </c>
      <c r="B1953" s="16">
        <v>81212</v>
      </c>
      <c r="C1953" s="16">
        <v>68</v>
      </c>
      <c r="D1953" s="16">
        <v>61.6</v>
      </c>
      <c r="E1953" s="17">
        <v>30682</v>
      </c>
      <c r="F1953" s="17"/>
    </row>
    <row r="1954" spans="1:6" x14ac:dyDescent="0.25">
      <c r="A1954" s="16" t="s">
        <v>221</v>
      </c>
      <c r="B1954" s="16">
        <v>81212</v>
      </c>
      <c r="C1954" s="16">
        <v>60</v>
      </c>
      <c r="D1954" s="16">
        <v>41.8</v>
      </c>
      <c r="E1954" s="17">
        <v>31291</v>
      </c>
      <c r="F1954" s="17"/>
    </row>
    <row r="1955" spans="1:6" x14ac:dyDescent="0.25">
      <c r="A1955" s="16" t="s">
        <v>221</v>
      </c>
      <c r="B1955" s="16">
        <v>81650</v>
      </c>
      <c r="C1955" s="16">
        <v>89</v>
      </c>
      <c r="D1955" s="16">
        <v>65.8</v>
      </c>
      <c r="E1955" s="17">
        <v>38869</v>
      </c>
      <c r="F1955" s="17"/>
    </row>
    <row r="1956" spans="1:6" x14ac:dyDescent="0.25">
      <c r="A1956" s="16" t="s">
        <v>221</v>
      </c>
      <c r="B1956" s="16">
        <v>80631</v>
      </c>
      <c r="C1956" s="16">
        <v>170</v>
      </c>
      <c r="D1956" s="16">
        <v>93.3</v>
      </c>
      <c r="E1956" s="17">
        <v>24863</v>
      </c>
      <c r="F1956" s="17"/>
    </row>
    <row r="1957" spans="1:6" x14ac:dyDescent="0.25">
      <c r="A1957" s="16" t="s">
        <v>221</v>
      </c>
      <c r="B1957" s="16">
        <v>80222</v>
      </c>
      <c r="C1957" s="16">
        <v>135</v>
      </c>
      <c r="D1957" s="16">
        <v>108.4</v>
      </c>
      <c r="E1957" s="17">
        <v>32613</v>
      </c>
      <c r="F1957" s="17"/>
    </row>
    <row r="1958" spans="1:6" x14ac:dyDescent="0.25">
      <c r="A1958" s="16" t="s">
        <v>221</v>
      </c>
      <c r="B1958" s="16">
        <v>80501</v>
      </c>
      <c r="C1958" s="16">
        <v>187</v>
      </c>
      <c r="D1958" s="16">
        <v>135.4</v>
      </c>
      <c r="E1958" s="17">
        <v>33102</v>
      </c>
      <c r="F1958" s="17"/>
    </row>
    <row r="1959" spans="1:6" x14ac:dyDescent="0.25">
      <c r="A1959" s="16" t="s">
        <v>221</v>
      </c>
      <c r="B1959" s="16">
        <v>80127</v>
      </c>
      <c r="C1959" s="16">
        <v>36</v>
      </c>
      <c r="D1959" s="16">
        <v>19.8</v>
      </c>
      <c r="E1959" s="17">
        <v>41137</v>
      </c>
      <c r="F1959" s="17"/>
    </row>
    <row r="1960" spans="1:6" x14ac:dyDescent="0.25">
      <c r="A1960" s="16" t="s">
        <v>221</v>
      </c>
      <c r="B1960" s="16">
        <v>81147</v>
      </c>
      <c r="C1960" s="16">
        <v>60</v>
      </c>
      <c r="D1960" s="16">
        <v>47.5</v>
      </c>
      <c r="E1960" s="17">
        <v>35811</v>
      </c>
      <c r="F1960" s="17"/>
    </row>
    <row r="1961" spans="1:6" x14ac:dyDescent="0.25">
      <c r="A1961" s="16" t="s">
        <v>221</v>
      </c>
      <c r="B1961" s="16">
        <v>81212</v>
      </c>
      <c r="C1961" s="16">
        <v>60</v>
      </c>
      <c r="D1961" s="16">
        <v>58.5</v>
      </c>
      <c r="E1961" s="17">
        <v>35170</v>
      </c>
      <c r="F1961" s="17"/>
    </row>
    <row r="1962" spans="1:6" x14ac:dyDescent="0.25">
      <c r="A1962" s="16" t="s">
        <v>221</v>
      </c>
      <c r="B1962" s="16">
        <v>80138</v>
      </c>
      <c r="C1962" s="16">
        <v>154</v>
      </c>
      <c r="D1962" s="16">
        <v>116</v>
      </c>
      <c r="E1962" s="17">
        <v>41360</v>
      </c>
      <c r="F1962" s="17"/>
    </row>
    <row r="1963" spans="1:6" x14ac:dyDescent="0.25">
      <c r="A1963" s="16" t="s">
        <v>221</v>
      </c>
      <c r="B1963" s="16">
        <v>81101</v>
      </c>
      <c r="C1963" s="16">
        <v>70</v>
      </c>
      <c r="D1963" s="16">
        <v>53.6</v>
      </c>
      <c r="E1963" s="17">
        <v>32227</v>
      </c>
      <c r="F1963" s="17"/>
    </row>
    <row r="1964" spans="1:6" x14ac:dyDescent="0.25">
      <c r="A1964" s="16" t="s">
        <v>221</v>
      </c>
      <c r="B1964" s="16">
        <v>81132</v>
      </c>
      <c r="C1964" s="16">
        <v>60</v>
      </c>
      <c r="D1964" s="16">
        <v>40.700000000000003</v>
      </c>
      <c r="E1964" s="17">
        <v>42963</v>
      </c>
      <c r="F1964" s="17"/>
    </row>
    <row r="1965" spans="1:6" x14ac:dyDescent="0.25">
      <c r="A1965" s="16" t="s">
        <v>221</v>
      </c>
      <c r="B1965" s="16">
        <v>81506</v>
      </c>
      <c r="C1965" s="16">
        <v>88</v>
      </c>
      <c r="D1965" s="16">
        <v>68.8</v>
      </c>
      <c r="E1965" s="17">
        <v>34022</v>
      </c>
      <c r="F1965" s="17"/>
    </row>
    <row r="1966" spans="1:6" x14ac:dyDescent="0.25">
      <c r="A1966" s="16" t="s">
        <v>221</v>
      </c>
      <c r="B1966" s="16">
        <v>80537</v>
      </c>
      <c r="C1966" s="16">
        <v>104</v>
      </c>
      <c r="D1966" s="16">
        <v>88.4</v>
      </c>
      <c r="E1966" s="17">
        <v>28004</v>
      </c>
      <c r="F1966" s="17"/>
    </row>
    <row r="1967" spans="1:6" x14ac:dyDescent="0.25">
      <c r="A1967" s="16" t="s">
        <v>221</v>
      </c>
      <c r="B1967" s="16">
        <v>80121</v>
      </c>
      <c r="C1967" s="16">
        <v>25</v>
      </c>
      <c r="D1967" s="16">
        <v>23.1</v>
      </c>
      <c r="E1967" s="17">
        <v>39899</v>
      </c>
      <c r="F1967" s="17"/>
    </row>
    <row r="1968" spans="1:6" x14ac:dyDescent="0.25">
      <c r="A1968" s="16" t="s">
        <v>221</v>
      </c>
      <c r="B1968" s="16">
        <v>80123</v>
      </c>
      <c r="C1968" s="16">
        <v>35</v>
      </c>
      <c r="D1968" s="16">
        <v>32.700000000000003</v>
      </c>
      <c r="E1968" s="17">
        <v>34425</v>
      </c>
      <c r="F1968" s="17"/>
    </row>
    <row r="1969" spans="1:6" x14ac:dyDescent="0.25">
      <c r="A1969" s="16" t="s">
        <v>221</v>
      </c>
      <c r="B1969" s="16">
        <v>81089</v>
      </c>
      <c r="C1969" s="16">
        <v>120</v>
      </c>
      <c r="D1969" s="16">
        <v>88</v>
      </c>
      <c r="E1969" s="17">
        <v>35795</v>
      </c>
      <c r="F1969" s="17"/>
    </row>
    <row r="1970" spans="1:6" x14ac:dyDescent="0.25">
      <c r="A1970" s="16" t="s">
        <v>221</v>
      </c>
      <c r="B1970" s="16">
        <v>80214</v>
      </c>
      <c r="C1970" s="16">
        <v>140</v>
      </c>
      <c r="D1970" s="16">
        <v>79</v>
      </c>
      <c r="E1970" s="17">
        <v>31155</v>
      </c>
      <c r="F1970" s="17"/>
    </row>
    <row r="1971" spans="1:6" x14ac:dyDescent="0.25">
      <c r="A1971" s="16" t="s">
        <v>221</v>
      </c>
      <c r="B1971" s="16">
        <v>80227</v>
      </c>
      <c r="C1971" s="16">
        <v>108</v>
      </c>
      <c r="D1971" s="16">
        <v>92</v>
      </c>
      <c r="E1971" s="17">
        <v>40375</v>
      </c>
      <c r="F1971" s="17"/>
    </row>
    <row r="1972" spans="1:6" x14ac:dyDescent="0.25">
      <c r="A1972" s="16" t="s">
        <v>221</v>
      </c>
      <c r="B1972" s="16">
        <v>81501</v>
      </c>
      <c r="C1972" s="16">
        <v>70</v>
      </c>
      <c r="D1972" s="16">
        <v>67.099999999999994</v>
      </c>
      <c r="E1972" s="17">
        <v>33217</v>
      </c>
      <c r="F1972" s="17"/>
    </row>
    <row r="1973" spans="1:6" x14ac:dyDescent="0.25">
      <c r="A1973" s="16" t="s">
        <v>221</v>
      </c>
      <c r="B1973" s="16">
        <v>81301</v>
      </c>
      <c r="C1973" s="16">
        <v>133</v>
      </c>
      <c r="D1973" s="16">
        <v>114.5</v>
      </c>
      <c r="E1973" s="17">
        <v>32280</v>
      </c>
      <c r="F1973" s="17"/>
    </row>
    <row r="1974" spans="1:6" x14ac:dyDescent="0.25">
      <c r="A1974" s="16" t="s">
        <v>221</v>
      </c>
      <c r="B1974" s="16">
        <v>80537</v>
      </c>
      <c r="C1974" s="16">
        <v>60</v>
      </c>
      <c r="D1974" s="16">
        <v>58.2</v>
      </c>
      <c r="E1974" s="17">
        <v>42019</v>
      </c>
      <c r="F1974" s="17"/>
    </row>
    <row r="1975" spans="1:6" x14ac:dyDescent="0.25">
      <c r="A1975" s="16" t="s">
        <v>221</v>
      </c>
      <c r="B1975" s="16">
        <v>80503</v>
      </c>
      <c r="C1975" s="16">
        <v>76</v>
      </c>
      <c r="D1975" s="16">
        <v>43.5</v>
      </c>
      <c r="E1975" s="17">
        <v>43238</v>
      </c>
      <c r="F1975" s="17"/>
    </row>
    <row r="1976" spans="1:6" x14ac:dyDescent="0.25">
      <c r="A1976" s="16" t="s">
        <v>221</v>
      </c>
      <c r="B1976" s="16">
        <v>80487</v>
      </c>
      <c r="C1976" s="16">
        <v>66</v>
      </c>
      <c r="D1976" s="16">
        <v>51.9</v>
      </c>
      <c r="E1976" s="17">
        <v>34881</v>
      </c>
      <c r="F1976" s="17"/>
    </row>
    <row r="1977" spans="1:6" x14ac:dyDescent="0.25">
      <c r="A1977" s="16" t="s">
        <v>221</v>
      </c>
      <c r="B1977" s="16">
        <v>80030</v>
      </c>
      <c r="C1977" s="16">
        <v>100</v>
      </c>
      <c r="D1977" s="16">
        <v>71.3</v>
      </c>
      <c r="E1977" s="17">
        <v>26652</v>
      </c>
      <c r="F1977" s="17"/>
    </row>
    <row r="1978" spans="1:6" x14ac:dyDescent="0.25">
      <c r="A1978" s="16" t="s">
        <v>221</v>
      </c>
      <c r="B1978" s="16">
        <v>80526</v>
      </c>
      <c r="C1978" s="16">
        <v>90</v>
      </c>
      <c r="D1978" s="16">
        <v>82.7</v>
      </c>
      <c r="E1978" s="17">
        <v>37174</v>
      </c>
      <c r="F1978" s="17"/>
    </row>
    <row r="1979" spans="1:6" x14ac:dyDescent="0.25">
      <c r="A1979" s="16" t="s">
        <v>221</v>
      </c>
      <c r="B1979" s="16">
        <v>80723</v>
      </c>
      <c r="C1979" s="16">
        <v>78</v>
      </c>
      <c r="D1979" s="16">
        <v>59.1</v>
      </c>
      <c r="E1979" s="17">
        <v>30238</v>
      </c>
      <c r="F1979" s="17"/>
    </row>
    <row r="1980" spans="1:6" x14ac:dyDescent="0.25">
      <c r="A1980" s="16" t="s">
        <v>221</v>
      </c>
      <c r="B1980" s="16">
        <v>80010</v>
      </c>
      <c r="C1980" s="16">
        <v>108</v>
      </c>
      <c r="D1980" s="16">
        <v>77.3</v>
      </c>
      <c r="E1980" s="17">
        <v>25100</v>
      </c>
      <c r="F1980" s="17"/>
    </row>
    <row r="1981" spans="1:6" x14ac:dyDescent="0.25">
      <c r="A1981" s="16" t="s">
        <v>221</v>
      </c>
      <c r="B1981" s="16">
        <v>80214</v>
      </c>
      <c r="C1981" s="16">
        <v>130</v>
      </c>
      <c r="D1981" s="16">
        <v>75.3</v>
      </c>
      <c r="E1981" s="17">
        <v>31043</v>
      </c>
      <c r="F1981" s="17"/>
    </row>
    <row r="1982" spans="1:6" x14ac:dyDescent="0.25">
      <c r="A1982" s="16" t="s">
        <v>221</v>
      </c>
      <c r="B1982" s="16">
        <v>81052</v>
      </c>
      <c r="C1982" s="16">
        <v>60</v>
      </c>
      <c r="D1982" s="16">
        <v>40.9</v>
      </c>
      <c r="E1982" s="17">
        <v>33573</v>
      </c>
      <c r="F1982" s="17"/>
    </row>
    <row r="1983" spans="1:6" x14ac:dyDescent="0.25">
      <c r="A1983" s="16" t="s">
        <v>221</v>
      </c>
      <c r="B1983" s="16">
        <v>80236</v>
      </c>
      <c r="C1983" s="16">
        <v>143</v>
      </c>
      <c r="D1983" s="16">
        <v>114.8</v>
      </c>
      <c r="E1983" s="17">
        <v>31610</v>
      </c>
      <c r="F1983" s="17"/>
    </row>
    <row r="1984" spans="1:6" x14ac:dyDescent="0.25">
      <c r="A1984" s="16" t="s">
        <v>221</v>
      </c>
      <c r="B1984" s="16">
        <v>81526</v>
      </c>
      <c r="C1984" s="16">
        <v>88</v>
      </c>
      <c r="D1984" s="16">
        <v>78.900000000000006</v>
      </c>
      <c r="E1984" s="17">
        <v>31503</v>
      </c>
      <c r="F1984" s="17"/>
    </row>
    <row r="1985" spans="1:6" x14ac:dyDescent="0.25">
      <c r="A1985" s="16" t="s">
        <v>221</v>
      </c>
      <c r="B1985" s="16">
        <v>80924</v>
      </c>
      <c r="C1985" s="16">
        <v>80</v>
      </c>
      <c r="D1985" s="16">
        <v>68.2</v>
      </c>
      <c r="E1985" s="17">
        <v>42062</v>
      </c>
      <c r="F1985" s="17"/>
    </row>
    <row r="1986" spans="1:6" x14ac:dyDescent="0.25">
      <c r="A1986" s="16" t="s">
        <v>221</v>
      </c>
      <c r="B1986" s="16">
        <v>80737</v>
      </c>
      <c r="C1986" s="16">
        <v>32</v>
      </c>
      <c r="D1986" s="16">
        <v>29.8</v>
      </c>
      <c r="E1986" s="17">
        <v>33390</v>
      </c>
      <c r="F1986" s="17"/>
    </row>
    <row r="1987" spans="1:6" x14ac:dyDescent="0.25">
      <c r="A1987" s="16" t="s">
        <v>221</v>
      </c>
      <c r="B1987" s="16">
        <v>80004</v>
      </c>
      <c r="C1987" s="16">
        <v>120</v>
      </c>
      <c r="D1987" s="16">
        <v>104.8</v>
      </c>
      <c r="E1987" s="17">
        <v>34603</v>
      </c>
      <c r="F1987" s="17"/>
    </row>
    <row r="1988" spans="1:6" x14ac:dyDescent="0.25">
      <c r="A1988" s="16" t="s">
        <v>221</v>
      </c>
      <c r="B1988" s="16">
        <v>80835</v>
      </c>
      <c r="C1988" s="16">
        <v>30</v>
      </c>
      <c r="D1988" s="16">
        <v>25.2</v>
      </c>
      <c r="E1988" s="17">
        <v>33359</v>
      </c>
      <c r="F1988" s="17"/>
    </row>
    <row r="1989" spans="1:6" x14ac:dyDescent="0.25">
      <c r="A1989" s="16" t="s">
        <v>221</v>
      </c>
      <c r="B1989" s="16">
        <v>80907</v>
      </c>
      <c r="C1989" s="16">
        <v>91</v>
      </c>
      <c r="D1989" s="16">
        <v>80.5</v>
      </c>
      <c r="E1989" s="17">
        <v>32568</v>
      </c>
      <c r="F1989" s="17"/>
    </row>
    <row r="1990" spans="1:6" x14ac:dyDescent="0.25">
      <c r="A1990" s="16" t="s">
        <v>221</v>
      </c>
      <c r="B1990" s="16">
        <v>80003</v>
      </c>
      <c r="C1990" s="16">
        <v>54</v>
      </c>
      <c r="D1990" s="16">
        <v>46.8</v>
      </c>
      <c r="E1990" s="17">
        <v>34455</v>
      </c>
      <c r="F1990" s="17"/>
    </row>
    <row r="1991" spans="1:6" x14ac:dyDescent="0.25">
      <c r="A1991" s="16" t="s">
        <v>221</v>
      </c>
      <c r="B1991" s="16">
        <v>81001</v>
      </c>
      <c r="C1991" s="16">
        <v>120</v>
      </c>
      <c r="D1991" s="16">
        <v>84.3</v>
      </c>
      <c r="E1991" s="17">
        <v>30133</v>
      </c>
      <c r="F1991" s="17"/>
    </row>
    <row r="1992" spans="1:6" x14ac:dyDescent="0.25">
      <c r="A1992" s="16" t="s">
        <v>221</v>
      </c>
      <c r="B1992" s="16">
        <v>81625</v>
      </c>
      <c r="C1992" s="16">
        <v>58</v>
      </c>
      <c r="D1992" s="16">
        <v>50.4</v>
      </c>
      <c r="E1992" s="17">
        <v>38257</v>
      </c>
      <c r="F1992" s="17"/>
    </row>
    <row r="1993" spans="1:6" x14ac:dyDescent="0.25">
      <c r="A1993" s="16" t="s">
        <v>221</v>
      </c>
      <c r="B1993" s="16">
        <v>80905</v>
      </c>
      <c r="C1993" s="16">
        <v>83</v>
      </c>
      <c r="D1993" s="16">
        <v>62.4</v>
      </c>
      <c r="E1993" s="17">
        <v>29768</v>
      </c>
      <c r="F1993" s="17"/>
    </row>
    <row r="1994" spans="1:6" x14ac:dyDescent="0.25">
      <c r="A1994" s="16" t="s">
        <v>221</v>
      </c>
      <c r="B1994" s="16">
        <v>80120</v>
      </c>
      <c r="C1994" s="16">
        <v>120</v>
      </c>
      <c r="D1994" s="16">
        <v>109.6</v>
      </c>
      <c r="E1994" s="17">
        <v>35957</v>
      </c>
      <c r="F1994" s="17"/>
    </row>
    <row r="1995" spans="1:6" x14ac:dyDescent="0.25">
      <c r="A1995" s="16" t="s">
        <v>221</v>
      </c>
      <c r="B1995" s="16">
        <v>80517</v>
      </c>
      <c r="C1995" s="16">
        <v>52</v>
      </c>
      <c r="D1995" s="16">
        <v>34.200000000000003</v>
      </c>
      <c r="E1995" s="17">
        <v>30705</v>
      </c>
      <c r="F1995" s="17"/>
    </row>
    <row r="1996" spans="1:6" x14ac:dyDescent="0.25">
      <c r="A1996" s="16" t="s">
        <v>221</v>
      </c>
      <c r="B1996" s="16">
        <v>81005</v>
      </c>
      <c r="C1996" s="16">
        <v>187</v>
      </c>
      <c r="D1996" s="16">
        <v>129.19999999999999</v>
      </c>
      <c r="E1996" s="17">
        <v>32833</v>
      </c>
      <c r="F1996" s="17"/>
    </row>
    <row r="1997" spans="1:6" x14ac:dyDescent="0.25">
      <c r="A1997" s="16" t="s">
        <v>221</v>
      </c>
      <c r="B1997" s="16">
        <v>80304</v>
      </c>
      <c r="C1997" s="16">
        <v>162</v>
      </c>
      <c r="D1997" s="16">
        <v>146.5</v>
      </c>
      <c r="E1997" s="17">
        <v>24473</v>
      </c>
      <c r="F1997" s="17"/>
    </row>
    <row r="1998" spans="1:6" x14ac:dyDescent="0.25">
      <c r="A1998" s="16" t="s">
        <v>221</v>
      </c>
      <c r="B1998" s="16">
        <v>80601</v>
      </c>
      <c r="C1998" s="16">
        <v>109</v>
      </c>
      <c r="D1998" s="16">
        <v>99.9</v>
      </c>
      <c r="E1998" s="17">
        <v>33482</v>
      </c>
      <c r="F1998" s="17"/>
    </row>
    <row r="1999" spans="1:6" x14ac:dyDescent="0.25">
      <c r="A1999" s="16" t="s">
        <v>221</v>
      </c>
      <c r="B1999" s="16">
        <v>80759</v>
      </c>
      <c r="C1999" s="16">
        <v>32</v>
      </c>
      <c r="D1999" s="16">
        <v>29.7</v>
      </c>
      <c r="E1999" s="17">
        <v>32782</v>
      </c>
      <c r="F1999" s="17"/>
    </row>
    <row r="2000" spans="1:6" x14ac:dyDescent="0.25">
      <c r="A2000" s="16" t="s">
        <v>221</v>
      </c>
      <c r="B2000" s="16">
        <v>80204</v>
      </c>
      <c r="C2000" s="16">
        <v>42</v>
      </c>
      <c r="D2000" s="16">
        <v>40</v>
      </c>
      <c r="E2000" s="17">
        <v>41304</v>
      </c>
      <c r="F2000" s="17"/>
    </row>
    <row r="2001" spans="1:6" x14ac:dyDescent="0.25">
      <c r="A2001" s="16" t="s">
        <v>221</v>
      </c>
      <c r="B2001" s="16">
        <v>80631</v>
      </c>
      <c r="C2001" s="16">
        <v>116</v>
      </c>
      <c r="D2001" s="16">
        <v>106.8</v>
      </c>
      <c r="E2001" s="17">
        <v>31260</v>
      </c>
      <c r="F2001" s="17"/>
    </row>
    <row r="2002" spans="1:6" x14ac:dyDescent="0.25">
      <c r="A2002" s="16" t="s">
        <v>221</v>
      </c>
      <c r="B2002" s="16">
        <v>81073</v>
      </c>
      <c r="C2002" s="16">
        <v>56</v>
      </c>
      <c r="D2002" s="16">
        <v>49.6</v>
      </c>
      <c r="E2002" s="17">
        <v>33573</v>
      </c>
      <c r="F2002" s="17"/>
    </row>
    <row r="2003" spans="1:6" x14ac:dyDescent="0.25">
      <c r="A2003" s="16" t="s">
        <v>221</v>
      </c>
      <c r="B2003" s="16">
        <v>80129</v>
      </c>
      <c r="C2003" s="16">
        <v>44</v>
      </c>
      <c r="D2003" s="16">
        <v>43.2</v>
      </c>
      <c r="E2003" s="17">
        <v>41592</v>
      </c>
      <c r="F2003" s="17"/>
    </row>
    <row r="2004" spans="1:6" x14ac:dyDescent="0.25">
      <c r="A2004" s="16" t="s">
        <v>221</v>
      </c>
      <c r="B2004" s="16">
        <v>80230</v>
      </c>
      <c r="C2004" s="16">
        <v>96</v>
      </c>
      <c r="D2004" s="16">
        <v>43.5</v>
      </c>
      <c r="E2004" s="17">
        <v>42662</v>
      </c>
      <c r="F2004" s="17"/>
    </row>
    <row r="2005" spans="1:6" x14ac:dyDescent="0.25">
      <c r="A2005" s="16" t="s">
        <v>221</v>
      </c>
      <c r="B2005" s="16">
        <v>80226</v>
      </c>
      <c r="C2005" s="16">
        <v>90</v>
      </c>
      <c r="D2005" s="16">
        <v>66.099999999999994</v>
      </c>
      <c r="E2005" s="17">
        <v>24929</v>
      </c>
      <c r="F2005" s="17"/>
    </row>
    <row r="2006" spans="1:6" x14ac:dyDescent="0.25">
      <c r="A2006" s="16" t="s">
        <v>221</v>
      </c>
      <c r="B2006" s="16">
        <v>80030</v>
      </c>
      <c r="C2006" s="16">
        <v>120</v>
      </c>
      <c r="D2006" s="16">
        <v>91.8</v>
      </c>
      <c r="E2006" s="17">
        <v>35570</v>
      </c>
      <c r="F2006" s="17"/>
    </row>
    <row r="2007" spans="1:6" x14ac:dyDescent="0.25">
      <c r="A2007" s="16" t="s">
        <v>221</v>
      </c>
      <c r="B2007" s="16">
        <v>80906</v>
      </c>
      <c r="C2007" s="16">
        <v>159</v>
      </c>
      <c r="D2007" s="16">
        <v>137.80000000000001</v>
      </c>
      <c r="E2007" s="17">
        <v>28460</v>
      </c>
      <c r="F2007" s="17"/>
    </row>
    <row r="2008" spans="1:6" x14ac:dyDescent="0.25">
      <c r="A2008" s="16" t="s">
        <v>221</v>
      </c>
      <c r="B2008" s="16">
        <v>80751</v>
      </c>
      <c r="C2008" s="16">
        <v>84</v>
      </c>
      <c r="D2008" s="16">
        <v>77.900000000000006</v>
      </c>
      <c r="E2008" s="17">
        <v>28930</v>
      </c>
      <c r="F2008" s="17"/>
    </row>
    <row r="2009" spans="1:6" x14ac:dyDescent="0.25">
      <c r="A2009" s="16" t="s">
        <v>221</v>
      </c>
      <c r="B2009" s="16">
        <v>80231</v>
      </c>
      <c r="C2009" s="16">
        <v>45</v>
      </c>
      <c r="D2009" s="16">
        <v>27.6</v>
      </c>
      <c r="E2009" s="17">
        <v>35690</v>
      </c>
      <c r="F2009" s="17"/>
    </row>
    <row r="2010" spans="1:6" x14ac:dyDescent="0.25">
      <c r="A2010" s="16" t="s">
        <v>221</v>
      </c>
      <c r="B2010" s="16">
        <v>81039</v>
      </c>
      <c r="C2010" s="16">
        <v>45</v>
      </c>
      <c r="D2010" s="16">
        <v>40</v>
      </c>
      <c r="E2010" s="17">
        <v>35604</v>
      </c>
      <c r="F2010" s="17"/>
    </row>
    <row r="2011" spans="1:6" x14ac:dyDescent="0.25">
      <c r="A2011" s="16" t="s">
        <v>221</v>
      </c>
      <c r="B2011" s="16">
        <v>80303</v>
      </c>
      <c r="C2011" s="16">
        <v>140</v>
      </c>
      <c r="D2011" s="16">
        <v>107.1</v>
      </c>
      <c r="E2011" s="17">
        <v>31321</v>
      </c>
      <c r="F2011" s="17"/>
    </row>
    <row r="2012" spans="1:6" x14ac:dyDescent="0.25">
      <c r="A2012" s="16" t="s">
        <v>221</v>
      </c>
      <c r="B2012" s="16">
        <v>80550</v>
      </c>
      <c r="C2012" s="16">
        <v>104</v>
      </c>
      <c r="D2012" s="16">
        <v>95.5</v>
      </c>
      <c r="E2012" s="17">
        <v>33025</v>
      </c>
      <c r="F2012" s="17"/>
    </row>
    <row r="2013" spans="1:6" x14ac:dyDescent="0.25">
      <c r="A2013" s="16" t="s">
        <v>221</v>
      </c>
      <c r="B2013" s="16">
        <v>80206</v>
      </c>
      <c r="C2013" s="16">
        <v>201</v>
      </c>
      <c r="D2013" s="16">
        <v>86.5</v>
      </c>
      <c r="E2013" s="17">
        <v>32556</v>
      </c>
      <c r="F2013" s="17"/>
    </row>
    <row r="2014" spans="1:6" x14ac:dyDescent="0.25">
      <c r="A2014" s="16" t="s">
        <v>221</v>
      </c>
      <c r="B2014" s="16">
        <v>80538</v>
      </c>
      <c r="C2014" s="16">
        <v>134</v>
      </c>
      <c r="D2014" s="16">
        <v>111</v>
      </c>
      <c r="E2014" s="17">
        <v>27576</v>
      </c>
      <c r="F2014" s="17"/>
    </row>
    <row r="2015" spans="1:6" x14ac:dyDescent="0.25">
      <c r="A2015" s="16" t="s">
        <v>221</v>
      </c>
      <c r="B2015" s="16">
        <v>80215</v>
      </c>
      <c r="C2015" s="16">
        <v>57</v>
      </c>
      <c r="D2015" s="16">
        <v>46.9</v>
      </c>
      <c r="E2015" s="17">
        <v>41426</v>
      </c>
      <c r="F2015" s="17"/>
    </row>
    <row r="2016" spans="1:6" x14ac:dyDescent="0.25">
      <c r="A2016" s="16" t="s">
        <v>221</v>
      </c>
      <c r="B2016" s="16">
        <v>81047</v>
      </c>
      <c r="C2016" s="16">
        <v>45</v>
      </c>
      <c r="D2016" s="16">
        <v>28.9</v>
      </c>
      <c r="E2016" s="17">
        <v>35217</v>
      </c>
      <c r="F2016" s="17"/>
    </row>
    <row r="2017" spans="1:6" x14ac:dyDescent="0.25">
      <c r="A2017" s="16" t="s">
        <v>221</v>
      </c>
      <c r="B2017" s="16">
        <v>80241</v>
      </c>
      <c r="C2017" s="16">
        <v>242</v>
      </c>
      <c r="D2017" s="16">
        <v>192.4</v>
      </c>
      <c r="E2017" s="17">
        <v>32143</v>
      </c>
      <c r="F2017" s="17"/>
    </row>
    <row r="2018" spans="1:6" x14ac:dyDescent="0.25">
      <c r="A2018" s="16" t="s">
        <v>221</v>
      </c>
      <c r="B2018" s="16">
        <v>80524</v>
      </c>
      <c r="C2018" s="16">
        <v>83</v>
      </c>
      <c r="D2018" s="16">
        <v>72.8</v>
      </c>
      <c r="E2018" s="17">
        <v>30133</v>
      </c>
      <c r="F2018" s="17"/>
    </row>
    <row r="2019" spans="1:6" x14ac:dyDescent="0.25">
      <c r="A2019" s="16" t="s">
        <v>221</v>
      </c>
      <c r="B2019" s="16">
        <v>80528</v>
      </c>
      <c r="C2019" s="16">
        <v>70</v>
      </c>
      <c r="D2019" s="16">
        <v>53.4</v>
      </c>
      <c r="E2019" s="17">
        <v>42857</v>
      </c>
      <c r="F2019" s="17"/>
    </row>
    <row r="2020" spans="1:6" x14ac:dyDescent="0.25">
      <c r="A2020" s="16" t="s">
        <v>221</v>
      </c>
      <c r="B2020" s="16">
        <v>80904</v>
      </c>
      <c r="C2020" s="16">
        <v>45</v>
      </c>
      <c r="D2020" s="16">
        <v>39.4</v>
      </c>
      <c r="E2020" s="17">
        <v>30986</v>
      </c>
      <c r="F2020" s="17"/>
    </row>
    <row r="2021" spans="1:6" x14ac:dyDescent="0.25">
      <c r="A2021" s="16" t="s">
        <v>221</v>
      </c>
      <c r="B2021" s="16">
        <v>80015</v>
      </c>
      <c r="C2021" s="16">
        <v>135</v>
      </c>
      <c r="D2021" s="16">
        <v>128.6</v>
      </c>
      <c r="E2021" s="17">
        <v>33855</v>
      </c>
      <c r="F2021" s="17"/>
    </row>
    <row r="2022" spans="1:6" x14ac:dyDescent="0.25">
      <c r="A2022" s="16" t="s">
        <v>221</v>
      </c>
      <c r="B2022" s="16">
        <v>80222</v>
      </c>
      <c r="C2022" s="16">
        <v>33</v>
      </c>
      <c r="D2022" s="16">
        <v>82.2</v>
      </c>
      <c r="E2022" s="17">
        <v>24473</v>
      </c>
      <c r="F2022" s="17"/>
    </row>
    <row r="2023" spans="1:6" x14ac:dyDescent="0.25">
      <c r="A2023" s="16" t="s">
        <v>221</v>
      </c>
      <c r="B2023" s="16">
        <v>80134</v>
      </c>
      <c r="C2023" s="16">
        <v>120</v>
      </c>
      <c r="D2023" s="16">
        <v>70.8</v>
      </c>
      <c r="E2023" s="17">
        <v>41107</v>
      </c>
      <c r="F2023" s="17"/>
    </row>
    <row r="2024" spans="1:6" x14ac:dyDescent="0.25">
      <c r="A2024" s="16" t="s">
        <v>221</v>
      </c>
      <c r="B2024" s="16">
        <v>81201</v>
      </c>
      <c r="C2024" s="16">
        <v>112</v>
      </c>
      <c r="D2024" s="16">
        <v>77</v>
      </c>
      <c r="E2024" s="17">
        <v>31382</v>
      </c>
      <c r="F2024" s="17"/>
    </row>
    <row r="2025" spans="1:6" x14ac:dyDescent="0.25">
      <c r="A2025" s="16" t="s">
        <v>221</v>
      </c>
      <c r="B2025" s="16">
        <v>80525</v>
      </c>
      <c r="C2025" s="16">
        <v>64</v>
      </c>
      <c r="D2025" s="16">
        <v>58.6</v>
      </c>
      <c r="E2025" s="17">
        <v>31472</v>
      </c>
      <c r="F2025" s="17"/>
    </row>
    <row r="2026" spans="1:6" x14ac:dyDescent="0.25">
      <c r="A2026" s="16" t="s">
        <v>221</v>
      </c>
      <c r="B2026" s="16">
        <v>80121</v>
      </c>
      <c r="C2026" s="16">
        <v>133</v>
      </c>
      <c r="D2026" s="16">
        <v>115</v>
      </c>
      <c r="E2026" s="17">
        <v>32678</v>
      </c>
      <c r="F2026" s="17"/>
    </row>
    <row r="2027" spans="1:6" x14ac:dyDescent="0.25">
      <c r="A2027" s="16" t="s">
        <v>221</v>
      </c>
      <c r="B2027" s="16">
        <v>81501</v>
      </c>
      <c r="C2027" s="16">
        <v>96</v>
      </c>
      <c r="D2027" s="16">
        <v>80</v>
      </c>
      <c r="E2027" s="17">
        <v>32568</v>
      </c>
      <c r="F2027" s="17"/>
    </row>
    <row r="2028" spans="1:6" x14ac:dyDescent="0.25">
      <c r="A2028" s="16" t="s">
        <v>221</v>
      </c>
      <c r="B2028" s="16">
        <v>81004</v>
      </c>
      <c r="C2028" s="16">
        <v>146</v>
      </c>
      <c r="D2028" s="16">
        <v>106.7</v>
      </c>
      <c r="E2028" s="17">
        <v>31503</v>
      </c>
      <c r="F2028" s="17"/>
    </row>
    <row r="2029" spans="1:6" x14ac:dyDescent="0.25">
      <c r="A2029" s="16" t="s">
        <v>221</v>
      </c>
      <c r="B2029" s="16">
        <v>80045</v>
      </c>
      <c r="C2029" s="16">
        <v>92</v>
      </c>
      <c r="D2029" s="16">
        <v>44.2</v>
      </c>
      <c r="E2029" s="17">
        <v>43461</v>
      </c>
      <c r="F2029" s="17"/>
    </row>
    <row r="2030" spans="1:6" x14ac:dyDescent="0.25">
      <c r="A2030" s="16" t="s">
        <v>221</v>
      </c>
      <c r="B2030" s="16">
        <v>80011</v>
      </c>
      <c r="C2030" s="16">
        <v>88</v>
      </c>
      <c r="D2030" s="16">
        <v>82.2</v>
      </c>
      <c r="E2030" s="17">
        <v>34759</v>
      </c>
      <c r="F2030" s="17"/>
    </row>
    <row r="2031" spans="1:6" x14ac:dyDescent="0.25">
      <c r="A2031" s="16" t="s">
        <v>221</v>
      </c>
      <c r="B2031" s="16">
        <v>81401</v>
      </c>
      <c r="C2031" s="16">
        <v>101</v>
      </c>
      <c r="D2031" s="16">
        <v>70</v>
      </c>
      <c r="E2031" s="17">
        <v>26604</v>
      </c>
      <c r="F2031" s="17"/>
    </row>
    <row r="2032" spans="1:6" x14ac:dyDescent="0.25">
      <c r="A2032" s="16" t="s">
        <v>221</v>
      </c>
      <c r="B2032" s="16">
        <v>80030</v>
      </c>
      <c r="C2032" s="16">
        <v>103</v>
      </c>
      <c r="D2032" s="16">
        <v>91.3</v>
      </c>
      <c r="E2032" s="17">
        <v>33298</v>
      </c>
      <c r="F2032" s="17"/>
    </row>
    <row r="2033" spans="1:6" x14ac:dyDescent="0.25">
      <c r="A2033" s="16" t="s">
        <v>221</v>
      </c>
      <c r="B2033" s="16">
        <v>80108</v>
      </c>
      <c r="C2033" s="16">
        <v>91</v>
      </c>
      <c r="D2033" s="16">
        <v>56.1</v>
      </c>
      <c r="E2033" s="17">
        <v>33208</v>
      </c>
      <c r="F2033" s="17"/>
    </row>
    <row r="2034" spans="1:6" x14ac:dyDescent="0.25">
      <c r="A2034" s="16" t="s">
        <v>221</v>
      </c>
      <c r="B2034" s="16">
        <v>80524</v>
      </c>
      <c r="C2034" s="16">
        <v>96</v>
      </c>
      <c r="D2034" s="16">
        <v>70.400000000000006</v>
      </c>
      <c r="E2034" s="17">
        <v>30926</v>
      </c>
      <c r="F2034" s="17"/>
    </row>
    <row r="2035" spans="1:6" x14ac:dyDescent="0.25">
      <c r="A2035" s="16" t="s">
        <v>221</v>
      </c>
      <c r="B2035" s="16">
        <v>80751</v>
      </c>
      <c r="C2035" s="16">
        <v>63</v>
      </c>
      <c r="D2035" s="16">
        <v>49.9</v>
      </c>
      <c r="E2035" s="17">
        <v>30407</v>
      </c>
      <c r="F2035" s="17"/>
    </row>
    <row r="2036" spans="1:6" x14ac:dyDescent="0.25">
      <c r="A2036" s="16" t="s">
        <v>221</v>
      </c>
      <c r="B2036" s="16">
        <v>80222</v>
      </c>
      <c r="C2036" s="16">
        <v>61</v>
      </c>
      <c r="D2036" s="16">
        <v>56.1</v>
      </c>
      <c r="E2036" s="17">
        <v>32417</v>
      </c>
      <c r="F2036" s="17"/>
    </row>
    <row r="2037" spans="1:6" x14ac:dyDescent="0.25">
      <c r="A2037" s="16" t="s">
        <v>221</v>
      </c>
      <c r="B2037" s="16">
        <v>80907</v>
      </c>
      <c r="C2037" s="16">
        <v>80</v>
      </c>
      <c r="D2037" s="16">
        <v>70.8</v>
      </c>
      <c r="E2037" s="17">
        <v>39351</v>
      </c>
      <c r="F2037" s="17"/>
    </row>
    <row r="2038" spans="1:6" x14ac:dyDescent="0.25">
      <c r="A2038" s="16" t="s">
        <v>221</v>
      </c>
      <c r="B2038" s="16">
        <v>80863</v>
      </c>
      <c r="C2038" s="16">
        <v>80</v>
      </c>
      <c r="D2038" s="16">
        <v>62.2</v>
      </c>
      <c r="E2038" s="17">
        <v>42604</v>
      </c>
      <c r="F2038" s="17"/>
    </row>
    <row r="2039" spans="1:6" x14ac:dyDescent="0.25">
      <c r="A2039" s="16" t="s">
        <v>221</v>
      </c>
      <c r="B2039" s="16">
        <v>80203</v>
      </c>
      <c r="C2039" s="16">
        <v>79</v>
      </c>
      <c r="D2039" s="16">
        <v>73</v>
      </c>
      <c r="E2039" s="17">
        <v>34151</v>
      </c>
      <c r="F2039" s="17"/>
    </row>
    <row r="2040" spans="1:6" x14ac:dyDescent="0.25">
      <c r="A2040" s="16" t="s">
        <v>221</v>
      </c>
      <c r="B2040" s="16">
        <v>80904</v>
      </c>
      <c r="C2040" s="16">
        <v>45</v>
      </c>
      <c r="D2040" s="16">
        <v>27.8</v>
      </c>
      <c r="E2040" s="17">
        <v>36496</v>
      </c>
      <c r="F2040" s="17"/>
    </row>
    <row r="2041" spans="1:6" x14ac:dyDescent="0.25">
      <c r="A2041" s="16" t="s">
        <v>221</v>
      </c>
      <c r="B2041" s="16">
        <v>81082</v>
      </c>
      <c r="C2041" s="16">
        <v>119</v>
      </c>
      <c r="D2041" s="16">
        <v>97.8</v>
      </c>
      <c r="E2041" s="17">
        <v>28424</v>
      </c>
      <c r="F2041" s="17"/>
    </row>
    <row r="2042" spans="1:6" x14ac:dyDescent="0.25">
      <c r="A2042" s="16" t="s">
        <v>221</v>
      </c>
      <c r="B2042" s="16">
        <v>81063</v>
      </c>
      <c r="C2042" s="16">
        <v>37</v>
      </c>
      <c r="D2042" s="16">
        <v>34</v>
      </c>
      <c r="E2042" s="17">
        <v>34090</v>
      </c>
      <c r="F2042" s="17"/>
    </row>
    <row r="2043" spans="1:6" x14ac:dyDescent="0.25">
      <c r="A2043" s="16" t="s">
        <v>222</v>
      </c>
      <c r="B2043" s="16">
        <v>6795</v>
      </c>
      <c r="C2043" s="16">
        <v>46</v>
      </c>
      <c r="D2043" s="16">
        <v>35.9</v>
      </c>
      <c r="E2043" s="17">
        <v>33130</v>
      </c>
      <c r="F2043" s="17"/>
    </row>
    <row r="2044" spans="1:6" x14ac:dyDescent="0.25">
      <c r="A2044" s="16" t="s">
        <v>222</v>
      </c>
      <c r="B2044" s="16">
        <v>6514</v>
      </c>
      <c r="C2044" s="16">
        <v>153</v>
      </c>
      <c r="D2044" s="16">
        <v>139.5</v>
      </c>
      <c r="E2044" s="17">
        <v>33604</v>
      </c>
      <c r="F2044" s="17"/>
    </row>
    <row r="2045" spans="1:6" x14ac:dyDescent="0.25">
      <c r="A2045" s="16" t="s">
        <v>222</v>
      </c>
      <c r="B2045" s="16">
        <v>6840</v>
      </c>
      <c r="C2045" s="16">
        <v>76</v>
      </c>
      <c r="D2045" s="16">
        <v>70.3</v>
      </c>
      <c r="E2045" s="17">
        <v>33512</v>
      </c>
      <c r="F2045" s="17"/>
    </row>
    <row r="2046" spans="1:6" x14ac:dyDescent="0.25">
      <c r="A2046" s="16" t="s">
        <v>222</v>
      </c>
      <c r="B2046" s="16">
        <v>6106</v>
      </c>
      <c r="C2046" s="16">
        <v>150</v>
      </c>
      <c r="D2046" s="16">
        <v>134</v>
      </c>
      <c r="E2046" s="17">
        <v>27119</v>
      </c>
      <c r="F2046" s="17"/>
    </row>
    <row r="2047" spans="1:6" x14ac:dyDescent="0.25">
      <c r="A2047" s="16" t="s">
        <v>222</v>
      </c>
      <c r="B2047" s="16">
        <v>6710</v>
      </c>
      <c r="C2047" s="16">
        <v>43</v>
      </c>
      <c r="D2047" s="16">
        <v>41.6</v>
      </c>
      <c r="E2047" s="17">
        <v>37636</v>
      </c>
      <c r="F2047" s="17"/>
    </row>
    <row r="2048" spans="1:6" x14ac:dyDescent="0.25">
      <c r="A2048" s="16" t="s">
        <v>222</v>
      </c>
      <c r="B2048" s="16">
        <v>6513</v>
      </c>
      <c r="C2048" s="16">
        <v>93</v>
      </c>
      <c r="D2048" s="16">
        <v>90.5</v>
      </c>
      <c r="E2048" s="17">
        <v>32762</v>
      </c>
      <c r="F2048" s="17"/>
    </row>
    <row r="2049" spans="1:6" x14ac:dyDescent="0.25">
      <c r="A2049" s="16" t="s">
        <v>222</v>
      </c>
      <c r="B2049" s="16">
        <v>6890</v>
      </c>
      <c r="C2049" s="16">
        <v>120</v>
      </c>
      <c r="D2049" s="16">
        <v>106.2</v>
      </c>
      <c r="E2049" s="17">
        <v>28277</v>
      </c>
      <c r="F2049" s="17"/>
    </row>
    <row r="2050" spans="1:6" x14ac:dyDescent="0.25">
      <c r="A2050" s="16" t="s">
        <v>222</v>
      </c>
      <c r="B2050" s="16">
        <v>6850</v>
      </c>
      <c r="C2050" s="16">
        <v>150</v>
      </c>
      <c r="D2050" s="16">
        <v>132.4</v>
      </c>
      <c r="E2050" s="17">
        <v>26969</v>
      </c>
      <c r="F2050" s="17"/>
    </row>
    <row r="2051" spans="1:6" x14ac:dyDescent="0.25">
      <c r="A2051" s="16" t="s">
        <v>222</v>
      </c>
      <c r="B2051" s="16">
        <v>6051</v>
      </c>
      <c r="C2051" s="16">
        <v>90</v>
      </c>
      <c r="D2051" s="16">
        <v>79.400000000000006</v>
      </c>
      <c r="E2051" s="17">
        <v>26177</v>
      </c>
      <c r="F2051" s="17"/>
    </row>
    <row r="2052" spans="1:6" x14ac:dyDescent="0.25">
      <c r="A2052" s="16" t="s">
        <v>222</v>
      </c>
      <c r="B2052" s="16">
        <v>6001</v>
      </c>
      <c r="C2052" s="16">
        <v>60</v>
      </c>
      <c r="D2052" s="16">
        <v>48.8</v>
      </c>
      <c r="E2052" s="17">
        <v>34190</v>
      </c>
      <c r="F2052" s="17"/>
    </row>
    <row r="2053" spans="1:6" x14ac:dyDescent="0.25">
      <c r="A2053" s="16" t="s">
        <v>222</v>
      </c>
      <c r="B2053" s="16">
        <v>6106</v>
      </c>
      <c r="C2053" s="16">
        <v>144</v>
      </c>
      <c r="D2053" s="16">
        <v>131</v>
      </c>
      <c r="E2053" s="17">
        <v>27859</v>
      </c>
      <c r="F2053" s="17"/>
    </row>
    <row r="2054" spans="1:6" x14ac:dyDescent="0.25">
      <c r="A2054" s="16" t="s">
        <v>222</v>
      </c>
      <c r="B2054" s="16">
        <v>6033</v>
      </c>
      <c r="C2054" s="16">
        <v>130</v>
      </c>
      <c r="D2054" s="16">
        <v>96.6</v>
      </c>
      <c r="E2054" s="17">
        <v>24473</v>
      </c>
      <c r="F2054" s="17"/>
    </row>
    <row r="2055" spans="1:6" x14ac:dyDescent="0.25">
      <c r="A2055" s="16" t="s">
        <v>222</v>
      </c>
      <c r="B2055" s="16">
        <v>6469</v>
      </c>
      <c r="C2055" s="16">
        <v>76</v>
      </c>
      <c r="D2055" s="16">
        <v>70.400000000000006</v>
      </c>
      <c r="E2055" s="17">
        <v>31533</v>
      </c>
      <c r="F2055" s="17"/>
    </row>
    <row r="2056" spans="1:6" x14ac:dyDescent="0.25">
      <c r="A2056" s="16" t="s">
        <v>222</v>
      </c>
      <c r="B2056" s="16">
        <v>6708</v>
      </c>
      <c r="C2056" s="16">
        <v>120</v>
      </c>
      <c r="D2056" s="16">
        <v>105.3</v>
      </c>
      <c r="E2056" s="17">
        <v>26456</v>
      </c>
      <c r="F2056" s="17"/>
    </row>
    <row r="2057" spans="1:6" x14ac:dyDescent="0.25">
      <c r="A2057" s="16" t="s">
        <v>222</v>
      </c>
      <c r="B2057" s="16">
        <v>6002</v>
      </c>
      <c r="C2057" s="16">
        <v>120</v>
      </c>
      <c r="D2057" s="16">
        <v>106.1</v>
      </c>
      <c r="E2057" s="17">
        <v>33147</v>
      </c>
      <c r="F2057" s="17"/>
    </row>
    <row r="2058" spans="1:6" x14ac:dyDescent="0.25">
      <c r="A2058" s="16" t="s">
        <v>222</v>
      </c>
      <c r="B2058" s="16">
        <v>6280</v>
      </c>
      <c r="C2058" s="16">
        <v>90</v>
      </c>
      <c r="D2058" s="16">
        <v>83.8</v>
      </c>
      <c r="E2058" s="17">
        <v>27858</v>
      </c>
      <c r="F2058" s="17"/>
    </row>
    <row r="2059" spans="1:6" x14ac:dyDescent="0.25">
      <c r="A2059" s="16" t="s">
        <v>222</v>
      </c>
      <c r="B2059" s="16">
        <v>6117</v>
      </c>
      <c r="C2059" s="16">
        <v>256</v>
      </c>
      <c r="D2059" s="16">
        <v>243</v>
      </c>
      <c r="E2059" s="17">
        <v>24473</v>
      </c>
      <c r="F2059" s="17"/>
    </row>
    <row r="2060" spans="1:6" x14ac:dyDescent="0.25">
      <c r="A2060" s="16" t="s">
        <v>222</v>
      </c>
      <c r="B2060" s="16">
        <v>6022</v>
      </c>
      <c r="C2060" s="16">
        <v>100</v>
      </c>
      <c r="D2060" s="16">
        <v>95.7</v>
      </c>
      <c r="E2060" s="17">
        <v>34361</v>
      </c>
      <c r="F2060" s="17"/>
    </row>
    <row r="2061" spans="1:6" x14ac:dyDescent="0.25">
      <c r="A2061" s="16" t="s">
        <v>222</v>
      </c>
      <c r="B2061" s="16">
        <v>6810</v>
      </c>
      <c r="C2061" s="16">
        <v>96</v>
      </c>
      <c r="D2061" s="16">
        <v>89.6</v>
      </c>
      <c r="E2061" s="17">
        <v>35464</v>
      </c>
      <c r="F2061" s="17"/>
    </row>
    <row r="2062" spans="1:6" x14ac:dyDescent="0.25">
      <c r="A2062" s="16" t="s">
        <v>222</v>
      </c>
      <c r="B2062" s="16">
        <v>6610</v>
      </c>
      <c r="C2062" s="16">
        <v>240</v>
      </c>
      <c r="D2062" s="16">
        <v>170.5</v>
      </c>
      <c r="E2062" s="17">
        <v>33604</v>
      </c>
      <c r="F2062" s="17"/>
    </row>
    <row r="2063" spans="1:6" x14ac:dyDescent="0.25">
      <c r="A2063" s="16" t="s">
        <v>222</v>
      </c>
      <c r="B2063" s="16">
        <v>6517</v>
      </c>
      <c r="C2063" s="16">
        <v>59</v>
      </c>
      <c r="D2063" s="16">
        <v>45.2</v>
      </c>
      <c r="E2063" s="17">
        <v>28859</v>
      </c>
      <c r="F2063" s="17"/>
    </row>
    <row r="2064" spans="1:6" x14ac:dyDescent="0.25">
      <c r="A2064" s="16" t="s">
        <v>222</v>
      </c>
      <c r="B2064" s="16">
        <v>6782</v>
      </c>
      <c r="C2064" s="16">
        <v>60</v>
      </c>
      <c r="D2064" s="16">
        <v>58.7</v>
      </c>
      <c r="E2064" s="17">
        <v>33543</v>
      </c>
      <c r="F2064" s="17"/>
    </row>
    <row r="2065" spans="1:6" x14ac:dyDescent="0.25">
      <c r="A2065" s="16" t="s">
        <v>222</v>
      </c>
      <c r="B2065" s="16">
        <v>6790</v>
      </c>
      <c r="C2065" s="16">
        <v>151</v>
      </c>
      <c r="D2065" s="16">
        <v>143.19999999999999</v>
      </c>
      <c r="E2065" s="17">
        <v>32905</v>
      </c>
      <c r="F2065" s="17"/>
    </row>
    <row r="2066" spans="1:6" x14ac:dyDescent="0.25">
      <c r="A2066" s="16" t="s">
        <v>222</v>
      </c>
      <c r="B2066" s="16">
        <v>6492</v>
      </c>
      <c r="C2066" s="16">
        <v>180</v>
      </c>
      <c r="D2066" s="16">
        <v>101.8</v>
      </c>
      <c r="E2066" s="17">
        <v>27243</v>
      </c>
      <c r="F2066" s="17"/>
    </row>
    <row r="2067" spans="1:6" x14ac:dyDescent="0.25">
      <c r="A2067" s="16" t="s">
        <v>222</v>
      </c>
      <c r="B2067" s="16">
        <v>6405</v>
      </c>
      <c r="C2067" s="16">
        <v>190</v>
      </c>
      <c r="D2067" s="16">
        <v>181.8</v>
      </c>
      <c r="E2067" s="17">
        <v>29335</v>
      </c>
      <c r="F2067" s="17"/>
    </row>
    <row r="2068" spans="1:6" x14ac:dyDescent="0.25">
      <c r="A2068" s="16" t="s">
        <v>222</v>
      </c>
      <c r="B2068" s="16">
        <v>6052</v>
      </c>
      <c r="C2068" s="16">
        <v>94</v>
      </c>
      <c r="D2068" s="16">
        <v>90</v>
      </c>
      <c r="E2068" s="17">
        <v>33183</v>
      </c>
      <c r="F2068" s="17"/>
    </row>
    <row r="2069" spans="1:6" x14ac:dyDescent="0.25">
      <c r="A2069" s="16" t="s">
        <v>222</v>
      </c>
      <c r="B2069" s="16">
        <v>6450</v>
      </c>
      <c r="C2069" s="16">
        <v>159</v>
      </c>
      <c r="D2069" s="16">
        <v>154.5</v>
      </c>
      <c r="E2069" s="17">
        <v>33080</v>
      </c>
      <c r="F2069" s="17"/>
    </row>
    <row r="2070" spans="1:6" x14ac:dyDescent="0.25">
      <c r="A2070" s="16" t="s">
        <v>222</v>
      </c>
      <c r="B2070" s="16">
        <v>6511</v>
      </c>
      <c r="C2070" s="16">
        <v>114</v>
      </c>
      <c r="D2070" s="16">
        <v>102.4</v>
      </c>
      <c r="E2070" s="17">
        <v>28491</v>
      </c>
      <c r="F2070" s="17"/>
    </row>
    <row r="2071" spans="1:6" x14ac:dyDescent="0.25">
      <c r="A2071" s="16" t="s">
        <v>222</v>
      </c>
      <c r="B2071" s="16">
        <v>6604</v>
      </c>
      <c r="C2071" s="16">
        <v>23</v>
      </c>
      <c r="D2071" s="16">
        <v>19.100000000000001</v>
      </c>
      <c r="E2071" s="17">
        <v>39941</v>
      </c>
      <c r="F2071" s="17"/>
    </row>
    <row r="2072" spans="1:6" x14ac:dyDescent="0.25">
      <c r="A2072" s="16" t="s">
        <v>222</v>
      </c>
      <c r="B2072" s="16">
        <v>6241</v>
      </c>
      <c r="C2072" s="16">
        <v>103</v>
      </c>
      <c r="D2072" s="16">
        <v>100.9</v>
      </c>
      <c r="E2072" s="17">
        <v>27273</v>
      </c>
      <c r="F2072" s="17"/>
    </row>
    <row r="2073" spans="1:6" x14ac:dyDescent="0.25">
      <c r="A2073" s="16" t="s">
        <v>222</v>
      </c>
      <c r="B2073" s="16">
        <v>6430</v>
      </c>
      <c r="C2073" s="16">
        <v>229</v>
      </c>
      <c r="D2073" s="16">
        <v>146.5</v>
      </c>
      <c r="E2073" s="17">
        <v>24473</v>
      </c>
      <c r="F2073" s="17"/>
    </row>
    <row r="2074" spans="1:6" x14ac:dyDescent="0.25">
      <c r="A2074" s="16" t="s">
        <v>222</v>
      </c>
      <c r="B2074" s="16">
        <v>6614</v>
      </c>
      <c r="C2074" s="16">
        <v>60</v>
      </c>
      <c r="D2074" s="16">
        <v>49.5</v>
      </c>
      <c r="E2074" s="17">
        <v>35278</v>
      </c>
      <c r="F2074" s="17"/>
    </row>
    <row r="2075" spans="1:6" x14ac:dyDescent="0.25">
      <c r="A2075" s="16" t="s">
        <v>222</v>
      </c>
      <c r="B2075" s="16">
        <v>6040</v>
      </c>
      <c r="C2075" s="16">
        <v>131</v>
      </c>
      <c r="D2075" s="16">
        <v>118.9</v>
      </c>
      <c r="E2075" s="17">
        <v>32143</v>
      </c>
      <c r="F2075" s="17"/>
    </row>
    <row r="2076" spans="1:6" x14ac:dyDescent="0.25">
      <c r="A2076" s="16" t="s">
        <v>222</v>
      </c>
      <c r="B2076" s="16">
        <v>6902</v>
      </c>
      <c r="C2076" s="16">
        <v>124</v>
      </c>
      <c r="D2076" s="16">
        <v>110.9</v>
      </c>
      <c r="E2076" s="17">
        <v>32421</v>
      </c>
      <c r="F2076" s="17"/>
    </row>
    <row r="2077" spans="1:6" x14ac:dyDescent="0.25">
      <c r="A2077" s="16" t="s">
        <v>222</v>
      </c>
      <c r="B2077" s="16">
        <v>6704</v>
      </c>
      <c r="C2077" s="16">
        <v>90</v>
      </c>
      <c r="D2077" s="16">
        <v>78.3</v>
      </c>
      <c r="E2077" s="17">
        <v>36195</v>
      </c>
      <c r="F2077" s="17"/>
    </row>
    <row r="2078" spans="1:6" x14ac:dyDescent="0.25">
      <c r="A2078" s="16" t="s">
        <v>222</v>
      </c>
      <c r="B2078" s="16">
        <v>6810</v>
      </c>
      <c r="C2078" s="16">
        <v>141</v>
      </c>
      <c r="D2078" s="16">
        <v>130</v>
      </c>
      <c r="E2078" s="17">
        <v>33512</v>
      </c>
      <c r="F2078" s="17"/>
    </row>
    <row r="2079" spans="1:6" x14ac:dyDescent="0.25">
      <c r="A2079" s="16" t="s">
        <v>222</v>
      </c>
      <c r="B2079" s="16">
        <v>6437</v>
      </c>
      <c r="C2079" s="16">
        <v>75</v>
      </c>
      <c r="D2079" s="16">
        <v>73.8</v>
      </c>
      <c r="E2079" s="17">
        <v>27381</v>
      </c>
      <c r="F2079" s="17"/>
    </row>
    <row r="2080" spans="1:6" x14ac:dyDescent="0.25">
      <c r="A2080" s="16" t="s">
        <v>222</v>
      </c>
      <c r="B2080" s="16">
        <v>6437</v>
      </c>
      <c r="C2080" s="16">
        <v>90</v>
      </c>
      <c r="D2080" s="16">
        <v>67.8</v>
      </c>
      <c r="E2080" s="17">
        <v>24473</v>
      </c>
      <c r="F2080" s="17"/>
    </row>
    <row r="2081" spans="1:6" x14ac:dyDescent="0.25">
      <c r="A2081" s="16" t="s">
        <v>222</v>
      </c>
      <c r="B2081" s="16">
        <v>6040</v>
      </c>
      <c r="C2081" s="16">
        <v>155</v>
      </c>
      <c r="D2081" s="16">
        <v>105.3</v>
      </c>
      <c r="E2081" s="17">
        <v>24473</v>
      </c>
      <c r="F2081" s="17"/>
    </row>
    <row r="2082" spans="1:6" x14ac:dyDescent="0.25">
      <c r="A2082" s="16" t="s">
        <v>222</v>
      </c>
      <c r="B2082" s="16">
        <v>6606</v>
      </c>
      <c r="C2082" s="16">
        <v>145</v>
      </c>
      <c r="D2082" s="16">
        <v>136.4</v>
      </c>
      <c r="E2082" s="17">
        <v>35384</v>
      </c>
      <c r="F2082" s="17"/>
    </row>
    <row r="2083" spans="1:6" x14ac:dyDescent="0.25">
      <c r="A2083" s="16" t="s">
        <v>222</v>
      </c>
      <c r="B2083" s="16">
        <v>6053</v>
      </c>
      <c r="C2083" s="16">
        <v>282</v>
      </c>
      <c r="D2083" s="16">
        <v>240.7</v>
      </c>
      <c r="E2083" s="17">
        <v>28976</v>
      </c>
      <c r="F2083" s="17"/>
    </row>
    <row r="2084" spans="1:6" x14ac:dyDescent="0.25">
      <c r="A2084" s="16" t="s">
        <v>222</v>
      </c>
      <c r="B2084" s="16">
        <v>6514</v>
      </c>
      <c r="C2084" s="16">
        <v>360</v>
      </c>
      <c r="D2084" s="16">
        <v>246.5</v>
      </c>
      <c r="E2084" s="17">
        <v>26877</v>
      </c>
      <c r="F2084" s="17"/>
    </row>
    <row r="2085" spans="1:6" x14ac:dyDescent="0.25">
      <c r="A2085" s="16" t="s">
        <v>222</v>
      </c>
      <c r="B2085" s="16">
        <v>6070</v>
      </c>
      <c r="C2085" s="16">
        <v>89</v>
      </c>
      <c r="D2085" s="16">
        <v>77.5</v>
      </c>
      <c r="E2085" s="17">
        <v>26386</v>
      </c>
      <c r="F2085" s="17"/>
    </row>
    <row r="2086" spans="1:6" x14ac:dyDescent="0.25">
      <c r="A2086" s="16" t="s">
        <v>222</v>
      </c>
      <c r="B2086" s="16">
        <v>6040</v>
      </c>
      <c r="C2086" s="16">
        <v>126</v>
      </c>
      <c r="D2086" s="16">
        <v>118</v>
      </c>
      <c r="E2086" s="17">
        <v>32888</v>
      </c>
      <c r="F2086" s="17"/>
    </row>
    <row r="2087" spans="1:6" x14ac:dyDescent="0.25">
      <c r="A2087" s="16" t="s">
        <v>222</v>
      </c>
      <c r="B2087" s="16">
        <v>6088</v>
      </c>
      <c r="C2087" s="16">
        <v>140</v>
      </c>
      <c r="D2087" s="16">
        <v>132.69999999999999</v>
      </c>
      <c r="E2087" s="17">
        <v>33512</v>
      </c>
      <c r="F2087" s="17"/>
    </row>
    <row r="2088" spans="1:6" x14ac:dyDescent="0.25">
      <c r="A2088" s="16" t="s">
        <v>222</v>
      </c>
      <c r="B2088" s="16">
        <v>6226</v>
      </c>
      <c r="C2088" s="16">
        <v>124</v>
      </c>
      <c r="D2088" s="16">
        <v>88.8</v>
      </c>
      <c r="E2088" s="17">
        <v>36600</v>
      </c>
      <c r="F2088" s="17"/>
    </row>
    <row r="2089" spans="1:6" x14ac:dyDescent="0.25">
      <c r="A2089" s="16" t="s">
        <v>222</v>
      </c>
      <c r="B2089" s="16">
        <v>6385</v>
      </c>
      <c r="C2089" s="16">
        <v>127</v>
      </c>
      <c r="D2089" s="16">
        <v>118.8</v>
      </c>
      <c r="E2089" s="17">
        <v>32718</v>
      </c>
      <c r="F2089" s="17"/>
    </row>
    <row r="2090" spans="1:6" x14ac:dyDescent="0.25">
      <c r="A2090" s="16" t="s">
        <v>222</v>
      </c>
      <c r="B2090" s="16">
        <v>6002</v>
      </c>
      <c r="C2090" s="16">
        <v>72</v>
      </c>
      <c r="D2090" s="16">
        <v>62</v>
      </c>
      <c r="E2090" s="17">
        <v>34080</v>
      </c>
      <c r="F2090" s="17"/>
    </row>
    <row r="2091" spans="1:6" x14ac:dyDescent="0.25">
      <c r="A2091" s="16" t="s">
        <v>222</v>
      </c>
      <c r="B2091" s="16">
        <v>6479</v>
      </c>
      <c r="C2091" s="16">
        <v>120</v>
      </c>
      <c r="D2091" s="16">
        <v>111.6</v>
      </c>
      <c r="E2091" s="17">
        <v>33921</v>
      </c>
      <c r="F2091" s="17"/>
    </row>
    <row r="2092" spans="1:6" x14ac:dyDescent="0.25">
      <c r="A2092" s="16" t="s">
        <v>222</v>
      </c>
      <c r="B2092" s="16">
        <v>6770</v>
      </c>
      <c r="C2092" s="16">
        <v>120</v>
      </c>
      <c r="D2092" s="16">
        <v>112.7</v>
      </c>
      <c r="E2092" s="17">
        <v>27555</v>
      </c>
      <c r="F2092" s="17"/>
    </row>
    <row r="2093" spans="1:6" x14ac:dyDescent="0.25">
      <c r="A2093" s="16" t="s">
        <v>222</v>
      </c>
      <c r="B2093" s="16">
        <v>6475</v>
      </c>
      <c r="C2093" s="16">
        <v>132</v>
      </c>
      <c r="D2093" s="16">
        <v>113.7</v>
      </c>
      <c r="E2093" s="17">
        <v>32059</v>
      </c>
      <c r="F2093" s="17"/>
    </row>
    <row r="2094" spans="1:6" x14ac:dyDescent="0.25">
      <c r="A2094" s="16" t="s">
        <v>222</v>
      </c>
      <c r="B2094" s="16">
        <v>6831</v>
      </c>
      <c r="C2094" s="16">
        <v>75</v>
      </c>
      <c r="D2094" s="16">
        <v>66.900000000000006</v>
      </c>
      <c r="E2094" s="17">
        <v>24473</v>
      </c>
      <c r="F2094" s="17"/>
    </row>
    <row r="2095" spans="1:6" x14ac:dyDescent="0.25">
      <c r="A2095" s="16" t="s">
        <v>222</v>
      </c>
      <c r="B2095" s="16">
        <v>6810</v>
      </c>
      <c r="C2095" s="16">
        <v>180</v>
      </c>
      <c r="D2095" s="16">
        <v>113.3</v>
      </c>
      <c r="E2095" s="17">
        <v>28055</v>
      </c>
      <c r="F2095" s="17"/>
    </row>
    <row r="2096" spans="1:6" x14ac:dyDescent="0.25">
      <c r="A2096" s="16" t="s">
        <v>222</v>
      </c>
      <c r="B2096" s="16">
        <v>6611</v>
      </c>
      <c r="C2096" s="16">
        <v>134</v>
      </c>
      <c r="D2096" s="16">
        <v>124.3</v>
      </c>
      <c r="E2096" s="17">
        <v>34458</v>
      </c>
      <c r="F2096" s="17"/>
    </row>
    <row r="2097" spans="1:6" x14ac:dyDescent="0.25">
      <c r="A2097" s="16" t="s">
        <v>222</v>
      </c>
      <c r="B2097" s="16">
        <v>6492</v>
      </c>
      <c r="C2097" s="16">
        <v>97</v>
      </c>
      <c r="D2097" s="16">
        <v>77.3</v>
      </c>
      <c r="E2097" s="17">
        <v>24473</v>
      </c>
      <c r="F2097" s="17"/>
    </row>
    <row r="2098" spans="1:6" x14ac:dyDescent="0.25">
      <c r="A2098" s="16" t="s">
        <v>222</v>
      </c>
      <c r="B2098" s="16">
        <v>6516</v>
      </c>
      <c r="C2098" s="16">
        <v>90</v>
      </c>
      <c r="D2098" s="16">
        <v>79.599999999999994</v>
      </c>
      <c r="E2098" s="17">
        <v>34380</v>
      </c>
      <c r="F2098" s="17"/>
    </row>
    <row r="2099" spans="1:6" x14ac:dyDescent="0.25">
      <c r="A2099" s="16" t="s">
        <v>222</v>
      </c>
      <c r="B2099" s="16">
        <v>6705</v>
      </c>
      <c r="C2099" s="16">
        <v>150</v>
      </c>
      <c r="D2099" s="16">
        <v>105.4</v>
      </c>
      <c r="E2099" s="17">
        <v>26259</v>
      </c>
      <c r="F2099" s="17"/>
    </row>
    <row r="2100" spans="1:6" x14ac:dyDescent="0.25">
      <c r="A2100" s="16" t="s">
        <v>222</v>
      </c>
      <c r="B2100" s="16">
        <v>6450</v>
      </c>
      <c r="C2100" s="16">
        <v>100</v>
      </c>
      <c r="D2100" s="16">
        <v>91.4</v>
      </c>
      <c r="E2100" s="17">
        <v>33375</v>
      </c>
      <c r="F2100" s="17"/>
    </row>
    <row r="2101" spans="1:6" x14ac:dyDescent="0.25">
      <c r="A2101" s="16" t="s">
        <v>222</v>
      </c>
      <c r="B2101" s="16">
        <v>6880</v>
      </c>
      <c r="C2101" s="16">
        <v>120</v>
      </c>
      <c r="D2101" s="16">
        <v>70.900000000000006</v>
      </c>
      <c r="E2101" s="17">
        <v>28219</v>
      </c>
      <c r="F2101" s="17"/>
    </row>
    <row r="2102" spans="1:6" x14ac:dyDescent="0.25">
      <c r="A2102" s="16" t="s">
        <v>222</v>
      </c>
      <c r="B2102" s="16">
        <v>6877</v>
      </c>
      <c r="C2102" s="16">
        <v>126</v>
      </c>
      <c r="D2102" s="16">
        <v>119.2</v>
      </c>
      <c r="E2102" s="17">
        <v>34359</v>
      </c>
      <c r="F2102" s="17"/>
    </row>
    <row r="2103" spans="1:6" x14ac:dyDescent="0.25">
      <c r="A2103" s="16" t="s">
        <v>222</v>
      </c>
      <c r="B2103" s="16">
        <v>6360</v>
      </c>
      <c r="C2103" s="16">
        <v>102</v>
      </c>
      <c r="D2103" s="16">
        <v>67.099999999999994</v>
      </c>
      <c r="E2103" s="17">
        <v>36104</v>
      </c>
      <c r="F2103" s="17"/>
    </row>
    <row r="2104" spans="1:6" x14ac:dyDescent="0.25">
      <c r="A2104" s="16" t="s">
        <v>222</v>
      </c>
      <c r="B2104" s="16">
        <v>6443</v>
      </c>
      <c r="C2104" s="16">
        <v>45</v>
      </c>
      <c r="D2104" s="16">
        <v>35.9</v>
      </c>
      <c r="E2104" s="17">
        <v>32874</v>
      </c>
      <c r="F2104" s="17"/>
    </row>
    <row r="2105" spans="1:6" x14ac:dyDescent="0.25">
      <c r="A2105" s="16" t="s">
        <v>222</v>
      </c>
      <c r="B2105" s="16">
        <v>6450</v>
      </c>
      <c r="C2105" s="16">
        <v>30</v>
      </c>
      <c r="D2105" s="16">
        <v>27.4</v>
      </c>
      <c r="E2105" s="17">
        <v>38779</v>
      </c>
      <c r="F2105" s="17"/>
    </row>
    <row r="2106" spans="1:6" x14ac:dyDescent="0.25">
      <c r="A2106" s="16" t="s">
        <v>222</v>
      </c>
      <c r="B2106" s="16">
        <v>6062</v>
      </c>
      <c r="C2106" s="16">
        <v>160</v>
      </c>
      <c r="D2106" s="16">
        <v>116.2</v>
      </c>
      <c r="E2106" s="17">
        <v>30224</v>
      </c>
      <c r="F2106" s="17"/>
    </row>
    <row r="2107" spans="1:6" x14ac:dyDescent="0.25">
      <c r="A2107" s="16" t="s">
        <v>222</v>
      </c>
      <c r="B2107" s="16">
        <v>6067</v>
      </c>
      <c r="C2107" s="16">
        <v>120</v>
      </c>
      <c r="D2107" s="16">
        <v>106</v>
      </c>
      <c r="E2107" s="17">
        <v>27473</v>
      </c>
      <c r="F2107" s="17"/>
    </row>
    <row r="2108" spans="1:6" x14ac:dyDescent="0.25">
      <c r="A2108" s="16" t="s">
        <v>222</v>
      </c>
      <c r="B2108" s="16">
        <v>6010</v>
      </c>
      <c r="C2108" s="16">
        <v>132</v>
      </c>
      <c r="D2108" s="16">
        <v>124.7</v>
      </c>
      <c r="E2108" s="17">
        <v>26549</v>
      </c>
      <c r="F2108" s="17"/>
    </row>
    <row r="2109" spans="1:6" x14ac:dyDescent="0.25">
      <c r="A2109" s="16" t="s">
        <v>222</v>
      </c>
      <c r="B2109" s="16">
        <v>6460</v>
      </c>
      <c r="C2109" s="16">
        <v>120</v>
      </c>
      <c r="D2109" s="16">
        <v>112.9</v>
      </c>
      <c r="E2109" s="17">
        <v>33820</v>
      </c>
      <c r="F2109" s="17"/>
    </row>
    <row r="2110" spans="1:6" x14ac:dyDescent="0.25">
      <c r="A2110" s="16" t="s">
        <v>222</v>
      </c>
      <c r="B2110" s="16">
        <v>6471</v>
      </c>
      <c r="C2110" s="16">
        <v>50</v>
      </c>
      <c r="D2110" s="16">
        <v>49</v>
      </c>
      <c r="E2110" s="17">
        <v>33527</v>
      </c>
      <c r="F2110" s="17"/>
    </row>
    <row r="2111" spans="1:6" x14ac:dyDescent="0.25">
      <c r="A2111" s="16" t="s">
        <v>222</v>
      </c>
      <c r="B2111" s="16">
        <v>6831</v>
      </c>
      <c r="C2111" s="16">
        <v>217</v>
      </c>
      <c r="D2111" s="16">
        <v>112</v>
      </c>
      <c r="E2111" s="17">
        <v>31587</v>
      </c>
      <c r="F2111" s="17"/>
    </row>
    <row r="2112" spans="1:6" x14ac:dyDescent="0.25">
      <c r="A2112" s="16" t="s">
        <v>222</v>
      </c>
      <c r="B2112" s="16">
        <v>6516</v>
      </c>
      <c r="C2112" s="16">
        <v>98</v>
      </c>
      <c r="D2112" s="16">
        <v>90.4</v>
      </c>
      <c r="E2112" s="17">
        <v>25885</v>
      </c>
      <c r="F2112" s="17"/>
    </row>
    <row r="2113" spans="1:6" x14ac:dyDescent="0.25">
      <c r="A2113" s="16" t="s">
        <v>222</v>
      </c>
      <c r="B2113" s="16">
        <v>6107</v>
      </c>
      <c r="C2113" s="16">
        <v>160</v>
      </c>
      <c r="D2113" s="16">
        <v>137.69999999999999</v>
      </c>
      <c r="E2113" s="17">
        <v>28172</v>
      </c>
      <c r="F2113" s="17"/>
    </row>
    <row r="2114" spans="1:6" x14ac:dyDescent="0.25">
      <c r="A2114" s="16" t="s">
        <v>222</v>
      </c>
      <c r="B2114" s="16">
        <v>6450</v>
      </c>
      <c r="C2114" s="16">
        <v>130</v>
      </c>
      <c r="D2114" s="16">
        <v>108.2</v>
      </c>
      <c r="E2114" s="17">
        <v>26359</v>
      </c>
      <c r="F2114" s="17"/>
    </row>
    <row r="2115" spans="1:6" x14ac:dyDescent="0.25">
      <c r="A2115" s="16" t="s">
        <v>222</v>
      </c>
      <c r="B2115" s="16">
        <v>6512</v>
      </c>
      <c r="C2115" s="16">
        <v>120</v>
      </c>
      <c r="D2115" s="16">
        <v>105.8</v>
      </c>
      <c r="E2115" s="17">
        <v>34270</v>
      </c>
      <c r="F2115" s="17"/>
    </row>
    <row r="2116" spans="1:6" x14ac:dyDescent="0.25">
      <c r="A2116" s="16" t="s">
        <v>222</v>
      </c>
      <c r="B2116" s="16">
        <v>6033</v>
      </c>
      <c r="C2116" s="16">
        <v>105</v>
      </c>
      <c r="D2116" s="16">
        <v>101.1</v>
      </c>
      <c r="E2116" s="17">
        <v>32183</v>
      </c>
      <c r="F2116" s="17"/>
    </row>
    <row r="2117" spans="1:6" x14ac:dyDescent="0.25">
      <c r="A2117" s="16" t="s">
        <v>222</v>
      </c>
      <c r="B2117" s="16">
        <v>6010</v>
      </c>
      <c r="C2117" s="16">
        <v>146</v>
      </c>
      <c r="D2117" s="16">
        <v>141.19999999999999</v>
      </c>
      <c r="E2117" s="17">
        <v>33512</v>
      </c>
      <c r="F2117" s="17"/>
    </row>
    <row r="2118" spans="1:6" x14ac:dyDescent="0.25">
      <c r="A2118" s="16" t="s">
        <v>222</v>
      </c>
      <c r="B2118" s="16">
        <v>6076</v>
      </c>
      <c r="C2118" s="16">
        <v>180</v>
      </c>
      <c r="D2118" s="16">
        <v>168.1</v>
      </c>
      <c r="E2118" s="17">
        <v>32807</v>
      </c>
      <c r="F2118" s="17"/>
    </row>
    <row r="2119" spans="1:6" x14ac:dyDescent="0.25">
      <c r="A2119" s="16" t="s">
        <v>222</v>
      </c>
      <c r="B2119" s="16">
        <v>6037</v>
      </c>
      <c r="C2119" s="16">
        <v>60</v>
      </c>
      <c r="D2119" s="16">
        <v>50.1</v>
      </c>
      <c r="E2119" s="17">
        <v>27195</v>
      </c>
      <c r="F2119" s="17"/>
    </row>
    <row r="2120" spans="1:6" x14ac:dyDescent="0.25">
      <c r="A2120" s="16" t="s">
        <v>222</v>
      </c>
      <c r="B2120" s="16">
        <v>6492</v>
      </c>
      <c r="C2120" s="16">
        <v>130</v>
      </c>
      <c r="D2120" s="16">
        <v>126.5</v>
      </c>
      <c r="E2120" s="17">
        <v>27729</v>
      </c>
      <c r="F2120" s="17"/>
    </row>
    <row r="2121" spans="1:6" x14ac:dyDescent="0.25">
      <c r="A2121" s="16" t="s">
        <v>222</v>
      </c>
      <c r="B2121" s="16">
        <v>6385</v>
      </c>
      <c r="C2121" s="16">
        <v>90</v>
      </c>
      <c r="D2121" s="16">
        <v>76.400000000000006</v>
      </c>
      <c r="E2121" s="17">
        <v>25569</v>
      </c>
      <c r="F2121" s="17"/>
    </row>
    <row r="2122" spans="1:6" x14ac:dyDescent="0.25">
      <c r="A2122" s="16" t="s">
        <v>222</v>
      </c>
      <c r="B2122" s="16">
        <v>6457</v>
      </c>
      <c r="C2122" s="16">
        <v>70</v>
      </c>
      <c r="D2122" s="16">
        <v>58.3</v>
      </c>
      <c r="E2122" s="17">
        <v>25260</v>
      </c>
      <c r="F2122" s="17"/>
    </row>
    <row r="2123" spans="1:6" x14ac:dyDescent="0.25">
      <c r="A2123" s="16" t="s">
        <v>222</v>
      </c>
      <c r="B2123" s="16">
        <v>6032</v>
      </c>
      <c r="C2123" s="16">
        <v>105</v>
      </c>
      <c r="D2123" s="16">
        <v>93.9</v>
      </c>
      <c r="E2123" s="17">
        <v>27820</v>
      </c>
      <c r="F2123" s="17"/>
    </row>
    <row r="2124" spans="1:6" x14ac:dyDescent="0.25">
      <c r="A2124" s="16" t="s">
        <v>222</v>
      </c>
      <c r="B2124" s="16">
        <v>6488</v>
      </c>
      <c r="C2124" s="16">
        <v>120</v>
      </c>
      <c r="D2124" s="16">
        <v>114.6</v>
      </c>
      <c r="E2124" s="17">
        <v>33512</v>
      </c>
      <c r="F2124" s="17"/>
    </row>
    <row r="2125" spans="1:6" x14ac:dyDescent="0.25">
      <c r="A2125" s="16" t="s">
        <v>222</v>
      </c>
      <c r="B2125" s="16">
        <v>6790</v>
      </c>
      <c r="C2125" s="16">
        <v>87</v>
      </c>
      <c r="D2125" s="16">
        <v>54</v>
      </c>
      <c r="E2125" s="17">
        <v>27515</v>
      </c>
      <c r="F2125" s="17"/>
    </row>
    <row r="2126" spans="1:6" x14ac:dyDescent="0.25">
      <c r="A2126" s="16" t="s">
        <v>222</v>
      </c>
      <c r="B2126" s="16">
        <v>6477</v>
      </c>
      <c r="C2126" s="16">
        <v>60</v>
      </c>
      <c r="D2126" s="16">
        <v>51.7</v>
      </c>
      <c r="E2126" s="17">
        <v>37681</v>
      </c>
      <c r="F2126" s="17"/>
    </row>
    <row r="2127" spans="1:6" x14ac:dyDescent="0.25">
      <c r="A2127" s="16" t="s">
        <v>222</v>
      </c>
      <c r="B2127" s="16">
        <v>6480</v>
      </c>
      <c r="C2127" s="16">
        <v>65</v>
      </c>
      <c r="D2127" s="16">
        <v>57.4</v>
      </c>
      <c r="E2127" s="17">
        <v>26283</v>
      </c>
      <c r="F2127" s="17"/>
    </row>
    <row r="2128" spans="1:6" x14ac:dyDescent="0.25">
      <c r="A2128" s="16" t="s">
        <v>222</v>
      </c>
      <c r="B2128" s="16">
        <v>6447</v>
      </c>
      <c r="C2128" s="16">
        <v>120</v>
      </c>
      <c r="D2128" s="16">
        <v>104.8</v>
      </c>
      <c r="E2128" s="17">
        <v>34073</v>
      </c>
      <c r="F2128" s="17"/>
    </row>
    <row r="2129" spans="1:6" x14ac:dyDescent="0.25">
      <c r="A2129" s="16" t="s">
        <v>222</v>
      </c>
      <c r="B2129" s="16">
        <v>6604</v>
      </c>
      <c r="C2129" s="16">
        <v>360</v>
      </c>
      <c r="D2129" s="16">
        <v>286.60000000000002</v>
      </c>
      <c r="E2129" s="17">
        <v>33512</v>
      </c>
      <c r="F2129" s="17"/>
    </row>
    <row r="2130" spans="1:6" x14ac:dyDescent="0.25">
      <c r="A2130" s="16" t="s">
        <v>222</v>
      </c>
      <c r="B2130" s="16">
        <v>6001</v>
      </c>
      <c r="C2130" s="16">
        <v>120</v>
      </c>
      <c r="D2130" s="16">
        <v>112.6</v>
      </c>
      <c r="E2130" s="17">
        <v>28065</v>
      </c>
      <c r="F2130" s="17"/>
    </row>
    <row r="2131" spans="1:6" x14ac:dyDescent="0.25">
      <c r="A2131" s="16" t="s">
        <v>222</v>
      </c>
      <c r="B2131" s="16">
        <v>6511</v>
      </c>
      <c r="C2131" s="16">
        <v>30</v>
      </c>
      <c r="D2131" s="16">
        <v>29.3</v>
      </c>
      <c r="E2131" s="17">
        <v>35006</v>
      </c>
      <c r="F2131" s="17"/>
    </row>
    <row r="2132" spans="1:6" x14ac:dyDescent="0.25">
      <c r="A2132" s="16" t="s">
        <v>222</v>
      </c>
      <c r="B2132" s="16">
        <v>6489</v>
      </c>
      <c r="C2132" s="16">
        <v>130</v>
      </c>
      <c r="D2132" s="16">
        <v>124.7</v>
      </c>
      <c r="E2132" s="17">
        <v>32973</v>
      </c>
      <c r="F2132" s="17"/>
    </row>
    <row r="2133" spans="1:6" x14ac:dyDescent="0.25">
      <c r="A2133" s="16" t="s">
        <v>222</v>
      </c>
      <c r="B2133" s="16">
        <v>6450</v>
      </c>
      <c r="C2133" s="16">
        <v>90</v>
      </c>
      <c r="D2133" s="16">
        <v>65.8</v>
      </c>
      <c r="E2133" s="17">
        <v>29465</v>
      </c>
      <c r="F2133" s="17"/>
    </row>
    <row r="2134" spans="1:6" x14ac:dyDescent="0.25">
      <c r="A2134" s="16" t="s">
        <v>222</v>
      </c>
      <c r="B2134" s="16">
        <v>6040</v>
      </c>
      <c r="C2134" s="16">
        <v>162</v>
      </c>
      <c r="D2134" s="16">
        <v>151.30000000000001</v>
      </c>
      <c r="E2134" s="17">
        <v>27820</v>
      </c>
      <c r="F2134" s="17"/>
    </row>
    <row r="2135" spans="1:6" x14ac:dyDescent="0.25">
      <c r="A2135" s="16" t="s">
        <v>222</v>
      </c>
      <c r="B2135" s="16">
        <v>6360</v>
      </c>
      <c r="C2135" s="16">
        <v>120</v>
      </c>
      <c r="D2135" s="16">
        <v>107.1</v>
      </c>
      <c r="E2135" s="17">
        <v>24473</v>
      </c>
      <c r="F2135" s="17"/>
    </row>
    <row r="2136" spans="1:6" x14ac:dyDescent="0.25">
      <c r="A2136" s="16" t="s">
        <v>222</v>
      </c>
      <c r="B2136" s="16">
        <v>6117</v>
      </c>
      <c r="C2136" s="16">
        <v>257</v>
      </c>
      <c r="D2136" s="16">
        <v>219.7</v>
      </c>
      <c r="E2136" s="17">
        <v>24473</v>
      </c>
      <c r="F2136" s="17"/>
    </row>
    <row r="2137" spans="1:6" x14ac:dyDescent="0.25">
      <c r="A2137" s="16" t="s">
        <v>222</v>
      </c>
      <c r="B2137" s="16">
        <v>6052</v>
      </c>
      <c r="C2137" s="16">
        <v>180</v>
      </c>
      <c r="D2137" s="16">
        <v>147.1</v>
      </c>
      <c r="E2137" s="17">
        <v>24576</v>
      </c>
      <c r="F2137" s="17"/>
    </row>
    <row r="2138" spans="1:6" x14ac:dyDescent="0.25">
      <c r="A2138" s="16" t="s">
        <v>222</v>
      </c>
      <c r="B2138" s="16">
        <v>6082</v>
      </c>
      <c r="C2138" s="16">
        <v>25</v>
      </c>
      <c r="D2138" s="16">
        <v>24.5</v>
      </c>
      <c r="E2138" s="17">
        <v>27744</v>
      </c>
      <c r="F2138" s="17"/>
    </row>
    <row r="2139" spans="1:6" x14ac:dyDescent="0.25">
      <c r="A2139" s="16" t="s">
        <v>222</v>
      </c>
      <c r="B2139" s="16">
        <v>6897</v>
      </c>
      <c r="C2139" s="16">
        <v>40</v>
      </c>
      <c r="D2139" s="16">
        <v>7.3</v>
      </c>
      <c r="E2139" s="17">
        <v>36780</v>
      </c>
      <c r="F2139" s="17"/>
    </row>
    <row r="2140" spans="1:6" x14ac:dyDescent="0.25">
      <c r="A2140" s="16" t="s">
        <v>222</v>
      </c>
      <c r="B2140" s="16">
        <v>6088</v>
      </c>
      <c r="C2140" s="16">
        <v>60</v>
      </c>
      <c r="D2140" s="16">
        <v>53.3</v>
      </c>
      <c r="E2140" s="17">
        <v>37742</v>
      </c>
      <c r="F2140" s="17"/>
    </row>
    <row r="2141" spans="1:6" x14ac:dyDescent="0.25">
      <c r="A2141" s="16" t="s">
        <v>222</v>
      </c>
      <c r="B2141" s="16">
        <v>6790</v>
      </c>
      <c r="C2141" s="16">
        <v>160</v>
      </c>
      <c r="D2141" s="16">
        <v>154.80000000000001</v>
      </c>
      <c r="E2141" s="17">
        <v>32343</v>
      </c>
      <c r="F2141" s="17"/>
    </row>
    <row r="2142" spans="1:6" x14ac:dyDescent="0.25">
      <c r="A2142" s="16" t="s">
        <v>222</v>
      </c>
      <c r="B2142" s="16">
        <v>6460</v>
      </c>
      <c r="C2142" s="16">
        <v>120</v>
      </c>
      <c r="D2142" s="16">
        <v>115.1</v>
      </c>
      <c r="E2142" s="17">
        <v>25965</v>
      </c>
      <c r="F2142" s="17"/>
    </row>
    <row r="2143" spans="1:6" x14ac:dyDescent="0.25">
      <c r="A2143" s="16" t="s">
        <v>222</v>
      </c>
      <c r="B2143" s="16">
        <v>6268</v>
      </c>
      <c r="C2143" s="16">
        <v>98</v>
      </c>
      <c r="D2143" s="16">
        <v>85.9</v>
      </c>
      <c r="E2143" s="17">
        <v>34381</v>
      </c>
      <c r="F2143" s="17"/>
    </row>
    <row r="2144" spans="1:6" x14ac:dyDescent="0.25">
      <c r="A2144" s="16" t="s">
        <v>222</v>
      </c>
      <c r="B2144" s="16">
        <v>6776</v>
      </c>
      <c r="C2144" s="16">
        <v>95</v>
      </c>
      <c r="D2144" s="16">
        <v>82.4</v>
      </c>
      <c r="E2144" s="17">
        <v>26178</v>
      </c>
      <c r="F2144" s="17"/>
    </row>
    <row r="2145" spans="1:6" x14ac:dyDescent="0.25">
      <c r="A2145" s="16" t="s">
        <v>222</v>
      </c>
      <c r="B2145" s="16">
        <v>6902</v>
      </c>
      <c r="C2145" s="16">
        <v>46</v>
      </c>
      <c r="D2145" s="16">
        <v>38.799999999999997</v>
      </c>
      <c r="E2145" s="17">
        <v>36629</v>
      </c>
      <c r="F2145" s="17"/>
    </row>
    <row r="2146" spans="1:6" x14ac:dyDescent="0.25">
      <c r="A2146" s="16" t="s">
        <v>222</v>
      </c>
      <c r="B2146" s="16">
        <v>6096</v>
      </c>
      <c r="C2146" s="16">
        <v>48</v>
      </c>
      <c r="D2146" s="16">
        <v>45.9</v>
      </c>
      <c r="E2146" s="17">
        <v>33512</v>
      </c>
      <c r="F2146" s="17"/>
    </row>
    <row r="2147" spans="1:6" x14ac:dyDescent="0.25">
      <c r="A2147" s="16" t="s">
        <v>222</v>
      </c>
      <c r="B2147" s="16">
        <v>6473</v>
      </c>
      <c r="C2147" s="16">
        <v>120</v>
      </c>
      <c r="D2147" s="16">
        <v>111.6</v>
      </c>
      <c r="E2147" s="17">
        <v>24473</v>
      </c>
      <c r="F2147" s="17"/>
    </row>
    <row r="2148" spans="1:6" x14ac:dyDescent="0.25">
      <c r="A2148" s="16" t="s">
        <v>222</v>
      </c>
      <c r="B2148" s="16">
        <v>6002</v>
      </c>
      <c r="C2148" s="16">
        <v>60</v>
      </c>
      <c r="D2148" s="16">
        <v>48.6</v>
      </c>
      <c r="E2148" s="17">
        <v>30866</v>
      </c>
      <c r="F2148" s="17"/>
    </row>
    <row r="2149" spans="1:6" x14ac:dyDescent="0.25">
      <c r="A2149" s="16" t="s">
        <v>222</v>
      </c>
      <c r="B2149" s="16">
        <v>6457</v>
      </c>
      <c r="C2149" s="16">
        <v>150</v>
      </c>
      <c r="D2149" s="16">
        <v>129.1</v>
      </c>
      <c r="E2149" s="17">
        <v>33998</v>
      </c>
      <c r="F2149" s="17"/>
    </row>
    <row r="2150" spans="1:6" x14ac:dyDescent="0.25">
      <c r="A2150" s="16" t="s">
        <v>222</v>
      </c>
      <c r="B2150" s="16">
        <v>6443</v>
      </c>
      <c r="C2150" s="16">
        <v>90</v>
      </c>
      <c r="D2150" s="16">
        <v>61.6</v>
      </c>
      <c r="E2150" s="17">
        <v>34501</v>
      </c>
      <c r="F2150" s="17"/>
    </row>
    <row r="2151" spans="1:6" x14ac:dyDescent="0.25">
      <c r="A2151" s="16" t="s">
        <v>222</v>
      </c>
      <c r="B2151" s="16">
        <v>6385</v>
      </c>
      <c r="C2151" s="16">
        <v>120</v>
      </c>
      <c r="D2151" s="16">
        <v>95.7</v>
      </c>
      <c r="E2151" s="17">
        <v>24473</v>
      </c>
      <c r="F2151" s="17"/>
    </row>
    <row r="2152" spans="1:6" x14ac:dyDescent="0.25">
      <c r="A2152" s="16" t="s">
        <v>222</v>
      </c>
      <c r="B2152" s="16">
        <v>6410</v>
      </c>
      <c r="C2152" s="16">
        <v>90</v>
      </c>
      <c r="D2152" s="16">
        <v>85.5</v>
      </c>
      <c r="E2152" s="17">
        <v>27839</v>
      </c>
      <c r="F2152" s="17"/>
    </row>
    <row r="2153" spans="1:6" x14ac:dyDescent="0.25">
      <c r="A2153" s="16" t="s">
        <v>222</v>
      </c>
      <c r="B2153" s="16">
        <v>6825</v>
      </c>
      <c r="C2153" s="16">
        <v>160</v>
      </c>
      <c r="D2153" s="16">
        <v>150.6</v>
      </c>
      <c r="E2153" s="17">
        <v>32629</v>
      </c>
      <c r="F2153" s="17"/>
    </row>
    <row r="2154" spans="1:6" x14ac:dyDescent="0.25">
      <c r="A2154" s="16" t="s">
        <v>222</v>
      </c>
      <c r="B2154" s="16">
        <v>6484</v>
      </c>
      <c r="C2154" s="16">
        <v>106</v>
      </c>
      <c r="D2154" s="16">
        <v>103.7</v>
      </c>
      <c r="E2154" s="17">
        <v>30272</v>
      </c>
      <c r="F2154" s="17"/>
    </row>
    <row r="2155" spans="1:6" x14ac:dyDescent="0.25">
      <c r="A2155" s="16" t="s">
        <v>222</v>
      </c>
      <c r="B2155" s="16">
        <v>6374</v>
      </c>
      <c r="C2155" s="16">
        <v>90</v>
      </c>
      <c r="D2155" s="16">
        <v>84.1</v>
      </c>
      <c r="E2155" s="17">
        <v>31686</v>
      </c>
      <c r="F2155" s="17"/>
    </row>
    <row r="2156" spans="1:6" x14ac:dyDescent="0.25">
      <c r="A2156" s="16" t="s">
        <v>222</v>
      </c>
      <c r="B2156" s="16">
        <v>6759</v>
      </c>
      <c r="C2156" s="16">
        <v>25</v>
      </c>
      <c r="E2156" s="17">
        <v>33399</v>
      </c>
      <c r="F2156" s="17"/>
    </row>
    <row r="2157" spans="1:6" x14ac:dyDescent="0.25">
      <c r="A2157" s="16" t="s">
        <v>222</v>
      </c>
      <c r="B2157" s="16">
        <v>6710</v>
      </c>
      <c r="C2157" s="16">
        <v>60</v>
      </c>
      <c r="D2157" s="16">
        <v>47.6</v>
      </c>
      <c r="E2157" s="17">
        <v>24473</v>
      </c>
      <c r="F2157" s="17"/>
    </row>
    <row r="2158" spans="1:6" x14ac:dyDescent="0.25">
      <c r="A2158" s="16" t="s">
        <v>222</v>
      </c>
      <c r="B2158" s="16">
        <v>6412</v>
      </c>
      <c r="C2158" s="16">
        <v>60</v>
      </c>
      <c r="D2158" s="16">
        <v>56.7</v>
      </c>
      <c r="E2158" s="17">
        <v>35009</v>
      </c>
      <c r="F2158" s="17"/>
    </row>
    <row r="2159" spans="1:6" x14ac:dyDescent="0.25">
      <c r="A2159" s="16" t="s">
        <v>222</v>
      </c>
      <c r="B2159" s="16">
        <v>6484</v>
      </c>
      <c r="C2159" s="16">
        <v>206</v>
      </c>
      <c r="D2159" s="16">
        <v>97</v>
      </c>
      <c r="E2159" s="17">
        <v>24473</v>
      </c>
      <c r="F2159" s="17"/>
    </row>
    <row r="2160" spans="1:6" x14ac:dyDescent="0.25">
      <c r="A2160" s="16" t="s">
        <v>222</v>
      </c>
      <c r="B2160" s="16">
        <v>6035</v>
      </c>
      <c r="C2160" s="16">
        <v>90</v>
      </c>
      <c r="D2160" s="16">
        <v>82.9</v>
      </c>
      <c r="E2160" s="17">
        <v>33562</v>
      </c>
      <c r="F2160" s="17"/>
    </row>
    <row r="2161" spans="1:6" x14ac:dyDescent="0.25">
      <c r="A2161" s="16" t="s">
        <v>222</v>
      </c>
      <c r="B2161" s="16">
        <v>6776</v>
      </c>
      <c r="C2161" s="16">
        <v>148</v>
      </c>
      <c r="D2161" s="16">
        <v>134.80000000000001</v>
      </c>
      <c r="E2161" s="17">
        <v>35962</v>
      </c>
      <c r="F2161" s="17"/>
    </row>
    <row r="2162" spans="1:6" x14ac:dyDescent="0.25">
      <c r="A2162" s="16" t="s">
        <v>222</v>
      </c>
      <c r="B2162" s="16">
        <v>6355</v>
      </c>
      <c r="C2162" s="16">
        <v>60</v>
      </c>
      <c r="D2162" s="16">
        <v>45.6</v>
      </c>
      <c r="E2162" s="17">
        <v>32874</v>
      </c>
      <c r="F2162" s="17"/>
    </row>
    <row r="2163" spans="1:6" x14ac:dyDescent="0.25">
      <c r="A2163" s="16" t="s">
        <v>222</v>
      </c>
      <c r="B2163" s="16">
        <v>6432</v>
      </c>
      <c r="C2163" s="16">
        <v>144</v>
      </c>
      <c r="D2163" s="16">
        <v>135.30000000000001</v>
      </c>
      <c r="E2163" s="17">
        <v>32854</v>
      </c>
      <c r="F2163" s="17"/>
    </row>
    <row r="2164" spans="1:6" x14ac:dyDescent="0.25">
      <c r="A2164" s="16" t="s">
        <v>222</v>
      </c>
      <c r="B2164" s="16">
        <v>6357</v>
      </c>
      <c r="C2164" s="16">
        <v>130</v>
      </c>
      <c r="D2164" s="16">
        <v>122.1</v>
      </c>
      <c r="E2164" s="17">
        <v>33658</v>
      </c>
      <c r="F2164" s="17"/>
    </row>
    <row r="2165" spans="1:6" x14ac:dyDescent="0.25">
      <c r="A2165" s="16" t="s">
        <v>222</v>
      </c>
      <c r="B2165" s="16">
        <v>6415</v>
      </c>
      <c r="C2165" s="16">
        <v>60</v>
      </c>
      <c r="D2165" s="16">
        <v>55.1</v>
      </c>
      <c r="E2165" s="17">
        <v>27190</v>
      </c>
      <c r="F2165" s="17"/>
    </row>
    <row r="2166" spans="1:6" x14ac:dyDescent="0.25">
      <c r="A2166" s="16" t="s">
        <v>222</v>
      </c>
      <c r="B2166" s="16">
        <v>6106</v>
      </c>
      <c r="C2166" s="16">
        <v>199</v>
      </c>
      <c r="D2166" s="16">
        <v>178.8</v>
      </c>
      <c r="E2166" s="17">
        <v>24473</v>
      </c>
      <c r="F2166" s="17"/>
    </row>
    <row r="2167" spans="1:6" x14ac:dyDescent="0.25">
      <c r="A2167" s="16" t="s">
        <v>222</v>
      </c>
      <c r="B2167" s="16">
        <v>6415</v>
      </c>
      <c r="C2167" s="16">
        <v>130</v>
      </c>
      <c r="D2167" s="16">
        <v>102.3</v>
      </c>
      <c r="E2167" s="17">
        <v>27701</v>
      </c>
      <c r="F2167" s="17"/>
    </row>
    <row r="2168" spans="1:6" x14ac:dyDescent="0.25">
      <c r="A2168" s="16" t="s">
        <v>222</v>
      </c>
      <c r="B2168" s="16">
        <v>6095</v>
      </c>
      <c r="C2168" s="16">
        <v>150</v>
      </c>
      <c r="D2168" s="16">
        <v>140.6</v>
      </c>
      <c r="E2168" s="17">
        <v>28136</v>
      </c>
      <c r="F2168" s="17"/>
    </row>
    <row r="2169" spans="1:6" x14ac:dyDescent="0.25">
      <c r="A2169" s="16" t="s">
        <v>222</v>
      </c>
      <c r="B2169" s="16">
        <v>6830</v>
      </c>
      <c r="C2169" s="16">
        <v>202</v>
      </c>
      <c r="D2169" s="16">
        <v>187.5</v>
      </c>
      <c r="E2169" s="17">
        <v>24473</v>
      </c>
      <c r="F2169" s="17"/>
    </row>
    <row r="2170" spans="1:6" x14ac:dyDescent="0.25">
      <c r="A2170" s="16" t="s">
        <v>222</v>
      </c>
      <c r="B2170" s="16">
        <v>6382</v>
      </c>
      <c r="C2170" s="16">
        <v>130</v>
      </c>
      <c r="D2170" s="16">
        <v>109.7</v>
      </c>
      <c r="E2170" s="17">
        <v>38351</v>
      </c>
      <c r="F2170" s="17"/>
    </row>
    <row r="2171" spans="1:6" x14ac:dyDescent="0.25">
      <c r="A2171" s="16" t="s">
        <v>222</v>
      </c>
      <c r="B2171" s="16">
        <v>6902</v>
      </c>
      <c r="C2171" s="16">
        <v>120</v>
      </c>
      <c r="D2171" s="16">
        <v>112.1</v>
      </c>
      <c r="E2171" s="17">
        <v>34290</v>
      </c>
      <c r="F2171" s="17"/>
    </row>
    <row r="2172" spans="1:6" x14ac:dyDescent="0.25">
      <c r="A2172" s="16" t="s">
        <v>222</v>
      </c>
      <c r="B2172" s="16">
        <v>6410</v>
      </c>
      <c r="C2172" s="16">
        <v>120</v>
      </c>
      <c r="D2172" s="16">
        <v>77.8</v>
      </c>
      <c r="E2172" s="17">
        <v>26715</v>
      </c>
      <c r="F2172" s="17"/>
    </row>
    <row r="2173" spans="1:6" x14ac:dyDescent="0.25">
      <c r="A2173" s="16" t="s">
        <v>222</v>
      </c>
      <c r="B2173" s="16">
        <v>6450</v>
      </c>
      <c r="C2173" s="16">
        <v>60</v>
      </c>
      <c r="D2173" s="16">
        <v>56.1</v>
      </c>
      <c r="E2173" s="17">
        <v>33604</v>
      </c>
      <c r="F2173" s="17"/>
    </row>
    <row r="2174" spans="1:6" x14ac:dyDescent="0.25">
      <c r="A2174" s="16" t="s">
        <v>222</v>
      </c>
      <c r="B2174" s="16">
        <v>6320</v>
      </c>
      <c r="C2174" s="16">
        <v>128</v>
      </c>
      <c r="D2174" s="16">
        <v>121</v>
      </c>
      <c r="E2174" s="17">
        <v>26177</v>
      </c>
      <c r="F2174" s="17"/>
    </row>
    <row r="2175" spans="1:6" x14ac:dyDescent="0.25">
      <c r="A2175" s="16" t="s">
        <v>222</v>
      </c>
      <c r="B2175" s="16">
        <v>6426</v>
      </c>
      <c r="C2175" s="16">
        <v>45</v>
      </c>
      <c r="D2175" s="16">
        <v>37.4</v>
      </c>
      <c r="E2175" s="17">
        <v>32540</v>
      </c>
      <c r="F2175" s="17"/>
    </row>
    <row r="2176" spans="1:6" x14ac:dyDescent="0.25">
      <c r="A2176" s="16" t="s">
        <v>222</v>
      </c>
      <c r="B2176" s="16">
        <v>6082</v>
      </c>
      <c r="C2176" s="16">
        <v>130</v>
      </c>
      <c r="D2176" s="16">
        <v>115.7</v>
      </c>
      <c r="E2176" s="17">
        <v>27851</v>
      </c>
      <c r="F2176" s="17"/>
    </row>
    <row r="2177" spans="1:6" x14ac:dyDescent="0.25">
      <c r="A2177" s="16" t="s">
        <v>222</v>
      </c>
      <c r="B2177" s="16">
        <v>6770</v>
      </c>
      <c r="C2177" s="16">
        <v>126</v>
      </c>
      <c r="D2177" s="16">
        <v>119.3</v>
      </c>
      <c r="E2177" s="17">
        <v>34296</v>
      </c>
      <c r="F2177" s="17"/>
    </row>
    <row r="2178" spans="1:6" x14ac:dyDescent="0.25">
      <c r="A2178" s="16" t="s">
        <v>222</v>
      </c>
      <c r="B2178" s="16">
        <v>6002</v>
      </c>
      <c r="C2178" s="16">
        <v>150</v>
      </c>
      <c r="D2178" s="16">
        <v>141</v>
      </c>
      <c r="E2178" s="17">
        <v>27823</v>
      </c>
      <c r="F2178" s="17"/>
    </row>
    <row r="2179" spans="1:6" x14ac:dyDescent="0.25">
      <c r="A2179" s="16" t="s">
        <v>222</v>
      </c>
      <c r="B2179" s="16">
        <v>6117</v>
      </c>
      <c r="C2179" s="16">
        <v>75</v>
      </c>
      <c r="D2179" s="16">
        <v>69.7</v>
      </c>
      <c r="E2179" s="17">
        <v>35006</v>
      </c>
      <c r="F2179" s="17"/>
    </row>
    <row r="2180" spans="1:6" x14ac:dyDescent="0.25">
      <c r="A2180" s="16" t="s">
        <v>222</v>
      </c>
      <c r="B2180" s="16">
        <v>6810</v>
      </c>
      <c r="C2180" s="16">
        <v>64</v>
      </c>
      <c r="D2180" s="16">
        <v>62.1</v>
      </c>
      <c r="E2180" s="17">
        <v>25029</v>
      </c>
      <c r="F2180" s="17"/>
    </row>
    <row r="2181" spans="1:6" x14ac:dyDescent="0.25">
      <c r="A2181" s="16" t="s">
        <v>222</v>
      </c>
      <c r="B2181" s="16">
        <v>6320</v>
      </c>
      <c r="C2181" s="16">
        <v>60</v>
      </c>
      <c r="D2181" s="16">
        <v>56.9</v>
      </c>
      <c r="E2181" s="17">
        <v>32934</v>
      </c>
      <c r="F2181" s="17"/>
    </row>
    <row r="2182" spans="1:6" x14ac:dyDescent="0.25">
      <c r="A2182" s="16" t="s">
        <v>222</v>
      </c>
      <c r="B2182" s="16">
        <v>6067</v>
      </c>
      <c r="C2182" s="16">
        <v>95</v>
      </c>
      <c r="D2182" s="16">
        <v>87.6</v>
      </c>
      <c r="E2182" s="17">
        <v>42608</v>
      </c>
      <c r="F2182" s="17"/>
    </row>
    <row r="2183" spans="1:6" x14ac:dyDescent="0.25">
      <c r="A2183" s="16" t="s">
        <v>222</v>
      </c>
      <c r="B2183" s="16">
        <v>6801</v>
      </c>
      <c r="C2183" s="16">
        <v>161</v>
      </c>
      <c r="D2183" s="16">
        <v>140.6</v>
      </c>
      <c r="E2183" s="17">
        <v>34409</v>
      </c>
      <c r="F2183" s="17"/>
    </row>
    <row r="2184" spans="1:6" x14ac:dyDescent="0.25">
      <c r="A2184" s="16" t="s">
        <v>222</v>
      </c>
      <c r="B2184" s="16">
        <v>6450</v>
      </c>
      <c r="C2184" s="16">
        <v>100</v>
      </c>
      <c r="D2184" s="16">
        <v>49.2</v>
      </c>
      <c r="E2184" s="17">
        <v>26057</v>
      </c>
      <c r="F2184" s="17"/>
    </row>
    <row r="2185" spans="1:6" x14ac:dyDescent="0.25">
      <c r="A2185" s="16" t="s">
        <v>222</v>
      </c>
      <c r="B2185" s="16">
        <v>6488</v>
      </c>
      <c r="C2185" s="16">
        <v>37</v>
      </c>
      <c r="D2185" s="16">
        <v>28.1</v>
      </c>
      <c r="E2185" s="17">
        <v>32281</v>
      </c>
      <c r="F2185" s="17"/>
    </row>
    <row r="2186" spans="1:6" x14ac:dyDescent="0.25">
      <c r="A2186" s="16" t="s">
        <v>222</v>
      </c>
      <c r="B2186" s="16">
        <v>6234</v>
      </c>
      <c r="C2186" s="16">
        <v>72</v>
      </c>
      <c r="D2186" s="16">
        <v>66.5</v>
      </c>
      <c r="E2186" s="17">
        <v>27119</v>
      </c>
      <c r="F2186" s="17"/>
    </row>
    <row r="2187" spans="1:6" x14ac:dyDescent="0.25">
      <c r="A2187" s="16" t="s">
        <v>222</v>
      </c>
      <c r="B2187" s="16">
        <v>6851</v>
      </c>
      <c r="C2187" s="16">
        <v>60</v>
      </c>
      <c r="D2187" s="16">
        <v>59</v>
      </c>
      <c r="E2187" s="17">
        <v>33512</v>
      </c>
      <c r="F2187" s="17"/>
    </row>
    <row r="2188" spans="1:6" x14ac:dyDescent="0.25">
      <c r="A2188" s="16" t="s">
        <v>222</v>
      </c>
      <c r="B2188" s="16">
        <v>6483</v>
      </c>
      <c r="C2188" s="16">
        <v>128</v>
      </c>
      <c r="D2188" s="16">
        <v>121.9</v>
      </c>
      <c r="E2188" s="17">
        <v>34129</v>
      </c>
      <c r="F2188" s="17"/>
    </row>
    <row r="2189" spans="1:6" x14ac:dyDescent="0.25">
      <c r="A2189" s="16" t="s">
        <v>222</v>
      </c>
      <c r="B2189" s="16">
        <v>6795</v>
      </c>
      <c r="C2189" s="16">
        <v>110</v>
      </c>
      <c r="D2189" s="16">
        <v>103.5</v>
      </c>
      <c r="E2189" s="17">
        <v>24579</v>
      </c>
      <c r="F2189" s="17"/>
    </row>
    <row r="2190" spans="1:6" x14ac:dyDescent="0.25">
      <c r="A2190" s="16" t="s">
        <v>222</v>
      </c>
      <c r="B2190" s="16">
        <v>6903</v>
      </c>
      <c r="C2190" s="16">
        <v>128</v>
      </c>
      <c r="D2190" s="16">
        <v>124</v>
      </c>
      <c r="E2190" s="17">
        <v>24473</v>
      </c>
      <c r="F2190" s="17"/>
    </row>
    <row r="2191" spans="1:6" x14ac:dyDescent="0.25">
      <c r="A2191" s="16" t="s">
        <v>222</v>
      </c>
      <c r="B2191" s="16">
        <v>6412</v>
      </c>
      <c r="C2191" s="16">
        <v>60</v>
      </c>
      <c r="D2191" s="16">
        <v>48.6</v>
      </c>
      <c r="E2191" s="17">
        <v>24473</v>
      </c>
      <c r="F2191" s="17"/>
    </row>
    <row r="2192" spans="1:6" x14ac:dyDescent="0.25">
      <c r="A2192" s="16" t="s">
        <v>222</v>
      </c>
      <c r="B2192" s="16">
        <v>6355</v>
      </c>
      <c r="C2192" s="16">
        <v>100</v>
      </c>
      <c r="D2192" s="16">
        <v>82.7</v>
      </c>
      <c r="E2192" s="17">
        <v>27973</v>
      </c>
      <c r="F2192" s="17"/>
    </row>
    <row r="2193" spans="1:6" x14ac:dyDescent="0.25">
      <c r="A2193" s="16" t="s">
        <v>222</v>
      </c>
      <c r="B2193" s="16">
        <v>6512</v>
      </c>
      <c r="C2193" s="16">
        <v>90</v>
      </c>
      <c r="D2193" s="16">
        <v>85.2</v>
      </c>
      <c r="E2193" s="17">
        <v>29189</v>
      </c>
      <c r="F2193" s="17"/>
    </row>
    <row r="2194" spans="1:6" x14ac:dyDescent="0.25">
      <c r="A2194" s="16" t="s">
        <v>222</v>
      </c>
      <c r="B2194" s="16">
        <v>6460</v>
      </c>
      <c r="C2194" s="16">
        <v>120</v>
      </c>
      <c r="D2194" s="16">
        <v>112.4</v>
      </c>
      <c r="E2194" s="17">
        <v>26339</v>
      </c>
      <c r="F2194" s="17"/>
    </row>
    <row r="2195" spans="1:6" x14ac:dyDescent="0.25">
      <c r="A2195" s="16" t="s">
        <v>222</v>
      </c>
      <c r="B2195" s="16">
        <v>6716</v>
      </c>
      <c r="C2195" s="16">
        <v>129</v>
      </c>
      <c r="D2195" s="16">
        <v>93.5</v>
      </c>
      <c r="E2195" s="17">
        <v>28460</v>
      </c>
      <c r="F2195" s="17"/>
    </row>
    <row r="2196" spans="1:6" x14ac:dyDescent="0.25">
      <c r="A2196" s="16" t="s">
        <v>222</v>
      </c>
      <c r="B2196" s="16">
        <v>6614</v>
      </c>
      <c r="C2196" s="16">
        <v>190</v>
      </c>
      <c r="D2196" s="16">
        <v>185.8</v>
      </c>
      <c r="E2196" s="17">
        <v>33133</v>
      </c>
      <c r="F2196" s="17"/>
    </row>
    <row r="2197" spans="1:6" x14ac:dyDescent="0.25">
      <c r="A2197" s="16" t="s">
        <v>222</v>
      </c>
      <c r="B2197" s="16">
        <v>6119</v>
      </c>
      <c r="C2197" s="16">
        <v>170</v>
      </c>
      <c r="D2197" s="16">
        <v>130.19999999999999</v>
      </c>
      <c r="E2197" s="17">
        <v>24473</v>
      </c>
      <c r="F2197" s="17"/>
    </row>
    <row r="2198" spans="1:6" x14ac:dyDescent="0.25">
      <c r="A2198" s="16" t="s">
        <v>222</v>
      </c>
      <c r="B2198" s="16">
        <v>6479</v>
      </c>
      <c r="C2198" s="16">
        <v>150</v>
      </c>
      <c r="D2198" s="16">
        <v>146.69999999999999</v>
      </c>
      <c r="E2198" s="17">
        <v>36486</v>
      </c>
      <c r="F2198" s="17"/>
    </row>
    <row r="2199" spans="1:6" x14ac:dyDescent="0.25">
      <c r="A2199" s="16" t="s">
        <v>222</v>
      </c>
      <c r="B2199" s="16">
        <v>6896</v>
      </c>
      <c r="C2199" s="16">
        <v>59</v>
      </c>
      <c r="D2199" s="16">
        <v>52.4</v>
      </c>
      <c r="E2199" s="17">
        <v>37586</v>
      </c>
      <c r="F2199" s="17"/>
    </row>
    <row r="2200" spans="1:6" x14ac:dyDescent="0.25">
      <c r="A2200" s="16" t="s">
        <v>222</v>
      </c>
      <c r="B2200" s="16">
        <v>6010</v>
      </c>
      <c r="C2200" s="16">
        <v>128</v>
      </c>
      <c r="D2200" s="16">
        <v>121.5</v>
      </c>
      <c r="E2200" s="17">
        <v>32871</v>
      </c>
      <c r="F2200" s="17"/>
    </row>
    <row r="2201" spans="1:6" x14ac:dyDescent="0.25">
      <c r="A2201" s="16" t="s">
        <v>222</v>
      </c>
      <c r="B2201" s="16">
        <v>6450</v>
      </c>
      <c r="C2201" s="16">
        <v>60</v>
      </c>
      <c r="D2201" s="16">
        <v>57</v>
      </c>
      <c r="E2201" s="17">
        <v>33512</v>
      </c>
      <c r="F2201" s="17"/>
    </row>
    <row r="2202" spans="1:6" x14ac:dyDescent="0.25">
      <c r="A2202" s="16" t="s">
        <v>222</v>
      </c>
      <c r="B2202" s="16">
        <v>6457</v>
      </c>
      <c r="C2202" s="16">
        <v>150</v>
      </c>
      <c r="D2202" s="16">
        <v>138.1</v>
      </c>
      <c r="E2202" s="17">
        <v>26299</v>
      </c>
      <c r="F2202" s="17"/>
    </row>
    <row r="2203" spans="1:6" x14ac:dyDescent="0.25">
      <c r="A2203" s="16" t="s">
        <v>222</v>
      </c>
      <c r="B2203" s="16">
        <v>6416</v>
      </c>
      <c r="C2203" s="16">
        <v>85</v>
      </c>
      <c r="D2203" s="16">
        <v>62.5</v>
      </c>
      <c r="E2203" s="17">
        <v>33959</v>
      </c>
      <c r="F2203" s="17"/>
    </row>
    <row r="2204" spans="1:6" x14ac:dyDescent="0.25">
      <c r="A2204" s="16" t="s">
        <v>222</v>
      </c>
      <c r="B2204" s="16">
        <v>6095</v>
      </c>
      <c r="C2204" s="16">
        <v>180</v>
      </c>
      <c r="D2204" s="16">
        <v>105.1</v>
      </c>
      <c r="E2204" s="17">
        <v>27699</v>
      </c>
      <c r="F2204" s="17"/>
    </row>
    <row r="2205" spans="1:6" x14ac:dyDescent="0.25">
      <c r="A2205" s="16" t="s">
        <v>222</v>
      </c>
      <c r="B2205" s="16">
        <v>6492</v>
      </c>
      <c r="C2205" s="16">
        <v>366</v>
      </c>
      <c r="D2205" s="16">
        <v>333.1</v>
      </c>
      <c r="E2205" s="17">
        <v>24473</v>
      </c>
      <c r="F2205" s="17"/>
    </row>
    <row r="2206" spans="1:6" x14ac:dyDescent="0.25">
      <c r="A2206" s="16" t="s">
        <v>222</v>
      </c>
      <c r="B2206" s="16">
        <v>6705</v>
      </c>
      <c r="C2206" s="16">
        <v>94</v>
      </c>
      <c r="D2206" s="16">
        <v>46.2</v>
      </c>
      <c r="E2206" s="17">
        <v>24473</v>
      </c>
      <c r="F2206" s="17"/>
    </row>
    <row r="2207" spans="1:6" x14ac:dyDescent="0.25">
      <c r="A2207" s="16" t="s">
        <v>222</v>
      </c>
      <c r="B2207" s="16">
        <v>6260</v>
      </c>
      <c r="C2207" s="16">
        <v>119</v>
      </c>
      <c r="D2207" s="16">
        <v>109.3</v>
      </c>
      <c r="E2207" s="17">
        <v>35096</v>
      </c>
      <c r="F2207" s="17"/>
    </row>
    <row r="2208" spans="1:6" x14ac:dyDescent="0.25">
      <c r="A2208" s="16" t="s">
        <v>222</v>
      </c>
      <c r="B2208" s="16">
        <v>6518</v>
      </c>
      <c r="C2208" s="16">
        <v>150</v>
      </c>
      <c r="D2208" s="16">
        <v>121.7</v>
      </c>
      <c r="E2208" s="17">
        <v>27729</v>
      </c>
      <c r="F2208" s="17"/>
    </row>
    <row r="2209" spans="1:6" x14ac:dyDescent="0.25">
      <c r="A2209" s="16" t="s">
        <v>222</v>
      </c>
      <c r="B2209" s="16">
        <v>6484</v>
      </c>
      <c r="C2209" s="16">
        <v>130</v>
      </c>
      <c r="D2209" s="16">
        <v>101.5</v>
      </c>
      <c r="E2209" s="17">
        <v>33604</v>
      </c>
      <c r="F2209" s="17"/>
    </row>
    <row r="2210" spans="1:6" x14ac:dyDescent="0.25">
      <c r="A2210" s="16" t="s">
        <v>222</v>
      </c>
      <c r="B2210" s="16">
        <v>6422</v>
      </c>
      <c r="C2210" s="16">
        <v>44</v>
      </c>
      <c r="D2210" s="16">
        <v>38.1</v>
      </c>
      <c r="E2210" s="17">
        <v>37681</v>
      </c>
      <c r="F2210" s="17"/>
    </row>
    <row r="2211" spans="1:6" x14ac:dyDescent="0.25">
      <c r="A2211" s="16" t="s">
        <v>222</v>
      </c>
      <c r="B2211" s="16">
        <v>6416</v>
      </c>
      <c r="C2211" s="16">
        <v>60</v>
      </c>
      <c r="D2211" s="16">
        <v>56.1</v>
      </c>
      <c r="E2211" s="17">
        <v>31809</v>
      </c>
      <c r="F2211" s="17"/>
    </row>
    <row r="2212" spans="1:6" x14ac:dyDescent="0.25">
      <c r="A2212" s="16" t="s">
        <v>222</v>
      </c>
      <c r="B2212" s="16">
        <v>6355</v>
      </c>
      <c r="C2212" s="16">
        <v>120</v>
      </c>
      <c r="D2212" s="16">
        <v>95.6</v>
      </c>
      <c r="E2212" s="17">
        <v>33289</v>
      </c>
      <c r="F2212" s="17"/>
    </row>
    <row r="2213" spans="1:6" x14ac:dyDescent="0.25">
      <c r="A2213" s="16" t="s">
        <v>222</v>
      </c>
      <c r="B2213" s="16">
        <v>6851</v>
      </c>
      <c r="C2213" s="16">
        <v>150</v>
      </c>
      <c r="D2213" s="16">
        <v>138.5</v>
      </c>
      <c r="E2213" s="17">
        <v>34180</v>
      </c>
      <c r="F2213" s="17"/>
    </row>
    <row r="2214" spans="1:6" x14ac:dyDescent="0.25">
      <c r="A2214" s="16" t="s">
        <v>222</v>
      </c>
      <c r="B2214" s="16">
        <v>6066</v>
      </c>
      <c r="C2214" s="16">
        <v>150</v>
      </c>
      <c r="D2214" s="16">
        <v>109.6</v>
      </c>
      <c r="E2214" s="17">
        <v>24582</v>
      </c>
      <c r="F2214" s="17"/>
    </row>
    <row r="2215" spans="1:6" x14ac:dyDescent="0.25">
      <c r="A2215" s="16" t="s">
        <v>222</v>
      </c>
      <c r="B2215" s="16">
        <v>6519</v>
      </c>
      <c r="C2215" s="16">
        <v>226</v>
      </c>
      <c r="D2215" s="16">
        <v>209.8</v>
      </c>
      <c r="E2215" s="17">
        <v>33451</v>
      </c>
      <c r="F2215" s="17"/>
    </row>
    <row r="2216" spans="1:6" x14ac:dyDescent="0.25">
      <c r="A2216" s="16" t="s">
        <v>222</v>
      </c>
      <c r="B2216" s="16">
        <v>6811</v>
      </c>
      <c r="C2216" s="16">
        <v>100</v>
      </c>
      <c r="D2216" s="16">
        <v>94.7</v>
      </c>
      <c r="E2216" s="17">
        <v>24473</v>
      </c>
      <c r="F2216" s="17"/>
    </row>
    <row r="2217" spans="1:6" x14ac:dyDescent="0.25">
      <c r="A2217" s="16" t="s">
        <v>222</v>
      </c>
      <c r="B2217" s="16">
        <v>6414</v>
      </c>
      <c r="C2217" s="16">
        <v>60</v>
      </c>
      <c r="D2217" s="16">
        <v>39.700000000000003</v>
      </c>
      <c r="E2217" s="17">
        <v>27302</v>
      </c>
      <c r="F2217" s="17"/>
    </row>
    <row r="2218" spans="1:6" x14ac:dyDescent="0.25">
      <c r="A2218" s="16" t="s">
        <v>222</v>
      </c>
      <c r="B2218" s="16">
        <v>6108</v>
      </c>
      <c r="C2218" s="16">
        <v>345</v>
      </c>
      <c r="D2218" s="16">
        <v>308.7</v>
      </c>
      <c r="E2218" s="17">
        <v>27881</v>
      </c>
      <c r="F2218" s="17"/>
    </row>
    <row r="2219" spans="1:6" x14ac:dyDescent="0.25">
      <c r="A2219" s="16" t="s">
        <v>222</v>
      </c>
      <c r="B2219" s="16">
        <v>6070</v>
      </c>
      <c r="C2219" s="16">
        <v>73</v>
      </c>
      <c r="D2219" s="16">
        <v>47.9</v>
      </c>
      <c r="E2219" s="17">
        <v>33079</v>
      </c>
      <c r="F2219" s="17"/>
    </row>
    <row r="2220" spans="1:6" x14ac:dyDescent="0.25">
      <c r="A2220" s="16" t="s">
        <v>222</v>
      </c>
      <c r="B2220" s="16">
        <v>6355</v>
      </c>
      <c r="C2220" s="16">
        <v>40</v>
      </c>
      <c r="D2220" s="16">
        <v>37.6</v>
      </c>
      <c r="E2220" s="17">
        <v>38315</v>
      </c>
      <c r="F2220" s="17"/>
    </row>
    <row r="2221" spans="1:6" x14ac:dyDescent="0.25">
      <c r="A2221" s="16" t="s">
        <v>222</v>
      </c>
      <c r="B2221" s="16">
        <v>6053</v>
      </c>
      <c r="C2221" s="16">
        <v>60</v>
      </c>
      <c r="D2221" s="16">
        <v>49.1</v>
      </c>
      <c r="E2221" s="17">
        <v>33664</v>
      </c>
      <c r="F2221" s="17"/>
    </row>
    <row r="2222" spans="1:6" x14ac:dyDescent="0.25">
      <c r="A2222" s="16" t="s">
        <v>222</v>
      </c>
      <c r="B2222" s="16">
        <v>6525</v>
      </c>
      <c r="C2222" s="16">
        <v>90</v>
      </c>
      <c r="D2222" s="16">
        <v>84</v>
      </c>
      <c r="E2222" s="17">
        <v>32930</v>
      </c>
      <c r="F2222" s="17"/>
    </row>
    <row r="2223" spans="1:6" x14ac:dyDescent="0.25">
      <c r="A2223" s="16" t="s">
        <v>222</v>
      </c>
      <c r="B2223" s="16">
        <v>6280</v>
      </c>
      <c r="C2223" s="16">
        <v>120</v>
      </c>
      <c r="D2223" s="16">
        <v>109.6</v>
      </c>
      <c r="E2223" s="17">
        <v>32428</v>
      </c>
      <c r="F2223" s="17"/>
    </row>
    <row r="2224" spans="1:6" x14ac:dyDescent="0.25">
      <c r="A2224" s="16" t="s">
        <v>222</v>
      </c>
      <c r="B2224" s="16">
        <v>6902</v>
      </c>
      <c r="C2224" s="16">
        <v>156</v>
      </c>
      <c r="D2224" s="16">
        <v>129.4</v>
      </c>
      <c r="E2224" s="17">
        <v>24473</v>
      </c>
      <c r="F2224" s="17"/>
    </row>
    <row r="2225" spans="1:6" x14ac:dyDescent="0.25">
      <c r="A2225" s="16" t="s">
        <v>222</v>
      </c>
      <c r="B2225" s="16">
        <v>6010</v>
      </c>
      <c r="C2225" s="16">
        <v>120</v>
      </c>
      <c r="D2225" s="16">
        <v>84.5</v>
      </c>
      <c r="E2225" s="17">
        <v>26207</v>
      </c>
      <c r="F2225" s="17"/>
    </row>
    <row r="2226" spans="1:6" x14ac:dyDescent="0.25">
      <c r="A2226" s="16" t="s">
        <v>222</v>
      </c>
      <c r="B2226" s="16">
        <v>6111</v>
      </c>
      <c r="C2226" s="16">
        <v>71</v>
      </c>
      <c r="D2226" s="16">
        <v>68.2</v>
      </c>
      <c r="E2226" s="17">
        <v>34151</v>
      </c>
      <c r="F2226" s="17"/>
    </row>
    <row r="2227" spans="1:6" x14ac:dyDescent="0.25">
      <c r="A2227" s="16" t="s">
        <v>222</v>
      </c>
      <c r="B2227" s="16">
        <v>6010</v>
      </c>
      <c r="C2227" s="16">
        <v>90</v>
      </c>
      <c r="D2227" s="16">
        <v>88</v>
      </c>
      <c r="E2227" s="17">
        <v>35891</v>
      </c>
      <c r="F2227" s="17"/>
    </row>
    <row r="2228" spans="1:6" x14ac:dyDescent="0.25">
      <c r="A2228" s="16" t="s">
        <v>222</v>
      </c>
      <c r="B2228" s="16">
        <v>6340</v>
      </c>
      <c r="C2228" s="16">
        <v>120</v>
      </c>
      <c r="D2228" s="16">
        <v>108.5</v>
      </c>
      <c r="E2228" s="17">
        <v>29129</v>
      </c>
      <c r="F2228" s="17"/>
    </row>
    <row r="2229" spans="1:6" x14ac:dyDescent="0.25">
      <c r="A2229" s="16" t="s">
        <v>222</v>
      </c>
      <c r="B2229" s="16">
        <v>6095</v>
      </c>
      <c r="C2229" s="16">
        <v>108</v>
      </c>
      <c r="D2229" s="16">
        <v>97.9</v>
      </c>
      <c r="E2229" s="17">
        <v>26177</v>
      </c>
      <c r="F2229" s="17"/>
    </row>
    <row r="2230" spans="1:6" x14ac:dyDescent="0.25">
      <c r="A2230" s="16" t="s">
        <v>222</v>
      </c>
      <c r="B2230" s="16">
        <v>6470</v>
      </c>
      <c r="C2230" s="16">
        <v>154</v>
      </c>
      <c r="D2230" s="16">
        <v>130.9</v>
      </c>
      <c r="E2230" s="17">
        <v>33512</v>
      </c>
      <c r="F2230" s="17"/>
    </row>
    <row r="2231" spans="1:6" x14ac:dyDescent="0.25">
      <c r="A2231" s="16" t="s">
        <v>222</v>
      </c>
      <c r="B2231" s="16">
        <v>6105</v>
      </c>
      <c r="C2231" s="16">
        <v>234</v>
      </c>
      <c r="D2231" s="16">
        <v>215.7</v>
      </c>
      <c r="E2231" s="17">
        <v>30348</v>
      </c>
      <c r="F2231" s="17"/>
    </row>
    <row r="2232" spans="1:6" x14ac:dyDescent="0.25">
      <c r="A2232" s="16" t="s">
        <v>222</v>
      </c>
      <c r="B2232" s="16">
        <v>6066</v>
      </c>
      <c r="C2232" s="16">
        <v>120</v>
      </c>
      <c r="D2232" s="16">
        <v>111.2</v>
      </c>
      <c r="E2232" s="17">
        <v>32890</v>
      </c>
      <c r="F2232" s="17"/>
    </row>
    <row r="2233" spans="1:6" x14ac:dyDescent="0.25">
      <c r="A2233" s="16" t="s">
        <v>222</v>
      </c>
      <c r="B2233" s="16">
        <v>6611</v>
      </c>
      <c r="C2233" s="16">
        <v>274</v>
      </c>
      <c r="D2233" s="16">
        <v>241.6</v>
      </c>
      <c r="E2233" s="17">
        <v>24473</v>
      </c>
      <c r="F2233" s="17"/>
    </row>
    <row r="2234" spans="1:6" x14ac:dyDescent="0.25">
      <c r="A2234" s="16" t="s">
        <v>222</v>
      </c>
      <c r="B2234" s="16">
        <v>6488</v>
      </c>
      <c r="C2234" s="16">
        <v>36</v>
      </c>
      <c r="D2234" s="16">
        <v>24.1</v>
      </c>
      <c r="E2234" s="17">
        <v>39944</v>
      </c>
      <c r="F2234" s="17"/>
    </row>
    <row r="2235" spans="1:6" x14ac:dyDescent="0.25">
      <c r="A2235" s="16" t="s">
        <v>222</v>
      </c>
      <c r="B2235" s="16">
        <v>6068</v>
      </c>
      <c r="C2235" s="16">
        <v>91</v>
      </c>
      <c r="D2235" s="16">
        <v>79.7</v>
      </c>
      <c r="E2235" s="17">
        <v>27397</v>
      </c>
      <c r="F2235" s="17"/>
    </row>
    <row r="2236" spans="1:6" x14ac:dyDescent="0.25">
      <c r="A2236" s="16" t="s">
        <v>222</v>
      </c>
      <c r="B2236" s="16">
        <v>6069</v>
      </c>
      <c r="C2236" s="16">
        <v>88</v>
      </c>
      <c r="D2236" s="16">
        <v>79.5</v>
      </c>
      <c r="E2236" s="17">
        <v>33926</v>
      </c>
      <c r="F2236" s="17"/>
    </row>
    <row r="2237" spans="1:6" x14ac:dyDescent="0.25">
      <c r="A2237" s="16" t="s">
        <v>222</v>
      </c>
      <c r="B2237" s="16">
        <v>6762</v>
      </c>
      <c r="C2237" s="16">
        <v>58</v>
      </c>
      <c r="D2237" s="16">
        <v>55.2</v>
      </c>
      <c r="E2237" s="17">
        <v>24473</v>
      </c>
      <c r="F2237" s="17"/>
    </row>
    <row r="2238" spans="1:6" x14ac:dyDescent="0.25">
      <c r="A2238" s="16" t="s">
        <v>222</v>
      </c>
      <c r="B2238" s="16">
        <v>6897</v>
      </c>
      <c r="C2238" s="16">
        <v>148</v>
      </c>
      <c r="D2238" s="16">
        <v>136.19999999999999</v>
      </c>
      <c r="E2238" s="17">
        <v>32268</v>
      </c>
      <c r="F2238" s="17"/>
    </row>
    <row r="2239" spans="1:6" x14ac:dyDescent="0.25">
      <c r="A2239" s="16" t="s">
        <v>222</v>
      </c>
      <c r="B2239" s="16">
        <v>6416</v>
      </c>
      <c r="C2239" s="16">
        <v>175</v>
      </c>
      <c r="D2239" s="16">
        <v>125.5</v>
      </c>
      <c r="E2239" s="17">
        <v>28915</v>
      </c>
      <c r="F2239" s="17"/>
    </row>
    <row r="2240" spans="1:6" x14ac:dyDescent="0.25">
      <c r="A2240" s="16" t="s">
        <v>222</v>
      </c>
      <c r="B2240" s="16">
        <v>6475</v>
      </c>
      <c r="C2240" s="16">
        <v>120</v>
      </c>
      <c r="D2240" s="16">
        <v>84.3</v>
      </c>
      <c r="E2240" s="17">
        <v>24473</v>
      </c>
      <c r="F2240" s="17"/>
    </row>
    <row r="2241" spans="1:6" x14ac:dyDescent="0.25">
      <c r="A2241" s="16" t="s">
        <v>222</v>
      </c>
      <c r="B2241" s="16">
        <v>6705</v>
      </c>
      <c r="C2241" s="16">
        <v>73</v>
      </c>
      <c r="D2241" s="16">
        <v>69.599999999999994</v>
      </c>
      <c r="E2241" s="17">
        <v>33635</v>
      </c>
      <c r="F2241" s="17"/>
    </row>
    <row r="2242" spans="1:6" x14ac:dyDescent="0.25">
      <c r="A2242" s="16" t="s">
        <v>222</v>
      </c>
      <c r="B2242" s="16">
        <v>6702</v>
      </c>
      <c r="C2242" s="16">
        <v>205</v>
      </c>
      <c r="D2242" s="16">
        <v>196.3</v>
      </c>
      <c r="E2242" s="17">
        <v>33512</v>
      </c>
      <c r="F2242" s="17"/>
    </row>
    <row r="2243" spans="1:6" x14ac:dyDescent="0.25">
      <c r="A2243" s="16" t="s">
        <v>222</v>
      </c>
      <c r="B2243" s="16">
        <v>6513</v>
      </c>
      <c r="C2243" s="16">
        <v>150</v>
      </c>
      <c r="D2243" s="16">
        <v>146.1</v>
      </c>
      <c r="E2243" s="17">
        <v>34432</v>
      </c>
      <c r="F2243" s="17"/>
    </row>
    <row r="2244" spans="1:6" x14ac:dyDescent="0.25">
      <c r="A2244" s="16" t="s">
        <v>222</v>
      </c>
      <c r="B2244" s="16">
        <v>6018</v>
      </c>
      <c r="C2244" s="16">
        <v>120</v>
      </c>
      <c r="D2244" s="16">
        <v>99.7</v>
      </c>
      <c r="E2244" s="17">
        <v>25973</v>
      </c>
      <c r="F2244" s="17"/>
    </row>
    <row r="2245" spans="1:6" x14ac:dyDescent="0.25">
      <c r="A2245" s="16" t="s">
        <v>222</v>
      </c>
      <c r="B2245" s="16">
        <v>6032</v>
      </c>
      <c r="C2245" s="16">
        <v>130</v>
      </c>
      <c r="D2245" s="16">
        <v>89.5</v>
      </c>
      <c r="E2245" s="17">
        <v>36385</v>
      </c>
      <c r="F2245" s="17"/>
    </row>
    <row r="2246" spans="1:6" x14ac:dyDescent="0.25">
      <c r="A2246" s="16" t="s">
        <v>222</v>
      </c>
      <c r="B2246" s="16">
        <v>6111</v>
      </c>
      <c r="C2246" s="16">
        <v>104</v>
      </c>
      <c r="D2246" s="16">
        <v>99.5</v>
      </c>
      <c r="E2246" s="17">
        <v>29122</v>
      </c>
      <c r="F2246" s="17"/>
    </row>
    <row r="2247" spans="1:6" x14ac:dyDescent="0.25">
      <c r="A2247" s="16" t="s">
        <v>222</v>
      </c>
      <c r="B2247" s="16">
        <v>6374</v>
      </c>
      <c r="C2247" s="16">
        <v>62</v>
      </c>
      <c r="D2247" s="16">
        <v>56.4</v>
      </c>
      <c r="E2247" s="17">
        <v>27089</v>
      </c>
      <c r="F2247" s="17"/>
    </row>
    <row r="2248" spans="1:6" x14ac:dyDescent="0.25">
      <c r="A2248" s="16" t="s">
        <v>222</v>
      </c>
      <c r="B2248" s="16">
        <v>6790</v>
      </c>
      <c r="C2248" s="16">
        <v>75</v>
      </c>
      <c r="D2248" s="16">
        <v>70.099999999999994</v>
      </c>
      <c r="E2248" s="17">
        <v>26177</v>
      </c>
      <c r="F2248" s="17"/>
    </row>
    <row r="2249" spans="1:6" x14ac:dyDescent="0.25">
      <c r="A2249" s="16" t="s">
        <v>222</v>
      </c>
      <c r="B2249" s="16">
        <v>6488</v>
      </c>
      <c r="C2249" s="16">
        <v>120</v>
      </c>
      <c r="D2249" s="16">
        <v>102.1</v>
      </c>
      <c r="E2249" s="17">
        <v>27119</v>
      </c>
      <c r="F2249" s="17"/>
    </row>
    <row r="2250" spans="1:6" x14ac:dyDescent="0.25">
      <c r="A2250" s="16" t="s">
        <v>222</v>
      </c>
      <c r="B2250" s="16">
        <v>6484</v>
      </c>
      <c r="C2250" s="16">
        <v>120</v>
      </c>
      <c r="D2250" s="16">
        <v>109.9</v>
      </c>
      <c r="E2250" s="17">
        <v>25003</v>
      </c>
      <c r="F2250" s="17"/>
    </row>
    <row r="2251" spans="1:6" x14ac:dyDescent="0.25">
      <c r="A2251" s="16" t="s">
        <v>222</v>
      </c>
      <c r="B2251" s="16">
        <v>6239</v>
      </c>
      <c r="C2251" s="16">
        <v>190</v>
      </c>
      <c r="D2251" s="16">
        <v>177</v>
      </c>
      <c r="E2251" s="17">
        <v>36588</v>
      </c>
      <c r="F2251" s="17"/>
    </row>
    <row r="2252" spans="1:6" x14ac:dyDescent="0.25">
      <c r="A2252" s="16" t="s">
        <v>222</v>
      </c>
      <c r="B2252" s="16">
        <v>6340</v>
      </c>
      <c r="C2252" s="16">
        <v>162</v>
      </c>
      <c r="D2252" s="16">
        <v>118</v>
      </c>
      <c r="E2252" s="17">
        <v>27967</v>
      </c>
      <c r="F2252" s="17"/>
    </row>
    <row r="2253" spans="1:6" x14ac:dyDescent="0.25">
      <c r="A2253" s="16" t="s">
        <v>222</v>
      </c>
      <c r="B2253" s="16">
        <v>6457</v>
      </c>
      <c r="C2253" s="16">
        <v>102</v>
      </c>
      <c r="D2253" s="16">
        <v>94.9</v>
      </c>
      <c r="E2253" s="17">
        <v>31957</v>
      </c>
      <c r="F2253" s="17"/>
    </row>
    <row r="2254" spans="1:6" x14ac:dyDescent="0.25">
      <c r="A2254" s="16" t="s">
        <v>222</v>
      </c>
      <c r="B2254" s="16">
        <v>6111</v>
      </c>
      <c r="C2254" s="16">
        <v>180</v>
      </c>
      <c r="D2254" s="16">
        <v>159.5</v>
      </c>
      <c r="E2254" s="17">
        <v>28887</v>
      </c>
      <c r="F2254" s="17"/>
    </row>
    <row r="2255" spans="1:6" x14ac:dyDescent="0.25">
      <c r="A2255" s="16" t="s">
        <v>222</v>
      </c>
      <c r="B2255" s="16">
        <v>6078</v>
      </c>
      <c r="C2255" s="16">
        <v>128</v>
      </c>
      <c r="D2255" s="16">
        <v>121.4</v>
      </c>
      <c r="E2255" s="17">
        <v>33410</v>
      </c>
      <c r="F2255" s="17"/>
    </row>
    <row r="2256" spans="1:6" x14ac:dyDescent="0.25">
      <c r="A2256" s="16" t="s">
        <v>222</v>
      </c>
      <c r="B2256" s="16">
        <v>6084</v>
      </c>
      <c r="C2256" s="16">
        <v>130</v>
      </c>
      <c r="D2256" s="16">
        <v>119.9</v>
      </c>
      <c r="E2256" s="17">
        <v>34044</v>
      </c>
      <c r="F2256" s="17"/>
    </row>
    <row r="2257" spans="1:6" x14ac:dyDescent="0.25">
      <c r="A2257" s="16" t="s">
        <v>222</v>
      </c>
      <c r="B2257" s="16">
        <v>6067</v>
      </c>
      <c r="C2257" s="16">
        <v>120</v>
      </c>
      <c r="D2257" s="16">
        <v>90.9</v>
      </c>
      <c r="E2257" s="17">
        <v>26239</v>
      </c>
      <c r="F2257" s="17"/>
    </row>
    <row r="2258" spans="1:6" x14ac:dyDescent="0.25">
      <c r="A2258" s="16" t="s">
        <v>223</v>
      </c>
      <c r="B2258" s="16">
        <v>20008</v>
      </c>
      <c r="C2258" s="16">
        <v>50</v>
      </c>
      <c r="D2258" s="16">
        <v>43.9</v>
      </c>
      <c r="E2258" s="17">
        <v>36887</v>
      </c>
      <c r="F2258" s="17"/>
    </row>
    <row r="2259" spans="1:6" x14ac:dyDescent="0.25">
      <c r="A2259" s="16" t="s">
        <v>223</v>
      </c>
      <c r="B2259" s="16">
        <v>20002</v>
      </c>
      <c r="C2259" s="16">
        <v>117</v>
      </c>
      <c r="D2259" s="16">
        <v>110.6</v>
      </c>
      <c r="E2259" s="17">
        <v>33955</v>
      </c>
      <c r="F2259" s="17"/>
    </row>
    <row r="2260" spans="1:6" x14ac:dyDescent="0.25">
      <c r="A2260" s="16" t="s">
        <v>223</v>
      </c>
      <c r="B2260" s="16">
        <v>20018</v>
      </c>
      <c r="C2260" s="16">
        <v>259</v>
      </c>
      <c r="D2260" s="16">
        <v>234.3</v>
      </c>
      <c r="E2260" s="17">
        <v>29982</v>
      </c>
      <c r="F2260" s="17"/>
    </row>
    <row r="2261" spans="1:6" x14ac:dyDescent="0.25">
      <c r="A2261" s="16" t="s">
        <v>223</v>
      </c>
      <c r="B2261" s="16">
        <v>20020</v>
      </c>
      <c r="C2261" s="16">
        <v>360</v>
      </c>
      <c r="D2261" s="16">
        <v>347.2</v>
      </c>
      <c r="E2261" s="17">
        <v>32681</v>
      </c>
      <c r="F2261" s="17"/>
    </row>
    <row r="2262" spans="1:6" x14ac:dyDescent="0.25">
      <c r="A2262" s="16" t="s">
        <v>223</v>
      </c>
      <c r="B2262" s="16">
        <v>20015</v>
      </c>
      <c r="C2262" s="16">
        <v>60</v>
      </c>
      <c r="D2262" s="16">
        <v>24.6</v>
      </c>
      <c r="E2262" s="17">
        <v>34290</v>
      </c>
      <c r="F2262" s="17"/>
    </row>
    <row r="2263" spans="1:6" x14ac:dyDescent="0.25">
      <c r="A2263" s="16" t="s">
        <v>223</v>
      </c>
      <c r="B2263" s="16">
        <v>20001</v>
      </c>
      <c r="C2263" s="16">
        <v>230</v>
      </c>
      <c r="D2263" s="16">
        <v>219.9</v>
      </c>
      <c r="E2263" s="17">
        <v>35612</v>
      </c>
      <c r="F2263" s="17"/>
    </row>
    <row r="2264" spans="1:6" x14ac:dyDescent="0.25">
      <c r="A2264" s="16" t="s">
        <v>223</v>
      </c>
      <c r="B2264" s="16">
        <v>20010</v>
      </c>
      <c r="C2264" s="16">
        <v>164</v>
      </c>
      <c r="D2264" s="16">
        <v>148.5</v>
      </c>
      <c r="E2264" s="17">
        <v>31721</v>
      </c>
      <c r="F2264" s="17"/>
    </row>
    <row r="2265" spans="1:6" x14ac:dyDescent="0.25">
      <c r="A2265" s="16" t="s">
        <v>223</v>
      </c>
      <c r="B2265" s="16">
        <v>20032</v>
      </c>
      <c r="C2265" s="16">
        <v>62</v>
      </c>
      <c r="D2265" s="16">
        <v>59.7</v>
      </c>
      <c r="E2265" s="17">
        <v>33158</v>
      </c>
      <c r="F2265" s="17"/>
    </row>
    <row r="2266" spans="1:6" x14ac:dyDescent="0.25">
      <c r="A2266" s="16" t="s">
        <v>223</v>
      </c>
      <c r="B2266" s="16">
        <v>20016</v>
      </c>
      <c r="C2266" s="16">
        <v>45</v>
      </c>
      <c r="D2266" s="16">
        <v>35.4</v>
      </c>
      <c r="E2266" s="17">
        <v>34481</v>
      </c>
      <c r="F2266" s="17"/>
    </row>
    <row r="2267" spans="1:6" x14ac:dyDescent="0.25">
      <c r="A2267" s="16" t="s">
        <v>223</v>
      </c>
      <c r="B2267" s="16">
        <v>20017</v>
      </c>
      <c r="C2267" s="16">
        <v>252</v>
      </c>
      <c r="D2267" s="16">
        <v>221.1</v>
      </c>
      <c r="E2267" s="17">
        <v>35144</v>
      </c>
      <c r="F2267" s="17"/>
    </row>
    <row r="2268" spans="1:6" x14ac:dyDescent="0.25">
      <c r="A2268" s="16" t="s">
        <v>223</v>
      </c>
      <c r="B2268" s="16">
        <v>20019</v>
      </c>
      <c r="C2268" s="16">
        <v>296</v>
      </c>
      <c r="D2268" s="16">
        <v>267.3</v>
      </c>
      <c r="E2268" s="17">
        <v>30826</v>
      </c>
      <c r="F2268" s="17"/>
    </row>
    <row r="2269" spans="1:6" x14ac:dyDescent="0.25">
      <c r="A2269" s="16" t="s">
        <v>223</v>
      </c>
      <c r="B2269" s="16">
        <v>20015</v>
      </c>
      <c r="C2269" s="16">
        <v>60</v>
      </c>
      <c r="D2269" s="16">
        <v>56.1</v>
      </c>
      <c r="E2269" s="17">
        <v>33920</v>
      </c>
      <c r="F2269" s="17"/>
    </row>
    <row r="2270" spans="1:6" x14ac:dyDescent="0.25">
      <c r="A2270" s="16" t="s">
        <v>223</v>
      </c>
      <c r="B2270" s="16">
        <v>20017</v>
      </c>
      <c r="C2270" s="16">
        <v>40</v>
      </c>
      <c r="D2270" s="16">
        <v>35.9</v>
      </c>
      <c r="E2270" s="17">
        <v>30372</v>
      </c>
      <c r="F2270" s="17"/>
    </row>
    <row r="2271" spans="1:6" x14ac:dyDescent="0.25">
      <c r="A2271" s="16" t="s">
        <v>223</v>
      </c>
      <c r="B2271" s="16">
        <v>20037</v>
      </c>
      <c r="C2271" s="16">
        <v>180</v>
      </c>
      <c r="D2271" s="16">
        <v>167.1</v>
      </c>
      <c r="E2271" s="17">
        <v>34779</v>
      </c>
      <c r="F2271" s="17"/>
    </row>
    <row r="2272" spans="1:6" x14ac:dyDescent="0.25">
      <c r="A2272" s="16" t="s">
        <v>223</v>
      </c>
      <c r="B2272" s="16">
        <v>20015</v>
      </c>
      <c r="C2272" s="16">
        <v>69</v>
      </c>
      <c r="D2272" s="16">
        <v>57.2</v>
      </c>
      <c r="E2272" s="17">
        <v>33966</v>
      </c>
      <c r="F2272" s="17"/>
    </row>
    <row r="2273" spans="1:6" x14ac:dyDescent="0.25">
      <c r="A2273" s="16" t="s">
        <v>223</v>
      </c>
      <c r="B2273" s="16">
        <v>20005</v>
      </c>
      <c r="C2273" s="16">
        <v>27</v>
      </c>
      <c r="D2273" s="16">
        <v>24.9</v>
      </c>
      <c r="E2273" s="17">
        <v>32260</v>
      </c>
      <c r="F2273" s="17"/>
    </row>
    <row r="2274" spans="1:6" x14ac:dyDescent="0.25">
      <c r="A2274" s="16" t="s">
        <v>223</v>
      </c>
      <c r="B2274" s="16">
        <v>20032</v>
      </c>
      <c r="C2274" s="16">
        <v>183</v>
      </c>
      <c r="D2274" s="16">
        <v>172</v>
      </c>
      <c r="E2274" s="17">
        <v>30189</v>
      </c>
      <c r="F2274" s="17"/>
    </row>
    <row r="2275" spans="1:6" x14ac:dyDescent="0.25">
      <c r="A2275" s="16" t="s">
        <v>223</v>
      </c>
      <c r="B2275" s="16">
        <v>20032</v>
      </c>
      <c r="C2275" s="16">
        <v>120</v>
      </c>
      <c r="D2275" s="16">
        <v>83.1</v>
      </c>
      <c r="E2275" s="17">
        <v>39871</v>
      </c>
      <c r="F2275" s="17"/>
    </row>
    <row r="2276" spans="1:6" x14ac:dyDescent="0.25">
      <c r="A2276" s="16" t="s">
        <v>224</v>
      </c>
      <c r="B2276" s="16">
        <v>19706</v>
      </c>
      <c r="C2276" s="16">
        <v>78</v>
      </c>
      <c r="D2276" s="16">
        <v>37.799999999999997</v>
      </c>
      <c r="E2276" s="17">
        <v>28581</v>
      </c>
      <c r="F2276" s="17"/>
    </row>
    <row r="2277" spans="1:6" x14ac:dyDescent="0.25">
      <c r="A2277" s="16" t="s">
        <v>224</v>
      </c>
      <c r="B2277" s="16">
        <v>19904</v>
      </c>
      <c r="C2277" s="16">
        <v>80</v>
      </c>
      <c r="D2277" s="16">
        <v>50.5</v>
      </c>
      <c r="E2277" s="17">
        <v>43243</v>
      </c>
      <c r="F2277" s="17"/>
    </row>
    <row r="2278" spans="1:6" x14ac:dyDescent="0.25">
      <c r="A2278" s="16" t="s">
        <v>224</v>
      </c>
      <c r="B2278" s="16">
        <v>19807</v>
      </c>
      <c r="C2278" s="16">
        <v>60</v>
      </c>
      <c r="D2278" s="16">
        <v>39.5</v>
      </c>
      <c r="E2278" s="17">
        <v>24473</v>
      </c>
      <c r="F2278" s="17"/>
    </row>
    <row r="2279" spans="1:6" x14ac:dyDescent="0.25">
      <c r="A2279" s="16" t="s">
        <v>224</v>
      </c>
      <c r="B2279" s="16">
        <v>19977</v>
      </c>
      <c r="C2279" s="16">
        <v>205</v>
      </c>
      <c r="D2279" s="16">
        <v>96.6</v>
      </c>
      <c r="E2279" s="17">
        <v>32509</v>
      </c>
      <c r="F2279" s="17"/>
    </row>
    <row r="2280" spans="1:6" x14ac:dyDescent="0.25">
      <c r="A2280" s="16" t="s">
        <v>224</v>
      </c>
      <c r="B2280" s="16">
        <v>19805</v>
      </c>
      <c r="C2280" s="16">
        <v>150</v>
      </c>
      <c r="D2280" s="16">
        <v>138.69999999999999</v>
      </c>
      <c r="E2280" s="17">
        <v>24473</v>
      </c>
      <c r="F2280" s="17"/>
    </row>
    <row r="2281" spans="1:6" x14ac:dyDescent="0.25">
      <c r="A2281" s="16" t="s">
        <v>224</v>
      </c>
      <c r="B2281" s="16">
        <v>19707</v>
      </c>
      <c r="C2281" s="16">
        <v>104</v>
      </c>
      <c r="D2281" s="16">
        <v>102.2</v>
      </c>
      <c r="E2281" s="17">
        <v>34029</v>
      </c>
      <c r="F2281" s="17"/>
    </row>
    <row r="2282" spans="1:6" x14ac:dyDescent="0.25">
      <c r="A2282" s="16" t="s">
        <v>224</v>
      </c>
      <c r="B2282" s="16">
        <v>19805</v>
      </c>
      <c r="C2282" s="16">
        <v>106</v>
      </c>
      <c r="D2282" s="16">
        <v>98.8</v>
      </c>
      <c r="E2282" s="17">
        <v>25886</v>
      </c>
      <c r="F2282" s="17"/>
    </row>
    <row r="2283" spans="1:6" x14ac:dyDescent="0.25">
      <c r="A2283" s="16" t="s">
        <v>224</v>
      </c>
      <c r="B2283" s="16">
        <v>19963</v>
      </c>
      <c r="C2283" s="16">
        <v>150</v>
      </c>
      <c r="D2283" s="16">
        <v>72.5</v>
      </c>
      <c r="E2283" s="17">
        <v>39253</v>
      </c>
      <c r="F2283" s="17"/>
    </row>
    <row r="2284" spans="1:6" x14ac:dyDescent="0.25">
      <c r="A2284" s="16" t="s">
        <v>224</v>
      </c>
      <c r="B2284" s="16">
        <v>19810</v>
      </c>
      <c r="C2284" s="16">
        <v>82</v>
      </c>
      <c r="D2284" s="16">
        <v>48.5</v>
      </c>
      <c r="E2284" s="17">
        <v>31539</v>
      </c>
      <c r="F2284" s="17"/>
    </row>
    <row r="2285" spans="1:6" x14ac:dyDescent="0.25">
      <c r="A2285" s="16" t="s">
        <v>224</v>
      </c>
      <c r="B2285" s="16">
        <v>19709</v>
      </c>
      <c r="C2285" s="16">
        <v>120</v>
      </c>
      <c r="D2285" s="16">
        <v>114.3</v>
      </c>
      <c r="E2285" s="17">
        <v>38707</v>
      </c>
      <c r="F2285" s="17"/>
    </row>
    <row r="2286" spans="1:6" x14ac:dyDescent="0.25">
      <c r="A2286" s="16" t="s">
        <v>224</v>
      </c>
      <c r="B2286" s="16">
        <v>19713</v>
      </c>
      <c r="C2286" s="16">
        <v>101</v>
      </c>
      <c r="D2286" s="16">
        <v>96.3</v>
      </c>
      <c r="E2286" s="17">
        <v>30704</v>
      </c>
      <c r="F2286" s="17"/>
    </row>
    <row r="2287" spans="1:6" x14ac:dyDescent="0.25">
      <c r="A2287" s="16" t="s">
        <v>224</v>
      </c>
      <c r="B2287" s="16">
        <v>19973</v>
      </c>
      <c r="C2287" s="16">
        <v>124</v>
      </c>
      <c r="D2287" s="16">
        <v>109.4</v>
      </c>
      <c r="E2287" s="17">
        <v>27890</v>
      </c>
      <c r="F2287" s="17"/>
    </row>
    <row r="2288" spans="1:6" x14ac:dyDescent="0.25">
      <c r="A2288" s="16" t="s">
        <v>224</v>
      </c>
      <c r="B2288" s="16">
        <v>19713</v>
      </c>
      <c r="C2288" s="16">
        <v>40</v>
      </c>
      <c r="D2288" s="16">
        <v>37.799999999999997</v>
      </c>
      <c r="E2288" s="17">
        <v>28611</v>
      </c>
      <c r="F2288" s="17"/>
    </row>
    <row r="2289" spans="1:6" x14ac:dyDescent="0.25">
      <c r="A2289" s="16" t="s">
        <v>224</v>
      </c>
      <c r="B2289" s="16">
        <v>19808</v>
      </c>
      <c r="C2289" s="16">
        <v>169</v>
      </c>
      <c r="D2289" s="16">
        <v>164.7</v>
      </c>
      <c r="E2289" s="17">
        <v>24473</v>
      </c>
      <c r="F2289" s="17"/>
    </row>
    <row r="2290" spans="1:6" x14ac:dyDescent="0.25">
      <c r="A2290" s="16" t="s">
        <v>224</v>
      </c>
      <c r="B2290" s="16">
        <v>19810</v>
      </c>
      <c r="C2290" s="16">
        <v>72</v>
      </c>
      <c r="D2290" s="16">
        <v>41.1</v>
      </c>
      <c r="E2290" s="17">
        <v>32497</v>
      </c>
      <c r="F2290" s="17"/>
    </row>
    <row r="2291" spans="1:6" x14ac:dyDescent="0.25">
      <c r="A2291" s="16" t="s">
        <v>224</v>
      </c>
      <c r="B2291" s="16">
        <v>19711</v>
      </c>
      <c r="C2291" s="16">
        <v>110</v>
      </c>
      <c r="D2291" s="16">
        <v>63.9</v>
      </c>
      <c r="E2291" s="17">
        <v>30027</v>
      </c>
      <c r="F2291" s="17"/>
    </row>
    <row r="2292" spans="1:6" x14ac:dyDescent="0.25">
      <c r="A2292" s="16" t="s">
        <v>224</v>
      </c>
      <c r="B2292" s="16">
        <v>19966</v>
      </c>
      <c r="C2292" s="16">
        <v>130</v>
      </c>
      <c r="D2292" s="16">
        <v>114.7</v>
      </c>
      <c r="E2292" s="17">
        <v>39476</v>
      </c>
      <c r="F2292" s="17"/>
    </row>
    <row r="2293" spans="1:6" x14ac:dyDescent="0.25">
      <c r="A2293" s="16" t="s">
        <v>224</v>
      </c>
      <c r="B2293" s="16">
        <v>19940</v>
      </c>
      <c r="C2293" s="16">
        <v>109</v>
      </c>
      <c r="D2293" s="16">
        <v>89.9</v>
      </c>
      <c r="E2293" s="17">
        <v>33829</v>
      </c>
      <c r="F2293" s="17"/>
    </row>
    <row r="2294" spans="1:6" x14ac:dyDescent="0.25">
      <c r="A2294" s="16" t="s">
        <v>224</v>
      </c>
      <c r="B2294" s="16">
        <v>19977</v>
      </c>
      <c r="C2294" s="16">
        <v>151</v>
      </c>
      <c r="D2294" s="16">
        <v>144.80000000000001</v>
      </c>
      <c r="E2294" s="17">
        <v>29500</v>
      </c>
      <c r="F2294" s="17"/>
    </row>
    <row r="2295" spans="1:6" x14ac:dyDescent="0.25">
      <c r="A2295" s="16" t="s">
        <v>224</v>
      </c>
      <c r="B2295" s="16">
        <v>19803</v>
      </c>
      <c r="C2295" s="16">
        <v>138</v>
      </c>
      <c r="D2295" s="16">
        <v>123.3</v>
      </c>
      <c r="E2295" s="17">
        <v>30886</v>
      </c>
      <c r="F2295" s="17"/>
    </row>
    <row r="2296" spans="1:6" x14ac:dyDescent="0.25">
      <c r="A2296" s="16" t="s">
        <v>224</v>
      </c>
      <c r="B2296" s="16">
        <v>19904</v>
      </c>
      <c r="C2296" s="16">
        <v>120</v>
      </c>
      <c r="D2296" s="16">
        <v>112.3</v>
      </c>
      <c r="E2296" s="17">
        <v>35486</v>
      </c>
      <c r="F2296" s="17"/>
    </row>
    <row r="2297" spans="1:6" x14ac:dyDescent="0.25">
      <c r="A2297" s="16" t="s">
        <v>224</v>
      </c>
      <c r="B2297" s="16">
        <v>19973</v>
      </c>
      <c r="C2297" s="16">
        <v>60</v>
      </c>
      <c r="D2297" s="16">
        <v>52.8</v>
      </c>
      <c r="E2297" s="17">
        <v>24792</v>
      </c>
      <c r="F2297" s="17"/>
    </row>
    <row r="2298" spans="1:6" x14ac:dyDescent="0.25">
      <c r="A2298" s="16" t="s">
        <v>224</v>
      </c>
      <c r="B2298" s="16">
        <v>19806</v>
      </c>
      <c r="C2298" s="16">
        <v>106</v>
      </c>
      <c r="D2298" s="16">
        <v>101.3</v>
      </c>
      <c r="E2298" s="17">
        <v>24473</v>
      </c>
      <c r="F2298" s="17"/>
    </row>
    <row r="2299" spans="1:6" x14ac:dyDescent="0.25">
      <c r="A2299" s="16" t="s">
        <v>224</v>
      </c>
      <c r="B2299" s="16">
        <v>19808</v>
      </c>
      <c r="C2299" s="16">
        <v>130</v>
      </c>
      <c r="D2299" s="16">
        <v>118.3</v>
      </c>
      <c r="E2299" s="17">
        <v>40140</v>
      </c>
      <c r="F2299" s="17"/>
    </row>
    <row r="2300" spans="1:6" x14ac:dyDescent="0.25">
      <c r="A2300" s="16" t="s">
        <v>224</v>
      </c>
      <c r="B2300" s="16">
        <v>19973</v>
      </c>
      <c r="C2300" s="16">
        <v>110</v>
      </c>
      <c r="D2300" s="16">
        <v>104</v>
      </c>
      <c r="E2300" s="17">
        <v>33760</v>
      </c>
      <c r="F2300" s="17"/>
    </row>
    <row r="2301" spans="1:6" x14ac:dyDescent="0.25">
      <c r="A2301" s="16" t="s">
        <v>224</v>
      </c>
      <c r="B2301" s="16">
        <v>19904</v>
      </c>
      <c r="C2301" s="16">
        <v>73</v>
      </c>
      <c r="D2301" s="16">
        <v>59.6</v>
      </c>
      <c r="E2301" s="17">
        <v>31819</v>
      </c>
      <c r="F2301" s="17"/>
    </row>
    <row r="2302" spans="1:6" x14ac:dyDescent="0.25">
      <c r="A2302" s="16" t="s">
        <v>224</v>
      </c>
      <c r="B2302" s="16">
        <v>19966</v>
      </c>
      <c r="C2302" s="16">
        <v>181</v>
      </c>
      <c r="D2302" s="16">
        <v>170.7</v>
      </c>
      <c r="E2302" s="17">
        <v>32874</v>
      </c>
      <c r="F2302" s="17"/>
    </row>
    <row r="2303" spans="1:6" x14ac:dyDescent="0.25">
      <c r="A2303" s="16" t="s">
        <v>224</v>
      </c>
      <c r="B2303" s="16">
        <v>19963</v>
      </c>
      <c r="C2303" s="16">
        <v>136</v>
      </c>
      <c r="D2303" s="16">
        <v>119</v>
      </c>
      <c r="E2303" s="17">
        <v>25353</v>
      </c>
      <c r="F2303" s="17"/>
    </row>
    <row r="2304" spans="1:6" x14ac:dyDescent="0.25">
      <c r="A2304" s="16" t="s">
        <v>224</v>
      </c>
      <c r="B2304" s="16">
        <v>19807</v>
      </c>
      <c r="C2304" s="16">
        <v>19</v>
      </c>
      <c r="D2304" s="16">
        <v>17.3</v>
      </c>
      <c r="E2304" s="17">
        <v>40261</v>
      </c>
      <c r="F2304" s="17"/>
    </row>
    <row r="2305" spans="1:6" x14ac:dyDescent="0.25">
      <c r="A2305" s="16" t="s">
        <v>224</v>
      </c>
      <c r="B2305" s="16">
        <v>19711</v>
      </c>
      <c r="C2305" s="16">
        <v>67</v>
      </c>
      <c r="D2305" s="16">
        <v>64</v>
      </c>
      <c r="E2305" s="17">
        <v>40056</v>
      </c>
      <c r="F2305" s="17"/>
    </row>
    <row r="2306" spans="1:6" x14ac:dyDescent="0.25">
      <c r="A2306" s="16" t="s">
        <v>224</v>
      </c>
      <c r="B2306" s="16">
        <v>19707</v>
      </c>
      <c r="C2306" s="16">
        <v>172</v>
      </c>
      <c r="D2306" s="16">
        <v>168.1</v>
      </c>
      <c r="E2306" s="17">
        <v>24473</v>
      </c>
      <c r="F2306" s="17"/>
    </row>
    <row r="2307" spans="1:6" x14ac:dyDescent="0.25">
      <c r="A2307" s="16" t="s">
        <v>224</v>
      </c>
      <c r="B2307" s="16">
        <v>19806</v>
      </c>
      <c r="C2307" s="16">
        <v>96</v>
      </c>
      <c r="D2307" s="16">
        <v>92.5</v>
      </c>
      <c r="E2307" s="17">
        <v>35437</v>
      </c>
      <c r="F2307" s="17"/>
    </row>
    <row r="2308" spans="1:6" x14ac:dyDescent="0.25">
      <c r="A2308" s="16" t="s">
        <v>224</v>
      </c>
      <c r="B2308" s="16">
        <v>19808</v>
      </c>
      <c r="C2308" s="16">
        <v>177</v>
      </c>
      <c r="D2308" s="16">
        <v>167.1</v>
      </c>
      <c r="E2308" s="17">
        <v>32366</v>
      </c>
      <c r="F2308" s="17"/>
    </row>
    <row r="2309" spans="1:6" x14ac:dyDescent="0.25">
      <c r="A2309" s="16" t="s">
        <v>224</v>
      </c>
      <c r="B2309" s="16">
        <v>19713</v>
      </c>
      <c r="C2309" s="16">
        <v>42</v>
      </c>
      <c r="D2309" s="16">
        <v>40.9</v>
      </c>
      <c r="E2309" s="17">
        <v>38806</v>
      </c>
      <c r="F2309" s="17"/>
    </row>
    <row r="2310" spans="1:6" x14ac:dyDescent="0.25">
      <c r="A2310" s="16" t="s">
        <v>224</v>
      </c>
      <c r="B2310" s="16">
        <v>19904</v>
      </c>
      <c r="C2310" s="16">
        <v>120</v>
      </c>
      <c r="D2310" s="16">
        <v>109.7</v>
      </c>
      <c r="E2310" s="17">
        <v>30812</v>
      </c>
      <c r="F2310" s="17"/>
    </row>
    <row r="2311" spans="1:6" x14ac:dyDescent="0.25">
      <c r="A2311" s="16" t="s">
        <v>224</v>
      </c>
      <c r="B2311" s="16">
        <v>19720</v>
      </c>
      <c r="C2311" s="16">
        <v>120</v>
      </c>
      <c r="D2311" s="16">
        <v>104.9</v>
      </c>
      <c r="E2311" s="17">
        <v>33284</v>
      </c>
      <c r="F2311" s="17"/>
    </row>
    <row r="2312" spans="1:6" x14ac:dyDescent="0.25">
      <c r="A2312" s="16" t="s">
        <v>224</v>
      </c>
      <c r="B2312" s="16">
        <v>19958</v>
      </c>
      <c r="C2312" s="16">
        <v>40</v>
      </c>
      <c r="D2312" s="16">
        <v>35.9</v>
      </c>
      <c r="E2312" s="17">
        <v>39450</v>
      </c>
      <c r="F2312" s="17"/>
    </row>
    <row r="2313" spans="1:6" x14ac:dyDescent="0.25">
      <c r="A2313" s="16" t="s">
        <v>224</v>
      </c>
      <c r="B2313" s="16">
        <v>19901</v>
      </c>
      <c r="C2313" s="16">
        <v>70</v>
      </c>
      <c r="D2313" s="16">
        <v>57.5</v>
      </c>
      <c r="E2313" s="17">
        <v>28976</v>
      </c>
      <c r="F2313" s="17"/>
    </row>
    <row r="2314" spans="1:6" x14ac:dyDescent="0.25">
      <c r="A2314" s="16" t="s">
        <v>224</v>
      </c>
      <c r="B2314" s="16">
        <v>19810</v>
      </c>
      <c r="C2314" s="16">
        <v>128</v>
      </c>
      <c r="D2314" s="16">
        <v>109.1</v>
      </c>
      <c r="E2314" s="17">
        <v>41248</v>
      </c>
      <c r="F2314" s="17"/>
    </row>
    <row r="2315" spans="1:6" x14ac:dyDescent="0.25">
      <c r="A2315" s="16" t="s">
        <v>224</v>
      </c>
      <c r="B2315" s="16">
        <v>19958</v>
      </c>
      <c r="C2315" s="16">
        <v>179</v>
      </c>
      <c r="D2315" s="16">
        <v>151.5</v>
      </c>
      <c r="E2315" s="17">
        <v>32406</v>
      </c>
      <c r="F2315" s="17"/>
    </row>
    <row r="2316" spans="1:6" x14ac:dyDescent="0.25">
      <c r="A2316" s="16" t="s">
        <v>224</v>
      </c>
      <c r="B2316" s="16">
        <v>19806</v>
      </c>
      <c r="C2316" s="16">
        <v>100</v>
      </c>
      <c r="D2316" s="16">
        <v>91.5</v>
      </c>
      <c r="E2316" s="17">
        <v>25737</v>
      </c>
      <c r="F2316" s="17"/>
    </row>
    <row r="2317" spans="1:6" x14ac:dyDescent="0.25">
      <c r="A2317" s="16" t="s">
        <v>224</v>
      </c>
      <c r="B2317" s="16">
        <v>19947</v>
      </c>
      <c r="C2317" s="16">
        <v>139</v>
      </c>
      <c r="D2317" s="16">
        <v>127.5</v>
      </c>
      <c r="E2317" s="17">
        <v>31250</v>
      </c>
      <c r="F2317" s="17"/>
    </row>
    <row r="2318" spans="1:6" x14ac:dyDescent="0.25">
      <c r="A2318" s="16" t="s">
        <v>224</v>
      </c>
      <c r="B2318" s="16">
        <v>19809</v>
      </c>
      <c r="C2318" s="16">
        <v>90</v>
      </c>
      <c r="D2318" s="16">
        <v>81.099999999999994</v>
      </c>
      <c r="E2318" s="17">
        <v>34213</v>
      </c>
      <c r="F2318" s="17"/>
    </row>
    <row r="2319" spans="1:6" x14ac:dyDescent="0.25">
      <c r="A2319" s="16" t="s">
        <v>224</v>
      </c>
      <c r="B2319" s="16">
        <v>19807</v>
      </c>
      <c r="C2319" s="16">
        <v>49</v>
      </c>
      <c r="D2319" s="16">
        <v>35.200000000000003</v>
      </c>
      <c r="E2319" s="17">
        <v>30855</v>
      </c>
      <c r="F2319" s="17"/>
    </row>
    <row r="2320" spans="1:6" x14ac:dyDescent="0.25">
      <c r="A2320" s="16" t="s">
        <v>224</v>
      </c>
      <c r="B2320" s="16">
        <v>19707</v>
      </c>
      <c r="C2320" s="16">
        <v>45</v>
      </c>
      <c r="D2320" s="16">
        <v>39.5</v>
      </c>
      <c r="E2320" s="17">
        <v>28779</v>
      </c>
      <c r="F2320" s="17"/>
    </row>
    <row r="2321" spans="1:6" x14ac:dyDescent="0.25">
      <c r="A2321" s="16" t="s">
        <v>224</v>
      </c>
      <c r="B2321" s="16">
        <v>19803</v>
      </c>
      <c r="C2321" s="16">
        <v>46</v>
      </c>
      <c r="D2321" s="16">
        <v>36</v>
      </c>
      <c r="E2321" s="17">
        <v>36356</v>
      </c>
      <c r="F2321" s="17"/>
    </row>
    <row r="2322" spans="1:6" x14ac:dyDescent="0.25">
      <c r="A2322" s="16" t="s">
        <v>225</v>
      </c>
      <c r="B2322" s="16">
        <v>33629</v>
      </c>
      <c r="C2322" s="16">
        <v>60</v>
      </c>
      <c r="E2322" s="17">
        <v>28597</v>
      </c>
      <c r="F2322" s="17"/>
    </row>
    <row r="2323" spans="1:6" x14ac:dyDescent="0.25">
      <c r="A2323" s="16" t="s">
        <v>225</v>
      </c>
      <c r="B2323" s="16">
        <v>33525</v>
      </c>
      <c r="C2323" s="16">
        <v>120</v>
      </c>
      <c r="D2323" s="16">
        <v>107</v>
      </c>
      <c r="E2323" s="17">
        <v>29713</v>
      </c>
      <c r="F2323" s="17"/>
    </row>
    <row r="2324" spans="1:6" x14ac:dyDescent="0.25">
      <c r="A2324" s="16" t="s">
        <v>225</v>
      </c>
      <c r="B2324" s="16">
        <v>33612</v>
      </c>
      <c r="C2324" s="16">
        <v>120</v>
      </c>
      <c r="E2324" s="17">
        <v>32821</v>
      </c>
      <c r="F2324" s="17"/>
    </row>
    <row r="2325" spans="1:6" x14ac:dyDescent="0.25">
      <c r="A2325" s="16" t="s">
        <v>225</v>
      </c>
      <c r="B2325" s="16">
        <v>33873</v>
      </c>
      <c r="C2325" s="16">
        <v>25</v>
      </c>
      <c r="D2325" s="16">
        <v>4.0999999999999996</v>
      </c>
      <c r="E2325" s="17">
        <v>37818</v>
      </c>
      <c r="F2325" s="17"/>
    </row>
    <row r="2326" spans="1:6" x14ac:dyDescent="0.25">
      <c r="A2326" s="16" t="s">
        <v>225</v>
      </c>
      <c r="B2326" s="16">
        <v>32043</v>
      </c>
      <c r="C2326" s="16">
        <v>120</v>
      </c>
      <c r="D2326" s="16">
        <v>111.8</v>
      </c>
      <c r="E2326" s="17">
        <v>32690</v>
      </c>
      <c r="F2326" s="17"/>
    </row>
    <row r="2327" spans="1:6" x14ac:dyDescent="0.25">
      <c r="A2327" s="16" t="s">
        <v>225</v>
      </c>
      <c r="B2327" s="16">
        <v>33161</v>
      </c>
      <c r="C2327" s="16">
        <v>150</v>
      </c>
      <c r="D2327" s="16">
        <v>141.4</v>
      </c>
      <c r="E2327" s="17">
        <v>33179</v>
      </c>
      <c r="F2327" s="17"/>
    </row>
    <row r="2328" spans="1:6" x14ac:dyDescent="0.25">
      <c r="A2328" s="16" t="s">
        <v>225</v>
      </c>
      <c r="B2328" s="16">
        <v>32079</v>
      </c>
      <c r="C2328" s="16">
        <v>40</v>
      </c>
      <c r="D2328" s="16">
        <v>31.9</v>
      </c>
      <c r="E2328" s="17">
        <v>41270</v>
      </c>
      <c r="F2328" s="17"/>
    </row>
    <row r="2329" spans="1:6" x14ac:dyDescent="0.25">
      <c r="A2329" s="16" t="s">
        <v>225</v>
      </c>
      <c r="B2329" s="16">
        <v>33707</v>
      </c>
      <c r="C2329" s="16">
        <v>120</v>
      </c>
      <c r="D2329" s="16">
        <v>87.2</v>
      </c>
      <c r="E2329" s="17">
        <v>27851</v>
      </c>
      <c r="F2329" s="17"/>
    </row>
    <row r="2330" spans="1:6" x14ac:dyDescent="0.25">
      <c r="A2330" s="16" t="s">
        <v>225</v>
      </c>
      <c r="B2330" s="16">
        <v>33064</v>
      </c>
      <c r="C2330" s="16">
        <v>127</v>
      </c>
      <c r="D2330" s="16">
        <v>120</v>
      </c>
      <c r="E2330" s="17">
        <v>31994</v>
      </c>
      <c r="F2330" s="17"/>
    </row>
    <row r="2331" spans="1:6" x14ac:dyDescent="0.25">
      <c r="A2331" s="16" t="s">
        <v>225</v>
      </c>
      <c r="B2331" s="16">
        <v>33437</v>
      </c>
      <c r="C2331" s="16">
        <v>99</v>
      </c>
      <c r="D2331" s="16">
        <v>84</v>
      </c>
      <c r="E2331" s="17">
        <v>28946</v>
      </c>
      <c r="F2331" s="17"/>
    </row>
    <row r="2332" spans="1:6" x14ac:dyDescent="0.25">
      <c r="A2332" s="16" t="s">
        <v>225</v>
      </c>
      <c r="B2332" s="16">
        <v>33433</v>
      </c>
      <c r="C2332" s="16">
        <v>60</v>
      </c>
      <c r="D2332" s="16">
        <v>42.5</v>
      </c>
      <c r="E2332" s="17">
        <v>34422</v>
      </c>
      <c r="F2332" s="17"/>
    </row>
    <row r="2333" spans="1:6" x14ac:dyDescent="0.25">
      <c r="A2333" s="16" t="s">
        <v>225</v>
      </c>
      <c r="B2333" s="16">
        <v>33573</v>
      </c>
      <c r="C2333" s="16">
        <v>113</v>
      </c>
      <c r="D2333" s="16">
        <v>100.5</v>
      </c>
      <c r="E2333" s="17">
        <v>34495</v>
      </c>
      <c r="F2333" s="17"/>
    </row>
    <row r="2334" spans="1:6" x14ac:dyDescent="0.25">
      <c r="A2334" s="16" t="s">
        <v>225</v>
      </c>
      <c r="B2334" s="16">
        <v>33803</v>
      </c>
      <c r="C2334" s="16">
        <v>68</v>
      </c>
      <c r="D2334" s="16">
        <v>54.3</v>
      </c>
      <c r="E2334" s="17">
        <v>35523</v>
      </c>
      <c r="F2334" s="17"/>
    </row>
    <row r="2335" spans="1:6" x14ac:dyDescent="0.25">
      <c r="A2335" s="16" t="s">
        <v>225</v>
      </c>
      <c r="B2335" s="16">
        <v>32073</v>
      </c>
      <c r="C2335" s="16">
        <v>180</v>
      </c>
      <c r="D2335" s="16">
        <v>168.8</v>
      </c>
      <c r="E2335" s="17">
        <v>35327</v>
      </c>
      <c r="F2335" s="17"/>
    </row>
    <row r="2336" spans="1:6" x14ac:dyDescent="0.25">
      <c r="A2336" s="16" t="s">
        <v>225</v>
      </c>
      <c r="B2336" s="16">
        <v>32966</v>
      </c>
      <c r="C2336" s="16">
        <v>120</v>
      </c>
      <c r="D2336" s="16">
        <v>117.2</v>
      </c>
      <c r="E2336" s="17">
        <v>32106</v>
      </c>
      <c r="F2336" s="17"/>
    </row>
    <row r="2337" spans="1:6" x14ac:dyDescent="0.25">
      <c r="A2337" s="16" t="s">
        <v>225</v>
      </c>
      <c r="B2337" s="16">
        <v>33064</v>
      </c>
      <c r="C2337" s="16">
        <v>194</v>
      </c>
      <c r="D2337" s="16">
        <v>183.7</v>
      </c>
      <c r="E2337" s="17">
        <v>32442</v>
      </c>
      <c r="F2337" s="17"/>
    </row>
    <row r="2338" spans="1:6" x14ac:dyDescent="0.25">
      <c r="A2338" s="16" t="s">
        <v>225</v>
      </c>
      <c r="B2338" s="16">
        <v>33426</v>
      </c>
      <c r="C2338" s="16">
        <v>180</v>
      </c>
      <c r="D2338" s="16">
        <v>160.30000000000001</v>
      </c>
      <c r="E2338" s="17">
        <v>31111</v>
      </c>
      <c r="F2338" s="17"/>
    </row>
    <row r="2339" spans="1:6" x14ac:dyDescent="0.25">
      <c r="A2339" s="16" t="s">
        <v>225</v>
      </c>
      <c r="B2339" s="16">
        <v>32086</v>
      </c>
      <c r="C2339" s="16">
        <v>120</v>
      </c>
      <c r="D2339" s="16">
        <v>106.9</v>
      </c>
      <c r="E2339" s="17">
        <v>31755</v>
      </c>
      <c r="F2339" s="17"/>
    </row>
    <row r="2340" spans="1:6" x14ac:dyDescent="0.25">
      <c r="A2340" s="16" t="s">
        <v>225</v>
      </c>
      <c r="B2340" s="16">
        <v>34231</v>
      </c>
      <c r="C2340" s="16">
        <v>178</v>
      </c>
      <c r="D2340" s="16">
        <v>138.9</v>
      </c>
      <c r="E2340" s="17">
        <v>30686</v>
      </c>
      <c r="F2340" s="17"/>
    </row>
    <row r="2341" spans="1:6" x14ac:dyDescent="0.25">
      <c r="A2341" s="16" t="s">
        <v>225</v>
      </c>
      <c r="B2341" s="16">
        <v>32177</v>
      </c>
      <c r="C2341" s="16">
        <v>65</v>
      </c>
      <c r="D2341" s="16">
        <v>37.1</v>
      </c>
      <c r="E2341" s="17">
        <v>34151</v>
      </c>
      <c r="F2341" s="17"/>
    </row>
    <row r="2342" spans="1:6" x14ac:dyDescent="0.25">
      <c r="A2342" s="16" t="s">
        <v>225</v>
      </c>
      <c r="B2342" s="16">
        <v>32503</v>
      </c>
      <c r="C2342" s="16">
        <v>120</v>
      </c>
      <c r="D2342" s="16">
        <v>114.3</v>
      </c>
      <c r="E2342" s="17">
        <v>37712</v>
      </c>
      <c r="F2342" s="17"/>
    </row>
    <row r="2343" spans="1:6" x14ac:dyDescent="0.25">
      <c r="A2343" s="16" t="s">
        <v>225</v>
      </c>
      <c r="B2343" s="16">
        <v>34113</v>
      </c>
      <c r="C2343" s="16">
        <v>44</v>
      </c>
      <c r="D2343" s="16">
        <v>39.9</v>
      </c>
      <c r="E2343" s="17">
        <v>42464</v>
      </c>
      <c r="F2343" s="17"/>
    </row>
    <row r="2344" spans="1:6" x14ac:dyDescent="0.25">
      <c r="A2344" s="16" t="s">
        <v>225</v>
      </c>
      <c r="B2344" s="16">
        <v>33756</v>
      </c>
      <c r="C2344" s="16">
        <v>60</v>
      </c>
      <c r="D2344" s="16">
        <v>54.9</v>
      </c>
      <c r="E2344" s="17">
        <v>28535</v>
      </c>
      <c r="F2344" s="17"/>
    </row>
    <row r="2345" spans="1:6" x14ac:dyDescent="0.25">
      <c r="A2345" s="16" t="s">
        <v>225</v>
      </c>
      <c r="B2345" s="16">
        <v>33713</v>
      </c>
      <c r="C2345" s="16">
        <v>99</v>
      </c>
      <c r="D2345" s="16">
        <v>93.7</v>
      </c>
      <c r="E2345" s="17">
        <v>30026</v>
      </c>
      <c r="F2345" s="17"/>
    </row>
    <row r="2346" spans="1:6" x14ac:dyDescent="0.25">
      <c r="A2346" s="16" t="s">
        <v>225</v>
      </c>
      <c r="B2346" s="16">
        <v>33324</v>
      </c>
      <c r="C2346" s="16">
        <v>120</v>
      </c>
      <c r="D2346" s="16">
        <v>108.9</v>
      </c>
      <c r="E2346" s="17">
        <v>29160</v>
      </c>
      <c r="F2346" s="17"/>
    </row>
    <row r="2347" spans="1:6" x14ac:dyDescent="0.25">
      <c r="A2347" s="16" t="s">
        <v>225</v>
      </c>
      <c r="B2347" s="16">
        <v>33410</v>
      </c>
      <c r="C2347" s="16">
        <v>40</v>
      </c>
      <c r="D2347" s="16">
        <v>35.4</v>
      </c>
      <c r="E2347" s="17">
        <v>38436</v>
      </c>
      <c r="F2347" s="17"/>
    </row>
    <row r="2348" spans="1:6" x14ac:dyDescent="0.25">
      <c r="A2348" s="16" t="s">
        <v>225</v>
      </c>
      <c r="B2348" s="16">
        <v>33525</v>
      </c>
      <c r="C2348" s="16">
        <v>45</v>
      </c>
      <c r="D2348" s="16">
        <v>21.9</v>
      </c>
      <c r="E2348" s="17">
        <v>43670</v>
      </c>
      <c r="F2348" s="17"/>
    </row>
    <row r="2349" spans="1:6" x14ac:dyDescent="0.25">
      <c r="A2349" s="16" t="s">
        <v>225</v>
      </c>
      <c r="B2349" s="16">
        <v>34103</v>
      </c>
      <c r="C2349" s="16">
        <v>120</v>
      </c>
      <c r="D2349" s="16">
        <v>111.9</v>
      </c>
      <c r="E2349" s="17">
        <v>30468</v>
      </c>
      <c r="F2349" s="17"/>
    </row>
    <row r="2350" spans="1:6" x14ac:dyDescent="0.25">
      <c r="A2350" s="16" t="s">
        <v>225</v>
      </c>
      <c r="B2350" s="16">
        <v>34205</v>
      </c>
      <c r="C2350" s="16">
        <v>59</v>
      </c>
      <c r="D2350" s="16">
        <v>50.3</v>
      </c>
      <c r="E2350" s="17">
        <v>35157</v>
      </c>
      <c r="F2350" s="17"/>
    </row>
    <row r="2351" spans="1:6" x14ac:dyDescent="0.25">
      <c r="A2351" s="16" t="s">
        <v>225</v>
      </c>
      <c r="B2351" s="16">
        <v>34698</v>
      </c>
      <c r="C2351" s="16">
        <v>93</v>
      </c>
      <c r="D2351" s="16">
        <v>87.6</v>
      </c>
      <c r="E2351" s="17">
        <v>24746</v>
      </c>
      <c r="F2351" s="17"/>
    </row>
    <row r="2352" spans="1:6" x14ac:dyDescent="0.25">
      <c r="A2352" s="16" t="s">
        <v>225</v>
      </c>
      <c r="B2352" s="16">
        <v>33141</v>
      </c>
      <c r="C2352" s="16">
        <v>176</v>
      </c>
      <c r="D2352" s="16">
        <v>168.1</v>
      </c>
      <c r="E2352" s="17">
        <v>30225</v>
      </c>
      <c r="F2352" s="17"/>
    </row>
    <row r="2353" spans="1:6" x14ac:dyDescent="0.25">
      <c r="A2353" s="16" t="s">
        <v>225</v>
      </c>
      <c r="B2353" s="16">
        <v>33771</v>
      </c>
      <c r="C2353" s="16">
        <v>120</v>
      </c>
      <c r="D2353" s="16">
        <v>115.8</v>
      </c>
      <c r="E2353" s="17">
        <v>29892</v>
      </c>
      <c r="F2353" s="17"/>
    </row>
    <row r="2354" spans="1:6" x14ac:dyDescent="0.25">
      <c r="A2354" s="16" t="s">
        <v>225</v>
      </c>
      <c r="B2354" s="16">
        <v>33461</v>
      </c>
      <c r="C2354" s="16">
        <v>45</v>
      </c>
      <c r="D2354" s="16">
        <v>41</v>
      </c>
      <c r="E2354" s="17">
        <v>34061</v>
      </c>
      <c r="F2354" s="17"/>
    </row>
    <row r="2355" spans="1:6" x14ac:dyDescent="0.25">
      <c r="A2355" s="16" t="s">
        <v>225</v>
      </c>
      <c r="B2355" s="16">
        <v>32789</v>
      </c>
      <c r="C2355" s="16">
        <v>40</v>
      </c>
      <c r="D2355" s="16">
        <v>37.1</v>
      </c>
      <c r="E2355" s="17">
        <v>34029</v>
      </c>
      <c r="F2355" s="17"/>
    </row>
    <row r="2356" spans="1:6" x14ac:dyDescent="0.25">
      <c r="A2356" s="16" t="s">
        <v>225</v>
      </c>
      <c r="B2356" s="16">
        <v>32905</v>
      </c>
      <c r="C2356" s="16">
        <v>120</v>
      </c>
      <c r="D2356" s="16">
        <v>112.8</v>
      </c>
      <c r="E2356" s="17">
        <v>35866</v>
      </c>
      <c r="F2356" s="17"/>
    </row>
    <row r="2357" spans="1:6" x14ac:dyDescent="0.25">
      <c r="A2357" s="16" t="s">
        <v>225</v>
      </c>
      <c r="B2357" s="16">
        <v>33157</v>
      </c>
      <c r="C2357" s="16">
        <v>163</v>
      </c>
      <c r="D2357" s="16">
        <v>160</v>
      </c>
      <c r="E2357" s="17">
        <v>27303</v>
      </c>
      <c r="F2357" s="17"/>
    </row>
    <row r="2358" spans="1:6" x14ac:dyDescent="0.25">
      <c r="A2358" s="16" t="s">
        <v>225</v>
      </c>
      <c r="B2358" s="16">
        <v>33625</v>
      </c>
      <c r="C2358" s="16">
        <v>120</v>
      </c>
      <c r="D2358" s="16">
        <v>113.1</v>
      </c>
      <c r="E2358" s="17">
        <v>31786</v>
      </c>
      <c r="F2358" s="17"/>
    </row>
    <row r="2359" spans="1:6" x14ac:dyDescent="0.25">
      <c r="A2359" s="16" t="s">
        <v>225</v>
      </c>
      <c r="B2359" s="16">
        <v>32708</v>
      </c>
      <c r="C2359" s="16">
        <v>98</v>
      </c>
      <c r="D2359" s="16">
        <v>76.400000000000006</v>
      </c>
      <c r="E2359" s="17">
        <v>34645</v>
      </c>
      <c r="F2359" s="17"/>
    </row>
    <row r="2360" spans="1:6" x14ac:dyDescent="0.25">
      <c r="A2360" s="16" t="s">
        <v>225</v>
      </c>
      <c r="B2360" s="16">
        <v>32308</v>
      </c>
      <c r="C2360" s="16">
        <v>156</v>
      </c>
      <c r="D2360" s="16">
        <v>150.19999999999999</v>
      </c>
      <c r="E2360" s="17">
        <v>29263</v>
      </c>
      <c r="F2360" s="17"/>
    </row>
    <row r="2361" spans="1:6" x14ac:dyDescent="0.25">
      <c r="A2361" s="16" t="s">
        <v>225</v>
      </c>
      <c r="B2361" s="16">
        <v>34470</v>
      </c>
      <c r="C2361" s="16">
        <v>120</v>
      </c>
      <c r="D2361" s="16">
        <v>113.6</v>
      </c>
      <c r="E2361" s="17">
        <v>33346</v>
      </c>
      <c r="F2361" s="17"/>
    </row>
    <row r="2362" spans="1:6" x14ac:dyDescent="0.25">
      <c r="A2362" s="16" t="s">
        <v>225</v>
      </c>
      <c r="B2362" s="16">
        <v>34221</v>
      </c>
      <c r="C2362" s="16">
        <v>120</v>
      </c>
      <c r="D2362" s="16">
        <v>110.1</v>
      </c>
      <c r="E2362" s="17">
        <v>32209</v>
      </c>
      <c r="F2362" s="17"/>
    </row>
    <row r="2363" spans="1:6" x14ac:dyDescent="0.25">
      <c r="A2363" s="16" t="s">
        <v>225</v>
      </c>
      <c r="B2363" s="16">
        <v>34684</v>
      </c>
      <c r="C2363" s="16">
        <v>120</v>
      </c>
      <c r="D2363" s="16">
        <v>109.7</v>
      </c>
      <c r="E2363" s="17">
        <v>32069</v>
      </c>
      <c r="F2363" s="17"/>
    </row>
    <row r="2364" spans="1:6" x14ac:dyDescent="0.25">
      <c r="A2364" s="16" t="s">
        <v>225</v>
      </c>
      <c r="B2364" s="16">
        <v>34601</v>
      </c>
      <c r="C2364" s="16">
        <v>180</v>
      </c>
      <c r="D2364" s="16">
        <v>149.80000000000001</v>
      </c>
      <c r="E2364" s="17">
        <v>28053</v>
      </c>
      <c r="F2364" s="17"/>
    </row>
    <row r="2365" spans="1:6" x14ac:dyDescent="0.25">
      <c r="A2365" s="16" t="s">
        <v>225</v>
      </c>
      <c r="B2365" s="16">
        <v>33436</v>
      </c>
      <c r="C2365" s="16">
        <v>120</v>
      </c>
      <c r="D2365" s="16">
        <v>115.4</v>
      </c>
      <c r="E2365" s="17">
        <v>33619</v>
      </c>
      <c r="F2365" s="17"/>
    </row>
    <row r="2366" spans="1:6" x14ac:dyDescent="0.25">
      <c r="A2366" s="16" t="s">
        <v>225</v>
      </c>
      <c r="B2366" s="16">
        <v>33618</v>
      </c>
      <c r="C2366" s="16">
        <v>45</v>
      </c>
      <c r="D2366" s="16">
        <v>29.7</v>
      </c>
      <c r="E2366" s="17">
        <v>36487</v>
      </c>
      <c r="F2366" s="17"/>
    </row>
    <row r="2367" spans="1:6" x14ac:dyDescent="0.25">
      <c r="A2367" s="16" t="s">
        <v>225</v>
      </c>
      <c r="B2367" s="16">
        <v>34239</v>
      </c>
      <c r="C2367" s="16">
        <v>120</v>
      </c>
      <c r="D2367" s="16">
        <v>107</v>
      </c>
      <c r="E2367" s="17">
        <v>36923</v>
      </c>
      <c r="F2367" s="17"/>
    </row>
    <row r="2368" spans="1:6" x14ac:dyDescent="0.25">
      <c r="A2368" s="16" t="s">
        <v>225</v>
      </c>
      <c r="B2368" s="16">
        <v>32514</v>
      </c>
      <c r="C2368" s="16">
        <v>150</v>
      </c>
      <c r="D2368" s="16">
        <v>141.6</v>
      </c>
      <c r="E2368" s="17">
        <v>31402</v>
      </c>
      <c r="F2368" s="17"/>
    </row>
    <row r="2369" spans="1:6" x14ac:dyDescent="0.25">
      <c r="A2369" s="16" t="s">
        <v>225</v>
      </c>
      <c r="B2369" s="16">
        <v>33435</v>
      </c>
      <c r="C2369" s="16">
        <v>167</v>
      </c>
      <c r="D2369" s="16">
        <v>134.4</v>
      </c>
      <c r="E2369" s="17">
        <v>27591</v>
      </c>
      <c r="F2369" s="17"/>
    </row>
    <row r="2370" spans="1:6" x14ac:dyDescent="0.25">
      <c r="A2370" s="16" t="s">
        <v>225</v>
      </c>
      <c r="B2370" s="16">
        <v>32825</v>
      </c>
      <c r="C2370" s="16">
        <v>120</v>
      </c>
      <c r="D2370" s="16">
        <v>114.4</v>
      </c>
      <c r="E2370" s="17">
        <v>34008</v>
      </c>
      <c r="F2370" s="17"/>
    </row>
    <row r="2371" spans="1:6" x14ac:dyDescent="0.25">
      <c r="A2371" s="16" t="s">
        <v>225</v>
      </c>
      <c r="B2371" s="16">
        <v>33433</v>
      </c>
      <c r="C2371" s="16">
        <v>180</v>
      </c>
      <c r="D2371" s="16">
        <v>167.8</v>
      </c>
      <c r="E2371" s="17">
        <v>30973</v>
      </c>
      <c r="F2371" s="17"/>
    </row>
    <row r="2372" spans="1:6" x14ac:dyDescent="0.25">
      <c r="A2372" s="16" t="s">
        <v>225</v>
      </c>
      <c r="B2372" s="16">
        <v>34952</v>
      </c>
      <c r="C2372" s="16">
        <v>120</v>
      </c>
      <c r="D2372" s="16">
        <v>113.8</v>
      </c>
      <c r="E2372" s="17">
        <v>32082</v>
      </c>
      <c r="F2372" s="17"/>
    </row>
    <row r="2373" spans="1:6" x14ac:dyDescent="0.25">
      <c r="A2373" s="16" t="s">
        <v>225</v>
      </c>
      <c r="B2373" s="16">
        <v>34990</v>
      </c>
      <c r="C2373" s="16">
        <v>120</v>
      </c>
      <c r="D2373" s="16">
        <v>102.4</v>
      </c>
      <c r="E2373" s="17">
        <v>34261</v>
      </c>
      <c r="F2373" s="17"/>
    </row>
    <row r="2374" spans="1:6" x14ac:dyDescent="0.25">
      <c r="A2374" s="16" t="s">
        <v>225</v>
      </c>
      <c r="B2374" s="16">
        <v>34952</v>
      </c>
      <c r="C2374" s="16">
        <v>120</v>
      </c>
      <c r="D2374" s="16">
        <v>111.9</v>
      </c>
      <c r="E2374" s="17">
        <v>32198</v>
      </c>
      <c r="F2374" s="17"/>
    </row>
    <row r="2375" spans="1:6" x14ac:dyDescent="0.25">
      <c r="A2375" s="16" t="s">
        <v>225</v>
      </c>
      <c r="B2375" s="16">
        <v>33418</v>
      </c>
      <c r="C2375" s="16">
        <v>76</v>
      </c>
      <c r="D2375" s="16">
        <v>45.9</v>
      </c>
      <c r="E2375" s="17">
        <v>36398</v>
      </c>
      <c r="F2375" s="17"/>
    </row>
    <row r="2376" spans="1:6" x14ac:dyDescent="0.25">
      <c r="A2376" s="16" t="s">
        <v>225</v>
      </c>
      <c r="B2376" s="16">
        <v>33884</v>
      </c>
      <c r="C2376" s="16">
        <v>120</v>
      </c>
      <c r="D2376" s="16">
        <v>105.8</v>
      </c>
      <c r="E2376" s="17">
        <v>30354</v>
      </c>
      <c r="F2376" s="17"/>
    </row>
    <row r="2377" spans="1:6" x14ac:dyDescent="0.25">
      <c r="A2377" s="16" t="s">
        <v>225</v>
      </c>
      <c r="B2377" s="16">
        <v>33144</v>
      </c>
      <c r="C2377" s="16">
        <v>87</v>
      </c>
      <c r="D2377" s="16">
        <v>78.599999999999994</v>
      </c>
      <c r="E2377" s="17">
        <v>24473</v>
      </c>
      <c r="F2377" s="17"/>
    </row>
    <row r="2378" spans="1:6" x14ac:dyDescent="0.25">
      <c r="A2378" s="16" t="s">
        <v>225</v>
      </c>
      <c r="B2378" s="16">
        <v>32221</v>
      </c>
      <c r="C2378" s="16">
        <v>120</v>
      </c>
      <c r="D2378" s="16">
        <v>101.2</v>
      </c>
      <c r="E2378" s="17">
        <v>33095</v>
      </c>
      <c r="F2378" s="17"/>
    </row>
    <row r="2379" spans="1:6" x14ac:dyDescent="0.25">
      <c r="A2379" s="16" t="s">
        <v>225</v>
      </c>
      <c r="B2379" s="16">
        <v>33065</v>
      </c>
      <c r="C2379" s="16">
        <v>35</v>
      </c>
      <c r="D2379" s="16">
        <v>29</v>
      </c>
      <c r="E2379" s="17">
        <v>31211</v>
      </c>
      <c r="F2379" s="17"/>
    </row>
    <row r="2380" spans="1:6" x14ac:dyDescent="0.25">
      <c r="A2380" s="16" t="s">
        <v>225</v>
      </c>
      <c r="B2380" s="16">
        <v>33756</v>
      </c>
      <c r="C2380" s="16">
        <v>109</v>
      </c>
      <c r="D2380" s="16">
        <v>102.5</v>
      </c>
      <c r="E2380" s="17">
        <v>26898</v>
      </c>
      <c r="F2380" s="17"/>
    </row>
    <row r="2381" spans="1:6" x14ac:dyDescent="0.25">
      <c r="A2381" s="16" t="s">
        <v>225</v>
      </c>
      <c r="B2381" s="16">
        <v>32073</v>
      </c>
      <c r="C2381" s="16">
        <v>120</v>
      </c>
      <c r="D2381" s="16">
        <v>100.8</v>
      </c>
      <c r="E2381" s="17">
        <v>32989</v>
      </c>
      <c r="F2381" s="17"/>
    </row>
    <row r="2382" spans="1:6" x14ac:dyDescent="0.25">
      <c r="A2382" s="16" t="s">
        <v>225</v>
      </c>
      <c r="B2382" s="16">
        <v>32605</v>
      </c>
      <c r="C2382" s="16">
        <v>120</v>
      </c>
      <c r="D2382" s="16">
        <v>112.8</v>
      </c>
      <c r="E2382" s="17">
        <v>30754</v>
      </c>
      <c r="F2382" s="17"/>
    </row>
    <row r="2383" spans="1:6" x14ac:dyDescent="0.25">
      <c r="A2383" s="16" t="s">
        <v>225</v>
      </c>
      <c r="B2383" s="16">
        <v>32940</v>
      </c>
      <c r="C2383" s="16">
        <v>114</v>
      </c>
      <c r="D2383" s="16">
        <v>108.9</v>
      </c>
      <c r="E2383" s="17">
        <v>34849</v>
      </c>
      <c r="F2383" s="17"/>
    </row>
    <row r="2384" spans="1:6" x14ac:dyDescent="0.25">
      <c r="A2384" s="16" t="s">
        <v>225</v>
      </c>
      <c r="B2384" s="16">
        <v>33070</v>
      </c>
      <c r="C2384" s="16">
        <v>120</v>
      </c>
      <c r="D2384" s="16">
        <v>66.3</v>
      </c>
      <c r="E2384" s="17">
        <v>40896</v>
      </c>
      <c r="F2384" s="17"/>
    </row>
    <row r="2385" spans="1:6" x14ac:dyDescent="0.25">
      <c r="A2385" s="16" t="s">
        <v>225</v>
      </c>
      <c r="B2385" s="16">
        <v>33756</v>
      </c>
      <c r="C2385" s="16">
        <v>76</v>
      </c>
      <c r="D2385" s="16">
        <v>70.900000000000006</v>
      </c>
      <c r="E2385" s="17">
        <v>32545</v>
      </c>
      <c r="F2385" s="17"/>
    </row>
    <row r="2386" spans="1:6" x14ac:dyDescent="0.25">
      <c r="A2386" s="16" t="s">
        <v>225</v>
      </c>
      <c r="B2386" s="16">
        <v>32960</v>
      </c>
      <c r="C2386" s="16">
        <v>72</v>
      </c>
      <c r="D2386" s="16">
        <v>61.9</v>
      </c>
      <c r="E2386" s="17">
        <v>39042</v>
      </c>
      <c r="F2386" s="17"/>
    </row>
    <row r="2387" spans="1:6" x14ac:dyDescent="0.25">
      <c r="A2387" s="16" t="s">
        <v>225</v>
      </c>
      <c r="B2387" s="16">
        <v>33805</v>
      </c>
      <c r="C2387" s="16">
        <v>120</v>
      </c>
      <c r="D2387" s="16">
        <v>107.2</v>
      </c>
      <c r="E2387" s="17">
        <v>27364</v>
      </c>
      <c r="F2387" s="17"/>
    </row>
    <row r="2388" spans="1:6" x14ac:dyDescent="0.25">
      <c r="A2388" s="16" t="s">
        <v>225</v>
      </c>
      <c r="B2388" s="16">
        <v>32405</v>
      </c>
      <c r="C2388" s="16">
        <v>77</v>
      </c>
      <c r="D2388" s="16">
        <v>66.3</v>
      </c>
      <c r="E2388" s="17">
        <v>43496</v>
      </c>
      <c r="F2388" s="17"/>
    </row>
    <row r="2389" spans="1:6" x14ac:dyDescent="0.25">
      <c r="A2389" s="16" t="s">
        <v>225</v>
      </c>
      <c r="B2389" s="16">
        <v>34769</v>
      </c>
      <c r="C2389" s="16">
        <v>117</v>
      </c>
      <c r="D2389" s="16">
        <v>105.7</v>
      </c>
      <c r="E2389" s="17">
        <v>32690</v>
      </c>
      <c r="F2389" s="17"/>
    </row>
    <row r="2390" spans="1:6" x14ac:dyDescent="0.25">
      <c r="A2390" s="16" t="s">
        <v>225</v>
      </c>
      <c r="B2390" s="16">
        <v>33433</v>
      </c>
      <c r="C2390" s="16">
        <v>89</v>
      </c>
      <c r="D2390" s="16">
        <v>83.8</v>
      </c>
      <c r="E2390" s="17">
        <v>29019</v>
      </c>
      <c r="F2390" s="17"/>
    </row>
    <row r="2391" spans="1:6" x14ac:dyDescent="0.25">
      <c r="A2391" s="16" t="s">
        <v>225</v>
      </c>
      <c r="B2391" s="16">
        <v>32514</v>
      </c>
      <c r="C2391" s="16">
        <v>120</v>
      </c>
      <c r="D2391" s="16">
        <v>115.4</v>
      </c>
      <c r="E2391" s="17">
        <v>30684</v>
      </c>
      <c r="F2391" s="17"/>
    </row>
    <row r="2392" spans="1:6" x14ac:dyDescent="0.25">
      <c r="A2392" s="16" t="s">
        <v>225</v>
      </c>
      <c r="B2392" s="16">
        <v>33707</v>
      </c>
      <c r="C2392" s="16">
        <v>126</v>
      </c>
      <c r="D2392" s="16">
        <v>73.2</v>
      </c>
      <c r="E2392" s="17">
        <v>41602</v>
      </c>
      <c r="F2392" s="17"/>
    </row>
    <row r="2393" spans="1:6" x14ac:dyDescent="0.25">
      <c r="A2393" s="16" t="s">
        <v>225</v>
      </c>
      <c r="B2393" s="16">
        <v>33408</v>
      </c>
      <c r="C2393" s="16">
        <v>60</v>
      </c>
      <c r="D2393" s="16">
        <v>57</v>
      </c>
      <c r="E2393" s="17">
        <v>30063</v>
      </c>
      <c r="F2393" s="17"/>
    </row>
    <row r="2394" spans="1:6" x14ac:dyDescent="0.25">
      <c r="A2394" s="16" t="s">
        <v>225</v>
      </c>
      <c r="B2394" s="16">
        <v>33142</v>
      </c>
      <c r="C2394" s="16">
        <v>294</v>
      </c>
      <c r="D2394" s="16">
        <v>260.3</v>
      </c>
      <c r="E2394" s="17">
        <v>31321</v>
      </c>
      <c r="F2394" s="17"/>
    </row>
    <row r="2395" spans="1:6" x14ac:dyDescent="0.25">
      <c r="A2395" s="16" t="s">
        <v>225</v>
      </c>
      <c r="B2395" s="16">
        <v>33403</v>
      </c>
      <c r="C2395" s="16">
        <v>85</v>
      </c>
      <c r="D2395" s="16">
        <v>70.3</v>
      </c>
      <c r="E2395" s="17">
        <v>32448</v>
      </c>
      <c r="F2395" s="17"/>
    </row>
    <row r="2396" spans="1:6" x14ac:dyDescent="0.25">
      <c r="A2396" s="16" t="s">
        <v>225</v>
      </c>
      <c r="B2396" s="16">
        <v>32218</v>
      </c>
      <c r="C2396" s="16">
        <v>122</v>
      </c>
      <c r="D2396" s="16">
        <v>111.7</v>
      </c>
      <c r="E2396" s="17">
        <v>35819</v>
      </c>
      <c r="F2396" s="17"/>
    </row>
    <row r="2397" spans="1:6" x14ac:dyDescent="0.25">
      <c r="A2397" s="16" t="s">
        <v>225</v>
      </c>
      <c r="B2397" s="16">
        <v>33880</v>
      </c>
      <c r="C2397" s="16">
        <v>140</v>
      </c>
      <c r="D2397" s="16">
        <v>130.5</v>
      </c>
      <c r="E2397" s="17">
        <v>30103</v>
      </c>
      <c r="F2397" s="17"/>
    </row>
    <row r="2398" spans="1:6" x14ac:dyDescent="0.25">
      <c r="A2398" s="16" t="s">
        <v>225</v>
      </c>
      <c r="B2398" s="16">
        <v>32801</v>
      </c>
      <c r="C2398" s="16">
        <v>168</v>
      </c>
      <c r="D2398" s="16">
        <v>158.30000000000001</v>
      </c>
      <c r="E2398" s="17">
        <v>33359</v>
      </c>
      <c r="F2398" s="17"/>
    </row>
    <row r="2399" spans="1:6" x14ac:dyDescent="0.25">
      <c r="A2399" s="16" t="s">
        <v>225</v>
      </c>
      <c r="B2399" s="16">
        <v>32073</v>
      </c>
      <c r="C2399" s="16">
        <v>120</v>
      </c>
      <c r="D2399" s="16">
        <v>109.6</v>
      </c>
      <c r="E2399" s="17">
        <v>35642</v>
      </c>
      <c r="F2399" s="17"/>
    </row>
    <row r="2400" spans="1:6" x14ac:dyDescent="0.25">
      <c r="A2400" s="16" t="s">
        <v>225</v>
      </c>
      <c r="B2400" s="16">
        <v>32713</v>
      </c>
      <c r="C2400" s="16">
        <v>120</v>
      </c>
      <c r="D2400" s="16">
        <v>115.3</v>
      </c>
      <c r="E2400" s="17">
        <v>31229</v>
      </c>
      <c r="F2400" s="17"/>
    </row>
    <row r="2401" spans="1:6" x14ac:dyDescent="0.25">
      <c r="A2401" s="16" t="s">
        <v>225</v>
      </c>
      <c r="B2401" s="16">
        <v>32514</v>
      </c>
      <c r="C2401" s="16">
        <v>120</v>
      </c>
      <c r="D2401" s="16">
        <v>115.8</v>
      </c>
      <c r="E2401" s="17">
        <v>38910</v>
      </c>
      <c r="F2401" s="17"/>
    </row>
    <row r="2402" spans="1:6" x14ac:dyDescent="0.25">
      <c r="A2402" s="16" t="s">
        <v>225</v>
      </c>
      <c r="B2402" s="16">
        <v>34698</v>
      </c>
      <c r="C2402" s="16">
        <v>104</v>
      </c>
      <c r="D2402" s="16">
        <v>78.3</v>
      </c>
      <c r="E2402" s="17">
        <v>29066</v>
      </c>
      <c r="F2402" s="17"/>
    </row>
    <row r="2403" spans="1:6" x14ac:dyDescent="0.25">
      <c r="A2403" s="16" t="s">
        <v>225</v>
      </c>
      <c r="B2403" s="16">
        <v>32401</v>
      </c>
      <c r="C2403" s="16">
        <v>22</v>
      </c>
      <c r="E2403" s="17">
        <v>33927</v>
      </c>
      <c r="F2403" s="17"/>
    </row>
    <row r="2404" spans="1:6" x14ac:dyDescent="0.25">
      <c r="A2404" s="16" t="s">
        <v>225</v>
      </c>
      <c r="B2404" s="16">
        <v>32501</v>
      </c>
      <c r="C2404" s="16">
        <v>155</v>
      </c>
      <c r="D2404" s="16">
        <v>139.4</v>
      </c>
      <c r="E2404" s="17">
        <v>33329</v>
      </c>
      <c r="F2404" s="17"/>
    </row>
    <row r="2405" spans="1:6" x14ac:dyDescent="0.25">
      <c r="A2405" s="16" t="s">
        <v>225</v>
      </c>
      <c r="B2405" s="16">
        <v>33809</v>
      </c>
      <c r="C2405" s="16">
        <v>120</v>
      </c>
      <c r="D2405" s="16">
        <v>108.4</v>
      </c>
      <c r="E2405" s="17">
        <v>31044</v>
      </c>
      <c r="F2405" s="17"/>
    </row>
    <row r="2406" spans="1:6" x14ac:dyDescent="0.25">
      <c r="A2406" s="16" t="s">
        <v>225</v>
      </c>
      <c r="B2406" s="16">
        <v>34285</v>
      </c>
      <c r="C2406" s="16">
        <v>64</v>
      </c>
      <c r="D2406" s="16">
        <v>49.6</v>
      </c>
      <c r="E2406" s="17">
        <v>30949</v>
      </c>
      <c r="F2406" s="17"/>
    </row>
    <row r="2407" spans="1:6" x14ac:dyDescent="0.25">
      <c r="A2407" s="16" t="s">
        <v>225</v>
      </c>
      <c r="B2407" s="16">
        <v>34741</v>
      </c>
      <c r="C2407" s="16">
        <v>59</v>
      </c>
      <c r="D2407" s="16">
        <v>55</v>
      </c>
      <c r="E2407" s="17">
        <v>29602</v>
      </c>
      <c r="F2407" s="17"/>
    </row>
    <row r="2408" spans="1:6" x14ac:dyDescent="0.25">
      <c r="A2408" s="16" t="s">
        <v>225</v>
      </c>
      <c r="B2408" s="16">
        <v>33321</v>
      </c>
      <c r="C2408" s="16">
        <v>120</v>
      </c>
      <c r="D2408" s="16">
        <v>100</v>
      </c>
      <c r="E2408" s="17">
        <v>29161</v>
      </c>
      <c r="F2408" s="17"/>
    </row>
    <row r="2409" spans="1:6" x14ac:dyDescent="0.25">
      <c r="A2409" s="16" t="s">
        <v>225</v>
      </c>
      <c r="B2409" s="16">
        <v>34746</v>
      </c>
      <c r="C2409" s="16">
        <v>161</v>
      </c>
      <c r="D2409" s="16">
        <v>154.6</v>
      </c>
      <c r="E2409" s="17">
        <v>31917</v>
      </c>
      <c r="F2409" s="17"/>
    </row>
    <row r="2410" spans="1:6" x14ac:dyDescent="0.25">
      <c r="A2410" s="16" t="s">
        <v>225</v>
      </c>
      <c r="B2410" s="16">
        <v>33351</v>
      </c>
      <c r="C2410" s="16">
        <v>120</v>
      </c>
      <c r="D2410" s="16">
        <v>114.3</v>
      </c>
      <c r="E2410" s="17">
        <v>32829</v>
      </c>
      <c r="F2410" s="17"/>
    </row>
    <row r="2411" spans="1:6" x14ac:dyDescent="0.25">
      <c r="A2411" s="16" t="s">
        <v>225</v>
      </c>
      <c r="B2411" s="16">
        <v>33025</v>
      </c>
      <c r="C2411" s="16">
        <v>120</v>
      </c>
      <c r="D2411" s="16">
        <v>112</v>
      </c>
      <c r="E2411" s="17">
        <v>37140</v>
      </c>
      <c r="F2411" s="17"/>
    </row>
    <row r="2412" spans="1:6" x14ac:dyDescent="0.25">
      <c r="A2412" s="16" t="s">
        <v>225</v>
      </c>
      <c r="B2412" s="16">
        <v>33030</v>
      </c>
      <c r="C2412" s="16">
        <v>88</v>
      </c>
      <c r="D2412" s="16">
        <v>86.8</v>
      </c>
      <c r="E2412" s="17">
        <v>31717</v>
      </c>
      <c r="F2412" s="17"/>
    </row>
    <row r="2413" spans="1:6" x14ac:dyDescent="0.25">
      <c r="A2413" s="16" t="s">
        <v>225</v>
      </c>
      <c r="B2413" s="16">
        <v>33782</v>
      </c>
      <c r="C2413" s="16">
        <v>120</v>
      </c>
      <c r="D2413" s="16">
        <v>108.9</v>
      </c>
      <c r="E2413" s="17">
        <v>30216</v>
      </c>
      <c r="F2413" s="17"/>
    </row>
    <row r="2414" spans="1:6" x14ac:dyDescent="0.25">
      <c r="A2414" s="16" t="s">
        <v>225</v>
      </c>
      <c r="B2414" s="16">
        <v>34208</v>
      </c>
      <c r="C2414" s="16">
        <v>208</v>
      </c>
      <c r="D2414" s="16">
        <v>156</v>
      </c>
      <c r="E2414" s="17">
        <v>24473</v>
      </c>
      <c r="F2414" s="17"/>
    </row>
    <row r="2415" spans="1:6" x14ac:dyDescent="0.25">
      <c r="A2415" s="16" t="s">
        <v>225</v>
      </c>
      <c r="B2415" s="16">
        <v>32501</v>
      </c>
      <c r="C2415" s="16">
        <v>118</v>
      </c>
      <c r="D2415" s="16">
        <v>110.7</v>
      </c>
      <c r="E2415" s="17">
        <v>32568</v>
      </c>
      <c r="F2415" s="17"/>
    </row>
    <row r="2416" spans="1:6" x14ac:dyDescent="0.25">
      <c r="A2416" s="16" t="s">
        <v>225</v>
      </c>
      <c r="B2416" s="16">
        <v>32570</v>
      </c>
      <c r="C2416" s="16">
        <v>110</v>
      </c>
      <c r="D2416" s="16">
        <v>95.6</v>
      </c>
      <c r="E2416" s="17">
        <v>28611</v>
      </c>
      <c r="F2416" s="17"/>
    </row>
    <row r="2417" spans="1:6" x14ac:dyDescent="0.25">
      <c r="A2417" s="16" t="s">
        <v>225</v>
      </c>
      <c r="B2417" s="16">
        <v>32344</v>
      </c>
      <c r="C2417" s="16">
        <v>97</v>
      </c>
      <c r="D2417" s="16">
        <v>90.2</v>
      </c>
      <c r="E2417" s="17">
        <v>37404</v>
      </c>
      <c r="F2417" s="17"/>
    </row>
    <row r="2418" spans="1:6" x14ac:dyDescent="0.25">
      <c r="A2418" s="16" t="s">
        <v>225</v>
      </c>
      <c r="B2418" s="16">
        <v>33823</v>
      </c>
      <c r="C2418" s="16">
        <v>120</v>
      </c>
      <c r="D2418" s="16">
        <v>101.1</v>
      </c>
      <c r="E2418" s="17">
        <v>28126</v>
      </c>
      <c r="F2418" s="17"/>
    </row>
    <row r="2419" spans="1:6" x14ac:dyDescent="0.25">
      <c r="A2419" s="16" t="s">
        <v>225</v>
      </c>
      <c r="B2419" s="16">
        <v>34689</v>
      </c>
      <c r="C2419" s="16">
        <v>32</v>
      </c>
      <c r="D2419" s="16">
        <v>26.9</v>
      </c>
      <c r="E2419" s="17">
        <v>35226</v>
      </c>
      <c r="F2419" s="17"/>
    </row>
    <row r="2420" spans="1:6" x14ac:dyDescent="0.25">
      <c r="A2420" s="16" t="s">
        <v>225</v>
      </c>
      <c r="B2420" s="16">
        <v>32114</v>
      </c>
      <c r="C2420" s="16">
        <v>99</v>
      </c>
      <c r="D2420" s="16">
        <v>95.1</v>
      </c>
      <c r="E2420" s="17">
        <v>24473</v>
      </c>
      <c r="F2420" s="17"/>
    </row>
    <row r="2421" spans="1:6" x14ac:dyDescent="0.25">
      <c r="A2421" s="16" t="s">
        <v>225</v>
      </c>
      <c r="B2421" s="16">
        <v>33844</v>
      </c>
      <c r="C2421" s="16">
        <v>120</v>
      </c>
      <c r="D2421" s="16">
        <v>116.7</v>
      </c>
      <c r="E2421" s="17">
        <v>30664</v>
      </c>
      <c r="F2421" s="17"/>
    </row>
    <row r="2422" spans="1:6" x14ac:dyDescent="0.25">
      <c r="A2422" s="16" t="s">
        <v>225</v>
      </c>
      <c r="B2422" s="16">
        <v>33903</v>
      </c>
      <c r="C2422" s="16">
        <v>120</v>
      </c>
      <c r="D2422" s="16">
        <v>111</v>
      </c>
      <c r="E2422" s="17">
        <v>31211</v>
      </c>
      <c r="F2422" s="17"/>
    </row>
    <row r="2423" spans="1:6" x14ac:dyDescent="0.25">
      <c r="A2423" s="16" t="s">
        <v>225</v>
      </c>
      <c r="B2423" s="16">
        <v>32724</v>
      </c>
      <c r="C2423" s="16">
        <v>60</v>
      </c>
      <c r="D2423" s="16">
        <v>48</v>
      </c>
      <c r="E2423" s="17">
        <v>35447</v>
      </c>
      <c r="F2423" s="17"/>
    </row>
    <row r="2424" spans="1:6" x14ac:dyDescent="0.25">
      <c r="A2424" s="16" t="s">
        <v>225</v>
      </c>
      <c r="B2424" s="16">
        <v>32204</v>
      </c>
      <c r="C2424" s="16">
        <v>104</v>
      </c>
      <c r="D2424" s="16">
        <v>89.7</v>
      </c>
      <c r="E2424" s="17">
        <v>34151</v>
      </c>
      <c r="F2424" s="17"/>
    </row>
    <row r="2425" spans="1:6" x14ac:dyDescent="0.25">
      <c r="A2425" s="16" t="s">
        <v>225</v>
      </c>
      <c r="B2425" s="16">
        <v>32326</v>
      </c>
      <c r="C2425" s="16">
        <v>120</v>
      </c>
      <c r="D2425" s="16">
        <v>111.2</v>
      </c>
      <c r="E2425" s="17">
        <v>27900</v>
      </c>
      <c r="F2425" s="17"/>
    </row>
    <row r="2426" spans="1:6" x14ac:dyDescent="0.25">
      <c r="A2426" s="16" t="s">
        <v>225</v>
      </c>
      <c r="B2426" s="16">
        <v>32757</v>
      </c>
      <c r="C2426" s="16">
        <v>116</v>
      </c>
      <c r="D2426" s="16">
        <v>99.9</v>
      </c>
      <c r="E2426" s="17">
        <v>29495</v>
      </c>
      <c r="F2426" s="17"/>
    </row>
    <row r="2427" spans="1:6" x14ac:dyDescent="0.25">
      <c r="A2427" s="16" t="s">
        <v>225</v>
      </c>
      <c r="B2427" s="16">
        <v>32092</v>
      </c>
      <c r="C2427" s="16">
        <v>120</v>
      </c>
      <c r="D2427" s="16">
        <v>109.8</v>
      </c>
      <c r="E2427" s="17">
        <v>40606</v>
      </c>
      <c r="F2427" s="17"/>
    </row>
    <row r="2428" spans="1:6" x14ac:dyDescent="0.25">
      <c r="A2428" s="16" t="s">
        <v>225</v>
      </c>
      <c r="B2428" s="16">
        <v>32720</v>
      </c>
      <c r="C2428" s="16">
        <v>55</v>
      </c>
      <c r="D2428" s="16">
        <v>39</v>
      </c>
      <c r="E2428" s="17">
        <v>26588</v>
      </c>
      <c r="F2428" s="17"/>
    </row>
    <row r="2429" spans="1:6" x14ac:dyDescent="0.25">
      <c r="A2429" s="16" t="s">
        <v>225</v>
      </c>
      <c r="B2429" s="16">
        <v>34698</v>
      </c>
      <c r="C2429" s="16">
        <v>100</v>
      </c>
      <c r="D2429" s="16">
        <v>54.4</v>
      </c>
      <c r="E2429" s="17">
        <v>33401</v>
      </c>
      <c r="F2429" s="17"/>
    </row>
    <row r="2430" spans="1:6" x14ac:dyDescent="0.25">
      <c r="A2430" s="16" t="s">
        <v>225</v>
      </c>
      <c r="B2430" s="16">
        <v>32217</v>
      </c>
      <c r="C2430" s="16">
        <v>120</v>
      </c>
      <c r="D2430" s="16">
        <v>103</v>
      </c>
      <c r="E2430" s="17">
        <v>34151</v>
      </c>
      <c r="F2430" s="17"/>
    </row>
    <row r="2431" spans="1:6" x14ac:dyDescent="0.25">
      <c r="A2431" s="16" t="s">
        <v>225</v>
      </c>
      <c r="B2431" s="16">
        <v>33705</v>
      </c>
      <c r="C2431" s="16">
        <v>45</v>
      </c>
      <c r="D2431" s="16">
        <v>43</v>
      </c>
      <c r="E2431" s="17">
        <v>30103</v>
      </c>
      <c r="F2431" s="17"/>
    </row>
    <row r="2432" spans="1:6" x14ac:dyDescent="0.25">
      <c r="A2432" s="16" t="s">
        <v>225</v>
      </c>
      <c r="B2432" s="16">
        <v>33805</v>
      </c>
      <c r="C2432" s="16">
        <v>120</v>
      </c>
      <c r="D2432" s="16">
        <v>110.8</v>
      </c>
      <c r="E2432" s="17">
        <v>33007</v>
      </c>
      <c r="F2432" s="17"/>
    </row>
    <row r="2433" spans="1:6" x14ac:dyDescent="0.25">
      <c r="A2433" s="16" t="s">
        <v>225</v>
      </c>
      <c r="B2433" s="16">
        <v>33161</v>
      </c>
      <c r="C2433" s="16">
        <v>245</v>
      </c>
      <c r="E2433" s="17">
        <v>43838</v>
      </c>
      <c r="F2433" s="17"/>
    </row>
    <row r="2434" spans="1:6" x14ac:dyDescent="0.25">
      <c r="A2434" s="16" t="s">
        <v>225</v>
      </c>
      <c r="B2434" s="16">
        <v>34653</v>
      </c>
      <c r="C2434" s="16">
        <v>119</v>
      </c>
      <c r="D2434" s="16">
        <v>121.3</v>
      </c>
      <c r="E2434" s="17">
        <v>24937</v>
      </c>
      <c r="F2434" s="17"/>
    </row>
    <row r="2435" spans="1:6" x14ac:dyDescent="0.25">
      <c r="A2435" s="16" t="s">
        <v>225</v>
      </c>
      <c r="B2435" s="16">
        <v>34689</v>
      </c>
      <c r="C2435" s="16">
        <v>120</v>
      </c>
      <c r="D2435" s="16">
        <v>115</v>
      </c>
      <c r="E2435" s="17">
        <v>30708</v>
      </c>
      <c r="F2435" s="17"/>
    </row>
    <row r="2436" spans="1:6" x14ac:dyDescent="0.25">
      <c r="A2436" s="16" t="s">
        <v>225</v>
      </c>
      <c r="B2436" s="16">
        <v>33428</v>
      </c>
      <c r="C2436" s="16">
        <v>60</v>
      </c>
      <c r="D2436" s="16">
        <v>57.4</v>
      </c>
      <c r="E2436" s="17">
        <v>42724</v>
      </c>
      <c r="F2436" s="17"/>
    </row>
    <row r="2437" spans="1:6" x14ac:dyDescent="0.25">
      <c r="A2437" s="16" t="s">
        <v>225</v>
      </c>
      <c r="B2437" s="16">
        <v>33716</v>
      </c>
      <c r="C2437" s="16">
        <v>120</v>
      </c>
      <c r="D2437" s="16">
        <v>113</v>
      </c>
      <c r="E2437" s="17">
        <v>32538</v>
      </c>
      <c r="F2437" s="17"/>
    </row>
    <row r="2438" spans="1:6" x14ac:dyDescent="0.25">
      <c r="A2438" s="16" t="s">
        <v>225</v>
      </c>
      <c r="B2438" s="16">
        <v>32817</v>
      </c>
      <c r="C2438" s="16">
        <v>120</v>
      </c>
      <c r="D2438" s="16">
        <v>114.2</v>
      </c>
      <c r="E2438" s="17">
        <v>35713</v>
      </c>
      <c r="F2438" s="17"/>
    </row>
    <row r="2439" spans="1:6" x14ac:dyDescent="0.25">
      <c r="A2439" s="16" t="s">
        <v>225</v>
      </c>
      <c r="B2439" s="16">
        <v>32907</v>
      </c>
      <c r="C2439" s="16">
        <v>141</v>
      </c>
      <c r="D2439" s="16">
        <v>130.5</v>
      </c>
      <c r="E2439" s="17">
        <v>38135</v>
      </c>
      <c r="F2439" s="17"/>
    </row>
    <row r="2440" spans="1:6" x14ac:dyDescent="0.25">
      <c r="A2440" s="16" t="s">
        <v>225</v>
      </c>
      <c r="B2440" s="16">
        <v>33873</v>
      </c>
      <c r="C2440" s="16">
        <v>79</v>
      </c>
      <c r="D2440" s="16">
        <v>62.5</v>
      </c>
      <c r="E2440" s="17">
        <v>29270</v>
      </c>
      <c r="F2440" s="17"/>
    </row>
    <row r="2441" spans="1:6" x14ac:dyDescent="0.25">
      <c r="A2441" s="16" t="s">
        <v>225</v>
      </c>
      <c r="B2441" s="16">
        <v>33870</v>
      </c>
      <c r="C2441" s="16">
        <v>120</v>
      </c>
      <c r="D2441" s="16">
        <v>80.099999999999994</v>
      </c>
      <c r="E2441" s="17">
        <v>24473</v>
      </c>
      <c r="F2441" s="17"/>
    </row>
    <row r="2442" spans="1:6" x14ac:dyDescent="0.25">
      <c r="A2442" s="16" t="s">
        <v>225</v>
      </c>
      <c r="B2442" s="16">
        <v>32174</v>
      </c>
      <c r="C2442" s="16">
        <v>133</v>
      </c>
      <c r="D2442" s="16">
        <v>97.4</v>
      </c>
      <c r="E2442" s="17">
        <v>29495</v>
      </c>
      <c r="F2442" s="17"/>
    </row>
    <row r="2443" spans="1:6" x14ac:dyDescent="0.25">
      <c r="A2443" s="16" t="s">
        <v>225</v>
      </c>
      <c r="B2443" s="16">
        <v>32901</v>
      </c>
      <c r="C2443" s="16">
        <v>110</v>
      </c>
      <c r="D2443" s="16">
        <v>95.3</v>
      </c>
      <c r="E2443" s="17">
        <v>32690</v>
      </c>
      <c r="F2443" s="17"/>
    </row>
    <row r="2444" spans="1:6" x14ac:dyDescent="0.25">
      <c r="A2444" s="16" t="s">
        <v>225</v>
      </c>
      <c r="B2444" s="16">
        <v>33772</v>
      </c>
      <c r="C2444" s="16">
        <v>116</v>
      </c>
      <c r="D2444" s="16">
        <v>106</v>
      </c>
      <c r="E2444" s="17">
        <v>37306</v>
      </c>
      <c r="F2444" s="17"/>
    </row>
    <row r="2445" spans="1:6" x14ac:dyDescent="0.25">
      <c r="A2445" s="16" t="s">
        <v>225</v>
      </c>
      <c r="B2445" s="16">
        <v>34787</v>
      </c>
      <c r="C2445" s="16">
        <v>100</v>
      </c>
      <c r="D2445" s="16">
        <v>89.8</v>
      </c>
      <c r="E2445" s="17">
        <v>31390</v>
      </c>
      <c r="F2445" s="17"/>
    </row>
    <row r="2446" spans="1:6" x14ac:dyDescent="0.25">
      <c r="A2446" s="16" t="s">
        <v>225</v>
      </c>
      <c r="B2446" s="16">
        <v>32792</v>
      </c>
      <c r="C2446" s="16">
        <v>138</v>
      </c>
      <c r="D2446" s="16">
        <v>95.6</v>
      </c>
      <c r="E2446" s="17">
        <v>28491</v>
      </c>
      <c r="F2446" s="17"/>
    </row>
    <row r="2447" spans="1:6" x14ac:dyDescent="0.25">
      <c r="A2447" s="16" t="s">
        <v>225</v>
      </c>
      <c r="B2447" s="16">
        <v>33446</v>
      </c>
      <c r="C2447" s="16">
        <v>120</v>
      </c>
      <c r="D2447" s="16">
        <v>109.2</v>
      </c>
      <c r="E2447" s="17">
        <v>36210</v>
      </c>
      <c r="F2447" s="17"/>
    </row>
    <row r="2448" spans="1:6" x14ac:dyDescent="0.25">
      <c r="A2448" s="16" t="s">
        <v>225</v>
      </c>
      <c r="B2448" s="16">
        <v>34748</v>
      </c>
      <c r="C2448" s="16">
        <v>120</v>
      </c>
      <c r="D2448" s="16">
        <v>100.1</v>
      </c>
      <c r="E2448" s="17">
        <v>29461</v>
      </c>
      <c r="F2448" s="17"/>
    </row>
    <row r="2449" spans="1:6" x14ac:dyDescent="0.25">
      <c r="A2449" s="16" t="s">
        <v>225</v>
      </c>
      <c r="B2449" s="16">
        <v>34461</v>
      </c>
      <c r="C2449" s="16">
        <v>142</v>
      </c>
      <c r="D2449" s="16">
        <v>112.6</v>
      </c>
      <c r="E2449" s="17">
        <v>32682</v>
      </c>
      <c r="F2449" s="17"/>
    </row>
    <row r="2450" spans="1:6" x14ac:dyDescent="0.25">
      <c r="A2450" s="16" t="s">
        <v>225</v>
      </c>
      <c r="B2450" s="16">
        <v>32561</v>
      </c>
      <c r="C2450" s="16">
        <v>120</v>
      </c>
      <c r="D2450" s="16">
        <v>110.9</v>
      </c>
      <c r="E2450" s="17">
        <v>30926</v>
      </c>
      <c r="F2450" s="17"/>
    </row>
    <row r="2451" spans="1:6" x14ac:dyDescent="0.25">
      <c r="A2451" s="16" t="s">
        <v>225</v>
      </c>
      <c r="B2451" s="16">
        <v>33980</v>
      </c>
      <c r="C2451" s="16">
        <v>180</v>
      </c>
      <c r="D2451" s="16">
        <v>177.2</v>
      </c>
      <c r="E2451" s="17">
        <v>34487</v>
      </c>
      <c r="F2451" s="17"/>
    </row>
    <row r="2452" spans="1:6" x14ac:dyDescent="0.25">
      <c r="A2452" s="16" t="s">
        <v>225</v>
      </c>
      <c r="B2452" s="16">
        <v>33160</v>
      </c>
      <c r="C2452" s="16">
        <v>143</v>
      </c>
      <c r="D2452" s="16">
        <v>105.7</v>
      </c>
      <c r="E2452" s="17">
        <v>24503</v>
      </c>
      <c r="F2452" s="17"/>
    </row>
    <row r="2453" spans="1:6" x14ac:dyDescent="0.25">
      <c r="A2453" s="16" t="s">
        <v>225</v>
      </c>
      <c r="B2453" s="16">
        <v>33614</v>
      </c>
      <c r="C2453" s="16">
        <v>150</v>
      </c>
      <c r="D2453" s="16">
        <v>140.1</v>
      </c>
      <c r="E2453" s="17">
        <v>30225</v>
      </c>
      <c r="F2453" s="17"/>
    </row>
    <row r="2454" spans="1:6" x14ac:dyDescent="0.25">
      <c r="A2454" s="16" t="s">
        <v>225</v>
      </c>
      <c r="B2454" s="16">
        <v>32210</v>
      </c>
      <c r="C2454" s="16">
        <v>180</v>
      </c>
      <c r="D2454" s="16">
        <v>144.19999999999999</v>
      </c>
      <c r="E2454" s="17">
        <v>28856</v>
      </c>
      <c r="F2454" s="17"/>
    </row>
    <row r="2455" spans="1:6" x14ac:dyDescent="0.25">
      <c r="A2455" s="16" t="s">
        <v>225</v>
      </c>
      <c r="B2455" s="16">
        <v>32804</v>
      </c>
      <c r="C2455" s="16">
        <v>120</v>
      </c>
      <c r="D2455" s="16">
        <v>113.3</v>
      </c>
      <c r="E2455" s="17">
        <v>36734</v>
      </c>
      <c r="F2455" s="17"/>
    </row>
    <row r="2456" spans="1:6" x14ac:dyDescent="0.25">
      <c r="A2456" s="16" t="s">
        <v>225</v>
      </c>
      <c r="B2456" s="16">
        <v>33139</v>
      </c>
      <c r="C2456" s="16">
        <v>230</v>
      </c>
      <c r="D2456" s="16">
        <v>184.8</v>
      </c>
      <c r="E2456" s="17">
        <v>25651</v>
      </c>
      <c r="F2456" s="17"/>
    </row>
    <row r="2457" spans="1:6" x14ac:dyDescent="0.25">
      <c r="A2457" s="16" t="s">
        <v>225</v>
      </c>
      <c r="B2457" s="16">
        <v>33136</v>
      </c>
      <c r="C2457" s="16">
        <v>148</v>
      </c>
      <c r="D2457" s="16">
        <v>142.19999999999999</v>
      </c>
      <c r="E2457" s="17">
        <v>41508</v>
      </c>
      <c r="F2457" s="17"/>
    </row>
    <row r="2458" spans="1:6" x14ac:dyDescent="0.25">
      <c r="A2458" s="16" t="s">
        <v>225</v>
      </c>
      <c r="B2458" s="16">
        <v>32086</v>
      </c>
      <c r="C2458" s="16">
        <v>120</v>
      </c>
      <c r="D2458" s="16">
        <v>103.7</v>
      </c>
      <c r="E2458" s="17">
        <v>31019</v>
      </c>
      <c r="F2458" s="17"/>
    </row>
    <row r="2459" spans="1:6" x14ac:dyDescent="0.25">
      <c r="A2459" s="16" t="s">
        <v>225</v>
      </c>
      <c r="B2459" s="16">
        <v>33428</v>
      </c>
      <c r="C2459" s="16">
        <v>120</v>
      </c>
      <c r="D2459" s="16">
        <v>104.7</v>
      </c>
      <c r="E2459" s="17">
        <v>32904</v>
      </c>
      <c r="F2459" s="17"/>
    </row>
    <row r="2460" spans="1:6" x14ac:dyDescent="0.25">
      <c r="A2460" s="16" t="s">
        <v>225</v>
      </c>
      <c r="B2460" s="16">
        <v>32063</v>
      </c>
      <c r="C2460" s="16">
        <v>120</v>
      </c>
      <c r="D2460" s="16">
        <v>103.3</v>
      </c>
      <c r="E2460" s="17">
        <v>33430</v>
      </c>
      <c r="F2460" s="17"/>
    </row>
    <row r="2461" spans="1:6" x14ac:dyDescent="0.25">
      <c r="A2461" s="16" t="s">
        <v>225</v>
      </c>
      <c r="B2461" s="16">
        <v>32308</v>
      </c>
      <c r="C2461" s="16">
        <v>120</v>
      </c>
      <c r="D2461" s="16">
        <v>111.5</v>
      </c>
      <c r="E2461" s="17">
        <v>33695</v>
      </c>
      <c r="F2461" s="17"/>
    </row>
    <row r="2462" spans="1:6" x14ac:dyDescent="0.25">
      <c r="A2462" s="16" t="s">
        <v>225</v>
      </c>
      <c r="B2462" s="16">
        <v>34684</v>
      </c>
      <c r="C2462" s="16">
        <v>120</v>
      </c>
      <c r="D2462" s="16">
        <v>105.6</v>
      </c>
      <c r="E2462" s="17">
        <v>29857</v>
      </c>
      <c r="F2462" s="17"/>
    </row>
    <row r="2463" spans="1:6" x14ac:dyDescent="0.25">
      <c r="A2463" s="16" t="s">
        <v>225</v>
      </c>
      <c r="B2463" s="16">
        <v>33150</v>
      </c>
      <c r="C2463" s="16">
        <v>120</v>
      </c>
      <c r="D2463" s="16">
        <v>111.4</v>
      </c>
      <c r="E2463" s="17">
        <v>35068</v>
      </c>
      <c r="F2463" s="17"/>
    </row>
    <row r="2464" spans="1:6" x14ac:dyDescent="0.25">
      <c r="A2464" s="16" t="s">
        <v>225</v>
      </c>
      <c r="B2464" s="16">
        <v>33611</v>
      </c>
      <c r="C2464" s="16">
        <v>160</v>
      </c>
      <c r="D2464" s="16">
        <v>164.8</v>
      </c>
      <c r="E2464" s="17">
        <v>31017</v>
      </c>
      <c r="F2464" s="17"/>
    </row>
    <row r="2465" spans="1:6" x14ac:dyDescent="0.25">
      <c r="A2465" s="16" t="s">
        <v>225</v>
      </c>
      <c r="B2465" s="16">
        <v>33991</v>
      </c>
      <c r="C2465" s="16">
        <v>120</v>
      </c>
      <c r="D2465" s="16">
        <v>106.2</v>
      </c>
      <c r="E2465" s="17">
        <v>32084</v>
      </c>
      <c r="F2465" s="17"/>
    </row>
    <row r="2466" spans="1:6" x14ac:dyDescent="0.25">
      <c r="A2466" s="16" t="s">
        <v>225</v>
      </c>
      <c r="B2466" s="16">
        <v>33316</v>
      </c>
      <c r="C2466" s="16">
        <v>198</v>
      </c>
      <c r="D2466" s="16">
        <v>154.1</v>
      </c>
      <c r="E2466" s="17">
        <v>28004</v>
      </c>
      <c r="F2466" s="17"/>
    </row>
    <row r="2467" spans="1:6" x14ac:dyDescent="0.25">
      <c r="A2467" s="16" t="s">
        <v>225</v>
      </c>
      <c r="B2467" s="16">
        <v>34231</v>
      </c>
      <c r="C2467" s="16">
        <v>119</v>
      </c>
      <c r="D2467" s="16">
        <v>100.4</v>
      </c>
      <c r="E2467" s="17">
        <v>31749</v>
      </c>
      <c r="F2467" s="17"/>
    </row>
    <row r="2468" spans="1:6" x14ac:dyDescent="0.25">
      <c r="A2468" s="16" t="s">
        <v>225</v>
      </c>
      <c r="B2468" s="16">
        <v>34653</v>
      </c>
      <c r="C2468" s="16">
        <v>105</v>
      </c>
      <c r="D2468" s="16">
        <v>91.1</v>
      </c>
      <c r="E2468" s="17">
        <v>28976</v>
      </c>
      <c r="F2468" s="17"/>
    </row>
    <row r="2469" spans="1:6" x14ac:dyDescent="0.25">
      <c r="A2469" s="16" t="s">
        <v>225</v>
      </c>
      <c r="B2469" s="16">
        <v>32162</v>
      </c>
      <c r="C2469" s="16">
        <v>120</v>
      </c>
      <c r="D2469" s="16">
        <v>102.5</v>
      </c>
      <c r="E2469" s="17">
        <v>42979</v>
      </c>
      <c r="F2469" s="17"/>
    </row>
    <row r="2470" spans="1:6" x14ac:dyDescent="0.25">
      <c r="A2470" s="16" t="s">
        <v>225</v>
      </c>
      <c r="B2470" s="16">
        <v>33417</v>
      </c>
      <c r="C2470" s="16">
        <v>310</v>
      </c>
      <c r="D2470" s="16">
        <v>304</v>
      </c>
      <c r="E2470" s="17">
        <v>34151</v>
      </c>
      <c r="F2470" s="17"/>
    </row>
    <row r="2471" spans="1:6" x14ac:dyDescent="0.25">
      <c r="A2471" s="16" t="s">
        <v>225</v>
      </c>
      <c r="B2471" s="16">
        <v>32162</v>
      </c>
      <c r="C2471" s="16">
        <v>68</v>
      </c>
      <c r="D2471" s="16">
        <v>62</v>
      </c>
      <c r="E2471" s="17">
        <v>41200</v>
      </c>
      <c r="F2471" s="17"/>
    </row>
    <row r="2472" spans="1:6" x14ac:dyDescent="0.25">
      <c r="A2472" s="16" t="s">
        <v>225</v>
      </c>
      <c r="B2472" s="16">
        <v>33410</v>
      </c>
      <c r="C2472" s="16">
        <v>120</v>
      </c>
      <c r="D2472" s="16">
        <v>105</v>
      </c>
      <c r="E2472" s="17">
        <v>33690</v>
      </c>
      <c r="F2472" s="17"/>
    </row>
    <row r="2473" spans="1:6" x14ac:dyDescent="0.25">
      <c r="A2473" s="16" t="s">
        <v>225</v>
      </c>
      <c r="B2473" s="16">
        <v>33062</v>
      </c>
      <c r="C2473" s="16">
        <v>83</v>
      </c>
      <c r="D2473" s="16">
        <v>76.400000000000006</v>
      </c>
      <c r="E2473" s="17">
        <v>26618</v>
      </c>
      <c r="F2473" s="17"/>
    </row>
    <row r="2474" spans="1:6" x14ac:dyDescent="0.25">
      <c r="A2474" s="16" t="s">
        <v>225</v>
      </c>
      <c r="B2474" s="16">
        <v>33407</v>
      </c>
      <c r="C2474" s="16">
        <v>107</v>
      </c>
      <c r="D2474" s="16">
        <v>102.2</v>
      </c>
      <c r="E2474" s="17">
        <v>29037</v>
      </c>
      <c r="F2474" s="17"/>
    </row>
    <row r="2475" spans="1:6" x14ac:dyDescent="0.25">
      <c r="A2475" s="16" t="s">
        <v>225</v>
      </c>
      <c r="B2475" s="16">
        <v>33180</v>
      </c>
      <c r="C2475" s="16">
        <v>120</v>
      </c>
      <c r="D2475" s="16">
        <v>115.4</v>
      </c>
      <c r="E2475" s="17">
        <v>32337</v>
      </c>
      <c r="F2475" s="17"/>
    </row>
    <row r="2476" spans="1:6" x14ac:dyDescent="0.25">
      <c r="A2476" s="16" t="s">
        <v>225</v>
      </c>
      <c r="B2476" s="16">
        <v>33161</v>
      </c>
      <c r="C2476" s="16">
        <v>100</v>
      </c>
      <c r="D2476" s="16">
        <v>92.4</v>
      </c>
      <c r="E2476" s="17">
        <v>28338</v>
      </c>
      <c r="F2476" s="17"/>
    </row>
    <row r="2477" spans="1:6" x14ac:dyDescent="0.25">
      <c r="A2477" s="16" t="s">
        <v>225</v>
      </c>
      <c r="B2477" s="16">
        <v>32456</v>
      </c>
      <c r="C2477" s="16">
        <v>120</v>
      </c>
      <c r="D2477" s="16">
        <v>70.599999999999994</v>
      </c>
      <c r="E2477" s="17">
        <v>30482</v>
      </c>
      <c r="F2477" s="17"/>
    </row>
    <row r="2478" spans="1:6" x14ac:dyDescent="0.25">
      <c r="A2478" s="16" t="s">
        <v>225</v>
      </c>
      <c r="B2478" s="16">
        <v>32714</v>
      </c>
      <c r="C2478" s="16">
        <v>116</v>
      </c>
      <c r="D2478" s="16">
        <v>111.1</v>
      </c>
      <c r="E2478" s="17">
        <v>34382</v>
      </c>
      <c r="F2478" s="17"/>
    </row>
    <row r="2479" spans="1:6" x14ac:dyDescent="0.25">
      <c r="A2479" s="16" t="s">
        <v>225</v>
      </c>
      <c r="B2479" s="16">
        <v>33884</v>
      </c>
      <c r="C2479" s="16">
        <v>177</v>
      </c>
      <c r="D2479" s="16">
        <v>160.6</v>
      </c>
      <c r="E2479" s="17">
        <v>34090</v>
      </c>
      <c r="F2479" s="17"/>
    </row>
    <row r="2480" spans="1:6" x14ac:dyDescent="0.25">
      <c r="A2480" s="16" t="s">
        <v>225</v>
      </c>
      <c r="B2480" s="16">
        <v>34113</v>
      </c>
      <c r="C2480" s="16">
        <v>117</v>
      </c>
      <c r="D2480" s="16">
        <v>102.8</v>
      </c>
      <c r="E2480" s="17">
        <v>30824</v>
      </c>
      <c r="F2480" s="17"/>
    </row>
    <row r="2481" spans="1:6" x14ac:dyDescent="0.25">
      <c r="A2481" s="16" t="s">
        <v>225</v>
      </c>
      <c r="B2481" s="16">
        <v>33772</v>
      </c>
      <c r="C2481" s="16">
        <v>120</v>
      </c>
      <c r="D2481" s="16">
        <v>110.9</v>
      </c>
      <c r="E2481" s="17">
        <v>30148</v>
      </c>
      <c r="F2481" s="17"/>
    </row>
    <row r="2482" spans="1:6" x14ac:dyDescent="0.25">
      <c r="A2482" s="16" t="s">
        <v>225</v>
      </c>
      <c r="B2482" s="16">
        <v>32225</v>
      </c>
      <c r="C2482" s="16">
        <v>84</v>
      </c>
      <c r="D2482" s="16">
        <v>76.900000000000006</v>
      </c>
      <c r="E2482" s="17">
        <v>35321</v>
      </c>
      <c r="F2482" s="17"/>
    </row>
    <row r="2483" spans="1:6" x14ac:dyDescent="0.25">
      <c r="A2483" s="16" t="s">
        <v>225</v>
      </c>
      <c r="B2483" s="16">
        <v>34695</v>
      </c>
      <c r="C2483" s="16">
        <v>120</v>
      </c>
      <c r="D2483" s="16">
        <v>107.9</v>
      </c>
      <c r="E2483" s="17">
        <v>31837</v>
      </c>
      <c r="F2483" s="17"/>
    </row>
    <row r="2484" spans="1:6" x14ac:dyDescent="0.25">
      <c r="A2484" s="16" t="s">
        <v>225</v>
      </c>
      <c r="B2484" s="16">
        <v>34787</v>
      </c>
      <c r="C2484" s="16">
        <v>118</v>
      </c>
      <c r="D2484" s="16">
        <v>184.7</v>
      </c>
      <c r="E2484" s="17">
        <v>30987</v>
      </c>
      <c r="F2484" s="17"/>
    </row>
    <row r="2485" spans="1:6" x14ac:dyDescent="0.25">
      <c r="A2485" s="16" t="s">
        <v>225</v>
      </c>
      <c r="B2485" s="16">
        <v>32063</v>
      </c>
      <c r="C2485" s="16">
        <v>69</v>
      </c>
      <c r="D2485" s="16">
        <v>53.8</v>
      </c>
      <c r="E2485" s="17">
        <v>25374</v>
      </c>
      <c r="F2485" s="17"/>
    </row>
    <row r="2486" spans="1:6" x14ac:dyDescent="0.25">
      <c r="A2486" s="16" t="s">
        <v>225</v>
      </c>
      <c r="B2486" s="16">
        <v>34769</v>
      </c>
      <c r="C2486" s="16">
        <v>120</v>
      </c>
      <c r="D2486" s="16">
        <v>117.8</v>
      </c>
      <c r="E2486" s="17">
        <v>31467</v>
      </c>
      <c r="F2486" s="17"/>
    </row>
    <row r="2487" spans="1:6" x14ac:dyDescent="0.25">
      <c r="A2487" s="16" t="s">
        <v>225</v>
      </c>
      <c r="B2487" s="16">
        <v>34613</v>
      </c>
      <c r="C2487" s="16">
        <v>120</v>
      </c>
      <c r="D2487" s="16">
        <v>117.5</v>
      </c>
      <c r="E2487" s="17">
        <v>36075</v>
      </c>
      <c r="F2487" s="17"/>
    </row>
    <row r="2488" spans="1:6" x14ac:dyDescent="0.25">
      <c r="A2488" s="16" t="s">
        <v>225</v>
      </c>
      <c r="B2488" s="16">
        <v>34655</v>
      </c>
      <c r="C2488" s="16">
        <v>120</v>
      </c>
      <c r="D2488" s="16">
        <v>113.6</v>
      </c>
      <c r="E2488" s="17">
        <v>39777</v>
      </c>
      <c r="F2488" s="17"/>
    </row>
    <row r="2489" spans="1:6" x14ac:dyDescent="0.25">
      <c r="A2489" s="16" t="s">
        <v>225</v>
      </c>
      <c r="B2489" s="16">
        <v>33460</v>
      </c>
      <c r="C2489" s="16">
        <v>138</v>
      </c>
      <c r="D2489" s="16">
        <v>92.3</v>
      </c>
      <c r="E2489" s="17">
        <v>29495</v>
      </c>
      <c r="F2489" s="17"/>
    </row>
    <row r="2490" spans="1:6" x14ac:dyDescent="0.25">
      <c r="A2490" s="16" t="s">
        <v>225</v>
      </c>
      <c r="B2490" s="16">
        <v>34990</v>
      </c>
      <c r="C2490" s="16">
        <v>36</v>
      </c>
      <c r="D2490" s="16">
        <v>31.2</v>
      </c>
      <c r="E2490" s="17">
        <v>34243</v>
      </c>
      <c r="F2490" s="17"/>
    </row>
    <row r="2491" spans="1:6" x14ac:dyDescent="0.25">
      <c r="A2491" s="16" t="s">
        <v>225</v>
      </c>
      <c r="B2491" s="16">
        <v>33573</v>
      </c>
      <c r="C2491" s="16">
        <v>130</v>
      </c>
      <c r="D2491" s="16">
        <v>104.8</v>
      </c>
      <c r="E2491" s="17">
        <v>28405</v>
      </c>
      <c r="F2491" s="17"/>
    </row>
    <row r="2492" spans="1:6" x14ac:dyDescent="0.25">
      <c r="A2492" s="16" t="s">
        <v>225</v>
      </c>
      <c r="B2492" s="16">
        <v>32954</v>
      </c>
      <c r="C2492" s="16">
        <v>180</v>
      </c>
      <c r="D2492" s="16">
        <v>173.8</v>
      </c>
      <c r="E2492" s="17">
        <v>33086</v>
      </c>
      <c r="F2492" s="17"/>
    </row>
    <row r="2493" spans="1:6" x14ac:dyDescent="0.25">
      <c r="A2493" s="16" t="s">
        <v>225</v>
      </c>
      <c r="B2493" s="16">
        <v>33166</v>
      </c>
      <c r="C2493" s="16">
        <v>269</v>
      </c>
      <c r="D2493" s="16">
        <v>149.9</v>
      </c>
      <c r="E2493" s="17">
        <v>43732</v>
      </c>
      <c r="F2493" s="17"/>
    </row>
    <row r="2494" spans="1:6" x14ac:dyDescent="0.25">
      <c r="A2494" s="16" t="s">
        <v>225</v>
      </c>
      <c r="B2494" s="16">
        <v>33810</v>
      </c>
      <c r="C2494" s="16">
        <v>249</v>
      </c>
      <c r="D2494" s="16">
        <v>218</v>
      </c>
      <c r="E2494" s="17">
        <v>28172</v>
      </c>
      <c r="F2494" s="17"/>
    </row>
    <row r="2495" spans="1:6" x14ac:dyDescent="0.25">
      <c r="A2495" s="16" t="s">
        <v>225</v>
      </c>
      <c r="B2495" s="16">
        <v>33707</v>
      </c>
      <c r="C2495" s="16">
        <v>58</v>
      </c>
      <c r="D2495" s="16">
        <v>48.7</v>
      </c>
      <c r="E2495" s="17">
        <v>28915</v>
      </c>
      <c r="F2495" s="17"/>
    </row>
    <row r="2496" spans="1:6" x14ac:dyDescent="0.25">
      <c r="A2496" s="16" t="s">
        <v>225</v>
      </c>
      <c r="B2496" s="16">
        <v>32216</v>
      </c>
      <c r="C2496" s="16">
        <v>120</v>
      </c>
      <c r="D2496" s="16">
        <v>112.8</v>
      </c>
      <c r="E2496" s="17">
        <v>38356</v>
      </c>
      <c r="F2496" s="17"/>
    </row>
    <row r="2497" spans="1:6" x14ac:dyDescent="0.25">
      <c r="A2497" s="16" t="s">
        <v>225</v>
      </c>
      <c r="B2497" s="16">
        <v>33809</v>
      </c>
      <c r="C2497" s="16">
        <v>120</v>
      </c>
      <c r="D2497" s="16">
        <v>115.6</v>
      </c>
      <c r="E2497" s="17">
        <v>36245</v>
      </c>
      <c r="F2497" s="17"/>
    </row>
    <row r="2498" spans="1:6" x14ac:dyDescent="0.25">
      <c r="A2498" s="16" t="s">
        <v>225</v>
      </c>
      <c r="B2498" s="16">
        <v>34209</v>
      </c>
      <c r="C2498" s="16">
        <v>74</v>
      </c>
      <c r="D2498" s="16">
        <v>62.3</v>
      </c>
      <c r="E2498" s="17">
        <v>32547</v>
      </c>
      <c r="F2498" s="17"/>
    </row>
    <row r="2499" spans="1:6" x14ac:dyDescent="0.25">
      <c r="A2499" s="16" t="s">
        <v>225</v>
      </c>
      <c r="B2499" s="16">
        <v>32952</v>
      </c>
      <c r="C2499" s="16">
        <v>80</v>
      </c>
      <c r="D2499" s="16">
        <v>74.099999999999994</v>
      </c>
      <c r="E2499" s="17">
        <v>30837</v>
      </c>
      <c r="F2499" s="17"/>
    </row>
    <row r="2500" spans="1:6" x14ac:dyDescent="0.25">
      <c r="A2500" s="16" t="s">
        <v>225</v>
      </c>
      <c r="B2500" s="16">
        <v>32401</v>
      </c>
      <c r="C2500" s="16">
        <v>115</v>
      </c>
      <c r="E2500" s="17">
        <v>33863</v>
      </c>
      <c r="F2500" s="17"/>
    </row>
    <row r="2501" spans="1:6" x14ac:dyDescent="0.25">
      <c r="A2501" s="16" t="s">
        <v>225</v>
      </c>
      <c r="B2501" s="16">
        <v>33436</v>
      </c>
      <c r="C2501" s="16">
        <v>168</v>
      </c>
      <c r="D2501" s="16">
        <v>148.5</v>
      </c>
      <c r="E2501" s="17">
        <v>34274</v>
      </c>
      <c r="F2501" s="17"/>
    </row>
    <row r="2502" spans="1:6" x14ac:dyDescent="0.25">
      <c r="A2502" s="16" t="s">
        <v>225</v>
      </c>
      <c r="B2502" s="16">
        <v>32073</v>
      </c>
      <c r="C2502" s="16">
        <v>120</v>
      </c>
      <c r="D2502" s="16">
        <v>108.3</v>
      </c>
      <c r="E2502" s="17">
        <v>32084</v>
      </c>
      <c r="F2502" s="17"/>
    </row>
    <row r="2503" spans="1:6" x14ac:dyDescent="0.25">
      <c r="A2503" s="16" t="s">
        <v>225</v>
      </c>
      <c r="B2503" s="16">
        <v>32401</v>
      </c>
      <c r="C2503" s="16">
        <v>120</v>
      </c>
      <c r="E2503" s="17">
        <v>29799</v>
      </c>
      <c r="F2503" s="17"/>
    </row>
    <row r="2504" spans="1:6" x14ac:dyDescent="0.25">
      <c r="A2504" s="16" t="s">
        <v>225</v>
      </c>
      <c r="B2504" s="16">
        <v>32746</v>
      </c>
      <c r="C2504" s="16">
        <v>120</v>
      </c>
      <c r="D2504" s="16">
        <v>115.7</v>
      </c>
      <c r="E2504" s="17">
        <v>36838</v>
      </c>
      <c r="F2504" s="17"/>
    </row>
    <row r="2505" spans="1:6" x14ac:dyDescent="0.25">
      <c r="A2505" s="16" t="s">
        <v>225</v>
      </c>
      <c r="B2505" s="16">
        <v>32177</v>
      </c>
      <c r="C2505" s="16">
        <v>180</v>
      </c>
      <c r="D2505" s="16">
        <v>175.1</v>
      </c>
      <c r="E2505" s="17">
        <v>32654</v>
      </c>
      <c r="F2505" s="17"/>
    </row>
    <row r="2506" spans="1:6" x14ac:dyDescent="0.25">
      <c r="A2506" s="16" t="s">
        <v>225</v>
      </c>
      <c r="B2506" s="16">
        <v>33511</v>
      </c>
      <c r="C2506" s="16">
        <v>120</v>
      </c>
      <c r="D2506" s="16">
        <v>114.6</v>
      </c>
      <c r="E2506" s="17">
        <v>33294</v>
      </c>
      <c r="F2506" s="17"/>
    </row>
    <row r="2507" spans="1:6" x14ac:dyDescent="0.25">
      <c r="A2507" s="16" t="s">
        <v>225</v>
      </c>
      <c r="B2507" s="16">
        <v>33128</v>
      </c>
      <c r="C2507" s="16">
        <v>120</v>
      </c>
      <c r="D2507" s="16">
        <v>113.3</v>
      </c>
      <c r="E2507" s="17">
        <v>30420</v>
      </c>
      <c r="F2507" s="17"/>
    </row>
    <row r="2508" spans="1:6" x14ac:dyDescent="0.25">
      <c r="A2508" s="16" t="s">
        <v>225</v>
      </c>
      <c r="B2508" s="16">
        <v>32504</v>
      </c>
      <c r="C2508" s="16">
        <v>120</v>
      </c>
      <c r="D2508" s="16">
        <v>113.6</v>
      </c>
      <c r="E2508" s="17">
        <v>29587</v>
      </c>
      <c r="F2508" s="17"/>
    </row>
    <row r="2509" spans="1:6" x14ac:dyDescent="0.25">
      <c r="A2509" s="16" t="s">
        <v>225</v>
      </c>
      <c r="B2509" s="16">
        <v>32424</v>
      </c>
      <c r="C2509" s="16">
        <v>150</v>
      </c>
      <c r="D2509" s="16">
        <v>129.5</v>
      </c>
      <c r="E2509" s="17">
        <v>30987</v>
      </c>
      <c r="F2509" s="17"/>
    </row>
    <row r="2510" spans="1:6" x14ac:dyDescent="0.25">
      <c r="A2510" s="16" t="s">
        <v>225</v>
      </c>
      <c r="B2510" s="16">
        <v>34481</v>
      </c>
      <c r="C2510" s="16">
        <v>180</v>
      </c>
      <c r="D2510" s="16">
        <v>132.69999999999999</v>
      </c>
      <c r="E2510" s="17">
        <v>33298</v>
      </c>
      <c r="F2510" s="17"/>
    </row>
    <row r="2511" spans="1:6" x14ac:dyDescent="0.25">
      <c r="A2511" s="16" t="s">
        <v>225</v>
      </c>
      <c r="B2511" s="16">
        <v>32814</v>
      </c>
      <c r="C2511" s="16">
        <v>40</v>
      </c>
      <c r="D2511" s="16">
        <v>36.5</v>
      </c>
      <c r="E2511" s="17">
        <v>43147</v>
      </c>
      <c r="F2511" s="17"/>
    </row>
    <row r="2512" spans="1:6" x14ac:dyDescent="0.25">
      <c r="A2512" s="16" t="s">
        <v>225</v>
      </c>
      <c r="B2512" s="16">
        <v>33540</v>
      </c>
      <c r="C2512" s="16">
        <v>103</v>
      </c>
      <c r="D2512" s="16">
        <v>109.6</v>
      </c>
      <c r="E2512" s="17">
        <v>35969</v>
      </c>
      <c r="F2512" s="17"/>
    </row>
    <row r="2513" spans="1:6" x14ac:dyDescent="0.25">
      <c r="A2513" s="16" t="s">
        <v>225</v>
      </c>
      <c r="B2513" s="16">
        <v>32607</v>
      </c>
      <c r="C2513" s="16">
        <v>120</v>
      </c>
      <c r="D2513" s="16">
        <v>101</v>
      </c>
      <c r="E2513" s="17">
        <v>32690</v>
      </c>
      <c r="F2513" s="17"/>
    </row>
    <row r="2514" spans="1:6" x14ac:dyDescent="0.25">
      <c r="A2514" s="16" t="s">
        <v>225</v>
      </c>
      <c r="B2514" s="16">
        <v>33324</v>
      </c>
      <c r="C2514" s="16">
        <v>60</v>
      </c>
      <c r="D2514" s="16">
        <v>57.6</v>
      </c>
      <c r="E2514" s="17">
        <v>32217</v>
      </c>
      <c r="F2514" s="17"/>
    </row>
    <row r="2515" spans="1:6" x14ac:dyDescent="0.25">
      <c r="A2515" s="16" t="s">
        <v>225</v>
      </c>
      <c r="B2515" s="16">
        <v>33566</v>
      </c>
      <c r="C2515" s="16">
        <v>180</v>
      </c>
      <c r="D2515" s="16">
        <v>172</v>
      </c>
      <c r="E2515" s="17">
        <v>31317</v>
      </c>
      <c r="F2515" s="17"/>
    </row>
    <row r="2516" spans="1:6" x14ac:dyDescent="0.25">
      <c r="A2516" s="16" t="s">
        <v>225</v>
      </c>
      <c r="B2516" s="16">
        <v>33613</v>
      </c>
      <c r="C2516" s="16">
        <v>163</v>
      </c>
      <c r="D2516" s="16">
        <v>145.1</v>
      </c>
      <c r="E2516" s="17">
        <v>28992</v>
      </c>
      <c r="F2516" s="17"/>
    </row>
    <row r="2517" spans="1:6" x14ac:dyDescent="0.25">
      <c r="A2517" s="16" t="s">
        <v>225</v>
      </c>
      <c r="B2517" s="16">
        <v>32607</v>
      </c>
      <c r="C2517" s="16">
        <v>150</v>
      </c>
      <c r="D2517" s="16">
        <v>144</v>
      </c>
      <c r="E2517" s="17">
        <v>31979</v>
      </c>
      <c r="F2517" s="17"/>
    </row>
    <row r="2518" spans="1:6" x14ac:dyDescent="0.25">
      <c r="A2518" s="16" t="s">
        <v>225</v>
      </c>
      <c r="B2518" s="16">
        <v>32046</v>
      </c>
      <c r="C2518" s="16">
        <v>120</v>
      </c>
      <c r="D2518" s="16">
        <v>116.5</v>
      </c>
      <c r="E2518" s="17">
        <v>33635</v>
      </c>
      <c r="F2518" s="17"/>
    </row>
    <row r="2519" spans="1:6" x14ac:dyDescent="0.25">
      <c r="A2519" s="16" t="s">
        <v>225</v>
      </c>
      <c r="B2519" s="16">
        <v>33433</v>
      </c>
      <c r="C2519" s="16">
        <v>120</v>
      </c>
      <c r="D2519" s="16">
        <v>81.5</v>
      </c>
      <c r="E2519" s="17">
        <v>34711</v>
      </c>
      <c r="F2519" s="17"/>
    </row>
    <row r="2520" spans="1:6" x14ac:dyDescent="0.25">
      <c r="A2520" s="16" t="s">
        <v>225</v>
      </c>
      <c r="B2520" s="16">
        <v>32825</v>
      </c>
      <c r="C2520" s="16">
        <v>120</v>
      </c>
      <c r="D2520" s="16">
        <v>102.5</v>
      </c>
      <c r="E2520" s="17">
        <v>34628</v>
      </c>
      <c r="F2520" s="17"/>
    </row>
    <row r="2521" spans="1:6" x14ac:dyDescent="0.25">
      <c r="A2521" s="16" t="s">
        <v>225</v>
      </c>
      <c r="B2521" s="16">
        <v>33177</v>
      </c>
      <c r="C2521" s="16">
        <v>213</v>
      </c>
      <c r="D2521" s="16">
        <v>193.3</v>
      </c>
      <c r="E2521" s="17">
        <v>31919</v>
      </c>
      <c r="F2521" s="17"/>
    </row>
    <row r="2522" spans="1:6" x14ac:dyDescent="0.25">
      <c r="A2522" s="16" t="s">
        <v>225</v>
      </c>
      <c r="B2522" s="16">
        <v>34653</v>
      </c>
      <c r="C2522" s="16">
        <v>120</v>
      </c>
      <c r="D2522" s="16">
        <v>87.5</v>
      </c>
      <c r="E2522" s="17">
        <v>28790</v>
      </c>
      <c r="F2522" s="17"/>
    </row>
    <row r="2523" spans="1:6" x14ac:dyDescent="0.25">
      <c r="A2523" s="16" t="s">
        <v>225</v>
      </c>
      <c r="B2523" s="16">
        <v>34210</v>
      </c>
      <c r="C2523" s="16">
        <v>105</v>
      </c>
      <c r="D2523" s="16">
        <v>100.9</v>
      </c>
      <c r="E2523" s="17">
        <v>36503</v>
      </c>
      <c r="F2523" s="17"/>
    </row>
    <row r="2524" spans="1:6" x14ac:dyDescent="0.25">
      <c r="A2524" s="16" t="s">
        <v>225</v>
      </c>
      <c r="B2524" s="16">
        <v>32257</v>
      </c>
      <c r="C2524" s="16">
        <v>120</v>
      </c>
      <c r="D2524" s="16">
        <v>98.9</v>
      </c>
      <c r="E2524" s="17">
        <v>31401</v>
      </c>
      <c r="F2524" s="17"/>
    </row>
    <row r="2525" spans="1:6" x14ac:dyDescent="0.25">
      <c r="A2525" s="16" t="s">
        <v>225</v>
      </c>
      <c r="B2525" s="16">
        <v>34461</v>
      </c>
      <c r="C2525" s="16">
        <v>120</v>
      </c>
      <c r="D2525" s="16">
        <v>113.5</v>
      </c>
      <c r="E2525" s="17">
        <v>30785</v>
      </c>
      <c r="F2525" s="17"/>
    </row>
    <row r="2526" spans="1:6" x14ac:dyDescent="0.25">
      <c r="A2526" s="16" t="s">
        <v>225</v>
      </c>
      <c r="B2526" s="16">
        <v>34474</v>
      </c>
      <c r="C2526" s="16">
        <v>133</v>
      </c>
      <c r="D2526" s="16">
        <v>122.8</v>
      </c>
      <c r="E2526" s="17">
        <v>40183</v>
      </c>
      <c r="F2526" s="17"/>
    </row>
    <row r="2527" spans="1:6" x14ac:dyDescent="0.25">
      <c r="A2527" s="16" t="s">
        <v>225</v>
      </c>
      <c r="B2527" s="16">
        <v>32340</v>
      </c>
      <c r="C2527" s="16">
        <v>60</v>
      </c>
      <c r="D2527" s="16">
        <v>55</v>
      </c>
      <c r="E2527" s="17">
        <v>34151</v>
      </c>
      <c r="F2527" s="17"/>
    </row>
    <row r="2528" spans="1:6" x14ac:dyDescent="0.25">
      <c r="A2528" s="16" t="s">
        <v>225</v>
      </c>
      <c r="B2528" s="16">
        <v>34653</v>
      </c>
      <c r="C2528" s="16">
        <v>113</v>
      </c>
      <c r="D2528" s="16">
        <v>108.8</v>
      </c>
      <c r="E2528" s="17">
        <v>37663</v>
      </c>
      <c r="F2528" s="17"/>
    </row>
    <row r="2529" spans="1:6" x14ac:dyDescent="0.25">
      <c r="A2529" s="16" t="s">
        <v>225</v>
      </c>
      <c r="B2529" s="16">
        <v>32726</v>
      </c>
      <c r="C2529" s="16">
        <v>120</v>
      </c>
      <c r="D2529" s="16">
        <v>109.8</v>
      </c>
      <c r="E2529" s="17">
        <v>28614</v>
      </c>
      <c r="F2529" s="17"/>
    </row>
    <row r="2530" spans="1:6" x14ac:dyDescent="0.25">
      <c r="A2530" s="16" t="s">
        <v>225</v>
      </c>
      <c r="B2530" s="16">
        <v>32702</v>
      </c>
      <c r="C2530" s="16">
        <v>40</v>
      </c>
      <c r="D2530" s="16">
        <v>32</v>
      </c>
      <c r="E2530" s="17">
        <v>38531</v>
      </c>
      <c r="F2530" s="17"/>
    </row>
    <row r="2531" spans="1:6" x14ac:dyDescent="0.25">
      <c r="A2531" s="16" t="s">
        <v>225</v>
      </c>
      <c r="B2531" s="16">
        <v>32578</v>
      </c>
      <c r="C2531" s="16">
        <v>120</v>
      </c>
      <c r="D2531" s="16">
        <v>108.7</v>
      </c>
      <c r="E2531" s="17">
        <v>34002</v>
      </c>
      <c r="F2531" s="17"/>
    </row>
    <row r="2532" spans="1:6" x14ac:dyDescent="0.25">
      <c r="A2532" s="16" t="s">
        <v>225</v>
      </c>
      <c r="B2532" s="16">
        <v>32331</v>
      </c>
      <c r="C2532" s="16">
        <v>58</v>
      </c>
      <c r="D2532" s="16">
        <v>46</v>
      </c>
      <c r="E2532" s="17">
        <v>34151</v>
      </c>
      <c r="F2532" s="17"/>
    </row>
    <row r="2533" spans="1:6" x14ac:dyDescent="0.25">
      <c r="A2533" s="16" t="s">
        <v>225</v>
      </c>
      <c r="B2533" s="16">
        <v>32425</v>
      </c>
      <c r="C2533" s="16">
        <v>180</v>
      </c>
      <c r="D2533" s="16">
        <v>164</v>
      </c>
      <c r="E2533" s="17">
        <v>32509</v>
      </c>
      <c r="F2533" s="17"/>
    </row>
    <row r="2534" spans="1:6" x14ac:dyDescent="0.25">
      <c r="A2534" s="16" t="s">
        <v>225</v>
      </c>
      <c r="B2534" s="16">
        <v>33186</v>
      </c>
      <c r="C2534" s="16">
        <v>120</v>
      </c>
      <c r="D2534" s="16">
        <v>116.1</v>
      </c>
      <c r="E2534" s="17">
        <v>32751</v>
      </c>
      <c r="F2534" s="17"/>
    </row>
    <row r="2535" spans="1:6" x14ac:dyDescent="0.25">
      <c r="A2535" s="16" t="s">
        <v>225</v>
      </c>
      <c r="B2535" s="16">
        <v>33157</v>
      </c>
      <c r="C2535" s="16">
        <v>180</v>
      </c>
      <c r="E2535" s="17">
        <v>43836</v>
      </c>
      <c r="F2535" s="17"/>
    </row>
    <row r="2536" spans="1:6" x14ac:dyDescent="0.25">
      <c r="A2536" s="16" t="s">
        <v>225</v>
      </c>
      <c r="B2536" s="16">
        <v>34236</v>
      </c>
      <c r="C2536" s="16">
        <v>204</v>
      </c>
      <c r="D2536" s="16">
        <v>185.6</v>
      </c>
      <c r="E2536" s="17">
        <v>24680</v>
      </c>
      <c r="F2536" s="17"/>
    </row>
    <row r="2537" spans="1:6" x14ac:dyDescent="0.25">
      <c r="A2537" s="16" t="s">
        <v>225</v>
      </c>
      <c r="B2537" s="16">
        <v>32258</v>
      </c>
      <c r="C2537" s="16">
        <v>100</v>
      </c>
      <c r="D2537" s="16">
        <v>103.2</v>
      </c>
      <c r="E2537" s="17">
        <v>32660</v>
      </c>
      <c r="F2537" s="17"/>
    </row>
    <row r="2538" spans="1:6" x14ac:dyDescent="0.25">
      <c r="A2538" s="16" t="s">
        <v>225</v>
      </c>
      <c r="B2538" s="16">
        <v>34292</v>
      </c>
      <c r="C2538" s="16">
        <v>120</v>
      </c>
      <c r="D2538" s="16">
        <v>114</v>
      </c>
      <c r="E2538" s="17">
        <v>31126</v>
      </c>
      <c r="F2538" s="17"/>
    </row>
    <row r="2539" spans="1:6" x14ac:dyDescent="0.25">
      <c r="A2539" s="16" t="s">
        <v>225</v>
      </c>
      <c r="B2539" s="16">
        <v>33155</v>
      </c>
      <c r="C2539" s="16">
        <v>120</v>
      </c>
      <c r="D2539" s="16">
        <v>113.7</v>
      </c>
      <c r="E2539" s="17">
        <v>32422</v>
      </c>
      <c r="F2539" s="17"/>
    </row>
    <row r="2540" spans="1:6" x14ac:dyDescent="0.25">
      <c r="A2540" s="16" t="s">
        <v>225</v>
      </c>
      <c r="B2540" s="16">
        <v>33702</v>
      </c>
      <c r="C2540" s="16">
        <v>96</v>
      </c>
      <c r="D2540" s="16">
        <v>91.7</v>
      </c>
      <c r="E2540" s="17">
        <v>36775</v>
      </c>
      <c r="F2540" s="17"/>
    </row>
    <row r="2541" spans="1:6" x14ac:dyDescent="0.25">
      <c r="A2541" s="16" t="s">
        <v>225</v>
      </c>
      <c r="B2541" s="16">
        <v>33712</v>
      </c>
      <c r="C2541" s="16">
        <v>102</v>
      </c>
      <c r="D2541" s="16">
        <v>99.6</v>
      </c>
      <c r="E2541" s="17">
        <v>30994</v>
      </c>
      <c r="F2541" s="17"/>
    </row>
    <row r="2542" spans="1:6" x14ac:dyDescent="0.25">
      <c r="A2542" s="16" t="s">
        <v>225</v>
      </c>
      <c r="B2542" s="16">
        <v>33308</v>
      </c>
      <c r="C2542" s="16">
        <v>155</v>
      </c>
      <c r="D2542" s="16">
        <v>146.19999999999999</v>
      </c>
      <c r="E2542" s="17">
        <v>28060</v>
      </c>
      <c r="F2542" s="17"/>
    </row>
    <row r="2543" spans="1:6" x14ac:dyDescent="0.25">
      <c r="A2543" s="16" t="s">
        <v>225</v>
      </c>
      <c r="B2543" s="16">
        <v>33040</v>
      </c>
      <c r="C2543" s="16">
        <v>120</v>
      </c>
      <c r="D2543" s="16">
        <v>102.9</v>
      </c>
      <c r="E2543" s="17">
        <v>40576</v>
      </c>
      <c r="F2543" s="17"/>
    </row>
    <row r="2544" spans="1:6" x14ac:dyDescent="0.25">
      <c r="A2544" s="16" t="s">
        <v>225</v>
      </c>
      <c r="B2544" s="16">
        <v>33020</v>
      </c>
      <c r="C2544" s="16">
        <v>30</v>
      </c>
      <c r="D2544" s="16">
        <v>28.4</v>
      </c>
      <c r="E2544" s="17">
        <v>42494</v>
      </c>
      <c r="F2544" s="17"/>
    </row>
    <row r="2545" spans="1:6" x14ac:dyDescent="0.25">
      <c r="A2545" s="16" t="s">
        <v>225</v>
      </c>
      <c r="B2545" s="16">
        <v>33901</v>
      </c>
      <c r="C2545" s="16">
        <v>60</v>
      </c>
      <c r="D2545" s="16">
        <v>46</v>
      </c>
      <c r="E2545" s="17">
        <v>29705</v>
      </c>
      <c r="F2545" s="17"/>
    </row>
    <row r="2546" spans="1:6" x14ac:dyDescent="0.25">
      <c r="A2546" s="16" t="s">
        <v>225</v>
      </c>
      <c r="B2546" s="16">
        <v>32539</v>
      </c>
      <c r="C2546" s="16">
        <v>180</v>
      </c>
      <c r="D2546" s="16">
        <v>141.80000000000001</v>
      </c>
      <c r="E2546" s="17">
        <v>25155</v>
      </c>
      <c r="F2546" s="17"/>
    </row>
    <row r="2547" spans="1:6" x14ac:dyDescent="0.25">
      <c r="A2547" s="16" t="s">
        <v>225</v>
      </c>
      <c r="B2547" s="16">
        <v>32204</v>
      </c>
      <c r="C2547" s="16">
        <v>240</v>
      </c>
      <c r="D2547" s="16">
        <v>175</v>
      </c>
      <c r="E2547" s="17">
        <v>29068</v>
      </c>
      <c r="F2547" s="17"/>
    </row>
    <row r="2548" spans="1:6" x14ac:dyDescent="0.25">
      <c r="A2548" s="16" t="s">
        <v>225</v>
      </c>
      <c r="B2548" s="16">
        <v>34741</v>
      </c>
      <c r="C2548" s="16">
        <v>120</v>
      </c>
      <c r="D2548" s="16">
        <v>100.7</v>
      </c>
      <c r="E2548" s="17">
        <v>39009</v>
      </c>
      <c r="F2548" s="17"/>
    </row>
    <row r="2549" spans="1:6" x14ac:dyDescent="0.25">
      <c r="A2549" s="16" t="s">
        <v>225</v>
      </c>
      <c r="B2549" s="16">
        <v>33912</v>
      </c>
      <c r="C2549" s="16">
        <v>75</v>
      </c>
      <c r="D2549" s="16">
        <v>47.5</v>
      </c>
      <c r="E2549" s="17">
        <v>43503</v>
      </c>
      <c r="F2549" s="17"/>
    </row>
    <row r="2550" spans="1:6" x14ac:dyDescent="0.25">
      <c r="A2550" s="16" t="s">
        <v>225</v>
      </c>
      <c r="B2550" s="16">
        <v>32257</v>
      </c>
      <c r="C2550" s="16">
        <v>180</v>
      </c>
      <c r="D2550" s="16">
        <v>181.1</v>
      </c>
      <c r="E2550" s="17">
        <v>30292</v>
      </c>
      <c r="F2550" s="17"/>
    </row>
    <row r="2551" spans="1:6" x14ac:dyDescent="0.25">
      <c r="A2551" s="16" t="s">
        <v>225</v>
      </c>
      <c r="B2551" s="16">
        <v>33410</v>
      </c>
      <c r="C2551" s="16">
        <v>120</v>
      </c>
      <c r="D2551" s="16">
        <v>99.9</v>
      </c>
      <c r="E2551" s="17">
        <v>35290</v>
      </c>
      <c r="F2551" s="17"/>
    </row>
    <row r="2552" spans="1:6" x14ac:dyDescent="0.25">
      <c r="A2552" s="16" t="s">
        <v>225</v>
      </c>
      <c r="B2552" s="16">
        <v>32960</v>
      </c>
      <c r="C2552" s="16">
        <v>110</v>
      </c>
      <c r="D2552" s="16">
        <v>100.9</v>
      </c>
      <c r="E2552" s="17">
        <v>29962</v>
      </c>
      <c r="F2552" s="17"/>
    </row>
    <row r="2553" spans="1:6" x14ac:dyDescent="0.25">
      <c r="A2553" s="16" t="s">
        <v>225</v>
      </c>
      <c r="B2553" s="16">
        <v>34748</v>
      </c>
      <c r="C2553" s="16">
        <v>116</v>
      </c>
      <c r="D2553" s="16">
        <v>103.5</v>
      </c>
      <c r="E2553" s="17">
        <v>29495</v>
      </c>
      <c r="F2553" s="17"/>
    </row>
    <row r="2554" spans="1:6" x14ac:dyDescent="0.25">
      <c r="A2554" s="16" t="s">
        <v>225</v>
      </c>
      <c r="B2554" s="16">
        <v>32405</v>
      </c>
      <c r="C2554" s="16">
        <v>115</v>
      </c>
      <c r="D2554" s="16">
        <v>112.1</v>
      </c>
      <c r="E2554" s="17">
        <v>31537</v>
      </c>
      <c r="F2554" s="17"/>
    </row>
    <row r="2555" spans="1:6" x14ac:dyDescent="0.25">
      <c r="A2555" s="16" t="s">
        <v>225</v>
      </c>
      <c r="B2555" s="16">
        <v>32216</v>
      </c>
      <c r="C2555" s="16">
        <v>240</v>
      </c>
      <c r="D2555" s="16">
        <v>214.3</v>
      </c>
      <c r="E2555" s="17">
        <v>24551</v>
      </c>
      <c r="F2555" s="17"/>
    </row>
    <row r="2556" spans="1:6" x14ac:dyDescent="0.25">
      <c r="A2556" s="16" t="s">
        <v>225</v>
      </c>
      <c r="B2556" s="16">
        <v>33710</v>
      </c>
      <c r="C2556" s="16">
        <v>60</v>
      </c>
      <c r="D2556" s="16">
        <v>54.7</v>
      </c>
      <c r="E2556" s="17">
        <v>33207</v>
      </c>
      <c r="F2556" s="17"/>
    </row>
    <row r="2557" spans="1:6" x14ac:dyDescent="0.25">
      <c r="A2557" s="16" t="s">
        <v>225</v>
      </c>
      <c r="B2557" s="16">
        <v>33351</v>
      </c>
      <c r="C2557" s="16">
        <v>110</v>
      </c>
      <c r="D2557" s="16">
        <v>103.7</v>
      </c>
      <c r="E2557" s="17">
        <v>32938</v>
      </c>
      <c r="F2557" s="17"/>
    </row>
    <row r="2558" spans="1:6" x14ac:dyDescent="0.25">
      <c r="A2558" s="16" t="s">
        <v>225</v>
      </c>
      <c r="B2558" s="16">
        <v>33940</v>
      </c>
      <c r="C2558" s="16">
        <v>97</v>
      </c>
      <c r="D2558" s="16">
        <v>87.1</v>
      </c>
      <c r="E2558" s="17">
        <v>25038</v>
      </c>
      <c r="F2558" s="17"/>
    </row>
    <row r="2559" spans="1:6" x14ac:dyDescent="0.25">
      <c r="A2559" s="16" t="s">
        <v>225</v>
      </c>
      <c r="B2559" s="16">
        <v>33716</v>
      </c>
      <c r="C2559" s="16">
        <v>274</v>
      </c>
      <c r="D2559" s="16">
        <v>258.10000000000002</v>
      </c>
      <c r="E2559" s="17">
        <v>32905</v>
      </c>
      <c r="F2559" s="17"/>
    </row>
    <row r="2560" spans="1:6" x14ac:dyDescent="0.25">
      <c r="A2560" s="16" t="s">
        <v>225</v>
      </c>
      <c r="B2560" s="16">
        <v>33409</v>
      </c>
      <c r="C2560" s="16">
        <v>120</v>
      </c>
      <c r="D2560" s="16">
        <v>103.7</v>
      </c>
      <c r="E2560" s="17">
        <v>35157</v>
      </c>
      <c r="F2560" s="17"/>
    </row>
    <row r="2561" spans="1:6" x14ac:dyDescent="0.25">
      <c r="A2561" s="16" t="s">
        <v>225</v>
      </c>
      <c r="B2561" s="16">
        <v>32805</v>
      </c>
      <c r="C2561" s="16">
        <v>391</v>
      </c>
      <c r="D2561" s="16">
        <v>366.7</v>
      </c>
      <c r="E2561" s="17">
        <v>33122</v>
      </c>
      <c r="F2561" s="17"/>
    </row>
    <row r="2562" spans="1:6" x14ac:dyDescent="0.25">
      <c r="A2562" s="16" t="s">
        <v>225</v>
      </c>
      <c r="B2562" s="16">
        <v>33711</v>
      </c>
      <c r="C2562" s="16">
        <v>52</v>
      </c>
      <c r="D2562" s="16">
        <v>43.3</v>
      </c>
      <c r="E2562" s="17">
        <v>35606</v>
      </c>
      <c r="F2562" s="17"/>
    </row>
    <row r="2563" spans="1:6" x14ac:dyDescent="0.25">
      <c r="A2563" s="16" t="s">
        <v>225</v>
      </c>
      <c r="B2563" s="16">
        <v>33605</v>
      </c>
      <c r="C2563" s="16">
        <v>96</v>
      </c>
      <c r="D2563" s="16">
        <v>83.1</v>
      </c>
      <c r="E2563" s="17">
        <v>33350</v>
      </c>
      <c r="F2563" s="17"/>
    </row>
    <row r="2564" spans="1:6" x14ac:dyDescent="0.25">
      <c r="A2564" s="16" t="s">
        <v>225</v>
      </c>
      <c r="B2564" s="16">
        <v>34285</v>
      </c>
      <c r="C2564" s="16">
        <v>10</v>
      </c>
      <c r="D2564" s="16">
        <v>35.5</v>
      </c>
      <c r="E2564" s="17">
        <v>35583</v>
      </c>
      <c r="F2564" s="17"/>
    </row>
    <row r="2565" spans="1:6" x14ac:dyDescent="0.25">
      <c r="A2565" s="16" t="s">
        <v>225</v>
      </c>
      <c r="B2565" s="16">
        <v>33511</v>
      </c>
      <c r="C2565" s="16">
        <v>132</v>
      </c>
      <c r="D2565" s="16">
        <v>116.6</v>
      </c>
      <c r="E2565" s="17">
        <v>34785</v>
      </c>
      <c r="F2565" s="17"/>
    </row>
    <row r="2566" spans="1:6" x14ac:dyDescent="0.25">
      <c r="A2566" s="16" t="s">
        <v>225</v>
      </c>
      <c r="B2566" s="16">
        <v>33702</v>
      </c>
      <c r="C2566" s="16">
        <v>132</v>
      </c>
      <c r="D2566" s="16">
        <v>117.9</v>
      </c>
      <c r="E2566" s="17">
        <v>33604</v>
      </c>
      <c r="F2566" s="17"/>
    </row>
    <row r="2567" spans="1:6" x14ac:dyDescent="0.25">
      <c r="A2567" s="16" t="s">
        <v>225</v>
      </c>
      <c r="B2567" s="16">
        <v>33483</v>
      </c>
      <c r="C2567" s="16">
        <v>54</v>
      </c>
      <c r="D2567" s="16">
        <v>48.2</v>
      </c>
      <c r="E2567" s="17">
        <v>32162</v>
      </c>
      <c r="F2567" s="17"/>
    </row>
    <row r="2568" spans="1:6" x14ac:dyDescent="0.25">
      <c r="A2568" s="16" t="s">
        <v>225</v>
      </c>
      <c r="B2568" s="16">
        <v>33904</v>
      </c>
      <c r="C2568" s="16">
        <v>120</v>
      </c>
      <c r="D2568" s="16">
        <v>115.7</v>
      </c>
      <c r="E2568" s="17">
        <v>28930</v>
      </c>
      <c r="F2568" s="17"/>
    </row>
    <row r="2569" spans="1:6" x14ac:dyDescent="0.25">
      <c r="A2569" s="16" t="s">
        <v>225</v>
      </c>
      <c r="B2569" s="16">
        <v>33908</v>
      </c>
      <c r="C2569" s="16">
        <v>112</v>
      </c>
      <c r="D2569" s="16">
        <v>102.7</v>
      </c>
      <c r="E2569" s="17">
        <v>33968</v>
      </c>
      <c r="F2569" s="17"/>
    </row>
    <row r="2570" spans="1:6" x14ac:dyDescent="0.25">
      <c r="A2570" s="16" t="s">
        <v>225</v>
      </c>
      <c r="B2570" s="16">
        <v>32073</v>
      </c>
      <c r="C2570" s="16">
        <v>105</v>
      </c>
      <c r="D2570" s="16">
        <v>84.6</v>
      </c>
      <c r="E2570" s="17">
        <v>29637</v>
      </c>
      <c r="F2570" s="17"/>
    </row>
    <row r="2571" spans="1:6" x14ac:dyDescent="0.25">
      <c r="A2571" s="16" t="s">
        <v>225</v>
      </c>
      <c r="B2571" s="16">
        <v>34452</v>
      </c>
      <c r="C2571" s="16">
        <v>111</v>
      </c>
      <c r="D2571" s="16">
        <v>105.6</v>
      </c>
      <c r="E2571" s="17">
        <v>34544</v>
      </c>
      <c r="F2571" s="17"/>
    </row>
    <row r="2572" spans="1:6" x14ac:dyDescent="0.25">
      <c r="A2572" s="16" t="s">
        <v>225</v>
      </c>
      <c r="B2572" s="16">
        <v>34787</v>
      </c>
      <c r="C2572" s="16">
        <v>180</v>
      </c>
      <c r="D2572" s="16">
        <v>167.6</v>
      </c>
      <c r="E2572" s="17">
        <v>30571</v>
      </c>
      <c r="F2572" s="17"/>
    </row>
    <row r="2573" spans="1:6" x14ac:dyDescent="0.25">
      <c r="A2573" s="16" t="s">
        <v>225</v>
      </c>
      <c r="B2573" s="16">
        <v>34209</v>
      </c>
      <c r="C2573" s="16">
        <v>120</v>
      </c>
      <c r="D2573" s="16">
        <v>93.4</v>
      </c>
      <c r="E2573" s="17">
        <v>32682</v>
      </c>
      <c r="F2573" s="17"/>
    </row>
    <row r="2574" spans="1:6" x14ac:dyDescent="0.25">
      <c r="A2574" s="16" t="s">
        <v>225</v>
      </c>
      <c r="B2574" s="16">
        <v>32550</v>
      </c>
      <c r="C2574" s="16">
        <v>97</v>
      </c>
      <c r="D2574" s="16">
        <v>81.400000000000006</v>
      </c>
      <c r="E2574" s="17">
        <v>32197</v>
      </c>
      <c r="F2574" s="17"/>
    </row>
    <row r="2575" spans="1:6" x14ac:dyDescent="0.25">
      <c r="A2575" s="16" t="s">
        <v>225</v>
      </c>
      <c r="B2575" s="16">
        <v>32114</v>
      </c>
      <c r="C2575" s="16">
        <v>118</v>
      </c>
      <c r="D2575" s="16">
        <v>106.9</v>
      </c>
      <c r="E2575" s="17">
        <v>32069</v>
      </c>
      <c r="F2575" s="17"/>
    </row>
    <row r="2576" spans="1:6" x14ac:dyDescent="0.25">
      <c r="A2576" s="16" t="s">
        <v>225</v>
      </c>
      <c r="B2576" s="16">
        <v>33901</v>
      </c>
      <c r="C2576" s="16">
        <v>120</v>
      </c>
      <c r="D2576" s="16">
        <v>116.7</v>
      </c>
      <c r="E2576" s="17">
        <v>25811</v>
      </c>
      <c r="F2576" s="17"/>
    </row>
    <row r="2577" spans="1:6" x14ac:dyDescent="0.25">
      <c r="A2577" s="16" t="s">
        <v>225</v>
      </c>
      <c r="B2577" s="16">
        <v>32628</v>
      </c>
      <c r="C2577" s="16">
        <v>60</v>
      </c>
      <c r="D2577" s="16">
        <v>55.2</v>
      </c>
      <c r="E2577" s="17">
        <v>36342</v>
      </c>
      <c r="F2577" s="17"/>
    </row>
    <row r="2578" spans="1:6" x14ac:dyDescent="0.25">
      <c r="A2578" s="16" t="s">
        <v>225</v>
      </c>
      <c r="B2578" s="16">
        <v>33161</v>
      </c>
      <c r="C2578" s="16">
        <v>98</v>
      </c>
      <c r="D2578" s="16">
        <v>90.5</v>
      </c>
      <c r="E2578" s="17">
        <v>26024</v>
      </c>
      <c r="F2578" s="17"/>
    </row>
    <row r="2579" spans="1:6" x14ac:dyDescent="0.25">
      <c r="A2579" s="16" t="s">
        <v>225</v>
      </c>
      <c r="B2579" s="16">
        <v>32174</v>
      </c>
      <c r="C2579" s="16">
        <v>139</v>
      </c>
      <c r="D2579" s="16">
        <v>124</v>
      </c>
      <c r="E2579" s="17">
        <v>29983</v>
      </c>
      <c r="F2579" s="17"/>
    </row>
    <row r="2580" spans="1:6" x14ac:dyDescent="0.25">
      <c r="A2580" s="16" t="s">
        <v>225</v>
      </c>
      <c r="B2580" s="16">
        <v>33458</v>
      </c>
      <c r="C2580" s="16">
        <v>90</v>
      </c>
      <c r="D2580" s="16">
        <v>14.1</v>
      </c>
      <c r="E2580" s="17">
        <v>27030</v>
      </c>
      <c r="F2580" s="17"/>
    </row>
    <row r="2581" spans="1:6" x14ac:dyDescent="0.25">
      <c r="A2581" s="16" t="s">
        <v>225</v>
      </c>
      <c r="B2581" s="16">
        <v>33073</v>
      </c>
      <c r="C2581" s="16">
        <v>120</v>
      </c>
      <c r="D2581" s="16">
        <v>114.5</v>
      </c>
      <c r="E2581" s="17">
        <v>35773</v>
      </c>
      <c r="F2581" s="17"/>
    </row>
    <row r="2582" spans="1:6" x14ac:dyDescent="0.25">
      <c r="A2582" s="16" t="s">
        <v>225</v>
      </c>
      <c r="B2582" s="16">
        <v>33907</v>
      </c>
      <c r="C2582" s="16">
        <v>120</v>
      </c>
      <c r="D2582" s="16">
        <v>118.1</v>
      </c>
      <c r="E2582" s="17">
        <v>30330</v>
      </c>
      <c r="F2582" s="17"/>
    </row>
    <row r="2583" spans="1:6" x14ac:dyDescent="0.25">
      <c r="A2583" s="16" t="s">
        <v>225</v>
      </c>
      <c r="B2583" s="16">
        <v>33060</v>
      </c>
      <c r="C2583" s="16">
        <v>194</v>
      </c>
      <c r="D2583" s="16">
        <v>185.4</v>
      </c>
      <c r="E2583" s="17">
        <v>28034</v>
      </c>
      <c r="F2583" s="17"/>
    </row>
    <row r="2584" spans="1:6" x14ac:dyDescent="0.25">
      <c r="A2584" s="16" t="s">
        <v>225</v>
      </c>
      <c r="B2584" s="16">
        <v>33710</v>
      </c>
      <c r="C2584" s="16">
        <v>59</v>
      </c>
      <c r="D2584" s="16">
        <v>48.6</v>
      </c>
      <c r="E2584" s="17">
        <v>27766</v>
      </c>
      <c r="F2584" s="17"/>
    </row>
    <row r="2585" spans="1:6" x14ac:dyDescent="0.25">
      <c r="A2585" s="16" t="s">
        <v>225</v>
      </c>
      <c r="B2585" s="16">
        <v>33825</v>
      </c>
      <c r="C2585" s="16">
        <v>90</v>
      </c>
      <c r="D2585" s="16">
        <v>79.599999999999994</v>
      </c>
      <c r="E2585" s="17">
        <v>34151</v>
      </c>
      <c r="F2585" s="17"/>
    </row>
    <row r="2586" spans="1:6" x14ac:dyDescent="0.25">
      <c r="A2586" s="16" t="s">
        <v>225</v>
      </c>
      <c r="B2586" s="16">
        <v>34135</v>
      </c>
      <c r="C2586" s="16">
        <v>40</v>
      </c>
      <c r="D2586" s="16">
        <v>38.5</v>
      </c>
      <c r="E2586" s="17">
        <v>41613</v>
      </c>
      <c r="F2586" s="17"/>
    </row>
    <row r="2587" spans="1:6" x14ac:dyDescent="0.25">
      <c r="A2587" s="16" t="s">
        <v>225</v>
      </c>
      <c r="B2587" s="16">
        <v>33782</v>
      </c>
      <c r="C2587" s="16">
        <v>120</v>
      </c>
      <c r="D2587" s="16">
        <v>113.5</v>
      </c>
      <c r="E2587" s="17">
        <v>31037</v>
      </c>
      <c r="F2587" s="17"/>
    </row>
    <row r="2588" spans="1:6" x14ac:dyDescent="0.25">
      <c r="A2588" s="16" t="s">
        <v>225</v>
      </c>
      <c r="B2588" s="16">
        <v>34677</v>
      </c>
      <c r="C2588" s="16">
        <v>120</v>
      </c>
      <c r="D2588" s="16">
        <v>116</v>
      </c>
      <c r="E2588" s="17">
        <v>30211</v>
      </c>
      <c r="F2588" s="17"/>
    </row>
    <row r="2589" spans="1:6" x14ac:dyDescent="0.25">
      <c r="A2589" s="16" t="s">
        <v>225</v>
      </c>
      <c r="B2589" s="16">
        <v>33709</v>
      </c>
      <c r="C2589" s="16">
        <v>299</v>
      </c>
      <c r="D2589" s="16">
        <v>233.8</v>
      </c>
      <c r="E2589" s="17">
        <v>29799</v>
      </c>
      <c r="F2589" s="17"/>
    </row>
    <row r="2590" spans="1:6" x14ac:dyDescent="0.25">
      <c r="A2590" s="16" t="s">
        <v>225</v>
      </c>
      <c r="B2590" s="16">
        <v>32259</v>
      </c>
      <c r="C2590" s="16">
        <v>60</v>
      </c>
      <c r="D2590" s="16">
        <v>54.5</v>
      </c>
      <c r="E2590" s="17">
        <v>35129</v>
      </c>
      <c r="F2590" s="17"/>
    </row>
    <row r="2591" spans="1:6" x14ac:dyDescent="0.25">
      <c r="A2591" s="16" t="s">
        <v>225</v>
      </c>
      <c r="B2591" s="16">
        <v>33954</v>
      </c>
      <c r="C2591" s="16">
        <v>120</v>
      </c>
      <c r="D2591" s="16">
        <v>113.5</v>
      </c>
      <c r="E2591" s="17">
        <v>38145</v>
      </c>
      <c r="F2591" s="17"/>
    </row>
    <row r="2592" spans="1:6" x14ac:dyDescent="0.25">
      <c r="A2592" s="16" t="s">
        <v>225</v>
      </c>
      <c r="B2592" s="16">
        <v>32792</v>
      </c>
      <c r="C2592" s="16">
        <v>80</v>
      </c>
      <c r="D2592" s="16">
        <v>69.2</v>
      </c>
      <c r="E2592" s="17">
        <v>34761</v>
      </c>
      <c r="F2592" s="17"/>
    </row>
    <row r="2593" spans="1:6" x14ac:dyDescent="0.25">
      <c r="A2593" s="16" t="s">
        <v>225</v>
      </c>
      <c r="B2593" s="16">
        <v>32159</v>
      </c>
      <c r="C2593" s="16">
        <v>120</v>
      </c>
      <c r="D2593" s="16">
        <v>112.6</v>
      </c>
      <c r="E2593" s="17">
        <v>41376</v>
      </c>
      <c r="F2593" s="17"/>
    </row>
    <row r="2594" spans="1:6" x14ac:dyDescent="0.25">
      <c r="A2594" s="16" t="s">
        <v>225</v>
      </c>
      <c r="B2594" s="16">
        <v>32779</v>
      </c>
      <c r="C2594" s="16">
        <v>30</v>
      </c>
      <c r="D2594" s="16">
        <v>28.9</v>
      </c>
      <c r="E2594" s="17">
        <v>31742</v>
      </c>
      <c r="F2594" s="17"/>
    </row>
    <row r="2595" spans="1:6" x14ac:dyDescent="0.25">
      <c r="A2595" s="16" t="s">
        <v>225</v>
      </c>
      <c r="B2595" s="16">
        <v>33936</v>
      </c>
      <c r="C2595" s="16">
        <v>128</v>
      </c>
      <c r="D2595" s="16">
        <v>116.8</v>
      </c>
      <c r="E2595" s="17">
        <v>31419</v>
      </c>
      <c r="F2595" s="17"/>
    </row>
    <row r="2596" spans="1:6" x14ac:dyDescent="0.25">
      <c r="A2596" s="16" t="s">
        <v>225</v>
      </c>
      <c r="B2596" s="16">
        <v>34684</v>
      </c>
      <c r="C2596" s="16">
        <v>180</v>
      </c>
      <c r="D2596" s="16">
        <v>156</v>
      </c>
      <c r="E2596" s="17">
        <v>33208</v>
      </c>
      <c r="F2596" s="17"/>
    </row>
    <row r="2597" spans="1:6" x14ac:dyDescent="0.25">
      <c r="A2597" s="16" t="s">
        <v>225</v>
      </c>
      <c r="B2597" s="16">
        <v>32693</v>
      </c>
      <c r="C2597" s="16">
        <v>81</v>
      </c>
      <c r="D2597" s="16">
        <v>76.099999999999994</v>
      </c>
      <c r="E2597" s="17">
        <v>33742</v>
      </c>
      <c r="F2597" s="17"/>
    </row>
    <row r="2598" spans="1:6" x14ac:dyDescent="0.25">
      <c r="A2598" s="16" t="s">
        <v>225</v>
      </c>
      <c r="B2598" s="16">
        <v>32901</v>
      </c>
      <c r="C2598" s="16">
        <v>138</v>
      </c>
      <c r="D2598" s="16">
        <v>100.8</v>
      </c>
      <c r="E2598" s="17">
        <v>25349</v>
      </c>
      <c r="F2598" s="17"/>
    </row>
    <row r="2599" spans="1:6" x14ac:dyDescent="0.25">
      <c r="A2599" s="16" t="s">
        <v>225</v>
      </c>
      <c r="B2599" s="16">
        <v>34947</v>
      </c>
      <c r="C2599" s="16">
        <v>107</v>
      </c>
      <c r="D2599" s="16">
        <v>102.3</v>
      </c>
      <c r="E2599" s="17">
        <v>29662</v>
      </c>
      <c r="F2599" s="17"/>
    </row>
    <row r="2600" spans="1:6" x14ac:dyDescent="0.25">
      <c r="A2600" s="16" t="s">
        <v>225</v>
      </c>
      <c r="B2600" s="16">
        <v>33709</v>
      </c>
      <c r="C2600" s="16">
        <v>159</v>
      </c>
      <c r="D2600" s="16">
        <v>151.19999999999999</v>
      </c>
      <c r="E2600" s="17">
        <v>30103</v>
      </c>
      <c r="F2600" s="17"/>
    </row>
    <row r="2601" spans="1:6" x14ac:dyDescent="0.25">
      <c r="A2601" s="16" t="s">
        <v>225</v>
      </c>
      <c r="B2601" s="16">
        <v>32726</v>
      </c>
      <c r="C2601" s="16">
        <v>90</v>
      </c>
      <c r="D2601" s="16">
        <v>84.9</v>
      </c>
      <c r="E2601" s="17">
        <v>28095</v>
      </c>
      <c r="F2601" s="17"/>
    </row>
    <row r="2602" spans="1:6" x14ac:dyDescent="0.25">
      <c r="A2602" s="16" t="s">
        <v>225</v>
      </c>
      <c r="B2602" s="16">
        <v>32066</v>
      </c>
      <c r="C2602" s="16">
        <v>60</v>
      </c>
      <c r="D2602" s="16">
        <v>55</v>
      </c>
      <c r="E2602" s="17">
        <v>35626</v>
      </c>
      <c r="F2602" s="17"/>
    </row>
    <row r="2603" spans="1:6" x14ac:dyDescent="0.25">
      <c r="A2603" s="16" t="s">
        <v>225</v>
      </c>
      <c r="B2603" s="16">
        <v>32960</v>
      </c>
      <c r="C2603" s="16">
        <v>189</v>
      </c>
      <c r="D2603" s="16">
        <v>159.6</v>
      </c>
      <c r="E2603" s="17">
        <v>32106</v>
      </c>
      <c r="F2603" s="17"/>
    </row>
    <row r="2604" spans="1:6" x14ac:dyDescent="0.25">
      <c r="A2604" s="16" t="s">
        <v>225</v>
      </c>
      <c r="B2604" s="16">
        <v>33433</v>
      </c>
      <c r="C2604" s="16">
        <v>154</v>
      </c>
      <c r="D2604" s="16">
        <v>140.30000000000001</v>
      </c>
      <c r="E2604" s="17">
        <v>31105</v>
      </c>
      <c r="F2604" s="17"/>
    </row>
    <row r="2605" spans="1:6" x14ac:dyDescent="0.25">
      <c r="A2605" s="16" t="s">
        <v>225</v>
      </c>
      <c r="B2605" s="16">
        <v>34474</v>
      </c>
      <c r="C2605" s="16">
        <v>180</v>
      </c>
      <c r="D2605" s="16">
        <v>163.9</v>
      </c>
      <c r="E2605" s="17">
        <v>31951</v>
      </c>
      <c r="F2605" s="17"/>
    </row>
    <row r="2606" spans="1:6" x14ac:dyDescent="0.25">
      <c r="A2606" s="16" t="s">
        <v>225</v>
      </c>
      <c r="B2606" s="16">
        <v>33613</v>
      </c>
      <c r="C2606" s="16">
        <v>120</v>
      </c>
      <c r="D2606" s="16">
        <v>112.7</v>
      </c>
      <c r="E2606" s="17">
        <v>28319</v>
      </c>
      <c r="F2606" s="17"/>
    </row>
    <row r="2607" spans="1:6" x14ac:dyDescent="0.25">
      <c r="A2607" s="16" t="s">
        <v>225</v>
      </c>
      <c r="B2607" s="16">
        <v>32514</v>
      </c>
      <c r="C2607" s="16">
        <v>90</v>
      </c>
      <c r="D2607" s="16">
        <v>86</v>
      </c>
      <c r="E2607" s="17">
        <v>43166</v>
      </c>
      <c r="F2607" s="17"/>
    </row>
    <row r="2608" spans="1:6" x14ac:dyDescent="0.25">
      <c r="A2608" s="16" t="s">
        <v>225</v>
      </c>
      <c r="B2608" s="16">
        <v>32751</v>
      </c>
      <c r="C2608" s="16">
        <v>39</v>
      </c>
      <c r="D2608" s="16">
        <v>28.9</v>
      </c>
      <c r="E2608" s="17">
        <v>34866</v>
      </c>
      <c r="F2608" s="17"/>
    </row>
    <row r="2609" spans="1:6" x14ac:dyDescent="0.25">
      <c r="A2609" s="16" t="s">
        <v>225</v>
      </c>
      <c r="B2609" s="16">
        <v>32404</v>
      </c>
      <c r="C2609" s="16">
        <v>77</v>
      </c>
      <c r="D2609" s="16">
        <v>72.3</v>
      </c>
      <c r="E2609" s="17">
        <v>24705</v>
      </c>
      <c r="F2609" s="17"/>
    </row>
    <row r="2610" spans="1:6" x14ac:dyDescent="0.25">
      <c r="A2610" s="16" t="s">
        <v>225</v>
      </c>
      <c r="B2610" s="16">
        <v>33463</v>
      </c>
      <c r="C2610" s="16">
        <v>60</v>
      </c>
      <c r="D2610" s="16">
        <v>53.2</v>
      </c>
      <c r="E2610" s="17">
        <v>34110</v>
      </c>
      <c r="F2610" s="17"/>
    </row>
    <row r="2611" spans="1:6" x14ac:dyDescent="0.25">
      <c r="A2611" s="16" t="s">
        <v>225</v>
      </c>
      <c r="B2611" s="16">
        <v>33156</v>
      </c>
      <c r="C2611" s="16">
        <v>223</v>
      </c>
      <c r="D2611" s="16">
        <v>212.5</v>
      </c>
      <c r="E2611" s="17">
        <v>41074</v>
      </c>
      <c r="F2611" s="17"/>
    </row>
    <row r="2612" spans="1:6" x14ac:dyDescent="0.25">
      <c r="A2612" s="16" t="s">
        <v>225</v>
      </c>
      <c r="B2612" s="16">
        <v>32064</v>
      </c>
      <c r="C2612" s="16">
        <v>180</v>
      </c>
      <c r="D2612" s="16">
        <v>174.1</v>
      </c>
      <c r="E2612" s="17">
        <v>32357</v>
      </c>
      <c r="F2612" s="17"/>
    </row>
    <row r="2613" spans="1:6" x14ac:dyDescent="0.25">
      <c r="A2613" s="16" t="s">
        <v>225</v>
      </c>
      <c r="B2613" s="16">
        <v>32550</v>
      </c>
      <c r="C2613" s="16">
        <v>119</v>
      </c>
      <c r="D2613" s="16">
        <v>106.7</v>
      </c>
      <c r="E2613" s="17">
        <v>34557</v>
      </c>
      <c r="F2613" s="17"/>
    </row>
    <row r="2614" spans="1:6" x14ac:dyDescent="0.25">
      <c r="A2614" s="16" t="s">
        <v>225</v>
      </c>
      <c r="B2614" s="16">
        <v>32114</v>
      </c>
      <c r="C2614" s="16">
        <v>100</v>
      </c>
      <c r="D2614" s="16">
        <v>86.3</v>
      </c>
      <c r="E2614" s="17">
        <v>32661</v>
      </c>
      <c r="F2614" s="17"/>
    </row>
    <row r="2615" spans="1:6" x14ac:dyDescent="0.25">
      <c r="A2615" s="16" t="s">
        <v>225</v>
      </c>
      <c r="B2615" s="16">
        <v>34238</v>
      </c>
      <c r="C2615" s="16">
        <v>60</v>
      </c>
      <c r="D2615" s="16">
        <v>54.5</v>
      </c>
      <c r="E2615" s="17">
        <v>36678</v>
      </c>
      <c r="F2615" s="17"/>
    </row>
    <row r="2616" spans="1:6" x14ac:dyDescent="0.25">
      <c r="A2616" s="16" t="s">
        <v>225</v>
      </c>
      <c r="B2616" s="16">
        <v>34205</v>
      </c>
      <c r="C2616" s="16">
        <v>79</v>
      </c>
      <c r="D2616" s="16">
        <v>72.3</v>
      </c>
      <c r="E2616" s="17">
        <v>30103</v>
      </c>
      <c r="F2616" s="17"/>
    </row>
    <row r="2617" spans="1:6" x14ac:dyDescent="0.25">
      <c r="A2617" s="16" t="s">
        <v>225</v>
      </c>
      <c r="B2617" s="16">
        <v>32808</v>
      </c>
      <c r="C2617" s="16">
        <v>120</v>
      </c>
      <c r="D2617" s="16">
        <v>105.6</v>
      </c>
      <c r="E2617" s="17">
        <v>30498</v>
      </c>
      <c r="F2617" s="17"/>
    </row>
    <row r="2618" spans="1:6" x14ac:dyDescent="0.25">
      <c r="A2618" s="16" t="s">
        <v>225</v>
      </c>
      <c r="B2618" s="16">
        <v>32127</v>
      </c>
      <c r="C2618" s="16">
        <v>120</v>
      </c>
      <c r="D2618" s="16">
        <v>105.2</v>
      </c>
      <c r="E2618" s="17">
        <v>33886</v>
      </c>
      <c r="F2618" s="17"/>
    </row>
    <row r="2619" spans="1:6" x14ac:dyDescent="0.25">
      <c r="A2619" s="16" t="s">
        <v>225</v>
      </c>
      <c r="B2619" s="16">
        <v>34997</v>
      </c>
      <c r="C2619" s="16">
        <v>120</v>
      </c>
      <c r="D2619" s="16">
        <v>93</v>
      </c>
      <c r="E2619" s="17">
        <v>35719</v>
      </c>
      <c r="F2619" s="17"/>
    </row>
    <row r="2620" spans="1:6" x14ac:dyDescent="0.25">
      <c r="A2620" s="16" t="s">
        <v>225</v>
      </c>
      <c r="B2620" s="16">
        <v>32904</v>
      </c>
      <c r="C2620" s="16">
        <v>180</v>
      </c>
      <c r="D2620" s="16">
        <v>162.80000000000001</v>
      </c>
      <c r="E2620" s="17">
        <v>29467</v>
      </c>
      <c r="F2620" s="17"/>
    </row>
    <row r="2621" spans="1:6" x14ac:dyDescent="0.25">
      <c r="A2621" s="16" t="s">
        <v>225</v>
      </c>
      <c r="B2621" s="16">
        <v>33060</v>
      </c>
      <c r="C2621" s="16">
        <v>36</v>
      </c>
      <c r="D2621" s="16">
        <v>30.7</v>
      </c>
      <c r="E2621" s="17">
        <v>42353</v>
      </c>
      <c r="F2621" s="17"/>
    </row>
    <row r="2622" spans="1:6" x14ac:dyDescent="0.25">
      <c r="A2622" s="16" t="s">
        <v>225</v>
      </c>
      <c r="B2622" s="16">
        <v>32696</v>
      </c>
      <c r="C2622" s="16">
        <v>120</v>
      </c>
      <c r="D2622" s="16">
        <v>101.8</v>
      </c>
      <c r="E2622" s="17">
        <v>30803</v>
      </c>
      <c r="F2622" s="17"/>
    </row>
    <row r="2623" spans="1:6" x14ac:dyDescent="0.25">
      <c r="A2623" s="16" t="s">
        <v>225</v>
      </c>
      <c r="B2623" s="16">
        <v>33137</v>
      </c>
      <c r="C2623" s="16">
        <v>438</v>
      </c>
      <c r="D2623" s="16">
        <v>386</v>
      </c>
      <c r="E2623" s="17">
        <v>24473</v>
      </c>
      <c r="F2623" s="17"/>
    </row>
    <row r="2624" spans="1:6" x14ac:dyDescent="0.25">
      <c r="A2624" s="16" t="s">
        <v>225</v>
      </c>
      <c r="B2624" s="16">
        <v>32547</v>
      </c>
      <c r="C2624" s="16">
        <v>60</v>
      </c>
      <c r="D2624" s="16">
        <v>51.6</v>
      </c>
      <c r="E2624" s="17">
        <v>29875</v>
      </c>
      <c r="F2624" s="17"/>
    </row>
    <row r="2625" spans="1:6" x14ac:dyDescent="0.25">
      <c r="A2625" s="16" t="s">
        <v>225</v>
      </c>
      <c r="B2625" s="16">
        <v>33351</v>
      </c>
      <c r="C2625" s="16">
        <v>237</v>
      </c>
      <c r="D2625" s="16">
        <v>182.4</v>
      </c>
      <c r="E2625" s="17">
        <v>30596</v>
      </c>
      <c r="F2625" s="17"/>
    </row>
    <row r="2626" spans="1:6" x14ac:dyDescent="0.25">
      <c r="A2626" s="16" t="s">
        <v>225</v>
      </c>
      <c r="B2626" s="16">
        <v>33774</v>
      </c>
      <c r="C2626" s="16">
        <v>180</v>
      </c>
      <c r="D2626" s="16">
        <v>147.19999999999999</v>
      </c>
      <c r="E2626" s="17">
        <v>26140</v>
      </c>
      <c r="F2626" s="17"/>
    </row>
    <row r="2627" spans="1:6" x14ac:dyDescent="0.25">
      <c r="A2627" s="16" t="s">
        <v>225</v>
      </c>
      <c r="B2627" s="16">
        <v>33830</v>
      </c>
      <c r="C2627" s="16">
        <v>120</v>
      </c>
      <c r="D2627" s="16">
        <v>108.4</v>
      </c>
      <c r="E2627" s="17">
        <v>27607</v>
      </c>
      <c r="F2627" s="17"/>
    </row>
    <row r="2628" spans="1:6" x14ac:dyDescent="0.25">
      <c r="A2628" s="16" t="s">
        <v>225</v>
      </c>
      <c r="B2628" s="16">
        <v>33486</v>
      </c>
      <c r="C2628" s="16">
        <v>144</v>
      </c>
      <c r="D2628" s="16">
        <v>103.6</v>
      </c>
      <c r="E2628" s="17">
        <v>31406</v>
      </c>
      <c r="F2628" s="17"/>
    </row>
    <row r="2629" spans="1:6" x14ac:dyDescent="0.25">
      <c r="A2629" s="16" t="s">
        <v>225</v>
      </c>
      <c r="B2629" s="16">
        <v>34747</v>
      </c>
      <c r="C2629" s="16">
        <v>120</v>
      </c>
      <c r="D2629" s="16">
        <v>19.600000000000001</v>
      </c>
      <c r="E2629" s="17">
        <v>43719</v>
      </c>
      <c r="F2629" s="17"/>
    </row>
    <row r="2630" spans="1:6" x14ac:dyDescent="0.25">
      <c r="A2630" s="16" t="s">
        <v>225</v>
      </c>
      <c r="B2630" s="16">
        <v>34698</v>
      </c>
      <c r="C2630" s="16">
        <v>120</v>
      </c>
      <c r="D2630" s="16">
        <v>107.5</v>
      </c>
      <c r="E2630" s="17">
        <v>30468</v>
      </c>
      <c r="F2630" s="17"/>
    </row>
    <row r="2631" spans="1:6" x14ac:dyDescent="0.25">
      <c r="A2631" s="16" t="s">
        <v>225</v>
      </c>
      <c r="B2631" s="16">
        <v>34952</v>
      </c>
      <c r="C2631" s="16">
        <v>120</v>
      </c>
      <c r="D2631" s="16">
        <v>98.9</v>
      </c>
      <c r="E2631" s="17">
        <v>34156</v>
      </c>
      <c r="F2631" s="17"/>
    </row>
    <row r="2632" spans="1:6" x14ac:dyDescent="0.25">
      <c r="A2632" s="16" t="s">
        <v>225</v>
      </c>
      <c r="B2632" s="16">
        <v>32218</v>
      </c>
      <c r="C2632" s="16">
        <v>180</v>
      </c>
      <c r="D2632" s="16">
        <v>166</v>
      </c>
      <c r="E2632" s="17">
        <v>32568</v>
      </c>
      <c r="F2632" s="17"/>
    </row>
    <row r="2633" spans="1:6" x14ac:dyDescent="0.25">
      <c r="A2633" s="16" t="s">
        <v>225</v>
      </c>
      <c r="B2633" s="16">
        <v>33901</v>
      </c>
      <c r="C2633" s="16">
        <v>120</v>
      </c>
      <c r="D2633" s="16">
        <v>107.8</v>
      </c>
      <c r="E2633" s="17">
        <v>36143</v>
      </c>
      <c r="F2633" s="17"/>
    </row>
    <row r="2634" spans="1:6" x14ac:dyDescent="0.25">
      <c r="A2634" s="16" t="s">
        <v>225</v>
      </c>
      <c r="B2634" s="16">
        <v>34950</v>
      </c>
      <c r="C2634" s="16">
        <v>171</v>
      </c>
      <c r="D2634" s="16">
        <v>142.1</v>
      </c>
      <c r="E2634" s="17">
        <v>26551</v>
      </c>
      <c r="F2634" s="17"/>
    </row>
    <row r="2635" spans="1:6" x14ac:dyDescent="0.25">
      <c r="A2635" s="16" t="s">
        <v>225</v>
      </c>
      <c r="B2635" s="16">
        <v>33150</v>
      </c>
      <c r="C2635" s="16">
        <v>99</v>
      </c>
      <c r="D2635" s="16">
        <v>96.1</v>
      </c>
      <c r="E2635" s="17">
        <v>30742</v>
      </c>
      <c r="F2635" s="17"/>
    </row>
    <row r="2636" spans="1:6" x14ac:dyDescent="0.25">
      <c r="A2636" s="16" t="s">
        <v>225</v>
      </c>
      <c r="B2636" s="16">
        <v>33169</v>
      </c>
      <c r="C2636" s="16">
        <v>120</v>
      </c>
      <c r="D2636" s="16">
        <v>114.8</v>
      </c>
      <c r="E2636" s="17">
        <v>33241</v>
      </c>
      <c r="F2636" s="17"/>
    </row>
    <row r="2637" spans="1:6" x14ac:dyDescent="0.25">
      <c r="A2637" s="16" t="s">
        <v>225</v>
      </c>
      <c r="B2637" s="16">
        <v>33311</v>
      </c>
      <c r="C2637" s="16">
        <v>147</v>
      </c>
      <c r="D2637" s="16">
        <v>136.1</v>
      </c>
      <c r="E2637" s="17">
        <v>30103</v>
      </c>
      <c r="F2637" s="17"/>
    </row>
    <row r="2638" spans="1:6" x14ac:dyDescent="0.25">
      <c r="A2638" s="16" t="s">
        <v>225</v>
      </c>
      <c r="B2638" s="16">
        <v>32244</v>
      </c>
      <c r="C2638" s="16">
        <v>120</v>
      </c>
      <c r="D2638" s="16">
        <v>94.1</v>
      </c>
      <c r="E2638" s="17">
        <v>33347</v>
      </c>
      <c r="F2638" s="17"/>
    </row>
    <row r="2639" spans="1:6" x14ac:dyDescent="0.25">
      <c r="A2639" s="16" t="s">
        <v>225</v>
      </c>
      <c r="B2639" s="16">
        <v>33147</v>
      </c>
      <c r="C2639" s="16">
        <v>106</v>
      </c>
      <c r="D2639" s="16">
        <v>101.5</v>
      </c>
      <c r="E2639" s="17">
        <v>31321</v>
      </c>
      <c r="F2639" s="17"/>
    </row>
    <row r="2640" spans="1:6" x14ac:dyDescent="0.25">
      <c r="A2640" s="16" t="s">
        <v>225</v>
      </c>
      <c r="B2640" s="16">
        <v>32117</v>
      </c>
      <c r="C2640" s="16">
        <v>60</v>
      </c>
      <c r="D2640" s="16">
        <v>46.9</v>
      </c>
      <c r="E2640" s="17">
        <v>31468</v>
      </c>
      <c r="F2640" s="17"/>
    </row>
    <row r="2641" spans="1:6" x14ac:dyDescent="0.25">
      <c r="A2641" s="16" t="s">
        <v>225</v>
      </c>
      <c r="B2641" s="16">
        <v>33714</v>
      </c>
      <c r="C2641" s="16">
        <v>60</v>
      </c>
      <c r="D2641" s="16">
        <v>53.2</v>
      </c>
      <c r="E2641" s="17">
        <v>28915</v>
      </c>
      <c r="F2641" s="17"/>
    </row>
    <row r="2642" spans="1:6" x14ac:dyDescent="0.25">
      <c r="A2642" s="16" t="s">
        <v>225</v>
      </c>
      <c r="B2642" s="16">
        <v>32570</v>
      </c>
      <c r="C2642" s="16">
        <v>60</v>
      </c>
      <c r="D2642" s="16">
        <v>56.2</v>
      </c>
      <c r="E2642" s="17">
        <v>31891</v>
      </c>
      <c r="F2642" s="17"/>
    </row>
    <row r="2643" spans="1:6" x14ac:dyDescent="0.25">
      <c r="A2643" s="16" t="s">
        <v>225</v>
      </c>
      <c r="B2643" s="16">
        <v>33881</v>
      </c>
      <c r="C2643" s="16">
        <v>120</v>
      </c>
      <c r="D2643" s="16">
        <v>90</v>
      </c>
      <c r="E2643" s="17">
        <v>36070</v>
      </c>
      <c r="F2643" s="17"/>
    </row>
    <row r="2644" spans="1:6" x14ac:dyDescent="0.25">
      <c r="A2644" s="16" t="s">
        <v>225</v>
      </c>
      <c r="B2644" s="16">
        <v>33759</v>
      </c>
      <c r="C2644" s="16">
        <v>120</v>
      </c>
      <c r="D2644" s="16">
        <v>116.1</v>
      </c>
      <c r="E2644" s="17">
        <v>37181</v>
      </c>
      <c r="F2644" s="17"/>
    </row>
    <row r="2645" spans="1:6" x14ac:dyDescent="0.25">
      <c r="A2645" s="16" t="s">
        <v>225</v>
      </c>
      <c r="B2645" s="16">
        <v>32159</v>
      </c>
      <c r="C2645" s="16">
        <v>72</v>
      </c>
      <c r="D2645" s="16">
        <v>65.599999999999994</v>
      </c>
      <c r="E2645" s="17">
        <v>40129</v>
      </c>
      <c r="F2645" s="17"/>
    </row>
    <row r="2646" spans="1:6" x14ac:dyDescent="0.25">
      <c r="A2646" s="16" t="s">
        <v>225</v>
      </c>
      <c r="B2646" s="16">
        <v>32570</v>
      </c>
      <c r="C2646" s="16">
        <v>120</v>
      </c>
      <c r="D2646" s="16">
        <v>101.5</v>
      </c>
      <c r="E2646" s="17">
        <v>37665</v>
      </c>
      <c r="F2646" s="17"/>
    </row>
    <row r="2647" spans="1:6" x14ac:dyDescent="0.25">
      <c r="A2647" s="16" t="s">
        <v>225</v>
      </c>
      <c r="B2647" s="16">
        <v>33884</v>
      </c>
      <c r="C2647" s="16">
        <v>120</v>
      </c>
      <c r="D2647" s="16">
        <v>111.1</v>
      </c>
      <c r="E2647" s="17">
        <v>31967</v>
      </c>
      <c r="F2647" s="17"/>
    </row>
    <row r="2648" spans="1:6" x14ac:dyDescent="0.25">
      <c r="A2648" s="16" t="s">
        <v>225</v>
      </c>
      <c r="B2648" s="16">
        <v>33573</v>
      </c>
      <c r="C2648" s="16">
        <v>120</v>
      </c>
      <c r="D2648" s="16">
        <v>115</v>
      </c>
      <c r="E2648" s="17">
        <v>33417</v>
      </c>
      <c r="F2648" s="17"/>
    </row>
    <row r="2649" spans="1:6" x14ac:dyDescent="0.25">
      <c r="A2649" s="16" t="s">
        <v>225</v>
      </c>
      <c r="B2649" s="16">
        <v>34429</v>
      </c>
      <c r="C2649" s="16">
        <v>150</v>
      </c>
      <c r="D2649" s="16">
        <v>131.80000000000001</v>
      </c>
      <c r="E2649" s="17">
        <v>28363</v>
      </c>
      <c r="F2649" s="17"/>
    </row>
    <row r="2650" spans="1:6" x14ac:dyDescent="0.25">
      <c r="A2650" s="16" t="s">
        <v>225</v>
      </c>
      <c r="B2650" s="16">
        <v>33618</v>
      </c>
      <c r="C2650" s="16">
        <v>120</v>
      </c>
      <c r="D2650" s="16">
        <v>108.2</v>
      </c>
      <c r="E2650" s="17">
        <v>33074</v>
      </c>
      <c r="F2650" s="17"/>
    </row>
    <row r="2651" spans="1:6" x14ac:dyDescent="0.25">
      <c r="A2651" s="16" t="s">
        <v>225</v>
      </c>
      <c r="B2651" s="16">
        <v>32505</v>
      </c>
      <c r="C2651" s="16">
        <v>120</v>
      </c>
      <c r="D2651" s="16">
        <v>112.6</v>
      </c>
      <c r="E2651" s="17">
        <v>35438</v>
      </c>
      <c r="F2651" s="17"/>
    </row>
    <row r="2652" spans="1:6" x14ac:dyDescent="0.25">
      <c r="A2652" s="16" t="s">
        <v>225</v>
      </c>
      <c r="B2652" s="16">
        <v>33852</v>
      </c>
      <c r="C2652" s="16">
        <v>180</v>
      </c>
      <c r="D2652" s="16">
        <v>155</v>
      </c>
      <c r="E2652" s="17">
        <v>30698</v>
      </c>
      <c r="F2652" s="17"/>
    </row>
    <row r="2653" spans="1:6" x14ac:dyDescent="0.25">
      <c r="A2653" s="16" t="s">
        <v>225</v>
      </c>
      <c r="B2653" s="16">
        <v>34238</v>
      </c>
      <c r="C2653" s="16">
        <v>61</v>
      </c>
      <c r="D2653" s="16">
        <v>50.9</v>
      </c>
      <c r="E2653" s="17">
        <v>38308</v>
      </c>
      <c r="F2653" s="17"/>
    </row>
    <row r="2654" spans="1:6" x14ac:dyDescent="0.25">
      <c r="A2654" s="16" t="s">
        <v>225</v>
      </c>
      <c r="B2654" s="16">
        <v>33321</v>
      </c>
      <c r="C2654" s="16">
        <v>151</v>
      </c>
      <c r="D2654" s="16">
        <v>128.30000000000001</v>
      </c>
      <c r="E2654" s="17">
        <v>32331</v>
      </c>
      <c r="F2654" s="17"/>
    </row>
    <row r="2655" spans="1:6" x14ac:dyDescent="0.25">
      <c r="A2655" s="16" t="s">
        <v>225</v>
      </c>
      <c r="B2655" s="16">
        <v>34292</v>
      </c>
      <c r="C2655" s="16">
        <v>120</v>
      </c>
      <c r="D2655" s="16">
        <v>105.6</v>
      </c>
      <c r="E2655" s="17">
        <v>33679</v>
      </c>
      <c r="F2655" s="17"/>
    </row>
    <row r="2656" spans="1:6" x14ac:dyDescent="0.25">
      <c r="A2656" s="16" t="s">
        <v>225</v>
      </c>
      <c r="B2656" s="16">
        <v>32446</v>
      </c>
      <c r="C2656" s="16">
        <v>180</v>
      </c>
      <c r="D2656" s="16">
        <v>168.7</v>
      </c>
      <c r="E2656" s="17">
        <v>32569</v>
      </c>
      <c r="F2656" s="17"/>
    </row>
    <row r="2657" spans="1:6" x14ac:dyDescent="0.25">
      <c r="A2657" s="16" t="s">
        <v>225</v>
      </c>
      <c r="B2657" s="16">
        <v>32792</v>
      </c>
      <c r="C2657" s="16">
        <v>103</v>
      </c>
      <c r="D2657" s="16">
        <v>82.7</v>
      </c>
      <c r="E2657" s="17">
        <v>28758</v>
      </c>
      <c r="F2657" s="17"/>
    </row>
    <row r="2658" spans="1:6" x14ac:dyDescent="0.25">
      <c r="A2658" s="16" t="s">
        <v>225</v>
      </c>
      <c r="B2658" s="16">
        <v>33440</v>
      </c>
      <c r="C2658" s="16">
        <v>155</v>
      </c>
      <c r="D2658" s="16">
        <v>138</v>
      </c>
      <c r="E2658" s="17">
        <v>30713</v>
      </c>
      <c r="F2658" s="17"/>
    </row>
    <row r="2659" spans="1:6" x14ac:dyDescent="0.25">
      <c r="A2659" s="16" t="s">
        <v>225</v>
      </c>
      <c r="B2659" s="16">
        <v>34232</v>
      </c>
      <c r="C2659" s="16">
        <v>60</v>
      </c>
      <c r="D2659" s="16">
        <v>52.7</v>
      </c>
      <c r="E2659" s="17">
        <v>37816</v>
      </c>
      <c r="F2659" s="17"/>
    </row>
    <row r="2660" spans="1:6" x14ac:dyDescent="0.25">
      <c r="A2660" s="16" t="s">
        <v>225</v>
      </c>
      <c r="B2660" s="16">
        <v>33935</v>
      </c>
      <c r="C2660" s="16">
        <v>93</v>
      </c>
      <c r="D2660" s="16">
        <v>87.4</v>
      </c>
      <c r="E2660" s="17">
        <v>32843</v>
      </c>
      <c r="F2660" s="17"/>
    </row>
    <row r="2661" spans="1:6" x14ac:dyDescent="0.25">
      <c r="A2661" s="16" t="s">
        <v>225</v>
      </c>
      <c r="B2661" s="16">
        <v>32025</v>
      </c>
      <c r="C2661" s="16">
        <v>90</v>
      </c>
      <c r="D2661" s="16">
        <v>85.3</v>
      </c>
      <c r="E2661" s="17">
        <v>34359</v>
      </c>
      <c r="F2661" s="17"/>
    </row>
    <row r="2662" spans="1:6" x14ac:dyDescent="0.25">
      <c r="A2662" s="16" t="s">
        <v>225</v>
      </c>
      <c r="B2662" s="16">
        <v>32539</v>
      </c>
      <c r="C2662" s="16">
        <v>120</v>
      </c>
      <c r="D2662" s="16">
        <v>112.6</v>
      </c>
      <c r="E2662" s="17">
        <v>36643</v>
      </c>
      <c r="F2662" s="17"/>
    </row>
    <row r="2663" spans="1:6" x14ac:dyDescent="0.25">
      <c r="A2663" s="16" t="s">
        <v>225</v>
      </c>
      <c r="B2663" s="16">
        <v>33445</v>
      </c>
      <c r="C2663" s="16">
        <v>90</v>
      </c>
      <c r="D2663" s="16">
        <v>76.900000000000006</v>
      </c>
      <c r="E2663" s="17">
        <v>30147</v>
      </c>
      <c r="F2663" s="17"/>
    </row>
    <row r="2664" spans="1:6" x14ac:dyDescent="0.25">
      <c r="A2664" s="16" t="s">
        <v>225</v>
      </c>
      <c r="B2664" s="16">
        <v>32806</v>
      </c>
      <c r="C2664" s="16">
        <v>89</v>
      </c>
      <c r="D2664" s="16">
        <v>85.7</v>
      </c>
      <c r="E2664" s="17">
        <v>34060</v>
      </c>
      <c r="F2664" s="17"/>
    </row>
    <row r="2665" spans="1:6" x14ac:dyDescent="0.25">
      <c r="A2665" s="16" t="s">
        <v>225</v>
      </c>
      <c r="B2665" s="16">
        <v>32114</v>
      </c>
      <c r="C2665" s="16">
        <v>108</v>
      </c>
      <c r="D2665" s="16">
        <v>104.3</v>
      </c>
      <c r="E2665" s="17">
        <v>34164</v>
      </c>
      <c r="F2665" s="17"/>
    </row>
    <row r="2666" spans="1:6" x14ac:dyDescent="0.25">
      <c r="A2666" s="16" t="s">
        <v>225</v>
      </c>
      <c r="B2666" s="16">
        <v>33012</v>
      </c>
      <c r="C2666" s="16">
        <v>120</v>
      </c>
      <c r="D2666" s="16">
        <v>107.9</v>
      </c>
      <c r="E2666" s="17">
        <v>31139</v>
      </c>
      <c r="F2666" s="17"/>
    </row>
    <row r="2667" spans="1:6" x14ac:dyDescent="0.25">
      <c r="A2667" s="16" t="s">
        <v>225</v>
      </c>
      <c r="B2667" s="16">
        <v>33612</v>
      </c>
      <c r="C2667" s="16">
        <v>120</v>
      </c>
      <c r="D2667" s="16">
        <v>111.1</v>
      </c>
      <c r="E2667" s="17">
        <v>32568</v>
      </c>
      <c r="F2667" s="17"/>
    </row>
    <row r="2668" spans="1:6" x14ac:dyDescent="0.25">
      <c r="A2668" s="16" t="s">
        <v>225</v>
      </c>
      <c r="B2668" s="16">
        <v>33311</v>
      </c>
      <c r="C2668" s="16">
        <v>181</v>
      </c>
      <c r="D2668" s="16">
        <v>168.7</v>
      </c>
      <c r="E2668" s="17">
        <v>29483</v>
      </c>
      <c r="F2668" s="17"/>
    </row>
    <row r="2669" spans="1:6" x14ac:dyDescent="0.25">
      <c r="A2669" s="16" t="s">
        <v>225</v>
      </c>
      <c r="B2669" s="16">
        <v>33406</v>
      </c>
      <c r="C2669" s="16">
        <v>120</v>
      </c>
      <c r="D2669" s="16">
        <v>101.7</v>
      </c>
      <c r="E2669" s="17">
        <v>31106</v>
      </c>
      <c r="F2669" s="17"/>
    </row>
    <row r="2670" spans="1:6" x14ac:dyDescent="0.25">
      <c r="A2670" s="16" t="s">
        <v>225</v>
      </c>
      <c r="B2670" s="16">
        <v>33513</v>
      </c>
      <c r="C2670" s="16">
        <v>60</v>
      </c>
      <c r="D2670" s="16">
        <v>55.6</v>
      </c>
      <c r="E2670" s="17">
        <v>36343</v>
      </c>
      <c r="F2670" s="17"/>
    </row>
    <row r="2671" spans="1:6" x14ac:dyDescent="0.25">
      <c r="A2671" s="16" t="s">
        <v>225</v>
      </c>
      <c r="B2671" s="16">
        <v>32344</v>
      </c>
      <c r="C2671" s="16">
        <v>60</v>
      </c>
      <c r="D2671" s="16">
        <v>42.7</v>
      </c>
      <c r="E2671" s="17">
        <v>34151</v>
      </c>
      <c r="F2671" s="17"/>
    </row>
    <row r="2672" spans="1:6" x14ac:dyDescent="0.25">
      <c r="A2672" s="16" t="s">
        <v>225</v>
      </c>
      <c r="B2672" s="16">
        <v>33161</v>
      </c>
      <c r="C2672" s="16">
        <v>139</v>
      </c>
      <c r="D2672" s="16">
        <v>137.4</v>
      </c>
      <c r="E2672" s="17">
        <v>25006</v>
      </c>
      <c r="F2672" s="17"/>
    </row>
    <row r="2673" spans="1:6" x14ac:dyDescent="0.25">
      <c r="A2673" s="16" t="s">
        <v>225</v>
      </c>
      <c r="B2673" s="16">
        <v>33870</v>
      </c>
      <c r="C2673" s="16">
        <v>104</v>
      </c>
      <c r="D2673" s="16">
        <v>77.7</v>
      </c>
      <c r="E2673" s="17">
        <v>29101</v>
      </c>
      <c r="F2673" s="17"/>
    </row>
    <row r="2674" spans="1:6" x14ac:dyDescent="0.25">
      <c r="A2674" s="16" t="s">
        <v>225</v>
      </c>
      <c r="B2674" s="16">
        <v>33409</v>
      </c>
      <c r="C2674" s="16">
        <v>220</v>
      </c>
      <c r="D2674" s="16">
        <v>178.5</v>
      </c>
      <c r="E2674" s="17">
        <v>31352</v>
      </c>
      <c r="F2674" s="17"/>
    </row>
    <row r="2675" spans="1:6" x14ac:dyDescent="0.25">
      <c r="A2675" s="16" t="s">
        <v>225</v>
      </c>
      <c r="B2675" s="16">
        <v>33759</v>
      </c>
      <c r="C2675" s="16">
        <v>60</v>
      </c>
      <c r="D2675" s="16">
        <v>54</v>
      </c>
      <c r="E2675" s="17">
        <v>33518</v>
      </c>
      <c r="F2675" s="17"/>
    </row>
    <row r="2676" spans="1:6" x14ac:dyDescent="0.25">
      <c r="A2676" s="16" t="s">
        <v>225</v>
      </c>
      <c r="B2676" s="16">
        <v>33610</v>
      </c>
      <c r="C2676" s="16">
        <v>236</v>
      </c>
      <c r="D2676" s="16">
        <v>228.2</v>
      </c>
      <c r="E2676" s="17">
        <v>29373</v>
      </c>
      <c r="F2676" s="17"/>
    </row>
    <row r="2677" spans="1:6" x14ac:dyDescent="0.25">
      <c r="A2677" s="16" t="s">
        <v>225</v>
      </c>
      <c r="B2677" s="16">
        <v>33764</v>
      </c>
      <c r="C2677" s="16">
        <v>120</v>
      </c>
      <c r="D2677" s="16">
        <v>111.3</v>
      </c>
      <c r="E2677" s="17">
        <v>33080</v>
      </c>
      <c r="F2677" s="17"/>
    </row>
    <row r="2678" spans="1:6" x14ac:dyDescent="0.25">
      <c r="A2678" s="16" t="s">
        <v>225</v>
      </c>
      <c r="B2678" s="16">
        <v>34711</v>
      </c>
      <c r="C2678" s="16">
        <v>80</v>
      </c>
      <c r="E2678" s="17">
        <v>43917</v>
      </c>
      <c r="F2678" s="17"/>
    </row>
    <row r="2679" spans="1:6" x14ac:dyDescent="0.25">
      <c r="A2679" s="16" t="s">
        <v>225</v>
      </c>
      <c r="B2679" s="16">
        <v>34205</v>
      </c>
      <c r="C2679" s="16">
        <v>120</v>
      </c>
      <c r="D2679" s="16">
        <v>116.5</v>
      </c>
      <c r="E2679" s="17">
        <v>36808</v>
      </c>
      <c r="F2679" s="17"/>
    </row>
    <row r="2680" spans="1:6" x14ac:dyDescent="0.25">
      <c r="A2680" s="16" t="s">
        <v>225</v>
      </c>
      <c r="B2680" s="16">
        <v>33765</v>
      </c>
      <c r="C2680" s="16">
        <v>120</v>
      </c>
      <c r="D2680" s="16">
        <v>109.2</v>
      </c>
      <c r="E2680" s="17">
        <v>29488</v>
      </c>
      <c r="F2680" s="17"/>
    </row>
    <row r="2681" spans="1:6" x14ac:dyDescent="0.25">
      <c r="A2681" s="16" t="s">
        <v>225</v>
      </c>
      <c r="B2681" s="16">
        <v>33759</v>
      </c>
      <c r="C2681" s="16">
        <v>120</v>
      </c>
      <c r="D2681" s="16">
        <v>115.4</v>
      </c>
      <c r="E2681" s="17">
        <v>30967</v>
      </c>
      <c r="F2681" s="17"/>
    </row>
    <row r="2682" spans="1:6" x14ac:dyDescent="0.25">
      <c r="A2682" s="16" t="s">
        <v>225</v>
      </c>
      <c r="B2682" s="16">
        <v>33020</v>
      </c>
      <c r="C2682" s="16">
        <v>67</v>
      </c>
      <c r="D2682" s="16">
        <v>57.9</v>
      </c>
      <c r="E2682" s="17">
        <v>29281</v>
      </c>
      <c r="F2682" s="17"/>
    </row>
    <row r="2683" spans="1:6" x14ac:dyDescent="0.25">
      <c r="A2683" s="16" t="s">
        <v>225</v>
      </c>
      <c r="B2683" s="16">
        <v>34236</v>
      </c>
      <c r="C2683" s="16">
        <v>44</v>
      </c>
      <c r="D2683" s="16">
        <v>37.5</v>
      </c>
      <c r="E2683" s="17">
        <v>37062</v>
      </c>
      <c r="F2683" s="17"/>
    </row>
    <row r="2684" spans="1:6" x14ac:dyDescent="0.25">
      <c r="A2684" s="16" t="s">
        <v>225</v>
      </c>
      <c r="B2684" s="16">
        <v>33401</v>
      </c>
      <c r="C2684" s="16">
        <v>132</v>
      </c>
      <c r="D2684" s="16">
        <v>121.2</v>
      </c>
      <c r="E2684" s="17">
        <v>30042</v>
      </c>
      <c r="F2684" s="17"/>
    </row>
    <row r="2685" spans="1:6" x14ac:dyDescent="0.25">
      <c r="A2685" s="16" t="s">
        <v>225</v>
      </c>
      <c r="B2685" s="16">
        <v>32435</v>
      </c>
      <c r="C2685" s="16">
        <v>180</v>
      </c>
      <c r="D2685" s="16">
        <v>132.4</v>
      </c>
      <c r="E2685" s="17">
        <v>32450</v>
      </c>
      <c r="F2685" s="17"/>
    </row>
    <row r="2686" spans="1:6" x14ac:dyDescent="0.25">
      <c r="A2686" s="16" t="s">
        <v>225</v>
      </c>
      <c r="B2686" s="16">
        <v>33809</v>
      </c>
      <c r="C2686" s="16">
        <v>72</v>
      </c>
      <c r="D2686" s="16">
        <v>61.9</v>
      </c>
      <c r="E2686" s="17">
        <v>32695</v>
      </c>
      <c r="F2686" s="17"/>
    </row>
    <row r="2687" spans="1:6" x14ac:dyDescent="0.25">
      <c r="A2687" s="16" t="s">
        <v>225</v>
      </c>
      <c r="B2687" s="16">
        <v>34748</v>
      </c>
      <c r="C2687" s="16">
        <v>120</v>
      </c>
      <c r="D2687" s="16">
        <v>99.7</v>
      </c>
      <c r="E2687" s="17">
        <v>33112</v>
      </c>
      <c r="F2687" s="17"/>
    </row>
    <row r="2688" spans="1:6" x14ac:dyDescent="0.25">
      <c r="A2688" s="16" t="s">
        <v>225</v>
      </c>
      <c r="B2688" s="16">
        <v>32713</v>
      </c>
      <c r="C2688" s="16">
        <v>120</v>
      </c>
      <c r="D2688" s="16">
        <v>112.1</v>
      </c>
      <c r="E2688" s="17">
        <v>33415</v>
      </c>
      <c r="F2688" s="17"/>
    </row>
    <row r="2689" spans="1:6" x14ac:dyDescent="0.25">
      <c r="A2689" s="16" t="s">
        <v>225</v>
      </c>
      <c r="B2689" s="16">
        <v>33411</v>
      </c>
      <c r="C2689" s="16">
        <v>120</v>
      </c>
      <c r="D2689" s="16">
        <v>114.5</v>
      </c>
      <c r="E2689" s="17">
        <v>31085</v>
      </c>
      <c r="F2689" s="17"/>
    </row>
    <row r="2690" spans="1:6" x14ac:dyDescent="0.25">
      <c r="A2690" s="16" t="s">
        <v>225</v>
      </c>
      <c r="B2690" s="16">
        <v>33157</v>
      </c>
      <c r="C2690" s="16">
        <v>180</v>
      </c>
      <c r="D2690" s="16">
        <v>166.3</v>
      </c>
      <c r="E2690" s="17">
        <v>35124</v>
      </c>
      <c r="F2690" s="17"/>
    </row>
    <row r="2691" spans="1:6" x14ac:dyDescent="0.25">
      <c r="A2691" s="16" t="s">
        <v>225</v>
      </c>
      <c r="B2691" s="16">
        <v>33778</v>
      </c>
      <c r="C2691" s="16">
        <v>60</v>
      </c>
      <c r="D2691" s="16">
        <v>49.5</v>
      </c>
      <c r="E2691" s="17">
        <v>34319</v>
      </c>
      <c r="F2691" s="17"/>
    </row>
    <row r="2692" spans="1:6" x14ac:dyDescent="0.25">
      <c r="A2692" s="16" t="s">
        <v>225</v>
      </c>
      <c r="B2692" s="16">
        <v>34461</v>
      </c>
      <c r="C2692" s="16">
        <v>120</v>
      </c>
      <c r="D2692" s="16">
        <v>104.9</v>
      </c>
      <c r="E2692" s="17">
        <v>34653</v>
      </c>
      <c r="F2692" s="17"/>
    </row>
    <row r="2693" spans="1:6" x14ac:dyDescent="0.25">
      <c r="A2693" s="16" t="s">
        <v>225</v>
      </c>
      <c r="B2693" s="16">
        <v>33853</v>
      </c>
      <c r="C2693" s="16">
        <v>120</v>
      </c>
      <c r="D2693" s="16">
        <v>109.1</v>
      </c>
      <c r="E2693" s="17">
        <v>26918</v>
      </c>
      <c r="F2693" s="17"/>
    </row>
    <row r="2694" spans="1:6" x14ac:dyDescent="0.25">
      <c r="A2694" s="16" t="s">
        <v>225</v>
      </c>
      <c r="B2694" s="16">
        <v>32174</v>
      </c>
      <c r="C2694" s="16">
        <v>60</v>
      </c>
      <c r="D2694" s="16">
        <v>56</v>
      </c>
      <c r="E2694" s="17">
        <v>30720</v>
      </c>
      <c r="F2694" s="17"/>
    </row>
    <row r="2695" spans="1:6" x14ac:dyDescent="0.25">
      <c r="A2695" s="16" t="s">
        <v>225</v>
      </c>
      <c r="B2695" s="16">
        <v>34231</v>
      </c>
      <c r="C2695" s="16">
        <v>95</v>
      </c>
      <c r="D2695" s="16">
        <v>59.7</v>
      </c>
      <c r="E2695" s="17">
        <v>40414</v>
      </c>
      <c r="F2695" s="17"/>
    </row>
    <row r="2696" spans="1:6" x14ac:dyDescent="0.25">
      <c r="A2696" s="16" t="s">
        <v>225</v>
      </c>
      <c r="B2696" s="16">
        <v>33948</v>
      </c>
      <c r="C2696" s="16">
        <v>152</v>
      </c>
      <c r="D2696" s="16">
        <v>119.7</v>
      </c>
      <c r="E2696" s="17">
        <v>31315</v>
      </c>
      <c r="F2696" s="17"/>
    </row>
    <row r="2697" spans="1:6" x14ac:dyDescent="0.25">
      <c r="A2697" s="16" t="s">
        <v>225</v>
      </c>
      <c r="B2697" s="16">
        <v>32226</v>
      </c>
      <c r="C2697" s="16">
        <v>120</v>
      </c>
      <c r="D2697" s="16">
        <v>114.1</v>
      </c>
      <c r="E2697" s="17">
        <v>32782</v>
      </c>
      <c r="F2697" s="17"/>
    </row>
    <row r="2698" spans="1:6" x14ac:dyDescent="0.25">
      <c r="A2698" s="16" t="s">
        <v>225</v>
      </c>
      <c r="B2698" s="16">
        <v>32958</v>
      </c>
      <c r="C2698" s="16">
        <v>33</v>
      </c>
      <c r="D2698" s="16">
        <v>20</v>
      </c>
      <c r="E2698" s="17">
        <v>41526</v>
      </c>
      <c r="F2698" s="17"/>
    </row>
    <row r="2699" spans="1:6" x14ac:dyDescent="0.25">
      <c r="A2699" s="16" t="s">
        <v>225</v>
      </c>
      <c r="B2699" s="16">
        <v>33525</v>
      </c>
      <c r="C2699" s="16">
        <v>120</v>
      </c>
      <c r="D2699" s="16">
        <v>113.8</v>
      </c>
      <c r="E2699" s="17">
        <v>29291</v>
      </c>
      <c r="F2699" s="17"/>
    </row>
    <row r="2700" spans="1:6" x14ac:dyDescent="0.25">
      <c r="A2700" s="16" t="s">
        <v>225</v>
      </c>
      <c r="B2700" s="16">
        <v>32003</v>
      </c>
      <c r="C2700" s="16">
        <v>108</v>
      </c>
      <c r="D2700" s="16">
        <v>101.1</v>
      </c>
      <c r="E2700" s="17">
        <v>38422</v>
      </c>
      <c r="F2700" s="17"/>
    </row>
    <row r="2701" spans="1:6" x14ac:dyDescent="0.25">
      <c r="A2701" s="16" t="s">
        <v>225</v>
      </c>
      <c r="B2701" s="16">
        <v>32778</v>
      </c>
      <c r="C2701" s="16">
        <v>120</v>
      </c>
      <c r="D2701" s="16">
        <v>98.3</v>
      </c>
      <c r="E2701" s="17">
        <v>43388</v>
      </c>
      <c r="F2701" s="17"/>
    </row>
    <row r="2702" spans="1:6" x14ac:dyDescent="0.25">
      <c r="A2702" s="16" t="s">
        <v>225</v>
      </c>
      <c r="B2702" s="16">
        <v>32750</v>
      </c>
      <c r="C2702" s="16">
        <v>120</v>
      </c>
      <c r="D2702" s="16">
        <v>112.9</v>
      </c>
      <c r="E2702" s="17">
        <v>32608</v>
      </c>
      <c r="F2702" s="17"/>
    </row>
    <row r="2703" spans="1:6" x14ac:dyDescent="0.25">
      <c r="A2703" s="16" t="s">
        <v>225</v>
      </c>
      <c r="B2703" s="16">
        <v>33782</v>
      </c>
      <c r="C2703" s="16">
        <v>120</v>
      </c>
      <c r="D2703" s="16">
        <v>111.4</v>
      </c>
      <c r="E2703" s="17">
        <v>35832</v>
      </c>
      <c r="F2703" s="17"/>
    </row>
    <row r="2704" spans="1:6" x14ac:dyDescent="0.25">
      <c r="A2704" s="16" t="s">
        <v>225</v>
      </c>
      <c r="B2704" s="16">
        <v>33712</v>
      </c>
      <c r="C2704" s="16">
        <v>59</v>
      </c>
      <c r="E2704" s="17">
        <v>34912</v>
      </c>
      <c r="F2704" s="17"/>
    </row>
    <row r="2705" spans="1:6" x14ac:dyDescent="0.25">
      <c r="A2705" s="16" t="s">
        <v>225</v>
      </c>
      <c r="B2705" s="16">
        <v>32940</v>
      </c>
      <c r="C2705" s="16">
        <v>131</v>
      </c>
      <c r="D2705" s="16">
        <v>50.2</v>
      </c>
      <c r="E2705" s="17">
        <v>43607</v>
      </c>
      <c r="F2705" s="17"/>
    </row>
    <row r="2706" spans="1:6" x14ac:dyDescent="0.25">
      <c r="A2706" s="16" t="s">
        <v>225</v>
      </c>
      <c r="B2706" s="16">
        <v>32811</v>
      </c>
      <c r="C2706" s="16">
        <v>120</v>
      </c>
      <c r="D2706" s="16">
        <v>115.9</v>
      </c>
      <c r="E2706" s="17">
        <v>35599</v>
      </c>
      <c r="F2706" s="17"/>
    </row>
    <row r="2707" spans="1:6" x14ac:dyDescent="0.25">
      <c r="A2707" s="16" t="s">
        <v>225</v>
      </c>
      <c r="B2707" s="16">
        <v>33458</v>
      </c>
      <c r="C2707" s="16">
        <v>120</v>
      </c>
      <c r="D2707" s="16">
        <v>111</v>
      </c>
      <c r="E2707" s="17">
        <v>31601</v>
      </c>
      <c r="F2707" s="17"/>
    </row>
    <row r="2708" spans="1:6" x14ac:dyDescent="0.25">
      <c r="A2708" s="16" t="s">
        <v>225</v>
      </c>
      <c r="B2708" s="16">
        <v>33948</v>
      </c>
      <c r="C2708" s="16">
        <v>120</v>
      </c>
      <c r="D2708" s="16">
        <v>113.8</v>
      </c>
      <c r="E2708" s="17">
        <v>35866</v>
      </c>
      <c r="F2708" s="17"/>
    </row>
    <row r="2709" spans="1:6" x14ac:dyDescent="0.25">
      <c r="A2709" s="16" t="s">
        <v>225</v>
      </c>
      <c r="B2709" s="16">
        <v>33712</v>
      </c>
      <c r="C2709" s="16">
        <v>60</v>
      </c>
      <c r="D2709" s="16">
        <v>51.5</v>
      </c>
      <c r="E2709" s="17">
        <v>34766</v>
      </c>
      <c r="F2709" s="17"/>
    </row>
    <row r="2710" spans="1:6" x14ac:dyDescent="0.25">
      <c r="A2710" s="16" t="s">
        <v>225</v>
      </c>
      <c r="B2710" s="16">
        <v>34601</v>
      </c>
      <c r="C2710" s="16">
        <v>120</v>
      </c>
      <c r="D2710" s="16">
        <v>88.9</v>
      </c>
      <c r="E2710" s="17">
        <v>32224</v>
      </c>
      <c r="F2710" s="17"/>
    </row>
    <row r="2711" spans="1:6" x14ac:dyDescent="0.25">
      <c r="A2711" s="16" t="s">
        <v>225</v>
      </c>
      <c r="B2711" s="16">
        <v>32955</v>
      </c>
      <c r="C2711" s="16">
        <v>100</v>
      </c>
      <c r="D2711" s="16">
        <v>88.1</v>
      </c>
      <c r="E2711" s="17">
        <v>26149</v>
      </c>
      <c r="F2711" s="17"/>
    </row>
    <row r="2712" spans="1:6" x14ac:dyDescent="0.25">
      <c r="A2712" s="16" t="s">
        <v>225</v>
      </c>
      <c r="B2712" s="16">
        <v>34785</v>
      </c>
      <c r="C2712" s="16">
        <v>180</v>
      </c>
      <c r="D2712" s="16">
        <v>167</v>
      </c>
      <c r="E2712" s="17">
        <v>32629</v>
      </c>
      <c r="F2712" s="17"/>
    </row>
    <row r="2713" spans="1:6" x14ac:dyDescent="0.25">
      <c r="A2713" s="16" t="s">
        <v>225</v>
      </c>
      <c r="B2713" s="16">
        <v>32526</v>
      </c>
      <c r="C2713" s="16">
        <v>120</v>
      </c>
      <c r="D2713" s="16">
        <v>114.9</v>
      </c>
      <c r="E2713" s="17">
        <v>33588</v>
      </c>
      <c r="F2713" s="17"/>
    </row>
    <row r="2714" spans="1:6" x14ac:dyDescent="0.25">
      <c r="A2714" s="16" t="s">
        <v>225</v>
      </c>
      <c r="B2714" s="16">
        <v>32514</v>
      </c>
      <c r="C2714" s="16">
        <v>180</v>
      </c>
      <c r="D2714" s="16">
        <v>175.4</v>
      </c>
      <c r="E2714" s="17">
        <v>31925</v>
      </c>
      <c r="F2714" s="17"/>
    </row>
    <row r="2715" spans="1:6" x14ac:dyDescent="0.25">
      <c r="A2715" s="16" t="s">
        <v>225</v>
      </c>
      <c r="B2715" s="16">
        <v>32446</v>
      </c>
      <c r="C2715" s="16">
        <v>60</v>
      </c>
      <c r="D2715" s="16">
        <v>59.1</v>
      </c>
      <c r="E2715" s="17">
        <v>33365</v>
      </c>
      <c r="F2715" s="17"/>
    </row>
    <row r="2716" spans="1:6" x14ac:dyDescent="0.25">
      <c r="A2716" s="16" t="s">
        <v>225</v>
      </c>
      <c r="B2716" s="16">
        <v>33476</v>
      </c>
      <c r="C2716" s="16">
        <v>120</v>
      </c>
      <c r="D2716" s="16">
        <v>82.9</v>
      </c>
      <c r="E2716" s="17">
        <v>36482</v>
      </c>
      <c r="F2716" s="17"/>
    </row>
    <row r="2717" spans="1:6" x14ac:dyDescent="0.25">
      <c r="A2717" s="16" t="s">
        <v>225</v>
      </c>
      <c r="B2717" s="16">
        <v>32428</v>
      </c>
      <c r="C2717" s="16">
        <v>34</v>
      </c>
      <c r="D2717" s="16">
        <v>33.9</v>
      </c>
      <c r="E2717" s="17">
        <v>37686</v>
      </c>
      <c r="F2717" s="17"/>
    </row>
    <row r="2718" spans="1:6" x14ac:dyDescent="0.25">
      <c r="A2718" s="16" t="s">
        <v>225</v>
      </c>
      <c r="B2718" s="16">
        <v>32084</v>
      </c>
      <c r="C2718" s="16">
        <v>120</v>
      </c>
      <c r="D2718" s="16">
        <v>102.9</v>
      </c>
      <c r="E2718" s="17">
        <v>28369</v>
      </c>
      <c r="F2718" s="17"/>
    </row>
    <row r="2719" spans="1:6" x14ac:dyDescent="0.25">
      <c r="A2719" s="16" t="s">
        <v>225</v>
      </c>
      <c r="B2719" s="16">
        <v>34110</v>
      </c>
      <c r="C2719" s="16">
        <v>100</v>
      </c>
      <c r="D2719" s="16">
        <v>51.6</v>
      </c>
      <c r="E2719" s="17">
        <v>38323</v>
      </c>
      <c r="F2719" s="17"/>
    </row>
    <row r="2720" spans="1:6" x14ac:dyDescent="0.25">
      <c r="A2720" s="16" t="s">
        <v>225</v>
      </c>
      <c r="B2720" s="16">
        <v>32114</v>
      </c>
      <c r="C2720" s="16">
        <v>192</v>
      </c>
      <c r="D2720" s="16">
        <v>138.9</v>
      </c>
      <c r="E2720" s="17">
        <v>24473</v>
      </c>
      <c r="F2720" s="17"/>
    </row>
    <row r="2721" spans="1:6" x14ac:dyDescent="0.25">
      <c r="A2721" s="16" t="s">
        <v>225</v>
      </c>
      <c r="B2721" s="16">
        <v>32825</v>
      </c>
      <c r="C2721" s="16">
        <v>116</v>
      </c>
      <c r="D2721" s="16">
        <v>123.2</v>
      </c>
      <c r="E2721" s="17">
        <v>32041</v>
      </c>
      <c r="F2721" s="17"/>
    </row>
    <row r="2722" spans="1:6" x14ac:dyDescent="0.25">
      <c r="A2722" s="16" t="s">
        <v>225</v>
      </c>
      <c r="B2722" s="16">
        <v>32757</v>
      </c>
      <c r="C2722" s="16">
        <v>120</v>
      </c>
      <c r="D2722" s="16">
        <v>98.8</v>
      </c>
      <c r="E2722" s="17">
        <v>36048</v>
      </c>
      <c r="F2722" s="17"/>
    </row>
    <row r="2723" spans="1:6" x14ac:dyDescent="0.25">
      <c r="A2723" s="16" t="s">
        <v>225</v>
      </c>
      <c r="B2723" s="16">
        <v>32202</v>
      </c>
      <c r="C2723" s="16">
        <v>120</v>
      </c>
      <c r="D2723" s="16">
        <v>103.5</v>
      </c>
      <c r="E2723" s="17">
        <v>34257</v>
      </c>
      <c r="F2723" s="17"/>
    </row>
    <row r="2724" spans="1:6" x14ac:dyDescent="0.25">
      <c r="A2724" s="16" t="s">
        <v>225</v>
      </c>
      <c r="B2724" s="16">
        <v>32750</v>
      </c>
      <c r="C2724" s="16">
        <v>120</v>
      </c>
      <c r="D2724" s="16">
        <v>115.4</v>
      </c>
      <c r="E2724" s="17">
        <v>29587</v>
      </c>
      <c r="F2724" s="17"/>
    </row>
    <row r="2725" spans="1:6" x14ac:dyDescent="0.25">
      <c r="A2725" s="16" t="s">
        <v>225</v>
      </c>
      <c r="B2725" s="16">
        <v>33825</v>
      </c>
      <c r="C2725" s="16">
        <v>104</v>
      </c>
      <c r="D2725" s="16">
        <v>98.9</v>
      </c>
      <c r="E2725" s="17">
        <v>33975</v>
      </c>
      <c r="F2725" s="17"/>
    </row>
    <row r="2726" spans="1:6" x14ac:dyDescent="0.25">
      <c r="A2726" s="16" t="s">
        <v>225</v>
      </c>
      <c r="B2726" s="16">
        <v>34108</v>
      </c>
      <c r="C2726" s="16">
        <v>42</v>
      </c>
      <c r="D2726" s="16">
        <v>36.200000000000003</v>
      </c>
      <c r="E2726" s="17">
        <v>34429</v>
      </c>
      <c r="F2726" s="17"/>
    </row>
    <row r="2727" spans="1:6" x14ac:dyDescent="0.25">
      <c r="A2727" s="16" t="s">
        <v>225</v>
      </c>
      <c r="B2727" s="16">
        <v>34474</v>
      </c>
      <c r="C2727" s="16">
        <v>120</v>
      </c>
      <c r="D2727" s="16">
        <v>104.7</v>
      </c>
      <c r="E2727" s="17">
        <v>32206</v>
      </c>
      <c r="F2727" s="17"/>
    </row>
    <row r="2728" spans="1:6" x14ac:dyDescent="0.25">
      <c r="A2728" s="16" t="s">
        <v>225</v>
      </c>
      <c r="B2728" s="16">
        <v>32169</v>
      </c>
      <c r="C2728" s="16">
        <v>219</v>
      </c>
      <c r="D2728" s="16">
        <v>146.1</v>
      </c>
      <c r="E2728" s="17">
        <v>29465</v>
      </c>
      <c r="F2728" s="17"/>
    </row>
    <row r="2729" spans="1:6" x14ac:dyDescent="0.25">
      <c r="A2729" s="16" t="s">
        <v>225</v>
      </c>
      <c r="B2729" s="16">
        <v>34741</v>
      </c>
      <c r="C2729" s="16">
        <v>120</v>
      </c>
      <c r="D2729" s="16">
        <v>111.5</v>
      </c>
      <c r="E2729" s="17">
        <v>36397</v>
      </c>
      <c r="F2729" s="17"/>
    </row>
    <row r="2730" spans="1:6" x14ac:dyDescent="0.25">
      <c r="A2730" s="16" t="s">
        <v>225</v>
      </c>
      <c r="B2730" s="16">
        <v>33015</v>
      </c>
      <c r="C2730" s="16">
        <v>120</v>
      </c>
      <c r="D2730" s="16">
        <v>115.5</v>
      </c>
      <c r="E2730" s="17">
        <v>33130</v>
      </c>
      <c r="F2730" s="17"/>
    </row>
    <row r="2731" spans="1:6" x14ac:dyDescent="0.25">
      <c r="A2731" s="16" t="s">
        <v>225</v>
      </c>
      <c r="B2731" s="16">
        <v>33615</v>
      </c>
      <c r="C2731" s="16">
        <v>120</v>
      </c>
      <c r="D2731" s="16">
        <v>111.9</v>
      </c>
      <c r="E2731" s="17">
        <v>30295</v>
      </c>
      <c r="F2731" s="17"/>
    </row>
    <row r="2732" spans="1:6" x14ac:dyDescent="0.25">
      <c r="A2732" s="16" t="s">
        <v>225</v>
      </c>
      <c r="B2732" s="16">
        <v>33980</v>
      </c>
      <c r="C2732" s="16">
        <v>120</v>
      </c>
      <c r="D2732" s="16">
        <v>106.2</v>
      </c>
      <c r="E2732" s="17">
        <v>31594</v>
      </c>
      <c r="F2732" s="17"/>
    </row>
    <row r="2733" spans="1:6" x14ac:dyDescent="0.25">
      <c r="A2733" s="16" t="s">
        <v>225</v>
      </c>
      <c r="B2733" s="16">
        <v>34994</v>
      </c>
      <c r="C2733" s="16">
        <v>177</v>
      </c>
      <c r="D2733" s="16">
        <v>172.6</v>
      </c>
      <c r="E2733" s="17">
        <v>32954</v>
      </c>
      <c r="F2733" s="17"/>
    </row>
    <row r="2734" spans="1:6" x14ac:dyDescent="0.25">
      <c r="A2734" s="16" t="s">
        <v>225</v>
      </c>
      <c r="B2734" s="16">
        <v>33756</v>
      </c>
      <c r="C2734" s="16">
        <v>120</v>
      </c>
      <c r="D2734" s="16">
        <v>111.2</v>
      </c>
      <c r="E2734" s="17">
        <v>32905</v>
      </c>
      <c r="F2734" s="17"/>
    </row>
    <row r="2735" spans="1:6" x14ac:dyDescent="0.25">
      <c r="A2735" s="16" t="s">
        <v>225</v>
      </c>
      <c r="B2735" s="16">
        <v>32901</v>
      </c>
      <c r="C2735" s="16">
        <v>120</v>
      </c>
      <c r="D2735" s="16">
        <v>110.7</v>
      </c>
      <c r="E2735" s="17">
        <v>27820</v>
      </c>
      <c r="F2735" s="17"/>
    </row>
    <row r="2736" spans="1:6" x14ac:dyDescent="0.25">
      <c r="A2736" s="16" t="s">
        <v>225</v>
      </c>
      <c r="B2736" s="16">
        <v>32091</v>
      </c>
      <c r="C2736" s="16">
        <v>120</v>
      </c>
      <c r="D2736" s="16">
        <v>113.4</v>
      </c>
      <c r="E2736" s="17">
        <v>30987</v>
      </c>
      <c r="F2736" s="17"/>
    </row>
    <row r="2737" spans="1:6" x14ac:dyDescent="0.25">
      <c r="A2737" s="16" t="s">
        <v>225</v>
      </c>
      <c r="B2737" s="16">
        <v>33916</v>
      </c>
      <c r="C2737" s="16">
        <v>120</v>
      </c>
      <c r="D2737" s="16">
        <v>114.5</v>
      </c>
      <c r="E2737" s="17">
        <v>34801</v>
      </c>
      <c r="F2737" s="17"/>
    </row>
    <row r="2738" spans="1:6" x14ac:dyDescent="0.25">
      <c r="A2738" s="16" t="s">
        <v>225</v>
      </c>
      <c r="B2738" s="16">
        <v>33813</v>
      </c>
      <c r="C2738" s="16">
        <v>179</v>
      </c>
      <c r="D2738" s="16">
        <v>172.7</v>
      </c>
      <c r="E2738" s="17">
        <v>32415</v>
      </c>
      <c r="F2738" s="17"/>
    </row>
    <row r="2739" spans="1:6" x14ac:dyDescent="0.25">
      <c r="A2739" s="16" t="s">
        <v>225</v>
      </c>
      <c r="B2739" s="16">
        <v>32137</v>
      </c>
      <c r="C2739" s="16">
        <v>120</v>
      </c>
      <c r="D2739" s="16">
        <v>98.1</v>
      </c>
      <c r="E2739" s="17">
        <v>35566</v>
      </c>
      <c r="F2739" s="17"/>
    </row>
    <row r="2740" spans="1:6" x14ac:dyDescent="0.25">
      <c r="A2740" s="16" t="s">
        <v>225</v>
      </c>
      <c r="B2740" s="16">
        <v>32064</v>
      </c>
      <c r="C2740" s="16">
        <v>60</v>
      </c>
      <c r="D2740" s="16">
        <v>56.5</v>
      </c>
      <c r="E2740" s="17">
        <v>32163</v>
      </c>
      <c r="F2740" s="17"/>
    </row>
    <row r="2741" spans="1:6" x14ac:dyDescent="0.25">
      <c r="A2741" s="16" t="s">
        <v>225</v>
      </c>
      <c r="B2741" s="16">
        <v>34224</v>
      </c>
      <c r="C2741" s="16">
        <v>120</v>
      </c>
      <c r="D2741" s="16">
        <v>105.5</v>
      </c>
      <c r="E2741" s="17">
        <v>30561</v>
      </c>
      <c r="F2741" s="17"/>
    </row>
    <row r="2742" spans="1:6" x14ac:dyDescent="0.25">
      <c r="A2742" s="16" t="s">
        <v>225</v>
      </c>
      <c r="B2742" s="16">
        <v>32304</v>
      </c>
      <c r="C2742" s="16">
        <v>120</v>
      </c>
      <c r="D2742" s="16">
        <v>96.5</v>
      </c>
      <c r="E2742" s="17">
        <v>34151</v>
      </c>
      <c r="F2742" s="17"/>
    </row>
    <row r="2743" spans="1:6" x14ac:dyDescent="0.25">
      <c r="A2743" s="16" t="s">
        <v>225</v>
      </c>
      <c r="B2743" s="16">
        <v>33010</v>
      </c>
      <c r="C2743" s="16">
        <v>276</v>
      </c>
      <c r="D2743" s="16">
        <v>254.2</v>
      </c>
      <c r="E2743" s="17">
        <v>34151</v>
      </c>
      <c r="F2743" s="17"/>
    </row>
    <row r="2744" spans="1:6" x14ac:dyDescent="0.25">
      <c r="A2744" s="16" t="s">
        <v>225</v>
      </c>
      <c r="B2744" s="16">
        <v>33612</v>
      </c>
      <c r="C2744" s="16">
        <v>266</v>
      </c>
      <c r="D2744" s="16">
        <v>212.3</v>
      </c>
      <c r="E2744" s="17">
        <v>24601</v>
      </c>
      <c r="F2744" s="17"/>
    </row>
    <row r="2745" spans="1:6" x14ac:dyDescent="0.25">
      <c r="A2745" s="16" t="s">
        <v>225</v>
      </c>
      <c r="B2745" s="16">
        <v>32024</v>
      </c>
      <c r="C2745" s="16">
        <v>113</v>
      </c>
      <c r="D2745" s="16">
        <v>22</v>
      </c>
      <c r="E2745" s="17">
        <v>43697</v>
      </c>
      <c r="F2745" s="17"/>
    </row>
    <row r="2746" spans="1:6" x14ac:dyDescent="0.25">
      <c r="A2746" s="16" t="s">
        <v>225</v>
      </c>
      <c r="B2746" s="16">
        <v>33319</v>
      </c>
      <c r="C2746" s="16">
        <v>120</v>
      </c>
      <c r="D2746" s="16">
        <v>110</v>
      </c>
      <c r="E2746" s="17">
        <v>28710</v>
      </c>
      <c r="F2746" s="17"/>
    </row>
    <row r="2747" spans="1:6" x14ac:dyDescent="0.25">
      <c r="A2747" s="16" t="s">
        <v>225</v>
      </c>
      <c r="B2747" s="16">
        <v>34235</v>
      </c>
      <c r="C2747" s="16">
        <v>45</v>
      </c>
      <c r="D2747" s="16">
        <v>37.5</v>
      </c>
      <c r="E2747" s="17">
        <v>40773</v>
      </c>
      <c r="F2747" s="17"/>
    </row>
    <row r="2748" spans="1:6" x14ac:dyDescent="0.25">
      <c r="A2748" s="16" t="s">
        <v>225</v>
      </c>
      <c r="B2748" s="16">
        <v>32548</v>
      </c>
      <c r="C2748" s="16">
        <v>120</v>
      </c>
      <c r="D2748" s="16">
        <v>104.1</v>
      </c>
      <c r="E2748" s="17">
        <v>26883</v>
      </c>
      <c r="F2748" s="17"/>
    </row>
    <row r="2749" spans="1:6" x14ac:dyDescent="0.25">
      <c r="A2749" s="16" t="s">
        <v>225</v>
      </c>
      <c r="B2749" s="16">
        <v>32765</v>
      </c>
      <c r="C2749" s="16">
        <v>56</v>
      </c>
      <c r="D2749" s="16">
        <v>43.3</v>
      </c>
      <c r="E2749" s="17">
        <v>37663</v>
      </c>
      <c r="F2749" s="17"/>
    </row>
    <row r="2750" spans="1:6" x14ac:dyDescent="0.25">
      <c r="A2750" s="16" t="s">
        <v>225</v>
      </c>
      <c r="B2750" s="16">
        <v>32608</v>
      </c>
      <c r="C2750" s="16">
        <v>148</v>
      </c>
      <c r="D2750" s="16">
        <v>144.4</v>
      </c>
      <c r="E2750" s="17">
        <v>25162</v>
      </c>
      <c r="F2750" s="17"/>
    </row>
    <row r="2751" spans="1:6" x14ac:dyDescent="0.25">
      <c r="A2751" s="16" t="s">
        <v>225</v>
      </c>
      <c r="B2751" s="16">
        <v>32117</v>
      </c>
      <c r="C2751" s="16">
        <v>120</v>
      </c>
      <c r="D2751" s="16">
        <v>117.5</v>
      </c>
      <c r="E2751" s="17">
        <v>34353</v>
      </c>
      <c r="F2751" s="17"/>
    </row>
    <row r="2752" spans="1:6" x14ac:dyDescent="0.25">
      <c r="A2752" s="16" t="s">
        <v>225</v>
      </c>
      <c r="B2752" s="16">
        <v>34109</v>
      </c>
      <c r="C2752" s="16">
        <v>60</v>
      </c>
      <c r="D2752" s="16">
        <v>59</v>
      </c>
      <c r="E2752" s="17">
        <v>34039</v>
      </c>
      <c r="F2752" s="17"/>
    </row>
    <row r="2753" spans="1:6" x14ac:dyDescent="0.25">
      <c r="A2753" s="16" t="s">
        <v>225</v>
      </c>
      <c r="B2753" s="16">
        <v>32052</v>
      </c>
      <c r="C2753" s="16">
        <v>60</v>
      </c>
      <c r="D2753" s="16">
        <v>56.3</v>
      </c>
      <c r="E2753" s="17">
        <v>34206</v>
      </c>
      <c r="F2753" s="17"/>
    </row>
    <row r="2754" spans="1:6" x14ac:dyDescent="0.25">
      <c r="A2754" s="16" t="s">
        <v>225</v>
      </c>
      <c r="B2754" s="16">
        <v>34711</v>
      </c>
      <c r="C2754" s="16">
        <v>15</v>
      </c>
      <c r="D2754" s="16">
        <v>25</v>
      </c>
      <c r="E2754" s="17">
        <v>42207</v>
      </c>
      <c r="F2754" s="17"/>
    </row>
    <row r="2755" spans="1:6" x14ac:dyDescent="0.25">
      <c r="A2755" s="16" t="s">
        <v>225</v>
      </c>
      <c r="B2755" s="16">
        <v>32114</v>
      </c>
      <c r="C2755" s="16">
        <v>73</v>
      </c>
      <c r="D2755" s="16">
        <v>74.400000000000006</v>
      </c>
      <c r="E2755" s="17">
        <v>35257</v>
      </c>
      <c r="F2755" s="17"/>
    </row>
    <row r="2756" spans="1:6" x14ac:dyDescent="0.25">
      <c r="A2756" s="16" t="s">
        <v>225</v>
      </c>
      <c r="B2756" s="16">
        <v>32693</v>
      </c>
      <c r="C2756" s="16">
        <v>120</v>
      </c>
      <c r="D2756" s="16">
        <v>113.9</v>
      </c>
      <c r="E2756" s="17">
        <v>30015</v>
      </c>
      <c r="F2756" s="17"/>
    </row>
    <row r="2757" spans="1:6" x14ac:dyDescent="0.25">
      <c r="A2757" s="16" t="s">
        <v>225</v>
      </c>
      <c r="B2757" s="16">
        <v>32209</v>
      </c>
      <c r="C2757" s="16">
        <v>120</v>
      </c>
      <c r="D2757" s="16">
        <v>116.1</v>
      </c>
      <c r="E2757" s="17">
        <v>24601</v>
      </c>
      <c r="F2757" s="17"/>
    </row>
    <row r="2758" spans="1:6" x14ac:dyDescent="0.25">
      <c r="A2758" s="16" t="s">
        <v>225</v>
      </c>
      <c r="B2758" s="16">
        <v>34208</v>
      </c>
      <c r="C2758" s="16">
        <v>110</v>
      </c>
      <c r="D2758" s="16">
        <v>102.4</v>
      </c>
      <c r="E2758" s="17">
        <v>31686</v>
      </c>
      <c r="F2758" s="17"/>
    </row>
    <row r="2759" spans="1:6" x14ac:dyDescent="0.25">
      <c r="A2759" s="16" t="s">
        <v>225</v>
      </c>
      <c r="B2759" s="16">
        <v>32216</v>
      </c>
      <c r="C2759" s="16">
        <v>120</v>
      </c>
      <c r="D2759" s="16">
        <v>112.8</v>
      </c>
      <c r="E2759" s="17">
        <v>38037</v>
      </c>
      <c r="F2759" s="17"/>
    </row>
    <row r="2760" spans="1:6" x14ac:dyDescent="0.25">
      <c r="A2760" s="16" t="s">
        <v>225</v>
      </c>
      <c r="B2760" s="16">
        <v>33308</v>
      </c>
      <c r="C2760" s="16">
        <v>116</v>
      </c>
      <c r="D2760" s="16">
        <v>83.4</v>
      </c>
      <c r="E2760" s="17">
        <v>27273</v>
      </c>
      <c r="F2760" s="17"/>
    </row>
    <row r="2761" spans="1:6" x14ac:dyDescent="0.25">
      <c r="A2761" s="16" t="s">
        <v>225</v>
      </c>
      <c r="B2761" s="16">
        <v>32322</v>
      </c>
      <c r="C2761" s="16">
        <v>90</v>
      </c>
      <c r="D2761" s="16">
        <v>74.900000000000006</v>
      </c>
      <c r="E2761" s="17">
        <v>40086</v>
      </c>
      <c r="F2761" s="17"/>
    </row>
    <row r="2762" spans="1:6" x14ac:dyDescent="0.25">
      <c r="A2762" s="16" t="s">
        <v>225</v>
      </c>
      <c r="B2762" s="16">
        <v>32216</v>
      </c>
      <c r="C2762" s="16">
        <v>117</v>
      </c>
      <c r="D2762" s="16">
        <v>95.7</v>
      </c>
      <c r="E2762" s="17">
        <v>29403</v>
      </c>
      <c r="F2762" s="17"/>
    </row>
    <row r="2763" spans="1:6" x14ac:dyDescent="0.25">
      <c r="A2763" s="16" t="s">
        <v>225</v>
      </c>
      <c r="B2763" s="16">
        <v>32837</v>
      </c>
      <c r="C2763" s="16">
        <v>116</v>
      </c>
      <c r="D2763" s="16">
        <v>106.5</v>
      </c>
      <c r="E2763" s="17">
        <v>35944</v>
      </c>
      <c r="F2763" s="17"/>
    </row>
    <row r="2764" spans="1:6" x14ac:dyDescent="0.25">
      <c r="A2764" s="16" t="s">
        <v>225</v>
      </c>
      <c r="B2764" s="16">
        <v>34292</v>
      </c>
      <c r="C2764" s="16">
        <v>129</v>
      </c>
      <c r="D2764" s="16">
        <v>98.8</v>
      </c>
      <c r="E2764" s="17">
        <v>35586</v>
      </c>
      <c r="F2764" s="17"/>
    </row>
    <row r="2765" spans="1:6" x14ac:dyDescent="0.25">
      <c r="A2765" s="16" t="s">
        <v>225</v>
      </c>
      <c r="B2765" s="16">
        <v>32092</v>
      </c>
      <c r="C2765" s="16">
        <v>30</v>
      </c>
      <c r="D2765" s="16">
        <v>19.100000000000001</v>
      </c>
      <c r="E2765" s="17">
        <v>37259</v>
      </c>
      <c r="F2765" s="17"/>
    </row>
    <row r="2766" spans="1:6" x14ac:dyDescent="0.25">
      <c r="A2766" s="16" t="s">
        <v>225</v>
      </c>
      <c r="B2766" s="16">
        <v>32428</v>
      </c>
      <c r="C2766" s="16">
        <v>180</v>
      </c>
      <c r="D2766" s="16">
        <v>151.30000000000001</v>
      </c>
      <c r="E2766" s="17">
        <v>33390</v>
      </c>
      <c r="F2766" s="17"/>
    </row>
    <row r="2767" spans="1:6" x14ac:dyDescent="0.25">
      <c r="A2767" s="16" t="s">
        <v>225</v>
      </c>
      <c r="B2767" s="16">
        <v>32904</v>
      </c>
      <c r="C2767" s="16">
        <v>179</v>
      </c>
      <c r="D2767" s="16">
        <v>174.1</v>
      </c>
      <c r="E2767" s="17">
        <v>32749</v>
      </c>
      <c r="F2767" s="17"/>
    </row>
    <row r="2768" spans="1:6" x14ac:dyDescent="0.25">
      <c r="A2768" s="16" t="s">
        <v>225</v>
      </c>
      <c r="B2768" s="16">
        <v>33510</v>
      </c>
      <c r="C2768" s="16">
        <v>120</v>
      </c>
      <c r="D2768" s="16">
        <v>111.3</v>
      </c>
      <c r="E2768" s="17">
        <v>31314</v>
      </c>
      <c r="F2768" s="17"/>
    </row>
    <row r="2769" spans="1:6" x14ac:dyDescent="0.25">
      <c r="A2769" s="16" t="s">
        <v>225</v>
      </c>
      <c r="B2769" s="16">
        <v>32308</v>
      </c>
      <c r="C2769" s="16">
        <v>140</v>
      </c>
      <c r="D2769" s="16">
        <v>134.19999999999999</v>
      </c>
      <c r="E2769" s="17">
        <v>31953</v>
      </c>
      <c r="F2769" s="17"/>
    </row>
    <row r="2770" spans="1:6" x14ac:dyDescent="0.25">
      <c r="A2770" s="16" t="s">
        <v>225</v>
      </c>
      <c r="B2770" s="16">
        <v>32347</v>
      </c>
      <c r="C2770" s="16">
        <v>120</v>
      </c>
      <c r="D2770" s="16">
        <v>107.3</v>
      </c>
      <c r="E2770" s="17">
        <v>32498</v>
      </c>
      <c r="F2770" s="17"/>
    </row>
    <row r="2771" spans="1:6" x14ac:dyDescent="0.25">
      <c r="A2771" s="16" t="s">
        <v>225</v>
      </c>
      <c r="B2771" s="16">
        <v>33707</v>
      </c>
      <c r="C2771" s="16">
        <v>109</v>
      </c>
      <c r="D2771" s="16">
        <v>93.6</v>
      </c>
      <c r="E2771" s="17">
        <v>31506</v>
      </c>
      <c r="F2771" s="17"/>
    </row>
    <row r="2772" spans="1:6" x14ac:dyDescent="0.25">
      <c r="A2772" s="16" t="s">
        <v>225</v>
      </c>
      <c r="B2772" s="16">
        <v>34474</v>
      </c>
      <c r="C2772" s="16">
        <v>120</v>
      </c>
      <c r="D2772" s="16">
        <v>114.8</v>
      </c>
      <c r="E2772" s="17">
        <v>36196</v>
      </c>
      <c r="F2772" s="17"/>
    </row>
    <row r="2773" spans="1:6" x14ac:dyDescent="0.25">
      <c r="A2773" s="16" t="s">
        <v>225</v>
      </c>
      <c r="B2773" s="16">
        <v>34741</v>
      </c>
      <c r="C2773" s="16">
        <v>120</v>
      </c>
      <c r="D2773" s="16">
        <v>116.2</v>
      </c>
      <c r="E2773" s="17">
        <v>34347</v>
      </c>
      <c r="F2773" s="17"/>
    </row>
    <row r="2774" spans="1:6" x14ac:dyDescent="0.25">
      <c r="A2774" s="16" t="s">
        <v>225</v>
      </c>
      <c r="B2774" s="16">
        <v>33837</v>
      </c>
      <c r="C2774" s="16">
        <v>60</v>
      </c>
      <c r="D2774" s="16">
        <v>45</v>
      </c>
      <c r="E2774" s="17">
        <v>33781</v>
      </c>
      <c r="F2774" s="17"/>
    </row>
    <row r="2775" spans="1:6" x14ac:dyDescent="0.25">
      <c r="A2775" s="16" t="s">
        <v>225</v>
      </c>
      <c r="B2775" s="16">
        <v>33462</v>
      </c>
      <c r="C2775" s="16">
        <v>120</v>
      </c>
      <c r="D2775" s="16">
        <v>93.3</v>
      </c>
      <c r="E2775" s="17">
        <v>31044</v>
      </c>
      <c r="F2775" s="17"/>
    </row>
    <row r="2776" spans="1:6" x14ac:dyDescent="0.25">
      <c r="A2776" s="16" t="s">
        <v>225</v>
      </c>
      <c r="B2776" s="16">
        <v>33761</v>
      </c>
      <c r="C2776" s="16">
        <v>165</v>
      </c>
      <c r="D2776" s="16">
        <v>130.4</v>
      </c>
      <c r="E2776" s="17">
        <v>32038</v>
      </c>
      <c r="F2776" s="17"/>
    </row>
    <row r="2777" spans="1:6" x14ac:dyDescent="0.25">
      <c r="A2777" s="16" t="s">
        <v>225</v>
      </c>
      <c r="B2777" s="16">
        <v>32807</v>
      </c>
      <c r="C2777" s="16">
        <v>118</v>
      </c>
      <c r="D2777" s="16">
        <v>103</v>
      </c>
      <c r="E2777" s="17">
        <v>36734</v>
      </c>
      <c r="F2777" s="17"/>
    </row>
    <row r="2778" spans="1:6" x14ac:dyDescent="0.25">
      <c r="A2778" s="16" t="s">
        <v>225</v>
      </c>
      <c r="B2778" s="16">
        <v>32934</v>
      </c>
      <c r="C2778" s="16">
        <v>167</v>
      </c>
      <c r="D2778" s="16">
        <v>139.4</v>
      </c>
      <c r="E2778" s="17">
        <v>34565</v>
      </c>
      <c r="F2778" s="17"/>
    </row>
    <row r="2779" spans="1:6" x14ac:dyDescent="0.25">
      <c r="A2779" s="16" t="s">
        <v>225</v>
      </c>
      <c r="B2779" s="16">
        <v>33761</v>
      </c>
      <c r="C2779" s="16">
        <v>120</v>
      </c>
      <c r="D2779" s="16">
        <v>113.8</v>
      </c>
      <c r="E2779" s="17">
        <v>32770</v>
      </c>
      <c r="F2779" s="17"/>
    </row>
    <row r="2780" spans="1:6" x14ac:dyDescent="0.25">
      <c r="A2780" s="16" t="s">
        <v>225</v>
      </c>
      <c r="B2780" s="16">
        <v>32792</v>
      </c>
      <c r="C2780" s="16">
        <v>60</v>
      </c>
      <c r="D2780" s="16">
        <v>56.3</v>
      </c>
      <c r="E2780" s="17">
        <v>33325</v>
      </c>
      <c r="F2780" s="17"/>
    </row>
    <row r="2781" spans="1:6" x14ac:dyDescent="0.25">
      <c r="A2781" s="16" t="s">
        <v>225</v>
      </c>
      <c r="B2781" s="16">
        <v>32751</v>
      </c>
      <c r="C2781" s="16">
        <v>180</v>
      </c>
      <c r="D2781" s="16">
        <v>141.69999999999999</v>
      </c>
      <c r="E2781" s="17">
        <v>30396</v>
      </c>
      <c r="F2781" s="17"/>
    </row>
    <row r="2782" spans="1:6" x14ac:dyDescent="0.25">
      <c r="A2782" s="16" t="s">
        <v>225</v>
      </c>
      <c r="B2782" s="16">
        <v>33703</v>
      </c>
      <c r="C2782" s="16">
        <v>109</v>
      </c>
      <c r="D2782" s="16">
        <v>99.2</v>
      </c>
      <c r="E2782" s="17">
        <v>25993</v>
      </c>
      <c r="F2782" s="17"/>
    </row>
    <row r="2783" spans="1:6" x14ac:dyDescent="0.25">
      <c r="A2783" s="16" t="s">
        <v>225</v>
      </c>
      <c r="B2783" s="16">
        <v>34667</v>
      </c>
      <c r="C2783" s="16">
        <v>180</v>
      </c>
      <c r="D2783" s="16">
        <v>170.9</v>
      </c>
      <c r="E2783" s="17">
        <v>31610</v>
      </c>
      <c r="F2783" s="17"/>
    </row>
    <row r="2784" spans="1:6" x14ac:dyDescent="0.25">
      <c r="A2784" s="16" t="s">
        <v>225</v>
      </c>
      <c r="B2784" s="16">
        <v>33461</v>
      </c>
      <c r="C2784" s="16">
        <v>120</v>
      </c>
      <c r="D2784" s="16">
        <v>98.9</v>
      </c>
      <c r="E2784" s="17">
        <v>30890</v>
      </c>
      <c r="F2784" s="17"/>
    </row>
    <row r="2785" spans="1:6" x14ac:dyDescent="0.25">
      <c r="A2785" s="16" t="s">
        <v>225</v>
      </c>
      <c r="B2785" s="16">
        <v>34287</v>
      </c>
      <c r="C2785" s="16">
        <v>120</v>
      </c>
      <c r="D2785" s="16">
        <v>83.2</v>
      </c>
      <c r="E2785" s="17">
        <v>31413</v>
      </c>
      <c r="F2785" s="17"/>
    </row>
    <row r="2786" spans="1:6" x14ac:dyDescent="0.25">
      <c r="A2786" s="16" t="s">
        <v>225</v>
      </c>
      <c r="B2786" s="16">
        <v>34105</v>
      </c>
      <c r="C2786" s="16">
        <v>106</v>
      </c>
      <c r="D2786" s="16">
        <v>91.1</v>
      </c>
      <c r="E2786" s="17">
        <v>29909</v>
      </c>
      <c r="F2786" s="17"/>
    </row>
    <row r="2787" spans="1:6" x14ac:dyDescent="0.25">
      <c r="A2787" s="16" t="s">
        <v>225</v>
      </c>
      <c r="B2787" s="16">
        <v>32055</v>
      </c>
      <c r="C2787" s="16">
        <v>120</v>
      </c>
      <c r="D2787" s="16">
        <v>113.7</v>
      </c>
      <c r="E2787" s="17">
        <v>33750</v>
      </c>
      <c r="F2787" s="17"/>
    </row>
    <row r="2788" spans="1:6" x14ac:dyDescent="0.25">
      <c r="A2788" s="16" t="s">
        <v>225</v>
      </c>
      <c r="B2788" s="16">
        <v>33705</v>
      </c>
      <c r="C2788" s="16">
        <v>92</v>
      </c>
      <c r="D2788" s="16">
        <v>84.7</v>
      </c>
      <c r="E2788" s="17">
        <v>24473</v>
      </c>
      <c r="F2788" s="17"/>
    </row>
    <row r="2789" spans="1:6" x14ac:dyDescent="0.25">
      <c r="A2789" s="16" t="s">
        <v>225</v>
      </c>
      <c r="B2789" s="16">
        <v>33016</v>
      </c>
      <c r="C2789" s="16">
        <v>90</v>
      </c>
      <c r="D2789" s="16">
        <v>86.8</v>
      </c>
      <c r="E2789" s="17">
        <v>32022</v>
      </c>
      <c r="F2789" s="17"/>
    </row>
    <row r="2790" spans="1:6" x14ac:dyDescent="0.25">
      <c r="A2790" s="16" t="s">
        <v>225</v>
      </c>
      <c r="B2790" s="16">
        <v>32405</v>
      </c>
      <c r="C2790" s="16">
        <v>160</v>
      </c>
      <c r="E2790" s="17">
        <v>27378</v>
      </c>
      <c r="F2790" s="17"/>
    </row>
    <row r="2791" spans="1:6" x14ac:dyDescent="0.25">
      <c r="A2791" s="16" t="s">
        <v>225</v>
      </c>
      <c r="B2791" s="16">
        <v>33613</v>
      </c>
      <c r="C2791" s="16">
        <v>120</v>
      </c>
      <c r="D2791" s="16">
        <v>110.3</v>
      </c>
      <c r="E2791" s="17">
        <v>32100</v>
      </c>
      <c r="F2791" s="17"/>
    </row>
    <row r="2792" spans="1:6" x14ac:dyDescent="0.25">
      <c r="A2792" s="16" t="s">
        <v>225</v>
      </c>
      <c r="B2792" s="16">
        <v>34769</v>
      </c>
      <c r="C2792" s="16">
        <v>120</v>
      </c>
      <c r="D2792" s="16">
        <v>114.7</v>
      </c>
      <c r="E2792" s="17">
        <v>34900</v>
      </c>
      <c r="F2792" s="17"/>
    </row>
    <row r="2793" spans="1:6" x14ac:dyDescent="0.25">
      <c r="A2793" s="16" t="s">
        <v>225</v>
      </c>
      <c r="B2793" s="16">
        <v>34236</v>
      </c>
      <c r="C2793" s="16">
        <v>56</v>
      </c>
      <c r="D2793" s="16">
        <v>34.1</v>
      </c>
      <c r="E2793" s="17">
        <v>34142</v>
      </c>
      <c r="F2793" s="17"/>
    </row>
    <row r="2794" spans="1:6" x14ac:dyDescent="0.25">
      <c r="A2794" s="16" t="s">
        <v>225</v>
      </c>
      <c r="B2794" s="16">
        <v>33777</v>
      </c>
      <c r="C2794" s="16">
        <v>158</v>
      </c>
      <c r="D2794" s="16">
        <v>111.6</v>
      </c>
      <c r="E2794" s="17">
        <v>43056</v>
      </c>
      <c r="F2794" s="17"/>
    </row>
    <row r="2795" spans="1:6" x14ac:dyDescent="0.25">
      <c r="A2795" s="16" t="s">
        <v>225</v>
      </c>
      <c r="B2795" s="16">
        <v>33162</v>
      </c>
      <c r="C2795" s="16">
        <v>86</v>
      </c>
      <c r="D2795" s="16">
        <v>80.2</v>
      </c>
      <c r="E2795" s="17">
        <v>28672</v>
      </c>
      <c r="F2795" s="17"/>
    </row>
    <row r="2796" spans="1:6" x14ac:dyDescent="0.25">
      <c r="A2796" s="16" t="s">
        <v>225</v>
      </c>
      <c r="B2796" s="16">
        <v>33063</v>
      </c>
      <c r="C2796" s="16">
        <v>170</v>
      </c>
      <c r="D2796" s="16">
        <v>162.1</v>
      </c>
      <c r="E2796" s="17">
        <v>31208</v>
      </c>
      <c r="F2796" s="17"/>
    </row>
    <row r="2797" spans="1:6" x14ac:dyDescent="0.25">
      <c r="A2797" s="16" t="s">
        <v>225</v>
      </c>
      <c r="B2797" s="16">
        <v>32539</v>
      </c>
      <c r="C2797" s="16">
        <v>54</v>
      </c>
      <c r="D2797" s="16">
        <v>53.2</v>
      </c>
      <c r="E2797" s="17">
        <v>32359</v>
      </c>
      <c r="F2797" s="17"/>
    </row>
    <row r="2798" spans="1:6" x14ac:dyDescent="0.25">
      <c r="A2798" s="16" t="s">
        <v>225</v>
      </c>
      <c r="B2798" s="16">
        <v>34684</v>
      </c>
      <c r="C2798" s="16">
        <v>60</v>
      </c>
      <c r="D2798" s="16">
        <v>51.4</v>
      </c>
      <c r="E2798" s="17">
        <v>33646</v>
      </c>
      <c r="F2798" s="17"/>
    </row>
    <row r="2799" spans="1:6" x14ac:dyDescent="0.25">
      <c r="A2799" s="16" t="s">
        <v>225</v>
      </c>
      <c r="B2799" s="16">
        <v>33548</v>
      </c>
      <c r="C2799" s="16">
        <v>120</v>
      </c>
      <c r="D2799" s="16">
        <v>96.4</v>
      </c>
      <c r="E2799" s="17">
        <v>40940</v>
      </c>
      <c r="F2799" s="17"/>
    </row>
    <row r="2800" spans="1:6" x14ac:dyDescent="0.25">
      <c r="A2800" s="16" t="s">
        <v>225</v>
      </c>
      <c r="B2800" s="16">
        <v>32796</v>
      </c>
      <c r="C2800" s="16">
        <v>157</v>
      </c>
      <c r="D2800" s="16">
        <v>110.7</v>
      </c>
      <c r="E2800" s="17">
        <v>30682</v>
      </c>
      <c r="F2800" s="17"/>
    </row>
    <row r="2801" spans="1:6" x14ac:dyDescent="0.25">
      <c r="A2801" s="16" t="s">
        <v>225</v>
      </c>
      <c r="B2801" s="16">
        <v>33701</v>
      </c>
      <c r="C2801" s="16">
        <v>39</v>
      </c>
      <c r="D2801" s="16">
        <v>33.5</v>
      </c>
      <c r="E2801" s="17">
        <v>33298</v>
      </c>
      <c r="F2801" s="17"/>
    </row>
    <row r="2802" spans="1:6" x14ac:dyDescent="0.25">
      <c r="A2802" s="16" t="s">
        <v>225</v>
      </c>
      <c r="B2802" s="16">
        <v>32424</v>
      </c>
      <c r="C2802" s="16">
        <v>96</v>
      </c>
      <c r="D2802" s="16">
        <v>92.7</v>
      </c>
      <c r="E2802" s="17">
        <v>35278</v>
      </c>
      <c r="F2802" s="17"/>
    </row>
    <row r="2803" spans="1:6" x14ac:dyDescent="0.25">
      <c r="A2803" s="16" t="s">
        <v>225</v>
      </c>
      <c r="B2803" s="16">
        <v>33415</v>
      </c>
      <c r="C2803" s="16">
        <v>120</v>
      </c>
      <c r="D2803" s="16">
        <v>109.3</v>
      </c>
      <c r="E2803" s="17">
        <v>34093</v>
      </c>
      <c r="F2803" s="17"/>
    </row>
    <row r="2804" spans="1:6" x14ac:dyDescent="0.25">
      <c r="A2804" s="16" t="s">
        <v>225</v>
      </c>
      <c r="B2804" s="16">
        <v>34952</v>
      </c>
      <c r="C2804" s="16">
        <v>180</v>
      </c>
      <c r="D2804" s="16">
        <v>136.4</v>
      </c>
      <c r="E2804" s="17">
        <v>30151</v>
      </c>
      <c r="F2804" s="17"/>
    </row>
    <row r="2805" spans="1:6" x14ac:dyDescent="0.25">
      <c r="A2805" s="16" t="s">
        <v>225</v>
      </c>
      <c r="B2805" s="16">
        <v>33486</v>
      </c>
      <c r="C2805" s="16">
        <v>120</v>
      </c>
      <c r="D2805" s="16">
        <v>111.8</v>
      </c>
      <c r="E2805" s="17">
        <v>25583</v>
      </c>
      <c r="F2805" s="17"/>
    </row>
    <row r="2806" spans="1:6" x14ac:dyDescent="0.25">
      <c r="A2806" s="16" t="s">
        <v>225</v>
      </c>
      <c r="B2806" s="16">
        <v>33563</v>
      </c>
      <c r="C2806" s="16">
        <v>120</v>
      </c>
      <c r="D2806" s="16">
        <v>119.7</v>
      </c>
      <c r="E2806" s="17">
        <v>24473</v>
      </c>
      <c r="F2806" s="17"/>
    </row>
    <row r="2807" spans="1:6" x14ac:dyDescent="0.25">
      <c r="A2807" s="16" t="s">
        <v>225</v>
      </c>
      <c r="B2807" s="16">
        <v>32726</v>
      </c>
      <c r="C2807" s="16">
        <v>138</v>
      </c>
      <c r="D2807" s="16">
        <v>110.2</v>
      </c>
      <c r="E2807" s="17">
        <v>34547</v>
      </c>
      <c r="F2807" s="17"/>
    </row>
    <row r="2808" spans="1:6" x14ac:dyDescent="0.25">
      <c r="A2808" s="16" t="s">
        <v>225</v>
      </c>
      <c r="B2808" s="16">
        <v>34601</v>
      </c>
      <c r="C2808" s="16">
        <v>120</v>
      </c>
      <c r="D2808" s="16">
        <v>114.8</v>
      </c>
      <c r="E2808" s="17">
        <v>30180</v>
      </c>
      <c r="F2808" s="17"/>
    </row>
    <row r="2809" spans="1:6" x14ac:dyDescent="0.25">
      <c r="A2809" s="16" t="s">
        <v>225</v>
      </c>
      <c r="B2809" s="16">
        <v>33136</v>
      </c>
      <c r="C2809" s="16">
        <v>120</v>
      </c>
      <c r="D2809" s="16">
        <v>113.3</v>
      </c>
      <c r="E2809" s="17">
        <v>36917</v>
      </c>
      <c r="F2809" s="17"/>
    </row>
    <row r="2810" spans="1:6" x14ac:dyDescent="0.25">
      <c r="A2810" s="16" t="s">
        <v>225</v>
      </c>
      <c r="B2810" s="16">
        <v>33125</v>
      </c>
      <c r="C2810" s="16">
        <v>90</v>
      </c>
      <c r="D2810" s="16">
        <v>80.400000000000006</v>
      </c>
      <c r="E2810" s="17">
        <v>36277</v>
      </c>
      <c r="F2810" s="17"/>
    </row>
    <row r="2811" spans="1:6" x14ac:dyDescent="0.25">
      <c r="A2811" s="16" t="s">
        <v>225</v>
      </c>
      <c r="B2811" s="16">
        <v>32796</v>
      </c>
      <c r="C2811" s="16">
        <v>120</v>
      </c>
      <c r="D2811" s="16">
        <v>109</v>
      </c>
      <c r="E2811" s="17">
        <v>31306</v>
      </c>
      <c r="F2811" s="17"/>
    </row>
    <row r="2812" spans="1:6" x14ac:dyDescent="0.25">
      <c r="A2812" s="16" t="s">
        <v>225</v>
      </c>
      <c r="B2812" s="16">
        <v>34453</v>
      </c>
      <c r="C2812" s="16">
        <v>116</v>
      </c>
      <c r="D2812" s="16">
        <v>87.6</v>
      </c>
      <c r="E2812" s="17">
        <v>32968</v>
      </c>
      <c r="F2812" s="17"/>
    </row>
    <row r="2813" spans="1:6" x14ac:dyDescent="0.25">
      <c r="A2813" s="16" t="s">
        <v>225</v>
      </c>
      <c r="B2813" s="16">
        <v>33179</v>
      </c>
      <c r="C2813" s="16">
        <v>177</v>
      </c>
      <c r="E2813" s="17">
        <v>43782</v>
      </c>
      <c r="F2813" s="17"/>
    </row>
    <row r="2814" spans="1:6" x14ac:dyDescent="0.25">
      <c r="A2814" s="16" t="s">
        <v>225</v>
      </c>
      <c r="B2814" s="16">
        <v>33756</v>
      </c>
      <c r="C2814" s="16">
        <v>120</v>
      </c>
      <c r="D2814" s="16">
        <v>111.3</v>
      </c>
      <c r="E2814" s="17">
        <v>32478</v>
      </c>
      <c r="F2814" s="17"/>
    </row>
    <row r="2815" spans="1:6" x14ac:dyDescent="0.25">
      <c r="A2815" s="16" t="s">
        <v>225</v>
      </c>
      <c r="B2815" s="16">
        <v>32960</v>
      </c>
      <c r="C2815" s="16">
        <v>159</v>
      </c>
      <c r="D2815" s="16">
        <v>150.1</v>
      </c>
      <c r="E2815" s="17">
        <v>30961</v>
      </c>
      <c r="F2815" s="17"/>
    </row>
    <row r="2816" spans="1:6" x14ac:dyDescent="0.25">
      <c r="A2816" s="16" t="s">
        <v>225</v>
      </c>
      <c r="B2816" s="16">
        <v>34237</v>
      </c>
      <c r="C2816" s="16">
        <v>87</v>
      </c>
      <c r="D2816" s="16">
        <v>67.3</v>
      </c>
      <c r="E2816" s="17">
        <v>29799</v>
      </c>
      <c r="F2816" s="17"/>
    </row>
    <row r="2817" spans="1:6" x14ac:dyDescent="0.25">
      <c r="A2817" s="16" t="s">
        <v>225</v>
      </c>
      <c r="B2817" s="16">
        <v>32216</v>
      </c>
      <c r="C2817" s="16">
        <v>120</v>
      </c>
      <c r="D2817" s="16">
        <v>106.6</v>
      </c>
      <c r="E2817" s="17">
        <v>32946</v>
      </c>
      <c r="F2817" s="17"/>
    </row>
    <row r="2818" spans="1:6" x14ac:dyDescent="0.25">
      <c r="A2818" s="16" t="s">
        <v>225</v>
      </c>
      <c r="B2818" s="16">
        <v>33319</v>
      </c>
      <c r="C2818" s="16">
        <v>120</v>
      </c>
      <c r="D2818" s="16">
        <v>112.7</v>
      </c>
      <c r="E2818" s="17">
        <v>37651</v>
      </c>
      <c r="F2818" s="17"/>
    </row>
    <row r="2819" spans="1:6" x14ac:dyDescent="0.25">
      <c r="A2819" s="16" t="s">
        <v>225</v>
      </c>
      <c r="B2819" s="16">
        <v>33130</v>
      </c>
      <c r="C2819" s="16">
        <v>147</v>
      </c>
      <c r="D2819" s="16">
        <v>140.6</v>
      </c>
      <c r="E2819" s="17">
        <v>36637</v>
      </c>
      <c r="F2819" s="17"/>
    </row>
    <row r="2820" spans="1:6" x14ac:dyDescent="0.25">
      <c r="A2820" s="16" t="s">
        <v>225</v>
      </c>
      <c r="B2820" s="16">
        <v>33460</v>
      </c>
      <c r="C2820" s="16">
        <v>120</v>
      </c>
      <c r="D2820" s="16">
        <v>102.9</v>
      </c>
      <c r="E2820" s="17">
        <v>32534</v>
      </c>
      <c r="F2820" s="17"/>
    </row>
    <row r="2821" spans="1:6" x14ac:dyDescent="0.25">
      <c r="A2821" s="16" t="s">
        <v>225</v>
      </c>
      <c r="B2821" s="16">
        <v>32114</v>
      </c>
      <c r="C2821" s="16">
        <v>173</v>
      </c>
      <c r="D2821" s="16">
        <v>126.3</v>
      </c>
      <c r="E2821" s="17">
        <v>31980</v>
      </c>
      <c r="F2821" s="17"/>
    </row>
    <row r="2822" spans="1:6" x14ac:dyDescent="0.25">
      <c r="A2822" s="16" t="s">
        <v>225</v>
      </c>
      <c r="B2822" s="16">
        <v>32514</v>
      </c>
      <c r="C2822" s="16">
        <v>82</v>
      </c>
      <c r="D2822" s="16">
        <v>53.6</v>
      </c>
      <c r="E2822" s="17">
        <v>30548</v>
      </c>
      <c r="F2822" s="17"/>
    </row>
    <row r="2823" spans="1:6" x14ac:dyDescent="0.25">
      <c r="A2823" s="16" t="s">
        <v>225</v>
      </c>
      <c r="B2823" s="16">
        <v>32233</v>
      </c>
      <c r="C2823" s="16">
        <v>70</v>
      </c>
      <c r="D2823" s="16">
        <v>59.9</v>
      </c>
      <c r="E2823" s="17">
        <v>33511</v>
      </c>
      <c r="F2823" s="17"/>
    </row>
    <row r="2824" spans="1:6" x14ac:dyDescent="0.25">
      <c r="A2824" s="16" t="s">
        <v>225</v>
      </c>
      <c r="B2824" s="16">
        <v>34235</v>
      </c>
      <c r="C2824" s="16">
        <v>120</v>
      </c>
      <c r="D2824" s="16">
        <v>96.3</v>
      </c>
      <c r="E2824" s="17">
        <v>41368</v>
      </c>
      <c r="F2824" s="17"/>
    </row>
    <row r="2825" spans="1:6" x14ac:dyDescent="0.25">
      <c r="A2825" s="16" t="s">
        <v>225</v>
      </c>
      <c r="B2825" s="16">
        <v>32119</v>
      </c>
      <c r="C2825" s="16">
        <v>65</v>
      </c>
      <c r="D2825" s="16">
        <v>57.9</v>
      </c>
      <c r="E2825" s="17">
        <v>32752</v>
      </c>
      <c r="F2825" s="17"/>
    </row>
    <row r="2826" spans="1:6" x14ac:dyDescent="0.25">
      <c r="A2826" s="16" t="s">
        <v>225</v>
      </c>
      <c r="B2826" s="16">
        <v>33705</v>
      </c>
      <c r="C2826" s="16">
        <v>69</v>
      </c>
      <c r="D2826" s="16">
        <v>59</v>
      </c>
      <c r="E2826" s="17">
        <v>30103</v>
      </c>
      <c r="F2826" s="17"/>
    </row>
    <row r="2827" spans="1:6" x14ac:dyDescent="0.25">
      <c r="A2827" s="16" t="s">
        <v>225</v>
      </c>
      <c r="B2827" s="16">
        <v>34994</v>
      </c>
      <c r="C2827" s="16">
        <v>120</v>
      </c>
      <c r="D2827" s="16">
        <v>92.7</v>
      </c>
      <c r="E2827" s="17">
        <v>26984</v>
      </c>
      <c r="F2827" s="17"/>
    </row>
    <row r="2828" spans="1:6" x14ac:dyDescent="0.25">
      <c r="A2828" s="16" t="s">
        <v>225</v>
      </c>
      <c r="B2828" s="16">
        <v>33853</v>
      </c>
      <c r="C2828" s="16">
        <v>100</v>
      </c>
      <c r="D2828" s="16">
        <v>90.1</v>
      </c>
      <c r="E2828" s="17">
        <v>38791</v>
      </c>
      <c r="F2828" s="17"/>
    </row>
    <row r="2829" spans="1:6" x14ac:dyDescent="0.25">
      <c r="A2829" s="16" t="s">
        <v>225</v>
      </c>
      <c r="B2829" s="16">
        <v>32720</v>
      </c>
      <c r="C2829" s="16">
        <v>120</v>
      </c>
      <c r="D2829" s="16">
        <v>114.6</v>
      </c>
      <c r="E2829" s="17">
        <v>35335</v>
      </c>
      <c r="F2829" s="17"/>
    </row>
    <row r="2830" spans="1:6" x14ac:dyDescent="0.25">
      <c r="A2830" s="16" t="s">
        <v>225</v>
      </c>
      <c r="B2830" s="16">
        <v>33830</v>
      </c>
      <c r="C2830" s="16">
        <v>60</v>
      </c>
      <c r="D2830" s="16">
        <v>51.8</v>
      </c>
      <c r="E2830" s="17">
        <v>34151</v>
      </c>
      <c r="F2830" s="17"/>
    </row>
    <row r="2831" spans="1:6" x14ac:dyDescent="0.25">
      <c r="A2831" s="16" t="s">
        <v>225</v>
      </c>
      <c r="B2831" s="16">
        <v>34772</v>
      </c>
      <c r="C2831" s="16">
        <v>120</v>
      </c>
      <c r="D2831" s="16">
        <v>110.4</v>
      </c>
      <c r="E2831" s="17">
        <v>33415</v>
      </c>
      <c r="F2831" s="17"/>
    </row>
    <row r="2832" spans="1:6" x14ac:dyDescent="0.25">
      <c r="A2832" s="16" t="s">
        <v>225</v>
      </c>
      <c r="B2832" s="16">
        <v>34429</v>
      </c>
      <c r="C2832" s="16">
        <v>120</v>
      </c>
      <c r="D2832" s="16">
        <v>108.3</v>
      </c>
      <c r="E2832" s="17">
        <v>30481</v>
      </c>
      <c r="F2832" s="17"/>
    </row>
    <row r="2833" spans="1:6" x14ac:dyDescent="0.25">
      <c r="A2833" s="16" t="s">
        <v>225</v>
      </c>
      <c r="B2833" s="16">
        <v>32792</v>
      </c>
      <c r="C2833" s="16">
        <v>120</v>
      </c>
      <c r="D2833" s="16">
        <v>112</v>
      </c>
      <c r="E2833" s="17">
        <v>32470</v>
      </c>
      <c r="F2833" s="17"/>
    </row>
    <row r="2834" spans="1:6" x14ac:dyDescent="0.25">
      <c r="A2834" s="16" t="s">
        <v>225</v>
      </c>
      <c r="B2834" s="16">
        <v>32308</v>
      </c>
      <c r="C2834" s="16">
        <v>113</v>
      </c>
      <c r="D2834" s="16">
        <v>38.5</v>
      </c>
      <c r="E2834" s="17">
        <v>29037</v>
      </c>
      <c r="F2834" s="17"/>
    </row>
    <row r="2835" spans="1:6" x14ac:dyDescent="0.25">
      <c r="A2835" s="16" t="s">
        <v>225</v>
      </c>
      <c r="B2835" s="16">
        <v>32953</v>
      </c>
      <c r="C2835" s="16">
        <v>120</v>
      </c>
      <c r="D2835" s="16">
        <v>93.8</v>
      </c>
      <c r="E2835" s="17">
        <v>28672</v>
      </c>
      <c r="F2835" s="17"/>
    </row>
    <row r="2836" spans="1:6" x14ac:dyDescent="0.25">
      <c r="A2836" s="16" t="s">
        <v>225</v>
      </c>
      <c r="B2836" s="16">
        <v>33777</v>
      </c>
      <c r="C2836" s="16">
        <v>120</v>
      </c>
      <c r="D2836" s="16">
        <v>108.3</v>
      </c>
      <c r="E2836" s="17">
        <v>35006</v>
      </c>
      <c r="F2836" s="17"/>
    </row>
    <row r="2837" spans="1:6" x14ac:dyDescent="0.25">
      <c r="A2837" s="16" t="s">
        <v>225</v>
      </c>
      <c r="B2837" s="16">
        <v>34711</v>
      </c>
      <c r="C2837" s="16">
        <v>182</v>
      </c>
      <c r="D2837" s="16">
        <v>172.4</v>
      </c>
      <c r="E2837" s="17">
        <v>31160</v>
      </c>
      <c r="F2837" s="17"/>
    </row>
    <row r="2838" spans="1:6" x14ac:dyDescent="0.25">
      <c r="A2838" s="16" t="s">
        <v>225</v>
      </c>
      <c r="B2838" s="16">
        <v>33901</v>
      </c>
      <c r="C2838" s="16">
        <v>18</v>
      </c>
      <c r="D2838" s="16">
        <v>16.399999999999999</v>
      </c>
      <c r="E2838" s="17">
        <v>42906</v>
      </c>
      <c r="F2838" s="17"/>
    </row>
    <row r="2839" spans="1:6" x14ac:dyDescent="0.25">
      <c r="A2839" s="16" t="s">
        <v>225</v>
      </c>
      <c r="B2839" s="16">
        <v>32446</v>
      </c>
      <c r="C2839" s="16">
        <v>120</v>
      </c>
      <c r="D2839" s="16">
        <v>113</v>
      </c>
      <c r="E2839" s="17">
        <v>35669</v>
      </c>
      <c r="F2839" s="17"/>
    </row>
    <row r="2840" spans="1:6" x14ac:dyDescent="0.25">
      <c r="A2840" s="16" t="s">
        <v>225</v>
      </c>
      <c r="B2840" s="16">
        <v>34203</v>
      </c>
      <c r="C2840" s="16">
        <v>120</v>
      </c>
      <c r="D2840" s="16">
        <v>113.7</v>
      </c>
      <c r="E2840" s="17">
        <v>31399</v>
      </c>
      <c r="F2840" s="17"/>
    </row>
    <row r="2841" spans="1:6" x14ac:dyDescent="0.25">
      <c r="A2841" s="16" t="s">
        <v>225</v>
      </c>
      <c r="B2841" s="16">
        <v>32703</v>
      </c>
      <c r="C2841" s="16">
        <v>120</v>
      </c>
      <c r="D2841" s="16">
        <v>118.3</v>
      </c>
      <c r="E2841" s="17">
        <v>34009</v>
      </c>
      <c r="F2841" s="17"/>
    </row>
    <row r="2842" spans="1:6" x14ac:dyDescent="0.25">
      <c r="A2842" s="16" t="s">
        <v>225</v>
      </c>
      <c r="B2842" s="16">
        <v>34684</v>
      </c>
      <c r="C2842" s="16">
        <v>80</v>
      </c>
      <c r="D2842" s="16">
        <v>65.099999999999994</v>
      </c>
      <c r="E2842" s="17">
        <v>29549</v>
      </c>
      <c r="F2842" s="17"/>
    </row>
    <row r="2843" spans="1:6" x14ac:dyDescent="0.25">
      <c r="A2843" s="16" t="s">
        <v>225</v>
      </c>
      <c r="B2843" s="16">
        <v>32502</v>
      </c>
      <c r="C2843" s="16">
        <v>210</v>
      </c>
      <c r="D2843" s="16">
        <v>189.7</v>
      </c>
      <c r="E2843" s="17">
        <v>37722</v>
      </c>
      <c r="F2843" s="17"/>
    </row>
    <row r="2844" spans="1:6" x14ac:dyDescent="0.25">
      <c r="A2844" s="16" t="s">
        <v>225</v>
      </c>
      <c r="B2844" s="16">
        <v>34471</v>
      </c>
      <c r="C2844" s="16">
        <v>180</v>
      </c>
      <c r="D2844" s="16">
        <v>168.5</v>
      </c>
      <c r="E2844" s="17">
        <v>28450</v>
      </c>
      <c r="F2844" s="17"/>
    </row>
    <row r="2845" spans="1:6" x14ac:dyDescent="0.25">
      <c r="A2845" s="16" t="s">
        <v>225</v>
      </c>
      <c r="B2845" s="16">
        <v>33614</v>
      </c>
      <c r="C2845" s="16">
        <v>174</v>
      </c>
      <c r="D2845" s="16">
        <v>159.9</v>
      </c>
      <c r="E2845" s="17">
        <v>25742</v>
      </c>
      <c r="F2845" s="17"/>
    </row>
    <row r="2846" spans="1:6" x14ac:dyDescent="0.25">
      <c r="A2846" s="16" t="s">
        <v>225</v>
      </c>
      <c r="B2846" s="16">
        <v>33540</v>
      </c>
      <c r="C2846" s="16">
        <v>120</v>
      </c>
      <c r="D2846" s="16">
        <v>103</v>
      </c>
      <c r="E2846" s="17">
        <v>32177</v>
      </c>
      <c r="F2846" s="17"/>
    </row>
    <row r="2847" spans="1:6" x14ac:dyDescent="0.25">
      <c r="A2847" s="16" t="s">
        <v>225</v>
      </c>
      <c r="B2847" s="16">
        <v>32608</v>
      </c>
      <c r="C2847" s="16">
        <v>73</v>
      </c>
      <c r="D2847" s="16">
        <v>67.2</v>
      </c>
      <c r="E2847" s="17">
        <v>38435</v>
      </c>
      <c r="F2847" s="17"/>
    </row>
    <row r="2848" spans="1:6" x14ac:dyDescent="0.25">
      <c r="A2848" s="16" t="s">
        <v>225</v>
      </c>
      <c r="B2848" s="16">
        <v>34653</v>
      </c>
      <c r="C2848" s="16">
        <v>120</v>
      </c>
      <c r="D2848" s="16">
        <v>112.1</v>
      </c>
      <c r="E2848" s="17">
        <v>30551</v>
      </c>
      <c r="F2848" s="17"/>
    </row>
    <row r="2849" spans="1:6" x14ac:dyDescent="0.25">
      <c r="A2849" s="16" t="s">
        <v>225</v>
      </c>
      <c r="B2849" s="16">
        <v>33407</v>
      </c>
      <c r="C2849" s="16">
        <v>109</v>
      </c>
      <c r="D2849" s="16">
        <v>93.6</v>
      </c>
      <c r="E2849" s="17">
        <v>24473</v>
      </c>
      <c r="F2849" s="17"/>
    </row>
    <row r="2850" spans="1:6" x14ac:dyDescent="0.25">
      <c r="A2850" s="16" t="s">
        <v>225</v>
      </c>
      <c r="B2850" s="16">
        <v>34952</v>
      </c>
      <c r="C2850" s="16">
        <v>123</v>
      </c>
      <c r="D2850" s="16">
        <v>107.3</v>
      </c>
      <c r="E2850" s="17">
        <v>36412</v>
      </c>
      <c r="F2850" s="17"/>
    </row>
    <row r="2851" spans="1:6" x14ac:dyDescent="0.25">
      <c r="A2851" s="16" t="s">
        <v>225</v>
      </c>
      <c r="B2851" s="16">
        <v>32218</v>
      </c>
      <c r="C2851" s="16">
        <v>60</v>
      </c>
      <c r="D2851" s="16">
        <v>53.7</v>
      </c>
      <c r="E2851" s="17">
        <v>34182</v>
      </c>
      <c r="F2851" s="17"/>
    </row>
    <row r="2852" spans="1:6" x14ac:dyDescent="0.25">
      <c r="A2852" s="16" t="s">
        <v>225</v>
      </c>
      <c r="B2852" s="16">
        <v>32404</v>
      </c>
      <c r="C2852" s="16">
        <v>120</v>
      </c>
      <c r="E2852" s="17">
        <v>35781</v>
      </c>
      <c r="F2852" s="17"/>
    </row>
    <row r="2853" spans="1:6" x14ac:dyDescent="0.25">
      <c r="A2853" s="16" t="s">
        <v>225</v>
      </c>
      <c r="B2853" s="16">
        <v>34234</v>
      </c>
      <c r="C2853" s="16">
        <v>120</v>
      </c>
      <c r="D2853" s="16">
        <v>107.3</v>
      </c>
      <c r="E2853" s="17">
        <v>30097</v>
      </c>
      <c r="F2853" s="17"/>
    </row>
    <row r="2854" spans="1:6" x14ac:dyDescent="0.25">
      <c r="A2854" s="16" t="s">
        <v>225</v>
      </c>
      <c r="B2854" s="16">
        <v>32601</v>
      </c>
      <c r="C2854" s="16">
        <v>120</v>
      </c>
      <c r="D2854" s="16">
        <v>108.7</v>
      </c>
      <c r="E2854" s="17">
        <v>32552</v>
      </c>
      <c r="F2854" s="17"/>
    </row>
    <row r="2855" spans="1:6" x14ac:dyDescent="0.25">
      <c r="A2855" s="16" t="s">
        <v>225</v>
      </c>
      <c r="B2855" s="16">
        <v>32211</v>
      </c>
      <c r="C2855" s="16">
        <v>100</v>
      </c>
      <c r="D2855" s="16">
        <v>95</v>
      </c>
      <c r="E2855" s="17">
        <v>30376</v>
      </c>
      <c r="F2855" s="17"/>
    </row>
    <row r="2856" spans="1:6" x14ac:dyDescent="0.25">
      <c r="A2856" s="16" t="s">
        <v>225</v>
      </c>
      <c r="B2856" s="16">
        <v>33602</v>
      </c>
      <c r="C2856" s="16">
        <v>80</v>
      </c>
      <c r="D2856" s="16">
        <v>70.5</v>
      </c>
      <c r="E2856" s="17">
        <v>34939</v>
      </c>
      <c r="F2856" s="17"/>
    </row>
    <row r="2857" spans="1:6" x14ac:dyDescent="0.25">
      <c r="A2857" s="16" t="s">
        <v>225</v>
      </c>
      <c r="B2857" s="16">
        <v>32258</v>
      </c>
      <c r="C2857" s="16">
        <v>180</v>
      </c>
      <c r="D2857" s="16">
        <v>171.4</v>
      </c>
      <c r="E2857" s="17">
        <v>24473</v>
      </c>
      <c r="F2857" s="17"/>
    </row>
    <row r="2858" spans="1:6" x14ac:dyDescent="0.25">
      <c r="A2858" s="16" t="s">
        <v>225</v>
      </c>
      <c r="B2858" s="16">
        <v>33021</v>
      </c>
      <c r="C2858" s="16">
        <v>240</v>
      </c>
      <c r="D2858" s="16">
        <v>216.6</v>
      </c>
      <c r="E2858" s="17">
        <v>30946</v>
      </c>
      <c r="F2858" s="17"/>
    </row>
    <row r="2859" spans="1:6" x14ac:dyDescent="0.25">
      <c r="A2859" s="16" t="s">
        <v>225</v>
      </c>
      <c r="B2859" s="16">
        <v>33004</v>
      </c>
      <c r="C2859" s="16">
        <v>88</v>
      </c>
      <c r="D2859" s="16">
        <v>84.1</v>
      </c>
      <c r="E2859" s="17">
        <v>28034</v>
      </c>
      <c r="F2859" s="17"/>
    </row>
    <row r="2860" spans="1:6" x14ac:dyDescent="0.25">
      <c r="A2860" s="16" t="s">
        <v>225</v>
      </c>
      <c r="B2860" s="16">
        <v>32060</v>
      </c>
      <c r="C2860" s="16">
        <v>161</v>
      </c>
      <c r="D2860" s="16">
        <v>148.5</v>
      </c>
      <c r="E2860" s="17">
        <v>34151</v>
      </c>
      <c r="F2860" s="17"/>
    </row>
    <row r="2861" spans="1:6" x14ac:dyDescent="0.25">
      <c r="A2861" s="16" t="s">
        <v>225</v>
      </c>
      <c r="B2861" s="16">
        <v>33919</v>
      </c>
      <c r="C2861" s="16">
        <v>107</v>
      </c>
      <c r="D2861" s="16">
        <v>99.3</v>
      </c>
      <c r="E2861" s="17">
        <v>29794</v>
      </c>
      <c r="F2861" s="17"/>
    </row>
    <row r="2862" spans="1:6" x14ac:dyDescent="0.25">
      <c r="A2862" s="16" t="s">
        <v>225</v>
      </c>
      <c r="B2862" s="16">
        <v>33180</v>
      </c>
      <c r="C2862" s="16">
        <v>40</v>
      </c>
      <c r="D2862" s="16">
        <v>31</v>
      </c>
      <c r="E2862" s="17">
        <v>39198</v>
      </c>
      <c r="F2862" s="17"/>
    </row>
    <row r="2863" spans="1:6" x14ac:dyDescent="0.25">
      <c r="A2863" s="16" t="s">
        <v>225</v>
      </c>
      <c r="B2863" s="16">
        <v>33484</v>
      </c>
      <c r="C2863" s="16">
        <v>120</v>
      </c>
      <c r="D2863" s="16">
        <v>106.9</v>
      </c>
      <c r="E2863" s="17">
        <v>30931</v>
      </c>
      <c r="F2863" s="17"/>
    </row>
    <row r="2864" spans="1:6" x14ac:dyDescent="0.25">
      <c r="A2864" s="16" t="s">
        <v>225</v>
      </c>
      <c r="B2864" s="16">
        <v>34471</v>
      </c>
      <c r="C2864" s="16">
        <v>99</v>
      </c>
      <c r="D2864" s="16">
        <v>95</v>
      </c>
      <c r="E2864" s="17">
        <v>30103</v>
      </c>
      <c r="F2864" s="17"/>
    </row>
    <row r="2865" spans="1:6" x14ac:dyDescent="0.25">
      <c r="A2865" s="16" t="s">
        <v>225</v>
      </c>
      <c r="B2865" s="16">
        <v>34237</v>
      </c>
      <c r="C2865" s="16">
        <v>120</v>
      </c>
      <c r="D2865" s="16">
        <v>95.4</v>
      </c>
      <c r="E2865" s="17">
        <v>41571</v>
      </c>
      <c r="F2865" s="17"/>
    </row>
    <row r="2866" spans="1:6" x14ac:dyDescent="0.25">
      <c r="A2866" s="16" t="s">
        <v>225</v>
      </c>
      <c r="B2866" s="16">
        <v>33805</v>
      </c>
      <c r="C2866" s="16">
        <v>185</v>
      </c>
      <c r="D2866" s="16">
        <v>168.4</v>
      </c>
      <c r="E2866" s="17">
        <v>28976</v>
      </c>
      <c r="F2866" s="17"/>
    </row>
    <row r="2867" spans="1:6" x14ac:dyDescent="0.25">
      <c r="A2867" s="16" t="s">
        <v>225</v>
      </c>
      <c r="B2867" s="16">
        <v>34761</v>
      </c>
      <c r="C2867" s="16">
        <v>120</v>
      </c>
      <c r="D2867" s="16">
        <v>116.7</v>
      </c>
      <c r="E2867" s="17">
        <v>35685</v>
      </c>
      <c r="F2867" s="17"/>
    </row>
    <row r="2868" spans="1:6" x14ac:dyDescent="0.25">
      <c r="A2868" s="16" t="s">
        <v>225</v>
      </c>
      <c r="B2868" s="16">
        <v>32003</v>
      </c>
      <c r="C2868" s="16">
        <v>97</v>
      </c>
      <c r="D2868" s="16">
        <v>53.3</v>
      </c>
      <c r="E2868" s="17">
        <v>43594</v>
      </c>
      <c r="F2868" s="17"/>
    </row>
    <row r="2869" spans="1:6" x14ac:dyDescent="0.25">
      <c r="A2869" s="16" t="s">
        <v>225</v>
      </c>
      <c r="B2869" s="16">
        <v>32117</v>
      </c>
      <c r="C2869" s="16">
        <v>120</v>
      </c>
      <c r="D2869" s="16">
        <v>109.1</v>
      </c>
      <c r="E2869" s="17">
        <v>31814</v>
      </c>
      <c r="F2869" s="17"/>
    </row>
    <row r="2870" spans="1:6" x14ac:dyDescent="0.25">
      <c r="A2870" s="16" t="s">
        <v>225</v>
      </c>
      <c r="B2870" s="16">
        <v>33161</v>
      </c>
      <c r="C2870" s="16">
        <v>240</v>
      </c>
      <c r="D2870" s="16">
        <v>226</v>
      </c>
      <c r="E2870" s="17">
        <v>31281</v>
      </c>
      <c r="F2870" s="17"/>
    </row>
    <row r="2871" spans="1:6" x14ac:dyDescent="0.25">
      <c r="A2871" s="16" t="s">
        <v>225</v>
      </c>
      <c r="B2871" s="16">
        <v>34112</v>
      </c>
      <c r="C2871" s="16">
        <v>120</v>
      </c>
      <c r="D2871" s="16">
        <v>98.7</v>
      </c>
      <c r="E2871" s="17">
        <v>30246</v>
      </c>
      <c r="F2871" s="17"/>
    </row>
    <row r="2872" spans="1:6" x14ac:dyDescent="0.25">
      <c r="A2872" s="16" t="s">
        <v>225</v>
      </c>
      <c r="B2872" s="16">
        <v>34608</v>
      </c>
      <c r="C2872" s="16">
        <v>120</v>
      </c>
      <c r="D2872" s="16">
        <v>110.3</v>
      </c>
      <c r="E2872" s="17">
        <v>29810</v>
      </c>
      <c r="F2872" s="17"/>
    </row>
    <row r="2873" spans="1:6" x14ac:dyDescent="0.25">
      <c r="A2873" s="16" t="s">
        <v>225</v>
      </c>
      <c r="B2873" s="16">
        <v>33756</v>
      </c>
      <c r="C2873" s="16">
        <v>120</v>
      </c>
      <c r="D2873" s="16">
        <v>109.7</v>
      </c>
      <c r="E2873" s="17">
        <v>29495</v>
      </c>
      <c r="F2873" s="17"/>
    </row>
    <row r="2874" spans="1:6" x14ac:dyDescent="0.25">
      <c r="A2874" s="16" t="s">
        <v>225</v>
      </c>
      <c r="B2874" s="16">
        <v>33016</v>
      </c>
      <c r="C2874" s="16">
        <v>214</v>
      </c>
      <c r="D2874" s="16">
        <v>194.1</v>
      </c>
      <c r="E2874" s="17">
        <v>31835</v>
      </c>
      <c r="F2874" s="17"/>
    </row>
    <row r="2875" spans="1:6" x14ac:dyDescent="0.25">
      <c r="A2875" s="16" t="s">
        <v>225</v>
      </c>
      <c r="B2875" s="16">
        <v>33317</v>
      </c>
      <c r="C2875" s="16">
        <v>152</v>
      </c>
      <c r="D2875" s="16">
        <v>98.8</v>
      </c>
      <c r="E2875" s="17">
        <v>27089</v>
      </c>
      <c r="F2875" s="17"/>
    </row>
    <row r="2876" spans="1:6" x14ac:dyDescent="0.25">
      <c r="A2876" s="16" t="s">
        <v>225</v>
      </c>
      <c r="B2876" s="16">
        <v>32720</v>
      </c>
      <c r="C2876" s="16">
        <v>130</v>
      </c>
      <c r="D2876" s="16">
        <v>78.2</v>
      </c>
      <c r="E2876" s="17">
        <v>28703</v>
      </c>
      <c r="F2876" s="17"/>
    </row>
    <row r="2877" spans="1:6" x14ac:dyDescent="0.25">
      <c r="A2877" s="16" t="s">
        <v>225</v>
      </c>
      <c r="B2877" s="16">
        <v>33401</v>
      </c>
      <c r="C2877" s="16">
        <v>30</v>
      </c>
      <c r="D2877" s="16">
        <v>20.5</v>
      </c>
      <c r="E2877" s="17">
        <v>34725</v>
      </c>
      <c r="F2877" s="17"/>
    </row>
    <row r="2878" spans="1:6" x14ac:dyDescent="0.25">
      <c r="A2878" s="16" t="s">
        <v>225</v>
      </c>
      <c r="B2878" s="16">
        <v>33160</v>
      </c>
      <c r="C2878" s="16">
        <v>99</v>
      </c>
      <c r="D2878" s="16">
        <v>93.2</v>
      </c>
      <c r="E2878" s="17">
        <v>30103</v>
      </c>
      <c r="F2878" s="17"/>
    </row>
    <row r="2879" spans="1:6" x14ac:dyDescent="0.25">
      <c r="A2879" s="16" t="s">
        <v>225</v>
      </c>
      <c r="B2879" s="16">
        <v>34761</v>
      </c>
      <c r="C2879" s="16">
        <v>120</v>
      </c>
      <c r="D2879" s="16">
        <v>115.2</v>
      </c>
      <c r="E2879" s="17">
        <v>33101</v>
      </c>
      <c r="F2879" s="17"/>
    </row>
    <row r="2880" spans="1:6" x14ac:dyDescent="0.25">
      <c r="A2880" s="16" t="s">
        <v>225</v>
      </c>
      <c r="B2880" s="16">
        <v>32209</v>
      </c>
      <c r="C2880" s="16">
        <v>56</v>
      </c>
      <c r="D2880" s="16">
        <v>39.1</v>
      </c>
      <c r="E2880" s="17">
        <v>35635</v>
      </c>
      <c r="F2880" s="17"/>
    </row>
    <row r="2881" spans="1:6" x14ac:dyDescent="0.25">
      <c r="A2881" s="16" t="s">
        <v>225</v>
      </c>
      <c r="B2881" s="16">
        <v>33881</v>
      </c>
      <c r="C2881" s="16">
        <v>132</v>
      </c>
      <c r="D2881" s="16">
        <v>127</v>
      </c>
      <c r="E2881" s="17">
        <v>33375</v>
      </c>
      <c r="F2881" s="17"/>
    </row>
    <row r="2882" spans="1:6" x14ac:dyDescent="0.25">
      <c r="A2882" s="16" t="s">
        <v>225</v>
      </c>
      <c r="B2882" s="16">
        <v>32901</v>
      </c>
      <c r="C2882" s="16">
        <v>120</v>
      </c>
      <c r="D2882" s="16">
        <v>95.1</v>
      </c>
      <c r="E2882" s="17">
        <v>35095</v>
      </c>
      <c r="F2882" s="17"/>
    </row>
    <row r="2883" spans="1:6" x14ac:dyDescent="0.25">
      <c r="A2883" s="16" t="s">
        <v>225</v>
      </c>
      <c r="B2883" s="16">
        <v>33907</v>
      </c>
      <c r="C2883" s="16">
        <v>120</v>
      </c>
      <c r="D2883" s="16">
        <v>100</v>
      </c>
      <c r="E2883" s="17">
        <v>33353</v>
      </c>
      <c r="F2883" s="17"/>
    </row>
    <row r="2884" spans="1:6" x14ac:dyDescent="0.25">
      <c r="A2884" s="16" t="s">
        <v>225</v>
      </c>
      <c r="B2884" s="16">
        <v>33912</v>
      </c>
      <c r="C2884" s="16">
        <v>75</v>
      </c>
      <c r="E2884" s="17">
        <v>43930</v>
      </c>
      <c r="F2884" s="17"/>
    </row>
    <row r="2885" spans="1:6" x14ac:dyDescent="0.25">
      <c r="A2885" s="16" t="s">
        <v>225</v>
      </c>
      <c r="B2885" s="16">
        <v>32091</v>
      </c>
      <c r="C2885" s="16">
        <v>120</v>
      </c>
      <c r="D2885" s="16">
        <v>104.5</v>
      </c>
      <c r="E2885" s="17">
        <v>33056</v>
      </c>
      <c r="F2885" s="17"/>
    </row>
    <row r="2886" spans="1:6" x14ac:dyDescent="0.25">
      <c r="A2886" s="16" t="s">
        <v>225</v>
      </c>
      <c r="B2886" s="16">
        <v>33180</v>
      </c>
      <c r="C2886" s="16">
        <v>180</v>
      </c>
      <c r="D2886" s="16">
        <v>171.1</v>
      </c>
      <c r="E2886" s="17">
        <v>32154</v>
      </c>
      <c r="F2886" s="17"/>
    </row>
    <row r="2887" spans="1:6" x14ac:dyDescent="0.25">
      <c r="A2887" s="16" t="s">
        <v>225</v>
      </c>
      <c r="B2887" s="16">
        <v>33907</v>
      </c>
      <c r="C2887" s="16">
        <v>180</v>
      </c>
      <c r="D2887" s="16">
        <v>165.4</v>
      </c>
      <c r="E2887" s="17">
        <v>34608</v>
      </c>
      <c r="F2887" s="17"/>
    </row>
    <row r="2888" spans="1:6" x14ac:dyDescent="0.25">
      <c r="A2888" s="16" t="s">
        <v>225</v>
      </c>
      <c r="B2888" s="16">
        <v>33511</v>
      </c>
      <c r="C2888" s="16">
        <v>120</v>
      </c>
      <c r="D2888" s="16">
        <v>115.1</v>
      </c>
      <c r="E2888" s="17">
        <v>35557</v>
      </c>
      <c r="F2888" s="17"/>
    </row>
    <row r="2889" spans="1:6" x14ac:dyDescent="0.25">
      <c r="A2889" s="16" t="s">
        <v>225</v>
      </c>
      <c r="B2889" s="16">
        <v>32224</v>
      </c>
      <c r="C2889" s="16">
        <v>120</v>
      </c>
      <c r="D2889" s="16">
        <v>107.6</v>
      </c>
      <c r="E2889" s="17">
        <v>33525</v>
      </c>
      <c r="F2889" s="17"/>
    </row>
    <row r="2890" spans="1:6" x14ac:dyDescent="0.25">
      <c r="A2890" s="16" t="s">
        <v>225</v>
      </c>
      <c r="B2890" s="16">
        <v>33707</v>
      </c>
      <c r="C2890" s="16">
        <v>120</v>
      </c>
      <c r="D2890" s="16">
        <v>99.3</v>
      </c>
      <c r="E2890" s="17">
        <v>26969</v>
      </c>
      <c r="F2890" s="17"/>
    </row>
    <row r="2891" spans="1:6" x14ac:dyDescent="0.25">
      <c r="A2891" s="16" t="s">
        <v>225</v>
      </c>
      <c r="B2891" s="16">
        <v>32110</v>
      </c>
      <c r="C2891" s="16">
        <v>120</v>
      </c>
      <c r="D2891" s="16">
        <v>97.8</v>
      </c>
      <c r="E2891" s="17">
        <v>31533</v>
      </c>
      <c r="F2891" s="17"/>
    </row>
    <row r="2892" spans="1:6" x14ac:dyDescent="0.25">
      <c r="A2892" s="16" t="s">
        <v>225</v>
      </c>
      <c r="B2892" s="16">
        <v>33161</v>
      </c>
      <c r="C2892" s="16">
        <v>46</v>
      </c>
      <c r="D2892" s="16">
        <v>42.6</v>
      </c>
      <c r="E2892" s="17">
        <v>24473</v>
      </c>
      <c r="F2892" s="17"/>
    </row>
    <row r="2893" spans="1:6" x14ac:dyDescent="0.25">
      <c r="A2893" s="16" t="s">
        <v>225</v>
      </c>
      <c r="B2893" s="16">
        <v>34653</v>
      </c>
      <c r="C2893" s="16">
        <v>120</v>
      </c>
      <c r="D2893" s="16">
        <v>116.1</v>
      </c>
      <c r="E2893" s="17">
        <v>30791</v>
      </c>
      <c r="F2893" s="17"/>
    </row>
    <row r="2894" spans="1:6" x14ac:dyDescent="0.25">
      <c r="A2894" s="16" t="s">
        <v>225</v>
      </c>
      <c r="B2894" s="16">
        <v>33884</v>
      </c>
      <c r="C2894" s="16">
        <v>120</v>
      </c>
      <c r="D2894" s="16">
        <v>110.7</v>
      </c>
      <c r="E2894" s="17">
        <v>40525</v>
      </c>
      <c r="F2894" s="17"/>
    </row>
    <row r="2895" spans="1:6" x14ac:dyDescent="0.25">
      <c r="A2895" s="16" t="s">
        <v>225</v>
      </c>
      <c r="B2895" s="16">
        <v>33025</v>
      </c>
      <c r="C2895" s="16">
        <v>120</v>
      </c>
      <c r="D2895" s="16">
        <v>115.2</v>
      </c>
      <c r="E2895" s="17">
        <v>32703</v>
      </c>
      <c r="F2895" s="17"/>
    </row>
    <row r="2896" spans="1:6" x14ac:dyDescent="0.25">
      <c r="A2896" s="16" t="s">
        <v>225</v>
      </c>
      <c r="B2896" s="16">
        <v>32216</v>
      </c>
      <c r="C2896" s="16">
        <v>111</v>
      </c>
      <c r="D2896" s="16">
        <v>104.1</v>
      </c>
      <c r="E2896" s="17">
        <v>34151</v>
      </c>
      <c r="F2896" s="17"/>
    </row>
    <row r="2897" spans="1:6" x14ac:dyDescent="0.25">
      <c r="A2897" s="16" t="s">
        <v>225</v>
      </c>
      <c r="B2897" s="16">
        <v>33313</v>
      </c>
      <c r="C2897" s="16">
        <v>109</v>
      </c>
      <c r="D2897" s="16">
        <v>104.9</v>
      </c>
      <c r="E2897" s="17">
        <v>32869</v>
      </c>
      <c r="F2897" s="17"/>
    </row>
    <row r="2898" spans="1:6" x14ac:dyDescent="0.25">
      <c r="A2898" s="16" t="s">
        <v>225</v>
      </c>
      <c r="B2898" s="16">
        <v>34952</v>
      </c>
      <c r="C2898" s="16">
        <v>30</v>
      </c>
      <c r="D2898" s="16">
        <v>22.6</v>
      </c>
      <c r="E2898" s="17">
        <v>34260</v>
      </c>
      <c r="F2898" s="17"/>
    </row>
    <row r="2899" spans="1:6" x14ac:dyDescent="0.25">
      <c r="A2899" s="16" t="s">
        <v>225</v>
      </c>
      <c r="B2899" s="16">
        <v>34243</v>
      </c>
      <c r="C2899" s="16">
        <v>120</v>
      </c>
      <c r="D2899" s="16">
        <v>112.1</v>
      </c>
      <c r="E2899" s="17">
        <v>36706</v>
      </c>
      <c r="F2899" s="17"/>
    </row>
    <row r="2900" spans="1:6" x14ac:dyDescent="0.25">
      <c r="A2900" s="16" t="s">
        <v>225</v>
      </c>
      <c r="B2900" s="16">
        <v>33316</v>
      </c>
      <c r="C2900" s="16">
        <v>59</v>
      </c>
      <c r="D2900" s="16">
        <v>52.6</v>
      </c>
      <c r="E2900" s="17">
        <v>31560</v>
      </c>
      <c r="F2900" s="17"/>
    </row>
    <row r="2901" spans="1:6" x14ac:dyDescent="0.25">
      <c r="A2901" s="16" t="s">
        <v>225</v>
      </c>
      <c r="B2901" s="16">
        <v>34233</v>
      </c>
      <c r="C2901" s="16">
        <v>140</v>
      </c>
      <c r="D2901" s="16">
        <v>80.3</v>
      </c>
      <c r="E2901" s="17">
        <v>34296</v>
      </c>
      <c r="F2901" s="17"/>
    </row>
    <row r="2902" spans="1:6" x14ac:dyDescent="0.25">
      <c r="A2902" s="16" t="s">
        <v>225</v>
      </c>
      <c r="B2902" s="16">
        <v>34667</v>
      </c>
      <c r="C2902" s="16">
        <v>120</v>
      </c>
      <c r="D2902" s="16">
        <v>112.1</v>
      </c>
      <c r="E2902" s="17">
        <v>34022</v>
      </c>
      <c r="F2902" s="17"/>
    </row>
    <row r="2903" spans="1:6" x14ac:dyDescent="0.25">
      <c r="A2903" s="16" t="s">
        <v>225</v>
      </c>
      <c r="B2903" s="16">
        <v>34209</v>
      </c>
      <c r="C2903" s="16">
        <v>240</v>
      </c>
      <c r="D2903" s="16">
        <v>202.1</v>
      </c>
      <c r="E2903" s="17">
        <v>28646</v>
      </c>
      <c r="F2903" s="17"/>
    </row>
    <row r="2904" spans="1:6" x14ac:dyDescent="0.25">
      <c r="A2904" s="16" t="s">
        <v>225</v>
      </c>
      <c r="B2904" s="16">
        <v>33069</v>
      </c>
      <c r="C2904" s="16">
        <v>60</v>
      </c>
      <c r="D2904" s="16">
        <v>50.4</v>
      </c>
      <c r="E2904" s="17">
        <v>32477</v>
      </c>
      <c r="F2904" s="17"/>
    </row>
    <row r="2905" spans="1:6" x14ac:dyDescent="0.25">
      <c r="A2905" s="16" t="s">
        <v>225</v>
      </c>
      <c r="B2905" s="16">
        <v>32608</v>
      </c>
      <c r="C2905" s="16">
        <v>138</v>
      </c>
      <c r="D2905" s="16">
        <v>127.5</v>
      </c>
      <c r="E2905" s="17">
        <v>37434</v>
      </c>
      <c r="F2905" s="17"/>
    </row>
    <row r="2906" spans="1:6" x14ac:dyDescent="0.25">
      <c r="A2906" s="16" t="s">
        <v>225</v>
      </c>
      <c r="B2906" s="16">
        <v>34471</v>
      </c>
      <c r="C2906" s="16">
        <v>180</v>
      </c>
      <c r="D2906" s="16">
        <v>153.19999999999999</v>
      </c>
      <c r="E2906" s="17">
        <v>30833</v>
      </c>
      <c r="F2906" s="17"/>
    </row>
    <row r="2907" spans="1:6" x14ac:dyDescent="0.25">
      <c r="A2907" s="16" t="s">
        <v>225</v>
      </c>
      <c r="B2907" s="16">
        <v>33433</v>
      </c>
      <c r="C2907" s="16">
        <v>101</v>
      </c>
      <c r="D2907" s="16">
        <v>55.4</v>
      </c>
      <c r="E2907" s="17">
        <v>30993</v>
      </c>
      <c r="F2907" s="17"/>
    </row>
    <row r="2908" spans="1:6" x14ac:dyDescent="0.25">
      <c r="A2908" s="16" t="s">
        <v>225</v>
      </c>
      <c r="B2908" s="16">
        <v>32955</v>
      </c>
      <c r="C2908" s="16">
        <v>107</v>
      </c>
      <c r="D2908" s="16">
        <v>99.8</v>
      </c>
      <c r="E2908" s="17">
        <v>30103</v>
      </c>
      <c r="F2908" s="17"/>
    </row>
    <row r="2909" spans="1:6" x14ac:dyDescent="0.25">
      <c r="A2909" s="16" t="s">
        <v>225</v>
      </c>
      <c r="B2909" s="16">
        <v>33952</v>
      </c>
      <c r="C2909" s="16">
        <v>104</v>
      </c>
      <c r="D2909" s="16">
        <v>98.9</v>
      </c>
      <c r="E2909" s="17">
        <v>38945</v>
      </c>
      <c r="F2909" s="17"/>
    </row>
    <row r="2910" spans="1:6" x14ac:dyDescent="0.25">
      <c r="A2910" s="16" t="s">
        <v>225</v>
      </c>
      <c r="B2910" s="16">
        <v>32720</v>
      </c>
      <c r="C2910" s="16">
        <v>122</v>
      </c>
      <c r="D2910" s="16">
        <v>111.4</v>
      </c>
      <c r="E2910" s="17">
        <v>24625</v>
      </c>
      <c r="F2910" s="17"/>
    </row>
    <row r="2911" spans="1:6" x14ac:dyDescent="0.25">
      <c r="A2911" s="16" t="s">
        <v>225</v>
      </c>
      <c r="B2911" s="16">
        <v>34748</v>
      </c>
      <c r="C2911" s="16">
        <v>90</v>
      </c>
      <c r="D2911" s="16">
        <v>78.599999999999994</v>
      </c>
      <c r="E2911" s="17">
        <v>32427</v>
      </c>
      <c r="F2911" s="17"/>
    </row>
    <row r="2912" spans="1:6" x14ac:dyDescent="0.25">
      <c r="A2912" s="16" t="s">
        <v>225</v>
      </c>
      <c r="B2912" s="16">
        <v>32404</v>
      </c>
      <c r="C2912" s="16">
        <v>120</v>
      </c>
      <c r="D2912" s="16">
        <v>102.6</v>
      </c>
      <c r="E2912" s="17">
        <v>37930</v>
      </c>
      <c r="F2912" s="17"/>
    </row>
    <row r="2913" spans="1:6" x14ac:dyDescent="0.25">
      <c r="A2913" s="16" t="s">
        <v>225</v>
      </c>
      <c r="B2913" s="16">
        <v>33611</v>
      </c>
      <c r="C2913" s="16">
        <v>117</v>
      </c>
      <c r="D2913" s="16">
        <v>101.3</v>
      </c>
      <c r="E2913" s="17">
        <v>32690</v>
      </c>
      <c r="F2913" s="17"/>
    </row>
    <row r="2914" spans="1:6" x14ac:dyDescent="0.25">
      <c r="A2914" s="16" t="s">
        <v>225</v>
      </c>
      <c r="B2914" s="16">
        <v>34947</v>
      </c>
      <c r="C2914" s="16">
        <v>79</v>
      </c>
      <c r="D2914" s="16">
        <v>62.4</v>
      </c>
      <c r="E2914" s="17">
        <v>34151</v>
      </c>
      <c r="F2914" s="17"/>
    </row>
    <row r="2915" spans="1:6" x14ac:dyDescent="0.25">
      <c r="A2915" s="16" t="s">
        <v>225</v>
      </c>
      <c r="B2915" s="16">
        <v>33128</v>
      </c>
      <c r="C2915" s="16">
        <v>264</v>
      </c>
      <c r="D2915" s="16">
        <v>248.6</v>
      </c>
      <c r="E2915" s="17">
        <v>36843</v>
      </c>
      <c r="F2915" s="17"/>
    </row>
    <row r="2916" spans="1:6" x14ac:dyDescent="0.25">
      <c r="A2916" s="16" t="s">
        <v>225</v>
      </c>
      <c r="B2916" s="16">
        <v>33414</v>
      </c>
      <c r="C2916" s="16">
        <v>120</v>
      </c>
      <c r="D2916" s="16">
        <v>104.2</v>
      </c>
      <c r="E2916" s="17">
        <v>40820</v>
      </c>
      <c r="F2916" s="17"/>
    </row>
    <row r="2917" spans="1:6" x14ac:dyDescent="0.25">
      <c r="A2917" s="16" t="s">
        <v>225</v>
      </c>
      <c r="B2917" s="16">
        <v>32837</v>
      </c>
      <c r="C2917" s="16">
        <v>120</v>
      </c>
      <c r="D2917" s="16">
        <v>114.7</v>
      </c>
      <c r="E2917" s="17">
        <v>30945</v>
      </c>
      <c r="F2917" s="17"/>
    </row>
    <row r="2918" spans="1:6" x14ac:dyDescent="0.25">
      <c r="A2918" s="16" t="s">
        <v>225</v>
      </c>
      <c r="B2918" s="16">
        <v>32724</v>
      </c>
      <c r="C2918" s="16">
        <v>56</v>
      </c>
      <c r="D2918" s="16">
        <v>40.1</v>
      </c>
      <c r="E2918" s="17">
        <v>26617</v>
      </c>
      <c r="F2918" s="17"/>
    </row>
    <row r="2919" spans="1:6" x14ac:dyDescent="0.25">
      <c r="A2919" s="16" t="s">
        <v>225</v>
      </c>
      <c r="B2919" s="16">
        <v>33415</v>
      </c>
      <c r="C2919" s="16">
        <v>120</v>
      </c>
      <c r="D2919" s="16">
        <v>100.6</v>
      </c>
      <c r="E2919" s="17">
        <v>31602</v>
      </c>
      <c r="F2919" s="17"/>
    </row>
    <row r="2920" spans="1:6" x14ac:dyDescent="0.25">
      <c r="A2920" s="16" t="s">
        <v>225</v>
      </c>
      <c r="B2920" s="16">
        <v>33908</v>
      </c>
      <c r="C2920" s="16">
        <v>64</v>
      </c>
      <c r="D2920" s="16">
        <v>56.6</v>
      </c>
      <c r="E2920" s="17">
        <v>36642</v>
      </c>
      <c r="F2920" s="17"/>
    </row>
    <row r="2921" spans="1:6" x14ac:dyDescent="0.25">
      <c r="A2921" s="16" t="s">
        <v>225</v>
      </c>
      <c r="B2921" s="16">
        <v>33813</v>
      </c>
      <c r="C2921" s="16">
        <v>120</v>
      </c>
      <c r="D2921" s="16">
        <v>71.7</v>
      </c>
      <c r="E2921" s="17">
        <v>43389</v>
      </c>
      <c r="F2921" s="17"/>
    </row>
    <row r="2922" spans="1:6" x14ac:dyDescent="0.25">
      <c r="A2922" s="16" t="s">
        <v>225</v>
      </c>
      <c r="B2922" s="16">
        <v>34442</v>
      </c>
      <c r="C2922" s="16">
        <v>120</v>
      </c>
      <c r="D2922" s="16">
        <v>110.9</v>
      </c>
      <c r="E2922" s="17">
        <v>37084</v>
      </c>
      <c r="F2922" s="17"/>
    </row>
    <row r="2923" spans="1:6" x14ac:dyDescent="0.25">
      <c r="A2923" s="16" t="s">
        <v>225</v>
      </c>
      <c r="B2923" s="16">
        <v>34997</v>
      </c>
      <c r="C2923" s="16">
        <v>120</v>
      </c>
      <c r="D2923" s="16">
        <v>112.4</v>
      </c>
      <c r="E2923" s="17">
        <v>31245</v>
      </c>
      <c r="F2923" s="17"/>
    </row>
    <row r="2924" spans="1:6" x14ac:dyDescent="0.25">
      <c r="A2924" s="16" t="s">
        <v>225</v>
      </c>
      <c r="B2924" s="16">
        <v>33027</v>
      </c>
      <c r="C2924" s="16">
        <v>90</v>
      </c>
      <c r="D2924" s="16">
        <v>105.1</v>
      </c>
      <c r="E2924" s="17">
        <v>42276</v>
      </c>
      <c r="F2924" s="17"/>
    </row>
    <row r="2925" spans="1:6" x14ac:dyDescent="0.25">
      <c r="A2925" s="16" t="s">
        <v>225</v>
      </c>
      <c r="B2925" s="16">
        <v>32216</v>
      </c>
      <c r="C2925" s="16">
        <v>116</v>
      </c>
      <c r="D2925" s="16">
        <v>103.4</v>
      </c>
      <c r="E2925" s="17">
        <v>35286</v>
      </c>
      <c r="F2925" s="17"/>
    </row>
    <row r="2926" spans="1:6" x14ac:dyDescent="0.25">
      <c r="A2926" s="16" t="s">
        <v>225</v>
      </c>
      <c r="B2926" s="16">
        <v>32218</v>
      </c>
      <c r="C2926" s="16">
        <v>163</v>
      </c>
      <c r="D2926" s="16">
        <v>148.69999999999999</v>
      </c>
      <c r="E2926" s="17">
        <v>33177</v>
      </c>
      <c r="F2926" s="17"/>
    </row>
    <row r="2927" spans="1:6" x14ac:dyDescent="0.25">
      <c r="A2927" s="16" t="s">
        <v>225</v>
      </c>
      <c r="B2927" s="16">
        <v>32771</v>
      </c>
      <c r="C2927" s="16">
        <v>114</v>
      </c>
      <c r="D2927" s="16">
        <v>102.2</v>
      </c>
      <c r="E2927" s="17">
        <v>31472</v>
      </c>
      <c r="F2927" s="17"/>
    </row>
    <row r="2928" spans="1:6" x14ac:dyDescent="0.25">
      <c r="A2928" s="16" t="s">
        <v>225</v>
      </c>
      <c r="B2928" s="16">
        <v>34232</v>
      </c>
      <c r="C2928" s="16">
        <v>81</v>
      </c>
      <c r="D2928" s="16">
        <v>75.8</v>
      </c>
      <c r="E2928" s="17">
        <v>35844</v>
      </c>
      <c r="F2928" s="17"/>
    </row>
    <row r="2929" spans="1:6" x14ac:dyDescent="0.25">
      <c r="A2929" s="16" t="s">
        <v>225</v>
      </c>
      <c r="B2929" s="16">
        <v>32440</v>
      </c>
      <c r="C2929" s="16">
        <v>180</v>
      </c>
      <c r="D2929" s="16">
        <v>156.69999999999999</v>
      </c>
      <c r="E2929" s="17">
        <v>32752</v>
      </c>
      <c r="F2929" s="17"/>
    </row>
    <row r="2930" spans="1:6" x14ac:dyDescent="0.25">
      <c r="A2930" s="16" t="s">
        <v>225</v>
      </c>
      <c r="B2930" s="16">
        <v>33442</v>
      </c>
      <c r="C2930" s="16">
        <v>60</v>
      </c>
      <c r="D2930" s="16">
        <v>47.4</v>
      </c>
      <c r="E2930" s="17">
        <v>33028</v>
      </c>
      <c r="F2930" s="17"/>
    </row>
    <row r="2931" spans="1:6" x14ac:dyDescent="0.25">
      <c r="A2931" s="16" t="s">
        <v>225</v>
      </c>
      <c r="B2931" s="16">
        <v>33401</v>
      </c>
      <c r="C2931" s="16">
        <v>176</v>
      </c>
      <c r="D2931" s="16">
        <v>153.69999999999999</v>
      </c>
      <c r="E2931" s="17">
        <v>32253</v>
      </c>
      <c r="F2931" s="17"/>
    </row>
    <row r="2932" spans="1:6" x14ac:dyDescent="0.25">
      <c r="A2932" s="16" t="s">
        <v>225</v>
      </c>
      <c r="B2932" s="16">
        <v>33777</v>
      </c>
      <c r="C2932" s="16">
        <v>140</v>
      </c>
      <c r="D2932" s="16">
        <v>130.69999999999999</v>
      </c>
      <c r="E2932" s="17">
        <v>31989</v>
      </c>
      <c r="F2932" s="17"/>
    </row>
    <row r="2933" spans="1:6" x14ac:dyDescent="0.25">
      <c r="A2933" s="16" t="s">
        <v>225</v>
      </c>
      <c r="B2933" s="16">
        <v>32812</v>
      </c>
      <c r="C2933" s="16">
        <v>120</v>
      </c>
      <c r="D2933" s="16">
        <v>110.5</v>
      </c>
      <c r="E2933" s="17">
        <v>33595</v>
      </c>
      <c r="F2933" s="17"/>
    </row>
    <row r="2934" spans="1:6" x14ac:dyDescent="0.25">
      <c r="A2934" s="16" t="s">
        <v>225</v>
      </c>
      <c r="B2934" s="16">
        <v>32117</v>
      </c>
      <c r="C2934" s="16">
        <v>180</v>
      </c>
      <c r="D2934" s="16">
        <v>131.4</v>
      </c>
      <c r="E2934" s="17">
        <v>28399</v>
      </c>
      <c r="F2934" s="17"/>
    </row>
    <row r="2935" spans="1:6" x14ac:dyDescent="0.25">
      <c r="A2935" s="16" t="s">
        <v>225</v>
      </c>
      <c r="B2935" s="16">
        <v>33426</v>
      </c>
      <c r="C2935" s="16">
        <v>29</v>
      </c>
      <c r="D2935" s="16">
        <v>21</v>
      </c>
      <c r="E2935" s="17">
        <v>34443</v>
      </c>
      <c r="F2935" s="17"/>
    </row>
    <row r="2936" spans="1:6" x14ac:dyDescent="0.25">
      <c r="A2936" s="16" t="s">
        <v>225</v>
      </c>
      <c r="B2936" s="16">
        <v>33710</v>
      </c>
      <c r="C2936" s="16">
        <v>180</v>
      </c>
      <c r="D2936" s="16">
        <v>154.5</v>
      </c>
      <c r="E2936" s="17">
        <v>31229</v>
      </c>
      <c r="F2936" s="17"/>
    </row>
    <row r="2937" spans="1:6" x14ac:dyDescent="0.25">
      <c r="A2937" s="16" t="s">
        <v>225</v>
      </c>
      <c r="B2937" s="16">
        <v>33612</v>
      </c>
      <c r="C2937" s="16">
        <v>120</v>
      </c>
      <c r="D2937" s="16">
        <v>112.5</v>
      </c>
      <c r="E2937" s="17">
        <v>34834</v>
      </c>
      <c r="F2937" s="17"/>
    </row>
    <row r="2938" spans="1:6" x14ac:dyDescent="0.25">
      <c r="A2938" s="16" t="s">
        <v>225</v>
      </c>
      <c r="B2938" s="16">
        <v>33758</v>
      </c>
      <c r="C2938" s="16">
        <v>150</v>
      </c>
      <c r="D2938" s="16">
        <v>115.9</v>
      </c>
      <c r="E2938" s="17">
        <v>30680</v>
      </c>
      <c r="F2938" s="17"/>
    </row>
    <row r="2939" spans="1:6" x14ac:dyDescent="0.25">
      <c r="A2939" s="16" t="s">
        <v>225</v>
      </c>
      <c r="B2939" s="16">
        <v>33431</v>
      </c>
      <c r="C2939" s="16">
        <v>180</v>
      </c>
      <c r="D2939" s="16">
        <v>165.5</v>
      </c>
      <c r="E2939" s="17">
        <v>30943</v>
      </c>
      <c r="F2939" s="17"/>
    </row>
    <row r="2940" spans="1:6" x14ac:dyDescent="0.25">
      <c r="A2940" s="16" t="s">
        <v>225</v>
      </c>
      <c r="B2940" s="16">
        <v>32720</v>
      </c>
      <c r="C2940" s="16">
        <v>150</v>
      </c>
      <c r="D2940" s="16">
        <v>131.69999999999999</v>
      </c>
      <c r="E2940" s="17">
        <v>38294</v>
      </c>
      <c r="F2940" s="17"/>
    </row>
    <row r="2941" spans="1:6" x14ac:dyDescent="0.25">
      <c r="A2941" s="16" t="s">
        <v>225</v>
      </c>
      <c r="B2941" s="16">
        <v>33445</v>
      </c>
      <c r="C2941" s="16">
        <v>100</v>
      </c>
      <c r="D2941" s="16">
        <v>87.5</v>
      </c>
      <c r="E2941" s="17">
        <v>28769</v>
      </c>
      <c r="F2941" s="17"/>
    </row>
    <row r="2942" spans="1:6" x14ac:dyDescent="0.25">
      <c r="A2942" s="16" t="s">
        <v>225</v>
      </c>
      <c r="B2942" s="16">
        <v>32905</v>
      </c>
      <c r="C2942" s="16">
        <v>120</v>
      </c>
      <c r="D2942" s="16">
        <v>100</v>
      </c>
      <c r="E2942" s="17">
        <v>30879</v>
      </c>
      <c r="F2942" s="17"/>
    </row>
    <row r="2943" spans="1:6" x14ac:dyDescent="0.25">
      <c r="A2943" s="16" t="s">
        <v>225</v>
      </c>
      <c r="B2943" s="16">
        <v>32901</v>
      </c>
      <c r="C2943" s="16">
        <v>170</v>
      </c>
      <c r="D2943" s="16">
        <v>156</v>
      </c>
      <c r="E2943" s="17">
        <v>32548</v>
      </c>
      <c r="F2943" s="17"/>
    </row>
    <row r="2944" spans="1:6" x14ac:dyDescent="0.25">
      <c r="A2944" s="16" t="s">
        <v>225</v>
      </c>
      <c r="B2944" s="16">
        <v>33415</v>
      </c>
      <c r="C2944" s="16">
        <v>120</v>
      </c>
      <c r="D2944" s="16">
        <v>101.8</v>
      </c>
      <c r="E2944" s="17">
        <v>32335</v>
      </c>
      <c r="F2944" s="17"/>
    </row>
    <row r="2945" spans="1:6" x14ac:dyDescent="0.25">
      <c r="A2945" s="16" t="s">
        <v>225</v>
      </c>
      <c r="B2945" s="16">
        <v>34641</v>
      </c>
      <c r="C2945" s="16">
        <v>120</v>
      </c>
      <c r="D2945" s="16">
        <v>106.3</v>
      </c>
      <c r="E2945" s="17">
        <v>33413</v>
      </c>
      <c r="F2945" s="17"/>
    </row>
    <row r="2946" spans="1:6" x14ac:dyDescent="0.25">
      <c r="A2946" s="16" t="s">
        <v>225</v>
      </c>
      <c r="B2946" s="16">
        <v>32805</v>
      </c>
      <c r="C2946" s="16">
        <v>120</v>
      </c>
      <c r="D2946" s="16">
        <v>110.6</v>
      </c>
      <c r="E2946" s="17">
        <v>34151</v>
      </c>
      <c r="F2946" s="17"/>
    </row>
    <row r="2947" spans="1:6" x14ac:dyDescent="0.25">
      <c r="A2947" s="16" t="s">
        <v>225</v>
      </c>
      <c r="B2947" s="16">
        <v>34639</v>
      </c>
      <c r="C2947" s="16">
        <v>120</v>
      </c>
      <c r="D2947" s="16">
        <v>116.8</v>
      </c>
      <c r="E2947" s="17">
        <v>36287</v>
      </c>
      <c r="F2947" s="17"/>
    </row>
    <row r="2948" spans="1:6" x14ac:dyDescent="0.25">
      <c r="A2948" s="16" t="s">
        <v>225</v>
      </c>
      <c r="B2948" s="16">
        <v>33418</v>
      </c>
      <c r="C2948" s="16">
        <v>120</v>
      </c>
      <c r="D2948" s="16">
        <v>117.1</v>
      </c>
      <c r="E2948" s="17">
        <v>34151</v>
      </c>
      <c r="F2948" s="17"/>
    </row>
    <row r="2949" spans="1:6" x14ac:dyDescent="0.25">
      <c r="A2949" s="16" t="s">
        <v>225</v>
      </c>
      <c r="B2949" s="16">
        <v>34238</v>
      </c>
      <c r="C2949" s="16">
        <v>120</v>
      </c>
      <c r="D2949" s="16">
        <v>106</v>
      </c>
      <c r="E2949" s="17">
        <v>31978</v>
      </c>
      <c r="F2949" s="17"/>
    </row>
    <row r="2950" spans="1:6" x14ac:dyDescent="0.25">
      <c r="A2950" s="16" t="s">
        <v>225</v>
      </c>
      <c r="B2950" s="16">
        <v>32535</v>
      </c>
      <c r="C2950" s="16">
        <v>88</v>
      </c>
      <c r="D2950" s="16">
        <v>84.2</v>
      </c>
      <c r="E2950" s="17">
        <v>34558</v>
      </c>
      <c r="F2950" s="17"/>
    </row>
    <row r="2951" spans="1:6" x14ac:dyDescent="0.25">
      <c r="A2951" s="16" t="s">
        <v>225</v>
      </c>
      <c r="B2951" s="16">
        <v>33713</v>
      </c>
      <c r="C2951" s="16">
        <v>56</v>
      </c>
      <c r="D2951" s="16">
        <v>46.9</v>
      </c>
      <c r="E2951" s="17">
        <v>30103</v>
      </c>
      <c r="F2951" s="17"/>
    </row>
    <row r="2952" spans="1:6" x14ac:dyDescent="0.25">
      <c r="A2952" s="16" t="s">
        <v>225</v>
      </c>
      <c r="B2952" s="16">
        <v>33912</v>
      </c>
      <c r="C2952" s="16">
        <v>120</v>
      </c>
      <c r="D2952" s="16">
        <v>96.7</v>
      </c>
      <c r="E2952" s="17">
        <v>36623</v>
      </c>
      <c r="F2952" s="17"/>
    </row>
    <row r="2953" spans="1:6" x14ac:dyDescent="0.25">
      <c r="A2953" s="16" t="s">
        <v>225</v>
      </c>
      <c r="B2953" s="16">
        <v>32073</v>
      </c>
      <c r="C2953" s="16">
        <v>120</v>
      </c>
      <c r="D2953" s="16">
        <v>105.1</v>
      </c>
      <c r="E2953" s="17">
        <v>32882</v>
      </c>
      <c r="F2953" s="17"/>
    </row>
    <row r="2954" spans="1:6" x14ac:dyDescent="0.25">
      <c r="A2954" s="16" t="s">
        <v>225</v>
      </c>
      <c r="B2954" s="16">
        <v>32780</v>
      </c>
      <c r="C2954" s="16">
        <v>120</v>
      </c>
      <c r="D2954" s="16">
        <v>111.5</v>
      </c>
      <c r="E2954" s="17">
        <v>34068</v>
      </c>
      <c r="F2954" s="17"/>
    </row>
    <row r="2955" spans="1:6" x14ac:dyDescent="0.25">
      <c r="A2955" s="16" t="s">
        <v>225</v>
      </c>
      <c r="B2955" s="16">
        <v>32801</v>
      </c>
      <c r="C2955" s="16">
        <v>120</v>
      </c>
      <c r="D2955" s="16">
        <v>112.6</v>
      </c>
      <c r="E2955" s="17">
        <v>33604</v>
      </c>
      <c r="F2955" s="17"/>
    </row>
    <row r="2956" spans="1:6" x14ac:dyDescent="0.25">
      <c r="A2956" s="16" t="s">
        <v>225</v>
      </c>
      <c r="B2956" s="16">
        <v>33950</v>
      </c>
      <c r="C2956" s="16">
        <v>180</v>
      </c>
      <c r="D2956" s="16">
        <v>152.19999999999999</v>
      </c>
      <c r="E2956" s="17">
        <v>29221</v>
      </c>
      <c r="F2956" s="17"/>
    </row>
    <row r="2957" spans="1:6" x14ac:dyDescent="0.25">
      <c r="A2957" s="16" t="s">
        <v>225</v>
      </c>
      <c r="B2957" s="16">
        <v>32034</v>
      </c>
      <c r="C2957" s="16">
        <v>120</v>
      </c>
      <c r="D2957" s="16">
        <v>103.5</v>
      </c>
      <c r="E2957" s="17">
        <v>30926</v>
      </c>
      <c r="F2957" s="17"/>
    </row>
    <row r="2958" spans="1:6" x14ac:dyDescent="0.25">
      <c r="A2958" s="16" t="s">
        <v>225</v>
      </c>
      <c r="B2958" s="16">
        <v>34292</v>
      </c>
      <c r="C2958" s="16">
        <v>120</v>
      </c>
      <c r="D2958" s="16">
        <v>111.8</v>
      </c>
      <c r="E2958" s="17">
        <v>30679</v>
      </c>
      <c r="F2958" s="17"/>
    </row>
    <row r="2959" spans="1:6" x14ac:dyDescent="0.25">
      <c r="A2959" s="16" t="s">
        <v>225</v>
      </c>
      <c r="B2959" s="16">
        <v>33313</v>
      </c>
      <c r="C2959" s="16">
        <v>120</v>
      </c>
      <c r="D2959" s="16">
        <v>110.9</v>
      </c>
      <c r="E2959" s="17">
        <v>31313</v>
      </c>
      <c r="F2959" s="17"/>
    </row>
    <row r="2960" spans="1:6" x14ac:dyDescent="0.25">
      <c r="A2960" s="16" t="s">
        <v>225</v>
      </c>
      <c r="B2960" s="16">
        <v>33460</v>
      </c>
      <c r="C2960" s="16">
        <v>116</v>
      </c>
      <c r="D2960" s="16">
        <v>88.6</v>
      </c>
      <c r="E2960" s="17">
        <v>26665</v>
      </c>
      <c r="F2960" s="17"/>
    </row>
    <row r="2961" spans="1:6" x14ac:dyDescent="0.25">
      <c r="A2961" s="16" t="s">
        <v>225</v>
      </c>
      <c r="B2961" s="16">
        <v>33711</v>
      </c>
      <c r="C2961" s="16">
        <v>57</v>
      </c>
      <c r="D2961" s="16">
        <v>50.7</v>
      </c>
      <c r="E2961" s="17">
        <v>33298</v>
      </c>
      <c r="F2961" s="17"/>
    </row>
    <row r="2962" spans="1:6" x14ac:dyDescent="0.25">
      <c r="A2962" s="16" t="s">
        <v>225</v>
      </c>
      <c r="B2962" s="16">
        <v>32725</v>
      </c>
      <c r="C2962" s="16">
        <v>120</v>
      </c>
      <c r="D2962" s="16">
        <v>110.4</v>
      </c>
      <c r="E2962" s="17">
        <v>30578</v>
      </c>
      <c r="F2962" s="17"/>
    </row>
    <row r="2963" spans="1:6" x14ac:dyDescent="0.25">
      <c r="A2963" s="16" t="s">
        <v>225</v>
      </c>
      <c r="B2963" s="16">
        <v>33460</v>
      </c>
      <c r="C2963" s="16">
        <v>99</v>
      </c>
      <c r="D2963" s="16">
        <v>89.1</v>
      </c>
      <c r="E2963" s="17">
        <v>28856</v>
      </c>
      <c r="F2963" s="17"/>
    </row>
    <row r="2964" spans="1:6" x14ac:dyDescent="0.25">
      <c r="A2964" s="16" t="s">
        <v>225</v>
      </c>
      <c r="B2964" s="16">
        <v>33705</v>
      </c>
      <c r="C2964" s="16">
        <v>120</v>
      </c>
      <c r="D2964" s="16">
        <v>114.8</v>
      </c>
      <c r="E2964" s="17">
        <v>35300</v>
      </c>
      <c r="F2964" s="17"/>
    </row>
    <row r="2965" spans="1:6" x14ac:dyDescent="0.25">
      <c r="A2965" s="16" t="s">
        <v>225</v>
      </c>
      <c r="B2965" s="16">
        <v>33771</v>
      </c>
      <c r="C2965" s="16">
        <v>244</v>
      </c>
      <c r="D2965" s="16">
        <v>227.2</v>
      </c>
      <c r="E2965" s="17">
        <v>33011</v>
      </c>
      <c r="F2965" s="17"/>
    </row>
    <row r="2966" spans="1:6" x14ac:dyDescent="0.25">
      <c r="A2966" s="16" t="s">
        <v>225</v>
      </c>
      <c r="B2966" s="16">
        <v>32806</v>
      </c>
      <c r="C2966" s="16">
        <v>115</v>
      </c>
      <c r="D2966" s="16">
        <v>106.1</v>
      </c>
      <c r="E2966" s="17">
        <v>31643</v>
      </c>
      <c r="F2966" s="17"/>
    </row>
    <row r="2967" spans="1:6" x14ac:dyDescent="0.25">
      <c r="A2967" s="16" t="s">
        <v>225</v>
      </c>
      <c r="B2967" s="16">
        <v>33928</v>
      </c>
      <c r="C2967" s="16">
        <v>155</v>
      </c>
      <c r="D2967" s="16">
        <v>140.19999999999999</v>
      </c>
      <c r="E2967" s="17">
        <v>37917</v>
      </c>
      <c r="F2967" s="17"/>
    </row>
    <row r="2968" spans="1:6" x14ac:dyDescent="0.25">
      <c r="A2968" s="16" t="s">
        <v>225</v>
      </c>
      <c r="B2968" s="16">
        <v>34109</v>
      </c>
      <c r="C2968" s="16">
        <v>40</v>
      </c>
      <c r="D2968" s="16">
        <v>42.2</v>
      </c>
      <c r="E2968" s="17">
        <v>35962</v>
      </c>
      <c r="F2968" s="17"/>
    </row>
    <row r="2969" spans="1:6" x14ac:dyDescent="0.25">
      <c r="A2969" s="16" t="s">
        <v>225</v>
      </c>
      <c r="B2969" s="16">
        <v>34667</v>
      </c>
      <c r="C2969" s="16">
        <v>103</v>
      </c>
      <c r="D2969" s="16">
        <v>95.8</v>
      </c>
      <c r="E2969" s="17">
        <v>31908</v>
      </c>
      <c r="F2969" s="17"/>
    </row>
    <row r="2970" spans="1:6" x14ac:dyDescent="0.25">
      <c r="A2970" s="16" t="s">
        <v>225</v>
      </c>
      <c r="B2970" s="16">
        <v>32351</v>
      </c>
      <c r="C2970" s="16">
        <v>120</v>
      </c>
      <c r="D2970" s="16">
        <v>111.8</v>
      </c>
      <c r="E2970" s="17">
        <v>37383</v>
      </c>
      <c r="F2970" s="17"/>
    </row>
    <row r="2971" spans="1:6" x14ac:dyDescent="0.25">
      <c r="A2971" s="16" t="s">
        <v>225</v>
      </c>
      <c r="B2971" s="16">
        <v>34452</v>
      </c>
      <c r="C2971" s="16">
        <v>104</v>
      </c>
      <c r="D2971" s="16">
        <v>97.2</v>
      </c>
      <c r="E2971" s="17">
        <v>29495</v>
      </c>
      <c r="F2971" s="17"/>
    </row>
    <row r="2972" spans="1:6" x14ac:dyDescent="0.25">
      <c r="A2972" s="16" t="s">
        <v>225</v>
      </c>
      <c r="B2972" s="16">
        <v>34110</v>
      </c>
      <c r="C2972" s="16">
        <v>113</v>
      </c>
      <c r="D2972" s="16">
        <v>105.1</v>
      </c>
      <c r="E2972" s="17">
        <v>33410</v>
      </c>
      <c r="F2972" s="17"/>
    </row>
    <row r="2973" spans="1:6" x14ac:dyDescent="0.25">
      <c r="A2973" s="16" t="s">
        <v>225</v>
      </c>
      <c r="B2973" s="16">
        <v>33157</v>
      </c>
      <c r="C2973" s="16">
        <v>74</v>
      </c>
      <c r="D2973" s="16">
        <v>70.5</v>
      </c>
      <c r="E2973" s="17">
        <v>31260</v>
      </c>
      <c r="F2973" s="17"/>
    </row>
    <row r="2974" spans="1:6" x14ac:dyDescent="0.25">
      <c r="A2974" s="16" t="s">
        <v>225</v>
      </c>
      <c r="B2974" s="16">
        <v>33144</v>
      </c>
      <c r="C2974" s="16">
        <v>95</v>
      </c>
      <c r="D2974" s="16">
        <v>91.7</v>
      </c>
      <c r="E2974" s="17">
        <v>35454</v>
      </c>
      <c r="F2974" s="17"/>
    </row>
    <row r="2975" spans="1:6" x14ac:dyDescent="0.25">
      <c r="A2975" s="16" t="s">
        <v>225</v>
      </c>
      <c r="B2975" s="16">
        <v>34972</v>
      </c>
      <c r="C2975" s="16">
        <v>160</v>
      </c>
      <c r="D2975" s="16">
        <v>174.2</v>
      </c>
      <c r="E2975" s="17">
        <v>31029</v>
      </c>
      <c r="F2975" s="17"/>
    </row>
    <row r="2976" spans="1:6" x14ac:dyDescent="0.25">
      <c r="A2976" s="16" t="s">
        <v>225</v>
      </c>
      <c r="B2976" s="16">
        <v>32256</v>
      </c>
      <c r="C2976" s="16">
        <v>120</v>
      </c>
      <c r="D2976" s="16">
        <v>108.8</v>
      </c>
      <c r="E2976" s="17">
        <v>31454</v>
      </c>
      <c r="F2976" s="17"/>
    </row>
    <row r="2977" spans="1:6" x14ac:dyDescent="0.25">
      <c r="A2977" s="16" t="s">
        <v>225</v>
      </c>
      <c r="B2977" s="16">
        <v>32763</v>
      </c>
      <c r="C2977" s="16">
        <v>150</v>
      </c>
      <c r="D2977" s="16">
        <v>139.6</v>
      </c>
      <c r="E2977" s="17">
        <v>29483</v>
      </c>
      <c r="F2977" s="17"/>
    </row>
    <row r="2978" spans="1:6" x14ac:dyDescent="0.25">
      <c r="A2978" s="16" t="s">
        <v>225</v>
      </c>
      <c r="B2978" s="16">
        <v>33462</v>
      </c>
      <c r="C2978" s="16">
        <v>60</v>
      </c>
      <c r="D2978" s="16">
        <v>48.7</v>
      </c>
      <c r="E2978" s="17">
        <v>35696</v>
      </c>
      <c r="F2978" s="17"/>
    </row>
    <row r="2979" spans="1:6" x14ac:dyDescent="0.25">
      <c r="A2979" s="16" t="s">
        <v>225</v>
      </c>
      <c r="B2979" s="16">
        <v>34230</v>
      </c>
      <c r="C2979" s="16">
        <v>101</v>
      </c>
      <c r="D2979" s="16">
        <v>90.3</v>
      </c>
      <c r="E2979" s="17">
        <v>33756</v>
      </c>
      <c r="F2979" s="17"/>
    </row>
    <row r="2980" spans="1:6" x14ac:dyDescent="0.25">
      <c r="A2980" s="16" t="s">
        <v>225</v>
      </c>
      <c r="B2980" s="16">
        <v>32250</v>
      </c>
      <c r="C2980" s="16">
        <v>165</v>
      </c>
      <c r="D2980" s="16">
        <v>124.3</v>
      </c>
      <c r="E2980" s="17">
        <v>32417</v>
      </c>
      <c r="F2980" s="17"/>
    </row>
    <row r="2981" spans="1:6" x14ac:dyDescent="0.25">
      <c r="A2981" s="16" t="s">
        <v>225</v>
      </c>
      <c r="B2981" s="16">
        <v>33542</v>
      </c>
      <c r="C2981" s="16">
        <v>120</v>
      </c>
      <c r="D2981" s="16">
        <v>110.5</v>
      </c>
      <c r="E2981" s="17">
        <v>32687</v>
      </c>
      <c r="F2981" s="17"/>
    </row>
    <row r="2982" spans="1:6" x14ac:dyDescent="0.25">
      <c r="A2982" s="16" t="s">
        <v>225</v>
      </c>
      <c r="B2982" s="16">
        <v>34239</v>
      </c>
      <c r="C2982" s="16">
        <v>144</v>
      </c>
      <c r="D2982" s="16">
        <v>121.6</v>
      </c>
      <c r="E2982" s="17">
        <v>26207</v>
      </c>
      <c r="F2982" s="17"/>
    </row>
    <row r="2983" spans="1:6" x14ac:dyDescent="0.25">
      <c r="A2983" s="16" t="s">
        <v>225</v>
      </c>
      <c r="B2983" s="16">
        <v>32608</v>
      </c>
      <c r="C2983" s="16">
        <v>180</v>
      </c>
      <c r="D2983" s="16">
        <v>169.4</v>
      </c>
      <c r="E2983" s="17">
        <v>30498</v>
      </c>
      <c r="F2983" s="17"/>
    </row>
    <row r="2984" spans="1:6" x14ac:dyDescent="0.25">
      <c r="A2984" s="16" t="s">
        <v>225</v>
      </c>
      <c r="B2984" s="16">
        <v>32401</v>
      </c>
      <c r="C2984" s="16">
        <v>120</v>
      </c>
      <c r="E2984" s="17">
        <v>24750</v>
      </c>
      <c r="F2984" s="17"/>
    </row>
    <row r="2985" spans="1:6" x14ac:dyDescent="0.25">
      <c r="A2985" s="16" t="s">
        <v>225</v>
      </c>
      <c r="B2985" s="16">
        <v>34266</v>
      </c>
      <c r="C2985" s="16">
        <v>78</v>
      </c>
      <c r="D2985" s="16">
        <v>47.9</v>
      </c>
      <c r="E2985" s="17">
        <v>38897</v>
      </c>
      <c r="F2985" s="17"/>
    </row>
    <row r="2986" spans="1:6" x14ac:dyDescent="0.25">
      <c r="A2986" s="16" t="s">
        <v>225</v>
      </c>
      <c r="B2986" s="16">
        <v>34761</v>
      </c>
      <c r="C2986" s="16">
        <v>110</v>
      </c>
      <c r="E2986" s="17">
        <v>43795</v>
      </c>
      <c r="F2986" s="17"/>
    </row>
    <row r="2987" spans="1:6" x14ac:dyDescent="0.25">
      <c r="A2987" s="16" t="s">
        <v>225</v>
      </c>
      <c r="B2987" s="16">
        <v>32112</v>
      </c>
      <c r="C2987" s="16">
        <v>92</v>
      </c>
      <c r="D2987" s="16">
        <v>75.8</v>
      </c>
      <c r="E2987" s="17">
        <v>34151</v>
      </c>
      <c r="F2987" s="17"/>
    </row>
    <row r="2988" spans="1:6" x14ac:dyDescent="0.25">
      <c r="A2988" s="16" t="s">
        <v>225</v>
      </c>
      <c r="B2988" s="16">
        <v>33549</v>
      </c>
      <c r="C2988" s="16">
        <v>179</v>
      </c>
      <c r="D2988" s="16">
        <v>147.5</v>
      </c>
      <c r="E2988" s="17">
        <v>42835</v>
      </c>
      <c r="F2988" s="17"/>
    </row>
    <row r="2989" spans="1:6" x14ac:dyDescent="0.25">
      <c r="A2989" s="16" t="s">
        <v>225</v>
      </c>
      <c r="B2989" s="16">
        <v>32308</v>
      </c>
      <c r="C2989" s="16">
        <v>180</v>
      </c>
      <c r="D2989" s="16">
        <v>159.80000000000001</v>
      </c>
      <c r="E2989" s="17">
        <v>30503</v>
      </c>
      <c r="F2989" s="17"/>
    </row>
    <row r="2990" spans="1:6" x14ac:dyDescent="0.25">
      <c r="A2990" s="16" t="s">
        <v>225</v>
      </c>
      <c r="B2990" s="16">
        <v>33952</v>
      </c>
      <c r="C2990" s="16">
        <v>164</v>
      </c>
      <c r="D2990" s="16">
        <v>126.2</v>
      </c>
      <c r="E2990" s="17">
        <v>29322</v>
      </c>
      <c r="F2990" s="17"/>
    </row>
    <row r="2991" spans="1:6" x14ac:dyDescent="0.25">
      <c r="A2991" s="16" t="s">
        <v>225</v>
      </c>
      <c r="B2991" s="16">
        <v>32701</v>
      </c>
      <c r="C2991" s="16">
        <v>228</v>
      </c>
      <c r="D2991" s="16">
        <v>218.6</v>
      </c>
      <c r="E2991" s="17">
        <v>29384</v>
      </c>
      <c r="F2991" s="17"/>
    </row>
    <row r="2992" spans="1:6" x14ac:dyDescent="0.25">
      <c r="A2992" s="16" t="s">
        <v>225</v>
      </c>
      <c r="B2992" s="16">
        <v>32547</v>
      </c>
      <c r="C2992" s="16">
        <v>120</v>
      </c>
      <c r="D2992" s="16">
        <v>108.3</v>
      </c>
      <c r="E2992" s="17">
        <v>29205</v>
      </c>
      <c r="F2992" s="17"/>
    </row>
    <row r="2993" spans="1:6" x14ac:dyDescent="0.25">
      <c r="A2993" s="16" t="s">
        <v>225</v>
      </c>
      <c r="B2993" s="16">
        <v>34104</v>
      </c>
      <c r="C2993" s="16">
        <v>30</v>
      </c>
      <c r="D2993" s="16">
        <v>10.5</v>
      </c>
      <c r="E2993" s="17">
        <v>43741</v>
      </c>
      <c r="F2993" s="17"/>
    </row>
    <row r="2994" spans="1:6" x14ac:dyDescent="0.25">
      <c r="A2994" s="16" t="s">
        <v>225</v>
      </c>
      <c r="B2994" s="16">
        <v>33455</v>
      </c>
      <c r="C2994" s="16">
        <v>120</v>
      </c>
      <c r="D2994" s="16">
        <v>117.4</v>
      </c>
      <c r="E2994" s="17">
        <v>28185</v>
      </c>
      <c r="F2994" s="17"/>
    </row>
    <row r="2995" spans="1:6" x14ac:dyDescent="0.25">
      <c r="A2995" s="16" t="s">
        <v>225</v>
      </c>
      <c r="B2995" s="16">
        <v>32084</v>
      </c>
      <c r="C2995" s="16">
        <v>120</v>
      </c>
      <c r="D2995" s="16">
        <v>108.5</v>
      </c>
      <c r="E2995" s="17">
        <v>34151</v>
      </c>
      <c r="F2995" s="17"/>
    </row>
    <row r="2996" spans="1:6" x14ac:dyDescent="0.25">
      <c r="A2996" s="16" t="s">
        <v>225</v>
      </c>
      <c r="B2996" s="16">
        <v>32159</v>
      </c>
      <c r="C2996" s="16">
        <v>145</v>
      </c>
      <c r="D2996" s="16">
        <v>139.69999999999999</v>
      </c>
      <c r="E2996" s="17">
        <v>36249</v>
      </c>
      <c r="F2996" s="17"/>
    </row>
    <row r="2997" spans="1:6" x14ac:dyDescent="0.25">
      <c r="A2997" s="16" t="s">
        <v>225</v>
      </c>
      <c r="B2997" s="16">
        <v>32082</v>
      </c>
      <c r="C2997" s="16">
        <v>30</v>
      </c>
      <c r="D2997" s="16">
        <v>21.8</v>
      </c>
      <c r="E2997" s="17">
        <v>32848</v>
      </c>
      <c r="F2997" s="17"/>
    </row>
    <row r="2998" spans="1:6" x14ac:dyDescent="0.25">
      <c r="A2998" s="16" t="s">
        <v>225</v>
      </c>
      <c r="B2998" s="16">
        <v>32340</v>
      </c>
      <c r="C2998" s="16">
        <v>120</v>
      </c>
      <c r="D2998" s="16">
        <v>111.5</v>
      </c>
      <c r="E2998" s="17">
        <v>34936</v>
      </c>
      <c r="F2998" s="17"/>
    </row>
    <row r="2999" spans="1:6" x14ac:dyDescent="0.25">
      <c r="A2999" s="16" t="s">
        <v>225</v>
      </c>
      <c r="B2999" s="16">
        <v>33142</v>
      </c>
      <c r="C2999" s="16">
        <v>180</v>
      </c>
      <c r="D2999" s="16">
        <v>173.7</v>
      </c>
      <c r="E2999" s="17">
        <v>29799</v>
      </c>
      <c r="F2999" s="17"/>
    </row>
    <row r="3000" spans="1:6" x14ac:dyDescent="0.25">
      <c r="A3000" s="16" t="s">
        <v>225</v>
      </c>
      <c r="B3000" s="16">
        <v>34232</v>
      </c>
      <c r="C3000" s="16">
        <v>120</v>
      </c>
      <c r="D3000" s="16">
        <v>115.4</v>
      </c>
      <c r="E3000" s="17">
        <v>30204</v>
      </c>
      <c r="F3000" s="17"/>
    </row>
    <row r="3001" spans="1:6" x14ac:dyDescent="0.25">
      <c r="A3001" s="16" t="s">
        <v>225</v>
      </c>
      <c r="B3001" s="16">
        <v>34667</v>
      </c>
      <c r="C3001" s="16">
        <v>120</v>
      </c>
      <c r="D3001" s="16">
        <v>106.5</v>
      </c>
      <c r="E3001" s="17">
        <v>29844</v>
      </c>
      <c r="F3001" s="17"/>
    </row>
    <row r="3002" spans="1:6" x14ac:dyDescent="0.25">
      <c r="A3002" s="16" t="s">
        <v>225</v>
      </c>
      <c r="B3002" s="16">
        <v>33173</v>
      </c>
      <c r="C3002" s="16">
        <v>180</v>
      </c>
      <c r="D3002" s="16">
        <v>175.2</v>
      </c>
      <c r="E3002" s="17">
        <v>33315</v>
      </c>
      <c r="F3002" s="17"/>
    </row>
    <row r="3003" spans="1:6" x14ac:dyDescent="0.25">
      <c r="A3003" s="16" t="s">
        <v>225</v>
      </c>
      <c r="B3003" s="16">
        <v>33035</v>
      </c>
      <c r="C3003" s="16">
        <v>180</v>
      </c>
      <c r="D3003" s="16">
        <v>120</v>
      </c>
      <c r="E3003" s="17">
        <v>31846</v>
      </c>
      <c r="F3003" s="17"/>
    </row>
    <row r="3004" spans="1:6" x14ac:dyDescent="0.25">
      <c r="A3004" s="16" t="s">
        <v>225</v>
      </c>
      <c r="B3004" s="16">
        <v>32808</v>
      </c>
      <c r="C3004" s="16">
        <v>120</v>
      </c>
      <c r="D3004" s="16">
        <v>111.3</v>
      </c>
      <c r="E3004" s="17">
        <v>30992</v>
      </c>
      <c r="F3004" s="17"/>
    </row>
    <row r="3005" spans="1:6" x14ac:dyDescent="0.25">
      <c r="A3005" s="16" t="s">
        <v>225</v>
      </c>
      <c r="B3005" s="16">
        <v>32073</v>
      </c>
      <c r="C3005" s="16">
        <v>72</v>
      </c>
      <c r="D3005" s="16">
        <v>39.200000000000003</v>
      </c>
      <c r="E3005" s="17">
        <v>39623</v>
      </c>
      <c r="F3005" s="17"/>
    </row>
    <row r="3006" spans="1:6" x14ac:dyDescent="0.25">
      <c r="A3006" s="16" t="s">
        <v>225</v>
      </c>
      <c r="B3006" s="16">
        <v>33161</v>
      </c>
      <c r="C3006" s="16">
        <v>212</v>
      </c>
      <c r="D3006" s="16">
        <v>200.9</v>
      </c>
      <c r="E3006" s="17">
        <v>25715</v>
      </c>
      <c r="F3006" s="17"/>
    </row>
    <row r="3007" spans="1:6" x14ac:dyDescent="0.25">
      <c r="A3007" s="16" t="s">
        <v>225</v>
      </c>
      <c r="B3007" s="16">
        <v>34209</v>
      </c>
      <c r="C3007" s="16">
        <v>120</v>
      </c>
      <c r="D3007" s="16">
        <v>94</v>
      </c>
      <c r="E3007" s="17">
        <v>31435</v>
      </c>
      <c r="F3007" s="17"/>
    </row>
    <row r="3008" spans="1:6" x14ac:dyDescent="0.25">
      <c r="A3008" s="16" t="s">
        <v>225</v>
      </c>
      <c r="B3008" s="16">
        <v>33018</v>
      </c>
      <c r="C3008" s="16">
        <v>27</v>
      </c>
      <c r="D3008" s="16">
        <v>24.2</v>
      </c>
      <c r="E3008" s="17">
        <v>39853</v>
      </c>
      <c r="F3008" s="17"/>
    </row>
    <row r="3009" spans="1:6" x14ac:dyDescent="0.25">
      <c r="A3009" s="16" t="s">
        <v>225</v>
      </c>
      <c r="B3009" s="16">
        <v>33161</v>
      </c>
      <c r="C3009" s="16">
        <v>120</v>
      </c>
      <c r="D3009" s="16">
        <v>104.1</v>
      </c>
      <c r="E3009" s="17">
        <v>33674</v>
      </c>
      <c r="F3009" s="17"/>
    </row>
    <row r="3010" spans="1:6" x14ac:dyDescent="0.25">
      <c r="A3010" s="16" t="s">
        <v>225</v>
      </c>
      <c r="B3010" s="16">
        <v>32308</v>
      </c>
      <c r="C3010" s="16">
        <v>120</v>
      </c>
      <c r="D3010" s="16">
        <v>116.1</v>
      </c>
      <c r="E3010" s="17">
        <v>34243</v>
      </c>
      <c r="F3010" s="17"/>
    </row>
    <row r="3011" spans="1:6" x14ac:dyDescent="0.25">
      <c r="A3011" s="16" t="s">
        <v>225</v>
      </c>
      <c r="B3011" s="16">
        <v>32703</v>
      </c>
      <c r="C3011" s="16">
        <v>222</v>
      </c>
      <c r="D3011" s="16">
        <v>156.6</v>
      </c>
      <c r="E3011" s="17">
        <v>29129</v>
      </c>
      <c r="F3011" s="17"/>
    </row>
    <row r="3012" spans="1:6" x14ac:dyDescent="0.25">
      <c r="A3012" s="16" t="s">
        <v>225</v>
      </c>
      <c r="B3012" s="16">
        <v>32960</v>
      </c>
      <c r="C3012" s="16">
        <v>24</v>
      </c>
      <c r="D3012" s="16">
        <v>22.9</v>
      </c>
      <c r="E3012" s="17">
        <v>41352</v>
      </c>
      <c r="F3012" s="17"/>
    </row>
    <row r="3013" spans="1:6" x14ac:dyDescent="0.25">
      <c r="A3013" s="16" t="s">
        <v>225</v>
      </c>
      <c r="B3013" s="16">
        <v>33991</v>
      </c>
      <c r="C3013" s="16">
        <v>105</v>
      </c>
      <c r="D3013" s="16">
        <v>99.1</v>
      </c>
      <c r="E3013" s="17">
        <v>32748</v>
      </c>
      <c r="F3013" s="17"/>
    </row>
    <row r="3014" spans="1:6" x14ac:dyDescent="0.25">
      <c r="A3014" s="16" t="s">
        <v>225</v>
      </c>
      <c r="B3014" s="16">
        <v>33908</v>
      </c>
      <c r="C3014" s="16">
        <v>219</v>
      </c>
      <c r="D3014" s="16">
        <v>146</v>
      </c>
      <c r="E3014" s="17">
        <v>35646</v>
      </c>
      <c r="F3014" s="17"/>
    </row>
    <row r="3015" spans="1:6" x14ac:dyDescent="0.25">
      <c r="A3015" s="16" t="s">
        <v>225</v>
      </c>
      <c r="B3015" s="16">
        <v>34235</v>
      </c>
      <c r="C3015" s="16">
        <v>120</v>
      </c>
      <c r="D3015" s="16">
        <v>115.9</v>
      </c>
      <c r="E3015" s="17">
        <v>33081</v>
      </c>
      <c r="F3015" s="17"/>
    </row>
    <row r="3016" spans="1:6" x14ac:dyDescent="0.25">
      <c r="A3016" s="16" t="s">
        <v>225</v>
      </c>
      <c r="B3016" s="16">
        <v>33305</v>
      </c>
      <c r="C3016" s="16">
        <v>206</v>
      </c>
      <c r="D3016" s="16">
        <v>163.4</v>
      </c>
      <c r="E3016" s="17">
        <v>25750</v>
      </c>
      <c r="F3016" s="17"/>
    </row>
    <row r="3017" spans="1:6" x14ac:dyDescent="0.25">
      <c r="A3017" s="16" t="s">
        <v>225</v>
      </c>
      <c r="B3017" s="16">
        <v>32174</v>
      </c>
      <c r="C3017" s="16">
        <v>120</v>
      </c>
      <c r="D3017" s="16">
        <v>113.9</v>
      </c>
      <c r="E3017" s="17">
        <v>32105</v>
      </c>
      <c r="F3017" s="17"/>
    </row>
    <row r="3018" spans="1:6" x14ac:dyDescent="0.25">
      <c r="A3018" s="16" t="s">
        <v>225</v>
      </c>
      <c r="B3018" s="16">
        <v>32822</v>
      </c>
      <c r="C3018" s="16">
        <v>180</v>
      </c>
      <c r="D3018" s="16">
        <v>171.7</v>
      </c>
      <c r="E3018" s="17">
        <v>31827</v>
      </c>
      <c r="F3018" s="17"/>
    </row>
    <row r="3019" spans="1:6" x14ac:dyDescent="0.25">
      <c r="A3019" s="16" t="s">
        <v>225</v>
      </c>
      <c r="B3019" s="16">
        <v>34481</v>
      </c>
      <c r="C3019" s="16">
        <v>120</v>
      </c>
      <c r="D3019" s="16">
        <v>109.4</v>
      </c>
      <c r="E3019" s="17">
        <v>43069</v>
      </c>
      <c r="F3019" s="17"/>
    </row>
    <row r="3020" spans="1:6" x14ac:dyDescent="0.25">
      <c r="A3020" s="16" t="s">
        <v>225</v>
      </c>
      <c r="B3020" s="16">
        <v>32055</v>
      </c>
      <c r="C3020" s="16">
        <v>95</v>
      </c>
      <c r="D3020" s="16">
        <v>89.4</v>
      </c>
      <c r="E3020" s="17">
        <v>28717</v>
      </c>
      <c r="F3020" s="17"/>
    </row>
    <row r="3021" spans="1:6" x14ac:dyDescent="0.25">
      <c r="A3021" s="16" t="s">
        <v>225</v>
      </c>
      <c r="B3021" s="16">
        <v>32221</v>
      </c>
      <c r="C3021" s="16">
        <v>120</v>
      </c>
      <c r="D3021" s="16">
        <v>95.8</v>
      </c>
      <c r="E3021" s="17">
        <v>32885</v>
      </c>
      <c r="F3021" s="17"/>
    </row>
    <row r="3022" spans="1:6" x14ac:dyDescent="0.25">
      <c r="A3022" s="16" t="s">
        <v>225</v>
      </c>
      <c r="B3022" s="16">
        <v>34689</v>
      </c>
      <c r="C3022" s="16">
        <v>114</v>
      </c>
      <c r="D3022" s="16">
        <v>106.8</v>
      </c>
      <c r="E3022" s="17">
        <v>27131</v>
      </c>
      <c r="F3022" s="17"/>
    </row>
    <row r="3023" spans="1:6" x14ac:dyDescent="0.25">
      <c r="A3023" s="16" t="s">
        <v>225</v>
      </c>
      <c r="B3023" s="16">
        <v>33176</v>
      </c>
      <c r="C3023" s="16">
        <v>203</v>
      </c>
      <c r="D3023" s="16">
        <v>164.7</v>
      </c>
      <c r="E3023" s="17">
        <v>43663</v>
      </c>
      <c r="F3023" s="17"/>
    </row>
    <row r="3024" spans="1:6" x14ac:dyDescent="0.25">
      <c r="A3024" s="16" t="s">
        <v>225</v>
      </c>
      <c r="B3024" s="16">
        <v>33185</v>
      </c>
      <c r="C3024" s="16">
        <v>150</v>
      </c>
      <c r="D3024" s="16">
        <v>130.9</v>
      </c>
      <c r="E3024" s="17">
        <v>43614</v>
      </c>
      <c r="F3024" s="17"/>
    </row>
    <row r="3025" spans="1:6" x14ac:dyDescent="0.25">
      <c r="A3025" s="16" t="s">
        <v>226</v>
      </c>
      <c r="B3025" s="16">
        <v>30319</v>
      </c>
      <c r="C3025" s="16">
        <v>60</v>
      </c>
      <c r="D3025" s="16">
        <v>54.1</v>
      </c>
      <c r="E3025" s="17">
        <v>41263</v>
      </c>
      <c r="F3025" s="17"/>
    </row>
    <row r="3026" spans="1:6" x14ac:dyDescent="0.25">
      <c r="A3026" s="16" t="s">
        <v>226</v>
      </c>
      <c r="B3026" s="16">
        <v>30165</v>
      </c>
      <c r="C3026" s="16">
        <v>100</v>
      </c>
      <c r="D3026" s="16">
        <v>81.599999999999994</v>
      </c>
      <c r="E3026" s="17">
        <v>32509</v>
      </c>
      <c r="F3026" s="17"/>
    </row>
    <row r="3027" spans="1:6" x14ac:dyDescent="0.25">
      <c r="A3027" s="16" t="s">
        <v>226</v>
      </c>
      <c r="B3027" s="16">
        <v>31549</v>
      </c>
      <c r="C3027" s="16">
        <v>86</v>
      </c>
      <c r="D3027" s="16">
        <v>72.5</v>
      </c>
      <c r="E3027" s="17">
        <v>32690</v>
      </c>
      <c r="F3027" s="17"/>
    </row>
    <row r="3028" spans="1:6" x14ac:dyDescent="0.25">
      <c r="A3028" s="16" t="s">
        <v>226</v>
      </c>
      <c r="B3028" s="16">
        <v>30752</v>
      </c>
      <c r="C3028" s="16">
        <v>71</v>
      </c>
      <c r="D3028" s="16">
        <v>55.1</v>
      </c>
      <c r="E3028" s="17">
        <v>34274</v>
      </c>
      <c r="F3028" s="17"/>
    </row>
    <row r="3029" spans="1:6" x14ac:dyDescent="0.25">
      <c r="A3029" s="16" t="s">
        <v>226</v>
      </c>
      <c r="B3029" s="16">
        <v>30434</v>
      </c>
      <c r="C3029" s="16">
        <v>143</v>
      </c>
      <c r="D3029" s="16">
        <v>117.3</v>
      </c>
      <c r="E3029" s="17">
        <v>37651</v>
      </c>
      <c r="F3029" s="17"/>
    </row>
    <row r="3030" spans="1:6" x14ac:dyDescent="0.25">
      <c r="A3030" s="16" t="s">
        <v>226</v>
      </c>
      <c r="B3030" s="16">
        <v>31030</v>
      </c>
      <c r="C3030" s="16">
        <v>75</v>
      </c>
      <c r="D3030" s="16">
        <v>70.2</v>
      </c>
      <c r="E3030" s="17">
        <v>38657</v>
      </c>
      <c r="F3030" s="17"/>
    </row>
    <row r="3031" spans="1:6" x14ac:dyDescent="0.25">
      <c r="A3031" s="16" t="s">
        <v>226</v>
      </c>
      <c r="B3031" s="16">
        <v>30269</v>
      </c>
      <c r="C3031" s="16">
        <v>155</v>
      </c>
      <c r="D3031" s="16">
        <v>136.5</v>
      </c>
      <c r="E3031" s="17">
        <v>32780</v>
      </c>
      <c r="F3031" s="17"/>
    </row>
    <row r="3032" spans="1:6" x14ac:dyDescent="0.25">
      <c r="A3032" s="16" t="s">
        <v>226</v>
      </c>
      <c r="B3032" s="16">
        <v>30607</v>
      </c>
      <c r="C3032" s="16">
        <v>148</v>
      </c>
      <c r="D3032" s="16">
        <v>133.30000000000001</v>
      </c>
      <c r="E3032" s="17">
        <v>32752</v>
      </c>
      <c r="F3032" s="17"/>
    </row>
    <row r="3033" spans="1:6" x14ac:dyDescent="0.25">
      <c r="A3033" s="16" t="s">
        <v>226</v>
      </c>
      <c r="B3033" s="16">
        <v>31533</v>
      </c>
      <c r="C3033" s="16">
        <v>168</v>
      </c>
      <c r="D3033" s="16">
        <v>128.80000000000001</v>
      </c>
      <c r="E3033" s="17">
        <v>35339</v>
      </c>
      <c r="F3033" s="17"/>
    </row>
    <row r="3034" spans="1:6" x14ac:dyDescent="0.25">
      <c r="A3034" s="16" t="s">
        <v>226</v>
      </c>
      <c r="B3034" s="16">
        <v>31620</v>
      </c>
      <c r="C3034" s="16">
        <v>95</v>
      </c>
      <c r="D3034" s="16">
        <v>90.6</v>
      </c>
      <c r="E3034" s="17">
        <v>36039</v>
      </c>
      <c r="F3034" s="17"/>
    </row>
    <row r="3035" spans="1:6" x14ac:dyDescent="0.25">
      <c r="A3035" s="16" t="s">
        <v>226</v>
      </c>
      <c r="B3035" s="16">
        <v>31768</v>
      </c>
      <c r="C3035" s="16">
        <v>60</v>
      </c>
      <c r="D3035" s="16">
        <v>53.3</v>
      </c>
      <c r="E3035" s="17">
        <v>36566</v>
      </c>
      <c r="F3035" s="17"/>
    </row>
    <row r="3036" spans="1:6" x14ac:dyDescent="0.25">
      <c r="A3036" s="16" t="s">
        <v>226</v>
      </c>
      <c r="B3036" s="16">
        <v>30436</v>
      </c>
      <c r="C3036" s="16">
        <v>104</v>
      </c>
      <c r="D3036" s="16">
        <v>94.7</v>
      </c>
      <c r="E3036" s="17">
        <v>32752</v>
      </c>
      <c r="F3036" s="17"/>
    </row>
    <row r="3037" spans="1:6" x14ac:dyDescent="0.25">
      <c r="A3037" s="16" t="s">
        <v>226</v>
      </c>
      <c r="B3037" s="16">
        <v>39837</v>
      </c>
      <c r="C3037" s="16">
        <v>127</v>
      </c>
      <c r="D3037" s="16">
        <v>126.1</v>
      </c>
      <c r="E3037" s="17">
        <v>24513</v>
      </c>
      <c r="F3037" s="17"/>
    </row>
    <row r="3038" spans="1:6" x14ac:dyDescent="0.25">
      <c r="A3038" s="16" t="s">
        <v>226</v>
      </c>
      <c r="B3038" s="16">
        <v>30904</v>
      </c>
      <c r="C3038" s="16">
        <v>100</v>
      </c>
      <c r="D3038" s="16">
        <v>83.8</v>
      </c>
      <c r="E3038" s="17">
        <v>31472</v>
      </c>
      <c r="F3038" s="17"/>
    </row>
    <row r="3039" spans="1:6" x14ac:dyDescent="0.25">
      <c r="A3039" s="16" t="s">
        <v>226</v>
      </c>
      <c r="B3039" s="16">
        <v>31419</v>
      </c>
      <c r="C3039" s="16">
        <v>100</v>
      </c>
      <c r="D3039" s="16">
        <v>84.1</v>
      </c>
      <c r="E3039" s="17">
        <v>26434</v>
      </c>
      <c r="F3039" s="17"/>
    </row>
    <row r="3040" spans="1:6" x14ac:dyDescent="0.25">
      <c r="A3040" s="16" t="s">
        <v>226</v>
      </c>
      <c r="B3040" s="16">
        <v>30643</v>
      </c>
      <c r="C3040" s="16">
        <v>92</v>
      </c>
      <c r="D3040" s="16">
        <v>86.8</v>
      </c>
      <c r="E3040" s="17">
        <v>32782</v>
      </c>
      <c r="F3040" s="17"/>
    </row>
    <row r="3041" spans="1:6" x14ac:dyDescent="0.25">
      <c r="A3041" s="16" t="s">
        <v>226</v>
      </c>
      <c r="B3041" s="16">
        <v>31082</v>
      </c>
      <c r="C3041" s="16">
        <v>56</v>
      </c>
      <c r="D3041" s="16">
        <v>50.7</v>
      </c>
      <c r="E3041" s="17">
        <v>38334</v>
      </c>
      <c r="F3041" s="17"/>
    </row>
    <row r="3042" spans="1:6" x14ac:dyDescent="0.25">
      <c r="A3042" s="16" t="s">
        <v>226</v>
      </c>
      <c r="B3042" s="16">
        <v>31825</v>
      </c>
      <c r="C3042" s="16">
        <v>85</v>
      </c>
      <c r="D3042" s="16">
        <v>79</v>
      </c>
      <c r="E3042" s="17">
        <v>32782</v>
      </c>
      <c r="F3042" s="17"/>
    </row>
    <row r="3043" spans="1:6" x14ac:dyDescent="0.25">
      <c r="A3043" s="16" t="s">
        <v>226</v>
      </c>
      <c r="B3043" s="16">
        <v>30033</v>
      </c>
      <c r="C3043" s="16">
        <v>73</v>
      </c>
      <c r="D3043" s="16">
        <v>68.7</v>
      </c>
      <c r="E3043" s="17">
        <v>28004</v>
      </c>
      <c r="F3043" s="17"/>
    </row>
    <row r="3044" spans="1:6" x14ac:dyDescent="0.25">
      <c r="A3044" s="16" t="s">
        <v>226</v>
      </c>
      <c r="B3044" s="16">
        <v>31206</v>
      </c>
      <c r="C3044" s="16">
        <v>82</v>
      </c>
      <c r="D3044" s="16">
        <v>70.7</v>
      </c>
      <c r="E3044" s="17">
        <v>35827</v>
      </c>
      <c r="F3044" s="17"/>
    </row>
    <row r="3045" spans="1:6" x14ac:dyDescent="0.25">
      <c r="A3045" s="16" t="s">
        <v>226</v>
      </c>
      <c r="B3045" s="16">
        <v>31545</v>
      </c>
      <c r="C3045" s="16">
        <v>72</v>
      </c>
      <c r="D3045" s="16">
        <v>60.1</v>
      </c>
      <c r="E3045" s="17">
        <v>32874</v>
      </c>
      <c r="F3045" s="17"/>
    </row>
    <row r="3046" spans="1:6" x14ac:dyDescent="0.25">
      <c r="A3046" s="16" t="s">
        <v>226</v>
      </c>
      <c r="B3046" s="16">
        <v>39823</v>
      </c>
      <c r="C3046" s="16">
        <v>117</v>
      </c>
      <c r="D3046" s="16">
        <v>90</v>
      </c>
      <c r="E3046" s="17">
        <v>29129</v>
      </c>
      <c r="F3046" s="17"/>
    </row>
    <row r="3047" spans="1:6" x14ac:dyDescent="0.25">
      <c r="A3047" s="16" t="s">
        <v>226</v>
      </c>
      <c r="B3047" s="16">
        <v>31029</v>
      </c>
      <c r="C3047" s="16">
        <v>83</v>
      </c>
      <c r="D3047" s="16">
        <v>71.7</v>
      </c>
      <c r="E3047" s="17">
        <v>32575</v>
      </c>
      <c r="F3047" s="17"/>
    </row>
    <row r="3048" spans="1:6" x14ac:dyDescent="0.25">
      <c r="A3048" s="16" t="s">
        <v>226</v>
      </c>
      <c r="B3048" s="16">
        <v>30067</v>
      </c>
      <c r="C3048" s="16">
        <v>130</v>
      </c>
      <c r="D3048" s="16">
        <v>114.8</v>
      </c>
      <c r="E3048" s="17">
        <v>33756</v>
      </c>
      <c r="F3048" s="17"/>
    </row>
    <row r="3049" spans="1:6" x14ac:dyDescent="0.25">
      <c r="A3049" s="16" t="s">
        <v>226</v>
      </c>
      <c r="B3049" s="16">
        <v>30263</v>
      </c>
      <c r="C3049" s="16">
        <v>90</v>
      </c>
      <c r="D3049" s="16">
        <v>82.8</v>
      </c>
      <c r="E3049" s="17">
        <v>33786</v>
      </c>
      <c r="F3049" s="17"/>
    </row>
    <row r="3050" spans="1:6" x14ac:dyDescent="0.25">
      <c r="A3050" s="16" t="s">
        <v>226</v>
      </c>
      <c r="B3050" s="16">
        <v>30024</v>
      </c>
      <c r="C3050" s="16">
        <v>64</v>
      </c>
      <c r="D3050" s="16">
        <v>61.5</v>
      </c>
      <c r="E3050" s="17">
        <v>41878</v>
      </c>
      <c r="F3050" s="17"/>
    </row>
    <row r="3051" spans="1:6" x14ac:dyDescent="0.25">
      <c r="A3051" s="16" t="s">
        <v>226</v>
      </c>
      <c r="B3051" s="16">
        <v>30501</v>
      </c>
      <c r="C3051" s="16">
        <v>104</v>
      </c>
      <c r="D3051" s="16">
        <v>92.7</v>
      </c>
      <c r="E3051" s="17">
        <v>32713</v>
      </c>
      <c r="F3051" s="17"/>
    </row>
    <row r="3052" spans="1:6" x14ac:dyDescent="0.25">
      <c r="A3052" s="16" t="s">
        <v>226</v>
      </c>
      <c r="B3052" s="16">
        <v>30236</v>
      </c>
      <c r="C3052" s="16">
        <v>115</v>
      </c>
      <c r="D3052" s="16">
        <v>103.8</v>
      </c>
      <c r="E3052" s="17">
        <v>34060</v>
      </c>
      <c r="F3052" s="17"/>
    </row>
    <row r="3053" spans="1:6" x14ac:dyDescent="0.25">
      <c r="A3053" s="16" t="s">
        <v>226</v>
      </c>
      <c r="B3053" s="16">
        <v>30114</v>
      </c>
      <c r="C3053" s="16">
        <v>100</v>
      </c>
      <c r="D3053" s="16">
        <v>81.2</v>
      </c>
      <c r="E3053" s="17">
        <v>35462</v>
      </c>
      <c r="F3053" s="17"/>
    </row>
    <row r="3054" spans="1:6" x14ac:dyDescent="0.25">
      <c r="A3054" s="16" t="s">
        <v>226</v>
      </c>
      <c r="B3054" s="16">
        <v>30315</v>
      </c>
      <c r="C3054" s="16">
        <v>109</v>
      </c>
      <c r="D3054" s="16">
        <v>98.2</v>
      </c>
      <c r="E3054" s="17">
        <v>34439</v>
      </c>
      <c r="F3054" s="17"/>
    </row>
    <row r="3055" spans="1:6" x14ac:dyDescent="0.25">
      <c r="A3055" s="16" t="s">
        <v>226</v>
      </c>
      <c r="B3055" s="16">
        <v>30728</v>
      </c>
      <c r="C3055" s="16">
        <v>112</v>
      </c>
      <c r="D3055" s="16">
        <v>104.6</v>
      </c>
      <c r="E3055" s="17">
        <v>32782</v>
      </c>
      <c r="F3055" s="17"/>
    </row>
    <row r="3056" spans="1:6" x14ac:dyDescent="0.25">
      <c r="A3056" s="16" t="s">
        <v>226</v>
      </c>
      <c r="B3056" s="16">
        <v>31328</v>
      </c>
      <c r="C3056" s="16">
        <v>85</v>
      </c>
      <c r="D3056" s="16">
        <v>73.599999999999994</v>
      </c>
      <c r="E3056" s="17">
        <v>42773</v>
      </c>
      <c r="F3056" s="17"/>
    </row>
    <row r="3057" spans="1:6" x14ac:dyDescent="0.25">
      <c r="A3057" s="16" t="s">
        <v>226</v>
      </c>
      <c r="B3057" s="16">
        <v>31067</v>
      </c>
      <c r="C3057" s="16">
        <v>50</v>
      </c>
      <c r="D3057" s="16">
        <v>44.9</v>
      </c>
      <c r="E3057" s="17">
        <v>32660</v>
      </c>
      <c r="F3057" s="17"/>
    </row>
    <row r="3058" spans="1:6" x14ac:dyDescent="0.25">
      <c r="A3058" s="16" t="s">
        <v>226</v>
      </c>
      <c r="B3058" s="16">
        <v>30703</v>
      </c>
      <c r="C3058" s="16">
        <v>117</v>
      </c>
      <c r="D3058" s="16">
        <v>111.2</v>
      </c>
      <c r="E3058" s="17">
        <v>34881</v>
      </c>
      <c r="F3058" s="17"/>
    </row>
    <row r="3059" spans="1:6" x14ac:dyDescent="0.25">
      <c r="A3059" s="16" t="s">
        <v>226</v>
      </c>
      <c r="B3059" s="16">
        <v>31328</v>
      </c>
      <c r="C3059" s="16">
        <v>50</v>
      </c>
      <c r="D3059" s="16">
        <v>43.7</v>
      </c>
      <c r="E3059" s="17">
        <v>35490</v>
      </c>
      <c r="F3059" s="17"/>
    </row>
    <row r="3060" spans="1:6" x14ac:dyDescent="0.25">
      <c r="A3060" s="16" t="s">
        <v>226</v>
      </c>
      <c r="B3060" s="16">
        <v>30319</v>
      </c>
      <c r="C3060" s="16">
        <v>157</v>
      </c>
      <c r="D3060" s="16">
        <v>138.80000000000001</v>
      </c>
      <c r="E3060" s="17">
        <v>30713</v>
      </c>
      <c r="F3060" s="17"/>
    </row>
    <row r="3061" spans="1:6" x14ac:dyDescent="0.25">
      <c r="A3061" s="16" t="s">
        <v>226</v>
      </c>
      <c r="B3061" s="16">
        <v>31907</v>
      </c>
      <c r="C3061" s="16">
        <v>200</v>
      </c>
      <c r="D3061" s="16">
        <v>171.3</v>
      </c>
      <c r="E3061" s="17">
        <v>27760</v>
      </c>
      <c r="F3061" s="17"/>
    </row>
    <row r="3062" spans="1:6" x14ac:dyDescent="0.25">
      <c r="A3062" s="16" t="s">
        <v>226</v>
      </c>
      <c r="B3062" s="16">
        <v>39819</v>
      </c>
      <c r="C3062" s="16">
        <v>107</v>
      </c>
      <c r="D3062" s="16">
        <v>96.2</v>
      </c>
      <c r="E3062" s="17">
        <v>38687</v>
      </c>
      <c r="F3062" s="17"/>
    </row>
    <row r="3063" spans="1:6" x14ac:dyDescent="0.25">
      <c r="A3063" s="16" t="s">
        <v>226</v>
      </c>
      <c r="B3063" s="16">
        <v>30475</v>
      </c>
      <c r="C3063" s="16">
        <v>168</v>
      </c>
      <c r="D3063" s="16">
        <v>143.80000000000001</v>
      </c>
      <c r="E3063" s="17">
        <v>38657</v>
      </c>
      <c r="F3063" s="17"/>
    </row>
    <row r="3064" spans="1:6" x14ac:dyDescent="0.25">
      <c r="A3064" s="16" t="s">
        <v>226</v>
      </c>
      <c r="B3064" s="16">
        <v>30008</v>
      </c>
      <c r="C3064" s="16">
        <v>119</v>
      </c>
      <c r="D3064" s="16">
        <v>110.7</v>
      </c>
      <c r="E3064" s="17">
        <v>29587</v>
      </c>
      <c r="F3064" s="17"/>
    </row>
    <row r="3065" spans="1:6" x14ac:dyDescent="0.25">
      <c r="A3065" s="16" t="s">
        <v>226</v>
      </c>
      <c r="B3065" s="16">
        <v>31021</v>
      </c>
      <c r="C3065" s="16">
        <v>105</v>
      </c>
      <c r="D3065" s="16">
        <v>84.5</v>
      </c>
      <c r="E3065" s="17">
        <v>32813</v>
      </c>
      <c r="F3065" s="17"/>
    </row>
    <row r="3066" spans="1:6" x14ac:dyDescent="0.25">
      <c r="A3066" s="16" t="s">
        <v>226</v>
      </c>
      <c r="B3066" s="16">
        <v>30720</v>
      </c>
      <c r="C3066" s="16">
        <v>120</v>
      </c>
      <c r="D3066" s="16">
        <v>109.7</v>
      </c>
      <c r="E3066" s="17">
        <v>32629</v>
      </c>
      <c r="F3066" s="17"/>
    </row>
    <row r="3067" spans="1:6" x14ac:dyDescent="0.25">
      <c r="A3067" s="16" t="s">
        <v>226</v>
      </c>
      <c r="B3067" s="16">
        <v>30518</v>
      </c>
      <c r="C3067" s="16">
        <v>117</v>
      </c>
      <c r="D3067" s="16">
        <v>84.4</v>
      </c>
      <c r="E3067" s="17">
        <v>35162</v>
      </c>
      <c r="F3067" s="17"/>
    </row>
    <row r="3068" spans="1:6" x14ac:dyDescent="0.25">
      <c r="A3068" s="16" t="s">
        <v>226</v>
      </c>
      <c r="B3068" s="16">
        <v>30442</v>
      </c>
      <c r="C3068" s="16">
        <v>100</v>
      </c>
      <c r="D3068" s="16">
        <v>83.7</v>
      </c>
      <c r="E3068" s="17">
        <v>38626</v>
      </c>
      <c r="F3068" s="17"/>
    </row>
    <row r="3069" spans="1:6" x14ac:dyDescent="0.25">
      <c r="A3069" s="16" t="s">
        <v>226</v>
      </c>
      <c r="B3069" s="16">
        <v>31320</v>
      </c>
      <c r="C3069" s="16">
        <v>169</v>
      </c>
      <c r="D3069" s="16">
        <v>108.6</v>
      </c>
      <c r="E3069" s="17">
        <v>34121</v>
      </c>
      <c r="F3069" s="17"/>
    </row>
    <row r="3070" spans="1:6" x14ac:dyDescent="0.25">
      <c r="A3070" s="16" t="s">
        <v>226</v>
      </c>
      <c r="B3070" s="16">
        <v>31510</v>
      </c>
      <c r="C3070" s="16">
        <v>88</v>
      </c>
      <c r="D3070" s="16">
        <v>83</v>
      </c>
      <c r="E3070" s="17">
        <v>33239</v>
      </c>
      <c r="F3070" s="17"/>
    </row>
    <row r="3071" spans="1:6" x14ac:dyDescent="0.25">
      <c r="A3071" s="16" t="s">
        <v>226</v>
      </c>
      <c r="B3071" s="16">
        <v>31404</v>
      </c>
      <c r="C3071" s="16">
        <v>134</v>
      </c>
      <c r="D3071" s="16">
        <v>121.6</v>
      </c>
      <c r="E3071" s="17">
        <v>35436</v>
      </c>
      <c r="F3071" s="17"/>
    </row>
    <row r="3072" spans="1:6" x14ac:dyDescent="0.25">
      <c r="A3072" s="16" t="s">
        <v>226</v>
      </c>
      <c r="B3072" s="16">
        <v>31007</v>
      </c>
      <c r="C3072" s="16">
        <v>102</v>
      </c>
      <c r="D3072" s="16">
        <v>80.7</v>
      </c>
      <c r="E3072" s="17">
        <v>34425</v>
      </c>
      <c r="F3072" s="17"/>
    </row>
    <row r="3073" spans="1:6" x14ac:dyDescent="0.25">
      <c r="A3073" s="16" t="s">
        <v>226</v>
      </c>
      <c r="B3073" s="16">
        <v>30907</v>
      </c>
      <c r="C3073" s="16">
        <v>99</v>
      </c>
      <c r="D3073" s="16">
        <v>83.6</v>
      </c>
      <c r="E3073" s="17">
        <v>25263</v>
      </c>
      <c r="F3073" s="17"/>
    </row>
    <row r="3074" spans="1:6" x14ac:dyDescent="0.25">
      <c r="A3074" s="16" t="s">
        <v>226</v>
      </c>
      <c r="B3074" s="16">
        <v>30260</v>
      </c>
      <c r="C3074" s="16">
        <v>242</v>
      </c>
      <c r="D3074" s="16">
        <v>225.3</v>
      </c>
      <c r="E3074" s="17">
        <v>33973</v>
      </c>
      <c r="F3074" s="17"/>
    </row>
    <row r="3075" spans="1:6" x14ac:dyDescent="0.25">
      <c r="A3075" s="16" t="s">
        <v>226</v>
      </c>
      <c r="B3075" s="16">
        <v>31419</v>
      </c>
      <c r="C3075" s="16">
        <v>120</v>
      </c>
      <c r="D3075" s="16">
        <v>112.2</v>
      </c>
      <c r="E3075" s="17">
        <v>31728</v>
      </c>
      <c r="F3075" s="17"/>
    </row>
    <row r="3076" spans="1:6" x14ac:dyDescent="0.25">
      <c r="A3076" s="16" t="s">
        <v>226</v>
      </c>
      <c r="B3076" s="16">
        <v>31088</v>
      </c>
      <c r="C3076" s="16">
        <v>126</v>
      </c>
      <c r="D3076" s="16">
        <v>116.3</v>
      </c>
      <c r="E3076" s="17">
        <v>35217</v>
      </c>
      <c r="F3076" s="17"/>
    </row>
    <row r="3077" spans="1:6" x14ac:dyDescent="0.25">
      <c r="A3077" s="16" t="s">
        <v>226</v>
      </c>
      <c r="B3077" s="16">
        <v>31906</v>
      </c>
      <c r="C3077" s="16">
        <v>170</v>
      </c>
      <c r="D3077" s="16">
        <v>111.8</v>
      </c>
      <c r="E3077" s="17">
        <v>32540</v>
      </c>
      <c r="F3077" s="17"/>
    </row>
    <row r="3078" spans="1:6" x14ac:dyDescent="0.25">
      <c r="A3078" s="16" t="s">
        <v>226</v>
      </c>
      <c r="B3078" s="16">
        <v>30528</v>
      </c>
      <c r="C3078" s="16">
        <v>89</v>
      </c>
      <c r="D3078" s="16">
        <v>70.3</v>
      </c>
      <c r="E3078" s="17">
        <v>34274</v>
      </c>
      <c r="F3078" s="17"/>
    </row>
    <row r="3079" spans="1:6" x14ac:dyDescent="0.25">
      <c r="A3079" s="16" t="s">
        <v>226</v>
      </c>
      <c r="B3079" s="16">
        <v>30467</v>
      </c>
      <c r="C3079" s="16">
        <v>128</v>
      </c>
      <c r="D3079" s="16">
        <v>73.599999999999994</v>
      </c>
      <c r="E3079" s="17">
        <v>34090</v>
      </c>
      <c r="F3079" s="17"/>
    </row>
    <row r="3080" spans="1:6" x14ac:dyDescent="0.25">
      <c r="A3080" s="16" t="s">
        <v>226</v>
      </c>
      <c r="B3080" s="16">
        <v>31792</v>
      </c>
      <c r="C3080" s="16">
        <v>83</v>
      </c>
      <c r="D3080" s="16">
        <v>75.400000000000006</v>
      </c>
      <c r="E3080" s="17">
        <v>34466</v>
      </c>
      <c r="F3080" s="17"/>
    </row>
    <row r="3081" spans="1:6" x14ac:dyDescent="0.25">
      <c r="A3081" s="16" t="s">
        <v>226</v>
      </c>
      <c r="B3081" s="16">
        <v>30084</v>
      </c>
      <c r="C3081" s="16">
        <v>100</v>
      </c>
      <c r="D3081" s="16">
        <v>91.3</v>
      </c>
      <c r="E3081" s="17">
        <v>30926</v>
      </c>
      <c r="F3081" s="17"/>
    </row>
    <row r="3082" spans="1:6" x14ac:dyDescent="0.25">
      <c r="A3082" s="16" t="s">
        <v>226</v>
      </c>
      <c r="B3082" s="16">
        <v>31419</v>
      </c>
      <c r="C3082" s="16">
        <v>11</v>
      </c>
      <c r="D3082" s="16">
        <v>9.1999999999999993</v>
      </c>
      <c r="E3082" s="17">
        <v>35514</v>
      </c>
      <c r="F3082" s="17"/>
    </row>
    <row r="3083" spans="1:6" x14ac:dyDescent="0.25">
      <c r="A3083" s="16" t="s">
        <v>226</v>
      </c>
      <c r="B3083" s="16">
        <v>30513</v>
      </c>
      <c r="C3083" s="16">
        <v>101</v>
      </c>
      <c r="D3083" s="16">
        <v>76</v>
      </c>
      <c r="E3083" s="17">
        <v>32694</v>
      </c>
      <c r="F3083" s="17"/>
    </row>
    <row r="3084" spans="1:6" x14ac:dyDescent="0.25">
      <c r="A3084" s="16" t="s">
        <v>226</v>
      </c>
      <c r="B3084" s="16">
        <v>30033</v>
      </c>
      <c r="C3084" s="16">
        <v>140</v>
      </c>
      <c r="D3084" s="16">
        <v>113.4</v>
      </c>
      <c r="E3084" s="17">
        <v>28430</v>
      </c>
      <c r="F3084" s="17"/>
    </row>
    <row r="3085" spans="1:6" x14ac:dyDescent="0.25">
      <c r="A3085" s="16" t="s">
        <v>226</v>
      </c>
      <c r="B3085" s="16">
        <v>31024</v>
      </c>
      <c r="C3085" s="16">
        <v>104</v>
      </c>
      <c r="D3085" s="16">
        <v>76.2</v>
      </c>
      <c r="E3085" s="17">
        <v>35096</v>
      </c>
      <c r="F3085" s="17"/>
    </row>
    <row r="3086" spans="1:6" x14ac:dyDescent="0.25">
      <c r="A3086" s="16" t="s">
        <v>226</v>
      </c>
      <c r="B3086" s="16">
        <v>30621</v>
      </c>
      <c r="C3086" s="16">
        <v>100</v>
      </c>
      <c r="D3086" s="16">
        <v>90.9</v>
      </c>
      <c r="E3086" s="17">
        <v>29682</v>
      </c>
      <c r="F3086" s="17"/>
    </row>
    <row r="3087" spans="1:6" x14ac:dyDescent="0.25">
      <c r="A3087" s="16" t="s">
        <v>226</v>
      </c>
      <c r="B3087" s="16">
        <v>31411</v>
      </c>
      <c r="C3087" s="16">
        <v>23</v>
      </c>
      <c r="D3087" s="16">
        <v>18</v>
      </c>
      <c r="E3087" s="17">
        <v>38896</v>
      </c>
      <c r="F3087" s="17"/>
    </row>
    <row r="3088" spans="1:6" x14ac:dyDescent="0.25">
      <c r="A3088" s="16" t="s">
        <v>226</v>
      </c>
      <c r="B3088" s="16">
        <v>30802</v>
      </c>
      <c r="C3088" s="16">
        <v>100</v>
      </c>
      <c r="D3088" s="16">
        <v>96.3</v>
      </c>
      <c r="E3088" s="17">
        <v>32737</v>
      </c>
      <c r="F3088" s="17"/>
    </row>
    <row r="3089" spans="1:6" x14ac:dyDescent="0.25">
      <c r="A3089" s="16" t="s">
        <v>226</v>
      </c>
      <c r="B3089" s="16">
        <v>31794</v>
      </c>
      <c r="C3089" s="16">
        <v>178</v>
      </c>
      <c r="D3089" s="16">
        <v>130.69999999999999</v>
      </c>
      <c r="E3089" s="17">
        <v>37315</v>
      </c>
      <c r="F3089" s="17"/>
    </row>
    <row r="3090" spans="1:6" x14ac:dyDescent="0.25">
      <c r="A3090" s="16" t="s">
        <v>226</v>
      </c>
      <c r="B3090" s="16">
        <v>30045</v>
      </c>
      <c r="C3090" s="16">
        <v>125</v>
      </c>
      <c r="D3090" s="16">
        <v>96.9</v>
      </c>
      <c r="E3090" s="17">
        <v>36203</v>
      </c>
      <c r="F3090" s="17"/>
    </row>
    <row r="3091" spans="1:6" x14ac:dyDescent="0.25">
      <c r="A3091" s="16" t="s">
        <v>226</v>
      </c>
      <c r="B3091" s="16">
        <v>30106</v>
      </c>
      <c r="C3091" s="16">
        <v>107</v>
      </c>
      <c r="D3091" s="16">
        <v>101.2</v>
      </c>
      <c r="E3091" s="17">
        <v>32874</v>
      </c>
      <c r="F3091" s="17"/>
    </row>
    <row r="3092" spans="1:6" x14ac:dyDescent="0.25">
      <c r="A3092" s="16" t="s">
        <v>226</v>
      </c>
      <c r="B3092" s="16">
        <v>30909</v>
      </c>
      <c r="C3092" s="16">
        <v>120</v>
      </c>
      <c r="D3092" s="16">
        <v>96.2</v>
      </c>
      <c r="E3092" s="17">
        <v>30056</v>
      </c>
      <c r="F3092" s="17"/>
    </row>
    <row r="3093" spans="1:6" x14ac:dyDescent="0.25">
      <c r="A3093" s="16" t="s">
        <v>226</v>
      </c>
      <c r="B3093" s="16">
        <v>31788</v>
      </c>
      <c r="C3093" s="16">
        <v>100</v>
      </c>
      <c r="D3093" s="16">
        <v>92.2</v>
      </c>
      <c r="E3093" s="17">
        <v>30956</v>
      </c>
      <c r="F3093" s="17"/>
    </row>
    <row r="3094" spans="1:6" x14ac:dyDescent="0.25">
      <c r="A3094" s="16" t="s">
        <v>226</v>
      </c>
      <c r="B3094" s="16">
        <v>31750</v>
      </c>
      <c r="C3094" s="16">
        <v>167</v>
      </c>
      <c r="D3094" s="16">
        <v>109.2</v>
      </c>
      <c r="E3094" s="17">
        <v>35977</v>
      </c>
      <c r="F3094" s="17"/>
    </row>
    <row r="3095" spans="1:6" x14ac:dyDescent="0.25">
      <c r="A3095" s="16" t="s">
        <v>226</v>
      </c>
      <c r="B3095" s="16">
        <v>30060</v>
      </c>
      <c r="C3095" s="16">
        <v>100</v>
      </c>
      <c r="D3095" s="16">
        <v>113.3</v>
      </c>
      <c r="E3095" s="17">
        <v>25587</v>
      </c>
      <c r="F3095" s="17"/>
    </row>
    <row r="3096" spans="1:6" x14ac:dyDescent="0.25">
      <c r="A3096" s="16" t="s">
        <v>226</v>
      </c>
      <c r="B3096" s="16">
        <v>30747</v>
      </c>
      <c r="C3096" s="16">
        <v>151</v>
      </c>
      <c r="D3096" s="16">
        <v>141.30000000000001</v>
      </c>
      <c r="E3096" s="17">
        <v>32752</v>
      </c>
      <c r="F3096" s="17"/>
    </row>
    <row r="3097" spans="1:6" x14ac:dyDescent="0.25">
      <c r="A3097" s="16" t="s">
        <v>226</v>
      </c>
      <c r="B3097" s="16">
        <v>30165</v>
      </c>
      <c r="C3097" s="16">
        <v>100</v>
      </c>
      <c r="D3097" s="16">
        <v>83.9</v>
      </c>
      <c r="E3097" s="17">
        <v>39587</v>
      </c>
      <c r="F3097" s="17"/>
    </row>
    <row r="3098" spans="1:6" x14ac:dyDescent="0.25">
      <c r="A3098" s="16" t="s">
        <v>226</v>
      </c>
      <c r="B3098" s="16">
        <v>39846</v>
      </c>
      <c r="C3098" s="16">
        <v>60</v>
      </c>
      <c r="D3098" s="16">
        <v>57</v>
      </c>
      <c r="E3098" s="17">
        <v>29068</v>
      </c>
      <c r="F3098" s="17"/>
    </row>
    <row r="3099" spans="1:6" x14ac:dyDescent="0.25">
      <c r="A3099" s="16" t="s">
        <v>226</v>
      </c>
      <c r="B3099" s="16">
        <v>30312</v>
      </c>
      <c r="C3099" s="16">
        <v>138</v>
      </c>
      <c r="D3099" s="16">
        <v>130.5</v>
      </c>
      <c r="E3099" s="17">
        <v>29252</v>
      </c>
      <c r="F3099" s="17"/>
    </row>
    <row r="3100" spans="1:6" x14ac:dyDescent="0.25">
      <c r="A3100" s="16" t="s">
        <v>226</v>
      </c>
      <c r="B3100" s="16">
        <v>30046</v>
      </c>
      <c r="C3100" s="16">
        <v>89</v>
      </c>
      <c r="D3100" s="16">
        <v>78.7</v>
      </c>
      <c r="E3100" s="17">
        <v>35628</v>
      </c>
      <c r="F3100" s="17"/>
    </row>
    <row r="3101" spans="1:6" x14ac:dyDescent="0.25">
      <c r="A3101" s="16" t="s">
        <v>226</v>
      </c>
      <c r="B3101" s="16">
        <v>31204</v>
      </c>
      <c r="C3101" s="16">
        <v>100</v>
      </c>
      <c r="D3101" s="16">
        <v>78.099999999999994</v>
      </c>
      <c r="E3101" s="17">
        <v>38412</v>
      </c>
      <c r="F3101" s="17"/>
    </row>
    <row r="3102" spans="1:6" x14ac:dyDescent="0.25">
      <c r="A3102" s="16" t="s">
        <v>226</v>
      </c>
      <c r="B3102" s="16">
        <v>30329</v>
      </c>
      <c r="C3102" s="16">
        <v>250</v>
      </c>
      <c r="D3102" s="16">
        <v>193.4</v>
      </c>
      <c r="E3102" s="17">
        <v>37651</v>
      </c>
      <c r="F3102" s="17"/>
    </row>
    <row r="3103" spans="1:6" x14ac:dyDescent="0.25">
      <c r="A3103" s="16" t="s">
        <v>226</v>
      </c>
      <c r="B3103" s="16">
        <v>31032</v>
      </c>
      <c r="C3103" s="16">
        <v>104</v>
      </c>
      <c r="D3103" s="16">
        <v>71.099999999999994</v>
      </c>
      <c r="E3103" s="17">
        <v>32839</v>
      </c>
      <c r="F3103" s="17"/>
    </row>
    <row r="3104" spans="1:6" x14ac:dyDescent="0.25">
      <c r="A3104" s="16" t="s">
        <v>226</v>
      </c>
      <c r="B3104" s="16">
        <v>31750</v>
      </c>
      <c r="C3104" s="16">
        <v>78</v>
      </c>
      <c r="D3104" s="16">
        <v>60.9</v>
      </c>
      <c r="E3104" s="17">
        <v>35352</v>
      </c>
      <c r="F3104" s="17"/>
    </row>
    <row r="3105" spans="1:6" x14ac:dyDescent="0.25">
      <c r="A3105" s="16" t="s">
        <v>226</v>
      </c>
      <c r="B3105" s="16">
        <v>30506</v>
      </c>
      <c r="C3105" s="16">
        <v>64</v>
      </c>
      <c r="D3105" s="16">
        <v>55.8</v>
      </c>
      <c r="E3105" s="17">
        <v>37899</v>
      </c>
      <c r="F3105" s="17"/>
    </row>
    <row r="3106" spans="1:6" x14ac:dyDescent="0.25">
      <c r="A3106" s="16" t="s">
        <v>226</v>
      </c>
      <c r="B3106" s="16">
        <v>31545</v>
      </c>
      <c r="C3106" s="16">
        <v>62</v>
      </c>
      <c r="D3106" s="16">
        <v>58.1</v>
      </c>
      <c r="E3106" s="17">
        <v>34578</v>
      </c>
      <c r="F3106" s="17"/>
    </row>
    <row r="3107" spans="1:6" x14ac:dyDescent="0.25">
      <c r="A3107" s="16" t="s">
        <v>226</v>
      </c>
      <c r="B3107" s="16">
        <v>30720</v>
      </c>
      <c r="C3107" s="16">
        <v>82</v>
      </c>
      <c r="D3107" s="16">
        <v>76.599999999999994</v>
      </c>
      <c r="E3107" s="17">
        <v>32629</v>
      </c>
      <c r="F3107" s="17"/>
    </row>
    <row r="3108" spans="1:6" x14ac:dyDescent="0.25">
      <c r="A3108" s="16" t="s">
        <v>226</v>
      </c>
      <c r="B3108" s="16">
        <v>30607</v>
      </c>
      <c r="C3108" s="16">
        <v>72</v>
      </c>
      <c r="D3108" s="16">
        <v>68.8</v>
      </c>
      <c r="E3108" s="17">
        <v>35490</v>
      </c>
      <c r="F3108" s="17"/>
    </row>
    <row r="3109" spans="1:6" x14ac:dyDescent="0.25">
      <c r="A3109" s="16" t="s">
        <v>226</v>
      </c>
      <c r="B3109" s="16">
        <v>31021</v>
      </c>
      <c r="C3109" s="16">
        <v>149</v>
      </c>
      <c r="D3109" s="16">
        <v>121.2</v>
      </c>
      <c r="E3109" s="17">
        <v>32609</v>
      </c>
      <c r="F3109" s="17"/>
    </row>
    <row r="3110" spans="1:6" x14ac:dyDescent="0.25">
      <c r="A3110" s="16" t="s">
        <v>226</v>
      </c>
      <c r="B3110" s="16">
        <v>31904</v>
      </c>
      <c r="C3110" s="16">
        <v>110</v>
      </c>
      <c r="D3110" s="16">
        <v>85.6</v>
      </c>
      <c r="E3110" s="17">
        <v>32813</v>
      </c>
      <c r="F3110" s="17"/>
    </row>
    <row r="3111" spans="1:6" x14ac:dyDescent="0.25">
      <c r="A3111" s="16" t="s">
        <v>226</v>
      </c>
      <c r="B3111" s="16">
        <v>39842</v>
      </c>
      <c r="C3111" s="16">
        <v>74</v>
      </c>
      <c r="D3111" s="16">
        <v>66.8</v>
      </c>
      <c r="E3111" s="17">
        <v>32812</v>
      </c>
      <c r="F3111" s="17"/>
    </row>
    <row r="3112" spans="1:6" x14ac:dyDescent="0.25">
      <c r="A3112" s="16" t="s">
        <v>226</v>
      </c>
      <c r="B3112" s="16">
        <v>31830</v>
      </c>
      <c r="C3112" s="16">
        <v>79</v>
      </c>
      <c r="D3112" s="16">
        <v>74.7</v>
      </c>
      <c r="E3112" s="17">
        <v>35186</v>
      </c>
      <c r="F3112" s="17"/>
    </row>
    <row r="3113" spans="1:6" x14ac:dyDescent="0.25">
      <c r="A3113" s="16" t="s">
        <v>226</v>
      </c>
      <c r="B3113" s="16">
        <v>30507</v>
      </c>
      <c r="C3113" s="16">
        <v>104</v>
      </c>
      <c r="D3113" s="16">
        <v>81.400000000000006</v>
      </c>
      <c r="E3113" s="17">
        <v>24473</v>
      </c>
      <c r="F3113" s="17"/>
    </row>
    <row r="3114" spans="1:6" x14ac:dyDescent="0.25">
      <c r="A3114" s="16" t="s">
        <v>226</v>
      </c>
      <c r="B3114" s="16">
        <v>30110</v>
      </c>
      <c r="C3114" s="16">
        <v>120</v>
      </c>
      <c r="D3114" s="16">
        <v>107.6</v>
      </c>
      <c r="E3114" s="17">
        <v>32782</v>
      </c>
      <c r="F3114" s="17"/>
    </row>
    <row r="3115" spans="1:6" x14ac:dyDescent="0.25">
      <c r="A3115" s="16" t="s">
        <v>226</v>
      </c>
      <c r="B3115" s="16">
        <v>30904</v>
      </c>
      <c r="C3115" s="16">
        <v>126</v>
      </c>
      <c r="D3115" s="16">
        <v>78.099999999999994</v>
      </c>
      <c r="E3115" s="17">
        <v>37110</v>
      </c>
      <c r="F3115" s="17"/>
    </row>
    <row r="3116" spans="1:6" x14ac:dyDescent="0.25">
      <c r="A3116" s="16" t="s">
        <v>226</v>
      </c>
      <c r="B3116" s="16">
        <v>30319</v>
      </c>
      <c r="C3116" s="16">
        <v>165</v>
      </c>
      <c r="D3116" s="16">
        <v>112.6</v>
      </c>
      <c r="E3116" s="17">
        <v>32926</v>
      </c>
      <c r="F3116" s="17"/>
    </row>
    <row r="3117" spans="1:6" x14ac:dyDescent="0.25">
      <c r="A3117" s="16" t="s">
        <v>226</v>
      </c>
      <c r="B3117" s="16">
        <v>30034</v>
      </c>
      <c r="C3117" s="16">
        <v>146</v>
      </c>
      <c r="D3117" s="16">
        <v>126.5</v>
      </c>
      <c r="E3117" s="17">
        <v>35774</v>
      </c>
      <c r="F3117" s="17"/>
    </row>
    <row r="3118" spans="1:6" x14ac:dyDescent="0.25">
      <c r="A3118" s="16" t="s">
        <v>226</v>
      </c>
      <c r="B3118" s="16">
        <v>31078</v>
      </c>
      <c r="C3118" s="16">
        <v>100</v>
      </c>
      <c r="D3118" s="16">
        <v>85.4</v>
      </c>
      <c r="E3118" s="17">
        <v>33766</v>
      </c>
      <c r="F3118" s="17"/>
    </row>
    <row r="3119" spans="1:6" x14ac:dyDescent="0.25">
      <c r="A3119" s="16" t="s">
        <v>226</v>
      </c>
      <c r="B3119" s="16">
        <v>31602</v>
      </c>
      <c r="C3119" s="16">
        <v>98</v>
      </c>
      <c r="D3119" s="16">
        <v>89.3</v>
      </c>
      <c r="E3119" s="17">
        <v>32674</v>
      </c>
      <c r="F3119" s="17"/>
    </row>
    <row r="3120" spans="1:6" x14ac:dyDescent="0.25">
      <c r="A3120" s="16" t="s">
        <v>226</v>
      </c>
      <c r="B3120" s="16">
        <v>30084</v>
      </c>
      <c r="C3120" s="16">
        <v>144</v>
      </c>
      <c r="D3120" s="16">
        <v>133.69999999999999</v>
      </c>
      <c r="E3120" s="17">
        <v>34274</v>
      </c>
      <c r="F3120" s="17"/>
    </row>
    <row r="3121" spans="1:6" x14ac:dyDescent="0.25">
      <c r="A3121" s="16" t="s">
        <v>226</v>
      </c>
      <c r="B3121" s="16">
        <v>31087</v>
      </c>
      <c r="C3121" s="16">
        <v>71</v>
      </c>
      <c r="D3121" s="16">
        <v>57.6</v>
      </c>
      <c r="E3121" s="17">
        <v>32752</v>
      </c>
      <c r="F3121" s="17"/>
    </row>
    <row r="3122" spans="1:6" x14ac:dyDescent="0.25">
      <c r="A3122" s="16" t="s">
        <v>226</v>
      </c>
      <c r="B3122" s="16">
        <v>30417</v>
      </c>
      <c r="C3122" s="16">
        <v>87</v>
      </c>
      <c r="D3122" s="16">
        <v>62</v>
      </c>
      <c r="E3122" s="17">
        <v>35125</v>
      </c>
      <c r="F3122" s="17"/>
    </row>
    <row r="3123" spans="1:6" x14ac:dyDescent="0.25">
      <c r="A3123" s="16" t="s">
        <v>226</v>
      </c>
      <c r="B3123" s="16">
        <v>30809</v>
      </c>
      <c r="C3123" s="16">
        <v>149</v>
      </c>
      <c r="D3123" s="16">
        <v>138.5</v>
      </c>
      <c r="E3123" s="17">
        <v>31639</v>
      </c>
      <c r="F3123" s="17"/>
    </row>
    <row r="3124" spans="1:6" x14ac:dyDescent="0.25">
      <c r="A3124" s="16" t="s">
        <v>226</v>
      </c>
      <c r="B3124" s="16">
        <v>30525</v>
      </c>
      <c r="C3124" s="16">
        <v>117</v>
      </c>
      <c r="D3124" s="16">
        <v>95.3</v>
      </c>
      <c r="E3124" s="17">
        <v>38154</v>
      </c>
      <c r="F3124" s="17"/>
    </row>
    <row r="3125" spans="1:6" x14ac:dyDescent="0.25">
      <c r="A3125" s="16" t="s">
        <v>226</v>
      </c>
      <c r="B3125" s="16">
        <v>31322</v>
      </c>
      <c r="C3125" s="16">
        <v>122</v>
      </c>
      <c r="D3125" s="16">
        <v>80.5</v>
      </c>
      <c r="E3125" s="17">
        <v>30020</v>
      </c>
      <c r="F3125" s="17"/>
    </row>
    <row r="3126" spans="1:6" x14ac:dyDescent="0.25">
      <c r="A3126" s="16" t="s">
        <v>226</v>
      </c>
      <c r="B3126" s="16">
        <v>31217</v>
      </c>
      <c r="C3126" s="16">
        <v>90</v>
      </c>
      <c r="D3126" s="16">
        <v>77.900000000000006</v>
      </c>
      <c r="E3126" s="17">
        <v>32660</v>
      </c>
      <c r="F3126" s="17"/>
    </row>
    <row r="3127" spans="1:6" x14ac:dyDescent="0.25">
      <c r="A3127" s="16" t="s">
        <v>226</v>
      </c>
      <c r="B3127" s="16">
        <v>30742</v>
      </c>
      <c r="C3127" s="16">
        <v>120</v>
      </c>
      <c r="D3127" s="16">
        <v>103.2</v>
      </c>
      <c r="E3127" s="17">
        <v>32721</v>
      </c>
      <c r="F3127" s="17"/>
    </row>
    <row r="3128" spans="1:6" x14ac:dyDescent="0.25">
      <c r="A3128" s="16" t="s">
        <v>226</v>
      </c>
      <c r="B3128" s="16">
        <v>39840</v>
      </c>
      <c r="C3128" s="16">
        <v>80</v>
      </c>
      <c r="D3128" s="16">
        <v>71.5</v>
      </c>
      <c r="E3128" s="17">
        <v>29190</v>
      </c>
      <c r="F3128" s="17"/>
    </row>
    <row r="3129" spans="1:6" x14ac:dyDescent="0.25">
      <c r="A3129" s="16" t="s">
        <v>226</v>
      </c>
      <c r="B3129" s="16">
        <v>31057</v>
      </c>
      <c r="C3129" s="16">
        <v>60</v>
      </c>
      <c r="D3129" s="16">
        <v>56</v>
      </c>
      <c r="E3129" s="17">
        <v>35444</v>
      </c>
      <c r="F3129" s="17"/>
    </row>
    <row r="3130" spans="1:6" x14ac:dyDescent="0.25">
      <c r="A3130" s="16" t="s">
        <v>226</v>
      </c>
      <c r="B3130" s="16">
        <v>31090</v>
      </c>
      <c r="C3130" s="16">
        <v>62</v>
      </c>
      <c r="D3130" s="16">
        <v>52.5</v>
      </c>
      <c r="E3130" s="17">
        <v>32813</v>
      </c>
      <c r="F3130" s="17"/>
    </row>
    <row r="3131" spans="1:6" x14ac:dyDescent="0.25">
      <c r="A3131" s="16" t="s">
        <v>226</v>
      </c>
      <c r="B3131" s="16">
        <v>31521</v>
      </c>
      <c r="C3131" s="16">
        <v>100</v>
      </c>
      <c r="D3131" s="16">
        <v>70.7</v>
      </c>
      <c r="E3131" s="17">
        <v>33725</v>
      </c>
      <c r="F3131" s="17"/>
    </row>
    <row r="3132" spans="1:6" x14ac:dyDescent="0.25">
      <c r="A3132" s="16" t="s">
        <v>226</v>
      </c>
      <c r="B3132" s="16">
        <v>31639</v>
      </c>
      <c r="C3132" s="16">
        <v>108</v>
      </c>
      <c r="D3132" s="16">
        <v>96.1</v>
      </c>
      <c r="E3132" s="17">
        <v>31898</v>
      </c>
      <c r="F3132" s="17"/>
    </row>
    <row r="3133" spans="1:6" x14ac:dyDescent="0.25">
      <c r="A3133" s="16" t="s">
        <v>226</v>
      </c>
      <c r="B3133" s="16">
        <v>31006</v>
      </c>
      <c r="C3133" s="16">
        <v>78</v>
      </c>
      <c r="D3133" s="16">
        <v>69.7</v>
      </c>
      <c r="E3133" s="17">
        <v>33030</v>
      </c>
      <c r="F3133" s="17"/>
    </row>
    <row r="3134" spans="1:6" x14ac:dyDescent="0.25">
      <c r="A3134" s="16" t="s">
        <v>226</v>
      </c>
      <c r="B3134" s="16">
        <v>39845</v>
      </c>
      <c r="C3134" s="16">
        <v>75</v>
      </c>
      <c r="D3134" s="16">
        <v>61.7</v>
      </c>
      <c r="E3134" s="17">
        <v>38687</v>
      </c>
      <c r="F3134" s="17"/>
    </row>
    <row r="3135" spans="1:6" x14ac:dyDescent="0.25">
      <c r="A3135" s="16" t="s">
        <v>226</v>
      </c>
      <c r="B3135" s="16">
        <v>30175</v>
      </c>
      <c r="C3135" s="16">
        <v>44</v>
      </c>
      <c r="D3135" s="16">
        <v>39.299999999999997</v>
      </c>
      <c r="E3135" s="17">
        <v>38657</v>
      </c>
      <c r="F3135" s="17"/>
    </row>
    <row r="3136" spans="1:6" x14ac:dyDescent="0.25">
      <c r="A3136" s="16" t="s">
        <v>226</v>
      </c>
      <c r="B3136" s="16">
        <v>31794</v>
      </c>
      <c r="C3136" s="16">
        <v>100</v>
      </c>
      <c r="D3136" s="16">
        <v>93</v>
      </c>
      <c r="E3136" s="17">
        <v>32721</v>
      </c>
      <c r="F3136" s="17"/>
    </row>
    <row r="3137" spans="1:6" x14ac:dyDescent="0.25">
      <c r="A3137" s="16" t="s">
        <v>226</v>
      </c>
      <c r="B3137" s="16">
        <v>30907</v>
      </c>
      <c r="C3137" s="16">
        <v>100</v>
      </c>
      <c r="D3137" s="16">
        <v>82.5</v>
      </c>
      <c r="E3137" s="17">
        <v>30651</v>
      </c>
      <c r="F3137" s="17"/>
    </row>
    <row r="3138" spans="1:6" x14ac:dyDescent="0.25">
      <c r="A3138" s="16" t="s">
        <v>226</v>
      </c>
      <c r="B3138" s="16">
        <v>30329</v>
      </c>
      <c r="C3138" s="16">
        <v>150</v>
      </c>
      <c r="D3138" s="16">
        <v>133.6</v>
      </c>
      <c r="E3138" s="17">
        <v>24473</v>
      </c>
      <c r="F3138" s="17"/>
    </row>
    <row r="3139" spans="1:6" x14ac:dyDescent="0.25">
      <c r="A3139" s="16" t="s">
        <v>226</v>
      </c>
      <c r="B3139" s="16">
        <v>39897</v>
      </c>
      <c r="C3139" s="16">
        <v>142</v>
      </c>
      <c r="D3139" s="16">
        <v>74</v>
      </c>
      <c r="E3139" s="17">
        <v>35339</v>
      </c>
      <c r="F3139" s="17"/>
    </row>
    <row r="3140" spans="1:6" x14ac:dyDescent="0.25">
      <c r="A3140" s="16" t="s">
        <v>226</v>
      </c>
      <c r="B3140" s="16">
        <v>30439</v>
      </c>
      <c r="C3140" s="16">
        <v>89</v>
      </c>
      <c r="D3140" s="16">
        <v>71.8</v>
      </c>
      <c r="E3140" s="17">
        <v>35674</v>
      </c>
      <c r="F3140" s="17"/>
    </row>
    <row r="3141" spans="1:6" x14ac:dyDescent="0.25">
      <c r="A3141" s="16" t="s">
        <v>226</v>
      </c>
      <c r="B3141" s="16">
        <v>31055</v>
      </c>
      <c r="C3141" s="16">
        <v>133</v>
      </c>
      <c r="D3141" s="16">
        <v>96.3</v>
      </c>
      <c r="E3141" s="17">
        <v>32782</v>
      </c>
      <c r="F3141" s="17"/>
    </row>
    <row r="3142" spans="1:6" x14ac:dyDescent="0.25">
      <c r="A3142" s="16" t="s">
        <v>226</v>
      </c>
      <c r="B3142" s="16">
        <v>30032</v>
      </c>
      <c r="C3142" s="16">
        <v>225</v>
      </c>
      <c r="D3142" s="16">
        <v>212.9</v>
      </c>
      <c r="E3142" s="17">
        <v>24520</v>
      </c>
      <c r="F3142" s="17"/>
    </row>
    <row r="3143" spans="1:6" x14ac:dyDescent="0.25">
      <c r="A3143" s="16" t="s">
        <v>226</v>
      </c>
      <c r="B3143" s="16">
        <v>30474</v>
      </c>
      <c r="C3143" s="16">
        <v>75</v>
      </c>
      <c r="D3143" s="16">
        <v>69.5</v>
      </c>
      <c r="E3143" s="17">
        <v>42167</v>
      </c>
      <c r="F3143" s="17"/>
    </row>
    <row r="3144" spans="1:6" x14ac:dyDescent="0.25">
      <c r="A3144" s="16" t="s">
        <v>226</v>
      </c>
      <c r="B3144" s="16">
        <v>30106</v>
      </c>
      <c r="C3144" s="16">
        <v>170</v>
      </c>
      <c r="D3144" s="16">
        <v>125.3</v>
      </c>
      <c r="E3144" s="17">
        <v>27820</v>
      </c>
      <c r="F3144" s="17"/>
    </row>
    <row r="3145" spans="1:6" x14ac:dyDescent="0.25">
      <c r="A3145" s="16" t="s">
        <v>226</v>
      </c>
      <c r="B3145" s="16">
        <v>31558</v>
      </c>
      <c r="C3145" s="16">
        <v>78</v>
      </c>
      <c r="D3145" s="16">
        <v>62.3</v>
      </c>
      <c r="E3145" s="17">
        <v>37700</v>
      </c>
      <c r="F3145" s="17"/>
    </row>
    <row r="3146" spans="1:6" x14ac:dyDescent="0.25">
      <c r="A3146" s="16" t="s">
        <v>226</v>
      </c>
      <c r="B3146" s="16">
        <v>30127</v>
      </c>
      <c r="C3146" s="16">
        <v>208</v>
      </c>
      <c r="D3146" s="16">
        <v>182.7</v>
      </c>
      <c r="E3146" s="17">
        <v>34025</v>
      </c>
      <c r="F3146" s="17"/>
    </row>
    <row r="3147" spans="1:6" x14ac:dyDescent="0.25">
      <c r="A3147" s="16" t="s">
        <v>226</v>
      </c>
      <c r="B3147" s="16">
        <v>31044</v>
      </c>
      <c r="C3147" s="16">
        <v>131</v>
      </c>
      <c r="D3147" s="16">
        <v>96.4</v>
      </c>
      <c r="E3147" s="17">
        <v>42716</v>
      </c>
      <c r="F3147" s="17"/>
    </row>
    <row r="3148" spans="1:6" x14ac:dyDescent="0.25">
      <c r="A3148" s="16" t="s">
        <v>226</v>
      </c>
      <c r="B3148" s="16">
        <v>30214</v>
      </c>
      <c r="C3148" s="16">
        <v>162</v>
      </c>
      <c r="D3148" s="16">
        <v>144</v>
      </c>
      <c r="E3148" s="17">
        <v>32618</v>
      </c>
      <c r="F3148" s="17"/>
    </row>
    <row r="3149" spans="1:6" x14ac:dyDescent="0.25">
      <c r="A3149" s="16" t="s">
        <v>226</v>
      </c>
      <c r="B3149" s="16">
        <v>30083</v>
      </c>
      <c r="C3149" s="16">
        <v>149</v>
      </c>
      <c r="D3149" s="16">
        <v>142.9</v>
      </c>
      <c r="E3149" s="17">
        <v>34400</v>
      </c>
      <c r="F3149" s="17"/>
    </row>
    <row r="3150" spans="1:6" x14ac:dyDescent="0.25">
      <c r="A3150" s="16" t="s">
        <v>226</v>
      </c>
      <c r="B3150" s="16">
        <v>30236</v>
      </c>
      <c r="C3150" s="16">
        <v>129</v>
      </c>
      <c r="D3150" s="16">
        <v>119.3</v>
      </c>
      <c r="E3150" s="17">
        <v>34093</v>
      </c>
      <c r="F3150" s="17"/>
    </row>
    <row r="3151" spans="1:6" x14ac:dyDescent="0.25">
      <c r="A3151" s="16" t="s">
        <v>226</v>
      </c>
      <c r="B3151" s="16">
        <v>31407</v>
      </c>
      <c r="C3151" s="16">
        <v>101</v>
      </c>
      <c r="D3151" s="16">
        <v>75</v>
      </c>
      <c r="E3151" s="17">
        <v>34151</v>
      </c>
      <c r="F3151" s="17"/>
    </row>
    <row r="3152" spans="1:6" x14ac:dyDescent="0.25">
      <c r="A3152" s="16" t="s">
        <v>226</v>
      </c>
      <c r="B3152" s="16">
        <v>31405</v>
      </c>
      <c r="C3152" s="16">
        <v>120</v>
      </c>
      <c r="D3152" s="16">
        <v>102.1</v>
      </c>
      <c r="E3152" s="17">
        <v>26389</v>
      </c>
      <c r="F3152" s="17"/>
    </row>
    <row r="3153" spans="1:6" x14ac:dyDescent="0.25">
      <c r="A3153" s="16" t="s">
        <v>226</v>
      </c>
      <c r="B3153" s="16">
        <v>30113</v>
      </c>
      <c r="C3153" s="16">
        <v>60</v>
      </c>
      <c r="D3153" s="16">
        <v>55.9</v>
      </c>
      <c r="E3153" s="17">
        <v>34820</v>
      </c>
      <c r="F3153" s="17"/>
    </row>
    <row r="3154" spans="1:6" x14ac:dyDescent="0.25">
      <c r="A3154" s="16" t="s">
        <v>226</v>
      </c>
      <c r="B3154" s="16">
        <v>30120</v>
      </c>
      <c r="C3154" s="16">
        <v>124</v>
      </c>
      <c r="D3154" s="16">
        <v>109.2</v>
      </c>
      <c r="E3154" s="17">
        <v>32839</v>
      </c>
      <c r="F3154" s="17"/>
    </row>
    <row r="3155" spans="1:6" x14ac:dyDescent="0.25">
      <c r="A3155" s="16" t="s">
        <v>226</v>
      </c>
      <c r="B3155" s="16">
        <v>30312</v>
      </c>
      <c r="C3155" s="16">
        <v>186</v>
      </c>
      <c r="D3155" s="16">
        <v>169</v>
      </c>
      <c r="E3155" s="17">
        <v>34881</v>
      </c>
      <c r="F3155" s="17"/>
    </row>
    <row r="3156" spans="1:6" x14ac:dyDescent="0.25">
      <c r="A3156" s="16" t="s">
        <v>226</v>
      </c>
      <c r="B3156" s="16">
        <v>31204</v>
      </c>
      <c r="C3156" s="16">
        <v>228</v>
      </c>
      <c r="D3156" s="16">
        <v>179.1</v>
      </c>
      <c r="E3156" s="17">
        <v>30011</v>
      </c>
      <c r="F3156" s="17"/>
    </row>
    <row r="3157" spans="1:6" x14ac:dyDescent="0.25">
      <c r="A3157" s="16" t="s">
        <v>226</v>
      </c>
      <c r="B3157" s="16">
        <v>30058</v>
      </c>
      <c r="C3157" s="16">
        <v>182</v>
      </c>
      <c r="D3157" s="16">
        <v>158.5</v>
      </c>
      <c r="E3157" s="17">
        <v>32839</v>
      </c>
      <c r="F3157" s="17"/>
    </row>
    <row r="3158" spans="1:6" x14ac:dyDescent="0.25">
      <c r="A3158" s="16" t="s">
        <v>226</v>
      </c>
      <c r="B3158" s="16">
        <v>31041</v>
      </c>
      <c r="C3158" s="16">
        <v>88</v>
      </c>
      <c r="D3158" s="16">
        <v>85.2</v>
      </c>
      <c r="E3158" s="17">
        <v>31400</v>
      </c>
      <c r="F3158" s="17"/>
    </row>
    <row r="3159" spans="1:6" x14ac:dyDescent="0.25">
      <c r="A3159" s="16" t="s">
        <v>226</v>
      </c>
      <c r="B3159" s="16">
        <v>31904</v>
      </c>
      <c r="C3159" s="16">
        <v>40</v>
      </c>
      <c r="D3159" s="16">
        <v>32.200000000000003</v>
      </c>
      <c r="E3159" s="17">
        <v>38996</v>
      </c>
      <c r="F3159" s="17"/>
    </row>
    <row r="3160" spans="1:6" x14ac:dyDescent="0.25">
      <c r="A3160" s="16" t="s">
        <v>226</v>
      </c>
      <c r="B3160" s="16">
        <v>30188</v>
      </c>
      <c r="C3160" s="16">
        <v>171</v>
      </c>
      <c r="D3160" s="16">
        <v>140</v>
      </c>
      <c r="E3160" s="17">
        <v>32690</v>
      </c>
      <c r="F3160" s="17"/>
    </row>
    <row r="3161" spans="1:6" x14ac:dyDescent="0.25">
      <c r="A3161" s="16" t="s">
        <v>226</v>
      </c>
      <c r="B3161" s="16">
        <v>30828</v>
      </c>
      <c r="C3161" s="16">
        <v>110</v>
      </c>
      <c r="D3161" s="16">
        <v>62.1</v>
      </c>
      <c r="E3161" s="17">
        <v>30803</v>
      </c>
      <c r="F3161" s="17"/>
    </row>
    <row r="3162" spans="1:6" x14ac:dyDescent="0.25">
      <c r="A3162" s="16" t="s">
        <v>226</v>
      </c>
      <c r="B3162" s="16">
        <v>30318</v>
      </c>
      <c r="C3162" s="16">
        <v>120</v>
      </c>
      <c r="D3162" s="16">
        <v>97.2</v>
      </c>
      <c r="E3162" s="17">
        <v>33177</v>
      </c>
      <c r="F3162" s="17"/>
    </row>
    <row r="3163" spans="1:6" x14ac:dyDescent="0.25">
      <c r="A3163" s="16" t="s">
        <v>226</v>
      </c>
      <c r="B3163" s="16">
        <v>30669</v>
      </c>
      <c r="C3163" s="16">
        <v>71</v>
      </c>
      <c r="D3163" s="16">
        <v>46.8</v>
      </c>
      <c r="E3163" s="17">
        <v>32721</v>
      </c>
      <c r="F3163" s="17"/>
    </row>
    <row r="3164" spans="1:6" x14ac:dyDescent="0.25">
      <c r="A3164" s="16" t="s">
        <v>226</v>
      </c>
      <c r="B3164" s="16">
        <v>30222</v>
      </c>
      <c r="C3164" s="16">
        <v>113</v>
      </c>
      <c r="D3164" s="16">
        <v>91.7</v>
      </c>
      <c r="E3164" s="17">
        <v>36100</v>
      </c>
      <c r="F3164" s="17"/>
    </row>
    <row r="3165" spans="1:6" x14ac:dyDescent="0.25">
      <c r="A3165" s="16" t="s">
        <v>226</v>
      </c>
      <c r="B3165" s="16">
        <v>30535</v>
      </c>
      <c r="C3165" s="16">
        <v>84</v>
      </c>
      <c r="D3165" s="16">
        <v>77.5</v>
      </c>
      <c r="E3165" s="17">
        <v>25268</v>
      </c>
      <c r="F3165" s="17"/>
    </row>
    <row r="3166" spans="1:6" x14ac:dyDescent="0.25">
      <c r="A3166" s="16" t="s">
        <v>226</v>
      </c>
      <c r="B3166" s="16">
        <v>30060</v>
      </c>
      <c r="C3166" s="16">
        <v>154</v>
      </c>
      <c r="D3166" s="16">
        <v>125.9</v>
      </c>
      <c r="E3166" s="17">
        <v>28430</v>
      </c>
      <c r="F3166" s="17"/>
    </row>
    <row r="3167" spans="1:6" x14ac:dyDescent="0.25">
      <c r="A3167" s="16" t="s">
        <v>226</v>
      </c>
      <c r="B3167" s="16">
        <v>30161</v>
      </c>
      <c r="C3167" s="16">
        <v>100</v>
      </c>
      <c r="D3167" s="16">
        <v>86</v>
      </c>
      <c r="E3167" s="17">
        <v>29921</v>
      </c>
      <c r="F3167" s="17"/>
    </row>
    <row r="3168" spans="1:6" x14ac:dyDescent="0.25">
      <c r="A3168" s="16" t="s">
        <v>226</v>
      </c>
      <c r="B3168" s="16">
        <v>31406</v>
      </c>
      <c r="C3168" s="16">
        <v>107</v>
      </c>
      <c r="D3168" s="16">
        <v>74.3</v>
      </c>
      <c r="E3168" s="17">
        <v>33911</v>
      </c>
      <c r="F3168" s="17"/>
    </row>
    <row r="3169" spans="1:6" x14ac:dyDescent="0.25">
      <c r="A3169" s="16" t="s">
        <v>226</v>
      </c>
      <c r="B3169" s="16">
        <v>30263</v>
      </c>
      <c r="C3169" s="16">
        <v>66</v>
      </c>
      <c r="D3169" s="16">
        <v>58.1</v>
      </c>
      <c r="E3169" s="17">
        <v>41465</v>
      </c>
      <c r="F3169" s="17"/>
    </row>
    <row r="3170" spans="1:6" x14ac:dyDescent="0.25">
      <c r="A3170" s="16" t="s">
        <v>226</v>
      </c>
      <c r="B3170" s="16">
        <v>31061</v>
      </c>
      <c r="C3170" s="16">
        <v>280</v>
      </c>
      <c r="D3170" s="16">
        <v>185.8</v>
      </c>
      <c r="E3170" s="17">
        <v>42886</v>
      </c>
      <c r="F3170" s="17"/>
    </row>
    <row r="3171" spans="1:6" x14ac:dyDescent="0.25">
      <c r="A3171" s="16" t="s">
        <v>226</v>
      </c>
      <c r="B3171" s="16">
        <v>31220</v>
      </c>
      <c r="C3171" s="16">
        <v>122</v>
      </c>
      <c r="D3171" s="16">
        <v>113.7</v>
      </c>
      <c r="E3171" s="17">
        <v>32660</v>
      </c>
      <c r="F3171" s="17"/>
    </row>
    <row r="3172" spans="1:6" x14ac:dyDescent="0.25">
      <c r="A3172" s="16" t="s">
        <v>226</v>
      </c>
      <c r="B3172" s="16">
        <v>31063</v>
      </c>
      <c r="C3172" s="16">
        <v>100</v>
      </c>
      <c r="D3172" s="16">
        <v>61.2</v>
      </c>
      <c r="E3172" s="17">
        <v>32690</v>
      </c>
      <c r="F3172" s="17"/>
    </row>
    <row r="3173" spans="1:6" x14ac:dyDescent="0.25">
      <c r="A3173" s="16" t="s">
        <v>226</v>
      </c>
      <c r="B3173" s="16">
        <v>30741</v>
      </c>
      <c r="C3173" s="16">
        <v>112</v>
      </c>
      <c r="D3173" s="16">
        <v>95.8</v>
      </c>
      <c r="E3173" s="17">
        <v>25363</v>
      </c>
      <c r="F3173" s="17"/>
    </row>
    <row r="3174" spans="1:6" x14ac:dyDescent="0.25">
      <c r="A3174" s="16" t="s">
        <v>226</v>
      </c>
      <c r="B3174" s="16">
        <v>30327</v>
      </c>
      <c r="C3174" s="16">
        <v>96</v>
      </c>
      <c r="D3174" s="16">
        <v>91.2</v>
      </c>
      <c r="E3174" s="17">
        <v>24473</v>
      </c>
      <c r="F3174" s="17"/>
    </row>
    <row r="3175" spans="1:6" x14ac:dyDescent="0.25">
      <c r="A3175" s="16" t="s">
        <v>226</v>
      </c>
      <c r="B3175" s="16">
        <v>30577</v>
      </c>
      <c r="C3175" s="16">
        <v>181</v>
      </c>
      <c r="D3175" s="16">
        <v>145.9</v>
      </c>
      <c r="E3175" s="17">
        <v>32541</v>
      </c>
      <c r="F3175" s="17"/>
    </row>
    <row r="3176" spans="1:6" x14ac:dyDescent="0.25">
      <c r="A3176" s="16" t="s">
        <v>226</v>
      </c>
      <c r="B3176" s="16">
        <v>30329</v>
      </c>
      <c r="C3176" s="16">
        <v>120</v>
      </c>
      <c r="D3176" s="16">
        <v>115.5</v>
      </c>
      <c r="E3176" s="17">
        <v>38534</v>
      </c>
      <c r="F3176" s="17"/>
    </row>
    <row r="3177" spans="1:6" x14ac:dyDescent="0.25">
      <c r="A3177" s="16" t="s">
        <v>226</v>
      </c>
      <c r="B3177" s="16">
        <v>30117</v>
      </c>
      <c r="C3177" s="16">
        <v>100</v>
      </c>
      <c r="D3177" s="16">
        <v>92.1</v>
      </c>
      <c r="E3177" s="17">
        <v>35490</v>
      </c>
      <c r="F3177" s="17"/>
    </row>
    <row r="3178" spans="1:6" x14ac:dyDescent="0.25">
      <c r="A3178" s="16" t="s">
        <v>226</v>
      </c>
      <c r="B3178" s="16">
        <v>31088</v>
      </c>
      <c r="C3178" s="16">
        <v>106</v>
      </c>
      <c r="D3178" s="16">
        <v>81</v>
      </c>
      <c r="E3178" s="17">
        <v>34182</v>
      </c>
      <c r="F3178" s="17"/>
    </row>
    <row r="3179" spans="1:6" x14ac:dyDescent="0.25">
      <c r="A3179" s="16" t="s">
        <v>226</v>
      </c>
      <c r="B3179" s="16">
        <v>31701</v>
      </c>
      <c r="C3179" s="16">
        <v>186</v>
      </c>
      <c r="D3179" s="16">
        <v>168.6</v>
      </c>
      <c r="E3179" s="17">
        <v>35431</v>
      </c>
      <c r="F3179" s="17"/>
    </row>
    <row r="3180" spans="1:6" x14ac:dyDescent="0.25">
      <c r="A3180" s="16" t="s">
        <v>226</v>
      </c>
      <c r="B3180" s="16">
        <v>30606</v>
      </c>
      <c r="C3180" s="16">
        <v>122</v>
      </c>
      <c r="D3180" s="16">
        <v>97.8</v>
      </c>
      <c r="E3180" s="17">
        <v>32874</v>
      </c>
      <c r="F3180" s="17"/>
    </row>
    <row r="3181" spans="1:6" x14ac:dyDescent="0.25">
      <c r="A3181" s="16" t="s">
        <v>226</v>
      </c>
      <c r="B3181" s="16">
        <v>30217</v>
      </c>
      <c r="C3181" s="16">
        <v>78</v>
      </c>
      <c r="D3181" s="16">
        <v>68</v>
      </c>
      <c r="E3181" s="17">
        <v>35309</v>
      </c>
      <c r="F3181" s="17"/>
    </row>
    <row r="3182" spans="1:6" x14ac:dyDescent="0.25">
      <c r="A3182" s="16" t="s">
        <v>226</v>
      </c>
      <c r="B3182" s="16">
        <v>30012</v>
      </c>
      <c r="C3182" s="16">
        <v>102</v>
      </c>
      <c r="D3182" s="16">
        <v>93.7</v>
      </c>
      <c r="E3182" s="17">
        <v>37050</v>
      </c>
      <c r="F3182" s="17"/>
    </row>
    <row r="3183" spans="1:6" x14ac:dyDescent="0.25">
      <c r="A3183" s="16" t="s">
        <v>226</v>
      </c>
      <c r="B3183" s="16">
        <v>30728</v>
      </c>
      <c r="C3183" s="16">
        <v>100</v>
      </c>
      <c r="D3183" s="16">
        <v>84.7</v>
      </c>
      <c r="E3183" s="17">
        <v>30298</v>
      </c>
      <c r="F3183" s="17"/>
    </row>
    <row r="3184" spans="1:6" x14ac:dyDescent="0.25">
      <c r="A3184" s="16" t="s">
        <v>226</v>
      </c>
      <c r="B3184" s="16">
        <v>31537</v>
      </c>
      <c r="C3184" s="16">
        <v>92</v>
      </c>
      <c r="D3184" s="16">
        <v>79.8</v>
      </c>
      <c r="E3184" s="17">
        <v>35431</v>
      </c>
      <c r="F3184" s="17"/>
    </row>
    <row r="3185" spans="1:6" x14ac:dyDescent="0.25">
      <c r="A3185" s="16" t="s">
        <v>226</v>
      </c>
      <c r="B3185" s="16">
        <v>31502</v>
      </c>
      <c r="C3185" s="16">
        <v>254</v>
      </c>
      <c r="D3185" s="16">
        <v>221.7</v>
      </c>
      <c r="E3185" s="17">
        <v>35309</v>
      </c>
      <c r="F3185" s="17"/>
    </row>
    <row r="3186" spans="1:6" x14ac:dyDescent="0.25">
      <c r="A3186" s="16" t="s">
        <v>226</v>
      </c>
      <c r="B3186" s="16">
        <v>31064</v>
      </c>
      <c r="C3186" s="16">
        <v>55</v>
      </c>
      <c r="D3186" s="16">
        <v>54.2</v>
      </c>
      <c r="E3186" s="17">
        <v>37109</v>
      </c>
      <c r="F3186" s="17"/>
    </row>
    <row r="3187" spans="1:6" x14ac:dyDescent="0.25">
      <c r="A3187" s="16" t="s">
        <v>226</v>
      </c>
      <c r="B3187" s="16">
        <v>30030</v>
      </c>
      <c r="C3187" s="16">
        <v>103</v>
      </c>
      <c r="D3187" s="16">
        <v>89.1</v>
      </c>
      <c r="E3187" s="17">
        <v>32752</v>
      </c>
      <c r="F3187" s="17"/>
    </row>
    <row r="3188" spans="1:6" x14ac:dyDescent="0.25">
      <c r="A3188" s="16" t="s">
        <v>226</v>
      </c>
      <c r="B3188" s="16">
        <v>31757</v>
      </c>
      <c r="C3188" s="16">
        <v>52</v>
      </c>
      <c r="D3188" s="16">
        <v>44.6</v>
      </c>
      <c r="E3188" s="17">
        <v>32752</v>
      </c>
      <c r="F3188" s="17"/>
    </row>
    <row r="3189" spans="1:6" x14ac:dyDescent="0.25">
      <c r="A3189" s="16" t="s">
        <v>226</v>
      </c>
      <c r="B3189" s="16">
        <v>30213</v>
      </c>
      <c r="C3189" s="16">
        <v>82</v>
      </c>
      <c r="D3189" s="16">
        <v>75.400000000000006</v>
      </c>
      <c r="E3189" s="17">
        <v>32870</v>
      </c>
      <c r="F3189" s="17"/>
    </row>
    <row r="3190" spans="1:6" x14ac:dyDescent="0.25">
      <c r="A3190" s="16" t="s">
        <v>226</v>
      </c>
      <c r="B3190" s="16">
        <v>30135</v>
      </c>
      <c r="C3190" s="16">
        <v>246</v>
      </c>
      <c r="D3190" s="16">
        <v>217.1</v>
      </c>
      <c r="E3190" s="17">
        <v>29252</v>
      </c>
      <c r="F3190" s="17"/>
    </row>
    <row r="3191" spans="1:6" x14ac:dyDescent="0.25">
      <c r="A3191" s="16" t="s">
        <v>226</v>
      </c>
      <c r="B3191" s="16">
        <v>31553</v>
      </c>
      <c r="C3191" s="16">
        <v>63</v>
      </c>
      <c r="D3191" s="16">
        <v>60.5</v>
      </c>
      <c r="E3191" s="17">
        <v>34912</v>
      </c>
      <c r="F3191" s="17"/>
    </row>
    <row r="3192" spans="1:6" x14ac:dyDescent="0.25">
      <c r="A3192" s="16" t="s">
        <v>226</v>
      </c>
      <c r="B3192" s="16">
        <v>30223</v>
      </c>
      <c r="C3192" s="16">
        <v>69</v>
      </c>
      <c r="D3192" s="16">
        <v>61.1</v>
      </c>
      <c r="E3192" s="17">
        <v>33786</v>
      </c>
      <c r="F3192" s="17"/>
    </row>
    <row r="3193" spans="1:6" x14ac:dyDescent="0.25">
      <c r="A3193" s="16" t="s">
        <v>226</v>
      </c>
      <c r="B3193" s="16">
        <v>30542</v>
      </c>
      <c r="C3193" s="16">
        <v>100</v>
      </c>
      <c r="D3193" s="16">
        <v>83.9</v>
      </c>
      <c r="E3193" s="17">
        <v>30956</v>
      </c>
      <c r="F3193" s="17"/>
    </row>
    <row r="3194" spans="1:6" x14ac:dyDescent="0.25">
      <c r="A3194" s="16" t="s">
        <v>226</v>
      </c>
      <c r="B3194" s="16">
        <v>31602</v>
      </c>
      <c r="C3194" s="16">
        <v>90</v>
      </c>
      <c r="D3194" s="16">
        <v>85.3</v>
      </c>
      <c r="E3194" s="17">
        <v>32674</v>
      </c>
      <c r="F3194" s="17"/>
    </row>
    <row r="3195" spans="1:6" x14ac:dyDescent="0.25">
      <c r="A3195" s="16" t="s">
        <v>226</v>
      </c>
      <c r="B3195" s="16">
        <v>31831</v>
      </c>
      <c r="C3195" s="16">
        <v>100</v>
      </c>
      <c r="D3195" s="16">
        <v>88.5</v>
      </c>
      <c r="E3195" s="17">
        <v>34639</v>
      </c>
      <c r="F3195" s="17"/>
    </row>
    <row r="3196" spans="1:6" x14ac:dyDescent="0.25">
      <c r="A3196" s="16" t="s">
        <v>226</v>
      </c>
      <c r="B3196" s="16">
        <v>30044</v>
      </c>
      <c r="C3196" s="16">
        <v>67</v>
      </c>
      <c r="D3196" s="16">
        <v>60.7</v>
      </c>
      <c r="E3196" s="17">
        <v>32541</v>
      </c>
      <c r="F3196" s="17"/>
    </row>
    <row r="3197" spans="1:6" x14ac:dyDescent="0.25">
      <c r="A3197" s="16" t="s">
        <v>226</v>
      </c>
      <c r="B3197" s="16">
        <v>30635</v>
      </c>
      <c r="C3197" s="16">
        <v>60</v>
      </c>
      <c r="D3197" s="16">
        <v>50.8</v>
      </c>
      <c r="E3197" s="17">
        <v>32690</v>
      </c>
      <c r="F3197" s="17"/>
    </row>
    <row r="3198" spans="1:6" x14ac:dyDescent="0.25">
      <c r="A3198" s="16" t="s">
        <v>226</v>
      </c>
      <c r="B3198" s="16">
        <v>31803</v>
      </c>
      <c r="C3198" s="16">
        <v>70</v>
      </c>
      <c r="D3198" s="16">
        <v>61.1</v>
      </c>
      <c r="E3198" s="17">
        <v>35065</v>
      </c>
      <c r="F3198" s="17"/>
    </row>
    <row r="3199" spans="1:6" x14ac:dyDescent="0.25">
      <c r="A3199" s="16" t="s">
        <v>226</v>
      </c>
      <c r="B3199" s="16">
        <v>31501</v>
      </c>
      <c r="C3199" s="16">
        <v>96</v>
      </c>
      <c r="D3199" s="16">
        <v>158.69999999999999</v>
      </c>
      <c r="E3199" s="17">
        <v>29129</v>
      </c>
      <c r="F3199" s="17"/>
    </row>
    <row r="3200" spans="1:6" x14ac:dyDescent="0.25">
      <c r="A3200" s="16" t="s">
        <v>226</v>
      </c>
      <c r="B3200" s="16">
        <v>30015</v>
      </c>
      <c r="C3200" s="16">
        <v>71</v>
      </c>
      <c r="D3200" s="16">
        <v>63.8</v>
      </c>
      <c r="E3200" s="17">
        <v>34881</v>
      </c>
      <c r="F3200" s="17"/>
    </row>
    <row r="3201" spans="1:6" x14ac:dyDescent="0.25">
      <c r="A3201" s="16" t="s">
        <v>226</v>
      </c>
      <c r="B3201" s="16">
        <v>30281</v>
      </c>
      <c r="C3201" s="16">
        <v>89</v>
      </c>
      <c r="D3201" s="16">
        <v>80.400000000000006</v>
      </c>
      <c r="E3201" s="17">
        <v>37125</v>
      </c>
      <c r="F3201" s="17"/>
    </row>
    <row r="3202" spans="1:6" x14ac:dyDescent="0.25">
      <c r="A3202" s="16" t="s">
        <v>226</v>
      </c>
      <c r="B3202" s="16">
        <v>31002</v>
      </c>
      <c r="C3202" s="16">
        <v>59</v>
      </c>
      <c r="D3202" s="16">
        <v>55.4</v>
      </c>
      <c r="E3202" s="17">
        <v>36999</v>
      </c>
      <c r="F3202" s="17"/>
    </row>
    <row r="3203" spans="1:6" x14ac:dyDescent="0.25">
      <c r="A3203" s="16" t="s">
        <v>226</v>
      </c>
      <c r="B3203" s="16">
        <v>31730</v>
      </c>
      <c r="C3203" s="16">
        <v>156</v>
      </c>
      <c r="D3203" s="16">
        <v>148.1</v>
      </c>
      <c r="E3203" s="17">
        <v>29037</v>
      </c>
      <c r="F3203" s="17"/>
    </row>
    <row r="3204" spans="1:6" x14ac:dyDescent="0.25">
      <c r="A3204" s="16" t="s">
        <v>226</v>
      </c>
      <c r="B3204" s="16">
        <v>31792</v>
      </c>
      <c r="C3204" s="16">
        <v>68</v>
      </c>
      <c r="D3204" s="16">
        <v>63.5</v>
      </c>
      <c r="E3204" s="17">
        <v>32843</v>
      </c>
      <c r="F3204" s="17"/>
    </row>
    <row r="3205" spans="1:6" x14ac:dyDescent="0.25">
      <c r="A3205" s="16" t="s">
        <v>226</v>
      </c>
      <c r="B3205" s="16">
        <v>30812</v>
      </c>
      <c r="C3205" s="16">
        <v>56</v>
      </c>
      <c r="D3205" s="16">
        <v>24.9</v>
      </c>
      <c r="E3205" s="17">
        <v>28399</v>
      </c>
      <c r="F3205" s="17"/>
    </row>
    <row r="3206" spans="1:6" x14ac:dyDescent="0.25">
      <c r="A3206" s="16" t="s">
        <v>226</v>
      </c>
      <c r="B3206" s="16">
        <v>30809</v>
      </c>
      <c r="C3206" s="16">
        <v>65</v>
      </c>
      <c r="D3206" s="16">
        <v>53.6</v>
      </c>
      <c r="E3206" s="17">
        <v>33772</v>
      </c>
      <c r="F3206" s="17"/>
    </row>
    <row r="3207" spans="1:6" x14ac:dyDescent="0.25">
      <c r="A3207" s="16" t="s">
        <v>226</v>
      </c>
      <c r="B3207" s="16">
        <v>30274</v>
      </c>
      <c r="C3207" s="16">
        <v>152</v>
      </c>
      <c r="D3207" s="16">
        <v>139.5</v>
      </c>
      <c r="E3207" s="17">
        <v>29495</v>
      </c>
      <c r="F3207" s="17"/>
    </row>
    <row r="3208" spans="1:6" x14ac:dyDescent="0.25">
      <c r="A3208" s="16" t="s">
        <v>226</v>
      </c>
      <c r="B3208" s="16">
        <v>30044</v>
      </c>
      <c r="C3208" s="16">
        <v>163</v>
      </c>
      <c r="D3208" s="16">
        <v>90.5</v>
      </c>
      <c r="E3208" s="17">
        <v>32588</v>
      </c>
      <c r="F3208" s="17"/>
    </row>
    <row r="3209" spans="1:6" x14ac:dyDescent="0.25">
      <c r="A3209" s="16" t="s">
        <v>226</v>
      </c>
      <c r="B3209" s="16">
        <v>30533</v>
      </c>
      <c r="C3209" s="16">
        <v>102</v>
      </c>
      <c r="D3209" s="16">
        <v>96.4</v>
      </c>
      <c r="E3209" s="17">
        <v>38181</v>
      </c>
      <c r="F3209" s="17"/>
    </row>
    <row r="3210" spans="1:6" x14ac:dyDescent="0.25">
      <c r="A3210" s="16" t="s">
        <v>226</v>
      </c>
      <c r="B3210" s="16">
        <v>30453</v>
      </c>
      <c r="C3210" s="16">
        <v>92</v>
      </c>
      <c r="D3210" s="16">
        <v>79.3</v>
      </c>
      <c r="E3210" s="17">
        <v>34578</v>
      </c>
      <c r="F3210" s="17"/>
    </row>
    <row r="3211" spans="1:6" x14ac:dyDescent="0.25">
      <c r="A3211" s="16" t="s">
        <v>226</v>
      </c>
      <c r="B3211" s="16">
        <v>30428</v>
      </c>
      <c r="C3211" s="16">
        <v>62</v>
      </c>
      <c r="D3211" s="16">
        <v>46</v>
      </c>
      <c r="E3211" s="17">
        <v>38626</v>
      </c>
      <c r="F3211" s="17"/>
    </row>
    <row r="3212" spans="1:6" x14ac:dyDescent="0.25">
      <c r="A3212" s="16" t="s">
        <v>226</v>
      </c>
      <c r="B3212" s="16">
        <v>31780</v>
      </c>
      <c r="C3212" s="16">
        <v>100</v>
      </c>
      <c r="D3212" s="16">
        <v>89.2</v>
      </c>
      <c r="E3212" s="17">
        <v>34121</v>
      </c>
      <c r="F3212" s="17"/>
    </row>
    <row r="3213" spans="1:6" x14ac:dyDescent="0.25">
      <c r="A3213" s="16" t="s">
        <v>226</v>
      </c>
      <c r="B3213" s="16">
        <v>31774</v>
      </c>
      <c r="C3213" s="16">
        <v>30</v>
      </c>
      <c r="D3213" s="16">
        <v>26.9</v>
      </c>
      <c r="E3213" s="17">
        <v>38687</v>
      </c>
      <c r="F3213" s="17"/>
    </row>
    <row r="3214" spans="1:6" x14ac:dyDescent="0.25">
      <c r="A3214" s="16" t="s">
        <v>226</v>
      </c>
      <c r="B3214" s="16">
        <v>30458</v>
      </c>
      <c r="C3214" s="16">
        <v>63</v>
      </c>
      <c r="D3214" s="16">
        <v>55.6</v>
      </c>
      <c r="E3214" s="17">
        <v>35217</v>
      </c>
      <c r="F3214" s="17"/>
    </row>
    <row r="3215" spans="1:6" x14ac:dyDescent="0.25">
      <c r="A3215" s="16" t="s">
        <v>226</v>
      </c>
      <c r="B3215" s="16">
        <v>31702</v>
      </c>
      <c r="C3215" s="16">
        <v>250</v>
      </c>
      <c r="D3215" s="16">
        <v>215.4</v>
      </c>
      <c r="E3215" s="17">
        <v>35431</v>
      </c>
      <c r="F3215" s="17"/>
    </row>
    <row r="3216" spans="1:6" x14ac:dyDescent="0.25">
      <c r="A3216" s="16" t="s">
        <v>226</v>
      </c>
      <c r="B3216" s="16">
        <v>31324</v>
      </c>
      <c r="C3216" s="16">
        <v>100</v>
      </c>
      <c r="D3216" s="16">
        <v>90.7</v>
      </c>
      <c r="E3216" s="17">
        <v>35370</v>
      </c>
      <c r="F3216" s="17"/>
    </row>
    <row r="3217" spans="1:6" x14ac:dyDescent="0.25">
      <c r="A3217" s="16" t="s">
        <v>226</v>
      </c>
      <c r="B3217" s="16">
        <v>31602</v>
      </c>
      <c r="C3217" s="16">
        <v>100</v>
      </c>
      <c r="D3217" s="16">
        <v>73.599999999999994</v>
      </c>
      <c r="E3217" s="17">
        <v>34366</v>
      </c>
      <c r="F3217" s="17"/>
    </row>
    <row r="3218" spans="1:6" x14ac:dyDescent="0.25">
      <c r="A3218" s="16" t="s">
        <v>226</v>
      </c>
      <c r="B3218" s="16">
        <v>30286</v>
      </c>
      <c r="C3218" s="16">
        <v>119</v>
      </c>
      <c r="D3218" s="16">
        <v>106.7</v>
      </c>
      <c r="E3218" s="17">
        <v>30987</v>
      </c>
      <c r="F3218" s="17"/>
    </row>
    <row r="3219" spans="1:6" x14ac:dyDescent="0.25">
      <c r="A3219" s="16" t="s">
        <v>226</v>
      </c>
      <c r="B3219" s="16">
        <v>30240</v>
      </c>
      <c r="C3219" s="16">
        <v>138</v>
      </c>
      <c r="D3219" s="16">
        <v>94.1</v>
      </c>
      <c r="E3219" s="17">
        <v>32660</v>
      </c>
      <c r="F3219" s="17"/>
    </row>
    <row r="3220" spans="1:6" x14ac:dyDescent="0.25">
      <c r="A3220" s="16" t="s">
        <v>226</v>
      </c>
      <c r="B3220" s="16">
        <v>31904</v>
      </c>
      <c r="C3220" s="16">
        <v>210</v>
      </c>
      <c r="D3220" s="16">
        <v>121.1</v>
      </c>
      <c r="E3220" s="17">
        <v>25938</v>
      </c>
      <c r="F3220" s="17"/>
    </row>
    <row r="3221" spans="1:6" x14ac:dyDescent="0.25">
      <c r="A3221" s="16" t="s">
        <v>226</v>
      </c>
      <c r="B3221" s="16">
        <v>30132</v>
      </c>
      <c r="C3221" s="16">
        <v>182</v>
      </c>
      <c r="D3221" s="16">
        <v>166.4</v>
      </c>
      <c r="E3221" s="17">
        <v>28522</v>
      </c>
      <c r="F3221" s="17"/>
    </row>
    <row r="3222" spans="1:6" x14ac:dyDescent="0.25">
      <c r="A3222" s="16" t="s">
        <v>226</v>
      </c>
      <c r="B3222" s="16">
        <v>30008</v>
      </c>
      <c r="C3222" s="16">
        <v>109</v>
      </c>
      <c r="D3222" s="16">
        <v>83.5</v>
      </c>
      <c r="E3222" s="17">
        <v>34759</v>
      </c>
      <c r="F3222" s="17"/>
    </row>
    <row r="3223" spans="1:6" x14ac:dyDescent="0.25">
      <c r="A3223" s="16" t="s">
        <v>226</v>
      </c>
      <c r="B3223" s="16">
        <v>30025</v>
      </c>
      <c r="C3223" s="16">
        <v>65</v>
      </c>
      <c r="D3223" s="16">
        <v>56.8</v>
      </c>
      <c r="E3223" s="17">
        <v>33878</v>
      </c>
      <c r="F3223" s="17"/>
    </row>
    <row r="3224" spans="1:6" x14ac:dyDescent="0.25">
      <c r="A3224" s="16" t="s">
        <v>226</v>
      </c>
      <c r="B3224" s="16">
        <v>30629</v>
      </c>
      <c r="C3224" s="16">
        <v>116</v>
      </c>
      <c r="D3224" s="16">
        <v>103.4</v>
      </c>
      <c r="E3224" s="17">
        <v>39837</v>
      </c>
      <c r="F3224" s="17"/>
    </row>
    <row r="3225" spans="1:6" x14ac:dyDescent="0.25">
      <c r="A3225" s="16" t="s">
        <v>226</v>
      </c>
      <c r="B3225" s="16">
        <v>31014</v>
      </c>
      <c r="C3225" s="16">
        <v>75</v>
      </c>
      <c r="D3225" s="16">
        <v>66.5</v>
      </c>
      <c r="E3225" s="17">
        <v>32721</v>
      </c>
      <c r="F3225" s="17"/>
    </row>
    <row r="3226" spans="1:6" x14ac:dyDescent="0.25">
      <c r="A3226" s="16" t="s">
        <v>226</v>
      </c>
      <c r="B3226" s="16">
        <v>30117</v>
      </c>
      <c r="C3226" s="16">
        <v>122</v>
      </c>
      <c r="D3226" s="16">
        <v>102.9</v>
      </c>
      <c r="E3226" s="17">
        <v>32782</v>
      </c>
      <c r="F3226" s="17"/>
    </row>
    <row r="3227" spans="1:6" x14ac:dyDescent="0.25">
      <c r="A3227" s="16" t="s">
        <v>226</v>
      </c>
      <c r="B3227" s="16">
        <v>31709</v>
      </c>
      <c r="C3227" s="16">
        <v>238</v>
      </c>
      <c r="D3227" s="16">
        <v>159.19999999999999</v>
      </c>
      <c r="E3227" s="17">
        <v>24473</v>
      </c>
      <c r="F3227" s="17"/>
    </row>
    <row r="3228" spans="1:6" x14ac:dyDescent="0.25">
      <c r="A3228" s="16" t="s">
        <v>226</v>
      </c>
      <c r="B3228" s="16">
        <v>31023</v>
      </c>
      <c r="C3228" s="16">
        <v>100</v>
      </c>
      <c r="D3228" s="16">
        <v>91.3</v>
      </c>
      <c r="E3228" s="17">
        <v>32874</v>
      </c>
      <c r="F3228" s="17"/>
    </row>
    <row r="3229" spans="1:6" x14ac:dyDescent="0.25">
      <c r="A3229" s="16" t="s">
        <v>226</v>
      </c>
      <c r="B3229" s="16">
        <v>31061</v>
      </c>
      <c r="C3229" s="16">
        <v>15</v>
      </c>
      <c r="D3229" s="16">
        <v>9.1</v>
      </c>
      <c r="E3229" s="17">
        <v>35895</v>
      </c>
      <c r="F3229" s="17"/>
    </row>
    <row r="3230" spans="1:6" x14ac:dyDescent="0.25">
      <c r="A3230" s="16" t="s">
        <v>226</v>
      </c>
      <c r="B3230" s="16">
        <v>30047</v>
      </c>
      <c r="C3230" s="16">
        <v>152</v>
      </c>
      <c r="D3230" s="16">
        <v>128.69999999999999</v>
      </c>
      <c r="E3230" s="17">
        <v>33390</v>
      </c>
      <c r="F3230" s="17"/>
    </row>
    <row r="3231" spans="1:6" x14ac:dyDescent="0.25">
      <c r="A3231" s="16" t="s">
        <v>226</v>
      </c>
      <c r="B3231" s="16">
        <v>30907</v>
      </c>
      <c r="C3231" s="16">
        <v>58</v>
      </c>
      <c r="D3231" s="16">
        <v>52.5</v>
      </c>
      <c r="E3231" s="17">
        <v>42208</v>
      </c>
      <c r="F3231" s="17"/>
    </row>
    <row r="3232" spans="1:6" x14ac:dyDescent="0.25">
      <c r="A3232" s="16" t="s">
        <v>226</v>
      </c>
      <c r="B3232" s="16">
        <v>30635</v>
      </c>
      <c r="C3232" s="16">
        <v>60</v>
      </c>
      <c r="D3232" s="16">
        <v>50.9</v>
      </c>
      <c r="E3232" s="17">
        <v>37865</v>
      </c>
      <c r="F3232" s="17"/>
    </row>
    <row r="3233" spans="1:6" x14ac:dyDescent="0.25">
      <c r="A3233" s="16" t="s">
        <v>226</v>
      </c>
      <c r="B3233" s="16">
        <v>30529</v>
      </c>
      <c r="C3233" s="16">
        <v>70</v>
      </c>
      <c r="D3233" s="16">
        <v>63.7</v>
      </c>
      <c r="E3233" s="17">
        <v>38657</v>
      </c>
      <c r="F3233" s="17"/>
    </row>
    <row r="3234" spans="1:6" x14ac:dyDescent="0.25">
      <c r="A3234" s="16" t="s">
        <v>226</v>
      </c>
      <c r="B3234" s="16">
        <v>39851</v>
      </c>
      <c r="C3234" s="16">
        <v>60</v>
      </c>
      <c r="D3234" s="16">
        <v>52.7</v>
      </c>
      <c r="E3234" s="17">
        <v>38513</v>
      </c>
      <c r="F3234" s="17"/>
    </row>
    <row r="3235" spans="1:6" x14ac:dyDescent="0.25">
      <c r="A3235" s="16" t="s">
        <v>226</v>
      </c>
      <c r="B3235" s="16">
        <v>30253</v>
      </c>
      <c r="C3235" s="16">
        <v>210</v>
      </c>
      <c r="D3235" s="16">
        <v>142.30000000000001</v>
      </c>
      <c r="E3235" s="17">
        <v>32843</v>
      </c>
      <c r="F3235" s="17"/>
    </row>
    <row r="3236" spans="1:6" x14ac:dyDescent="0.25">
      <c r="A3236" s="16" t="s">
        <v>226</v>
      </c>
      <c r="B3236" s="16">
        <v>31774</v>
      </c>
      <c r="C3236" s="16">
        <v>83</v>
      </c>
      <c r="D3236" s="16">
        <v>65.400000000000006</v>
      </c>
      <c r="E3236" s="17">
        <v>35324</v>
      </c>
      <c r="F3236" s="17"/>
    </row>
    <row r="3237" spans="1:6" x14ac:dyDescent="0.25">
      <c r="A3237" s="16" t="s">
        <v>226</v>
      </c>
      <c r="B3237" s="16">
        <v>31096</v>
      </c>
      <c r="C3237" s="16">
        <v>94</v>
      </c>
      <c r="D3237" s="16">
        <v>84.7</v>
      </c>
      <c r="E3237" s="17">
        <v>32813</v>
      </c>
      <c r="F3237" s="17"/>
    </row>
    <row r="3238" spans="1:6" x14ac:dyDescent="0.25">
      <c r="A3238" s="16" t="s">
        <v>226</v>
      </c>
      <c r="B3238" s="16">
        <v>31545</v>
      </c>
      <c r="C3238" s="16">
        <v>90</v>
      </c>
      <c r="D3238" s="16">
        <v>85.4</v>
      </c>
      <c r="E3238" s="17">
        <v>32721</v>
      </c>
      <c r="F3238" s="17"/>
    </row>
    <row r="3239" spans="1:6" x14ac:dyDescent="0.25">
      <c r="A3239" s="16" t="s">
        <v>226</v>
      </c>
      <c r="B3239" s="16">
        <v>30204</v>
      </c>
      <c r="C3239" s="16">
        <v>117</v>
      </c>
      <c r="D3239" s="16">
        <v>99</v>
      </c>
      <c r="E3239" s="17">
        <v>32813</v>
      </c>
      <c r="F3239" s="17"/>
    </row>
    <row r="3240" spans="1:6" x14ac:dyDescent="0.25">
      <c r="A3240" s="16" t="s">
        <v>226</v>
      </c>
      <c r="B3240" s="16">
        <v>31093</v>
      </c>
      <c r="C3240" s="16">
        <v>66</v>
      </c>
      <c r="D3240" s="16">
        <v>47.7</v>
      </c>
      <c r="E3240" s="17">
        <v>35886</v>
      </c>
      <c r="F3240" s="17"/>
    </row>
    <row r="3241" spans="1:6" x14ac:dyDescent="0.25">
      <c r="A3241" s="16" t="s">
        <v>226</v>
      </c>
      <c r="B3241" s="16">
        <v>31539</v>
      </c>
      <c r="C3241" s="16">
        <v>73</v>
      </c>
      <c r="D3241" s="16">
        <v>66.2</v>
      </c>
      <c r="E3241" s="17">
        <v>35431</v>
      </c>
      <c r="F3241" s="17"/>
    </row>
    <row r="3242" spans="1:6" x14ac:dyDescent="0.25">
      <c r="A3242" s="16" t="s">
        <v>226</v>
      </c>
      <c r="B3242" s="16">
        <v>31316</v>
      </c>
      <c r="C3242" s="16">
        <v>108</v>
      </c>
      <c r="D3242" s="16">
        <v>104.6</v>
      </c>
      <c r="E3242" s="17">
        <v>36539</v>
      </c>
      <c r="F3242" s="17"/>
    </row>
    <row r="3243" spans="1:6" x14ac:dyDescent="0.25">
      <c r="A3243" s="16" t="s">
        <v>226</v>
      </c>
      <c r="B3243" s="16">
        <v>30117</v>
      </c>
      <c r="C3243" s="16">
        <v>42</v>
      </c>
      <c r="D3243" s="16">
        <v>39.1</v>
      </c>
      <c r="E3243" s="17">
        <v>32690</v>
      </c>
      <c r="F3243" s="17"/>
    </row>
    <row r="3244" spans="1:6" x14ac:dyDescent="0.25">
      <c r="A3244" s="16" t="s">
        <v>226</v>
      </c>
      <c r="B3244" s="16">
        <v>30907</v>
      </c>
      <c r="C3244" s="16">
        <v>42</v>
      </c>
      <c r="D3244" s="16">
        <v>40</v>
      </c>
      <c r="E3244" s="17">
        <v>40092</v>
      </c>
      <c r="F3244" s="17"/>
    </row>
    <row r="3245" spans="1:6" x14ac:dyDescent="0.25">
      <c r="A3245" s="16" t="s">
        <v>226</v>
      </c>
      <c r="B3245" s="16">
        <v>30286</v>
      </c>
      <c r="C3245" s="16">
        <v>110</v>
      </c>
      <c r="D3245" s="16">
        <v>86.2</v>
      </c>
      <c r="E3245" s="17">
        <v>32782</v>
      </c>
      <c r="F3245" s="17"/>
    </row>
    <row r="3246" spans="1:6" x14ac:dyDescent="0.25">
      <c r="A3246" s="16" t="s">
        <v>226</v>
      </c>
      <c r="B3246" s="16">
        <v>30114</v>
      </c>
      <c r="C3246" s="16">
        <v>100</v>
      </c>
      <c r="D3246" s="16">
        <v>91.1</v>
      </c>
      <c r="E3246" s="17">
        <v>33100</v>
      </c>
      <c r="F3246" s="17"/>
    </row>
    <row r="3247" spans="1:6" x14ac:dyDescent="0.25">
      <c r="A3247" s="16" t="s">
        <v>226</v>
      </c>
      <c r="B3247" s="16">
        <v>39819</v>
      </c>
      <c r="C3247" s="16">
        <v>100</v>
      </c>
      <c r="D3247" s="16">
        <v>91.1</v>
      </c>
      <c r="E3247" s="17">
        <v>30956</v>
      </c>
      <c r="F3247" s="17"/>
    </row>
    <row r="3248" spans="1:6" x14ac:dyDescent="0.25">
      <c r="A3248" s="16" t="s">
        <v>226</v>
      </c>
      <c r="B3248" s="16">
        <v>31206</v>
      </c>
      <c r="C3248" s="16">
        <v>100</v>
      </c>
      <c r="D3248" s="16">
        <v>87.4</v>
      </c>
      <c r="E3248" s="17">
        <v>42741</v>
      </c>
      <c r="F3248" s="17"/>
    </row>
    <row r="3249" spans="1:6" x14ac:dyDescent="0.25">
      <c r="A3249" s="16" t="s">
        <v>226</v>
      </c>
      <c r="B3249" s="16">
        <v>31909</v>
      </c>
      <c r="C3249" s="16">
        <v>210</v>
      </c>
      <c r="D3249" s="16">
        <v>126.9</v>
      </c>
      <c r="E3249" s="17">
        <v>34425</v>
      </c>
      <c r="F3249" s="17"/>
    </row>
    <row r="3250" spans="1:6" x14ac:dyDescent="0.25">
      <c r="A3250" s="16" t="s">
        <v>226</v>
      </c>
      <c r="B3250" s="16">
        <v>30830</v>
      </c>
      <c r="C3250" s="16">
        <v>103</v>
      </c>
      <c r="D3250" s="16">
        <v>73.900000000000006</v>
      </c>
      <c r="E3250" s="17">
        <v>32599</v>
      </c>
      <c r="F3250" s="17"/>
    </row>
    <row r="3251" spans="1:6" x14ac:dyDescent="0.25">
      <c r="A3251" s="16" t="s">
        <v>226</v>
      </c>
      <c r="B3251" s="16">
        <v>30078</v>
      </c>
      <c r="C3251" s="16">
        <v>167</v>
      </c>
      <c r="D3251" s="16">
        <v>153.69999999999999</v>
      </c>
      <c r="E3251" s="17">
        <v>35643</v>
      </c>
      <c r="F3251" s="17"/>
    </row>
    <row r="3252" spans="1:6" x14ac:dyDescent="0.25">
      <c r="A3252" s="16" t="s">
        <v>226</v>
      </c>
      <c r="B3252" s="16">
        <v>31036</v>
      </c>
      <c r="C3252" s="16">
        <v>102</v>
      </c>
      <c r="D3252" s="16">
        <v>93.6</v>
      </c>
      <c r="E3252" s="17">
        <v>34881</v>
      </c>
      <c r="F3252" s="17"/>
    </row>
    <row r="3253" spans="1:6" x14ac:dyDescent="0.25">
      <c r="A3253" s="16" t="s">
        <v>226</v>
      </c>
      <c r="B3253" s="16">
        <v>31520</v>
      </c>
      <c r="C3253" s="16">
        <v>200</v>
      </c>
      <c r="D3253" s="16">
        <v>192.4</v>
      </c>
      <c r="E3253" s="17">
        <v>39776</v>
      </c>
      <c r="F3253" s="17"/>
    </row>
    <row r="3254" spans="1:6" x14ac:dyDescent="0.25">
      <c r="A3254" s="16" t="s">
        <v>226</v>
      </c>
      <c r="B3254" s="16">
        <v>31216</v>
      </c>
      <c r="C3254" s="16">
        <v>143</v>
      </c>
      <c r="D3254" s="16">
        <v>82.1</v>
      </c>
      <c r="E3254" s="17">
        <v>35490</v>
      </c>
      <c r="F3254" s="17"/>
    </row>
    <row r="3255" spans="1:6" x14ac:dyDescent="0.25">
      <c r="A3255" s="16" t="s">
        <v>226</v>
      </c>
      <c r="B3255" s="16">
        <v>30165</v>
      </c>
      <c r="C3255" s="16">
        <v>100</v>
      </c>
      <c r="D3255" s="16">
        <v>83.3</v>
      </c>
      <c r="E3255" s="17">
        <v>30602</v>
      </c>
      <c r="F3255" s="17"/>
    </row>
    <row r="3256" spans="1:6" x14ac:dyDescent="0.25">
      <c r="A3256" s="16" t="s">
        <v>226</v>
      </c>
      <c r="B3256" s="16">
        <v>31069</v>
      </c>
      <c r="C3256" s="16">
        <v>160</v>
      </c>
      <c r="D3256" s="16">
        <v>145.80000000000001</v>
      </c>
      <c r="E3256" s="17">
        <v>32752</v>
      </c>
      <c r="F3256" s="17"/>
    </row>
    <row r="3257" spans="1:6" x14ac:dyDescent="0.25">
      <c r="A3257" s="16" t="s">
        <v>226</v>
      </c>
      <c r="B3257" s="16">
        <v>31210</v>
      </c>
      <c r="C3257" s="16">
        <v>40</v>
      </c>
      <c r="D3257" s="16">
        <v>34.700000000000003</v>
      </c>
      <c r="E3257" s="17">
        <v>37599</v>
      </c>
      <c r="F3257" s="17"/>
    </row>
    <row r="3258" spans="1:6" x14ac:dyDescent="0.25">
      <c r="A3258" s="16" t="s">
        <v>226</v>
      </c>
      <c r="B3258" s="16">
        <v>31087</v>
      </c>
      <c r="C3258" s="16">
        <v>81</v>
      </c>
      <c r="D3258" s="16">
        <v>69.5</v>
      </c>
      <c r="E3258" s="17">
        <v>32752</v>
      </c>
      <c r="F3258" s="17"/>
    </row>
    <row r="3259" spans="1:6" x14ac:dyDescent="0.25">
      <c r="A3259" s="16" t="s">
        <v>226</v>
      </c>
      <c r="B3259" s="16">
        <v>30427</v>
      </c>
      <c r="C3259" s="16">
        <v>160</v>
      </c>
      <c r="D3259" s="16">
        <v>121.8</v>
      </c>
      <c r="E3259" s="17">
        <v>35400</v>
      </c>
      <c r="F3259" s="17"/>
    </row>
    <row r="3260" spans="1:6" x14ac:dyDescent="0.25">
      <c r="A3260" s="16" t="s">
        <v>226</v>
      </c>
      <c r="B3260" s="16">
        <v>31032</v>
      </c>
      <c r="C3260" s="16">
        <v>85</v>
      </c>
      <c r="D3260" s="16">
        <v>68.400000000000006</v>
      </c>
      <c r="E3260" s="17">
        <v>32839</v>
      </c>
      <c r="F3260" s="17"/>
    </row>
    <row r="3261" spans="1:6" x14ac:dyDescent="0.25">
      <c r="A3261" s="16" t="s">
        <v>226</v>
      </c>
      <c r="B3261" s="16">
        <v>30068</v>
      </c>
      <c r="C3261" s="16">
        <v>117</v>
      </c>
      <c r="D3261" s="16">
        <v>109.4</v>
      </c>
      <c r="E3261" s="17">
        <v>29874</v>
      </c>
      <c r="F3261" s="17"/>
    </row>
    <row r="3262" spans="1:6" x14ac:dyDescent="0.25">
      <c r="A3262" s="16" t="s">
        <v>226</v>
      </c>
      <c r="B3262" s="16">
        <v>31406</v>
      </c>
      <c r="C3262" s="16">
        <v>40</v>
      </c>
      <c r="D3262" s="16">
        <v>32.200000000000003</v>
      </c>
      <c r="E3262" s="17">
        <v>32508</v>
      </c>
      <c r="F3262" s="17"/>
    </row>
    <row r="3263" spans="1:6" x14ac:dyDescent="0.25">
      <c r="A3263" s="16" t="s">
        <v>226</v>
      </c>
      <c r="B3263" s="16">
        <v>31329</v>
      </c>
      <c r="C3263" s="16">
        <v>105</v>
      </c>
      <c r="D3263" s="16">
        <v>101.4</v>
      </c>
      <c r="E3263" s="17">
        <v>25440</v>
      </c>
      <c r="F3263" s="17"/>
    </row>
    <row r="3264" spans="1:6" x14ac:dyDescent="0.25">
      <c r="A3264" s="16" t="s">
        <v>226</v>
      </c>
      <c r="B3264" s="16">
        <v>31082</v>
      </c>
      <c r="C3264" s="16">
        <v>60</v>
      </c>
      <c r="D3264" s="16">
        <v>58.2</v>
      </c>
      <c r="E3264" s="17">
        <v>38626</v>
      </c>
      <c r="F3264" s="17"/>
    </row>
    <row r="3265" spans="1:6" x14ac:dyDescent="0.25">
      <c r="A3265" s="16" t="s">
        <v>226</v>
      </c>
      <c r="B3265" s="16">
        <v>30075</v>
      </c>
      <c r="C3265" s="16">
        <v>268</v>
      </c>
      <c r="D3265" s="16">
        <v>206.7</v>
      </c>
      <c r="E3265" s="17">
        <v>32690</v>
      </c>
      <c r="F3265" s="17"/>
    </row>
    <row r="3266" spans="1:6" x14ac:dyDescent="0.25">
      <c r="A3266" s="16" t="s">
        <v>226</v>
      </c>
      <c r="B3266" s="16">
        <v>30606</v>
      </c>
      <c r="C3266" s="16">
        <v>104</v>
      </c>
      <c r="D3266" s="16">
        <v>95.4</v>
      </c>
      <c r="E3266" s="17">
        <v>33107</v>
      </c>
      <c r="F3266" s="17"/>
    </row>
    <row r="3267" spans="1:6" x14ac:dyDescent="0.25">
      <c r="A3267" s="16" t="s">
        <v>226</v>
      </c>
      <c r="B3267" s="16">
        <v>30720</v>
      </c>
      <c r="C3267" s="16">
        <v>100</v>
      </c>
      <c r="D3267" s="16">
        <v>81</v>
      </c>
      <c r="E3267" s="17">
        <v>36350</v>
      </c>
      <c r="F3267" s="17"/>
    </row>
    <row r="3268" spans="1:6" x14ac:dyDescent="0.25">
      <c r="A3268" s="16" t="s">
        <v>226</v>
      </c>
      <c r="B3268" s="16">
        <v>30742</v>
      </c>
      <c r="C3268" s="16">
        <v>135</v>
      </c>
      <c r="D3268" s="16">
        <v>125.5</v>
      </c>
      <c r="E3268" s="17">
        <v>32826</v>
      </c>
      <c r="F3268" s="17"/>
    </row>
    <row r="3269" spans="1:6" x14ac:dyDescent="0.25">
      <c r="A3269" s="16" t="s">
        <v>226</v>
      </c>
      <c r="B3269" s="16">
        <v>30662</v>
      </c>
      <c r="C3269" s="16">
        <v>144</v>
      </c>
      <c r="D3269" s="16">
        <v>87.8</v>
      </c>
      <c r="E3269" s="17">
        <v>25176</v>
      </c>
      <c r="F3269" s="17"/>
    </row>
    <row r="3270" spans="1:6" x14ac:dyDescent="0.25">
      <c r="A3270" s="16" t="s">
        <v>226</v>
      </c>
      <c r="B3270" s="16">
        <v>30650</v>
      </c>
      <c r="C3270" s="16">
        <v>70</v>
      </c>
      <c r="D3270" s="16">
        <v>67.8</v>
      </c>
      <c r="E3270" s="17">
        <v>32721</v>
      </c>
      <c r="F3270" s="17"/>
    </row>
    <row r="3271" spans="1:6" x14ac:dyDescent="0.25">
      <c r="A3271" s="16" t="s">
        <v>226</v>
      </c>
      <c r="B3271" s="16">
        <v>30223</v>
      </c>
      <c r="C3271" s="16">
        <v>148</v>
      </c>
      <c r="D3271" s="16">
        <v>121.9</v>
      </c>
      <c r="E3271" s="17">
        <v>34029</v>
      </c>
      <c r="F3271" s="17"/>
    </row>
    <row r="3272" spans="1:6" x14ac:dyDescent="0.25">
      <c r="A3272" s="16" t="s">
        <v>226</v>
      </c>
      <c r="B3272" s="16">
        <v>31001</v>
      </c>
      <c r="C3272" s="16">
        <v>101</v>
      </c>
      <c r="D3272" s="16">
        <v>53.1</v>
      </c>
      <c r="E3272" s="17">
        <v>43390</v>
      </c>
      <c r="F3272" s="17"/>
    </row>
    <row r="3273" spans="1:6" x14ac:dyDescent="0.25">
      <c r="A3273" s="16" t="s">
        <v>226</v>
      </c>
      <c r="B3273" s="16">
        <v>30720</v>
      </c>
      <c r="C3273" s="16">
        <v>102</v>
      </c>
      <c r="D3273" s="16">
        <v>91.6</v>
      </c>
      <c r="E3273" s="17">
        <v>31929</v>
      </c>
      <c r="F3273" s="17"/>
    </row>
    <row r="3274" spans="1:6" x14ac:dyDescent="0.25">
      <c r="A3274" s="16" t="s">
        <v>226</v>
      </c>
      <c r="B3274" s="16">
        <v>30511</v>
      </c>
      <c r="C3274" s="16">
        <v>148</v>
      </c>
      <c r="D3274" s="16">
        <v>120.7</v>
      </c>
      <c r="E3274" s="17">
        <v>32793</v>
      </c>
      <c r="F3274" s="17"/>
    </row>
    <row r="3275" spans="1:6" x14ac:dyDescent="0.25">
      <c r="A3275" s="16" t="s">
        <v>226</v>
      </c>
      <c r="B3275" s="16">
        <v>30824</v>
      </c>
      <c r="C3275" s="16">
        <v>150</v>
      </c>
      <c r="D3275" s="16">
        <v>109.6</v>
      </c>
      <c r="E3275" s="17">
        <v>32721</v>
      </c>
      <c r="F3275" s="17"/>
    </row>
    <row r="3276" spans="1:6" x14ac:dyDescent="0.25">
      <c r="A3276" s="16" t="s">
        <v>226</v>
      </c>
      <c r="B3276" s="16">
        <v>30263</v>
      </c>
      <c r="C3276" s="16">
        <v>104</v>
      </c>
      <c r="D3276" s="16">
        <v>84.1</v>
      </c>
      <c r="E3276" s="17">
        <v>26927</v>
      </c>
      <c r="F3276" s="17"/>
    </row>
    <row r="3277" spans="1:6" x14ac:dyDescent="0.25">
      <c r="A3277" s="16" t="s">
        <v>226</v>
      </c>
      <c r="B3277" s="16">
        <v>31210</v>
      </c>
      <c r="C3277" s="16">
        <v>121</v>
      </c>
      <c r="D3277" s="16">
        <v>105</v>
      </c>
      <c r="E3277" s="17">
        <v>32629</v>
      </c>
      <c r="F3277" s="17"/>
    </row>
    <row r="3278" spans="1:6" x14ac:dyDescent="0.25">
      <c r="A3278" s="16" t="s">
        <v>226</v>
      </c>
      <c r="B3278" s="16">
        <v>30291</v>
      </c>
      <c r="C3278" s="16">
        <v>200</v>
      </c>
      <c r="D3278" s="16">
        <v>190.6</v>
      </c>
      <c r="E3278" s="17">
        <v>34700</v>
      </c>
      <c r="F3278" s="17"/>
    </row>
    <row r="3279" spans="1:6" x14ac:dyDescent="0.25">
      <c r="A3279" s="16" t="s">
        <v>226</v>
      </c>
      <c r="B3279" s="16">
        <v>31768</v>
      </c>
      <c r="C3279" s="16">
        <v>68</v>
      </c>
      <c r="D3279" s="16">
        <v>65.7</v>
      </c>
      <c r="E3279" s="17">
        <v>32905</v>
      </c>
      <c r="F3279" s="17"/>
    </row>
    <row r="3280" spans="1:6" x14ac:dyDescent="0.25">
      <c r="A3280" s="16" t="s">
        <v>226</v>
      </c>
      <c r="B3280" s="16">
        <v>31040</v>
      </c>
      <c r="C3280" s="16">
        <v>126</v>
      </c>
      <c r="D3280" s="16">
        <v>83.5</v>
      </c>
      <c r="E3280" s="17">
        <v>32660</v>
      </c>
      <c r="F3280" s="17"/>
    </row>
    <row r="3281" spans="1:6" x14ac:dyDescent="0.25">
      <c r="A3281" s="16" t="s">
        <v>226</v>
      </c>
      <c r="B3281" s="16">
        <v>30458</v>
      </c>
      <c r="C3281" s="16">
        <v>92</v>
      </c>
      <c r="D3281" s="16">
        <v>70.2</v>
      </c>
      <c r="E3281" s="17">
        <v>35096</v>
      </c>
      <c r="F3281" s="17"/>
    </row>
    <row r="3282" spans="1:6" x14ac:dyDescent="0.25">
      <c r="A3282" s="16" t="s">
        <v>226</v>
      </c>
      <c r="B3282" s="16">
        <v>30306</v>
      </c>
      <c r="C3282" s="16">
        <v>128</v>
      </c>
      <c r="D3282" s="16">
        <v>106.4</v>
      </c>
      <c r="E3282" s="17">
        <v>33862</v>
      </c>
      <c r="F3282" s="17"/>
    </row>
    <row r="3283" spans="1:6" x14ac:dyDescent="0.25">
      <c r="A3283" s="16" t="s">
        <v>226</v>
      </c>
      <c r="B3283" s="16">
        <v>30906</v>
      </c>
      <c r="C3283" s="16">
        <v>193</v>
      </c>
      <c r="D3283" s="16">
        <v>97.5</v>
      </c>
      <c r="E3283" s="17">
        <v>28642</v>
      </c>
      <c r="F3283" s="17"/>
    </row>
    <row r="3284" spans="1:6" x14ac:dyDescent="0.25">
      <c r="A3284" s="16" t="s">
        <v>226</v>
      </c>
      <c r="B3284" s="16">
        <v>31635</v>
      </c>
      <c r="C3284" s="16">
        <v>62</v>
      </c>
      <c r="D3284" s="16">
        <v>60.5</v>
      </c>
      <c r="E3284" s="17">
        <v>38657</v>
      </c>
      <c r="F3284" s="17"/>
    </row>
    <row r="3285" spans="1:6" x14ac:dyDescent="0.25">
      <c r="A3285" s="16" t="s">
        <v>226</v>
      </c>
      <c r="B3285" s="16">
        <v>30337</v>
      </c>
      <c r="C3285" s="16">
        <v>100</v>
      </c>
      <c r="D3285" s="16">
        <v>79.2</v>
      </c>
      <c r="E3285" s="17">
        <v>34759</v>
      </c>
      <c r="F3285" s="17"/>
    </row>
    <row r="3286" spans="1:6" x14ac:dyDescent="0.25">
      <c r="A3286" s="16" t="s">
        <v>226</v>
      </c>
      <c r="B3286" s="16">
        <v>30310</v>
      </c>
      <c r="C3286" s="16">
        <v>100</v>
      </c>
      <c r="D3286" s="16">
        <v>94.9</v>
      </c>
      <c r="E3286" s="17">
        <v>39086</v>
      </c>
      <c r="F3286" s="17"/>
    </row>
    <row r="3287" spans="1:6" x14ac:dyDescent="0.25">
      <c r="A3287" s="16" t="s">
        <v>226</v>
      </c>
      <c r="B3287" s="16">
        <v>30314</v>
      </c>
      <c r="C3287" s="16">
        <v>206</v>
      </c>
      <c r="D3287" s="16">
        <v>196</v>
      </c>
      <c r="E3287" s="17">
        <v>34060</v>
      </c>
      <c r="F3287" s="17"/>
    </row>
    <row r="3288" spans="1:6" x14ac:dyDescent="0.25">
      <c r="A3288" s="16" t="s">
        <v>226</v>
      </c>
      <c r="B3288" s="16">
        <v>31643</v>
      </c>
      <c r="C3288" s="16">
        <v>188</v>
      </c>
      <c r="D3288" s="16">
        <v>176.6</v>
      </c>
      <c r="E3288" s="17">
        <v>32874</v>
      </c>
      <c r="F3288" s="17"/>
    </row>
    <row r="3289" spans="1:6" x14ac:dyDescent="0.25">
      <c r="A3289" s="16" t="s">
        <v>226</v>
      </c>
      <c r="B3289" s="16">
        <v>31763</v>
      </c>
      <c r="C3289" s="16">
        <v>60</v>
      </c>
      <c r="D3289" s="16">
        <v>56.6</v>
      </c>
      <c r="E3289" s="17">
        <v>35290</v>
      </c>
      <c r="F3289" s="17"/>
    </row>
    <row r="3290" spans="1:6" x14ac:dyDescent="0.25">
      <c r="A3290" s="16" t="s">
        <v>226</v>
      </c>
      <c r="B3290" s="16">
        <v>30161</v>
      </c>
      <c r="C3290" s="16">
        <v>100</v>
      </c>
      <c r="D3290" s="16">
        <v>84</v>
      </c>
      <c r="E3290" s="17">
        <v>32540</v>
      </c>
      <c r="F3290" s="17"/>
    </row>
    <row r="3291" spans="1:6" x14ac:dyDescent="0.25">
      <c r="A3291" s="16" t="s">
        <v>226</v>
      </c>
      <c r="B3291" s="16">
        <v>31071</v>
      </c>
      <c r="C3291" s="16">
        <v>102</v>
      </c>
      <c r="D3291" s="16">
        <v>71.099999999999994</v>
      </c>
      <c r="E3291" s="17">
        <v>34121</v>
      </c>
      <c r="F3291" s="17"/>
    </row>
    <row r="3292" spans="1:6" x14ac:dyDescent="0.25">
      <c r="A3292" s="16" t="s">
        <v>226</v>
      </c>
      <c r="B3292" s="16">
        <v>30344</v>
      </c>
      <c r="C3292" s="16">
        <v>118</v>
      </c>
      <c r="D3292" s="16">
        <v>107</v>
      </c>
      <c r="E3292" s="17">
        <v>34151</v>
      </c>
      <c r="F3292" s="17"/>
    </row>
    <row r="3293" spans="1:6" x14ac:dyDescent="0.25">
      <c r="A3293" s="16" t="s">
        <v>226</v>
      </c>
      <c r="B3293" s="16">
        <v>30223</v>
      </c>
      <c r="C3293" s="16">
        <v>133</v>
      </c>
      <c r="D3293" s="16">
        <v>127.5</v>
      </c>
      <c r="E3293" s="17">
        <v>34121</v>
      </c>
      <c r="F3293" s="17"/>
    </row>
    <row r="3294" spans="1:6" x14ac:dyDescent="0.25">
      <c r="A3294" s="16" t="s">
        <v>226</v>
      </c>
      <c r="B3294" s="16">
        <v>30213</v>
      </c>
      <c r="C3294" s="16">
        <v>120</v>
      </c>
      <c r="D3294" s="16">
        <v>89.4</v>
      </c>
      <c r="E3294" s="17">
        <v>30078</v>
      </c>
      <c r="F3294" s="17"/>
    </row>
    <row r="3295" spans="1:6" x14ac:dyDescent="0.25">
      <c r="A3295" s="16" t="s">
        <v>226</v>
      </c>
      <c r="B3295" s="16">
        <v>30161</v>
      </c>
      <c r="C3295" s="16">
        <v>100</v>
      </c>
      <c r="D3295" s="16">
        <v>91.1</v>
      </c>
      <c r="E3295" s="17">
        <v>32690</v>
      </c>
      <c r="F3295" s="17"/>
    </row>
    <row r="3296" spans="1:6" x14ac:dyDescent="0.25">
      <c r="A3296" s="16" t="s">
        <v>226</v>
      </c>
      <c r="B3296" s="16">
        <v>30315</v>
      </c>
      <c r="C3296" s="16">
        <v>388</v>
      </c>
      <c r="D3296" s="16">
        <v>286.8</v>
      </c>
      <c r="E3296" s="17">
        <v>33786</v>
      </c>
      <c r="F3296" s="17"/>
    </row>
    <row r="3297" spans="1:6" x14ac:dyDescent="0.25">
      <c r="A3297" s="16" t="s">
        <v>226</v>
      </c>
      <c r="B3297" s="16">
        <v>30741</v>
      </c>
      <c r="C3297" s="16">
        <v>125</v>
      </c>
      <c r="D3297" s="16">
        <v>116.4</v>
      </c>
      <c r="E3297" s="17">
        <v>24503</v>
      </c>
      <c r="F3297" s="17"/>
    </row>
    <row r="3298" spans="1:6" x14ac:dyDescent="0.25">
      <c r="A3298" s="16" t="s">
        <v>226</v>
      </c>
      <c r="B3298" s="16">
        <v>30533</v>
      </c>
      <c r="C3298" s="16">
        <v>60</v>
      </c>
      <c r="D3298" s="16">
        <v>52.4</v>
      </c>
      <c r="E3298" s="17">
        <v>42181</v>
      </c>
      <c r="F3298" s="17"/>
    </row>
    <row r="3299" spans="1:6" x14ac:dyDescent="0.25">
      <c r="A3299" s="16" t="s">
        <v>226</v>
      </c>
      <c r="B3299" s="16">
        <v>30082</v>
      </c>
      <c r="C3299" s="16">
        <v>120</v>
      </c>
      <c r="D3299" s="16">
        <v>106.1</v>
      </c>
      <c r="E3299" s="17">
        <v>31056</v>
      </c>
      <c r="F3299" s="17"/>
    </row>
    <row r="3300" spans="1:6" x14ac:dyDescent="0.25">
      <c r="A3300" s="16" t="s">
        <v>226</v>
      </c>
      <c r="B3300" s="16">
        <v>31210</v>
      </c>
      <c r="C3300" s="16">
        <v>66</v>
      </c>
      <c r="D3300" s="16">
        <v>62.7</v>
      </c>
      <c r="E3300" s="17">
        <v>41081</v>
      </c>
      <c r="F3300" s="17"/>
    </row>
    <row r="3301" spans="1:6" x14ac:dyDescent="0.25">
      <c r="A3301" s="16" t="s">
        <v>226</v>
      </c>
      <c r="B3301" s="16">
        <v>30153</v>
      </c>
      <c r="C3301" s="16">
        <v>73</v>
      </c>
      <c r="D3301" s="16">
        <v>46.2</v>
      </c>
      <c r="E3301" s="17">
        <v>42732</v>
      </c>
      <c r="F3301" s="17"/>
    </row>
    <row r="3302" spans="1:6" x14ac:dyDescent="0.25">
      <c r="A3302" s="16" t="s">
        <v>226</v>
      </c>
      <c r="B3302" s="16">
        <v>31015</v>
      </c>
      <c r="C3302" s="16">
        <v>143</v>
      </c>
      <c r="D3302" s="16">
        <v>61.4</v>
      </c>
      <c r="E3302" s="17">
        <v>34455</v>
      </c>
      <c r="F3302" s="17"/>
    </row>
    <row r="3303" spans="1:6" x14ac:dyDescent="0.25">
      <c r="A3303" s="16" t="s">
        <v>226</v>
      </c>
      <c r="B3303" s="16">
        <v>31217</v>
      </c>
      <c r="C3303" s="16">
        <v>100</v>
      </c>
      <c r="D3303" s="16">
        <v>81.599999999999994</v>
      </c>
      <c r="E3303" s="17">
        <v>32599</v>
      </c>
      <c r="F3303" s="17"/>
    </row>
    <row r="3304" spans="1:6" x14ac:dyDescent="0.25">
      <c r="A3304" s="16" t="s">
        <v>226</v>
      </c>
      <c r="B3304" s="16">
        <v>30305</v>
      </c>
      <c r="C3304" s="16">
        <v>220</v>
      </c>
      <c r="D3304" s="16">
        <v>195.9</v>
      </c>
      <c r="E3304" s="17">
        <v>26289</v>
      </c>
      <c r="F3304" s="17"/>
    </row>
    <row r="3305" spans="1:6" x14ac:dyDescent="0.25">
      <c r="A3305" s="16" t="s">
        <v>226</v>
      </c>
      <c r="B3305" s="16">
        <v>31522</v>
      </c>
      <c r="C3305" s="16">
        <v>125</v>
      </c>
      <c r="D3305" s="16">
        <v>99</v>
      </c>
      <c r="E3305" s="17">
        <v>34820</v>
      </c>
      <c r="F3305" s="17"/>
    </row>
    <row r="3306" spans="1:6" x14ac:dyDescent="0.25">
      <c r="A3306" s="16" t="s">
        <v>226</v>
      </c>
      <c r="B3306" s="16">
        <v>30113</v>
      </c>
      <c r="C3306" s="16">
        <v>62</v>
      </c>
      <c r="D3306" s="16">
        <v>57</v>
      </c>
      <c r="E3306" s="17">
        <v>34954</v>
      </c>
      <c r="F3306" s="17"/>
    </row>
    <row r="3307" spans="1:6" x14ac:dyDescent="0.25">
      <c r="A3307" s="16" t="s">
        <v>226</v>
      </c>
      <c r="B3307" s="16">
        <v>30024</v>
      </c>
      <c r="C3307" s="16">
        <v>32</v>
      </c>
      <c r="D3307" s="16">
        <v>28.6</v>
      </c>
      <c r="E3307" s="17">
        <v>38309</v>
      </c>
      <c r="F3307" s="17"/>
    </row>
    <row r="3308" spans="1:6" x14ac:dyDescent="0.25">
      <c r="A3308" s="16" t="s">
        <v>226</v>
      </c>
      <c r="B3308" s="16">
        <v>30034</v>
      </c>
      <c r="C3308" s="16">
        <v>66</v>
      </c>
      <c r="D3308" s="16">
        <v>22.6</v>
      </c>
      <c r="E3308" s="17">
        <v>27119</v>
      </c>
      <c r="F3308" s="17"/>
    </row>
    <row r="3309" spans="1:6" x14ac:dyDescent="0.25">
      <c r="A3309" s="16" t="s">
        <v>226</v>
      </c>
      <c r="B3309" s="16">
        <v>31082</v>
      </c>
      <c r="C3309" s="16">
        <v>60</v>
      </c>
      <c r="D3309" s="16">
        <v>57</v>
      </c>
      <c r="E3309" s="17">
        <v>32629</v>
      </c>
      <c r="F3309" s="17"/>
    </row>
    <row r="3310" spans="1:6" x14ac:dyDescent="0.25">
      <c r="A3310" s="16" t="s">
        <v>226</v>
      </c>
      <c r="B3310" s="16">
        <v>31791</v>
      </c>
      <c r="C3310" s="16">
        <v>117</v>
      </c>
      <c r="D3310" s="16">
        <v>100.2</v>
      </c>
      <c r="E3310" s="17">
        <v>35431</v>
      </c>
      <c r="F3310" s="17"/>
    </row>
    <row r="3311" spans="1:6" x14ac:dyDescent="0.25">
      <c r="A3311" s="16" t="s">
        <v>226</v>
      </c>
      <c r="B3311" s="16">
        <v>30643</v>
      </c>
      <c r="C3311" s="16">
        <v>117</v>
      </c>
      <c r="D3311" s="16">
        <v>99.2</v>
      </c>
      <c r="E3311" s="17">
        <v>32782</v>
      </c>
      <c r="F3311" s="17"/>
    </row>
    <row r="3312" spans="1:6" x14ac:dyDescent="0.25">
      <c r="A3312" s="16" t="s">
        <v>226</v>
      </c>
      <c r="B3312" s="16">
        <v>30401</v>
      </c>
      <c r="C3312" s="16">
        <v>49</v>
      </c>
      <c r="D3312" s="16">
        <v>43.3</v>
      </c>
      <c r="E3312" s="17">
        <v>38626</v>
      </c>
      <c r="F3312" s="17"/>
    </row>
    <row r="3313" spans="1:6" x14ac:dyDescent="0.25">
      <c r="A3313" s="16" t="s">
        <v>226</v>
      </c>
      <c r="B3313" s="16">
        <v>30041</v>
      </c>
      <c r="C3313" s="16">
        <v>87</v>
      </c>
      <c r="D3313" s="16">
        <v>77.5</v>
      </c>
      <c r="E3313" s="17">
        <v>34121</v>
      </c>
      <c r="F3313" s="17"/>
    </row>
    <row r="3314" spans="1:6" x14ac:dyDescent="0.25">
      <c r="A3314" s="16" t="s">
        <v>226</v>
      </c>
      <c r="B3314" s="16">
        <v>30529</v>
      </c>
      <c r="C3314" s="16">
        <v>167</v>
      </c>
      <c r="D3314" s="16">
        <v>142.9</v>
      </c>
      <c r="E3314" s="17">
        <v>38718</v>
      </c>
      <c r="F3314" s="17"/>
    </row>
    <row r="3315" spans="1:6" x14ac:dyDescent="0.25">
      <c r="A3315" s="16" t="s">
        <v>226</v>
      </c>
      <c r="B3315" s="16">
        <v>31029</v>
      </c>
      <c r="C3315" s="16">
        <v>72</v>
      </c>
      <c r="D3315" s="16">
        <v>65.8</v>
      </c>
      <c r="E3315" s="17">
        <v>32660</v>
      </c>
      <c r="F3315" s="17"/>
    </row>
    <row r="3316" spans="1:6" x14ac:dyDescent="0.25">
      <c r="A3316" s="16" t="s">
        <v>226</v>
      </c>
      <c r="B3316" s="16">
        <v>31405</v>
      </c>
      <c r="C3316" s="16">
        <v>11</v>
      </c>
      <c r="D3316" s="16">
        <v>8.4</v>
      </c>
      <c r="E3316" s="17">
        <v>35283</v>
      </c>
      <c r="F3316" s="17"/>
    </row>
    <row r="3317" spans="1:6" x14ac:dyDescent="0.25">
      <c r="A3317" s="16" t="s">
        <v>226</v>
      </c>
      <c r="B3317" s="16">
        <v>31792</v>
      </c>
      <c r="C3317" s="16">
        <v>64</v>
      </c>
      <c r="D3317" s="16">
        <v>60.4</v>
      </c>
      <c r="E3317" s="17">
        <v>32874</v>
      </c>
      <c r="F3317" s="17"/>
    </row>
    <row r="3318" spans="1:6" x14ac:dyDescent="0.25">
      <c r="A3318" s="16" t="s">
        <v>226</v>
      </c>
      <c r="B3318" s="16">
        <v>30143</v>
      </c>
      <c r="C3318" s="16">
        <v>60</v>
      </c>
      <c r="D3318" s="16">
        <v>56.2</v>
      </c>
      <c r="E3318" s="17">
        <v>32849</v>
      </c>
      <c r="F3318" s="17"/>
    </row>
    <row r="3319" spans="1:6" x14ac:dyDescent="0.25">
      <c r="A3319" s="16" t="s">
        <v>226</v>
      </c>
      <c r="B3319" s="16">
        <v>31030</v>
      </c>
      <c r="C3319" s="16">
        <v>75</v>
      </c>
      <c r="D3319" s="16">
        <v>61.5</v>
      </c>
      <c r="E3319" s="17">
        <v>35977</v>
      </c>
      <c r="F3319" s="17"/>
    </row>
    <row r="3320" spans="1:6" x14ac:dyDescent="0.25">
      <c r="A3320" s="16" t="s">
        <v>226</v>
      </c>
      <c r="B3320" s="16">
        <v>30308</v>
      </c>
      <c r="C3320" s="16">
        <v>90</v>
      </c>
      <c r="D3320" s="16">
        <v>67</v>
      </c>
      <c r="E3320" s="17">
        <v>37195</v>
      </c>
      <c r="F3320" s="17"/>
    </row>
    <row r="3321" spans="1:6" x14ac:dyDescent="0.25">
      <c r="A3321" s="16" t="s">
        <v>226</v>
      </c>
      <c r="B3321" s="16">
        <v>30125</v>
      </c>
      <c r="C3321" s="16">
        <v>116</v>
      </c>
      <c r="D3321" s="16">
        <v>59.3</v>
      </c>
      <c r="E3321" s="17">
        <v>32766</v>
      </c>
      <c r="F3321" s="17"/>
    </row>
    <row r="3322" spans="1:6" x14ac:dyDescent="0.25">
      <c r="A3322" s="16" t="s">
        <v>226</v>
      </c>
      <c r="B3322" s="16">
        <v>30233</v>
      </c>
      <c r="C3322" s="16">
        <v>196</v>
      </c>
      <c r="D3322" s="16">
        <v>178.5</v>
      </c>
      <c r="E3322" s="17">
        <v>34425</v>
      </c>
      <c r="F3322" s="17"/>
    </row>
    <row r="3323" spans="1:6" x14ac:dyDescent="0.25">
      <c r="A3323" s="16" t="s">
        <v>226</v>
      </c>
      <c r="B3323" s="16">
        <v>31602</v>
      </c>
      <c r="C3323" s="16">
        <v>79</v>
      </c>
      <c r="D3323" s="16">
        <v>67.2</v>
      </c>
      <c r="E3323" s="17">
        <v>32675</v>
      </c>
      <c r="F3323" s="17"/>
    </row>
    <row r="3324" spans="1:6" x14ac:dyDescent="0.25">
      <c r="A3324" s="16" t="s">
        <v>226</v>
      </c>
      <c r="B3324" s="16">
        <v>30673</v>
      </c>
      <c r="C3324" s="16">
        <v>47</v>
      </c>
      <c r="D3324" s="16">
        <v>39.5</v>
      </c>
      <c r="E3324" s="17">
        <v>30956</v>
      </c>
      <c r="F3324" s="17"/>
    </row>
    <row r="3325" spans="1:6" x14ac:dyDescent="0.25">
      <c r="A3325" s="16" t="s">
        <v>226</v>
      </c>
      <c r="B3325" s="16">
        <v>30240</v>
      </c>
      <c r="C3325" s="16">
        <v>150</v>
      </c>
      <c r="D3325" s="16">
        <v>129.19999999999999</v>
      </c>
      <c r="E3325" s="17">
        <v>29516</v>
      </c>
      <c r="F3325" s="17"/>
    </row>
    <row r="3326" spans="1:6" x14ac:dyDescent="0.25">
      <c r="A3326" s="16" t="s">
        <v>226</v>
      </c>
      <c r="B3326" s="16">
        <v>30240</v>
      </c>
      <c r="C3326" s="16">
        <v>116</v>
      </c>
      <c r="D3326" s="16">
        <v>95.6</v>
      </c>
      <c r="E3326" s="17">
        <v>38657</v>
      </c>
      <c r="F3326" s="17"/>
    </row>
    <row r="3327" spans="1:6" x14ac:dyDescent="0.25">
      <c r="A3327" s="16" t="s">
        <v>226</v>
      </c>
      <c r="B3327" s="16">
        <v>30512</v>
      </c>
      <c r="C3327" s="16">
        <v>150</v>
      </c>
      <c r="D3327" s="16">
        <v>144.80000000000001</v>
      </c>
      <c r="E3327" s="17">
        <v>38626</v>
      </c>
      <c r="F3327" s="17"/>
    </row>
    <row r="3328" spans="1:6" x14ac:dyDescent="0.25">
      <c r="A3328" s="16" t="s">
        <v>226</v>
      </c>
      <c r="B3328" s="16">
        <v>30439</v>
      </c>
      <c r="C3328" s="16">
        <v>120</v>
      </c>
      <c r="D3328" s="16">
        <v>112.6</v>
      </c>
      <c r="E3328" s="17">
        <v>32874</v>
      </c>
      <c r="F3328" s="17"/>
    </row>
    <row r="3329" spans="1:6" x14ac:dyDescent="0.25">
      <c r="A3329" s="16" t="s">
        <v>226</v>
      </c>
      <c r="B3329" s="16">
        <v>31634</v>
      </c>
      <c r="C3329" s="16">
        <v>92</v>
      </c>
      <c r="D3329" s="16">
        <v>74.7</v>
      </c>
      <c r="E3329" s="17">
        <v>35186</v>
      </c>
      <c r="F3329" s="17"/>
    </row>
    <row r="3330" spans="1:6" x14ac:dyDescent="0.25">
      <c r="A3330" s="16" t="s">
        <v>226</v>
      </c>
      <c r="B3330" s="16">
        <v>30342</v>
      </c>
      <c r="C3330" s="16">
        <v>240</v>
      </c>
      <c r="D3330" s="16">
        <v>187.8</v>
      </c>
      <c r="E3330" s="17">
        <v>29062</v>
      </c>
      <c r="F3330" s="17"/>
    </row>
    <row r="3331" spans="1:6" x14ac:dyDescent="0.25">
      <c r="A3331" s="16" t="s">
        <v>226</v>
      </c>
      <c r="B3331" s="16">
        <v>31768</v>
      </c>
      <c r="C3331" s="16">
        <v>59</v>
      </c>
      <c r="D3331" s="16">
        <v>54.3</v>
      </c>
      <c r="E3331" s="17">
        <v>36676</v>
      </c>
      <c r="F3331" s="17"/>
    </row>
    <row r="3332" spans="1:6" x14ac:dyDescent="0.25">
      <c r="A3332" s="16" t="s">
        <v>226</v>
      </c>
      <c r="B3332" s="16">
        <v>30477</v>
      </c>
      <c r="C3332" s="16">
        <v>98</v>
      </c>
      <c r="D3332" s="16">
        <v>88.2</v>
      </c>
      <c r="E3332" s="17">
        <v>37500</v>
      </c>
      <c r="F3332" s="17"/>
    </row>
    <row r="3333" spans="1:6" x14ac:dyDescent="0.25">
      <c r="A3333" s="16" t="s">
        <v>226</v>
      </c>
      <c r="B3333" s="16">
        <v>30501</v>
      </c>
      <c r="C3333" s="16">
        <v>142</v>
      </c>
      <c r="D3333" s="16">
        <v>221.2</v>
      </c>
      <c r="E3333" s="17">
        <v>32752</v>
      </c>
      <c r="F3333" s="17"/>
    </row>
    <row r="3334" spans="1:6" x14ac:dyDescent="0.25">
      <c r="A3334" s="16" t="s">
        <v>226</v>
      </c>
      <c r="B3334" s="16">
        <v>30457</v>
      </c>
      <c r="C3334" s="16">
        <v>50</v>
      </c>
      <c r="D3334" s="16">
        <v>50.2</v>
      </c>
      <c r="E3334" s="17">
        <v>32629</v>
      </c>
      <c r="F3334" s="17"/>
    </row>
    <row r="3335" spans="1:6" x14ac:dyDescent="0.25">
      <c r="A3335" s="16" t="s">
        <v>226</v>
      </c>
      <c r="B3335" s="16">
        <v>30401</v>
      </c>
      <c r="C3335" s="16">
        <v>103</v>
      </c>
      <c r="D3335" s="16">
        <v>70</v>
      </c>
      <c r="E3335" s="17">
        <v>33725</v>
      </c>
      <c r="F3335" s="17"/>
    </row>
    <row r="3336" spans="1:6" x14ac:dyDescent="0.25">
      <c r="A3336" s="16" t="s">
        <v>226</v>
      </c>
      <c r="B3336" s="16">
        <v>31501</v>
      </c>
      <c r="C3336" s="16">
        <v>92</v>
      </c>
      <c r="D3336" s="16">
        <v>62.3</v>
      </c>
      <c r="E3336" s="17">
        <v>35339</v>
      </c>
      <c r="F3336" s="17"/>
    </row>
    <row r="3337" spans="1:6" x14ac:dyDescent="0.25">
      <c r="A3337" s="16" t="s">
        <v>226</v>
      </c>
      <c r="B3337" s="16">
        <v>30655</v>
      </c>
      <c r="C3337" s="16">
        <v>165</v>
      </c>
      <c r="D3337" s="16">
        <v>158.80000000000001</v>
      </c>
      <c r="E3337" s="17">
        <v>34284</v>
      </c>
      <c r="F3337" s="17"/>
    </row>
    <row r="3338" spans="1:6" x14ac:dyDescent="0.25">
      <c r="A3338" s="16" t="s">
        <v>226</v>
      </c>
      <c r="B3338" s="16">
        <v>30125</v>
      </c>
      <c r="C3338" s="16">
        <v>100</v>
      </c>
      <c r="D3338" s="16">
        <v>84.5</v>
      </c>
      <c r="E3338" s="17">
        <v>32782</v>
      </c>
      <c r="F3338" s="17"/>
    </row>
    <row r="3339" spans="1:6" x14ac:dyDescent="0.25">
      <c r="A3339" s="16" t="s">
        <v>226</v>
      </c>
      <c r="B3339" s="16">
        <v>31217</v>
      </c>
      <c r="C3339" s="16">
        <v>92</v>
      </c>
      <c r="D3339" s="16">
        <v>62</v>
      </c>
      <c r="E3339" s="17">
        <v>35886</v>
      </c>
      <c r="F3339" s="17"/>
    </row>
    <row r="3340" spans="1:6" x14ac:dyDescent="0.25">
      <c r="A3340" s="16" t="s">
        <v>226</v>
      </c>
      <c r="B3340" s="16">
        <v>30909</v>
      </c>
      <c r="C3340" s="16">
        <v>100</v>
      </c>
      <c r="D3340" s="16">
        <v>92.8</v>
      </c>
      <c r="E3340" s="17">
        <v>27793</v>
      </c>
      <c r="F3340" s="17"/>
    </row>
    <row r="3341" spans="1:6" x14ac:dyDescent="0.25">
      <c r="A3341" s="16" t="s">
        <v>226</v>
      </c>
      <c r="B3341" s="16">
        <v>30680</v>
      </c>
      <c r="C3341" s="16">
        <v>163</v>
      </c>
      <c r="D3341" s="16">
        <v>127.8</v>
      </c>
      <c r="E3341" s="17">
        <v>33970</v>
      </c>
      <c r="F3341" s="17"/>
    </row>
    <row r="3342" spans="1:6" x14ac:dyDescent="0.25">
      <c r="A3342" s="16" t="s">
        <v>226</v>
      </c>
      <c r="B3342" s="16">
        <v>30705</v>
      </c>
      <c r="C3342" s="16">
        <v>120</v>
      </c>
      <c r="D3342" s="16">
        <v>111.1</v>
      </c>
      <c r="E3342" s="17">
        <v>29799</v>
      </c>
      <c r="F3342" s="17"/>
    </row>
    <row r="3343" spans="1:6" x14ac:dyDescent="0.25">
      <c r="A3343" s="16" t="s">
        <v>226</v>
      </c>
      <c r="B3343" s="16">
        <v>31061</v>
      </c>
      <c r="C3343" s="16">
        <v>98</v>
      </c>
      <c r="D3343" s="16">
        <v>80.3</v>
      </c>
      <c r="E3343" s="17">
        <v>34759</v>
      </c>
      <c r="F3343" s="17"/>
    </row>
    <row r="3344" spans="1:6" x14ac:dyDescent="0.25">
      <c r="A3344" s="16" t="s">
        <v>226</v>
      </c>
      <c r="B3344" s="16">
        <v>30014</v>
      </c>
      <c r="C3344" s="16">
        <v>159</v>
      </c>
      <c r="D3344" s="16">
        <v>145.80000000000001</v>
      </c>
      <c r="E3344" s="17">
        <v>32660</v>
      </c>
      <c r="F3344" s="17"/>
    </row>
    <row r="3345" spans="1:6" x14ac:dyDescent="0.25">
      <c r="A3345" s="16" t="s">
        <v>226</v>
      </c>
      <c r="B3345" s="16">
        <v>31513</v>
      </c>
      <c r="C3345" s="16">
        <v>101</v>
      </c>
      <c r="D3345" s="16">
        <v>99.5</v>
      </c>
      <c r="E3345" s="17">
        <v>28856</v>
      </c>
      <c r="F3345" s="17"/>
    </row>
    <row r="3346" spans="1:6" x14ac:dyDescent="0.25">
      <c r="A3346" s="16" t="s">
        <v>226</v>
      </c>
      <c r="B3346" s="16">
        <v>30546</v>
      </c>
      <c r="C3346" s="16">
        <v>112</v>
      </c>
      <c r="D3346" s="16">
        <v>108.3</v>
      </c>
      <c r="E3346" s="17">
        <v>38626</v>
      </c>
      <c r="F3346" s="17"/>
    </row>
    <row r="3347" spans="1:6" x14ac:dyDescent="0.25">
      <c r="A3347" s="16" t="s">
        <v>226</v>
      </c>
      <c r="B3347" s="16">
        <v>30458</v>
      </c>
      <c r="C3347" s="16">
        <v>60</v>
      </c>
      <c r="D3347" s="16">
        <v>31.7</v>
      </c>
      <c r="E3347" s="17">
        <v>35156</v>
      </c>
      <c r="F3347" s="17"/>
    </row>
    <row r="3348" spans="1:6" x14ac:dyDescent="0.25">
      <c r="A3348" s="16" t="s">
        <v>226</v>
      </c>
      <c r="B3348" s="16">
        <v>31406</v>
      </c>
      <c r="C3348" s="16">
        <v>190</v>
      </c>
      <c r="D3348" s="16">
        <v>142.80000000000001</v>
      </c>
      <c r="E3348" s="17">
        <v>32843</v>
      </c>
      <c r="F3348" s="17"/>
    </row>
    <row r="3349" spans="1:6" x14ac:dyDescent="0.25">
      <c r="A3349" s="16" t="s">
        <v>226</v>
      </c>
      <c r="B3349" s="16">
        <v>30012</v>
      </c>
      <c r="C3349" s="16">
        <v>173</v>
      </c>
      <c r="D3349" s="16">
        <v>155.19999999999999</v>
      </c>
      <c r="E3349" s="17">
        <v>32839</v>
      </c>
      <c r="F3349" s="17"/>
    </row>
    <row r="3350" spans="1:6" x14ac:dyDescent="0.25">
      <c r="A3350" s="16" t="s">
        <v>226</v>
      </c>
      <c r="B3350" s="16">
        <v>30458</v>
      </c>
      <c r="C3350" s="16">
        <v>99</v>
      </c>
      <c r="D3350" s="16">
        <v>62.4</v>
      </c>
      <c r="E3350" s="17">
        <v>35309</v>
      </c>
      <c r="F3350" s="17"/>
    </row>
    <row r="3351" spans="1:6" x14ac:dyDescent="0.25">
      <c r="A3351" s="16" t="s">
        <v>226</v>
      </c>
      <c r="B3351" s="16">
        <v>30540</v>
      </c>
      <c r="C3351" s="16">
        <v>100</v>
      </c>
      <c r="D3351" s="16">
        <v>94.3</v>
      </c>
      <c r="E3351" s="17">
        <v>37803</v>
      </c>
      <c r="F3351" s="17"/>
    </row>
    <row r="3352" spans="1:6" x14ac:dyDescent="0.25">
      <c r="A3352" s="16" t="s">
        <v>226</v>
      </c>
      <c r="B3352" s="16">
        <v>30810</v>
      </c>
      <c r="C3352" s="16">
        <v>104</v>
      </c>
      <c r="D3352" s="16">
        <v>79.3</v>
      </c>
      <c r="E3352" s="17">
        <v>35339</v>
      </c>
      <c r="F3352" s="17"/>
    </row>
    <row r="3353" spans="1:6" x14ac:dyDescent="0.25">
      <c r="A3353" s="16" t="s">
        <v>226</v>
      </c>
      <c r="B3353" s="16">
        <v>30286</v>
      </c>
      <c r="C3353" s="16">
        <v>73</v>
      </c>
      <c r="D3353" s="16">
        <v>69.400000000000006</v>
      </c>
      <c r="E3353" s="17">
        <v>32594</v>
      </c>
      <c r="F3353" s="17"/>
    </row>
    <row r="3354" spans="1:6" x14ac:dyDescent="0.25">
      <c r="A3354" s="16" t="s">
        <v>226</v>
      </c>
      <c r="B3354" s="16">
        <v>30528</v>
      </c>
      <c r="C3354" s="16">
        <v>60</v>
      </c>
      <c r="D3354" s="16">
        <v>55</v>
      </c>
      <c r="E3354" s="17">
        <v>34274</v>
      </c>
      <c r="F3354" s="17"/>
    </row>
    <row r="3355" spans="1:6" x14ac:dyDescent="0.25">
      <c r="A3355" s="16" t="s">
        <v>226</v>
      </c>
      <c r="B3355" s="16">
        <v>30120</v>
      </c>
      <c r="C3355" s="16">
        <v>118</v>
      </c>
      <c r="D3355" s="16">
        <v>111.8</v>
      </c>
      <c r="E3355" s="17">
        <v>34516</v>
      </c>
      <c r="F3355" s="17"/>
    </row>
    <row r="3356" spans="1:6" x14ac:dyDescent="0.25">
      <c r="A3356" s="16" t="s">
        <v>226</v>
      </c>
      <c r="B3356" s="16">
        <v>30143</v>
      </c>
      <c r="C3356" s="16">
        <v>60</v>
      </c>
      <c r="D3356" s="16">
        <v>53</v>
      </c>
      <c r="E3356" s="17">
        <v>37447</v>
      </c>
      <c r="F3356" s="17"/>
    </row>
    <row r="3357" spans="1:6" x14ac:dyDescent="0.25">
      <c r="A3357" s="16" t="s">
        <v>226</v>
      </c>
      <c r="B3357" s="16">
        <v>31015</v>
      </c>
      <c r="C3357" s="16">
        <v>100</v>
      </c>
      <c r="D3357" s="16">
        <v>67.599999999999994</v>
      </c>
      <c r="E3357" s="17">
        <v>32721</v>
      </c>
      <c r="F3357" s="17"/>
    </row>
    <row r="3358" spans="1:6" x14ac:dyDescent="0.25">
      <c r="A3358" s="16" t="s">
        <v>226</v>
      </c>
      <c r="B3358" s="16">
        <v>30152</v>
      </c>
      <c r="C3358" s="16">
        <v>100</v>
      </c>
      <c r="D3358" s="16">
        <v>79.2</v>
      </c>
      <c r="E3358" s="17">
        <v>33512</v>
      </c>
      <c r="F3358" s="17"/>
    </row>
    <row r="3359" spans="1:6" x14ac:dyDescent="0.25">
      <c r="A3359" s="16" t="s">
        <v>226</v>
      </c>
      <c r="B3359" s="16">
        <v>31714</v>
      </c>
      <c r="C3359" s="16">
        <v>76</v>
      </c>
      <c r="D3359" s="16">
        <v>56.5</v>
      </c>
      <c r="E3359" s="17">
        <v>32782</v>
      </c>
      <c r="F3359" s="17"/>
    </row>
    <row r="3360" spans="1:6" x14ac:dyDescent="0.25">
      <c r="A3360" s="16" t="s">
        <v>226</v>
      </c>
      <c r="B3360" s="16">
        <v>30064</v>
      </c>
      <c r="C3360" s="16">
        <v>137</v>
      </c>
      <c r="D3360" s="16">
        <v>121.8</v>
      </c>
      <c r="E3360" s="17">
        <v>36251</v>
      </c>
      <c r="F3360" s="17"/>
    </row>
    <row r="3361" spans="1:6" x14ac:dyDescent="0.25">
      <c r="A3361" s="16" t="s">
        <v>226</v>
      </c>
      <c r="B3361" s="16">
        <v>30106</v>
      </c>
      <c r="C3361" s="16">
        <v>124</v>
      </c>
      <c r="D3361" s="16">
        <v>119.3</v>
      </c>
      <c r="E3361" s="17">
        <v>30682</v>
      </c>
      <c r="F3361" s="17"/>
    </row>
    <row r="3362" spans="1:6" x14ac:dyDescent="0.25">
      <c r="A3362" s="16" t="s">
        <v>226</v>
      </c>
      <c r="B3362" s="16">
        <v>31904</v>
      </c>
      <c r="C3362" s="16">
        <v>166</v>
      </c>
      <c r="D3362" s="16">
        <v>123</v>
      </c>
      <c r="E3362" s="17">
        <v>24568</v>
      </c>
      <c r="F3362" s="17"/>
    </row>
    <row r="3363" spans="1:6" x14ac:dyDescent="0.25">
      <c r="A3363" s="16" t="s">
        <v>226</v>
      </c>
      <c r="B3363" s="16">
        <v>30087</v>
      </c>
      <c r="C3363" s="16">
        <v>60</v>
      </c>
      <c r="D3363" s="16">
        <v>48.1</v>
      </c>
      <c r="E3363" s="17">
        <v>38499</v>
      </c>
      <c r="F3363" s="17"/>
    </row>
    <row r="3364" spans="1:6" x14ac:dyDescent="0.25">
      <c r="A3364" s="16" t="s">
        <v>226</v>
      </c>
      <c r="B3364" s="16">
        <v>30084</v>
      </c>
      <c r="C3364" s="16">
        <v>136</v>
      </c>
      <c r="D3364" s="16">
        <v>119.9</v>
      </c>
      <c r="E3364" s="17">
        <v>35052</v>
      </c>
      <c r="F3364" s="17"/>
    </row>
    <row r="3365" spans="1:6" x14ac:dyDescent="0.25">
      <c r="A3365" s="16" t="s">
        <v>226</v>
      </c>
      <c r="B3365" s="16">
        <v>30635</v>
      </c>
      <c r="C3365" s="16">
        <v>67</v>
      </c>
      <c r="D3365" s="16">
        <v>52.5</v>
      </c>
      <c r="E3365" s="17">
        <v>37895</v>
      </c>
      <c r="F3365" s="17"/>
    </row>
    <row r="3366" spans="1:6" x14ac:dyDescent="0.25">
      <c r="A3366" s="16" t="s">
        <v>226</v>
      </c>
      <c r="B3366" s="16">
        <v>30078</v>
      </c>
      <c r="C3366" s="16">
        <v>144</v>
      </c>
      <c r="D3366" s="16">
        <v>127.9</v>
      </c>
      <c r="E3366" s="17">
        <v>33778</v>
      </c>
      <c r="F3366" s="17"/>
    </row>
    <row r="3367" spans="1:6" x14ac:dyDescent="0.25">
      <c r="A3367" s="16" t="s">
        <v>226</v>
      </c>
      <c r="B3367" s="16">
        <v>30630</v>
      </c>
      <c r="C3367" s="16">
        <v>61</v>
      </c>
      <c r="D3367" s="16">
        <v>59.2</v>
      </c>
      <c r="E3367" s="17">
        <v>32690</v>
      </c>
      <c r="F3367" s="17"/>
    </row>
    <row r="3368" spans="1:6" x14ac:dyDescent="0.25">
      <c r="A3368" s="16" t="s">
        <v>226</v>
      </c>
      <c r="B3368" s="16">
        <v>30117</v>
      </c>
      <c r="C3368" s="16">
        <v>159</v>
      </c>
      <c r="D3368" s="16">
        <v>117.1</v>
      </c>
      <c r="E3368" s="17">
        <v>32632</v>
      </c>
      <c r="F3368" s="17"/>
    </row>
    <row r="3369" spans="1:6" x14ac:dyDescent="0.25">
      <c r="A3369" s="16" t="s">
        <v>226</v>
      </c>
      <c r="B3369" s="16">
        <v>30309</v>
      </c>
      <c r="C3369" s="16">
        <v>179</v>
      </c>
      <c r="D3369" s="16">
        <v>110.5</v>
      </c>
      <c r="E3369" s="17">
        <v>27912</v>
      </c>
      <c r="F3369" s="17"/>
    </row>
    <row r="3370" spans="1:6" x14ac:dyDescent="0.25">
      <c r="A3370" s="16" t="s">
        <v>226</v>
      </c>
      <c r="B3370" s="16">
        <v>30906</v>
      </c>
      <c r="C3370" s="16">
        <v>100</v>
      </c>
      <c r="D3370" s="16">
        <v>78.2</v>
      </c>
      <c r="E3370" s="17">
        <v>30133</v>
      </c>
      <c r="F3370" s="17"/>
    </row>
    <row r="3371" spans="1:6" x14ac:dyDescent="0.25">
      <c r="A3371" s="16" t="s">
        <v>226</v>
      </c>
      <c r="B3371" s="16">
        <v>30471</v>
      </c>
      <c r="C3371" s="16">
        <v>110</v>
      </c>
      <c r="D3371" s="16">
        <v>94.3</v>
      </c>
      <c r="E3371" s="17">
        <v>34029</v>
      </c>
      <c r="F3371" s="17"/>
    </row>
    <row r="3372" spans="1:6" x14ac:dyDescent="0.25">
      <c r="A3372" s="16" t="s">
        <v>226</v>
      </c>
      <c r="B3372" s="16">
        <v>31520</v>
      </c>
      <c r="C3372" s="16">
        <v>60</v>
      </c>
      <c r="D3372" s="16">
        <v>45</v>
      </c>
      <c r="E3372" s="17">
        <v>34243</v>
      </c>
      <c r="F3372" s="17"/>
    </row>
    <row r="3373" spans="1:6" x14ac:dyDescent="0.25">
      <c r="A3373" s="16" t="s">
        <v>226</v>
      </c>
      <c r="B3373" s="16">
        <v>31023</v>
      </c>
      <c r="C3373" s="16">
        <v>100</v>
      </c>
      <c r="D3373" s="16">
        <v>86.4</v>
      </c>
      <c r="E3373" s="17">
        <v>35431</v>
      </c>
      <c r="F3373" s="17"/>
    </row>
    <row r="3374" spans="1:6" x14ac:dyDescent="0.25">
      <c r="A3374" s="16" t="s">
        <v>226</v>
      </c>
      <c r="B3374" s="16">
        <v>30451</v>
      </c>
      <c r="C3374" s="16">
        <v>89</v>
      </c>
      <c r="D3374" s="16">
        <v>83</v>
      </c>
      <c r="E3374" s="17">
        <v>33725</v>
      </c>
      <c r="F3374" s="17"/>
    </row>
    <row r="3375" spans="1:6" x14ac:dyDescent="0.25">
      <c r="A3375" s="16" t="s">
        <v>226</v>
      </c>
      <c r="B3375" s="16">
        <v>31061</v>
      </c>
      <c r="C3375" s="16">
        <v>100</v>
      </c>
      <c r="D3375" s="16">
        <v>92</v>
      </c>
      <c r="E3375" s="17">
        <v>32839</v>
      </c>
      <c r="F3375" s="17"/>
    </row>
    <row r="3376" spans="1:6" x14ac:dyDescent="0.25">
      <c r="A3376" s="16" t="s">
        <v>226</v>
      </c>
      <c r="B3376" s="16">
        <v>30701</v>
      </c>
      <c r="C3376" s="16">
        <v>100</v>
      </c>
      <c r="D3376" s="16">
        <v>79.5</v>
      </c>
      <c r="E3376" s="17">
        <v>31695</v>
      </c>
      <c r="F3376" s="17"/>
    </row>
    <row r="3377" spans="1:6" x14ac:dyDescent="0.25">
      <c r="A3377" s="16" t="s">
        <v>226</v>
      </c>
      <c r="B3377" s="16">
        <v>30120</v>
      </c>
      <c r="C3377" s="16">
        <v>74</v>
      </c>
      <c r="D3377" s="16">
        <v>71.099999999999994</v>
      </c>
      <c r="E3377" s="17">
        <v>34050</v>
      </c>
      <c r="F3377" s="17"/>
    </row>
    <row r="3378" spans="1:6" x14ac:dyDescent="0.25">
      <c r="A3378" s="16" t="s">
        <v>226</v>
      </c>
      <c r="B3378" s="16">
        <v>31522</v>
      </c>
      <c r="C3378" s="16">
        <v>20</v>
      </c>
      <c r="D3378" s="16">
        <v>10.1</v>
      </c>
      <c r="E3378" s="17">
        <v>39197</v>
      </c>
      <c r="F3378" s="17"/>
    </row>
    <row r="3379" spans="1:6" x14ac:dyDescent="0.25">
      <c r="A3379" s="16" t="s">
        <v>226</v>
      </c>
      <c r="B3379" s="16">
        <v>30040</v>
      </c>
      <c r="C3379" s="16">
        <v>150</v>
      </c>
      <c r="D3379" s="16">
        <v>132.80000000000001</v>
      </c>
      <c r="E3379" s="17">
        <v>32690</v>
      </c>
      <c r="F3379" s="17"/>
    </row>
    <row r="3380" spans="1:6" x14ac:dyDescent="0.25">
      <c r="A3380" s="16" t="s">
        <v>226</v>
      </c>
      <c r="B3380" s="16">
        <v>30161</v>
      </c>
      <c r="C3380" s="16">
        <v>100</v>
      </c>
      <c r="D3380" s="16">
        <v>91.3</v>
      </c>
      <c r="E3380" s="17">
        <v>39660</v>
      </c>
      <c r="F3380" s="17"/>
    </row>
    <row r="3381" spans="1:6" x14ac:dyDescent="0.25">
      <c r="A3381" s="16" t="s">
        <v>226</v>
      </c>
      <c r="B3381" s="16">
        <v>30642</v>
      </c>
      <c r="C3381" s="16">
        <v>50</v>
      </c>
      <c r="D3381" s="16">
        <v>47.5</v>
      </c>
      <c r="E3381" s="17">
        <v>32829</v>
      </c>
      <c r="F3381" s="17"/>
    </row>
    <row r="3382" spans="1:6" x14ac:dyDescent="0.25">
      <c r="A3382" s="16" t="s">
        <v>226</v>
      </c>
      <c r="B3382" s="16">
        <v>30805</v>
      </c>
      <c r="C3382" s="16">
        <v>64</v>
      </c>
      <c r="D3382" s="16">
        <v>55.7</v>
      </c>
      <c r="E3382" s="17">
        <v>35394</v>
      </c>
      <c r="F3382" s="17"/>
    </row>
    <row r="3383" spans="1:6" x14ac:dyDescent="0.25">
      <c r="A3383" s="16" t="s">
        <v>227</v>
      </c>
      <c r="B3383" s="16">
        <v>96913</v>
      </c>
      <c r="C3383" s="16">
        <v>42</v>
      </c>
      <c r="D3383" s="16">
        <v>21.6</v>
      </c>
      <c r="E3383" s="17">
        <v>24838</v>
      </c>
      <c r="F3383" s="17"/>
    </row>
    <row r="3384" spans="1:6" x14ac:dyDescent="0.25">
      <c r="A3384" s="16" t="s">
        <v>228</v>
      </c>
      <c r="B3384" s="16">
        <v>96707</v>
      </c>
      <c r="C3384" s="16">
        <v>120</v>
      </c>
      <c r="D3384" s="16">
        <v>96.1</v>
      </c>
      <c r="E3384" s="17">
        <v>36726</v>
      </c>
      <c r="F3384" s="17"/>
    </row>
    <row r="3385" spans="1:6" x14ac:dyDescent="0.25">
      <c r="A3385" s="16" t="s">
        <v>228</v>
      </c>
      <c r="B3385" s="16">
        <v>96756</v>
      </c>
      <c r="C3385" s="16">
        <v>84</v>
      </c>
      <c r="D3385" s="16">
        <v>65.900000000000006</v>
      </c>
      <c r="E3385" s="17">
        <v>40701</v>
      </c>
      <c r="F3385" s="17"/>
    </row>
    <row r="3386" spans="1:6" x14ac:dyDescent="0.25">
      <c r="A3386" s="16" t="s">
        <v>228</v>
      </c>
      <c r="B3386" s="16">
        <v>96720</v>
      </c>
      <c r="C3386" s="16">
        <v>120</v>
      </c>
      <c r="D3386" s="16">
        <v>96.9</v>
      </c>
      <c r="E3386" s="17">
        <v>35209</v>
      </c>
      <c r="F3386" s="17"/>
    </row>
    <row r="3387" spans="1:6" x14ac:dyDescent="0.25">
      <c r="A3387" s="16" t="s">
        <v>228</v>
      </c>
      <c r="B3387" s="16">
        <v>96817</v>
      </c>
      <c r="C3387" s="16">
        <v>158</v>
      </c>
      <c r="D3387" s="16">
        <v>106.4</v>
      </c>
      <c r="E3387" s="17">
        <v>24473</v>
      </c>
      <c r="F3387" s="17"/>
    </row>
    <row r="3388" spans="1:6" x14ac:dyDescent="0.25">
      <c r="A3388" s="16" t="s">
        <v>228</v>
      </c>
      <c r="B3388" s="16">
        <v>96720</v>
      </c>
      <c r="C3388" s="16">
        <v>95</v>
      </c>
      <c r="D3388" s="16">
        <v>87.2</v>
      </c>
      <c r="E3388" s="17">
        <v>39517</v>
      </c>
      <c r="F3388" s="17"/>
    </row>
    <row r="3389" spans="1:6" x14ac:dyDescent="0.25">
      <c r="A3389" s="16" t="s">
        <v>228</v>
      </c>
      <c r="B3389" s="16">
        <v>96727</v>
      </c>
      <c r="C3389" s="16">
        <v>66</v>
      </c>
      <c r="D3389" s="16">
        <v>59.7</v>
      </c>
      <c r="E3389" s="17">
        <v>28126</v>
      </c>
      <c r="F3389" s="17"/>
    </row>
    <row r="3390" spans="1:6" x14ac:dyDescent="0.25">
      <c r="A3390" s="16" t="s">
        <v>228</v>
      </c>
      <c r="B3390" s="16">
        <v>96816</v>
      </c>
      <c r="C3390" s="16">
        <v>100</v>
      </c>
      <c r="D3390" s="16">
        <v>88.6</v>
      </c>
      <c r="E3390" s="17">
        <v>24473</v>
      </c>
      <c r="F3390" s="17"/>
    </row>
    <row r="3391" spans="1:6" x14ac:dyDescent="0.25">
      <c r="A3391" s="16" t="s">
        <v>228</v>
      </c>
      <c r="B3391" s="16">
        <v>96766</v>
      </c>
      <c r="C3391" s="16">
        <v>110</v>
      </c>
      <c r="D3391" s="16">
        <v>91.2</v>
      </c>
      <c r="E3391" s="17">
        <v>24473</v>
      </c>
      <c r="F3391" s="17"/>
    </row>
    <row r="3392" spans="1:6" x14ac:dyDescent="0.25">
      <c r="A3392" s="16" t="s">
        <v>228</v>
      </c>
      <c r="B3392" s="16">
        <v>96826</v>
      </c>
      <c r="C3392" s="16">
        <v>49</v>
      </c>
      <c r="D3392" s="16">
        <v>41</v>
      </c>
      <c r="E3392" s="17">
        <v>42913</v>
      </c>
      <c r="F3392" s="17"/>
    </row>
    <row r="3393" spans="1:6" x14ac:dyDescent="0.25">
      <c r="A3393" s="16" t="s">
        <v>228</v>
      </c>
      <c r="B3393" s="16">
        <v>96821</v>
      </c>
      <c r="C3393" s="16">
        <v>40</v>
      </c>
      <c r="D3393" s="16">
        <v>39.200000000000003</v>
      </c>
      <c r="E3393" s="17">
        <v>36419</v>
      </c>
      <c r="F3393" s="17"/>
    </row>
    <row r="3394" spans="1:6" x14ac:dyDescent="0.25">
      <c r="A3394" s="16" t="s">
        <v>228</v>
      </c>
      <c r="B3394" s="16">
        <v>96819</v>
      </c>
      <c r="C3394" s="16">
        <v>108</v>
      </c>
      <c r="D3394" s="16">
        <v>100.3</v>
      </c>
      <c r="E3394" s="17">
        <v>25959</v>
      </c>
      <c r="F3394" s="17"/>
    </row>
    <row r="3395" spans="1:6" x14ac:dyDescent="0.25">
      <c r="A3395" s="16" t="s">
        <v>228</v>
      </c>
      <c r="B3395" s="16">
        <v>96793</v>
      </c>
      <c r="C3395" s="16">
        <v>90</v>
      </c>
      <c r="D3395" s="16">
        <v>73.599999999999994</v>
      </c>
      <c r="E3395" s="17">
        <v>39043</v>
      </c>
      <c r="F3395" s="17"/>
    </row>
    <row r="3396" spans="1:6" x14ac:dyDescent="0.25">
      <c r="A3396" s="16" t="s">
        <v>228</v>
      </c>
      <c r="B3396" s="16">
        <v>96817</v>
      </c>
      <c r="C3396" s="16">
        <v>41</v>
      </c>
      <c r="D3396" s="16">
        <v>40.4</v>
      </c>
      <c r="E3396" s="17">
        <v>41096</v>
      </c>
      <c r="F3396" s="17"/>
    </row>
    <row r="3397" spans="1:6" x14ac:dyDescent="0.25">
      <c r="A3397" s="16" t="s">
        <v>228</v>
      </c>
      <c r="B3397" s="16">
        <v>96817</v>
      </c>
      <c r="C3397" s="16">
        <v>92</v>
      </c>
      <c r="D3397" s="16">
        <v>87.5</v>
      </c>
      <c r="E3397" s="17">
        <v>34745</v>
      </c>
      <c r="F3397" s="17"/>
    </row>
    <row r="3398" spans="1:6" x14ac:dyDescent="0.25">
      <c r="A3398" s="16" t="s">
        <v>228</v>
      </c>
      <c r="B3398" s="16">
        <v>96720</v>
      </c>
      <c r="C3398" s="16">
        <v>252</v>
      </c>
      <c r="D3398" s="16">
        <v>233.4</v>
      </c>
      <c r="E3398" s="17">
        <v>34121</v>
      </c>
      <c r="F3398" s="17"/>
    </row>
    <row r="3399" spans="1:6" x14ac:dyDescent="0.25">
      <c r="A3399" s="16" t="s">
        <v>228</v>
      </c>
      <c r="B3399" s="16">
        <v>96822</v>
      </c>
      <c r="C3399" s="16">
        <v>91</v>
      </c>
      <c r="D3399" s="16">
        <v>84.7</v>
      </c>
      <c r="E3399" s="17">
        <v>24512</v>
      </c>
      <c r="F3399" s="17"/>
    </row>
    <row r="3400" spans="1:6" x14ac:dyDescent="0.25">
      <c r="A3400" s="16" t="s">
        <v>228</v>
      </c>
      <c r="B3400" s="16">
        <v>96792</v>
      </c>
      <c r="C3400" s="16">
        <v>93</v>
      </c>
      <c r="D3400" s="16">
        <v>72.099999999999994</v>
      </c>
      <c r="E3400" s="17">
        <v>35614</v>
      </c>
      <c r="F3400" s="17"/>
    </row>
    <row r="3401" spans="1:6" x14ac:dyDescent="0.25">
      <c r="A3401" s="16" t="s">
        <v>228</v>
      </c>
      <c r="B3401" s="16">
        <v>96755</v>
      </c>
      <c r="C3401" s="16">
        <v>22</v>
      </c>
      <c r="D3401" s="16">
        <v>21</v>
      </c>
      <c r="E3401" s="17">
        <v>28126</v>
      </c>
      <c r="F3401" s="17"/>
    </row>
    <row r="3402" spans="1:6" x14ac:dyDescent="0.25">
      <c r="A3402" s="16" t="s">
        <v>228</v>
      </c>
      <c r="B3402" s="16">
        <v>96790</v>
      </c>
      <c r="C3402" s="16">
        <v>105</v>
      </c>
      <c r="D3402" s="16">
        <v>85.9</v>
      </c>
      <c r="E3402" s="17">
        <v>24473</v>
      </c>
      <c r="F3402" s="17"/>
    </row>
    <row r="3403" spans="1:6" x14ac:dyDescent="0.25">
      <c r="A3403" s="16" t="s">
        <v>228</v>
      </c>
      <c r="B3403" s="16">
        <v>96796</v>
      </c>
      <c r="C3403" s="16">
        <v>20</v>
      </c>
      <c r="D3403" s="16">
        <v>17</v>
      </c>
      <c r="E3403" s="17">
        <v>26765</v>
      </c>
      <c r="F3403" s="17"/>
    </row>
    <row r="3404" spans="1:6" x14ac:dyDescent="0.25">
      <c r="A3404" s="16" t="s">
        <v>228</v>
      </c>
      <c r="B3404" s="16">
        <v>96821</v>
      </c>
      <c r="C3404" s="16">
        <v>20</v>
      </c>
      <c r="D3404" s="16">
        <v>16.5</v>
      </c>
      <c r="E3404" s="17">
        <v>38677</v>
      </c>
      <c r="F3404" s="17"/>
    </row>
    <row r="3405" spans="1:6" x14ac:dyDescent="0.25">
      <c r="A3405" s="16" t="s">
        <v>228</v>
      </c>
      <c r="B3405" s="16">
        <v>96786</v>
      </c>
      <c r="C3405" s="16">
        <v>107</v>
      </c>
      <c r="D3405" s="16">
        <v>86.4</v>
      </c>
      <c r="E3405" s="17">
        <v>24565</v>
      </c>
      <c r="F3405" s="17"/>
    </row>
    <row r="3406" spans="1:6" x14ac:dyDescent="0.25">
      <c r="A3406" s="16" t="s">
        <v>228</v>
      </c>
      <c r="B3406" s="16">
        <v>96817</v>
      </c>
      <c r="C3406" s="16">
        <v>119</v>
      </c>
      <c r="D3406" s="16">
        <v>96.1</v>
      </c>
      <c r="E3406" s="17">
        <v>42208</v>
      </c>
      <c r="F3406" s="17"/>
    </row>
    <row r="3407" spans="1:6" x14ac:dyDescent="0.25">
      <c r="A3407" s="16" t="s">
        <v>228</v>
      </c>
      <c r="B3407" s="16">
        <v>96822</v>
      </c>
      <c r="C3407" s="16">
        <v>288</v>
      </c>
      <c r="D3407" s="16">
        <v>273.89999999999998</v>
      </c>
      <c r="E3407" s="17">
        <v>27150</v>
      </c>
      <c r="F3407" s="17"/>
    </row>
    <row r="3408" spans="1:6" x14ac:dyDescent="0.25">
      <c r="A3408" s="16" t="s">
        <v>228</v>
      </c>
      <c r="B3408" s="16">
        <v>96744</v>
      </c>
      <c r="C3408" s="16">
        <v>141</v>
      </c>
      <c r="D3408" s="16">
        <v>125.1</v>
      </c>
      <c r="E3408" s="17">
        <v>33045</v>
      </c>
      <c r="F3408" s="17"/>
    </row>
    <row r="3409" spans="1:6" x14ac:dyDescent="0.25">
      <c r="A3409" s="16" t="s">
        <v>228</v>
      </c>
      <c r="B3409" s="16">
        <v>96826</v>
      </c>
      <c r="C3409" s="16">
        <v>82</v>
      </c>
      <c r="D3409" s="16">
        <v>74.3</v>
      </c>
      <c r="E3409" s="17">
        <v>34956</v>
      </c>
      <c r="F3409" s="17"/>
    </row>
    <row r="3410" spans="1:6" x14ac:dyDescent="0.25">
      <c r="A3410" s="16" t="s">
        <v>228</v>
      </c>
      <c r="B3410" s="16">
        <v>96731</v>
      </c>
      <c r="C3410" s="16">
        <v>6</v>
      </c>
      <c r="D3410" s="16">
        <v>5.9</v>
      </c>
      <c r="E3410" s="17">
        <v>28126</v>
      </c>
      <c r="F3410" s="17"/>
    </row>
    <row r="3411" spans="1:6" x14ac:dyDescent="0.25">
      <c r="A3411" s="16" t="s">
        <v>228</v>
      </c>
      <c r="B3411" s="16">
        <v>96826</v>
      </c>
      <c r="C3411" s="16">
        <v>32</v>
      </c>
      <c r="D3411" s="16">
        <v>28.9</v>
      </c>
      <c r="E3411" s="17">
        <v>35845</v>
      </c>
      <c r="F3411" s="17"/>
    </row>
    <row r="3412" spans="1:6" x14ac:dyDescent="0.25">
      <c r="A3412" s="16" t="s">
        <v>228</v>
      </c>
      <c r="B3412" s="16">
        <v>96763</v>
      </c>
      <c r="C3412" s="16">
        <v>10</v>
      </c>
      <c r="D3412" s="16">
        <v>9.8000000000000007</v>
      </c>
      <c r="E3412" s="17">
        <v>27395</v>
      </c>
      <c r="F3412" s="17"/>
    </row>
    <row r="3413" spans="1:6" x14ac:dyDescent="0.25">
      <c r="A3413" s="16" t="s">
        <v>228</v>
      </c>
      <c r="B3413" s="16">
        <v>96720</v>
      </c>
      <c r="C3413" s="16">
        <v>35</v>
      </c>
      <c r="D3413" s="16">
        <v>33.700000000000003</v>
      </c>
      <c r="E3413" s="17">
        <v>24473</v>
      </c>
      <c r="F3413" s="17"/>
    </row>
    <row r="3414" spans="1:6" x14ac:dyDescent="0.25">
      <c r="A3414" s="16" t="s">
        <v>228</v>
      </c>
      <c r="B3414" s="16">
        <v>96796</v>
      </c>
      <c r="C3414" s="16">
        <v>53</v>
      </c>
      <c r="D3414" s="16">
        <v>43.3</v>
      </c>
      <c r="E3414" s="17">
        <v>40763</v>
      </c>
      <c r="F3414" s="17"/>
    </row>
    <row r="3415" spans="1:6" x14ac:dyDescent="0.25">
      <c r="A3415" s="16" t="s">
        <v>228</v>
      </c>
      <c r="B3415" s="16">
        <v>96740</v>
      </c>
      <c r="C3415" s="16">
        <v>94</v>
      </c>
      <c r="D3415" s="16">
        <v>79.099999999999994</v>
      </c>
      <c r="E3415" s="17">
        <v>37187</v>
      </c>
      <c r="F3415" s="17"/>
    </row>
    <row r="3416" spans="1:6" x14ac:dyDescent="0.25">
      <c r="A3416" s="16" t="s">
        <v>228</v>
      </c>
      <c r="B3416" s="16">
        <v>96817</v>
      </c>
      <c r="C3416" s="16">
        <v>182</v>
      </c>
      <c r="D3416" s="16">
        <v>162.1</v>
      </c>
      <c r="E3416" s="17">
        <v>25308</v>
      </c>
      <c r="F3416" s="17"/>
    </row>
    <row r="3417" spans="1:6" x14ac:dyDescent="0.25">
      <c r="A3417" s="16" t="s">
        <v>228</v>
      </c>
      <c r="B3417" s="16">
        <v>96720</v>
      </c>
      <c r="C3417" s="16">
        <v>100</v>
      </c>
      <c r="D3417" s="16">
        <v>72.900000000000006</v>
      </c>
      <c r="E3417" s="17">
        <v>42389</v>
      </c>
      <c r="F3417" s="17"/>
    </row>
    <row r="3418" spans="1:6" x14ac:dyDescent="0.25">
      <c r="A3418" s="16" t="s">
        <v>228</v>
      </c>
      <c r="B3418" s="16">
        <v>96817</v>
      </c>
      <c r="C3418" s="16">
        <v>187</v>
      </c>
      <c r="D3418" s="16">
        <v>153.69999999999999</v>
      </c>
      <c r="E3418" s="17">
        <v>27942</v>
      </c>
      <c r="F3418" s="17"/>
    </row>
    <row r="3419" spans="1:6" x14ac:dyDescent="0.25">
      <c r="A3419" s="16" t="s">
        <v>228</v>
      </c>
      <c r="B3419" s="16">
        <v>96782</v>
      </c>
      <c r="C3419" s="16">
        <v>122</v>
      </c>
      <c r="D3419" s="16">
        <v>113.2</v>
      </c>
      <c r="E3419" s="17">
        <v>35020</v>
      </c>
      <c r="F3419" s="17"/>
    </row>
    <row r="3420" spans="1:6" x14ac:dyDescent="0.25">
      <c r="A3420" s="16" t="s">
        <v>228</v>
      </c>
      <c r="B3420" s="16">
        <v>96706</v>
      </c>
      <c r="C3420" s="16">
        <v>30</v>
      </c>
      <c r="D3420" s="16">
        <v>26.1</v>
      </c>
      <c r="E3420" s="17">
        <v>39203</v>
      </c>
      <c r="F3420" s="17"/>
    </row>
    <row r="3421" spans="1:6" x14ac:dyDescent="0.25">
      <c r="A3421" s="16" t="s">
        <v>228</v>
      </c>
      <c r="B3421" s="16">
        <v>96744</v>
      </c>
      <c r="C3421" s="16">
        <v>44</v>
      </c>
      <c r="D3421" s="16">
        <v>39.299999999999997</v>
      </c>
      <c r="E3421" s="17">
        <v>28611</v>
      </c>
      <c r="F3421" s="17"/>
    </row>
    <row r="3422" spans="1:6" x14ac:dyDescent="0.25">
      <c r="A3422" s="16" t="s">
        <v>228</v>
      </c>
      <c r="B3422" s="16">
        <v>96816</v>
      </c>
      <c r="C3422" s="16">
        <v>109</v>
      </c>
      <c r="D3422" s="16">
        <v>107</v>
      </c>
      <c r="E3422" s="17">
        <v>25204</v>
      </c>
      <c r="F3422" s="17"/>
    </row>
    <row r="3423" spans="1:6" x14ac:dyDescent="0.25">
      <c r="A3423" s="16" t="s">
        <v>228</v>
      </c>
      <c r="B3423" s="16">
        <v>96732</v>
      </c>
      <c r="C3423" s="16">
        <v>254</v>
      </c>
      <c r="D3423" s="16">
        <v>216.5</v>
      </c>
      <c r="E3423" s="17">
        <v>24473</v>
      </c>
      <c r="F3423" s="17"/>
    </row>
    <row r="3424" spans="1:6" x14ac:dyDescent="0.25">
      <c r="A3424" s="16" t="s">
        <v>228</v>
      </c>
      <c r="B3424" s="16">
        <v>96817</v>
      </c>
      <c r="C3424" s="16">
        <v>75</v>
      </c>
      <c r="D3424" s="16">
        <v>68.2</v>
      </c>
      <c r="E3424" s="17">
        <v>27561</v>
      </c>
      <c r="F3424" s="17"/>
    </row>
    <row r="3425" spans="1:6" x14ac:dyDescent="0.25">
      <c r="A3425" s="16" t="s">
        <v>228</v>
      </c>
      <c r="B3425" s="16">
        <v>96744</v>
      </c>
      <c r="C3425" s="16">
        <v>104</v>
      </c>
      <c r="D3425" s="16">
        <v>67.7</v>
      </c>
      <c r="E3425" s="17">
        <v>36157</v>
      </c>
      <c r="F3425" s="17"/>
    </row>
    <row r="3426" spans="1:6" x14ac:dyDescent="0.25">
      <c r="A3426" s="16" t="s">
        <v>228</v>
      </c>
      <c r="B3426" s="16">
        <v>96816</v>
      </c>
      <c r="C3426" s="16">
        <v>113</v>
      </c>
      <c r="D3426" s="16">
        <v>89.2</v>
      </c>
      <c r="E3426" s="17">
        <v>39612</v>
      </c>
      <c r="F3426" s="17"/>
    </row>
    <row r="3427" spans="1:6" x14ac:dyDescent="0.25">
      <c r="A3427" s="16" t="s">
        <v>228</v>
      </c>
      <c r="B3427" s="16">
        <v>96746</v>
      </c>
      <c r="C3427" s="16">
        <v>66</v>
      </c>
      <c r="D3427" s="16">
        <v>47.1</v>
      </c>
      <c r="E3427" s="17">
        <v>27956</v>
      </c>
      <c r="F3427" s="17"/>
    </row>
    <row r="3428" spans="1:6" x14ac:dyDescent="0.25">
      <c r="A3428" s="16" t="s">
        <v>229</v>
      </c>
      <c r="B3428" s="16">
        <v>52001</v>
      </c>
      <c r="C3428" s="16">
        <v>29</v>
      </c>
      <c r="D3428" s="16">
        <v>8.5</v>
      </c>
      <c r="E3428" s="17">
        <v>30649</v>
      </c>
      <c r="F3428" s="17"/>
    </row>
    <row r="3429" spans="1:6" x14ac:dyDescent="0.25">
      <c r="A3429" s="16" t="s">
        <v>229</v>
      </c>
      <c r="B3429" s="16">
        <v>52101</v>
      </c>
      <c r="C3429" s="16">
        <v>56</v>
      </c>
      <c r="D3429" s="16">
        <v>52</v>
      </c>
      <c r="E3429" s="17">
        <v>37690</v>
      </c>
      <c r="F3429" s="17"/>
    </row>
    <row r="3430" spans="1:6" x14ac:dyDescent="0.25">
      <c r="A3430" s="16" t="s">
        <v>229</v>
      </c>
      <c r="B3430" s="16">
        <v>52501</v>
      </c>
      <c r="C3430" s="16">
        <v>60</v>
      </c>
      <c r="D3430" s="16">
        <v>49.4</v>
      </c>
      <c r="E3430" s="17">
        <v>38200</v>
      </c>
      <c r="F3430" s="17"/>
    </row>
    <row r="3431" spans="1:6" x14ac:dyDescent="0.25">
      <c r="A3431" s="16" t="s">
        <v>229</v>
      </c>
      <c r="B3431" s="16">
        <v>52361</v>
      </c>
      <c r="C3431" s="16">
        <v>59</v>
      </c>
      <c r="D3431" s="16">
        <v>56.7</v>
      </c>
      <c r="E3431" s="17">
        <v>38741</v>
      </c>
      <c r="F3431" s="17"/>
    </row>
    <row r="3432" spans="1:6" x14ac:dyDescent="0.25">
      <c r="A3432" s="16" t="s">
        <v>229</v>
      </c>
      <c r="B3432" s="16">
        <v>51503</v>
      </c>
      <c r="C3432" s="16">
        <v>121</v>
      </c>
      <c r="D3432" s="16">
        <v>111.6</v>
      </c>
      <c r="E3432" s="17">
        <v>37926</v>
      </c>
      <c r="F3432" s="17"/>
    </row>
    <row r="3433" spans="1:6" x14ac:dyDescent="0.25">
      <c r="A3433" s="16" t="s">
        <v>229</v>
      </c>
      <c r="B3433" s="16">
        <v>52591</v>
      </c>
      <c r="C3433" s="16">
        <v>41</v>
      </c>
      <c r="D3433" s="16">
        <v>20.6</v>
      </c>
      <c r="E3433" s="17">
        <v>35796</v>
      </c>
      <c r="F3433" s="17"/>
    </row>
    <row r="3434" spans="1:6" x14ac:dyDescent="0.25">
      <c r="A3434" s="16" t="s">
        <v>229</v>
      </c>
      <c r="B3434" s="16">
        <v>50401</v>
      </c>
      <c r="C3434" s="16">
        <v>88</v>
      </c>
      <c r="D3434" s="16">
        <v>80</v>
      </c>
      <c r="E3434" s="17">
        <v>38047</v>
      </c>
      <c r="F3434" s="17"/>
    </row>
    <row r="3435" spans="1:6" x14ac:dyDescent="0.25">
      <c r="A3435" s="16" t="s">
        <v>229</v>
      </c>
      <c r="B3435" s="16">
        <v>50475</v>
      </c>
      <c r="C3435" s="16">
        <v>45</v>
      </c>
      <c r="D3435" s="16">
        <v>34.4</v>
      </c>
      <c r="E3435" s="17">
        <v>35977</v>
      </c>
      <c r="F3435" s="17"/>
    </row>
    <row r="3436" spans="1:6" x14ac:dyDescent="0.25">
      <c r="A3436" s="16" t="s">
        <v>229</v>
      </c>
      <c r="B3436" s="16">
        <v>51351</v>
      </c>
      <c r="C3436" s="16">
        <v>50</v>
      </c>
      <c r="D3436" s="16">
        <v>44.6</v>
      </c>
      <c r="E3436" s="17">
        <v>36192</v>
      </c>
      <c r="F3436" s="17"/>
    </row>
    <row r="3437" spans="1:6" x14ac:dyDescent="0.25">
      <c r="A3437" s="16" t="s">
        <v>229</v>
      </c>
      <c r="B3437" s="16">
        <v>52804</v>
      </c>
      <c r="C3437" s="16">
        <v>190</v>
      </c>
      <c r="D3437" s="16">
        <v>110.2</v>
      </c>
      <c r="E3437" s="17">
        <v>33655</v>
      </c>
      <c r="F3437" s="17"/>
    </row>
    <row r="3438" spans="1:6" x14ac:dyDescent="0.25">
      <c r="A3438" s="16" t="s">
        <v>229</v>
      </c>
      <c r="B3438" s="16">
        <v>51546</v>
      </c>
      <c r="C3438" s="16">
        <v>46</v>
      </c>
      <c r="D3438" s="16">
        <v>25.8</v>
      </c>
      <c r="E3438" s="17">
        <v>34394</v>
      </c>
      <c r="F3438" s="17"/>
    </row>
    <row r="3439" spans="1:6" x14ac:dyDescent="0.25">
      <c r="A3439" s="16" t="s">
        <v>229</v>
      </c>
      <c r="B3439" s="16">
        <v>52157</v>
      </c>
      <c r="C3439" s="16">
        <v>50</v>
      </c>
      <c r="D3439" s="16">
        <v>34</v>
      </c>
      <c r="E3439" s="17">
        <v>35431</v>
      </c>
      <c r="F3439" s="17"/>
    </row>
    <row r="3440" spans="1:6" x14ac:dyDescent="0.25">
      <c r="A3440" s="16" t="s">
        <v>229</v>
      </c>
      <c r="B3440" s="16">
        <v>51301</v>
      </c>
      <c r="C3440" s="16">
        <v>110</v>
      </c>
      <c r="D3440" s="16">
        <v>70.8</v>
      </c>
      <c r="E3440" s="17">
        <v>37455</v>
      </c>
      <c r="F3440" s="17"/>
    </row>
    <row r="3441" spans="1:6" x14ac:dyDescent="0.25">
      <c r="A3441" s="16" t="s">
        <v>229</v>
      </c>
      <c r="B3441" s="16">
        <v>50021</v>
      </c>
      <c r="C3441" s="16">
        <v>60</v>
      </c>
      <c r="D3441" s="16">
        <v>56.1</v>
      </c>
      <c r="E3441" s="17">
        <v>34961</v>
      </c>
      <c r="F3441" s="17"/>
    </row>
    <row r="3442" spans="1:6" x14ac:dyDescent="0.25">
      <c r="A3442" s="16" t="s">
        <v>229</v>
      </c>
      <c r="B3442" s="16">
        <v>52627</v>
      </c>
      <c r="C3442" s="16">
        <v>90</v>
      </c>
      <c r="D3442" s="16">
        <v>65.3</v>
      </c>
      <c r="E3442" s="17">
        <v>34201</v>
      </c>
      <c r="F3442" s="17"/>
    </row>
    <row r="3443" spans="1:6" x14ac:dyDescent="0.25">
      <c r="A3443" s="16" t="s">
        <v>229</v>
      </c>
      <c r="B3443" s="16">
        <v>50036</v>
      </c>
      <c r="C3443" s="16">
        <v>76</v>
      </c>
      <c r="D3443" s="16">
        <v>69.599999999999994</v>
      </c>
      <c r="E3443" s="17">
        <v>37500</v>
      </c>
      <c r="F3443" s="17"/>
    </row>
    <row r="3444" spans="1:6" x14ac:dyDescent="0.25">
      <c r="A3444" s="16" t="s">
        <v>229</v>
      </c>
      <c r="B3444" s="16">
        <v>52203</v>
      </c>
      <c r="C3444" s="16">
        <v>60</v>
      </c>
      <c r="D3444" s="16">
        <v>54.2</v>
      </c>
      <c r="E3444" s="17">
        <v>35462</v>
      </c>
      <c r="F3444" s="17"/>
    </row>
    <row r="3445" spans="1:6" x14ac:dyDescent="0.25">
      <c r="A3445" s="16" t="s">
        <v>229</v>
      </c>
      <c r="B3445" s="16">
        <v>52161</v>
      </c>
      <c r="C3445" s="16">
        <v>46</v>
      </c>
      <c r="D3445" s="16">
        <v>40</v>
      </c>
      <c r="E3445" s="17">
        <v>39030</v>
      </c>
      <c r="F3445" s="17"/>
    </row>
    <row r="3446" spans="1:6" x14ac:dyDescent="0.25">
      <c r="A3446" s="16" t="s">
        <v>229</v>
      </c>
      <c r="B3446" s="16">
        <v>51023</v>
      </c>
      <c r="C3446" s="16">
        <v>64</v>
      </c>
      <c r="D3446" s="16">
        <v>47.3</v>
      </c>
      <c r="E3446" s="17">
        <v>34654</v>
      </c>
      <c r="F3446" s="17"/>
    </row>
    <row r="3447" spans="1:6" x14ac:dyDescent="0.25">
      <c r="A3447" s="16" t="s">
        <v>229</v>
      </c>
      <c r="B3447" s="16">
        <v>52216</v>
      </c>
      <c r="C3447" s="16">
        <v>46</v>
      </c>
      <c r="D3447" s="16">
        <v>42.4</v>
      </c>
      <c r="E3447" s="17">
        <v>39862</v>
      </c>
      <c r="F3447" s="17"/>
    </row>
    <row r="3448" spans="1:6" x14ac:dyDescent="0.25">
      <c r="A3448" s="16" t="s">
        <v>229</v>
      </c>
      <c r="B3448" s="16">
        <v>50265</v>
      </c>
      <c r="C3448" s="16">
        <v>120</v>
      </c>
      <c r="D3448" s="16">
        <v>78.3</v>
      </c>
      <c r="E3448" s="17">
        <v>40374</v>
      </c>
      <c r="F3448" s="17"/>
    </row>
    <row r="3449" spans="1:6" x14ac:dyDescent="0.25">
      <c r="A3449" s="16" t="s">
        <v>229</v>
      </c>
      <c r="B3449" s="16">
        <v>52172</v>
      </c>
      <c r="C3449" s="16">
        <v>50</v>
      </c>
      <c r="D3449" s="16">
        <v>39.1</v>
      </c>
      <c r="E3449" s="17">
        <v>35643</v>
      </c>
      <c r="F3449" s="17"/>
    </row>
    <row r="3450" spans="1:6" x14ac:dyDescent="0.25">
      <c r="A3450" s="16" t="s">
        <v>229</v>
      </c>
      <c r="B3450" s="16">
        <v>52803</v>
      </c>
      <c r="C3450" s="16">
        <v>90</v>
      </c>
      <c r="D3450" s="16">
        <v>59.8</v>
      </c>
      <c r="E3450" s="17">
        <v>37165</v>
      </c>
      <c r="F3450" s="17"/>
    </row>
    <row r="3451" spans="1:6" x14ac:dyDescent="0.25">
      <c r="A3451" s="16" t="s">
        <v>229</v>
      </c>
      <c r="B3451" s="16">
        <v>50022</v>
      </c>
      <c r="C3451" s="16">
        <v>61</v>
      </c>
      <c r="D3451" s="16">
        <v>57.5</v>
      </c>
      <c r="E3451" s="17">
        <v>38626</v>
      </c>
      <c r="F3451" s="17"/>
    </row>
    <row r="3452" spans="1:6" x14ac:dyDescent="0.25">
      <c r="A3452" s="16" t="s">
        <v>229</v>
      </c>
      <c r="B3452" s="16">
        <v>50220</v>
      </c>
      <c r="C3452" s="16">
        <v>46</v>
      </c>
      <c r="D3452" s="16">
        <v>23.4</v>
      </c>
      <c r="E3452" s="17">
        <v>36586</v>
      </c>
      <c r="F3452" s="17"/>
    </row>
    <row r="3453" spans="1:6" x14ac:dyDescent="0.25">
      <c r="A3453" s="16" t="s">
        <v>229</v>
      </c>
      <c r="B3453" s="16">
        <v>50312</v>
      </c>
      <c r="C3453" s="16">
        <v>80</v>
      </c>
      <c r="D3453" s="16">
        <v>74.5</v>
      </c>
      <c r="E3453" s="17">
        <v>37742</v>
      </c>
      <c r="F3453" s="17"/>
    </row>
    <row r="3454" spans="1:6" x14ac:dyDescent="0.25">
      <c r="A3454" s="16" t="s">
        <v>229</v>
      </c>
      <c r="B3454" s="16">
        <v>50533</v>
      </c>
      <c r="C3454" s="16">
        <v>46</v>
      </c>
      <c r="D3454" s="16">
        <v>33.9</v>
      </c>
      <c r="E3454" s="17">
        <v>37909</v>
      </c>
      <c r="F3454" s="17"/>
    </row>
    <row r="3455" spans="1:6" x14ac:dyDescent="0.25">
      <c r="A3455" s="16" t="s">
        <v>229</v>
      </c>
      <c r="B3455" s="16">
        <v>50616</v>
      </c>
      <c r="C3455" s="16">
        <v>53</v>
      </c>
      <c r="D3455" s="16">
        <v>50.6</v>
      </c>
      <c r="E3455" s="17">
        <v>24473</v>
      </c>
      <c r="F3455" s="17"/>
    </row>
    <row r="3456" spans="1:6" x14ac:dyDescent="0.25">
      <c r="A3456" s="16" t="s">
        <v>229</v>
      </c>
      <c r="B3456" s="16">
        <v>50316</v>
      </c>
      <c r="C3456" s="16">
        <v>120</v>
      </c>
      <c r="D3456" s="16">
        <v>116.3</v>
      </c>
      <c r="E3456" s="17">
        <v>42083</v>
      </c>
      <c r="F3456" s="17"/>
    </row>
    <row r="3457" spans="1:6" x14ac:dyDescent="0.25">
      <c r="A3457" s="16" t="s">
        <v>229</v>
      </c>
      <c r="B3457" s="16">
        <v>52314</v>
      </c>
      <c r="C3457" s="16">
        <v>55</v>
      </c>
      <c r="D3457" s="16">
        <v>39.200000000000003</v>
      </c>
      <c r="E3457" s="17">
        <v>35582</v>
      </c>
      <c r="F3457" s="17"/>
    </row>
    <row r="3458" spans="1:6" x14ac:dyDescent="0.25">
      <c r="A3458" s="16" t="s">
        <v>229</v>
      </c>
      <c r="B3458" s="16">
        <v>52208</v>
      </c>
      <c r="C3458" s="16">
        <v>66</v>
      </c>
      <c r="D3458" s="16">
        <v>33.1</v>
      </c>
      <c r="E3458" s="17">
        <v>35633</v>
      </c>
      <c r="F3458" s="17"/>
    </row>
    <row r="3459" spans="1:6" x14ac:dyDescent="0.25">
      <c r="A3459" s="16" t="s">
        <v>229</v>
      </c>
      <c r="B3459" s="16">
        <v>51106</v>
      </c>
      <c r="C3459" s="16">
        <v>69</v>
      </c>
      <c r="D3459" s="16">
        <v>39.5</v>
      </c>
      <c r="E3459" s="17">
        <v>38078</v>
      </c>
      <c r="F3459" s="17"/>
    </row>
    <row r="3460" spans="1:6" x14ac:dyDescent="0.25">
      <c r="A3460" s="16" t="s">
        <v>229</v>
      </c>
      <c r="B3460" s="16">
        <v>52302</v>
      </c>
      <c r="C3460" s="16">
        <v>40</v>
      </c>
      <c r="D3460" s="16">
        <v>9.9</v>
      </c>
      <c r="E3460" s="17">
        <v>43706</v>
      </c>
      <c r="F3460" s="17"/>
    </row>
    <row r="3461" spans="1:6" x14ac:dyDescent="0.25">
      <c r="A3461" s="16" t="s">
        <v>229</v>
      </c>
      <c r="B3461" s="16">
        <v>52353</v>
      </c>
      <c r="C3461" s="16">
        <v>54</v>
      </c>
      <c r="D3461" s="16">
        <v>48.7</v>
      </c>
      <c r="E3461" s="17">
        <v>37712</v>
      </c>
      <c r="F3461" s="17"/>
    </row>
    <row r="3462" spans="1:6" x14ac:dyDescent="0.25">
      <c r="A3462" s="16" t="s">
        <v>229</v>
      </c>
      <c r="B3462" s="16">
        <v>52253</v>
      </c>
      <c r="C3462" s="16">
        <v>64</v>
      </c>
      <c r="D3462" s="16">
        <v>62.1</v>
      </c>
      <c r="E3462" s="17">
        <v>42811</v>
      </c>
      <c r="F3462" s="17"/>
    </row>
    <row r="3463" spans="1:6" x14ac:dyDescent="0.25">
      <c r="A3463" s="16" t="s">
        <v>229</v>
      </c>
      <c r="B3463" s="16">
        <v>50273</v>
      </c>
      <c r="C3463" s="16">
        <v>70</v>
      </c>
      <c r="D3463" s="16">
        <v>59.4</v>
      </c>
      <c r="E3463" s="17">
        <v>34197</v>
      </c>
      <c r="F3463" s="17"/>
    </row>
    <row r="3464" spans="1:6" x14ac:dyDescent="0.25">
      <c r="A3464" s="16" t="s">
        <v>229</v>
      </c>
      <c r="B3464" s="16">
        <v>51555</v>
      </c>
      <c r="C3464" s="16">
        <v>112</v>
      </c>
      <c r="D3464" s="16">
        <v>98.8</v>
      </c>
      <c r="E3464" s="17">
        <v>35704</v>
      </c>
      <c r="F3464" s="17"/>
    </row>
    <row r="3465" spans="1:6" x14ac:dyDescent="0.25">
      <c r="A3465" s="16" t="s">
        <v>229</v>
      </c>
      <c r="B3465" s="16">
        <v>51601</v>
      </c>
      <c r="C3465" s="16">
        <v>50</v>
      </c>
      <c r="D3465" s="16">
        <v>40.9</v>
      </c>
      <c r="E3465" s="17">
        <v>38078</v>
      </c>
      <c r="F3465" s="17"/>
    </row>
    <row r="3466" spans="1:6" x14ac:dyDescent="0.25">
      <c r="A3466" s="16" t="s">
        <v>229</v>
      </c>
      <c r="B3466" s="16">
        <v>50158</v>
      </c>
      <c r="C3466" s="16">
        <v>702</v>
      </c>
      <c r="D3466" s="16">
        <v>430.2</v>
      </c>
      <c r="E3466" s="17">
        <v>29860</v>
      </c>
      <c r="F3466" s="17"/>
    </row>
    <row r="3467" spans="1:6" x14ac:dyDescent="0.25">
      <c r="A3467" s="16" t="s">
        <v>229</v>
      </c>
      <c r="B3467" s="16">
        <v>51025</v>
      </c>
      <c r="C3467" s="16">
        <v>60</v>
      </c>
      <c r="D3467" s="16">
        <v>51.2</v>
      </c>
      <c r="E3467" s="17">
        <v>34425</v>
      </c>
      <c r="F3467" s="17"/>
    </row>
    <row r="3468" spans="1:6" x14ac:dyDescent="0.25">
      <c r="A3468" s="16" t="s">
        <v>229</v>
      </c>
      <c r="B3468" s="16">
        <v>51054</v>
      </c>
      <c r="C3468" s="16">
        <v>60</v>
      </c>
      <c r="D3468" s="16">
        <v>35.5</v>
      </c>
      <c r="E3468" s="17">
        <v>32475</v>
      </c>
      <c r="F3468" s="17"/>
    </row>
    <row r="3469" spans="1:6" x14ac:dyDescent="0.25">
      <c r="A3469" s="16" t="s">
        <v>229</v>
      </c>
      <c r="B3469" s="16">
        <v>50401</v>
      </c>
      <c r="C3469" s="16">
        <v>87</v>
      </c>
      <c r="D3469" s="16">
        <v>61.9</v>
      </c>
      <c r="E3469" s="17">
        <v>35704</v>
      </c>
      <c r="F3469" s="17"/>
    </row>
    <row r="3470" spans="1:6" x14ac:dyDescent="0.25">
      <c r="A3470" s="16" t="s">
        <v>229</v>
      </c>
      <c r="B3470" s="16">
        <v>50501</v>
      </c>
      <c r="C3470" s="16">
        <v>107</v>
      </c>
      <c r="D3470" s="16">
        <v>72.900000000000006</v>
      </c>
      <c r="E3470" s="17">
        <v>35065</v>
      </c>
      <c r="F3470" s="17"/>
    </row>
    <row r="3471" spans="1:6" x14ac:dyDescent="0.25">
      <c r="A3471" s="16" t="s">
        <v>229</v>
      </c>
      <c r="B3471" s="16">
        <v>51347</v>
      </c>
      <c r="C3471" s="16">
        <v>46</v>
      </c>
      <c r="D3471" s="16">
        <v>27</v>
      </c>
      <c r="E3471" s="17">
        <v>37394</v>
      </c>
      <c r="F3471" s="17"/>
    </row>
    <row r="3472" spans="1:6" x14ac:dyDescent="0.25">
      <c r="A3472" s="16" t="s">
        <v>229</v>
      </c>
      <c r="B3472" s="16">
        <v>51063</v>
      </c>
      <c r="C3472" s="16">
        <v>90</v>
      </c>
      <c r="D3472" s="16">
        <v>70.5</v>
      </c>
      <c r="E3472" s="17">
        <v>35309</v>
      </c>
      <c r="F3472" s="17"/>
    </row>
    <row r="3473" spans="1:6" x14ac:dyDescent="0.25">
      <c r="A3473" s="16" t="s">
        <v>229</v>
      </c>
      <c r="B3473" s="16">
        <v>50461</v>
      </c>
      <c r="C3473" s="16">
        <v>46</v>
      </c>
      <c r="D3473" s="16">
        <v>32.700000000000003</v>
      </c>
      <c r="E3473" s="17">
        <v>33703</v>
      </c>
      <c r="F3473" s="17"/>
    </row>
    <row r="3474" spans="1:6" x14ac:dyDescent="0.25">
      <c r="A3474" s="16" t="s">
        <v>229</v>
      </c>
      <c r="B3474" s="16">
        <v>52211</v>
      </c>
      <c r="C3474" s="16">
        <v>60</v>
      </c>
      <c r="D3474" s="16">
        <v>47.2</v>
      </c>
      <c r="E3474" s="17">
        <v>40087</v>
      </c>
      <c r="F3474" s="17"/>
    </row>
    <row r="3475" spans="1:6" x14ac:dyDescent="0.25">
      <c r="A3475" s="16" t="s">
        <v>229</v>
      </c>
      <c r="B3475" s="16">
        <v>50322</v>
      </c>
      <c r="C3475" s="16">
        <v>114</v>
      </c>
      <c r="D3475" s="16">
        <v>91</v>
      </c>
      <c r="E3475" s="17">
        <v>39272</v>
      </c>
      <c r="F3475" s="17"/>
    </row>
    <row r="3476" spans="1:6" x14ac:dyDescent="0.25">
      <c r="A3476" s="16" t="s">
        <v>229</v>
      </c>
      <c r="B3476" s="16">
        <v>52641</v>
      </c>
      <c r="C3476" s="16">
        <v>49</v>
      </c>
      <c r="D3476" s="16">
        <v>39.700000000000003</v>
      </c>
      <c r="E3476" s="17">
        <v>32524</v>
      </c>
      <c r="F3476" s="17"/>
    </row>
    <row r="3477" spans="1:6" x14ac:dyDescent="0.25">
      <c r="A3477" s="16" t="s">
        <v>229</v>
      </c>
      <c r="B3477" s="16">
        <v>52632</v>
      </c>
      <c r="C3477" s="16">
        <v>57</v>
      </c>
      <c r="D3477" s="16">
        <v>50.5</v>
      </c>
      <c r="E3477" s="17">
        <v>40670</v>
      </c>
      <c r="F3477" s="17"/>
    </row>
    <row r="3478" spans="1:6" x14ac:dyDescent="0.25">
      <c r="A3478" s="16" t="s">
        <v>229</v>
      </c>
      <c r="B3478" s="16">
        <v>52162</v>
      </c>
      <c r="C3478" s="16">
        <v>55</v>
      </c>
      <c r="D3478" s="16">
        <v>50.9</v>
      </c>
      <c r="E3478" s="17">
        <v>34600</v>
      </c>
      <c r="F3478" s="17"/>
    </row>
    <row r="3479" spans="1:6" x14ac:dyDescent="0.25">
      <c r="A3479" s="16" t="s">
        <v>229</v>
      </c>
      <c r="B3479" s="16">
        <v>52761</v>
      </c>
      <c r="C3479" s="16">
        <v>100</v>
      </c>
      <c r="D3479" s="16">
        <v>72</v>
      </c>
      <c r="E3479" s="17">
        <v>39417</v>
      </c>
      <c r="F3479" s="17"/>
    </row>
    <row r="3480" spans="1:6" x14ac:dyDescent="0.25">
      <c r="A3480" s="16" t="s">
        <v>229</v>
      </c>
      <c r="B3480" s="16">
        <v>50469</v>
      </c>
      <c r="C3480" s="16">
        <v>46</v>
      </c>
      <c r="D3480" s="16">
        <v>26.4</v>
      </c>
      <c r="E3480" s="17">
        <v>36161</v>
      </c>
      <c r="F3480" s="17"/>
    </row>
    <row r="3481" spans="1:6" x14ac:dyDescent="0.25">
      <c r="A3481" s="16" t="s">
        <v>229</v>
      </c>
      <c r="B3481" s="16">
        <v>50595</v>
      </c>
      <c r="C3481" s="16">
        <v>70</v>
      </c>
      <c r="D3481" s="16">
        <v>56.2</v>
      </c>
      <c r="E3481" s="17">
        <v>37408</v>
      </c>
      <c r="F3481" s="17"/>
    </row>
    <row r="3482" spans="1:6" x14ac:dyDescent="0.25">
      <c r="A3482" s="16" t="s">
        <v>229</v>
      </c>
      <c r="B3482" s="16">
        <v>51031</v>
      </c>
      <c r="C3482" s="16">
        <v>65</v>
      </c>
      <c r="D3482" s="16">
        <v>34.299999999999997</v>
      </c>
      <c r="E3482" s="17">
        <v>35400</v>
      </c>
      <c r="F3482" s="17"/>
    </row>
    <row r="3483" spans="1:6" x14ac:dyDescent="0.25">
      <c r="A3483" s="16" t="s">
        <v>229</v>
      </c>
      <c r="B3483" s="16">
        <v>50023</v>
      </c>
      <c r="C3483" s="16">
        <v>70</v>
      </c>
      <c r="D3483" s="16">
        <v>58.8</v>
      </c>
      <c r="E3483" s="17">
        <v>42692</v>
      </c>
      <c r="F3483" s="17"/>
    </row>
    <row r="3484" spans="1:6" x14ac:dyDescent="0.25">
      <c r="A3484" s="16" t="s">
        <v>229</v>
      </c>
      <c r="B3484" s="16">
        <v>52806</v>
      </c>
      <c r="C3484" s="16">
        <v>137</v>
      </c>
      <c r="D3484" s="16">
        <v>81.5</v>
      </c>
      <c r="E3484" s="17">
        <v>24554</v>
      </c>
      <c r="F3484" s="17"/>
    </row>
    <row r="3485" spans="1:6" x14ac:dyDescent="0.25">
      <c r="A3485" s="16" t="s">
        <v>229</v>
      </c>
      <c r="B3485" s="16">
        <v>50619</v>
      </c>
      <c r="C3485" s="16">
        <v>42</v>
      </c>
      <c r="D3485" s="16">
        <v>30.3</v>
      </c>
      <c r="E3485" s="17">
        <v>38078</v>
      </c>
      <c r="F3485" s="17"/>
    </row>
    <row r="3486" spans="1:6" x14ac:dyDescent="0.25">
      <c r="A3486" s="16" t="s">
        <v>229</v>
      </c>
      <c r="B3486" s="16">
        <v>51537</v>
      </c>
      <c r="C3486" s="16">
        <v>71</v>
      </c>
      <c r="D3486" s="16">
        <v>56.2</v>
      </c>
      <c r="E3486" s="17">
        <v>35704</v>
      </c>
      <c r="F3486" s="17"/>
    </row>
    <row r="3487" spans="1:6" x14ac:dyDescent="0.25">
      <c r="A3487" s="16" t="s">
        <v>229</v>
      </c>
      <c r="B3487" s="16">
        <v>52057</v>
      </c>
      <c r="C3487" s="16">
        <v>133</v>
      </c>
      <c r="D3487" s="16">
        <v>113.5</v>
      </c>
      <c r="E3487" s="17">
        <v>37926</v>
      </c>
      <c r="F3487" s="17"/>
    </row>
    <row r="3488" spans="1:6" x14ac:dyDescent="0.25">
      <c r="A3488" s="16" t="s">
        <v>229</v>
      </c>
      <c r="B3488" s="16">
        <v>50310</v>
      </c>
      <c r="C3488" s="16">
        <v>59</v>
      </c>
      <c r="D3488" s="16">
        <v>54.1</v>
      </c>
      <c r="E3488" s="17">
        <v>37712</v>
      </c>
      <c r="F3488" s="17"/>
    </row>
    <row r="3489" spans="1:6" x14ac:dyDescent="0.25">
      <c r="A3489" s="16" t="s">
        <v>229</v>
      </c>
      <c r="B3489" s="16">
        <v>50249</v>
      </c>
      <c r="C3489" s="16">
        <v>53</v>
      </c>
      <c r="D3489" s="16">
        <v>38.4</v>
      </c>
      <c r="E3489" s="17">
        <v>35186</v>
      </c>
      <c r="F3489" s="17"/>
    </row>
    <row r="3490" spans="1:6" x14ac:dyDescent="0.25">
      <c r="A3490" s="16" t="s">
        <v>229</v>
      </c>
      <c r="B3490" s="16">
        <v>51360</v>
      </c>
      <c r="C3490" s="16">
        <v>98</v>
      </c>
      <c r="D3490" s="16">
        <v>70.400000000000006</v>
      </c>
      <c r="E3490" s="17">
        <v>38099</v>
      </c>
      <c r="F3490" s="17"/>
    </row>
    <row r="3491" spans="1:6" x14ac:dyDescent="0.25">
      <c r="A3491" s="16" t="s">
        <v>229</v>
      </c>
      <c r="B3491" s="16">
        <v>50514</v>
      </c>
      <c r="C3491" s="16">
        <v>50</v>
      </c>
      <c r="D3491" s="16">
        <v>40.4</v>
      </c>
      <c r="E3491" s="17">
        <v>35643</v>
      </c>
      <c r="F3491" s="17"/>
    </row>
    <row r="3492" spans="1:6" x14ac:dyDescent="0.25">
      <c r="A3492" s="16" t="s">
        <v>229</v>
      </c>
      <c r="B3492" s="16">
        <v>50327</v>
      </c>
      <c r="C3492" s="16">
        <v>90</v>
      </c>
      <c r="D3492" s="16">
        <v>81.2</v>
      </c>
      <c r="E3492" s="17">
        <v>35612</v>
      </c>
      <c r="F3492" s="17"/>
    </row>
    <row r="3493" spans="1:6" x14ac:dyDescent="0.25">
      <c r="A3493" s="16" t="s">
        <v>229</v>
      </c>
      <c r="B3493" s="16">
        <v>50441</v>
      </c>
      <c r="C3493" s="16">
        <v>52</v>
      </c>
      <c r="D3493" s="16">
        <v>39.799999999999997</v>
      </c>
      <c r="E3493" s="17">
        <v>27119</v>
      </c>
      <c r="F3493" s="17"/>
    </row>
    <row r="3494" spans="1:6" x14ac:dyDescent="0.25">
      <c r="A3494" s="16" t="s">
        <v>229</v>
      </c>
      <c r="B3494" s="16">
        <v>50047</v>
      </c>
      <c r="C3494" s="16">
        <v>101</v>
      </c>
      <c r="D3494" s="16">
        <v>65.8</v>
      </c>
      <c r="E3494" s="17">
        <v>34851</v>
      </c>
      <c r="F3494" s="17"/>
    </row>
    <row r="3495" spans="1:6" x14ac:dyDescent="0.25">
      <c r="A3495" s="16" t="s">
        <v>229</v>
      </c>
      <c r="B3495" s="16">
        <v>50401</v>
      </c>
      <c r="C3495" s="16">
        <v>22</v>
      </c>
      <c r="D3495" s="16">
        <v>19.600000000000001</v>
      </c>
      <c r="E3495" s="17">
        <v>34173</v>
      </c>
      <c r="F3495" s="17"/>
    </row>
    <row r="3496" spans="1:6" x14ac:dyDescent="0.25">
      <c r="A3496" s="16" t="s">
        <v>229</v>
      </c>
      <c r="B3496" s="16">
        <v>51104</v>
      </c>
      <c r="C3496" s="16">
        <v>85</v>
      </c>
      <c r="D3496" s="16">
        <v>74.099999999999994</v>
      </c>
      <c r="E3496" s="17">
        <v>35156</v>
      </c>
      <c r="F3496" s="17"/>
    </row>
    <row r="3497" spans="1:6" x14ac:dyDescent="0.25">
      <c r="A3497" s="16" t="s">
        <v>229</v>
      </c>
      <c r="B3497" s="16">
        <v>50548</v>
      </c>
      <c r="C3497" s="16">
        <v>90</v>
      </c>
      <c r="D3497" s="16">
        <v>51.8</v>
      </c>
      <c r="E3497" s="17">
        <v>38047</v>
      </c>
      <c r="F3497" s="17"/>
    </row>
    <row r="3498" spans="1:6" x14ac:dyDescent="0.25">
      <c r="A3498" s="16" t="s">
        <v>229</v>
      </c>
      <c r="B3498" s="16">
        <v>50588</v>
      </c>
      <c r="C3498" s="16">
        <v>93</v>
      </c>
      <c r="D3498" s="16">
        <v>89.4</v>
      </c>
      <c r="E3498" s="17">
        <v>35674</v>
      </c>
      <c r="F3498" s="17"/>
    </row>
    <row r="3499" spans="1:6" x14ac:dyDescent="0.25">
      <c r="A3499" s="16" t="s">
        <v>229</v>
      </c>
      <c r="B3499" s="16">
        <v>52655</v>
      </c>
      <c r="C3499" s="16">
        <v>160</v>
      </c>
      <c r="D3499" s="16">
        <v>119</v>
      </c>
      <c r="E3499" s="17">
        <v>28246</v>
      </c>
      <c r="F3499" s="17"/>
    </row>
    <row r="3500" spans="1:6" x14ac:dyDescent="0.25">
      <c r="A3500" s="16" t="s">
        <v>229</v>
      </c>
      <c r="B3500" s="16">
        <v>50801</v>
      </c>
      <c r="C3500" s="16">
        <v>40</v>
      </c>
      <c r="D3500" s="16">
        <v>32.9</v>
      </c>
      <c r="E3500" s="17">
        <v>35237</v>
      </c>
      <c r="F3500" s="17"/>
    </row>
    <row r="3501" spans="1:6" x14ac:dyDescent="0.25">
      <c r="A3501" s="16" t="s">
        <v>229</v>
      </c>
      <c r="B3501" s="16">
        <v>50312</v>
      </c>
      <c r="C3501" s="16">
        <v>51</v>
      </c>
      <c r="D3501" s="16">
        <v>24.3</v>
      </c>
      <c r="E3501" s="17">
        <v>39955</v>
      </c>
      <c r="F3501" s="17"/>
    </row>
    <row r="3502" spans="1:6" x14ac:dyDescent="0.25">
      <c r="A3502" s="16" t="s">
        <v>229</v>
      </c>
      <c r="B3502" s="16">
        <v>50627</v>
      </c>
      <c r="C3502" s="16">
        <v>72</v>
      </c>
      <c r="D3502" s="16">
        <v>21</v>
      </c>
      <c r="E3502" s="17">
        <v>35309</v>
      </c>
      <c r="F3502" s="17"/>
    </row>
    <row r="3503" spans="1:6" x14ac:dyDescent="0.25">
      <c r="A3503" s="16" t="s">
        <v>229</v>
      </c>
      <c r="B3503" s="16">
        <v>52537</v>
      </c>
      <c r="C3503" s="16">
        <v>32</v>
      </c>
      <c r="D3503" s="16">
        <v>27.7</v>
      </c>
      <c r="E3503" s="17">
        <v>34774</v>
      </c>
      <c r="F3503" s="17"/>
    </row>
    <row r="3504" spans="1:6" x14ac:dyDescent="0.25">
      <c r="A3504" s="16" t="s">
        <v>229</v>
      </c>
      <c r="B3504" s="16">
        <v>50023</v>
      </c>
      <c r="C3504" s="16">
        <v>94</v>
      </c>
      <c r="D3504" s="16">
        <v>85.1</v>
      </c>
      <c r="E3504" s="17">
        <v>37349</v>
      </c>
      <c r="F3504" s="17"/>
    </row>
    <row r="3505" spans="1:6" x14ac:dyDescent="0.25">
      <c r="A3505" s="16" t="s">
        <v>229</v>
      </c>
      <c r="B3505" s="16">
        <v>52772</v>
      </c>
      <c r="C3505" s="16">
        <v>60</v>
      </c>
      <c r="D3505" s="16">
        <v>52.8</v>
      </c>
      <c r="E3505" s="17">
        <v>40360</v>
      </c>
      <c r="F3505" s="17"/>
    </row>
    <row r="3506" spans="1:6" x14ac:dyDescent="0.25">
      <c r="A3506" s="16" t="s">
        <v>229</v>
      </c>
      <c r="B3506" s="16">
        <v>51346</v>
      </c>
      <c r="C3506" s="16">
        <v>68</v>
      </c>
      <c r="D3506" s="16">
        <v>66.8</v>
      </c>
      <c r="E3506" s="17">
        <v>33939</v>
      </c>
      <c r="F3506" s="17"/>
    </row>
    <row r="3507" spans="1:6" x14ac:dyDescent="0.25">
      <c r="A3507" s="16" t="s">
        <v>229</v>
      </c>
      <c r="B3507" s="16">
        <v>52356</v>
      </c>
      <c r="C3507" s="16">
        <v>62</v>
      </c>
      <c r="D3507" s="16">
        <v>49</v>
      </c>
      <c r="E3507" s="17">
        <v>34639</v>
      </c>
      <c r="F3507" s="17"/>
    </row>
    <row r="3508" spans="1:6" x14ac:dyDescent="0.25">
      <c r="A3508" s="16" t="s">
        <v>229</v>
      </c>
      <c r="B3508" s="16">
        <v>52806</v>
      </c>
      <c r="C3508" s="16">
        <v>98</v>
      </c>
      <c r="D3508" s="16">
        <v>85.8</v>
      </c>
      <c r="E3508" s="17">
        <v>38231</v>
      </c>
      <c r="F3508" s="17"/>
    </row>
    <row r="3509" spans="1:6" x14ac:dyDescent="0.25">
      <c r="A3509" s="16" t="s">
        <v>229</v>
      </c>
      <c r="B3509" s="16">
        <v>50213</v>
      </c>
      <c r="C3509" s="16">
        <v>90</v>
      </c>
      <c r="D3509" s="16">
        <v>84.5</v>
      </c>
      <c r="E3509" s="17">
        <v>35286</v>
      </c>
      <c r="F3509" s="17"/>
    </row>
    <row r="3510" spans="1:6" x14ac:dyDescent="0.25">
      <c r="A3510" s="16" t="s">
        <v>229</v>
      </c>
      <c r="B3510" s="16">
        <v>52778</v>
      </c>
      <c r="C3510" s="16">
        <v>34</v>
      </c>
      <c r="D3510" s="16">
        <v>33.299999999999997</v>
      </c>
      <c r="E3510" s="17">
        <v>41926</v>
      </c>
      <c r="F3510" s="17"/>
    </row>
    <row r="3511" spans="1:6" x14ac:dyDescent="0.25">
      <c r="A3511" s="16" t="s">
        <v>229</v>
      </c>
      <c r="B3511" s="16">
        <v>52246</v>
      </c>
      <c r="C3511" s="16">
        <v>62</v>
      </c>
      <c r="D3511" s="16">
        <v>46.5</v>
      </c>
      <c r="E3511" s="17">
        <v>33791</v>
      </c>
      <c r="F3511" s="17"/>
    </row>
    <row r="3512" spans="1:6" x14ac:dyDescent="0.25">
      <c r="A3512" s="16" t="s">
        <v>229</v>
      </c>
      <c r="B3512" s="16">
        <v>50138</v>
      </c>
      <c r="C3512" s="16">
        <v>78</v>
      </c>
      <c r="D3512" s="16">
        <v>70.599999999999994</v>
      </c>
      <c r="E3512" s="17">
        <v>35370</v>
      </c>
      <c r="F3512" s="17"/>
    </row>
    <row r="3513" spans="1:6" x14ac:dyDescent="0.25">
      <c r="A3513" s="16" t="s">
        <v>229</v>
      </c>
      <c r="B3513" s="16">
        <v>52632</v>
      </c>
      <c r="C3513" s="16">
        <v>83</v>
      </c>
      <c r="D3513" s="16">
        <v>67</v>
      </c>
      <c r="E3513" s="17">
        <v>35989</v>
      </c>
      <c r="F3513" s="17"/>
    </row>
    <row r="3514" spans="1:6" x14ac:dyDescent="0.25">
      <c r="A3514" s="16" t="s">
        <v>229</v>
      </c>
      <c r="B3514" s="16">
        <v>50627</v>
      </c>
      <c r="C3514" s="16">
        <v>40</v>
      </c>
      <c r="D3514" s="16">
        <v>30.9</v>
      </c>
      <c r="E3514" s="17">
        <v>35550</v>
      </c>
      <c r="F3514" s="17"/>
    </row>
    <row r="3515" spans="1:6" x14ac:dyDescent="0.25">
      <c r="A3515" s="16" t="s">
        <v>229</v>
      </c>
      <c r="B3515" s="16">
        <v>50020</v>
      </c>
      <c r="C3515" s="16">
        <v>46</v>
      </c>
      <c r="D3515" s="16">
        <v>34.299999999999997</v>
      </c>
      <c r="E3515" s="17">
        <v>34455</v>
      </c>
      <c r="F3515" s="17"/>
    </row>
    <row r="3516" spans="1:6" x14ac:dyDescent="0.25">
      <c r="A3516" s="16" t="s">
        <v>229</v>
      </c>
      <c r="B3516" s="16">
        <v>50510</v>
      </c>
      <c r="C3516" s="16">
        <v>41</v>
      </c>
      <c r="D3516" s="16">
        <v>33.9</v>
      </c>
      <c r="E3516" s="17">
        <v>36342</v>
      </c>
      <c r="F3516" s="17"/>
    </row>
    <row r="3517" spans="1:6" x14ac:dyDescent="0.25">
      <c r="A3517" s="16" t="s">
        <v>229</v>
      </c>
      <c r="B3517" s="16">
        <v>51058</v>
      </c>
      <c r="C3517" s="16">
        <v>35</v>
      </c>
      <c r="D3517" s="16">
        <v>21.2</v>
      </c>
      <c r="E3517" s="17">
        <v>37438</v>
      </c>
      <c r="F3517" s="17"/>
    </row>
    <row r="3518" spans="1:6" x14ac:dyDescent="0.25">
      <c r="A3518" s="16" t="s">
        <v>229</v>
      </c>
      <c r="B3518" s="16">
        <v>51012</v>
      </c>
      <c r="C3518" s="16">
        <v>62</v>
      </c>
      <c r="D3518" s="16">
        <v>39.299999999999997</v>
      </c>
      <c r="E3518" s="17">
        <v>35604</v>
      </c>
      <c r="F3518" s="17"/>
    </row>
    <row r="3519" spans="1:6" x14ac:dyDescent="0.25">
      <c r="A3519" s="16" t="s">
        <v>229</v>
      </c>
      <c r="B3519" s="16">
        <v>50447</v>
      </c>
      <c r="C3519" s="16">
        <v>38</v>
      </c>
      <c r="D3519" s="16">
        <v>22.4</v>
      </c>
      <c r="E3519" s="17">
        <v>37469</v>
      </c>
      <c r="F3519" s="17"/>
    </row>
    <row r="3520" spans="1:6" x14ac:dyDescent="0.25">
      <c r="A3520" s="16" t="s">
        <v>229</v>
      </c>
      <c r="B3520" s="16">
        <v>51531</v>
      </c>
      <c r="C3520" s="16">
        <v>74</v>
      </c>
      <c r="D3520" s="16">
        <v>61.3</v>
      </c>
      <c r="E3520" s="17">
        <v>32994</v>
      </c>
      <c r="F3520" s="17"/>
    </row>
    <row r="3521" spans="1:6" x14ac:dyDescent="0.25">
      <c r="A3521" s="16" t="s">
        <v>229</v>
      </c>
      <c r="B3521" s="16">
        <v>50438</v>
      </c>
      <c r="C3521" s="16">
        <v>66</v>
      </c>
      <c r="D3521" s="16">
        <v>43.4</v>
      </c>
      <c r="E3521" s="17">
        <v>35691</v>
      </c>
      <c r="F3521" s="17"/>
    </row>
    <row r="3522" spans="1:6" x14ac:dyDescent="0.25">
      <c r="A3522" s="16" t="s">
        <v>229</v>
      </c>
      <c r="B3522" s="16">
        <v>50662</v>
      </c>
      <c r="C3522" s="16">
        <v>61</v>
      </c>
      <c r="D3522" s="16">
        <v>57.7</v>
      </c>
      <c r="E3522" s="17">
        <v>35653</v>
      </c>
      <c r="F3522" s="17"/>
    </row>
    <row r="3523" spans="1:6" x14ac:dyDescent="0.25">
      <c r="A3523" s="16" t="s">
        <v>229</v>
      </c>
      <c r="B3523" s="16">
        <v>52591</v>
      </c>
      <c r="C3523" s="16">
        <v>72</v>
      </c>
      <c r="D3523" s="16">
        <v>52</v>
      </c>
      <c r="E3523" s="17">
        <v>35551</v>
      </c>
      <c r="F3523" s="17"/>
    </row>
    <row r="3524" spans="1:6" x14ac:dyDescent="0.25">
      <c r="A3524" s="16" t="s">
        <v>229</v>
      </c>
      <c r="B3524" s="16">
        <v>50568</v>
      </c>
      <c r="C3524" s="16">
        <v>45</v>
      </c>
      <c r="D3524" s="16">
        <v>30.7</v>
      </c>
      <c r="E3524" s="17">
        <v>34731</v>
      </c>
      <c r="F3524" s="17"/>
    </row>
    <row r="3525" spans="1:6" x14ac:dyDescent="0.25">
      <c r="A3525" s="16" t="s">
        <v>229</v>
      </c>
      <c r="B3525" s="16">
        <v>52767</v>
      </c>
      <c r="C3525" s="16">
        <v>50</v>
      </c>
      <c r="D3525" s="16">
        <v>43.2</v>
      </c>
      <c r="E3525" s="17">
        <v>35796</v>
      </c>
      <c r="F3525" s="17"/>
    </row>
    <row r="3526" spans="1:6" x14ac:dyDescent="0.25">
      <c r="A3526" s="16" t="s">
        <v>229</v>
      </c>
      <c r="B3526" s="16">
        <v>50208</v>
      </c>
      <c r="C3526" s="16">
        <v>66</v>
      </c>
      <c r="D3526" s="16">
        <v>62.5</v>
      </c>
      <c r="E3526" s="17">
        <v>38180</v>
      </c>
      <c r="F3526" s="17"/>
    </row>
    <row r="3527" spans="1:6" x14ac:dyDescent="0.25">
      <c r="A3527" s="16" t="s">
        <v>229</v>
      </c>
      <c r="B3527" s="16">
        <v>50009</v>
      </c>
      <c r="C3527" s="16">
        <v>106</v>
      </c>
      <c r="D3527" s="16">
        <v>98.7</v>
      </c>
      <c r="E3527" s="17">
        <v>33455</v>
      </c>
      <c r="F3527" s="17"/>
    </row>
    <row r="3528" spans="1:6" x14ac:dyDescent="0.25">
      <c r="A3528" s="16" t="s">
        <v>229</v>
      </c>
      <c r="B3528" s="16">
        <v>52755</v>
      </c>
      <c r="C3528" s="16">
        <v>44</v>
      </c>
      <c r="D3528" s="16">
        <v>36.299999999999997</v>
      </c>
      <c r="E3528" s="17">
        <v>35886</v>
      </c>
      <c r="F3528" s="17"/>
    </row>
    <row r="3529" spans="1:6" x14ac:dyDescent="0.25">
      <c r="A3529" s="16" t="s">
        <v>229</v>
      </c>
      <c r="B3529" s="16">
        <v>52601</v>
      </c>
      <c r="C3529" s="16">
        <v>54</v>
      </c>
      <c r="D3529" s="16">
        <v>28.1</v>
      </c>
      <c r="E3529" s="17">
        <v>38930</v>
      </c>
      <c r="F3529" s="17"/>
    </row>
    <row r="3530" spans="1:6" x14ac:dyDescent="0.25">
      <c r="A3530" s="16" t="s">
        <v>229</v>
      </c>
      <c r="B3530" s="16">
        <v>50472</v>
      </c>
      <c r="C3530" s="16">
        <v>42</v>
      </c>
      <c r="D3530" s="16">
        <v>42.5</v>
      </c>
      <c r="E3530" s="17">
        <v>34425</v>
      </c>
      <c r="F3530" s="17"/>
    </row>
    <row r="3531" spans="1:6" x14ac:dyDescent="0.25">
      <c r="A3531" s="16" t="s">
        <v>229</v>
      </c>
      <c r="B3531" s="16">
        <v>52060</v>
      </c>
      <c r="C3531" s="16">
        <v>75</v>
      </c>
      <c r="D3531" s="16">
        <v>63.7</v>
      </c>
      <c r="E3531" s="17">
        <v>37956</v>
      </c>
      <c r="F3531" s="17"/>
    </row>
    <row r="3532" spans="1:6" x14ac:dyDescent="0.25">
      <c r="A3532" s="16" t="s">
        <v>229</v>
      </c>
      <c r="B3532" s="16">
        <v>50536</v>
      </c>
      <c r="C3532" s="16">
        <v>22</v>
      </c>
      <c r="D3532" s="16">
        <v>21.8</v>
      </c>
      <c r="E3532" s="17">
        <v>31448</v>
      </c>
      <c r="F3532" s="17"/>
    </row>
    <row r="3533" spans="1:6" x14ac:dyDescent="0.25">
      <c r="A3533" s="16" t="s">
        <v>229</v>
      </c>
      <c r="B3533" s="16">
        <v>52353</v>
      </c>
      <c r="C3533" s="16">
        <v>90</v>
      </c>
      <c r="D3533" s="16">
        <v>55.3</v>
      </c>
      <c r="E3533" s="17">
        <v>37377</v>
      </c>
      <c r="F3533" s="17"/>
    </row>
    <row r="3534" spans="1:6" x14ac:dyDescent="0.25">
      <c r="A3534" s="16" t="s">
        <v>229</v>
      </c>
      <c r="B3534" s="16">
        <v>50022</v>
      </c>
      <c r="C3534" s="16">
        <v>90</v>
      </c>
      <c r="D3534" s="16">
        <v>66.599999999999994</v>
      </c>
      <c r="E3534" s="17">
        <v>35278</v>
      </c>
      <c r="F3534" s="17"/>
    </row>
    <row r="3535" spans="1:6" x14ac:dyDescent="0.25">
      <c r="A3535" s="16" t="s">
        <v>229</v>
      </c>
      <c r="B3535" s="16">
        <v>52501</v>
      </c>
      <c r="C3535" s="16">
        <v>60</v>
      </c>
      <c r="D3535" s="16">
        <v>45.3</v>
      </c>
      <c r="E3535" s="17">
        <v>34516</v>
      </c>
      <c r="F3535" s="17"/>
    </row>
    <row r="3536" spans="1:6" x14ac:dyDescent="0.25">
      <c r="A3536" s="16" t="s">
        <v>229</v>
      </c>
      <c r="B3536" s="16">
        <v>52136</v>
      </c>
      <c r="C3536" s="16">
        <v>46</v>
      </c>
      <c r="D3536" s="16">
        <v>35.700000000000003</v>
      </c>
      <c r="E3536" s="17">
        <v>37803</v>
      </c>
      <c r="F3536" s="17"/>
    </row>
    <row r="3537" spans="1:6" x14ac:dyDescent="0.25">
      <c r="A3537" s="16" t="s">
        <v>229</v>
      </c>
      <c r="B3537" s="16">
        <v>50613</v>
      </c>
      <c r="C3537" s="16">
        <v>92</v>
      </c>
      <c r="D3537" s="16">
        <v>78.400000000000006</v>
      </c>
      <c r="E3537" s="17">
        <v>43272</v>
      </c>
      <c r="F3537" s="17"/>
    </row>
    <row r="3538" spans="1:6" x14ac:dyDescent="0.25">
      <c r="A3538" s="16" t="s">
        <v>229</v>
      </c>
      <c r="B3538" s="16">
        <v>51106</v>
      </c>
      <c r="C3538" s="16">
        <v>74</v>
      </c>
      <c r="D3538" s="16">
        <v>63.3</v>
      </c>
      <c r="E3538" s="17">
        <v>37653</v>
      </c>
      <c r="F3538" s="17"/>
    </row>
    <row r="3539" spans="1:6" x14ac:dyDescent="0.25">
      <c r="A3539" s="16" t="s">
        <v>229</v>
      </c>
      <c r="B3539" s="16">
        <v>52639</v>
      </c>
      <c r="C3539" s="16">
        <v>46</v>
      </c>
      <c r="D3539" s="16">
        <v>32.6</v>
      </c>
      <c r="E3539" s="17">
        <v>35370</v>
      </c>
      <c r="F3539" s="17"/>
    </row>
    <row r="3540" spans="1:6" x14ac:dyDescent="0.25">
      <c r="A3540" s="16" t="s">
        <v>229</v>
      </c>
      <c r="B3540" s="16">
        <v>50530</v>
      </c>
      <c r="C3540" s="16">
        <v>46</v>
      </c>
      <c r="D3540" s="16">
        <v>21.2</v>
      </c>
      <c r="E3540" s="17">
        <v>34337</v>
      </c>
      <c r="F3540" s="17"/>
    </row>
    <row r="3541" spans="1:6" x14ac:dyDescent="0.25">
      <c r="A3541" s="16" t="s">
        <v>229</v>
      </c>
      <c r="B3541" s="16">
        <v>50003</v>
      </c>
      <c r="C3541" s="16">
        <v>50</v>
      </c>
      <c r="D3541" s="16">
        <v>34.5</v>
      </c>
      <c r="E3541" s="17">
        <v>38322</v>
      </c>
      <c r="F3541" s="17"/>
    </row>
    <row r="3542" spans="1:6" x14ac:dyDescent="0.25">
      <c r="A3542" s="16" t="s">
        <v>229</v>
      </c>
      <c r="B3542" s="16">
        <v>50220</v>
      </c>
      <c r="C3542" s="16">
        <v>70</v>
      </c>
      <c r="D3542" s="16">
        <v>64.900000000000006</v>
      </c>
      <c r="E3542" s="17">
        <v>40969</v>
      </c>
      <c r="F3542" s="17"/>
    </row>
    <row r="3543" spans="1:6" x14ac:dyDescent="0.25">
      <c r="A3543" s="16" t="s">
        <v>229</v>
      </c>
      <c r="B3543" s="16">
        <v>50208</v>
      </c>
      <c r="C3543" s="16">
        <v>54</v>
      </c>
      <c r="D3543" s="16">
        <v>51.3</v>
      </c>
      <c r="E3543" s="17">
        <v>36861</v>
      </c>
      <c r="F3543" s="17"/>
    </row>
    <row r="3544" spans="1:6" x14ac:dyDescent="0.25">
      <c r="A3544" s="16" t="s">
        <v>229</v>
      </c>
      <c r="B3544" s="16">
        <v>52761</v>
      </c>
      <c r="C3544" s="16">
        <v>150</v>
      </c>
      <c r="D3544" s="16">
        <v>136.9</v>
      </c>
      <c r="E3544" s="17">
        <v>36892</v>
      </c>
      <c r="F3544" s="17"/>
    </row>
    <row r="3545" spans="1:6" x14ac:dyDescent="0.25">
      <c r="A3545" s="16" t="s">
        <v>229</v>
      </c>
      <c r="B3545" s="16">
        <v>50014</v>
      </c>
      <c r="C3545" s="16">
        <v>56</v>
      </c>
      <c r="D3545" s="16">
        <v>47.7</v>
      </c>
      <c r="E3545" s="17">
        <v>40206</v>
      </c>
      <c r="F3545" s="17"/>
    </row>
    <row r="3546" spans="1:6" x14ac:dyDescent="0.25">
      <c r="A3546" s="16" t="s">
        <v>229</v>
      </c>
      <c r="B3546" s="16">
        <v>52172</v>
      </c>
      <c r="C3546" s="16">
        <v>76</v>
      </c>
      <c r="D3546" s="16">
        <v>64.900000000000006</v>
      </c>
      <c r="E3546" s="17">
        <v>34669</v>
      </c>
      <c r="F3546" s="17"/>
    </row>
    <row r="3547" spans="1:6" x14ac:dyDescent="0.25">
      <c r="A3547" s="16" t="s">
        <v>229</v>
      </c>
      <c r="B3547" s="16">
        <v>52001</v>
      </c>
      <c r="C3547" s="16">
        <v>77</v>
      </c>
      <c r="D3547" s="16">
        <v>73.3</v>
      </c>
      <c r="E3547" s="17">
        <v>38473</v>
      </c>
      <c r="F3547" s="17"/>
    </row>
    <row r="3548" spans="1:6" x14ac:dyDescent="0.25">
      <c r="A3548" s="16" t="s">
        <v>229</v>
      </c>
      <c r="B3548" s="16">
        <v>50644</v>
      </c>
      <c r="C3548" s="16">
        <v>50</v>
      </c>
      <c r="D3548" s="16">
        <v>33.200000000000003</v>
      </c>
      <c r="E3548" s="17">
        <v>35643</v>
      </c>
      <c r="F3548" s="17"/>
    </row>
    <row r="3549" spans="1:6" x14ac:dyDescent="0.25">
      <c r="A3549" s="16" t="s">
        <v>229</v>
      </c>
      <c r="B3549" s="16">
        <v>50219</v>
      </c>
      <c r="C3549" s="16">
        <v>64</v>
      </c>
      <c r="D3549" s="16">
        <v>62</v>
      </c>
      <c r="E3549" s="17">
        <v>41789</v>
      </c>
      <c r="F3549" s="17"/>
    </row>
    <row r="3550" spans="1:6" x14ac:dyDescent="0.25">
      <c r="A3550" s="16" t="s">
        <v>229</v>
      </c>
      <c r="B3550" s="16">
        <v>50208</v>
      </c>
      <c r="C3550" s="16">
        <v>70</v>
      </c>
      <c r="D3550" s="16">
        <v>59.8</v>
      </c>
      <c r="E3550" s="17">
        <v>36770</v>
      </c>
      <c r="F3550" s="17"/>
    </row>
    <row r="3551" spans="1:6" x14ac:dyDescent="0.25">
      <c r="A3551" s="16" t="s">
        <v>229</v>
      </c>
      <c r="B3551" s="16">
        <v>51358</v>
      </c>
      <c r="C3551" s="16">
        <v>46</v>
      </c>
      <c r="D3551" s="16">
        <v>31.4</v>
      </c>
      <c r="E3551" s="17">
        <v>37712</v>
      </c>
      <c r="F3551" s="17"/>
    </row>
    <row r="3552" spans="1:6" x14ac:dyDescent="0.25">
      <c r="A3552" s="16" t="s">
        <v>229</v>
      </c>
      <c r="B3552" s="16">
        <v>50208</v>
      </c>
      <c r="C3552" s="16">
        <v>36</v>
      </c>
      <c r="D3552" s="16">
        <v>27.3</v>
      </c>
      <c r="E3552" s="17">
        <v>38103</v>
      </c>
      <c r="F3552" s="17"/>
    </row>
    <row r="3553" spans="1:6" x14ac:dyDescent="0.25">
      <c r="A3553" s="16" t="s">
        <v>229</v>
      </c>
      <c r="B3553" s="16">
        <v>50171</v>
      </c>
      <c r="C3553" s="16">
        <v>41</v>
      </c>
      <c r="D3553" s="16">
        <v>23.1</v>
      </c>
      <c r="E3553" s="17">
        <v>35339</v>
      </c>
      <c r="F3553" s="17"/>
    </row>
    <row r="3554" spans="1:6" x14ac:dyDescent="0.25">
      <c r="A3554" s="16" t="s">
        <v>229</v>
      </c>
      <c r="B3554" s="16">
        <v>50466</v>
      </c>
      <c r="C3554" s="16">
        <v>37</v>
      </c>
      <c r="D3554" s="16">
        <v>27.4</v>
      </c>
      <c r="E3554" s="17">
        <v>38063</v>
      </c>
      <c r="F3554" s="17"/>
    </row>
    <row r="3555" spans="1:6" x14ac:dyDescent="0.25">
      <c r="A3555" s="16" t="s">
        <v>229</v>
      </c>
      <c r="B3555" s="16">
        <v>52001</v>
      </c>
      <c r="C3555" s="16">
        <v>98</v>
      </c>
      <c r="D3555" s="16">
        <v>56.3</v>
      </c>
      <c r="E3555" s="17">
        <v>34455</v>
      </c>
      <c r="F3555" s="17"/>
    </row>
    <row r="3556" spans="1:6" x14ac:dyDescent="0.25">
      <c r="A3556" s="16" t="s">
        <v>229</v>
      </c>
      <c r="B3556" s="16">
        <v>51050</v>
      </c>
      <c r="C3556" s="16">
        <v>62</v>
      </c>
      <c r="D3556" s="16">
        <v>57.8</v>
      </c>
      <c r="E3556" s="17">
        <v>36161</v>
      </c>
      <c r="F3556" s="17"/>
    </row>
    <row r="3557" spans="1:6" x14ac:dyDescent="0.25">
      <c r="A3557" s="16" t="s">
        <v>229</v>
      </c>
      <c r="B3557" s="16">
        <v>52537</v>
      </c>
      <c r="C3557" s="16">
        <v>91</v>
      </c>
      <c r="D3557" s="16">
        <v>60.7</v>
      </c>
      <c r="E3557" s="17">
        <v>35551</v>
      </c>
      <c r="F3557" s="17"/>
    </row>
    <row r="3558" spans="1:6" x14ac:dyDescent="0.25">
      <c r="A3558" s="16" t="s">
        <v>229</v>
      </c>
      <c r="B3558" s="16">
        <v>50651</v>
      </c>
      <c r="C3558" s="16">
        <v>46</v>
      </c>
      <c r="D3558" s="16">
        <v>40.4</v>
      </c>
      <c r="E3558" s="17">
        <v>35447</v>
      </c>
      <c r="F3558" s="17"/>
    </row>
    <row r="3559" spans="1:6" x14ac:dyDescent="0.25">
      <c r="A3559" s="16" t="s">
        <v>229</v>
      </c>
      <c r="B3559" s="16">
        <v>50450</v>
      </c>
      <c r="C3559" s="16">
        <v>78</v>
      </c>
      <c r="D3559" s="16">
        <v>47.1</v>
      </c>
      <c r="E3559" s="17">
        <v>35704</v>
      </c>
      <c r="F3559" s="17"/>
    </row>
    <row r="3560" spans="1:6" x14ac:dyDescent="0.25">
      <c r="A3560" s="16" t="s">
        <v>229</v>
      </c>
      <c r="B3560" s="16">
        <v>52001</v>
      </c>
      <c r="C3560" s="16">
        <v>66</v>
      </c>
      <c r="D3560" s="16">
        <v>64.7</v>
      </c>
      <c r="E3560" s="17">
        <v>39920</v>
      </c>
      <c r="F3560" s="17"/>
    </row>
    <row r="3561" spans="1:6" x14ac:dyDescent="0.25">
      <c r="A3561" s="16" t="s">
        <v>229</v>
      </c>
      <c r="B3561" s="16">
        <v>50701</v>
      </c>
      <c r="C3561" s="16">
        <v>70</v>
      </c>
      <c r="D3561" s="16">
        <v>56.3</v>
      </c>
      <c r="E3561" s="17">
        <v>32597</v>
      </c>
      <c r="F3561" s="17"/>
    </row>
    <row r="3562" spans="1:6" x14ac:dyDescent="0.25">
      <c r="A3562" s="16" t="s">
        <v>229</v>
      </c>
      <c r="B3562" s="16">
        <v>51103</v>
      </c>
      <c r="C3562" s="16">
        <v>94</v>
      </c>
      <c r="D3562" s="16">
        <v>77.2</v>
      </c>
      <c r="E3562" s="17">
        <v>35156</v>
      </c>
      <c r="F3562" s="17"/>
    </row>
    <row r="3563" spans="1:6" x14ac:dyDescent="0.25">
      <c r="A3563" s="16" t="s">
        <v>229</v>
      </c>
      <c r="B3563" s="16">
        <v>50131</v>
      </c>
      <c r="C3563" s="16">
        <v>150</v>
      </c>
      <c r="D3563" s="16">
        <v>130.30000000000001</v>
      </c>
      <c r="E3563" s="17">
        <v>37408</v>
      </c>
      <c r="F3563" s="17"/>
    </row>
    <row r="3564" spans="1:6" x14ac:dyDescent="0.25">
      <c r="A3564" s="16" t="s">
        <v>229</v>
      </c>
      <c r="B3564" s="16">
        <v>50849</v>
      </c>
      <c r="C3564" s="16">
        <v>46</v>
      </c>
      <c r="D3564" s="16">
        <v>41.2</v>
      </c>
      <c r="E3564" s="17">
        <v>35907</v>
      </c>
      <c r="F3564" s="17"/>
    </row>
    <row r="3565" spans="1:6" x14ac:dyDescent="0.25">
      <c r="A3565" s="16" t="s">
        <v>229</v>
      </c>
      <c r="B3565" s="16">
        <v>50677</v>
      </c>
      <c r="C3565" s="16">
        <v>120</v>
      </c>
      <c r="D3565" s="16">
        <v>100.9</v>
      </c>
      <c r="E3565" s="17">
        <v>37347</v>
      </c>
      <c r="F3565" s="17"/>
    </row>
    <row r="3566" spans="1:6" x14ac:dyDescent="0.25">
      <c r="A3566" s="16" t="s">
        <v>229</v>
      </c>
      <c r="B3566" s="16">
        <v>51529</v>
      </c>
      <c r="C3566" s="16">
        <v>57</v>
      </c>
      <c r="D3566" s="16">
        <v>52</v>
      </c>
      <c r="E3566" s="17">
        <v>34304</v>
      </c>
      <c r="F3566" s="17"/>
    </row>
    <row r="3567" spans="1:6" x14ac:dyDescent="0.25">
      <c r="A3567" s="16" t="s">
        <v>229</v>
      </c>
      <c r="B3567" s="16">
        <v>52353</v>
      </c>
      <c r="C3567" s="16">
        <v>43</v>
      </c>
      <c r="D3567" s="16">
        <v>33.5</v>
      </c>
      <c r="E3567" s="17">
        <v>32771</v>
      </c>
      <c r="F3567" s="17"/>
    </row>
    <row r="3568" spans="1:6" x14ac:dyDescent="0.25">
      <c r="A3568" s="16" t="s">
        <v>229</v>
      </c>
      <c r="B3568" s="16">
        <v>50109</v>
      </c>
      <c r="C3568" s="16">
        <v>67</v>
      </c>
      <c r="D3568" s="16">
        <v>56.9</v>
      </c>
      <c r="E3568" s="17">
        <v>34394</v>
      </c>
      <c r="F3568" s="17"/>
    </row>
    <row r="3569" spans="1:6" x14ac:dyDescent="0.25">
      <c r="A3569" s="16" t="s">
        <v>229</v>
      </c>
      <c r="B3569" s="16">
        <v>50864</v>
      </c>
      <c r="C3569" s="16">
        <v>46</v>
      </c>
      <c r="D3569" s="16">
        <v>38.5</v>
      </c>
      <c r="E3569" s="17">
        <v>34274</v>
      </c>
      <c r="F3569" s="17"/>
    </row>
    <row r="3570" spans="1:6" x14ac:dyDescent="0.25">
      <c r="A3570" s="16" t="s">
        <v>229</v>
      </c>
      <c r="B3570" s="16">
        <v>50263</v>
      </c>
      <c r="C3570" s="16">
        <v>48</v>
      </c>
      <c r="D3570" s="16">
        <v>39.299999999999997</v>
      </c>
      <c r="E3570" s="17">
        <v>39436</v>
      </c>
      <c r="F3570" s="17"/>
    </row>
    <row r="3571" spans="1:6" x14ac:dyDescent="0.25">
      <c r="A3571" s="16" t="s">
        <v>229</v>
      </c>
      <c r="B3571" s="16">
        <v>52349</v>
      </c>
      <c r="C3571" s="16">
        <v>61</v>
      </c>
      <c r="D3571" s="16">
        <v>55.2</v>
      </c>
      <c r="E3571" s="17">
        <v>38661</v>
      </c>
      <c r="F3571" s="17"/>
    </row>
    <row r="3572" spans="1:6" x14ac:dyDescent="0.25">
      <c r="A3572" s="16" t="s">
        <v>229</v>
      </c>
      <c r="B3572" s="16">
        <v>52404</v>
      </c>
      <c r="C3572" s="16">
        <v>201</v>
      </c>
      <c r="D3572" s="16">
        <v>118.2</v>
      </c>
      <c r="E3572" s="17">
        <v>35462</v>
      </c>
      <c r="F3572" s="17"/>
    </row>
    <row r="3573" spans="1:6" x14ac:dyDescent="0.25">
      <c r="A3573" s="16" t="s">
        <v>229</v>
      </c>
      <c r="B3573" s="16">
        <v>52001</v>
      </c>
      <c r="C3573" s="16">
        <v>103</v>
      </c>
      <c r="D3573" s="16">
        <v>97.5</v>
      </c>
      <c r="E3573" s="17">
        <v>38047</v>
      </c>
      <c r="F3573" s="17"/>
    </row>
    <row r="3574" spans="1:6" x14ac:dyDescent="0.25">
      <c r="A3574" s="16" t="s">
        <v>229</v>
      </c>
      <c r="B3574" s="16">
        <v>51237</v>
      </c>
      <c r="C3574" s="16">
        <v>42</v>
      </c>
      <c r="D3574" s="16">
        <v>31.3</v>
      </c>
      <c r="E3574" s="17">
        <v>34759</v>
      </c>
      <c r="F3574" s="17"/>
    </row>
    <row r="3575" spans="1:6" x14ac:dyDescent="0.25">
      <c r="A3575" s="16" t="s">
        <v>229</v>
      </c>
      <c r="B3575" s="16">
        <v>51573</v>
      </c>
      <c r="C3575" s="16">
        <v>46</v>
      </c>
      <c r="D3575" s="16">
        <v>43.7</v>
      </c>
      <c r="E3575" s="17">
        <v>35582</v>
      </c>
      <c r="F3575" s="17"/>
    </row>
    <row r="3576" spans="1:6" x14ac:dyDescent="0.25">
      <c r="A3576" s="16" t="s">
        <v>229</v>
      </c>
      <c r="B3576" s="16">
        <v>50458</v>
      </c>
      <c r="C3576" s="16">
        <v>50</v>
      </c>
      <c r="D3576" s="16">
        <v>48.5</v>
      </c>
      <c r="E3576" s="17">
        <v>35674</v>
      </c>
      <c r="F3576" s="17"/>
    </row>
    <row r="3577" spans="1:6" x14ac:dyDescent="0.25">
      <c r="A3577" s="16" t="s">
        <v>229</v>
      </c>
      <c r="B3577" s="16">
        <v>51035</v>
      </c>
      <c r="C3577" s="16">
        <v>30</v>
      </c>
      <c r="D3577" s="16">
        <v>26.4</v>
      </c>
      <c r="E3577" s="17">
        <v>36008</v>
      </c>
      <c r="F3577" s="17"/>
    </row>
    <row r="3578" spans="1:6" x14ac:dyDescent="0.25">
      <c r="A3578" s="16" t="s">
        <v>229</v>
      </c>
      <c r="B3578" s="16">
        <v>50129</v>
      </c>
      <c r="C3578" s="16">
        <v>68</v>
      </c>
      <c r="D3578" s="16">
        <v>43.1</v>
      </c>
      <c r="E3578" s="17">
        <v>34583</v>
      </c>
      <c r="F3578" s="17"/>
    </row>
    <row r="3579" spans="1:6" x14ac:dyDescent="0.25">
      <c r="A3579" s="16" t="s">
        <v>229</v>
      </c>
      <c r="B3579" s="16">
        <v>50613</v>
      </c>
      <c r="C3579" s="16">
        <v>135</v>
      </c>
      <c r="D3579" s="16">
        <v>123.4</v>
      </c>
      <c r="E3579" s="17">
        <v>37438</v>
      </c>
      <c r="F3579" s="17"/>
    </row>
    <row r="3580" spans="1:6" x14ac:dyDescent="0.25">
      <c r="A3580" s="16" t="s">
        <v>229</v>
      </c>
      <c r="B3580" s="16">
        <v>52807</v>
      </c>
      <c r="C3580" s="16">
        <v>135</v>
      </c>
      <c r="D3580" s="16">
        <v>112</v>
      </c>
      <c r="E3580" s="17">
        <v>32509</v>
      </c>
      <c r="F3580" s="17"/>
    </row>
    <row r="3581" spans="1:6" x14ac:dyDescent="0.25">
      <c r="A3581" s="16" t="s">
        <v>229</v>
      </c>
      <c r="B3581" s="16">
        <v>51104</v>
      </c>
      <c r="C3581" s="16">
        <v>48</v>
      </c>
      <c r="D3581" s="16">
        <v>37.700000000000003</v>
      </c>
      <c r="E3581" s="17">
        <v>36892</v>
      </c>
      <c r="F3581" s="17"/>
    </row>
    <row r="3582" spans="1:6" x14ac:dyDescent="0.25">
      <c r="A3582" s="16" t="s">
        <v>229</v>
      </c>
      <c r="B3582" s="16">
        <v>50250</v>
      </c>
      <c r="C3582" s="16">
        <v>69</v>
      </c>
      <c r="D3582" s="16">
        <v>61.9</v>
      </c>
      <c r="E3582" s="17">
        <v>37865</v>
      </c>
      <c r="F3582" s="17"/>
    </row>
    <row r="3583" spans="1:6" x14ac:dyDescent="0.25">
      <c r="A3583" s="16" t="s">
        <v>229</v>
      </c>
      <c r="B3583" s="16">
        <v>50201</v>
      </c>
      <c r="C3583" s="16">
        <v>69</v>
      </c>
      <c r="D3583" s="16">
        <v>47.8</v>
      </c>
      <c r="E3583" s="17">
        <v>35704</v>
      </c>
      <c r="F3583" s="17"/>
    </row>
    <row r="3584" spans="1:6" x14ac:dyDescent="0.25">
      <c r="A3584" s="16" t="s">
        <v>229</v>
      </c>
      <c r="B3584" s="16">
        <v>51054</v>
      </c>
      <c r="C3584" s="16">
        <v>78</v>
      </c>
      <c r="D3584" s="16">
        <v>49</v>
      </c>
      <c r="E3584" s="17">
        <v>42542</v>
      </c>
      <c r="F3584" s="17"/>
    </row>
    <row r="3585" spans="1:6" x14ac:dyDescent="0.25">
      <c r="A3585" s="16" t="s">
        <v>229</v>
      </c>
      <c r="B3585" s="16">
        <v>50112</v>
      </c>
      <c r="C3585" s="16">
        <v>78</v>
      </c>
      <c r="D3585" s="16">
        <v>59.5</v>
      </c>
      <c r="E3585" s="17">
        <v>37622</v>
      </c>
      <c r="F3585" s="17"/>
    </row>
    <row r="3586" spans="1:6" x14ac:dyDescent="0.25">
      <c r="A3586" s="16" t="s">
        <v>229</v>
      </c>
      <c r="B3586" s="16">
        <v>52402</v>
      </c>
      <c r="C3586" s="16">
        <v>105</v>
      </c>
      <c r="D3586" s="16">
        <v>80</v>
      </c>
      <c r="E3586" s="17">
        <v>24473</v>
      </c>
      <c r="F3586" s="17"/>
    </row>
    <row r="3587" spans="1:6" x14ac:dyDescent="0.25">
      <c r="A3587" s="16" t="s">
        <v>229</v>
      </c>
      <c r="B3587" s="16">
        <v>50226</v>
      </c>
      <c r="C3587" s="16">
        <v>68</v>
      </c>
      <c r="D3587" s="16">
        <v>52.9</v>
      </c>
      <c r="E3587" s="17">
        <v>33756</v>
      </c>
      <c r="F3587" s="17"/>
    </row>
    <row r="3588" spans="1:6" x14ac:dyDescent="0.25">
      <c r="A3588" s="16" t="s">
        <v>229</v>
      </c>
      <c r="B3588" s="16">
        <v>52565</v>
      </c>
      <c r="C3588" s="16">
        <v>66</v>
      </c>
      <c r="D3588" s="16">
        <v>55.5</v>
      </c>
      <c r="E3588" s="17">
        <v>34455</v>
      </c>
      <c r="F3588" s="17"/>
    </row>
    <row r="3589" spans="1:6" x14ac:dyDescent="0.25">
      <c r="A3589" s="16" t="s">
        <v>229</v>
      </c>
      <c r="B3589" s="16">
        <v>50846</v>
      </c>
      <c r="C3589" s="16">
        <v>46</v>
      </c>
      <c r="D3589" s="16">
        <v>42.5</v>
      </c>
      <c r="E3589" s="17">
        <v>34669</v>
      </c>
      <c r="F3589" s="17"/>
    </row>
    <row r="3590" spans="1:6" x14ac:dyDescent="0.25">
      <c r="A3590" s="16" t="s">
        <v>229</v>
      </c>
      <c r="B3590" s="16">
        <v>50621</v>
      </c>
      <c r="C3590" s="16">
        <v>46</v>
      </c>
      <c r="D3590" s="16">
        <v>43.3</v>
      </c>
      <c r="E3590" s="17">
        <v>34790</v>
      </c>
      <c r="F3590" s="17"/>
    </row>
    <row r="3591" spans="1:6" x14ac:dyDescent="0.25">
      <c r="A3591" s="16" t="s">
        <v>229</v>
      </c>
      <c r="B3591" s="16">
        <v>51401</v>
      </c>
      <c r="C3591" s="16">
        <v>79</v>
      </c>
      <c r="D3591" s="16">
        <v>74.900000000000006</v>
      </c>
      <c r="E3591" s="17">
        <v>27119</v>
      </c>
      <c r="F3591" s="17"/>
    </row>
    <row r="3592" spans="1:6" x14ac:dyDescent="0.25">
      <c r="A3592" s="16" t="s">
        <v>229</v>
      </c>
      <c r="B3592" s="16">
        <v>50126</v>
      </c>
      <c r="C3592" s="16">
        <v>82</v>
      </c>
      <c r="D3592" s="16">
        <v>62.7</v>
      </c>
      <c r="E3592" s="17">
        <v>37622</v>
      </c>
      <c r="F3592" s="17"/>
    </row>
    <row r="3593" spans="1:6" x14ac:dyDescent="0.25">
      <c r="A3593" s="16" t="s">
        <v>229</v>
      </c>
      <c r="B3593" s="16">
        <v>51246</v>
      </c>
      <c r="C3593" s="16">
        <v>45</v>
      </c>
      <c r="D3593" s="16">
        <v>33</v>
      </c>
      <c r="E3593" s="17">
        <v>34442</v>
      </c>
      <c r="F3593" s="17"/>
    </row>
    <row r="3594" spans="1:6" x14ac:dyDescent="0.25">
      <c r="A3594" s="16" t="s">
        <v>229</v>
      </c>
      <c r="B3594" s="16">
        <v>51566</v>
      </c>
      <c r="C3594" s="16">
        <v>58</v>
      </c>
      <c r="D3594" s="16">
        <v>29.2</v>
      </c>
      <c r="E3594" s="17">
        <v>34199</v>
      </c>
      <c r="F3594" s="17"/>
    </row>
    <row r="3595" spans="1:6" x14ac:dyDescent="0.25">
      <c r="A3595" s="16" t="s">
        <v>229</v>
      </c>
      <c r="B3595" s="16">
        <v>50266</v>
      </c>
      <c r="C3595" s="16">
        <v>56</v>
      </c>
      <c r="D3595" s="16">
        <v>50.1</v>
      </c>
      <c r="E3595" s="17">
        <v>38353</v>
      </c>
      <c r="F3595" s="17"/>
    </row>
    <row r="3596" spans="1:6" x14ac:dyDescent="0.25">
      <c r="A3596" s="16" t="s">
        <v>229</v>
      </c>
      <c r="B3596" s="16">
        <v>50636</v>
      </c>
      <c r="C3596" s="16">
        <v>31</v>
      </c>
      <c r="D3596" s="16">
        <v>26.5</v>
      </c>
      <c r="E3596" s="17">
        <v>35735</v>
      </c>
      <c r="F3596" s="17"/>
    </row>
    <row r="3597" spans="1:6" x14ac:dyDescent="0.25">
      <c r="A3597" s="16" t="s">
        <v>229</v>
      </c>
      <c r="B3597" s="16">
        <v>50140</v>
      </c>
      <c r="C3597" s="16">
        <v>43</v>
      </c>
      <c r="D3597" s="16">
        <v>29.8</v>
      </c>
      <c r="E3597" s="17">
        <v>35410</v>
      </c>
      <c r="F3597" s="17"/>
    </row>
    <row r="3598" spans="1:6" x14ac:dyDescent="0.25">
      <c r="A3598" s="16" t="s">
        <v>229</v>
      </c>
      <c r="B3598" s="16">
        <v>50536</v>
      </c>
      <c r="C3598" s="16">
        <v>50</v>
      </c>
      <c r="D3598" s="16">
        <v>35.4</v>
      </c>
      <c r="E3598" s="17">
        <v>35643</v>
      </c>
      <c r="F3598" s="17"/>
    </row>
    <row r="3599" spans="1:6" x14ac:dyDescent="0.25">
      <c r="A3599" s="16" t="s">
        <v>229</v>
      </c>
      <c r="B3599" s="16">
        <v>50025</v>
      </c>
      <c r="C3599" s="16">
        <v>64</v>
      </c>
      <c r="D3599" s="16">
        <v>44.4</v>
      </c>
      <c r="E3599" s="17">
        <v>34610</v>
      </c>
      <c r="F3599" s="17"/>
    </row>
    <row r="3600" spans="1:6" x14ac:dyDescent="0.25">
      <c r="A3600" s="16" t="s">
        <v>229</v>
      </c>
      <c r="B3600" s="16">
        <v>50674</v>
      </c>
      <c r="C3600" s="16">
        <v>61</v>
      </c>
      <c r="D3600" s="16">
        <v>46</v>
      </c>
      <c r="E3600" s="17">
        <v>37929</v>
      </c>
      <c r="F3600" s="17"/>
    </row>
    <row r="3601" spans="1:6" x14ac:dyDescent="0.25">
      <c r="A3601" s="16" t="s">
        <v>229</v>
      </c>
      <c r="B3601" s="16">
        <v>50602</v>
      </c>
      <c r="C3601" s="16">
        <v>60</v>
      </c>
      <c r="D3601" s="16">
        <v>24.4</v>
      </c>
      <c r="E3601" s="17">
        <v>35643</v>
      </c>
      <c r="F3601" s="17"/>
    </row>
    <row r="3602" spans="1:6" x14ac:dyDescent="0.25">
      <c r="A3602" s="16" t="s">
        <v>229</v>
      </c>
      <c r="B3602" s="16">
        <v>51503</v>
      </c>
      <c r="C3602" s="16">
        <v>102</v>
      </c>
      <c r="D3602" s="16">
        <v>73</v>
      </c>
      <c r="E3602" s="17">
        <v>37438</v>
      </c>
      <c r="F3602" s="17"/>
    </row>
    <row r="3603" spans="1:6" x14ac:dyDescent="0.25">
      <c r="A3603" s="16" t="s">
        <v>229</v>
      </c>
      <c r="B3603" s="16">
        <v>51455</v>
      </c>
      <c r="C3603" s="16">
        <v>56</v>
      </c>
      <c r="E3603" s="17">
        <v>43726</v>
      </c>
      <c r="F3603" s="17"/>
    </row>
    <row r="3604" spans="1:6" x14ac:dyDescent="0.25">
      <c r="A3604" s="16" t="s">
        <v>229</v>
      </c>
      <c r="B3604" s="16">
        <v>52777</v>
      </c>
      <c r="C3604" s="16">
        <v>44</v>
      </c>
      <c r="D3604" s="16">
        <v>34.299999999999997</v>
      </c>
      <c r="E3604" s="17">
        <v>35796</v>
      </c>
      <c r="F3604" s="17"/>
    </row>
    <row r="3605" spans="1:6" x14ac:dyDescent="0.25">
      <c r="A3605" s="16" t="s">
        <v>229</v>
      </c>
      <c r="B3605" s="16">
        <v>52043</v>
      </c>
      <c r="C3605" s="16">
        <v>44</v>
      </c>
      <c r="D3605" s="16">
        <v>32.6</v>
      </c>
      <c r="E3605" s="17">
        <v>35886</v>
      </c>
      <c r="F3605" s="17"/>
    </row>
    <row r="3606" spans="1:6" x14ac:dyDescent="0.25">
      <c r="A3606" s="16" t="s">
        <v>229</v>
      </c>
      <c r="B3606" s="16">
        <v>50219</v>
      </c>
      <c r="C3606" s="16">
        <v>36</v>
      </c>
      <c r="D3606" s="16">
        <v>31.5</v>
      </c>
      <c r="E3606" s="17">
        <v>40239</v>
      </c>
      <c r="F3606" s="17"/>
    </row>
    <row r="3607" spans="1:6" x14ac:dyDescent="0.25">
      <c r="A3607" s="16" t="s">
        <v>229</v>
      </c>
      <c r="B3607" s="16">
        <v>50459</v>
      </c>
      <c r="C3607" s="16">
        <v>46</v>
      </c>
      <c r="D3607" s="16">
        <v>42.1</v>
      </c>
      <c r="E3607" s="17">
        <v>37742</v>
      </c>
      <c r="F3607" s="17"/>
    </row>
    <row r="3608" spans="1:6" x14ac:dyDescent="0.25">
      <c r="A3608" s="16" t="s">
        <v>229</v>
      </c>
      <c r="B3608" s="16">
        <v>50670</v>
      </c>
      <c r="C3608" s="16">
        <v>44</v>
      </c>
      <c r="D3608" s="16">
        <v>34.799999999999997</v>
      </c>
      <c r="E3608" s="17">
        <v>35431</v>
      </c>
      <c r="F3608" s="17"/>
    </row>
    <row r="3609" spans="1:6" x14ac:dyDescent="0.25">
      <c r="A3609" s="16" t="s">
        <v>229</v>
      </c>
      <c r="B3609" s="16">
        <v>50322</v>
      </c>
      <c r="C3609" s="16">
        <v>38</v>
      </c>
      <c r="D3609" s="16">
        <v>32.5</v>
      </c>
      <c r="E3609" s="17">
        <v>37408</v>
      </c>
      <c r="F3609" s="17"/>
    </row>
    <row r="3610" spans="1:6" x14ac:dyDescent="0.25">
      <c r="A3610" s="16" t="s">
        <v>229</v>
      </c>
      <c r="B3610" s="16">
        <v>50480</v>
      </c>
      <c r="C3610" s="16">
        <v>37</v>
      </c>
      <c r="D3610" s="16">
        <v>27</v>
      </c>
      <c r="E3610" s="17">
        <v>36872</v>
      </c>
      <c r="F3610" s="17"/>
    </row>
    <row r="3611" spans="1:6" x14ac:dyDescent="0.25">
      <c r="A3611" s="16" t="s">
        <v>229</v>
      </c>
      <c r="B3611" s="16">
        <v>50701</v>
      </c>
      <c r="C3611" s="16">
        <v>97</v>
      </c>
      <c r="D3611" s="16">
        <v>74</v>
      </c>
      <c r="E3611" s="17">
        <v>24491</v>
      </c>
      <c r="F3611" s="17"/>
    </row>
    <row r="3612" spans="1:6" x14ac:dyDescent="0.25">
      <c r="A3612" s="16" t="s">
        <v>229</v>
      </c>
      <c r="B3612" s="16">
        <v>50273</v>
      </c>
      <c r="C3612" s="16">
        <v>75</v>
      </c>
      <c r="D3612" s="16">
        <v>51.6</v>
      </c>
      <c r="E3612" s="17">
        <v>37991</v>
      </c>
      <c r="F3612" s="17"/>
    </row>
    <row r="3613" spans="1:6" x14ac:dyDescent="0.25">
      <c r="A3613" s="16" t="s">
        <v>229</v>
      </c>
      <c r="B3613" s="16">
        <v>50854</v>
      </c>
      <c r="C3613" s="16">
        <v>82</v>
      </c>
      <c r="D3613" s="16">
        <v>72.400000000000006</v>
      </c>
      <c r="E3613" s="17">
        <v>35188</v>
      </c>
      <c r="F3613" s="17"/>
    </row>
    <row r="3614" spans="1:6" x14ac:dyDescent="0.25">
      <c r="A3614" s="16" t="s">
        <v>229</v>
      </c>
      <c r="B3614" s="16">
        <v>50023</v>
      </c>
      <c r="C3614" s="16">
        <v>28</v>
      </c>
      <c r="D3614" s="16">
        <v>28.9</v>
      </c>
      <c r="E3614" s="17">
        <v>33470</v>
      </c>
      <c r="F3614" s="17"/>
    </row>
    <row r="3615" spans="1:6" x14ac:dyDescent="0.25">
      <c r="A3615" s="16" t="s">
        <v>229</v>
      </c>
      <c r="B3615" s="16">
        <v>50604</v>
      </c>
      <c r="C3615" s="16">
        <v>50</v>
      </c>
      <c r="D3615" s="16">
        <v>27.4</v>
      </c>
      <c r="E3615" s="17">
        <v>35704</v>
      </c>
      <c r="F3615" s="17"/>
    </row>
    <row r="3616" spans="1:6" x14ac:dyDescent="0.25">
      <c r="A3616" s="16" t="s">
        <v>229</v>
      </c>
      <c r="B3616" s="16">
        <v>50841</v>
      </c>
      <c r="C3616" s="16">
        <v>40</v>
      </c>
      <c r="D3616" s="16">
        <v>32.299999999999997</v>
      </c>
      <c r="E3616" s="17">
        <v>35278</v>
      </c>
      <c r="F3616" s="17"/>
    </row>
    <row r="3617" spans="1:6" x14ac:dyDescent="0.25">
      <c r="A3617" s="16" t="s">
        <v>229</v>
      </c>
      <c r="B3617" s="16">
        <v>52136</v>
      </c>
      <c r="C3617" s="16">
        <v>63</v>
      </c>
      <c r="D3617" s="16">
        <v>36.6</v>
      </c>
      <c r="E3617" s="17">
        <v>37742</v>
      </c>
      <c r="F3617" s="17"/>
    </row>
    <row r="3618" spans="1:6" x14ac:dyDescent="0.25">
      <c r="A3618" s="16" t="s">
        <v>229</v>
      </c>
      <c r="B3618" s="16">
        <v>52577</v>
      </c>
      <c r="C3618" s="16">
        <v>79</v>
      </c>
      <c r="D3618" s="16">
        <v>64.900000000000006</v>
      </c>
      <c r="E3618" s="17">
        <v>35160</v>
      </c>
      <c r="F3618" s="17"/>
    </row>
    <row r="3619" spans="1:6" x14ac:dyDescent="0.25">
      <c r="A3619" s="16" t="s">
        <v>229</v>
      </c>
      <c r="B3619" s="16">
        <v>50638</v>
      </c>
      <c r="C3619" s="16">
        <v>55</v>
      </c>
      <c r="D3619" s="16">
        <v>49.2</v>
      </c>
      <c r="E3619" s="17">
        <v>43235</v>
      </c>
      <c r="F3619" s="17"/>
    </row>
    <row r="3620" spans="1:6" x14ac:dyDescent="0.25">
      <c r="A3620" s="16" t="s">
        <v>229</v>
      </c>
      <c r="B3620" s="16">
        <v>50801</v>
      </c>
      <c r="C3620" s="16">
        <v>74</v>
      </c>
      <c r="D3620" s="16">
        <v>56.4</v>
      </c>
      <c r="E3620" s="17">
        <v>34394</v>
      </c>
      <c r="F3620" s="17"/>
    </row>
    <row r="3621" spans="1:6" x14ac:dyDescent="0.25">
      <c r="A3621" s="16" t="s">
        <v>229</v>
      </c>
      <c r="B3621" s="16">
        <v>50622</v>
      </c>
      <c r="C3621" s="16">
        <v>31</v>
      </c>
      <c r="D3621" s="16">
        <v>29.5</v>
      </c>
      <c r="E3621" s="17">
        <v>40695</v>
      </c>
      <c r="F3621" s="17"/>
    </row>
    <row r="3622" spans="1:6" x14ac:dyDescent="0.25">
      <c r="A3622" s="16" t="s">
        <v>229</v>
      </c>
      <c r="B3622" s="16">
        <v>51442</v>
      </c>
      <c r="C3622" s="16">
        <v>100</v>
      </c>
      <c r="D3622" s="16">
        <v>87.9</v>
      </c>
      <c r="E3622" s="17">
        <v>38078</v>
      </c>
      <c r="F3622" s="17"/>
    </row>
    <row r="3623" spans="1:6" x14ac:dyDescent="0.25">
      <c r="A3623" s="16" t="s">
        <v>229</v>
      </c>
      <c r="B3623" s="16">
        <v>50010</v>
      </c>
      <c r="C3623" s="16">
        <v>110</v>
      </c>
      <c r="D3623" s="16">
        <v>67.900000000000006</v>
      </c>
      <c r="E3623" s="17">
        <v>36770</v>
      </c>
      <c r="F3623" s="17"/>
    </row>
    <row r="3624" spans="1:6" x14ac:dyDescent="0.25">
      <c r="A3624" s="16" t="s">
        <v>229</v>
      </c>
      <c r="B3624" s="16">
        <v>50138</v>
      </c>
      <c r="C3624" s="16">
        <v>70</v>
      </c>
      <c r="D3624" s="16">
        <v>58.6</v>
      </c>
      <c r="E3624" s="17">
        <v>35885</v>
      </c>
      <c r="F3624" s="17"/>
    </row>
    <row r="3625" spans="1:6" x14ac:dyDescent="0.25">
      <c r="A3625" s="16" t="s">
        <v>229</v>
      </c>
      <c r="B3625" s="16">
        <v>50854</v>
      </c>
      <c r="C3625" s="16">
        <v>46</v>
      </c>
      <c r="D3625" s="16">
        <v>37.700000000000003</v>
      </c>
      <c r="E3625" s="17">
        <v>34530</v>
      </c>
      <c r="F3625" s="17"/>
    </row>
    <row r="3626" spans="1:6" x14ac:dyDescent="0.25">
      <c r="A3626" s="16" t="s">
        <v>229</v>
      </c>
      <c r="B3626" s="16">
        <v>52233</v>
      </c>
      <c r="C3626" s="16">
        <v>109</v>
      </c>
      <c r="D3626" s="16">
        <v>102.4</v>
      </c>
      <c r="E3626" s="17">
        <v>38078</v>
      </c>
      <c r="F3626" s="17"/>
    </row>
    <row r="3627" spans="1:6" x14ac:dyDescent="0.25">
      <c r="A3627" s="16" t="s">
        <v>229</v>
      </c>
      <c r="B3627" s="16">
        <v>52732</v>
      </c>
      <c r="C3627" s="16">
        <v>84</v>
      </c>
      <c r="D3627" s="16">
        <v>78</v>
      </c>
      <c r="E3627" s="17">
        <v>38139</v>
      </c>
      <c r="F3627" s="17"/>
    </row>
    <row r="3628" spans="1:6" x14ac:dyDescent="0.25">
      <c r="A3628" s="16" t="s">
        <v>229</v>
      </c>
      <c r="B3628" s="16">
        <v>50076</v>
      </c>
      <c r="C3628" s="16">
        <v>60</v>
      </c>
      <c r="D3628" s="16">
        <v>56.8</v>
      </c>
      <c r="E3628" s="17">
        <v>36251</v>
      </c>
      <c r="F3628" s="17"/>
    </row>
    <row r="3629" spans="1:6" x14ac:dyDescent="0.25">
      <c r="A3629" s="16" t="s">
        <v>229</v>
      </c>
      <c r="B3629" s="16">
        <v>50049</v>
      </c>
      <c r="C3629" s="16">
        <v>60</v>
      </c>
      <c r="D3629" s="16">
        <v>46.6</v>
      </c>
      <c r="E3629" s="17">
        <v>35400</v>
      </c>
      <c r="F3629" s="17"/>
    </row>
    <row r="3630" spans="1:6" x14ac:dyDescent="0.25">
      <c r="A3630" s="16" t="s">
        <v>229</v>
      </c>
      <c r="B3630" s="16">
        <v>52403</v>
      </c>
      <c r="C3630" s="16">
        <v>100</v>
      </c>
      <c r="D3630" s="16">
        <v>88.7</v>
      </c>
      <c r="E3630" s="17">
        <v>35186</v>
      </c>
      <c r="F3630" s="17"/>
    </row>
    <row r="3631" spans="1:6" x14ac:dyDescent="0.25">
      <c r="A3631" s="16" t="s">
        <v>229</v>
      </c>
      <c r="B3631" s="16">
        <v>52577</v>
      </c>
      <c r="C3631" s="16">
        <v>83</v>
      </c>
      <c r="D3631" s="16">
        <v>74.5</v>
      </c>
      <c r="E3631" s="17">
        <v>39695</v>
      </c>
      <c r="F3631" s="17"/>
    </row>
    <row r="3632" spans="1:6" x14ac:dyDescent="0.25">
      <c r="A3632" s="16" t="s">
        <v>229</v>
      </c>
      <c r="B3632" s="16">
        <v>52002</v>
      </c>
      <c r="C3632" s="16">
        <v>80</v>
      </c>
      <c r="D3632" s="16">
        <v>68.7</v>
      </c>
      <c r="E3632" s="17">
        <v>38626</v>
      </c>
      <c r="F3632" s="17"/>
    </row>
    <row r="3633" spans="1:6" x14ac:dyDescent="0.25">
      <c r="A3633" s="16" t="s">
        <v>229</v>
      </c>
      <c r="B3633" s="16">
        <v>51006</v>
      </c>
      <c r="C3633" s="16">
        <v>50</v>
      </c>
      <c r="D3633" s="16">
        <v>38.1</v>
      </c>
      <c r="E3633" s="17">
        <v>35612</v>
      </c>
      <c r="F3633" s="17"/>
    </row>
    <row r="3634" spans="1:6" x14ac:dyDescent="0.25">
      <c r="A3634" s="16" t="s">
        <v>229</v>
      </c>
      <c r="B3634" s="16">
        <v>51632</v>
      </c>
      <c r="C3634" s="16">
        <v>70</v>
      </c>
      <c r="D3634" s="16">
        <v>46.9</v>
      </c>
      <c r="E3634" s="17">
        <v>33283</v>
      </c>
      <c r="F3634" s="17"/>
    </row>
    <row r="3635" spans="1:6" x14ac:dyDescent="0.25">
      <c r="A3635" s="16" t="s">
        <v>229</v>
      </c>
      <c r="B3635" s="16">
        <v>51454</v>
      </c>
      <c r="C3635" s="16">
        <v>40</v>
      </c>
      <c r="D3635" s="16">
        <v>27.2</v>
      </c>
      <c r="E3635" s="17">
        <v>35735</v>
      </c>
      <c r="F3635" s="17"/>
    </row>
    <row r="3636" spans="1:6" x14ac:dyDescent="0.25">
      <c r="A3636" s="16" t="s">
        <v>229</v>
      </c>
      <c r="B3636" s="16">
        <v>50201</v>
      </c>
      <c r="C3636" s="16">
        <v>80</v>
      </c>
      <c r="D3636" s="16">
        <v>60</v>
      </c>
      <c r="E3636" s="17">
        <v>27119</v>
      </c>
      <c r="F3636" s="17"/>
    </row>
    <row r="3637" spans="1:6" x14ac:dyDescent="0.25">
      <c r="A3637" s="16" t="s">
        <v>229</v>
      </c>
      <c r="B3637" s="16">
        <v>52136</v>
      </c>
      <c r="C3637" s="16">
        <v>24</v>
      </c>
      <c r="D3637" s="16">
        <v>21.5</v>
      </c>
      <c r="E3637" s="17">
        <v>37956</v>
      </c>
      <c r="F3637" s="17"/>
    </row>
    <row r="3638" spans="1:6" x14ac:dyDescent="0.25">
      <c r="A3638" s="16" t="s">
        <v>229</v>
      </c>
      <c r="B3638" s="16">
        <v>52402</v>
      </c>
      <c r="C3638" s="16">
        <v>52</v>
      </c>
      <c r="D3638" s="16">
        <v>47.8</v>
      </c>
      <c r="E3638" s="17">
        <v>35557</v>
      </c>
      <c r="F3638" s="17"/>
    </row>
    <row r="3639" spans="1:6" x14ac:dyDescent="0.25">
      <c r="A3639" s="16" t="s">
        <v>229</v>
      </c>
      <c r="B3639" s="16">
        <v>50112</v>
      </c>
      <c r="C3639" s="16">
        <v>60</v>
      </c>
      <c r="D3639" s="16">
        <v>30.6</v>
      </c>
      <c r="E3639" s="17">
        <v>35191</v>
      </c>
      <c r="F3639" s="17"/>
    </row>
    <row r="3640" spans="1:6" x14ac:dyDescent="0.25">
      <c r="A3640" s="16" t="s">
        <v>229</v>
      </c>
      <c r="B3640" s="16">
        <v>52653</v>
      </c>
      <c r="C3640" s="16">
        <v>49</v>
      </c>
      <c r="D3640" s="16">
        <v>41.1</v>
      </c>
      <c r="E3640" s="17">
        <v>37349</v>
      </c>
      <c r="F3640" s="17"/>
    </row>
    <row r="3641" spans="1:6" x14ac:dyDescent="0.25">
      <c r="A3641" s="16" t="s">
        <v>229</v>
      </c>
      <c r="B3641" s="16">
        <v>52405</v>
      </c>
      <c r="C3641" s="16">
        <v>65</v>
      </c>
      <c r="D3641" s="16">
        <v>64.5</v>
      </c>
      <c r="E3641" s="17">
        <v>38169</v>
      </c>
      <c r="F3641" s="17"/>
    </row>
    <row r="3642" spans="1:6" x14ac:dyDescent="0.25">
      <c r="A3642" s="16" t="s">
        <v>229</v>
      </c>
      <c r="B3642" s="16">
        <v>51240</v>
      </c>
      <c r="C3642" s="16">
        <v>40</v>
      </c>
      <c r="D3642" s="16">
        <v>37.1</v>
      </c>
      <c r="E3642" s="17">
        <v>35309</v>
      </c>
      <c r="F3642" s="17"/>
    </row>
    <row r="3643" spans="1:6" x14ac:dyDescent="0.25">
      <c r="A3643" s="16" t="s">
        <v>229</v>
      </c>
      <c r="B3643" s="16">
        <v>50662</v>
      </c>
      <c r="C3643" s="16">
        <v>39</v>
      </c>
      <c r="D3643" s="16">
        <v>31.4</v>
      </c>
      <c r="E3643" s="17">
        <v>33843</v>
      </c>
      <c r="F3643" s="17"/>
    </row>
    <row r="3644" spans="1:6" x14ac:dyDescent="0.25">
      <c r="A3644" s="16" t="s">
        <v>229</v>
      </c>
      <c r="B3644" s="16">
        <v>50476</v>
      </c>
      <c r="C3644" s="16">
        <v>34</v>
      </c>
      <c r="D3644" s="16">
        <v>25.1</v>
      </c>
      <c r="E3644" s="17">
        <v>36982</v>
      </c>
      <c r="F3644" s="17"/>
    </row>
    <row r="3645" spans="1:6" x14ac:dyDescent="0.25">
      <c r="A3645" s="16" t="s">
        <v>229</v>
      </c>
      <c r="B3645" s="16">
        <v>52577</v>
      </c>
      <c r="C3645" s="16">
        <v>92</v>
      </c>
      <c r="D3645" s="16">
        <v>74.099999999999994</v>
      </c>
      <c r="E3645" s="17">
        <v>38869</v>
      </c>
      <c r="F3645" s="17"/>
    </row>
    <row r="3646" spans="1:6" x14ac:dyDescent="0.25">
      <c r="A3646" s="16" t="s">
        <v>229</v>
      </c>
      <c r="B3646" s="16">
        <v>51503</v>
      </c>
      <c r="C3646" s="16">
        <v>62</v>
      </c>
      <c r="D3646" s="16">
        <v>54</v>
      </c>
      <c r="E3646" s="17">
        <v>35278</v>
      </c>
      <c r="F3646" s="17"/>
    </row>
    <row r="3647" spans="1:6" x14ac:dyDescent="0.25">
      <c r="A3647" s="16" t="s">
        <v>229</v>
      </c>
      <c r="B3647" s="16">
        <v>51245</v>
      </c>
      <c r="C3647" s="16">
        <v>40</v>
      </c>
      <c r="D3647" s="16">
        <v>32.6</v>
      </c>
      <c r="E3647" s="17">
        <v>36100</v>
      </c>
      <c r="F3647" s="17"/>
    </row>
    <row r="3648" spans="1:6" x14ac:dyDescent="0.25">
      <c r="A3648" s="16" t="s">
        <v>229</v>
      </c>
      <c r="B3648" s="16">
        <v>50548</v>
      </c>
      <c r="C3648" s="16">
        <v>28</v>
      </c>
      <c r="D3648" s="16">
        <v>26.4</v>
      </c>
      <c r="E3648" s="17">
        <v>37203</v>
      </c>
      <c r="F3648" s="17"/>
    </row>
    <row r="3649" spans="1:6" x14ac:dyDescent="0.25">
      <c r="A3649" s="16" t="s">
        <v>229</v>
      </c>
      <c r="B3649" s="16">
        <v>52306</v>
      </c>
      <c r="C3649" s="16">
        <v>39</v>
      </c>
      <c r="D3649" s="16">
        <v>32.5</v>
      </c>
      <c r="E3649" s="17">
        <v>35037</v>
      </c>
      <c r="F3649" s="17"/>
    </row>
    <row r="3650" spans="1:6" x14ac:dyDescent="0.25">
      <c r="A3650" s="16" t="s">
        <v>229</v>
      </c>
      <c r="B3650" s="16">
        <v>50315</v>
      </c>
      <c r="C3650" s="16">
        <v>77</v>
      </c>
      <c r="D3650" s="16">
        <v>51.8</v>
      </c>
      <c r="E3650" s="17">
        <v>33909</v>
      </c>
      <c r="F3650" s="17"/>
    </row>
    <row r="3651" spans="1:6" x14ac:dyDescent="0.25">
      <c r="A3651" s="16" t="s">
        <v>229</v>
      </c>
      <c r="B3651" s="16">
        <v>51334</v>
      </c>
      <c r="C3651" s="16">
        <v>90</v>
      </c>
      <c r="D3651" s="16">
        <v>60.2</v>
      </c>
      <c r="E3651" s="17">
        <v>34304</v>
      </c>
      <c r="F3651" s="17"/>
    </row>
    <row r="3652" spans="1:6" x14ac:dyDescent="0.25">
      <c r="A3652" s="16" t="s">
        <v>229</v>
      </c>
      <c r="B3652" s="16">
        <v>50601</v>
      </c>
      <c r="C3652" s="16">
        <v>64</v>
      </c>
      <c r="D3652" s="16">
        <v>47.4</v>
      </c>
      <c r="E3652" s="17">
        <v>37257</v>
      </c>
      <c r="F3652" s="17"/>
    </row>
    <row r="3653" spans="1:6" x14ac:dyDescent="0.25">
      <c r="A3653" s="16" t="s">
        <v>229</v>
      </c>
      <c r="B3653" s="16">
        <v>52544</v>
      </c>
      <c r="C3653" s="16">
        <v>67</v>
      </c>
      <c r="D3653" s="16">
        <v>48.5</v>
      </c>
      <c r="E3653" s="17">
        <v>34516</v>
      </c>
      <c r="F3653" s="17"/>
    </row>
    <row r="3654" spans="1:6" x14ac:dyDescent="0.25">
      <c r="A3654" s="16" t="s">
        <v>229</v>
      </c>
      <c r="B3654" s="16">
        <v>52645</v>
      </c>
      <c r="C3654" s="16">
        <v>49</v>
      </c>
      <c r="D3654" s="16">
        <v>34.799999999999997</v>
      </c>
      <c r="E3654" s="17">
        <v>36161</v>
      </c>
      <c r="F3654" s="17"/>
    </row>
    <row r="3655" spans="1:6" x14ac:dyDescent="0.25">
      <c r="A3655" s="16" t="s">
        <v>229</v>
      </c>
      <c r="B3655" s="16">
        <v>52761</v>
      </c>
      <c r="C3655" s="16">
        <v>100</v>
      </c>
      <c r="D3655" s="16">
        <v>72.5</v>
      </c>
      <c r="E3655" s="17">
        <v>39120</v>
      </c>
      <c r="F3655" s="17"/>
    </row>
    <row r="3656" spans="1:6" x14ac:dyDescent="0.25">
      <c r="A3656" s="16" t="s">
        <v>229</v>
      </c>
      <c r="B3656" s="16">
        <v>51239</v>
      </c>
      <c r="C3656" s="16">
        <v>60</v>
      </c>
      <c r="D3656" s="16">
        <v>39.6</v>
      </c>
      <c r="E3656" s="17">
        <v>34700</v>
      </c>
      <c r="F3656" s="17"/>
    </row>
    <row r="3657" spans="1:6" x14ac:dyDescent="0.25">
      <c r="A3657" s="16" t="s">
        <v>229</v>
      </c>
      <c r="B3657" s="16">
        <v>52556</v>
      </c>
      <c r="C3657" s="16">
        <v>70</v>
      </c>
      <c r="D3657" s="16">
        <v>55.5</v>
      </c>
      <c r="E3657" s="17">
        <v>35370</v>
      </c>
      <c r="F3657" s="17"/>
    </row>
    <row r="3658" spans="1:6" x14ac:dyDescent="0.25">
      <c r="A3658" s="16" t="s">
        <v>229</v>
      </c>
      <c r="B3658" s="16">
        <v>50323</v>
      </c>
      <c r="C3658" s="16">
        <v>30</v>
      </c>
      <c r="D3658" s="16">
        <v>25.5</v>
      </c>
      <c r="E3658" s="17">
        <v>38555</v>
      </c>
      <c r="F3658" s="17"/>
    </row>
    <row r="3659" spans="1:6" x14ac:dyDescent="0.25">
      <c r="A3659" s="16" t="s">
        <v>229</v>
      </c>
      <c r="B3659" s="16">
        <v>52402</v>
      </c>
      <c r="C3659" s="16">
        <v>130</v>
      </c>
      <c r="D3659" s="16">
        <v>54</v>
      </c>
      <c r="E3659" s="17">
        <v>39600</v>
      </c>
      <c r="F3659" s="17"/>
    </row>
    <row r="3660" spans="1:6" x14ac:dyDescent="0.25">
      <c r="A3660" s="16" t="s">
        <v>229</v>
      </c>
      <c r="B3660" s="16">
        <v>51401</v>
      </c>
      <c r="C3660" s="16">
        <v>96</v>
      </c>
      <c r="D3660" s="16">
        <v>60.3</v>
      </c>
      <c r="E3660" s="17">
        <v>37361</v>
      </c>
      <c r="F3660" s="17"/>
    </row>
    <row r="3661" spans="1:6" x14ac:dyDescent="0.25">
      <c r="A3661" s="16" t="s">
        <v>229</v>
      </c>
      <c r="B3661" s="16">
        <v>52632</v>
      </c>
      <c r="C3661" s="16">
        <v>126</v>
      </c>
      <c r="D3661" s="16">
        <v>84.9</v>
      </c>
      <c r="E3661" s="17">
        <v>32592</v>
      </c>
      <c r="F3661" s="17"/>
    </row>
    <row r="3662" spans="1:6" x14ac:dyDescent="0.25">
      <c r="A3662" s="16" t="s">
        <v>229</v>
      </c>
      <c r="B3662" s="16">
        <v>50112</v>
      </c>
      <c r="C3662" s="16">
        <v>60</v>
      </c>
      <c r="D3662" s="16">
        <v>42</v>
      </c>
      <c r="E3662" s="17">
        <v>37622</v>
      </c>
      <c r="F3662" s="17"/>
    </row>
    <row r="3663" spans="1:6" x14ac:dyDescent="0.25">
      <c r="A3663" s="16" t="s">
        <v>229</v>
      </c>
      <c r="B3663" s="16">
        <v>50536</v>
      </c>
      <c r="C3663" s="16">
        <v>55</v>
      </c>
      <c r="D3663" s="16">
        <v>46.2</v>
      </c>
      <c r="E3663" s="17">
        <v>37931</v>
      </c>
      <c r="F3663" s="17"/>
    </row>
    <row r="3664" spans="1:6" x14ac:dyDescent="0.25">
      <c r="A3664" s="16" t="s">
        <v>229</v>
      </c>
      <c r="B3664" s="16">
        <v>50212</v>
      </c>
      <c r="C3664" s="16">
        <v>46</v>
      </c>
      <c r="D3664" s="16">
        <v>44.2</v>
      </c>
      <c r="E3664" s="17">
        <v>36917</v>
      </c>
      <c r="F3664" s="17"/>
    </row>
    <row r="3665" spans="1:6" x14ac:dyDescent="0.25">
      <c r="A3665" s="16" t="s">
        <v>229</v>
      </c>
      <c r="B3665" s="16">
        <v>50669</v>
      </c>
      <c r="C3665" s="16">
        <v>40</v>
      </c>
      <c r="D3665" s="16">
        <v>28.6</v>
      </c>
      <c r="E3665" s="17">
        <v>37956</v>
      </c>
      <c r="F3665" s="17"/>
    </row>
    <row r="3666" spans="1:6" x14ac:dyDescent="0.25">
      <c r="A3666" s="16" t="s">
        <v>229</v>
      </c>
      <c r="B3666" s="16">
        <v>50131</v>
      </c>
      <c r="C3666" s="16">
        <v>36</v>
      </c>
      <c r="D3666" s="16">
        <v>31.4</v>
      </c>
      <c r="E3666" s="17">
        <v>43451</v>
      </c>
      <c r="F3666" s="17"/>
    </row>
    <row r="3667" spans="1:6" x14ac:dyDescent="0.25">
      <c r="A3667" s="16" t="s">
        <v>229</v>
      </c>
      <c r="B3667" s="16">
        <v>52803</v>
      </c>
      <c r="C3667" s="16">
        <v>105</v>
      </c>
      <c r="D3667" s="16">
        <v>77.3</v>
      </c>
      <c r="E3667" s="17">
        <v>24478</v>
      </c>
      <c r="F3667" s="17"/>
    </row>
    <row r="3668" spans="1:6" x14ac:dyDescent="0.25">
      <c r="A3668" s="16" t="s">
        <v>229</v>
      </c>
      <c r="B3668" s="16">
        <v>50583</v>
      </c>
      <c r="C3668" s="16">
        <v>77</v>
      </c>
      <c r="D3668" s="16">
        <v>43.4</v>
      </c>
      <c r="E3668" s="17">
        <v>35582</v>
      </c>
      <c r="F3668" s="17"/>
    </row>
    <row r="3669" spans="1:6" x14ac:dyDescent="0.25">
      <c r="A3669" s="16" t="s">
        <v>229</v>
      </c>
      <c r="B3669" s="16">
        <v>51041</v>
      </c>
      <c r="C3669" s="16">
        <v>95</v>
      </c>
      <c r="D3669" s="16">
        <v>83.1</v>
      </c>
      <c r="E3669" s="17">
        <v>38047</v>
      </c>
      <c r="F3669" s="17"/>
    </row>
    <row r="3670" spans="1:6" x14ac:dyDescent="0.25">
      <c r="A3670" s="16" t="s">
        <v>229</v>
      </c>
      <c r="B3670" s="16">
        <v>52742</v>
      </c>
      <c r="C3670" s="16">
        <v>77</v>
      </c>
      <c r="D3670" s="16">
        <v>66.2</v>
      </c>
      <c r="E3670" s="17">
        <v>42951</v>
      </c>
      <c r="F3670" s="17"/>
    </row>
    <row r="3671" spans="1:6" x14ac:dyDescent="0.25">
      <c r="A3671" s="16" t="s">
        <v>229</v>
      </c>
      <c r="B3671" s="16">
        <v>51458</v>
      </c>
      <c r="C3671" s="16">
        <v>46</v>
      </c>
      <c r="D3671" s="16">
        <v>22.4</v>
      </c>
      <c r="E3671" s="17">
        <v>33939</v>
      </c>
      <c r="F3671" s="17"/>
    </row>
    <row r="3672" spans="1:6" x14ac:dyDescent="0.25">
      <c r="A3672" s="16" t="s">
        <v>229</v>
      </c>
      <c r="B3672" s="16">
        <v>50156</v>
      </c>
      <c r="C3672" s="16">
        <v>88</v>
      </c>
      <c r="D3672" s="16">
        <v>79.7</v>
      </c>
      <c r="E3672" s="17">
        <v>30651</v>
      </c>
      <c r="F3672" s="17"/>
    </row>
    <row r="3673" spans="1:6" x14ac:dyDescent="0.25">
      <c r="A3673" s="16" t="s">
        <v>229</v>
      </c>
      <c r="B3673" s="16">
        <v>50428</v>
      </c>
      <c r="C3673" s="16">
        <v>90</v>
      </c>
      <c r="D3673" s="16">
        <v>54.7</v>
      </c>
      <c r="E3673" s="17">
        <v>35704</v>
      </c>
      <c r="F3673" s="17"/>
    </row>
    <row r="3674" spans="1:6" x14ac:dyDescent="0.25">
      <c r="A3674" s="16" t="s">
        <v>229</v>
      </c>
      <c r="B3674" s="16">
        <v>52151</v>
      </c>
      <c r="C3674" s="16">
        <v>60</v>
      </c>
      <c r="D3674" s="16">
        <v>36.9</v>
      </c>
      <c r="E3674" s="17">
        <v>34912</v>
      </c>
      <c r="F3674" s="17"/>
    </row>
    <row r="3675" spans="1:6" x14ac:dyDescent="0.25">
      <c r="A3675" s="16" t="s">
        <v>229</v>
      </c>
      <c r="B3675" s="16">
        <v>51503</v>
      </c>
      <c r="C3675" s="16">
        <v>100</v>
      </c>
      <c r="D3675" s="16">
        <v>75.5</v>
      </c>
      <c r="E3675" s="17">
        <v>37186</v>
      </c>
      <c r="F3675" s="17"/>
    </row>
    <row r="3676" spans="1:6" x14ac:dyDescent="0.25">
      <c r="A3676" s="16" t="s">
        <v>229</v>
      </c>
      <c r="B3676" s="16">
        <v>51521</v>
      </c>
      <c r="C3676" s="16">
        <v>46</v>
      </c>
      <c r="D3676" s="16">
        <v>35.700000000000003</v>
      </c>
      <c r="E3676" s="17">
        <v>35278</v>
      </c>
      <c r="F3676" s="17"/>
    </row>
    <row r="3677" spans="1:6" x14ac:dyDescent="0.25">
      <c r="A3677" s="16" t="s">
        <v>229</v>
      </c>
      <c r="B3677" s="16">
        <v>52637</v>
      </c>
      <c r="C3677" s="16">
        <v>62</v>
      </c>
      <c r="D3677" s="16">
        <v>48.3</v>
      </c>
      <c r="E3677" s="17">
        <v>34455</v>
      </c>
      <c r="F3677" s="17"/>
    </row>
    <row r="3678" spans="1:6" x14ac:dyDescent="0.25">
      <c r="A3678" s="16" t="s">
        <v>229</v>
      </c>
      <c r="B3678" s="16">
        <v>50266</v>
      </c>
      <c r="C3678" s="16">
        <v>40</v>
      </c>
      <c r="D3678" s="16">
        <v>36.299999999999997</v>
      </c>
      <c r="E3678" s="17">
        <v>40116</v>
      </c>
      <c r="F3678" s="17"/>
    </row>
    <row r="3679" spans="1:6" x14ac:dyDescent="0.25">
      <c r="A3679" s="16" t="s">
        <v>229</v>
      </c>
      <c r="B3679" s="16">
        <v>51248</v>
      </c>
      <c r="C3679" s="16">
        <v>73</v>
      </c>
      <c r="D3679" s="16">
        <v>68.3</v>
      </c>
      <c r="E3679" s="17">
        <v>38991</v>
      </c>
      <c r="F3679" s="17"/>
    </row>
    <row r="3680" spans="1:6" x14ac:dyDescent="0.25">
      <c r="A3680" s="16" t="s">
        <v>229</v>
      </c>
      <c r="B3680" s="16">
        <v>52722</v>
      </c>
      <c r="C3680" s="16">
        <v>79</v>
      </c>
      <c r="D3680" s="16">
        <v>73.5</v>
      </c>
      <c r="E3680" s="17">
        <v>38261</v>
      </c>
      <c r="F3680" s="17"/>
    </row>
    <row r="3681" spans="1:6" x14ac:dyDescent="0.25">
      <c r="A3681" s="16" t="s">
        <v>229</v>
      </c>
      <c r="B3681" s="16">
        <v>52641</v>
      </c>
      <c r="C3681" s="16">
        <v>50</v>
      </c>
      <c r="D3681" s="16">
        <v>23.2</v>
      </c>
      <c r="E3681" s="17">
        <v>39847</v>
      </c>
      <c r="F3681" s="17"/>
    </row>
    <row r="3682" spans="1:6" x14ac:dyDescent="0.25">
      <c r="A3682" s="16" t="s">
        <v>229</v>
      </c>
      <c r="B3682" s="16">
        <v>52241</v>
      </c>
      <c r="C3682" s="16">
        <v>90</v>
      </c>
      <c r="D3682" s="16">
        <v>82.6</v>
      </c>
      <c r="E3682" s="17">
        <v>34469</v>
      </c>
      <c r="F3682" s="17"/>
    </row>
    <row r="3683" spans="1:6" x14ac:dyDescent="0.25">
      <c r="A3683" s="16" t="s">
        <v>229</v>
      </c>
      <c r="B3683" s="16">
        <v>52302</v>
      </c>
      <c r="C3683" s="16">
        <v>100</v>
      </c>
      <c r="D3683" s="16">
        <v>78.7</v>
      </c>
      <c r="E3683" s="17">
        <v>35370</v>
      </c>
      <c r="F3683" s="17"/>
    </row>
    <row r="3684" spans="1:6" x14ac:dyDescent="0.25">
      <c r="A3684" s="16" t="s">
        <v>229</v>
      </c>
      <c r="B3684" s="16">
        <v>50574</v>
      </c>
      <c r="C3684" s="16">
        <v>60</v>
      </c>
      <c r="D3684" s="16">
        <v>28.7</v>
      </c>
      <c r="E3684" s="17">
        <v>37408</v>
      </c>
      <c r="F3684" s="17"/>
    </row>
    <row r="3685" spans="1:6" x14ac:dyDescent="0.25">
      <c r="A3685" s="16" t="s">
        <v>229</v>
      </c>
      <c r="B3685" s="16">
        <v>50248</v>
      </c>
      <c r="C3685" s="16">
        <v>159</v>
      </c>
      <c r="D3685" s="16">
        <v>124.5</v>
      </c>
      <c r="E3685" s="17">
        <v>36770</v>
      </c>
      <c r="F3685" s="17"/>
    </row>
    <row r="3686" spans="1:6" x14ac:dyDescent="0.25">
      <c r="A3686" s="16" t="s">
        <v>229</v>
      </c>
      <c r="B3686" s="16">
        <v>52531</v>
      </c>
      <c r="C3686" s="16">
        <v>71</v>
      </c>
      <c r="D3686" s="16">
        <v>42.3</v>
      </c>
      <c r="E3686" s="17">
        <v>35473</v>
      </c>
      <c r="F3686" s="17"/>
    </row>
    <row r="3687" spans="1:6" x14ac:dyDescent="0.25">
      <c r="A3687" s="16" t="s">
        <v>229</v>
      </c>
      <c r="B3687" s="16">
        <v>52301</v>
      </c>
      <c r="C3687" s="16">
        <v>58</v>
      </c>
      <c r="D3687" s="16">
        <v>53.1</v>
      </c>
      <c r="E3687" s="17">
        <v>42446</v>
      </c>
      <c r="F3687" s="17"/>
    </row>
    <row r="3688" spans="1:6" x14ac:dyDescent="0.25">
      <c r="A3688" s="16" t="s">
        <v>229</v>
      </c>
      <c r="B3688" s="16">
        <v>52640</v>
      </c>
      <c r="C3688" s="16">
        <v>50</v>
      </c>
      <c r="D3688" s="16">
        <v>35</v>
      </c>
      <c r="E3688" s="17">
        <v>35551</v>
      </c>
      <c r="F3688" s="17"/>
    </row>
    <row r="3689" spans="1:6" x14ac:dyDescent="0.25">
      <c r="A3689" s="16" t="s">
        <v>229</v>
      </c>
      <c r="B3689" s="16">
        <v>50525</v>
      </c>
      <c r="C3689" s="16">
        <v>76</v>
      </c>
      <c r="D3689" s="16">
        <v>46.4</v>
      </c>
      <c r="E3689" s="17">
        <v>35690</v>
      </c>
      <c r="F3689" s="17"/>
    </row>
    <row r="3690" spans="1:6" x14ac:dyDescent="0.25">
      <c r="A3690" s="16" t="s">
        <v>229</v>
      </c>
      <c r="B3690" s="16">
        <v>50036</v>
      </c>
      <c r="C3690" s="16">
        <v>100</v>
      </c>
      <c r="D3690" s="16">
        <v>83.6</v>
      </c>
      <c r="E3690" s="17">
        <v>38353</v>
      </c>
      <c r="F3690" s="17"/>
    </row>
    <row r="3691" spans="1:6" x14ac:dyDescent="0.25">
      <c r="A3691" s="16" t="s">
        <v>229</v>
      </c>
      <c r="B3691" s="16">
        <v>51535</v>
      </c>
      <c r="C3691" s="16">
        <v>42</v>
      </c>
      <c r="D3691" s="16">
        <v>37.299999999999997</v>
      </c>
      <c r="E3691" s="17">
        <v>34731</v>
      </c>
      <c r="F3691" s="17"/>
    </row>
    <row r="3692" spans="1:6" x14ac:dyDescent="0.25">
      <c r="A3692" s="16" t="s">
        <v>229</v>
      </c>
      <c r="B3692" s="16">
        <v>52042</v>
      </c>
      <c r="C3692" s="16">
        <v>58</v>
      </c>
      <c r="D3692" s="16">
        <v>55.4</v>
      </c>
      <c r="E3692" s="17">
        <v>35796</v>
      </c>
      <c r="F3692" s="17"/>
    </row>
    <row r="3693" spans="1:6" x14ac:dyDescent="0.25">
      <c r="A3693" s="16" t="s">
        <v>229</v>
      </c>
      <c r="B3693" s="16">
        <v>50548</v>
      </c>
      <c r="C3693" s="16">
        <v>40</v>
      </c>
      <c r="D3693" s="16">
        <v>22.3</v>
      </c>
      <c r="E3693" s="17">
        <v>38047</v>
      </c>
      <c r="F3693" s="17"/>
    </row>
    <row r="3694" spans="1:6" x14ac:dyDescent="0.25">
      <c r="A3694" s="16" t="s">
        <v>229</v>
      </c>
      <c r="B3694" s="16">
        <v>50211</v>
      </c>
      <c r="C3694" s="16">
        <v>101</v>
      </c>
      <c r="D3694" s="16">
        <v>69.7</v>
      </c>
      <c r="E3694" s="17">
        <v>36060</v>
      </c>
      <c r="F3694" s="17"/>
    </row>
    <row r="3695" spans="1:6" x14ac:dyDescent="0.25">
      <c r="A3695" s="16" t="s">
        <v>229</v>
      </c>
      <c r="B3695" s="16">
        <v>52302</v>
      </c>
      <c r="C3695" s="16">
        <v>91</v>
      </c>
      <c r="D3695" s="16">
        <v>64.900000000000006</v>
      </c>
      <c r="E3695" s="17">
        <v>33420</v>
      </c>
      <c r="F3695" s="17"/>
    </row>
    <row r="3696" spans="1:6" x14ac:dyDescent="0.25">
      <c r="A3696" s="16" t="s">
        <v>229</v>
      </c>
      <c r="B3696" s="16">
        <v>50628</v>
      </c>
      <c r="C3696" s="16">
        <v>57</v>
      </c>
      <c r="D3696" s="16">
        <v>37.6</v>
      </c>
      <c r="E3696" s="17">
        <v>35947</v>
      </c>
      <c r="F3696" s="17"/>
    </row>
    <row r="3697" spans="1:6" x14ac:dyDescent="0.25">
      <c r="A3697" s="16" t="s">
        <v>229</v>
      </c>
      <c r="B3697" s="16">
        <v>50125</v>
      </c>
      <c r="C3697" s="16">
        <v>131</v>
      </c>
      <c r="D3697" s="16">
        <v>88.1</v>
      </c>
      <c r="E3697" s="17">
        <v>34274</v>
      </c>
      <c r="F3697" s="17"/>
    </row>
    <row r="3698" spans="1:6" x14ac:dyDescent="0.25">
      <c r="A3698" s="16" t="s">
        <v>229</v>
      </c>
      <c r="B3698" s="16">
        <v>50216</v>
      </c>
      <c r="C3698" s="16">
        <v>46</v>
      </c>
      <c r="D3698" s="16">
        <v>38.200000000000003</v>
      </c>
      <c r="E3698" s="17">
        <v>34790</v>
      </c>
      <c r="F3698" s="17"/>
    </row>
    <row r="3699" spans="1:6" x14ac:dyDescent="0.25">
      <c r="A3699" s="16" t="s">
        <v>229</v>
      </c>
      <c r="B3699" s="16">
        <v>50644</v>
      </c>
      <c r="C3699" s="16">
        <v>39</v>
      </c>
      <c r="D3699" s="16">
        <v>37.1</v>
      </c>
      <c r="E3699" s="17">
        <v>27303</v>
      </c>
      <c r="F3699" s="17"/>
    </row>
    <row r="3700" spans="1:6" x14ac:dyDescent="0.25">
      <c r="A3700" s="16" t="s">
        <v>229</v>
      </c>
      <c r="B3700" s="16">
        <v>50158</v>
      </c>
      <c r="C3700" s="16">
        <v>82</v>
      </c>
      <c r="D3700" s="16">
        <v>73.400000000000006</v>
      </c>
      <c r="E3700" s="17">
        <v>34394</v>
      </c>
      <c r="F3700" s="17"/>
    </row>
    <row r="3701" spans="1:6" x14ac:dyDescent="0.25">
      <c r="A3701" s="16" t="s">
        <v>229</v>
      </c>
      <c r="B3701" s="16">
        <v>50310</v>
      </c>
      <c r="C3701" s="16">
        <v>78</v>
      </c>
      <c r="D3701" s="16">
        <v>45.4</v>
      </c>
      <c r="E3701" s="17">
        <v>38033</v>
      </c>
      <c r="F3701" s="17"/>
    </row>
    <row r="3702" spans="1:6" x14ac:dyDescent="0.25">
      <c r="A3702" s="16" t="s">
        <v>229</v>
      </c>
      <c r="B3702" s="16">
        <v>50312</v>
      </c>
      <c r="C3702" s="16">
        <v>72</v>
      </c>
      <c r="D3702" s="16">
        <v>55.2</v>
      </c>
      <c r="E3702" s="17">
        <v>24473</v>
      </c>
      <c r="F3702" s="17"/>
    </row>
    <row r="3703" spans="1:6" x14ac:dyDescent="0.25">
      <c r="A3703" s="16" t="s">
        <v>229</v>
      </c>
      <c r="B3703" s="16">
        <v>50158</v>
      </c>
      <c r="C3703" s="16">
        <v>86</v>
      </c>
      <c r="D3703" s="16">
        <v>75</v>
      </c>
      <c r="E3703" s="17">
        <v>37347</v>
      </c>
      <c r="F3703" s="17"/>
    </row>
    <row r="3704" spans="1:6" x14ac:dyDescent="0.25">
      <c r="A3704" s="16" t="s">
        <v>229</v>
      </c>
      <c r="B3704" s="16">
        <v>50613</v>
      </c>
      <c r="C3704" s="16">
        <v>100</v>
      </c>
      <c r="D3704" s="16">
        <v>86.2</v>
      </c>
      <c r="E3704" s="17">
        <v>35370</v>
      </c>
      <c r="F3704" s="17"/>
    </row>
    <row r="3705" spans="1:6" x14ac:dyDescent="0.25">
      <c r="A3705" s="16" t="s">
        <v>229</v>
      </c>
      <c r="B3705" s="16">
        <v>50675</v>
      </c>
      <c r="C3705" s="16">
        <v>76</v>
      </c>
      <c r="D3705" s="16">
        <v>66.3</v>
      </c>
      <c r="E3705" s="17">
        <v>35292</v>
      </c>
      <c r="F3705" s="17"/>
    </row>
    <row r="3706" spans="1:6" x14ac:dyDescent="0.25">
      <c r="A3706" s="16" t="s">
        <v>229</v>
      </c>
      <c r="B3706" s="16">
        <v>50554</v>
      </c>
      <c r="C3706" s="16">
        <v>38</v>
      </c>
      <c r="D3706" s="16">
        <v>35.1</v>
      </c>
      <c r="E3706" s="17">
        <v>34455</v>
      </c>
      <c r="F3706" s="17"/>
    </row>
    <row r="3707" spans="1:6" x14ac:dyDescent="0.25">
      <c r="A3707" s="16" t="s">
        <v>229</v>
      </c>
      <c r="B3707" s="16">
        <v>50635</v>
      </c>
      <c r="C3707" s="16">
        <v>54</v>
      </c>
      <c r="D3707" s="16">
        <v>52.6</v>
      </c>
      <c r="E3707" s="17">
        <v>37408</v>
      </c>
      <c r="F3707" s="17"/>
    </row>
    <row r="3708" spans="1:6" x14ac:dyDescent="0.25">
      <c r="A3708" s="16" t="s">
        <v>229</v>
      </c>
      <c r="B3708" s="16">
        <v>51566</v>
      </c>
      <c r="C3708" s="16">
        <v>72</v>
      </c>
      <c r="D3708" s="16">
        <v>50.3</v>
      </c>
      <c r="E3708" s="17">
        <v>33993</v>
      </c>
      <c r="F3708" s="17"/>
    </row>
    <row r="3709" spans="1:6" x14ac:dyDescent="0.25">
      <c r="A3709" s="16" t="s">
        <v>229</v>
      </c>
      <c r="B3709" s="16">
        <v>52249</v>
      </c>
      <c r="C3709" s="16">
        <v>55</v>
      </c>
      <c r="D3709" s="16">
        <v>49.7</v>
      </c>
      <c r="E3709" s="17">
        <v>41107</v>
      </c>
      <c r="F3709" s="17"/>
    </row>
    <row r="3710" spans="1:6" x14ac:dyDescent="0.25">
      <c r="A3710" s="16" t="s">
        <v>229</v>
      </c>
      <c r="B3710" s="16">
        <v>51012</v>
      </c>
      <c r="C3710" s="16">
        <v>44</v>
      </c>
      <c r="D3710" s="16">
        <v>36.299999999999997</v>
      </c>
      <c r="E3710" s="17">
        <v>36748</v>
      </c>
      <c r="F3710" s="17"/>
    </row>
    <row r="3711" spans="1:6" x14ac:dyDescent="0.25">
      <c r="A3711" s="16" t="s">
        <v>229</v>
      </c>
      <c r="B3711" s="16">
        <v>52776</v>
      </c>
      <c r="C3711" s="16">
        <v>65</v>
      </c>
      <c r="D3711" s="16">
        <v>46</v>
      </c>
      <c r="E3711" s="17">
        <v>36526</v>
      </c>
      <c r="F3711" s="17"/>
    </row>
    <row r="3712" spans="1:6" x14ac:dyDescent="0.25">
      <c r="A3712" s="16" t="s">
        <v>229</v>
      </c>
      <c r="B3712" s="16">
        <v>50144</v>
      </c>
      <c r="C3712" s="16">
        <v>58</v>
      </c>
      <c r="D3712" s="16">
        <v>47.6</v>
      </c>
      <c r="E3712" s="17">
        <v>34790</v>
      </c>
      <c r="F3712" s="17"/>
    </row>
    <row r="3713" spans="1:6" x14ac:dyDescent="0.25">
      <c r="A3713" s="16" t="s">
        <v>229</v>
      </c>
      <c r="B3713" s="16">
        <v>51579</v>
      </c>
      <c r="C3713" s="16">
        <v>76</v>
      </c>
      <c r="D3713" s="16">
        <v>61.1</v>
      </c>
      <c r="E3713" s="17">
        <v>35704</v>
      </c>
      <c r="F3713" s="17"/>
    </row>
    <row r="3714" spans="1:6" x14ac:dyDescent="0.25">
      <c r="A3714" s="16" t="s">
        <v>229</v>
      </c>
      <c r="B3714" s="16">
        <v>50122</v>
      </c>
      <c r="C3714" s="16">
        <v>60</v>
      </c>
      <c r="D3714" s="16">
        <v>49.9</v>
      </c>
      <c r="E3714" s="17">
        <v>35612</v>
      </c>
      <c r="F3714" s="17"/>
    </row>
    <row r="3715" spans="1:6" x14ac:dyDescent="0.25">
      <c r="A3715" s="16" t="s">
        <v>229</v>
      </c>
      <c r="B3715" s="16">
        <v>51016</v>
      </c>
      <c r="C3715" s="16">
        <v>39</v>
      </c>
      <c r="D3715" s="16">
        <v>34.1</v>
      </c>
      <c r="E3715" s="17">
        <v>35521</v>
      </c>
      <c r="F3715" s="17"/>
    </row>
    <row r="3716" spans="1:6" x14ac:dyDescent="0.25">
      <c r="A3716" s="16" t="s">
        <v>229</v>
      </c>
      <c r="B3716" s="16">
        <v>52031</v>
      </c>
      <c r="C3716" s="16">
        <v>68</v>
      </c>
      <c r="D3716" s="16">
        <v>42.3</v>
      </c>
      <c r="E3716" s="17">
        <v>35796</v>
      </c>
      <c r="F3716" s="17"/>
    </row>
    <row r="3717" spans="1:6" x14ac:dyDescent="0.25">
      <c r="A3717" s="16" t="s">
        <v>229</v>
      </c>
      <c r="B3717" s="16">
        <v>50126</v>
      </c>
      <c r="C3717" s="16">
        <v>66</v>
      </c>
      <c r="D3717" s="16">
        <v>44.8</v>
      </c>
      <c r="E3717" s="17">
        <v>35916</v>
      </c>
      <c r="F3717" s="17"/>
    </row>
    <row r="3718" spans="1:6" x14ac:dyDescent="0.25">
      <c r="A3718" s="16" t="s">
        <v>229</v>
      </c>
      <c r="B3718" s="16">
        <v>50703</v>
      </c>
      <c r="C3718" s="16">
        <v>94</v>
      </c>
      <c r="D3718" s="16">
        <v>86.5</v>
      </c>
      <c r="E3718" s="17">
        <v>33635</v>
      </c>
      <c r="F3718" s="17"/>
    </row>
    <row r="3719" spans="1:6" x14ac:dyDescent="0.25">
      <c r="A3719" s="16" t="s">
        <v>229</v>
      </c>
      <c r="B3719" s="16">
        <v>51653</v>
      </c>
      <c r="C3719" s="16">
        <v>67</v>
      </c>
      <c r="D3719" s="16">
        <v>49.4</v>
      </c>
      <c r="E3719" s="17">
        <v>38078</v>
      </c>
      <c r="F3719" s="17"/>
    </row>
    <row r="3720" spans="1:6" x14ac:dyDescent="0.25">
      <c r="A3720" s="16" t="s">
        <v>229</v>
      </c>
      <c r="B3720" s="16">
        <v>50247</v>
      </c>
      <c r="C3720" s="16">
        <v>45</v>
      </c>
      <c r="D3720" s="16">
        <v>22.3</v>
      </c>
      <c r="E3720" s="17">
        <v>35886</v>
      </c>
      <c r="F3720" s="17"/>
    </row>
    <row r="3721" spans="1:6" x14ac:dyDescent="0.25">
      <c r="A3721" s="16" t="s">
        <v>229</v>
      </c>
      <c r="B3721" s="16">
        <v>52656</v>
      </c>
      <c r="C3721" s="16">
        <v>46</v>
      </c>
      <c r="D3721" s="16">
        <v>26</v>
      </c>
      <c r="E3721" s="17">
        <v>38777</v>
      </c>
      <c r="F3721" s="17"/>
    </row>
    <row r="3722" spans="1:6" x14ac:dyDescent="0.25">
      <c r="A3722" s="16" t="s">
        <v>229</v>
      </c>
      <c r="B3722" s="16">
        <v>51301</v>
      </c>
      <c r="C3722" s="16">
        <v>99</v>
      </c>
      <c r="D3722" s="16">
        <v>78.8</v>
      </c>
      <c r="E3722" s="17">
        <v>37809</v>
      </c>
      <c r="F3722" s="17"/>
    </row>
    <row r="3723" spans="1:6" x14ac:dyDescent="0.25">
      <c r="A3723" s="16" t="s">
        <v>229</v>
      </c>
      <c r="B3723" s="16">
        <v>50563</v>
      </c>
      <c r="C3723" s="16">
        <v>42</v>
      </c>
      <c r="D3723" s="16">
        <v>32.700000000000003</v>
      </c>
      <c r="E3723" s="17">
        <v>34669</v>
      </c>
      <c r="F3723" s="17"/>
    </row>
    <row r="3724" spans="1:6" x14ac:dyDescent="0.25">
      <c r="A3724" s="16" t="s">
        <v>229</v>
      </c>
      <c r="B3724" s="16">
        <v>51031</v>
      </c>
      <c r="C3724" s="16">
        <v>70</v>
      </c>
      <c r="D3724" s="16">
        <v>63.8</v>
      </c>
      <c r="E3724" s="17">
        <v>34425</v>
      </c>
      <c r="F3724" s="17"/>
    </row>
    <row r="3725" spans="1:6" x14ac:dyDescent="0.25">
      <c r="A3725" s="16" t="s">
        <v>229</v>
      </c>
      <c r="B3725" s="16">
        <v>51601</v>
      </c>
      <c r="C3725" s="16">
        <v>90</v>
      </c>
      <c r="D3725" s="16">
        <v>44.3</v>
      </c>
      <c r="E3725" s="17">
        <v>38078</v>
      </c>
      <c r="F3725" s="17"/>
    </row>
    <row r="3726" spans="1:6" x14ac:dyDescent="0.25">
      <c r="A3726" s="16" t="s">
        <v>229</v>
      </c>
      <c r="B3726" s="16">
        <v>52654</v>
      </c>
      <c r="C3726" s="16">
        <v>34</v>
      </c>
      <c r="D3726" s="16">
        <v>28.9</v>
      </c>
      <c r="E3726" s="17">
        <v>38139</v>
      </c>
      <c r="F3726" s="17"/>
    </row>
    <row r="3727" spans="1:6" x14ac:dyDescent="0.25">
      <c r="A3727" s="16" t="s">
        <v>229</v>
      </c>
      <c r="B3727" s="16">
        <v>52310</v>
      </c>
      <c r="C3727" s="16">
        <v>100</v>
      </c>
      <c r="D3727" s="16">
        <v>66.099999999999994</v>
      </c>
      <c r="E3727" s="17">
        <v>35186</v>
      </c>
      <c r="F3727" s="17"/>
    </row>
    <row r="3728" spans="1:6" x14ac:dyDescent="0.25">
      <c r="A3728" s="16" t="s">
        <v>229</v>
      </c>
      <c r="B3728" s="16">
        <v>52544</v>
      </c>
      <c r="C3728" s="16">
        <v>64</v>
      </c>
      <c r="D3728" s="16">
        <v>48.9</v>
      </c>
      <c r="E3728" s="17">
        <v>34851</v>
      </c>
      <c r="F3728" s="17"/>
    </row>
    <row r="3729" spans="1:6" x14ac:dyDescent="0.25">
      <c r="A3729" s="16" t="s">
        <v>229</v>
      </c>
      <c r="B3729" s="16">
        <v>51247</v>
      </c>
      <c r="C3729" s="16">
        <v>60</v>
      </c>
      <c r="D3729" s="16">
        <v>58.6</v>
      </c>
      <c r="E3729" s="17">
        <v>28246</v>
      </c>
      <c r="F3729" s="17"/>
    </row>
    <row r="3730" spans="1:6" x14ac:dyDescent="0.25">
      <c r="A3730" s="16" t="s">
        <v>229</v>
      </c>
      <c r="B3730" s="16">
        <v>51250</v>
      </c>
      <c r="C3730" s="16">
        <v>69</v>
      </c>
      <c r="D3730" s="16">
        <v>67.400000000000006</v>
      </c>
      <c r="E3730" s="17">
        <v>33150</v>
      </c>
      <c r="F3730" s="17"/>
    </row>
    <row r="3731" spans="1:6" x14ac:dyDescent="0.25">
      <c r="A3731" s="16" t="s">
        <v>229</v>
      </c>
      <c r="B3731" s="16">
        <v>50579</v>
      </c>
      <c r="C3731" s="16">
        <v>38</v>
      </c>
      <c r="D3731" s="16">
        <v>20.7</v>
      </c>
      <c r="E3731" s="17">
        <v>35278</v>
      </c>
      <c r="F3731" s="17"/>
    </row>
    <row r="3732" spans="1:6" x14ac:dyDescent="0.25">
      <c r="A3732" s="16" t="s">
        <v>229</v>
      </c>
      <c r="B3732" s="16">
        <v>52601</v>
      </c>
      <c r="C3732" s="16">
        <v>60</v>
      </c>
      <c r="D3732" s="16">
        <v>46.7</v>
      </c>
      <c r="E3732" s="17">
        <v>37092</v>
      </c>
      <c r="F3732" s="17"/>
    </row>
    <row r="3733" spans="1:6" x14ac:dyDescent="0.25">
      <c r="A3733" s="16" t="s">
        <v>229</v>
      </c>
      <c r="B3733" s="16">
        <v>50211</v>
      </c>
      <c r="C3733" s="16">
        <v>51</v>
      </c>
      <c r="D3733" s="16">
        <v>36.5</v>
      </c>
      <c r="E3733" s="17">
        <v>33878</v>
      </c>
      <c r="F3733" s="17"/>
    </row>
    <row r="3734" spans="1:6" x14ac:dyDescent="0.25">
      <c r="A3734" s="16" t="s">
        <v>229</v>
      </c>
      <c r="B3734" s="16">
        <v>50501</v>
      </c>
      <c r="C3734" s="16">
        <v>155</v>
      </c>
      <c r="D3734" s="16">
        <v>113.1</v>
      </c>
      <c r="E3734" s="17">
        <v>35309</v>
      </c>
      <c r="F3734" s="17"/>
    </row>
    <row r="3735" spans="1:6" x14ac:dyDescent="0.25">
      <c r="A3735" s="16" t="s">
        <v>229</v>
      </c>
      <c r="B3735" s="16">
        <v>51632</v>
      </c>
      <c r="C3735" s="16">
        <v>45</v>
      </c>
      <c r="D3735" s="16">
        <v>34</v>
      </c>
      <c r="E3735" s="17">
        <v>37803</v>
      </c>
      <c r="F3735" s="17"/>
    </row>
    <row r="3736" spans="1:6" x14ac:dyDescent="0.25">
      <c r="A3736" s="16" t="s">
        <v>229</v>
      </c>
      <c r="B3736" s="16">
        <v>52001</v>
      </c>
      <c r="C3736" s="16">
        <v>214</v>
      </c>
      <c r="D3736" s="16">
        <v>198.9</v>
      </c>
      <c r="E3736" s="17">
        <v>37500</v>
      </c>
      <c r="F3736" s="17"/>
    </row>
    <row r="3737" spans="1:6" x14ac:dyDescent="0.25">
      <c r="A3737" s="16" t="s">
        <v>229</v>
      </c>
      <c r="B3737" s="16">
        <v>51102</v>
      </c>
      <c r="C3737" s="16">
        <v>20</v>
      </c>
      <c r="D3737" s="16">
        <v>13.9</v>
      </c>
      <c r="E3737" s="17">
        <v>43008</v>
      </c>
      <c r="F3737" s="17"/>
    </row>
    <row r="3738" spans="1:6" x14ac:dyDescent="0.25">
      <c r="A3738" s="16" t="s">
        <v>229</v>
      </c>
      <c r="B3738" s="16">
        <v>52245</v>
      </c>
      <c r="C3738" s="16">
        <v>89</v>
      </c>
      <c r="D3738" s="16">
        <v>65.900000000000006</v>
      </c>
      <c r="E3738" s="17">
        <v>34335</v>
      </c>
      <c r="F3738" s="17"/>
    </row>
    <row r="3739" spans="1:6" x14ac:dyDescent="0.25">
      <c r="A3739" s="16" t="s">
        <v>229</v>
      </c>
      <c r="B3739" s="16">
        <v>50595</v>
      </c>
      <c r="C3739" s="16">
        <v>67</v>
      </c>
      <c r="D3739" s="16">
        <v>70.7</v>
      </c>
      <c r="E3739" s="17">
        <v>36312</v>
      </c>
      <c r="F3739" s="17"/>
    </row>
    <row r="3740" spans="1:6" x14ac:dyDescent="0.25">
      <c r="A3740" s="16" t="s">
        <v>229</v>
      </c>
      <c r="B3740" s="16">
        <v>50659</v>
      </c>
      <c r="C3740" s="16">
        <v>70</v>
      </c>
      <c r="D3740" s="16">
        <v>51.9</v>
      </c>
      <c r="E3740" s="17">
        <v>35370</v>
      </c>
      <c r="F3740" s="17"/>
    </row>
    <row r="3741" spans="1:6" x14ac:dyDescent="0.25">
      <c r="A3741" s="16" t="s">
        <v>229</v>
      </c>
      <c r="B3741" s="16">
        <v>50638</v>
      </c>
      <c r="C3741" s="16">
        <v>40</v>
      </c>
      <c r="D3741" s="16">
        <v>29.3</v>
      </c>
      <c r="E3741" s="17">
        <v>34669</v>
      </c>
      <c r="F3741" s="17"/>
    </row>
    <row r="3742" spans="1:6" x14ac:dyDescent="0.25">
      <c r="A3742" s="16" t="s">
        <v>229</v>
      </c>
      <c r="B3742" s="16">
        <v>50208</v>
      </c>
      <c r="C3742" s="16">
        <v>24</v>
      </c>
      <c r="D3742" s="16">
        <v>19.2</v>
      </c>
      <c r="E3742" s="17">
        <v>41892</v>
      </c>
      <c r="F3742" s="17"/>
    </row>
    <row r="3743" spans="1:6" x14ac:dyDescent="0.25">
      <c r="A3743" s="16" t="s">
        <v>229</v>
      </c>
      <c r="B3743" s="16">
        <v>52531</v>
      </c>
      <c r="C3743" s="16">
        <v>60</v>
      </c>
      <c r="D3743" s="16">
        <v>48.7</v>
      </c>
      <c r="E3743" s="17">
        <v>38657</v>
      </c>
      <c r="F3743" s="17"/>
    </row>
    <row r="3744" spans="1:6" x14ac:dyDescent="0.25">
      <c r="A3744" s="16" t="s">
        <v>229</v>
      </c>
      <c r="B3744" s="16">
        <v>50625</v>
      </c>
      <c r="C3744" s="16">
        <v>38</v>
      </c>
      <c r="D3744" s="16">
        <v>25.3</v>
      </c>
      <c r="E3744" s="17">
        <v>35643</v>
      </c>
      <c r="F3744" s="17"/>
    </row>
    <row r="3745" spans="1:6" x14ac:dyDescent="0.25">
      <c r="A3745" s="16" t="s">
        <v>229</v>
      </c>
      <c r="B3745" s="16">
        <v>50125</v>
      </c>
      <c r="C3745" s="16">
        <v>83</v>
      </c>
      <c r="D3745" s="16">
        <v>64.400000000000006</v>
      </c>
      <c r="E3745" s="17">
        <v>35704</v>
      </c>
      <c r="F3745" s="17"/>
    </row>
    <row r="3746" spans="1:6" x14ac:dyDescent="0.25">
      <c r="A3746" s="16" t="s">
        <v>229</v>
      </c>
      <c r="B3746" s="16">
        <v>52738</v>
      </c>
      <c r="C3746" s="16">
        <v>42</v>
      </c>
      <c r="D3746" s="16">
        <v>36.9</v>
      </c>
      <c r="E3746" s="17">
        <v>37712</v>
      </c>
      <c r="F3746" s="17"/>
    </row>
    <row r="3747" spans="1:6" x14ac:dyDescent="0.25">
      <c r="A3747" s="16" t="s">
        <v>229</v>
      </c>
      <c r="B3747" s="16">
        <v>51401</v>
      </c>
      <c r="C3747" s="16">
        <v>51</v>
      </c>
      <c r="D3747" s="16">
        <v>33.5</v>
      </c>
      <c r="E3747" s="17">
        <v>34543</v>
      </c>
      <c r="F3747" s="17"/>
    </row>
    <row r="3748" spans="1:6" x14ac:dyDescent="0.25">
      <c r="A3748" s="16" t="s">
        <v>229</v>
      </c>
      <c r="B3748" s="16">
        <v>50115</v>
      </c>
      <c r="C3748" s="16">
        <v>58</v>
      </c>
      <c r="D3748" s="16">
        <v>48</v>
      </c>
      <c r="E3748" s="17">
        <v>37987</v>
      </c>
      <c r="F3748" s="17"/>
    </row>
    <row r="3749" spans="1:6" x14ac:dyDescent="0.25">
      <c r="A3749" s="16" t="s">
        <v>229</v>
      </c>
      <c r="B3749" s="16">
        <v>50316</v>
      </c>
      <c r="C3749" s="16">
        <v>74</v>
      </c>
      <c r="D3749" s="16">
        <v>71.099999999999994</v>
      </c>
      <c r="E3749" s="17">
        <v>35186</v>
      </c>
      <c r="F3749" s="17"/>
    </row>
    <row r="3750" spans="1:6" x14ac:dyDescent="0.25">
      <c r="A3750" s="16" t="s">
        <v>229</v>
      </c>
      <c r="B3750" s="16">
        <v>52659</v>
      </c>
      <c r="C3750" s="16">
        <v>50</v>
      </c>
      <c r="D3750" s="16">
        <v>33.799999999999997</v>
      </c>
      <c r="E3750" s="17">
        <v>35573</v>
      </c>
      <c r="F3750" s="17"/>
    </row>
    <row r="3751" spans="1:6" x14ac:dyDescent="0.25">
      <c r="A3751" s="16" t="s">
        <v>229</v>
      </c>
      <c r="B3751" s="16">
        <v>50702</v>
      </c>
      <c r="C3751" s="16">
        <v>72</v>
      </c>
      <c r="D3751" s="16">
        <v>62.2</v>
      </c>
      <c r="E3751" s="17">
        <v>25065</v>
      </c>
      <c r="F3751" s="17"/>
    </row>
    <row r="3752" spans="1:6" x14ac:dyDescent="0.25">
      <c r="A3752" s="16" t="s">
        <v>229</v>
      </c>
      <c r="B3752" s="16">
        <v>52544</v>
      </c>
      <c r="C3752" s="16">
        <v>19</v>
      </c>
      <c r="D3752" s="16">
        <v>19.8</v>
      </c>
      <c r="E3752" s="17">
        <v>39539</v>
      </c>
      <c r="F3752" s="17"/>
    </row>
    <row r="3753" spans="1:6" x14ac:dyDescent="0.25">
      <c r="A3753" s="16" t="s">
        <v>229</v>
      </c>
      <c r="B3753" s="16">
        <v>50613</v>
      </c>
      <c r="C3753" s="16">
        <v>50</v>
      </c>
      <c r="D3753" s="16">
        <v>47.1</v>
      </c>
      <c r="E3753" s="17">
        <v>37956</v>
      </c>
      <c r="F3753" s="17"/>
    </row>
    <row r="3754" spans="1:6" x14ac:dyDescent="0.25">
      <c r="A3754" s="16" t="s">
        <v>229</v>
      </c>
      <c r="B3754" s="16">
        <v>50315</v>
      </c>
      <c r="C3754" s="16">
        <v>120</v>
      </c>
      <c r="D3754" s="16">
        <v>75.099999999999994</v>
      </c>
      <c r="E3754" s="17">
        <v>35186</v>
      </c>
      <c r="F3754" s="17"/>
    </row>
    <row r="3755" spans="1:6" x14ac:dyDescent="0.25">
      <c r="A3755" s="16" t="s">
        <v>229</v>
      </c>
      <c r="B3755" s="16">
        <v>51449</v>
      </c>
      <c r="C3755" s="16">
        <v>80</v>
      </c>
      <c r="D3755" s="16">
        <v>60.1</v>
      </c>
      <c r="E3755" s="17">
        <v>25087</v>
      </c>
      <c r="F3755" s="17"/>
    </row>
    <row r="3756" spans="1:6" x14ac:dyDescent="0.25">
      <c r="A3756" s="16" t="s">
        <v>229</v>
      </c>
      <c r="B3756" s="16">
        <v>52556</v>
      </c>
      <c r="C3756" s="16">
        <v>73</v>
      </c>
      <c r="D3756" s="16">
        <v>69.599999999999994</v>
      </c>
      <c r="E3756" s="17">
        <v>40575</v>
      </c>
      <c r="F3756" s="17"/>
    </row>
    <row r="3757" spans="1:6" x14ac:dyDescent="0.25">
      <c r="A3757" s="16" t="s">
        <v>229</v>
      </c>
      <c r="B3757" s="16">
        <v>50424</v>
      </c>
      <c r="C3757" s="16">
        <v>46</v>
      </c>
      <c r="D3757" s="16">
        <v>35.4</v>
      </c>
      <c r="E3757" s="17">
        <v>39552</v>
      </c>
      <c r="F3757" s="17"/>
    </row>
    <row r="3758" spans="1:6" x14ac:dyDescent="0.25">
      <c r="A3758" s="16" t="s">
        <v>229</v>
      </c>
      <c r="B3758" s="16">
        <v>51530</v>
      </c>
      <c r="C3758" s="16">
        <v>53</v>
      </c>
      <c r="D3758" s="16">
        <v>18.100000000000001</v>
      </c>
      <c r="E3758" s="17">
        <v>35704</v>
      </c>
      <c r="F3758" s="17"/>
    </row>
    <row r="3759" spans="1:6" x14ac:dyDescent="0.25">
      <c r="A3759" s="16" t="s">
        <v>229</v>
      </c>
      <c r="B3759" s="16">
        <v>52076</v>
      </c>
      <c r="C3759" s="16">
        <v>16</v>
      </c>
      <c r="D3759" s="16">
        <v>19.5</v>
      </c>
      <c r="E3759" s="17">
        <v>31520</v>
      </c>
      <c r="F3759" s="17"/>
    </row>
    <row r="3760" spans="1:6" x14ac:dyDescent="0.25">
      <c r="A3760" s="16" t="s">
        <v>229</v>
      </c>
      <c r="B3760" s="16">
        <v>52142</v>
      </c>
      <c r="C3760" s="16">
        <v>55</v>
      </c>
      <c r="D3760" s="16">
        <v>45.8</v>
      </c>
      <c r="E3760" s="17">
        <v>36982</v>
      </c>
      <c r="F3760" s="17"/>
    </row>
    <row r="3761" spans="1:6" x14ac:dyDescent="0.25">
      <c r="A3761" s="16" t="s">
        <v>229</v>
      </c>
      <c r="B3761" s="16">
        <v>52339</v>
      </c>
      <c r="C3761" s="16">
        <v>57</v>
      </c>
      <c r="D3761" s="16">
        <v>50.2</v>
      </c>
      <c r="E3761" s="17">
        <v>37408</v>
      </c>
      <c r="F3761" s="17"/>
    </row>
    <row r="3762" spans="1:6" x14ac:dyDescent="0.25">
      <c r="A3762" s="16" t="s">
        <v>229</v>
      </c>
      <c r="B3762" s="16">
        <v>50676</v>
      </c>
      <c r="C3762" s="16">
        <v>28</v>
      </c>
      <c r="D3762" s="16">
        <v>23.5</v>
      </c>
      <c r="E3762" s="17">
        <v>37895</v>
      </c>
      <c r="F3762" s="17"/>
    </row>
    <row r="3763" spans="1:6" x14ac:dyDescent="0.25">
      <c r="A3763" s="16" t="s">
        <v>229</v>
      </c>
      <c r="B3763" s="16">
        <v>50423</v>
      </c>
      <c r="C3763" s="16">
        <v>71</v>
      </c>
      <c r="D3763" s="16">
        <v>54.6</v>
      </c>
      <c r="E3763" s="17">
        <v>35704</v>
      </c>
      <c r="F3763" s="17"/>
    </row>
    <row r="3764" spans="1:6" x14ac:dyDescent="0.25">
      <c r="A3764" s="16" t="s">
        <v>229</v>
      </c>
      <c r="B3764" s="16">
        <v>52240</v>
      </c>
      <c r="C3764" s="16">
        <v>58</v>
      </c>
      <c r="D3764" s="16">
        <v>50.5</v>
      </c>
      <c r="E3764" s="17">
        <v>32477</v>
      </c>
      <c r="F3764" s="17"/>
    </row>
    <row r="3765" spans="1:6" x14ac:dyDescent="0.25">
      <c r="A3765" s="16" t="s">
        <v>229</v>
      </c>
      <c r="B3765" s="16">
        <v>50010</v>
      </c>
      <c r="C3765" s="16">
        <v>38</v>
      </c>
      <c r="D3765" s="16">
        <v>36.200000000000003</v>
      </c>
      <c r="E3765" s="17">
        <v>42324</v>
      </c>
      <c r="F3765" s="17"/>
    </row>
    <row r="3766" spans="1:6" x14ac:dyDescent="0.25">
      <c r="A3766" s="16" t="s">
        <v>229</v>
      </c>
      <c r="B3766" s="16">
        <v>51103</v>
      </c>
      <c r="C3766" s="16">
        <v>71</v>
      </c>
      <c r="D3766" s="16">
        <v>49.5</v>
      </c>
      <c r="E3766" s="17">
        <v>33905</v>
      </c>
      <c r="F3766" s="17"/>
    </row>
    <row r="3767" spans="1:6" x14ac:dyDescent="0.25">
      <c r="A3767" s="16" t="s">
        <v>229</v>
      </c>
      <c r="B3767" s="16">
        <v>50169</v>
      </c>
      <c r="C3767" s="16">
        <v>65</v>
      </c>
      <c r="D3767" s="16">
        <v>43.7</v>
      </c>
      <c r="E3767" s="17">
        <v>35096</v>
      </c>
      <c r="F3767" s="17"/>
    </row>
    <row r="3768" spans="1:6" x14ac:dyDescent="0.25">
      <c r="A3768" s="16" t="s">
        <v>229</v>
      </c>
      <c r="B3768" s="16">
        <v>52247</v>
      </c>
      <c r="C3768" s="16">
        <v>80</v>
      </c>
      <c r="D3768" s="16">
        <v>63.2</v>
      </c>
      <c r="E3768" s="17">
        <v>37500</v>
      </c>
      <c r="F3768" s="17"/>
    </row>
    <row r="3769" spans="1:6" x14ac:dyDescent="0.25">
      <c r="A3769" s="16" t="s">
        <v>229</v>
      </c>
      <c r="B3769" s="16">
        <v>51104</v>
      </c>
      <c r="C3769" s="16">
        <v>125</v>
      </c>
      <c r="D3769" s="16">
        <v>70.099999999999994</v>
      </c>
      <c r="E3769" s="17">
        <v>33420</v>
      </c>
      <c r="F3769" s="17"/>
    </row>
    <row r="3770" spans="1:6" x14ac:dyDescent="0.25">
      <c r="A3770" s="16" t="s">
        <v>229</v>
      </c>
      <c r="B3770" s="16">
        <v>50543</v>
      </c>
      <c r="C3770" s="16">
        <v>46</v>
      </c>
      <c r="D3770" s="16">
        <v>31</v>
      </c>
      <c r="E3770" s="17">
        <v>35612</v>
      </c>
      <c r="F3770" s="17"/>
    </row>
    <row r="3771" spans="1:6" x14ac:dyDescent="0.25">
      <c r="A3771" s="16" t="s">
        <v>229</v>
      </c>
      <c r="B3771" s="16">
        <v>50278</v>
      </c>
      <c r="C3771" s="16">
        <v>40</v>
      </c>
      <c r="D3771" s="16">
        <v>25.7</v>
      </c>
      <c r="E3771" s="17">
        <v>35468</v>
      </c>
      <c r="F3771" s="17"/>
    </row>
    <row r="3772" spans="1:6" x14ac:dyDescent="0.25">
      <c r="A3772" s="16" t="s">
        <v>229</v>
      </c>
      <c r="B3772" s="16">
        <v>52002</v>
      </c>
      <c r="C3772" s="16">
        <v>32</v>
      </c>
      <c r="D3772" s="16">
        <v>25.3</v>
      </c>
      <c r="E3772" s="17">
        <v>42928</v>
      </c>
      <c r="F3772" s="17"/>
    </row>
    <row r="3773" spans="1:6" x14ac:dyDescent="0.25">
      <c r="A3773" s="16" t="s">
        <v>229</v>
      </c>
      <c r="B3773" s="16">
        <v>50317</v>
      </c>
      <c r="C3773" s="16">
        <v>79</v>
      </c>
      <c r="D3773" s="16">
        <v>74</v>
      </c>
      <c r="E3773" s="17">
        <v>38108</v>
      </c>
      <c r="F3773" s="17"/>
    </row>
    <row r="3774" spans="1:6" x14ac:dyDescent="0.25">
      <c r="A3774" s="16" t="s">
        <v>229</v>
      </c>
      <c r="B3774" s="16">
        <v>50316</v>
      </c>
      <c r="C3774" s="16">
        <v>81</v>
      </c>
      <c r="D3774" s="16">
        <v>55.9</v>
      </c>
      <c r="E3774" s="17">
        <v>34344</v>
      </c>
      <c r="F3774" s="17"/>
    </row>
    <row r="3775" spans="1:6" x14ac:dyDescent="0.25">
      <c r="A3775" s="16" t="s">
        <v>229</v>
      </c>
      <c r="B3775" s="16">
        <v>52175</v>
      </c>
      <c r="C3775" s="16">
        <v>71</v>
      </c>
      <c r="D3775" s="16">
        <v>43.5</v>
      </c>
      <c r="E3775" s="17">
        <v>34243</v>
      </c>
      <c r="F3775" s="17"/>
    </row>
    <row r="3776" spans="1:6" x14ac:dyDescent="0.25">
      <c r="A3776" s="16" t="s">
        <v>229</v>
      </c>
      <c r="B3776" s="16">
        <v>52349</v>
      </c>
      <c r="C3776" s="16">
        <v>40</v>
      </c>
      <c r="D3776" s="16">
        <v>35.700000000000003</v>
      </c>
      <c r="E3776" s="17">
        <v>27119</v>
      </c>
      <c r="F3776" s="17"/>
    </row>
    <row r="3777" spans="1:6" x14ac:dyDescent="0.25">
      <c r="A3777" s="16" t="s">
        <v>229</v>
      </c>
      <c r="B3777" s="16">
        <v>52248</v>
      </c>
      <c r="C3777" s="16">
        <v>35</v>
      </c>
      <c r="D3777" s="16">
        <v>25.7</v>
      </c>
      <c r="E3777" s="17">
        <v>35643</v>
      </c>
      <c r="F3777" s="17"/>
    </row>
    <row r="3778" spans="1:6" x14ac:dyDescent="0.25">
      <c r="A3778" s="16" t="s">
        <v>229</v>
      </c>
      <c r="B3778" s="16">
        <v>52060</v>
      </c>
      <c r="C3778" s="16">
        <v>52</v>
      </c>
      <c r="D3778" s="16">
        <v>30.3</v>
      </c>
      <c r="E3778" s="17">
        <v>39264</v>
      </c>
      <c r="F3778" s="17"/>
    </row>
    <row r="3779" spans="1:6" x14ac:dyDescent="0.25">
      <c r="A3779" s="16" t="s">
        <v>229</v>
      </c>
      <c r="B3779" s="16">
        <v>50616</v>
      </c>
      <c r="C3779" s="16">
        <v>65</v>
      </c>
      <c r="D3779" s="16">
        <v>57.1</v>
      </c>
      <c r="E3779" s="17">
        <v>34700</v>
      </c>
      <c r="F3779" s="17"/>
    </row>
    <row r="3780" spans="1:6" x14ac:dyDescent="0.25">
      <c r="A3780" s="16" t="s">
        <v>229</v>
      </c>
      <c r="B3780" s="16">
        <v>51249</v>
      </c>
      <c r="C3780" s="16">
        <v>59</v>
      </c>
      <c r="D3780" s="16">
        <v>46.3</v>
      </c>
      <c r="E3780" s="17">
        <v>38353</v>
      </c>
      <c r="F3780" s="17"/>
    </row>
    <row r="3781" spans="1:6" x14ac:dyDescent="0.25">
      <c r="A3781" s="16" t="s">
        <v>229</v>
      </c>
      <c r="B3781" s="16">
        <v>50265</v>
      </c>
      <c r="C3781" s="16">
        <v>140</v>
      </c>
      <c r="D3781" s="16">
        <v>68.7</v>
      </c>
      <c r="E3781" s="17">
        <v>35633</v>
      </c>
      <c r="F3781" s="17"/>
    </row>
    <row r="3782" spans="1:6" x14ac:dyDescent="0.25">
      <c r="A3782" s="16" t="s">
        <v>229</v>
      </c>
      <c r="B3782" s="16">
        <v>51201</v>
      </c>
      <c r="C3782" s="16">
        <v>70</v>
      </c>
      <c r="D3782" s="16">
        <v>55</v>
      </c>
      <c r="E3782" s="17">
        <v>28611</v>
      </c>
      <c r="F3782" s="17"/>
    </row>
    <row r="3783" spans="1:6" x14ac:dyDescent="0.25">
      <c r="A3783" s="16" t="s">
        <v>229</v>
      </c>
      <c r="B3783" s="16">
        <v>51334</v>
      </c>
      <c r="C3783" s="16">
        <v>60</v>
      </c>
      <c r="D3783" s="16">
        <v>26.9</v>
      </c>
      <c r="E3783" s="17">
        <v>38018</v>
      </c>
      <c r="F3783" s="17"/>
    </row>
    <row r="3784" spans="1:6" x14ac:dyDescent="0.25">
      <c r="A3784" s="16" t="s">
        <v>229</v>
      </c>
      <c r="B3784" s="16">
        <v>52302</v>
      </c>
      <c r="C3784" s="16">
        <v>40</v>
      </c>
      <c r="D3784" s="16">
        <v>28.4</v>
      </c>
      <c r="E3784" s="17">
        <v>43482</v>
      </c>
      <c r="F3784" s="17"/>
    </row>
    <row r="3785" spans="1:6" x14ac:dyDescent="0.25">
      <c r="A3785" s="16" t="s">
        <v>229</v>
      </c>
      <c r="B3785" s="16">
        <v>51249</v>
      </c>
      <c r="C3785" s="16">
        <v>51</v>
      </c>
      <c r="D3785" s="16">
        <v>38.1</v>
      </c>
      <c r="E3785" s="17">
        <v>36281</v>
      </c>
      <c r="F3785" s="17"/>
    </row>
    <row r="3786" spans="1:6" x14ac:dyDescent="0.25">
      <c r="A3786" s="16" t="s">
        <v>229</v>
      </c>
      <c r="B3786" s="16">
        <v>50456</v>
      </c>
      <c r="C3786" s="16">
        <v>43</v>
      </c>
      <c r="D3786" s="16">
        <v>29.3</v>
      </c>
      <c r="E3786" s="17">
        <v>34516</v>
      </c>
      <c r="F3786" s="17"/>
    </row>
    <row r="3787" spans="1:6" x14ac:dyDescent="0.25">
      <c r="A3787" s="16" t="s">
        <v>229</v>
      </c>
      <c r="B3787" s="16">
        <v>50501</v>
      </c>
      <c r="C3787" s="16">
        <v>90</v>
      </c>
      <c r="D3787" s="16">
        <v>75.599999999999994</v>
      </c>
      <c r="E3787" s="17">
        <v>38047</v>
      </c>
      <c r="F3787" s="17"/>
    </row>
    <row r="3788" spans="1:6" x14ac:dyDescent="0.25">
      <c r="A3788" s="16" t="s">
        <v>229</v>
      </c>
      <c r="B3788" s="16">
        <v>50063</v>
      </c>
      <c r="C3788" s="16">
        <v>55</v>
      </c>
      <c r="D3788" s="16">
        <v>47.1</v>
      </c>
      <c r="E3788" s="17">
        <v>39861</v>
      </c>
      <c r="F3788" s="17"/>
    </row>
    <row r="3789" spans="1:6" x14ac:dyDescent="0.25">
      <c r="A3789" s="16" t="s">
        <v>229</v>
      </c>
      <c r="B3789" s="16">
        <v>50517</v>
      </c>
      <c r="C3789" s="16">
        <v>32</v>
      </c>
      <c r="D3789" s="16">
        <v>23.7</v>
      </c>
      <c r="E3789" s="17">
        <v>36251</v>
      </c>
      <c r="F3789" s="17"/>
    </row>
    <row r="3790" spans="1:6" x14ac:dyDescent="0.25">
      <c r="A3790" s="16" t="s">
        <v>229</v>
      </c>
      <c r="B3790" s="16">
        <v>50220</v>
      </c>
      <c r="C3790" s="16">
        <v>57</v>
      </c>
      <c r="D3790" s="16">
        <v>40</v>
      </c>
      <c r="E3790" s="17">
        <v>32561</v>
      </c>
      <c r="F3790" s="17"/>
    </row>
    <row r="3791" spans="1:6" x14ac:dyDescent="0.25">
      <c r="A3791" s="16" t="s">
        <v>229</v>
      </c>
      <c r="B3791" s="16">
        <v>51450</v>
      </c>
      <c r="C3791" s="16">
        <v>45</v>
      </c>
      <c r="D3791" s="16">
        <v>26.7</v>
      </c>
      <c r="E3791" s="17">
        <v>37623</v>
      </c>
      <c r="F3791" s="17"/>
    </row>
    <row r="3792" spans="1:6" x14ac:dyDescent="0.25">
      <c r="A3792" s="16" t="s">
        <v>229</v>
      </c>
      <c r="B3792" s="16">
        <v>52625</v>
      </c>
      <c r="C3792" s="16">
        <v>55</v>
      </c>
      <c r="D3792" s="16">
        <v>49.5</v>
      </c>
      <c r="E3792" s="17">
        <v>34943</v>
      </c>
      <c r="F3792" s="17"/>
    </row>
    <row r="3793" spans="1:6" x14ac:dyDescent="0.25">
      <c r="A3793" s="16" t="s">
        <v>229</v>
      </c>
      <c r="B3793" s="16">
        <v>50597</v>
      </c>
      <c r="C3793" s="16">
        <v>45</v>
      </c>
      <c r="D3793" s="16">
        <v>33.799999999999997</v>
      </c>
      <c r="E3793" s="17">
        <v>37209</v>
      </c>
      <c r="F3793" s="17"/>
    </row>
    <row r="3794" spans="1:6" x14ac:dyDescent="0.25">
      <c r="A3794" s="16" t="s">
        <v>229</v>
      </c>
      <c r="B3794" s="16">
        <v>52353</v>
      </c>
      <c r="C3794" s="16">
        <v>53</v>
      </c>
      <c r="D3794" s="16">
        <v>50.8</v>
      </c>
      <c r="E3794" s="17">
        <v>37742</v>
      </c>
      <c r="F3794" s="17"/>
    </row>
    <row r="3795" spans="1:6" x14ac:dyDescent="0.25">
      <c r="A3795" s="16" t="s">
        <v>229</v>
      </c>
      <c r="B3795" s="16">
        <v>50158</v>
      </c>
      <c r="C3795" s="16">
        <v>109</v>
      </c>
      <c r="D3795" s="16">
        <v>80.8</v>
      </c>
      <c r="E3795" s="17">
        <v>35827</v>
      </c>
      <c r="F3795" s="17"/>
    </row>
    <row r="3796" spans="1:6" x14ac:dyDescent="0.25">
      <c r="A3796" s="16" t="s">
        <v>229</v>
      </c>
      <c r="B3796" s="16">
        <v>50125</v>
      </c>
      <c r="C3796" s="16">
        <v>54</v>
      </c>
      <c r="D3796" s="16">
        <v>46.3</v>
      </c>
      <c r="E3796" s="17">
        <v>33542</v>
      </c>
      <c r="F3796" s="17"/>
    </row>
    <row r="3797" spans="1:6" x14ac:dyDescent="0.25">
      <c r="A3797" s="16" t="s">
        <v>229</v>
      </c>
      <c r="B3797" s="16">
        <v>52807</v>
      </c>
      <c r="C3797" s="16">
        <v>120</v>
      </c>
      <c r="D3797" s="16">
        <v>105.9</v>
      </c>
      <c r="E3797" s="17">
        <v>39853</v>
      </c>
      <c r="F3797" s="17"/>
    </row>
    <row r="3798" spans="1:6" x14ac:dyDescent="0.25">
      <c r="A3798" s="16" t="s">
        <v>229</v>
      </c>
      <c r="B3798" s="16">
        <v>50131</v>
      </c>
      <c r="C3798" s="16">
        <v>64</v>
      </c>
      <c r="D3798" s="16">
        <v>56.7</v>
      </c>
      <c r="E3798" s="17">
        <v>27942</v>
      </c>
      <c r="F3798" s="17"/>
    </row>
    <row r="3799" spans="1:6" x14ac:dyDescent="0.25">
      <c r="A3799" s="16" t="s">
        <v>229</v>
      </c>
      <c r="B3799" s="16">
        <v>51445</v>
      </c>
      <c r="C3799" s="16">
        <v>64</v>
      </c>
      <c r="D3799" s="16">
        <v>23.6</v>
      </c>
      <c r="E3799" s="17">
        <v>34345</v>
      </c>
      <c r="F3799" s="17"/>
    </row>
    <row r="3800" spans="1:6" x14ac:dyDescent="0.25">
      <c r="A3800" s="16" t="s">
        <v>229</v>
      </c>
      <c r="B3800" s="16">
        <v>51442</v>
      </c>
      <c r="C3800" s="16">
        <v>46</v>
      </c>
      <c r="D3800" s="16">
        <v>34.1</v>
      </c>
      <c r="E3800" s="17">
        <v>34642</v>
      </c>
      <c r="F3800" s="17"/>
    </row>
    <row r="3801" spans="1:6" x14ac:dyDescent="0.25">
      <c r="A3801" s="16" t="s">
        <v>229</v>
      </c>
      <c r="B3801" s="16">
        <v>52001</v>
      </c>
      <c r="C3801" s="16">
        <v>102</v>
      </c>
      <c r="D3801" s="16">
        <v>64.5</v>
      </c>
      <c r="E3801" s="17">
        <v>38684</v>
      </c>
      <c r="F3801" s="17"/>
    </row>
    <row r="3802" spans="1:6" x14ac:dyDescent="0.25">
      <c r="A3802" s="16" t="s">
        <v>229</v>
      </c>
      <c r="B3802" s="16">
        <v>50436</v>
      </c>
      <c r="C3802" s="16">
        <v>56</v>
      </c>
      <c r="D3802" s="16">
        <v>38.700000000000003</v>
      </c>
      <c r="E3802" s="17">
        <v>34425</v>
      </c>
      <c r="F3802" s="17"/>
    </row>
    <row r="3803" spans="1:6" x14ac:dyDescent="0.25">
      <c r="A3803" s="16" t="s">
        <v>229</v>
      </c>
      <c r="B3803" s="16">
        <v>50540</v>
      </c>
      <c r="C3803" s="16">
        <v>46</v>
      </c>
      <c r="D3803" s="16">
        <v>36.299999999999997</v>
      </c>
      <c r="E3803" s="17">
        <v>35400</v>
      </c>
      <c r="F3803" s="17"/>
    </row>
    <row r="3804" spans="1:6" x14ac:dyDescent="0.25">
      <c r="A3804" s="16" t="s">
        <v>229</v>
      </c>
      <c r="B3804" s="16">
        <v>51012</v>
      </c>
      <c r="C3804" s="16">
        <v>48</v>
      </c>
      <c r="D3804" s="16">
        <v>36.1</v>
      </c>
      <c r="E3804" s="17">
        <v>36763</v>
      </c>
      <c r="F3804" s="17"/>
    </row>
    <row r="3805" spans="1:6" x14ac:dyDescent="0.25">
      <c r="A3805" s="16" t="s">
        <v>229</v>
      </c>
      <c r="B3805" s="16">
        <v>52052</v>
      </c>
      <c r="C3805" s="16">
        <v>93</v>
      </c>
      <c r="D3805" s="16">
        <v>51.2</v>
      </c>
      <c r="E3805" s="17">
        <v>35582</v>
      </c>
      <c r="F3805" s="17"/>
    </row>
    <row r="3806" spans="1:6" x14ac:dyDescent="0.25">
      <c r="A3806" s="16" t="s">
        <v>229</v>
      </c>
      <c r="B3806" s="16">
        <v>50421</v>
      </c>
      <c r="C3806" s="16">
        <v>86</v>
      </c>
      <c r="D3806" s="16">
        <v>46.6</v>
      </c>
      <c r="E3806" s="17">
        <v>35796</v>
      </c>
      <c r="F3806" s="17"/>
    </row>
    <row r="3807" spans="1:6" x14ac:dyDescent="0.25">
      <c r="A3807" s="16" t="s">
        <v>229</v>
      </c>
      <c r="B3807" s="16">
        <v>51005</v>
      </c>
      <c r="C3807" s="16">
        <v>44</v>
      </c>
      <c r="D3807" s="16">
        <v>29.6</v>
      </c>
      <c r="E3807" s="17">
        <v>38201</v>
      </c>
      <c r="F3807" s="17"/>
    </row>
    <row r="3808" spans="1:6" x14ac:dyDescent="0.25">
      <c r="A3808" s="16" t="s">
        <v>229</v>
      </c>
      <c r="B3808" s="16">
        <v>50659</v>
      </c>
      <c r="C3808" s="16">
        <v>74</v>
      </c>
      <c r="D3808" s="16">
        <v>48.2</v>
      </c>
      <c r="E3808" s="17">
        <v>35370</v>
      </c>
      <c r="F3808" s="17"/>
    </row>
    <row r="3809" spans="1:6" x14ac:dyDescent="0.25">
      <c r="A3809" s="16" t="s">
        <v>229</v>
      </c>
      <c r="B3809" s="16">
        <v>50060</v>
      </c>
      <c r="C3809" s="16">
        <v>71</v>
      </c>
      <c r="D3809" s="16">
        <v>64.900000000000006</v>
      </c>
      <c r="E3809" s="17">
        <v>34516</v>
      </c>
      <c r="F3809" s="17"/>
    </row>
    <row r="3810" spans="1:6" x14ac:dyDescent="0.25">
      <c r="A3810" s="16" t="s">
        <v>229</v>
      </c>
      <c r="B3810" s="16">
        <v>51001</v>
      </c>
      <c r="C3810" s="16">
        <v>45</v>
      </c>
      <c r="D3810" s="16">
        <v>42.1</v>
      </c>
      <c r="E3810" s="17">
        <v>40046</v>
      </c>
      <c r="F3810" s="17"/>
    </row>
    <row r="3811" spans="1:6" x14ac:dyDescent="0.25">
      <c r="A3811" s="16" t="s">
        <v>229</v>
      </c>
      <c r="B3811" s="16">
        <v>50575</v>
      </c>
      <c r="C3811" s="16">
        <v>40</v>
      </c>
      <c r="D3811" s="16">
        <v>25.9</v>
      </c>
      <c r="E3811" s="17">
        <v>36404</v>
      </c>
      <c r="F3811" s="17"/>
    </row>
    <row r="3812" spans="1:6" x14ac:dyDescent="0.25">
      <c r="A3812" s="16" t="s">
        <v>229</v>
      </c>
      <c r="B3812" s="16">
        <v>51028</v>
      </c>
      <c r="C3812" s="16">
        <v>43</v>
      </c>
      <c r="D3812" s="16">
        <v>35.1</v>
      </c>
      <c r="E3812" s="17">
        <v>35681</v>
      </c>
      <c r="F3812" s="17"/>
    </row>
    <row r="3813" spans="1:6" x14ac:dyDescent="0.25">
      <c r="A3813" s="16" t="s">
        <v>229</v>
      </c>
      <c r="B3813" s="16">
        <v>50644</v>
      </c>
      <c r="C3813" s="16">
        <v>37</v>
      </c>
      <c r="D3813" s="16">
        <v>37.4</v>
      </c>
      <c r="E3813" s="17">
        <v>35417</v>
      </c>
      <c r="F3813" s="17"/>
    </row>
    <row r="3814" spans="1:6" x14ac:dyDescent="0.25">
      <c r="A3814" s="16" t="s">
        <v>229</v>
      </c>
      <c r="B3814" s="16">
        <v>52722</v>
      </c>
      <c r="C3814" s="16">
        <v>86</v>
      </c>
      <c r="D3814" s="16">
        <v>59.5</v>
      </c>
      <c r="E3814" s="17">
        <v>35186</v>
      </c>
      <c r="F3814" s="17"/>
    </row>
    <row r="3815" spans="1:6" x14ac:dyDescent="0.25">
      <c r="A3815" s="16" t="s">
        <v>229</v>
      </c>
      <c r="B3815" s="16">
        <v>50501</v>
      </c>
      <c r="C3815" s="16">
        <v>65</v>
      </c>
      <c r="D3815" s="16">
        <v>63.2</v>
      </c>
      <c r="E3815" s="17">
        <v>33071</v>
      </c>
      <c r="F3815" s="17"/>
    </row>
    <row r="3816" spans="1:6" x14ac:dyDescent="0.25">
      <c r="A3816" s="16" t="s">
        <v>229</v>
      </c>
      <c r="B3816" s="16">
        <v>52405</v>
      </c>
      <c r="C3816" s="16">
        <v>60</v>
      </c>
      <c r="D3816" s="16">
        <v>50.1</v>
      </c>
      <c r="E3816" s="17">
        <v>38718</v>
      </c>
      <c r="F3816" s="17"/>
    </row>
    <row r="3817" spans="1:6" x14ac:dyDescent="0.25">
      <c r="A3817" s="16" t="s">
        <v>229</v>
      </c>
      <c r="B3817" s="16">
        <v>52641</v>
      </c>
      <c r="C3817" s="16">
        <v>62</v>
      </c>
      <c r="D3817" s="16">
        <v>49.9</v>
      </c>
      <c r="E3817" s="17">
        <v>37712</v>
      </c>
      <c r="F3817" s="17"/>
    </row>
    <row r="3818" spans="1:6" x14ac:dyDescent="0.25">
      <c r="A3818" s="16" t="s">
        <v>229</v>
      </c>
      <c r="B3818" s="16">
        <v>52302</v>
      </c>
      <c r="C3818" s="16">
        <v>50</v>
      </c>
      <c r="D3818" s="16">
        <v>42.1</v>
      </c>
      <c r="E3818" s="17">
        <v>37043</v>
      </c>
      <c r="F3818" s="17"/>
    </row>
    <row r="3819" spans="1:6" x14ac:dyDescent="0.25">
      <c r="A3819" s="16" t="s">
        <v>229</v>
      </c>
      <c r="B3819" s="16">
        <v>51534</v>
      </c>
      <c r="C3819" s="16">
        <v>32</v>
      </c>
      <c r="D3819" s="16">
        <v>32.6</v>
      </c>
      <c r="E3819" s="17">
        <v>35249</v>
      </c>
      <c r="F3819" s="17"/>
    </row>
    <row r="3820" spans="1:6" x14ac:dyDescent="0.25">
      <c r="A3820" s="16" t="s">
        <v>229</v>
      </c>
      <c r="B3820" s="16">
        <v>52241</v>
      </c>
      <c r="C3820" s="16">
        <v>120</v>
      </c>
      <c r="D3820" s="16">
        <v>102.5</v>
      </c>
      <c r="E3820" s="17">
        <v>38167</v>
      </c>
      <c r="F3820" s="17"/>
    </row>
    <row r="3821" spans="1:6" x14ac:dyDescent="0.25">
      <c r="A3821" s="16" t="s">
        <v>229</v>
      </c>
      <c r="B3821" s="16">
        <v>52033</v>
      </c>
      <c r="C3821" s="16">
        <v>46</v>
      </c>
      <c r="D3821" s="16">
        <v>38.6</v>
      </c>
      <c r="E3821" s="17">
        <v>38718</v>
      </c>
      <c r="F3821" s="17"/>
    </row>
    <row r="3822" spans="1:6" x14ac:dyDescent="0.25">
      <c r="A3822" s="16" t="s">
        <v>229</v>
      </c>
      <c r="B3822" s="16">
        <v>50833</v>
      </c>
      <c r="C3822" s="16">
        <v>39</v>
      </c>
      <c r="D3822" s="16">
        <v>25.3</v>
      </c>
      <c r="E3822" s="17">
        <v>35278</v>
      </c>
      <c r="F3822" s="17"/>
    </row>
    <row r="3823" spans="1:6" x14ac:dyDescent="0.25">
      <c r="A3823" s="16" t="s">
        <v>229</v>
      </c>
      <c r="B3823" s="16">
        <v>52402</v>
      </c>
      <c r="C3823" s="16">
        <v>67</v>
      </c>
      <c r="D3823" s="16">
        <v>23.9</v>
      </c>
      <c r="E3823" s="17">
        <v>35886</v>
      </c>
      <c r="F3823" s="17"/>
    </row>
    <row r="3824" spans="1:6" x14ac:dyDescent="0.25">
      <c r="A3824" s="16" t="s">
        <v>229</v>
      </c>
      <c r="B3824" s="16">
        <v>52732</v>
      </c>
      <c r="C3824" s="16">
        <v>90</v>
      </c>
      <c r="D3824" s="16">
        <v>73.2</v>
      </c>
      <c r="E3824" s="17">
        <v>34425</v>
      </c>
      <c r="F3824" s="17"/>
    </row>
    <row r="3825" spans="1:6" x14ac:dyDescent="0.25">
      <c r="A3825" s="16" t="s">
        <v>229</v>
      </c>
      <c r="B3825" s="16">
        <v>51534</v>
      </c>
      <c r="C3825" s="16">
        <v>75</v>
      </c>
      <c r="D3825" s="16">
        <v>56.2</v>
      </c>
      <c r="E3825" s="17">
        <v>38113</v>
      </c>
      <c r="F3825" s="17"/>
    </row>
    <row r="3826" spans="1:6" x14ac:dyDescent="0.25">
      <c r="A3826" s="16" t="s">
        <v>229</v>
      </c>
      <c r="B3826" s="16">
        <v>50314</v>
      </c>
      <c r="C3826" s="16">
        <v>108</v>
      </c>
      <c r="D3826" s="16">
        <v>94.4</v>
      </c>
      <c r="E3826" s="17">
        <v>35186</v>
      </c>
      <c r="F3826" s="17"/>
    </row>
    <row r="3827" spans="1:6" x14ac:dyDescent="0.25">
      <c r="A3827" s="16" t="s">
        <v>229</v>
      </c>
      <c r="B3827" s="16">
        <v>50511</v>
      </c>
      <c r="C3827" s="16">
        <v>90</v>
      </c>
      <c r="D3827" s="16">
        <v>73.3</v>
      </c>
      <c r="E3827" s="17">
        <v>34304</v>
      </c>
      <c r="F3827" s="17"/>
    </row>
    <row r="3828" spans="1:6" x14ac:dyDescent="0.25">
      <c r="A3828" s="16" t="s">
        <v>229</v>
      </c>
      <c r="B3828" s="16">
        <v>50613</v>
      </c>
      <c r="C3828" s="16">
        <v>82</v>
      </c>
      <c r="D3828" s="16">
        <v>55</v>
      </c>
      <c r="E3828" s="17">
        <v>34335</v>
      </c>
      <c r="F3828" s="17"/>
    </row>
    <row r="3829" spans="1:6" x14ac:dyDescent="0.25">
      <c r="A3829" s="16" t="s">
        <v>229</v>
      </c>
      <c r="B3829" s="16">
        <v>50009</v>
      </c>
      <c r="C3829" s="16">
        <v>38</v>
      </c>
      <c r="D3829" s="16">
        <v>36.200000000000003</v>
      </c>
      <c r="E3829" s="17">
        <v>41888</v>
      </c>
      <c r="F3829" s="17"/>
    </row>
    <row r="3830" spans="1:6" x14ac:dyDescent="0.25">
      <c r="A3830" s="16" t="s">
        <v>229</v>
      </c>
      <c r="B3830" s="16">
        <v>50058</v>
      </c>
      <c r="C3830" s="16">
        <v>57</v>
      </c>
      <c r="D3830" s="16">
        <v>37.700000000000003</v>
      </c>
      <c r="E3830" s="17">
        <v>35704</v>
      </c>
      <c r="F3830" s="17"/>
    </row>
    <row r="3831" spans="1:6" x14ac:dyDescent="0.25">
      <c r="A3831" s="16" t="s">
        <v>229</v>
      </c>
      <c r="B3831" s="16">
        <v>50208</v>
      </c>
      <c r="C3831" s="16">
        <v>53</v>
      </c>
      <c r="D3831" s="16">
        <v>47.5</v>
      </c>
      <c r="E3831" s="17">
        <v>36800</v>
      </c>
      <c r="F3831" s="17"/>
    </row>
    <row r="3832" spans="1:6" x14ac:dyDescent="0.25">
      <c r="A3832" s="16" t="s">
        <v>229</v>
      </c>
      <c r="B3832" s="16">
        <v>52205</v>
      </c>
      <c r="C3832" s="16">
        <v>64</v>
      </c>
      <c r="D3832" s="16">
        <v>58.5</v>
      </c>
      <c r="E3832" s="17">
        <v>35796</v>
      </c>
      <c r="F3832" s="17"/>
    </row>
    <row r="3833" spans="1:6" x14ac:dyDescent="0.25">
      <c r="A3833" s="16" t="s">
        <v>229</v>
      </c>
      <c r="B3833" s="16">
        <v>50851</v>
      </c>
      <c r="C3833" s="16">
        <v>46</v>
      </c>
      <c r="D3833" s="16">
        <v>24.1</v>
      </c>
      <c r="E3833" s="17">
        <v>34639</v>
      </c>
      <c r="F3833" s="17"/>
    </row>
    <row r="3834" spans="1:6" x14ac:dyDescent="0.25">
      <c r="A3834" s="16" t="s">
        <v>229</v>
      </c>
      <c r="B3834" s="16">
        <v>52001</v>
      </c>
      <c r="C3834" s="16">
        <v>99</v>
      </c>
      <c r="D3834" s="16">
        <v>69.400000000000006</v>
      </c>
      <c r="E3834" s="17">
        <v>26147</v>
      </c>
      <c r="F3834" s="17"/>
    </row>
    <row r="3835" spans="1:6" x14ac:dyDescent="0.25">
      <c r="A3835" s="16" t="s">
        <v>229</v>
      </c>
      <c r="B3835" s="16">
        <v>50703</v>
      </c>
      <c r="C3835" s="16">
        <v>114</v>
      </c>
      <c r="D3835" s="16">
        <v>112.4</v>
      </c>
      <c r="E3835" s="17">
        <v>35502</v>
      </c>
      <c r="F3835" s="17"/>
    </row>
    <row r="3836" spans="1:6" x14ac:dyDescent="0.25">
      <c r="A3836" s="16" t="s">
        <v>229</v>
      </c>
      <c r="B3836" s="16">
        <v>52316</v>
      </c>
      <c r="C3836" s="16">
        <v>60</v>
      </c>
      <c r="D3836" s="16">
        <v>36.799999999999997</v>
      </c>
      <c r="E3836" s="17">
        <v>37408</v>
      </c>
      <c r="F3836" s="17"/>
    </row>
    <row r="3837" spans="1:6" x14ac:dyDescent="0.25">
      <c r="A3837" s="16" t="s">
        <v>229</v>
      </c>
      <c r="B3837" s="16">
        <v>50461</v>
      </c>
      <c r="C3837" s="16">
        <v>60</v>
      </c>
      <c r="D3837" s="16">
        <v>51.5</v>
      </c>
      <c r="E3837" s="17">
        <v>37408</v>
      </c>
      <c r="F3837" s="17"/>
    </row>
    <row r="3838" spans="1:6" x14ac:dyDescent="0.25">
      <c r="A3838" s="16" t="s">
        <v>229</v>
      </c>
      <c r="B3838" s="16">
        <v>50662</v>
      </c>
      <c r="C3838" s="16">
        <v>93</v>
      </c>
      <c r="D3838" s="16">
        <v>57.2</v>
      </c>
      <c r="E3838" s="17">
        <v>35643</v>
      </c>
      <c r="F3838" s="17"/>
    </row>
    <row r="3839" spans="1:6" x14ac:dyDescent="0.25">
      <c r="A3839" s="16" t="s">
        <v>229</v>
      </c>
      <c r="B3839" s="16">
        <v>50401</v>
      </c>
      <c r="C3839" s="16">
        <v>210</v>
      </c>
      <c r="D3839" s="16">
        <v>191.6</v>
      </c>
      <c r="E3839" s="17">
        <v>24838</v>
      </c>
      <c r="F3839" s="17"/>
    </row>
    <row r="3840" spans="1:6" x14ac:dyDescent="0.25">
      <c r="A3840" s="16" t="s">
        <v>229</v>
      </c>
      <c r="B3840" s="16">
        <v>52040</v>
      </c>
      <c r="C3840" s="16">
        <v>40</v>
      </c>
      <c r="D3840" s="16">
        <v>33.6</v>
      </c>
      <c r="E3840" s="17">
        <v>31716</v>
      </c>
      <c r="F3840" s="17"/>
    </row>
    <row r="3841" spans="1:6" x14ac:dyDescent="0.25">
      <c r="A3841" s="16" t="s">
        <v>229</v>
      </c>
      <c r="B3841" s="16">
        <v>50225</v>
      </c>
      <c r="C3841" s="16">
        <v>53</v>
      </c>
      <c r="D3841" s="16">
        <v>49.2</v>
      </c>
      <c r="E3841" s="17">
        <v>35492</v>
      </c>
      <c r="F3841" s="17"/>
    </row>
    <row r="3842" spans="1:6" x14ac:dyDescent="0.25">
      <c r="A3842" s="16" t="s">
        <v>229</v>
      </c>
      <c r="B3842" s="16">
        <v>50702</v>
      </c>
      <c r="C3842" s="16">
        <v>176</v>
      </c>
      <c r="D3842" s="16">
        <v>132.80000000000001</v>
      </c>
      <c r="E3842" s="17">
        <v>34785</v>
      </c>
      <c r="F3842" s="17"/>
    </row>
    <row r="3843" spans="1:6" x14ac:dyDescent="0.25">
      <c r="A3843" s="16" t="s">
        <v>229</v>
      </c>
      <c r="B3843" s="16">
        <v>51034</v>
      </c>
      <c r="C3843" s="16">
        <v>72</v>
      </c>
      <c r="D3843" s="16">
        <v>42.9</v>
      </c>
      <c r="E3843" s="17">
        <v>35156</v>
      </c>
      <c r="F3843" s="17"/>
    </row>
    <row r="3844" spans="1:6" x14ac:dyDescent="0.25">
      <c r="A3844" s="16" t="s">
        <v>229</v>
      </c>
      <c r="B3844" s="16">
        <v>52342</v>
      </c>
      <c r="C3844" s="16">
        <v>75</v>
      </c>
      <c r="D3844" s="16">
        <v>60.3</v>
      </c>
      <c r="E3844" s="17">
        <v>37347</v>
      </c>
      <c r="F3844" s="17"/>
    </row>
    <row r="3845" spans="1:6" x14ac:dyDescent="0.25">
      <c r="A3845" s="16" t="s">
        <v>229</v>
      </c>
      <c r="B3845" s="16">
        <v>52101</v>
      </c>
      <c r="C3845" s="16">
        <v>104</v>
      </c>
      <c r="D3845" s="16">
        <v>76.400000000000006</v>
      </c>
      <c r="E3845" s="17">
        <v>33970</v>
      </c>
      <c r="F3845" s="17"/>
    </row>
    <row r="3846" spans="1:6" x14ac:dyDescent="0.25">
      <c r="A3846" s="16" t="s">
        <v>229</v>
      </c>
      <c r="B3846" s="16">
        <v>52358</v>
      </c>
      <c r="C3846" s="16">
        <v>65</v>
      </c>
      <c r="D3846" s="16">
        <v>60.4</v>
      </c>
      <c r="E3846" s="17">
        <v>35309</v>
      </c>
      <c r="F3846" s="17"/>
    </row>
    <row r="3847" spans="1:6" x14ac:dyDescent="0.25">
      <c r="A3847" s="16" t="s">
        <v>229</v>
      </c>
      <c r="B3847" s="16">
        <v>51466</v>
      </c>
      <c r="C3847" s="16">
        <v>46</v>
      </c>
      <c r="D3847" s="16">
        <v>34.4</v>
      </c>
      <c r="E3847" s="17">
        <v>37865</v>
      </c>
      <c r="F3847" s="17"/>
    </row>
    <row r="3848" spans="1:6" x14ac:dyDescent="0.25">
      <c r="A3848" s="16" t="s">
        <v>229</v>
      </c>
      <c r="B3848" s="16">
        <v>51040</v>
      </c>
      <c r="C3848" s="16">
        <v>54</v>
      </c>
      <c r="D3848" s="16">
        <v>44.9</v>
      </c>
      <c r="E3848" s="17">
        <v>34851</v>
      </c>
      <c r="F3848" s="17"/>
    </row>
    <row r="3849" spans="1:6" x14ac:dyDescent="0.25">
      <c r="A3849" s="16" t="s">
        <v>229</v>
      </c>
      <c r="B3849" s="16">
        <v>50129</v>
      </c>
      <c r="C3849" s="16">
        <v>85</v>
      </c>
      <c r="D3849" s="16">
        <v>42.1</v>
      </c>
      <c r="E3849" s="17">
        <v>27273</v>
      </c>
      <c r="F3849" s="17"/>
    </row>
    <row r="3850" spans="1:6" x14ac:dyDescent="0.25">
      <c r="A3850" s="16" t="s">
        <v>229</v>
      </c>
      <c r="B3850" s="16">
        <v>51652</v>
      </c>
      <c r="C3850" s="16">
        <v>46</v>
      </c>
      <c r="D3850" s="16">
        <v>39.200000000000003</v>
      </c>
      <c r="E3850" s="17">
        <v>37571</v>
      </c>
      <c r="F3850" s="17"/>
    </row>
    <row r="3851" spans="1:6" x14ac:dyDescent="0.25">
      <c r="A3851" s="16" t="s">
        <v>229</v>
      </c>
      <c r="B3851" s="16">
        <v>51246</v>
      </c>
      <c r="C3851" s="16">
        <v>44</v>
      </c>
      <c r="D3851" s="16">
        <v>34.4</v>
      </c>
      <c r="E3851" s="17">
        <v>34121</v>
      </c>
      <c r="F3851" s="17"/>
    </row>
    <row r="3852" spans="1:6" x14ac:dyDescent="0.25">
      <c r="A3852" s="16" t="s">
        <v>229</v>
      </c>
      <c r="B3852" s="16">
        <v>52404</v>
      </c>
      <c r="C3852" s="16">
        <v>40</v>
      </c>
      <c r="D3852" s="16">
        <v>37.299999999999997</v>
      </c>
      <c r="E3852" s="17">
        <v>43045</v>
      </c>
      <c r="F3852" s="17"/>
    </row>
    <row r="3853" spans="1:6" x14ac:dyDescent="0.25">
      <c r="A3853" s="16" t="s">
        <v>229</v>
      </c>
      <c r="B3853" s="16">
        <v>50111</v>
      </c>
      <c r="C3853" s="16">
        <v>40</v>
      </c>
      <c r="D3853" s="16">
        <v>38.299999999999997</v>
      </c>
      <c r="E3853" s="17">
        <v>40991</v>
      </c>
      <c r="F3853" s="17"/>
    </row>
    <row r="3854" spans="1:6" x14ac:dyDescent="0.25">
      <c r="A3854" s="16" t="s">
        <v>229</v>
      </c>
      <c r="B3854" s="16">
        <v>52333</v>
      </c>
      <c r="C3854" s="16">
        <v>96</v>
      </c>
      <c r="D3854" s="16">
        <v>78.400000000000006</v>
      </c>
      <c r="E3854" s="17">
        <v>38139</v>
      </c>
      <c r="F3854" s="17"/>
    </row>
    <row r="3855" spans="1:6" x14ac:dyDescent="0.25">
      <c r="A3855" s="16" t="s">
        <v>229</v>
      </c>
      <c r="B3855" s="16">
        <v>52224</v>
      </c>
      <c r="C3855" s="16">
        <v>50</v>
      </c>
      <c r="D3855" s="16">
        <v>29.4</v>
      </c>
      <c r="E3855" s="17">
        <v>37926</v>
      </c>
      <c r="F3855" s="17"/>
    </row>
    <row r="3856" spans="1:6" x14ac:dyDescent="0.25">
      <c r="A3856" s="16" t="s">
        <v>229</v>
      </c>
      <c r="B3856" s="16">
        <v>50511</v>
      </c>
      <c r="C3856" s="16">
        <v>60</v>
      </c>
      <c r="D3856" s="16">
        <v>37.1</v>
      </c>
      <c r="E3856" s="17">
        <v>37909</v>
      </c>
      <c r="F3856" s="17"/>
    </row>
    <row r="3857" spans="1:6" x14ac:dyDescent="0.25">
      <c r="A3857" s="16" t="s">
        <v>229</v>
      </c>
      <c r="B3857" s="16">
        <v>51560</v>
      </c>
      <c r="C3857" s="16">
        <v>61</v>
      </c>
      <c r="D3857" s="16">
        <v>39.1</v>
      </c>
      <c r="E3857" s="17">
        <v>34516</v>
      </c>
      <c r="F3857" s="17"/>
    </row>
    <row r="3858" spans="1:6" x14ac:dyDescent="0.25">
      <c r="A3858" s="16" t="s">
        <v>229</v>
      </c>
      <c r="B3858" s="16">
        <v>50441</v>
      </c>
      <c r="C3858" s="16">
        <v>105</v>
      </c>
      <c r="D3858" s="16">
        <v>58.7</v>
      </c>
      <c r="E3858" s="17">
        <v>35704</v>
      </c>
      <c r="F3858" s="17"/>
    </row>
    <row r="3859" spans="1:6" x14ac:dyDescent="0.25">
      <c r="A3859" s="16" t="s">
        <v>229</v>
      </c>
      <c r="B3859" s="16">
        <v>52623</v>
      </c>
      <c r="C3859" s="16">
        <v>40</v>
      </c>
      <c r="D3859" s="16">
        <v>31.3</v>
      </c>
      <c r="E3859" s="17">
        <v>36118</v>
      </c>
      <c r="F3859" s="17"/>
    </row>
    <row r="3860" spans="1:6" x14ac:dyDescent="0.25">
      <c r="A3860" s="16" t="s">
        <v>229</v>
      </c>
      <c r="B3860" s="16">
        <v>52302</v>
      </c>
      <c r="C3860" s="16">
        <v>38</v>
      </c>
      <c r="D3860" s="16">
        <v>34.1</v>
      </c>
      <c r="E3860" s="17">
        <v>37990</v>
      </c>
      <c r="F3860" s="17"/>
    </row>
    <row r="3861" spans="1:6" x14ac:dyDescent="0.25">
      <c r="A3861" s="16" t="s">
        <v>229</v>
      </c>
      <c r="B3861" s="16">
        <v>52501</v>
      </c>
      <c r="C3861" s="16">
        <v>146</v>
      </c>
      <c r="D3861" s="16">
        <v>131.4</v>
      </c>
      <c r="E3861" s="17">
        <v>34425</v>
      </c>
      <c r="F3861" s="17"/>
    </row>
    <row r="3862" spans="1:6" x14ac:dyDescent="0.25">
      <c r="A3862" s="16" t="s">
        <v>230</v>
      </c>
      <c r="B3862" s="16">
        <v>83318</v>
      </c>
      <c r="C3862" s="16">
        <v>86</v>
      </c>
      <c r="D3862" s="16">
        <v>71.099999999999994</v>
      </c>
      <c r="E3862" s="17">
        <v>28491</v>
      </c>
      <c r="F3862" s="17"/>
    </row>
    <row r="3863" spans="1:6" x14ac:dyDescent="0.25">
      <c r="A3863" s="16" t="s">
        <v>230</v>
      </c>
      <c r="B3863" s="16">
        <v>83617</v>
      </c>
      <c r="C3863" s="16">
        <v>40</v>
      </c>
      <c r="D3863" s="16">
        <v>19</v>
      </c>
      <c r="E3863" s="17">
        <v>30708</v>
      </c>
      <c r="F3863" s="17"/>
    </row>
    <row r="3864" spans="1:6" x14ac:dyDescent="0.25">
      <c r="A3864" s="16" t="s">
        <v>230</v>
      </c>
      <c r="B3864" s="16">
        <v>83605</v>
      </c>
      <c r="C3864" s="16">
        <v>103</v>
      </c>
      <c r="D3864" s="16">
        <v>63.7</v>
      </c>
      <c r="E3864" s="17">
        <v>26420</v>
      </c>
      <c r="F3864" s="17"/>
    </row>
    <row r="3865" spans="1:6" x14ac:dyDescent="0.25">
      <c r="A3865" s="16" t="s">
        <v>230</v>
      </c>
      <c r="B3865" s="16">
        <v>83704</v>
      </c>
      <c r="C3865" s="16">
        <v>120</v>
      </c>
      <c r="D3865" s="16">
        <v>92.5</v>
      </c>
      <c r="E3865" s="17">
        <v>35395</v>
      </c>
      <c r="F3865" s="17"/>
    </row>
    <row r="3866" spans="1:6" x14ac:dyDescent="0.25">
      <c r="A3866" s="16" t="s">
        <v>230</v>
      </c>
      <c r="B3866" s="16">
        <v>83651</v>
      </c>
      <c r="C3866" s="16">
        <v>66</v>
      </c>
      <c r="D3866" s="16">
        <v>59.1</v>
      </c>
      <c r="E3866" s="17">
        <v>32903</v>
      </c>
      <c r="F3866" s="17"/>
    </row>
    <row r="3867" spans="1:6" x14ac:dyDescent="0.25">
      <c r="A3867" s="16" t="s">
        <v>230</v>
      </c>
      <c r="B3867" s="16">
        <v>83837</v>
      </c>
      <c r="C3867" s="16">
        <v>68</v>
      </c>
      <c r="D3867" s="16">
        <v>63</v>
      </c>
      <c r="E3867" s="17">
        <v>29099</v>
      </c>
      <c r="F3867" s="17"/>
    </row>
    <row r="3868" spans="1:6" x14ac:dyDescent="0.25">
      <c r="A3868" s="16" t="s">
        <v>230</v>
      </c>
      <c r="B3868" s="16">
        <v>83628</v>
      </c>
      <c r="C3868" s="16">
        <v>49</v>
      </c>
      <c r="D3868" s="16">
        <v>50.7</v>
      </c>
      <c r="E3868" s="17">
        <v>29782</v>
      </c>
      <c r="F3868" s="17"/>
    </row>
    <row r="3869" spans="1:6" x14ac:dyDescent="0.25">
      <c r="A3869" s="16" t="s">
        <v>230</v>
      </c>
      <c r="B3869" s="16">
        <v>83201</v>
      </c>
      <c r="C3869" s="16">
        <v>113</v>
      </c>
      <c r="D3869" s="16">
        <v>52.2</v>
      </c>
      <c r="E3869" s="17">
        <v>24473</v>
      </c>
      <c r="F3869" s="17"/>
    </row>
    <row r="3870" spans="1:6" x14ac:dyDescent="0.25">
      <c r="A3870" s="16" t="s">
        <v>230</v>
      </c>
      <c r="B3870" s="16">
        <v>83687</v>
      </c>
      <c r="C3870" s="16">
        <v>99</v>
      </c>
      <c r="D3870" s="16">
        <v>79.8</v>
      </c>
      <c r="E3870" s="17">
        <v>43166</v>
      </c>
      <c r="F3870" s="17"/>
    </row>
    <row r="3871" spans="1:6" x14ac:dyDescent="0.25">
      <c r="A3871" s="16" t="s">
        <v>230</v>
      </c>
      <c r="B3871" s="16">
        <v>83467</v>
      </c>
      <c r="C3871" s="16">
        <v>45</v>
      </c>
      <c r="D3871" s="16">
        <v>23.2</v>
      </c>
      <c r="E3871" s="17">
        <v>35768</v>
      </c>
      <c r="F3871" s="17"/>
    </row>
    <row r="3872" spans="1:6" x14ac:dyDescent="0.25">
      <c r="A3872" s="16" t="s">
        <v>230</v>
      </c>
      <c r="B3872" s="16">
        <v>83252</v>
      </c>
      <c r="C3872" s="16">
        <v>33</v>
      </c>
      <c r="D3872" s="16">
        <v>21.8</v>
      </c>
      <c r="E3872" s="17">
        <v>27607</v>
      </c>
      <c r="F3872" s="17"/>
    </row>
    <row r="3873" spans="1:6" x14ac:dyDescent="0.25">
      <c r="A3873" s="16" t="s">
        <v>230</v>
      </c>
      <c r="B3873" s="16">
        <v>83672</v>
      </c>
      <c r="C3873" s="16">
        <v>76</v>
      </c>
      <c r="D3873" s="16">
        <v>40.799999999999997</v>
      </c>
      <c r="E3873" s="17">
        <v>26299</v>
      </c>
      <c r="F3873" s="17"/>
    </row>
    <row r="3874" spans="1:6" x14ac:dyDescent="0.25">
      <c r="A3874" s="16" t="s">
        <v>230</v>
      </c>
      <c r="B3874" s="16">
        <v>83318</v>
      </c>
      <c r="C3874" s="16">
        <v>68</v>
      </c>
      <c r="D3874" s="16">
        <v>54.8</v>
      </c>
      <c r="E3874" s="17">
        <v>28887</v>
      </c>
      <c r="F3874" s="17"/>
    </row>
    <row r="3875" spans="1:6" x14ac:dyDescent="0.25">
      <c r="A3875" s="16" t="s">
        <v>230</v>
      </c>
      <c r="B3875" s="16">
        <v>83702</v>
      </c>
      <c r="C3875" s="16">
        <v>20</v>
      </c>
      <c r="D3875" s="16">
        <v>10.8</v>
      </c>
      <c r="E3875" s="17">
        <v>34123</v>
      </c>
      <c r="F3875" s="17"/>
    </row>
    <row r="3876" spans="1:6" x14ac:dyDescent="0.25">
      <c r="A3876" s="16" t="s">
        <v>230</v>
      </c>
      <c r="B3876" s="16">
        <v>83651</v>
      </c>
      <c r="C3876" s="16">
        <v>112</v>
      </c>
      <c r="D3876" s="16">
        <v>88.4</v>
      </c>
      <c r="E3876" s="17">
        <v>28856</v>
      </c>
      <c r="F3876" s="17"/>
    </row>
    <row r="3877" spans="1:6" x14ac:dyDescent="0.25">
      <c r="A3877" s="16" t="s">
        <v>230</v>
      </c>
      <c r="B3877" s="16">
        <v>83202</v>
      </c>
      <c r="C3877" s="16">
        <v>41</v>
      </c>
      <c r="D3877" s="16">
        <v>30.5</v>
      </c>
      <c r="E3877" s="17">
        <v>39916</v>
      </c>
      <c r="F3877" s="17"/>
    </row>
    <row r="3878" spans="1:6" x14ac:dyDescent="0.25">
      <c r="A3878" s="16" t="s">
        <v>230</v>
      </c>
      <c r="B3878" s="16">
        <v>83406</v>
      </c>
      <c r="C3878" s="16">
        <v>30</v>
      </c>
      <c r="D3878" s="16">
        <v>26.9</v>
      </c>
      <c r="E3878" s="17">
        <v>40465</v>
      </c>
      <c r="F3878" s="17"/>
    </row>
    <row r="3879" spans="1:6" x14ac:dyDescent="0.25">
      <c r="A3879" s="16" t="s">
        <v>230</v>
      </c>
      <c r="B3879" s="16">
        <v>83642</v>
      </c>
      <c r="C3879" s="16">
        <v>139</v>
      </c>
      <c r="D3879" s="16">
        <v>101.8</v>
      </c>
      <c r="E3879" s="17">
        <v>35509</v>
      </c>
      <c r="F3879" s="17"/>
    </row>
    <row r="3880" spans="1:6" x14ac:dyDescent="0.25">
      <c r="A3880" s="16" t="s">
        <v>230</v>
      </c>
      <c r="B3880" s="16">
        <v>83313</v>
      </c>
      <c r="C3880" s="16">
        <v>32</v>
      </c>
      <c r="D3880" s="16">
        <v>26.8</v>
      </c>
      <c r="E3880" s="17">
        <v>30078</v>
      </c>
      <c r="F3880" s="17"/>
    </row>
    <row r="3881" spans="1:6" x14ac:dyDescent="0.25">
      <c r="A3881" s="16" t="s">
        <v>230</v>
      </c>
      <c r="B3881" s="16">
        <v>83814</v>
      </c>
      <c r="C3881" s="16">
        <v>80</v>
      </c>
      <c r="D3881" s="16">
        <v>70.900000000000006</v>
      </c>
      <c r="E3881" s="17">
        <v>26830</v>
      </c>
      <c r="F3881" s="17"/>
    </row>
    <row r="3882" spans="1:6" x14ac:dyDescent="0.25">
      <c r="A3882" s="16" t="s">
        <v>230</v>
      </c>
      <c r="B3882" s="16">
        <v>83706</v>
      </c>
      <c r="C3882" s="16">
        <v>153</v>
      </c>
      <c r="D3882" s="16">
        <v>64.099999999999994</v>
      </c>
      <c r="E3882" s="17">
        <v>24668</v>
      </c>
      <c r="F3882" s="17"/>
    </row>
    <row r="3883" spans="1:6" x14ac:dyDescent="0.25">
      <c r="A3883" s="16" t="s">
        <v>230</v>
      </c>
      <c r="B3883" s="16">
        <v>83716</v>
      </c>
      <c r="C3883" s="16">
        <v>48</v>
      </c>
      <c r="D3883" s="16">
        <v>25.5</v>
      </c>
      <c r="E3883" s="17">
        <v>42725</v>
      </c>
      <c r="F3883" s="17"/>
    </row>
    <row r="3884" spans="1:6" x14ac:dyDescent="0.25">
      <c r="A3884" s="16" t="s">
        <v>230</v>
      </c>
      <c r="B3884" s="16">
        <v>83401</v>
      </c>
      <c r="C3884" s="16">
        <v>113</v>
      </c>
      <c r="D3884" s="16">
        <v>39.6</v>
      </c>
      <c r="E3884" s="17">
        <v>29891</v>
      </c>
      <c r="F3884" s="17"/>
    </row>
    <row r="3885" spans="1:6" x14ac:dyDescent="0.25">
      <c r="A3885" s="16" t="s">
        <v>230</v>
      </c>
      <c r="B3885" s="16">
        <v>83642</v>
      </c>
      <c r="C3885" s="16">
        <v>30</v>
      </c>
      <c r="D3885" s="16">
        <v>27.9</v>
      </c>
      <c r="E3885" s="17">
        <v>38587</v>
      </c>
      <c r="F3885" s="17"/>
    </row>
    <row r="3886" spans="1:6" x14ac:dyDescent="0.25">
      <c r="A3886" s="16" t="s">
        <v>230</v>
      </c>
      <c r="B3886" s="16">
        <v>83440</v>
      </c>
      <c r="C3886" s="16">
        <v>119</v>
      </c>
      <c r="D3886" s="16">
        <v>42.4</v>
      </c>
      <c r="E3886" s="17">
        <v>32204</v>
      </c>
      <c r="F3886" s="17"/>
    </row>
    <row r="3887" spans="1:6" x14ac:dyDescent="0.25">
      <c r="A3887" s="16" t="s">
        <v>230</v>
      </c>
      <c r="B3887" s="16">
        <v>83647</v>
      </c>
      <c r="C3887" s="16">
        <v>38</v>
      </c>
      <c r="D3887" s="16">
        <v>19.3</v>
      </c>
      <c r="E3887" s="17">
        <v>24473</v>
      </c>
      <c r="F3887" s="17"/>
    </row>
    <row r="3888" spans="1:6" x14ac:dyDescent="0.25">
      <c r="A3888" s="16" t="s">
        <v>230</v>
      </c>
      <c r="B3888" s="16">
        <v>83501</v>
      </c>
      <c r="C3888" s="16">
        <v>34</v>
      </c>
      <c r="D3888" s="16">
        <v>30</v>
      </c>
      <c r="E3888" s="17">
        <v>43279</v>
      </c>
      <c r="F3888" s="17"/>
    </row>
    <row r="3889" spans="1:6" x14ac:dyDescent="0.25">
      <c r="A3889" s="16" t="s">
        <v>230</v>
      </c>
      <c r="B3889" s="16">
        <v>83440</v>
      </c>
      <c r="C3889" s="16">
        <v>35</v>
      </c>
      <c r="D3889" s="16">
        <v>32.6</v>
      </c>
      <c r="E3889" s="17">
        <v>42117</v>
      </c>
      <c r="F3889" s="17"/>
    </row>
    <row r="3890" spans="1:6" x14ac:dyDescent="0.25">
      <c r="A3890" s="16" t="s">
        <v>230</v>
      </c>
      <c r="B3890" s="16">
        <v>83703</v>
      </c>
      <c r="C3890" s="16">
        <v>127</v>
      </c>
      <c r="D3890" s="16">
        <v>77.2</v>
      </c>
      <c r="E3890" s="17">
        <v>29799</v>
      </c>
      <c r="F3890" s="17"/>
    </row>
    <row r="3891" spans="1:6" x14ac:dyDescent="0.25">
      <c r="A3891" s="16" t="s">
        <v>230</v>
      </c>
      <c r="B3891" s="16">
        <v>83661</v>
      </c>
      <c r="C3891" s="16">
        <v>80</v>
      </c>
      <c r="D3891" s="16">
        <v>41.3</v>
      </c>
      <c r="E3891" s="17">
        <v>28307</v>
      </c>
      <c r="F3891" s="17"/>
    </row>
    <row r="3892" spans="1:6" x14ac:dyDescent="0.25">
      <c r="A3892" s="16" t="s">
        <v>230</v>
      </c>
      <c r="B3892" s="16">
        <v>83705</v>
      </c>
      <c r="C3892" s="16">
        <v>111</v>
      </c>
      <c r="D3892" s="16">
        <v>62.4</v>
      </c>
      <c r="E3892" s="17">
        <v>28976</v>
      </c>
      <c r="F3892" s="17"/>
    </row>
    <row r="3893" spans="1:6" x14ac:dyDescent="0.25">
      <c r="A3893" s="16" t="s">
        <v>230</v>
      </c>
      <c r="B3893" s="16">
        <v>83854</v>
      </c>
      <c r="C3893" s="16">
        <v>120</v>
      </c>
      <c r="D3893" s="16">
        <v>81.3</v>
      </c>
      <c r="E3893" s="17">
        <v>39868</v>
      </c>
      <c r="F3893" s="17"/>
    </row>
    <row r="3894" spans="1:6" x14ac:dyDescent="0.25">
      <c r="A3894" s="16" t="s">
        <v>230</v>
      </c>
      <c r="B3894" s="16">
        <v>83276</v>
      </c>
      <c r="C3894" s="16">
        <v>30</v>
      </c>
      <c r="D3894" s="16">
        <v>22.8</v>
      </c>
      <c r="E3894" s="17">
        <v>27627</v>
      </c>
      <c r="F3894" s="17"/>
    </row>
    <row r="3895" spans="1:6" x14ac:dyDescent="0.25">
      <c r="A3895" s="16" t="s">
        <v>230</v>
      </c>
      <c r="B3895" s="16">
        <v>83814</v>
      </c>
      <c r="C3895" s="16">
        <v>117</v>
      </c>
      <c r="D3895" s="16">
        <v>48.2</v>
      </c>
      <c r="E3895" s="17">
        <v>28491</v>
      </c>
      <c r="F3895" s="17"/>
    </row>
    <row r="3896" spans="1:6" x14ac:dyDescent="0.25">
      <c r="A3896" s="16" t="s">
        <v>230</v>
      </c>
      <c r="B3896" s="16">
        <v>83406</v>
      </c>
      <c r="C3896" s="16">
        <v>109</v>
      </c>
      <c r="D3896" s="16">
        <v>75.400000000000006</v>
      </c>
      <c r="E3896" s="17">
        <v>29860</v>
      </c>
      <c r="F3896" s="17"/>
    </row>
    <row r="3897" spans="1:6" x14ac:dyDescent="0.25">
      <c r="A3897" s="16" t="s">
        <v>230</v>
      </c>
      <c r="B3897" s="16">
        <v>83501</v>
      </c>
      <c r="C3897" s="16">
        <v>96</v>
      </c>
      <c r="D3897" s="16">
        <v>63.7</v>
      </c>
      <c r="E3897" s="17">
        <v>26543</v>
      </c>
      <c r="F3897" s="17"/>
    </row>
    <row r="3898" spans="1:6" x14ac:dyDescent="0.25">
      <c r="A3898" s="16" t="s">
        <v>230</v>
      </c>
      <c r="B3898" s="16">
        <v>83420</v>
      </c>
      <c r="C3898" s="16">
        <v>38</v>
      </c>
      <c r="D3898" s="16">
        <v>29</v>
      </c>
      <c r="E3898" s="17">
        <v>31217</v>
      </c>
      <c r="F3898" s="17"/>
    </row>
    <row r="3899" spans="1:6" x14ac:dyDescent="0.25">
      <c r="A3899" s="16" t="s">
        <v>230</v>
      </c>
      <c r="B3899" s="16">
        <v>83805</v>
      </c>
      <c r="C3899" s="16">
        <v>28</v>
      </c>
      <c r="D3899" s="16">
        <v>22.5</v>
      </c>
      <c r="E3899" s="17">
        <v>24473</v>
      </c>
      <c r="F3899" s="17"/>
    </row>
    <row r="3900" spans="1:6" x14ac:dyDescent="0.25">
      <c r="A3900" s="16" t="s">
        <v>230</v>
      </c>
      <c r="B3900" s="16">
        <v>83814</v>
      </c>
      <c r="C3900" s="16">
        <v>34</v>
      </c>
      <c r="D3900" s="16">
        <v>33</v>
      </c>
      <c r="E3900" s="17">
        <v>42776</v>
      </c>
      <c r="F3900" s="17"/>
    </row>
    <row r="3901" spans="1:6" x14ac:dyDescent="0.25">
      <c r="A3901" s="16" t="s">
        <v>230</v>
      </c>
      <c r="B3901" s="16">
        <v>83843</v>
      </c>
      <c r="C3901" s="16">
        <v>70</v>
      </c>
      <c r="D3901" s="16">
        <v>43.9</v>
      </c>
      <c r="E3901" s="17">
        <v>30001</v>
      </c>
      <c r="F3901" s="17"/>
    </row>
    <row r="3902" spans="1:6" x14ac:dyDescent="0.25">
      <c r="A3902" s="16" t="s">
        <v>230</v>
      </c>
      <c r="B3902" s="16">
        <v>83702</v>
      </c>
      <c r="C3902" s="16">
        <v>122</v>
      </c>
      <c r="D3902" s="16">
        <v>101.8</v>
      </c>
      <c r="E3902" s="17">
        <v>39326</v>
      </c>
      <c r="F3902" s="17"/>
    </row>
    <row r="3903" spans="1:6" x14ac:dyDescent="0.25">
      <c r="A3903" s="16" t="s">
        <v>230</v>
      </c>
      <c r="B3903" s="16">
        <v>83712</v>
      </c>
      <c r="C3903" s="16">
        <v>98</v>
      </c>
      <c r="D3903" s="16">
        <v>84.2</v>
      </c>
      <c r="E3903" s="17">
        <v>29830</v>
      </c>
      <c r="F3903" s="17"/>
    </row>
    <row r="3904" spans="1:6" x14ac:dyDescent="0.25">
      <c r="A3904" s="16" t="s">
        <v>230</v>
      </c>
      <c r="B3904" s="16">
        <v>83814</v>
      </c>
      <c r="C3904" s="16">
        <v>100</v>
      </c>
      <c r="D3904" s="16">
        <v>83.8</v>
      </c>
      <c r="E3904" s="17">
        <v>24819</v>
      </c>
      <c r="F3904" s="17"/>
    </row>
    <row r="3905" spans="1:6" x14ac:dyDescent="0.25">
      <c r="A3905" s="16" t="s">
        <v>230</v>
      </c>
      <c r="B3905" s="16">
        <v>83864</v>
      </c>
      <c r="C3905" s="16">
        <v>124</v>
      </c>
      <c r="D3905" s="16">
        <v>86.3</v>
      </c>
      <c r="E3905" s="17">
        <v>35695</v>
      </c>
      <c r="F3905" s="17"/>
    </row>
    <row r="3906" spans="1:6" x14ac:dyDescent="0.25">
      <c r="A3906" s="16" t="s">
        <v>230</v>
      </c>
      <c r="B3906" s="16">
        <v>83686</v>
      </c>
      <c r="C3906" s="16">
        <v>43</v>
      </c>
      <c r="D3906" s="16">
        <v>38.299999999999997</v>
      </c>
      <c r="E3906" s="17">
        <v>32057</v>
      </c>
      <c r="F3906" s="17"/>
    </row>
    <row r="3907" spans="1:6" x14ac:dyDescent="0.25">
      <c r="A3907" s="16" t="s">
        <v>230</v>
      </c>
      <c r="B3907" s="16">
        <v>83301</v>
      </c>
      <c r="C3907" s="16">
        <v>116</v>
      </c>
      <c r="D3907" s="16">
        <v>46.1</v>
      </c>
      <c r="E3907" s="17">
        <v>32212</v>
      </c>
      <c r="F3907" s="17"/>
    </row>
    <row r="3908" spans="1:6" x14ac:dyDescent="0.25">
      <c r="A3908" s="16" t="s">
        <v>230</v>
      </c>
      <c r="B3908" s="16">
        <v>83221</v>
      </c>
      <c r="C3908" s="16">
        <v>70</v>
      </c>
      <c r="D3908" s="16">
        <v>43.4</v>
      </c>
      <c r="E3908" s="17">
        <v>24473</v>
      </c>
      <c r="F3908" s="17"/>
    </row>
    <row r="3909" spans="1:6" x14ac:dyDescent="0.25">
      <c r="A3909" s="16" t="s">
        <v>230</v>
      </c>
      <c r="B3909" s="16">
        <v>83254</v>
      </c>
      <c r="C3909" s="16">
        <v>36</v>
      </c>
      <c r="D3909" s="16">
        <v>33.299999999999997</v>
      </c>
      <c r="E3909" s="17">
        <v>28246</v>
      </c>
      <c r="F3909" s="17"/>
    </row>
    <row r="3910" spans="1:6" x14ac:dyDescent="0.25">
      <c r="A3910" s="16" t="s">
        <v>230</v>
      </c>
      <c r="B3910" s="16">
        <v>83530</v>
      </c>
      <c r="C3910" s="16">
        <v>60</v>
      </c>
      <c r="D3910" s="16">
        <v>37.5</v>
      </c>
      <c r="E3910" s="17">
        <v>29221</v>
      </c>
      <c r="F3910" s="17"/>
    </row>
    <row r="3911" spans="1:6" x14ac:dyDescent="0.25">
      <c r="A3911" s="16" t="s">
        <v>230</v>
      </c>
      <c r="B3911" s="16">
        <v>83704</v>
      </c>
      <c r="C3911" s="16">
        <v>99</v>
      </c>
      <c r="D3911" s="16">
        <v>74.5</v>
      </c>
      <c r="E3911" s="17">
        <v>43363</v>
      </c>
      <c r="F3911" s="17"/>
    </row>
    <row r="3912" spans="1:6" x14ac:dyDescent="0.25">
      <c r="A3912" s="16" t="s">
        <v>230</v>
      </c>
      <c r="B3912" s="16">
        <v>83864</v>
      </c>
      <c r="C3912" s="16">
        <v>73</v>
      </c>
      <c r="D3912" s="16">
        <v>63</v>
      </c>
      <c r="E3912" s="17">
        <v>26846</v>
      </c>
      <c r="F3912" s="17"/>
    </row>
    <row r="3913" spans="1:6" x14ac:dyDescent="0.25">
      <c r="A3913" s="16" t="s">
        <v>230</v>
      </c>
      <c r="B3913" s="16">
        <v>83330</v>
      </c>
      <c r="C3913" s="16">
        <v>80</v>
      </c>
      <c r="D3913" s="16">
        <v>28.1</v>
      </c>
      <c r="E3913" s="17">
        <v>39640</v>
      </c>
      <c r="F3913" s="17"/>
    </row>
    <row r="3914" spans="1:6" x14ac:dyDescent="0.25">
      <c r="A3914" s="16" t="s">
        <v>230</v>
      </c>
      <c r="B3914" s="16">
        <v>83341</v>
      </c>
      <c r="C3914" s="16">
        <v>57</v>
      </c>
      <c r="D3914" s="16">
        <v>41.9</v>
      </c>
      <c r="E3914" s="17">
        <v>29830</v>
      </c>
      <c r="F3914" s="17"/>
    </row>
    <row r="3915" spans="1:6" x14ac:dyDescent="0.25">
      <c r="A3915" s="16" t="s">
        <v>230</v>
      </c>
      <c r="B3915" s="16">
        <v>83706</v>
      </c>
      <c r="C3915" s="16">
        <v>30</v>
      </c>
      <c r="D3915" s="16">
        <v>23</v>
      </c>
      <c r="E3915" s="17">
        <v>41568</v>
      </c>
      <c r="F3915" s="17"/>
    </row>
    <row r="3916" spans="1:6" x14ac:dyDescent="0.25">
      <c r="A3916" s="16" t="s">
        <v>230</v>
      </c>
      <c r="B3916" s="16">
        <v>83263</v>
      </c>
      <c r="C3916" s="16">
        <v>35</v>
      </c>
      <c r="D3916" s="16">
        <v>23.3</v>
      </c>
      <c r="E3916" s="17">
        <v>27668</v>
      </c>
      <c r="F3916" s="17"/>
    </row>
    <row r="3917" spans="1:6" x14ac:dyDescent="0.25">
      <c r="A3917" s="16" t="s">
        <v>230</v>
      </c>
      <c r="B3917" s="16">
        <v>83815</v>
      </c>
      <c r="C3917" s="16">
        <v>120</v>
      </c>
      <c r="D3917" s="16">
        <v>92</v>
      </c>
      <c r="E3917" s="17">
        <v>35304</v>
      </c>
      <c r="F3917" s="17"/>
    </row>
    <row r="3918" spans="1:6" x14ac:dyDescent="0.25">
      <c r="A3918" s="16" t="s">
        <v>230</v>
      </c>
      <c r="B3918" s="16">
        <v>83704</v>
      </c>
      <c r="C3918" s="16">
        <v>148</v>
      </c>
      <c r="D3918" s="16">
        <v>63.2</v>
      </c>
      <c r="E3918" s="17">
        <v>29248</v>
      </c>
      <c r="F3918" s="17"/>
    </row>
    <row r="3919" spans="1:6" x14ac:dyDescent="0.25">
      <c r="A3919" s="16" t="s">
        <v>230</v>
      </c>
      <c r="B3919" s="16">
        <v>83605</v>
      </c>
      <c r="C3919" s="16">
        <v>71</v>
      </c>
      <c r="D3919" s="16">
        <v>61.2</v>
      </c>
      <c r="E3919" s="17">
        <v>25689</v>
      </c>
      <c r="F3919" s="17"/>
    </row>
    <row r="3920" spans="1:6" x14ac:dyDescent="0.25">
      <c r="A3920" s="16" t="s">
        <v>230</v>
      </c>
      <c r="B3920" s="16">
        <v>83704</v>
      </c>
      <c r="C3920" s="16">
        <v>120</v>
      </c>
      <c r="D3920" s="16">
        <v>81.099999999999994</v>
      </c>
      <c r="E3920" s="17">
        <v>31548</v>
      </c>
      <c r="F3920" s="17"/>
    </row>
    <row r="3921" spans="1:6" x14ac:dyDescent="0.25">
      <c r="A3921" s="16" t="s">
        <v>230</v>
      </c>
      <c r="B3921" s="16">
        <v>83843</v>
      </c>
      <c r="C3921" s="16">
        <v>64</v>
      </c>
      <c r="D3921" s="16">
        <v>43.4</v>
      </c>
      <c r="E3921" s="17">
        <v>28277</v>
      </c>
      <c r="F3921" s="17"/>
    </row>
    <row r="3922" spans="1:6" x14ac:dyDescent="0.25">
      <c r="A3922" s="16" t="s">
        <v>230</v>
      </c>
      <c r="B3922" s="16">
        <v>83617</v>
      </c>
      <c r="C3922" s="16">
        <v>74</v>
      </c>
      <c r="D3922" s="16">
        <v>49.4</v>
      </c>
      <c r="E3922" s="17">
        <v>25689</v>
      </c>
      <c r="F3922" s="17"/>
    </row>
    <row r="3923" spans="1:6" x14ac:dyDescent="0.25">
      <c r="A3923" s="16" t="s">
        <v>230</v>
      </c>
      <c r="B3923" s="16">
        <v>83221</v>
      </c>
      <c r="C3923" s="16">
        <v>29</v>
      </c>
      <c r="D3923" s="16">
        <v>28.1</v>
      </c>
      <c r="E3923" s="17">
        <v>32944</v>
      </c>
      <c r="F3923" s="17"/>
    </row>
    <row r="3924" spans="1:6" x14ac:dyDescent="0.25">
      <c r="A3924" s="16" t="s">
        <v>230</v>
      </c>
      <c r="B3924" s="16">
        <v>83642</v>
      </c>
      <c r="C3924" s="16">
        <v>52</v>
      </c>
      <c r="E3924" s="17">
        <v>43839</v>
      </c>
      <c r="F3924" s="17"/>
    </row>
    <row r="3925" spans="1:6" x14ac:dyDescent="0.25">
      <c r="A3925" s="16" t="s">
        <v>230</v>
      </c>
      <c r="B3925" s="16">
        <v>83301</v>
      </c>
      <c r="C3925" s="16">
        <v>116</v>
      </c>
      <c r="D3925" s="16">
        <v>59.2</v>
      </c>
      <c r="E3925" s="17">
        <v>33904</v>
      </c>
      <c r="F3925" s="17"/>
    </row>
    <row r="3926" spans="1:6" x14ac:dyDescent="0.25">
      <c r="A3926" s="16" t="s">
        <v>230</v>
      </c>
      <c r="B3926" s="16">
        <v>83686</v>
      </c>
      <c r="C3926" s="16">
        <v>120</v>
      </c>
      <c r="D3926" s="16">
        <v>59.3</v>
      </c>
      <c r="E3926" s="17">
        <v>30568</v>
      </c>
      <c r="F3926" s="17"/>
    </row>
    <row r="3927" spans="1:6" x14ac:dyDescent="0.25">
      <c r="A3927" s="16" t="s">
        <v>230</v>
      </c>
      <c r="B3927" s="16">
        <v>83861</v>
      </c>
      <c r="C3927" s="16">
        <v>74</v>
      </c>
      <c r="D3927" s="16">
        <v>62.3</v>
      </c>
      <c r="E3927" s="17">
        <v>28915</v>
      </c>
      <c r="F3927" s="17"/>
    </row>
    <row r="3928" spans="1:6" x14ac:dyDescent="0.25">
      <c r="A3928" s="16" t="s">
        <v>230</v>
      </c>
      <c r="B3928" s="16">
        <v>83201</v>
      </c>
      <c r="C3928" s="16">
        <v>66</v>
      </c>
      <c r="D3928" s="16">
        <v>54.6</v>
      </c>
      <c r="E3928" s="17">
        <v>39387</v>
      </c>
      <c r="F3928" s="17"/>
    </row>
    <row r="3929" spans="1:6" x14ac:dyDescent="0.25">
      <c r="A3929" s="16" t="s">
        <v>230</v>
      </c>
      <c r="B3929" s="16">
        <v>83211</v>
      </c>
      <c r="C3929" s="16">
        <v>20</v>
      </c>
      <c r="D3929" s="16">
        <v>15.5</v>
      </c>
      <c r="E3929" s="17">
        <v>27881</v>
      </c>
      <c r="F3929" s="17"/>
    </row>
    <row r="3930" spans="1:6" x14ac:dyDescent="0.25">
      <c r="A3930" s="16" t="s">
        <v>230</v>
      </c>
      <c r="B3930" s="16">
        <v>83544</v>
      </c>
      <c r="C3930" s="16">
        <v>60</v>
      </c>
      <c r="D3930" s="16">
        <v>42.7</v>
      </c>
      <c r="E3930" s="17">
        <v>25526</v>
      </c>
      <c r="F3930" s="17"/>
    </row>
    <row r="3931" spans="1:6" x14ac:dyDescent="0.25">
      <c r="A3931" s="16" t="s">
        <v>230</v>
      </c>
      <c r="B3931" s="16">
        <v>83301</v>
      </c>
      <c r="C3931" s="16">
        <v>60</v>
      </c>
      <c r="D3931" s="16">
        <v>56</v>
      </c>
      <c r="E3931" s="17">
        <v>43139</v>
      </c>
      <c r="F3931" s="17"/>
    </row>
    <row r="3932" spans="1:6" x14ac:dyDescent="0.25">
      <c r="A3932" s="16" t="s">
        <v>230</v>
      </c>
      <c r="B3932" s="16">
        <v>83316</v>
      </c>
      <c r="C3932" s="16">
        <v>57</v>
      </c>
      <c r="D3932" s="16">
        <v>38.6</v>
      </c>
      <c r="E3932" s="17">
        <v>29860</v>
      </c>
      <c r="F3932" s="17"/>
    </row>
    <row r="3933" spans="1:6" x14ac:dyDescent="0.25">
      <c r="A3933" s="16" t="s">
        <v>230</v>
      </c>
      <c r="B3933" s="16">
        <v>83501</v>
      </c>
      <c r="C3933" s="16">
        <v>127</v>
      </c>
      <c r="D3933" s="16">
        <v>58.2</v>
      </c>
      <c r="E3933" s="17">
        <v>32148</v>
      </c>
      <c r="F3933" s="17"/>
    </row>
    <row r="3934" spans="1:6" x14ac:dyDescent="0.25">
      <c r="A3934" s="16" t="s">
        <v>230</v>
      </c>
      <c r="B3934" s="16">
        <v>83501</v>
      </c>
      <c r="C3934" s="16">
        <v>121</v>
      </c>
      <c r="D3934" s="16">
        <v>81.7</v>
      </c>
      <c r="E3934" s="17">
        <v>35718</v>
      </c>
      <c r="F3934" s="17"/>
    </row>
    <row r="3935" spans="1:6" x14ac:dyDescent="0.25">
      <c r="A3935" s="16" t="s">
        <v>230</v>
      </c>
      <c r="B3935" s="16">
        <v>83352</v>
      </c>
      <c r="C3935" s="16">
        <v>36</v>
      </c>
      <c r="D3935" s="16">
        <v>32.5</v>
      </c>
      <c r="E3935" s="17">
        <v>27211</v>
      </c>
      <c r="F3935" s="17"/>
    </row>
    <row r="3936" spans="1:6" x14ac:dyDescent="0.25">
      <c r="A3936" s="16" t="s">
        <v>230</v>
      </c>
      <c r="B3936" s="16">
        <v>83651</v>
      </c>
      <c r="C3936" s="16">
        <v>100</v>
      </c>
      <c r="D3936" s="16">
        <v>79.3</v>
      </c>
      <c r="E3936" s="17">
        <v>25689</v>
      </c>
      <c r="F3936" s="17"/>
    </row>
    <row r="3937" spans="1:6" x14ac:dyDescent="0.25">
      <c r="A3937" s="16" t="s">
        <v>230</v>
      </c>
      <c r="B3937" s="16">
        <v>83350</v>
      </c>
      <c r="C3937" s="16">
        <v>46</v>
      </c>
      <c r="D3937" s="16">
        <v>37.5</v>
      </c>
      <c r="E3937" s="17">
        <v>28095</v>
      </c>
      <c r="F3937" s="17"/>
    </row>
    <row r="3938" spans="1:6" x14ac:dyDescent="0.25">
      <c r="A3938" s="16" t="s">
        <v>230</v>
      </c>
      <c r="B3938" s="16">
        <v>83638</v>
      </c>
      <c r="C3938" s="16">
        <v>65</v>
      </c>
      <c r="D3938" s="16">
        <v>27.2</v>
      </c>
      <c r="E3938" s="17">
        <v>29768</v>
      </c>
      <c r="F3938" s="17"/>
    </row>
    <row r="3939" spans="1:6" x14ac:dyDescent="0.25">
      <c r="A3939" s="16" t="s">
        <v>230</v>
      </c>
      <c r="B3939" s="16">
        <v>83501</v>
      </c>
      <c r="C3939" s="16">
        <v>63</v>
      </c>
      <c r="D3939" s="16">
        <v>43.5</v>
      </c>
      <c r="E3939" s="17">
        <v>34304</v>
      </c>
      <c r="F3939" s="17"/>
    </row>
    <row r="3940" spans="1:6" x14ac:dyDescent="0.25">
      <c r="A3940" s="16" t="s">
        <v>230</v>
      </c>
      <c r="B3940" s="16">
        <v>83501</v>
      </c>
      <c r="C3940" s="16">
        <v>66</v>
      </c>
      <c r="D3940" s="16">
        <v>52</v>
      </c>
      <c r="E3940" s="17">
        <v>39417</v>
      </c>
      <c r="F3940" s="17"/>
    </row>
    <row r="3941" spans="1:6" x14ac:dyDescent="0.25">
      <c r="A3941" s="16" t="s">
        <v>230</v>
      </c>
      <c r="B3941" s="16">
        <v>83867</v>
      </c>
      <c r="C3941" s="16">
        <v>50</v>
      </c>
      <c r="D3941" s="16">
        <v>41.1</v>
      </c>
      <c r="E3941" s="17">
        <v>27303</v>
      </c>
      <c r="F3941" s="17"/>
    </row>
    <row r="3942" spans="1:6" x14ac:dyDescent="0.25">
      <c r="A3942" s="16" t="s">
        <v>230</v>
      </c>
      <c r="B3942" s="16">
        <v>83404</v>
      </c>
      <c r="C3942" s="16">
        <v>88</v>
      </c>
      <c r="D3942" s="16">
        <v>62.8</v>
      </c>
      <c r="E3942" s="17">
        <v>41522</v>
      </c>
      <c r="F3942" s="17"/>
    </row>
    <row r="3943" spans="1:6" x14ac:dyDescent="0.25">
      <c r="A3943" s="16" t="s">
        <v>230</v>
      </c>
      <c r="B3943" s="16">
        <v>83201</v>
      </c>
      <c r="C3943" s="16">
        <v>88</v>
      </c>
      <c r="D3943" s="16">
        <v>74.099999999999994</v>
      </c>
      <c r="E3943" s="17">
        <v>24473</v>
      </c>
      <c r="F3943" s="17"/>
    </row>
    <row r="3944" spans="1:6" x14ac:dyDescent="0.25">
      <c r="A3944" s="16" t="s">
        <v>231</v>
      </c>
      <c r="B3944" s="16">
        <v>60185</v>
      </c>
      <c r="C3944" s="16">
        <v>213</v>
      </c>
      <c r="D3944" s="16">
        <v>206.7</v>
      </c>
      <c r="E3944" s="17">
        <v>34788</v>
      </c>
      <c r="F3944" s="17"/>
    </row>
    <row r="3945" spans="1:6" x14ac:dyDescent="0.25">
      <c r="A3945" s="16" t="s">
        <v>231</v>
      </c>
      <c r="B3945" s="16">
        <v>62351</v>
      </c>
      <c r="C3945" s="16">
        <v>92</v>
      </c>
      <c r="D3945" s="16">
        <v>6.5</v>
      </c>
      <c r="E3945" s="17">
        <v>37530</v>
      </c>
      <c r="F3945" s="17"/>
    </row>
    <row r="3946" spans="1:6" x14ac:dyDescent="0.25">
      <c r="A3946" s="16" t="s">
        <v>231</v>
      </c>
      <c r="B3946" s="16">
        <v>62249</v>
      </c>
      <c r="C3946" s="16">
        <v>76</v>
      </c>
      <c r="D3946" s="16">
        <v>61.3</v>
      </c>
      <c r="E3946" s="17">
        <v>38108</v>
      </c>
      <c r="F3946" s="17"/>
    </row>
    <row r="3947" spans="1:6" x14ac:dyDescent="0.25">
      <c r="A3947" s="16" t="s">
        <v>231</v>
      </c>
      <c r="B3947" s="16">
        <v>60526</v>
      </c>
      <c r="C3947" s="16">
        <v>86</v>
      </c>
      <c r="D3947" s="16">
        <v>79.400000000000006</v>
      </c>
      <c r="E3947" s="17">
        <v>39743</v>
      </c>
      <c r="F3947" s="17"/>
    </row>
    <row r="3948" spans="1:6" x14ac:dyDescent="0.25">
      <c r="A3948" s="16" t="s">
        <v>231</v>
      </c>
      <c r="B3948" s="16">
        <v>60429</v>
      </c>
      <c r="C3948" s="16">
        <v>199</v>
      </c>
      <c r="D3948" s="16">
        <v>169.6</v>
      </c>
      <c r="E3948" s="17">
        <v>29190</v>
      </c>
      <c r="F3948" s="17"/>
    </row>
    <row r="3949" spans="1:6" x14ac:dyDescent="0.25">
      <c r="A3949" s="16" t="s">
        <v>231</v>
      </c>
      <c r="B3949" s="16">
        <v>60015</v>
      </c>
      <c r="C3949" s="16">
        <v>240</v>
      </c>
      <c r="D3949" s="16">
        <v>120.9</v>
      </c>
      <c r="E3949" s="17">
        <v>28734</v>
      </c>
      <c r="F3949" s="17"/>
    </row>
    <row r="3950" spans="1:6" x14ac:dyDescent="0.25">
      <c r="A3950" s="16" t="s">
        <v>231</v>
      </c>
      <c r="B3950" s="16">
        <v>60647</v>
      </c>
      <c r="C3950" s="16">
        <v>222</v>
      </c>
      <c r="D3950" s="16">
        <v>197.4</v>
      </c>
      <c r="E3950" s="17">
        <v>34486</v>
      </c>
      <c r="F3950" s="17"/>
    </row>
    <row r="3951" spans="1:6" x14ac:dyDescent="0.25">
      <c r="A3951" s="16" t="s">
        <v>231</v>
      </c>
      <c r="B3951" s="16">
        <v>62702</v>
      </c>
      <c r="C3951" s="16">
        <v>251</v>
      </c>
      <c r="D3951" s="16">
        <v>100.6</v>
      </c>
      <c r="E3951" s="17">
        <v>25346</v>
      </c>
      <c r="F3951" s="17"/>
    </row>
    <row r="3952" spans="1:6" x14ac:dyDescent="0.25">
      <c r="A3952" s="16" t="s">
        <v>231</v>
      </c>
      <c r="B3952" s="16">
        <v>60016</v>
      </c>
      <c r="C3952" s="16">
        <v>68</v>
      </c>
      <c r="D3952" s="16">
        <v>66</v>
      </c>
      <c r="E3952" s="17">
        <v>42353</v>
      </c>
      <c r="F3952" s="17"/>
    </row>
    <row r="3953" spans="1:6" x14ac:dyDescent="0.25">
      <c r="A3953" s="16" t="s">
        <v>231</v>
      </c>
      <c r="B3953" s="16">
        <v>60047</v>
      </c>
      <c r="C3953" s="16">
        <v>246</v>
      </c>
      <c r="D3953" s="16">
        <v>172</v>
      </c>
      <c r="E3953" s="17">
        <v>35136</v>
      </c>
      <c r="F3953" s="17"/>
    </row>
    <row r="3954" spans="1:6" x14ac:dyDescent="0.25">
      <c r="A3954" s="16" t="s">
        <v>231</v>
      </c>
      <c r="B3954" s="16">
        <v>60614</v>
      </c>
      <c r="C3954" s="16">
        <v>76</v>
      </c>
      <c r="D3954" s="16">
        <v>69</v>
      </c>
      <c r="E3954" s="17">
        <v>43252</v>
      </c>
      <c r="F3954" s="17"/>
    </row>
    <row r="3955" spans="1:6" x14ac:dyDescent="0.25">
      <c r="A3955" s="16" t="s">
        <v>231</v>
      </c>
      <c r="B3955" s="16">
        <v>61277</v>
      </c>
      <c r="C3955" s="16">
        <v>70</v>
      </c>
      <c r="D3955" s="16">
        <v>41.7</v>
      </c>
      <c r="E3955" s="17">
        <v>35490</v>
      </c>
      <c r="F3955" s="17"/>
    </row>
    <row r="3956" spans="1:6" x14ac:dyDescent="0.25">
      <c r="A3956" s="16" t="s">
        <v>231</v>
      </c>
      <c r="B3956" s="16">
        <v>62092</v>
      </c>
      <c r="C3956" s="16">
        <v>119</v>
      </c>
      <c r="D3956" s="16">
        <v>108</v>
      </c>
      <c r="E3956" s="17">
        <v>31138</v>
      </c>
      <c r="F3956" s="17"/>
    </row>
    <row r="3957" spans="1:6" x14ac:dyDescent="0.25">
      <c r="A3957" s="16" t="s">
        <v>231</v>
      </c>
      <c r="B3957" s="16">
        <v>61068</v>
      </c>
      <c r="C3957" s="16">
        <v>50</v>
      </c>
      <c r="D3957" s="16">
        <v>31.4</v>
      </c>
      <c r="E3957" s="17">
        <v>35898</v>
      </c>
      <c r="F3957" s="17"/>
    </row>
    <row r="3958" spans="1:6" x14ac:dyDescent="0.25">
      <c r="A3958" s="16" t="s">
        <v>231</v>
      </c>
      <c r="B3958" s="16">
        <v>60047</v>
      </c>
      <c r="C3958" s="16">
        <v>195</v>
      </c>
      <c r="D3958" s="16">
        <v>173.1</v>
      </c>
      <c r="E3958" s="17">
        <v>35125</v>
      </c>
      <c r="F3958" s="17"/>
    </row>
    <row r="3959" spans="1:6" x14ac:dyDescent="0.25">
      <c r="A3959" s="16" t="s">
        <v>231</v>
      </c>
      <c r="B3959" s="16">
        <v>61738</v>
      </c>
      <c r="C3959" s="16">
        <v>123</v>
      </c>
      <c r="D3959" s="16">
        <v>89.8</v>
      </c>
      <c r="E3959" s="17">
        <v>38635</v>
      </c>
      <c r="F3959" s="17"/>
    </row>
    <row r="3960" spans="1:6" x14ac:dyDescent="0.25">
      <c r="A3960" s="16" t="s">
        <v>231</v>
      </c>
      <c r="B3960" s="16">
        <v>60637</v>
      </c>
      <c r="C3960" s="16">
        <v>318</v>
      </c>
      <c r="D3960" s="16">
        <v>228.1</v>
      </c>
      <c r="E3960" s="17">
        <v>35643</v>
      </c>
      <c r="F3960" s="17"/>
    </row>
    <row r="3961" spans="1:6" x14ac:dyDescent="0.25">
      <c r="A3961" s="16" t="s">
        <v>231</v>
      </c>
      <c r="B3961" s="16">
        <v>60402</v>
      </c>
      <c r="C3961" s="16">
        <v>51</v>
      </c>
      <c r="D3961" s="16">
        <v>40.200000000000003</v>
      </c>
      <c r="E3961" s="17">
        <v>38447</v>
      </c>
      <c r="F3961" s="17"/>
    </row>
    <row r="3962" spans="1:6" x14ac:dyDescent="0.25">
      <c r="A3962" s="16" t="s">
        <v>231</v>
      </c>
      <c r="B3962" s="16">
        <v>60626</v>
      </c>
      <c r="C3962" s="16">
        <v>200</v>
      </c>
      <c r="D3962" s="16">
        <v>133.6</v>
      </c>
      <c r="E3962" s="17">
        <v>31382</v>
      </c>
      <c r="F3962" s="17"/>
    </row>
    <row r="3963" spans="1:6" x14ac:dyDescent="0.25">
      <c r="A3963" s="16" t="s">
        <v>231</v>
      </c>
      <c r="B3963" s="16">
        <v>60445</v>
      </c>
      <c r="C3963" s="16">
        <v>126</v>
      </c>
      <c r="D3963" s="16">
        <v>112.5</v>
      </c>
      <c r="E3963" s="17">
        <v>27495</v>
      </c>
      <c r="F3963" s="17"/>
    </row>
    <row r="3964" spans="1:6" x14ac:dyDescent="0.25">
      <c r="A3964" s="16" t="s">
        <v>231</v>
      </c>
      <c r="B3964" s="16">
        <v>62548</v>
      </c>
      <c r="C3964" s="16">
        <v>90</v>
      </c>
      <c r="D3964" s="16">
        <v>58.9</v>
      </c>
      <c r="E3964" s="17">
        <v>37666</v>
      </c>
      <c r="F3964" s="17"/>
    </row>
    <row r="3965" spans="1:6" x14ac:dyDescent="0.25">
      <c r="A3965" s="16" t="s">
        <v>231</v>
      </c>
      <c r="B3965" s="16">
        <v>60657</v>
      </c>
      <c r="C3965" s="16">
        <v>26</v>
      </c>
      <c r="D3965" s="16">
        <v>16.399999999999999</v>
      </c>
      <c r="E3965" s="17">
        <v>31805</v>
      </c>
      <c r="F3965" s="17"/>
    </row>
    <row r="3966" spans="1:6" x14ac:dyDescent="0.25">
      <c r="A3966" s="16" t="s">
        <v>231</v>
      </c>
      <c r="B3966" s="16">
        <v>61028</v>
      </c>
      <c r="C3966" s="16">
        <v>36</v>
      </c>
      <c r="D3966" s="16">
        <v>25.4</v>
      </c>
      <c r="E3966" s="17">
        <v>27530</v>
      </c>
      <c r="F3966" s="17"/>
    </row>
    <row r="3967" spans="1:6" x14ac:dyDescent="0.25">
      <c r="A3967" s="16" t="s">
        <v>231</v>
      </c>
      <c r="B3967" s="16">
        <v>61571</v>
      </c>
      <c r="C3967" s="16">
        <v>122</v>
      </c>
      <c r="D3967" s="16">
        <v>79.8</v>
      </c>
      <c r="E3967" s="17">
        <v>24473</v>
      </c>
      <c r="F3967" s="17"/>
    </row>
    <row r="3968" spans="1:6" x14ac:dyDescent="0.25">
      <c r="A3968" s="16" t="s">
        <v>231</v>
      </c>
      <c r="B3968" s="16">
        <v>60938</v>
      </c>
      <c r="C3968" s="16">
        <v>99</v>
      </c>
      <c r="D3968" s="16">
        <v>73.900000000000006</v>
      </c>
      <c r="E3968" s="17">
        <v>28491</v>
      </c>
      <c r="F3968" s="17"/>
    </row>
    <row r="3969" spans="1:6" x14ac:dyDescent="0.25">
      <c r="A3969" s="16" t="s">
        <v>231</v>
      </c>
      <c r="B3969" s="16">
        <v>60143</v>
      </c>
      <c r="C3969" s="16">
        <v>144</v>
      </c>
      <c r="D3969" s="16">
        <v>122</v>
      </c>
      <c r="E3969" s="17">
        <v>34096</v>
      </c>
      <c r="F3969" s="17"/>
    </row>
    <row r="3970" spans="1:6" x14ac:dyDescent="0.25">
      <c r="A3970" s="16" t="s">
        <v>231</v>
      </c>
      <c r="B3970" s="16">
        <v>60659</v>
      </c>
      <c r="C3970" s="16">
        <v>164</v>
      </c>
      <c r="D3970" s="16">
        <v>154</v>
      </c>
      <c r="E3970" s="17">
        <v>32752</v>
      </c>
      <c r="F3970" s="17"/>
    </row>
    <row r="3971" spans="1:6" x14ac:dyDescent="0.25">
      <c r="A3971" s="16" t="s">
        <v>231</v>
      </c>
      <c r="B3971" s="16">
        <v>62650</v>
      </c>
      <c r="C3971" s="16">
        <v>175</v>
      </c>
      <c r="D3971" s="16">
        <v>104.3</v>
      </c>
      <c r="E3971" s="17">
        <v>38096</v>
      </c>
      <c r="F3971" s="17"/>
    </row>
    <row r="3972" spans="1:6" x14ac:dyDescent="0.25">
      <c r="A3972" s="16" t="s">
        <v>231</v>
      </c>
      <c r="B3972" s="16">
        <v>62254</v>
      </c>
      <c r="C3972" s="16">
        <v>90</v>
      </c>
      <c r="D3972" s="16">
        <v>62.4</v>
      </c>
      <c r="E3972" s="17">
        <v>35227</v>
      </c>
      <c r="F3972" s="17"/>
    </row>
    <row r="3973" spans="1:6" x14ac:dyDescent="0.25">
      <c r="A3973" s="16" t="s">
        <v>231</v>
      </c>
      <c r="B3973" s="16">
        <v>60033</v>
      </c>
      <c r="C3973" s="16">
        <v>34</v>
      </c>
      <c r="D3973" s="16">
        <v>19.7</v>
      </c>
      <c r="E3973" s="17">
        <v>37225</v>
      </c>
      <c r="F3973" s="17"/>
    </row>
    <row r="3974" spans="1:6" x14ac:dyDescent="0.25">
      <c r="A3974" s="16" t="s">
        <v>231</v>
      </c>
      <c r="B3974" s="16">
        <v>60440</v>
      </c>
      <c r="C3974" s="16">
        <v>298</v>
      </c>
      <c r="D3974" s="16">
        <v>244.4</v>
      </c>
      <c r="E3974" s="17">
        <v>33577</v>
      </c>
      <c r="F3974" s="17"/>
    </row>
    <row r="3975" spans="1:6" x14ac:dyDescent="0.25">
      <c r="A3975" s="16" t="s">
        <v>231</v>
      </c>
      <c r="B3975" s="16">
        <v>60563</v>
      </c>
      <c r="C3975" s="16">
        <v>87</v>
      </c>
      <c r="D3975" s="16">
        <v>81.099999999999994</v>
      </c>
      <c r="E3975" s="17">
        <v>34844</v>
      </c>
      <c r="F3975" s="17"/>
    </row>
    <row r="3976" spans="1:6" x14ac:dyDescent="0.25">
      <c r="A3976" s="16" t="s">
        <v>231</v>
      </c>
      <c r="B3976" s="16">
        <v>62557</v>
      </c>
      <c r="C3976" s="16">
        <v>128</v>
      </c>
      <c r="D3976" s="16">
        <v>97.5</v>
      </c>
      <c r="E3976" s="17">
        <v>27089</v>
      </c>
      <c r="F3976" s="17"/>
    </row>
    <row r="3977" spans="1:6" x14ac:dyDescent="0.25">
      <c r="A3977" s="16" t="s">
        <v>231</v>
      </c>
      <c r="B3977" s="16">
        <v>61761</v>
      </c>
      <c r="C3977" s="16">
        <v>150</v>
      </c>
      <c r="D3977" s="16">
        <v>94</v>
      </c>
      <c r="E3977" s="17">
        <v>30854</v>
      </c>
      <c r="F3977" s="17"/>
    </row>
    <row r="3978" spans="1:6" x14ac:dyDescent="0.25">
      <c r="A3978" s="16" t="s">
        <v>231</v>
      </c>
      <c r="B3978" s="16">
        <v>62618</v>
      </c>
      <c r="C3978" s="16">
        <v>79</v>
      </c>
      <c r="D3978" s="16">
        <v>54.3</v>
      </c>
      <c r="E3978" s="17">
        <v>35759</v>
      </c>
      <c r="F3978" s="17"/>
    </row>
    <row r="3979" spans="1:6" x14ac:dyDescent="0.25">
      <c r="A3979" s="16" t="s">
        <v>231</v>
      </c>
      <c r="B3979" s="16">
        <v>62557</v>
      </c>
      <c r="C3979" s="16">
        <v>105</v>
      </c>
      <c r="D3979" s="16">
        <v>50.4</v>
      </c>
      <c r="E3979" s="17">
        <v>29441</v>
      </c>
      <c r="F3979" s="17"/>
    </row>
    <row r="3980" spans="1:6" x14ac:dyDescent="0.25">
      <c r="A3980" s="16" t="s">
        <v>231</v>
      </c>
      <c r="B3980" s="16">
        <v>61350</v>
      </c>
      <c r="C3980" s="16">
        <v>135</v>
      </c>
      <c r="D3980" s="16">
        <v>127.3</v>
      </c>
      <c r="E3980" s="17">
        <v>29741</v>
      </c>
      <c r="F3980" s="17"/>
    </row>
    <row r="3981" spans="1:6" x14ac:dyDescent="0.25">
      <c r="A3981" s="16" t="s">
        <v>231</v>
      </c>
      <c r="B3981" s="16">
        <v>61832</v>
      </c>
      <c r="C3981" s="16">
        <v>90</v>
      </c>
      <c r="D3981" s="16">
        <v>73.7</v>
      </c>
      <c r="E3981" s="17">
        <v>24930</v>
      </c>
      <c r="F3981" s="17"/>
    </row>
    <row r="3982" spans="1:6" x14ac:dyDescent="0.25">
      <c r="A3982" s="16" t="s">
        <v>231</v>
      </c>
      <c r="B3982" s="16">
        <v>62837</v>
      </c>
      <c r="C3982" s="16">
        <v>104</v>
      </c>
      <c r="D3982" s="16">
        <v>66.5</v>
      </c>
      <c r="E3982" s="17">
        <v>36831</v>
      </c>
      <c r="F3982" s="17"/>
    </row>
    <row r="3983" spans="1:6" x14ac:dyDescent="0.25">
      <c r="A3983" s="16" t="s">
        <v>231</v>
      </c>
      <c r="B3983" s="16">
        <v>60419</v>
      </c>
      <c r="C3983" s="16">
        <v>88</v>
      </c>
      <c r="D3983" s="16">
        <v>81.099999999999994</v>
      </c>
      <c r="E3983" s="17">
        <v>35186</v>
      </c>
      <c r="F3983" s="17"/>
    </row>
    <row r="3984" spans="1:6" x14ac:dyDescent="0.25">
      <c r="A3984" s="16" t="s">
        <v>231</v>
      </c>
      <c r="B3984" s="16">
        <v>62025</v>
      </c>
      <c r="C3984" s="16">
        <v>116</v>
      </c>
      <c r="D3984" s="16">
        <v>113.1</v>
      </c>
      <c r="E3984" s="17">
        <v>34900</v>
      </c>
      <c r="F3984" s="17"/>
    </row>
    <row r="3985" spans="1:6" x14ac:dyDescent="0.25">
      <c r="A3985" s="16" t="s">
        <v>231</v>
      </c>
      <c r="B3985" s="16">
        <v>60455</v>
      </c>
      <c r="C3985" s="16">
        <v>146</v>
      </c>
      <c r="D3985" s="16">
        <v>125.2</v>
      </c>
      <c r="E3985" s="17">
        <v>25409</v>
      </c>
      <c r="F3985" s="17"/>
    </row>
    <row r="3986" spans="1:6" x14ac:dyDescent="0.25">
      <c r="A3986" s="16" t="s">
        <v>231</v>
      </c>
      <c r="B3986" s="16">
        <v>60433</v>
      </c>
      <c r="C3986" s="16">
        <v>266</v>
      </c>
      <c r="D3986" s="16">
        <v>180.7</v>
      </c>
      <c r="E3986" s="17">
        <v>32555</v>
      </c>
      <c r="F3986" s="17"/>
    </row>
    <row r="3987" spans="1:6" x14ac:dyDescent="0.25">
      <c r="A3987" s="16" t="s">
        <v>231</v>
      </c>
      <c r="B3987" s="16">
        <v>61470</v>
      </c>
      <c r="C3987" s="16">
        <v>47</v>
      </c>
      <c r="D3987" s="16">
        <v>26.3</v>
      </c>
      <c r="E3987" s="17">
        <v>37622</v>
      </c>
      <c r="F3987" s="17"/>
    </row>
    <row r="3988" spans="1:6" x14ac:dyDescent="0.25">
      <c r="A3988" s="16" t="s">
        <v>231</v>
      </c>
      <c r="B3988" s="16">
        <v>61834</v>
      </c>
      <c r="C3988" s="16">
        <v>213</v>
      </c>
      <c r="D3988" s="16">
        <v>101.3</v>
      </c>
      <c r="E3988" s="17">
        <v>35551</v>
      </c>
      <c r="F3988" s="17"/>
    </row>
    <row r="3989" spans="1:6" x14ac:dyDescent="0.25">
      <c r="A3989" s="16" t="s">
        <v>231</v>
      </c>
      <c r="B3989" s="16">
        <v>62565</v>
      </c>
      <c r="C3989" s="16">
        <v>109</v>
      </c>
      <c r="D3989" s="16">
        <v>68.400000000000006</v>
      </c>
      <c r="E3989" s="17">
        <v>29952</v>
      </c>
      <c r="F3989" s="17"/>
    </row>
    <row r="3990" spans="1:6" x14ac:dyDescent="0.25">
      <c r="A3990" s="16" t="s">
        <v>231</v>
      </c>
      <c r="B3990" s="16">
        <v>60936</v>
      </c>
      <c r="C3990" s="16">
        <v>60</v>
      </c>
      <c r="D3990" s="16">
        <v>52.7</v>
      </c>
      <c r="E3990" s="17">
        <v>35400</v>
      </c>
      <c r="F3990" s="17"/>
    </row>
    <row r="3991" spans="1:6" x14ac:dyDescent="0.25">
      <c r="A3991" s="16" t="s">
        <v>231</v>
      </c>
      <c r="B3991" s="16">
        <v>62223</v>
      </c>
      <c r="C3991" s="16">
        <v>120</v>
      </c>
      <c r="D3991" s="16">
        <v>56.8</v>
      </c>
      <c r="E3991" s="17">
        <v>27432</v>
      </c>
      <c r="F3991" s="17"/>
    </row>
    <row r="3992" spans="1:6" x14ac:dyDescent="0.25">
      <c r="A3992" s="16" t="s">
        <v>231</v>
      </c>
      <c r="B3992" s="16">
        <v>62450</v>
      </c>
      <c r="C3992" s="16">
        <v>157</v>
      </c>
      <c r="D3992" s="16">
        <v>119.3</v>
      </c>
      <c r="E3992" s="17">
        <v>25750</v>
      </c>
      <c r="F3992" s="17"/>
    </row>
    <row r="3993" spans="1:6" x14ac:dyDescent="0.25">
      <c r="A3993" s="16" t="s">
        <v>231</v>
      </c>
      <c r="B3993" s="16">
        <v>62301</v>
      </c>
      <c r="C3993" s="16">
        <v>203</v>
      </c>
      <c r="D3993" s="16">
        <v>153.69999999999999</v>
      </c>
      <c r="E3993" s="17">
        <v>34394</v>
      </c>
      <c r="F3993" s="17"/>
    </row>
    <row r="3994" spans="1:6" x14ac:dyDescent="0.25">
      <c r="A3994" s="16" t="s">
        <v>231</v>
      </c>
      <c r="B3994" s="16">
        <v>60653</v>
      </c>
      <c r="C3994" s="16">
        <v>155</v>
      </c>
      <c r="D3994" s="16">
        <v>137.6</v>
      </c>
      <c r="E3994" s="17">
        <v>34722</v>
      </c>
      <c r="F3994" s="17"/>
    </row>
    <row r="3995" spans="1:6" x14ac:dyDescent="0.25">
      <c r="A3995" s="16" t="s">
        <v>231</v>
      </c>
      <c r="B3995" s="16">
        <v>60625</v>
      </c>
      <c r="C3995" s="16">
        <v>46</v>
      </c>
      <c r="D3995" s="16">
        <v>39.200000000000003</v>
      </c>
      <c r="E3995" s="17">
        <v>41753</v>
      </c>
      <c r="F3995" s="17"/>
    </row>
    <row r="3996" spans="1:6" x14ac:dyDescent="0.25">
      <c r="A3996" s="16" t="s">
        <v>231</v>
      </c>
      <c r="B3996" s="16">
        <v>61254</v>
      </c>
      <c r="C3996" s="16">
        <v>38</v>
      </c>
      <c r="D3996" s="16">
        <v>37.1</v>
      </c>
      <c r="E3996" s="17">
        <v>30238</v>
      </c>
      <c r="F3996" s="17"/>
    </row>
    <row r="3997" spans="1:6" x14ac:dyDescent="0.25">
      <c r="A3997" s="16" t="s">
        <v>231</v>
      </c>
      <c r="B3997" s="16">
        <v>60190</v>
      </c>
      <c r="C3997" s="16">
        <v>138</v>
      </c>
      <c r="D3997" s="16">
        <v>130.5</v>
      </c>
      <c r="E3997" s="17">
        <v>41739</v>
      </c>
      <c r="F3997" s="17"/>
    </row>
    <row r="3998" spans="1:6" x14ac:dyDescent="0.25">
      <c r="A3998" s="16" t="s">
        <v>231</v>
      </c>
      <c r="B3998" s="16">
        <v>60177</v>
      </c>
      <c r="C3998" s="16">
        <v>90</v>
      </c>
      <c r="D3998" s="16">
        <v>61.1</v>
      </c>
      <c r="E3998" s="17">
        <v>34773</v>
      </c>
      <c r="F3998" s="17"/>
    </row>
    <row r="3999" spans="1:6" x14ac:dyDescent="0.25">
      <c r="A3999" s="16" t="s">
        <v>231</v>
      </c>
      <c r="B3999" s="16">
        <v>62650</v>
      </c>
      <c r="C3999" s="16">
        <v>88</v>
      </c>
      <c r="D3999" s="16">
        <v>82.5</v>
      </c>
      <c r="E3999" s="17">
        <v>27276</v>
      </c>
      <c r="F3999" s="17"/>
    </row>
    <row r="4000" spans="1:6" x14ac:dyDescent="0.25">
      <c r="A4000" s="16" t="s">
        <v>231</v>
      </c>
      <c r="B4000" s="16">
        <v>60622</v>
      </c>
      <c r="C4000" s="16">
        <v>28</v>
      </c>
      <c r="D4000" s="16">
        <v>17.7</v>
      </c>
      <c r="E4000" s="17">
        <v>31440</v>
      </c>
      <c r="F4000" s="17"/>
    </row>
    <row r="4001" spans="1:6" x14ac:dyDescent="0.25">
      <c r="A4001" s="16" t="s">
        <v>231</v>
      </c>
      <c r="B4001" s="16">
        <v>61032</v>
      </c>
      <c r="C4001" s="16">
        <v>124</v>
      </c>
      <c r="D4001" s="16">
        <v>88.2</v>
      </c>
      <c r="E4001" s="17">
        <v>35503</v>
      </c>
      <c r="F4001" s="17"/>
    </row>
    <row r="4002" spans="1:6" x14ac:dyDescent="0.25">
      <c r="A4002" s="16" t="s">
        <v>231</v>
      </c>
      <c r="B4002" s="16">
        <v>60443</v>
      </c>
      <c r="C4002" s="16">
        <v>154</v>
      </c>
      <c r="D4002" s="16">
        <v>117.5</v>
      </c>
      <c r="E4002" s="17">
        <v>34325</v>
      </c>
      <c r="F4002" s="17"/>
    </row>
    <row r="4003" spans="1:6" x14ac:dyDescent="0.25">
      <c r="A4003" s="16" t="s">
        <v>231</v>
      </c>
      <c r="B4003" s="16">
        <v>60430</v>
      </c>
      <c r="C4003" s="16">
        <v>259</v>
      </c>
      <c r="D4003" s="16">
        <v>171.7</v>
      </c>
      <c r="E4003" s="17">
        <v>39857</v>
      </c>
      <c r="F4003" s="17"/>
    </row>
    <row r="4004" spans="1:6" x14ac:dyDescent="0.25">
      <c r="A4004" s="16" t="s">
        <v>231</v>
      </c>
      <c r="B4004" s="16">
        <v>62010</v>
      </c>
      <c r="C4004" s="16">
        <v>98</v>
      </c>
      <c r="D4004" s="16">
        <v>20.6</v>
      </c>
      <c r="E4004" s="17">
        <v>27652</v>
      </c>
      <c r="F4004" s="17"/>
    </row>
    <row r="4005" spans="1:6" x14ac:dyDescent="0.25">
      <c r="A4005" s="16" t="s">
        <v>231</v>
      </c>
      <c r="B4005" s="16">
        <v>60506</v>
      </c>
      <c r="C4005" s="16">
        <v>68</v>
      </c>
      <c r="D4005" s="16">
        <v>51.2</v>
      </c>
      <c r="E4005" s="17">
        <v>32874</v>
      </c>
      <c r="F4005" s="17"/>
    </row>
    <row r="4006" spans="1:6" x14ac:dyDescent="0.25">
      <c r="A4006" s="16" t="s">
        <v>231</v>
      </c>
      <c r="B4006" s="16">
        <v>60433</v>
      </c>
      <c r="C4006" s="16">
        <v>157</v>
      </c>
      <c r="D4006" s="16">
        <v>151.6</v>
      </c>
      <c r="E4006" s="17">
        <v>35339</v>
      </c>
      <c r="F4006" s="17"/>
    </row>
    <row r="4007" spans="1:6" x14ac:dyDescent="0.25">
      <c r="A4007" s="16" t="s">
        <v>231</v>
      </c>
      <c r="B4007" s="16">
        <v>61483</v>
      </c>
      <c r="C4007" s="16">
        <v>136</v>
      </c>
      <c r="D4007" s="16">
        <v>76.900000000000006</v>
      </c>
      <c r="E4007" s="17">
        <v>29983</v>
      </c>
      <c r="F4007" s="17"/>
    </row>
    <row r="4008" spans="1:6" x14ac:dyDescent="0.25">
      <c r="A4008" s="16" t="s">
        <v>231</v>
      </c>
      <c r="B4008" s="16">
        <v>60174</v>
      </c>
      <c r="C4008" s="16">
        <v>109</v>
      </c>
      <c r="D4008" s="16">
        <v>73.2</v>
      </c>
      <c r="E4008" s="17">
        <v>36341</v>
      </c>
      <c r="F4008" s="17"/>
    </row>
    <row r="4009" spans="1:6" x14ac:dyDescent="0.25">
      <c r="A4009" s="16" t="s">
        <v>231</v>
      </c>
      <c r="B4009" s="16">
        <v>61951</v>
      </c>
      <c r="C4009" s="16">
        <v>122</v>
      </c>
      <c r="D4009" s="16">
        <v>87.3</v>
      </c>
      <c r="E4009" s="17">
        <v>38364</v>
      </c>
      <c r="F4009" s="17"/>
    </row>
    <row r="4010" spans="1:6" x14ac:dyDescent="0.25">
      <c r="A4010" s="16" t="s">
        <v>231</v>
      </c>
      <c r="B4010" s="16">
        <v>60302</v>
      </c>
      <c r="C4010" s="16">
        <v>50</v>
      </c>
      <c r="D4010" s="16">
        <v>20.100000000000001</v>
      </c>
      <c r="E4010" s="17">
        <v>34025</v>
      </c>
      <c r="F4010" s="17"/>
    </row>
    <row r="4011" spans="1:6" x14ac:dyDescent="0.25">
      <c r="A4011" s="16" t="s">
        <v>231</v>
      </c>
      <c r="B4011" s="16">
        <v>60525</v>
      </c>
      <c r="C4011" s="16">
        <v>197</v>
      </c>
      <c r="D4011" s="16">
        <v>130.30000000000001</v>
      </c>
      <c r="E4011" s="17">
        <v>38656</v>
      </c>
      <c r="F4011" s="17"/>
    </row>
    <row r="4012" spans="1:6" x14ac:dyDescent="0.25">
      <c r="A4012" s="16" t="s">
        <v>231</v>
      </c>
      <c r="B4012" s="16">
        <v>61448</v>
      </c>
      <c r="C4012" s="16">
        <v>169</v>
      </c>
      <c r="D4012" s="16">
        <v>103.1</v>
      </c>
      <c r="E4012" s="17">
        <v>33482</v>
      </c>
      <c r="F4012" s="17"/>
    </row>
    <row r="4013" spans="1:6" x14ac:dyDescent="0.25">
      <c r="A4013" s="16" t="s">
        <v>231</v>
      </c>
      <c r="B4013" s="16">
        <v>60626</v>
      </c>
      <c r="C4013" s="16">
        <v>136</v>
      </c>
      <c r="D4013" s="16">
        <v>108.8</v>
      </c>
      <c r="E4013" s="17">
        <v>34851</v>
      </c>
      <c r="F4013" s="17"/>
    </row>
    <row r="4014" spans="1:6" x14ac:dyDescent="0.25">
      <c r="A4014" s="16" t="s">
        <v>231</v>
      </c>
      <c r="B4014" s="16">
        <v>60640</v>
      </c>
      <c r="C4014" s="16">
        <v>143</v>
      </c>
      <c r="D4014" s="16">
        <v>78.3</v>
      </c>
      <c r="E4014" s="17">
        <v>34295</v>
      </c>
      <c r="F4014" s="17"/>
    </row>
    <row r="4015" spans="1:6" x14ac:dyDescent="0.25">
      <c r="A4015" s="16" t="s">
        <v>231</v>
      </c>
      <c r="B4015" s="16">
        <v>61443</v>
      </c>
      <c r="C4015" s="16">
        <v>200</v>
      </c>
      <c r="D4015" s="16">
        <v>127</v>
      </c>
      <c r="E4015" s="17">
        <v>29625</v>
      </c>
      <c r="F4015" s="17"/>
    </row>
    <row r="4016" spans="1:6" x14ac:dyDescent="0.25">
      <c r="A4016" s="16" t="s">
        <v>231</v>
      </c>
      <c r="B4016" s="16">
        <v>62301</v>
      </c>
      <c r="C4016" s="16">
        <v>20</v>
      </c>
      <c r="D4016" s="16">
        <v>13.9</v>
      </c>
      <c r="E4016" s="17">
        <v>32679</v>
      </c>
      <c r="F4016" s="17"/>
    </row>
    <row r="4017" spans="1:6" x14ac:dyDescent="0.25">
      <c r="A4017" s="16" t="s">
        <v>231</v>
      </c>
      <c r="B4017" s="16">
        <v>61085</v>
      </c>
      <c r="C4017" s="16">
        <v>49</v>
      </c>
      <c r="D4017" s="16">
        <v>39.4</v>
      </c>
      <c r="E4017" s="17">
        <v>40693</v>
      </c>
      <c r="F4017" s="17"/>
    </row>
    <row r="4018" spans="1:6" x14ac:dyDescent="0.25">
      <c r="A4018" s="16" t="s">
        <v>231</v>
      </c>
      <c r="B4018" s="16">
        <v>60419</v>
      </c>
      <c r="C4018" s="16">
        <v>197</v>
      </c>
      <c r="D4018" s="16">
        <v>179.4</v>
      </c>
      <c r="E4018" s="17">
        <v>34547</v>
      </c>
      <c r="F4018" s="17"/>
    </row>
    <row r="4019" spans="1:6" x14ac:dyDescent="0.25">
      <c r="A4019" s="16" t="s">
        <v>231</v>
      </c>
      <c r="B4019" s="16">
        <v>62979</v>
      </c>
      <c r="C4019" s="16">
        <v>71</v>
      </c>
      <c r="D4019" s="16">
        <v>40.1</v>
      </c>
      <c r="E4019" s="17">
        <v>37879</v>
      </c>
      <c r="F4019" s="17"/>
    </row>
    <row r="4020" spans="1:6" x14ac:dyDescent="0.25">
      <c r="A4020" s="16" t="s">
        <v>231</v>
      </c>
      <c r="B4020" s="16">
        <v>61068</v>
      </c>
      <c r="C4020" s="16">
        <v>74</v>
      </c>
      <c r="D4020" s="16">
        <v>51.9</v>
      </c>
      <c r="E4020" s="17">
        <v>40831</v>
      </c>
      <c r="F4020" s="17"/>
    </row>
    <row r="4021" spans="1:6" x14ac:dyDescent="0.25">
      <c r="A4021" s="16" t="s">
        <v>231</v>
      </c>
      <c r="B4021" s="16">
        <v>62906</v>
      </c>
      <c r="C4021" s="16">
        <v>70</v>
      </c>
      <c r="D4021" s="16">
        <v>58.1</v>
      </c>
      <c r="E4021" s="17">
        <v>37012</v>
      </c>
      <c r="F4021" s="17"/>
    </row>
    <row r="4022" spans="1:6" x14ac:dyDescent="0.25">
      <c r="A4022" s="16" t="s">
        <v>231</v>
      </c>
      <c r="B4022" s="16">
        <v>60201</v>
      </c>
      <c r="C4022" s="16">
        <v>105</v>
      </c>
      <c r="D4022" s="16">
        <v>76.5</v>
      </c>
      <c r="E4022" s="17">
        <v>24506</v>
      </c>
      <c r="F4022" s="17"/>
    </row>
    <row r="4023" spans="1:6" x14ac:dyDescent="0.25">
      <c r="A4023" s="16" t="s">
        <v>231</v>
      </c>
      <c r="B4023" s="16">
        <v>60626</v>
      </c>
      <c r="C4023" s="16">
        <v>141</v>
      </c>
      <c r="D4023" s="16">
        <v>136.69999999999999</v>
      </c>
      <c r="E4023" s="17">
        <v>32801</v>
      </c>
      <c r="F4023" s="17"/>
    </row>
    <row r="4024" spans="1:6" x14ac:dyDescent="0.25">
      <c r="A4024" s="16" t="s">
        <v>231</v>
      </c>
      <c r="B4024" s="16">
        <v>60623</v>
      </c>
      <c r="C4024" s="16">
        <v>106</v>
      </c>
      <c r="D4024" s="16">
        <v>95.5</v>
      </c>
      <c r="E4024" s="17">
        <v>37294</v>
      </c>
      <c r="F4024" s="17"/>
    </row>
    <row r="4025" spans="1:6" x14ac:dyDescent="0.25">
      <c r="A4025" s="16" t="s">
        <v>231</v>
      </c>
      <c r="B4025" s="16">
        <v>61201</v>
      </c>
      <c r="C4025" s="16">
        <v>130</v>
      </c>
      <c r="D4025" s="16">
        <v>92</v>
      </c>
      <c r="E4025" s="17">
        <v>28887</v>
      </c>
      <c r="F4025" s="17"/>
    </row>
    <row r="4026" spans="1:6" x14ac:dyDescent="0.25">
      <c r="A4026" s="16" t="s">
        <v>231</v>
      </c>
      <c r="B4026" s="16">
        <v>60804</v>
      </c>
      <c r="C4026" s="16">
        <v>249</v>
      </c>
      <c r="D4026" s="16">
        <v>192.6</v>
      </c>
      <c r="E4026" s="17">
        <v>33863</v>
      </c>
      <c r="F4026" s="17"/>
    </row>
    <row r="4027" spans="1:6" x14ac:dyDescent="0.25">
      <c r="A4027" s="16" t="s">
        <v>231</v>
      </c>
      <c r="B4027" s="16">
        <v>61282</v>
      </c>
      <c r="C4027" s="16">
        <v>92</v>
      </c>
      <c r="D4027" s="16">
        <v>70</v>
      </c>
      <c r="E4027" s="17">
        <v>33484</v>
      </c>
      <c r="F4027" s="17"/>
    </row>
    <row r="4028" spans="1:6" x14ac:dyDescent="0.25">
      <c r="A4028" s="16" t="s">
        <v>231</v>
      </c>
      <c r="B4028" s="16">
        <v>60462</v>
      </c>
      <c r="C4028" s="16">
        <v>200</v>
      </c>
      <c r="D4028" s="16">
        <v>125.1</v>
      </c>
      <c r="E4028" s="17">
        <v>35878</v>
      </c>
      <c r="F4028" s="17"/>
    </row>
    <row r="4029" spans="1:6" x14ac:dyDescent="0.25">
      <c r="A4029" s="16" t="s">
        <v>231</v>
      </c>
      <c r="B4029" s="16">
        <v>60942</v>
      </c>
      <c r="C4029" s="16">
        <v>75</v>
      </c>
      <c r="D4029" s="16">
        <v>66.400000000000006</v>
      </c>
      <c r="E4029" s="17">
        <v>30341</v>
      </c>
      <c r="F4029" s="17"/>
    </row>
    <row r="4030" spans="1:6" x14ac:dyDescent="0.25">
      <c r="A4030" s="16" t="s">
        <v>231</v>
      </c>
      <c r="B4030" s="16">
        <v>62428</v>
      </c>
      <c r="C4030" s="16">
        <v>54</v>
      </c>
      <c r="D4030" s="16">
        <v>37.299999999999997</v>
      </c>
      <c r="E4030" s="17">
        <v>39258</v>
      </c>
      <c r="F4030" s="17"/>
    </row>
    <row r="4031" spans="1:6" x14ac:dyDescent="0.25">
      <c r="A4031" s="16" t="s">
        <v>231</v>
      </c>
      <c r="B4031" s="16">
        <v>60966</v>
      </c>
      <c r="C4031" s="16">
        <v>31</v>
      </c>
      <c r="D4031" s="16">
        <v>21.8</v>
      </c>
      <c r="E4031" s="17">
        <v>27119</v>
      </c>
      <c r="F4031" s="17"/>
    </row>
    <row r="4032" spans="1:6" x14ac:dyDescent="0.25">
      <c r="A4032" s="16" t="s">
        <v>231</v>
      </c>
      <c r="B4032" s="16">
        <v>60067</v>
      </c>
      <c r="C4032" s="16">
        <v>69</v>
      </c>
      <c r="D4032" s="16">
        <v>64.400000000000006</v>
      </c>
      <c r="E4032" s="17">
        <v>32777</v>
      </c>
      <c r="F4032" s="17"/>
    </row>
    <row r="4033" spans="1:6" x14ac:dyDescent="0.25">
      <c r="A4033" s="16" t="s">
        <v>231</v>
      </c>
      <c r="B4033" s="16">
        <v>60957</v>
      </c>
      <c r="C4033" s="16">
        <v>106</v>
      </c>
      <c r="D4033" s="16">
        <v>96.2</v>
      </c>
      <c r="E4033" s="17">
        <v>32505</v>
      </c>
      <c r="F4033" s="17"/>
    </row>
    <row r="4034" spans="1:6" x14ac:dyDescent="0.25">
      <c r="A4034" s="16" t="s">
        <v>231</v>
      </c>
      <c r="B4034" s="16">
        <v>61764</v>
      </c>
      <c r="C4034" s="16">
        <v>90</v>
      </c>
      <c r="D4034" s="16">
        <v>51.6</v>
      </c>
      <c r="E4034" s="17">
        <v>35643</v>
      </c>
      <c r="F4034" s="17"/>
    </row>
    <row r="4035" spans="1:6" x14ac:dyDescent="0.25">
      <c r="A4035" s="16" t="s">
        <v>231</v>
      </c>
      <c r="B4035" s="16">
        <v>60193</v>
      </c>
      <c r="C4035" s="16">
        <v>214</v>
      </c>
      <c r="D4035" s="16">
        <v>157.6</v>
      </c>
      <c r="E4035" s="17">
        <v>33052</v>
      </c>
      <c r="F4035" s="17"/>
    </row>
    <row r="4036" spans="1:6" x14ac:dyDescent="0.25">
      <c r="A4036" s="16" t="s">
        <v>231</v>
      </c>
      <c r="B4036" s="16">
        <v>60450</v>
      </c>
      <c r="C4036" s="16">
        <v>123</v>
      </c>
      <c r="D4036" s="16">
        <v>86.5</v>
      </c>
      <c r="E4036" s="17">
        <v>32626</v>
      </c>
      <c r="F4036" s="17"/>
    </row>
    <row r="4037" spans="1:6" x14ac:dyDescent="0.25">
      <c r="A4037" s="16" t="s">
        <v>231</v>
      </c>
      <c r="B4037" s="16">
        <v>61701</v>
      </c>
      <c r="C4037" s="16">
        <v>12</v>
      </c>
      <c r="D4037" s="16">
        <v>4.5999999999999996</v>
      </c>
      <c r="E4037" s="17">
        <v>32227</v>
      </c>
      <c r="F4037" s="17"/>
    </row>
    <row r="4038" spans="1:6" x14ac:dyDescent="0.25">
      <c r="A4038" s="16" t="s">
        <v>231</v>
      </c>
      <c r="B4038" s="16">
        <v>62220</v>
      </c>
      <c r="C4038" s="16">
        <v>156</v>
      </c>
      <c r="D4038" s="16">
        <v>115.7</v>
      </c>
      <c r="E4038" s="17">
        <v>26505</v>
      </c>
      <c r="F4038" s="17"/>
    </row>
    <row r="4039" spans="1:6" x14ac:dyDescent="0.25">
      <c r="A4039" s="16" t="s">
        <v>231</v>
      </c>
      <c r="B4039" s="16">
        <v>60201</v>
      </c>
      <c r="C4039" s="16">
        <v>99</v>
      </c>
      <c r="D4039" s="16">
        <v>62.1</v>
      </c>
      <c r="E4039" s="17">
        <v>35347</v>
      </c>
      <c r="F4039" s="17"/>
    </row>
    <row r="4040" spans="1:6" x14ac:dyDescent="0.25">
      <c r="A4040" s="16" t="s">
        <v>231</v>
      </c>
      <c r="B4040" s="16">
        <v>62550</v>
      </c>
      <c r="C4040" s="16">
        <v>70</v>
      </c>
      <c r="D4040" s="16">
        <v>46.3</v>
      </c>
      <c r="E4040" s="17">
        <v>41446</v>
      </c>
      <c r="F4040" s="17"/>
    </row>
    <row r="4041" spans="1:6" x14ac:dyDescent="0.25">
      <c r="A4041" s="16" t="s">
        <v>231</v>
      </c>
      <c r="B4041" s="16">
        <v>60714</v>
      </c>
      <c r="C4041" s="16">
        <v>304</v>
      </c>
      <c r="D4041" s="16">
        <v>286.8</v>
      </c>
      <c r="E4041" s="17">
        <v>33402</v>
      </c>
      <c r="F4041" s="17"/>
    </row>
    <row r="4042" spans="1:6" x14ac:dyDescent="0.25">
      <c r="A4042" s="16" t="s">
        <v>231</v>
      </c>
      <c r="B4042" s="16">
        <v>62626</v>
      </c>
      <c r="C4042" s="16">
        <v>95</v>
      </c>
      <c r="D4042" s="16">
        <v>81.400000000000006</v>
      </c>
      <c r="E4042" s="17">
        <v>30286</v>
      </c>
      <c r="F4042" s="17"/>
    </row>
    <row r="4043" spans="1:6" x14ac:dyDescent="0.25">
      <c r="A4043" s="16" t="s">
        <v>231</v>
      </c>
      <c r="B4043" s="16">
        <v>61356</v>
      </c>
      <c r="C4043" s="16">
        <v>92</v>
      </c>
      <c r="D4043" s="16">
        <v>62.8</v>
      </c>
      <c r="E4043" s="17">
        <v>29979</v>
      </c>
      <c r="F4043" s="17"/>
    </row>
    <row r="4044" spans="1:6" x14ac:dyDescent="0.25">
      <c r="A4044" s="16" t="s">
        <v>231</v>
      </c>
      <c r="B4044" s="16">
        <v>61081</v>
      </c>
      <c r="C4044" s="16">
        <v>121</v>
      </c>
      <c r="D4044" s="16">
        <v>78</v>
      </c>
      <c r="E4044" s="17">
        <v>27273</v>
      </c>
      <c r="F4044" s="17"/>
    </row>
    <row r="4045" spans="1:6" x14ac:dyDescent="0.25">
      <c r="A4045" s="16" t="s">
        <v>231</v>
      </c>
      <c r="B4045" s="16">
        <v>61282</v>
      </c>
      <c r="C4045" s="16">
        <v>63</v>
      </c>
      <c r="D4045" s="16">
        <v>41.5</v>
      </c>
      <c r="E4045" s="17">
        <v>31854</v>
      </c>
      <c r="F4045" s="17"/>
    </row>
    <row r="4046" spans="1:6" x14ac:dyDescent="0.25">
      <c r="A4046" s="16" t="s">
        <v>231</v>
      </c>
      <c r="B4046" s="16">
        <v>60645</v>
      </c>
      <c r="C4046" s="16">
        <v>40</v>
      </c>
      <c r="D4046" s="16">
        <v>30.9</v>
      </c>
      <c r="E4046" s="17">
        <v>34425</v>
      </c>
      <c r="F4046" s="17"/>
    </row>
    <row r="4047" spans="1:6" x14ac:dyDescent="0.25">
      <c r="A4047" s="16" t="s">
        <v>231</v>
      </c>
      <c r="B4047" s="16">
        <v>60162</v>
      </c>
      <c r="C4047" s="16">
        <v>73</v>
      </c>
      <c r="D4047" s="16">
        <v>48.8</v>
      </c>
      <c r="E4047" s="17">
        <v>36831</v>
      </c>
      <c r="F4047" s="17"/>
    </row>
    <row r="4048" spans="1:6" x14ac:dyDescent="0.25">
      <c r="A4048" s="16" t="s">
        <v>231</v>
      </c>
      <c r="B4048" s="16">
        <v>61832</v>
      </c>
      <c r="C4048" s="16">
        <v>80</v>
      </c>
      <c r="D4048" s="16">
        <v>72.7</v>
      </c>
      <c r="E4048" s="17">
        <v>38504</v>
      </c>
      <c r="F4048" s="17"/>
    </row>
    <row r="4049" spans="1:6" x14ac:dyDescent="0.25">
      <c r="A4049" s="16" t="s">
        <v>231</v>
      </c>
      <c r="B4049" s="16">
        <v>60068</v>
      </c>
      <c r="C4049" s="16">
        <v>296</v>
      </c>
      <c r="D4049" s="16">
        <v>161.4</v>
      </c>
      <c r="E4049" s="17">
        <v>28034</v>
      </c>
      <c r="F4049" s="17"/>
    </row>
    <row r="4050" spans="1:6" x14ac:dyDescent="0.25">
      <c r="A4050" s="16" t="s">
        <v>231</v>
      </c>
      <c r="B4050" s="16">
        <v>60548</v>
      </c>
      <c r="C4050" s="16">
        <v>63</v>
      </c>
      <c r="D4050" s="16">
        <v>29.4</v>
      </c>
      <c r="E4050" s="17">
        <v>39923</v>
      </c>
      <c r="F4050" s="17"/>
    </row>
    <row r="4051" spans="1:6" x14ac:dyDescent="0.25">
      <c r="A4051" s="16" t="s">
        <v>231</v>
      </c>
      <c r="B4051" s="16">
        <v>62049</v>
      </c>
      <c r="C4051" s="16">
        <v>110</v>
      </c>
      <c r="D4051" s="16">
        <v>97.8</v>
      </c>
      <c r="E4051" s="17">
        <v>30682</v>
      </c>
      <c r="F4051" s="17"/>
    </row>
    <row r="4052" spans="1:6" x14ac:dyDescent="0.25">
      <c r="A4052" s="16" t="s">
        <v>231</v>
      </c>
      <c r="B4052" s="16">
        <v>60432</v>
      </c>
      <c r="C4052" s="16">
        <v>168</v>
      </c>
      <c r="D4052" s="16">
        <v>82.7</v>
      </c>
      <c r="E4052" s="17">
        <v>41865</v>
      </c>
      <c r="F4052" s="17"/>
    </row>
    <row r="4053" spans="1:6" x14ac:dyDescent="0.25">
      <c r="A4053" s="16" t="s">
        <v>231</v>
      </c>
      <c r="B4053" s="16">
        <v>60077</v>
      </c>
      <c r="C4053" s="16">
        <v>93</v>
      </c>
      <c r="D4053" s="16">
        <v>60.8</v>
      </c>
      <c r="E4053" s="17">
        <v>36432</v>
      </c>
      <c r="F4053" s="17"/>
    </row>
    <row r="4054" spans="1:6" x14ac:dyDescent="0.25">
      <c r="A4054" s="16" t="s">
        <v>231</v>
      </c>
      <c r="B4054" s="16">
        <v>60120</v>
      </c>
      <c r="C4054" s="16">
        <v>94</v>
      </c>
      <c r="D4054" s="16">
        <v>76</v>
      </c>
      <c r="E4054" s="17">
        <v>30140</v>
      </c>
      <c r="F4054" s="17"/>
    </row>
    <row r="4055" spans="1:6" x14ac:dyDescent="0.25">
      <c r="A4055" s="16" t="s">
        <v>231</v>
      </c>
      <c r="B4055" s="16">
        <v>62312</v>
      </c>
      <c r="C4055" s="16">
        <v>76</v>
      </c>
      <c r="D4055" s="16">
        <v>57.6</v>
      </c>
      <c r="E4055" s="17">
        <v>37834</v>
      </c>
      <c r="F4055" s="17"/>
    </row>
    <row r="4056" spans="1:6" x14ac:dyDescent="0.25">
      <c r="A4056" s="16" t="s">
        <v>231</v>
      </c>
      <c r="B4056" s="16">
        <v>60084</v>
      </c>
      <c r="C4056" s="16">
        <v>135</v>
      </c>
      <c r="D4056" s="16">
        <v>102.2</v>
      </c>
      <c r="E4056" s="17">
        <v>35278</v>
      </c>
      <c r="F4056" s="17"/>
    </row>
    <row r="4057" spans="1:6" x14ac:dyDescent="0.25">
      <c r="A4057" s="16" t="s">
        <v>231</v>
      </c>
      <c r="B4057" s="16">
        <v>61080</v>
      </c>
      <c r="C4057" s="16">
        <v>78</v>
      </c>
      <c r="D4057" s="16">
        <v>64.5</v>
      </c>
      <c r="E4057" s="17">
        <v>33512</v>
      </c>
      <c r="F4057" s="17"/>
    </row>
    <row r="4058" spans="1:6" x14ac:dyDescent="0.25">
      <c r="A4058" s="16" t="s">
        <v>231</v>
      </c>
      <c r="B4058" s="16">
        <v>62450</v>
      </c>
      <c r="C4058" s="16">
        <v>118</v>
      </c>
      <c r="D4058" s="16">
        <v>83.7</v>
      </c>
      <c r="E4058" s="17">
        <v>28859</v>
      </c>
      <c r="F4058" s="17"/>
    </row>
    <row r="4059" spans="1:6" x14ac:dyDescent="0.25">
      <c r="A4059" s="16" t="s">
        <v>231</v>
      </c>
      <c r="B4059" s="16">
        <v>60201</v>
      </c>
      <c r="C4059" s="16">
        <v>158</v>
      </c>
      <c r="D4059" s="16">
        <v>113</v>
      </c>
      <c r="E4059" s="17">
        <v>34520</v>
      </c>
      <c r="F4059" s="17"/>
    </row>
    <row r="4060" spans="1:6" x14ac:dyDescent="0.25">
      <c r="A4060" s="16" t="s">
        <v>231</v>
      </c>
      <c r="B4060" s="16">
        <v>62056</v>
      </c>
      <c r="C4060" s="16">
        <v>92</v>
      </c>
      <c r="D4060" s="16">
        <v>65.8</v>
      </c>
      <c r="E4060" s="17">
        <v>27243</v>
      </c>
      <c r="F4060" s="17"/>
    </row>
    <row r="4061" spans="1:6" x14ac:dyDescent="0.25">
      <c r="A4061" s="16" t="s">
        <v>231</v>
      </c>
      <c r="B4061" s="16">
        <v>61369</v>
      </c>
      <c r="C4061" s="16">
        <v>101</v>
      </c>
      <c r="D4061" s="16">
        <v>78.400000000000006</v>
      </c>
      <c r="E4061" s="17">
        <v>29526</v>
      </c>
      <c r="F4061" s="17"/>
    </row>
    <row r="4062" spans="1:6" x14ac:dyDescent="0.25">
      <c r="A4062" s="16" t="s">
        <v>231</v>
      </c>
      <c r="B4062" s="16">
        <v>61911</v>
      </c>
      <c r="C4062" s="16">
        <v>53</v>
      </c>
      <c r="D4062" s="16">
        <v>47.6</v>
      </c>
      <c r="E4062" s="17">
        <v>37408</v>
      </c>
      <c r="F4062" s="17"/>
    </row>
    <row r="4063" spans="1:6" x14ac:dyDescent="0.25">
      <c r="A4063" s="16" t="s">
        <v>231</v>
      </c>
      <c r="B4063" s="16">
        <v>60115</v>
      </c>
      <c r="C4063" s="16">
        <v>90</v>
      </c>
      <c r="D4063" s="16">
        <v>73.2</v>
      </c>
      <c r="E4063" s="17">
        <v>35823</v>
      </c>
      <c r="F4063" s="17"/>
    </row>
    <row r="4064" spans="1:6" x14ac:dyDescent="0.25">
      <c r="A4064" s="16" t="s">
        <v>231</v>
      </c>
      <c r="B4064" s="16">
        <v>62363</v>
      </c>
      <c r="C4064" s="16">
        <v>89</v>
      </c>
      <c r="D4064" s="16">
        <v>58.9</v>
      </c>
      <c r="E4064" s="17">
        <v>34816</v>
      </c>
      <c r="F4064" s="17"/>
    </row>
    <row r="4065" spans="1:6" x14ac:dyDescent="0.25">
      <c r="A4065" s="16" t="s">
        <v>231</v>
      </c>
      <c r="B4065" s="16">
        <v>60804</v>
      </c>
      <c r="C4065" s="16">
        <v>485</v>
      </c>
      <c r="D4065" s="16">
        <v>304.2</v>
      </c>
      <c r="E4065" s="17">
        <v>35034</v>
      </c>
      <c r="F4065" s="17"/>
    </row>
    <row r="4066" spans="1:6" x14ac:dyDescent="0.25">
      <c r="A4066" s="16" t="s">
        <v>231</v>
      </c>
      <c r="B4066" s="16">
        <v>62835</v>
      </c>
      <c r="C4066" s="16">
        <v>47</v>
      </c>
      <c r="D4066" s="16">
        <v>18.399999999999999</v>
      </c>
      <c r="E4066" s="17">
        <v>41108</v>
      </c>
      <c r="F4066" s="17"/>
    </row>
    <row r="4067" spans="1:6" x14ac:dyDescent="0.25">
      <c r="A4067" s="16" t="s">
        <v>231</v>
      </c>
      <c r="B4067" s="16">
        <v>62664</v>
      </c>
      <c r="C4067" s="16">
        <v>66</v>
      </c>
      <c r="D4067" s="16">
        <v>55.6</v>
      </c>
      <c r="E4067" s="17">
        <v>32658</v>
      </c>
      <c r="F4067" s="17"/>
    </row>
    <row r="4068" spans="1:6" x14ac:dyDescent="0.25">
      <c r="A4068" s="16" t="s">
        <v>231</v>
      </c>
      <c r="B4068" s="16">
        <v>61801</v>
      </c>
      <c r="C4068" s="16">
        <v>38</v>
      </c>
      <c r="D4068" s="16">
        <v>33.9</v>
      </c>
      <c r="E4068" s="17">
        <v>29116</v>
      </c>
      <c r="F4068" s="17"/>
    </row>
    <row r="4069" spans="1:6" x14ac:dyDescent="0.25">
      <c r="A4069" s="16" t="s">
        <v>231</v>
      </c>
      <c r="B4069" s="16">
        <v>60478</v>
      </c>
      <c r="C4069" s="16">
        <v>200</v>
      </c>
      <c r="D4069" s="16">
        <v>154.9</v>
      </c>
      <c r="E4069" s="17">
        <v>35977</v>
      </c>
      <c r="F4069" s="17"/>
    </row>
    <row r="4070" spans="1:6" x14ac:dyDescent="0.25">
      <c r="A4070" s="16" t="s">
        <v>231</v>
      </c>
      <c r="B4070" s="16">
        <v>60025</v>
      </c>
      <c r="C4070" s="16">
        <v>135</v>
      </c>
      <c r="D4070" s="16">
        <v>79.7</v>
      </c>
      <c r="E4070" s="17">
        <v>34060</v>
      </c>
      <c r="F4070" s="17"/>
    </row>
    <row r="4071" spans="1:6" x14ac:dyDescent="0.25">
      <c r="A4071" s="16" t="s">
        <v>231</v>
      </c>
      <c r="B4071" s="16">
        <v>60714</v>
      </c>
      <c r="C4071" s="16">
        <v>55</v>
      </c>
      <c r="D4071" s="16">
        <v>44.9</v>
      </c>
      <c r="E4071" s="17">
        <v>42034</v>
      </c>
      <c r="F4071" s="17"/>
    </row>
    <row r="4072" spans="1:6" x14ac:dyDescent="0.25">
      <c r="A4072" s="16" t="s">
        <v>231</v>
      </c>
      <c r="B4072" s="16">
        <v>60053</v>
      </c>
      <c r="C4072" s="16">
        <v>211</v>
      </c>
      <c r="D4072" s="16">
        <v>156.80000000000001</v>
      </c>
      <c r="E4072" s="17">
        <v>25247</v>
      </c>
      <c r="F4072" s="17"/>
    </row>
    <row r="4073" spans="1:6" x14ac:dyDescent="0.25">
      <c r="A4073" s="16" t="s">
        <v>231</v>
      </c>
      <c r="B4073" s="16">
        <v>62526</v>
      </c>
      <c r="C4073" s="16">
        <v>117</v>
      </c>
      <c r="E4073" s="17">
        <v>24473</v>
      </c>
      <c r="F4073" s="17"/>
    </row>
    <row r="4074" spans="1:6" x14ac:dyDescent="0.25">
      <c r="A4074" s="16" t="s">
        <v>231</v>
      </c>
      <c r="B4074" s="16">
        <v>62837</v>
      </c>
      <c r="C4074" s="16">
        <v>30</v>
      </c>
      <c r="D4074" s="16">
        <v>22.3</v>
      </c>
      <c r="E4074" s="17">
        <v>31497</v>
      </c>
      <c r="F4074" s="17"/>
    </row>
    <row r="4075" spans="1:6" x14ac:dyDescent="0.25">
      <c r="A4075" s="16" t="s">
        <v>231</v>
      </c>
      <c r="B4075" s="16">
        <v>60010</v>
      </c>
      <c r="C4075" s="16">
        <v>20</v>
      </c>
      <c r="D4075" s="16">
        <v>12.4</v>
      </c>
      <c r="E4075" s="17">
        <v>39402</v>
      </c>
      <c r="F4075" s="17"/>
    </row>
    <row r="4076" spans="1:6" x14ac:dyDescent="0.25">
      <c r="A4076" s="16" t="s">
        <v>231</v>
      </c>
      <c r="B4076" s="16">
        <v>62675</v>
      </c>
      <c r="C4076" s="16">
        <v>106</v>
      </c>
      <c r="D4076" s="16">
        <v>86.6</v>
      </c>
      <c r="E4076" s="17">
        <v>38261</v>
      </c>
      <c r="F4076" s="17"/>
    </row>
    <row r="4077" spans="1:6" x14ac:dyDescent="0.25">
      <c r="A4077" s="16" t="s">
        <v>231</v>
      </c>
      <c r="B4077" s="16">
        <v>61920</v>
      </c>
      <c r="C4077" s="16">
        <v>139</v>
      </c>
      <c r="D4077" s="16">
        <v>61.8</v>
      </c>
      <c r="E4077" s="17">
        <v>32678</v>
      </c>
      <c r="F4077" s="17"/>
    </row>
    <row r="4078" spans="1:6" x14ac:dyDescent="0.25">
      <c r="A4078" s="16" t="s">
        <v>231</v>
      </c>
      <c r="B4078" s="16">
        <v>60430</v>
      </c>
      <c r="C4078" s="16">
        <v>132</v>
      </c>
      <c r="D4078" s="16">
        <v>112.2</v>
      </c>
      <c r="E4078" s="17">
        <v>33078</v>
      </c>
      <c r="F4078" s="17"/>
    </row>
    <row r="4079" spans="1:6" x14ac:dyDescent="0.25">
      <c r="A4079" s="16" t="s">
        <v>231</v>
      </c>
      <c r="B4079" s="16">
        <v>62226</v>
      </c>
      <c r="C4079" s="16">
        <v>140</v>
      </c>
      <c r="D4079" s="16">
        <v>112.6</v>
      </c>
      <c r="E4079" s="17">
        <v>32871</v>
      </c>
      <c r="F4079" s="17"/>
    </row>
    <row r="4080" spans="1:6" x14ac:dyDescent="0.25">
      <c r="A4080" s="16" t="s">
        <v>231</v>
      </c>
      <c r="B4080" s="16">
        <v>62454</v>
      </c>
      <c r="C4080" s="16">
        <v>67</v>
      </c>
      <c r="D4080" s="16">
        <v>44.7</v>
      </c>
      <c r="E4080" s="17">
        <v>34151</v>
      </c>
      <c r="F4080" s="17"/>
    </row>
    <row r="4081" spans="1:6" x14ac:dyDescent="0.25">
      <c r="A4081" s="16" t="s">
        <v>231</v>
      </c>
      <c r="B4081" s="16">
        <v>62832</v>
      </c>
      <c r="C4081" s="16">
        <v>76</v>
      </c>
      <c r="D4081" s="16">
        <v>49.2</v>
      </c>
      <c r="E4081" s="17">
        <v>37483</v>
      </c>
      <c r="F4081" s="17"/>
    </row>
    <row r="4082" spans="1:6" x14ac:dyDescent="0.25">
      <c r="A4082" s="16" t="s">
        <v>231</v>
      </c>
      <c r="B4082" s="16">
        <v>60643</v>
      </c>
      <c r="C4082" s="16">
        <v>228</v>
      </c>
      <c r="D4082" s="16">
        <v>176.6</v>
      </c>
      <c r="E4082" s="17">
        <v>35367</v>
      </c>
      <c r="F4082" s="17"/>
    </row>
    <row r="4083" spans="1:6" x14ac:dyDescent="0.25">
      <c r="A4083" s="16" t="s">
        <v>231</v>
      </c>
      <c r="B4083" s="16">
        <v>61554</v>
      </c>
      <c r="C4083" s="16">
        <v>130</v>
      </c>
      <c r="D4083" s="16">
        <v>93.8</v>
      </c>
      <c r="E4083" s="17">
        <v>32478</v>
      </c>
      <c r="F4083" s="17"/>
    </row>
    <row r="4084" spans="1:6" x14ac:dyDescent="0.25">
      <c r="A4084" s="16" t="s">
        <v>231</v>
      </c>
      <c r="B4084" s="16">
        <v>60453</v>
      </c>
      <c r="C4084" s="16">
        <v>122</v>
      </c>
      <c r="D4084" s="16">
        <v>105.4</v>
      </c>
      <c r="E4084" s="17">
        <v>28467</v>
      </c>
      <c r="F4084" s="17"/>
    </row>
    <row r="4085" spans="1:6" x14ac:dyDescent="0.25">
      <c r="A4085" s="16" t="s">
        <v>231</v>
      </c>
      <c r="B4085" s="16">
        <v>62959</v>
      </c>
      <c r="C4085" s="16">
        <v>125</v>
      </c>
      <c r="D4085" s="16">
        <v>83.2</v>
      </c>
      <c r="E4085" s="17">
        <v>35096</v>
      </c>
      <c r="F4085" s="17"/>
    </row>
    <row r="4086" spans="1:6" x14ac:dyDescent="0.25">
      <c r="A4086" s="16" t="s">
        <v>231</v>
      </c>
      <c r="B4086" s="16">
        <v>61364</v>
      </c>
      <c r="C4086" s="16">
        <v>130</v>
      </c>
      <c r="D4086" s="16">
        <v>101.5</v>
      </c>
      <c r="E4086" s="17">
        <v>24473</v>
      </c>
      <c r="F4086" s="17"/>
    </row>
    <row r="4087" spans="1:6" x14ac:dyDescent="0.25">
      <c r="A4087" s="16" t="s">
        <v>231</v>
      </c>
      <c r="B4087" s="16">
        <v>62684</v>
      </c>
      <c r="C4087" s="16">
        <v>99</v>
      </c>
      <c r="D4087" s="16">
        <v>85.9</v>
      </c>
      <c r="E4087" s="17">
        <v>33604</v>
      </c>
      <c r="F4087" s="17"/>
    </row>
    <row r="4088" spans="1:6" x14ac:dyDescent="0.25">
      <c r="A4088" s="16" t="s">
        <v>231</v>
      </c>
      <c r="B4088" s="16">
        <v>60067</v>
      </c>
      <c r="C4088" s="16">
        <v>59</v>
      </c>
      <c r="E4088" s="17">
        <v>43584</v>
      </c>
      <c r="F4088" s="17"/>
    </row>
    <row r="4089" spans="1:6" x14ac:dyDescent="0.25">
      <c r="A4089" s="16" t="s">
        <v>231</v>
      </c>
      <c r="B4089" s="16">
        <v>62401</v>
      </c>
      <c r="C4089" s="16">
        <v>62</v>
      </c>
      <c r="D4089" s="16">
        <v>35</v>
      </c>
      <c r="E4089" s="17">
        <v>31048</v>
      </c>
      <c r="F4089" s="17"/>
    </row>
    <row r="4090" spans="1:6" x14ac:dyDescent="0.25">
      <c r="A4090" s="16" t="s">
        <v>231</v>
      </c>
      <c r="B4090" s="16">
        <v>62521</v>
      </c>
      <c r="C4090" s="16">
        <v>95</v>
      </c>
      <c r="D4090" s="16">
        <v>74.7</v>
      </c>
      <c r="E4090" s="17">
        <v>35704</v>
      </c>
      <c r="F4090" s="17"/>
    </row>
    <row r="4091" spans="1:6" x14ac:dyDescent="0.25">
      <c r="A4091" s="16" t="s">
        <v>231</v>
      </c>
      <c r="B4091" s="16">
        <v>60649</v>
      </c>
      <c r="C4091" s="16">
        <v>240</v>
      </c>
      <c r="D4091" s="16">
        <v>203.8</v>
      </c>
      <c r="E4091" s="17">
        <v>35962</v>
      </c>
      <c r="F4091" s="17"/>
    </row>
    <row r="4092" spans="1:6" x14ac:dyDescent="0.25">
      <c r="A4092" s="16" t="s">
        <v>231</v>
      </c>
      <c r="B4092" s="16">
        <v>61821</v>
      </c>
      <c r="C4092" s="16">
        <v>118</v>
      </c>
      <c r="D4092" s="16">
        <v>51</v>
      </c>
      <c r="E4092" s="17">
        <v>35466</v>
      </c>
      <c r="F4092" s="17"/>
    </row>
    <row r="4093" spans="1:6" x14ac:dyDescent="0.25">
      <c r="A4093" s="16" t="s">
        <v>231</v>
      </c>
      <c r="B4093" s="16">
        <v>61455</v>
      </c>
      <c r="C4093" s="16">
        <v>98</v>
      </c>
      <c r="D4093" s="16">
        <v>73.7</v>
      </c>
      <c r="E4093" s="17">
        <v>37500</v>
      </c>
      <c r="F4093" s="17"/>
    </row>
    <row r="4094" spans="1:6" x14ac:dyDescent="0.25">
      <c r="A4094" s="16" t="s">
        <v>231</v>
      </c>
      <c r="B4094" s="16">
        <v>62702</v>
      </c>
      <c r="C4094" s="16">
        <v>99</v>
      </c>
      <c r="D4094" s="16">
        <v>68</v>
      </c>
      <c r="E4094" s="17">
        <v>40227</v>
      </c>
      <c r="F4094" s="17"/>
    </row>
    <row r="4095" spans="1:6" x14ac:dyDescent="0.25">
      <c r="A4095" s="16" t="s">
        <v>231</v>
      </c>
      <c r="B4095" s="16">
        <v>60062</v>
      </c>
      <c r="C4095" s="16">
        <v>134</v>
      </c>
      <c r="D4095" s="16">
        <v>117.9</v>
      </c>
      <c r="E4095" s="17">
        <v>34639</v>
      </c>
      <c r="F4095" s="17"/>
    </row>
    <row r="4096" spans="1:6" x14ac:dyDescent="0.25">
      <c r="A4096" s="16" t="s">
        <v>231</v>
      </c>
      <c r="B4096" s="16">
        <v>61356</v>
      </c>
      <c r="C4096" s="16">
        <v>125</v>
      </c>
      <c r="D4096" s="16">
        <v>91.2</v>
      </c>
      <c r="E4096" s="17">
        <v>38441</v>
      </c>
      <c r="F4096" s="17"/>
    </row>
    <row r="4097" spans="1:6" x14ac:dyDescent="0.25">
      <c r="A4097" s="16" t="s">
        <v>231</v>
      </c>
      <c r="B4097" s="16">
        <v>60187</v>
      </c>
      <c r="C4097" s="16">
        <v>123</v>
      </c>
      <c r="D4097" s="16">
        <v>115.8</v>
      </c>
      <c r="E4097" s="17">
        <v>33635</v>
      </c>
      <c r="F4097" s="17"/>
    </row>
    <row r="4098" spans="1:6" x14ac:dyDescent="0.25">
      <c r="A4098" s="16" t="s">
        <v>231</v>
      </c>
      <c r="B4098" s="16">
        <v>62062</v>
      </c>
      <c r="C4098" s="16">
        <v>132</v>
      </c>
      <c r="D4098" s="16">
        <v>118.7</v>
      </c>
      <c r="E4098" s="17">
        <v>33682</v>
      </c>
      <c r="F4098" s="17"/>
    </row>
    <row r="4099" spans="1:6" x14ac:dyDescent="0.25">
      <c r="A4099" s="16" t="s">
        <v>231</v>
      </c>
      <c r="B4099" s="16">
        <v>61531</v>
      </c>
      <c r="C4099" s="16">
        <v>92</v>
      </c>
      <c r="D4099" s="16">
        <v>72.7</v>
      </c>
      <c r="E4099" s="17">
        <v>29434</v>
      </c>
      <c r="F4099" s="17"/>
    </row>
    <row r="4100" spans="1:6" x14ac:dyDescent="0.25">
      <c r="A4100" s="16" t="s">
        <v>231</v>
      </c>
      <c r="B4100" s="16">
        <v>60959</v>
      </c>
      <c r="C4100" s="16">
        <v>60</v>
      </c>
      <c r="D4100" s="16">
        <v>42.4</v>
      </c>
      <c r="E4100" s="17">
        <v>30935</v>
      </c>
      <c r="F4100" s="17"/>
    </row>
    <row r="4101" spans="1:6" x14ac:dyDescent="0.25">
      <c r="A4101" s="16" t="s">
        <v>231</v>
      </c>
      <c r="B4101" s="16">
        <v>62458</v>
      </c>
      <c r="C4101" s="16">
        <v>60</v>
      </c>
      <c r="D4101" s="16">
        <v>49.5</v>
      </c>
      <c r="E4101" s="17">
        <v>34973</v>
      </c>
      <c r="F4101" s="17"/>
    </row>
    <row r="4102" spans="1:6" x14ac:dyDescent="0.25">
      <c r="A4102" s="16" t="s">
        <v>231</v>
      </c>
      <c r="B4102" s="16">
        <v>62441</v>
      </c>
      <c r="C4102" s="16">
        <v>75</v>
      </c>
      <c r="D4102" s="16">
        <v>48.5</v>
      </c>
      <c r="E4102" s="17">
        <v>37773</v>
      </c>
      <c r="F4102" s="17"/>
    </row>
    <row r="4103" spans="1:6" x14ac:dyDescent="0.25">
      <c r="A4103" s="16" t="s">
        <v>231</v>
      </c>
      <c r="B4103" s="16">
        <v>60126</v>
      </c>
      <c r="C4103" s="16">
        <v>180</v>
      </c>
      <c r="D4103" s="16">
        <v>139.30000000000001</v>
      </c>
      <c r="E4103" s="17">
        <v>28642</v>
      </c>
      <c r="F4103" s="17"/>
    </row>
    <row r="4104" spans="1:6" x14ac:dyDescent="0.25">
      <c r="A4104" s="16" t="s">
        <v>231</v>
      </c>
      <c r="B4104" s="16">
        <v>61614</v>
      </c>
      <c r="C4104" s="16">
        <v>36</v>
      </c>
      <c r="D4104" s="16">
        <v>30.5</v>
      </c>
      <c r="E4104" s="17">
        <v>32084</v>
      </c>
      <c r="F4104" s="17"/>
    </row>
    <row r="4105" spans="1:6" x14ac:dyDescent="0.25">
      <c r="A4105" s="16" t="s">
        <v>231</v>
      </c>
      <c r="B4105" s="16">
        <v>62471</v>
      </c>
      <c r="C4105" s="16">
        <v>116</v>
      </c>
      <c r="D4105" s="16">
        <v>48.9</v>
      </c>
      <c r="E4105" s="17">
        <v>35339</v>
      </c>
      <c r="F4105" s="17"/>
    </row>
    <row r="4106" spans="1:6" x14ac:dyDescent="0.25">
      <c r="A4106" s="16" t="s">
        <v>231</v>
      </c>
      <c r="B4106" s="16">
        <v>60640</v>
      </c>
      <c r="C4106" s="16">
        <v>72</v>
      </c>
      <c r="D4106" s="16">
        <v>60.7</v>
      </c>
      <c r="E4106" s="17">
        <v>37167</v>
      </c>
      <c r="F4106" s="17"/>
    </row>
    <row r="4107" spans="1:6" x14ac:dyDescent="0.25">
      <c r="A4107" s="16" t="s">
        <v>231</v>
      </c>
      <c r="B4107" s="16">
        <v>60542</v>
      </c>
      <c r="C4107" s="16">
        <v>129</v>
      </c>
      <c r="D4107" s="16">
        <v>100.6</v>
      </c>
      <c r="E4107" s="17">
        <v>27505</v>
      </c>
      <c r="F4107" s="17"/>
    </row>
    <row r="4108" spans="1:6" x14ac:dyDescent="0.25">
      <c r="A4108" s="16" t="s">
        <v>231</v>
      </c>
      <c r="B4108" s="16">
        <v>60014</v>
      </c>
      <c r="C4108" s="16">
        <v>112</v>
      </c>
      <c r="D4108" s="16">
        <v>83.8</v>
      </c>
      <c r="E4108" s="17">
        <v>26969</v>
      </c>
      <c r="F4108" s="17"/>
    </row>
    <row r="4109" spans="1:6" x14ac:dyDescent="0.25">
      <c r="A4109" s="16" t="s">
        <v>231</v>
      </c>
      <c r="B4109" s="16">
        <v>62832</v>
      </c>
      <c r="C4109" s="16">
        <v>72</v>
      </c>
      <c r="D4109" s="16">
        <v>69.3</v>
      </c>
      <c r="E4109" s="17">
        <v>24473</v>
      </c>
      <c r="F4109" s="17"/>
    </row>
    <row r="4110" spans="1:6" x14ac:dyDescent="0.25">
      <c r="A4110" s="16" t="s">
        <v>231</v>
      </c>
      <c r="B4110" s="16">
        <v>62049</v>
      </c>
      <c r="C4110" s="16">
        <v>121</v>
      </c>
      <c r="D4110" s="16">
        <v>95.5</v>
      </c>
      <c r="E4110" s="17">
        <v>30936</v>
      </c>
      <c r="F4110" s="17"/>
    </row>
    <row r="4111" spans="1:6" x14ac:dyDescent="0.25">
      <c r="A4111" s="16" t="s">
        <v>231</v>
      </c>
      <c r="B4111" s="16">
        <v>62906</v>
      </c>
      <c r="C4111" s="16">
        <v>10</v>
      </c>
      <c r="D4111" s="16">
        <v>8.5</v>
      </c>
      <c r="E4111" s="17">
        <v>33512</v>
      </c>
      <c r="F4111" s="17"/>
    </row>
    <row r="4112" spans="1:6" x14ac:dyDescent="0.25">
      <c r="A4112" s="16" t="s">
        <v>231</v>
      </c>
      <c r="B4112" s="16">
        <v>61103</v>
      </c>
      <c r="C4112" s="16">
        <v>130</v>
      </c>
      <c r="D4112" s="16">
        <v>74.400000000000006</v>
      </c>
      <c r="E4112" s="17">
        <v>34700</v>
      </c>
      <c r="F4112" s="17"/>
    </row>
    <row r="4113" spans="1:6" x14ac:dyDescent="0.25">
      <c r="A4113" s="16" t="s">
        <v>231</v>
      </c>
      <c r="B4113" s="16">
        <v>60098</v>
      </c>
      <c r="C4113" s="16">
        <v>128</v>
      </c>
      <c r="D4113" s="16">
        <v>117</v>
      </c>
      <c r="E4113" s="17">
        <v>32782</v>
      </c>
      <c r="F4113" s="17"/>
    </row>
    <row r="4114" spans="1:6" x14ac:dyDescent="0.25">
      <c r="A4114" s="16" t="s">
        <v>231</v>
      </c>
      <c r="B4114" s="16">
        <v>61614</v>
      </c>
      <c r="C4114" s="16">
        <v>105</v>
      </c>
      <c r="D4114" s="16">
        <v>79.8</v>
      </c>
      <c r="E4114" s="17">
        <v>34335</v>
      </c>
      <c r="F4114" s="17"/>
    </row>
    <row r="4115" spans="1:6" x14ac:dyDescent="0.25">
      <c r="A4115" s="16" t="s">
        <v>231</v>
      </c>
      <c r="B4115" s="16">
        <v>60411</v>
      </c>
      <c r="C4115" s="16">
        <v>148</v>
      </c>
      <c r="D4115" s="16">
        <v>127.5</v>
      </c>
      <c r="E4115" s="17">
        <v>32603</v>
      </c>
      <c r="F4115" s="17"/>
    </row>
    <row r="4116" spans="1:6" x14ac:dyDescent="0.25">
      <c r="A4116" s="16" t="s">
        <v>231</v>
      </c>
      <c r="B4116" s="16">
        <v>61842</v>
      </c>
      <c r="C4116" s="16">
        <v>56</v>
      </c>
      <c r="D4116" s="16">
        <v>49.2</v>
      </c>
      <c r="E4116" s="17">
        <v>38930</v>
      </c>
      <c r="F4116" s="17"/>
    </row>
    <row r="4117" spans="1:6" x14ac:dyDescent="0.25">
      <c r="A4117" s="16" t="s">
        <v>231</v>
      </c>
      <c r="B4117" s="16">
        <v>62881</v>
      </c>
      <c r="C4117" s="16">
        <v>72</v>
      </c>
      <c r="D4117" s="16">
        <v>32.4</v>
      </c>
      <c r="E4117" s="17">
        <v>38261</v>
      </c>
      <c r="F4117" s="17"/>
    </row>
    <row r="4118" spans="1:6" x14ac:dyDescent="0.25">
      <c r="A4118" s="16" t="s">
        <v>231</v>
      </c>
      <c r="B4118" s="16">
        <v>62220</v>
      </c>
      <c r="C4118" s="16">
        <v>108</v>
      </c>
      <c r="D4118" s="16">
        <v>101.9</v>
      </c>
      <c r="E4118" s="17">
        <v>39622</v>
      </c>
      <c r="F4118" s="17"/>
    </row>
    <row r="4119" spans="1:6" x14ac:dyDescent="0.25">
      <c r="A4119" s="16" t="s">
        <v>231</v>
      </c>
      <c r="B4119" s="16">
        <v>60417</v>
      </c>
      <c r="C4119" s="16">
        <v>110</v>
      </c>
      <c r="D4119" s="16">
        <v>93.7</v>
      </c>
      <c r="E4119" s="17">
        <v>32535</v>
      </c>
      <c r="F4119" s="17"/>
    </row>
    <row r="4120" spans="1:6" x14ac:dyDescent="0.25">
      <c r="A4120" s="16" t="s">
        <v>231</v>
      </c>
      <c r="B4120" s="16">
        <v>62237</v>
      </c>
      <c r="C4120" s="16">
        <v>75</v>
      </c>
      <c r="D4120" s="16">
        <v>66.900000000000006</v>
      </c>
      <c r="E4120" s="17">
        <v>36647</v>
      </c>
      <c r="F4120" s="17"/>
    </row>
    <row r="4121" spans="1:6" x14ac:dyDescent="0.25">
      <c r="A4121" s="16" t="s">
        <v>231</v>
      </c>
      <c r="B4121" s="16">
        <v>60640</v>
      </c>
      <c r="C4121" s="16">
        <v>310</v>
      </c>
      <c r="D4121" s="16">
        <v>227.8</v>
      </c>
      <c r="E4121" s="17">
        <v>35278</v>
      </c>
      <c r="F4121" s="17"/>
    </row>
    <row r="4122" spans="1:6" x14ac:dyDescent="0.25">
      <c r="A4122" s="16" t="s">
        <v>231</v>
      </c>
      <c r="B4122" s="16">
        <v>61107</v>
      </c>
      <c r="C4122" s="16">
        <v>179</v>
      </c>
      <c r="D4122" s="16">
        <v>99.9</v>
      </c>
      <c r="E4122" s="17">
        <v>31714</v>
      </c>
      <c r="F4122" s="17"/>
    </row>
    <row r="4123" spans="1:6" x14ac:dyDescent="0.25">
      <c r="A4123" s="16" t="s">
        <v>231</v>
      </c>
      <c r="B4123" s="16">
        <v>61701</v>
      </c>
      <c r="C4123" s="16">
        <v>88</v>
      </c>
      <c r="D4123" s="16">
        <v>66.099999999999994</v>
      </c>
      <c r="E4123" s="17">
        <v>24473</v>
      </c>
      <c r="F4123" s="17"/>
    </row>
    <row r="4124" spans="1:6" x14ac:dyDescent="0.25">
      <c r="A4124" s="16" t="s">
        <v>231</v>
      </c>
      <c r="B4124" s="16">
        <v>60098</v>
      </c>
      <c r="C4124" s="16">
        <v>73</v>
      </c>
      <c r="D4124" s="16">
        <v>52.2</v>
      </c>
      <c r="E4124" s="17">
        <v>37454</v>
      </c>
      <c r="F4124" s="17"/>
    </row>
    <row r="4125" spans="1:6" x14ac:dyDescent="0.25">
      <c r="A4125" s="16" t="s">
        <v>231</v>
      </c>
      <c r="B4125" s="16">
        <v>62959</v>
      </c>
      <c r="C4125" s="16">
        <v>131</v>
      </c>
      <c r="D4125" s="16">
        <v>103.6</v>
      </c>
      <c r="E4125" s="17">
        <v>34872</v>
      </c>
      <c r="F4125" s="17"/>
    </row>
    <row r="4126" spans="1:6" x14ac:dyDescent="0.25">
      <c r="A4126" s="16" t="s">
        <v>231</v>
      </c>
      <c r="B4126" s="16">
        <v>62001</v>
      </c>
      <c r="C4126" s="16">
        <v>59</v>
      </c>
      <c r="D4126" s="16">
        <v>44.1</v>
      </c>
      <c r="E4126" s="17">
        <v>35490</v>
      </c>
      <c r="F4126" s="17"/>
    </row>
    <row r="4127" spans="1:6" x14ac:dyDescent="0.25">
      <c r="A4127" s="16" t="s">
        <v>231</v>
      </c>
      <c r="B4127" s="16">
        <v>62681</v>
      </c>
      <c r="C4127" s="16">
        <v>96</v>
      </c>
      <c r="D4127" s="16">
        <v>57.2</v>
      </c>
      <c r="E4127" s="17">
        <v>30864</v>
      </c>
      <c r="F4127" s="17"/>
    </row>
    <row r="4128" spans="1:6" x14ac:dyDescent="0.25">
      <c r="A4128" s="16" t="s">
        <v>231</v>
      </c>
      <c r="B4128" s="16">
        <v>62230</v>
      </c>
      <c r="C4128" s="16">
        <v>112</v>
      </c>
      <c r="D4128" s="16">
        <v>52.6</v>
      </c>
      <c r="E4128" s="17">
        <v>30011</v>
      </c>
      <c r="F4128" s="17"/>
    </row>
    <row r="4129" spans="1:6" x14ac:dyDescent="0.25">
      <c r="A4129" s="16" t="s">
        <v>231</v>
      </c>
      <c r="B4129" s="16">
        <v>61604</v>
      </c>
      <c r="C4129" s="16">
        <v>98</v>
      </c>
      <c r="D4129" s="16">
        <v>69.099999999999994</v>
      </c>
      <c r="E4129" s="17">
        <v>38749</v>
      </c>
      <c r="F4129" s="17"/>
    </row>
    <row r="4130" spans="1:6" x14ac:dyDescent="0.25">
      <c r="A4130" s="16" t="s">
        <v>231</v>
      </c>
      <c r="B4130" s="16">
        <v>60616</v>
      </c>
      <c r="C4130" s="16">
        <v>210</v>
      </c>
      <c r="D4130" s="16">
        <v>166.7</v>
      </c>
      <c r="E4130" s="17">
        <v>32660</v>
      </c>
      <c r="F4130" s="17"/>
    </row>
    <row r="4131" spans="1:6" x14ac:dyDescent="0.25">
      <c r="A4131" s="16" t="s">
        <v>231</v>
      </c>
      <c r="B4131" s="16">
        <v>60411</v>
      </c>
      <c r="C4131" s="16">
        <v>200</v>
      </c>
      <c r="D4131" s="16">
        <v>190.2</v>
      </c>
      <c r="E4131" s="17">
        <v>24777</v>
      </c>
      <c r="F4131" s="17"/>
    </row>
    <row r="4132" spans="1:6" x14ac:dyDescent="0.25">
      <c r="A4132" s="16" t="s">
        <v>231</v>
      </c>
      <c r="B4132" s="16">
        <v>60649</v>
      </c>
      <c r="C4132" s="16">
        <v>118</v>
      </c>
      <c r="D4132" s="16">
        <v>105.7</v>
      </c>
      <c r="E4132" s="17">
        <v>35612</v>
      </c>
      <c r="F4132" s="17"/>
    </row>
    <row r="4133" spans="1:6" x14ac:dyDescent="0.25">
      <c r="A4133" s="16" t="s">
        <v>231</v>
      </c>
      <c r="B4133" s="16">
        <v>60005</v>
      </c>
      <c r="C4133" s="16">
        <v>84</v>
      </c>
      <c r="D4133" s="16">
        <v>42.5</v>
      </c>
      <c r="E4133" s="17">
        <v>37074</v>
      </c>
      <c r="F4133" s="17"/>
    </row>
    <row r="4134" spans="1:6" x14ac:dyDescent="0.25">
      <c r="A4134" s="16" t="s">
        <v>231</v>
      </c>
      <c r="B4134" s="16">
        <v>62650</v>
      </c>
      <c r="C4134" s="16">
        <v>15</v>
      </c>
      <c r="D4134" s="16">
        <v>10.9</v>
      </c>
      <c r="E4134" s="17">
        <v>35734</v>
      </c>
      <c r="F4134" s="17"/>
    </row>
    <row r="4135" spans="1:6" x14ac:dyDescent="0.25">
      <c r="A4135" s="16" t="s">
        <v>231</v>
      </c>
      <c r="B4135" s="16">
        <v>60026</v>
      </c>
      <c r="C4135" s="16">
        <v>47</v>
      </c>
      <c r="D4135" s="16">
        <v>44.9</v>
      </c>
      <c r="E4135" s="17">
        <v>39029</v>
      </c>
      <c r="F4135" s="17"/>
    </row>
    <row r="4136" spans="1:6" x14ac:dyDescent="0.25">
      <c r="A4136" s="16" t="s">
        <v>231</v>
      </c>
      <c r="B4136" s="16">
        <v>62231</v>
      </c>
      <c r="C4136" s="16">
        <v>109</v>
      </c>
      <c r="D4136" s="16">
        <v>91.6</v>
      </c>
      <c r="E4136" s="17">
        <v>33704</v>
      </c>
      <c r="F4136" s="17"/>
    </row>
    <row r="4137" spans="1:6" x14ac:dyDescent="0.25">
      <c r="A4137" s="16" t="s">
        <v>231</v>
      </c>
      <c r="B4137" s="16">
        <v>60714</v>
      </c>
      <c r="C4137" s="16">
        <v>99</v>
      </c>
      <c r="D4137" s="16">
        <v>73.099999999999994</v>
      </c>
      <c r="E4137" s="17">
        <v>33817</v>
      </c>
      <c r="F4137" s="17"/>
    </row>
    <row r="4138" spans="1:6" x14ac:dyDescent="0.25">
      <c r="A4138" s="16" t="s">
        <v>231</v>
      </c>
      <c r="B4138" s="16">
        <v>61455</v>
      </c>
      <c r="C4138" s="16">
        <v>62</v>
      </c>
      <c r="D4138" s="16">
        <v>52.4</v>
      </c>
      <c r="E4138" s="17">
        <v>38504</v>
      </c>
      <c r="F4138" s="17"/>
    </row>
    <row r="4139" spans="1:6" x14ac:dyDescent="0.25">
      <c r="A4139" s="16" t="s">
        <v>231</v>
      </c>
      <c r="B4139" s="16">
        <v>61611</v>
      </c>
      <c r="C4139" s="16">
        <v>71</v>
      </c>
      <c r="D4139" s="16">
        <v>44.4</v>
      </c>
      <c r="E4139" s="17">
        <v>31260</v>
      </c>
      <c r="F4139" s="17"/>
    </row>
    <row r="4140" spans="1:6" x14ac:dyDescent="0.25">
      <c r="A4140" s="16" t="s">
        <v>231</v>
      </c>
      <c r="B4140" s="16">
        <v>61265</v>
      </c>
      <c r="C4140" s="16">
        <v>120</v>
      </c>
      <c r="D4140" s="16">
        <v>77.2</v>
      </c>
      <c r="E4140" s="17">
        <v>33032</v>
      </c>
      <c r="F4140" s="17"/>
    </row>
    <row r="4141" spans="1:6" x14ac:dyDescent="0.25">
      <c r="A4141" s="16" t="s">
        <v>231</v>
      </c>
      <c r="B4141" s="16">
        <v>61951</v>
      </c>
      <c r="C4141" s="16">
        <v>63</v>
      </c>
      <c r="D4141" s="16">
        <v>51.8</v>
      </c>
      <c r="E4141" s="17">
        <v>37591</v>
      </c>
      <c r="F4141" s="17"/>
    </row>
    <row r="4142" spans="1:6" x14ac:dyDescent="0.25">
      <c r="A4142" s="16" t="s">
        <v>231</v>
      </c>
      <c r="B4142" s="16">
        <v>60404</v>
      </c>
      <c r="C4142" s="16">
        <v>100</v>
      </c>
      <c r="D4142" s="16">
        <v>75.2</v>
      </c>
      <c r="E4142" s="17">
        <v>41031</v>
      </c>
      <c r="F4142" s="17"/>
    </row>
    <row r="4143" spans="1:6" x14ac:dyDescent="0.25">
      <c r="A4143" s="16" t="s">
        <v>231</v>
      </c>
      <c r="B4143" s="16">
        <v>62254</v>
      </c>
      <c r="C4143" s="16">
        <v>116</v>
      </c>
      <c r="D4143" s="16">
        <v>107.5</v>
      </c>
      <c r="E4143" s="17">
        <v>31964</v>
      </c>
      <c r="F4143" s="17"/>
    </row>
    <row r="4144" spans="1:6" x14ac:dyDescent="0.25">
      <c r="A4144" s="16" t="s">
        <v>231</v>
      </c>
      <c r="B4144" s="16">
        <v>61832</v>
      </c>
      <c r="C4144" s="16">
        <v>200</v>
      </c>
      <c r="D4144" s="16">
        <v>120.9</v>
      </c>
      <c r="E4144" s="17">
        <v>34121</v>
      </c>
      <c r="F4144" s="17"/>
    </row>
    <row r="4145" spans="1:6" x14ac:dyDescent="0.25">
      <c r="A4145" s="16" t="s">
        <v>231</v>
      </c>
      <c r="B4145" s="16">
        <v>60526</v>
      </c>
      <c r="C4145" s="16">
        <v>131</v>
      </c>
      <c r="D4145" s="16">
        <v>111.4</v>
      </c>
      <c r="E4145" s="17">
        <v>27701</v>
      </c>
      <c r="F4145" s="17"/>
    </row>
    <row r="4146" spans="1:6" x14ac:dyDescent="0.25">
      <c r="A4146" s="16" t="s">
        <v>231</v>
      </c>
      <c r="B4146" s="16">
        <v>60411</v>
      </c>
      <c r="C4146" s="16">
        <v>112</v>
      </c>
      <c r="D4146" s="16">
        <v>92.9</v>
      </c>
      <c r="E4146" s="17">
        <v>35291</v>
      </c>
      <c r="F4146" s="17"/>
    </row>
    <row r="4147" spans="1:6" x14ac:dyDescent="0.25">
      <c r="A4147" s="16" t="s">
        <v>231</v>
      </c>
      <c r="B4147" s="16">
        <v>61107</v>
      </c>
      <c r="C4147" s="16">
        <v>189</v>
      </c>
      <c r="D4147" s="16">
        <v>144.19999999999999</v>
      </c>
      <c r="E4147" s="17">
        <v>26883</v>
      </c>
      <c r="F4147" s="17"/>
    </row>
    <row r="4148" spans="1:6" x14ac:dyDescent="0.25">
      <c r="A4148" s="16" t="s">
        <v>231</v>
      </c>
      <c r="B4148" s="16">
        <v>60622</v>
      </c>
      <c r="C4148" s="16">
        <v>180</v>
      </c>
      <c r="D4148" s="16">
        <v>86.4</v>
      </c>
      <c r="E4148" s="17">
        <v>27527</v>
      </c>
      <c r="F4148" s="17"/>
    </row>
    <row r="4149" spans="1:6" x14ac:dyDescent="0.25">
      <c r="A4149" s="16" t="s">
        <v>231</v>
      </c>
      <c r="B4149" s="16">
        <v>60473</v>
      </c>
      <c r="C4149" s="16">
        <v>171</v>
      </c>
      <c r="D4149" s="16">
        <v>124.1</v>
      </c>
      <c r="E4149" s="17">
        <v>32996</v>
      </c>
      <c r="F4149" s="17"/>
    </row>
    <row r="4150" spans="1:6" x14ac:dyDescent="0.25">
      <c r="A4150" s="16" t="s">
        <v>231</v>
      </c>
      <c r="B4150" s="16">
        <v>62844</v>
      </c>
      <c r="C4150" s="16">
        <v>60</v>
      </c>
      <c r="D4150" s="16">
        <v>32.5</v>
      </c>
      <c r="E4150" s="17">
        <v>39356</v>
      </c>
      <c r="F4150" s="17"/>
    </row>
    <row r="4151" spans="1:6" x14ac:dyDescent="0.25">
      <c r="A4151" s="16" t="s">
        <v>231</v>
      </c>
      <c r="B4151" s="16">
        <v>60435</v>
      </c>
      <c r="C4151" s="16">
        <v>203</v>
      </c>
      <c r="D4151" s="16">
        <v>135.9</v>
      </c>
      <c r="E4151" s="17">
        <v>25636</v>
      </c>
      <c r="F4151" s="17"/>
    </row>
    <row r="4152" spans="1:6" x14ac:dyDescent="0.25">
      <c r="A4152" s="16" t="s">
        <v>231</v>
      </c>
      <c r="B4152" s="16">
        <v>60435</v>
      </c>
      <c r="C4152" s="16">
        <v>58</v>
      </c>
      <c r="D4152" s="16">
        <v>70.7</v>
      </c>
      <c r="E4152" s="17">
        <v>39675</v>
      </c>
      <c r="F4152" s="17"/>
    </row>
    <row r="4153" spans="1:6" x14ac:dyDescent="0.25">
      <c r="A4153" s="16" t="s">
        <v>231</v>
      </c>
      <c r="B4153" s="16">
        <v>60639</v>
      </c>
      <c r="C4153" s="16">
        <v>245</v>
      </c>
      <c r="D4153" s="16">
        <v>226.4</v>
      </c>
      <c r="E4153" s="17">
        <v>32724</v>
      </c>
      <c r="F4153" s="17"/>
    </row>
    <row r="4154" spans="1:6" x14ac:dyDescent="0.25">
      <c r="A4154" s="16" t="s">
        <v>231</v>
      </c>
      <c r="B4154" s="16">
        <v>60194</v>
      </c>
      <c r="C4154" s="16">
        <v>250</v>
      </c>
      <c r="D4154" s="16">
        <v>165.2</v>
      </c>
      <c r="E4154" s="17">
        <v>28580</v>
      </c>
      <c r="F4154" s="17"/>
    </row>
    <row r="4155" spans="1:6" x14ac:dyDescent="0.25">
      <c r="A4155" s="16" t="s">
        <v>231</v>
      </c>
      <c r="B4155" s="16">
        <v>60108</v>
      </c>
      <c r="C4155" s="16">
        <v>166</v>
      </c>
      <c r="D4155" s="16">
        <v>122.5</v>
      </c>
      <c r="E4155" s="17">
        <v>32702</v>
      </c>
      <c r="F4155" s="17"/>
    </row>
    <row r="4156" spans="1:6" x14ac:dyDescent="0.25">
      <c r="A4156" s="16" t="s">
        <v>231</v>
      </c>
      <c r="B4156" s="16">
        <v>60644</v>
      </c>
      <c r="C4156" s="16">
        <v>216</v>
      </c>
      <c r="D4156" s="16">
        <v>189.7</v>
      </c>
      <c r="E4156" s="17">
        <v>34851</v>
      </c>
      <c r="F4156" s="17"/>
    </row>
    <row r="4157" spans="1:6" x14ac:dyDescent="0.25">
      <c r="A4157" s="16" t="s">
        <v>231</v>
      </c>
      <c r="B4157" s="16">
        <v>61024</v>
      </c>
      <c r="C4157" s="16">
        <v>89</v>
      </c>
      <c r="D4157" s="16">
        <v>67.5</v>
      </c>
      <c r="E4157" s="17">
        <v>30798</v>
      </c>
      <c r="F4157" s="17"/>
    </row>
    <row r="4158" spans="1:6" x14ac:dyDescent="0.25">
      <c r="A4158" s="16" t="s">
        <v>231</v>
      </c>
      <c r="B4158" s="16">
        <v>60048</v>
      </c>
      <c r="C4158" s="16">
        <v>224</v>
      </c>
      <c r="D4158" s="16">
        <v>127.3</v>
      </c>
      <c r="E4158" s="17">
        <v>30245</v>
      </c>
      <c r="F4158" s="17"/>
    </row>
    <row r="4159" spans="1:6" x14ac:dyDescent="0.25">
      <c r="A4159" s="16" t="s">
        <v>231</v>
      </c>
      <c r="B4159" s="16">
        <v>61265</v>
      </c>
      <c r="C4159" s="16">
        <v>149</v>
      </c>
      <c r="D4159" s="16">
        <v>111.5</v>
      </c>
      <c r="E4159" s="17">
        <v>24473</v>
      </c>
      <c r="F4159" s="17"/>
    </row>
    <row r="4160" spans="1:6" x14ac:dyDescent="0.25">
      <c r="A4160" s="16" t="s">
        <v>231</v>
      </c>
      <c r="B4160" s="16">
        <v>60154</v>
      </c>
      <c r="C4160" s="16">
        <v>120</v>
      </c>
      <c r="D4160" s="16">
        <v>88.3</v>
      </c>
      <c r="E4160" s="17">
        <v>32836</v>
      </c>
      <c r="F4160" s="17"/>
    </row>
    <row r="4161" spans="1:6" x14ac:dyDescent="0.25">
      <c r="A4161" s="16" t="s">
        <v>231</v>
      </c>
      <c r="B4161" s="16">
        <v>60404</v>
      </c>
      <c r="C4161" s="16">
        <v>50</v>
      </c>
      <c r="D4161" s="16">
        <v>41.6</v>
      </c>
      <c r="E4161" s="17">
        <v>42878</v>
      </c>
      <c r="F4161" s="17"/>
    </row>
    <row r="4162" spans="1:6" x14ac:dyDescent="0.25">
      <c r="A4162" s="16" t="s">
        <v>231</v>
      </c>
      <c r="B4162" s="16">
        <v>60463</v>
      </c>
      <c r="C4162" s="16">
        <v>184</v>
      </c>
      <c r="D4162" s="16">
        <v>142.9</v>
      </c>
      <c r="E4162" s="17">
        <v>32582</v>
      </c>
      <c r="F4162" s="17"/>
    </row>
    <row r="4163" spans="1:6" x14ac:dyDescent="0.25">
      <c r="A4163" s="16" t="s">
        <v>231</v>
      </c>
      <c r="B4163" s="16">
        <v>62821</v>
      </c>
      <c r="C4163" s="16">
        <v>156</v>
      </c>
      <c r="D4163" s="16">
        <v>127.2</v>
      </c>
      <c r="E4163" s="17">
        <v>37246</v>
      </c>
      <c r="F4163" s="17"/>
    </row>
    <row r="4164" spans="1:6" x14ac:dyDescent="0.25">
      <c r="A4164" s="16" t="s">
        <v>231</v>
      </c>
      <c r="B4164" s="16">
        <v>60423</v>
      </c>
      <c r="C4164" s="16">
        <v>120</v>
      </c>
      <c r="D4164" s="16">
        <v>98.4</v>
      </c>
      <c r="E4164" s="17">
        <v>27498</v>
      </c>
      <c r="F4164" s="17"/>
    </row>
    <row r="4165" spans="1:6" x14ac:dyDescent="0.25">
      <c r="A4165" s="16" t="s">
        <v>231</v>
      </c>
      <c r="B4165" s="16">
        <v>62690</v>
      </c>
      <c r="C4165" s="16">
        <v>99</v>
      </c>
      <c r="D4165" s="16">
        <v>71.7</v>
      </c>
      <c r="E4165" s="17">
        <v>34366</v>
      </c>
      <c r="F4165" s="17"/>
    </row>
    <row r="4166" spans="1:6" x14ac:dyDescent="0.25">
      <c r="A4166" s="16" t="s">
        <v>231</v>
      </c>
      <c r="B4166" s="16">
        <v>61443</v>
      </c>
      <c r="C4166" s="16">
        <v>84</v>
      </c>
      <c r="D4166" s="16">
        <v>59.6</v>
      </c>
      <c r="E4166" s="17">
        <v>35951</v>
      </c>
      <c r="F4166" s="17"/>
    </row>
    <row r="4167" spans="1:6" x14ac:dyDescent="0.25">
      <c r="A4167" s="16" t="s">
        <v>231</v>
      </c>
      <c r="B4167" s="16">
        <v>60126</v>
      </c>
      <c r="C4167" s="16">
        <v>142</v>
      </c>
      <c r="D4167" s="16">
        <v>93.2</v>
      </c>
      <c r="E4167" s="17">
        <v>33609</v>
      </c>
      <c r="F4167" s="17"/>
    </row>
    <row r="4168" spans="1:6" x14ac:dyDescent="0.25">
      <c r="A4168" s="16" t="s">
        <v>231</v>
      </c>
      <c r="B4168" s="16">
        <v>61561</v>
      </c>
      <c r="C4168" s="16">
        <v>60</v>
      </c>
      <c r="D4168" s="16">
        <v>43.4</v>
      </c>
      <c r="E4168" s="17">
        <v>33526</v>
      </c>
      <c r="F4168" s="17"/>
    </row>
    <row r="4169" spans="1:6" x14ac:dyDescent="0.25">
      <c r="A4169" s="16" t="s">
        <v>231</v>
      </c>
      <c r="B4169" s="16">
        <v>60633</v>
      </c>
      <c r="C4169" s="16">
        <v>309</v>
      </c>
      <c r="D4169" s="16">
        <v>250.3</v>
      </c>
      <c r="E4169" s="17">
        <v>33878</v>
      </c>
      <c r="F4169" s="17"/>
    </row>
    <row r="4170" spans="1:6" x14ac:dyDescent="0.25">
      <c r="A4170" s="16" t="s">
        <v>231</v>
      </c>
      <c r="B4170" s="16">
        <v>60007</v>
      </c>
      <c r="C4170" s="16">
        <v>190</v>
      </c>
      <c r="D4170" s="16">
        <v>141</v>
      </c>
      <c r="E4170" s="17">
        <v>33178</v>
      </c>
      <c r="F4170" s="17"/>
    </row>
    <row r="4171" spans="1:6" x14ac:dyDescent="0.25">
      <c r="A4171" s="16" t="s">
        <v>231</v>
      </c>
      <c r="B4171" s="16">
        <v>62258</v>
      </c>
      <c r="C4171" s="16">
        <v>76</v>
      </c>
      <c r="D4171" s="16">
        <v>36.700000000000003</v>
      </c>
      <c r="E4171" s="17">
        <v>31121</v>
      </c>
      <c r="F4171" s="17"/>
    </row>
    <row r="4172" spans="1:6" x14ac:dyDescent="0.25">
      <c r="A4172" s="16" t="s">
        <v>231</v>
      </c>
      <c r="B4172" s="16">
        <v>60565</v>
      </c>
      <c r="C4172" s="16">
        <v>203</v>
      </c>
      <c r="D4172" s="16">
        <v>131</v>
      </c>
      <c r="E4172" s="17">
        <v>32057</v>
      </c>
      <c r="F4172" s="17"/>
    </row>
    <row r="4173" spans="1:6" x14ac:dyDescent="0.25">
      <c r="A4173" s="16" t="s">
        <v>231</v>
      </c>
      <c r="B4173" s="16">
        <v>62864</v>
      </c>
      <c r="C4173" s="16">
        <v>91</v>
      </c>
      <c r="D4173" s="16">
        <v>80.5</v>
      </c>
      <c r="E4173" s="17">
        <v>33029</v>
      </c>
      <c r="F4173" s="17"/>
    </row>
    <row r="4174" spans="1:6" x14ac:dyDescent="0.25">
      <c r="A4174" s="16" t="s">
        <v>231</v>
      </c>
      <c r="B4174" s="16">
        <v>62946</v>
      </c>
      <c r="C4174" s="16">
        <v>142</v>
      </c>
      <c r="D4174" s="16">
        <v>106.9</v>
      </c>
      <c r="E4174" s="17">
        <v>39934</v>
      </c>
      <c r="F4174" s="17"/>
    </row>
    <row r="4175" spans="1:6" x14ac:dyDescent="0.25">
      <c r="A4175" s="16" t="s">
        <v>231</v>
      </c>
      <c r="B4175" s="16">
        <v>60563</v>
      </c>
      <c r="C4175" s="16">
        <v>209</v>
      </c>
      <c r="D4175" s="16">
        <v>165.9</v>
      </c>
      <c r="E4175" s="17">
        <v>35217</v>
      </c>
      <c r="F4175" s="17"/>
    </row>
    <row r="4176" spans="1:6" x14ac:dyDescent="0.25">
      <c r="A4176" s="16" t="s">
        <v>231</v>
      </c>
      <c r="B4176" s="16">
        <v>60970</v>
      </c>
      <c r="C4176" s="16">
        <v>123</v>
      </c>
      <c r="D4176" s="16">
        <v>64.900000000000006</v>
      </c>
      <c r="E4176" s="17">
        <v>29158</v>
      </c>
      <c r="F4176" s="17"/>
    </row>
    <row r="4177" spans="1:6" x14ac:dyDescent="0.25">
      <c r="A4177" s="16" t="s">
        <v>231</v>
      </c>
      <c r="B4177" s="16">
        <v>61548</v>
      </c>
      <c r="C4177" s="16">
        <v>106</v>
      </c>
      <c r="D4177" s="16">
        <v>96.6</v>
      </c>
      <c r="E4177" s="17">
        <v>32380</v>
      </c>
      <c r="F4177" s="17"/>
    </row>
    <row r="4178" spans="1:6" x14ac:dyDescent="0.25">
      <c r="A4178" s="16" t="s">
        <v>231</v>
      </c>
      <c r="B4178" s="16">
        <v>61760</v>
      </c>
      <c r="C4178" s="16">
        <v>49</v>
      </c>
      <c r="D4178" s="16">
        <v>35.9</v>
      </c>
      <c r="E4178" s="17">
        <v>34060</v>
      </c>
      <c r="F4178" s="17"/>
    </row>
    <row r="4179" spans="1:6" x14ac:dyDescent="0.25">
      <c r="A4179" s="16" t="s">
        <v>231</v>
      </c>
      <c r="B4179" s="16">
        <v>60090</v>
      </c>
      <c r="C4179" s="16">
        <v>90</v>
      </c>
      <c r="D4179" s="16">
        <v>72.099999999999994</v>
      </c>
      <c r="E4179" s="17">
        <v>33756</v>
      </c>
      <c r="F4179" s="17"/>
    </row>
    <row r="4180" spans="1:6" x14ac:dyDescent="0.25">
      <c r="A4180" s="16" t="s">
        <v>231</v>
      </c>
      <c r="B4180" s="16">
        <v>61944</v>
      </c>
      <c r="C4180" s="16">
        <v>56</v>
      </c>
      <c r="D4180" s="16">
        <v>44.2</v>
      </c>
      <c r="E4180" s="17">
        <v>30390</v>
      </c>
      <c r="F4180" s="17"/>
    </row>
    <row r="4181" spans="1:6" x14ac:dyDescent="0.25">
      <c r="A4181" s="16" t="s">
        <v>231</v>
      </c>
      <c r="B4181" s="16">
        <v>60609</v>
      </c>
      <c r="C4181" s="16">
        <v>218</v>
      </c>
      <c r="D4181" s="16">
        <v>166.5</v>
      </c>
      <c r="E4181" s="17">
        <v>36928</v>
      </c>
      <c r="F4181" s="17"/>
    </row>
    <row r="4182" spans="1:6" x14ac:dyDescent="0.25">
      <c r="A4182" s="16" t="s">
        <v>231</v>
      </c>
      <c r="B4182" s="16">
        <v>60610</v>
      </c>
      <c r="C4182" s="16">
        <v>271</v>
      </c>
      <c r="D4182" s="16">
        <v>201.3</v>
      </c>
      <c r="E4182" s="17">
        <v>28703</v>
      </c>
      <c r="F4182" s="17"/>
    </row>
    <row r="4183" spans="1:6" x14ac:dyDescent="0.25">
      <c r="A4183" s="16" t="s">
        <v>231</v>
      </c>
      <c r="B4183" s="16">
        <v>60625</v>
      </c>
      <c r="C4183" s="16">
        <v>213</v>
      </c>
      <c r="D4183" s="16">
        <v>187.3</v>
      </c>
      <c r="E4183" s="17">
        <v>34516</v>
      </c>
      <c r="F4183" s="17"/>
    </row>
    <row r="4184" spans="1:6" x14ac:dyDescent="0.25">
      <c r="A4184" s="16" t="s">
        <v>231</v>
      </c>
      <c r="B4184" s="16">
        <v>60134</v>
      </c>
      <c r="C4184" s="16">
        <v>107</v>
      </c>
      <c r="D4184" s="16">
        <v>91.7</v>
      </c>
      <c r="E4184" s="17">
        <v>38261</v>
      </c>
      <c r="F4184" s="17"/>
    </row>
    <row r="4185" spans="1:6" x14ac:dyDescent="0.25">
      <c r="A4185" s="16" t="s">
        <v>231</v>
      </c>
      <c r="B4185" s="16">
        <v>60521</v>
      </c>
      <c r="C4185" s="16">
        <v>29</v>
      </c>
      <c r="D4185" s="16">
        <v>19.899999999999999</v>
      </c>
      <c r="E4185" s="17">
        <v>38636</v>
      </c>
      <c r="F4185" s="17"/>
    </row>
    <row r="4186" spans="1:6" x14ac:dyDescent="0.25">
      <c r="A4186" s="16" t="s">
        <v>231</v>
      </c>
      <c r="B4186" s="16">
        <v>61350</v>
      </c>
      <c r="C4186" s="16">
        <v>83</v>
      </c>
      <c r="D4186" s="16">
        <v>46.7</v>
      </c>
      <c r="E4186" s="17">
        <v>39295</v>
      </c>
      <c r="F4186" s="17"/>
    </row>
    <row r="4187" spans="1:6" x14ac:dyDescent="0.25">
      <c r="A4187" s="16" t="s">
        <v>231</v>
      </c>
      <c r="B4187" s="16">
        <v>60901</v>
      </c>
      <c r="C4187" s="16">
        <v>51</v>
      </c>
      <c r="D4187" s="16">
        <v>27.8</v>
      </c>
      <c r="E4187" s="17">
        <v>37956</v>
      </c>
      <c r="F4187" s="17"/>
    </row>
    <row r="4188" spans="1:6" x14ac:dyDescent="0.25">
      <c r="A4188" s="16" t="s">
        <v>231</v>
      </c>
      <c r="B4188" s="16">
        <v>62075</v>
      </c>
      <c r="C4188" s="16">
        <v>92</v>
      </c>
      <c r="D4188" s="16">
        <v>35.299999999999997</v>
      </c>
      <c r="E4188" s="17">
        <v>30553</v>
      </c>
      <c r="F4188" s="17"/>
    </row>
    <row r="4189" spans="1:6" x14ac:dyDescent="0.25">
      <c r="A4189" s="16" t="s">
        <v>231</v>
      </c>
      <c r="B4189" s="16">
        <v>62263</v>
      </c>
      <c r="C4189" s="16">
        <v>120</v>
      </c>
      <c r="D4189" s="16">
        <v>84.9</v>
      </c>
      <c r="E4189" s="17">
        <v>37656</v>
      </c>
      <c r="F4189" s="17"/>
    </row>
    <row r="4190" spans="1:6" x14ac:dyDescent="0.25">
      <c r="A4190" s="16" t="s">
        <v>231</v>
      </c>
      <c r="B4190" s="16">
        <v>61614</v>
      </c>
      <c r="C4190" s="16">
        <v>94</v>
      </c>
      <c r="D4190" s="16">
        <v>46.3</v>
      </c>
      <c r="E4190" s="17">
        <v>26331</v>
      </c>
      <c r="F4190" s="17"/>
    </row>
    <row r="4191" spans="1:6" x14ac:dyDescent="0.25">
      <c r="A4191" s="16" t="s">
        <v>231</v>
      </c>
      <c r="B4191" s="16">
        <v>62226</v>
      </c>
      <c r="C4191" s="16">
        <v>180</v>
      </c>
      <c r="D4191" s="16">
        <v>125.4</v>
      </c>
      <c r="E4191" s="17">
        <v>28246</v>
      </c>
      <c r="F4191" s="17"/>
    </row>
    <row r="4192" spans="1:6" x14ac:dyDescent="0.25">
      <c r="A4192" s="16" t="s">
        <v>231</v>
      </c>
      <c r="B4192" s="16">
        <v>60142</v>
      </c>
      <c r="C4192" s="16">
        <v>170</v>
      </c>
      <c r="D4192" s="16">
        <v>65.599999999999994</v>
      </c>
      <c r="E4192" s="17">
        <v>43342</v>
      </c>
      <c r="F4192" s="17"/>
    </row>
    <row r="4193" spans="1:6" x14ac:dyDescent="0.25">
      <c r="A4193" s="16" t="s">
        <v>231</v>
      </c>
      <c r="B4193" s="16">
        <v>60134</v>
      </c>
      <c r="C4193" s="16">
        <v>43</v>
      </c>
      <c r="D4193" s="16">
        <v>40.5</v>
      </c>
      <c r="E4193" s="17">
        <v>41621</v>
      </c>
      <c r="F4193" s="17"/>
    </row>
    <row r="4194" spans="1:6" x14ac:dyDescent="0.25">
      <c r="A4194" s="16" t="s">
        <v>231</v>
      </c>
      <c r="B4194" s="16">
        <v>62881</v>
      </c>
      <c r="C4194" s="16">
        <v>120</v>
      </c>
      <c r="D4194" s="16">
        <v>60</v>
      </c>
      <c r="E4194" s="17">
        <v>26625</v>
      </c>
      <c r="F4194" s="17"/>
    </row>
    <row r="4195" spans="1:6" x14ac:dyDescent="0.25">
      <c r="A4195" s="16" t="s">
        <v>231</v>
      </c>
      <c r="B4195" s="16">
        <v>60644</v>
      </c>
      <c r="C4195" s="16">
        <v>156</v>
      </c>
      <c r="D4195" s="16">
        <v>139.4</v>
      </c>
      <c r="E4195" s="17">
        <v>35400</v>
      </c>
      <c r="F4195" s="17"/>
    </row>
    <row r="4196" spans="1:6" x14ac:dyDescent="0.25">
      <c r="A4196" s="16" t="s">
        <v>231</v>
      </c>
      <c r="B4196" s="16">
        <v>62339</v>
      </c>
      <c r="C4196" s="16">
        <v>46</v>
      </c>
      <c r="D4196" s="16">
        <v>36.700000000000003</v>
      </c>
      <c r="E4196" s="17">
        <v>39264</v>
      </c>
      <c r="F4196" s="17"/>
    </row>
    <row r="4197" spans="1:6" x14ac:dyDescent="0.25">
      <c r="A4197" s="16" t="s">
        <v>231</v>
      </c>
      <c r="B4197" s="16">
        <v>61614</v>
      </c>
      <c r="C4197" s="16">
        <v>57</v>
      </c>
      <c r="D4197" s="16">
        <v>54.2</v>
      </c>
      <c r="E4197" s="17">
        <v>35551</v>
      </c>
      <c r="F4197" s="17"/>
    </row>
    <row r="4198" spans="1:6" x14ac:dyDescent="0.25">
      <c r="A4198" s="16" t="s">
        <v>231</v>
      </c>
      <c r="B4198" s="16">
        <v>60106</v>
      </c>
      <c r="C4198" s="16">
        <v>226</v>
      </c>
      <c r="D4198" s="16">
        <v>185.8</v>
      </c>
      <c r="E4198" s="17">
        <v>29749</v>
      </c>
      <c r="F4198" s="17"/>
    </row>
    <row r="4199" spans="1:6" x14ac:dyDescent="0.25">
      <c r="A4199" s="16" t="s">
        <v>231</v>
      </c>
      <c r="B4199" s="16">
        <v>62859</v>
      </c>
      <c r="C4199" s="16">
        <v>43</v>
      </c>
      <c r="D4199" s="16">
        <v>20.5</v>
      </c>
      <c r="E4199" s="17">
        <v>35974</v>
      </c>
      <c r="F4199" s="17"/>
    </row>
    <row r="4200" spans="1:6" x14ac:dyDescent="0.25">
      <c r="A4200" s="16" t="s">
        <v>231</v>
      </c>
      <c r="B4200" s="16">
        <v>62823</v>
      </c>
      <c r="C4200" s="16">
        <v>35</v>
      </c>
      <c r="D4200" s="16">
        <v>27.6</v>
      </c>
      <c r="E4200" s="17">
        <v>39672</v>
      </c>
      <c r="F4200" s="17"/>
    </row>
    <row r="4201" spans="1:6" x14ac:dyDescent="0.25">
      <c r="A4201" s="16" t="s">
        <v>231</v>
      </c>
      <c r="B4201" s="16">
        <v>62226</v>
      </c>
      <c r="C4201" s="16">
        <v>94</v>
      </c>
      <c r="D4201" s="16">
        <v>56.3</v>
      </c>
      <c r="E4201" s="17">
        <v>36276</v>
      </c>
      <c r="F4201" s="17"/>
    </row>
    <row r="4202" spans="1:6" x14ac:dyDescent="0.25">
      <c r="A4202" s="16" t="s">
        <v>231</v>
      </c>
      <c r="B4202" s="16">
        <v>62896</v>
      </c>
      <c r="C4202" s="16">
        <v>96</v>
      </c>
      <c r="D4202" s="16">
        <v>54.7</v>
      </c>
      <c r="E4202" s="17">
        <v>32964</v>
      </c>
      <c r="F4202" s="17"/>
    </row>
    <row r="4203" spans="1:6" x14ac:dyDescent="0.25">
      <c r="A4203" s="16" t="s">
        <v>231</v>
      </c>
      <c r="B4203" s="16">
        <v>61108</v>
      </c>
      <c r="C4203" s="16">
        <v>112</v>
      </c>
      <c r="D4203" s="16">
        <v>70.900000000000006</v>
      </c>
      <c r="E4203" s="17">
        <v>35214</v>
      </c>
      <c r="F4203" s="17"/>
    </row>
    <row r="4204" spans="1:6" x14ac:dyDescent="0.25">
      <c r="A4204" s="16" t="s">
        <v>231</v>
      </c>
      <c r="B4204" s="16">
        <v>60099</v>
      </c>
      <c r="C4204" s="16">
        <v>115</v>
      </c>
      <c r="D4204" s="16">
        <v>112</v>
      </c>
      <c r="E4204" s="17">
        <v>30032</v>
      </c>
      <c r="F4204" s="17"/>
    </row>
    <row r="4205" spans="1:6" x14ac:dyDescent="0.25">
      <c r="A4205" s="16" t="s">
        <v>231</v>
      </c>
      <c r="B4205" s="16">
        <v>61614</v>
      </c>
      <c r="C4205" s="16">
        <v>144</v>
      </c>
      <c r="D4205" s="16">
        <v>111.4</v>
      </c>
      <c r="E4205" s="17">
        <v>24473</v>
      </c>
      <c r="F4205" s="17"/>
    </row>
    <row r="4206" spans="1:6" x14ac:dyDescent="0.25">
      <c r="A4206" s="16" t="s">
        <v>231</v>
      </c>
      <c r="B4206" s="16">
        <v>60634</v>
      </c>
      <c r="C4206" s="16">
        <v>96</v>
      </c>
      <c r="D4206" s="16">
        <v>86.5</v>
      </c>
      <c r="E4206" s="17">
        <v>34912</v>
      </c>
      <c r="F4206" s="17"/>
    </row>
    <row r="4207" spans="1:6" x14ac:dyDescent="0.25">
      <c r="A4207" s="16" t="s">
        <v>231</v>
      </c>
      <c r="B4207" s="16">
        <v>61401</v>
      </c>
      <c r="C4207" s="16">
        <v>180</v>
      </c>
      <c r="D4207" s="16">
        <v>82.8</v>
      </c>
      <c r="E4207" s="17">
        <v>32646</v>
      </c>
      <c r="F4207" s="17"/>
    </row>
    <row r="4208" spans="1:6" x14ac:dyDescent="0.25">
      <c r="A4208" s="16" t="s">
        <v>231</v>
      </c>
      <c r="B4208" s="16">
        <v>62420</v>
      </c>
      <c r="C4208" s="16">
        <v>81</v>
      </c>
      <c r="D4208" s="16">
        <v>48.3</v>
      </c>
      <c r="E4208" s="17">
        <v>29646</v>
      </c>
      <c r="F4208" s="17"/>
    </row>
    <row r="4209" spans="1:6" x14ac:dyDescent="0.25">
      <c r="A4209" s="16" t="s">
        <v>231</v>
      </c>
      <c r="B4209" s="16">
        <v>62265</v>
      </c>
      <c r="C4209" s="16">
        <v>37</v>
      </c>
      <c r="D4209" s="16">
        <v>29.9</v>
      </c>
      <c r="E4209" s="17">
        <v>37377</v>
      </c>
      <c r="F4209" s="17"/>
    </row>
    <row r="4210" spans="1:6" x14ac:dyDescent="0.25">
      <c r="A4210" s="16" t="s">
        <v>231</v>
      </c>
      <c r="B4210" s="16">
        <v>62363</v>
      </c>
      <c r="C4210" s="16">
        <v>92</v>
      </c>
      <c r="D4210" s="16">
        <v>41.8</v>
      </c>
      <c r="E4210" s="17">
        <v>35065</v>
      </c>
      <c r="F4210" s="17"/>
    </row>
    <row r="4211" spans="1:6" x14ac:dyDescent="0.25">
      <c r="A4211" s="16" t="s">
        <v>231</v>
      </c>
      <c r="B4211" s="16">
        <v>62454</v>
      </c>
      <c r="C4211" s="16">
        <v>35</v>
      </c>
      <c r="D4211" s="16">
        <v>17.8</v>
      </c>
      <c r="E4211" s="17">
        <v>40997</v>
      </c>
      <c r="F4211" s="17"/>
    </row>
    <row r="4212" spans="1:6" x14ac:dyDescent="0.25">
      <c r="A4212" s="16" t="s">
        <v>231</v>
      </c>
      <c r="B4212" s="16">
        <v>61010</v>
      </c>
      <c r="C4212" s="16">
        <v>131</v>
      </c>
      <c r="D4212" s="16">
        <v>100.2</v>
      </c>
      <c r="E4212" s="17">
        <v>29952</v>
      </c>
      <c r="F4212" s="17"/>
    </row>
    <row r="4213" spans="1:6" x14ac:dyDescent="0.25">
      <c r="A4213" s="16" t="s">
        <v>231</v>
      </c>
      <c r="B4213" s="16">
        <v>61951</v>
      </c>
      <c r="C4213" s="16">
        <v>123</v>
      </c>
      <c r="D4213" s="16">
        <v>71.3</v>
      </c>
      <c r="E4213" s="17">
        <v>28611</v>
      </c>
      <c r="F4213" s="17"/>
    </row>
    <row r="4214" spans="1:6" x14ac:dyDescent="0.25">
      <c r="A4214" s="16" t="s">
        <v>231</v>
      </c>
      <c r="B4214" s="16">
        <v>60626</v>
      </c>
      <c r="C4214" s="16">
        <v>99</v>
      </c>
      <c r="D4214" s="16">
        <v>84.7</v>
      </c>
      <c r="E4214" s="17">
        <v>41803</v>
      </c>
      <c r="F4214" s="17"/>
    </row>
    <row r="4215" spans="1:6" x14ac:dyDescent="0.25">
      <c r="A4215" s="16" t="s">
        <v>231</v>
      </c>
      <c r="B4215" s="16">
        <v>61611</v>
      </c>
      <c r="C4215" s="16">
        <v>86</v>
      </c>
      <c r="D4215" s="16">
        <v>69.7</v>
      </c>
      <c r="E4215" s="17">
        <v>32643</v>
      </c>
      <c r="F4215" s="17"/>
    </row>
    <row r="4216" spans="1:6" x14ac:dyDescent="0.25">
      <c r="A4216" s="16" t="s">
        <v>231</v>
      </c>
      <c r="B4216" s="16">
        <v>60473</v>
      </c>
      <c r="C4216" s="16">
        <v>135</v>
      </c>
      <c r="D4216" s="16">
        <v>115.9</v>
      </c>
      <c r="E4216" s="17">
        <v>35551</v>
      </c>
      <c r="F4216" s="17"/>
    </row>
    <row r="4217" spans="1:6" x14ac:dyDescent="0.25">
      <c r="A4217" s="16" t="s">
        <v>231</v>
      </c>
      <c r="B4217" s="16">
        <v>61537</v>
      </c>
      <c r="C4217" s="16">
        <v>68</v>
      </c>
      <c r="D4217" s="16">
        <v>47.6</v>
      </c>
      <c r="E4217" s="17">
        <v>32482</v>
      </c>
      <c r="F4217" s="17"/>
    </row>
    <row r="4218" spans="1:6" x14ac:dyDescent="0.25">
      <c r="A4218" s="16" t="s">
        <v>231</v>
      </c>
      <c r="B4218" s="16">
        <v>62002</v>
      </c>
      <c r="C4218" s="16">
        <v>64</v>
      </c>
      <c r="D4218" s="16">
        <v>63.9</v>
      </c>
      <c r="E4218" s="17">
        <v>24496</v>
      </c>
      <c r="F4218" s="17"/>
    </row>
    <row r="4219" spans="1:6" x14ac:dyDescent="0.25">
      <c r="A4219" s="16" t="s">
        <v>231</v>
      </c>
      <c r="B4219" s="16">
        <v>62917</v>
      </c>
      <c r="C4219" s="16">
        <v>99</v>
      </c>
      <c r="D4219" s="16">
        <v>71.7</v>
      </c>
      <c r="E4219" s="17">
        <v>27881</v>
      </c>
      <c r="F4219" s="17"/>
    </row>
    <row r="4220" spans="1:6" x14ac:dyDescent="0.25">
      <c r="A4220" s="16" t="s">
        <v>231</v>
      </c>
      <c r="B4220" s="16">
        <v>62549</v>
      </c>
      <c r="C4220" s="16">
        <v>75</v>
      </c>
      <c r="D4220" s="16">
        <v>62.3</v>
      </c>
      <c r="E4220" s="17">
        <v>31296</v>
      </c>
      <c r="F4220" s="17"/>
    </row>
    <row r="4221" spans="1:6" x14ac:dyDescent="0.25">
      <c r="A4221" s="16" t="s">
        <v>231</v>
      </c>
      <c r="B4221" s="16">
        <v>62960</v>
      </c>
      <c r="C4221" s="16">
        <v>140</v>
      </c>
      <c r="D4221" s="16">
        <v>122.3</v>
      </c>
      <c r="E4221" s="17">
        <v>29068</v>
      </c>
      <c r="F4221" s="17"/>
    </row>
    <row r="4222" spans="1:6" x14ac:dyDescent="0.25">
      <c r="A4222" s="16" t="s">
        <v>231</v>
      </c>
      <c r="B4222" s="16">
        <v>60459</v>
      </c>
      <c r="C4222" s="16">
        <v>163</v>
      </c>
      <c r="D4222" s="16">
        <v>80.8</v>
      </c>
      <c r="E4222" s="17">
        <v>25440</v>
      </c>
      <c r="F4222" s="17"/>
    </row>
    <row r="4223" spans="1:6" x14ac:dyDescent="0.25">
      <c r="A4223" s="16" t="s">
        <v>231</v>
      </c>
      <c r="B4223" s="16">
        <v>62341</v>
      </c>
      <c r="C4223" s="16">
        <v>139</v>
      </c>
      <c r="D4223" s="16">
        <v>55.4</v>
      </c>
      <c r="E4223" s="17">
        <v>30544</v>
      </c>
      <c r="F4223" s="17"/>
    </row>
    <row r="4224" spans="1:6" x14ac:dyDescent="0.25">
      <c r="A4224" s="16" t="s">
        <v>231</v>
      </c>
      <c r="B4224" s="16">
        <v>60121</v>
      </c>
      <c r="C4224" s="16">
        <v>102</v>
      </c>
      <c r="D4224" s="16">
        <v>96.4</v>
      </c>
      <c r="E4224" s="17">
        <v>34060</v>
      </c>
      <c r="F4224" s="17"/>
    </row>
    <row r="4225" spans="1:6" x14ac:dyDescent="0.25">
      <c r="A4225" s="16" t="s">
        <v>231</v>
      </c>
      <c r="B4225" s="16">
        <v>60618</v>
      </c>
      <c r="C4225" s="16">
        <v>110</v>
      </c>
      <c r="D4225" s="16">
        <v>98.8</v>
      </c>
      <c r="E4225" s="17">
        <v>34274</v>
      </c>
      <c r="F4225" s="17"/>
    </row>
    <row r="4226" spans="1:6" x14ac:dyDescent="0.25">
      <c r="A4226" s="16" t="s">
        <v>231</v>
      </c>
      <c r="B4226" s="16">
        <v>61061</v>
      </c>
      <c r="C4226" s="16">
        <v>104</v>
      </c>
      <c r="D4226" s="16">
        <v>63.8</v>
      </c>
      <c r="E4226" s="17">
        <v>30682</v>
      </c>
      <c r="F4226" s="17"/>
    </row>
    <row r="4227" spans="1:6" x14ac:dyDescent="0.25">
      <c r="A4227" s="16" t="s">
        <v>231</v>
      </c>
      <c r="B4227" s="16">
        <v>60126</v>
      </c>
      <c r="C4227" s="16">
        <v>108</v>
      </c>
      <c r="D4227" s="16">
        <v>60.6</v>
      </c>
      <c r="E4227" s="17">
        <v>24482</v>
      </c>
      <c r="F4227" s="17"/>
    </row>
    <row r="4228" spans="1:6" x14ac:dyDescent="0.25">
      <c r="A4228" s="16" t="s">
        <v>231</v>
      </c>
      <c r="B4228" s="16">
        <v>60643</v>
      </c>
      <c r="C4228" s="16">
        <v>221</v>
      </c>
      <c r="D4228" s="16">
        <v>182.1</v>
      </c>
      <c r="E4228" s="17">
        <v>31503</v>
      </c>
      <c r="F4228" s="17"/>
    </row>
    <row r="4229" spans="1:6" x14ac:dyDescent="0.25">
      <c r="A4229" s="16" t="s">
        <v>231</v>
      </c>
      <c r="B4229" s="16">
        <v>61036</v>
      </c>
      <c r="C4229" s="16">
        <v>57</v>
      </c>
      <c r="D4229" s="16">
        <v>43.3</v>
      </c>
      <c r="E4229" s="17">
        <v>40226</v>
      </c>
      <c r="F4229" s="17"/>
    </row>
    <row r="4230" spans="1:6" x14ac:dyDescent="0.25">
      <c r="A4230" s="16" t="s">
        <v>231</v>
      </c>
      <c r="B4230" s="16">
        <v>61856</v>
      </c>
      <c r="C4230" s="16">
        <v>100</v>
      </c>
      <c r="D4230" s="16">
        <v>79.8</v>
      </c>
      <c r="E4230" s="17">
        <v>35247</v>
      </c>
      <c r="F4230" s="17"/>
    </row>
    <row r="4231" spans="1:6" x14ac:dyDescent="0.25">
      <c r="A4231" s="16" t="s">
        <v>231</v>
      </c>
      <c r="B4231" s="16">
        <v>61701</v>
      </c>
      <c r="C4231" s="16">
        <v>78</v>
      </c>
      <c r="D4231" s="16">
        <v>50.4</v>
      </c>
      <c r="E4231" s="17">
        <v>32589</v>
      </c>
      <c r="F4231" s="17"/>
    </row>
    <row r="4232" spans="1:6" x14ac:dyDescent="0.25">
      <c r="A4232" s="16" t="s">
        <v>231</v>
      </c>
      <c r="B4232" s="16">
        <v>60559</v>
      </c>
      <c r="C4232" s="16">
        <v>215</v>
      </c>
      <c r="D4232" s="16">
        <v>174.1</v>
      </c>
      <c r="E4232" s="17">
        <v>29419</v>
      </c>
      <c r="F4232" s="17"/>
    </row>
    <row r="4233" spans="1:6" x14ac:dyDescent="0.25">
      <c r="A4233" s="16" t="s">
        <v>231</v>
      </c>
      <c r="B4233" s="16">
        <v>60915</v>
      </c>
      <c r="C4233" s="16">
        <v>120</v>
      </c>
      <c r="D4233" s="16">
        <v>67</v>
      </c>
      <c r="E4233" s="17">
        <v>39264</v>
      </c>
      <c r="F4233" s="17"/>
    </row>
    <row r="4234" spans="1:6" x14ac:dyDescent="0.25">
      <c r="A4234" s="16" t="s">
        <v>231</v>
      </c>
      <c r="B4234" s="16">
        <v>62650</v>
      </c>
      <c r="C4234" s="16">
        <v>113</v>
      </c>
      <c r="D4234" s="16">
        <v>70.2</v>
      </c>
      <c r="E4234" s="17">
        <v>35535</v>
      </c>
      <c r="F4234" s="17"/>
    </row>
    <row r="4235" spans="1:6" x14ac:dyDescent="0.25">
      <c r="A4235" s="16" t="s">
        <v>231</v>
      </c>
      <c r="B4235" s="16">
        <v>60426</v>
      </c>
      <c r="C4235" s="16">
        <v>173</v>
      </c>
      <c r="D4235" s="16">
        <v>144.4</v>
      </c>
      <c r="E4235" s="17">
        <v>28566</v>
      </c>
      <c r="F4235" s="17"/>
    </row>
    <row r="4236" spans="1:6" x14ac:dyDescent="0.25">
      <c r="A4236" s="16" t="s">
        <v>231</v>
      </c>
      <c r="B4236" s="16">
        <v>60521</v>
      </c>
      <c r="C4236" s="16">
        <v>202</v>
      </c>
      <c r="D4236" s="16">
        <v>153.4</v>
      </c>
      <c r="E4236" s="17">
        <v>26648</v>
      </c>
      <c r="F4236" s="17"/>
    </row>
    <row r="4237" spans="1:6" x14ac:dyDescent="0.25">
      <c r="A4237" s="16" t="s">
        <v>231</v>
      </c>
      <c r="B4237" s="16">
        <v>62047</v>
      </c>
      <c r="C4237" s="16">
        <v>80</v>
      </c>
      <c r="D4237" s="16">
        <v>68.400000000000006</v>
      </c>
      <c r="E4237" s="17">
        <v>35334</v>
      </c>
      <c r="F4237" s="17"/>
    </row>
    <row r="4238" spans="1:6" x14ac:dyDescent="0.25">
      <c r="A4238" s="16" t="s">
        <v>231</v>
      </c>
      <c r="B4238" s="16">
        <v>62232</v>
      </c>
      <c r="C4238" s="16">
        <v>150</v>
      </c>
      <c r="D4238" s="16">
        <v>107.9</v>
      </c>
      <c r="E4238" s="17">
        <v>32042</v>
      </c>
      <c r="F4238" s="17"/>
    </row>
    <row r="4239" spans="1:6" x14ac:dyDescent="0.25">
      <c r="A4239" s="16" t="s">
        <v>231</v>
      </c>
      <c r="B4239" s="16">
        <v>62806</v>
      </c>
      <c r="C4239" s="16">
        <v>39</v>
      </c>
      <c r="E4239" s="17">
        <v>43677</v>
      </c>
      <c r="F4239" s="17"/>
    </row>
    <row r="4240" spans="1:6" x14ac:dyDescent="0.25">
      <c r="A4240" s="16" t="s">
        <v>231</v>
      </c>
      <c r="B4240" s="16">
        <v>60616</v>
      </c>
      <c r="C4240" s="16">
        <v>200</v>
      </c>
      <c r="D4240" s="16">
        <v>182.9</v>
      </c>
      <c r="E4240" s="17">
        <v>41427</v>
      </c>
      <c r="F4240" s="17"/>
    </row>
    <row r="4241" spans="1:6" x14ac:dyDescent="0.25">
      <c r="A4241" s="16" t="s">
        <v>231</v>
      </c>
      <c r="B4241" s="16">
        <v>61114</v>
      </c>
      <c r="C4241" s="16">
        <v>66</v>
      </c>
      <c r="D4241" s="16">
        <v>36.6</v>
      </c>
      <c r="E4241" s="17">
        <v>38208</v>
      </c>
      <c r="F4241" s="17"/>
    </row>
    <row r="4242" spans="1:6" x14ac:dyDescent="0.25">
      <c r="A4242" s="16" t="s">
        <v>231</v>
      </c>
      <c r="B4242" s="16">
        <v>60505</v>
      </c>
      <c r="C4242" s="16">
        <v>158</v>
      </c>
      <c r="D4242" s="16">
        <v>143.30000000000001</v>
      </c>
      <c r="E4242" s="17">
        <v>26816</v>
      </c>
      <c r="F4242" s="17"/>
    </row>
    <row r="4243" spans="1:6" x14ac:dyDescent="0.25">
      <c r="A4243" s="16" t="s">
        <v>231</v>
      </c>
      <c r="B4243" s="16">
        <v>62656</v>
      </c>
      <c r="C4243" s="16">
        <v>106</v>
      </c>
      <c r="D4243" s="16">
        <v>89.8</v>
      </c>
      <c r="E4243" s="17">
        <v>33695</v>
      </c>
      <c r="F4243" s="17"/>
    </row>
    <row r="4244" spans="1:6" x14ac:dyDescent="0.25">
      <c r="A4244" s="16" t="s">
        <v>231</v>
      </c>
      <c r="B4244" s="16">
        <v>62812</v>
      </c>
      <c r="C4244" s="16">
        <v>83</v>
      </c>
      <c r="D4244" s="16">
        <v>61.5</v>
      </c>
      <c r="E4244" s="17">
        <v>38576</v>
      </c>
      <c r="F4244" s="17"/>
    </row>
    <row r="4245" spans="1:6" x14ac:dyDescent="0.25">
      <c r="A4245" s="16" t="s">
        <v>231</v>
      </c>
      <c r="B4245" s="16">
        <v>62002</v>
      </c>
      <c r="C4245" s="16">
        <v>137</v>
      </c>
      <c r="D4245" s="16">
        <v>136.1</v>
      </c>
      <c r="E4245" s="17">
        <v>32671</v>
      </c>
      <c r="F4245" s="17"/>
    </row>
    <row r="4246" spans="1:6" x14ac:dyDescent="0.25">
      <c r="A4246" s="16" t="s">
        <v>231</v>
      </c>
      <c r="B4246" s="16">
        <v>60152</v>
      </c>
      <c r="C4246" s="16">
        <v>56</v>
      </c>
      <c r="D4246" s="16">
        <v>40.799999999999997</v>
      </c>
      <c r="E4246" s="17">
        <v>39699</v>
      </c>
      <c r="F4246" s="17"/>
    </row>
    <row r="4247" spans="1:6" x14ac:dyDescent="0.25">
      <c r="A4247" s="16" t="s">
        <v>231</v>
      </c>
      <c r="B4247" s="16">
        <v>62274</v>
      </c>
      <c r="C4247" s="16">
        <v>60</v>
      </c>
      <c r="D4247" s="16">
        <v>52.6</v>
      </c>
      <c r="E4247" s="17">
        <v>42062</v>
      </c>
      <c r="F4247" s="17"/>
    </row>
    <row r="4248" spans="1:6" x14ac:dyDescent="0.25">
      <c r="A4248" s="16" t="s">
        <v>231</v>
      </c>
      <c r="B4248" s="16">
        <v>62025</v>
      </c>
      <c r="C4248" s="16">
        <v>118</v>
      </c>
      <c r="D4248" s="16">
        <v>89.2</v>
      </c>
      <c r="E4248" s="17">
        <v>36588</v>
      </c>
      <c r="F4248" s="17"/>
    </row>
    <row r="4249" spans="1:6" x14ac:dyDescent="0.25">
      <c r="A4249" s="16" t="s">
        <v>231</v>
      </c>
      <c r="B4249" s="16">
        <v>60563</v>
      </c>
      <c r="C4249" s="16">
        <v>96</v>
      </c>
      <c r="D4249" s="16">
        <v>81.900000000000006</v>
      </c>
      <c r="E4249" s="17">
        <v>42020</v>
      </c>
      <c r="F4249" s="17"/>
    </row>
    <row r="4250" spans="1:6" x14ac:dyDescent="0.25">
      <c r="A4250" s="16" t="s">
        <v>231</v>
      </c>
      <c r="B4250" s="16">
        <v>60957</v>
      </c>
      <c r="C4250" s="16">
        <v>75</v>
      </c>
      <c r="D4250" s="16">
        <v>64.599999999999994</v>
      </c>
      <c r="E4250" s="17">
        <v>30164</v>
      </c>
      <c r="F4250" s="17"/>
    </row>
    <row r="4251" spans="1:6" x14ac:dyDescent="0.25">
      <c r="A4251" s="16" t="s">
        <v>231</v>
      </c>
      <c r="B4251" s="16">
        <v>61910</v>
      </c>
      <c r="C4251" s="16">
        <v>100</v>
      </c>
      <c r="D4251" s="16">
        <v>76.400000000000006</v>
      </c>
      <c r="E4251" s="17">
        <v>37742</v>
      </c>
      <c r="F4251" s="17"/>
    </row>
    <row r="4252" spans="1:6" x14ac:dyDescent="0.25">
      <c r="A4252" s="16" t="s">
        <v>231</v>
      </c>
      <c r="B4252" s="16">
        <v>61738</v>
      </c>
      <c r="C4252" s="16">
        <v>65</v>
      </c>
      <c r="D4252" s="16">
        <v>51</v>
      </c>
      <c r="E4252" s="17">
        <v>27973</v>
      </c>
      <c r="F4252" s="17"/>
    </row>
    <row r="4253" spans="1:6" x14ac:dyDescent="0.25">
      <c r="A4253" s="16" t="s">
        <v>231</v>
      </c>
      <c r="B4253" s="16">
        <v>60516</v>
      </c>
      <c r="C4253" s="16">
        <v>32</v>
      </c>
      <c r="D4253" s="16">
        <v>30.3</v>
      </c>
      <c r="E4253" s="17">
        <v>34578</v>
      </c>
      <c r="F4253" s="17"/>
    </row>
    <row r="4254" spans="1:6" x14ac:dyDescent="0.25">
      <c r="A4254" s="16" t="s">
        <v>231</v>
      </c>
      <c r="B4254" s="16">
        <v>62062</v>
      </c>
      <c r="C4254" s="16">
        <v>104</v>
      </c>
      <c r="D4254" s="16">
        <v>77.5</v>
      </c>
      <c r="E4254" s="17">
        <v>35125</v>
      </c>
      <c r="F4254" s="17"/>
    </row>
    <row r="4255" spans="1:6" x14ac:dyDescent="0.25">
      <c r="A4255" s="16" t="s">
        <v>231</v>
      </c>
      <c r="B4255" s="16">
        <v>62839</v>
      </c>
      <c r="C4255" s="16">
        <v>97</v>
      </c>
      <c r="D4255" s="16">
        <v>46.6</v>
      </c>
      <c r="E4255" s="17">
        <v>32629</v>
      </c>
      <c r="F4255" s="17"/>
    </row>
    <row r="4256" spans="1:6" x14ac:dyDescent="0.25">
      <c r="A4256" s="16" t="s">
        <v>231</v>
      </c>
      <c r="B4256" s="16">
        <v>60970</v>
      </c>
      <c r="C4256" s="16">
        <v>35</v>
      </c>
      <c r="D4256" s="16">
        <v>28.5</v>
      </c>
      <c r="E4256" s="17">
        <v>37851</v>
      </c>
      <c r="F4256" s="17"/>
    </row>
    <row r="4257" spans="1:6" x14ac:dyDescent="0.25">
      <c r="A4257" s="16" t="s">
        <v>231</v>
      </c>
      <c r="B4257" s="16">
        <v>62859</v>
      </c>
      <c r="C4257" s="16">
        <v>60</v>
      </c>
      <c r="D4257" s="16">
        <v>40.4</v>
      </c>
      <c r="E4257" s="17">
        <v>40794</v>
      </c>
      <c r="F4257" s="17"/>
    </row>
    <row r="4258" spans="1:6" x14ac:dyDescent="0.25">
      <c r="A4258" s="16" t="s">
        <v>231</v>
      </c>
      <c r="B4258" s="16">
        <v>61550</v>
      </c>
      <c r="C4258" s="16">
        <v>62</v>
      </c>
      <c r="D4258" s="16">
        <v>52.1</v>
      </c>
      <c r="E4258" s="17">
        <v>30011</v>
      </c>
      <c r="F4258" s="17"/>
    </row>
    <row r="4259" spans="1:6" x14ac:dyDescent="0.25">
      <c r="A4259" s="16" t="s">
        <v>231</v>
      </c>
      <c r="B4259" s="16">
        <v>60515</v>
      </c>
      <c r="C4259" s="16">
        <v>145</v>
      </c>
      <c r="D4259" s="16">
        <v>77.900000000000006</v>
      </c>
      <c r="E4259" s="17">
        <v>32742</v>
      </c>
      <c r="F4259" s="17"/>
    </row>
    <row r="4260" spans="1:6" x14ac:dyDescent="0.25">
      <c r="A4260" s="16" t="s">
        <v>231</v>
      </c>
      <c r="B4260" s="16">
        <v>61231</v>
      </c>
      <c r="C4260" s="16">
        <v>80</v>
      </c>
      <c r="D4260" s="16">
        <v>49.5</v>
      </c>
      <c r="E4260" s="17">
        <v>35217</v>
      </c>
      <c r="F4260" s="17"/>
    </row>
    <row r="4261" spans="1:6" x14ac:dyDescent="0.25">
      <c r="A4261" s="16" t="s">
        <v>231</v>
      </c>
      <c r="B4261" s="16">
        <v>61074</v>
      </c>
      <c r="C4261" s="16">
        <v>83</v>
      </c>
      <c r="D4261" s="16">
        <v>66.2</v>
      </c>
      <c r="E4261" s="17">
        <v>28054</v>
      </c>
      <c r="F4261" s="17"/>
    </row>
    <row r="4262" spans="1:6" x14ac:dyDescent="0.25">
      <c r="A4262" s="16" t="s">
        <v>231</v>
      </c>
      <c r="B4262" s="16">
        <v>62644</v>
      </c>
      <c r="C4262" s="16">
        <v>98</v>
      </c>
      <c r="D4262" s="16">
        <v>52.3</v>
      </c>
      <c r="E4262" s="17">
        <v>34366</v>
      </c>
      <c r="F4262" s="17"/>
    </row>
    <row r="4263" spans="1:6" x14ac:dyDescent="0.25">
      <c r="A4263" s="16" t="s">
        <v>231</v>
      </c>
      <c r="B4263" s="16">
        <v>60016</v>
      </c>
      <c r="C4263" s="16">
        <v>231</v>
      </c>
      <c r="D4263" s="16">
        <v>144.5</v>
      </c>
      <c r="E4263" s="17">
        <v>28126</v>
      </c>
      <c r="F4263" s="17"/>
    </row>
    <row r="4264" spans="1:6" x14ac:dyDescent="0.25">
      <c r="A4264" s="16" t="s">
        <v>231</v>
      </c>
      <c r="B4264" s="16">
        <v>62002</v>
      </c>
      <c r="C4264" s="16">
        <v>181</v>
      </c>
      <c r="D4264" s="16">
        <v>75.8</v>
      </c>
      <c r="E4264" s="17">
        <v>29826</v>
      </c>
      <c r="F4264" s="17"/>
    </row>
    <row r="4265" spans="1:6" x14ac:dyDescent="0.25">
      <c r="A4265" s="16" t="s">
        <v>231</v>
      </c>
      <c r="B4265" s="16">
        <v>60563</v>
      </c>
      <c r="C4265" s="16">
        <v>153</v>
      </c>
      <c r="D4265" s="16">
        <v>75.7</v>
      </c>
      <c r="E4265" s="17">
        <v>28388</v>
      </c>
      <c r="F4265" s="17"/>
    </row>
    <row r="4266" spans="1:6" x14ac:dyDescent="0.25">
      <c r="A4266" s="16" t="s">
        <v>231</v>
      </c>
      <c r="B4266" s="16">
        <v>62615</v>
      </c>
      <c r="C4266" s="16">
        <v>70</v>
      </c>
      <c r="D4266" s="16">
        <v>54.5</v>
      </c>
      <c r="E4266" s="17">
        <v>24519</v>
      </c>
      <c r="F4266" s="17"/>
    </row>
    <row r="4267" spans="1:6" x14ac:dyDescent="0.25">
      <c r="A4267" s="16" t="s">
        <v>231</v>
      </c>
      <c r="B4267" s="16">
        <v>60123</v>
      </c>
      <c r="C4267" s="16">
        <v>139</v>
      </c>
      <c r="D4267" s="16">
        <v>98.7</v>
      </c>
      <c r="E4267" s="17">
        <v>34675</v>
      </c>
      <c r="F4267" s="17"/>
    </row>
    <row r="4268" spans="1:6" x14ac:dyDescent="0.25">
      <c r="A4268" s="16" t="s">
        <v>231</v>
      </c>
      <c r="B4268" s="16">
        <v>62411</v>
      </c>
      <c r="C4268" s="16">
        <v>96</v>
      </c>
      <c r="D4268" s="16">
        <v>58.6</v>
      </c>
      <c r="E4268" s="17">
        <v>28864</v>
      </c>
      <c r="F4268" s="17"/>
    </row>
    <row r="4269" spans="1:6" x14ac:dyDescent="0.25">
      <c r="A4269" s="16" t="s">
        <v>231</v>
      </c>
      <c r="B4269" s="16">
        <v>60148</v>
      </c>
      <c r="C4269" s="16">
        <v>215</v>
      </c>
      <c r="D4269" s="16">
        <v>143</v>
      </c>
      <c r="E4269" s="17">
        <v>31321</v>
      </c>
      <c r="F4269" s="17"/>
    </row>
    <row r="4270" spans="1:6" x14ac:dyDescent="0.25">
      <c r="A4270" s="16" t="s">
        <v>231</v>
      </c>
      <c r="B4270" s="16">
        <v>61520</v>
      </c>
      <c r="C4270" s="16">
        <v>90</v>
      </c>
      <c r="D4270" s="16">
        <v>56.1</v>
      </c>
      <c r="E4270" s="17">
        <v>32448</v>
      </c>
      <c r="F4270" s="17"/>
    </row>
    <row r="4271" spans="1:6" x14ac:dyDescent="0.25">
      <c r="A4271" s="16" t="s">
        <v>231</v>
      </c>
      <c r="B4271" s="16">
        <v>61081</v>
      </c>
      <c r="C4271" s="16">
        <v>130</v>
      </c>
      <c r="D4271" s="16">
        <v>71.099999999999994</v>
      </c>
      <c r="E4271" s="17">
        <v>32650</v>
      </c>
      <c r="F4271" s="17"/>
    </row>
    <row r="4272" spans="1:6" x14ac:dyDescent="0.25">
      <c r="A4272" s="16" t="s">
        <v>231</v>
      </c>
      <c r="B4272" s="16">
        <v>60660</v>
      </c>
      <c r="C4272" s="16">
        <v>191</v>
      </c>
      <c r="D4272" s="16">
        <v>175.3</v>
      </c>
      <c r="E4272" s="17">
        <v>30773</v>
      </c>
      <c r="F4272" s="17"/>
    </row>
    <row r="4273" spans="1:6" x14ac:dyDescent="0.25">
      <c r="A4273" s="16" t="s">
        <v>231</v>
      </c>
      <c r="B4273" s="16">
        <v>60162</v>
      </c>
      <c r="C4273" s="16">
        <v>198</v>
      </c>
      <c r="D4273" s="16">
        <v>167.2</v>
      </c>
      <c r="E4273" s="17">
        <v>35717</v>
      </c>
      <c r="F4273" s="17"/>
    </row>
    <row r="4274" spans="1:6" x14ac:dyDescent="0.25">
      <c r="A4274" s="16" t="s">
        <v>231</v>
      </c>
      <c r="B4274" s="16">
        <v>60631</v>
      </c>
      <c r="C4274" s="16">
        <v>131</v>
      </c>
      <c r="D4274" s="16">
        <v>120.1</v>
      </c>
      <c r="E4274" s="17">
        <v>36053</v>
      </c>
      <c r="F4274" s="17"/>
    </row>
    <row r="4275" spans="1:6" x14ac:dyDescent="0.25">
      <c r="A4275" s="16" t="s">
        <v>231</v>
      </c>
      <c r="B4275" s="16">
        <v>62401</v>
      </c>
      <c r="C4275" s="16">
        <v>120</v>
      </c>
      <c r="D4275" s="16">
        <v>55.7</v>
      </c>
      <c r="E4275" s="17">
        <v>32703</v>
      </c>
      <c r="F4275" s="17"/>
    </row>
    <row r="4276" spans="1:6" x14ac:dyDescent="0.25">
      <c r="A4276" s="16" t="s">
        <v>231</v>
      </c>
      <c r="B4276" s="16">
        <v>62040</v>
      </c>
      <c r="C4276" s="16">
        <v>86</v>
      </c>
      <c r="D4276" s="16">
        <v>77.5</v>
      </c>
      <c r="E4276" s="17">
        <v>38341</v>
      </c>
      <c r="F4276" s="17"/>
    </row>
    <row r="4277" spans="1:6" x14ac:dyDescent="0.25">
      <c r="A4277" s="16" t="s">
        <v>231</v>
      </c>
      <c r="B4277" s="16">
        <v>62034</v>
      </c>
      <c r="C4277" s="16">
        <v>70</v>
      </c>
      <c r="D4277" s="16">
        <v>61.7</v>
      </c>
      <c r="E4277" s="17">
        <v>40485</v>
      </c>
      <c r="F4277" s="17"/>
    </row>
    <row r="4278" spans="1:6" x14ac:dyDescent="0.25">
      <c r="A4278" s="16" t="s">
        <v>231</v>
      </c>
      <c r="B4278" s="16">
        <v>60107</v>
      </c>
      <c r="C4278" s="16">
        <v>214</v>
      </c>
      <c r="D4278" s="16">
        <v>135.6</v>
      </c>
      <c r="E4278" s="17">
        <v>33478</v>
      </c>
      <c r="F4278" s="17"/>
    </row>
    <row r="4279" spans="1:6" x14ac:dyDescent="0.25">
      <c r="A4279" s="16" t="s">
        <v>231</v>
      </c>
      <c r="B4279" s="16">
        <v>61480</v>
      </c>
      <c r="C4279" s="16">
        <v>58</v>
      </c>
      <c r="D4279" s="16">
        <v>37</v>
      </c>
      <c r="E4279" s="17">
        <v>38899</v>
      </c>
      <c r="F4279" s="17"/>
    </row>
    <row r="4280" spans="1:6" x14ac:dyDescent="0.25">
      <c r="A4280" s="16" t="s">
        <v>231</v>
      </c>
      <c r="B4280" s="16">
        <v>60010</v>
      </c>
      <c r="C4280" s="16">
        <v>150</v>
      </c>
      <c r="D4280" s="16">
        <v>127.3</v>
      </c>
      <c r="E4280" s="17">
        <v>31454</v>
      </c>
      <c r="F4280" s="17"/>
    </row>
    <row r="4281" spans="1:6" x14ac:dyDescent="0.25">
      <c r="A4281" s="16" t="s">
        <v>231</v>
      </c>
      <c r="B4281" s="16">
        <v>60914</v>
      </c>
      <c r="C4281" s="16">
        <v>107</v>
      </c>
      <c r="D4281" s="16">
        <v>90</v>
      </c>
      <c r="E4281" s="17">
        <v>31441</v>
      </c>
      <c r="F4281" s="17"/>
    </row>
    <row r="4282" spans="1:6" x14ac:dyDescent="0.25">
      <c r="A4282" s="16" t="s">
        <v>231</v>
      </c>
      <c r="B4282" s="16">
        <v>60805</v>
      </c>
      <c r="C4282" s="16">
        <v>242</v>
      </c>
      <c r="D4282" s="16">
        <v>154.5</v>
      </c>
      <c r="E4282" s="17">
        <v>33800</v>
      </c>
      <c r="F4282" s="17"/>
    </row>
    <row r="4283" spans="1:6" x14ac:dyDescent="0.25">
      <c r="A4283" s="16" t="s">
        <v>231</v>
      </c>
      <c r="B4283" s="16">
        <v>61615</v>
      </c>
      <c r="C4283" s="16">
        <v>50</v>
      </c>
      <c r="D4283" s="16">
        <v>42.5</v>
      </c>
      <c r="E4283" s="17">
        <v>39070</v>
      </c>
      <c r="F4283" s="17"/>
    </row>
    <row r="4284" spans="1:6" x14ac:dyDescent="0.25">
      <c r="A4284" s="16" t="s">
        <v>231</v>
      </c>
      <c r="B4284" s="16">
        <v>62982</v>
      </c>
      <c r="C4284" s="16">
        <v>62</v>
      </c>
      <c r="D4284" s="16">
        <v>40.6</v>
      </c>
      <c r="E4284" s="17">
        <v>34213</v>
      </c>
      <c r="F4284" s="17"/>
    </row>
    <row r="4285" spans="1:6" x14ac:dyDescent="0.25">
      <c r="A4285" s="16" t="s">
        <v>231</v>
      </c>
      <c r="B4285" s="16">
        <v>61071</v>
      </c>
      <c r="C4285" s="16">
        <v>55</v>
      </c>
      <c r="D4285" s="16">
        <v>19.3</v>
      </c>
      <c r="E4285" s="17">
        <v>41261</v>
      </c>
      <c r="F4285" s="17"/>
    </row>
    <row r="4286" spans="1:6" x14ac:dyDescent="0.25">
      <c r="A4286" s="16" t="s">
        <v>231</v>
      </c>
      <c r="B4286" s="16">
        <v>62206</v>
      </c>
      <c r="C4286" s="16">
        <v>150</v>
      </c>
      <c r="D4286" s="16">
        <v>85.1</v>
      </c>
      <c r="E4286" s="17">
        <v>31992</v>
      </c>
      <c r="F4286" s="17"/>
    </row>
    <row r="4287" spans="1:6" x14ac:dyDescent="0.25">
      <c r="A4287" s="16" t="s">
        <v>231</v>
      </c>
      <c r="B4287" s="16">
        <v>60302</v>
      </c>
      <c r="C4287" s="16">
        <v>72</v>
      </c>
      <c r="D4287" s="16">
        <v>59.1</v>
      </c>
      <c r="E4287" s="17">
        <v>37288</v>
      </c>
      <c r="F4287" s="17"/>
    </row>
    <row r="4288" spans="1:6" x14ac:dyDescent="0.25">
      <c r="A4288" s="16" t="s">
        <v>231</v>
      </c>
      <c r="B4288" s="16">
        <v>60643</v>
      </c>
      <c r="C4288" s="16">
        <v>100</v>
      </c>
      <c r="D4288" s="16">
        <v>77.099999999999994</v>
      </c>
      <c r="E4288" s="17">
        <v>35324</v>
      </c>
      <c r="F4288" s="17"/>
    </row>
    <row r="4289" spans="1:6" x14ac:dyDescent="0.25">
      <c r="A4289" s="16" t="s">
        <v>231</v>
      </c>
      <c r="B4289" s="16">
        <v>61523</v>
      </c>
      <c r="C4289" s="16">
        <v>106</v>
      </c>
      <c r="D4289" s="16">
        <v>80.900000000000006</v>
      </c>
      <c r="E4289" s="17">
        <v>24473</v>
      </c>
      <c r="F4289" s="17"/>
    </row>
    <row r="4290" spans="1:6" x14ac:dyDescent="0.25">
      <c r="A4290" s="16" t="s">
        <v>231</v>
      </c>
      <c r="B4290" s="16">
        <v>60123</v>
      </c>
      <c r="C4290" s="16">
        <v>50</v>
      </c>
      <c r="D4290" s="16">
        <v>47.3</v>
      </c>
      <c r="E4290" s="17">
        <v>31531</v>
      </c>
      <c r="F4290" s="17"/>
    </row>
    <row r="4291" spans="1:6" x14ac:dyDescent="0.25">
      <c r="A4291" s="16" t="s">
        <v>231</v>
      </c>
      <c r="B4291" s="16">
        <v>60004</v>
      </c>
      <c r="C4291" s="16">
        <v>120</v>
      </c>
      <c r="D4291" s="16">
        <v>67.599999999999994</v>
      </c>
      <c r="E4291" s="17">
        <v>42356</v>
      </c>
      <c r="F4291" s="17"/>
    </row>
    <row r="4292" spans="1:6" x14ac:dyDescent="0.25">
      <c r="A4292" s="16" t="s">
        <v>231</v>
      </c>
      <c r="B4292" s="16">
        <v>62626</v>
      </c>
      <c r="C4292" s="16">
        <v>98</v>
      </c>
      <c r="D4292" s="16">
        <v>73.2</v>
      </c>
      <c r="E4292" s="17">
        <v>30194</v>
      </c>
      <c r="F4292" s="17"/>
    </row>
    <row r="4293" spans="1:6" x14ac:dyDescent="0.25">
      <c r="A4293" s="16" t="s">
        <v>231</v>
      </c>
      <c r="B4293" s="16">
        <v>61616</v>
      </c>
      <c r="C4293" s="16">
        <v>110</v>
      </c>
      <c r="D4293" s="16">
        <v>75.599999999999994</v>
      </c>
      <c r="E4293" s="17">
        <v>34547</v>
      </c>
      <c r="F4293" s="17"/>
    </row>
    <row r="4294" spans="1:6" x14ac:dyDescent="0.25">
      <c r="A4294" s="16" t="s">
        <v>231</v>
      </c>
      <c r="B4294" s="16">
        <v>61244</v>
      </c>
      <c r="C4294" s="16">
        <v>245</v>
      </c>
      <c r="D4294" s="16">
        <v>147.1</v>
      </c>
      <c r="E4294" s="17">
        <v>27303</v>
      </c>
      <c r="F4294" s="17"/>
    </row>
    <row r="4295" spans="1:6" x14ac:dyDescent="0.25">
      <c r="A4295" s="16" t="s">
        <v>231</v>
      </c>
      <c r="B4295" s="16">
        <v>60068</v>
      </c>
      <c r="C4295" s="16">
        <v>154</v>
      </c>
      <c r="D4295" s="16">
        <v>121.3</v>
      </c>
      <c r="E4295" s="17">
        <v>32812</v>
      </c>
      <c r="F4295" s="17"/>
    </row>
    <row r="4296" spans="1:6" x14ac:dyDescent="0.25">
      <c r="A4296" s="16" t="s">
        <v>231</v>
      </c>
      <c r="B4296" s="16">
        <v>61540</v>
      </c>
      <c r="C4296" s="16">
        <v>93</v>
      </c>
      <c r="D4296" s="16">
        <v>73.3</v>
      </c>
      <c r="E4296" s="17">
        <v>39632</v>
      </c>
      <c r="F4296" s="17"/>
    </row>
    <row r="4297" spans="1:6" x14ac:dyDescent="0.25">
      <c r="A4297" s="16" t="s">
        <v>231</v>
      </c>
      <c r="B4297" s="16">
        <v>61008</v>
      </c>
      <c r="C4297" s="16">
        <v>86</v>
      </c>
      <c r="D4297" s="16">
        <v>81.3</v>
      </c>
      <c r="E4297" s="17">
        <v>36557</v>
      </c>
      <c r="F4297" s="17"/>
    </row>
    <row r="4298" spans="1:6" x14ac:dyDescent="0.25">
      <c r="A4298" s="16" t="s">
        <v>231</v>
      </c>
      <c r="B4298" s="16">
        <v>61701</v>
      </c>
      <c r="C4298" s="16">
        <v>115</v>
      </c>
      <c r="D4298" s="16">
        <v>65.2</v>
      </c>
      <c r="E4298" s="17">
        <v>28578</v>
      </c>
      <c r="F4298" s="17"/>
    </row>
    <row r="4299" spans="1:6" x14ac:dyDescent="0.25">
      <c r="A4299" s="16" t="s">
        <v>231</v>
      </c>
      <c r="B4299" s="16">
        <v>61530</v>
      </c>
      <c r="C4299" s="16">
        <v>100</v>
      </c>
      <c r="D4299" s="16">
        <v>88.2</v>
      </c>
      <c r="E4299" s="17">
        <v>32905</v>
      </c>
      <c r="F4299" s="17"/>
    </row>
    <row r="4300" spans="1:6" x14ac:dyDescent="0.25">
      <c r="A4300" s="16" t="s">
        <v>231</v>
      </c>
      <c r="B4300" s="16">
        <v>60302</v>
      </c>
      <c r="C4300" s="16">
        <v>204</v>
      </c>
      <c r="D4300" s="16">
        <v>126.2</v>
      </c>
      <c r="E4300" s="17">
        <v>33636</v>
      </c>
      <c r="F4300" s="17"/>
    </row>
    <row r="4301" spans="1:6" x14ac:dyDescent="0.25">
      <c r="A4301" s="16" t="s">
        <v>231</v>
      </c>
      <c r="B4301" s="16">
        <v>60646</v>
      </c>
      <c r="C4301" s="16">
        <v>196</v>
      </c>
      <c r="D4301" s="16">
        <v>184.2</v>
      </c>
      <c r="E4301" s="17">
        <v>34912</v>
      </c>
      <c r="F4301" s="17"/>
    </row>
    <row r="4302" spans="1:6" x14ac:dyDescent="0.25">
      <c r="A4302" s="16" t="s">
        <v>231</v>
      </c>
      <c r="B4302" s="16">
        <v>60090</v>
      </c>
      <c r="C4302" s="16">
        <v>188</v>
      </c>
      <c r="D4302" s="16">
        <v>141.4</v>
      </c>
      <c r="E4302" s="17">
        <v>37413</v>
      </c>
      <c r="F4302" s="17"/>
    </row>
    <row r="4303" spans="1:6" x14ac:dyDescent="0.25">
      <c r="A4303" s="16" t="s">
        <v>231</v>
      </c>
      <c r="B4303" s="16">
        <v>62656</v>
      </c>
      <c r="C4303" s="16">
        <v>124</v>
      </c>
      <c r="D4303" s="16">
        <v>105.6</v>
      </c>
      <c r="E4303" s="17">
        <v>29713</v>
      </c>
      <c r="F4303" s="17"/>
    </row>
    <row r="4304" spans="1:6" x14ac:dyDescent="0.25">
      <c r="A4304" s="16" t="s">
        <v>231</v>
      </c>
      <c r="B4304" s="16">
        <v>60435</v>
      </c>
      <c r="C4304" s="16">
        <v>120</v>
      </c>
      <c r="D4304" s="16">
        <v>94.9</v>
      </c>
      <c r="E4304" s="17">
        <v>33360</v>
      </c>
      <c r="F4304" s="17"/>
    </row>
    <row r="4305" spans="1:6" x14ac:dyDescent="0.25">
      <c r="A4305" s="16" t="s">
        <v>231</v>
      </c>
      <c r="B4305" s="16">
        <v>61604</v>
      </c>
      <c r="C4305" s="16">
        <v>116</v>
      </c>
      <c r="D4305" s="16">
        <v>101</v>
      </c>
      <c r="E4305" s="17">
        <v>28611</v>
      </c>
      <c r="F4305" s="17"/>
    </row>
    <row r="4306" spans="1:6" x14ac:dyDescent="0.25">
      <c r="A4306" s="16" t="s">
        <v>231</v>
      </c>
      <c r="B4306" s="16">
        <v>62522</v>
      </c>
      <c r="C4306" s="16">
        <v>58</v>
      </c>
      <c r="D4306" s="16">
        <v>44.2</v>
      </c>
      <c r="E4306" s="17">
        <v>32073</v>
      </c>
      <c r="F4306" s="17"/>
    </row>
    <row r="4307" spans="1:6" x14ac:dyDescent="0.25">
      <c r="A4307" s="16" t="s">
        <v>231</v>
      </c>
      <c r="B4307" s="16">
        <v>60630</v>
      </c>
      <c r="C4307" s="16">
        <v>186</v>
      </c>
      <c r="D4307" s="16">
        <v>151.9</v>
      </c>
      <c r="E4307" s="17">
        <v>35096</v>
      </c>
      <c r="F4307" s="17"/>
    </row>
    <row r="4308" spans="1:6" x14ac:dyDescent="0.25">
      <c r="A4308" s="16" t="s">
        <v>231</v>
      </c>
      <c r="B4308" s="16">
        <v>61254</v>
      </c>
      <c r="C4308" s="16">
        <v>72</v>
      </c>
      <c r="D4308" s="16">
        <v>52.8</v>
      </c>
      <c r="E4308" s="17">
        <v>34394</v>
      </c>
      <c r="F4308" s="17"/>
    </row>
    <row r="4309" spans="1:6" x14ac:dyDescent="0.25">
      <c r="A4309" s="16" t="s">
        <v>231</v>
      </c>
      <c r="B4309" s="16">
        <v>62568</v>
      </c>
      <c r="C4309" s="16">
        <v>98</v>
      </c>
      <c r="D4309" s="16">
        <v>66.099999999999994</v>
      </c>
      <c r="E4309" s="17">
        <v>30991</v>
      </c>
      <c r="F4309" s="17"/>
    </row>
    <row r="4310" spans="1:6" x14ac:dyDescent="0.25">
      <c r="A4310" s="16" t="s">
        <v>231</v>
      </c>
      <c r="B4310" s="16">
        <v>62933</v>
      </c>
      <c r="C4310" s="16">
        <v>91</v>
      </c>
      <c r="D4310" s="16">
        <v>57.6</v>
      </c>
      <c r="E4310" s="17">
        <v>37666</v>
      </c>
      <c r="F4310" s="17"/>
    </row>
    <row r="4311" spans="1:6" x14ac:dyDescent="0.25">
      <c r="A4311" s="16" t="s">
        <v>231</v>
      </c>
      <c r="B4311" s="16">
        <v>60090</v>
      </c>
      <c r="C4311" s="16">
        <v>215</v>
      </c>
      <c r="D4311" s="16">
        <v>174.5</v>
      </c>
      <c r="E4311" s="17">
        <v>34857</v>
      </c>
      <c r="F4311" s="17"/>
    </row>
    <row r="4312" spans="1:6" x14ac:dyDescent="0.25">
      <c r="A4312" s="16" t="s">
        <v>231</v>
      </c>
      <c r="B4312" s="16">
        <v>60070</v>
      </c>
      <c r="C4312" s="16">
        <v>30</v>
      </c>
      <c r="D4312" s="16">
        <v>23</v>
      </c>
      <c r="E4312" s="17">
        <v>34992</v>
      </c>
      <c r="F4312" s="17"/>
    </row>
    <row r="4313" spans="1:6" x14ac:dyDescent="0.25">
      <c r="A4313" s="16" t="s">
        <v>231</v>
      </c>
      <c r="B4313" s="16">
        <v>61520</v>
      </c>
      <c r="C4313" s="16">
        <v>47</v>
      </c>
      <c r="D4313" s="16">
        <v>25.4</v>
      </c>
      <c r="E4313" s="17">
        <v>31960</v>
      </c>
      <c r="F4313" s="17"/>
    </row>
    <row r="4314" spans="1:6" x14ac:dyDescent="0.25">
      <c r="A4314" s="16" t="s">
        <v>231</v>
      </c>
      <c r="B4314" s="16">
        <v>61462</v>
      </c>
      <c r="C4314" s="16">
        <v>59</v>
      </c>
      <c r="D4314" s="16">
        <v>48.4</v>
      </c>
      <c r="E4314" s="17">
        <v>37956</v>
      </c>
      <c r="F4314" s="17"/>
    </row>
    <row r="4315" spans="1:6" x14ac:dyDescent="0.25">
      <c r="A4315" s="16" t="s">
        <v>231</v>
      </c>
      <c r="B4315" s="16">
        <v>60625</v>
      </c>
      <c r="C4315" s="16">
        <v>190</v>
      </c>
      <c r="D4315" s="16">
        <v>145.1</v>
      </c>
      <c r="E4315" s="17">
        <v>28261</v>
      </c>
      <c r="F4315" s="17"/>
    </row>
    <row r="4316" spans="1:6" x14ac:dyDescent="0.25">
      <c r="A4316" s="16" t="s">
        <v>231</v>
      </c>
      <c r="B4316" s="16">
        <v>62901</v>
      </c>
      <c r="C4316" s="16">
        <v>131</v>
      </c>
      <c r="D4316" s="16">
        <v>59.8</v>
      </c>
      <c r="E4316" s="17">
        <v>34213</v>
      </c>
      <c r="F4316" s="17"/>
    </row>
    <row r="4317" spans="1:6" x14ac:dyDescent="0.25">
      <c r="A4317" s="16" t="s">
        <v>231</v>
      </c>
      <c r="B4317" s="16">
        <v>62711</v>
      </c>
      <c r="C4317" s="16">
        <v>64</v>
      </c>
      <c r="D4317" s="16">
        <v>50.6</v>
      </c>
      <c r="E4317" s="17">
        <v>41030</v>
      </c>
      <c r="F4317" s="17"/>
    </row>
    <row r="4318" spans="1:6" x14ac:dyDescent="0.25">
      <c r="A4318" s="16" t="s">
        <v>231</v>
      </c>
      <c r="B4318" s="16">
        <v>60415</v>
      </c>
      <c r="C4318" s="16">
        <v>231</v>
      </c>
      <c r="D4318" s="16">
        <v>204.4</v>
      </c>
      <c r="E4318" s="17">
        <v>32597</v>
      </c>
      <c r="F4318" s="17"/>
    </row>
    <row r="4319" spans="1:6" x14ac:dyDescent="0.25">
      <c r="A4319" s="16" t="s">
        <v>231</v>
      </c>
      <c r="B4319" s="16">
        <v>60505</v>
      </c>
      <c r="C4319" s="16">
        <v>99</v>
      </c>
      <c r="D4319" s="16">
        <v>85.4</v>
      </c>
      <c r="E4319" s="17">
        <v>37140</v>
      </c>
      <c r="F4319" s="17"/>
    </row>
    <row r="4320" spans="1:6" x14ac:dyDescent="0.25">
      <c r="A4320" s="16" t="s">
        <v>231</v>
      </c>
      <c r="B4320" s="16">
        <v>60099</v>
      </c>
      <c r="C4320" s="16">
        <v>244</v>
      </c>
      <c r="D4320" s="16">
        <v>162.6</v>
      </c>
      <c r="E4320" s="17">
        <v>32843</v>
      </c>
      <c r="F4320" s="17"/>
    </row>
    <row r="4321" spans="1:6" x14ac:dyDescent="0.25">
      <c r="A4321" s="16" t="s">
        <v>231</v>
      </c>
      <c r="B4321" s="16">
        <v>62870</v>
      </c>
      <c r="C4321" s="16">
        <v>99</v>
      </c>
      <c r="D4321" s="16">
        <v>81.099999999999994</v>
      </c>
      <c r="E4321" s="17">
        <v>32735</v>
      </c>
      <c r="F4321" s="17"/>
    </row>
    <row r="4322" spans="1:6" x14ac:dyDescent="0.25">
      <c r="A4322" s="16" t="s">
        <v>231</v>
      </c>
      <c r="B4322" s="16">
        <v>62702</v>
      </c>
      <c r="C4322" s="16">
        <v>171</v>
      </c>
      <c r="D4322" s="16">
        <v>164.3</v>
      </c>
      <c r="E4322" s="17">
        <v>37347</v>
      </c>
      <c r="F4322" s="17"/>
    </row>
    <row r="4323" spans="1:6" x14ac:dyDescent="0.25">
      <c r="A4323" s="16" t="s">
        <v>231</v>
      </c>
      <c r="B4323" s="16">
        <v>60103</v>
      </c>
      <c r="C4323" s="16">
        <v>120</v>
      </c>
      <c r="D4323" s="16">
        <v>74.900000000000006</v>
      </c>
      <c r="E4323" s="17">
        <v>39639</v>
      </c>
      <c r="F4323" s="17"/>
    </row>
    <row r="4324" spans="1:6" x14ac:dyDescent="0.25">
      <c r="A4324" s="16" t="s">
        <v>231</v>
      </c>
      <c r="B4324" s="16">
        <v>61401</v>
      </c>
      <c r="C4324" s="16">
        <v>84</v>
      </c>
      <c r="D4324" s="16">
        <v>68.7</v>
      </c>
      <c r="E4324" s="17">
        <v>24473</v>
      </c>
      <c r="F4324" s="17"/>
    </row>
    <row r="4325" spans="1:6" x14ac:dyDescent="0.25">
      <c r="A4325" s="16" t="s">
        <v>231</v>
      </c>
      <c r="B4325" s="16">
        <v>60130</v>
      </c>
      <c r="C4325" s="16">
        <v>232</v>
      </c>
      <c r="D4325" s="16">
        <v>178.3</v>
      </c>
      <c r="E4325" s="17">
        <v>35965</v>
      </c>
      <c r="F4325" s="17"/>
    </row>
    <row r="4326" spans="1:6" x14ac:dyDescent="0.25">
      <c r="A4326" s="16" t="s">
        <v>231</v>
      </c>
      <c r="B4326" s="16">
        <v>62034</v>
      </c>
      <c r="C4326" s="16">
        <v>128</v>
      </c>
      <c r="D4326" s="16">
        <v>81.900000000000006</v>
      </c>
      <c r="E4326" s="17">
        <v>28986</v>
      </c>
      <c r="F4326" s="17"/>
    </row>
    <row r="4327" spans="1:6" x14ac:dyDescent="0.25">
      <c r="A4327" s="16" t="s">
        <v>231</v>
      </c>
      <c r="B4327" s="16">
        <v>62863</v>
      </c>
      <c r="C4327" s="16">
        <v>90</v>
      </c>
      <c r="D4327" s="16">
        <v>78.099999999999994</v>
      </c>
      <c r="E4327" s="17">
        <v>28887</v>
      </c>
      <c r="F4327" s="17"/>
    </row>
    <row r="4328" spans="1:6" x14ac:dyDescent="0.25">
      <c r="A4328" s="16" t="s">
        <v>231</v>
      </c>
      <c r="B4328" s="16">
        <v>60015</v>
      </c>
      <c r="C4328" s="16">
        <v>190</v>
      </c>
      <c r="D4328" s="16">
        <v>143.19999999999999</v>
      </c>
      <c r="E4328" s="17">
        <v>33573</v>
      </c>
      <c r="F4328" s="17"/>
    </row>
    <row r="4329" spans="1:6" x14ac:dyDescent="0.25">
      <c r="A4329" s="16" t="s">
        <v>231</v>
      </c>
      <c r="B4329" s="16">
        <v>60418</v>
      </c>
      <c r="C4329" s="16">
        <v>193</v>
      </c>
      <c r="D4329" s="16">
        <v>130.5</v>
      </c>
      <c r="E4329" s="17">
        <v>33147</v>
      </c>
      <c r="F4329" s="17"/>
    </row>
    <row r="4330" spans="1:6" x14ac:dyDescent="0.25">
      <c r="A4330" s="16" t="s">
        <v>231</v>
      </c>
      <c r="B4330" s="16">
        <v>61554</v>
      </c>
      <c r="C4330" s="16">
        <v>71</v>
      </c>
      <c r="D4330" s="16">
        <v>47.9</v>
      </c>
      <c r="E4330" s="17">
        <v>33301</v>
      </c>
      <c r="F4330" s="17"/>
    </row>
    <row r="4331" spans="1:6" x14ac:dyDescent="0.25">
      <c r="A4331" s="16" t="s">
        <v>231</v>
      </c>
      <c r="B4331" s="16">
        <v>60901</v>
      </c>
      <c r="C4331" s="16">
        <v>107</v>
      </c>
      <c r="D4331" s="16">
        <v>90.7</v>
      </c>
      <c r="E4331" s="17">
        <v>24473</v>
      </c>
      <c r="F4331" s="17"/>
    </row>
    <row r="4332" spans="1:6" x14ac:dyDescent="0.25">
      <c r="A4332" s="16" t="s">
        <v>231</v>
      </c>
      <c r="B4332" s="16">
        <v>61201</v>
      </c>
      <c r="C4332" s="16">
        <v>177</v>
      </c>
      <c r="D4332" s="16">
        <v>96.4</v>
      </c>
      <c r="E4332" s="17">
        <v>35600</v>
      </c>
      <c r="F4332" s="17"/>
    </row>
    <row r="4333" spans="1:6" x14ac:dyDescent="0.25">
      <c r="A4333" s="16" t="s">
        <v>231</v>
      </c>
      <c r="B4333" s="16">
        <v>62694</v>
      </c>
      <c r="C4333" s="16">
        <v>49</v>
      </c>
      <c r="D4333" s="16">
        <v>43.1</v>
      </c>
      <c r="E4333" s="17">
        <v>39006</v>
      </c>
      <c r="F4333" s="17"/>
    </row>
    <row r="4334" spans="1:6" x14ac:dyDescent="0.25">
      <c r="A4334" s="16" t="s">
        <v>231</v>
      </c>
      <c r="B4334" s="16">
        <v>61450</v>
      </c>
      <c r="C4334" s="16">
        <v>45</v>
      </c>
      <c r="D4334" s="16">
        <v>21.2</v>
      </c>
      <c r="E4334" s="17">
        <v>39470</v>
      </c>
      <c r="F4334" s="17"/>
    </row>
    <row r="4335" spans="1:6" x14ac:dyDescent="0.25">
      <c r="A4335" s="16" t="s">
        <v>231</v>
      </c>
      <c r="B4335" s="16">
        <v>60438</v>
      </c>
      <c r="C4335" s="16">
        <v>84</v>
      </c>
      <c r="D4335" s="16">
        <v>76.2</v>
      </c>
      <c r="E4335" s="17">
        <v>35186</v>
      </c>
      <c r="F4335" s="17"/>
    </row>
    <row r="4336" spans="1:6" x14ac:dyDescent="0.25">
      <c r="A4336" s="16" t="s">
        <v>231</v>
      </c>
      <c r="B4336" s="16">
        <v>62264</v>
      </c>
      <c r="C4336" s="16">
        <v>53</v>
      </c>
      <c r="D4336" s="16">
        <v>46.3</v>
      </c>
      <c r="E4336" s="17">
        <v>39278</v>
      </c>
      <c r="F4336" s="17"/>
    </row>
    <row r="4337" spans="1:6" x14ac:dyDescent="0.25">
      <c r="A4337" s="16" t="s">
        <v>231</v>
      </c>
      <c r="B4337" s="16">
        <v>62206</v>
      </c>
      <c r="C4337" s="16">
        <v>133</v>
      </c>
      <c r="D4337" s="16">
        <v>123.6</v>
      </c>
      <c r="E4337" s="17">
        <v>32561</v>
      </c>
      <c r="F4337" s="17"/>
    </row>
    <row r="4338" spans="1:6" x14ac:dyDescent="0.25">
      <c r="A4338" s="16" t="s">
        <v>231</v>
      </c>
      <c r="B4338" s="16">
        <v>60608</v>
      </c>
      <c r="C4338" s="16">
        <v>297</v>
      </c>
      <c r="D4338" s="16">
        <v>278.10000000000002</v>
      </c>
      <c r="E4338" s="17">
        <v>32668</v>
      </c>
      <c r="F4338" s="17"/>
    </row>
    <row r="4339" spans="1:6" x14ac:dyDescent="0.25">
      <c r="A4339" s="16" t="s">
        <v>231</v>
      </c>
      <c r="B4339" s="16">
        <v>60098</v>
      </c>
      <c r="C4339" s="16">
        <v>115</v>
      </c>
      <c r="D4339" s="16">
        <v>84.8</v>
      </c>
      <c r="E4339" s="17">
        <v>25873</v>
      </c>
      <c r="F4339" s="17"/>
    </row>
    <row r="4340" spans="1:6" x14ac:dyDescent="0.25">
      <c r="A4340" s="16" t="s">
        <v>231</v>
      </c>
      <c r="B4340" s="16">
        <v>61874</v>
      </c>
      <c r="C4340" s="16">
        <v>213</v>
      </c>
      <c r="D4340" s="16">
        <v>112.2</v>
      </c>
      <c r="E4340" s="17">
        <v>29952</v>
      </c>
      <c r="F4340" s="17"/>
    </row>
    <row r="4341" spans="1:6" x14ac:dyDescent="0.25">
      <c r="A4341" s="16" t="s">
        <v>231</v>
      </c>
      <c r="B4341" s="16">
        <v>62650</v>
      </c>
      <c r="C4341" s="16">
        <v>126</v>
      </c>
      <c r="D4341" s="16">
        <v>72.400000000000006</v>
      </c>
      <c r="E4341" s="17">
        <v>27576</v>
      </c>
      <c r="F4341" s="17"/>
    </row>
    <row r="4342" spans="1:6" x14ac:dyDescent="0.25">
      <c r="A4342" s="16" t="s">
        <v>231</v>
      </c>
      <c r="B4342" s="16">
        <v>62033</v>
      </c>
      <c r="C4342" s="16">
        <v>100</v>
      </c>
      <c r="D4342" s="16">
        <v>52.5</v>
      </c>
      <c r="E4342" s="17">
        <v>28672</v>
      </c>
      <c r="F4342" s="17"/>
    </row>
    <row r="4343" spans="1:6" x14ac:dyDescent="0.25">
      <c r="A4343" s="16" t="s">
        <v>231</v>
      </c>
      <c r="B4343" s="16">
        <v>60640</v>
      </c>
      <c r="C4343" s="16">
        <v>36</v>
      </c>
      <c r="D4343" s="16">
        <v>32.799999999999997</v>
      </c>
      <c r="E4343" s="17">
        <v>41548</v>
      </c>
      <c r="F4343" s="17"/>
    </row>
    <row r="4344" spans="1:6" x14ac:dyDescent="0.25">
      <c r="A4344" s="16" t="s">
        <v>231</v>
      </c>
      <c r="B4344" s="16">
        <v>60542</v>
      </c>
      <c r="C4344" s="16">
        <v>75</v>
      </c>
      <c r="D4344" s="16">
        <v>68</v>
      </c>
      <c r="E4344" s="17">
        <v>41887</v>
      </c>
      <c r="F4344" s="17"/>
    </row>
    <row r="4345" spans="1:6" x14ac:dyDescent="0.25">
      <c r="A4345" s="16" t="s">
        <v>231</v>
      </c>
      <c r="B4345" s="16">
        <v>62703</v>
      </c>
      <c r="C4345" s="16">
        <v>65</v>
      </c>
      <c r="D4345" s="16">
        <v>62.2</v>
      </c>
      <c r="E4345" s="17">
        <v>31645</v>
      </c>
      <c r="F4345" s="17"/>
    </row>
    <row r="4346" spans="1:6" x14ac:dyDescent="0.25">
      <c r="A4346" s="16" t="s">
        <v>231</v>
      </c>
      <c r="B4346" s="16">
        <v>61103</v>
      </c>
      <c r="C4346" s="16">
        <v>304</v>
      </c>
      <c r="D4346" s="16">
        <v>186.1</v>
      </c>
      <c r="E4346" s="17">
        <v>34067</v>
      </c>
      <c r="F4346" s="17"/>
    </row>
    <row r="4347" spans="1:6" x14ac:dyDescent="0.25">
      <c r="A4347" s="16" t="s">
        <v>231</v>
      </c>
      <c r="B4347" s="16">
        <v>60473</v>
      </c>
      <c r="C4347" s="16">
        <v>216</v>
      </c>
      <c r="D4347" s="16">
        <v>114.3</v>
      </c>
      <c r="E4347" s="17">
        <v>32562</v>
      </c>
      <c r="F4347" s="17"/>
    </row>
    <row r="4348" spans="1:6" x14ac:dyDescent="0.25">
      <c r="A4348" s="16" t="s">
        <v>231</v>
      </c>
      <c r="B4348" s="16">
        <v>60504</v>
      </c>
      <c r="C4348" s="16">
        <v>20</v>
      </c>
      <c r="D4348" s="16">
        <v>18.3</v>
      </c>
      <c r="E4348" s="17">
        <v>42814</v>
      </c>
      <c r="F4348" s="17"/>
    </row>
    <row r="4349" spans="1:6" x14ac:dyDescent="0.25">
      <c r="A4349" s="16" t="s">
        <v>231</v>
      </c>
      <c r="B4349" s="16">
        <v>60202</v>
      </c>
      <c r="C4349" s="16">
        <v>97</v>
      </c>
      <c r="D4349" s="16">
        <v>80.7</v>
      </c>
      <c r="E4349" s="17">
        <v>24512</v>
      </c>
      <c r="F4349" s="17"/>
    </row>
    <row r="4350" spans="1:6" x14ac:dyDescent="0.25">
      <c r="A4350" s="16" t="s">
        <v>231</v>
      </c>
      <c r="B4350" s="16">
        <v>60525</v>
      </c>
      <c r="C4350" s="16">
        <v>232</v>
      </c>
      <c r="D4350" s="16">
        <v>205.7</v>
      </c>
      <c r="E4350" s="17">
        <v>34366</v>
      </c>
      <c r="F4350" s="17"/>
    </row>
    <row r="4351" spans="1:6" x14ac:dyDescent="0.25">
      <c r="A4351" s="16" t="s">
        <v>231</v>
      </c>
      <c r="B4351" s="16">
        <v>60467</v>
      </c>
      <c r="C4351" s="16">
        <v>46</v>
      </c>
      <c r="D4351" s="16">
        <v>42.6</v>
      </c>
      <c r="E4351" s="17">
        <v>39092</v>
      </c>
      <c r="F4351" s="17"/>
    </row>
    <row r="4352" spans="1:6" x14ac:dyDescent="0.25">
      <c r="A4352" s="16" t="s">
        <v>231</v>
      </c>
      <c r="B4352" s="16">
        <v>62298</v>
      </c>
      <c r="C4352" s="16">
        <v>144</v>
      </c>
      <c r="D4352" s="16">
        <v>135.9</v>
      </c>
      <c r="E4352" s="17">
        <v>30060</v>
      </c>
      <c r="F4352" s="17"/>
    </row>
    <row r="4353" spans="1:6" x14ac:dyDescent="0.25">
      <c r="A4353" s="16" t="s">
        <v>231</v>
      </c>
      <c r="B4353" s="16">
        <v>62920</v>
      </c>
      <c r="C4353" s="16">
        <v>74</v>
      </c>
      <c r="D4353" s="16">
        <v>61.7</v>
      </c>
      <c r="E4353" s="17">
        <v>35551</v>
      </c>
      <c r="F4353" s="17"/>
    </row>
    <row r="4354" spans="1:6" x14ac:dyDescent="0.25">
      <c r="A4354" s="16" t="s">
        <v>231</v>
      </c>
      <c r="B4354" s="16">
        <v>60045</v>
      </c>
      <c r="C4354" s="16">
        <v>50</v>
      </c>
      <c r="D4354" s="16">
        <v>46.1</v>
      </c>
      <c r="E4354" s="17">
        <v>36426</v>
      </c>
      <c r="F4354" s="17"/>
    </row>
    <row r="4355" spans="1:6" x14ac:dyDescent="0.25">
      <c r="A4355" s="16" t="s">
        <v>231</v>
      </c>
      <c r="B4355" s="16">
        <v>60069</v>
      </c>
      <c r="C4355" s="16">
        <v>84</v>
      </c>
      <c r="D4355" s="16">
        <v>73.400000000000006</v>
      </c>
      <c r="E4355" s="17">
        <v>40046</v>
      </c>
      <c r="F4355" s="17"/>
    </row>
    <row r="4356" spans="1:6" x14ac:dyDescent="0.25">
      <c r="A4356" s="16" t="s">
        <v>231</v>
      </c>
      <c r="B4356" s="16">
        <v>61764</v>
      </c>
      <c r="C4356" s="16">
        <v>73</v>
      </c>
      <c r="D4356" s="16">
        <v>51.5</v>
      </c>
      <c r="E4356" s="17">
        <v>38701</v>
      </c>
      <c r="F4356" s="17"/>
    </row>
    <row r="4357" spans="1:6" x14ac:dyDescent="0.25">
      <c r="A4357" s="16" t="s">
        <v>231</v>
      </c>
      <c r="B4357" s="16">
        <v>60087</v>
      </c>
      <c r="C4357" s="16">
        <v>115</v>
      </c>
      <c r="D4357" s="16">
        <v>83.8</v>
      </c>
      <c r="E4357" s="17">
        <v>41379</v>
      </c>
      <c r="F4357" s="17"/>
    </row>
    <row r="4358" spans="1:6" x14ac:dyDescent="0.25">
      <c r="A4358" s="16" t="s">
        <v>231</v>
      </c>
      <c r="B4358" s="16">
        <v>61032</v>
      </c>
      <c r="C4358" s="16">
        <v>148</v>
      </c>
      <c r="D4358" s="16">
        <v>96.9</v>
      </c>
      <c r="E4358" s="17">
        <v>35370</v>
      </c>
      <c r="F4358" s="17"/>
    </row>
    <row r="4359" spans="1:6" x14ac:dyDescent="0.25">
      <c r="A4359" s="16" t="s">
        <v>231</v>
      </c>
      <c r="B4359" s="16">
        <v>61761</v>
      </c>
      <c r="C4359" s="16">
        <v>141</v>
      </c>
      <c r="D4359" s="16">
        <v>121.3</v>
      </c>
      <c r="E4359" s="17">
        <v>33817</v>
      </c>
      <c r="F4359" s="17"/>
    </row>
    <row r="4360" spans="1:6" x14ac:dyDescent="0.25">
      <c r="A4360" s="16" t="s">
        <v>231</v>
      </c>
      <c r="B4360" s="16">
        <v>61701</v>
      </c>
      <c r="C4360" s="16">
        <v>39</v>
      </c>
      <c r="D4360" s="16">
        <v>28</v>
      </c>
      <c r="E4360" s="17">
        <v>31260</v>
      </c>
      <c r="F4360" s="17"/>
    </row>
    <row r="4361" spans="1:6" x14ac:dyDescent="0.25">
      <c r="A4361" s="16" t="s">
        <v>231</v>
      </c>
      <c r="B4361" s="16">
        <v>60625</v>
      </c>
      <c r="C4361" s="16">
        <v>208</v>
      </c>
      <c r="D4361" s="16">
        <v>163.4</v>
      </c>
      <c r="E4361" s="17">
        <v>33786</v>
      </c>
      <c r="F4361" s="17"/>
    </row>
    <row r="4362" spans="1:6" x14ac:dyDescent="0.25">
      <c r="A4362" s="16" t="s">
        <v>231</v>
      </c>
      <c r="B4362" s="16">
        <v>62896</v>
      </c>
      <c r="C4362" s="16">
        <v>57</v>
      </c>
      <c r="D4362" s="16">
        <v>31.2</v>
      </c>
      <c r="E4362" s="17">
        <v>38443</v>
      </c>
      <c r="F4362" s="17"/>
    </row>
    <row r="4363" spans="1:6" x14ac:dyDescent="0.25">
      <c r="A4363" s="16" t="s">
        <v>231</v>
      </c>
      <c r="B4363" s="16">
        <v>60645</v>
      </c>
      <c r="C4363" s="16">
        <v>127</v>
      </c>
      <c r="D4363" s="16">
        <v>119.2</v>
      </c>
      <c r="E4363" s="17">
        <v>34578</v>
      </c>
      <c r="F4363" s="17"/>
    </row>
    <row r="4364" spans="1:6" x14ac:dyDescent="0.25">
      <c r="A4364" s="16" t="s">
        <v>231</v>
      </c>
      <c r="B4364" s="16">
        <v>60160</v>
      </c>
      <c r="C4364" s="16">
        <v>32</v>
      </c>
      <c r="D4364" s="16">
        <v>21.8</v>
      </c>
      <c r="E4364" s="17">
        <v>31208</v>
      </c>
      <c r="F4364" s="17"/>
    </row>
    <row r="4365" spans="1:6" x14ac:dyDescent="0.25">
      <c r="A4365" s="16" t="s">
        <v>231</v>
      </c>
      <c r="B4365" s="16">
        <v>62052</v>
      </c>
      <c r="C4365" s="16">
        <v>98</v>
      </c>
      <c r="D4365" s="16">
        <v>41.3</v>
      </c>
      <c r="E4365" s="17">
        <v>37622</v>
      </c>
      <c r="F4365" s="17"/>
    </row>
    <row r="4366" spans="1:6" x14ac:dyDescent="0.25">
      <c r="A4366" s="16" t="s">
        <v>231</v>
      </c>
      <c r="B4366" s="16">
        <v>60510</v>
      </c>
      <c r="C4366" s="16">
        <v>63</v>
      </c>
      <c r="D4366" s="16">
        <v>37.5</v>
      </c>
      <c r="E4366" s="17">
        <v>27530</v>
      </c>
      <c r="F4366" s="17"/>
    </row>
    <row r="4367" spans="1:6" x14ac:dyDescent="0.25">
      <c r="A4367" s="16" t="s">
        <v>231</v>
      </c>
      <c r="B4367" s="16">
        <v>60641</v>
      </c>
      <c r="C4367" s="16">
        <v>117</v>
      </c>
      <c r="D4367" s="16">
        <v>89.5</v>
      </c>
      <c r="E4367" s="17">
        <v>29614</v>
      </c>
      <c r="F4367" s="17"/>
    </row>
    <row r="4368" spans="1:6" x14ac:dyDescent="0.25">
      <c r="A4368" s="16" t="s">
        <v>231</v>
      </c>
      <c r="B4368" s="16">
        <v>61350</v>
      </c>
      <c r="C4368" s="16">
        <v>90</v>
      </c>
      <c r="D4368" s="16">
        <v>80.900000000000006</v>
      </c>
      <c r="E4368" s="17">
        <v>34578</v>
      </c>
      <c r="F4368" s="17"/>
    </row>
    <row r="4369" spans="1:6" x14ac:dyDescent="0.25">
      <c r="A4369" s="16" t="s">
        <v>231</v>
      </c>
      <c r="B4369" s="16">
        <v>60645</v>
      </c>
      <c r="C4369" s="16">
        <v>115</v>
      </c>
      <c r="D4369" s="16">
        <v>93.4</v>
      </c>
      <c r="E4369" s="17">
        <v>40871</v>
      </c>
      <c r="F4369" s="17"/>
    </row>
    <row r="4370" spans="1:6" x14ac:dyDescent="0.25">
      <c r="A4370" s="16" t="s">
        <v>231</v>
      </c>
      <c r="B4370" s="16">
        <v>60644</v>
      </c>
      <c r="C4370" s="16">
        <v>234</v>
      </c>
      <c r="D4370" s="16">
        <v>226.6</v>
      </c>
      <c r="E4370" s="17">
        <v>32783</v>
      </c>
      <c r="F4370" s="17"/>
    </row>
    <row r="4371" spans="1:6" x14ac:dyDescent="0.25">
      <c r="A4371" s="16" t="s">
        <v>231</v>
      </c>
      <c r="B4371" s="16">
        <v>62233</v>
      </c>
      <c r="C4371" s="16">
        <v>83</v>
      </c>
      <c r="D4371" s="16">
        <v>61.3</v>
      </c>
      <c r="E4371" s="17">
        <v>30936</v>
      </c>
      <c r="F4371" s="17"/>
    </row>
    <row r="4372" spans="1:6" x14ac:dyDescent="0.25">
      <c r="A4372" s="16" t="s">
        <v>231</v>
      </c>
      <c r="B4372" s="16">
        <v>61614</v>
      </c>
      <c r="C4372" s="16">
        <v>120</v>
      </c>
      <c r="D4372" s="16">
        <v>63.6</v>
      </c>
      <c r="E4372" s="17">
        <v>32688</v>
      </c>
      <c r="F4372" s="17"/>
    </row>
    <row r="4373" spans="1:6" x14ac:dyDescent="0.25">
      <c r="A4373" s="16" t="s">
        <v>231</v>
      </c>
      <c r="B4373" s="16">
        <v>60435</v>
      </c>
      <c r="C4373" s="16">
        <v>154</v>
      </c>
      <c r="D4373" s="16">
        <v>97.7</v>
      </c>
      <c r="E4373" s="17">
        <v>24473</v>
      </c>
      <c r="F4373" s="17"/>
    </row>
    <row r="4374" spans="1:6" x14ac:dyDescent="0.25">
      <c r="A4374" s="16" t="s">
        <v>231</v>
      </c>
      <c r="B4374" s="16">
        <v>60115</v>
      </c>
      <c r="C4374" s="16">
        <v>119</v>
      </c>
      <c r="D4374" s="16">
        <v>84.4</v>
      </c>
      <c r="E4374" s="17">
        <v>27067</v>
      </c>
      <c r="F4374" s="17"/>
    </row>
    <row r="4375" spans="1:6" x14ac:dyDescent="0.25">
      <c r="A4375" s="16" t="s">
        <v>231</v>
      </c>
      <c r="B4375" s="16">
        <v>60532</v>
      </c>
      <c r="C4375" s="16">
        <v>55</v>
      </c>
      <c r="D4375" s="16">
        <v>35.1</v>
      </c>
      <c r="E4375" s="17">
        <v>38040</v>
      </c>
      <c r="F4375" s="17"/>
    </row>
    <row r="4376" spans="1:6" x14ac:dyDescent="0.25">
      <c r="A4376" s="16" t="s">
        <v>231</v>
      </c>
      <c r="B4376" s="16">
        <v>60548</v>
      </c>
      <c r="C4376" s="16">
        <v>113</v>
      </c>
      <c r="D4376" s="16">
        <v>87.6</v>
      </c>
      <c r="E4376" s="17">
        <v>33664</v>
      </c>
      <c r="F4376" s="17"/>
    </row>
    <row r="4377" spans="1:6" x14ac:dyDescent="0.25">
      <c r="A4377" s="16" t="s">
        <v>231</v>
      </c>
      <c r="B4377" s="16">
        <v>60436</v>
      </c>
      <c r="C4377" s="16">
        <v>120</v>
      </c>
      <c r="D4377" s="16">
        <v>102.4</v>
      </c>
      <c r="E4377" s="17">
        <v>27498</v>
      </c>
      <c r="F4377" s="17"/>
    </row>
    <row r="4378" spans="1:6" x14ac:dyDescent="0.25">
      <c r="A4378" s="16" t="s">
        <v>231</v>
      </c>
      <c r="B4378" s="16">
        <v>61473</v>
      </c>
      <c r="C4378" s="16">
        <v>99</v>
      </c>
      <c r="D4378" s="16">
        <v>48.5</v>
      </c>
      <c r="E4378" s="17">
        <v>37347</v>
      </c>
      <c r="F4378" s="17"/>
    </row>
    <row r="4379" spans="1:6" x14ac:dyDescent="0.25">
      <c r="A4379" s="16" t="s">
        <v>231</v>
      </c>
      <c r="B4379" s="16">
        <v>60462</v>
      </c>
      <c r="C4379" s="16">
        <v>259</v>
      </c>
      <c r="D4379" s="16">
        <v>173.3</v>
      </c>
      <c r="E4379" s="17">
        <v>35300</v>
      </c>
      <c r="F4379" s="17"/>
    </row>
    <row r="4380" spans="1:6" x14ac:dyDescent="0.25">
      <c r="A4380" s="16" t="s">
        <v>231</v>
      </c>
      <c r="B4380" s="16">
        <v>60621</v>
      </c>
      <c r="C4380" s="16">
        <v>225</v>
      </c>
      <c r="D4380" s="16">
        <v>164.9</v>
      </c>
      <c r="E4380" s="17">
        <v>33123</v>
      </c>
      <c r="F4380" s="17"/>
    </row>
    <row r="4381" spans="1:6" x14ac:dyDescent="0.25">
      <c r="A4381" s="16" t="s">
        <v>231</v>
      </c>
      <c r="B4381" s="16">
        <v>62521</v>
      </c>
      <c r="C4381" s="16">
        <v>154</v>
      </c>
      <c r="D4381" s="16">
        <v>125.1</v>
      </c>
      <c r="E4381" s="17">
        <v>29768</v>
      </c>
      <c r="F4381" s="17"/>
    </row>
    <row r="4382" spans="1:6" x14ac:dyDescent="0.25">
      <c r="A4382" s="16" t="s">
        <v>231</v>
      </c>
      <c r="B4382" s="16">
        <v>62526</v>
      </c>
      <c r="C4382" s="16">
        <v>150</v>
      </c>
      <c r="D4382" s="16">
        <v>90.5</v>
      </c>
      <c r="E4382" s="17">
        <v>35991</v>
      </c>
      <c r="F4382" s="17"/>
    </row>
    <row r="4383" spans="1:6" x14ac:dyDescent="0.25">
      <c r="A4383" s="16" t="s">
        <v>231</v>
      </c>
      <c r="B4383" s="16">
        <v>60048</v>
      </c>
      <c r="C4383" s="16">
        <v>150</v>
      </c>
      <c r="D4383" s="16">
        <v>116.6</v>
      </c>
      <c r="E4383" s="17">
        <v>32301</v>
      </c>
      <c r="F4383" s="17"/>
    </row>
    <row r="4384" spans="1:6" x14ac:dyDescent="0.25">
      <c r="A4384" s="16" t="s">
        <v>231</v>
      </c>
      <c r="B4384" s="16">
        <v>62914</v>
      </c>
      <c r="C4384" s="16">
        <v>83</v>
      </c>
      <c r="D4384" s="16">
        <v>64.8</v>
      </c>
      <c r="E4384" s="17">
        <v>37043</v>
      </c>
      <c r="F4384" s="17"/>
    </row>
    <row r="4385" spans="1:6" x14ac:dyDescent="0.25">
      <c r="A4385" s="16" t="s">
        <v>231</v>
      </c>
      <c r="B4385" s="16">
        <v>60076</v>
      </c>
      <c r="C4385" s="16">
        <v>113</v>
      </c>
      <c r="D4385" s="16">
        <v>82.6</v>
      </c>
      <c r="E4385" s="17">
        <v>30538</v>
      </c>
      <c r="F4385" s="17"/>
    </row>
    <row r="4386" spans="1:6" x14ac:dyDescent="0.25">
      <c r="A4386" s="16" t="s">
        <v>231</v>
      </c>
      <c r="B4386" s="16">
        <v>61277</v>
      </c>
      <c r="C4386" s="16">
        <v>88</v>
      </c>
      <c r="D4386" s="16">
        <v>82.3</v>
      </c>
      <c r="E4386" s="17">
        <v>31570</v>
      </c>
      <c r="F4386" s="17"/>
    </row>
    <row r="4387" spans="1:6" x14ac:dyDescent="0.25">
      <c r="A4387" s="16" t="s">
        <v>231</v>
      </c>
      <c r="B4387" s="16">
        <v>60616</v>
      </c>
      <c r="C4387" s="16">
        <v>302</v>
      </c>
      <c r="D4387" s="16">
        <v>277</v>
      </c>
      <c r="E4387" s="17">
        <v>28237</v>
      </c>
      <c r="F4387" s="17"/>
    </row>
    <row r="4388" spans="1:6" x14ac:dyDescent="0.25">
      <c r="A4388" s="16" t="s">
        <v>231</v>
      </c>
      <c r="B4388" s="16">
        <v>61032</v>
      </c>
      <c r="C4388" s="16">
        <v>117</v>
      </c>
      <c r="D4388" s="16">
        <v>99.4</v>
      </c>
      <c r="E4388" s="17">
        <v>38811</v>
      </c>
      <c r="F4388" s="17"/>
    </row>
    <row r="4389" spans="1:6" x14ac:dyDescent="0.25">
      <c r="A4389" s="16" t="s">
        <v>231</v>
      </c>
      <c r="B4389" s="16">
        <v>60402</v>
      </c>
      <c r="C4389" s="16">
        <v>25</v>
      </c>
      <c r="D4389" s="16">
        <v>19.2</v>
      </c>
      <c r="E4389" s="17">
        <v>34975</v>
      </c>
      <c r="F4389" s="17"/>
    </row>
    <row r="4390" spans="1:6" x14ac:dyDescent="0.25">
      <c r="A4390" s="16" t="s">
        <v>231</v>
      </c>
      <c r="B4390" s="16">
        <v>62249</v>
      </c>
      <c r="C4390" s="16">
        <v>128</v>
      </c>
      <c r="D4390" s="16">
        <v>76.099999999999994</v>
      </c>
      <c r="E4390" s="17">
        <v>30853</v>
      </c>
      <c r="F4390" s="17"/>
    </row>
    <row r="4391" spans="1:6" x14ac:dyDescent="0.25">
      <c r="A4391" s="16" t="s">
        <v>231</v>
      </c>
      <c r="B4391" s="16">
        <v>61813</v>
      </c>
      <c r="C4391" s="16">
        <v>60</v>
      </c>
      <c r="D4391" s="16">
        <v>37.5</v>
      </c>
      <c r="E4391" s="17">
        <v>35779</v>
      </c>
      <c r="F4391" s="17"/>
    </row>
    <row r="4392" spans="1:6" x14ac:dyDescent="0.25">
      <c r="A4392" s="16" t="s">
        <v>231</v>
      </c>
      <c r="B4392" s="16">
        <v>62220</v>
      </c>
      <c r="C4392" s="16">
        <v>120</v>
      </c>
      <c r="D4392" s="16">
        <v>97.4</v>
      </c>
      <c r="E4392" s="17">
        <v>32629</v>
      </c>
      <c r="F4392" s="17"/>
    </row>
    <row r="4393" spans="1:6" x14ac:dyDescent="0.25">
      <c r="A4393" s="16" t="s">
        <v>231</v>
      </c>
      <c r="B4393" s="16">
        <v>60714</v>
      </c>
      <c r="C4393" s="16">
        <v>300</v>
      </c>
      <c r="D4393" s="16">
        <v>198.1</v>
      </c>
      <c r="E4393" s="17">
        <v>26334</v>
      </c>
      <c r="F4393" s="17"/>
    </row>
    <row r="4394" spans="1:6" x14ac:dyDescent="0.25">
      <c r="A4394" s="16" t="s">
        <v>231</v>
      </c>
      <c r="B4394" s="16">
        <v>60521</v>
      </c>
      <c r="C4394" s="16">
        <v>156</v>
      </c>
      <c r="D4394" s="16">
        <v>96.6</v>
      </c>
      <c r="E4394" s="17">
        <v>30317</v>
      </c>
      <c r="F4394" s="17"/>
    </row>
    <row r="4395" spans="1:6" x14ac:dyDescent="0.25">
      <c r="A4395" s="16" t="s">
        <v>231</v>
      </c>
      <c r="B4395" s="16">
        <v>60123</v>
      </c>
      <c r="C4395" s="16">
        <v>203</v>
      </c>
      <c r="D4395" s="16">
        <v>175.6</v>
      </c>
      <c r="E4395" s="17">
        <v>29190</v>
      </c>
      <c r="F4395" s="17"/>
    </row>
    <row r="4396" spans="1:6" x14ac:dyDescent="0.25">
      <c r="A4396" s="16" t="s">
        <v>231</v>
      </c>
      <c r="B4396" s="16">
        <v>60018</v>
      </c>
      <c r="C4396" s="16">
        <v>71</v>
      </c>
      <c r="D4396" s="16">
        <v>9.8000000000000007</v>
      </c>
      <c r="E4396" s="17">
        <v>43418</v>
      </c>
      <c r="F4396" s="17"/>
    </row>
    <row r="4397" spans="1:6" x14ac:dyDescent="0.25">
      <c r="A4397" s="16" t="s">
        <v>231</v>
      </c>
      <c r="B4397" s="16">
        <v>60008</v>
      </c>
      <c r="C4397" s="16">
        <v>155</v>
      </c>
      <c r="D4397" s="16">
        <v>115.5</v>
      </c>
      <c r="E4397" s="17">
        <v>28313</v>
      </c>
      <c r="F4397" s="17"/>
    </row>
    <row r="4398" spans="1:6" x14ac:dyDescent="0.25">
      <c r="A4398" s="16" t="s">
        <v>231</v>
      </c>
      <c r="B4398" s="16">
        <v>61953</v>
      </c>
      <c r="C4398" s="16">
        <v>71</v>
      </c>
      <c r="D4398" s="16">
        <v>40.700000000000003</v>
      </c>
      <c r="E4398" s="17">
        <v>38534</v>
      </c>
      <c r="F4398" s="17"/>
    </row>
    <row r="4399" spans="1:6" x14ac:dyDescent="0.25">
      <c r="A4399" s="16" t="s">
        <v>231</v>
      </c>
      <c r="B4399" s="16">
        <v>62864</v>
      </c>
      <c r="C4399" s="16">
        <v>65</v>
      </c>
      <c r="D4399" s="16">
        <v>38.4</v>
      </c>
      <c r="E4399" s="17">
        <v>31099</v>
      </c>
      <c r="F4399" s="17"/>
    </row>
    <row r="4400" spans="1:6" x14ac:dyDescent="0.25">
      <c r="A4400" s="16" t="s">
        <v>231</v>
      </c>
      <c r="B4400" s="16">
        <v>60304</v>
      </c>
      <c r="C4400" s="16">
        <v>36</v>
      </c>
      <c r="D4400" s="16">
        <v>31.3</v>
      </c>
      <c r="E4400" s="17">
        <v>32118</v>
      </c>
      <c r="F4400" s="17"/>
    </row>
    <row r="4401" spans="1:6" x14ac:dyDescent="0.25">
      <c r="A4401" s="16" t="s">
        <v>231</v>
      </c>
      <c r="B4401" s="16">
        <v>61550</v>
      </c>
      <c r="C4401" s="16">
        <v>106</v>
      </c>
      <c r="D4401" s="16">
        <v>89.4</v>
      </c>
      <c r="E4401" s="17">
        <v>26701</v>
      </c>
      <c r="F4401" s="17"/>
    </row>
    <row r="4402" spans="1:6" x14ac:dyDescent="0.25">
      <c r="A4402" s="16" t="s">
        <v>231</v>
      </c>
      <c r="B4402" s="16">
        <v>60073</v>
      </c>
      <c r="C4402" s="16">
        <v>144</v>
      </c>
      <c r="D4402" s="16">
        <v>125.2</v>
      </c>
      <c r="E4402" s="17">
        <v>39845</v>
      </c>
      <c r="F4402" s="17"/>
    </row>
    <row r="4403" spans="1:6" x14ac:dyDescent="0.25">
      <c r="A4403" s="16" t="s">
        <v>231</v>
      </c>
      <c r="B4403" s="16">
        <v>61108</v>
      </c>
      <c r="C4403" s="16">
        <v>268</v>
      </c>
      <c r="D4403" s="16">
        <v>174.3</v>
      </c>
      <c r="E4403" s="17">
        <v>24532</v>
      </c>
      <c r="F4403" s="17"/>
    </row>
    <row r="4404" spans="1:6" x14ac:dyDescent="0.25">
      <c r="A4404" s="16" t="s">
        <v>231</v>
      </c>
      <c r="B4404" s="16">
        <v>60453</v>
      </c>
      <c r="C4404" s="16">
        <v>143</v>
      </c>
      <c r="D4404" s="16">
        <v>77.3</v>
      </c>
      <c r="E4404" s="17">
        <v>35627</v>
      </c>
      <c r="F4404" s="17"/>
    </row>
    <row r="4405" spans="1:6" x14ac:dyDescent="0.25">
      <c r="A4405" s="16" t="s">
        <v>231</v>
      </c>
      <c r="B4405" s="16">
        <v>62320</v>
      </c>
      <c r="C4405" s="16">
        <v>110</v>
      </c>
      <c r="D4405" s="16">
        <v>73</v>
      </c>
      <c r="E4405" s="17">
        <v>33725</v>
      </c>
      <c r="F4405" s="17"/>
    </row>
    <row r="4406" spans="1:6" x14ac:dyDescent="0.25">
      <c r="A4406" s="16" t="s">
        <v>231</v>
      </c>
      <c r="B4406" s="16">
        <v>60062</v>
      </c>
      <c r="C4406" s="16">
        <v>158</v>
      </c>
      <c r="D4406" s="16">
        <v>133.30000000000001</v>
      </c>
      <c r="E4406" s="17">
        <v>36278</v>
      </c>
      <c r="F4406" s="17"/>
    </row>
    <row r="4407" spans="1:6" x14ac:dyDescent="0.25">
      <c r="A4407" s="16" t="s">
        <v>231</v>
      </c>
      <c r="B4407" s="16">
        <v>61201</v>
      </c>
      <c r="C4407" s="16">
        <v>94</v>
      </c>
      <c r="D4407" s="16">
        <v>79.599999999999994</v>
      </c>
      <c r="E4407" s="17">
        <v>38695</v>
      </c>
      <c r="F4407" s="17"/>
    </row>
    <row r="4408" spans="1:6" x14ac:dyDescent="0.25">
      <c r="A4408" s="16" t="s">
        <v>231</v>
      </c>
      <c r="B4408" s="16">
        <v>61362</v>
      </c>
      <c r="C4408" s="16">
        <v>98</v>
      </c>
      <c r="D4408" s="16">
        <v>92.6</v>
      </c>
      <c r="E4408" s="17">
        <v>30834</v>
      </c>
      <c r="F4408" s="17"/>
    </row>
    <row r="4409" spans="1:6" x14ac:dyDescent="0.25">
      <c r="A4409" s="16" t="s">
        <v>231</v>
      </c>
      <c r="B4409" s="16">
        <v>60936</v>
      </c>
      <c r="C4409" s="16">
        <v>16</v>
      </c>
      <c r="D4409" s="16">
        <v>12.7</v>
      </c>
      <c r="E4409" s="17">
        <v>36299</v>
      </c>
      <c r="F4409" s="17"/>
    </row>
    <row r="4410" spans="1:6" x14ac:dyDescent="0.25">
      <c r="A4410" s="16" t="s">
        <v>231</v>
      </c>
      <c r="B4410" s="16">
        <v>62568</v>
      </c>
      <c r="C4410" s="16">
        <v>96</v>
      </c>
      <c r="D4410" s="16">
        <v>40.1</v>
      </c>
      <c r="E4410" s="17">
        <v>37773</v>
      </c>
      <c r="F4410" s="17"/>
    </row>
    <row r="4411" spans="1:6" x14ac:dyDescent="0.25">
      <c r="A4411" s="16" t="s">
        <v>231</v>
      </c>
      <c r="B4411" s="16">
        <v>60201</v>
      </c>
      <c r="C4411" s="16">
        <v>37</v>
      </c>
      <c r="D4411" s="16">
        <v>26.8</v>
      </c>
      <c r="E4411" s="17">
        <v>40521</v>
      </c>
      <c r="F4411" s="17"/>
    </row>
    <row r="4412" spans="1:6" x14ac:dyDescent="0.25">
      <c r="A4412" s="16" t="s">
        <v>231</v>
      </c>
      <c r="B4412" s="16">
        <v>62952</v>
      </c>
      <c r="C4412" s="16">
        <v>77</v>
      </c>
      <c r="D4412" s="16">
        <v>28.5</v>
      </c>
      <c r="E4412" s="17">
        <v>35370</v>
      </c>
      <c r="F4412" s="17"/>
    </row>
    <row r="4413" spans="1:6" x14ac:dyDescent="0.25">
      <c r="A4413" s="16" t="s">
        <v>231</v>
      </c>
      <c r="B4413" s="16">
        <v>60621</v>
      </c>
      <c r="C4413" s="16">
        <v>300</v>
      </c>
      <c r="D4413" s="16">
        <v>199.3</v>
      </c>
      <c r="E4413" s="17">
        <v>29832</v>
      </c>
      <c r="F4413" s="17"/>
    </row>
    <row r="4414" spans="1:6" x14ac:dyDescent="0.25">
      <c r="A4414" s="16" t="s">
        <v>231</v>
      </c>
      <c r="B4414" s="16">
        <v>61114</v>
      </c>
      <c r="C4414" s="16">
        <v>96</v>
      </c>
      <c r="D4414" s="16">
        <v>78.099999999999994</v>
      </c>
      <c r="E4414" s="17">
        <v>27896</v>
      </c>
      <c r="F4414" s="17"/>
    </row>
    <row r="4415" spans="1:6" x14ac:dyDescent="0.25">
      <c r="A4415" s="16" t="s">
        <v>231</v>
      </c>
      <c r="B4415" s="16">
        <v>60626</v>
      </c>
      <c r="C4415" s="16">
        <v>267</v>
      </c>
      <c r="D4415" s="16">
        <v>257.7</v>
      </c>
      <c r="E4415" s="17">
        <v>30895</v>
      </c>
      <c r="F4415" s="17"/>
    </row>
    <row r="4416" spans="1:6" x14ac:dyDescent="0.25">
      <c r="A4416" s="16" t="s">
        <v>231</v>
      </c>
      <c r="B4416" s="16">
        <v>61021</v>
      </c>
      <c r="C4416" s="16">
        <v>27</v>
      </c>
      <c r="D4416" s="16">
        <v>24.8</v>
      </c>
      <c r="E4416" s="17">
        <v>30995</v>
      </c>
      <c r="F4416" s="17"/>
    </row>
    <row r="4417" spans="1:6" x14ac:dyDescent="0.25">
      <c r="A4417" s="16" t="s">
        <v>231</v>
      </c>
      <c r="B4417" s="16">
        <v>60465</v>
      </c>
      <c r="C4417" s="16">
        <v>223</v>
      </c>
      <c r="D4417" s="16">
        <v>150.69999999999999</v>
      </c>
      <c r="E4417" s="17">
        <v>32744</v>
      </c>
      <c r="F4417" s="17"/>
    </row>
    <row r="4418" spans="1:6" x14ac:dyDescent="0.25">
      <c r="A4418" s="16" t="s">
        <v>231</v>
      </c>
      <c r="B4418" s="16">
        <v>61031</v>
      </c>
      <c r="C4418" s="16">
        <v>132</v>
      </c>
      <c r="D4418" s="16">
        <v>78.099999999999994</v>
      </c>
      <c r="E4418" s="17">
        <v>27729</v>
      </c>
      <c r="F4418" s="17"/>
    </row>
    <row r="4419" spans="1:6" x14ac:dyDescent="0.25">
      <c r="A4419" s="16" t="s">
        <v>231</v>
      </c>
      <c r="B4419" s="16">
        <v>62353</v>
      </c>
      <c r="C4419" s="16">
        <v>80</v>
      </c>
      <c r="D4419" s="16">
        <v>45.4</v>
      </c>
      <c r="E4419" s="17">
        <v>34700</v>
      </c>
      <c r="F4419" s="17"/>
    </row>
    <row r="4420" spans="1:6" x14ac:dyDescent="0.25">
      <c r="A4420" s="16" t="s">
        <v>231</v>
      </c>
      <c r="B4420" s="16">
        <v>60004</v>
      </c>
      <c r="C4420" s="16">
        <v>354</v>
      </c>
      <c r="D4420" s="16">
        <v>309.7</v>
      </c>
      <c r="E4420" s="17">
        <v>33955</v>
      </c>
      <c r="F4420" s="17"/>
    </row>
    <row r="4421" spans="1:6" x14ac:dyDescent="0.25">
      <c r="A4421" s="16" t="s">
        <v>231</v>
      </c>
      <c r="B4421" s="16">
        <v>60660</v>
      </c>
      <c r="C4421" s="16">
        <v>128</v>
      </c>
      <c r="D4421" s="16">
        <v>118.6</v>
      </c>
      <c r="E4421" s="17">
        <v>34304</v>
      </c>
      <c r="F4421" s="17"/>
    </row>
    <row r="4422" spans="1:6" x14ac:dyDescent="0.25">
      <c r="A4422" s="16" t="s">
        <v>231</v>
      </c>
      <c r="B4422" s="16">
        <v>60506</v>
      </c>
      <c r="C4422" s="16">
        <v>203</v>
      </c>
      <c r="D4422" s="16">
        <v>142.6</v>
      </c>
      <c r="E4422" s="17">
        <v>30621</v>
      </c>
      <c r="F4422" s="17"/>
    </row>
    <row r="4423" spans="1:6" x14ac:dyDescent="0.25">
      <c r="A4423" s="16" t="s">
        <v>231</v>
      </c>
      <c r="B4423" s="16">
        <v>61820</v>
      </c>
      <c r="C4423" s="16">
        <v>60</v>
      </c>
      <c r="D4423" s="16">
        <v>48.3</v>
      </c>
      <c r="E4423" s="17">
        <v>37223</v>
      </c>
      <c r="F4423" s="17"/>
    </row>
    <row r="4424" spans="1:6" x14ac:dyDescent="0.25">
      <c r="A4424" s="16" t="s">
        <v>231</v>
      </c>
      <c r="B4424" s="16">
        <v>60634</v>
      </c>
      <c r="C4424" s="16">
        <v>66</v>
      </c>
      <c r="D4424" s="16">
        <v>36.6</v>
      </c>
      <c r="E4424" s="17">
        <v>31363</v>
      </c>
      <c r="F4424" s="17"/>
    </row>
    <row r="4425" spans="1:6" x14ac:dyDescent="0.25">
      <c r="A4425" s="16" t="s">
        <v>231</v>
      </c>
      <c r="B4425" s="16">
        <v>62226</v>
      </c>
      <c r="C4425" s="16">
        <v>82</v>
      </c>
      <c r="D4425" s="16">
        <v>71.400000000000006</v>
      </c>
      <c r="E4425" s="17">
        <v>24473</v>
      </c>
      <c r="F4425" s="17"/>
    </row>
    <row r="4426" spans="1:6" x14ac:dyDescent="0.25">
      <c r="A4426" s="16" t="s">
        <v>231</v>
      </c>
      <c r="B4426" s="16">
        <v>60177</v>
      </c>
      <c r="C4426" s="16">
        <v>206</v>
      </c>
      <c r="D4426" s="16">
        <v>179.1</v>
      </c>
      <c r="E4426" s="17">
        <v>34516</v>
      </c>
      <c r="F4426" s="17"/>
    </row>
    <row r="4427" spans="1:6" x14ac:dyDescent="0.25">
      <c r="A4427" s="16" t="s">
        <v>231</v>
      </c>
      <c r="B4427" s="16">
        <v>61054</v>
      </c>
      <c r="C4427" s="16">
        <v>125</v>
      </c>
      <c r="D4427" s="16">
        <v>107.5</v>
      </c>
      <c r="E4427" s="17">
        <v>24473</v>
      </c>
      <c r="F4427" s="17"/>
    </row>
    <row r="4428" spans="1:6" x14ac:dyDescent="0.25">
      <c r="A4428" s="16" t="s">
        <v>231</v>
      </c>
      <c r="B4428" s="16">
        <v>61364</v>
      </c>
      <c r="C4428" s="16">
        <v>102</v>
      </c>
      <c r="D4428" s="16">
        <v>50.7</v>
      </c>
      <c r="E4428" s="17">
        <v>36291</v>
      </c>
      <c r="F4428" s="17"/>
    </row>
    <row r="4429" spans="1:6" x14ac:dyDescent="0.25">
      <c r="A4429" s="16" t="s">
        <v>231</v>
      </c>
      <c r="B4429" s="16">
        <v>60901</v>
      </c>
      <c r="C4429" s="16">
        <v>120</v>
      </c>
      <c r="D4429" s="16">
        <v>61.5</v>
      </c>
      <c r="E4429" s="17">
        <v>34887</v>
      </c>
      <c r="F4429" s="17"/>
    </row>
    <row r="4430" spans="1:6" x14ac:dyDescent="0.25">
      <c r="A4430" s="16" t="s">
        <v>231</v>
      </c>
      <c r="B4430" s="16">
        <v>62447</v>
      </c>
      <c r="C4430" s="16">
        <v>71</v>
      </c>
      <c r="D4430" s="16">
        <v>64.5</v>
      </c>
      <c r="E4430" s="17">
        <v>37469</v>
      </c>
      <c r="F4430" s="17"/>
    </row>
    <row r="4431" spans="1:6" x14ac:dyDescent="0.25">
      <c r="A4431" s="16" t="s">
        <v>231</v>
      </c>
      <c r="B4431" s="16">
        <v>60062</v>
      </c>
      <c r="C4431" s="16">
        <v>298</v>
      </c>
      <c r="D4431" s="16">
        <v>193.4</v>
      </c>
      <c r="E4431" s="17">
        <v>24777</v>
      </c>
      <c r="F4431" s="17"/>
    </row>
    <row r="4432" spans="1:6" x14ac:dyDescent="0.25">
      <c r="A4432" s="16" t="s">
        <v>231</v>
      </c>
      <c r="B4432" s="16">
        <v>60091</v>
      </c>
      <c r="C4432" s="16">
        <v>80</v>
      </c>
      <c r="D4432" s="16">
        <v>54.8</v>
      </c>
      <c r="E4432" s="17">
        <v>35535</v>
      </c>
      <c r="F4432" s="17"/>
    </row>
    <row r="4433" spans="1:6" x14ac:dyDescent="0.25">
      <c r="A4433" s="16" t="s">
        <v>231</v>
      </c>
      <c r="B4433" s="16">
        <v>60626</v>
      </c>
      <c r="C4433" s="16">
        <v>313</v>
      </c>
      <c r="D4433" s="16">
        <v>232.9</v>
      </c>
      <c r="E4433" s="17">
        <v>26431</v>
      </c>
      <c r="F4433" s="17"/>
    </row>
    <row r="4434" spans="1:6" x14ac:dyDescent="0.25">
      <c r="A4434" s="16" t="s">
        <v>231</v>
      </c>
      <c r="B4434" s="16">
        <v>61938</v>
      </c>
      <c r="C4434" s="16">
        <v>178</v>
      </c>
      <c r="D4434" s="16">
        <v>112.6</v>
      </c>
      <c r="E4434" s="17">
        <v>32064</v>
      </c>
      <c r="F4434" s="17"/>
    </row>
    <row r="4435" spans="1:6" x14ac:dyDescent="0.25">
      <c r="A4435" s="16" t="s">
        <v>231</v>
      </c>
      <c r="B4435" s="16">
        <v>62246</v>
      </c>
      <c r="C4435" s="16">
        <v>90</v>
      </c>
      <c r="D4435" s="16">
        <v>56.4</v>
      </c>
      <c r="E4435" s="17">
        <v>35349</v>
      </c>
      <c r="F4435" s="17"/>
    </row>
    <row r="4436" spans="1:6" x14ac:dyDescent="0.25">
      <c r="A4436" s="16" t="s">
        <v>231</v>
      </c>
      <c r="B4436" s="16">
        <v>62948</v>
      </c>
      <c r="C4436" s="16">
        <v>49</v>
      </c>
      <c r="D4436" s="16">
        <v>36.1</v>
      </c>
      <c r="E4436" s="17">
        <v>38645</v>
      </c>
      <c r="F4436" s="17"/>
    </row>
    <row r="4437" spans="1:6" x14ac:dyDescent="0.25">
      <c r="A4437" s="16" t="s">
        <v>231</v>
      </c>
      <c r="B4437" s="16">
        <v>60187</v>
      </c>
      <c r="C4437" s="16">
        <v>368</v>
      </c>
      <c r="D4437" s="16">
        <v>309.5</v>
      </c>
      <c r="E4437" s="17">
        <v>24473</v>
      </c>
      <c r="F4437" s="17"/>
    </row>
    <row r="4438" spans="1:6" x14ac:dyDescent="0.25">
      <c r="A4438" s="16" t="s">
        <v>231</v>
      </c>
      <c r="B4438" s="16">
        <v>60457</v>
      </c>
      <c r="C4438" s="16">
        <v>74</v>
      </c>
      <c r="D4438" s="16">
        <v>67.599999999999994</v>
      </c>
      <c r="E4438" s="17">
        <v>35100</v>
      </c>
      <c r="F4438" s="17"/>
    </row>
    <row r="4439" spans="1:6" x14ac:dyDescent="0.25">
      <c r="A4439" s="16" t="s">
        <v>231</v>
      </c>
      <c r="B4439" s="16">
        <v>60188</v>
      </c>
      <c r="C4439" s="16">
        <v>80</v>
      </c>
      <c r="D4439" s="16">
        <v>47.4</v>
      </c>
      <c r="E4439" s="17">
        <v>32570</v>
      </c>
      <c r="F4439" s="17"/>
    </row>
    <row r="4440" spans="1:6" x14ac:dyDescent="0.25">
      <c r="A4440" s="16" t="s">
        <v>231</v>
      </c>
      <c r="B4440" s="16">
        <v>62656</v>
      </c>
      <c r="C4440" s="16">
        <v>126</v>
      </c>
      <c r="D4440" s="16">
        <v>82.7</v>
      </c>
      <c r="E4440" s="17">
        <v>33655</v>
      </c>
      <c r="F4440" s="17"/>
    </row>
    <row r="4441" spans="1:6" x14ac:dyDescent="0.25">
      <c r="A4441" s="16" t="s">
        <v>231</v>
      </c>
      <c r="B4441" s="16">
        <v>60614</v>
      </c>
      <c r="C4441" s="16">
        <v>248</v>
      </c>
      <c r="D4441" s="16">
        <v>225.5</v>
      </c>
      <c r="E4441" s="17">
        <v>30950</v>
      </c>
      <c r="F4441" s="17"/>
    </row>
    <row r="4442" spans="1:6" x14ac:dyDescent="0.25">
      <c r="A4442" s="16" t="s">
        <v>231</v>
      </c>
      <c r="B4442" s="16">
        <v>60640</v>
      </c>
      <c r="C4442" s="16">
        <v>132</v>
      </c>
      <c r="D4442" s="16">
        <v>24.4</v>
      </c>
      <c r="E4442" s="17">
        <v>43504</v>
      </c>
      <c r="F4442" s="17"/>
    </row>
    <row r="4443" spans="1:6" x14ac:dyDescent="0.25">
      <c r="A4443" s="16" t="s">
        <v>231</v>
      </c>
      <c r="B4443" s="16">
        <v>61938</v>
      </c>
      <c r="C4443" s="16">
        <v>148</v>
      </c>
      <c r="D4443" s="16">
        <v>96.3</v>
      </c>
      <c r="E4443" s="17">
        <v>30573</v>
      </c>
      <c r="F4443" s="17"/>
    </row>
    <row r="4444" spans="1:6" x14ac:dyDescent="0.25">
      <c r="A4444" s="16" t="s">
        <v>231</v>
      </c>
      <c r="B4444" s="16">
        <v>62088</v>
      </c>
      <c r="C4444" s="16">
        <v>90</v>
      </c>
      <c r="D4444" s="16">
        <v>61.7</v>
      </c>
      <c r="E4444" s="17">
        <v>27515</v>
      </c>
      <c r="F4444" s="17"/>
    </row>
    <row r="4445" spans="1:6" x14ac:dyDescent="0.25">
      <c r="A4445" s="16" t="s">
        <v>231</v>
      </c>
      <c r="B4445" s="16">
        <v>60445</v>
      </c>
      <c r="C4445" s="16">
        <v>91</v>
      </c>
      <c r="D4445" s="16">
        <v>84</v>
      </c>
      <c r="E4445" s="17">
        <v>35765</v>
      </c>
      <c r="F4445" s="17"/>
    </row>
    <row r="4446" spans="1:6" x14ac:dyDescent="0.25">
      <c r="A4446" s="16" t="s">
        <v>231</v>
      </c>
      <c r="B4446" s="16">
        <v>60415</v>
      </c>
      <c r="C4446" s="16">
        <v>203</v>
      </c>
      <c r="D4446" s="16">
        <v>170.3</v>
      </c>
      <c r="E4446" s="17">
        <v>33451</v>
      </c>
      <c r="F4446" s="17"/>
    </row>
    <row r="4447" spans="1:6" x14ac:dyDescent="0.25">
      <c r="A4447" s="16" t="s">
        <v>231</v>
      </c>
      <c r="B4447" s="16">
        <v>60445</v>
      </c>
      <c r="C4447" s="16">
        <v>297</v>
      </c>
      <c r="D4447" s="16">
        <v>205.1</v>
      </c>
      <c r="E4447" s="17">
        <v>33756</v>
      </c>
      <c r="F4447" s="17"/>
    </row>
    <row r="4448" spans="1:6" x14ac:dyDescent="0.25">
      <c r="A4448" s="16" t="s">
        <v>231</v>
      </c>
      <c r="B4448" s="16">
        <v>60927</v>
      </c>
      <c r="C4448" s="16">
        <v>99</v>
      </c>
      <c r="D4448" s="16">
        <v>64.7</v>
      </c>
      <c r="E4448" s="17">
        <v>38493</v>
      </c>
      <c r="F4448" s="17"/>
    </row>
    <row r="4449" spans="1:6" x14ac:dyDescent="0.25">
      <c r="A4449" s="16" t="s">
        <v>231</v>
      </c>
      <c r="B4449" s="16">
        <v>60077</v>
      </c>
      <c r="C4449" s="16">
        <v>149</v>
      </c>
      <c r="D4449" s="16">
        <v>144.6</v>
      </c>
      <c r="E4449" s="17">
        <v>35125</v>
      </c>
      <c r="F4449" s="17"/>
    </row>
    <row r="4450" spans="1:6" x14ac:dyDescent="0.25">
      <c r="A4450" s="16" t="s">
        <v>231</v>
      </c>
      <c r="B4450" s="16">
        <v>60068</v>
      </c>
      <c r="C4450" s="16">
        <v>46</v>
      </c>
      <c r="D4450" s="16">
        <v>45.2</v>
      </c>
      <c r="E4450" s="17">
        <v>34943</v>
      </c>
      <c r="F4450" s="17"/>
    </row>
    <row r="4451" spans="1:6" x14ac:dyDescent="0.25">
      <c r="A4451" s="16" t="s">
        <v>231</v>
      </c>
      <c r="B4451" s="16">
        <v>61252</v>
      </c>
      <c r="C4451" s="16">
        <v>84</v>
      </c>
      <c r="D4451" s="16">
        <v>40.200000000000003</v>
      </c>
      <c r="E4451" s="17">
        <v>41206</v>
      </c>
      <c r="F4451" s="17"/>
    </row>
    <row r="4452" spans="1:6" x14ac:dyDescent="0.25">
      <c r="A4452" s="16" t="s">
        <v>231</v>
      </c>
      <c r="B4452" s="16">
        <v>60637</v>
      </c>
      <c r="C4452" s="16">
        <v>40</v>
      </c>
      <c r="D4452" s="16">
        <v>32.9</v>
      </c>
      <c r="E4452" s="17">
        <v>34047</v>
      </c>
      <c r="F4452" s="17"/>
    </row>
    <row r="4453" spans="1:6" x14ac:dyDescent="0.25">
      <c r="A4453" s="16" t="s">
        <v>231</v>
      </c>
      <c r="B4453" s="16">
        <v>62012</v>
      </c>
      <c r="C4453" s="16">
        <v>75</v>
      </c>
      <c r="D4453" s="16">
        <v>49.4</v>
      </c>
      <c r="E4453" s="17">
        <v>37167</v>
      </c>
      <c r="F4453" s="17"/>
    </row>
    <row r="4454" spans="1:6" x14ac:dyDescent="0.25">
      <c r="A4454" s="16" t="s">
        <v>231</v>
      </c>
      <c r="B4454" s="16">
        <v>61530</v>
      </c>
      <c r="C4454" s="16">
        <v>92</v>
      </c>
      <c r="D4454" s="16">
        <v>67.7</v>
      </c>
      <c r="E4454" s="17">
        <v>29873</v>
      </c>
      <c r="F4454" s="17"/>
    </row>
    <row r="4455" spans="1:6" x14ac:dyDescent="0.25">
      <c r="A4455" s="16" t="s">
        <v>231</v>
      </c>
      <c r="B4455" s="16">
        <v>60123</v>
      </c>
      <c r="C4455" s="16">
        <v>88</v>
      </c>
      <c r="D4455" s="16">
        <v>81.5</v>
      </c>
      <c r="E4455" s="17">
        <v>24473</v>
      </c>
      <c r="F4455" s="17"/>
    </row>
    <row r="4456" spans="1:6" x14ac:dyDescent="0.25">
      <c r="A4456" s="16" t="s">
        <v>231</v>
      </c>
      <c r="B4456" s="16">
        <v>60108</v>
      </c>
      <c r="C4456" s="16">
        <v>207</v>
      </c>
      <c r="D4456" s="16">
        <v>170.1</v>
      </c>
      <c r="E4456" s="17">
        <v>29008</v>
      </c>
      <c r="F4456" s="17"/>
    </row>
    <row r="4457" spans="1:6" x14ac:dyDescent="0.25">
      <c r="A4457" s="16" t="s">
        <v>231</v>
      </c>
      <c r="B4457" s="16">
        <v>60521</v>
      </c>
      <c r="C4457" s="16">
        <v>150</v>
      </c>
      <c r="D4457" s="16">
        <v>134.5</v>
      </c>
      <c r="E4457" s="17">
        <v>32665</v>
      </c>
      <c r="F4457" s="17"/>
    </row>
    <row r="4458" spans="1:6" x14ac:dyDescent="0.25">
      <c r="A4458" s="16" t="s">
        <v>231</v>
      </c>
      <c r="B4458" s="16">
        <v>60626</v>
      </c>
      <c r="C4458" s="16">
        <v>219</v>
      </c>
      <c r="D4458" s="16">
        <v>196.1</v>
      </c>
      <c r="E4458" s="17">
        <v>32855</v>
      </c>
      <c r="F4458" s="17"/>
    </row>
    <row r="4459" spans="1:6" x14ac:dyDescent="0.25">
      <c r="A4459" s="16" t="s">
        <v>231</v>
      </c>
      <c r="B4459" s="16">
        <v>60491</v>
      </c>
      <c r="C4459" s="16">
        <v>50</v>
      </c>
      <c r="D4459" s="16">
        <v>50.5</v>
      </c>
      <c r="E4459" s="17">
        <v>42125</v>
      </c>
      <c r="F4459" s="17"/>
    </row>
    <row r="4460" spans="1:6" x14ac:dyDescent="0.25">
      <c r="A4460" s="16" t="s">
        <v>231</v>
      </c>
      <c r="B4460" s="16">
        <v>60164</v>
      </c>
      <c r="C4460" s="16">
        <v>229</v>
      </c>
      <c r="D4460" s="16">
        <v>176.2</v>
      </c>
      <c r="E4460" s="17">
        <v>35814</v>
      </c>
      <c r="F4460" s="17"/>
    </row>
    <row r="4461" spans="1:6" x14ac:dyDescent="0.25">
      <c r="A4461" s="16" t="s">
        <v>231</v>
      </c>
      <c r="B4461" s="16">
        <v>60050</v>
      </c>
      <c r="C4461" s="16">
        <v>316</v>
      </c>
      <c r="D4461" s="16">
        <v>158.69999999999999</v>
      </c>
      <c r="E4461" s="17">
        <v>30195</v>
      </c>
      <c r="F4461" s="17"/>
    </row>
    <row r="4462" spans="1:6" x14ac:dyDescent="0.25">
      <c r="A4462" s="16" t="s">
        <v>231</v>
      </c>
      <c r="B4462" s="16">
        <v>61942</v>
      </c>
      <c r="C4462" s="16">
        <v>60</v>
      </c>
      <c r="D4462" s="16">
        <v>37.700000000000003</v>
      </c>
      <c r="E4462" s="17">
        <v>32580</v>
      </c>
      <c r="F4462" s="17"/>
    </row>
    <row r="4463" spans="1:6" x14ac:dyDescent="0.25">
      <c r="A4463" s="16" t="s">
        <v>231</v>
      </c>
      <c r="B4463" s="16">
        <v>60560</v>
      </c>
      <c r="C4463" s="16">
        <v>79</v>
      </c>
      <c r="D4463" s="16">
        <v>49.9</v>
      </c>
      <c r="E4463" s="17">
        <v>32562</v>
      </c>
      <c r="F4463" s="17"/>
    </row>
    <row r="4464" spans="1:6" x14ac:dyDescent="0.25">
      <c r="A4464" s="16" t="s">
        <v>231</v>
      </c>
      <c r="B4464" s="16">
        <v>60481</v>
      </c>
      <c r="C4464" s="16">
        <v>171</v>
      </c>
      <c r="D4464" s="16">
        <v>159.69999999999999</v>
      </c>
      <c r="E4464" s="17">
        <v>27942</v>
      </c>
      <c r="F4464" s="17"/>
    </row>
    <row r="4465" spans="1:6" x14ac:dyDescent="0.25">
      <c r="A4465" s="16" t="s">
        <v>231</v>
      </c>
      <c r="B4465" s="16">
        <v>62821</v>
      </c>
      <c r="C4465" s="16">
        <v>74</v>
      </c>
      <c r="D4465" s="16">
        <v>53.2</v>
      </c>
      <c r="E4465" s="17">
        <v>39643</v>
      </c>
      <c r="F4465" s="17"/>
    </row>
    <row r="4466" spans="1:6" x14ac:dyDescent="0.25">
      <c r="A4466" s="16" t="s">
        <v>231</v>
      </c>
      <c r="B4466" s="16">
        <v>60187</v>
      </c>
      <c r="C4466" s="16">
        <v>199</v>
      </c>
      <c r="D4466" s="16">
        <v>101.2</v>
      </c>
      <c r="E4466" s="17">
        <v>25517</v>
      </c>
      <c r="F4466" s="17"/>
    </row>
    <row r="4467" spans="1:6" x14ac:dyDescent="0.25">
      <c r="A4467" s="16" t="s">
        <v>231</v>
      </c>
      <c r="B4467" s="16">
        <v>60435</v>
      </c>
      <c r="C4467" s="16">
        <v>214</v>
      </c>
      <c r="D4467" s="16">
        <v>157.5</v>
      </c>
      <c r="E4467" s="17">
        <v>28741</v>
      </c>
      <c r="F4467" s="17"/>
    </row>
    <row r="4468" spans="1:6" x14ac:dyDescent="0.25">
      <c r="A4468" s="16" t="s">
        <v>231</v>
      </c>
      <c r="B4468" s="16">
        <v>62035</v>
      </c>
      <c r="C4468" s="16">
        <v>68</v>
      </c>
      <c r="D4468" s="16">
        <v>49.3</v>
      </c>
      <c r="E4468" s="17">
        <v>32782</v>
      </c>
      <c r="F4468" s="17"/>
    </row>
    <row r="4469" spans="1:6" x14ac:dyDescent="0.25">
      <c r="A4469" s="16" t="s">
        <v>231</v>
      </c>
      <c r="B4469" s="16">
        <v>61108</v>
      </c>
      <c r="C4469" s="16">
        <v>213</v>
      </c>
      <c r="D4469" s="16">
        <v>181.6</v>
      </c>
      <c r="E4469" s="17">
        <v>35612</v>
      </c>
      <c r="F4469" s="17"/>
    </row>
    <row r="4470" spans="1:6" x14ac:dyDescent="0.25">
      <c r="A4470" s="16" t="s">
        <v>231</v>
      </c>
      <c r="B4470" s="16">
        <v>62704</v>
      </c>
      <c r="C4470" s="16">
        <v>75</v>
      </c>
      <c r="D4470" s="16">
        <v>61.1</v>
      </c>
      <c r="E4470" s="17">
        <v>41411</v>
      </c>
      <c r="F4470" s="17"/>
    </row>
    <row r="4471" spans="1:6" x14ac:dyDescent="0.25">
      <c r="A4471" s="16" t="s">
        <v>231</v>
      </c>
      <c r="B4471" s="16">
        <v>62052</v>
      </c>
      <c r="C4471" s="16">
        <v>160</v>
      </c>
      <c r="D4471" s="16">
        <v>142.80000000000001</v>
      </c>
      <c r="E4471" s="17">
        <v>33848</v>
      </c>
      <c r="F4471" s="17"/>
    </row>
    <row r="4472" spans="1:6" x14ac:dyDescent="0.25">
      <c r="A4472" s="16" t="s">
        <v>231</v>
      </c>
      <c r="B4472" s="16">
        <v>61081</v>
      </c>
      <c r="C4472" s="16">
        <v>70</v>
      </c>
      <c r="D4472" s="16">
        <v>50.1</v>
      </c>
      <c r="E4472" s="17">
        <v>27607</v>
      </c>
      <c r="F4472" s="17"/>
    </row>
    <row r="4473" spans="1:6" x14ac:dyDescent="0.25">
      <c r="A4473" s="16" t="s">
        <v>231</v>
      </c>
      <c r="B4473" s="16">
        <v>60044</v>
      </c>
      <c r="C4473" s="16">
        <v>231</v>
      </c>
      <c r="D4473" s="16">
        <v>98.3</v>
      </c>
      <c r="E4473" s="17">
        <v>29818</v>
      </c>
      <c r="F4473" s="17"/>
    </row>
    <row r="4474" spans="1:6" x14ac:dyDescent="0.25">
      <c r="A4474" s="16" t="s">
        <v>231</v>
      </c>
      <c r="B4474" s="16">
        <v>62839</v>
      </c>
      <c r="C4474" s="16">
        <v>99</v>
      </c>
      <c r="D4474" s="16">
        <v>45.1</v>
      </c>
      <c r="E4474" s="17">
        <v>33283</v>
      </c>
      <c r="F4474" s="17"/>
    </row>
    <row r="4475" spans="1:6" x14ac:dyDescent="0.25">
      <c r="A4475" s="16" t="s">
        <v>231</v>
      </c>
      <c r="B4475" s="16">
        <v>60625</v>
      </c>
      <c r="C4475" s="16">
        <v>180</v>
      </c>
      <c r="D4475" s="16">
        <v>151.4</v>
      </c>
      <c r="E4475" s="17">
        <v>34380</v>
      </c>
      <c r="F4475" s="17"/>
    </row>
    <row r="4476" spans="1:6" x14ac:dyDescent="0.25">
      <c r="A4476" s="16" t="s">
        <v>231</v>
      </c>
      <c r="B4476" s="16">
        <v>60108</v>
      </c>
      <c r="C4476" s="16">
        <v>259</v>
      </c>
      <c r="D4476" s="16">
        <v>181.6</v>
      </c>
      <c r="E4476" s="17">
        <v>28522</v>
      </c>
      <c r="F4476" s="17"/>
    </row>
    <row r="4477" spans="1:6" x14ac:dyDescent="0.25">
      <c r="A4477" s="16" t="s">
        <v>231</v>
      </c>
      <c r="B4477" s="16">
        <v>60172</v>
      </c>
      <c r="C4477" s="16">
        <v>82</v>
      </c>
      <c r="D4477" s="16">
        <v>70.2</v>
      </c>
      <c r="E4477" s="17">
        <v>38200</v>
      </c>
      <c r="F4477" s="17"/>
    </row>
    <row r="4478" spans="1:6" x14ac:dyDescent="0.25">
      <c r="A4478" s="16" t="s">
        <v>231</v>
      </c>
      <c r="B4478" s="16">
        <v>62801</v>
      </c>
      <c r="C4478" s="16">
        <v>98</v>
      </c>
      <c r="D4478" s="16">
        <v>71.7</v>
      </c>
      <c r="E4478" s="17">
        <v>34455</v>
      </c>
      <c r="F4478" s="17"/>
    </row>
    <row r="4479" spans="1:6" x14ac:dyDescent="0.25">
      <c r="A4479" s="16" t="s">
        <v>231</v>
      </c>
      <c r="B4479" s="16">
        <v>62216</v>
      </c>
      <c r="C4479" s="16">
        <v>97</v>
      </c>
      <c r="D4479" s="16">
        <v>60.9</v>
      </c>
      <c r="E4479" s="17">
        <v>32489</v>
      </c>
      <c r="F4479" s="17"/>
    </row>
    <row r="4480" spans="1:6" x14ac:dyDescent="0.25">
      <c r="A4480" s="16" t="s">
        <v>231</v>
      </c>
      <c r="B4480" s="16">
        <v>61114</v>
      </c>
      <c r="C4480" s="16">
        <v>73</v>
      </c>
      <c r="D4480" s="16">
        <v>40.799999999999997</v>
      </c>
      <c r="E4480" s="17">
        <v>36192</v>
      </c>
      <c r="F4480" s="17"/>
    </row>
    <row r="4481" spans="1:6" x14ac:dyDescent="0.25">
      <c r="A4481" s="16" t="s">
        <v>231</v>
      </c>
      <c r="B4481" s="16">
        <v>60626</v>
      </c>
      <c r="C4481" s="16">
        <v>99</v>
      </c>
      <c r="D4481" s="16">
        <v>93.5</v>
      </c>
      <c r="E4481" s="17">
        <v>26330</v>
      </c>
      <c r="F4481" s="17"/>
    </row>
    <row r="4482" spans="1:6" x14ac:dyDescent="0.25">
      <c r="A4482" s="16" t="s">
        <v>231</v>
      </c>
      <c r="B4482" s="16">
        <v>60655</v>
      </c>
      <c r="C4482" s="16">
        <v>23</v>
      </c>
      <c r="D4482" s="16">
        <v>22.2</v>
      </c>
      <c r="E4482" s="17">
        <v>42014</v>
      </c>
      <c r="F4482" s="17"/>
    </row>
    <row r="4483" spans="1:6" x14ac:dyDescent="0.25">
      <c r="A4483" s="16" t="s">
        <v>231</v>
      </c>
      <c r="B4483" s="16">
        <v>60640</v>
      </c>
      <c r="C4483" s="16">
        <v>300</v>
      </c>
      <c r="D4483" s="16">
        <v>154.19999999999999</v>
      </c>
      <c r="E4483" s="17">
        <v>30224</v>
      </c>
      <c r="F4483" s="17"/>
    </row>
    <row r="4484" spans="1:6" x14ac:dyDescent="0.25">
      <c r="A4484" s="16" t="s">
        <v>231</v>
      </c>
      <c r="B4484" s="16">
        <v>60464</v>
      </c>
      <c r="C4484" s="16">
        <v>129</v>
      </c>
      <c r="D4484" s="16">
        <v>115.5</v>
      </c>
      <c r="E4484" s="17">
        <v>37895</v>
      </c>
      <c r="F4484" s="17"/>
    </row>
    <row r="4485" spans="1:6" x14ac:dyDescent="0.25">
      <c r="A4485" s="16" t="s">
        <v>231</v>
      </c>
      <c r="B4485" s="16">
        <v>60611</v>
      </c>
      <c r="C4485" s="16">
        <v>50</v>
      </c>
      <c r="D4485" s="16">
        <v>46.1</v>
      </c>
      <c r="E4485" s="17">
        <v>40421</v>
      </c>
      <c r="F4485" s="17"/>
    </row>
    <row r="4486" spans="1:6" x14ac:dyDescent="0.25">
      <c r="A4486" s="16" t="s">
        <v>231</v>
      </c>
      <c r="B4486" s="16">
        <v>62930</v>
      </c>
      <c r="C4486" s="16">
        <v>99</v>
      </c>
      <c r="D4486" s="16">
        <v>70.5</v>
      </c>
      <c r="E4486" s="17">
        <v>35278</v>
      </c>
      <c r="F4486" s="17"/>
    </row>
    <row r="4487" spans="1:6" x14ac:dyDescent="0.25">
      <c r="A4487" s="16" t="s">
        <v>231</v>
      </c>
      <c r="B4487" s="16">
        <v>61727</v>
      </c>
      <c r="C4487" s="16">
        <v>134</v>
      </c>
      <c r="D4487" s="16">
        <v>105.4</v>
      </c>
      <c r="E4487" s="17">
        <v>38385</v>
      </c>
      <c r="F4487" s="17"/>
    </row>
    <row r="4488" spans="1:6" x14ac:dyDescent="0.25">
      <c r="A4488" s="16" t="s">
        <v>231</v>
      </c>
      <c r="B4488" s="16">
        <v>62960</v>
      </c>
      <c r="C4488" s="16">
        <v>101</v>
      </c>
      <c r="D4488" s="16">
        <v>57.2</v>
      </c>
      <c r="E4488" s="17">
        <v>34617</v>
      </c>
      <c r="F4488" s="17"/>
    </row>
    <row r="4489" spans="1:6" x14ac:dyDescent="0.25">
      <c r="A4489" s="16" t="s">
        <v>231</v>
      </c>
      <c r="B4489" s="16">
        <v>61053</v>
      </c>
      <c r="C4489" s="16">
        <v>72</v>
      </c>
      <c r="D4489" s="16">
        <v>36.799999999999997</v>
      </c>
      <c r="E4489" s="17">
        <v>34304</v>
      </c>
      <c r="F4489" s="17"/>
    </row>
    <row r="4490" spans="1:6" x14ac:dyDescent="0.25">
      <c r="A4490" s="16" t="s">
        <v>231</v>
      </c>
      <c r="B4490" s="16">
        <v>60401</v>
      </c>
      <c r="C4490" s="16">
        <v>128</v>
      </c>
      <c r="D4490" s="16">
        <v>122</v>
      </c>
      <c r="E4490" s="17">
        <v>31464</v>
      </c>
      <c r="F4490" s="17"/>
    </row>
    <row r="4491" spans="1:6" x14ac:dyDescent="0.25">
      <c r="A4491" s="16" t="s">
        <v>231</v>
      </c>
      <c r="B4491" s="16">
        <v>60025</v>
      </c>
      <c r="C4491" s="16">
        <v>314</v>
      </c>
      <c r="D4491" s="16">
        <v>254.4</v>
      </c>
      <c r="E4491" s="17">
        <v>27150</v>
      </c>
      <c r="F4491" s="17"/>
    </row>
    <row r="4492" spans="1:6" x14ac:dyDescent="0.25">
      <c r="A4492" s="16" t="s">
        <v>231</v>
      </c>
      <c r="B4492" s="16">
        <v>62286</v>
      </c>
      <c r="C4492" s="16">
        <v>100</v>
      </c>
      <c r="D4492" s="16">
        <v>59.5</v>
      </c>
      <c r="E4492" s="17">
        <v>29312</v>
      </c>
      <c r="F4492" s="17"/>
    </row>
    <row r="4493" spans="1:6" x14ac:dyDescent="0.25">
      <c r="A4493" s="16" t="s">
        <v>231</v>
      </c>
      <c r="B4493" s="16">
        <v>61604</v>
      </c>
      <c r="C4493" s="16">
        <v>218</v>
      </c>
      <c r="D4493" s="16">
        <v>148.1</v>
      </c>
      <c r="E4493" s="17">
        <v>33127</v>
      </c>
      <c r="F4493" s="17"/>
    </row>
    <row r="4494" spans="1:6" x14ac:dyDescent="0.25">
      <c r="A4494" s="16" t="s">
        <v>231</v>
      </c>
      <c r="B4494" s="16">
        <v>61401</v>
      </c>
      <c r="C4494" s="16">
        <v>108</v>
      </c>
      <c r="D4494" s="16">
        <v>97</v>
      </c>
      <c r="E4494" s="17">
        <v>36298</v>
      </c>
      <c r="F4494" s="17"/>
    </row>
    <row r="4495" spans="1:6" x14ac:dyDescent="0.25">
      <c r="A4495" s="16" t="s">
        <v>231</v>
      </c>
      <c r="B4495" s="16">
        <v>60471</v>
      </c>
      <c r="C4495" s="16">
        <v>294</v>
      </c>
      <c r="D4495" s="16">
        <v>130.5</v>
      </c>
      <c r="E4495" s="17">
        <v>29692</v>
      </c>
      <c r="F4495" s="17"/>
    </row>
    <row r="4496" spans="1:6" x14ac:dyDescent="0.25">
      <c r="A4496" s="16" t="s">
        <v>231</v>
      </c>
      <c r="B4496" s="16">
        <v>62901</v>
      </c>
      <c r="C4496" s="16">
        <v>120</v>
      </c>
      <c r="D4496" s="16">
        <v>103.6</v>
      </c>
      <c r="E4496" s="17">
        <v>41911</v>
      </c>
      <c r="F4496" s="17"/>
    </row>
    <row r="4497" spans="1:6" x14ac:dyDescent="0.25">
      <c r="A4497" s="16" t="s">
        <v>231</v>
      </c>
      <c r="B4497" s="16">
        <v>60463</v>
      </c>
      <c r="C4497" s="16">
        <v>130</v>
      </c>
      <c r="D4497" s="16">
        <v>105.4</v>
      </c>
      <c r="E4497" s="17">
        <v>35228</v>
      </c>
      <c r="F4497" s="17"/>
    </row>
    <row r="4498" spans="1:6" x14ac:dyDescent="0.25">
      <c r="A4498" s="16" t="s">
        <v>231</v>
      </c>
      <c r="B4498" s="16">
        <v>61401</v>
      </c>
      <c r="C4498" s="16">
        <v>172</v>
      </c>
      <c r="D4498" s="16">
        <v>129.30000000000001</v>
      </c>
      <c r="E4498" s="17">
        <v>30043</v>
      </c>
      <c r="F4498" s="17"/>
    </row>
    <row r="4499" spans="1:6" x14ac:dyDescent="0.25">
      <c r="A4499" s="16" t="s">
        <v>231</v>
      </c>
      <c r="B4499" s="16">
        <v>61354</v>
      </c>
      <c r="C4499" s="16">
        <v>127</v>
      </c>
      <c r="D4499" s="16">
        <v>87.7</v>
      </c>
      <c r="E4499" s="17">
        <v>24473</v>
      </c>
      <c r="F4499" s="17"/>
    </row>
    <row r="4500" spans="1:6" x14ac:dyDescent="0.25">
      <c r="A4500" s="16" t="s">
        <v>231</v>
      </c>
      <c r="B4500" s="16">
        <v>60067</v>
      </c>
      <c r="C4500" s="16">
        <v>142</v>
      </c>
      <c r="D4500" s="16">
        <v>93.8</v>
      </c>
      <c r="E4500" s="17">
        <v>36661</v>
      </c>
      <c r="F4500" s="17"/>
    </row>
    <row r="4501" spans="1:6" x14ac:dyDescent="0.25">
      <c r="A4501" s="16" t="s">
        <v>231</v>
      </c>
      <c r="B4501" s="16">
        <v>62448</v>
      </c>
      <c r="C4501" s="16">
        <v>57</v>
      </c>
      <c r="D4501" s="16">
        <v>44.3</v>
      </c>
      <c r="E4501" s="17">
        <v>34578</v>
      </c>
      <c r="F4501" s="17"/>
    </row>
    <row r="4502" spans="1:6" x14ac:dyDescent="0.25">
      <c r="A4502" s="16" t="s">
        <v>231</v>
      </c>
      <c r="B4502" s="16">
        <v>60018</v>
      </c>
      <c r="C4502" s="16">
        <v>275</v>
      </c>
      <c r="D4502" s="16">
        <v>118</v>
      </c>
      <c r="E4502" s="17">
        <v>32619</v>
      </c>
      <c r="F4502" s="17"/>
    </row>
    <row r="4503" spans="1:6" x14ac:dyDescent="0.25">
      <c r="A4503" s="16" t="s">
        <v>231</v>
      </c>
      <c r="B4503" s="16">
        <v>60656</v>
      </c>
      <c r="C4503" s="16">
        <v>120</v>
      </c>
      <c r="D4503" s="16">
        <v>110.2</v>
      </c>
      <c r="E4503" s="17">
        <v>35065</v>
      </c>
      <c r="F4503" s="17"/>
    </row>
    <row r="4504" spans="1:6" x14ac:dyDescent="0.25">
      <c r="A4504" s="16" t="s">
        <v>231</v>
      </c>
      <c r="B4504" s="16">
        <v>62702</v>
      </c>
      <c r="C4504" s="16">
        <v>178</v>
      </c>
      <c r="D4504" s="16">
        <v>136.4</v>
      </c>
      <c r="E4504" s="17">
        <v>26938</v>
      </c>
      <c r="F4504" s="17"/>
    </row>
    <row r="4505" spans="1:6" x14ac:dyDescent="0.25">
      <c r="A4505" s="16" t="s">
        <v>231</v>
      </c>
      <c r="B4505" s="16">
        <v>62234</v>
      </c>
      <c r="C4505" s="16">
        <v>94</v>
      </c>
      <c r="D4505" s="16">
        <v>60.4</v>
      </c>
      <c r="E4505" s="17">
        <v>29921</v>
      </c>
      <c r="F4505" s="17"/>
    </row>
    <row r="4506" spans="1:6" x14ac:dyDescent="0.25">
      <c r="A4506" s="16" t="s">
        <v>231</v>
      </c>
      <c r="B4506" s="16">
        <v>60048</v>
      </c>
      <c r="C4506" s="16">
        <v>63</v>
      </c>
      <c r="D4506" s="16">
        <v>37.5</v>
      </c>
      <c r="E4506" s="17">
        <v>28581</v>
      </c>
      <c r="F4506" s="17"/>
    </row>
    <row r="4507" spans="1:6" x14ac:dyDescent="0.25">
      <c r="A4507" s="16" t="s">
        <v>231</v>
      </c>
      <c r="B4507" s="16">
        <v>62801</v>
      </c>
      <c r="C4507" s="16">
        <v>120</v>
      </c>
      <c r="D4507" s="16">
        <v>98.5</v>
      </c>
      <c r="E4507" s="17">
        <v>32853</v>
      </c>
      <c r="F4507" s="17"/>
    </row>
    <row r="4508" spans="1:6" x14ac:dyDescent="0.25">
      <c r="A4508" s="16" t="s">
        <v>231</v>
      </c>
      <c r="B4508" s="16">
        <v>62471</v>
      </c>
      <c r="C4508" s="16">
        <v>85</v>
      </c>
      <c r="D4508" s="16">
        <v>45.6</v>
      </c>
      <c r="E4508" s="17">
        <v>30972</v>
      </c>
      <c r="F4508" s="17"/>
    </row>
    <row r="4509" spans="1:6" x14ac:dyDescent="0.25">
      <c r="A4509" s="16" t="s">
        <v>231</v>
      </c>
      <c r="B4509" s="16">
        <v>60069</v>
      </c>
      <c r="C4509" s="16">
        <v>144</v>
      </c>
      <c r="D4509" s="16">
        <v>125.5</v>
      </c>
      <c r="E4509" s="17">
        <v>37377</v>
      </c>
      <c r="F4509" s="17"/>
    </row>
    <row r="4510" spans="1:6" x14ac:dyDescent="0.25">
      <c r="A4510" s="16" t="s">
        <v>231</v>
      </c>
      <c r="B4510" s="16">
        <v>60513</v>
      </c>
      <c r="C4510" s="16">
        <v>72</v>
      </c>
      <c r="D4510" s="16">
        <v>41.8</v>
      </c>
      <c r="E4510" s="17">
        <v>34774</v>
      </c>
      <c r="F4510" s="17"/>
    </row>
    <row r="4511" spans="1:6" x14ac:dyDescent="0.25">
      <c r="A4511" s="16" t="s">
        <v>231</v>
      </c>
      <c r="B4511" s="16">
        <v>61342</v>
      </c>
      <c r="C4511" s="16">
        <v>85</v>
      </c>
      <c r="D4511" s="16">
        <v>62.5</v>
      </c>
      <c r="E4511" s="17">
        <v>24563</v>
      </c>
      <c r="F4511" s="17"/>
    </row>
    <row r="4512" spans="1:6" x14ac:dyDescent="0.25">
      <c r="A4512" s="16" t="s">
        <v>231</v>
      </c>
      <c r="B4512" s="16">
        <v>60076</v>
      </c>
      <c r="C4512" s="16">
        <v>56</v>
      </c>
      <c r="D4512" s="16">
        <v>27.9</v>
      </c>
      <c r="E4512" s="17">
        <v>35096</v>
      </c>
      <c r="F4512" s="17"/>
    </row>
    <row r="4513" spans="1:6" x14ac:dyDescent="0.25">
      <c r="A4513" s="16" t="s">
        <v>231</v>
      </c>
      <c r="B4513" s="16">
        <v>62056</v>
      </c>
      <c r="C4513" s="16">
        <v>65</v>
      </c>
      <c r="D4513" s="16">
        <v>63.6</v>
      </c>
      <c r="E4513" s="17">
        <v>27119</v>
      </c>
      <c r="F4513" s="17"/>
    </row>
    <row r="4514" spans="1:6" x14ac:dyDescent="0.25">
      <c r="A4514" s="16" t="s">
        <v>231</v>
      </c>
      <c r="B4514" s="16">
        <v>60954</v>
      </c>
      <c r="C4514" s="16">
        <v>140</v>
      </c>
      <c r="D4514" s="16">
        <v>73.7</v>
      </c>
      <c r="E4514" s="17">
        <v>33664</v>
      </c>
      <c r="F4514" s="17"/>
    </row>
    <row r="4515" spans="1:6" x14ac:dyDescent="0.25">
      <c r="A4515" s="16" t="s">
        <v>231</v>
      </c>
      <c r="B4515" s="16">
        <v>60148</v>
      </c>
      <c r="C4515" s="16">
        <v>21</v>
      </c>
      <c r="D4515" s="16">
        <v>16.3</v>
      </c>
      <c r="E4515" s="17">
        <v>31199</v>
      </c>
      <c r="F4515" s="17"/>
    </row>
    <row r="4516" spans="1:6" x14ac:dyDescent="0.25">
      <c r="A4516" s="16" t="s">
        <v>231</v>
      </c>
      <c r="B4516" s="16">
        <v>61847</v>
      </c>
      <c r="C4516" s="16">
        <v>89</v>
      </c>
      <c r="D4516" s="16">
        <v>85</v>
      </c>
      <c r="E4516" s="17">
        <v>33664</v>
      </c>
      <c r="F4516" s="17"/>
    </row>
    <row r="4517" spans="1:6" x14ac:dyDescent="0.25">
      <c r="A4517" s="16" t="s">
        <v>231</v>
      </c>
      <c r="B4517" s="16">
        <v>60563</v>
      </c>
      <c r="C4517" s="16">
        <v>245</v>
      </c>
      <c r="D4517" s="16">
        <v>198</v>
      </c>
      <c r="E4517" s="17">
        <v>35205</v>
      </c>
      <c r="F4517" s="17"/>
    </row>
    <row r="4518" spans="1:6" x14ac:dyDescent="0.25">
      <c r="A4518" s="16" t="s">
        <v>231</v>
      </c>
      <c r="B4518" s="16">
        <v>60649</v>
      </c>
      <c r="C4518" s="16">
        <v>248</v>
      </c>
      <c r="D4518" s="16">
        <v>218.4</v>
      </c>
      <c r="E4518" s="17">
        <v>36111</v>
      </c>
      <c r="F4518" s="17"/>
    </row>
    <row r="4519" spans="1:6" x14ac:dyDescent="0.25">
      <c r="A4519" s="16" t="s">
        <v>231</v>
      </c>
      <c r="B4519" s="16">
        <v>62417</v>
      </c>
      <c r="C4519" s="16">
        <v>99</v>
      </c>
      <c r="D4519" s="16">
        <v>69.099999999999994</v>
      </c>
      <c r="E4519" s="17">
        <v>35444</v>
      </c>
      <c r="F4519" s="17"/>
    </row>
    <row r="4520" spans="1:6" x14ac:dyDescent="0.25">
      <c r="A4520" s="16" t="s">
        <v>231</v>
      </c>
      <c r="B4520" s="16">
        <v>62691</v>
      </c>
      <c r="C4520" s="16">
        <v>71</v>
      </c>
      <c r="D4520" s="16">
        <v>38.9</v>
      </c>
      <c r="E4520" s="17">
        <v>38737</v>
      </c>
      <c r="F4520" s="17"/>
    </row>
    <row r="4521" spans="1:6" x14ac:dyDescent="0.25">
      <c r="A4521" s="16" t="s">
        <v>231</v>
      </c>
      <c r="B4521" s="16">
        <v>61944</v>
      </c>
      <c r="C4521" s="16">
        <v>128</v>
      </c>
      <c r="D4521" s="16">
        <v>61</v>
      </c>
      <c r="E4521" s="17">
        <v>30599</v>
      </c>
      <c r="F4521" s="17"/>
    </row>
    <row r="4522" spans="1:6" x14ac:dyDescent="0.25">
      <c r="A4522" s="16" t="s">
        <v>231</v>
      </c>
      <c r="B4522" s="16">
        <v>61231</v>
      </c>
      <c r="C4522" s="16">
        <v>92</v>
      </c>
      <c r="D4522" s="16">
        <v>45.9</v>
      </c>
      <c r="E4522" s="17">
        <v>40168</v>
      </c>
      <c r="F4522" s="17"/>
    </row>
    <row r="4523" spans="1:6" x14ac:dyDescent="0.25">
      <c r="A4523" s="16" t="s">
        <v>231</v>
      </c>
      <c r="B4523" s="16">
        <v>60506</v>
      </c>
      <c r="C4523" s="16">
        <v>87</v>
      </c>
      <c r="D4523" s="16">
        <v>48</v>
      </c>
      <c r="E4523" s="17">
        <v>35719</v>
      </c>
      <c r="F4523" s="17"/>
    </row>
    <row r="4524" spans="1:6" x14ac:dyDescent="0.25">
      <c r="A4524" s="16" t="s">
        <v>231</v>
      </c>
      <c r="B4524" s="16">
        <v>61254</v>
      </c>
      <c r="C4524" s="16">
        <v>106</v>
      </c>
      <c r="D4524" s="16">
        <v>94.2</v>
      </c>
      <c r="E4524" s="17">
        <v>35827</v>
      </c>
      <c r="F4524" s="17"/>
    </row>
    <row r="4525" spans="1:6" x14ac:dyDescent="0.25">
      <c r="A4525" s="16" t="s">
        <v>231</v>
      </c>
      <c r="B4525" s="16">
        <v>60450</v>
      </c>
      <c r="C4525" s="16">
        <v>142</v>
      </c>
      <c r="D4525" s="16">
        <v>113.8</v>
      </c>
      <c r="E4525" s="17">
        <v>38397</v>
      </c>
      <c r="F4525" s="17"/>
    </row>
    <row r="4526" spans="1:6" x14ac:dyDescent="0.25">
      <c r="A4526" s="16" t="s">
        <v>231</v>
      </c>
      <c r="B4526" s="16">
        <v>60614</v>
      </c>
      <c r="C4526" s="16">
        <v>109</v>
      </c>
      <c r="D4526" s="16">
        <v>81.900000000000006</v>
      </c>
      <c r="E4526" s="17">
        <v>35247</v>
      </c>
      <c r="F4526" s="17"/>
    </row>
    <row r="4527" spans="1:6" x14ac:dyDescent="0.25">
      <c r="A4527" s="16" t="s">
        <v>231</v>
      </c>
      <c r="B4527" s="16">
        <v>60115</v>
      </c>
      <c r="C4527" s="16">
        <v>6</v>
      </c>
      <c r="D4527" s="16">
        <v>3.1</v>
      </c>
      <c r="E4527" s="17">
        <v>38929</v>
      </c>
      <c r="F4527" s="17"/>
    </row>
    <row r="4528" spans="1:6" x14ac:dyDescent="0.25">
      <c r="A4528" s="16" t="s">
        <v>231</v>
      </c>
      <c r="B4528" s="16">
        <v>60169</v>
      </c>
      <c r="C4528" s="16">
        <v>217</v>
      </c>
      <c r="D4528" s="16">
        <v>182.6</v>
      </c>
      <c r="E4528" s="17">
        <v>30164</v>
      </c>
      <c r="F4528" s="17"/>
    </row>
    <row r="4529" spans="1:6" x14ac:dyDescent="0.25">
      <c r="A4529" s="16" t="s">
        <v>231</v>
      </c>
      <c r="B4529" s="16">
        <v>60559</v>
      </c>
      <c r="C4529" s="16">
        <v>149</v>
      </c>
      <c r="D4529" s="16">
        <v>82.3</v>
      </c>
      <c r="E4529" s="17">
        <v>28246</v>
      </c>
      <c r="F4529" s="17"/>
    </row>
    <row r="4530" spans="1:6" x14ac:dyDescent="0.25">
      <c r="A4530" s="16" t="s">
        <v>231</v>
      </c>
      <c r="B4530" s="16">
        <v>60062</v>
      </c>
      <c r="C4530" s="16">
        <v>102</v>
      </c>
      <c r="D4530" s="16">
        <v>80.599999999999994</v>
      </c>
      <c r="E4530" s="17">
        <v>31328</v>
      </c>
      <c r="F4530" s="17"/>
    </row>
    <row r="4531" spans="1:6" x14ac:dyDescent="0.25">
      <c r="A4531" s="16" t="s">
        <v>231</v>
      </c>
      <c r="B4531" s="16">
        <v>61244</v>
      </c>
      <c r="C4531" s="16">
        <v>120</v>
      </c>
      <c r="D4531" s="16">
        <v>94.7</v>
      </c>
      <c r="E4531" s="17">
        <v>37603</v>
      </c>
      <c r="F4531" s="17"/>
    </row>
    <row r="4532" spans="1:6" x14ac:dyDescent="0.25">
      <c r="A4532" s="16" t="s">
        <v>231</v>
      </c>
      <c r="B4532" s="16">
        <v>60040</v>
      </c>
      <c r="C4532" s="16">
        <v>104</v>
      </c>
      <c r="D4532" s="16">
        <v>94.7</v>
      </c>
      <c r="E4532" s="17">
        <v>35612</v>
      </c>
      <c r="F4532" s="17"/>
    </row>
    <row r="4533" spans="1:6" x14ac:dyDescent="0.25">
      <c r="A4533" s="16" t="s">
        <v>231</v>
      </c>
      <c r="B4533" s="16">
        <v>60625</v>
      </c>
      <c r="C4533" s="16">
        <v>46</v>
      </c>
      <c r="D4533" s="16">
        <v>22.2</v>
      </c>
      <c r="E4533" s="17">
        <v>31889</v>
      </c>
      <c r="F4533" s="17"/>
    </row>
    <row r="4534" spans="1:6" x14ac:dyDescent="0.25">
      <c r="A4534" s="16" t="s">
        <v>231</v>
      </c>
      <c r="B4534" s="16">
        <v>60201</v>
      </c>
      <c r="C4534" s="16">
        <v>57</v>
      </c>
      <c r="D4534" s="16">
        <v>53.6</v>
      </c>
      <c r="E4534" s="17">
        <v>38018</v>
      </c>
      <c r="F4534" s="17"/>
    </row>
    <row r="4535" spans="1:6" x14ac:dyDescent="0.25">
      <c r="A4535" s="16" t="s">
        <v>231</v>
      </c>
      <c r="B4535" s="16">
        <v>60133</v>
      </c>
      <c r="C4535" s="16">
        <v>150</v>
      </c>
      <c r="D4535" s="16">
        <v>98.3</v>
      </c>
      <c r="E4535" s="17">
        <v>40554</v>
      </c>
      <c r="F4535" s="17"/>
    </row>
    <row r="4536" spans="1:6" x14ac:dyDescent="0.25">
      <c r="A4536" s="16" t="s">
        <v>231</v>
      </c>
      <c r="B4536" s="16">
        <v>60402</v>
      </c>
      <c r="C4536" s="16">
        <v>145</v>
      </c>
      <c r="D4536" s="16">
        <v>114.8</v>
      </c>
      <c r="E4536" s="17">
        <v>24473</v>
      </c>
      <c r="F4536" s="17"/>
    </row>
    <row r="4537" spans="1:6" x14ac:dyDescent="0.25">
      <c r="A4537" s="16" t="s">
        <v>231</v>
      </c>
      <c r="B4537" s="16">
        <v>61520</v>
      </c>
      <c r="C4537" s="16">
        <v>120</v>
      </c>
      <c r="D4537" s="16">
        <v>50.2</v>
      </c>
      <c r="E4537" s="17">
        <v>34424</v>
      </c>
      <c r="F4537" s="17"/>
    </row>
    <row r="4538" spans="1:6" x14ac:dyDescent="0.25">
      <c r="A4538" s="16" t="s">
        <v>231</v>
      </c>
      <c r="B4538" s="16">
        <v>60425</v>
      </c>
      <c r="C4538" s="16">
        <v>184</v>
      </c>
      <c r="D4538" s="16">
        <v>123.5</v>
      </c>
      <c r="E4538" s="17">
        <v>34243</v>
      </c>
      <c r="F4538" s="17"/>
    </row>
    <row r="4539" spans="1:6" x14ac:dyDescent="0.25">
      <c r="A4539" s="16" t="s">
        <v>231</v>
      </c>
      <c r="B4539" s="16">
        <v>62278</v>
      </c>
      <c r="C4539" s="16">
        <v>115</v>
      </c>
      <c r="D4539" s="16">
        <v>68.8</v>
      </c>
      <c r="E4539" s="17">
        <v>31625</v>
      </c>
      <c r="F4539" s="17"/>
    </row>
    <row r="4540" spans="1:6" x14ac:dyDescent="0.25">
      <c r="A4540" s="16" t="s">
        <v>231</v>
      </c>
      <c r="B4540" s="16">
        <v>61704</v>
      </c>
      <c r="C4540" s="16">
        <v>18</v>
      </c>
      <c r="D4540" s="16">
        <v>16.399999999999999</v>
      </c>
      <c r="E4540" s="17">
        <v>43009</v>
      </c>
      <c r="F4540" s="17"/>
    </row>
    <row r="4541" spans="1:6" x14ac:dyDescent="0.25">
      <c r="A4541" s="16" t="s">
        <v>231</v>
      </c>
      <c r="B4541" s="16">
        <v>61611</v>
      </c>
      <c r="C4541" s="16">
        <v>98</v>
      </c>
      <c r="D4541" s="16">
        <v>51.6</v>
      </c>
      <c r="E4541" s="17">
        <v>27024</v>
      </c>
      <c r="F4541" s="17"/>
    </row>
    <row r="4542" spans="1:6" x14ac:dyDescent="0.25">
      <c r="A4542" s="16" t="s">
        <v>231</v>
      </c>
      <c r="B4542" s="16">
        <v>61726</v>
      </c>
      <c r="C4542" s="16">
        <v>130</v>
      </c>
      <c r="D4542" s="16">
        <v>28.6</v>
      </c>
      <c r="E4542" s="17">
        <v>39083</v>
      </c>
      <c r="F4542" s="17"/>
    </row>
    <row r="4543" spans="1:6" x14ac:dyDescent="0.25">
      <c r="A4543" s="16" t="s">
        <v>231</v>
      </c>
      <c r="B4543" s="16">
        <v>61604</v>
      </c>
      <c r="C4543" s="16">
        <v>214</v>
      </c>
      <c r="D4543" s="16">
        <v>145.30000000000001</v>
      </c>
      <c r="E4543" s="17">
        <v>35849</v>
      </c>
      <c r="F4543" s="17"/>
    </row>
    <row r="4544" spans="1:6" x14ac:dyDescent="0.25">
      <c r="A4544" s="16" t="s">
        <v>231</v>
      </c>
      <c r="B4544" s="16">
        <v>60187</v>
      </c>
      <c r="C4544" s="16">
        <v>14</v>
      </c>
      <c r="D4544" s="16">
        <v>14.7</v>
      </c>
      <c r="E4544" s="17">
        <v>39800</v>
      </c>
      <c r="F4544" s="17"/>
    </row>
    <row r="4545" spans="1:6" x14ac:dyDescent="0.25">
      <c r="A4545" s="16" t="s">
        <v>231</v>
      </c>
      <c r="B4545" s="16">
        <v>61761</v>
      </c>
      <c r="C4545" s="16">
        <v>116</v>
      </c>
      <c r="D4545" s="16">
        <v>87.6</v>
      </c>
      <c r="E4545" s="17">
        <v>24473</v>
      </c>
      <c r="F4545" s="17"/>
    </row>
    <row r="4546" spans="1:6" x14ac:dyDescent="0.25">
      <c r="A4546" s="16" t="s">
        <v>231</v>
      </c>
      <c r="B4546" s="16">
        <v>60652</v>
      </c>
      <c r="C4546" s="16">
        <v>210</v>
      </c>
      <c r="D4546" s="16">
        <v>187.1</v>
      </c>
      <c r="E4546" s="17">
        <v>36426</v>
      </c>
      <c r="F4546" s="17"/>
    </row>
    <row r="4547" spans="1:6" x14ac:dyDescent="0.25">
      <c r="A4547" s="16" t="s">
        <v>231</v>
      </c>
      <c r="B4547" s="16">
        <v>62040</v>
      </c>
      <c r="C4547" s="16">
        <v>109</v>
      </c>
      <c r="D4547" s="16">
        <v>101.7</v>
      </c>
      <c r="E4547" s="17">
        <v>34958</v>
      </c>
      <c r="F4547" s="17"/>
    </row>
    <row r="4548" spans="1:6" x14ac:dyDescent="0.25">
      <c r="A4548" s="16" t="s">
        <v>231</v>
      </c>
      <c r="B4548" s="16">
        <v>60455</v>
      </c>
      <c r="C4548" s="16">
        <v>404</v>
      </c>
      <c r="D4548" s="16">
        <v>359.7</v>
      </c>
      <c r="E4548" s="17">
        <v>34304</v>
      </c>
      <c r="F4548" s="17"/>
    </row>
    <row r="4549" spans="1:6" x14ac:dyDescent="0.25">
      <c r="A4549" s="16" t="s">
        <v>231</v>
      </c>
      <c r="B4549" s="16">
        <v>60085</v>
      </c>
      <c r="C4549" s="16">
        <v>112</v>
      </c>
      <c r="D4549" s="16">
        <v>88.3</v>
      </c>
      <c r="E4549" s="17">
        <v>32690</v>
      </c>
      <c r="F4549" s="17"/>
    </row>
    <row r="4550" spans="1:6" x14ac:dyDescent="0.25">
      <c r="A4550" s="16" t="s">
        <v>231</v>
      </c>
      <c r="B4550" s="16">
        <v>60707</v>
      </c>
      <c r="C4550" s="16">
        <v>245</v>
      </c>
      <c r="D4550" s="16">
        <v>169.2</v>
      </c>
      <c r="E4550" s="17">
        <v>30042</v>
      </c>
      <c r="F4550" s="17"/>
    </row>
    <row r="4551" spans="1:6" x14ac:dyDescent="0.25">
      <c r="A4551" s="16" t="s">
        <v>231</v>
      </c>
      <c r="B4551" s="16">
        <v>62535</v>
      </c>
      <c r="C4551" s="16">
        <v>64</v>
      </c>
      <c r="D4551" s="16">
        <v>61</v>
      </c>
      <c r="E4551" s="17">
        <v>40808</v>
      </c>
      <c r="F4551" s="17"/>
    </row>
    <row r="4552" spans="1:6" x14ac:dyDescent="0.25">
      <c r="A4552" s="16" t="s">
        <v>231</v>
      </c>
      <c r="B4552" s="16">
        <v>61342</v>
      </c>
      <c r="C4552" s="16">
        <v>99</v>
      </c>
      <c r="D4552" s="16">
        <v>39.799999999999997</v>
      </c>
      <c r="E4552" s="17">
        <v>38362</v>
      </c>
      <c r="F4552" s="17"/>
    </row>
    <row r="4553" spans="1:6" x14ac:dyDescent="0.25">
      <c r="A4553" s="16" t="s">
        <v>231</v>
      </c>
      <c r="B4553" s="16">
        <v>60005</v>
      </c>
      <c r="C4553" s="16">
        <v>56</v>
      </c>
      <c r="D4553" s="16">
        <v>25.8</v>
      </c>
      <c r="E4553" s="17">
        <v>32595</v>
      </c>
      <c r="F4553" s="17"/>
    </row>
    <row r="4554" spans="1:6" x14ac:dyDescent="0.25">
      <c r="A4554" s="16" t="s">
        <v>231</v>
      </c>
      <c r="B4554" s="16">
        <v>62526</v>
      </c>
      <c r="C4554" s="16">
        <v>195</v>
      </c>
      <c r="D4554" s="16">
        <v>131.69999999999999</v>
      </c>
      <c r="E4554" s="17">
        <v>36985</v>
      </c>
      <c r="F4554" s="17"/>
    </row>
    <row r="4555" spans="1:6" x14ac:dyDescent="0.25">
      <c r="A4555" s="16" t="s">
        <v>231</v>
      </c>
      <c r="B4555" s="16">
        <v>60657</v>
      </c>
      <c r="C4555" s="16">
        <v>96</v>
      </c>
      <c r="D4555" s="16">
        <v>88.7</v>
      </c>
      <c r="E4555" s="17">
        <v>24509</v>
      </c>
      <c r="F4555" s="17"/>
    </row>
    <row r="4556" spans="1:6" x14ac:dyDescent="0.25">
      <c r="A4556" s="16" t="s">
        <v>231</v>
      </c>
      <c r="B4556" s="16">
        <v>62864</v>
      </c>
      <c r="C4556" s="16">
        <v>74</v>
      </c>
      <c r="D4556" s="16">
        <v>55</v>
      </c>
      <c r="E4556" s="17">
        <v>37316</v>
      </c>
      <c r="F4556" s="17"/>
    </row>
    <row r="4557" spans="1:6" x14ac:dyDescent="0.25">
      <c r="A4557" s="16" t="s">
        <v>231</v>
      </c>
      <c r="B4557" s="16">
        <v>61938</v>
      </c>
      <c r="C4557" s="16">
        <v>162</v>
      </c>
      <c r="D4557" s="16">
        <v>114.6</v>
      </c>
      <c r="E4557" s="17">
        <v>34289</v>
      </c>
      <c r="F4557" s="17"/>
    </row>
    <row r="4558" spans="1:6" x14ac:dyDescent="0.25">
      <c r="A4558" s="16" t="s">
        <v>231</v>
      </c>
      <c r="B4558" s="16">
        <v>62052</v>
      </c>
      <c r="C4558" s="16">
        <v>111</v>
      </c>
      <c r="D4558" s="16">
        <v>70.2</v>
      </c>
      <c r="E4558" s="17">
        <v>30468</v>
      </c>
      <c r="F4558" s="17"/>
    </row>
    <row r="4559" spans="1:6" x14ac:dyDescent="0.25">
      <c r="A4559" s="16" t="s">
        <v>231</v>
      </c>
      <c r="B4559" s="16">
        <v>60616</v>
      </c>
      <c r="C4559" s="16">
        <v>155</v>
      </c>
      <c r="D4559" s="16">
        <v>132.30000000000001</v>
      </c>
      <c r="E4559" s="17">
        <v>34793</v>
      </c>
      <c r="F4559" s="17"/>
    </row>
    <row r="4560" spans="1:6" x14ac:dyDescent="0.25">
      <c r="A4560" s="16" t="s">
        <v>231</v>
      </c>
      <c r="B4560" s="16">
        <v>60714</v>
      </c>
      <c r="C4560" s="16">
        <v>302</v>
      </c>
      <c r="D4560" s="16">
        <v>186.3</v>
      </c>
      <c r="E4560" s="17">
        <v>32786</v>
      </c>
      <c r="F4560" s="17"/>
    </row>
    <row r="4561" spans="1:6" x14ac:dyDescent="0.25">
      <c r="A4561" s="16" t="s">
        <v>231</v>
      </c>
      <c r="B4561" s="16">
        <v>60124</v>
      </c>
      <c r="C4561" s="16">
        <v>120</v>
      </c>
      <c r="D4561" s="16">
        <v>56.3</v>
      </c>
      <c r="E4561" s="17">
        <v>42740</v>
      </c>
      <c r="F4561" s="17"/>
    </row>
    <row r="4562" spans="1:6" x14ac:dyDescent="0.25">
      <c r="A4562" s="16" t="s">
        <v>231</v>
      </c>
      <c r="B4562" s="16">
        <v>60018</v>
      </c>
      <c r="C4562" s="16">
        <v>262</v>
      </c>
      <c r="D4562" s="16">
        <v>232.2</v>
      </c>
      <c r="E4562" s="17">
        <v>29010</v>
      </c>
      <c r="F4562" s="17"/>
    </row>
    <row r="4563" spans="1:6" x14ac:dyDescent="0.25">
      <c r="A4563" s="16" t="s">
        <v>231</v>
      </c>
      <c r="B4563" s="16">
        <v>62025</v>
      </c>
      <c r="C4563" s="16">
        <v>120</v>
      </c>
      <c r="D4563" s="16">
        <v>91.5</v>
      </c>
      <c r="E4563" s="17">
        <v>31583</v>
      </c>
      <c r="F4563" s="17"/>
    </row>
    <row r="4564" spans="1:6" x14ac:dyDescent="0.25">
      <c r="A4564" s="16" t="s">
        <v>231</v>
      </c>
      <c r="B4564" s="16">
        <v>62864</v>
      </c>
      <c r="C4564" s="16">
        <v>106</v>
      </c>
      <c r="D4564" s="16">
        <v>79.3</v>
      </c>
      <c r="E4564" s="17">
        <v>29648</v>
      </c>
      <c r="F4564" s="17"/>
    </row>
    <row r="4565" spans="1:6" x14ac:dyDescent="0.25">
      <c r="A4565" s="16" t="s">
        <v>231</v>
      </c>
      <c r="B4565" s="16">
        <v>60628</v>
      </c>
      <c r="C4565" s="16">
        <v>294</v>
      </c>
      <c r="D4565" s="16">
        <v>250.3</v>
      </c>
      <c r="E4565" s="17">
        <v>34241</v>
      </c>
      <c r="F4565" s="17"/>
    </row>
    <row r="4566" spans="1:6" x14ac:dyDescent="0.25">
      <c r="A4566" s="16" t="s">
        <v>231</v>
      </c>
      <c r="B4566" s="16">
        <v>60714</v>
      </c>
      <c r="C4566" s="16">
        <v>99</v>
      </c>
      <c r="D4566" s="16">
        <v>97.3</v>
      </c>
      <c r="E4566" s="17">
        <v>36890</v>
      </c>
      <c r="F4566" s="17"/>
    </row>
    <row r="4567" spans="1:6" x14ac:dyDescent="0.25">
      <c r="A4567" s="16" t="s">
        <v>231</v>
      </c>
      <c r="B4567" s="16">
        <v>61103</v>
      </c>
      <c r="C4567" s="16">
        <v>42</v>
      </c>
      <c r="D4567" s="16">
        <v>33.799999999999997</v>
      </c>
      <c r="E4567" s="17">
        <v>38808</v>
      </c>
      <c r="F4567" s="17"/>
    </row>
    <row r="4568" spans="1:6" x14ac:dyDescent="0.25">
      <c r="A4568" s="16" t="s">
        <v>231</v>
      </c>
      <c r="B4568" s="16">
        <v>60459</v>
      </c>
      <c r="C4568" s="16">
        <v>56</v>
      </c>
      <c r="D4568" s="16">
        <v>53.2</v>
      </c>
      <c r="E4568" s="17">
        <v>35382</v>
      </c>
      <c r="F4568" s="17"/>
    </row>
    <row r="4569" spans="1:6" x14ac:dyDescent="0.25">
      <c r="A4569" s="16" t="s">
        <v>231</v>
      </c>
      <c r="B4569" s="16">
        <v>60025</v>
      </c>
      <c r="C4569" s="16">
        <v>192</v>
      </c>
      <c r="D4569" s="16">
        <v>96.1</v>
      </c>
      <c r="E4569" s="17">
        <v>33102</v>
      </c>
      <c r="F4569" s="17"/>
    </row>
    <row r="4570" spans="1:6" x14ac:dyDescent="0.25">
      <c r="A4570" s="16" t="s">
        <v>231</v>
      </c>
      <c r="B4570" s="16">
        <v>61048</v>
      </c>
      <c r="C4570" s="16">
        <v>101</v>
      </c>
      <c r="D4570" s="16">
        <v>62.7</v>
      </c>
      <c r="E4570" s="17">
        <v>39265</v>
      </c>
      <c r="F4570" s="17"/>
    </row>
    <row r="4571" spans="1:6" x14ac:dyDescent="0.25">
      <c r="A4571" s="16" t="s">
        <v>231</v>
      </c>
      <c r="B4571" s="16">
        <v>60645</v>
      </c>
      <c r="C4571" s="16">
        <v>312</v>
      </c>
      <c r="D4571" s="16">
        <v>208.6</v>
      </c>
      <c r="E4571" s="17">
        <v>30711</v>
      </c>
      <c r="F4571" s="17"/>
    </row>
    <row r="4572" spans="1:6" x14ac:dyDescent="0.25">
      <c r="A4572" s="16" t="s">
        <v>231</v>
      </c>
      <c r="B4572" s="16">
        <v>61924</v>
      </c>
      <c r="C4572" s="16">
        <v>109</v>
      </c>
      <c r="D4572" s="16">
        <v>101.5</v>
      </c>
      <c r="E4572" s="17">
        <v>37575</v>
      </c>
      <c r="F4572" s="17"/>
    </row>
    <row r="4573" spans="1:6" x14ac:dyDescent="0.25">
      <c r="A4573" s="16" t="s">
        <v>231</v>
      </c>
      <c r="B4573" s="16">
        <v>60505</v>
      </c>
      <c r="C4573" s="16">
        <v>60</v>
      </c>
      <c r="D4573" s="16">
        <v>27.5</v>
      </c>
      <c r="E4573" s="17">
        <v>39709</v>
      </c>
      <c r="F4573" s="17"/>
    </row>
    <row r="4574" spans="1:6" x14ac:dyDescent="0.25">
      <c r="A4574" s="16" t="s">
        <v>231</v>
      </c>
      <c r="B4574" s="16">
        <v>62301</v>
      </c>
      <c r="C4574" s="16">
        <v>160</v>
      </c>
      <c r="D4574" s="16">
        <v>131.5</v>
      </c>
      <c r="E4574" s="17">
        <v>34608</v>
      </c>
      <c r="F4574" s="17"/>
    </row>
    <row r="4575" spans="1:6" x14ac:dyDescent="0.25">
      <c r="A4575" s="16" t="s">
        <v>231</v>
      </c>
      <c r="B4575" s="16">
        <v>60653</v>
      </c>
      <c r="C4575" s="16">
        <v>204</v>
      </c>
      <c r="D4575" s="16">
        <v>166.3</v>
      </c>
      <c r="E4575" s="17">
        <v>41219</v>
      </c>
      <c r="F4575" s="17"/>
    </row>
    <row r="4576" spans="1:6" x14ac:dyDescent="0.25">
      <c r="A4576" s="16" t="s">
        <v>231</v>
      </c>
      <c r="B4576" s="16">
        <v>60622</v>
      </c>
      <c r="C4576" s="16">
        <v>156</v>
      </c>
      <c r="D4576" s="16">
        <v>145</v>
      </c>
      <c r="E4576" s="17">
        <v>38139</v>
      </c>
      <c r="F4576" s="17"/>
    </row>
    <row r="4577" spans="1:6" x14ac:dyDescent="0.25">
      <c r="A4577" s="16" t="s">
        <v>231</v>
      </c>
      <c r="B4577" s="16">
        <v>60439</v>
      </c>
      <c r="C4577" s="16">
        <v>173</v>
      </c>
      <c r="D4577" s="16">
        <v>135.5</v>
      </c>
      <c r="E4577" s="17">
        <v>35216</v>
      </c>
      <c r="F4577" s="17"/>
    </row>
    <row r="4578" spans="1:6" x14ac:dyDescent="0.25">
      <c r="A4578" s="16" t="s">
        <v>231</v>
      </c>
      <c r="B4578" s="16">
        <v>61740</v>
      </c>
      <c r="C4578" s="16">
        <v>43</v>
      </c>
      <c r="D4578" s="16">
        <v>40.200000000000003</v>
      </c>
      <c r="E4578" s="17">
        <v>34912</v>
      </c>
      <c r="F4578" s="17"/>
    </row>
    <row r="4579" spans="1:6" x14ac:dyDescent="0.25">
      <c r="A4579" s="16" t="s">
        <v>231</v>
      </c>
      <c r="B4579" s="16">
        <v>61270</v>
      </c>
      <c r="C4579" s="16">
        <v>70</v>
      </c>
      <c r="D4579" s="16">
        <v>64.5</v>
      </c>
      <c r="E4579" s="17">
        <v>42150</v>
      </c>
      <c r="F4579" s="17"/>
    </row>
    <row r="4580" spans="1:6" x14ac:dyDescent="0.25">
      <c r="A4580" s="16" t="s">
        <v>231</v>
      </c>
      <c r="B4580" s="16">
        <v>61520</v>
      </c>
      <c r="C4580" s="16">
        <v>115</v>
      </c>
      <c r="D4580" s="16">
        <v>80.2</v>
      </c>
      <c r="E4580" s="17">
        <v>37263</v>
      </c>
      <c r="F4580" s="17"/>
    </row>
    <row r="4581" spans="1:6" x14ac:dyDescent="0.25">
      <c r="A4581" s="16" t="s">
        <v>231</v>
      </c>
      <c r="B4581" s="16">
        <v>61455</v>
      </c>
      <c r="C4581" s="16">
        <v>80</v>
      </c>
      <c r="D4581" s="16">
        <v>60.7</v>
      </c>
      <c r="E4581" s="17">
        <v>24473</v>
      </c>
      <c r="F4581" s="17"/>
    </row>
    <row r="4582" spans="1:6" x14ac:dyDescent="0.25">
      <c r="A4582" s="16" t="s">
        <v>231</v>
      </c>
      <c r="B4582" s="16">
        <v>60641</v>
      </c>
      <c r="C4582" s="16">
        <v>54</v>
      </c>
      <c r="D4582" s="16">
        <v>46</v>
      </c>
      <c r="E4582" s="17">
        <v>32721</v>
      </c>
      <c r="F4582" s="17"/>
    </row>
    <row r="4583" spans="1:6" x14ac:dyDescent="0.25">
      <c r="A4583" s="16" t="s">
        <v>231</v>
      </c>
      <c r="B4583" s="16">
        <v>62236</v>
      </c>
      <c r="C4583" s="16">
        <v>119</v>
      </c>
      <c r="D4583" s="16">
        <v>75.099999999999994</v>
      </c>
      <c r="E4583" s="17">
        <v>33640</v>
      </c>
      <c r="F4583" s="17"/>
    </row>
    <row r="4584" spans="1:6" x14ac:dyDescent="0.25">
      <c r="A4584" s="16" t="s">
        <v>231</v>
      </c>
      <c r="B4584" s="16">
        <v>62420</v>
      </c>
      <c r="C4584" s="16">
        <v>69</v>
      </c>
      <c r="D4584" s="16">
        <v>49.4</v>
      </c>
      <c r="E4584" s="17">
        <v>39304</v>
      </c>
      <c r="F4584" s="17"/>
    </row>
    <row r="4585" spans="1:6" x14ac:dyDescent="0.25">
      <c r="A4585" s="16" t="s">
        <v>231</v>
      </c>
      <c r="B4585" s="16">
        <v>60613</v>
      </c>
      <c r="C4585" s="16">
        <v>244</v>
      </c>
      <c r="D4585" s="16">
        <v>192.8</v>
      </c>
      <c r="E4585" s="17">
        <v>33037</v>
      </c>
      <c r="F4585" s="17"/>
    </row>
    <row r="4586" spans="1:6" x14ac:dyDescent="0.25">
      <c r="A4586" s="16" t="s">
        <v>231</v>
      </c>
      <c r="B4586" s="16">
        <v>60550</v>
      </c>
      <c r="C4586" s="16">
        <v>91</v>
      </c>
      <c r="D4586" s="16">
        <v>64.400000000000006</v>
      </c>
      <c r="E4586" s="17">
        <v>29495</v>
      </c>
      <c r="F4586" s="17"/>
    </row>
    <row r="4587" spans="1:6" x14ac:dyDescent="0.25">
      <c r="A4587" s="16" t="s">
        <v>231</v>
      </c>
      <c r="B4587" s="16">
        <v>62565</v>
      </c>
      <c r="C4587" s="16">
        <v>80</v>
      </c>
      <c r="D4587" s="16">
        <v>29.5</v>
      </c>
      <c r="E4587" s="17">
        <v>34851</v>
      </c>
      <c r="F4587" s="17"/>
    </row>
    <row r="4588" spans="1:6" x14ac:dyDescent="0.25">
      <c r="A4588" s="16" t="s">
        <v>231</v>
      </c>
      <c r="B4588" s="16">
        <v>60631</v>
      </c>
      <c r="C4588" s="16">
        <v>157</v>
      </c>
      <c r="D4588" s="16">
        <v>141.4</v>
      </c>
      <c r="E4588" s="17">
        <v>35880</v>
      </c>
      <c r="F4588" s="17"/>
    </row>
    <row r="4589" spans="1:6" x14ac:dyDescent="0.25">
      <c r="A4589" s="16" t="s">
        <v>231</v>
      </c>
      <c r="B4589" s="16">
        <v>60439</v>
      </c>
      <c r="C4589" s="16">
        <v>127</v>
      </c>
      <c r="D4589" s="16">
        <v>112.5</v>
      </c>
      <c r="E4589" s="17">
        <v>33347</v>
      </c>
      <c r="F4589" s="17"/>
    </row>
    <row r="4590" spans="1:6" x14ac:dyDescent="0.25">
      <c r="A4590" s="16" t="s">
        <v>231</v>
      </c>
      <c r="B4590" s="16">
        <v>60463</v>
      </c>
      <c r="C4590" s="16">
        <v>111</v>
      </c>
      <c r="D4590" s="16">
        <v>90.8</v>
      </c>
      <c r="E4590" s="17">
        <v>34207</v>
      </c>
      <c r="F4590" s="17"/>
    </row>
    <row r="4591" spans="1:6" x14ac:dyDescent="0.25">
      <c r="A4591" s="16" t="s">
        <v>231</v>
      </c>
      <c r="B4591" s="16">
        <v>62301</v>
      </c>
      <c r="C4591" s="16">
        <v>89</v>
      </c>
      <c r="D4591" s="16">
        <v>72.400000000000006</v>
      </c>
      <c r="E4591" s="17">
        <v>30286</v>
      </c>
      <c r="F4591" s="17"/>
    </row>
    <row r="4592" spans="1:6" x14ac:dyDescent="0.25">
      <c r="A4592" s="16" t="s">
        <v>231</v>
      </c>
      <c r="B4592" s="16">
        <v>60016</v>
      </c>
      <c r="C4592" s="16">
        <v>110</v>
      </c>
      <c r="D4592" s="16">
        <v>75.7</v>
      </c>
      <c r="E4592" s="17">
        <v>36845</v>
      </c>
      <c r="F4592" s="17"/>
    </row>
    <row r="4593" spans="1:6" x14ac:dyDescent="0.25">
      <c r="A4593" s="16" t="s">
        <v>231</v>
      </c>
      <c r="B4593" s="16">
        <v>60185</v>
      </c>
      <c r="C4593" s="16">
        <v>120</v>
      </c>
      <c r="D4593" s="16">
        <v>99.9</v>
      </c>
      <c r="E4593" s="17">
        <v>27864</v>
      </c>
      <c r="F4593" s="17"/>
    </row>
    <row r="4594" spans="1:6" x14ac:dyDescent="0.25">
      <c r="A4594" s="16" t="s">
        <v>231</v>
      </c>
      <c r="B4594" s="16">
        <v>60046</v>
      </c>
      <c r="C4594" s="16">
        <v>120</v>
      </c>
      <c r="D4594" s="16">
        <v>99</v>
      </c>
      <c r="E4594" s="17">
        <v>32541</v>
      </c>
      <c r="F4594" s="17"/>
    </row>
    <row r="4595" spans="1:6" x14ac:dyDescent="0.25">
      <c r="A4595" s="16" t="s">
        <v>231</v>
      </c>
      <c r="B4595" s="16">
        <v>60634</v>
      </c>
      <c r="C4595" s="16">
        <v>292</v>
      </c>
      <c r="D4595" s="16">
        <v>256.5</v>
      </c>
      <c r="E4595" s="17">
        <v>28246</v>
      </c>
      <c r="F4595" s="17"/>
    </row>
    <row r="4596" spans="1:6" x14ac:dyDescent="0.25">
      <c r="A4596" s="16" t="s">
        <v>231</v>
      </c>
      <c r="B4596" s="16">
        <v>60608</v>
      </c>
      <c r="C4596" s="16">
        <v>30</v>
      </c>
      <c r="D4596" s="16">
        <v>8</v>
      </c>
      <c r="E4596" s="17">
        <v>35968</v>
      </c>
      <c r="F4596" s="17"/>
    </row>
    <row r="4597" spans="1:6" x14ac:dyDescent="0.25">
      <c r="A4597" s="16" t="s">
        <v>231</v>
      </c>
      <c r="B4597" s="16">
        <v>62243</v>
      </c>
      <c r="C4597" s="16">
        <v>118</v>
      </c>
      <c r="D4597" s="16">
        <v>95.3</v>
      </c>
      <c r="E4597" s="17">
        <v>31035</v>
      </c>
      <c r="F4597" s="17"/>
    </row>
    <row r="4598" spans="1:6" x14ac:dyDescent="0.25">
      <c r="A4598" s="16" t="s">
        <v>231</v>
      </c>
      <c r="B4598" s="16">
        <v>60525</v>
      </c>
      <c r="C4598" s="16">
        <v>120</v>
      </c>
      <c r="D4598" s="16">
        <v>77.8</v>
      </c>
      <c r="E4598" s="17">
        <v>33854</v>
      </c>
      <c r="F4598" s="17"/>
    </row>
    <row r="4599" spans="1:6" x14ac:dyDescent="0.25">
      <c r="A4599" s="16" t="s">
        <v>231</v>
      </c>
      <c r="B4599" s="16">
        <v>60626</v>
      </c>
      <c r="C4599" s="16">
        <v>160</v>
      </c>
      <c r="D4599" s="16">
        <v>148.80000000000001</v>
      </c>
      <c r="E4599" s="17">
        <v>30560</v>
      </c>
      <c r="F4599" s="17"/>
    </row>
    <row r="4600" spans="1:6" x14ac:dyDescent="0.25">
      <c r="A4600" s="16" t="s">
        <v>231</v>
      </c>
      <c r="B4600" s="16">
        <v>60005</v>
      </c>
      <c r="C4600" s="16">
        <v>151</v>
      </c>
      <c r="D4600" s="16">
        <v>93.8</v>
      </c>
      <c r="E4600" s="17">
        <v>25224</v>
      </c>
      <c r="F4600" s="17"/>
    </row>
    <row r="4601" spans="1:6" x14ac:dyDescent="0.25">
      <c r="A4601" s="16" t="s">
        <v>231</v>
      </c>
      <c r="B4601" s="16">
        <v>62626</v>
      </c>
      <c r="C4601" s="16">
        <v>49</v>
      </c>
      <c r="D4601" s="16">
        <v>29.9</v>
      </c>
      <c r="E4601" s="17">
        <v>34354</v>
      </c>
      <c r="F4601" s="17"/>
    </row>
    <row r="4602" spans="1:6" x14ac:dyDescent="0.25">
      <c r="A4602" s="16" t="s">
        <v>231</v>
      </c>
      <c r="B4602" s="16">
        <v>61008</v>
      </c>
      <c r="C4602" s="16">
        <v>80</v>
      </c>
      <c r="D4602" s="16">
        <v>54.7</v>
      </c>
      <c r="E4602" s="17">
        <v>38295</v>
      </c>
      <c r="F4602" s="17"/>
    </row>
    <row r="4603" spans="1:6" x14ac:dyDescent="0.25">
      <c r="A4603" s="16" t="s">
        <v>231</v>
      </c>
      <c r="B4603" s="16">
        <v>61739</v>
      </c>
      <c r="C4603" s="16">
        <v>52</v>
      </c>
      <c r="D4603" s="16">
        <v>48.8</v>
      </c>
      <c r="E4603" s="17">
        <v>34516</v>
      </c>
      <c r="F4603" s="17"/>
    </row>
    <row r="4604" spans="1:6" x14ac:dyDescent="0.25">
      <c r="A4604" s="16" t="s">
        <v>231</v>
      </c>
      <c r="B4604" s="16">
        <v>60123</v>
      </c>
      <c r="C4604" s="16">
        <v>112</v>
      </c>
      <c r="D4604" s="16">
        <v>87.6</v>
      </c>
      <c r="E4604" s="17">
        <v>33449</v>
      </c>
      <c r="F4604" s="17"/>
    </row>
    <row r="4605" spans="1:6" x14ac:dyDescent="0.25">
      <c r="A4605" s="16" t="s">
        <v>231</v>
      </c>
      <c r="B4605" s="16">
        <v>61111</v>
      </c>
      <c r="C4605" s="16">
        <v>54</v>
      </c>
      <c r="D4605" s="16">
        <v>37.200000000000003</v>
      </c>
      <c r="E4605" s="17">
        <v>38229</v>
      </c>
      <c r="F4605" s="17"/>
    </row>
    <row r="4606" spans="1:6" x14ac:dyDescent="0.25">
      <c r="A4606" s="16" t="s">
        <v>231</v>
      </c>
      <c r="B4606" s="16">
        <v>60115</v>
      </c>
      <c r="C4606" s="16">
        <v>190</v>
      </c>
      <c r="D4606" s="16">
        <v>161.6</v>
      </c>
      <c r="E4606" s="17">
        <v>31413</v>
      </c>
      <c r="F4606" s="17"/>
    </row>
    <row r="4607" spans="1:6" x14ac:dyDescent="0.25">
      <c r="A4607" s="16" t="s">
        <v>231</v>
      </c>
      <c r="B4607" s="16">
        <v>62946</v>
      </c>
      <c r="C4607" s="16">
        <v>68</v>
      </c>
      <c r="D4607" s="16">
        <v>24.1</v>
      </c>
      <c r="E4607" s="17">
        <v>36312</v>
      </c>
      <c r="F4607" s="17"/>
    </row>
    <row r="4608" spans="1:6" x14ac:dyDescent="0.25">
      <c r="A4608" s="16" t="s">
        <v>231</v>
      </c>
      <c r="B4608" s="16">
        <v>60544</v>
      </c>
      <c r="C4608" s="16">
        <v>131</v>
      </c>
      <c r="D4608" s="16">
        <v>111.7</v>
      </c>
      <c r="E4608" s="17">
        <v>34157</v>
      </c>
      <c r="F4608" s="17"/>
    </row>
    <row r="4609" spans="1:6" x14ac:dyDescent="0.25">
      <c r="A4609" s="16" t="s">
        <v>231</v>
      </c>
      <c r="B4609" s="16">
        <v>60640</v>
      </c>
      <c r="C4609" s="16">
        <v>108</v>
      </c>
      <c r="D4609" s="16">
        <v>70.2</v>
      </c>
      <c r="E4609" s="17">
        <v>32198</v>
      </c>
      <c r="F4609" s="17"/>
    </row>
    <row r="4610" spans="1:6" x14ac:dyDescent="0.25">
      <c r="A4610" s="16" t="s">
        <v>231</v>
      </c>
      <c r="B4610" s="16">
        <v>61103</v>
      </c>
      <c r="C4610" s="16">
        <v>135</v>
      </c>
      <c r="D4610" s="16">
        <v>120.9</v>
      </c>
      <c r="E4610" s="17">
        <v>35370</v>
      </c>
      <c r="F4610" s="17"/>
    </row>
    <row r="4611" spans="1:6" x14ac:dyDescent="0.25">
      <c r="A4611" s="16" t="s">
        <v>231</v>
      </c>
      <c r="B4611" s="16">
        <v>61832</v>
      </c>
      <c r="C4611" s="16">
        <v>108</v>
      </c>
      <c r="D4611" s="16">
        <v>75.5</v>
      </c>
      <c r="E4611" s="17">
        <v>26526</v>
      </c>
      <c r="F4611" s="17"/>
    </row>
    <row r="4612" spans="1:6" x14ac:dyDescent="0.25">
      <c r="A4612" s="16" t="s">
        <v>231</v>
      </c>
      <c r="B4612" s="16">
        <v>61427</v>
      </c>
      <c r="C4612" s="16">
        <v>49</v>
      </c>
      <c r="D4612" s="16">
        <v>48.7</v>
      </c>
      <c r="E4612" s="17">
        <v>40731</v>
      </c>
      <c r="F4612" s="17"/>
    </row>
    <row r="4613" spans="1:6" x14ac:dyDescent="0.25">
      <c r="A4613" s="16" t="s">
        <v>231</v>
      </c>
      <c r="B4613" s="16">
        <v>61021</v>
      </c>
      <c r="C4613" s="16">
        <v>97</v>
      </c>
      <c r="D4613" s="16">
        <v>76.900000000000006</v>
      </c>
      <c r="E4613" s="17">
        <v>35370</v>
      </c>
      <c r="F4613" s="17"/>
    </row>
    <row r="4614" spans="1:6" x14ac:dyDescent="0.25">
      <c r="A4614" s="16" t="s">
        <v>231</v>
      </c>
      <c r="B4614" s="16">
        <v>61554</v>
      </c>
      <c r="C4614" s="16">
        <v>202</v>
      </c>
      <c r="D4614" s="16">
        <v>68.900000000000006</v>
      </c>
      <c r="E4614" s="17">
        <v>27061</v>
      </c>
      <c r="F4614" s="17"/>
    </row>
    <row r="4615" spans="1:6" x14ac:dyDescent="0.25">
      <c r="A4615" s="16" t="s">
        <v>231</v>
      </c>
      <c r="B4615" s="16">
        <v>61764</v>
      </c>
      <c r="C4615" s="16">
        <v>97</v>
      </c>
      <c r="D4615" s="16">
        <v>75.099999999999994</v>
      </c>
      <c r="E4615" s="17">
        <v>37210</v>
      </c>
      <c r="F4615" s="17"/>
    </row>
    <row r="4616" spans="1:6" x14ac:dyDescent="0.25">
      <c r="A4616" s="16" t="s">
        <v>231</v>
      </c>
      <c r="B4616" s="16">
        <v>60640</v>
      </c>
      <c r="C4616" s="16">
        <v>144</v>
      </c>
      <c r="D4616" s="16">
        <v>133.69999999999999</v>
      </c>
      <c r="E4616" s="17">
        <v>27273</v>
      </c>
      <c r="F4616" s="17"/>
    </row>
    <row r="4617" spans="1:6" x14ac:dyDescent="0.25">
      <c r="A4617" s="16" t="s">
        <v>231</v>
      </c>
      <c r="B4617" s="16">
        <v>60614</v>
      </c>
      <c r="C4617" s="16">
        <v>178</v>
      </c>
      <c r="D4617" s="16">
        <v>124.3</v>
      </c>
      <c r="E4617" s="17">
        <v>32813</v>
      </c>
      <c r="F4617" s="17"/>
    </row>
    <row r="4618" spans="1:6" x14ac:dyDescent="0.25">
      <c r="A4618" s="16" t="s">
        <v>231</v>
      </c>
      <c r="B4618" s="16">
        <v>60089</v>
      </c>
      <c r="C4618" s="16">
        <v>200</v>
      </c>
      <c r="D4618" s="16">
        <v>155.1</v>
      </c>
      <c r="E4618" s="17">
        <v>34701</v>
      </c>
      <c r="F4618" s="17"/>
    </row>
    <row r="4619" spans="1:6" x14ac:dyDescent="0.25">
      <c r="A4619" s="16" t="s">
        <v>231</v>
      </c>
      <c r="B4619" s="16">
        <v>60420</v>
      </c>
      <c r="C4619" s="16">
        <v>92</v>
      </c>
      <c r="D4619" s="16">
        <v>72.2</v>
      </c>
      <c r="E4619" s="17">
        <v>30212</v>
      </c>
      <c r="F4619" s="17"/>
    </row>
    <row r="4620" spans="1:6" x14ac:dyDescent="0.25">
      <c r="A4620" s="16" t="s">
        <v>231</v>
      </c>
      <c r="B4620" s="16">
        <v>61032</v>
      </c>
      <c r="C4620" s="16">
        <v>109</v>
      </c>
      <c r="D4620" s="16">
        <v>59.8</v>
      </c>
      <c r="E4620" s="17">
        <v>26299</v>
      </c>
      <c r="F4620" s="17"/>
    </row>
    <row r="4621" spans="1:6" x14ac:dyDescent="0.25">
      <c r="A4621" s="16" t="s">
        <v>231</v>
      </c>
      <c r="B4621" s="16">
        <v>62001</v>
      </c>
      <c r="C4621" s="16">
        <v>84</v>
      </c>
      <c r="D4621" s="16">
        <v>38</v>
      </c>
      <c r="E4621" s="17">
        <v>37859</v>
      </c>
      <c r="F4621" s="17"/>
    </row>
    <row r="4622" spans="1:6" x14ac:dyDescent="0.25">
      <c r="A4622" s="16" t="s">
        <v>231</v>
      </c>
      <c r="B4622" s="16">
        <v>61008</v>
      </c>
      <c r="C4622" s="16">
        <v>113</v>
      </c>
      <c r="D4622" s="16">
        <v>83</v>
      </c>
      <c r="E4622" s="17">
        <v>27820</v>
      </c>
      <c r="F4622" s="17"/>
    </row>
    <row r="4623" spans="1:6" x14ac:dyDescent="0.25">
      <c r="A4623" s="16" t="s">
        <v>231</v>
      </c>
      <c r="B4623" s="16">
        <v>61270</v>
      </c>
      <c r="C4623" s="16">
        <v>74</v>
      </c>
      <c r="D4623" s="16">
        <v>30.4</v>
      </c>
      <c r="E4623" s="17">
        <v>38468</v>
      </c>
      <c r="F4623" s="17"/>
    </row>
    <row r="4624" spans="1:6" x14ac:dyDescent="0.25">
      <c r="A4624" s="16" t="s">
        <v>231</v>
      </c>
      <c r="B4624" s="16">
        <v>62812</v>
      </c>
      <c r="C4624" s="16">
        <v>67</v>
      </c>
      <c r="D4624" s="16">
        <v>38.299999999999997</v>
      </c>
      <c r="E4624" s="17">
        <v>39512</v>
      </c>
      <c r="F4624" s="17"/>
    </row>
    <row r="4625" spans="1:6" x14ac:dyDescent="0.25">
      <c r="A4625" s="16" t="s">
        <v>231</v>
      </c>
      <c r="B4625" s="16">
        <v>60631</v>
      </c>
      <c r="C4625" s="16">
        <v>198</v>
      </c>
      <c r="D4625" s="16">
        <v>187.2</v>
      </c>
      <c r="E4625" s="17">
        <v>35254</v>
      </c>
      <c r="F4625" s="17"/>
    </row>
    <row r="4626" spans="1:6" x14ac:dyDescent="0.25">
      <c r="A4626" s="16" t="s">
        <v>231</v>
      </c>
      <c r="B4626" s="16">
        <v>60047</v>
      </c>
      <c r="C4626" s="16">
        <v>203</v>
      </c>
      <c r="D4626" s="16">
        <v>153.30000000000001</v>
      </c>
      <c r="E4626" s="17">
        <v>34584</v>
      </c>
      <c r="F4626" s="17"/>
    </row>
    <row r="4627" spans="1:6" x14ac:dyDescent="0.25">
      <c r="A4627" s="16" t="s">
        <v>231</v>
      </c>
      <c r="B4627" s="16">
        <v>60085</v>
      </c>
      <c r="C4627" s="16">
        <v>265</v>
      </c>
      <c r="D4627" s="16">
        <v>166.4</v>
      </c>
      <c r="E4627" s="17">
        <v>32871</v>
      </c>
      <c r="F4627" s="17"/>
    </row>
    <row r="4628" spans="1:6" x14ac:dyDescent="0.25">
      <c r="A4628" s="16" t="s">
        <v>231</v>
      </c>
      <c r="B4628" s="16">
        <v>61071</v>
      </c>
      <c r="C4628" s="16">
        <v>55</v>
      </c>
      <c r="D4628" s="16">
        <v>18</v>
      </c>
      <c r="E4628" s="17">
        <v>36431</v>
      </c>
      <c r="F4628" s="17"/>
    </row>
    <row r="4629" spans="1:6" x14ac:dyDescent="0.25">
      <c r="A4629" s="16" t="s">
        <v>231</v>
      </c>
      <c r="B4629" s="16">
        <v>62095</v>
      </c>
      <c r="C4629" s="16">
        <v>106</v>
      </c>
      <c r="D4629" s="16">
        <v>77</v>
      </c>
      <c r="E4629" s="17">
        <v>32782</v>
      </c>
      <c r="F4629" s="17"/>
    </row>
    <row r="4630" spans="1:6" x14ac:dyDescent="0.25">
      <c r="A4630" s="16" t="s">
        <v>231</v>
      </c>
      <c r="B4630" s="16">
        <v>60559</v>
      </c>
      <c r="C4630" s="16">
        <v>203</v>
      </c>
      <c r="D4630" s="16">
        <v>110</v>
      </c>
      <c r="E4630" s="17">
        <v>25695</v>
      </c>
      <c r="F4630" s="17"/>
    </row>
    <row r="4631" spans="1:6" x14ac:dyDescent="0.25">
      <c r="A4631" s="16" t="s">
        <v>231</v>
      </c>
      <c r="B4631" s="16">
        <v>61920</v>
      </c>
      <c r="C4631" s="16">
        <v>108</v>
      </c>
      <c r="D4631" s="16">
        <v>67.8</v>
      </c>
      <c r="E4631" s="17">
        <v>35065</v>
      </c>
      <c r="F4631" s="17"/>
    </row>
    <row r="4632" spans="1:6" x14ac:dyDescent="0.25">
      <c r="A4632" s="16" t="s">
        <v>231</v>
      </c>
      <c r="B4632" s="16">
        <v>61455</v>
      </c>
      <c r="C4632" s="16">
        <v>73</v>
      </c>
      <c r="D4632" s="16">
        <v>60.6</v>
      </c>
      <c r="E4632" s="17">
        <v>37787</v>
      </c>
      <c r="F4632" s="17"/>
    </row>
    <row r="4633" spans="1:6" x14ac:dyDescent="0.25">
      <c r="A4633" s="16" t="s">
        <v>231</v>
      </c>
      <c r="B4633" s="16">
        <v>61802</v>
      </c>
      <c r="C4633" s="16">
        <v>243</v>
      </c>
      <c r="D4633" s="16">
        <v>139.6</v>
      </c>
      <c r="E4633" s="17">
        <v>28550</v>
      </c>
      <c r="F4633" s="17"/>
    </row>
    <row r="4634" spans="1:6" x14ac:dyDescent="0.25">
      <c r="A4634" s="16" t="s">
        <v>231</v>
      </c>
      <c r="B4634" s="16">
        <v>60174</v>
      </c>
      <c r="C4634" s="16">
        <v>120</v>
      </c>
      <c r="D4634" s="16">
        <v>90.8</v>
      </c>
      <c r="E4634" s="17">
        <v>29829</v>
      </c>
      <c r="F4634" s="17"/>
    </row>
    <row r="4635" spans="1:6" x14ac:dyDescent="0.25">
      <c r="A4635" s="16" t="s">
        <v>231</v>
      </c>
      <c r="B4635" s="16">
        <v>60620</v>
      </c>
      <c r="C4635" s="16">
        <v>328</v>
      </c>
      <c r="D4635" s="16">
        <v>258.2</v>
      </c>
      <c r="E4635" s="17">
        <v>35125</v>
      </c>
      <c r="F4635" s="17"/>
    </row>
    <row r="4636" spans="1:6" x14ac:dyDescent="0.25">
      <c r="A4636" s="16" t="s">
        <v>231</v>
      </c>
      <c r="B4636" s="16">
        <v>60632</v>
      </c>
      <c r="C4636" s="16">
        <v>249</v>
      </c>
      <c r="D4636" s="16">
        <v>231.1</v>
      </c>
      <c r="E4636" s="17">
        <v>36706</v>
      </c>
      <c r="F4636" s="17"/>
    </row>
    <row r="4637" spans="1:6" x14ac:dyDescent="0.25">
      <c r="A4637" s="16" t="s">
        <v>231</v>
      </c>
      <c r="B4637" s="16">
        <v>62258</v>
      </c>
      <c r="C4637" s="16">
        <v>55</v>
      </c>
      <c r="D4637" s="16">
        <v>26.3</v>
      </c>
      <c r="E4637" s="17">
        <v>34390</v>
      </c>
      <c r="F4637" s="17"/>
    </row>
    <row r="4638" spans="1:6" x14ac:dyDescent="0.25">
      <c r="A4638" s="16" t="s">
        <v>231</v>
      </c>
      <c r="B4638" s="16">
        <v>60453</v>
      </c>
      <c r="C4638" s="16">
        <v>134</v>
      </c>
      <c r="D4638" s="16">
        <v>110</v>
      </c>
      <c r="E4638" s="17">
        <v>25272</v>
      </c>
      <c r="F4638" s="17"/>
    </row>
    <row r="4639" spans="1:6" x14ac:dyDescent="0.25">
      <c r="A4639" s="16" t="s">
        <v>231</v>
      </c>
      <c r="B4639" s="16">
        <v>60543</v>
      </c>
      <c r="C4639" s="16">
        <v>105</v>
      </c>
      <c r="D4639" s="16">
        <v>80.7</v>
      </c>
      <c r="E4639" s="17">
        <v>37538</v>
      </c>
      <c r="F4639" s="17"/>
    </row>
    <row r="4640" spans="1:6" x14ac:dyDescent="0.25">
      <c r="A4640" s="16" t="s">
        <v>231</v>
      </c>
      <c r="B4640" s="16">
        <v>60062</v>
      </c>
      <c r="C4640" s="16">
        <v>147</v>
      </c>
      <c r="D4640" s="16">
        <v>108.2</v>
      </c>
      <c r="E4640" s="17">
        <v>36025</v>
      </c>
      <c r="F4640" s="17"/>
    </row>
    <row r="4641" spans="1:6" x14ac:dyDescent="0.25">
      <c r="A4641" s="16" t="s">
        <v>231</v>
      </c>
      <c r="B4641" s="16">
        <v>62948</v>
      </c>
      <c r="C4641" s="16">
        <v>159</v>
      </c>
      <c r="D4641" s="16">
        <v>110.1</v>
      </c>
      <c r="E4641" s="17">
        <v>37561</v>
      </c>
      <c r="F4641" s="17"/>
    </row>
    <row r="4642" spans="1:6" x14ac:dyDescent="0.25">
      <c r="A4642" s="16" t="s">
        <v>231</v>
      </c>
      <c r="B4642" s="16">
        <v>60035</v>
      </c>
      <c r="C4642" s="16">
        <v>215</v>
      </c>
      <c r="D4642" s="16">
        <v>141.80000000000001</v>
      </c>
      <c r="E4642" s="17">
        <v>35499</v>
      </c>
      <c r="F4642" s="17"/>
    </row>
    <row r="4643" spans="1:6" x14ac:dyDescent="0.25">
      <c r="A4643" s="16" t="s">
        <v>231</v>
      </c>
      <c r="B4643" s="16">
        <v>62449</v>
      </c>
      <c r="C4643" s="16">
        <v>55</v>
      </c>
      <c r="D4643" s="16">
        <v>47.7</v>
      </c>
      <c r="E4643" s="17">
        <v>38686</v>
      </c>
      <c r="F4643" s="17"/>
    </row>
    <row r="4644" spans="1:6" x14ac:dyDescent="0.25">
      <c r="A4644" s="16" t="s">
        <v>231</v>
      </c>
      <c r="B4644" s="16">
        <v>60930</v>
      </c>
      <c r="C4644" s="16">
        <v>51</v>
      </c>
      <c r="D4644" s="16">
        <v>79.599999999999994</v>
      </c>
      <c r="E4644" s="17">
        <v>35827</v>
      </c>
      <c r="F4644" s="17"/>
    </row>
    <row r="4645" spans="1:6" x14ac:dyDescent="0.25">
      <c r="A4645" s="16" t="s">
        <v>231</v>
      </c>
      <c r="B4645" s="16">
        <v>60714</v>
      </c>
      <c r="C4645" s="16">
        <v>212</v>
      </c>
      <c r="D4645" s="16">
        <v>129.1</v>
      </c>
      <c r="E4645" s="17">
        <v>32721</v>
      </c>
      <c r="F4645" s="17"/>
    </row>
    <row r="4646" spans="1:6" x14ac:dyDescent="0.25">
      <c r="A4646" s="16" t="s">
        <v>231</v>
      </c>
      <c r="B4646" s="16">
        <v>62812</v>
      </c>
      <c r="C4646" s="16">
        <v>80</v>
      </c>
      <c r="D4646" s="16">
        <v>58.1</v>
      </c>
      <c r="E4646" s="17">
        <v>40627</v>
      </c>
      <c r="F4646" s="17"/>
    </row>
    <row r="4647" spans="1:6" x14ac:dyDescent="0.25">
      <c r="A4647" s="16" t="s">
        <v>231</v>
      </c>
      <c r="B4647" s="16">
        <v>60012</v>
      </c>
      <c r="C4647" s="16">
        <v>97</v>
      </c>
      <c r="D4647" s="16">
        <v>51.6</v>
      </c>
      <c r="E4647" s="17">
        <v>32617</v>
      </c>
      <c r="F4647" s="17"/>
    </row>
    <row r="4648" spans="1:6" x14ac:dyDescent="0.25">
      <c r="A4648" s="16" t="s">
        <v>231</v>
      </c>
      <c r="B4648" s="16">
        <v>61064</v>
      </c>
      <c r="C4648" s="16">
        <v>81</v>
      </c>
      <c r="D4648" s="16">
        <v>36</v>
      </c>
      <c r="E4648" s="17">
        <v>33756</v>
      </c>
      <c r="F4648" s="17"/>
    </row>
    <row r="4649" spans="1:6" x14ac:dyDescent="0.25">
      <c r="A4649" s="16" t="s">
        <v>231</v>
      </c>
      <c r="B4649" s="16">
        <v>60510</v>
      </c>
      <c r="C4649" s="16">
        <v>99</v>
      </c>
      <c r="D4649" s="16">
        <v>77.400000000000006</v>
      </c>
      <c r="E4649" s="17">
        <v>29526</v>
      </c>
      <c r="F4649" s="17"/>
    </row>
    <row r="4650" spans="1:6" x14ac:dyDescent="0.25">
      <c r="A4650" s="16" t="s">
        <v>231</v>
      </c>
      <c r="B4650" s="16">
        <v>62995</v>
      </c>
      <c r="C4650" s="16">
        <v>58</v>
      </c>
      <c r="D4650" s="16">
        <v>38.799999999999997</v>
      </c>
      <c r="E4650" s="17">
        <v>35200</v>
      </c>
      <c r="F4650" s="17"/>
    </row>
    <row r="4651" spans="1:6" x14ac:dyDescent="0.25">
      <c r="A4651" s="16" t="s">
        <v>231</v>
      </c>
      <c r="B4651" s="16">
        <v>60453</v>
      </c>
      <c r="C4651" s="16">
        <v>191</v>
      </c>
      <c r="D4651" s="16">
        <v>129.1</v>
      </c>
      <c r="E4651" s="17">
        <v>24889</v>
      </c>
      <c r="F4651" s="17"/>
    </row>
    <row r="4652" spans="1:6" x14ac:dyDescent="0.25">
      <c r="A4652" s="16" t="s">
        <v>231</v>
      </c>
      <c r="B4652" s="16">
        <v>60076</v>
      </c>
      <c r="C4652" s="16">
        <v>240</v>
      </c>
      <c r="D4652" s="16">
        <v>218.9</v>
      </c>
      <c r="E4652" s="17">
        <v>35612</v>
      </c>
      <c r="F4652" s="17"/>
    </row>
    <row r="4653" spans="1:6" x14ac:dyDescent="0.25">
      <c r="A4653" s="16" t="s">
        <v>231</v>
      </c>
      <c r="B4653" s="16">
        <v>60014</v>
      </c>
      <c r="C4653" s="16">
        <v>51</v>
      </c>
      <c r="D4653" s="16">
        <v>44.5</v>
      </c>
      <c r="E4653" s="17">
        <v>35418</v>
      </c>
      <c r="F4653" s="17"/>
    </row>
    <row r="4654" spans="1:6" x14ac:dyDescent="0.25">
      <c r="A4654" s="16" t="s">
        <v>231</v>
      </c>
      <c r="B4654" s="16">
        <v>61341</v>
      </c>
      <c r="C4654" s="16">
        <v>103</v>
      </c>
      <c r="D4654" s="16">
        <v>65.7</v>
      </c>
      <c r="E4654" s="17">
        <v>27942</v>
      </c>
      <c r="F4654" s="17"/>
    </row>
    <row r="4655" spans="1:6" x14ac:dyDescent="0.25">
      <c r="A4655" s="16" t="s">
        <v>231</v>
      </c>
      <c r="B4655" s="16">
        <v>60126</v>
      </c>
      <c r="C4655" s="16">
        <v>37</v>
      </c>
      <c r="D4655" s="16">
        <v>34.200000000000003</v>
      </c>
      <c r="E4655" s="17">
        <v>41222</v>
      </c>
      <c r="F4655" s="17"/>
    </row>
    <row r="4656" spans="1:6" x14ac:dyDescent="0.25">
      <c r="A4656" s="16" t="s">
        <v>231</v>
      </c>
      <c r="B4656" s="16">
        <v>61107</v>
      </c>
      <c r="C4656" s="16">
        <v>129</v>
      </c>
      <c r="D4656" s="16">
        <v>120.3</v>
      </c>
      <c r="E4656" s="17">
        <v>34213</v>
      </c>
      <c r="F4656" s="17"/>
    </row>
    <row r="4657" spans="1:6" x14ac:dyDescent="0.25">
      <c r="A4657" s="16" t="s">
        <v>231</v>
      </c>
      <c r="B4657" s="16">
        <v>60540</v>
      </c>
      <c r="C4657" s="16">
        <v>115</v>
      </c>
      <c r="D4657" s="16">
        <v>60.5</v>
      </c>
      <c r="E4657" s="17">
        <v>24473</v>
      </c>
      <c r="F4657" s="17"/>
    </row>
    <row r="4658" spans="1:6" x14ac:dyDescent="0.25">
      <c r="A4658" s="16" t="s">
        <v>231</v>
      </c>
      <c r="B4658" s="16">
        <v>61401</v>
      </c>
      <c r="C4658" s="16">
        <v>121</v>
      </c>
      <c r="D4658" s="16">
        <v>102.3</v>
      </c>
      <c r="E4658" s="17">
        <v>32451</v>
      </c>
      <c r="F4658" s="17"/>
    </row>
    <row r="4659" spans="1:6" x14ac:dyDescent="0.25">
      <c r="A4659" s="16" t="s">
        <v>231</v>
      </c>
      <c r="B4659" s="16">
        <v>61376</v>
      </c>
      <c r="C4659" s="16">
        <v>62</v>
      </c>
      <c r="D4659" s="16">
        <v>44.9</v>
      </c>
      <c r="E4659" s="17">
        <v>38139</v>
      </c>
      <c r="F4659" s="17"/>
    </row>
    <row r="4660" spans="1:6" x14ac:dyDescent="0.25">
      <c r="A4660" s="16" t="s">
        <v>231</v>
      </c>
      <c r="B4660" s="16">
        <v>60645</v>
      </c>
      <c r="C4660" s="16">
        <v>235</v>
      </c>
      <c r="D4660" s="16">
        <v>87.9</v>
      </c>
      <c r="E4660" s="17">
        <v>27498</v>
      </c>
      <c r="F4660" s="17"/>
    </row>
    <row r="4661" spans="1:6" x14ac:dyDescent="0.25">
      <c r="A4661" s="16" t="s">
        <v>231</v>
      </c>
      <c r="B4661" s="16">
        <v>62439</v>
      </c>
      <c r="C4661" s="16">
        <v>98</v>
      </c>
      <c r="D4661" s="16">
        <v>63.8</v>
      </c>
      <c r="E4661" s="17">
        <v>33654</v>
      </c>
      <c r="F4661" s="17"/>
    </row>
    <row r="4662" spans="1:6" x14ac:dyDescent="0.25">
      <c r="A4662" s="16" t="s">
        <v>231</v>
      </c>
      <c r="B4662" s="16">
        <v>60202</v>
      </c>
      <c r="C4662" s="16">
        <v>124</v>
      </c>
      <c r="D4662" s="16">
        <v>99.9</v>
      </c>
      <c r="E4662" s="17">
        <v>24473</v>
      </c>
      <c r="F4662" s="17"/>
    </row>
    <row r="4663" spans="1:6" x14ac:dyDescent="0.25">
      <c r="A4663" s="16" t="s">
        <v>231</v>
      </c>
      <c r="B4663" s="16">
        <v>62401</v>
      </c>
      <c r="C4663" s="16">
        <v>154</v>
      </c>
      <c r="D4663" s="16">
        <v>97.6</v>
      </c>
      <c r="E4663" s="17">
        <v>26826</v>
      </c>
      <c r="F4663" s="17"/>
    </row>
    <row r="4664" spans="1:6" x14ac:dyDescent="0.25">
      <c r="A4664" s="16" t="s">
        <v>231</v>
      </c>
      <c r="B4664" s="16">
        <v>61354</v>
      </c>
      <c r="C4664" s="16">
        <v>126</v>
      </c>
      <c r="D4664" s="16">
        <v>106.4</v>
      </c>
      <c r="E4664" s="17">
        <v>38583</v>
      </c>
      <c r="F4664" s="17"/>
    </row>
    <row r="4665" spans="1:6" x14ac:dyDescent="0.25">
      <c r="A4665" s="16" t="s">
        <v>231</v>
      </c>
      <c r="B4665" s="16">
        <v>62285</v>
      </c>
      <c r="C4665" s="16">
        <v>101</v>
      </c>
      <c r="D4665" s="16">
        <v>59</v>
      </c>
      <c r="E4665" s="17">
        <v>43441</v>
      </c>
      <c r="F4665" s="17"/>
    </row>
    <row r="4666" spans="1:6" x14ac:dyDescent="0.25">
      <c r="A4666" s="16" t="s">
        <v>232</v>
      </c>
      <c r="B4666" s="16">
        <v>47012</v>
      </c>
      <c r="C4666" s="16">
        <v>100</v>
      </c>
      <c r="D4666" s="16">
        <v>43.9</v>
      </c>
      <c r="E4666" s="17">
        <v>33909</v>
      </c>
      <c r="F4666" s="17"/>
    </row>
    <row r="4667" spans="1:6" x14ac:dyDescent="0.25">
      <c r="A4667" s="16" t="s">
        <v>232</v>
      </c>
      <c r="B4667" s="16">
        <v>47170</v>
      </c>
      <c r="C4667" s="16">
        <v>71</v>
      </c>
      <c r="D4667" s="16">
        <v>64</v>
      </c>
      <c r="E4667" s="17">
        <v>38819</v>
      </c>
      <c r="F4667" s="17"/>
    </row>
    <row r="4668" spans="1:6" x14ac:dyDescent="0.25">
      <c r="A4668" s="16" t="s">
        <v>232</v>
      </c>
      <c r="B4668" s="16">
        <v>47620</v>
      </c>
      <c r="C4668" s="16">
        <v>66</v>
      </c>
      <c r="D4668" s="16">
        <v>51.3</v>
      </c>
      <c r="E4668" s="17">
        <v>32792</v>
      </c>
      <c r="F4668" s="17"/>
    </row>
    <row r="4669" spans="1:6" x14ac:dyDescent="0.25">
      <c r="A4669" s="16" t="s">
        <v>232</v>
      </c>
      <c r="B4669" s="16">
        <v>47714</v>
      </c>
      <c r="C4669" s="16">
        <v>47</v>
      </c>
      <c r="D4669" s="16">
        <v>43.8</v>
      </c>
      <c r="E4669" s="17">
        <v>41787</v>
      </c>
      <c r="F4669" s="17"/>
    </row>
    <row r="4670" spans="1:6" x14ac:dyDescent="0.25">
      <c r="A4670" s="16" t="s">
        <v>232</v>
      </c>
      <c r="B4670" s="16">
        <v>46032</v>
      </c>
      <c r="C4670" s="16">
        <v>74</v>
      </c>
      <c r="D4670" s="16">
        <v>54.4</v>
      </c>
      <c r="E4670" s="17">
        <v>42158</v>
      </c>
      <c r="F4670" s="17"/>
    </row>
    <row r="4671" spans="1:6" x14ac:dyDescent="0.25">
      <c r="A4671" s="16" t="s">
        <v>232</v>
      </c>
      <c r="B4671" s="16">
        <v>47460</v>
      </c>
      <c r="C4671" s="16">
        <v>87</v>
      </c>
      <c r="D4671" s="16">
        <v>74.599999999999994</v>
      </c>
      <c r="E4671" s="17">
        <v>35989</v>
      </c>
      <c r="F4671" s="17"/>
    </row>
    <row r="4672" spans="1:6" x14ac:dyDescent="0.25">
      <c r="A4672" s="16" t="s">
        <v>232</v>
      </c>
      <c r="B4672" s="16">
        <v>46714</v>
      </c>
      <c r="C4672" s="16">
        <v>51</v>
      </c>
      <c r="D4672" s="16">
        <v>38.200000000000003</v>
      </c>
      <c r="E4672" s="17">
        <v>34288</v>
      </c>
      <c r="F4672" s="17"/>
    </row>
    <row r="4673" spans="1:6" x14ac:dyDescent="0.25">
      <c r="A4673" s="16" t="s">
        <v>232</v>
      </c>
      <c r="B4673" s="16">
        <v>47933</v>
      </c>
      <c r="C4673" s="16">
        <v>60</v>
      </c>
      <c r="D4673" s="16">
        <v>53.9</v>
      </c>
      <c r="E4673" s="17">
        <v>33939</v>
      </c>
      <c r="F4673" s="17"/>
    </row>
    <row r="4674" spans="1:6" x14ac:dyDescent="0.25">
      <c r="A4674" s="16" t="s">
        <v>232</v>
      </c>
      <c r="B4674" s="16">
        <v>46064</v>
      </c>
      <c r="C4674" s="16">
        <v>110</v>
      </c>
      <c r="D4674" s="16">
        <v>95.1</v>
      </c>
      <c r="E4674" s="17">
        <v>32997</v>
      </c>
      <c r="F4674" s="17"/>
    </row>
    <row r="4675" spans="1:6" x14ac:dyDescent="0.25">
      <c r="A4675" s="16" t="s">
        <v>232</v>
      </c>
      <c r="B4675" s="16">
        <v>47561</v>
      </c>
      <c r="C4675" s="16">
        <v>50</v>
      </c>
      <c r="D4675" s="16">
        <v>30.8</v>
      </c>
      <c r="E4675" s="17">
        <v>37609</v>
      </c>
      <c r="F4675" s="17"/>
    </row>
    <row r="4676" spans="1:6" x14ac:dyDescent="0.25">
      <c r="A4676" s="16" t="s">
        <v>232</v>
      </c>
      <c r="B4676" s="16">
        <v>47715</v>
      </c>
      <c r="C4676" s="16">
        <v>68</v>
      </c>
      <c r="D4676" s="16">
        <v>53.7</v>
      </c>
      <c r="E4676" s="17">
        <v>37869</v>
      </c>
      <c r="F4676" s="17"/>
    </row>
    <row r="4677" spans="1:6" x14ac:dyDescent="0.25">
      <c r="A4677" s="16" t="s">
        <v>232</v>
      </c>
      <c r="B4677" s="16">
        <v>47246</v>
      </c>
      <c r="C4677" s="16">
        <v>75</v>
      </c>
      <c r="D4677" s="16">
        <v>55</v>
      </c>
      <c r="E4677" s="17">
        <v>34943</v>
      </c>
      <c r="F4677" s="17"/>
    </row>
    <row r="4678" spans="1:6" x14ac:dyDescent="0.25">
      <c r="A4678" s="16" t="s">
        <v>232</v>
      </c>
      <c r="B4678" s="16">
        <v>47408</v>
      </c>
      <c r="C4678" s="16">
        <v>80</v>
      </c>
      <c r="D4678" s="16">
        <v>75.900000000000006</v>
      </c>
      <c r="E4678" s="17">
        <v>36766</v>
      </c>
      <c r="F4678" s="17"/>
    </row>
    <row r="4679" spans="1:6" x14ac:dyDescent="0.25">
      <c r="A4679" s="16" t="s">
        <v>232</v>
      </c>
      <c r="B4679" s="16">
        <v>46804</v>
      </c>
      <c r="C4679" s="16">
        <v>149</v>
      </c>
      <c r="D4679" s="16">
        <v>71.5</v>
      </c>
      <c r="E4679" s="17">
        <v>33756</v>
      </c>
      <c r="F4679" s="17"/>
    </row>
    <row r="4680" spans="1:6" x14ac:dyDescent="0.25">
      <c r="A4680" s="16" t="s">
        <v>232</v>
      </c>
      <c r="B4680" s="16">
        <v>47601</v>
      </c>
      <c r="C4680" s="16">
        <v>56</v>
      </c>
      <c r="D4680" s="16">
        <v>44.7</v>
      </c>
      <c r="E4680" s="17">
        <v>41212</v>
      </c>
      <c r="F4680" s="17"/>
    </row>
    <row r="4681" spans="1:6" x14ac:dyDescent="0.25">
      <c r="A4681" s="16" t="s">
        <v>232</v>
      </c>
      <c r="B4681" s="16">
        <v>47710</v>
      </c>
      <c r="C4681" s="16">
        <v>171</v>
      </c>
      <c r="D4681" s="16">
        <v>100.7</v>
      </c>
      <c r="E4681" s="17">
        <v>30637</v>
      </c>
      <c r="F4681" s="17"/>
    </row>
    <row r="4682" spans="1:6" x14ac:dyDescent="0.25">
      <c r="A4682" s="16" t="s">
        <v>232</v>
      </c>
      <c r="B4682" s="16">
        <v>47150</v>
      </c>
      <c r="C4682" s="16">
        <v>156</v>
      </c>
      <c r="D4682" s="16">
        <v>119.7</v>
      </c>
      <c r="E4682" s="17">
        <v>35431</v>
      </c>
      <c r="F4682" s="17"/>
    </row>
    <row r="4683" spans="1:6" x14ac:dyDescent="0.25">
      <c r="A4683" s="16" t="s">
        <v>232</v>
      </c>
      <c r="B4683" s="16">
        <v>46256</v>
      </c>
      <c r="C4683" s="16">
        <v>70</v>
      </c>
      <c r="D4683" s="16">
        <v>45.3</v>
      </c>
      <c r="E4683" s="17">
        <v>41696</v>
      </c>
      <c r="F4683" s="17"/>
    </row>
    <row r="4684" spans="1:6" x14ac:dyDescent="0.25">
      <c r="A4684" s="16" t="s">
        <v>232</v>
      </c>
      <c r="B4684" s="16">
        <v>46260</v>
      </c>
      <c r="C4684" s="16">
        <v>155</v>
      </c>
      <c r="D4684" s="16">
        <v>139.1</v>
      </c>
      <c r="E4684" s="17">
        <v>24473</v>
      </c>
      <c r="F4684" s="17"/>
    </row>
    <row r="4685" spans="1:6" x14ac:dyDescent="0.25">
      <c r="A4685" s="16" t="s">
        <v>232</v>
      </c>
      <c r="B4685" s="16">
        <v>47394</v>
      </c>
      <c r="C4685" s="16">
        <v>58</v>
      </c>
      <c r="D4685" s="16">
        <v>44.2</v>
      </c>
      <c r="E4685" s="17">
        <v>34515</v>
      </c>
      <c r="F4685" s="17"/>
    </row>
    <row r="4686" spans="1:6" x14ac:dyDescent="0.25">
      <c r="A4686" s="16" t="s">
        <v>232</v>
      </c>
      <c r="B4686" s="16">
        <v>46219</v>
      </c>
      <c r="C4686" s="16">
        <v>161</v>
      </c>
      <c r="D4686" s="16">
        <v>134</v>
      </c>
      <c r="E4686" s="17">
        <v>32608</v>
      </c>
      <c r="F4686" s="17"/>
    </row>
    <row r="4687" spans="1:6" x14ac:dyDescent="0.25">
      <c r="A4687" s="16" t="s">
        <v>232</v>
      </c>
      <c r="B4687" s="16">
        <v>47170</v>
      </c>
      <c r="C4687" s="16">
        <v>68</v>
      </c>
      <c r="D4687" s="16">
        <v>62.6</v>
      </c>
      <c r="E4687" s="17">
        <v>31218</v>
      </c>
      <c r="F4687" s="17"/>
    </row>
    <row r="4688" spans="1:6" x14ac:dyDescent="0.25">
      <c r="A4688" s="16" t="s">
        <v>232</v>
      </c>
      <c r="B4688" s="16">
        <v>46936</v>
      </c>
      <c r="C4688" s="16">
        <v>84</v>
      </c>
      <c r="D4688" s="16">
        <v>73.2</v>
      </c>
      <c r="E4688" s="17">
        <v>34394</v>
      </c>
      <c r="F4688" s="17"/>
    </row>
    <row r="4689" spans="1:6" x14ac:dyDescent="0.25">
      <c r="A4689" s="16" t="s">
        <v>232</v>
      </c>
      <c r="B4689" s="16">
        <v>46058</v>
      </c>
      <c r="C4689" s="16">
        <v>149</v>
      </c>
      <c r="D4689" s="16">
        <v>136</v>
      </c>
      <c r="E4689" s="17">
        <v>35258</v>
      </c>
      <c r="F4689" s="17"/>
    </row>
    <row r="4690" spans="1:6" x14ac:dyDescent="0.25">
      <c r="A4690" s="16" t="s">
        <v>232</v>
      </c>
      <c r="B4690" s="16">
        <v>46996</v>
      </c>
      <c r="C4690" s="16">
        <v>36</v>
      </c>
      <c r="D4690" s="16">
        <v>32</v>
      </c>
      <c r="E4690" s="17">
        <v>33695</v>
      </c>
      <c r="F4690" s="17"/>
    </row>
    <row r="4691" spans="1:6" x14ac:dyDescent="0.25">
      <c r="A4691" s="16" t="s">
        <v>232</v>
      </c>
      <c r="B4691" s="16">
        <v>46845</v>
      </c>
      <c r="C4691" s="16">
        <v>139</v>
      </c>
      <c r="D4691" s="16">
        <v>107.7</v>
      </c>
      <c r="E4691" s="17">
        <v>41121</v>
      </c>
      <c r="F4691" s="17"/>
    </row>
    <row r="4692" spans="1:6" x14ac:dyDescent="0.25">
      <c r="A4692" s="16" t="s">
        <v>232</v>
      </c>
      <c r="B4692" s="16">
        <v>46835</v>
      </c>
      <c r="C4692" s="16">
        <v>142</v>
      </c>
      <c r="D4692" s="16">
        <v>114.7</v>
      </c>
      <c r="E4692" s="17">
        <v>36034</v>
      </c>
      <c r="F4692" s="17"/>
    </row>
    <row r="4693" spans="1:6" x14ac:dyDescent="0.25">
      <c r="A4693" s="16" t="s">
        <v>232</v>
      </c>
      <c r="B4693" s="16">
        <v>46072</v>
      </c>
      <c r="C4693" s="16">
        <v>150</v>
      </c>
      <c r="D4693" s="16">
        <v>127.5</v>
      </c>
      <c r="E4693" s="17">
        <v>34790</v>
      </c>
      <c r="F4693" s="17"/>
    </row>
    <row r="4694" spans="1:6" x14ac:dyDescent="0.25">
      <c r="A4694" s="16" t="s">
        <v>232</v>
      </c>
      <c r="B4694" s="16">
        <v>46176</v>
      </c>
      <c r="C4694" s="16">
        <v>130</v>
      </c>
      <c r="D4694" s="16">
        <v>124.6</v>
      </c>
      <c r="E4694" s="17">
        <v>27119</v>
      </c>
      <c r="F4694" s="17"/>
    </row>
    <row r="4695" spans="1:6" x14ac:dyDescent="0.25">
      <c r="A4695" s="16" t="s">
        <v>232</v>
      </c>
      <c r="B4695" s="16">
        <v>46161</v>
      </c>
      <c r="C4695" s="16">
        <v>119</v>
      </c>
      <c r="D4695" s="16">
        <v>109.6</v>
      </c>
      <c r="E4695" s="17">
        <v>37104</v>
      </c>
      <c r="F4695" s="17"/>
    </row>
    <row r="4696" spans="1:6" x14ac:dyDescent="0.25">
      <c r="A4696" s="16" t="s">
        <v>232</v>
      </c>
      <c r="B4696" s="16">
        <v>46814</v>
      </c>
      <c r="C4696" s="16">
        <v>96</v>
      </c>
      <c r="D4696" s="16">
        <v>54.9</v>
      </c>
      <c r="E4696" s="17">
        <v>32370</v>
      </c>
      <c r="F4696" s="17"/>
    </row>
    <row r="4697" spans="1:6" x14ac:dyDescent="0.25">
      <c r="A4697" s="16" t="s">
        <v>232</v>
      </c>
      <c r="B4697" s="16">
        <v>47331</v>
      </c>
      <c r="C4697" s="16">
        <v>50</v>
      </c>
      <c r="D4697" s="16">
        <v>47.9</v>
      </c>
      <c r="E4697" s="17">
        <v>33484</v>
      </c>
      <c r="F4697" s="17"/>
    </row>
    <row r="4698" spans="1:6" x14ac:dyDescent="0.25">
      <c r="A4698" s="16" t="s">
        <v>232</v>
      </c>
      <c r="B4698" s="16">
        <v>46383</v>
      </c>
      <c r="C4698" s="16">
        <v>164</v>
      </c>
      <c r="D4698" s="16">
        <v>132.5</v>
      </c>
      <c r="E4698" s="17">
        <v>27411</v>
      </c>
      <c r="F4698" s="17"/>
    </row>
    <row r="4699" spans="1:6" x14ac:dyDescent="0.25">
      <c r="A4699" s="16" t="s">
        <v>232</v>
      </c>
      <c r="B4699" s="16">
        <v>47905</v>
      </c>
      <c r="C4699" s="16">
        <v>122</v>
      </c>
      <c r="D4699" s="16">
        <v>85.4</v>
      </c>
      <c r="E4699" s="17">
        <v>31061</v>
      </c>
      <c r="F4699" s="17"/>
    </row>
    <row r="4700" spans="1:6" x14ac:dyDescent="0.25">
      <c r="A4700" s="16" t="s">
        <v>232</v>
      </c>
      <c r="B4700" s="16">
        <v>47170</v>
      </c>
      <c r="C4700" s="16">
        <v>99</v>
      </c>
      <c r="D4700" s="16">
        <v>66.7</v>
      </c>
      <c r="E4700" s="17">
        <v>34136</v>
      </c>
      <c r="F4700" s="17"/>
    </row>
    <row r="4701" spans="1:6" x14ac:dyDescent="0.25">
      <c r="A4701" s="16" t="s">
        <v>232</v>
      </c>
      <c r="B4701" s="16">
        <v>47906</v>
      </c>
      <c r="C4701" s="16">
        <v>127</v>
      </c>
      <c r="D4701" s="16">
        <v>69.099999999999994</v>
      </c>
      <c r="E4701" s="17">
        <v>32738</v>
      </c>
      <c r="F4701" s="17"/>
    </row>
    <row r="4702" spans="1:6" x14ac:dyDescent="0.25">
      <c r="A4702" s="16" t="s">
        <v>232</v>
      </c>
      <c r="B4702" s="16">
        <v>47303</v>
      </c>
      <c r="C4702" s="16">
        <v>104</v>
      </c>
      <c r="D4702" s="16">
        <v>46.8</v>
      </c>
      <c r="E4702" s="17">
        <v>32737</v>
      </c>
      <c r="F4702" s="17"/>
    </row>
    <row r="4703" spans="1:6" x14ac:dyDescent="0.25">
      <c r="A4703" s="16" t="s">
        <v>232</v>
      </c>
      <c r="B4703" s="16">
        <v>47042</v>
      </c>
      <c r="C4703" s="16">
        <v>29</v>
      </c>
      <c r="D4703" s="16">
        <v>27.6</v>
      </c>
      <c r="E4703" s="17">
        <v>42313</v>
      </c>
      <c r="F4703" s="17"/>
    </row>
    <row r="4704" spans="1:6" x14ac:dyDescent="0.25">
      <c r="A4704" s="16" t="s">
        <v>232</v>
      </c>
      <c r="B4704" s="16">
        <v>47421</v>
      </c>
      <c r="C4704" s="16">
        <v>68</v>
      </c>
      <c r="D4704" s="16">
        <v>51.2</v>
      </c>
      <c r="E4704" s="17">
        <v>38027</v>
      </c>
      <c r="F4704" s="17"/>
    </row>
    <row r="4705" spans="1:6" x14ac:dyDescent="0.25">
      <c r="A4705" s="16" t="s">
        <v>232</v>
      </c>
      <c r="B4705" s="16">
        <v>46240</v>
      </c>
      <c r="C4705" s="16">
        <v>74</v>
      </c>
      <c r="D4705" s="16">
        <v>40.799999999999997</v>
      </c>
      <c r="E4705" s="17">
        <v>31821</v>
      </c>
      <c r="F4705" s="17"/>
    </row>
    <row r="4706" spans="1:6" x14ac:dyDescent="0.25">
      <c r="A4706" s="16" t="s">
        <v>232</v>
      </c>
      <c r="B4706" s="16">
        <v>46311</v>
      </c>
      <c r="C4706" s="16">
        <v>161</v>
      </c>
      <c r="D4706" s="16">
        <v>139.9</v>
      </c>
      <c r="E4706" s="17">
        <v>30553</v>
      </c>
      <c r="F4706" s="17"/>
    </row>
    <row r="4707" spans="1:6" x14ac:dyDescent="0.25">
      <c r="A4707" s="16" t="s">
        <v>232</v>
      </c>
      <c r="B4707" s="16">
        <v>46711</v>
      </c>
      <c r="C4707" s="16">
        <v>128</v>
      </c>
      <c r="D4707" s="16">
        <v>114.1</v>
      </c>
      <c r="E4707" s="17">
        <v>37524</v>
      </c>
      <c r="F4707" s="17"/>
    </row>
    <row r="4708" spans="1:6" x14ac:dyDescent="0.25">
      <c r="A4708" s="16" t="s">
        <v>232</v>
      </c>
      <c r="B4708" s="16">
        <v>46203</v>
      </c>
      <c r="C4708" s="16">
        <v>115</v>
      </c>
      <c r="D4708" s="16">
        <v>74</v>
      </c>
      <c r="E4708" s="17">
        <v>26599</v>
      </c>
      <c r="F4708" s="17"/>
    </row>
    <row r="4709" spans="1:6" x14ac:dyDescent="0.25">
      <c r="A4709" s="16" t="s">
        <v>232</v>
      </c>
      <c r="B4709" s="16">
        <v>46222</v>
      </c>
      <c r="C4709" s="16">
        <v>86</v>
      </c>
      <c r="D4709" s="16">
        <v>57.7</v>
      </c>
      <c r="E4709" s="17">
        <v>37540</v>
      </c>
      <c r="F4709" s="17"/>
    </row>
    <row r="4710" spans="1:6" x14ac:dyDescent="0.25">
      <c r="A4710" s="16" t="s">
        <v>232</v>
      </c>
      <c r="B4710" s="16">
        <v>46506</v>
      </c>
      <c r="C4710" s="16">
        <v>82</v>
      </c>
      <c r="D4710" s="16">
        <v>70.2</v>
      </c>
      <c r="E4710" s="17">
        <v>33904</v>
      </c>
      <c r="F4710" s="17"/>
    </row>
    <row r="4711" spans="1:6" x14ac:dyDescent="0.25">
      <c r="A4711" s="16" t="s">
        <v>232</v>
      </c>
      <c r="B4711" s="16">
        <v>46120</v>
      </c>
      <c r="C4711" s="16">
        <v>43</v>
      </c>
      <c r="D4711" s="16">
        <v>41.1</v>
      </c>
      <c r="E4711" s="17">
        <v>35004</v>
      </c>
      <c r="F4711" s="17"/>
    </row>
    <row r="4712" spans="1:6" x14ac:dyDescent="0.25">
      <c r="A4712" s="16" t="s">
        <v>232</v>
      </c>
      <c r="B4712" s="16">
        <v>46077</v>
      </c>
      <c r="C4712" s="16">
        <v>185</v>
      </c>
      <c r="D4712" s="16">
        <v>90.6</v>
      </c>
      <c r="E4712" s="17">
        <v>35551</v>
      </c>
      <c r="F4712" s="17"/>
    </row>
    <row r="4713" spans="1:6" x14ac:dyDescent="0.25">
      <c r="A4713" s="16" t="s">
        <v>232</v>
      </c>
      <c r="B4713" s="16">
        <v>46307</v>
      </c>
      <c r="C4713" s="16">
        <v>55</v>
      </c>
      <c r="D4713" s="16">
        <v>38.299999999999997</v>
      </c>
      <c r="E4713" s="17">
        <v>38230</v>
      </c>
      <c r="F4713" s="17"/>
    </row>
    <row r="4714" spans="1:6" x14ac:dyDescent="0.25">
      <c r="A4714" s="16" t="s">
        <v>232</v>
      </c>
      <c r="B4714" s="16">
        <v>47112</v>
      </c>
      <c r="C4714" s="16">
        <v>58</v>
      </c>
      <c r="D4714" s="16">
        <v>49.7</v>
      </c>
      <c r="E4714" s="17">
        <v>42670</v>
      </c>
      <c r="F4714" s="17"/>
    </row>
    <row r="4715" spans="1:6" x14ac:dyDescent="0.25">
      <c r="A4715" s="16" t="s">
        <v>232</v>
      </c>
      <c r="B4715" s="16">
        <v>47130</v>
      </c>
      <c r="C4715" s="16">
        <v>149</v>
      </c>
      <c r="D4715" s="16">
        <v>119.1</v>
      </c>
      <c r="E4715" s="17">
        <v>29812</v>
      </c>
      <c r="F4715" s="17"/>
    </row>
    <row r="4716" spans="1:6" x14ac:dyDescent="0.25">
      <c r="A4716" s="16" t="s">
        <v>232</v>
      </c>
      <c r="B4716" s="16">
        <v>46770</v>
      </c>
      <c r="C4716" s="16">
        <v>86</v>
      </c>
      <c r="D4716" s="16">
        <v>74.8</v>
      </c>
      <c r="E4716" s="17">
        <v>36702</v>
      </c>
      <c r="F4716" s="17"/>
    </row>
    <row r="4717" spans="1:6" x14ac:dyDescent="0.25">
      <c r="A4717" s="16" t="s">
        <v>232</v>
      </c>
      <c r="B4717" s="16">
        <v>47553</v>
      </c>
      <c r="C4717" s="16">
        <v>56</v>
      </c>
      <c r="D4717" s="16">
        <v>31.4</v>
      </c>
      <c r="E4717" s="17">
        <v>31308</v>
      </c>
      <c r="F4717" s="17"/>
    </row>
    <row r="4718" spans="1:6" x14ac:dyDescent="0.25">
      <c r="A4718" s="16" t="s">
        <v>232</v>
      </c>
      <c r="B4718" s="16">
        <v>47567</v>
      </c>
      <c r="C4718" s="16">
        <v>86</v>
      </c>
      <c r="D4718" s="16">
        <v>39.6</v>
      </c>
      <c r="E4718" s="17">
        <v>33344</v>
      </c>
      <c r="F4718" s="17"/>
    </row>
    <row r="4719" spans="1:6" x14ac:dyDescent="0.25">
      <c r="A4719" s="16" t="s">
        <v>232</v>
      </c>
      <c r="B4719" s="16">
        <v>47150</v>
      </c>
      <c r="C4719" s="16">
        <v>141</v>
      </c>
      <c r="D4719" s="16">
        <v>128</v>
      </c>
      <c r="E4719" s="17">
        <v>24937</v>
      </c>
      <c r="F4719" s="17"/>
    </row>
    <row r="4720" spans="1:6" x14ac:dyDescent="0.25">
      <c r="A4720" s="16" t="s">
        <v>232</v>
      </c>
      <c r="B4720" s="16">
        <v>46996</v>
      </c>
      <c r="C4720" s="16">
        <v>58</v>
      </c>
      <c r="D4720" s="16">
        <v>41.1</v>
      </c>
      <c r="E4720" s="17">
        <v>36249</v>
      </c>
      <c r="F4720" s="17"/>
    </row>
    <row r="4721" spans="1:6" x14ac:dyDescent="0.25">
      <c r="A4721" s="16" t="s">
        <v>232</v>
      </c>
      <c r="B4721" s="16">
        <v>47635</v>
      </c>
      <c r="C4721" s="16">
        <v>60</v>
      </c>
      <c r="D4721" s="16">
        <v>42.3</v>
      </c>
      <c r="E4721" s="17">
        <v>31390</v>
      </c>
      <c r="F4721" s="17"/>
    </row>
    <row r="4722" spans="1:6" x14ac:dyDescent="0.25">
      <c r="A4722" s="16" t="s">
        <v>232</v>
      </c>
      <c r="B4722" s="16">
        <v>46131</v>
      </c>
      <c r="C4722" s="16">
        <v>208</v>
      </c>
      <c r="D4722" s="16">
        <v>166</v>
      </c>
      <c r="E4722" s="17">
        <v>39724</v>
      </c>
      <c r="F4722" s="17"/>
    </row>
    <row r="4723" spans="1:6" x14ac:dyDescent="0.25">
      <c r="A4723" s="16" t="s">
        <v>232</v>
      </c>
      <c r="B4723" s="16">
        <v>46952</v>
      </c>
      <c r="C4723" s="16">
        <v>176</v>
      </c>
      <c r="D4723" s="16">
        <v>81.3</v>
      </c>
      <c r="E4723" s="17">
        <v>27844</v>
      </c>
      <c r="F4723" s="17"/>
    </row>
    <row r="4724" spans="1:6" x14ac:dyDescent="0.25">
      <c r="A4724" s="16" t="s">
        <v>232</v>
      </c>
      <c r="B4724" s="16">
        <v>46135</v>
      </c>
      <c r="C4724" s="16">
        <v>68</v>
      </c>
      <c r="D4724" s="16">
        <v>54.3</v>
      </c>
      <c r="E4724" s="17">
        <v>34790</v>
      </c>
      <c r="F4724" s="17"/>
    </row>
    <row r="4725" spans="1:6" x14ac:dyDescent="0.25">
      <c r="A4725" s="16" t="s">
        <v>232</v>
      </c>
      <c r="B4725" s="16">
        <v>46227</v>
      </c>
      <c r="C4725" s="16">
        <v>81</v>
      </c>
      <c r="D4725" s="16">
        <v>58.4</v>
      </c>
      <c r="E4725" s="17">
        <v>33543</v>
      </c>
      <c r="F4725" s="17"/>
    </row>
    <row r="4726" spans="1:6" x14ac:dyDescent="0.25">
      <c r="A4726" s="16" t="s">
        <v>232</v>
      </c>
      <c r="B4726" s="16">
        <v>46516</v>
      </c>
      <c r="C4726" s="16">
        <v>97</v>
      </c>
      <c r="D4726" s="16">
        <v>87.1</v>
      </c>
      <c r="E4726" s="17">
        <v>37301</v>
      </c>
      <c r="F4726" s="17"/>
    </row>
    <row r="4727" spans="1:6" x14ac:dyDescent="0.25">
      <c r="A4727" s="16" t="s">
        <v>232</v>
      </c>
      <c r="B4727" s="16">
        <v>46260</v>
      </c>
      <c r="C4727" s="16">
        <v>96</v>
      </c>
      <c r="D4727" s="16">
        <v>64.599999999999994</v>
      </c>
      <c r="E4727" s="17">
        <v>29739</v>
      </c>
      <c r="F4727" s="17"/>
    </row>
    <row r="4728" spans="1:6" x14ac:dyDescent="0.25">
      <c r="A4728" s="16" t="s">
        <v>232</v>
      </c>
      <c r="B4728" s="16">
        <v>46060</v>
      </c>
      <c r="C4728" s="16">
        <v>169</v>
      </c>
      <c r="D4728" s="16">
        <v>141.80000000000001</v>
      </c>
      <c r="E4728" s="17">
        <v>25554</v>
      </c>
      <c r="F4728" s="17"/>
    </row>
    <row r="4729" spans="1:6" x14ac:dyDescent="0.25">
      <c r="A4729" s="16" t="s">
        <v>232</v>
      </c>
      <c r="B4729" s="16">
        <v>47804</v>
      </c>
      <c r="C4729" s="16">
        <v>72</v>
      </c>
      <c r="D4729" s="16">
        <v>46.5</v>
      </c>
      <c r="E4729" s="17">
        <v>42104</v>
      </c>
      <c r="F4729" s="17"/>
    </row>
    <row r="4730" spans="1:6" x14ac:dyDescent="0.25">
      <c r="A4730" s="16" t="s">
        <v>232</v>
      </c>
      <c r="B4730" s="16">
        <v>46052</v>
      </c>
      <c r="C4730" s="16">
        <v>106</v>
      </c>
      <c r="D4730" s="16">
        <v>78.3</v>
      </c>
      <c r="E4730" s="17">
        <v>33402</v>
      </c>
      <c r="F4730" s="17"/>
    </row>
    <row r="4731" spans="1:6" x14ac:dyDescent="0.25">
      <c r="A4731" s="16" t="s">
        <v>232</v>
      </c>
      <c r="B4731" s="16">
        <v>46205</v>
      </c>
      <c r="C4731" s="16">
        <v>120</v>
      </c>
      <c r="D4731" s="16">
        <v>110.1</v>
      </c>
      <c r="E4731" s="17">
        <v>35640</v>
      </c>
      <c r="F4731" s="17"/>
    </row>
    <row r="4732" spans="1:6" x14ac:dyDescent="0.25">
      <c r="A4732" s="16" t="s">
        <v>232</v>
      </c>
      <c r="B4732" s="16">
        <v>47172</v>
      </c>
      <c r="C4732" s="16">
        <v>57</v>
      </c>
      <c r="D4732" s="16">
        <v>51.1</v>
      </c>
      <c r="E4732" s="17">
        <v>39422</v>
      </c>
      <c r="F4732" s="17"/>
    </row>
    <row r="4733" spans="1:6" x14ac:dyDescent="0.25">
      <c r="A4733" s="16" t="s">
        <v>232</v>
      </c>
      <c r="B4733" s="16">
        <v>46227</v>
      </c>
      <c r="C4733" s="16">
        <v>100</v>
      </c>
      <c r="D4733" s="16">
        <v>93.2</v>
      </c>
      <c r="E4733" s="17">
        <v>30951</v>
      </c>
      <c r="F4733" s="17"/>
    </row>
    <row r="4734" spans="1:6" x14ac:dyDescent="0.25">
      <c r="A4734" s="16" t="s">
        <v>232</v>
      </c>
      <c r="B4734" s="16">
        <v>46142</v>
      </c>
      <c r="C4734" s="16">
        <v>169</v>
      </c>
      <c r="D4734" s="16">
        <v>150.9</v>
      </c>
      <c r="E4734" s="17">
        <v>40696</v>
      </c>
      <c r="F4734" s="17"/>
    </row>
    <row r="4735" spans="1:6" x14ac:dyDescent="0.25">
      <c r="A4735" s="16" t="s">
        <v>232</v>
      </c>
      <c r="B4735" s="16">
        <v>47630</v>
      </c>
      <c r="C4735" s="16">
        <v>114</v>
      </c>
      <c r="D4735" s="16">
        <v>90.5</v>
      </c>
      <c r="E4735" s="17">
        <v>32942</v>
      </c>
      <c r="F4735" s="17"/>
    </row>
    <row r="4736" spans="1:6" x14ac:dyDescent="0.25">
      <c r="A4736" s="16" t="s">
        <v>232</v>
      </c>
      <c r="B4736" s="16">
        <v>46517</v>
      </c>
      <c r="C4736" s="16">
        <v>58</v>
      </c>
      <c r="D4736" s="16">
        <v>54.7</v>
      </c>
      <c r="E4736" s="17">
        <v>32941</v>
      </c>
      <c r="F4736" s="17"/>
    </row>
    <row r="4737" spans="1:6" x14ac:dyDescent="0.25">
      <c r="A4737" s="16" t="s">
        <v>232</v>
      </c>
      <c r="B4737" s="16">
        <v>47630</v>
      </c>
      <c r="C4737" s="16">
        <v>120</v>
      </c>
      <c r="D4737" s="16">
        <v>100.1</v>
      </c>
      <c r="E4737" s="17">
        <v>31098</v>
      </c>
      <c r="F4737" s="17"/>
    </row>
    <row r="4738" spans="1:6" x14ac:dyDescent="0.25">
      <c r="A4738" s="16" t="s">
        <v>232</v>
      </c>
      <c r="B4738" s="16">
        <v>47137</v>
      </c>
      <c r="C4738" s="16">
        <v>62</v>
      </c>
      <c r="D4738" s="16">
        <v>53.3</v>
      </c>
      <c r="E4738" s="17">
        <v>33172</v>
      </c>
      <c r="F4738" s="17"/>
    </row>
    <row r="4739" spans="1:6" x14ac:dyDescent="0.25">
      <c r="A4739" s="16" t="s">
        <v>232</v>
      </c>
      <c r="B4739" s="16">
        <v>47441</v>
      </c>
      <c r="C4739" s="16">
        <v>149</v>
      </c>
      <c r="D4739" s="16">
        <v>131.1</v>
      </c>
      <c r="E4739" s="17">
        <v>34530</v>
      </c>
      <c r="F4739" s="17"/>
    </row>
    <row r="4740" spans="1:6" x14ac:dyDescent="0.25">
      <c r="A4740" s="16" t="s">
        <v>232</v>
      </c>
      <c r="B4740" s="16">
        <v>46342</v>
      </c>
      <c r="C4740" s="16">
        <v>138</v>
      </c>
      <c r="D4740" s="16">
        <v>113.2</v>
      </c>
      <c r="E4740" s="17">
        <v>33878</v>
      </c>
      <c r="F4740" s="17"/>
    </row>
    <row r="4741" spans="1:6" x14ac:dyDescent="0.25">
      <c r="A4741" s="16" t="s">
        <v>232</v>
      </c>
      <c r="B4741" s="16">
        <v>46534</v>
      </c>
      <c r="C4741" s="16">
        <v>57</v>
      </c>
      <c r="D4741" s="16">
        <v>44.6</v>
      </c>
      <c r="E4741" s="17">
        <v>36889</v>
      </c>
      <c r="F4741" s="17"/>
    </row>
    <row r="4742" spans="1:6" x14ac:dyDescent="0.25">
      <c r="A4742" s="16" t="s">
        <v>232</v>
      </c>
      <c r="B4742" s="16">
        <v>46514</v>
      </c>
      <c r="C4742" s="16">
        <v>60</v>
      </c>
      <c r="D4742" s="16">
        <v>57.5</v>
      </c>
      <c r="E4742" s="17">
        <v>40379</v>
      </c>
      <c r="F4742" s="17"/>
    </row>
    <row r="4743" spans="1:6" x14ac:dyDescent="0.25">
      <c r="A4743" s="16" t="s">
        <v>232</v>
      </c>
      <c r="B4743" s="16">
        <v>46526</v>
      </c>
      <c r="C4743" s="16">
        <v>48</v>
      </c>
      <c r="D4743" s="16">
        <v>44.6</v>
      </c>
      <c r="E4743" s="17">
        <v>43201</v>
      </c>
      <c r="F4743" s="17"/>
    </row>
    <row r="4744" spans="1:6" x14ac:dyDescent="0.25">
      <c r="A4744" s="16" t="s">
        <v>232</v>
      </c>
      <c r="B4744" s="16">
        <v>47408</v>
      </c>
      <c r="C4744" s="16">
        <v>66</v>
      </c>
      <c r="D4744" s="16">
        <v>44.8</v>
      </c>
      <c r="E4744" s="17">
        <v>31079</v>
      </c>
      <c r="F4744" s="17"/>
    </row>
    <row r="4745" spans="1:6" x14ac:dyDescent="0.25">
      <c r="A4745" s="16" t="s">
        <v>232</v>
      </c>
      <c r="B4745" s="16">
        <v>46237</v>
      </c>
      <c r="C4745" s="16">
        <v>87</v>
      </c>
      <c r="D4745" s="16">
        <v>82.6</v>
      </c>
      <c r="E4745" s="17">
        <v>29516</v>
      </c>
      <c r="F4745" s="17"/>
    </row>
    <row r="4746" spans="1:6" x14ac:dyDescent="0.25">
      <c r="A4746" s="16" t="s">
        <v>232</v>
      </c>
      <c r="B4746" s="16">
        <v>47362</v>
      </c>
      <c r="C4746" s="16">
        <v>68</v>
      </c>
      <c r="D4746" s="16">
        <v>44.6</v>
      </c>
      <c r="E4746" s="17">
        <v>39001</v>
      </c>
      <c r="F4746" s="17"/>
    </row>
    <row r="4747" spans="1:6" x14ac:dyDescent="0.25">
      <c r="A4747" s="16" t="s">
        <v>232</v>
      </c>
      <c r="B4747" s="16">
        <v>47710</v>
      </c>
      <c r="C4747" s="16">
        <v>103</v>
      </c>
      <c r="D4747" s="16">
        <v>93.1</v>
      </c>
      <c r="E4747" s="17">
        <v>26919</v>
      </c>
      <c r="F4747" s="17"/>
    </row>
    <row r="4748" spans="1:6" x14ac:dyDescent="0.25">
      <c r="A4748" s="16" t="s">
        <v>232</v>
      </c>
      <c r="B4748" s="16">
        <v>46923</v>
      </c>
      <c r="C4748" s="16">
        <v>64</v>
      </c>
      <c r="D4748" s="16">
        <v>59.3</v>
      </c>
      <c r="E4748" s="17">
        <v>31727</v>
      </c>
      <c r="F4748" s="17"/>
    </row>
    <row r="4749" spans="1:6" x14ac:dyDescent="0.25">
      <c r="A4749" s="16" t="s">
        <v>232</v>
      </c>
      <c r="B4749" s="16">
        <v>47150</v>
      </c>
      <c r="C4749" s="16">
        <v>122</v>
      </c>
      <c r="D4749" s="16">
        <v>80.400000000000006</v>
      </c>
      <c r="E4749" s="17">
        <v>35422</v>
      </c>
      <c r="F4749" s="17"/>
    </row>
    <row r="4750" spans="1:6" x14ac:dyDescent="0.25">
      <c r="A4750" s="16" t="s">
        <v>232</v>
      </c>
      <c r="B4750" s="16">
        <v>46383</v>
      </c>
      <c r="C4750" s="16">
        <v>85</v>
      </c>
      <c r="D4750" s="16">
        <v>70.900000000000006</v>
      </c>
      <c r="E4750" s="17">
        <v>26575</v>
      </c>
      <c r="F4750" s="17"/>
    </row>
    <row r="4751" spans="1:6" x14ac:dyDescent="0.25">
      <c r="A4751" s="16" t="s">
        <v>232</v>
      </c>
      <c r="B4751" s="16">
        <v>47394</v>
      </c>
      <c r="C4751" s="16">
        <v>94</v>
      </c>
      <c r="D4751" s="16">
        <v>65.7</v>
      </c>
      <c r="E4751" s="17">
        <v>30778</v>
      </c>
      <c r="F4751" s="17"/>
    </row>
    <row r="4752" spans="1:6" x14ac:dyDescent="0.25">
      <c r="A4752" s="16" t="s">
        <v>232</v>
      </c>
      <c r="B4752" s="16">
        <v>47112</v>
      </c>
      <c r="C4752" s="16">
        <v>135</v>
      </c>
      <c r="D4752" s="16">
        <v>129.19999999999999</v>
      </c>
      <c r="E4752" s="17">
        <v>32104</v>
      </c>
      <c r="F4752" s="17"/>
    </row>
    <row r="4753" spans="1:6" x14ac:dyDescent="0.25">
      <c r="A4753" s="16" t="s">
        <v>232</v>
      </c>
      <c r="B4753" s="16">
        <v>47025</v>
      </c>
      <c r="C4753" s="16">
        <v>100</v>
      </c>
      <c r="D4753" s="16">
        <v>39.4</v>
      </c>
      <c r="E4753" s="17">
        <v>24755</v>
      </c>
      <c r="F4753" s="17"/>
    </row>
    <row r="4754" spans="1:6" x14ac:dyDescent="0.25">
      <c r="A4754" s="16" t="s">
        <v>232</v>
      </c>
      <c r="B4754" s="16">
        <v>46755</v>
      </c>
      <c r="C4754" s="16">
        <v>99</v>
      </c>
      <c r="D4754" s="16">
        <v>85.4</v>
      </c>
      <c r="E4754" s="17">
        <v>38607</v>
      </c>
      <c r="F4754" s="17"/>
    </row>
    <row r="4755" spans="1:6" x14ac:dyDescent="0.25">
      <c r="A4755" s="16" t="s">
        <v>232</v>
      </c>
      <c r="B4755" s="16">
        <v>46055</v>
      </c>
      <c r="C4755" s="16">
        <v>48</v>
      </c>
      <c r="D4755" s="16">
        <v>22.4</v>
      </c>
      <c r="E4755" s="17">
        <v>34943</v>
      </c>
      <c r="F4755" s="17"/>
    </row>
    <row r="4756" spans="1:6" x14ac:dyDescent="0.25">
      <c r="A4756" s="16" t="s">
        <v>232</v>
      </c>
      <c r="B4756" s="16">
        <v>47547</v>
      </c>
      <c r="C4756" s="16">
        <v>107</v>
      </c>
      <c r="D4756" s="16">
        <v>99.7</v>
      </c>
      <c r="E4756" s="17">
        <v>31564</v>
      </c>
      <c r="F4756" s="17"/>
    </row>
    <row r="4757" spans="1:6" x14ac:dyDescent="0.25">
      <c r="A4757" s="16" t="s">
        <v>232</v>
      </c>
      <c r="B4757" s="16">
        <v>46254</v>
      </c>
      <c r="C4757" s="16">
        <v>70</v>
      </c>
      <c r="D4757" s="16">
        <v>69.3</v>
      </c>
      <c r="E4757" s="17">
        <v>41984</v>
      </c>
      <c r="F4757" s="17"/>
    </row>
    <row r="4758" spans="1:6" x14ac:dyDescent="0.25">
      <c r="A4758" s="16" t="s">
        <v>232</v>
      </c>
      <c r="B4758" s="16">
        <v>46234</v>
      </c>
      <c r="C4758" s="16">
        <v>70</v>
      </c>
      <c r="D4758" s="16">
        <v>48.2</v>
      </c>
      <c r="E4758" s="17">
        <v>41570</v>
      </c>
      <c r="F4758" s="17"/>
    </row>
    <row r="4759" spans="1:6" x14ac:dyDescent="0.25">
      <c r="A4759" s="16" t="s">
        <v>232</v>
      </c>
      <c r="B4759" s="16">
        <v>46394</v>
      </c>
      <c r="C4759" s="16">
        <v>80</v>
      </c>
      <c r="D4759" s="16">
        <v>68.400000000000006</v>
      </c>
      <c r="E4759" s="17">
        <v>33581</v>
      </c>
      <c r="F4759" s="17"/>
    </row>
    <row r="4760" spans="1:6" x14ac:dyDescent="0.25">
      <c r="A4760" s="16" t="s">
        <v>232</v>
      </c>
      <c r="B4760" s="16">
        <v>47586</v>
      </c>
      <c r="C4760" s="16">
        <v>86</v>
      </c>
      <c r="D4760" s="16">
        <v>62.2</v>
      </c>
      <c r="E4760" s="17">
        <v>33482</v>
      </c>
      <c r="F4760" s="17"/>
    </row>
    <row r="4761" spans="1:6" x14ac:dyDescent="0.25">
      <c r="A4761" s="16" t="s">
        <v>232</v>
      </c>
      <c r="B4761" s="16">
        <v>46140</v>
      </c>
      <c r="C4761" s="16">
        <v>128</v>
      </c>
      <c r="D4761" s="16">
        <v>108.6</v>
      </c>
      <c r="E4761" s="17">
        <v>25911</v>
      </c>
      <c r="F4761" s="17"/>
    </row>
    <row r="4762" spans="1:6" x14ac:dyDescent="0.25">
      <c r="A4762" s="16" t="s">
        <v>232</v>
      </c>
      <c r="B4762" s="16">
        <v>47122</v>
      </c>
      <c r="C4762" s="16">
        <v>68</v>
      </c>
      <c r="D4762" s="16">
        <v>64.900000000000006</v>
      </c>
      <c r="E4762" s="17">
        <v>39716</v>
      </c>
      <c r="F4762" s="17"/>
    </row>
    <row r="4763" spans="1:6" x14ac:dyDescent="0.25">
      <c r="A4763" s="16" t="s">
        <v>232</v>
      </c>
      <c r="B4763" s="16">
        <v>47802</v>
      </c>
      <c r="C4763" s="16">
        <v>121</v>
      </c>
      <c r="D4763" s="16">
        <v>111.9</v>
      </c>
      <c r="E4763" s="17">
        <v>34043</v>
      </c>
      <c r="F4763" s="17"/>
    </row>
    <row r="4764" spans="1:6" x14ac:dyDescent="0.25">
      <c r="A4764" s="16" t="s">
        <v>232</v>
      </c>
      <c r="B4764" s="16">
        <v>47630</v>
      </c>
      <c r="C4764" s="16">
        <v>90</v>
      </c>
      <c r="D4764" s="16">
        <v>76.7</v>
      </c>
      <c r="E4764" s="17">
        <v>31422</v>
      </c>
      <c r="F4764" s="17"/>
    </row>
    <row r="4765" spans="1:6" x14ac:dyDescent="0.25">
      <c r="A4765" s="16" t="s">
        <v>232</v>
      </c>
      <c r="B4765" s="16">
        <v>46224</v>
      </c>
      <c r="C4765" s="16">
        <v>126</v>
      </c>
      <c r="D4765" s="16">
        <v>105.3</v>
      </c>
      <c r="E4765" s="17">
        <v>24484</v>
      </c>
      <c r="F4765" s="17"/>
    </row>
    <row r="4766" spans="1:6" x14ac:dyDescent="0.25">
      <c r="A4766" s="16" t="s">
        <v>232</v>
      </c>
      <c r="B4766" s="16">
        <v>47331</v>
      </c>
      <c r="C4766" s="16">
        <v>98</v>
      </c>
      <c r="D4766" s="16">
        <v>92.5</v>
      </c>
      <c r="E4766" s="17">
        <v>32624</v>
      </c>
      <c r="F4766" s="17"/>
    </row>
    <row r="4767" spans="1:6" x14ac:dyDescent="0.25">
      <c r="A4767" s="16" t="s">
        <v>232</v>
      </c>
      <c r="B4767" s="16">
        <v>46573</v>
      </c>
      <c r="C4767" s="16">
        <v>133</v>
      </c>
      <c r="D4767" s="16">
        <v>109.7</v>
      </c>
      <c r="E4767" s="17">
        <v>34973</v>
      </c>
      <c r="F4767" s="17"/>
    </row>
    <row r="4768" spans="1:6" x14ac:dyDescent="0.25">
      <c r="A4768" s="16" t="s">
        <v>232</v>
      </c>
      <c r="B4768" s="16">
        <v>46052</v>
      </c>
      <c r="C4768" s="16">
        <v>64</v>
      </c>
      <c r="D4768" s="16">
        <v>49.6</v>
      </c>
      <c r="E4768" s="17">
        <v>30369</v>
      </c>
      <c r="F4768" s="17"/>
    </row>
    <row r="4769" spans="1:6" x14ac:dyDescent="0.25">
      <c r="A4769" s="16" t="s">
        <v>232</v>
      </c>
      <c r="B4769" s="16">
        <v>47501</v>
      </c>
      <c r="C4769" s="16">
        <v>58</v>
      </c>
      <c r="D4769" s="16">
        <v>48.9</v>
      </c>
      <c r="E4769" s="17">
        <v>42188</v>
      </c>
      <c r="F4769" s="17"/>
    </row>
    <row r="4770" spans="1:6" x14ac:dyDescent="0.25">
      <c r="A4770" s="16" t="s">
        <v>232</v>
      </c>
      <c r="B4770" s="16">
        <v>46410</v>
      </c>
      <c r="C4770" s="16">
        <v>164</v>
      </c>
      <c r="D4770" s="16">
        <v>112.8</v>
      </c>
      <c r="E4770" s="17">
        <v>33060</v>
      </c>
      <c r="F4770" s="17"/>
    </row>
    <row r="4771" spans="1:6" x14ac:dyDescent="0.25">
      <c r="A4771" s="16" t="s">
        <v>232</v>
      </c>
      <c r="B4771" s="16">
        <v>46635</v>
      </c>
      <c r="C4771" s="16">
        <v>168</v>
      </c>
      <c r="D4771" s="16">
        <v>145.30000000000001</v>
      </c>
      <c r="E4771" s="17">
        <v>34338</v>
      </c>
      <c r="F4771" s="17"/>
    </row>
    <row r="4772" spans="1:6" x14ac:dyDescent="0.25">
      <c r="A4772" s="16" t="s">
        <v>232</v>
      </c>
      <c r="B4772" s="16">
        <v>46304</v>
      </c>
      <c r="C4772" s="16">
        <v>100</v>
      </c>
      <c r="D4772" s="16">
        <v>91.1</v>
      </c>
      <c r="E4772" s="17">
        <v>41264</v>
      </c>
      <c r="F4772" s="17"/>
    </row>
    <row r="4773" spans="1:6" x14ac:dyDescent="0.25">
      <c r="A4773" s="16" t="s">
        <v>232</v>
      </c>
      <c r="B4773" s="16">
        <v>47362</v>
      </c>
      <c r="C4773" s="16">
        <v>36</v>
      </c>
      <c r="D4773" s="16">
        <v>27.7</v>
      </c>
      <c r="E4773" s="17">
        <v>33756</v>
      </c>
      <c r="F4773" s="17"/>
    </row>
    <row r="4774" spans="1:6" x14ac:dyDescent="0.25">
      <c r="A4774" s="16" t="s">
        <v>232</v>
      </c>
      <c r="B4774" s="16">
        <v>47535</v>
      </c>
      <c r="C4774" s="16">
        <v>50</v>
      </c>
      <c r="D4774" s="16">
        <v>32.700000000000003</v>
      </c>
      <c r="E4774" s="17">
        <v>36992</v>
      </c>
      <c r="F4774" s="17"/>
    </row>
    <row r="4775" spans="1:6" x14ac:dyDescent="0.25">
      <c r="A4775" s="16" t="s">
        <v>232</v>
      </c>
      <c r="B4775" s="16">
        <v>46234</v>
      </c>
      <c r="C4775" s="16">
        <v>132</v>
      </c>
      <c r="D4775" s="16">
        <v>89.6</v>
      </c>
      <c r="E4775" s="17">
        <v>35431</v>
      </c>
      <c r="F4775" s="17"/>
    </row>
    <row r="4776" spans="1:6" x14ac:dyDescent="0.25">
      <c r="A4776" s="16" t="s">
        <v>232</v>
      </c>
      <c r="B4776" s="16">
        <v>47904</v>
      </c>
      <c r="C4776" s="16">
        <v>79</v>
      </c>
      <c r="D4776" s="16">
        <v>63.5</v>
      </c>
      <c r="E4776" s="17">
        <v>25349</v>
      </c>
      <c r="F4776" s="17"/>
    </row>
    <row r="4777" spans="1:6" x14ac:dyDescent="0.25">
      <c r="A4777" s="16" t="s">
        <v>232</v>
      </c>
      <c r="B4777" s="16">
        <v>47356</v>
      </c>
      <c r="C4777" s="16">
        <v>60</v>
      </c>
      <c r="D4777" s="16">
        <v>25</v>
      </c>
      <c r="E4777" s="17">
        <v>34912</v>
      </c>
      <c r="F4777" s="17"/>
    </row>
    <row r="4778" spans="1:6" x14ac:dyDescent="0.25">
      <c r="A4778" s="16" t="s">
        <v>232</v>
      </c>
      <c r="B4778" s="16">
        <v>47403</v>
      </c>
      <c r="C4778" s="16">
        <v>224</v>
      </c>
      <c r="D4778" s="16">
        <v>142</v>
      </c>
      <c r="E4778" s="17">
        <v>24473</v>
      </c>
      <c r="F4778" s="17"/>
    </row>
    <row r="4779" spans="1:6" x14ac:dyDescent="0.25">
      <c r="A4779" s="16" t="s">
        <v>232</v>
      </c>
      <c r="B4779" s="16">
        <v>47203</v>
      </c>
      <c r="C4779" s="16">
        <v>80</v>
      </c>
      <c r="D4779" s="16">
        <v>60.9</v>
      </c>
      <c r="E4779" s="17">
        <v>34515</v>
      </c>
      <c r="F4779" s="17"/>
    </row>
    <row r="4780" spans="1:6" x14ac:dyDescent="0.25">
      <c r="A4780" s="16" t="s">
        <v>232</v>
      </c>
      <c r="B4780" s="16">
        <v>47905</v>
      </c>
      <c r="C4780" s="16">
        <v>71</v>
      </c>
      <c r="D4780" s="16">
        <v>63.8</v>
      </c>
      <c r="E4780" s="17">
        <v>40309</v>
      </c>
      <c r="F4780" s="17"/>
    </row>
    <row r="4781" spans="1:6" x14ac:dyDescent="0.25">
      <c r="A4781" s="16" t="s">
        <v>232</v>
      </c>
      <c r="B4781" s="16">
        <v>46254</v>
      </c>
      <c r="C4781" s="16">
        <v>120</v>
      </c>
      <c r="D4781" s="16">
        <v>88.8</v>
      </c>
      <c r="E4781" s="17">
        <v>36279</v>
      </c>
      <c r="F4781" s="17"/>
    </row>
    <row r="4782" spans="1:6" x14ac:dyDescent="0.25">
      <c r="A4782" s="16" t="s">
        <v>232</v>
      </c>
      <c r="B4782" s="16">
        <v>46001</v>
      </c>
      <c r="C4782" s="16">
        <v>70</v>
      </c>
      <c r="D4782" s="16">
        <v>41.8</v>
      </c>
      <c r="E4782" s="17">
        <v>34516</v>
      </c>
      <c r="F4782" s="17"/>
    </row>
    <row r="4783" spans="1:6" x14ac:dyDescent="0.25">
      <c r="A4783" s="16" t="s">
        <v>232</v>
      </c>
      <c r="B4783" s="16">
        <v>46701</v>
      </c>
      <c r="C4783" s="16">
        <v>77</v>
      </c>
      <c r="D4783" s="16">
        <v>39.700000000000003</v>
      </c>
      <c r="E4783" s="17">
        <v>39184</v>
      </c>
      <c r="F4783" s="17"/>
    </row>
    <row r="4784" spans="1:6" x14ac:dyDescent="0.25">
      <c r="A4784" s="16" t="s">
        <v>232</v>
      </c>
      <c r="B4784" s="16">
        <v>46225</v>
      </c>
      <c r="C4784" s="16">
        <v>44</v>
      </c>
      <c r="D4784" s="16">
        <v>40.299999999999997</v>
      </c>
      <c r="E4784" s="17">
        <v>33695</v>
      </c>
      <c r="F4784" s="17"/>
    </row>
    <row r="4785" spans="1:6" x14ac:dyDescent="0.25">
      <c r="A4785" s="16" t="s">
        <v>232</v>
      </c>
      <c r="B4785" s="16">
        <v>46962</v>
      </c>
      <c r="C4785" s="16">
        <v>65</v>
      </c>
      <c r="D4785" s="16">
        <v>57.3</v>
      </c>
      <c r="E4785" s="17">
        <v>38618</v>
      </c>
      <c r="F4785" s="17"/>
    </row>
    <row r="4786" spans="1:6" x14ac:dyDescent="0.25">
      <c r="A4786" s="16" t="s">
        <v>232</v>
      </c>
      <c r="B4786" s="16">
        <v>46151</v>
      </c>
      <c r="C4786" s="16">
        <v>103</v>
      </c>
      <c r="D4786" s="16">
        <v>61.8</v>
      </c>
      <c r="E4786" s="17">
        <v>28866</v>
      </c>
      <c r="F4786" s="17"/>
    </row>
    <row r="4787" spans="1:6" x14ac:dyDescent="0.25">
      <c r="A4787" s="16" t="s">
        <v>232</v>
      </c>
      <c r="B4787" s="16">
        <v>46032</v>
      </c>
      <c r="C4787" s="16">
        <v>18</v>
      </c>
      <c r="D4787" s="16">
        <v>14.7</v>
      </c>
      <c r="E4787" s="17">
        <v>40912</v>
      </c>
      <c r="F4787" s="17"/>
    </row>
    <row r="4788" spans="1:6" x14ac:dyDescent="0.25">
      <c r="A4788" s="16" t="s">
        <v>232</v>
      </c>
      <c r="B4788" s="16">
        <v>46368</v>
      </c>
      <c r="C4788" s="16">
        <v>66</v>
      </c>
      <c r="D4788" s="16">
        <v>50.8</v>
      </c>
      <c r="E4788" s="17">
        <v>31946</v>
      </c>
      <c r="F4788" s="17"/>
    </row>
    <row r="4789" spans="1:6" x14ac:dyDescent="0.25">
      <c r="A4789" s="16" t="s">
        <v>232</v>
      </c>
      <c r="B4789" s="16">
        <v>46750</v>
      </c>
      <c r="C4789" s="16">
        <v>36</v>
      </c>
      <c r="D4789" s="16">
        <v>29.8</v>
      </c>
      <c r="E4789" s="17">
        <v>34700</v>
      </c>
      <c r="F4789" s="17"/>
    </row>
    <row r="4790" spans="1:6" x14ac:dyDescent="0.25">
      <c r="A4790" s="16" t="s">
        <v>232</v>
      </c>
      <c r="B4790" s="16">
        <v>47630</v>
      </c>
      <c r="C4790" s="16">
        <v>104</v>
      </c>
      <c r="D4790" s="16">
        <v>58.4</v>
      </c>
      <c r="E4790" s="17">
        <v>36487</v>
      </c>
      <c r="F4790" s="17"/>
    </row>
    <row r="4791" spans="1:6" x14ac:dyDescent="0.25">
      <c r="A4791" s="16" t="s">
        <v>232</v>
      </c>
      <c r="B4791" s="16">
        <v>47532</v>
      </c>
      <c r="C4791" s="16">
        <v>17</v>
      </c>
      <c r="D4791" s="16">
        <v>16.3</v>
      </c>
      <c r="E4791" s="17">
        <v>38503</v>
      </c>
      <c r="F4791" s="17"/>
    </row>
    <row r="4792" spans="1:6" x14ac:dyDescent="0.25">
      <c r="A4792" s="16" t="s">
        <v>232</v>
      </c>
      <c r="B4792" s="16">
        <v>47591</v>
      </c>
      <c r="C4792" s="16">
        <v>70</v>
      </c>
      <c r="D4792" s="16">
        <v>53.1</v>
      </c>
      <c r="E4792" s="17">
        <v>35643</v>
      </c>
      <c r="F4792" s="17"/>
    </row>
    <row r="4793" spans="1:6" x14ac:dyDescent="0.25">
      <c r="A4793" s="16" t="s">
        <v>232</v>
      </c>
      <c r="B4793" s="16">
        <v>46321</v>
      </c>
      <c r="C4793" s="16">
        <v>225</v>
      </c>
      <c r="D4793" s="16">
        <v>202</v>
      </c>
      <c r="E4793" s="17">
        <v>26549</v>
      </c>
      <c r="F4793" s="17"/>
    </row>
    <row r="4794" spans="1:6" x14ac:dyDescent="0.25">
      <c r="A4794" s="16" t="s">
        <v>232</v>
      </c>
      <c r="B4794" s="16">
        <v>46750</v>
      </c>
      <c r="C4794" s="16">
        <v>85</v>
      </c>
      <c r="D4794" s="16">
        <v>68.099999999999994</v>
      </c>
      <c r="E4794" s="17">
        <v>26604</v>
      </c>
      <c r="F4794" s="17"/>
    </row>
    <row r="4795" spans="1:6" x14ac:dyDescent="0.25">
      <c r="A4795" s="16" t="s">
        <v>232</v>
      </c>
      <c r="B4795" s="16">
        <v>46123</v>
      </c>
      <c r="C4795" s="16">
        <v>137</v>
      </c>
      <c r="D4795" s="16">
        <v>121.9</v>
      </c>
      <c r="E4795" s="17">
        <v>30935</v>
      </c>
      <c r="F4795" s="17"/>
    </row>
    <row r="4796" spans="1:6" x14ac:dyDescent="0.25">
      <c r="A4796" s="16" t="s">
        <v>232</v>
      </c>
      <c r="B4796" s="16">
        <v>47546</v>
      </c>
      <c r="C4796" s="16">
        <v>27</v>
      </c>
      <c r="D4796" s="16">
        <v>22.8</v>
      </c>
      <c r="E4796" s="17">
        <v>37462</v>
      </c>
      <c r="F4796" s="17"/>
    </row>
    <row r="4797" spans="1:6" x14ac:dyDescent="0.25">
      <c r="A4797" s="16" t="s">
        <v>232</v>
      </c>
      <c r="B4797" s="16">
        <v>46312</v>
      </c>
      <c r="C4797" s="16">
        <v>117</v>
      </c>
      <c r="D4797" s="16">
        <v>80.5</v>
      </c>
      <c r="E4797" s="17">
        <v>36039</v>
      </c>
      <c r="F4797" s="17"/>
    </row>
    <row r="4798" spans="1:6" x14ac:dyDescent="0.25">
      <c r="A4798" s="16" t="s">
        <v>232</v>
      </c>
      <c r="B4798" s="16">
        <v>47374</v>
      </c>
      <c r="C4798" s="16">
        <v>122</v>
      </c>
      <c r="D4798" s="16">
        <v>55.7</v>
      </c>
      <c r="E4798" s="17">
        <v>27119</v>
      </c>
      <c r="F4798" s="17"/>
    </row>
    <row r="4799" spans="1:6" x14ac:dyDescent="0.25">
      <c r="A4799" s="16" t="s">
        <v>232</v>
      </c>
      <c r="B4799" s="16">
        <v>47368</v>
      </c>
      <c r="C4799" s="16">
        <v>89</v>
      </c>
      <c r="D4799" s="16">
        <v>70.3</v>
      </c>
      <c r="E4799" s="17">
        <v>34029</v>
      </c>
      <c r="F4799" s="17"/>
    </row>
    <row r="4800" spans="1:6" x14ac:dyDescent="0.25">
      <c r="A4800" s="16" t="s">
        <v>232</v>
      </c>
      <c r="B4800" s="16">
        <v>46410</v>
      </c>
      <c r="C4800" s="16">
        <v>100</v>
      </c>
      <c r="D4800" s="16">
        <v>72.5</v>
      </c>
      <c r="E4800" s="17">
        <v>35912</v>
      </c>
      <c r="F4800" s="17"/>
    </row>
    <row r="4801" spans="1:6" x14ac:dyDescent="0.25">
      <c r="A4801" s="16" t="s">
        <v>232</v>
      </c>
      <c r="B4801" s="16">
        <v>46221</v>
      </c>
      <c r="C4801" s="16">
        <v>88</v>
      </c>
      <c r="D4801" s="16">
        <v>65</v>
      </c>
      <c r="E4801" s="17">
        <v>32699</v>
      </c>
      <c r="F4801" s="17"/>
    </row>
    <row r="4802" spans="1:6" x14ac:dyDescent="0.25">
      <c r="A4802" s="16" t="s">
        <v>232</v>
      </c>
      <c r="B4802" s="16">
        <v>47421</v>
      </c>
      <c r="C4802" s="16">
        <v>37</v>
      </c>
      <c r="D4802" s="16">
        <v>33</v>
      </c>
      <c r="E4802" s="17">
        <v>33482</v>
      </c>
      <c r="F4802" s="17"/>
    </row>
    <row r="4803" spans="1:6" x14ac:dyDescent="0.25">
      <c r="A4803" s="16" t="s">
        <v>232</v>
      </c>
      <c r="B4803" s="16">
        <v>47374</v>
      </c>
      <c r="C4803" s="16">
        <v>62</v>
      </c>
      <c r="D4803" s="16">
        <v>44</v>
      </c>
      <c r="E4803" s="17">
        <v>42408</v>
      </c>
      <c r="F4803" s="17"/>
    </row>
    <row r="4804" spans="1:6" x14ac:dyDescent="0.25">
      <c r="A4804" s="16" t="s">
        <v>232</v>
      </c>
      <c r="B4804" s="16">
        <v>46012</v>
      </c>
      <c r="C4804" s="16">
        <v>74</v>
      </c>
      <c r="D4804" s="16">
        <v>55.9</v>
      </c>
      <c r="E4804" s="17">
        <v>37396</v>
      </c>
      <c r="F4804" s="17"/>
    </row>
    <row r="4805" spans="1:6" x14ac:dyDescent="0.25">
      <c r="A4805" s="16" t="s">
        <v>232</v>
      </c>
      <c r="B4805" s="16">
        <v>46052</v>
      </c>
      <c r="C4805" s="16">
        <v>68</v>
      </c>
      <c r="D4805" s="16">
        <v>57.3</v>
      </c>
      <c r="E4805" s="17">
        <v>36824</v>
      </c>
      <c r="F4805" s="17"/>
    </row>
    <row r="4806" spans="1:6" x14ac:dyDescent="0.25">
      <c r="A4806" s="16" t="s">
        <v>232</v>
      </c>
      <c r="B4806" s="16">
        <v>46975</v>
      </c>
      <c r="C4806" s="16">
        <v>141</v>
      </c>
      <c r="D4806" s="16">
        <v>56.7</v>
      </c>
      <c r="E4806" s="17">
        <v>33410</v>
      </c>
      <c r="F4806" s="17"/>
    </row>
    <row r="4807" spans="1:6" x14ac:dyDescent="0.25">
      <c r="A4807" s="16" t="s">
        <v>232</v>
      </c>
      <c r="B4807" s="16">
        <v>46815</v>
      </c>
      <c r="C4807" s="16">
        <v>77</v>
      </c>
      <c r="D4807" s="16">
        <v>56.5</v>
      </c>
      <c r="E4807" s="17">
        <v>32342</v>
      </c>
      <c r="F4807" s="17"/>
    </row>
    <row r="4808" spans="1:6" x14ac:dyDescent="0.25">
      <c r="A4808" s="16" t="s">
        <v>232</v>
      </c>
      <c r="B4808" s="16">
        <v>46619</v>
      </c>
      <c r="C4808" s="16">
        <v>111</v>
      </c>
      <c r="D4808" s="16">
        <v>61.2</v>
      </c>
      <c r="E4808" s="17">
        <v>42131</v>
      </c>
      <c r="F4808" s="17"/>
    </row>
    <row r="4809" spans="1:6" x14ac:dyDescent="0.25">
      <c r="A4809" s="16" t="s">
        <v>232</v>
      </c>
      <c r="B4809" s="16">
        <v>46122</v>
      </c>
      <c r="C4809" s="16">
        <v>26</v>
      </c>
      <c r="D4809" s="16">
        <v>5.2</v>
      </c>
      <c r="E4809" s="17">
        <v>42528</v>
      </c>
      <c r="F4809" s="17"/>
    </row>
    <row r="4810" spans="1:6" x14ac:dyDescent="0.25">
      <c r="A4810" s="16" t="s">
        <v>232</v>
      </c>
      <c r="B4810" s="16">
        <v>46219</v>
      </c>
      <c r="C4810" s="16">
        <v>136</v>
      </c>
      <c r="D4810" s="16">
        <v>79.400000000000006</v>
      </c>
      <c r="E4810" s="17">
        <v>25136</v>
      </c>
      <c r="F4810" s="17"/>
    </row>
    <row r="4811" spans="1:6" x14ac:dyDescent="0.25">
      <c r="A4811" s="16" t="s">
        <v>232</v>
      </c>
      <c r="B4811" s="16">
        <v>47562</v>
      </c>
      <c r="C4811" s="16">
        <v>62</v>
      </c>
      <c r="D4811" s="16">
        <v>57</v>
      </c>
      <c r="E4811" s="17">
        <v>34617</v>
      </c>
      <c r="F4811" s="17"/>
    </row>
    <row r="4812" spans="1:6" x14ac:dyDescent="0.25">
      <c r="A4812" s="16" t="s">
        <v>232</v>
      </c>
      <c r="B4812" s="16">
        <v>47438</v>
      </c>
      <c r="C4812" s="16">
        <v>60</v>
      </c>
      <c r="D4812" s="16">
        <v>52.4</v>
      </c>
      <c r="E4812" s="17">
        <v>31973</v>
      </c>
      <c r="F4812" s="17"/>
    </row>
    <row r="4813" spans="1:6" x14ac:dyDescent="0.25">
      <c r="A4813" s="16" t="s">
        <v>232</v>
      </c>
      <c r="B4813" s="16">
        <v>46580</v>
      </c>
      <c r="C4813" s="16">
        <v>80</v>
      </c>
      <c r="D4813" s="16">
        <v>41.6</v>
      </c>
      <c r="E4813" s="17">
        <v>34790</v>
      </c>
      <c r="F4813" s="17"/>
    </row>
    <row r="4814" spans="1:6" x14ac:dyDescent="0.25">
      <c r="A4814" s="16" t="s">
        <v>232</v>
      </c>
      <c r="B4814" s="16">
        <v>46750</v>
      </c>
      <c r="C4814" s="16">
        <v>78</v>
      </c>
      <c r="D4814" s="16">
        <v>67.099999999999994</v>
      </c>
      <c r="E4814" s="17">
        <v>37099</v>
      </c>
      <c r="F4814" s="17"/>
    </row>
    <row r="4815" spans="1:6" x14ac:dyDescent="0.25">
      <c r="A4815" s="16" t="s">
        <v>232</v>
      </c>
      <c r="B4815" s="16">
        <v>46805</v>
      </c>
      <c r="C4815" s="16">
        <v>82</v>
      </c>
      <c r="D4815" s="16">
        <v>56.7</v>
      </c>
      <c r="E4815" s="17">
        <v>27904</v>
      </c>
      <c r="F4815" s="17"/>
    </row>
    <row r="4816" spans="1:6" x14ac:dyDescent="0.25">
      <c r="A4816" s="16" t="s">
        <v>232</v>
      </c>
      <c r="B4816" s="16">
        <v>46173</v>
      </c>
      <c r="C4816" s="16">
        <v>63</v>
      </c>
      <c r="D4816" s="16">
        <v>42.3</v>
      </c>
      <c r="E4816" s="17">
        <v>35636</v>
      </c>
      <c r="F4816" s="17"/>
    </row>
    <row r="4817" spans="1:6" x14ac:dyDescent="0.25">
      <c r="A4817" s="16" t="s">
        <v>232</v>
      </c>
      <c r="B4817" s="16">
        <v>47546</v>
      </c>
      <c r="C4817" s="16">
        <v>65</v>
      </c>
      <c r="D4817" s="16">
        <v>46.8</v>
      </c>
      <c r="E4817" s="17">
        <v>37685</v>
      </c>
      <c r="F4817" s="17"/>
    </row>
    <row r="4818" spans="1:6" x14ac:dyDescent="0.25">
      <c r="A4818" s="16" t="s">
        <v>232</v>
      </c>
      <c r="B4818" s="16">
        <v>47546</v>
      </c>
      <c r="C4818" s="16">
        <v>68</v>
      </c>
      <c r="D4818" s="16">
        <v>47.6</v>
      </c>
      <c r="E4818" s="17">
        <v>36738</v>
      </c>
      <c r="F4818" s="17"/>
    </row>
    <row r="4819" spans="1:6" x14ac:dyDescent="0.25">
      <c r="A4819" s="16" t="s">
        <v>232</v>
      </c>
      <c r="B4819" s="16">
        <v>46544</v>
      </c>
      <c r="C4819" s="16">
        <v>70</v>
      </c>
      <c r="D4819" s="16">
        <v>46.7</v>
      </c>
      <c r="E4819" s="17">
        <v>41289</v>
      </c>
      <c r="F4819" s="17"/>
    </row>
    <row r="4820" spans="1:6" x14ac:dyDescent="0.25">
      <c r="A4820" s="16" t="s">
        <v>232</v>
      </c>
      <c r="B4820" s="16">
        <v>47802</v>
      </c>
      <c r="C4820" s="16">
        <v>78</v>
      </c>
      <c r="D4820" s="16">
        <v>63.7</v>
      </c>
      <c r="E4820" s="17">
        <v>30568</v>
      </c>
      <c r="F4820" s="17"/>
    </row>
    <row r="4821" spans="1:6" x14ac:dyDescent="0.25">
      <c r="A4821" s="16" t="s">
        <v>232</v>
      </c>
      <c r="B4821" s="16">
        <v>47904</v>
      </c>
      <c r="C4821" s="16">
        <v>141</v>
      </c>
      <c r="D4821" s="16">
        <v>118.3</v>
      </c>
      <c r="E4821" s="17">
        <v>25849</v>
      </c>
      <c r="F4821" s="17"/>
    </row>
    <row r="4822" spans="1:6" x14ac:dyDescent="0.25">
      <c r="A4822" s="16" t="s">
        <v>232</v>
      </c>
      <c r="B4822" s="16">
        <v>47374</v>
      </c>
      <c r="C4822" s="16">
        <v>170</v>
      </c>
      <c r="D4822" s="16">
        <v>86.1</v>
      </c>
      <c r="E4822" s="17">
        <v>30987</v>
      </c>
      <c r="F4822" s="17"/>
    </row>
    <row r="4823" spans="1:6" x14ac:dyDescent="0.25">
      <c r="A4823" s="16" t="s">
        <v>232</v>
      </c>
      <c r="B4823" s="16">
        <v>46173</v>
      </c>
      <c r="C4823" s="16">
        <v>98</v>
      </c>
      <c r="D4823" s="16">
        <v>61.5</v>
      </c>
      <c r="E4823" s="17">
        <v>24552</v>
      </c>
      <c r="F4823" s="17"/>
    </row>
    <row r="4824" spans="1:6" x14ac:dyDescent="0.25">
      <c r="A4824" s="16" t="s">
        <v>232</v>
      </c>
      <c r="B4824" s="16">
        <v>47904</v>
      </c>
      <c r="C4824" s="16">
        <v>120</v>
      </c>
      <c r="D4824" s="16">
        <v>85.3</v>
      </c>
      <c r="E4824" s="17">
        <v>35362</v>
      </c>
      <c r="F4824" s="17"/>
    </row>
    <row r="4825" spans="1:6" x14ac:dyDescent="0.25">
      <c r="A4825" s="16" t="s">
        <v>232</v>
      </c>
      <c r="B4825" s="16">
        <v>47710</v>
      </c>
      <c r="C4825" s="16">
        <v>71</v>
      </c>
      <c r="D4825" s="16">
        <v>51.8</v>
      </c>
      <c r="E4825" s="17">
        <v>34425</v>
      </c>
      <c r="F4825" s="17"/>
    </row>
    <row r="4826" spans="1:6" x14ac:dyDescent="0.25">
      <c r="A4826" s="16" t="s">
        <v>232</v>
      </c>
      <c r="B4826" s="16">
        <v>47454</v>
      </c>
      <c r="C4826" s="16">
        <v>109</v>
      </c>
      <c r="D4826" s="16">
        <v>85.7</v>
      </c>
      <c r="E4826" s="17">
        <v>32671</v>
      </c>
      <c r="F4826" s="17"/>
    </row>
    <row r="4827" spans="1:6" x14ac:dyDescent="0.25">
      <c r="A4827" s="16" t="s">
        <v>232</v>
      </c>
      <c r="B4827" s="16">
        <v>47421</v>
      </c>
      <c r="C4827" s="16">
        <v>95</v>
      </c>
      <c r="D4827" s="16">
        <v>74.5</v>
      </c>
      <c r="E4827" s="17">
        <v>26543</v>
      </c>
      <c r="F4827" s="17"/>
    </row>
    <row r="4828" spans="1:6" x14ac:dyDescent="0.25">
      <c r="A4828" s="16" t="s">
        <v>232</v>
      </c>
      <c r="B4828" s="16">
        <v>47501</v>
      </c>
      <c r="C4828" s="16">
        <v>48</v>
      </c>
      <c r="D4828" s="16">
        <v>43</v>
      </c>
      <c r="E4828" s="17">
        <v>37526</v>
      </c>
      <c r="F4828" s="17"/>
    </row>
    <row r="4829" spans="1:6" x14ac:dyDescent="0.25">
      <c r="A4829" s="16" t="s">
        <v>232</v>
      </c>
      <c r="B4829" s="16">
        <v>47960</v>
      </c>
      <c r="C4829" s="16">
        <v>116</v>
      </c>
      <c r="D4829" s="16">
        <v>74.5</v>
      </c>
      <c r="E4829" s="17">
        <v>26954</v>
      </c>
      <c r="F4829" s="17"/>
    </row>
    <row r="4830" spans="1:6" x14ac:dyDescent="0.25">
      <c r="A4830" s="16" t="s">
        <v>232</v>
      </c>
      <c r="B4830" s="16">
        <v>46940</v>
      </c>
      <c r="C4830" s="16">
        <v>115</v>
      </c>
      <c r="D4830" s="16">
        <v>85.3</v>
      </c>
      <c r="E4830" s="17">
        <v>34700</v>
      </c>
      <c r="F4830" s="17"/>
    </row>
    <row r="4831" spans="1:6" x14ac:dyDescent="0.25">
      <c r="A4831" s="16" t="s">
        <v>232</v>
      </c>
      <c r="B4831" s="16">
        <v>46237</v>
      </c>
      <c r="C4831" s="16">
        <v>150</v>
      </c>
      <c r="D4831" s="16">
        <v>139.1</v>
      </c>
      <c r="E4831" s="17">
        <v>38966</v>
      </c>
      <c r="F4831" s="17"/>
    </row>
    <row r="4832" spans="1:6" x14ac:dyDescent="0.25">
      <c r="A4832" s="16" t="s">
        <v>232</v>
      </c>
      <c r="B4832" s="16">
        <v>46168</v>
      </c>
      <c r="C4832" s="16">
        <v>104</v>
      </c>
      <c r="D4832" s="16">
        <v>98.8</v>
      </c>
      <c r="E4832" s="17">
        <v>42153</v>
      </c>
      <c r="F4832" s="17"/>
    </row>
    <row r="4833" spans="1:6" x14ac:dyDescent="0.25">
      <c r="A4833" s="16" t="s">
        <v>232</v>
      </c>
      <c r="B4833" s="16">
        <v>47803</v>
      </c>
      <c r="C4833" s="16">
        <v>86</v>
      </c>
      <c r="D4833" s="16">
        <v>57.1</v>
      </c>
      <c r="E4833" s="17">
        <v>33008</v>
      </c>
      <c r="F4833" s="17"/>
    </row>
    <row r="4834" spans="1:6" x14ac:dyDescent="0.25">
      <c r="A4834" s="16" t="s">
        <v>232</v>
      </c>
      <c r="B4834" s="16">
        <v>46227</v>
      </c>
      <c r="C4834" s="16">
        <v>140</v>
      </c>
      <c r="D4834" s="16">
        <v>90.3</v>
      </c>
      <c r="E4834" s="17">
        <v>31135</v>
      </c>
      <c r="F4834" s="17"/>
    </row>
    <row r="4835" spans="1:6" x14ac:dyDescent="0.25">
      <c r="A4835" s="16" t="s">
        <v>232</v>
      </c>
      <c r="B4835" s="16">
        <v>46256</v>
      </c>
      <c r="C4835" s="16">
        <v>109</v>
      </c>
      <c r="D4835" s="16">
        <v>36.799999999999997</v>
      </c>
      <c r="E4835" s="17">
        <v>31070</v>
      </c>
      <c r="F4835" s="17"/>
    </row>
    <row r="4836" spans="1:6" x14ac:dyDescent="0.25">
      <c r="A4836" s="16" t="s">
        <v>232</v>
      </c>
      <c r="B4836" s="16">
        <v>46123</v>
      </c>
      <c r="C4836" s="16">
        <v>171</v>
      </c>
      <c r="D4836" s="16">
        <v>139.30000000000001</v>
      </c>
      <c r="E4836" s="17">
        <v>40735</v>
      </c>
      <c r="F4836" s="17"/>
    </row>
    <row r="4837" spans="1:6" x14ac:dyDescent="0.25">
      <c r="A4837" s="16" t="s">
        <v>232</v>
      </c>
      <c r="B4837" s="16">
        <v>47220</v>
      </c>
      <c r="C4837" s="16">
        <v>97</v>
      </c>
      <c r="D4837" s="16">
        <v>93.2</v>
      </c>
      <c r="E4837" s="17">
        <v>35490</v>
      </c>
      <c r="F4837" s="17"/>
    </row>
    <row r="4838" spans="1:6" x14ac:dyDescent="0.25">
      <c r="A4838" s="16" t="s">
        <v>232</v>
      </c>
      <c r="B4838" s="16">
        <v>46074</v>
      </c>
      <c r="C4838" s="16">
        <v>106</v>
      </c>
      <c r="D4838" s="16">
        <v>92</v>
      </c>
      <c r="E4838" s="17">
        <v>30524</v>
      </c>
      <c r="F4838" s="17"/>
    </row>
    <row r="4839" spans="1:6" x14ac:dyDescent="0.25">
      <c r="A4839" s="16" t="s">
        <v>232</v>
      </c>
      <c r="B4839" s="16">
        <v>46818</v>
      </c>
      <c r="C4839" s="16">
        <v>120</v>
      </c>
      <c r="D4839" s="16">
        <v>91.6</v>
      </c>
      <c r="E4839" s="17">
        <v>33087</v>
      </c>
      <c r="F4839" s="17"/>
    </row>
    <row r="4840" spans="1:6" x14ac:dyDescent="0.25">
      <c r="A4840" s="16" t="s">
        <v>232</v>
      </c>
      <c r="B4840" s="16">
        <v>47112</v>
      </c>
      <c r="C4840" s="16">
        <v>92</v>
      </c>
      <c r="D4840" s="16">
        <v>89.3</v>
      </c>
      <c r="E4840" s="17">
        <v>36014</v>
      </c>
      <c r="F4840" s="17"/>
    </row>
    <row r="4841" spans="1:6" x14ac:dyDescent="0.25">
      <c r="A4841" s="16" t="s">
        <v>232</v>
      </c>
      <c r="B4841" s="16">
        <v>47374</v>
      </c>
      <c r="C4841" s="16">
        <v>101</v>
      </c>
      <c r="D4841" s="16">
        <v>97</v>
      </c>
      <c r="E4841" s="17">
        <v>33998</v>
      </c>
      <c r="F4841" s="17"/>
    </row>
    <row r="4842" spans="1:6" x14ac:dyDescent="0.25">
      <c r="A4842" s="16" t="s">
        <v>232</v>
      </c>
      <c r="B4842" s="16">
        <v>47532</v>
      </c>
      <c r="C4842" s="16">
        <v>88</v>
      </c>
      <c r="D4842" s="16">
        <v>74.5</v>
      </c>
      <c r="E4842" s="17">
        <v>34171</v>
      </c>
      <c r="F4842" s="17"/>
    </row>
    <row r="4843" spans="1:6" x14ac:dyDescent="0.25">
      <c r="A4843" s="16" t="s">
        <v>232</v>
      </c>
      <c r="B4843" s="16">
        <v>46402</v>
      </c>
      <c r="C4843" s="16">
        <v>100</v>
      </c>
      <c r="D4843" s="16">
        <v>76.7</v>
      </c>
      <c r="E4843" s="17">
        <v>34544</v>
      </c>
      <c r="F4843" s="17"/>
    </row>
    <row r="4844" spans="1:6" x14ac:dyDescent="0.25">
      <c r="A4844" s="16" t="s">
        <v>232</v>
      </c>
      <c r="B4844" s="16">
        <v>47304</v>
      </c>
      <c r="C4844" s="16">
        <v>68</v>
      </c>
      <c r="D4844" s="16">
        <v>48.8</v>
      </c>
      <c r="E4844" s="17">
        <v>39630</v>
      </c>
      <c r="F4844" s="17"/>
    </row>
    <row r="4845" spans="1:6" x14ac:dyDescent="0.25">
      <c r="A4845" s="16" t="s">
        <v>232</v>
      </c>
      <c r="B4845" s="16">
        <v>46637</v>
      </c>
      <c r="C4845" s="16">
        <v>70</v>
      </c>
      <c r="D4845" s="16">
        <v>50.1</v>
      </c>
      <c r="E4845" s="17">
        <v>41891</v>
      </c>
      <c r="F4845" s="17"/>
    </row>
    <row r="4846" spans="1:6" x14ac:dyDescent="0.25">
      <c r="A4846" s="16" t="s">
        <v>232</v>
      </c>
      <c r="B4846" s="16">
        <v>47396</v>
      </c>
      <c r="C4846" s="16">
        <v>100</v>
      </c>
      <c r="D4846" s="16">
        <v>69.2</v>
      </c>
      <c r="E4846" s="17">
        <v>30945</v>
      </c>
      <c r="F4846" s="17"/>
    </row>
    <row r="4847" spans="1:6" x14ac:dyDescent="0.25">
      <c r="A4847" s="16" t="s">
        <v>232</v>
      </c>
      <c r="B4847" s="16">
        <v>46310</v>
      </c>
      <c r="C4847" s="16">
        <v>59</v>
      </c>
      <c r="D4847" s="16">
        <v>52.7</v>
      </c>
      <c r="E4847" s="17">
        <v>36335</v>
      </c>
      <c r="F4847" s="17"/>
    </row>
    <row r="4848" spans="1:6" x14ac:dyDescent="0.25">
      <c r="A4848" s="16" t="s">
        <v>232</v>
      </c>
      <c r="B4848" s="16">
        <v>47906</v>
      </c>
      <c r="C4848" s="16">
        <v>331</v>
      </c>
      <c r="D4848" s="16">
        <v>163.80000000000001</v>
      </c>
      <c r="E4848" s="17">
        <v>40606</v>
      </c>
      <c r="F4848" s="17"/>
    </row>
    <row r="4849" spans="1:6" x14ac:dyDescent="0.25">
      <c r="A4849" s="16" t="s">
        <v>232</v>
      </c>
      <c r="B4849" s="16">
        <v>46260</v>
      </c>
      <c r="C4849" s="16">
        <v>110</v>
      </c>
      <c r="D4849" s="16">
        <v>88.8</v>
      </c>
      <c r="E4849" s="17">
        <v>26946</v>
      </c>
      <c r="F4849" s="17"/>
    </row>
    <row r="4850" spans="1:6" x14ac:dyDescent="0.25">
      <c r="A4850" s="16" t="s">
        <v>232</v>
      </c>
      <c r="B4850" s="16">
        <v>46107</v>
      </c>
      <c r="C4850" s="16">
        <v>133</v>
      </c>
      <c r="D4850" s="16">
        <v>98.5</v>
      </c>
      <c r="E4850" s="17">
        <v>24957</v>
      </c>
      <c r="F4850" s="17"/>
    </row>
    <row r="4851" spans="1:6" x14ac:dyDescent="0.25">
      <c r="A4851" s="16" t="s">
        <v>232</v>
      </c>
      <c r="B4851" s="16">
        <v>46805</v>
      </c>
      <c r="C4851" s="16">
        <v>166</v>
      </c>
      <c r="D4851" s="16">
        <v>147.6</v>
      </c>
      <c r="E4851" s="17">
        <v>32568</v>
      </c>
      <c r="F4851" s="17"/>
    </row>
    <row r="4852" spans="1:6" x14ac:dyDescent="0.25">
      <c r="A4852" s="16" t="s">
        <v>232</v>
      </c>
      <c r="B4852" s="16">
        <v>47553</v>
      </c>
      <c r="C4852" s="16">
        <v>62</v>
      </c>
      <c r="D4852" s="16">
        <v>24.3</v>
      </c>
      <c r="E4852" s="17">
        <v>33260</v>
      </c>
      <c r="F4852" s="17"/>
    </row>
    <row r="4853" spans="1:6" x14ac:dyDescent="0.25">
      <c r="A4853" s="16" t="s">
        <v>232</v>
      </c>
      <c r="B4853" s="16">
        <v>46902</v>
      </c>
      <c r="C4853" s="16">
        <v>70</v>
      </c>
      <c r="D4853" s="16">
        <v>59.3</v>
      </c>
      <c r="E4853" s="17">
        <v>41772</v>
      </c>
      <c r="F4853" s="17"/>
    </row>
    <row r="4854" spans="1:6" x14ac:dyDescent="0.25">
      <c r="A4854" s="16" t="s">
        <v>232</v>
      </c>
      <c r="B4854" s="16">
        <v>47331</v>
      </c>
      <c r="C4854" s="16">
        <v>36</v>
      </c>
      <c r="D4854" s="16">
        <v>32.799999999999997</v>
      </c>
      <c r="E4854" s="17">
        <v>33695</v>
      </c>
      <c r="F4854" s="17"/>
    </row>
    <row r="4855" spans="1:6" x14ac:dyDescent="0.25">
      <c r="A4855" s="16" t="s">
        <v>232</v>
      </c>
      <c r="B4855" s="16">
        <v>46236</v>
      </c>
      <c r="C4855" s="16">
        <v>148</v>
      </c>
      <c r="D4855" s="16">
        <v>129.1</v>
      </c>
      <c r="E4855" s="17">
        <v>27119</v>
      </c>
      <c r="F4855" s="17"/>
    </row>
    <row r="4856" spans="1:6" x14ac:dyDescent="0.25">
      <c r="A4856" s="16" t="s">
        <v>232</v>
      </c>
      <c r="B4856" s="16">
        <v>46714</v>
      </c>
      <c r="C4856" s="16">
        <v>30</v>
      </c>
      <c r="D4856" s="16">
        <v>28.6</v>
      </c>
      <c r="E4856" s="17">
        <v>38023</v>
      </c>
      <c r="F4856" s="17"/>
    </row>
    <row r="4857" spans="1:6" x14ac:dyDescent="0.25">
      <c r="A4857" s="16" t="s">
        <v>232</v>
      </c>
      <c r="B4857" s="16">
        <v>46563</v>
      </c>
      <c r="C4857" s="16">
        <v>131</v>
      </c>
      <c r="D4857" s="16">
        <v>73.8</v>
      </c>
      <c r="E4857" s="17">
        <v>25492</v>
      </c>
      <c r="F4857" s="17"/>
    </row>
    <row r="4858" spans="1:6" x14ac:dyDescent="0.25">
      <c r="A4858" s="16" t="s">
        <v>232</v>
      </c>
      <c r="B4858" s="16">
        <v>47591</v>
      </c>
      <c r="C4858" s="16">
        <v>75</v>
      </c>
      <c r="D4858" s="16">
        <v>59</v>
      </c>
      <c r="E4858" s="17">
        <v>37378</v>
      </c>
      <c r="F4858" s="17"/>
    </row>
    <row r="4859" spans="1:6" x14ac:dyDescent="0.25">
      <c r="A4859" s="16" t="s">
        <v>232</v>
      </c>
      <c r="B4859" s="16">
        <v>46356</v>
      </c>
      <c r="C4859" s="16">
        <v>86</v>
      </c>
      <c r="D4859" s="16">
        <v>76.599999999999994</v>
      </c>
      <c r="E4859" s="17">
        <v>33786</v>
      </c>
      <c r="F4859" s="17"/>
    </row>
    <row r="4860" spans="1:6" x14ac:dyDescent="0.25">
      <c r="A4860" s="16" t="s">
        <v>232</v>
      </c>
      <c r="B4860" s="16">
        <v>46202</v>
      </c>
      <c r="C4860" s="16">
        <v>123</v>
      </c>
      <c r="D4860" s="16">
        <v>101.9</v>
      </c>
      <c r="E4860" s="17">
        <v>30652</v>
      </c>
      <c r="F4860" s="17"/>
    </row>
    <row r="4861" spans="1:6" x14ac:dyDescent="0.25">
      <c r="A4861" s="16" t="s">
        <v>232</v>
      </c>
      <c r="B4861" s="16">
        <v>47720</v>
      </c>
      <c r="C4861" s="16">
        <v>113</v>
      </c>
      <c r="D4861" s="16">
        <v>86.1</v>
      </c>
      <c r="E4861" s="17">
        <v>35524</v>
      </c>
      <c r="F4861" s="17"/>
    </row>
    <row r="4862" spans="1:6" x14ac:dyDescent="0.25">
      <c r="A4862" s="16" t="s">
        <v>232</v>
      </c>
      <c r="B4862" s="16">
        <v>46901</v>
      </c>
      <c r="C4862" s="16">
        <v>103</v>
      </c>
      <c r="D4862" s="16">
        <v>77.5</v>
      </c>
      <c r="E4862" s="17">
        <v>36790</v>
      </c>
      <c r="F4862" s="17"/>
    </row>
    <row r="4863" spans="1:6" x14ac:dyDescent="0.25">
      <c r="A4863" s="16" t="s">
        <v>232</v>
      </c>
      <c r="B4863" s="16">
        <v>46544</v>
      </c>
      <c r="C4863" s="16">
        <v>87</v>
      </c>
      <c r="D4863" s="16">
        <v>54.5</v>
      </c>
      <c r="E4863" s="17">
        <v>27050</v>
      </c>
      <c r="F4863" s="17"/>
    </row>
    <row r="4864" spans="1:6" x14ac:dyDescent="0.25">
      <c r="A4864" s="16" t="s">
        <v>232</v>
      </c>
      <c r="B4864" s="16">
        <v>47601</v>
      </c>
      <c r="C4864" s="16">
        <v>102</v>
      </c>
      <c r="D4864" s="16">
        <v>72</v>
      </c>
      <c r="E4864" s="17">
        <v>34292</v>
      </c>
      <c r="F4864" s="17"/>
    </row>
    <row r="4865" spans="1:6" x14ac:dyDescent="0.25">
      <c r="A4865" s="16" t="s">
        <v>232</v>
      </c>
      <c r="B4865" s="16">
        <v>46158</v>
      </c>
      <c r="C4865" s="16">
        <v>137</v>
      </c>
      <c r="D4865" s="16">
        <v>121.2</v>
      </c>
      <c r="E4865" s="17">
        <v>38798</v>
      </c>
      <c r="F4865" s="17"/>
    </row>
    <row r="4866" spans="1:6" x14ac:dyDescent="0.25">
      <c r="A4866" s="16" t="s">
        <v>232</v>
      </c>
      <c r="B4866" s="16">
        <v>46580</v>
      </c>
      <c r="C4866" s="16">
        <v>115</v>
      </c>
      <c r="D4866" s="16">
        <v>87.7</v>
      </c>
      <c r="E4866" s="17">
        <v>28369</v>
      </c>
      <c r="F4866" s="17"/>
    </row>
    <row r="4867" spans="1:6" x14ac:dyDescent="0.25">
      <c r="A4867" s="16" t="s">
        <v>232</v>
      </c>
      <c r="B4867" s="16">
        <v>46774</v>
      </c>
      <c r="C4867" s="16">
        <v>120</v>
      </c>
      <c r="D4867" s="16">
        <v>101.9</v>
      </c>
      <c r="E4867" s="17">
        <v>30221</v>
      </c>
      <c r="F4867" s="17"/>
    </row>
    <row r="4868" spans="1:6" x14ac:dyDescent="0.25">
      <c r="A4868" s="16" t="s">
        <v>232</v>
      </c>
      <c r="B4868" s="16">
        <v>46755</v>
      </c>
      <c r="C4868" s="16">
        <v>36</v>
      </c>
      <c r="D4868" s="16">
        <v>16.8</v>
      </c>
      <c r="E4868" s="17">
        <v>33543</v>
      </c>
      <c r="F4868" s="17"/>
    </row>
    <row r="4869" spans="1:6" x14ac:dyDescent="0.25">
      <c r="A4869" s="16" t="s">
        <v>232</v>
      </c>
      <c r="B4869" s="16">
        <v>46527</v>
      </c>
      <c r="C4869" s="16">
        <v>233</v>
      </c>
      <c r="D4869" s="16">
        <v>172.1</v>
      </c>
      <c r="E4869" s="17">
        <v>30120</v>
      </c>
      <c r="F4869" s="17"/>
    </row>
    <row r="4870" spans="1:6" x14ac:dyDescent="0.25">
      <c r="A4870" s="16" t="s">
        <v>232</v>
      </c>
      <c r="B4870" s="16">
        <v>46514</v>
      </c>
      <c r="C4870" s="16">
        <v>152</v>
      </c>
      <c r="D4870" s="16">
        <v>121.8</v>
      </c>
      <c r="E4870" s="17">
        <v>31348</v>
      </c>
      <c r="F4870" s="17"/>
    </row>
    <row r="4871" spans="1:6" x14ac:dyDescent="0.25">
      <c r="A4871" s="16" t="s">
        <v>232</v>
      </c>
      <c r="B4871" s="16">
        <v>47712</v>
      </c>
      <c r="C4871" s="16">
        <v>96</v>
      </c>
      <c r="D4871" s="16">
        <v>64.3</v>
      </c>
      <c r="E4871" s="17">
        <v>32584</v>
      </c>
      <c r="F4871" s="17"/>
    </row>
    <row r="4872" spans="1:6" x14ac:dyDescent="0.25">
      <c r="A4872" s="16" t="s">
        <v>232</v>
      </c>
      <c r="B4872" s="16">
        <v>47031</v>
      </c>
      <c r="C4872" s="16">
        <v>100</v>
      </c>
      <c r="D4872" s="16">
        <v>92.5</v>
      </c>
      <c r="E4872" s="17">
        <v>38112</v>
      </c>
      <c r="F4872" s="17"/>
    </row>
    <row r="4873" spans="1:6" x14ac:dyDescent="0.25">
      <c r="A4873" s="16" t="s">
        <v>232</v>
      </c>
      <c r="B4873" s="16">
        <v>47460</v>
      </c>
      <c r="C4873" s="16">
        <v>113</v>
      </c>
      <c r="D4873" s="16">
        <v>84.1</v>
      </c>
      <c r="E4873" s="17">
        <v>36263</v>
      </c>
      <c r="F4873" s="17"/>
    </row>
    <row r="4874" spans="1:6" x14ac:dyDescent="0.25">
      <c r="A4874" s="16" t="s">
        <v>232</v>
      </c>
      <c r="B4874" s="16">
        <v>46143</v>
      </c>
      <c r="C4874" s="16">
        <v>137</v>
      </c>
      <c r="D4874" s="16">
        <v>127.7</v>
      </c>
      <c r="E4874" s="17">
        <v>25420</v>
      </c>
      <c r="F4874" s="17"/>
    </row>
    <row r="4875" spans="1:6" x14ac:dyDescent="0.25">
      <c r="A4875" s="16" t="s">
        <v>232</v>
      </c>
      <c r="B4875" s="16">
        <v>47665</v>
      </c>
      <c r="C4875" s="16">
        <v>68</v>
      </c>
      <c r="D4875" s="16">
        <v>63.6</v>
      </c>
      <c r="E4875" s="17">
        <v>34292</v>
      </c>
      <c r="F4875" s="17"/>
    </row>
    <row r="4876" spans="1:6" x14ac:dyDescent="0.25">
      <c r="A4876" s="16" t="s">
        <v>232</v>
      </c>
      <c r="B4876" s="16">
        <v>47303</v>
      </c>
      <c r="C4876" s="16">
        <v>42</v>
      </c>
      <c r="D4876" s="16">
        <v>38</v>
      </c>
      <c r="E4876" s="17">
        <v>27334</v>
      </c>
      <c r="F4876" s="17"/>
    </row>
    <row r="4877" spans="1:6" x14ac:dyDescent="0.25">
      <c r="A4877" s="16" t="s">
        <v>232</v>
      </c>
      <c r="B4877" s="16">
        <v>47274</v>
      </c>
      <c r="C4877" s="16">
        <v>116</v>
      </c>
      <c r="D4877" s="16">
        <v>108.4</v>
      </c>
      <c r="E4877" s="17">
        <v>37659</v>
      </c>
      <c r="F4877" s="17"/>
    </row>
    <row r="4878" spans="1:6" x14ac:dyDescent="0.25">
      <c r="A4878" s="16" t="s">
        <v>232</v>
      </c>
      <c r="B4878" s="16">
        <v>46901</v>
      </c>
      <c r="C4878" s="16">
        <v>164</v>
      </c>
      <c r="D4878" s="16">
        <v>135.5</v>
      </c>
      <c r="E4878" s="17">
        <v>26610</v>
      </c>
      <c r="F4878" s="17"/>
    </row>
    <row r="4879" spans="1:6" x14ac:dyDescent="0.25">
      <c r="A4879" s="16" t="s">
        <v>232</v>
      </c>
      <c r="B4879" s="16">
        <v>46511</v>
      </c>
      <c r="C4879" s="16">
        <v>66</v>
      </c>
      <c r="D4879" s="16">
        <v>44.8</v>
      </c>
      <c r="E4879" s="17">
        <v>35004</v>
      </c>
      <c r="F4879" s="17"/>
    </row>
    <row r="4880" spans="1:6" x14ac:dyDescent="0.25">
      <c r="A4880" s="16" t="s">
        <v>232</v>
      </c>
      <c r="B4880" s="16">
        <v>46142</v>
      </c>
      <c r="C4880" s="16">
        <v>121</v>
      </c>
      <c r="D4880" s="16">
        <v>89.2</v>
      </c>
      <c r="E4880" s="17">
        <v>33574</v>
      </c>
      <c r="F4880" s="17"/>
    </row>
    <row r="4881" spans="1:6" x14ac:dyDescent="0.25">
      <c r="A4881" s="16" t="s">
        <v>232</v>
      </c>
      <c r="B4881" s="16">
        <v>46711</v>
      </c>
      <c r="C4881" s="16">
        <v>80</v>
      </c>
      <c r="D4881" s="16">
        <v>28.3</v>
      </c>
      <c r="E4881" s="17">
        <v>33904</v>
      </c>
      <c r="F4881" s="17"/>
    </row>
    <row r="4882" spans="1:6" x14ac:dyDescent="0.25">
      <c r="A4882" s="16" t="s">
        <v>232</v>
      </c>
      <c r="B4882" s="16">
        <v>47670</v>
      </c>
      <c r="C4882" s="16">
        <v>68</v>
      </c>
      <c r="D4882" s="16">
        <v>56.5</v>
      </c>
      <c r="E4882" s="17">
        <v>38204</v>
      </c>
      <c r="F4882" s="17"/>
    </row>
    <row r="4883" spans="1:6" x14ac:dyDescent="0.25">
      <c r="A4883" s="16" t="s">
        <v>232</v>
      </c>
      <c r="B4883" s="16">
        <v>46755</v>
      </c>
      <c r="C4883" s="16">
        <v>58</v>
      </c>
      <c r="D4883" s="16">
        <v>48.8</v>
      </c>
      <c r="E4883" s="17">
        <v>42667</v>
      </c>
      <c r="F4883" s="17"/>
    </row>
    <row r="4884" spans="1:6" x14ac:dyDescent="0.25">
      <c r="A4884" s="16" t="s">
        <v>232</v>
      </c>
      <c r="B4884" s="16">
        <v>47150</v>
      </c>
      <c r="C4884" s="16">
        <v>115</v>
      </c>
      <c r="D4884" s="16">
        <v>108.2</v>
      </c>
      <c r="E4884" s="17">
        <v>34121</v>
      </c>
      <c r="F4884" s="17"/>
    </row>
    <row r="4885" spans="1:6" x14ac:dyDescent="0.25">
      <c r="A4885" s="16" t="s">
        <v>232</v>
      </c>
      <c r="B4885" s="16">
        <v>46321</v>
      </c>
      <c r="C4885" s="16">
        <v>112</v>
      </c>
      <c r="D4885" s="16">
        <v>93.3</v>
      </c>
      <c r="E4885" s="17">
        <v>36249</v>
      </c>
      <c r="F4885" s="17"/>
    </row>
    <row r="4886" spans="1:6" x14ac:dyDescent="0.25">
      <c r="A4886" s="16" t="s">
        <v>232</v>
      </c>
      <c r="B4886" s="16">
        <v>46142</v>
      </c>
      <c r="C4886" s="16">
        <v>185</v>
      </c>
      <c r="D4886" s="16">
        <v>166.9</v>
      </c>
      <c r="E4886" s="17">
        <v>29489</v>
      </c>
      <c r="F4886" s="17"/>
    </row>
    <row r="4887" spans="1:6" x14ac:dyDescent="0.25">
      <c r="A4887" s="16" t="s">
        <v>232</v>
      </c>
      <c r="B4887" s="16">
        <v>47356</v>
      </c>
      <c r="C4887" s="16">
        <v>45</v>
      </c>
      <c r="D4887" s="16">
        <v>23.7</v>
      </c>
      <c r="E4887" s="17">
        <v>34090</v>
      </c>
      <c r="F4887" s="17"/>
    </row>
    <row r="4888" spans="1:6" x14ac:dyDescent="0.25">
      <c r="A4888" s="16" t="s">
        <v>232</v>
      </c>
      <c r="B4888" s="16">
        <v>47250</v>
      </c>
      <c r="C4888" s="16">
        <v>36</v>
      </c>
      <c r="D4888" s="16">
        <v>34.6</v>
      </c>
      <c r="E4888" s="17">
        <v>33635</v>
      </c>
      <c r="F4888" s="17"/>
    </row>
    <row r="4889" spans="1:6" x14ac:dyDescent="0.25">
      <c r="A4889" s="16" t="s">
        <v>232</v>
      </c>
      <c r="B4889" s="16">
        <v>46214</v>
      </c>
      <c r="C4889" s="16">
        <v>114</v>
      </c>
      <c r="D4889" s="16">
        <v>99.9</v>
      </c>
      <c r="E4889" s="17">
        <v>31783</v>
      </c>
      <c r="F4889" s="17"/>
    </row>
    <row r="4890" spans="1:6" x14ac:dyDescent="0.25">
      <c r="A4890" s="16" t="s">
        <v>232</v>
      </c>
      <c r="B4890" s="16">
        <v>46953</v>
      </c>
      <c r="C4890" s="16">
        <v>70</v>
      </c>
      <c r="D4890" s="16">
        <v>48.8</v>
      </c>
      <c r="E4890" s="17">
        <v>41134</v>
      </c>
      <c r="F4890" s="17"/>
    </row>
    <row r="4891" spans="1:6" x14ac:dyDescent="0.25">
      <c r="A4891" s="16" t="s">
        <v>232</v>
      </c>
      <c r="B4891" s="16">
        <v>46350</v>
      </c>
      <c r="C4891" s="16">
        <v>87</v>
      </c>
      <c r="D4891" s="16">
        <v>57.4</v>
      </c>
      <c r="E4891" s="17">
        <v>27120</v>
      </c>
      <c r="F4891" s="17"/>
    </row>
    <row r="4892" spans="1:6" x14ac:dyDescent="0.25">
      <c r="A4892" s="16" t="s">
        <v>232</v>
      </c>
      <c r="B4892" s="16">
        <v>46614</v>
      </c>
      <c r="C4892" s="16">
        <v>183</v>
      </c>
      <c r="D4892" s="16">
        <v>130.19999999999999</v>
      </c>
      <c r="E4892" s="17">
        <v>25507</v>
      </c>
      <c r="F4892" s="17"/>
    </row>
    <row r="4893" spans="1:6" x14ac:dyDescent="0.25">
      <c r="A4893" s="16" t="s">
        <v>232</v>
      </c>
      <c r="B4893" s="16">
        <v>46237</v>
      </c>
      <c r="C4893" s="16">
        <v>100</v>
      </c>
      <c r="D4893" s="16">
        <v>91.3</v>
      </c>
      <c r="E4893" s="17">
        <v>41877</v>
      </c>
      <c r="F4893" s="17"/>
    </row>
    <row r="4894" spans="1:6" x14ac:dyDescent="0.25">
      <c r="A4894" s="16" t="s">
        <v>232</v>
      </c>
      <c r="B4894" s="16">
        <v>47150</v>
      </c>
      <c r="C4894" s="16">
        <v>158</v>
      </c>
      <c r="D4894" s="16">
        <v>133.30000000000001</v>
      </c>
      <c r="E4894" s="17">
        <v>36476</v>
      </c>
      <c r="F4894" s="17"/>
    </row>
    <row r="4895" spans="1:6" x14ac:dyDescent="0.25">
      <c r="A4895" s="16" t="s">
        <v>232</v>
      </c>
      <c r="B4895" s="16">
        <v>47362</v>
      </c>
      <c r="C4895" s="16">
        <v>95</v>
      </c>
      <c r="D4895" s="16">
        <v>57.9</v>
      </c>
      <c r="E4895" s="17">
        <v>25276</v>
      </c>
      <c r="F4895" s="17"/>
    </row>
    <row r="4896" spans="1:6" x14ac:dyDescent="0.25">
      <c r="A4896" s="16" t="s">
        <v>232</v>
      </c>
      <c r="B4896" s="16">
        <v>47933</v>
      </c>
      <c r="C4896" s="16">
        <v>70</v>
      </c>
      <c r="D4896" s="16">
        <v>59.1</v>
      </c>
      <c r="E4896" s="17">
        <v>41592</v>
      </c>
      <c r="F4896" s="17"/>
    </row>
    <row r="4897" spans="1:6" x14ac:dyDescent="0.25">
      <c r="A4897" s="16" t="s">
        <v>232</v>
      </c>
      <c r="B4897" s="16">
        <v>47501</v>
      </c>
      <c r="C4897" s="16">
        <v>65</v>
      </c>
      <c r="D4897" s="16">
        <v>45.1</v>
      </c>
      <c r="E4897" s="17">
        <v>33786</v>
      </c>
      <c r="F4897" s="17"/>
    </row>
    <row r="4898" spans="1:6" x14ac:dyDescent="0.25">
      <c r="A4898" s="16" t="s">
        <v>232</v>
      </c>
      <c r="B4898" s="16">
        <v>46176</v>
      </c>
      <c r="C4898" s="16">
        <v>141</v>
      </c>
      <c r="D4898" s="16">
        <v>67</v>
      </c>
      <c r="E4898" s="17">
        <v>24473</v>
      </c>
      <c r="F4898" s="17"/>
    </row>
    <row r="4899" spans="1:6" x14ac:dyDescent="0.25">
      <c r="A4899" s="16" t="s">
        <v>232</v>
      </c>
      <c r="B4899" s="16">
        <v>47240</v>
      </c>
      <c r="C4899" s="16">
        <v>100</v>
      </c>
      <c r="D4899" s="16">
        <v>58.4</v>
      </c>
      <c r="E4899" s="17">
        <v>30371</v>
      </c>
      <c r="F4899" s="17"/>
    </row>
    <row r="4900" spans="1:6" x14ac:dyDescent="0.25">
      <c r="A4900" s="16" t="s">
        <v>232</v>
      </c>
      <c r="B4900" s="16">
        <v>46614</v>
      </c>
      <c r="C4900" s="16">
        <v>60</v>
      </c>
      <c r="D4900" s="16">
        <v>56.6</v>
      </c>
      <c r="E4900" s="17">
        <v>36888</v>
      </c>
      <c r="F4900" s="17"/>
    </row>
    <row r="4901" spans="1:6" x14ac:dyDescent="0.25">
      <c r="A4901" s="16" t="s">
        <v>232</v>
      </c>
      <c r="B4901" s="16">
        <v>46350</v>
      </c>
      <c r="C4901" s="16">
        <v>176</v>
      </c>
      <c r="D4901" s="16">
        <v>111.1</v>
      </c>
      <c r="E4901" s="17">
        <v>26576</v>
      </c>
      <c r="F4901" s="17"/>
    </row>
    <row r="4902" spans="1:6" x14ac:dyDescent="0.25">
      <c r="A4902" s="16" t="s">
        <v>232</v>
      </c>
      <c r="B4902" s="16">
        <v>46032</v>
      </c>
      <c r="C4902" s="16">
        <v>188</v>
      </c>
      <c r="D4902" s="16">
        <v>131.69999999999999</v>
      </c>
      <c r="E4902" s="17">
        <v>28604</v>
      </c>
      <c r="F4902" s="17"/>
    </row>
    <row r="4903" spans="1:6" x14ac:dyDescent="0.25">
      <c r="A4903" s="16" t="s">
        <v>232</v>
      </c>
      <c r="B4903" s="16">
        <v>46342</v>
      </c>
      <c r="C4903" s="16">
        <v>110</v>
      </c>
      <c r="D4903" s="16">
        <v>58.7</v>
      </c>
      <c r="E4903" s="17">
        <v>31148</v>
      </c>
      <c r="F4903" s="17"/>
    </row>
    <row r="4904" spans="1:6" x14ac:dyDescent="0.25">
      <c r="A4904" s="16" t="s">
        <v>232</v>
      </c>
      <c r="B4904" s="16">
        <v>47882</v>
      </c>
      <c r="C4904" s="16">
        <v>77</v>
      </c>
      <c r="D4904" s="16">
        <v>39.4</v>
      </c>
      <c r="E4904" s="17">
        <v>33878</v>
      </c>
      <c r="F4904" s="17"/>
    </row>
    <row r="4905" spans="1:6" x14ac:dyDescent="0.25">
      <c r="A4905" s="16" t="s">
        <v>232</v>
      </c>
      <c r="B4905" s="16">
        <v>46556</v>
      </c>
      <c r="C4905" s="16">
        <v>50</v>
      </c>
      <c r="D4905" s="16">
        <v>42.4</v>
      </c>
      <c r="E4905" s="17">
        <v>38721</v>
      </c>
      <c r="F4905" s="17"/>
    </row>
    <row r="4906" spans="1:6" x14ac:dyDescent="0.25">
      <c r="A4906" s="16" t="s">
        <v>232</v>
      </c>
      <c r="B4906" s="16">
        <v>46160</v>
      </c>
      <c r="C4906" s="16">
        <v>39</v>
      </c>
      <c r="D4906" s="16">
        <v>29.9</v>
      </c>
      <c r="E4906" s="17">
        <v>42278</v>
      </c>
      <c r="F4906" s="17"/>
    </row>
    <row r="4907" spans="1:6" x14ac:dyDescent="0.25">
      <c r="A4907" s="16" t="s">
        <v>232</v>
      </c>
      <c r="B4907" s="16">
        <v>46992</v>
      </c>
      <c r="C4907" s="16">
        <v>75</v>
      </c>
      <c r="D4907" s="16">
        <v>49.2</v>
      </c>
      <c r="E4907" s="17">
        <v>27303</v>
      </c>
      <c r="F4907" s="17"/>
    </row>
    <row r="4908" spans="1:6" x14ac:dyDescent="0.25">
      <c r="A4908" s="16" t="s">
        <v>232</v>
      </c>
      <c r="B4908" s="16">
        <v>47353</v>
      </c>
      <c r="C4908" s="16">
        <v>60</v>
      </c>
      <c r="D4908" s="16">
        <v>32.1</v>
      </c>
      <c r="E4908" s="17">
        <v>34344</v>
      </c>
      <c r="F4908" s="17"/>
    </row>
    <row r="4909" spans="1:6" x14ac:dyDescent="0.25">
      <c r="A4909" s="16" t="s">
        <v>232</v>
      </c>
      <c r="B4909" s="16">
        <v>46410</v>
      </c>
      <c r="C4909" s="16">
        <v>53</v>
      </c>
      <c r="D4909" s="16">
        <v>41.5</v>
      </c>
      <c r="E4909" s="17">
        <v>39209</v>
      </c>
      <c r="F4909" s="17"/>
    </row>
    <row r="4910" spans="1:6" x14ac:dyDescent="0.25">
      <c r="A4910" s="16" t="s">
        <v>232</v>
      </c>
      <c r="B4910" s="16">
        <v>46545</v>
      </c>
      <c r="C4910" s="16">
        <v>100</v>
      </c>
      <c r="D4910" s="16">
        <v>92.9</v>
      </c>
      <c r="E4910" s="17">
        <v>40477</v>
      </c>
      <c r="F4910" s="17"/>
    </row>
    <row r="4911" spans="1:6" x14ac:dyDescent="0.25">
      <c r="A4911" s="16" t="s">
        <v>232</v>
      </c>
      <c r="B4911" s="16">
        <v>46517</v>
      </c>
      <c r="C4911" s="16">
        <v>175</v>
      </c>
      <c r="D4911" s="16">
        <v>103.4</v>
      </c>
      <c r="E4911" s="17">
        <v>36909</v>
      </c>
      <c r="F4911" s="17"/>
    </row>
    <row r="4912" spans="1:6" x14ac:dyDescent="0.25">
      <c r="A4912" s="16" t="s">
        <v>232</v>
      </c>
      <c r="B4912" s="16">
        <v>47203</v>
      </c>
      <c r="C4912" s="16">
        <v>36</v>
      </c>
      <c r="D4912" s="16">
        <v>34.299999999999997</v>
      </c>
      <c r="E4912" s="17">
        <v>33635</v>
      </c>
      <c r="F4912" s="17"/>
    </row>
    <row r="4913" spans="1:6" x14ac:dyDescent="0.25">
      <c r="A4913" s="16" t="s">
        <v>232</v>
      </c>
      <c r="B4913" s="16">
        <v>46970</v>
      </c>
      <c r="C4913" s="16">
        <v>92</v>
      </c>
      <c r="D4913" s="16">
        <v>79.8</v>
      </c>
      <c r="E4913" s="17">
        <v>37405</v>
      </c>
      <c r="F4913" s="17"/>
    </row>
    <row r="4914" spans="1:6" x14ac:dyDescent="0.25">
      <c r="A4914" s="16" t="s">
        <v>232</v>
      </c>
      <c r="B4914" s="16">
        <v>46033</v>
      </c>
      <c r="C4914" s="16">
        <v>37</v>
      </c>
      <c r="D4914" s="16">
        <v>33.5</v>
      </c>
      <c r="E4914" s="17">
        <v>42963</v>
      </c>
      <c r="F4914" s="17"/>
    </row>
    <row r="4915" spans="1:6" x14ac:dyDescent="0.25">
      <c r="A4915" s="16" t="s">
        <v>232</v>
      </c>
      <c r="B4915" s="16">
        <v>46383</v>
      </c>
      <c r="C4915" s="16">
        <v>61</v>
      </c>
      <c r="D4915" s="16">
        <v>55.2</v>
      </c>
      <c r="E4915" s="17">
        <v>41019</v>
      </c>
      <c r="F4915" s="17"/>
    </row>
    <row r="4916" spans="1:6" x14ac:dyDescent="0.25">
      <c r="A4916" s="16" t="s">
        <v>232</v>
      </c>
      <c r="B4916" s="16">
        <v>46360</v>
      </c>
      <c r="C4916" s="16">
        <v>180</v>
      </c>
      <c r="D4916" s="16">
        <v>138</v>
      </c>
      <c r="E4916" s="17">
        <v>27120</v>
      </c>
      <c r="F4916" s="17"/>
    </row>
    <row r="4917" spans="1:6" x14ac:dyDescent="0.25">
      <c r="A4917" s="16" t="s">
        <v>232</v>
      </c>
      <c r="B4917" s="16">
        <v>46016</v>
      </c>
      <c r="C4917" s="16">
        <v>109</v>
      </c>
      <c r="D4917" s="16">
        <v>86.8</v>
      </c>
      <c r="E4917" s="17">
        <v>31140</v>
      </c>
      <c r="F4917" s="17"/>
    </row>
    <row r="4918" spans="1:6" x14ac:dyDescent="0.25">
      <c r="A4918" s="16" t="s">
        <v>232</v>
      </c>
      <c r="B4918" s="16">
        <v>46060</v>
      </c>
      <c r="C4918" s="16">
        <v>61</v>
      </c>
      <c r="D4918" s="16">
        <v>56.7</v>
      </c>
      <c r="E4918" s="17">
        <v>40351</v>
      </c>
      <c r="F4918" s="17"/>
    </row>
    <row r="4919" spans="1:6" x14ac:dyDescent="0.25">
      <c r="A4919" s="16" t="s">
        <v>232</v>
      </c>
      <c r="B4919" s="16">
        <v>46947</v>
      </c>
      <c r="C4919" s="16">
        <v>91</v>
      </c>
      <c r="D4919" s="16">
        <v>80.900000000000006</v>
      </c>
      <c r="E4919" s="17">
        <v>33402</v>
      </c>
      <c r="F4919" s="17"/>
    </row>
    <row r="4920" spans="1:6" x14ac:dyDescent="0.25">
      <c r="A4920" s="16" t="s">
        <v>232</v>
      </c>
      <c r="B4920" s="16">
        <v>46218</v>
      </c>
      <c r="C4920" s="16">
        <v>84</v>
      </c>
      <c r="D4920" s="16">
        <v>57.8</v>
      </c>
      <c r="E4920" s="17">
        <v>41725</v>
      </c>
      <c r="F4920" s="17"/>
    </row>
    <row r="4921" spans="1:6" x14ac:dyDescent="0.25">
      <c r="A4921" s="16" t="s">
        <v>232</v>
      </c>
      <c r="B4921" s="16">
        <v>46250</v>
      </c>
      <c r="C4921" s="16">
        <v>159</v>
      </c>
      <c r="D4921" s="16">
        <v>116.9</v>
      </c>
      <c r="E4921" s="17">
        <v>31426</v>
      </c>
      <c r="F4921" s="17"/>
    </row>
    <row r="4922" spans="1:6" x14ac:dyDescent="0.25">
      <c r="A4922" s="16" t="s">
        <v>232</v>
      </c>
      <c r="B4922" s="16">
        <v>47374</v>
      </c>
      <c r="C4922" s="16">
        <v>110</v>
      </c>
      <c r="D4922" s="16">
        <v>96.4</v>
      </c>
      <c r="E4922" s="17">
        <v>30756</v>
      </c>
      <c r="F4922" s="17"/>
    </row>
    <row r="4923" spans="1:6" x14ac:dyDescent="0.25">
      <c r="A4923" s="16" t="s">
        <v>232</v>
      </c>
      <c r="B4923" s="16">
        <v>46804</v>
      </c>
      <c r="C4923" s="16">
        <v>84</v>
      </c>
      <c r="D4923" s="16">
        <v>56</v>
      </c>
      <c r="E4923" s="17">
        <v>42011</v>
      </c>
      <c r="F4923" s="17"/>
    </row>
    <row r="4924" spans="1:6" x14ac:dyDescent="0.25">
      <c r="A4924" s="16" t="s">
        <v>232</v>
      </c>
      <c r="B4924" s="16">
        <v>47129</v>
      </c>
      <c r="C4924" s="16">
        <v>83</v>
      </c>
      <c r="D4924" s="16">
        <v>66.099999999999994</v>
      </c>
      <c r="E4924" s="17">
        <v>37420</v>
      </c>
      <c r="F4924" s="17"/>
    </row>
    <row r="4925" spans="1:6" x14ac:dyDescent="0.25">
      <c r="A4925" s="16" t="s">
        <v>232</v>
      </c>
      <c r="B4925" s="16">
        <v>46304</v>
      </c>
      <c r="C4925" s="16">
        <v>70</v>
      </c>
      <c r="D4925" s="16">
        <v>66.599999999999994</v>
      </c>
      <c r="E4925" s="17">
        <v>42438</v>
      </c>
      <c r="F4925" s="17"/>
    </row>
    <row r="4926" spans="1:6" x14ac:dyDescent="0.25">
      <c r="A4926" s="16" t="s">
        <v>232</v>
      </c>
      <c r="B4926" s="16">
        <v>47842</v>
      </c>
      <c r="C4926" s="16">
        <v>100</v>
      </c>
      <c r="D4926" s="16">
        <v>86.5</v>
      </c>
      <c r="E4926" s="17">
        <v>32300</v>
      </c>
      <c r="F4926" s="17"/>
    </row>
    <row r="4927" spans="1:6" x14ac:dyDescent="0.25">
      <c r="A4927" s="16" t="s">
        <v>232</v>
      </c>
      <c r="B4927" s="16">
        <v>47336</v>
      </c>
      <c r="C4927" s="16">
        <v>46</v>
      </c>
      <c r="D4927" s="16">
        <v>41.9</v>
      </c>
      <c r="E4927" s="17">
        <v>34912</v>
      </c>
      <c r="F4927" s="17"/>
    </row>
    <row r="4928" spans="1:6" x14ac:dyDescent="0.25">
      <c r="A4928" s="16" t="s">
        <v>232</v>
      </c>
      <c r="B4928" s="16">
        <v>46307</v>
      </c>
      <c r="C4928" s="16">
        <v>145</v>
      </c>
      <c r="D4928" s="16">
        <v>113.1</v>
      </c>
      <c r="E4928" s="17">
        <v>35765</v>
      </c>
      <c r="F4928" s="17"/>
    </row>
    <row r="4929" spans="1:6" x14ac:dyDescent="0.25">
      <c r="A4929" s="16" t="s">
        <v>232</v>
      </c>
      <c r="B4929" s="16">
        <v>46534</v>
      </c>
      <c r="C4929" s="16">
        <v>48</v>
      </c>
      <c r="D4929" s="16">
        <v>34.6</v>
      </c>
      <c r="E4929" s="17">
        <v>31573</v>
      </c>
      <c r="F4929" s="17"/>
    </row>
    <row r="4930" spans="1:6" x14ac:dyDescent="0.25">
      <c r="A4930" s="16" t="s">
        <v>232</v>
      </c>
      <c r="B4930" s="16">
        <v>46552</v>
      </c>
      <c r="C4930" s="16">
        <v>70</v>
      </c>
      <c r="D4930" s="16">
        <v>57.3</v>
      </c>
      <c r="E4930" s="17">
        <v>34943</v>
      </c>
      <c r="F4930" s="17"/>
    </row>
    <row r="4931" spans="1:6" x14ac:dyDescent="0.25">
      <c r="A4931" s="16" t="s">
        <v>232</v>
      </c>
      <c r="B4931" s="16">
        <v>46947</v>
      </c>
      <c r="C4931" s="16">
        <v>127</v>
      </c>
      <c r="D4931" s="16">
        <v>108.4</v>
      </c>
      <c r="E4931" s="17">
        <v>30834</v>
      </c>
      <c r="F4931" s="17"/>
    </row>
    <row r="4932" spans="1:6" x14ac:dyDescent="0.25">
      <c r="A4932" s="16" t="s">
        <v>232</v>
      </c>
      <c r="B4932" s="16">
        <v>46970</v>
      </c>
      <c r="C4932" s="16">
        <v>130</v>
      </c>
      <c r="D4932" s="16">
        <v>70.7</v>
      </c>
      <c r="E4932" s="17">
        <v>26604</v>
      </c>
      <c r="F4932" s="17"/>
    </row>
    <row r="4933" spans="1:6" x14ac:dyDescent="0.25">
      <c r="A4933" s="16" t="s">
        <v>232</v>
      </c>
      <c r="B4933" s="16">
        <v>46526</v>
      </c>
      <c r="C4933" s="16">
        <v>87</v>
      </c>
      <c r="D4933" s="16">
        <v>62.8</v>
      </c>
      <c r="E4933" s="17">
        <v>38960</v>
      </c>
      <c r="F4933" s="17"/>
    </row>
    <row r="4934" spans="1:6" x14ac:dyDescent="0.25">
      <c r="A4934" s="16" t="s">
        <v>232</v>
      </c>
      <c r="B4934" s="16">
        <v>46203</v>
      </c>
      <c r="C4934" s="16">
        <v>53</v>
      </c>
      <c r="D4934" s="16">
        <v>44.5</v>
      </c>
      <c r="E4934" s="17">
        <v>38643</v>
      </c>
      <c r="F4934" s="17"/>
    </row>
    <row r="4935" spans="1:6" x14ac:dyDescent="0.25">
      <c r="A4935" s="16" t="s">
        <v>232</v>
      </c>
      <c r="B4935" s="16">
        <v>46123</v>
      </c>
      <c r="C4935" s="16">
        <v>140</v>
      </c>
      <c r="D4935" s="16">
        <v>75.2</v>
      </c>
      <c r="E4935" s="17">
        <v>32727</v>
      </c>
      <c r="F4935" s="17"/>
    </row>
    <row r="4936" spans="1:6" x14ac:dyDescent="0.25">
      <c r="A4936" s="16" t="s">
        <v>232</v>
      </c>
      <c r="B4936" s="16">
        <v>46901</v>
      </c>
      <c r="C4936" s="16">
        <v>110</v>
      </c>
      <c r="D4936" s="16">
        <v>94.5</v>
      </c>
      <c r="E4936" s="17">
        <v>33196</v>
      </c>
      <c r="F4936" s="17"/>
    </row>
    <row r="4937" spans="1:6" x14ac:dyDescent="0.25">
      <c r="A4937" s="16" t="s">
        <v>232</v>
      </c>
      <c r="B4937" s="16">
        <v>47857</v>
      </c>
      <c r="C4937" s="16">
        <v>102</v>
      </c>
      <c r="D4937" s="16">
        <v>81.8</v>
      </c>
      <c r="E4937" s="17">
        <v>34608</v>
      </c>
      <c r="F4937" s="17"/>
    </row>
    <row r="4938" spans="1:6" x14ac:dyDescent="0.25">
      <c r="A4938" s="16" t="s">
        <v>232</v>
      </c>
      <c r="B4938" s="16">
        <v>46725</v>
      </c>
      <c r="C4938" s="16">
        <v>82</v>
      </c>
      <c r="D4938" s="16">
        <v>39.9</v>
      </c>
      <c r="E4938" s="17">
        <v>26486</v>
      </c>
      <c r="F4938" s="17"/>
    </row>
    <row r="4939" spans="1:6" x14ac:dyDescent="0.25">
      <c r="A4939" s="16" t="s">
        <v>232</v>
      </c>
      <c r="B4939" s="16">
        <v>47523</v>
      </c>
      <c r="C4939" s="16">
        <v>50</v>
      </c>
      <c r="D4939" s="16">
        <v>26.8</v>
      </c>
      <c r="E4939" s="17">
        <v>33056</v>
      </c>
      <c r="F4939" s="17"/>
    </row>
    <row r="4940" spans="1:6" x14ac:dyDescent="0.25">
      <c r="A4940" s="16" t="s">
        <v>232</v>
      </c>
      <c r="B4940" s="16">
        <v>47018</v>
      </c>
      <c r="C4940" s="16">
        <v>123</v>
      </c>
      <c r="D4940" s="16">
        <v>80.8</v>
      </c>
      <c r="E4940" s="17">
        <v>31351</v>
      </c>
      <c r="F4940" s="17"/>
    </row>
    <row r="4941" spans="1:6" x14ac:dyDescent="0.25">
      <c r="A4941" s="16" t="s">
        <v>232</v>
      </c>
      <c r="B4941" s="16">
        <v>46311</v>
      </c>
      <c r="C4941" s="16">
        <v>134</v>
      </c>
      <c r="D4941" s="16">
        <v>120.1</v>
      </c>
      <c r="E4941" s="17">
        <v>30538</v>
      </c>
      <c r="F4941" s="17"/>
    </row>
    <row r="4942" spans="1:6" x14ac:dyDescent="0.25">
      <c r="A4942" s="16" t="s">
        <v>232</v>
      </c>
      <c r="B4942" s="16">
        <v>46151</v>
      </c>
      <c r="C4942" s="16">
        <v>100</v>
      </c>
      <c r="D4942" s="16">
        <v>72.400000000000006</v>
      </c>
      <c r="E4942" s="17">
        <v>35400</v>
      </c>
      <c r="F4942" s="17"/>
    </row>
    <row r="4943" spans="1:6" x14ac:dyDescent="0.25">
      <c r="A4943" s="16" t="s">
        <v>232</v>
      </c>
      <c r="B4943" s="16">
        <v>46809</v>
      </c>
      <c r="C4943" s="16">
        <v>67</v>
      </c>
      <c r="D4943" s="16">
        <v>50.9</v>
      </c>
      <c r="E4943" s="17">
        <v>35997</v>
      </c>
      <c r="F4943" s="17"/>
    </row>
    <row r="4944" spans="1:6" x14ac:dyDescent="0.25">
      <c r="A4944" s="16" t="s">
        <v>232</v>
      </c>
      <c r="B4944" s="16">
        <v>47712</v>
      </c>
      <c r="C4944" s="16">
        <v>91</v>
      </c>
      <c r="D4944" s="16">
        <v>82.4</v>
      </c>
      <c r="E4944" s="17">
        <v>39794</v>
      </c>
      <c r="F4944" s="17"/>
    </row>
    <row r="4945" spans="1:6" x14ac:dyDescent="0.25">
      <c r="A4945" s="16" t="s">
        <v>232</v>
      </c>
      <c r="B4945" s="16">
        <v>46310</v>
      </c>
      <c r="C4945" s="16">
        <v>93</v>
      </c>
      <c r="D4945" s="16">
        <v>71.099999999999994</v>
      </c>
      <c r="E4945" s="17">
        <v>34897</v>
      </c>
      <c r="F4945" s="17"/>
    </row>
    <row r="4946" spans="1:6" x14ac:dyDescent="0.25">
      <c r="A4946" s="16" t="s">
        <v>232</v>
      </c>
      <c r="B4946" s="16">
        <v>47201</v>
      </c>
      <c r="C4946" s="16">
        <v>212</v>
      </c>
      <c r="D4946" s="16">
        <v>86.7</v>
      </c>
      <c r="E4946" s="17">
        <v>26543</v>
      </c>
      <c r="F4946" s="17"/>
    </row>
    <row r="4947" spans="1:6" x14ac:dyDescent="0.25">
      <c r="A4947" s="16" t="s">
        <v>232</v>
      </c>
      <c r="B4947" s="16">
        <v>47906</v>
      </c>
      <c r="C4947" s="16">
        <v>72</v>
      </c>
      <c r="D4947" s="16">
        <v>65</v>
      </c>
      <c r="E4947" s="17">
        <v>28887</v>
      </c>
      <c r="F4947" s="17"/>
    </row>
    <row r="4948" spans="1:6" x14ac:dyDescent="0.25">
      <c r="A4948" s="16" t="s">
        <v>232</v>
      </c>
      <c r="B4948" s="16">
        <v>47320</v>
      </c>
      <c r="C4948" s="16">
        <v>102</v>
      </c>
      <c r="D4948" s="16">
        <v>80.5</v>
      </c>
      <c r="E4948" s="17">
        <v>33664</v>
      </c>
      <c r="F4948" s="17"/>
    </row>
    <row r="4949" spans="1:6" x14ac:dyDescent="0.25">
      <c r="A4949" s="16" t="s">
        <v>232</v>
      </c>
      <c r="B4949" s="16">
        <v>47203</v>
      </c>
      <c r="C4949" s="16">
        <v>80</v>
      </c>
      <c r="D4949" s="16">
        <v>57.7</v>
      </c>
      <c r="E4949" s="17">
        <v>37132</v>
      </c>
      <c r="F4949" s="17"/>
    </row>
    <row r="4950" spans="1:6" x14ac:dyDescent="0.25">
      <c r="A4950" s="16" t="s">
        <v>232</v>
      </c>
      <c r="B4950" s="16">
        <v>46227</v>
      </c>
      <c r="C4950" s="16">
        <v>128</v>
      </c>
      <c r="D4950" s="16">
        <v>84.4</v>
      </c>
      <c r="E4950" s="17">
        <v>30956</v>
      </c>
      <c r="F4950" s="17"/>
    </row>
    <row r="4951" spans="1:6" x14ac:dyDescent="0.25">
      <c r="A4951" s="16" t="s">
        <v>232</v>
      </c>
      <c r="B4951" s="16">
        <v>46970</v>
      </c>
      <c r="C4951" s="16">
        <v>55</v>
      </c>
      <c r="D4951" s="16">
        <v>49.6</v>
      </c>
      <c r="E4951" s="17">
        <v>40715</v>
      </c>
      <c r="F4951" s="17"/>
    </row>
    <row r="4952" spans="1:6" x14ac:dyDescent="0.25">
      <c r="A4952" s="16" t="s">
        <v>232</v>
      </c>
      <c r="B4952" s="16">
        <v>47842</v>
      </c>
      <c r="C4952" s="16">
        <v>119</v>
      </c>
      <c r="D4952" s="16">
        <v>62.6</v>
      </c>
      <c r="E4952" s="17">
        <v>28246</v>
      </c>
      <c r="F4952" s="17"/>
    </row>
    <row r="4953" spans="1:6" x14ac:dyDescent="0.25">
      <c r="A4953" s="16" t="s">
        <v>232</v>
      </c>
      <c r="B4953" s="16">
        <v>46805</v>
      </c>
      <c r="C4953" s="16">
        <v>93</v>
      </c>
      <c r="D4953" s="16">
        <v>54.6</v>
      </c>
      <c r="E4953" s="17">
        <v>27192</v>
      </c>
      <c r="F4953" s="17"/>
    </row>
    <row r="4954" spans="1:6" x14ac:dyDescent="0.25">
      <c r="A4954" s="16" t="s">
        <v>232</v>
      </c>
      <c r="B4954" s="16">
        <v>47546</v>
      </c>
      <c r="C4954" s="16">
        <v>94</v>
      </c>
      <c r="D4954" s="16">
        <v>65.400000000000006</v>
      </c>
      <c r="E4954" s="17">
        <v>33970</v>
      </c>
      <c r="F4954" s="17"/>
    </row>
    <row r="4955" spans="1:6" x14ac:dyDescent="0.25">
      <c r="A4955" s="16" t="s">
        <v>232</v>
      </c>
      <c r="B4955" s="16">
        <v>46733</v>
      </c>
      <c r="C4955" s="16">
        <v>143</v>
      </c>
      <c r="D4955" s="16">
        <v>86.7</v>
      </c>
      <c r="E4955" s="17">
        <v>38678</v>
      </c>
      <c r="F4955" s="17"/>
    </row>
    <row r="4956" spans="1:6" x14ac:dyDescent="0.25">
      <c r="A4956" s="16" t="s">
        <v>232</v>
      </c>
      <c r="B4956" s="16">
        <v>47421</v>
      </c>
      <c r="C4956" s="16">
        <v>74</v>
      </c>
      <c r="D4956" s="16">
        <v>49.7</v>
      </c>
      <c r="E4956" s="17">
        <v>35655</v>
      </c>
      <c r="F4956" s="17"/>
    </row>
    <row r="4957" spans="1:6" x14ac:dyDescent="0.25">
      <c r="A4957" s="16" t="s">
        <v>232</v>
      </c>
      <c r="B4957" s="16">
        <v>46060</v>
      </c>
      <c r="C4957" s="16">
        <v>129</v>
      </c>
      <c r="D4957" s="16">
        <v>122.8</v>
      </c>
      <c r="E4957" s="17">
        <v>33427</v>
      </c>
      <c r="F4957" s="17"/>
    </row>
    <row r="4958" spans="1:6" x14ac:dyDescent="0.25">
      <c r="A4958" s="16" t="s">
        <v>232</v>
      </c>
      <c r="B4958" s="16">
        <v>46219</v>
      </c>
      <c r="C4958" s="16">
        <v>160</v>
      </c>
      <c r="D4958" s="16">
        <v>143.80000000000001</v>
      </c>
      <c r="E4958" s="17">
        <v>32647</v>
      </c>
      <c r="F4958" s="17"/>
    </row>
    <row r="4959" spans="1:6" x14ac:dyDescent="0.25">
      <c r="A4959" s="16" t="s">
        <v>232</v>
      </c>
      <c r="B4959" s="16">
        <v>46902</v>
      </c>
      <c r="C4959" s="16">
        <v>80</v>
      </c>
      <c r="D4959" s="16">
        <v>74.7</v>
      </c>
      <c r="E4959" s="17">
        <v>30517</v>
      </c>
      <c r="F4959" s="17"/>
    </row>
    <row r="4960" spans="1:6" x14ac:dyDescent="0.25">
      <c r="A4960" s="16" t="s">
        <v>232</v>
      </c>
      <c r="B4960" s="16">
        <v>46140</v>
      </c>
      <c r="C4960" s="16">
        <v>163</v>
      </c>
      <c r="D4960" s="16">
        <v>154.69999999999999</v>
      </c>
      <c r="E4960" s="17">
        <v>29125</v>
      </c>
      <c r="F4960" s="17"/>
    </row>
    <row r="4961" spans="1:6" x14ac:dyDescent="0.25">
      <c r="A4961" s="16" t="s">
        <v>232</v>
      </c>
      <c r="B4961" s="16">
        <v>46725</v>
      </c>
      <c r="C4961" s="16">
        <v>84</v>
      </c>
      <c r="D4961" s="16">
        <v>42.2</v>
      </c>
      <c r="E4961" s="17">
        <v>27032</v>
      </c>
      <c r="F4961" s="17"/>
    </row>
    <row r="4962" spans="1:6" x14ac:dyDescent="0.25">
      <c r="A4962" s="16" t="s">
        <v>232</v>
      </c>
      <c r="B4962" s="16">
        <v>46804</v>
      </c>
      <c r="C4962" s="16">
        <v>150</v>
      </c>
      <c r="D4962" s="16">
        <v>129.1</v>
      </c>
      <c r="E4962" s="17">
        <v>38877</v>
      </c>
      <c r="F4962" s="17"/>
    </row>
    <row r="4963" spans="1:6" x14ac:dyDescent="0.25">
      <c r="A4963" s="16" t="s">
        <v>232</v>
      </c>
      <c r="B4963" s="16">
        <v>47834</v>
      </c>
      <c r="C4963" s="16">
        <v>105</v>
      </c>
      <c r="D4963" s="16">
        <v>56.4</v>
      </c>
      <c r="E4963" s="17">
        <v>34335</v>
      </c>
      <c r="F4963" s="17"/>
    </row>
    <row r="4964" spans="1:6" x14ac:dyDescent="0.25">
      <c r="A4964" s="16" t="s">
        <v>232</v>
      </c>
      <c r="B4964" s="16">
        <v>47404</v>
      </c>
      <c r="C4964" s="16">
        <v>64</v>
      </c>
      <c r="D4964" s="16">
        <v>58.2</v>
      </c>
      <c r="E4964" s="17">
        <v>41747</v>
      </c>
      <c r="F4964" s="17"/>
    </row>
    <row r="4965" spans="1:6" x14ac:dyDescent="0.25">
      <c r="A4965" s="16" t="s">
        <v>232</v>
      </c>
      <c r="B4965" s="16">
        <v>47711</v>
      </c>
      <c r="C4965" s="16">
        <v>212</v>
      </c>
      <c r="D4965" s="16">
        <v>157.6</v>
      </c>
      <c r="E4965" s="17">
        <v>37676</v>
      </c>
      <c r="F4965" s="17"/>
    </row>
    <row r="4966" spans="1:6" x14ac:dyDescent="0.25">
      <c r="A4966" s="16" t="s">
        <v>232</v>
      </c>
      <c r="B4966" s="16">
        <v>47421</v>
      </c>
      <c r="C4966" s="16">
        <v>190</v>
      </c>
      <c r="D4966" s="16">
        <v>118.8</v>
      </c>
      <c r="E4966" s="17">
        <v>25440</v>
      </c>
      <c r="F4966" s="17"/>
    </row>
    <row r="4967" spans="1:6" x14ac:dyDescent="0.25">
      <c r="A4967" s="16" t="s">
        <v>232</v>
      </c>
      <c r="B4967" s="16">
        <v>46176</v>
      </c>
      <c r="C4967" s="16">
        <v>68</v>
      </c>
      <c r="D4967" s="16">
        <v>57</v>
      </c>
      <c r="E4967" s="17">
        <v>38337</v>
      </c>
      <c r="F4967" s="17"/>
    </row>
    <row r="4968" spans="1:6" x14ac:dyDescent="0.25">
      <c r="A4968" s="16" t="s">
        <v>232</v>
      </c>
      <c r="B4968" s="16">
        <v>47922</v>
      </c>
      <c r="C4968" s="16">
        <v>70</v>
      </c>
      <c r="D4968" s="16">
        <v>52</v>
      </c>
      <c r="E4968" s="17">
        <v>37656</v>
      </c>
      <c r="F4968" s="17"/>
    </row>
    <row r="4969" spans="1:6" x14ac:dyDescent="0.25">
      <c r="A4969" s="16" t="s">
        <v>232</v>
      </c>
      <c r="B4969" s="16">
        <v>46227</v>
      </c>
      <c r="C4969" s="16">
        <v>130</v>
      </c>
      <c r="D4969" s="16">
        <v>63.3</v>
      </c>
      <c r="E4969" s="17">
        <v>40372</v>
      </c>
      <c r="F4969" s="17"/>
    </row>
    <row r="4970" spans="1:6" x14ac:dyDescent="0.25">
      <c r="A4970" s="16" t="s">
        <v>232</v>
      </c>
      <c r="B4970" s="16">
        <v>47630</v>
      </c>
      <c r="C4970" s="16">
        <v>115</v>
      </c>
      <c r="D4970" s="16">
        <v>95.9</v>
      </c>
      <c r="E4970" s="17">
        <v>41242</v>
      </c>
      <c r="F4970" s="17"/>
    </row>
    <row r="4971" spans="1:6" x14ac:dyDescent="0.25">
      <c r="A4971" s="16" t="s">
        <v>232</v>
      </c>
      <c r="B4971" s="16">
        <v>46530</v>
      </c>
      <c r="C4971" s="16">
        <v>100</v>
      </c>
      <c r="D4971" s="16">
        <v>82.6</v>
      </c>
      <c r="E4971" s="17">
        <v>42578</v>
      </c>
      <c r="F4971" s="17"/>
    </row>
    <row r="4972" spans="1:6" x14ac:dyDescent="0.25">
      <c r="A4972" s="16" t="s">
        <v>232</v>
      </c>
      <c r="B4972" s="16">
        <v>46112</v>
      </c>
      <c r="C4972" s="16">
        <v>160</v>
      </c>
      <c r="D4972" s="16">
        <v>95.1</v>
      </c>
      <c r="E4972" s="17">
        <v>30109</v>
      </c>
      <c r="F4972" s="17"/>
    </row>
    <row r="4973" spans="1:6" x14ac:dyDescent="0.25">
      <c r="A4973" s="16" t="s">
        <v>232</v>
      </c>
      <c r="B4973" s="16">
        <v>46011</v>
      </c>
      <c r="C4973" s="16">
        <v>204</v>
      </c>
      <c r="D4973" s="16">
        <v>112.6</v>
      </c>
      <c r="E4973" s="17">
        <v>24473</v>
      </c>
      <c r="F4973" s="17"/>
    </row>
    <row r="4974" spans="1:6" x14ac:dyDescent="0.25">
      <c r="A4974" s="16" t="s">
        <v>232</v>
      </c>
      <c r="B4974" s="16">
        <v>47240</v>
      </c>
      <c r="C4974" s="16">
        <v>64</v>
      </c>
      <c r="D4974" s="16">
        <v>56.9</v>
      </c>
      <c r="E4974" s="17">
        <v>36728</v>
      </c>
      <c r="F4974" s="17"/>
    </row>
    <row r="4975" spans="1:6" x14ac:dyDescent="0.25">
      <c r="A4975" s="16" t="s">
        <v>232</v>
      </c>
      <c r="B4975" s="16">
        <v>47523</v>
      </c>
      <c r="C4975" s="16">
        <v>60</v>
      </c>
      <c r="D4975" s="16">
        <v>41.1</v>
      </c>
      <c r="E4975" s="17">
        <v>31335</v>
      </c>
      <c r="F4975" s="17"/>
    </row>
    <row r="4976" spans="1:6" x14ac:dyDescent="0.25">
      <c r="A4976" s="16" t="s">
        <v>232</v>
      </c>
      <c r="B4976" s="16">
        <v>46563</v>
      </c>
      <c r="C4976" s="16">
        <v>78</v>
      </c>
      <c r="D4976" s="16">
        <v>69.099999999999994</v>
      </c>
      <c r="E4976" s="17">
        <v>24980</v>
      </c>
      <c r="F4976" s="17"/>
    </row>
    <row r="4977" spans="1:6" x14ac:dyDescent="0.25">
      <c r="A4977" s="16" t="s">
        <v>232</v>
      </c>
      <c r="B4977" s="16">
        <v>46107</v>
      </c>
      <c r="C4977" s="16">
        <v>52</v>
      </c>
      <c r="D4977" s="16">
        <v>44.9</v>
      </c>
      <c r="E4977" s="17">
        <v>27150</v>
      </c>
      <c r="F4977" s="17"/>
    </row>
    <row r="4978" spans="1:6" x14ac:dyDescent="0.25">
      <c r="A4978" s="16" t="s">
        <v>232</v>
      </c>
      <c r="B4978" s="16">
        <v>46825</v>
      </c>
      <c r="C4978" s="16">
        <v>104</v>
      </c>
      <c r="D4978" s="16">
        <v>70.3</v>
      </c>
      <c r="E4978" s="17">
        <v>34851</v>
      </c>
      <c r="F4978" s="17"/>
    </row>
    <row r="4979" spans="1:6" x14ac:dyDescent="0.25">
      <c r="A4979" s="16" t="s">
        <v>232</v>
      </c>
      <c r="B4979" s="16">
        <v>46304</v>
      </c>
      <c r="C4979" s="16">
        <v>100</v>
      </c>
      <c r="D4979" s="16">
        <v>76.400000000000006</v>
      </c>
      <c r="E4979" s="17">
        <v>31077</v>
      </c>
      <c r="F4979" s="17"/>
    </row>
    <row r="4980" spans="1:6" x14ac:dyDescent="0.25">
      <c r="A4980" s="16" t="s">
        <v>232</v>
      </c>
      <c r="B4980" s="16">
        <v>47304</v>
      </c>
      <c r="C4980" s="16">
        <v>76</v>
      </c>
      <c r="D4980" s="16">
        <v>58.6</v>
      </c>
      <c r="E4980" s="17">
        <v>27674</v>
      </c>
      <c r="F4980" s="17"/>
    </row>
    <row r="4981" spans="1:6" x14ac:dyDescent="0.25">
      <c r="A4981" s="16" t="s">
        <v>232</v>
      </c>
      <c r="B4981" s="16">
        <v>47331</v>
      </c>
      <c r="C4981" s="16">
        <v>166</v>
      </c>
      <c r="D4981" s="16">
        <v>73.8</v>
      </c>
      <c r="E4981" s="17">
        <v>34171</v>
      </c>
      <c r="F4981" s="17"/>
    </row>
    <row r="4982" spans="1:6" x14ac:dyDescent="0.25">
      <c r="A4982" s="16" t="s">
        <v>232</v>
      </c>
      <c r="B4982" s="16">
        <v>46989</v>
      </c>
      <c r="C4982" s="16">
        <v>75</v>
      </c>
      <c r="D4982" s="16">
        <v>61</v>
      </c>
      <c r="E4982" s="17">
        <v>30606</v>
      </c>
      <c r="F4982" s="17"/>
    </row>
    <row r="4983" spans="1:6" x14ac:dyDescent="0.25">
      <c r="A4983" s="16" t="s">
        <v>232</v>
      </c>
      <c r="B4983" s="16">
        <v>46617</v>
      </c>
      <c r="C4983" s="16">
        <v>144</v>
      </c>
      <c r="D4983" s="16">
        <v>113</v>
      </c>
      <c r="E4983" s="17">
        <v>25700</v>
      </c>
      <c r="F4983" s="17"/>
    </row>
    <row r="4984" spans="1:6" x14ac:dyDescent="0.25">
      <c r="A4984" s="16" t="s">
        <v>232</v>
      </c>
      <c r="B4984" s="16">
        <v>47714</v>
      </c>
      <c r="C4984" s="16">
        <v>49</v>
      </c>
      <c r="D4984" s="16">
        <v>41.7</v>
      </c>
      <c r="E4984" s="17">
        <v>39612</v>
      </c>
      <c r="F4984" s="17"/>
    </row>
    <row r="4985" spans="1:6" x14ac:dyDescent="0.25">
      <c r="A4985" s="16" t="s">
        <v>232</v>
      </c>
      <c r="B4985" s="16">
        <v>46407</v>
      </c>
      <c r="C4985" s="16">
        <v>46</v>
      </c>
      <c r="D4985" s="16">
        <v>20.5</v>
      </c>
      <c r="E4985" s="17">
        <v>42486</v>
      </c>
      <c r="F4985" s="17"/>
    </row>
    <row r="4986" spans="1:6" x14ac:dyDescent="0.25">
      <c r="A4986" s="16" t="s">
        <v>232</v>
      </c>
      <c r="B4986" s="16">
        <v>46580</v>
      </c>
      <c r="C4986" s="16">
        <v>137</v>
      </c>
      <c r="D4986" s="16">
        <v>94.8</v>
      </c>
      <c r="E4986" s="17">
        <v>24818</v>
      </c>
      <c r="F4986" s="17"/>
    </row>
    <row r="4987" spans="1:6" x14ac:dyDescent="0.25">
      <c r="A4987" s="16" t="s">
        <v>232</v>
      </c>
      <c r="B4987" s="16">
        <v>46526</v>
      </c>
      <c r="C4987" s="16">
        <v>186</v>
      </c>
      <c r="D4987" s="16">
        <v>170.8</v>
      </c>
      <c r="E4987" s="17">
        <v>36953</v>
      </c>
      <c r="F4987" s="17"/>
    </row>
    <row r="4988" spans="1:6" x14ac:dyDescent="0.25">
      <c r="A4988" s="16" t="s">
        <v>232</v>
      </c>
      <c r="B4988" s="16">
        <v>46038</v>
      </c>
      <c r="C4988" s="16">
        <v>161</v>
      </c>
      <c r="D4988" s="16">
        <v>136.5</v>
      </c>
      <c r="E4988" s="17">
        <v>40582</v>
      </c>
      <c r="F4988" s="17"/>
    </row>
    <row r="4989" spans="1:6" x14ac:dyDescent="0.25">
      <c r="A4989" s="16" t="s">
        <v>232</v>
      </c>
      <c r="B4989" s="16">
        <v>46074</v>
      </c>
      <c r="C4989" s="16">
        <v>70</v>
      </c>
      <c r="D4989" s="16">
        <v>50.1</v>
      </c>
      <c r="E4989" s="17">
        <v>41473</v>
      </c>
      <c r="F4989" s="17"/>
    </row>
    <row r="4990" spans="1:6" x14ac:dyDescent="0.25">
      <c r="A4990" s="16" t="s">
        <v>232</v>
      </c>
      <c r="B4990" s="16">
        <v>46773</v>
      </c>
      <c r="C4990" s="16">
        <v>61</v>
      </c>
      <c r="D4990" s="16">
        <v>46.2</v>
      </c>
      <c r="E4990" s="17">
        <v>38105</v>
      </c>
      <c r="F4990" s="17"/>
    </row>
    <row r="4991" spans="1:6" x14ac:dyDescent="0.25">
      <c r="A4991" s="16" t="s">
        <v>232</v>
      </c>
      <c r="B4991" s="16">
        <v>46307</v>
      </c>
      <c r="C4991" s="16">
        <v>68</v>
      </c>
      <c r="D4991" s="16">
        <v>61.4</v>
      </c>
      <c r="E4991" s="17">
        <v>42198</v>
      </c>
      <c r="F4991" s="17"/>
    </row>
    <row r="4992" spans="1:6" x14ac:dyDescent="0.25">
      <c r="A4992" s="16" t="s">
        <v>232</v>
      </c>
      <c r="B4992" s="16">
        <v>47804</v>
      </c>
      <c r="C4992" s="16">
        <v>104</v>
      </c>
      <c r="D4992" s="16">
        <v>72</v>
      </c>
      <c r="E4992" s="17">
        <v>26689</v>
      </c>
      <c r="F4992" s="17"/>
    </row>
    <row r="4993" spans="1:6" x14ac:dyDescent="0.25">
      <c r="A4993" s="16" t="s">
        <v>232</v>
      </c>
      <c r="B4993" s="16">
        <v>47906</v>
      </c>
      <c r="C4993" s="16">
        <v>30</v>
      </c>
      <c r="D4993" s="16">
        <v>31</v>
      </c>
      <c r="E4993" s="17">
        <v>37991</v>
      </c>
      <c r="F4993" s="17"/>
    </row>
    <row r="4994" spans="1:6" x14ac:dyDescent="0.25">
      <c r="A4994" s="16" t="s">
        <v>232</v>
      </c>
      <c r="B4994" s="16">
        <v>46738</v>
      </c>
      <c r="C4994" s="16">
        <v>76</v>
      </c>
      <c r="D4994" s="16">
        <v>63.1</v>
      </c>
      <c r="E4994" s="17">
        <v>34973</v>
      </c>
      <c r="F4994" s="17"/>
    </row>
    <row r="4995" spans="1:6" x14ac:dyDescent="0.25">
      <c r="A4995" s="16" t="s">
        <v>232</v>
      </c>
      <c r="B4995" s="16">
        <v>46835</v>
      </c>
      <c r="C4995" s="16">
        <v>90</v>
      </c>
      <c r="D4995" s="16">
        <v>80.2</v>
      </c>
      <c r="E4995" s="17">
        <v>36825</v>
      </c>
      <c r="F4995" s="17"/>
    </row>
    <row r="4996" spans="1:6" x14ac:dyDescent="0.25">
      <c r="A4996" s="16" t="s">
        <v>232</v>
      </c>
      <c r="B4996" s="16">
        <v>47240</v>
      </c>
      <c r="C4996" s="16">
        <v>83</v>
      </c>
      <c r="D4996" s="16">
        <v>67.2</v>
      </c>
      <c r="E4996" s="17">
        <v>35551</v>
      </c>
      <c r="F4996" s="17"/>
    </row>
    <row r="4997" spans="1:6" x14ac:dyDescent="0.25">
      <c r="A4997" s="16" t="s">
        <v>232</v>
      </c>
      <c r="B4997" s="16">
        <v>47374</v>
      </c>
      <c r="C4997" s="16">
        <v>87</v>
      </c>
      <c r="D4997" s="16">
        <v>66.2</v>
      </c>
      <c r="E4997" s="17">
        <v>30682</v>
      </c>
      <c r="F4997" s="17"/>
    </row>
    <row r="4998" spans="1:6" x14ac:dyDescent="0.25">
      <c r="A4998" s="16" t="s">
        <v>232</v>
      </c>
      <c r="B4998" s="16">
        <v>46703</v>
      </c>
      <c r="C4998" s="16">
        <v>99</v>
      </c>
      <c r="D4998" s="16">
        <v>88.6</v>
      </c>
      <c r="E4998" s="17">
        <v>33786</v>
      </c>
      <c r="F4998" s="17"/>
    </row>
    <row r="4999" spans="1:6" x14ac:dyDescent="0.25">
      <c r="A4999" s="16" t="s">
        <v>232</v>
      </c>
      <c r="B4999" s="16">
        <v>46311</v>
      </c>
      <c r="C4999" s="16">
        <v>100</v>
      </c>
      <c r="D4999" s="16">
        <v>86.4</v>
      </c>
      <c r="E4999" s="17">
        <v>42283</v>
      </c>
      <c r="F4999" s="17"/>
    </row>
    <row r="5000" spans="1:6" x14ac:dyDescent="0.25">
      <c r="A5000" s="16" t="s">
        <v>232</v>
      </c>
      <c r="B5000" s="16">
        <v>47150</v>
      </c>
      <c r="C5000" s="16">
        <v>54</v>
      </c>
      <c r="D5000" s="16">
        <v>51.2</v>
      </c>
      <c r="E5000" s="17">
        <v>41572</v>
      </c>
      <c r="F5000" s="17"/>
    </row>
    <row r="5001" spans="1:6" x14ac:dyDescent="0.25">
      <c r="A5001" s="16" t="s">
        <v>232</v>
      </c>
      <c r="B5001" s="16">
        <v>47025</v>
      </c>
      <c r="C5001" s="16">
        <v>94</v>
      </c>
      <c r="D5001" s="16">
        <v>63</v>
      </c>
      <c r="E5001" s="17">
        <v>34463</v>
      </c>
      <c r="F5001" s="17"/>
    </row>
    <row r="5002" spans="1:6" x14ac:dyDescent="0.25">
      <c r="A5002" s="16" t="s">
        <v>232</v>
      </c>
      <c r="B5002" s="16">
        <v>47591</v>
      </c>
      <c r="C5002" s="16">
        <v>60</v>
      </c>
      <c r="D5002" s="16">
        <v>40.5</v>
      </c>
      <c r="E5002" s="17">
        <v>34425</v>
      </c>
      <c r="F5002" s="17"/>
    </row>
    <row r="5003" spans="1:6" x14ac:dyDescent="0.25">
      <c r="A5003" s="16" t="s">
        <v>232</v>
      </c>
      <c r="B5003" s="16">
        <v>46227</v>
      </c>
      <c r="C5003" s="16">
        <v>176</v>
      </c>
      <c r="D5003" s="16">
        <v>149.9</v>
      </c>
      <c r="E5003" s="17">
        <v>32560</v>
      </c>
      <c r="F5003" s="17"/>
    </row>
    <row r="5004" spans="1:6" x14ac:dyDescent="0.25">
      <c r="A5004" s="16" t="s">
        <v>232</v>
      </c>
      <c r="B5004" s="16">
        <v>46714</v>
      </c>
      <c r="C5004" s="16">
        <v>13</v>
      </c>
      <c r="D5004" s="16">
        <v>7.2</v>
      </c>
      <c r="E5004" s="17">
        <v>33310</v>
      </c>
      <c r="F5004" s="17"/>
    </row>
    <row r="5005" spans="1:6" x14ac:dyDescent="0.25">
      <c r="A5005" s="16" t="s">
        <v>232</v>
      </c>
      <c r="B5005" s="16">
        <v>47362</v>
      </c>
      <c r="C5005" s="16">
        <v>117</v>
      </c>
      <c r="D5005" s="16">
        <v>91.7</v>
      </c>
      <c r="E5005" s="17">
        <v>27128</v>
      </c>
      <c r="F5005" s="17"/>
    </row>
    <row r="5006" spans="1:6" x14ac:dyDescent="0.25">
      <c r="A5006" s="16" t="s">
        <v>232</v>
      </c>
      <c r="B5006" s="16">
        <v>47401</v>
      </c>
      <c r="C5006" s="16">
        <v>153</v>
      </c>
      <c r="D5006" s="16">
        <v>126</v>
      </c>
      <c r="E5006" s="17">
        <v>31225</v>
      </c>
      <c r="F5006" s="17"/>
    </row>
    <row r="5007" spans="1:6" x14ac:dyDescent="0.25">
      <c r="A5007" s="16" t="s">
        <v>232</v>
      </c>
      <c r="B5007" s="16">
        <v>47170</v>
      </c>
      <c r="C5007" s="16">
        <v>36</v>
      </c>
      <c r="D5007" s="16">
        <v>35</v>
      </c>
      <c r="E5007" s="17">
        <v>33573</v>
      </c>
      <c r="F5007" s="17"/>
    </row>
    <row r="5008" spans="1:6" x14ac:dyDescent="0.25">
      <c r="A5008" s="16" t="s">
        <v>232</v>
      </c>
      <c r="B5008" s="16">
        <v>47802</v>
      </c>
      <c r="C5008" s="16">
        <v>66</v>
      </c>
      <c r="D5008" s="16">
        <v>42.1</v>
      </c>
      <c r="E5008" s="17">
        <v>30925</v>
      </c>
      <c r="F5008" s="17"/>
    </row>
    <row r="5009" spans="1:6" x14ac:dyDescent="0.25">
      <c r="A5009" s="16" t="s">
        <v>232</v>
      </c>
      <c r="B5009" s="16">
        <v>46714</v>
      </c>
      <c r="C5009" s="16">
        <v>86</v>
      </c>
      <c r="D5009" s="16">
        <v>62.4</v>
      </c>
      <c r="E5009" s="17">
        <v>37427</v>
      </c>
      <c r="F5009" s="17"/>
    </row>
    <row r="5010" spans="1:6" x14ac:dyDescent="0.25">
      <c r="A5010" s="16" t="s">
        <v>232</v>
      </c>
      <c r="B5010" s="16">
        <v>47448</v>
      </c>
      <c r="C5010" s="16">
        <v>117</v>
      </c>
      <c r="D5010" s="16">
        <v>106.4</v>
      </c>
      <c r="E5010" s="17">
        <v>34060</v>
      </c>
      <c r="F5010" s="17"/>
    </row>
    <row r="5011" spans="1:6" x14ac:dyDescent="0.25">
      <c r="A5011" s="16" t="s">
        <v>232</v>
      </c>
      <c r="B5011" s="16">
        <v>46513</v>
      </c>
      <c r="C5011" s="16">
        <v>82</v>
      </c>
      <c r="D5011" s="16">
        <v>81.7</v>
      </c>
      <c r="E5011" s="17">
        <v>37435</v>
      </c>
      <c r="F5011" s="17"/>
    </row>
    <row r="5012" spans="1:6" x14ac:dyDescent="0.25">
      <c r="A5012" s="16" t="s">
        <v>232</v>
      </c>
      <c r="B5012" s="16">
        <v>47303</v>
      </c>
      <c r="C5012" s="16">
        <v>74</v>
      </c>
      <c r="D5012" s="16">
        <v>57.2</v>
      </c>
      <c r="E5012" s="17">
        <v>24473</v>
      </c>
      <c r="F5012" s="17"/>
    </row>
    <row r="5013" spans="1:6" x14ac:dyDescent="0.25">
      <c r="A5013" s="16" t="s">
        <v>232</v>
      </c>
      <c r="B5013" s="16">
        <v>46835</v>
      </c>
      <c r="C5013" s="16">
        <v>84</v>
      </c>
      <c r="D5013" s="16">
        <v>50.5</v>
      </c>
      <c r="E5013" s="17">
        <v>42040</v>
      </c>
      <c r="F5013" s="17"/>
    </row>
    <row r="5014" spans="1:6" x14ac:dyDescent="0.25">
      <c r="A5014" s="16" t="s">
        <v>232</v>
      </c>
      <c r="B5014" s="16">
        <v>47601</v>
      </c>
      <c r="C5014" s="16">
        <v>60</v>
      </c>
      <c r="D5014" s="16">
        <v>46.1</v>
      </c>
      <c r="E5014" s="17">
        <v>36838</v>
      </c>
      <c r="F5014" s="17"/>
    </row>
    <row r="5015" spans="1:6" x14ac:dyDescent="0.25">
      <c r="A5015" s="16" t="s">
        <v>232</v>
      </c>
      <c r="B5015" s="16">
        <v>47710</v>
      </c>
      <c r="C5015" s="16">
        <v>67</v>
      </c>
      <c r="D5015" s="16">
        <v>60.7</v>
      </c>
      <c r="E5015" s="17">
        <v>33512</v>
      </c>
      <c r="F5015" s="17"/>
    </row>
    <row r="5016" spans="1:6" x14ac:dyDescent="0.25">
      <c r="A5016" s="16" t="s">
        <v>232</v>
      </c>
      <c r="B5016" s="16">
        <v>47720</v>
      </c>
      <c r="C5016" s="16">
        <v>108</v>
      </c>
      <c r="D5016" s="16">
        <v>86.4</v>
      </c>
      <c r="E5016" s="17">
        <v>32843</v>
      </c>
      <c r="F5016" s="17"/>
    </row>
    <row r="5017" spans="1:6" x14ac:dyDescent="0.25">
      <c r="A5017" s="16" t="s">
        <v>232</v>
      </c>
      <c r="B5017" s="16">
        <v>46074</v>
      </c>
      <c r="C5017" s="16">
        <v>104</v>
      </c>
      <c r="D5017" s="16">
        <v>98.8</v>
      </c>
      <c r="E5017" s="17">
        <v>42341</v>
      </c>
      <c r="F5017" s="17"/>
    </row>
    <row r="5018" spans="1:6" x14ac:dyDescent="0.25">
      <c r="A5018" s="16" t="s">
        <v>232</v>
      </c>
      <c r="B5018" s="16">
        <v>46033</v>
      </c>
      <c r="C5018" s="16">
        <v>120</v>
      </c>
      <c r="D5018" s="16">
        <v>106.9</v>
      </c>
      <c r="E5018" s="17">
        <v>40703</v>
      </c>
      <c r="F5018" s="17"/>
    </row>
    <row r="5019" spans="1:6" x14ac:dyDescent="0.25">
      <c r="A5019" s="16" t="s">
        <v>232</v>
      </c>
      <c r="B5019" s="16">
        <v>46619</v>
      </c>
      <c r="C5019" s="16">
        <v>157</v>
      </c>
      <c r="D5019" s="16">
        <v>80.400000000000006</v>
      </c>
      <c r="E5019" s="17">
        <v>32940</v>
      </c>
      <c r="F5019" s="17"/>
    </row>
    <row r="5020" spans="1:6" x14ac:dyDescent="0.25">
      <c r="A5020" s="16" t="s">
        <v>232</v>
      </c>
      <c r="B5020" s="16">
        <v>46070</v>
      </c>
      <c r="C5020" s="16">
        <v>34</v>
      </c>
      <c r="D5020" s="16">
        <v>28.9</v>
      </c>
      <c r="E5020" s="17">
        <v>42277</v>
      </c>
      <c r="F5020" s="17"/>
    </row>
    <row r="5021" spans="1:6" x14ac:dyDescent="0.25">
      <c r="A5021" s="16" t="s">
        <v>232</v>
      </c>
      <c r="B5021" s="16">
        <v>47150</v>
      </c>
      <c r="C5021" s="16">
        <v>22</v>
      </c>
      <c r="D5021" s="16">
        <v>19.399999999999999</v>
      </c>
      <c r="E5021" s="17">
        <v>39297</v>
      </c>
      <c r="F5021" s="17"/>
    </row>
    <row r="5022" spans="1:6" x14ac:dyDescent="0.25">
      <c r="A5022" s="16" t="s">
        <v>232</v>
      </c>
      <c r="B5022" s="16">
        <v>46131</v>
      </c>
      <c r="C5022" s="16">
        <v>167</v>
      </c>
      <c r="D5022" s="16">
        <v>134.9</v>
      </c>
      <c r="E5022" s="17">
        <v>35074</v>
      </c>
      <c r="F5022" s="17"/>
    </row>
    <row r="5023" spans="1:6" x14ac:dyDescent="0.25">
      <c r="A5023" s="16" t="s">
        <v>232</v>
      </c>
      <c r="B5023" s="16">
        <v>47043</v>
      </c>
      <c r="C5023" s="16">
        <v>72</v>
      </c>
      <c r="D5023" s="16">
        <v>55.3</v>
      </c>
      <c r="E5023" s="17">
        <v>33817</v>
      </c>
      <c r="F5023" s="17"/>
    </row>
    <row r="5024" spans="1:6" x14ac:dyDescent="0.25">
      <c r="A5024" s="16" t="s">
        <v>232</v>
      </c>
      <c r="B5024" s="16">
        <v>46750</v>
      </c>
      <c r="C5024" s="16">
        <v>55</v>
      </c>
      <c r="D5024" s="16">
        <v>38.4</v>
      </c>
      <c r="E5024" s="17">
        <v>34515</v>
      </c>
      <c r="F5024" s="17"/>
    </row>
    <row r="5025" spans="1:6" x14ac:dyDescent="0.25">
      <c r="A5025" s="16" t="s">
        <v>232</v>
      </c>
      <c r="B5025" s="16">
        <v>46706</v>
      </c>
      <c r="C5025" s="16">
        <v>111</v>
      </c>
      <c r="D5025" s="16">
        <v>82.2</v>
      </c>
      <c r="E5025" s="17">
        <v>36306</v>
      </c>
      <c r="F5025" s="17"/>
    </row>
    <row r="5026" spans="1:6" x14ac:dyDescent="0.25">
      <c r="A5026" s="16" t="s">
        <v>232</v>
      </c>
      <c r="B5026" s="16">
        <v>46845</v>
      </c>
      <c r="C5026" s="16">
        <v>100</v>
      </c>
      <c r="D5026" s="16">
        <v>84.6</v>
      </c>
      <c r="E5026" s="17">
        <v>41528</v>
      </c>
      <c r="F5026" s="17"/>
    </row>
    <row r="5027" spans="1:6" x14ac:dyDescent="0.25">
      <c r="A5027" s="16" t="s">
        <v>232</v>
      </c>
      <c r="B5027" s="16">
        <v>47429</v>
      </c>
      <c r="C5027" s="16">
        <v>79</v>
      </c>
      <c r="D5027" s="16">
        <v>55.7</v>
      </c>
      <c r="E5027" s="17">
        <v>34488</v>
      </c>
      <c r="F5027" s="17"/>
    </row>
    <row r="5028" spans="1:6" x14ac:dyDescent="0.25">
      <c r="A5028" s="16" t="s">
        <v>232</v>
      </c>
      <c r="B5028" s="16">
        <v>47804</v>
      </c>
      <c r="C5028" s="16">
        <v>176</v>
      </c>
      <c r="D5028" s="16">
        <v>147.80000000000001</v>
      </c>
      <c r="E5028" s="17">
        <v>33613</v>
      </c>
      <c r="F5028" s="17"/>
    </row>
    <row r="5029" spans="1:6" x14ac:dyDescent="0.25">
      <c r="A5029" s="16" t="s">
        <v>232</v>
      </c>
      <c r="B5029" s="16">
        <v>46135</v>
      </c>
      <c r="C5029" s="16">
        <v>68</v>
      </c>
      <c r="D5029" s="16">
        <v>49.5</v>
      </c>
      <c r="E5029" s="17">
        <v>38519</v>
      </c>
      <c r="F5029" s="17"/>
    </row>
    <row r="5030" spans="1:6" x14ac:dyDescent="0.25">
      <c r="A5030" s="16" t="s">
        <v>232</v>
      </c>
      <c r="B5030" s="16">
        <v>46825</v>
      </c>
      <c r="C5030" s="16">
        <v>84</v>
      </c>
      <c r="D5030" s="16">
        <v>77.599999999999994</v>
      </c>
      <c r="E5030" s="17">
        <v>41162</v>
      </c>
      <c r="F5030" s="17"/>
    </row>
    <row r="5031" spans="1:6" x14ac:dyDescent="0.25">
      <c r="A5031" s="16" t="s">
        <v>232</v>
      </c>
      <c r="B5031" s="16">
        <v>46041</v>
      </c>
      <c r="C5031" s="16">
        <v>88</v>
      </c>
      <c r="D5031" s="16">
        <v>69.400000000000006</v>
      </c>
      <c r="E5031" s="17">
        <v>31870</v>
      </c>
      <c r="F5031" s="17"/>
    </row>
    <row r="5032" spans="1:6" x14ac:dyDescent="0.25">
      <c r="A5032" s="16" t="s">
        <v>232</v>
      </c>
      <c r="B5032" s="16">
        <v>46041</v>
      </c>
      <c r="C5032" s="16">
        <v>96</v>
      </c>
      <c r="D5032" s="16">
        <v>90.9</v>
      </c>
      <c r="E5032" s="17">
        <v>36130</v>
      </c>
      <c r="F5032" s="17"/>
    </row>
    <row r="5033" spans="1:6" x14ac:dyDescent="0.25">
      <c r="A5033" s="16" t="s">
        <v>232</v>
      </c>
      <c r="B5033" s="16">
        <v>47302</v>
      </c>
      <c r="C5033" s="16">
        <v>60</v>
      </c>
      <c r="D5033" s="16">
        <v>37.4</v>
      </c>
      <c r="E5033" s="17">
        <v>34641</v>
      </c>
      <c r="F5033" s="17"/>
    </row>
    <row r="5034" spans="1:6" x14ac:dyDescent="0.25">
      <c r="A5034" s="16" t="s">
        <v>232</v>
      </c>
      <c r="B5034" s="16">
        <v>47432</v>
      </c>
      <c r="C5034" s="16">
        <v>74</v>
      </c>
      <c r="D5034" s="16">
        <v>66.599999999999994</v>
      </c>
      <c r="E5034" s="17">
        <v>26400</v>
      </c>
      <c r="F5034" s="17"/>
    </row>
    <row r="5035" spans="1:6" x14ac:dyDescent="0.25">
      <c r="A5035" s="16" t="s">
        <v>232</v>
      </c>
      <c r="B5035" s="16">
        <v>46219</v>
      </c>
      <c r="C5035" s="16">
        <v>110</v>
      </c>
      <c r="D5035" s="16">
        <v>97.2</v>
      </c>
      <c r="E5035" s="17">
        <v>35704</v>
      </c>
      <c r="F5035" s="17"/>
    </row>
    <row r="5036" spans="1:6" x14ac:dyDescent="0.25">
      <c r="A5036" s="16" t="s">
        <v>232</v>
      </c>
      <c r="B5036" s="16">
        <v>46052</v>
      </c>
      <c r="C5036" s="16">
        <v>38</v>
      </c>
      <c r="D5036" s="16">
        <v>28</v>
      </c>
      <c r="E5036" s="17">
        <v>33543</v>
      </c>
      <c r="F5036" s="17"/>
    </row>
    <row r="5037" spans="1:6" x14ac:dyDescent="0.25">
      <c r="A5037" s="16" t="s">
        <v>232</v>
      </c>
      <c r="B5037" s="16">
        <v>46767</v>
      </c>
      <c r="C5037" s="16">
        <v>67</v>
      </c>
      <c r="D5037" s="16">
        <v>52.3</v>
      </c>
      <c r="E5037" s="17">
        <v>31650</v>
      </c>
      <c r="F5037" s="17"/>
    </row>
    <row r="5038" spans="1:6" x14ac:dyDescent="0.25">
      <c r="A5038" s="16" t="s">
        <v>232</v>
      </c>
      <c r="B5038" s="16">
        <v>46721</v>
      </c>
      <c r="C5038" s="16">
        <v>101</v>
      </c>
      <c r="D5038" s="16">
        <v>89.7</v>
      </c>
      <c r="E5038" s="17">
        <v>33501</v>
      </c>
      <c r="F5038" s="17"/>
    </row>
    <row r="5039" spans="1:6" x14ac:dyDescent="0.25">
      <c r="A5039" s="16" t="s">
        <v>232</v>
      </c>
      <c r="B5039" s="16">
        <v>46260</v>
      </c>
      <c r="C5039" s="16">
        <v>130</v>
      </c>
      <c r="D5039" s="16">
        <v>93.7</v>
      </c>
      <c r="E5039" s="17">
        <v>27101</v>
      </c>
      <c r="F5039" s="17"/>
    </row>
    <row r="5040" spans="1:6" x14ac:dyDescent="0.25">
      <c r="A5040" s="16" t="s">
        <v>232</v>
      </c>
      <c r="B5040" s="16">
        <v>46256</v>
      </c>
      <c r="C5040" s="16">
        <v>114</v>
      </c>
      <c r="D5040" s="16">
        <v>70.3</v>
      </c>
      <c r="E5040" s="17">
        <v>31363</v>
      </c>
      <c r="F5040" s="17"/>
    </row>
    <row r="5041" spans="1:6" x14ac:dyDescent="0.25">
      <c r="A5041" s="16" t="s">
        <v>232</v>
      </c>
      <c r="B5041" s="16">
        <v>46052</v>
      </c>
      <c r="C5041" s="16">
        <v>18</v>
      </c>
      <c r="D5041" s="16">
        <v>13.3</v>
      </c>
      <c r="E5041" s="17">
        <v>42131</v>
      </c>
      <c r="F5041" s="17"/>
    </row>
    <row r="5042" spans="1:6" x14ac:dyDescent="0.25">
      <c r="A5042" s="16" t="s">
        <v>232</v>
      </c>
      <c r="B5042" s="16">
        <v>46755</v>
      </c>
      <c r="C5042" s="16">
        <v>60</v>
      </c>
      <c r="D5042" s="16">
        <v>25.8</v>
      </c>
      <c r="E5042" s="17">
        <v>33939</v>
      </c>
      <c r="F5042" s="17"/>
    </row>
    <row r="5043" spans="1:6" x14ac:dyDescent="0.25">
      <c r="A5043" s="16" t="s">
        <v>232</v>
      </c>
      <c r="B5043" s="16">
        <v>47250</v>
      </c>
      <c r="C5043" s="16">
        <v>138</v>
      </c>
      <c r="D5043" s="16">
        <v>81.2</v>
      </c>
      <c r="E5043" s="17">
        <v>30336</v>
      </c>
      <c r="F5043" s="17"/>
    </row>
    <row r="5044" spans="1:6" x14ac:dyDescent="0.25">
      <c r="A5044" s="16" t="s">
        <v>232</v>
      </c>
      <c r="B5044" s="16">
        <v>47501</v>
      </c>
      <c r="C5044" s="16">
        <v>62</v>
      </c>
      <c r="D5044" s="16">
        <v>50.3</v>
      </c>
      <c r="E5044" s="17">
        <v>32794</v>
      </c>
      <c r="F5044" s="17"/>
    </row>
    <row r="5045" spans="1:6" x14ac:dyDescent="0.25">
      <c r="A5045" s="16" t="s">
        <v>232</v>
      </c>
      <c r="B5045" s="16">
        <v>46947</v>
      </c>
      <c r="C5045" s="16">
        <v>101</v>
      </c>
      <c r="D5045" s="16">
        <v>65.3</v>
      </c>
      <c r="E5045" s="17">
        <v>37538</v>
      </c>
      <c r="F5045" s="17"/>
    </row>
    <row r="5046" spans="1:6" x14ac:dyDescent="0.25">
      <c r="A5046" s="16" t="s">
        <v>232</v>
      </c>
      <c r="B5046" s="16">
        <v>46268</v>
      </c>
      <c r="C5046" s="16">
        <v>24</v>
      </c>
      <c r="D5046" s="16">
        <v>14.1</v>
      </c>
      <c r="E5046" s="17">
        <v>33939</v>
      </c>
      <c r="F5046" s="17"/>
    </row>
    <row r="5047" spans="1:6" x14ac:dyDescent="0.25">
      <c r="A5047" s="16" t="s">
        <v>232</v>
      </c>
      <c r="B5047" s="16">
        <v>46356</v>
      </c>
      <c r="C5047" s="16">
        <v>58</v>
      </c>
      <c r="D5047" s="16">
        <v>55.1</v>
      </c>
      <c r="E5047" s="17">
        <v>41830</v>
      </c>
      <c r="F5047" s="17"/>
    </row>
    <row r="5048" spans="1:6" x14ac:dyDescent="0.25">
      <c r="A5048" s="16" t="s">
        <v>232</v>
      </c>
      <c r="B5048" s="16">
        <v>46815</v>
      </c>
      <c r="C5048" s="16">
        <v>99</v>
      </c>
      <c r="D5048" s="16">
        <v>77.8</v>
      </c>
      <c r="E5048" s="17">
        <v>31037</v>
      </c>
      <c r="F5048" s="17"/>
    </row>
    <row r="5049" spans="1:6" x14ac:dyDescent="0.25">
      <c r="A5049" s="16" t="s">
        <v>232</v>
      </c>
      <c r="B5049" s="16">
        <v>46819</v>
      </c>
      <c r="C5049" s="16">
        <v>66</v>
      </c>
      <c r="D5049" s="16">
        <v>62.3</v>
      </c>
      <c r="E5049" s="17">
        <v>33002</v>
      </c>
      <c r="F5049" s="17"/>
    </row>
    <row r="5050" spans="1:6" x14ac:dyDescent="0.25">
      <c r="A5050" s="16" t="s">
        <v>232</v>
      </c>
      <c r="B5050" s="16">
        <v>47542</v>
      </c>
      <c r="C5050" s="16">
        <v>95</v>
      </c>
      <c r="D5050" s="16">
        <v>43.4</v>
      </c>
      <c r="E5050" s="17">
        <v>30512</v>
      </c>
      <c r="F5050" s="17"/>
    </row>
    <row r="5051" spans="1:6" x14ac:dyDescent="0.25">
      <c r="A5051" s="16" t="s">
        <v>232</v>
      </c>
      <c r="B5051" s="16">
        <v>46514</v>
      </c>
      <c r="C5051" s="16">
        <v>80</v>
      </c>
      <c r="D5051" s="16">
        <v>58.2</v>
      </c>
      <c r="E5051" s="17">
        <v>25246</v>
      </c>
      <c r="F5051" s="17"/>
    </row>
    <row r="5052" spans="1:6" x14ac:dyDescent="0.25">
      <c r="A5052" s="16" t="s">
        <v>232</v>
      </c>
      <c r="B5052" s="16">
        <v>46307</v>
      </c>
      <c r="C5052" s="16">
        <v>155</v>
      </c>
      <c r="D5052" s="16">
        <v>126.2</v>
      </c>
      <c r="E5052" s="17">
        <v>35431</v>
      </c>
      <c r="F5052" s="17"/>
    </row>
    <row r="5053" spans="1:6" x14ac:dyDescent="0.25">
      <c r="A5053" s="16" t="s">
        <v>232</v>
      </c>
      <c r="B5053" s="16">
        <v>47348</v>
      </c>
      <c r="C5053" s="16">
        <v>65</v>
      </c>
      <c r="D5053" s="16">
        <v>51.7</v>
      </c>
      <c r="E5053" s="17">
        <v>34943</v>
      </c>
      <c r="F5053" s="17"/>
    </row>
    <row r="5054" spans="1:6" x14ac:dyDescent="0.25">
      <c r="A5054" s="16" t="s">
        <v>232</v>
      </c>
      <c r="B5054" s="16">
        <v>47725</v>
      </c>
      <c r="C5054" s="16">
        <v>58</v>
      </c>
      <c r="D5054" s="16">
        <v>43.7</v>
      </c>
      <c r="E5054" s="17">
        <v>42859</v>
      </c>
      <c r="F5054" s="17"/>
    </row>
    <row r="5055" spans="1:6" x14ac:dyDescent="0.25">
      <c r="A5055" s="16" t="s">
        <v>232</v>
      </c>
      <c r="B5055" s="16">
        <v>47906</v>
      </c>
      <c r="C5055" s="16">
        <v>71</v>
      </c>
      <c r="D5055" s="16">
        <v>57.8</v>
      </c>
      <c r="E5055" s="17">
        <v>39913</v>
      </c>
      <c r="F5055" s="17"/>
    </row>
    <row r="5056" spans="1:6" x14ac:dyDescent="0.25">
      <c r="A5056" s="16" t="s">
        <v>232</v>
      </c>
      <c r="B5056" s="16">
        <v>46805</v>
      </c>
      <c r="C5056" s="16">
        <v>118</v>
      </c>
      <c r="D5056" s="16">
        <v>52.3</v>
      </c>
      <c r="E5056" s="17">
        <v>31184</v>
      </c>
      <c r="F5056" s="17"/>
    </row>
    <row r="5057" spans="1:6" x14ac:dyDescent="0.25">
      <c r="A5057" s="16" t="s">
        <v>232</v>
      </c>
      <c r="B5057" s="16">
        <v>47304</v>
      </c>
      <c r="C5057" s="16">
        <v>108</v>
      </c>
      <c r="D5057" s="16">
        <v>75.2</v>
      </c>
      <c r="E5057" s="17">
        <v>30651</v>
      </c>
      <c r="F5057" s="17"/>
    </row>
    <row r="5058" spans="1:6" x14ac:dyDescent="0.25">
      <c r="A5058" s="16" t="s">
        <v>232</v>
      </c>
      <c r="B5058" s="16">
        <v>47129</v>
      </c>
      <c r="C5058" s="16">
        <v>94</v>
      </c>
      <c r="D5058" s="16">
        <v>69.2</v>
      </c>
      <c r="E5058" s="17">
        <v>30103</v>
      </c>
      <c r="F5058" s="17"/>
    </row>
    <row r="5059" spans="1:6" x14ac:dyDescent="0.25">
      <c r="A5059" s="16" t="s">
        <v>232</v>
      </c>
      <c r="B5059" s="16">
        <v>47129</v>
      </c>
      <c r="C5059" s="16">
        <v>124</v>
      </c>
      <c r="D5059" s="16">
        <v>108.5</v>
      </c>
      <c r="E5059" s="17">
        <v>31376</v>
      </c>
      <c r="F5059" s="17"/>
    </row>
    <row r="5060" spans="1:6" x14ac:dyDescent="0.25">
      <c r="A5060" s="16" t="s">
        <v>232</v>
      </c>
      <c r="B5060" s="16">
        <v>46112</v>
      </c>
      <c r="C5060" s="16">
        <v>147</v>
      </c>
      <c r="D5060" s="16">
        <v>134.80000000000001</v>
      </c>
      <c r="E5060" s="17">
        <v>39135</v>
      </c>
      <c r="F5060" s="17"/>
    </row>
    <row r="5061" spans="1:6" x14ac:dyDescent="0.25">
      <c r="A5061" s="16" t="s">
        <v>232</v>
      </c>
      <c r="B5061" s="16">
        <v>46220</v>
      </c>
      <c r="C5061" s="16">
        <v>150</v>
      </c>
      <c r="D5061" s="16">
        <v>134.19999999999999</v>
      </c>
      <c r="E5061" s="17">
        <v>31814</v>
      </c>
      <c r="F5061" s="17"/>
    </row>
    <row r="5062" spans="1:6" x14ac:dyDescent="0.25">
      <c r="A5062" s="16" t="s">
        <v>232</v>
      </c>
      <c r="B5062" s="16">
        <v>47006</v>
      </c>
      <c r="C5062" s="16">
        <v>66</v>
      </c>
      <c r="D5062" s="16">
        <v>55.4</v>
      </c>
      <c r="E5062" s="17">
        <v>38620</v>
      </c>
      <c r="F5062" s="17"/>
    </row>
    <row r="5063" spans="1:6" x14ac:dyDescent="0.25">
      <c r="A5063" s="16" t="s">
        <v>232</v>
      </c>
      <c r="B5063" s="16">
        <v>47362</v>
      </c>
      <c r="C5063" s="16">
        <v>66</v>
      </c>
      <c r="D5063" s="16">
        <v>43.6</v>
      </c>
      <c r="E5063" s="17">
        <v>32001</v>
      </c>
      <c r="F5063" s="17"/>
    </row>
    <row r="5064" spans="1:6" x14ac:dyDescent="0.25">
      <c r="A5064" s="16" t="s">
        <v>232</v>
      </c>
      <c r="B5064" s="16">
        <v>46545</v>
      </c>
      <c r="C5064" s="16">
        <v>130</v>
      </c>
      <c r="D5064" s="16">
        <v>72</v>
      </c>
      <c r="E5064" s="17">
        <v>28226</v>
      </c>
      <c r="F5064" s="17"/>
    </row>
    <row r="5065" spans="1:6" x14ac:dyDescent="0.25">
      <c r="A5065" s="16" t="s">
        <v>232</v>
      </c>
      <c r="B5065" s="16">
        <v>46765</v>
      </c>
      <c r="C5065" s="16">
        <v>65</v>
      </c>
      <c r="D5065" s="16">
        <v>45.3</v>
      </c>
      <c r="E5065" s="17">
        <v>40998</v>
      </c>
      <c r="F5065" s="17"/>
    </row>
    <row r="5066" spans="1:6" x14ac:dyDescent="0.25">
      <c r="A5066" s="16" t="s">
        <v>232</v>
      </c>
      <c r="B5066" s="16">
        <v>46902</v>
      </c>
      <c r="C5066" s="16">
        <v>105</v>
      </c>
      <c r="D5066" s="16">
        <v>63.5</v>
      </c>
      <c r="E5066" s="17">
        <v>24874</v>
      </c>
      <c r="F5066" s="17"/>
    </row>
    <row r="5067" spans="1:6" x14ac:dyDescent="0.25">
      <c r="A5067" s="16" t="s">
        <v>232</v>
      </c>
      <c r="B5067" s="16">
        <v>46552</v>
      </c>
      <c r="C5067" s="16">
        <v>85</v>
      </c>
      <c r="D5067" s="16">
        <v>79.3</v>
      </c>
      <c r="E5067" s="17">
        <v>36708</v>
      </c>
      <c r="F5067" s="17"/>
    </row>
    <row r="5068" spans="1:6" x14ac:dyDescent="0.25">
      <c r="A5068" s="16" t="s">
        <v>232</v>
      </c>
      <c r="B5068" s="16">
        <v>46710</v>
      </c>
      <c r="C5068" s="16">
        <v>133</v>
      </c>
      <c r="D5068" s="16">
        <v>85.1</v>
      </c>
      <c r="E5068" s="17">
        <v>34455</v>
      </c>
      <c r="F5068" s="17"/>
    </row>
    <row r="5069" spans="1:6" x14ac:dyDescent="0.25">
      <c r="A5069" s="16" t="s">
        <v>232</v>
      </c>
      <c r="B5069" s="16">
        <v>46805</v>
      </c>
      <c r="C5069" s="16">
        <v>125</v>
      </c>
      <c r="D5069" s="16">
        <v>70.2</v>
      </c>
      <c r="E5069" s="17">
        <v>31321</v>
      </c>
      <c r="F5069" s="17"/>
    </row>
    <row r="5070" spans="1:6" x14ac:dyDescent="0.25">
      <c r="A5070" s="16" t="s">
        <v>232</v>
      </c>
      <c r="B5070" s="16">
        <v>47374</v>
      </c>
      <c r="C5070" s="16">
        <v>70</v>
      </c>
      <c r="D5070" s="16">
        <v>52.7</v>
      </c>
      <c r="E5070" s="17">
        <v>39139</v>
      </c>
      <c r="F5070" s="17"/>
    </row>
    <row r="5071" spans="1:6" x14ac:dyDescent="0.25">
      <c r="A5071" s="16" t="s">
        <v>232</v>
      </c>
      <c r="B5071" s="16">
        <v>47037</v>
      </c>
      <c r="C5071" s="16">
        <v>71</v>
      </c>
      <c r="D5071" s="16">
        <v>46.6</v>
      </c>
      <c r="E5071" s="17">
        <v>38021</v>
      </c>
      <c r="F5071" s="17"/>
    </row>
    <row r="5072" spans="1:6" x14ac:dyDescent="0.25">
      <c r="A5072" s="16" t="s">
        <v>232</v>
      </c>
      <c r="B5072" s="16">
        <v>47802</v>
      </c>
      <c r="C5072" s="16">
        <v>60</v>
      </c>
      <c r="D5072" s="16">
        <v>50</v>
      </c>
      <c r="E5072" s="17">
        <v>39731</v>
      </c>
      <c r="F5072" s="17"/>
    </row>
    <row r="5073" spans="1:6" x14ac:dyDescent="0.25">
      <c r="A5073" s="16" t="s">
        <v>232</v>
      </c>
      <c r="B5073" s="16">
        <v>47172</v>
      </c>
      <c r="C5073" s="16">
        <v>110</v>
      </c>
      <c r="D5073" s="16">
        <v>100.1</v>
      </c>
      <c r="E5073" s="17">
        <v>36210</v>
      </c>
      <c r="F5073" s="17"/>
    </row>
    <row r="5074" spans="1:6" x14ac:dyDescent="0.25">
      <c r="A5074" s="16" t="s">
        <v>232</v>
      </c>
      <c r="B5074" s="16">
        <v>46260</v>
      </c>
      <c r="C5074" s="16">
        <v>134</v>
      </c>
      <c r="D5074" s="16">
        <v>99.3</v>
      </c>
      <c r="E5074" s="17">
        <v>42145</v>
      </c>
      <c r="F5074" s="17"/>
    </row>
    <row r="5075" spans="1:6" x14ac:dyDescent="0.25">
      <c r="A5075" s="16" t="s">
        <v>232</v>
      </c>
      <c r="B5075" s="16">
        <v>47274</v>
      </c>
      <c r="C5075" s="16">
        <v>78</v>
      </c>
      <c r="D5075" s="16">
        <v>55.1</v>
      </c>
      <c r="E5075" s="17">
        <v>37530</v>
      </c>
      <c r="F5075" s="17"/>
    </row>
    <row r="5076" spans="1:6" x14ac:dyDescent="0.25">
      <c r="A5076" s="16" t="s">
        <v>232</v>
      </c>
      <c r="B5076" s="16">
        <v>46825</v>
      </c>
      <c r="C5076" s="16">
        <v>32</v>
      </c>
      <c r="D5076" s="16">
        <v>15.9</v>
      </c>
      <c r="E5076" s="17">
        <v>33939</v>
      </c>
      <c r="F5076" s="17"/>
    </row>
    <row r="5077" spans="1:6" x14ac:dyDescent="0.25">
      <c r="A5077" s="16" t="s">
        <v>232</v>
      </c>
      <c r="B5077" s="16">
        <v>46205</v>
      </c>
      <c r="C5077" s="16">
        <v>78</v>
      </c>
      <c r="D5077" s="16">
        <v>12.1</v>
      </c>
      <c r="E5077" s="17">
        <v>43617</v>
      </c>
      <c r="F5077" s="17"/>
    </row>
    <row r="5078" spans="1:6" x14ac:dyDescent="0.25">
      <c r="A5078" s="16" t="s">
        <v>232</v>
      </c>
      <c r="B5078" s="16">
        <v>46517</v>
      </c>
      <c r="C5078" s="16">
        <v>94</v>
      </c>
      <c r="D5078" s="16">
        <v>80.7</v>
      </c>
      <c r="E5078" s="17">
        <v>34192</v>
      </c>
      <c r="F5078" s="17"/>
    </row>
    <row r="5079" spans="1:6" x14ac:dyDescent="0.25">
      <c r="A5079" s="16" t="s">
        <v>232</v>
      </c>
      <c r="B5079" s="16">
        <v>46970</v>
      </c>
      <c r="C5079" s="16">
        <v>36</v>
      </c>
      <c r="D5079" s="16">
        <v>22.8</v>
      </c>
      <c r="E5079" s="17">
        <v>33543</v>
      </c>
      <c r="F5079" s="17"/>
    </row>
    <row r="5080" spans="1:6" x14ac:dyDescent="0.25">
      <c r="A5080" s="16" t="s">
        <v>232</v>
      </c>
      <c r="B5080" s="16">
        <v>47960</v>
      </c>
      <c r="C5080" s="16">
        <v>61</v>
      </c>
      <c r="D5080" s="16">
        <v>49</v>
      </c>
      <c r="E5080" s="17">
        <v>40429</v>
      </c>
      <c r="F5080" s="17"/>
    </row>
    <row r="5081" spans="1:6" x14ac:dyDescent="0.25">
      <c r="A5081" s="16" t="s">
        <v>232</v>
      </c>
      <c r="B5081" s="16">
        <v>47243</v>
      </c>
      <c r="C5081" s="16">
        <v>55</v>
      </c>
      <c r="D5081" s="16">
        <v>44</v>
      </c>
      <c r="E5081" s="17">
        <v>38205</v>
      </c>
      <c r="F5081" s="17"/>
    </row>
    <row r="5082" spans="1:6" x14ac:dyDescent="0.25">
      <c r="A5082" s="16" t="s">
        <v>232</v>
      </c>
      <c r="B5082" s="16">
        <v>47250</v>
      </c>
      <c r="C5082" s="16">
        <v>57</v>
      </c>
      <c r="D5082" s="16">
        <v>44.8</v>
      </c>
      <c r="E5082" s="17">
        <v>42500</v>
      </c>
      <c r="F5082" s="17"/>
    </row>
    <row r="5083" spans="1:6" x14ac:dyDescent="0.25">
      <c r="A5083" s="16" t="s">
        <v>232</v>
      </c>
      <c r="B5083" s="16">
        <v>46825</v>
      </c>
      <c r="C5083" s="16">
        <v>137</v>
      </c>
      <c r="D5083" s="16">
        <v>115.2</v>
      </c>
      <c r="E5083" s="17">
        <v>33970</v>
      </c>
      <c r="F5083" s="17"/>
    </row>
    <row r="5084" spans="1:6" x14ac:dyDescent="0.25">
      <c r="A5084" s="16" t="s">
        <v>232</v>
      </c>
      <c r="B5084" s="16">
        <v>46140</v>
      </c>
      <c r="C5084" s="16">
        <v>74</v>
      </c>
      <c r="D5084" s="16">
        <v>58</v>
      </c>
      <c r="E5084" s="17">
        <v>39463</v>
      </c>
      <c r="F5084" s="17"/>
    </row>
    <row r="5085" spans="1:6" x14ac:dyDescent="0.25">
      <c r="A5085" s="16" t="s">
        <v>232</v>
      </c>
      <c r="B5085" s="16">
        <v>46383</v>
      </c>
      <c r="C5085" s="16">
        <v>100</v>
      </c>
      <c r="D5085" s="16">
        <v>76.099999999999994</v>
      </c>
      <c r="E5085" s="17">
        <v>27225</v>
      </c>
      <c r="F5085" s="17"/>
    </row>
    <row r="5086" spans="1:6" x14ac:dyDescent="0.25">
      <c r="A5086" s="16" t="s">
        <v>232</v>
      </c>
      <c r="B5086" s="16">
        <v>47240</v>
      </c>
      <c r="C5086" s="16">
        <v>64</v>
      </c>
      <c r="D5086" s="16">
        <v>59.1</v>
      </c>
      <c r="E5086" s="17">
        <v>41109</v>
      </c>
      <c r="F5086" s="17"/>
    </row>
    <row r="5087" spans="1:6" x14ac:dyDescent="0.25">
      <c r="A5087" s="16" t="s">
        <v>232</v>
      </c>
      <c r="B5087" s="16">
        <v>46761</v>
      </c>
      <c r="C5087" s="16">
        <v>100</v>
      </c>
      <c r="D5087" s="16">
        <v>51.3</v>
      </c>
      <c r="E5087" s="17">
        <v>32825</v>
      </c>
      <c r="F5087" s="17"/>
    </row>
    <row r="5088" spans="1:6" x14ac:dyDescent="0.25">
      <c r="A5088" s="16" t="s">
        <v>232</v>
      </c>
      <c r="B5088" s="16">
        <v>46131</v>
      </c>
      <c r="C5088" s="16">
        <v>36</v>
      </c>
      <c r="D5088" s="16">
        <v>29.6</v>
      </c>
      <c r="E5088" s="17">
        <v>33725</v>
      </c>
      <c r="F5088" s="17"/>
    </row>
    <row r="5089" spans="1:6" x14ac:dyDescent="0.25">
      <c r="A5089" s="16" t="s">
        <v>232</v>
      </c>
      <c r="B5089" s="16">
        <v>46032</v>
      </c>
      <c r="C5089" s="16">
        <v>48</v>
      </c>
      <c r="D5089" s="16">
        <v>29.3</v>
      </c>
      <c r="E5089" s="17">
        <v>41746</v>
      </c>
      <c r="F5089" s="17"/>
    </row>
    <row r="5090" spans="1:6" x14ac:dyDescent="0.25">
      <c r="A5090" s="16" t="s">
        <v>232</v>
      </c>
      <c r="B5090" s="16">
        <v>46706</v>
      </c>
      <c r="C5090" s="16">
        <v>114</v>
      </c>
      <c r="D5090" s="16">
        <v>96.5</v>
      </c>
      <c r="E5090" s="17">
        <v>37272</v>
      </c>
      <c r="F5090" s="17"/>
    </row>
    <row r="5091" spans="1:6" x14ac:dyDescent="0.25">
      <c r="A5091" s="16" t="s">
        <v>232</v>
      </c>
      <c r="B5091" s="16">
        <v>46805</v>
      </c>
      <c r="C5091" s="16">
        <v>180</v>
      </c>
      <c r="D5091" s="16">
        <v>158.80000000000001</v>
      </c>
      <c r="E5091" s="17">
        <v>25378</v>
      </c>
      <c r="F5091" s="17"/>
    </row>
    <row r="5092" spans="1:6" x14ac:dyDescent="0.25">
      <c r="A5092" s="16" t="s">
        <v>232</v>
      </c>
      <c r="B5092" s="16">
        <v>46947</v>
      </c>
      <c r="C5092" s="16">
        <v>69</v>
      </c>
      <c r="D5092" s="16">
        <v>62.3</v>
      </c>
      <c r="E5092" s="17">
        <v>37805</v>
      </c>
      <c r="F5092" s="17"/>
    </row>
    <row r="5093" spans="1:6" x14ac:dyDescent="0.25">
      <c r="A5093" s="16" t="s">
        <v>232</v>
      </c>
      <c r="B5093" s="16">
        <v>46404</v>
      </c>
      <c r="C5093" s="16">
        <v>180</v>
      </c>
      <c r="D5093" s="16">
        <v>105.3</v>
      </c>
      <c r="E5093" s="17">
        <v>34997</v>
      </c>
      <c r="F5093" s="17"/>
    </row>
    <row r="5094" spans="1:6" x14ac:dyDescent="0.25">
      <c r="A5094" s="16" t="s">
        <v>232</v>
      </c>
      <c r="B5094" s="16">
        <v>47876</v>
      </c>
      <c r="C5094" s="16">
        <v>70</v>
      </c>
      <c r="D5094" s="16">
        <v>65.900000000000006</v>
      </c>
      <c r="E5094" s="17">
        <v>41199</v>
      </c>
      <c r="F5094" s="17"/>
    </row>
    <row r="5095" spans="1:6" x14ac:dyDescent="0.25">
      <c r="A5095" s="16" t="s">
        <v>232</v>
      </c>
      <c r="B5095" s="16">
        <v>47303</v>
      </c>
      <c r="C5095" s="16">
        <v>72</v>
      </c>
      <c r="D5095" s="16">
        <v>54.7</v>
      </c>
      <c r="E5095" s="17">
        <v>33695</v>
      </c>
      <c r="F5095" s="17"/>
    </row>
    <row r="5096" spans="1:6" x14ac:dyDescent="0.25">
      <c r="A5096" s="16" t="s">
        <v>232</v>
      </c>
      <c r="B5096" s="16">
        <v>46065</v>
      </c>
      <c r="C5096" s="16">
        <v>80</v>
      </c>
      <c r="D5096" s="16">
        <v>58.4</v>
      </c>
      <c r="E5096" s="17">
        <v>36741</v>
      </c>
      <c r="F5096" s="17"/>
    </row>
    <row r="5097" spans="1:6" x14ac:dyDescent="0.25">
      <c r="A5097" s="16" t="s">
        <v>232</v>
      </c>
      <c r="B5097" s="16">
        <v>47932</v>
      </c>
      <c r="C5097" s="16">
        <v>119</v>
      </c>
      <c r="D5097" s="16">
        <v>107.3</v>
      </c>
      <c r="E5097" s="17">
        <v>30400</v>
      </c>
      <c r="F5097" s="17"/>
    </row>
    <row r="5098" spans="1:6" x14ac:dyDescent="0.25">
      <c r="A5098" s="16" t="s">
        <v>232</v>
      </c>
      <c r="B5098" s="16">
        <v>47710</v>
      </c>
      <c r="C5098" s="16">
        <v>172</v>
      </c>
      <c r="D5098" s="16">
        <v>137.69999999999999</v>
      </c>
      <c r="E5098" s="17">
        <v>29037</v>
      </c>
      <c r="F5098" s="17"/>
    </row>
    <row r="5099" spans="1:6" x14ac:dyDescent="0.25">
      <c r="A5099" s="16" t="s">
        <v>232</v>
      </c>
      <c r="B5099" s="16">
        <v>47946</v>
      </c>
      <c r="C5099" s="16">
        <v>42</v>
      </c>
      <c r="D5099" s="16">
        <v>38.5</v>
      </c>
      <c r="E5099" s="17">
        <v>38701</v>
      </c>
      <c r="F5099" s="17"/>
    </row>
    <row r="5100" spans="1:6" x14ac:dyDescent="0.25">
      <c r="A5100" s="16" t="s">
        <v>232</v>
      </c>
      <c r="B5100" s="16">
        <v>47933</v>
      </c>
      <c r="C5100" s="16">
        <v>110</v>
      </c>
      <c r="D5100" s="16">
        <v>99.9</v>
      </c>
      <c r="E5100" s="17">
        <v>32730</v>
      </c>
      <c r="F5100" s="17"/>
    </row>
    <row r="5101" spans="1:6" x14ac:dyDescent="0.25">
      <c r="A5101" s="16" t="s">
        <v>232</v>
      </c>
      <c r="B5101" s="16">
        <v>47167</v>
      </c>
      <c r="C5101" s="16">
        <v>92</v>
      </c>
      <c r="D5101" s="16">
        <v>83</v>
      </c>
      <c r="E5101" s="17">
        <v>32590</v>
      </c>
      <c r="F5101" s="17"/>
    </row>
    <row r="5102" spans="1:6" x14ac:dyDescent="0.25">
      <c r="A5102" s="16" t="s">
        <v>232</v>
      </c>
      <c r="B5102" s="16">
        <v>46307</v>
      </c>
      <c r="C5102" s="16">
        <v>189</v>
      </c>
      <c r="D5102" s="16">
        <v>160.80000000000001</v>
      </c>
      <c r="E5102" s="17">
        <v>30386</v>
      </c>
      <c r="F5102" s="17"/>
    </row>
    <row r="5103" spans="1:6" x14ac:dyDescent="0.25">
      <c r="A5103" s="16" t="s">
        <v>232</v>
      </c>
      <c r="B5103" s="16">
        <v>47591</v>
      </c>
      <c r="C5103" s="16">
        <v>170</v>
      </c>
      <c r="D5103" s="16">
        <v>122.4</v>
      </c>
      <c r="E5103" s="17">
        <v>24531</v>
      </c>
      <c r="F5103" s="17"/>
    </row>
    <row r="5104" spans="1:6" x14ac:dyDescent="0.25">
      <c r="A5104" s="16" t="s">
        <v>232</v>
      </c>
      <c r="B5104" s="16">
        <v>47882</v>
      </c>
      <c r="C5104" s="16">
        <v>93</v>
      </c>
      <c r="D5104" s="16">
        <v>72.5</v>
      </c>
      <c r="E5104" s="17">
        <v>31217</v>
      </c>
      <c r="F5104" s="17"/>
    </row>
    <row r="5105" spans="1:6" x14ac:dyDescent="0.25">
      <c r="A5105" s="16" t="s">
        <v>232</v>
      </c>
      <c r="B5105" s="16">
        <v>46792</v>
      </c>
      <c r="C5105" s="16">
        <v>183</v>
      </c>
      <c r="D5105" s="16">
        <v>125</v>
      </c>
      <c r="E5105" s="17">
        <v>37425</v>
      </c>
      <c r="F5105" s="17"/>
    </row>
    <row r="5106" spans="1:6" x14ac:dyDescent="0.25">
      <c r="A5106" s="16" t="s">
        <v>232</v>
      </c>
      <c r="B5106" s="16">
        <v>46815</v>
      </c>
      <c r="C5106" s="16">
        <v>111</v>
      </c>
      <c r="D5106" s="16">
        <v>103.3</v>
      </c>
      <c r="E5106" s="17">
        <v>38702</v>
      </c>
      <c r="F5106" s="17"/>
    </row>
    <row r="5107" spans="1:6" x14ac:dyDescent="0.25">
      <c r="A5107" s="16" t="s">
        <v>232</v>
      </c>
      <c r="B5107" s="16">
        <v>46962</v>
      </c>
      <c r="C5107" s="16">
        <v>192</v>
      </c>
      <c r="D5107" s="16">
        <v>170.7</v>
      </c>
      <c r="E5107" s="17">
        <v>36022</v>
      </c>
      <c r="F5107" s="17"/>
    </row>
    <row r="5108" spans="1:6" x14ac:dyDescent="0.25">
      <c r="A5108" s="16" t="s">
        <v>232</v>
      </c>
      <c r="B5108" s="16">
        <v>46218</v>
      </c>
      <c r="C5108" s="16">
        <v>114</v>
      </c>
      <c r="D5108" s="16">
        <v>66</v>
      </c>
      <c r="E5108" s="17">
        <v>34790</v>
      </c>
      <c r="F5108" s="17"/>
    </row>
    <row r="5109" spans="1:6" x14ac:dyDescent="0.25">
      <c r="A5109" s="16" t="s">
        <v>232</v>
      </c>
      <c r="B5109" s="16">
        <v>47501</v>
      </c>
      <c r="C5109" s="16">
        <v>140</v>
      </c>
      <c r="D5109" s="16">
        <v>50.5</v>
      </c>
      <c r="E5109" s="17">
        <v>26686</v>
      </c>
      <c r="F5109" s="17"/>
    </row>
    <row r="5110" spans="1:6" x14ac:dyDescent="0.25">
      <c r="A5110" s="16" t="s">
        <v>232</v>
      </c>
      <c r="B5110" s="16">
        <v>46816</v>
      </c>
      <c r="C5110" s="16">
        <v>189</v>
      </c>
      <c r="D5110" s="16">
        <v>129.1</v>
      </c>
      <c r="E5110" s="17">
        <v>35096</v>
      </c>
      <c r="F5110" s="17"/>
    </row>
    <row r="5111" spans="1:6" x14ac:dyDescent="0.25">
      <c r="A5111" s="16" t="s">
        <v>232</v>
      </c>
      <c r="B5111" s="16">
        <v>47446</v>
      </c>
      <c r="C5111" s="16">
        <v>171</v>
      </c>
      <c r="D5111" s="16">
        <v>71.3</v>
      </c>
      <c r="E5111" s="17">
        <v>32397</v>
      </c>
      <c r="F5111" s="17"/>
    </row>
    <row r="5112" spans="1:6" x14ac:dyDescent="0.25">
      <c r="A5112" s="16" t="s">
        <v>232</v>
      </c>
      <c r="B5112" s="16">
        <v>46135</v>
      </c>
      <c r="C5112" s="16">
        <v>100</v>
      </c>
      <c r="D5112" s="16">
        <v>69.099999999999994</v>
      </c>
      <c r="E5112" s="17">
        <v>29880</v>
      </c>
      <c r="F5112" s="17"/>
    </row>
    <row r="5113" spans="1:6" x14ac:dyDescent="0.25">
      <c r="A5113" s="16" t="s">
        <v>232</v>
      </c>
      <c r="B5113" s="16">
        <v>46123</v>
      </c>
      <c r="C5113" s="16">
        <v>117</v>
      </c>
      <c r="D5113" s="16">
        <v>83.3</v>
      </c>
      <c r="E5113" s="17">
        <v>41694</v>
      </c>
      <c r="F5113" s="17"/>
    </row>
    <row r="5114" spans="1:6" x14ac:dyDescent="0.25">
      <c r="A5114" s="16" t="s">
        <v>232</v>
      </c>
      <c r="B5114" s="16">
        <v>47371</v>
      </c>
      <c r="C5114" s="16">
        <v>112</v>
      </c>
      <c r="D5114" s="16">
        <v>61.8</v>
      </c>
      <c r="E5114" s="17">
        <v>34515</v>
      </c>
      <c r="F5114" s="17"/>
    </row>
    <row r="5115" spans="1:6" x14ac:dyDescent="0.25">
      <c r="A5115" s="16" t="s">
        <v>232</v>
      </c>
      <c r="B5115" s="16">
        <v>47904</v>
      </c>
      <c r="C5115" s="16">
        <v>70</v>
      </c>
      <c r="D5115" s="16">
        <v>52.7</v>
      </c>
      <c r="E5115" s="17">
        <v>42087</v>
      </c>
      <c r="F5115" s="17"/>
    </row>
    <row r="5116" spans="1:6" x14ac:dyDescent="0.25">
      <c r="A5116" s="16" t="s">
        <v>232</v>
      </c>
      <c r="B5116" s="16">
        <v>46218</v>
      </c>
      <c r="C5116" s="16">
        <v>50</v>
      </c>
      <c r="D5116" s="16">
        <v>47.5</v>
      </c>
      <c r="E5116" s="17">
        <v>41355</v>
      </c>
      <c r="F5116" s="17"/>
    </row>
    <row r="5117" spans="1:6" x14ac:dyDescent="0.25">
      <c r="A5117" s="16" t="s">
        <v>232</v>
      </c>
      <c r="B5117" s="16">
        <v>47712</v>
      </c>
      <c r="C5117" s="16">
        <v>61</v>
      </c>
      <c r="D5117" s="16">
        <v>49.7</v>
      </c>
      <c r="E5117" s="17">
        <v>40581</v>
      </c>
      <c r="F5117" s="17"/>
    </row>
    <row r="5118" spans="1:6" x14ac:dyDescent="0.25">
      <c r="A5118" s="16" t="s">
        <v>232</v>
      </c>
      <c r="B5118" s="16">
        <v>47240</v>
      </c>
      <c r="C5118" s="16">
        <v>36</v>
      </c>
      <c r="D5118" s="16">
        <v>31</v>
      </c>
      <c r="E5118" s="17">
        <v>32947</v>
      </c>
      <c r="F5118" s="17"/>
    </row>
    <row r="5119" spans="1:6" x14ac:dyDescent="0.25">
      <c r="A5119" s="16" t="s">
        <v>232</v>
      </c>
      <c r="B5119" s="16">
        <v>46032</v>
      </c>
      <c r="C5119" s="16">
        <v>72</v>
      </c>
      <c r="D5119" s="16">
        <v>67.8</v>
      </c>
      <c r="E5119" s="17">
        <v>42522</v>
      </c>
      <c r="F5119" s="17"/>
    </row>
    <row r="5120" spans="1:6" x14ac:dyDescent="0.25">
      <c r="A5120" s="16" t="s">
        <v>232</v>
      </c>
      <c r="B5120" s="16">
        <v>46953</v>
      </c>
      <c r="C5120" s="16">
        <v>127</v>
      </c>
      <c r="D5120" s="16">
        <v>105.5</v>
      </c>
      <c r="E5120" s="17">
        <v>31716</v>
      </c>
      <c r="F5120" s="17"/>
    </row>
    <row r="5121" spans="1:6" x14ac:dyDescent="0.25">
      <c r="A5121" s="16" t="s">
        <v>232</v>
      </c>
      <c r="B5121" s="16">
        <v>46069</v>
      </c>
      <c r="C5121" s="16">
        <v>80</v>
      </c>
      <c r="D5121" s="16">
        <v>73.400000000000006</v>
      </c>
      <c r="E5121" s="17">
        <v>33367</v>
      </c>
      <c r="F5121" s="17"/>
    </row>
    <row r="5122" spans="1:6" x14ac:dyDescent="0.25">
      <c r="A5122" s="16" t="s">
        <v>232</v>
      </c>
      <c r="B5122" s="16">
        <v>46635</v>
      </c>
      <c r="C5122" s="16">
        <v>103</v>
      </c>
      <c r="D5122" s="16">
        <v>47.9</v>
      </c>
      <c r="E5122" s="17">
        <v>30532</v>
      </c>
      <c r="F5122" s="17"/>
    </row>
    <row r="5123" spans="1:6" x14ac:dyDescent="0.25">
      <c r="A5123" s="16" t="s">
        <v>232</v>
      </c>
      <c r="B5123" s="16">
        <v>46158</v>
      </c>
      <c r="C5123" s="16">
        <v>98</v>
      </c>
      <c r="D5123" s="16">
        <v>66.7</v>
      </c>
      <c r="E5123" s="17">
        <v>34790</v>
      </c>
      <c r="F5123" s="17"/>
    </row>
    <row r="5124" spans="1:6" x14ac:dyDescent="0.25">
      <c r="A5124" s="16" t="s">
        <v>232</v>
      </c>
      <c r="B5124" s="16">
        <v>46012</v>
      </c>
      <c r="C5124" s="16">
        <v>97</v>
      </c>
      <c r="D5124" s="16">
        <v>45.8</v>
      </c>
      <c r="E5124" s="17">
        <v>37022</v>
      </c>
      <c r="F5124" s="17"/>
    </row>
    <row r="5125" spans="1:6" x14ac:dyDescent="0.25">
      <c r="A5125" s="16" t="s">
        <v>232</v>
      </c>
      <c r="B5125" s="16">
        <v>46011</v>
      </c>
      <c r="C5125" s="16">
        <v>101</v>
      </c>
      <c r="D5125" s="16">
        <v>67.900000000000006</v>
      </c>
      <c r="E5125" s="17">
        <v>37686</v>
      </c>
      <c r="F5125" s="17"/>
    </row>
    <row r="5126" spans="1:6" x14ac:dyDescent="0.25">
      <c r="A5126" s="16" t="s">
        <v>232</v>
      </c>
      <c r="B5126" s="16">
        <v>47129</v>
      </c>
      <c r="C5126" s="16">
        <v>130</v>
      </c>
      <c r="D5126" s="16">
        <v>107.3</v>
      </c>
      <c r="E5126" s="17">
        <v>27119</v>
      </c>
      <c r="F5126" s="17"/>
    </row>
    <row r="5127" spans="1:6" x14ac:dyDescent="0.25">
      <c r="A5127" s="16" t="s">
        <v>232</v>
      </c>
      <c r="B5127" s="16">
        <v>46032</v>
      </c>
      <c r="C5127" s="16">
        <v>104</v>
      </c>
      <c r="D5127" s="16">
        <v>38.799999999999997</v>
      </c>
      <c r="E5127" s="17">
        <v>35450</v>
      </c>
      <c r="F5127" s="17"/>
    </row>
    <row r="5128" spans="1:6" x14ac:dyDescent="0.25">
      <c r="A5128" s="16" t="s">
        <v>232</v>
      </c>
      <c r="B5128" s="16">
        <v>47660</v>
      </c>
      <c r="C5128" s="16">
        <v>103</v>
      </c>
      <c r="D5128" s="16">
        <v>72</v>
      </c>
      <c r="E5128" s="17">
        <v>34781</v>
      </c>
      <c r="F5128" s="17"/>
    </row>
    <row r="5129" spans="1:6" x14ac:dyDescent="0.25">
      <c r="A5129" s="16" t="s">
        <v>232</v>
      </c>
      <c r="B5129" s="16">
        <v>46517</v>
      </c>
      <c r="C5129" s="16">
        <v>66</v>
      </c>
      <c r="D5129" s="16">
        <v>62.4</v>
      </c>
      <c r="E5129" s="17">
        <v>38925</v>
      </c>
      <c r="F5129" s="17"/>
    </row>
    <row r="5130" spans="1:6" x14ac:dyDescent="0.25">
      <c r="A5130" s="16" t="s">
        <v>232</v>
      </c>
      <c r="B5130" s="16">
        <v>46131</v>
      </c>
      <c r="C5130" s="16">
        <v>119</v>
      </c>
      <c r="D5130" s="16">
        <v>102.7</v>
      </c>
      <c r="E5130" s="17">
        <v>36039</v>
      </c>
      <c r="F5130" s="17"/>
    </row>
    <row r="5131" spans="1:6" x14ac:dyDescent="0.25">
      <c r="A5131" s="16" t="s">
        <v>232</v>
      </c>
      <c r="B5131" s="16">
        <v>46218</v>
      </c>
      <c r="C5131" s="16">
        <v>115</v>
      </c>
      <c r="D5131" s="16">
        <v>72.599999999999994</v>
      </c>
      <c r="E5131" s="17">
        <v>24473</v>
      </c>
      <c r="F5131" s="17"/>
    </row>
    <row r="5132" spans="1:6" x14ac:dyDescent="0.25">
      <c r="A5132" s="16" t="s">
        <v>232</v>
      </c>
      <c r="B5132" s="16">
        <v>46703</v>
      </c>
      <c r="C5132" s="16">
        <v>75</v>
      </c>
      <c r="D5132" s="16">
        <v>57.9</v>
      </c>
      <c r="E5132" s="17">
        <v>35217</v>
      </c>
      <c r="F5132" s="17"/>
    </row>
    <row r="5133" spans="1:6" x14ac:dyDescent="0.25">
      <c r="A5133" s="16" t="s">
        <v>232</v>
      </c>
      <c r="B5133" s="16">
        <v>46601</v>
      </c>
      <c r="C5133" s="16">
        <v>34</v>
      </c>
      <c r="D5133" s="16">
        <v>26.9</v>
      </c>
      <c r="E5133" s="17">
        <v>38567</v>
      </c>
      <c r="F5133" s="17"/>
    </row>
    <row r="5134" spans="1:6" x14ac:dyDescent="0.25">
      <c r="A5134" s="16" t="s">
        <v>232</v>
      </c>
      <c r="B5134" s="16">
        <v>47167</v>
      </c>
      <c r="C5134" s="16">
        <v>98</v>
      </c>
      <c r="D5134" s="16">
        <v>76.900000000000006</v>
      </c>
      <c r="E5134" s="17">
        <v>32429</v>
      </c>
      <c r="F5134" s="17"/>
    </row>
    <row r="5135" spans="1:6" x14ac:dyDescent="0.25">
      <c r="A5135" s="16" t="s">
        <v>232</v>
      </c>
      <c r="B5135" s="16">
        <v>47243</v>
      </c>
      <c r="C5135" s="16">
        <v>137</v>
      </c>
      <c r="D5135" s="16">
        <v>68.8</v>
      </c>
      <c r="E5135" s="17">
        <v>30292</v>
      </c>
      <c r="F5135" s="17"/>
    </row>
    <row r="5136" spans="1:6" x14ac:dyDescent="0.25">
      <c r="A5136" s="16" t="s">
        <v>232</v>
      </c>
      <c r="B5136" s="16">
        <v>47993</v>
      </c>
      <c r="C5136" s="16">
        <v>80</v>
      </c>
      <c r="D5136" s="16">
        <v>60.8</v>
      </c>
      <c r="E5136" s="17">
        <v>34780</v>
      </c>
      <c r="F5136" s="17"/>
    </row>
    <row r="5137" spans="1:6" x14ac:dyDescent="0.25">
      <c r="A5137" s="16" t="s">
        <v>232</v>
      </c>
      <c r="B5137" s="16">
        <v>46222</v>
      </c>
      <c r="C5137" s="16">
        <v>89</v>
      </c>
      <c r="D5137" s="16">
        <v>46.8</v>
      </c>
      <c r="E5137" s="17">
        <v>33543</v>
      </c>
      <c r="F5137" s="17"/>
    </row>
    <row r="5138" spans="1:6" x14ac:dyDescent="0.25">
      <c r="A5138" s="16" t="s">
        <v>232</v>
      </c>
      <c r="B5138" s="16">
        <v>46385</v>
      </c>
      <c r="C5138" s="16">
        <v>110</v>
      </c>
      <c r="D5138" s="16">
        <v>94.6</v>
      </c>
      <c r="E5138" s="17">
        <v>32594</v>
      </c>
      <c r="F5138" s="17"/>
    </row>
    <row r="5139" spans="1:6" x14ac:dyDescent="0.25">
      <c r="A5139" s="16" t="s">
        <v>232</v>
      </c>
      <c r="B5139" s="16">
        <v>46761</v>
      </c>
      <c r="C5139" s="16">
        <v>100</v>
      </c>
      <c r="D5139" s="16">
        <v>73.2</v>
      </c>
      <c r="E5139" s="17">
        <v>25791</v>
      </c>
      <c r="F5139" s="17"/>
    </row>
    <row r="5140" spans="1:6" x14ac:dyDescent="0.25">
      <c r="A5140" s="16" t="s">
        <v>232</v>
      </c>
      <c r="B5140" s="16">
        <v>47631</v>
      </c>
      <c r="C5140" s="16">
        <v>96</v>
      </c>
      <c r="D5140" s="16">
        <v>47</v>
      </c>
      <c r="E5140" s="17">
        <v>33277</v>
      </c>
      <c r="F5140" s="17"/>
    </row>
    <row r="5141" spans="1:6" x14ac:dyDescent="0.25">
      <c r="A5141" s="16" t="s">
        <v>232</v>
      </c>
      <c r="B5141" s="16">
        <v>46802</v>
      </c>
      <c r="C5141" s="16">
        <v>20</v>
      </c>
      <c r="D5141" s="16">
        <v>17.7</v>
      </c>
      <c r="E5141" s="17">
        <v>32983</v>
      </c>
      <c r="F5141" s="17"/>
    </row>
    <row r="5142" spans="1:6" x14ac:dyDescent="0.25">
      <c r="A5142" s="16" t="s">
        <v>232</v>
      </c>
      <c r="B5142" s="16">
        <v>47304</v>
      </c>
      <c r="C5142" s="16">
        <v>114</v>
      </c>
      <c r="D5142" s="16">
        <v>97.1</v>
      </c>
      <c r="E5142" s="17">
        <v>34515</v>
      </c>
      <c r="F5142" s="17"/>
    </row>
    <row r="5143" spans="1:6" x14ac:dyDescent="0.25">
      <c r="A5143" s="16" t="s">
        <v>232</v>
      </c>
      <c r="B5143" s="16">
        <v>47670</v>
      </c>
      <c r="C5143" s="16">
        <v>95</v>
      </c>
      <c r="D5143" s="16">
        <v>73.3</v>
      </c>
      <c r="E5143" s="17">
        <v>31359</v>
      </c>
      <c r="F5143" s="17"/>
    </row>
    <row r="5144" spans="1:6" x14ac:dyDescent="0.25">
      <c r="A5144" s="16" t="s">
        <v>232</v>
      </c>
      <c r="B5144" s="16">
        <v>46168</v>
      </c>
      <c r="C5144" s="16">
        <v>189</v>
      </c>
      <c r="D5144" s="16">
        <v>92.9</v>
      </c>
      <c r="E5144" s="17">
        <v>30460</v>
      </c>
      <c r="F5144" s="17"/>
    </row>
    <row r="5145" spans="1:6" x14ac:dyDescent="0.25">
      <c r="A5145" s="16" t="s">
        <v>232</v>
      </c>
      <c r="B5145" s="16">
        <v>47401</v>
      </c>
      <c r="C5145" s="16">
        <v>38</v>
      </c>
      <c r="D5145" s="16">
        <v>35.4</v>
      </c>
      <c r="E5145" s="17">
        <v>34607</v>
      </c>
      <c r="F5145" s="17"/>
    </row>
    <row r="5146" spans="1:6" x14ac:dyDescent="0.25">
      <c r="A5146" s="16" t="s">
        <v>232</v>
      </c>
      <c r="B5146" s="16">
        <v>46140</v>
      </c>
      <c r="C5146" s="16">
        <v>60</v>
      </c>
      <c r="D5146" s="16">
        <v>48.8</v>
      </c>
      <c r="E5146" s="17">
        <v>31260</v>
      </c>
      <c r="F5146" s="17"/>
    </row>
    <row r="5147" spans="1:6" x14ac:dyDescent="0.25">
      <c r="A5147" s="16" t="s">
        <v>232</v>
      </c>
      <c r="B5147" s="16">
        <v>47802</v>
      </c>
      <c r="C5147" s="16">
        <v>99</v>
      </c>
      <c r="D5147" s="16">
        <v>80.8</v>
      </c>
      <c r="E5147" s="17">
        <v>40094</v>
      </c>
      <c r="F5147" s="17"/>
    </row>
    <row r="5148" spans="1:6" x14ac:dyDescent="0.25">
      <c r="A5148" s="16" t="s">
        <v>232</v>
      </c>
      <c r="B5148" s="16">
        <v>47330</v>
      </c>
      <c r="C5148" s="16">
        <v>137</v>
      </c>
      <c r="D5148" s="16">
        <v>120.6</v>
      </c>
      <c r="E5148" s="17">
        <v>34121</v>
      </c>
      <c r="F5148" s="17"/>
    </row>
    <row r="5149" spans="1:6" x14ac:dyDescent="0.25">
      <c r="A5149" s="16" t="s">
        <v>232</v>
      </c>
      <c r="B5149" s="16">
        <v>46992</v>
      </c>
      <c r="C5149" s="16">
        <v>44</v>
      </c>
      <c r="D5149" s="16">
        <v>30.5</v>
      </c>
      <c r="E5149" s="17">
        <v>35521</v>
      </c>
      <c r="F5149" s="17"/>
    </row>
    <row r="5150" spans="1:6" x14ac:dyDescent="0.25">
      <c r="A5150" s="16" t="s">
        <v>232</v>
      </c>
      <c r="B5150" s="16">
        <v>46992</v>
      </c>
      <c r="C5150" s="16">
        <v>119</v>
      </c>
      <c r="D5150" s="16">
        <v>60.9</v>
      </c>
      <c r="E5150" s="17">
        <v>41559</v>
      </c>
      <c r="F5150" s="17"/>
    </row>
    <row r="5151" spans="1:6" x14ac:dyDescent="0.25">
      <c r="A5151" s="16" t="s">
        <v>232</v>
      </c>
      <c r="B5151" s="16">
        <v>47274</v>
      </c>
      <c r="C5151" s="16">
        <v>115</v>
      </c>
      <c r="D5151" s="16">
        <v>85.1</v>
      </c>
      <c r="E5151" s="17">
        <v>33367</v>
      </c>
      <c r="F5151" s="17"/>
    </row>
    <row r="5152" spans="1:6" x14ac:dyDescent="0.25">
      <c r="A5152" s="16" t="s">
        <v>232</v>
      </c>
      <c r="B5152" s="16">
        <v>47265</v>
      </c>
      <c r="C5152" s="16">
        <v>120</v>
      </c>
      <c r="D5152" s="16">
        <v>101.6</v>
      </c>
      <c r="E5152" s="17">
        <v>36306</v>
      </c>
      <c r="F5152" s="17"/>
    </row>
    <row r="5153" spans="1:6" x14ac:dyDescent="0.25">
      <c r="A5153" s="16" t="s">
        <v>232</v>
      </c>
      <c r="B5153" s="16">
        <v>46158</v>
      </c>
      <c r="C5153" s="16">
        <v>70</v>
      </c>
      <c r="D5153" s="16">
        <v>44.8</v>
      </c>
      <c r="E5153" s="17">
        <v>42412</v>
      </c>
      <c r="F5153" s="17"/>
    </row>
    <row r="5154" spans="1:6" x14ac:dyDescent="0.25">
      <c r="A5154" s="16" t="s">
        <v>232</v>
      </c>
      <c r="B5154" s="16">
        <v>46933</v>
      </c>
      <c r="C5154" s="16">
        <v>75</v>
      </c>
      <c r="D5154" s="16">
        <v>43.2</v>
      </c>
      <c r="E5154" s="17">
        <v>30785</v>
      </c>
      <c r="F5154" s="17"/>
    </row>
    <row r="5155" spans="1:6" x14ac:dyDescent="0.25">
      <c r="A5155" s="16" t="s">
        <v>232</v>
      </c>
      <c r="B5155" s="16">
        <v>46360</v>
      </c>
      <c r="C5155" s="16">
        <v>120</v>
      </c>
      <c r="D5155" s="16">
        <v>83.6</v>
      </c>
      <c r="E5155" s="17">
        <v>32830</v>
      </c>
      <c r="F5155" s="17"/>
    </row>
    <row r="5156" spans="1:6" x14ac:dyDescent="0.25">
      <c r="A5156" s="16" t="s">
        <v>232</v>
      </c>
      <c r="B5156" s="16">
        <v>46567</v>
      </c>
      <c r="C5156" s="16">
        <v>66</v>
      </c>
      <c r="D5156" s="16">
        <v>47.2</v>
      </c>
      <c r="E5156" s="17">
        <v>35339</v>
      </c>
      <c r="F5156" s="17"/>
    </row>
    <row r="5157" spans="1:6" x14ac:dyDescent="0.25">
      <c r="A5157" s="16" t="s">
        <v>232</v>
      </c>
      <c r="B5157" s="16">
        <v>47025</v>
      </c>
      <c r="C5157" s="16">
        <v>71</v>
      </c>
      <c r="D5157" s="16">
        <v>64.099999999999994</v>
      </c>
      <c r="E5157" s="17">
        <v>40675</v>
      </c>
      <c r="F5157" s="17"/>
    </row>
    <row r="5158" spans="1:6" x14ac:dyDescent="0.25">
      <c r="A5158" s="16" t="s">
        <v>232</v>
      </c>
      <c r="B5158" s="16">
        <v>47348</v>
      </c>
      <c r="C5158" s="16">
        <v>78</v>
      </c>
      <c r="D5158" s="16">
        <v>29</v>
      </c>
      <c r="E5158" s="17">
        <v>37334</v>
      </c>
      <c r="F5158" s="17"/>
    </row>
    <row r="5159" spans="1:6" x14ac:dyDescent="0.25">
      <c r="A5159" s="16" t="s">
        <v>232</v>
      </c>
      <c r="B5159" s="16">
        <v>46017</v>
      </c>
      <c r="C5159" s="16">
        <v>60</v>
      </c>
      <c r="D5159" s="16">
        <v>43.3</v>
      </c>
      <c r="E5159" s="17">
        <v>35370</v>
      </c>
      <c r="F5159" s="17"/>
    </row>
    <row r="5160" spans="1:6" x14ac:dyDescent="0.25">
      <c r="A5160" s="16" t="s">
        <v>232</v>
      </c>
      <c r="B5160" s="16">
        <v>46011</v>
      </c>
      <c r="C5160" s="16">
        <v>81</v>
      </c>
      <c r="D5160" s="16">
        <v>73.2</v>
      </c>
      <c r="E5160" s="17">
        <v>24887</v>
      </c>
      <c r="F5160" s="17"/>
    </row>
    <row r="5161" spans="1:6" x14ac:dyDescent="0.25">
      <c r="A5161" s="16" t="s">
        <v>232</v>
      </c>
      <c r="B5161" s="16">
        <v>46350</v>
      </c>
      <c r="C5161" s="16">
        <v>81</v>
      </c>
      <c r="D5161" s="16">
        <v>60.6</v>
      </c>
      <c r="E5161" s="17">
        <v>31694</v>
      </c>
      <c r="F5161" s="17"/>
    </row>
    <row r="5162" spans="1:6" x14ac:dyDescent="0.25">
      <c r="A5162" s="16" t="s">
        <v>232</v>
      </c>
      <c r="B5162" s="16">
        <v>46590</v>
      </c>
      <c r="C5162" s="16">
        <v>89</v>
      </c>
      <c r="D5162" s="16">
        <v>63.4</v>
      </c>
      <c r="E5162" s="17">
        <v>35653</v>
      </c>
      <c r="F5162" s="17"/>
    </row>
    <row r="5163" spans="1:6" x14ac:dyDescent="0.25">
      <c r="A5163" s="16" t="s">
        <v>232</v>
      </c>
      <c r="B5163" s="16">
        <v>46131</v>
      </c>
      <c r="C5163" s="16">
        <v>114</v>
      </c>
      <c r="D5163" s="16">
        <v>92.6</v>
      </c>
      <c r="E5163" s="17">
        <v>28825</v>
      </c>
      <c r="F5163" s="17"/>
    </row>
    <row r="5164" spans="1:6" x14ac:dyDescent="0.25">
      <c r="A5164" s="16" t="s">
        <v>232</v>
      </c>
      <c r="B5164" s="16">
        <v>46260</v>
      </c>
      <c r="C5164" s="16">
        <v>42</v>
      </c>
      <c r="D5164" s="16">
        <v>40.299999999999997</v>
      </c>
      <c r="E5164" s="17">
        <v>42005</v>
      </c>
      <c r="F5164" s="17"/>
    </row>
    <row r="5165" spans="1:6" x14ac:dyDescent="0.25">
      <c r="A5165" s="16" t="s">
        <v>232</v>
      </c>
      <c r="B5165" s="16">
        <v>47978</v>
      </c>
      <c r="C5165" s="16">
        <v>157</v>
      </c>
      <c r="D5165" s="16">
        <v>80.599999999999994</v>
      </c>
      <c r="E5165" s="17">
        <v>31639</v>
      </c>
      <c r="F5165" s="17"/>
    </row>
    <row r="5166" spans="1:6" x14ac:dyDescent="0.25">
      <c r="A5166" s="16" t="s">
        <v>232</v>
      </c>
      <c r="B5166" s="16">
        <v>47006</v>
      </c>
      <c r="C5166" s="16">
        <v>86</v>
      </c>
      <c r="D5166" s="16">
        <v>69.3</v>
      </c>
      <c r="E5166" s="17">
        <v>30832</v>
      </c>
      <c r="F5166" s="17"/>
    </row>
    <row r="5167" spans="1:6" x14ac:dyDescent="0.25">
      <c r="A5167" s="16" t="s">
        <v>232</v>
      </c>
      <c r="B5167" s="16">
        <v>46135</v>
      </c>
      <c r="C5167" s="16">
        <v>48</v>
      </c>
      <c r="D5167" s="16">
        <v>43.1</v>
      </c>
      <c r="E5167" s="17">
        <v>38958</v>
      </c>
      <c r="F5167" s="17"/>
    </row>
    <row r="5168" spans="1:6" x14ac:dyDescent="0.25">
      <c r="A5168" s="16" t="s">
        <v>232</v>
      </c>
      <c r="B5168" s="16">
        <v>46036</v>
      </c>
      <c r="C5168" s="16">
        <v>92</v>
      </c>
      <c r="D5168" s="16">
        <v>54.5</v>
      </c>
      <c r="E5168" s="17">
        <v>34516</v>
      </c>
      <c r="F5168" s="17"/>
    </row>
    <row r="5169" spans="1:6" x14ac:dyDescent="0.25">
      <c r="A5169" s="16" t="s">
        <v>232</v>
      </c>
      <c r="B5169" s="16">
        <v>46241</v>
      </c>
      <c r="C5169" s="16">
        <v>40</v>
      </c>
      <c r="D5169" s="16">
        <v>37.6</v>
      </c>
      <c r="E5169" s="17">
        <v>36623</v>
      </c>
      <c r="F5169" s="17"/>
    </row>
    <row r="5170" spans="1:6" x14ac:dyDescent="0.25">
      <c r="A5170" s="16" t="s">
        <v>232</v>
      </c>
      <c r="B5170" s="16">
        <v>46992</v>
      </c>
      <c r="C5170" s="16">
        <v>84</v>
      </c>
      <c r="D5170" s="16">
        <v>67.2</v>
      </c>
      <c r="E5170" s="17">
        <v>27089</v>
      </c>
      <c r="F5170" s="17"/>
    </row>
    <row r="5171" spans="1:6" x14ac:dyDescent="0.25">
      <c r="A5171" s="16" t="s">
        <v>232</v>
      </c>
      <c r="B5171" s="16">
        <v>47944</v>
      </c>
      <c r="C5171" s="16">
        <v>64</v>
      </c>
      <c r="D5171" s="16">
        <v>40.6</v>
      </c>
      <c r="E5171" s="17">
        <v>38614</v>
      </c>
      <c r="F5171" s="17"/>
    </row>
    <row r="5172" spans="1:6" x14ac:dyDescent="0.25">
      <c r="A5172" s="16" t="s">
        <v>232</v>
      </c>
      <c r="B5172" s="16">
        <v>46777</v>
      </c>
      <c r="C5172" s="16">
        <v>100</v>
      </c>
      <c r="D5172" s="16">
        <v>75.7</v>
      </c>
      <c r="E5172" s="17">
        <v>32721</v>
      </c>
      <c r="F5172" s="17"/>
    </row>
    <row r="5173" spans="1:6" x14ac:dyDescent="0.25">
      <c r="A5173" s="16" t="s">
        <v>232</v>
      </c>
      <c r="B5173" s="16">
        <v>46368</v>
      </c>
      <c r="C5173" s="16">
        <v>186</v>
      </c>
      <c r="D5173" s="16">
        <v>136.1</v>
      </c>
      <c r="E5173" s="17">
        <v>29037</v>
      </c>
      <c r="F5173" s="17"/>
    </row>
    <row r="5174" spans="1:6" x14ac:dyDescent="0.25">
      <c r="A5174" s="16" t="s">
        <v>232</v>
      </c>
      <c r="B5174" s="16">
        <v>47150</v>
      </c>
      <c r="C5174" s="16">
        <v>93</v>
      </c>
      <c r="D5174" s="16">
        <v>82.9</v>
      </c>
      <c r="E5174" s="17">
        <v>36838</v>
      </c>
      <c r="F5174" s="17"/>
    </row>
    <row r="5175" spans="1:6" x14ac:dyDescent="0.25">
      <c r="A5175" s="16" t="s">
        <v>232</v>
      </c>
      <c r="B5175" s="16">
        <v>47713</v>
      </c>
      <c r="C5175" s="16">
        <v>114</v>
      </c>
      <c r="D5175" s="16">
        <v>92.5</v>
      </c>
      <c r="E5175" s="17">
        <v>31084</v>
      </c>
      <c r="F5175" s="17"/>
    </row>
    <row r="5176" spans="1:6" x14ac:dyDescent="0.25">
      <c r="A5176" s="16" t="s">
        <v>232</v>
      </c>
      <c r="B5176" s="16">
        <v>46268</v>
      </c>
      <c r="C5176" s="16">
        <v>84</v>
      </c>
      <c r="D5176" s="16">
        <v>44.3</v>
      </c>
      <c r="E5176" s="17">
        <v>34253</v>
      </c>
      <c r="F5176" s="17"/>
    </row>
    <row r="5177" spans="1:6" x14ac:dyDescent="0.25">
      <c r="A5177" s="16" t="s">
        <v>232</v>
      </c>
      <c r="B5177" s="16">
        <v>47403</v>
      </c>
      <c r="C5177" s="16">
        <v>70</v>
      </c>
      <c r="D5177" s="16">
        <v>46.4</v>
      </c>
      <c r="E5177" s="17">
        <v>42222</v>
      </c>
      <c r="F5177" s="17"/>
    </row>
    <row r="5178" spans="1:6" x14ac:dyDescent="0.25">
      <c r="A5178" s="16" t="s">
        <v>232</v>
      </c>
      <c r="B5178" s="16">
        <v>47567</v>
      </c>
      <c r="C5178" s="16">
        <v>64</v>
      </c>
      <c r="D5178" s="16">
        <v>59.3</v>
      </c>
      <c r="E5178" s="17">
        <v>33043</v>
      </c>
      <c r="F5178" s="17"/>
    </row>
    <row r="5179" spans="1:6" x14ac:dyDescent="0.25">
      <c r="A5179" s="16" t="s">
        <v>232</v>
      </c>
      <c r="B5179" s="16">
        <v>47203</v>
      </c>
      <c r="C5179" s="16">
        <v>30</v>
      </c>
      <c r="D5179" s="16">
        <v>15.7</v>
      </c>
      <c r="E5179" s="17">
        <v>33939</v>
      </c>
      <c r="F5179" s="17"/>
    </row>
    <row r="5180" spans="1:6" x14ac:dyDescent="0.25">
      <c r="A5180" s="16" t="s">
        <v>232</v>
      </c>
      <c r="B5180" s="16">
        <v>46122</v>
      </c>
      <c r="C5180" s="16">
        <v>110</v>
      </c>
      <c r="D5180" s="16">
        <v>102.2</v>
      </c>
      <c r="E5180" s="17">
        <v>26543</v>
      </c>
      <c r="F5180" s="17"/>
    </row>
    <row r="5181" spans="1:6" x14ac:dyDescent="0.25">
      <c r="A5181" s="16" t="s">
        <v>232</v>
      </c>
      <c r="B5181" s="16">
        <v>47710</v>
      </c>
      <c r="C5181" s="16">
        <v>63</v>
      </c>
      <c r="D5181" s="16">
        <v>59.3</v>
      </c>
      <c r="E5181" s="17">
        <v>35334</v>
      </c>
      <c r="F5181" s="17"/>
    </row>
    <row r="5182" spans="1:6" x14ac:dyDescent="0.25">
      <c r="A5182" s="16" t="s">
        <v>232</v>
      </c>
      <c r="B5182" s="16">
        <v>47304</v>
      </c>
      <c r="C5182" s="16">
        <v>117</v>
      </c>
      <c r="D5182" s="16">
        <v>106.2</v>
      </c>
      <c r="E5182" s="17">
        <v>36893</v>
      </c>
      <c r="F5182" s="17"/>
    </row>
    <row r="5183" spans="1:6" x14ac:dyDescent="0.25">
      <c r="A5183" s="16" t="s">
        <v>232</v>
      </c>
      <c r="B5183" s="16">
        <v>47303</v>
      </c>
      <c r="C5183" s="16">
        <v>140</v>
      </c>
      <c r="D5183" s="16">
        <v>115</v>
      </c>
      <c r="E5183" s="17">
        <v>30956</v>
      </c>
      <c r="F5183" s="17"/>
    </row>
    <row r="5184" spans="1:6" x14ac:dyDescent="0.25">
      <c r="A5184" s="16" t="s">
        <v>232</v>
      </c>
      <c r="B5184" s="16">
        <v>47933</v>
      </c>
      <c r="C5184" s="16">
        <v>36</v>
      </c>
      <c r="D5184" s="16">
        <v>32.700000000000003</v>
      </c>
      <c r="E5184" s="17">
        <v>33635</v>
      </c>
      <c r="F5184" s="17"/>
    </row>
    <row r="5185" spans="1:6" x14ac:dyDescent="0.25">
      <c r="A5185" s="16" t="s">
        <v>232</v>
      </c>
      <c r="B5185" s="16">
        <v>46182</v>
      </c>
      <c r="C5185" s="16">
        <v>79</v>
      </c>
      <c r="D5185" s="16">
        <v>60.1</v>
      </c>
      <c r="E5185" s="17">
        <v>37488</v>
      </c>
      <c r="F5185" s="17"/>
    </row>
    <row r="5186" spans="1:6" x14ac:dyDescent="0.25">
      <c r="A5186" s="16" t="s">
        <v>232</v>
      </c>
      <c r="B5186" s="16">
        <v>46373</v>
      </c>
      <c r="C5186" s="16">
        <v>50</v>
      </c>
      <c r="D5186" s="16">
        <v>45.6</v>
      </c>
      <c r="E5186" s="17">
        <v>42677</v>
      </c>
      <c r="F5186" s="17"/>
    </row>
    <row r="5187" spans="1:6" x14ac:dyDescent="0.25">
      <c r="A5187" s="16" t="s">
        <v>232</v>
      </c>
      <c r="B5187" s="16">
        <v>46637</v>
      </c>
      <c r="C5187" s="16">
        <v>153</v>
      </c>
      <c r="D5187" s="16">
        <v>127.9</v>
      </c>
      <c r="E5187" s="17">
        <v>26991</v>
      </c>
      <c r="F5187" s="17"/>
    </row>
    <row r="5188" spans="1:6" x14ac:dyDescent="0.25">
      <c r="A5188" s="16" t="s">
        <v>232</v>
      </c>
      <c r="B5188" s="16">
        <v>46231</v>
      </c>
      <c r="C5188" s="16">
        <v>94</v>
      </c>
      <c r="D5188" s="16">
        <v>68.5</v>
      </c>
      <c r="E5188" s="17">
        <v>33443</v>
      </c>
      <c r="F5188" s="17"/>
    </row>
    <row r="5189" spans="1:6" x14ac:dyDescent="0.25">
      <c r="A5189" s="16" t="s">
        <v>232</v>
      </c>
      <c r="B5189" s="16">
        <v>46582</v>
      </c>
      <c r="C5189" s="16">
        <v>60</v>
      </c>
      <c r="D5189" s="16">
        <v>51.4</v>
      </c>
      <c r="E5189" s="17">
        <v>34171</v>
      </c>
      <c r="F5189" s="17"/>
    </row>
    <row r="5190" spans="1:6" x14ac:dyDescent="0.25">
      <c r="A5190" s="16" t="s">
        <v>232</v>
      </c>
      <c r="B5190" s="16">
        <v>47040</v>
      </c>
      <c r="C5190" s="16">
        <v>58</v>
      </c>
      <c r="D5190" s="16">
        <v>41.5</v>
      </c>
      <c r="E5190" s="17">
        <v>34090</v>
      </c>
      <c r="F5190" s="17"/>
    </row>
    <row r="5191" spans="1:6" x14ac:dyDescent="0.25">
      <c r="A5191" s="16" t="s">
        <v>232</v>
      </c>
      <c r="B5191" s="16">
        <v>46975</v>
      </c>
      <c r="C5191" s="16">
        <v>36</v>
      </c>
      <c r="D5191" s="16">
        <v>27.6</v>
      </c>
      <c r="E5191" s="17">
        <v>33664</v>
      </c>
      <c r="F5191" s="17"/>
    </row>
    <row r="5192" spans="1:6" x14ac:dyDescent="0.25">
      <c r="A5192" s="16" t="s">
        <v>232</v>
      </c>
      <c r="B5192" s="16">
        <v>47546</v>
      </c>
      <c r="C5192" s="16">
        <v>14</v>
      </c>
      <c r="D5192" s="16">
        <v>14.2</v>
      </c>
      <c r="E5192" s="17">
        <v>31993</v>
      </c>
      <c r="F5192" s="17"/>
    </row>
    <row r="5193" spans="1:6" x14ac:dyDescent="0.25">
      <c r="A5193" s="16" t="s">
        <v>232</v>
      </c>
      <c r="B5193" s="16">
        <v>46037</v>
      </c>
      <c r="C5193" s="16">
        <v>108</v>
      </c>
      <c r="D5193" s="16">
        <v>102</v>
      </c>
      <c r="E5193" s="17">
        <v>40841</v>
      </c>
      <c r="F5193" s="17"/>
    </row>
    <row r="5194" spans="1:6" x14ac:dyDescent="0.25">
      <c r="A5194" s="16" t="s">
        <v>232</v>
      </c>
      <c r="B5194" s="16">
        <v>47586</v>
      </c>
      <c r="C5194" s="16">
        <v>98</v>
      </c>
      <c r="D5194" s="16">
        <v>78.8</v>
      </c>
      <c r="E5194" s="17">
        <v>36630</v>
      </c>
      <c r="F5194" s="17"/>
    </row>
    <row r="5195" spans="1:6" x14ac:dyDescent="0.25">
      <c r="A5195" s="16" t="s">
        <v>232</v>
      </c>
      <c r="B5195" s="16">
        <v>46143</v>
      </c>
      <c r="C5195" s="16">
        <v>104</v>
      </c>
      <c r="D5195" s="16">
        <v>97.4</v>
      </c>
      <c r="E5195" s="17">
        <v>41802</v>
      </c>
      <c r="F5195" s="17"/>
    </row>
    <row r="5196" spans="1:6" x14ac:dyDescent="0.25">
      <c r="A5196" s="16" t="s">
        <v>232</v>
      </c>
      <c r="B5196" s="16">
        <v>46953</v>
      </c>
      <c r="C5196" s="16">
        <v>169</v>
      </c>
      <c r="D5196" s="16">
        <v>131.1</v>
      </c>
      <c r="E5196" s="17">
        <v>33756</v>
      </c>
      <c r="F5196" s="17"/>
    </row>
    <row r="5197" spans="1:6" x14ac:dyDescent="0.25">
      <c r="A5197" s="16" t="s">
        <v>232</v>
      </c>
      <c r="B5197" s="16">
        <v>46224</v>
      </c>
      <c r="C5197" s="16">
        <v>184</v>
      </c>
      <c r="D5197" s="16">
        <v>70.400000000000006</v>
      </c>
      <c r="E5197" s="17">
        <v>25021</v>
      </c>
      <c r="F5197" s="17"/>
    </row>
    <row r="5198" spans="1:6" x14ac:dyDescent="0.25">
      <c r="A5198" s="16" t="s">
        <v>232</v>
      </c>
      <c r="B5198" s="16">
        <v>46992</v>
      </c>
      <c r="C5198" s="16">
        <v>70</v>
      </c>
      <c r="D5198" s="16">
        <v>53</v>
      </c>
      <c r="E5198" s="17">
        <v>41361</v>
      </c>
      <c r="F5198" s="17"/>
    </row>
    <row r="5199" spans="1:6" x14ac:dyDescent="0.25">
      <c r="A5199" s="16" t="s">
        <v>232</v>
      </c>
      <c r="B5199" s="16">
        <v>46574</v>
      </c>
      <c r="C5199" s="16">
        <v>107</v>
      </c>
      <c r="D5199" s="16">
        <v>52.1</v>
      </c>
      <c r="E5199" s="17">
        <v>34912</v>
      </c>
      <c r="F5199" s="17"/>
    </row>
    <row r="5200" spans="1:6" x14ac:dyDescent="0.25">
      <c r="A5200" s="16" t="s">
        <v>233</v>
      </c>
      <c r="B5200" s="16">
        <v>67063</v>
      </c>
      <c r="C5200" s="16">
        <v>45</v>
      </c>
      <c r="D5200" s="16">
        <v>33.299999999999997</v>
      </c>
      <c r="E5200" s="17">
        <v>38447</v>
      </c>
      <c r="F5200" s="17"/>
    </row>
    <row r="5201" spans="1:6" x14ac:dyDescent="0.25">
      <c r="A5201" s="16" t="s">
        <v>233</v>
      </c>
      <c r="B5201" s="16">
        <v>67228</v>
      </c>
      <c r="C5201" s="16">
        <v>58</v>
      </c>
      <c r="D5201" s="16">
        <v>54.2</v>
      </c>
      <c r="E5201" s="17">
        <v>41289</v>
      </c>
      <c r="F5201" s="17"/>
    </row>
    <row r="5202" spans="1:6" x14ac:dyDescent="0.25">
      <c r="A5202" s="16" t="s">
        <v>233</v>
      </c>
      <c r="B5202" s="16">
        <v>66967</v>
      </c>
      <c r="C5202" s="16">
        <v>22</v>
      </c>
      <c r="D5202" s="16">
        <v>20.6</v>
      </c>
      <c r="E5202" s="17">
        <v>43738</v>
      </c>
      <c r="F5202" s="17"/>
    </row>
    <row r="5203" spans="1:6" x14ac:dyDescent="0.25">
      <c r="A5203" s="16" t="s">
        <v>233</v>
      </c>
      <c r="B5203" s="16">
        <v>67205</v>
      </c>
      <c r="C5203" s="16">
        <v>70</v>
      </c>
      <c r="D5203" s="16">
        <v>20.3</v>
      </c>
      <c r="E5203" s="17">
        <v>43587</v>
      </c>
      <c r="F5203" s="17"/>
    </row>
    <row r="5204" spans="1:6" x14ac:dyDescent="0.25">
      <c r="A5204" s="16" t="s">
        <v>233</v>
      </c>
      <c r="B5204" s="16">
        <v>67522</v>
      </c>
      <c r="C5204" s="16">
        <v>55</v>
      </c>
      <c r="D5204" s="16">
        <v>49.4</v>
      </c>
      <c r="E5204" s="17">
        <v>35431</v>
      </c>
      <c r="F5204" s="17"/>
    </row>
    <row r="5205" spans="1:6" x14ac:dyDescent="0.25">
      <c r="A5205" s="16" t="s">
        <v>233</v>
      </c>
      <c r="B5205" s="16">
        <v>66701</v>
      </c>
      <c r="C5205" s="16">
        <v>45</v>
      </c>
      <c r="E5205" s="17">
        <v>35278</v>
      </c>
      <c r="F5205" s="17"/>
    </row>
    <row r="5206" spans="1:6" x14ac:dyDescent="0.25">
      <c r="A5206" s="16" t="s">
        <v>233</v>
      </c>
      <c r="B5206" s="16">
        <v>66434</v>
      </c>
      <c r="C5206" s="16">
        <v>67</v>
      </c>
      <c r="D5206" s="16">
        <v>42.7</v>
      </c>
      <c r="E5206" s="17">
        <v>39783</v>
      </c>
      <c r="F5206" s="17"/>
    </row>
    <row r="5207" spans="1:6" x14ac:dyDescent="0.25">
      <c r="A5207" s="16" t="s">
        <v>233</v>
      </c>
      <c r="B5207" s="16">
        <v>67601</v>
      </c>
      <c r="C5207" s="16">
        <v>96</v>
      </c>
      <c r="D5207" s="16">
        <v>91.3</v>
      </c>
      <c r="E5207" s="17">
        <v>39272</v>
      </c>
      <c r="F5207" s="17"/>
    </row>
    <row r="5208" spans="1:6" x14ac:dyDescent="0.25">
      <c r="A5208" s="16" t="s">
        <v>233</v>
      </c>
      <c r="B5208" s="16">
        <v>66111</v>
      </c>
      <c r="C5208" s="16">
        <v>45</v>
      </c>
      <c r="D5208" s="16">
        <v>42.1</v>
      </c>
      <c r="E5208" s="17">
        <v>33817</v>
      </c>
      <c r="F5208" s="17"/>
    </row>
    <row r="5209" spans="1:6" x14ac:dyDescent="0.25">
      <c r="A5209" s="16" t="s">
        <v>233</v>
      </c>
      <c r="B5209" s="16">
        <v>66083</v>
      </c>
      <c r="C5209" s="16">
        <v>45</v>
      </c>
      <c r="D5209" s="16">
        <v>41.4</v>
      </c>
      <c r="E5209" s="17">
        <v>35855</v>
      </c>
      <c r="F5209" s="17"/>
    </row>
    <row r="5210" spans="1:6" x14ac:dyDescent="0.25">
      <c r="A5210" s="16" t="s">
        <v>233</v>
      </c>
      <c r="B5210" s="16">
        <v>67060</v>
      </c>
      <c r="C5210" s="16">
        <v>119</v>
      </c>
      <c r="D5210" s="16">
        <v>96.6</v>
      </c>
      <c r="E5210" s="17">
        <v>30875</v>
      </c>
      <c r="F5210" s="17"/>
    </row>
    <row r="5211" spans="1:6" x14ac:dyDescent="0.25">
      <c r="A5211" s="16" t="s">
        <v>233</v>
      </c>
      <c r="B5211" s="16">
        <v>66043</v>
      </c>
      <c r="C5211" s="16">
        <v>58</v>
      </c>
      <c r="D5211" s="16">
        <v>53.2</v>
      </c>
      <c r="E5211" s="17">
        <v>33786</v>
      </c>
      <c r="F5211" s="17"/>
    </row>
    <row r="5212" spans="1:6" x14ac:dyDescent="0.25">
      <c r="A5212" s="16" t="s">
        <v>233</v>
      </c>
      <c r="B5212" s="16">
        <v>67114</v>
      </c>
      <c r="C5212" s="16">
        <v>73</v>
      </c>
      <c r="D5212" s="16">
        <v>63.1</v>
      </c>
      <c r="E5212" s="17">
        <v>37834</v>
      </c>
      <c r="F5212" s="17"/>
    </row>
    <row r="5213" spans="1:6" x14ac:dyDescent="0.25">
      <c r="A5213" s="16" t="s">
        <v>233</v>
      </c>
      <c r="B5213" s="16">
        <v>67665</v>
      </c>
      <c r="C5213" s="16">
        <v>23</v>
      </c>
      <c r="D5213" s="16">
        <v>21.7</v>
      </c>
      <c r="E5213" s="17">
        <v>37565</v>
      </c>
      <c r="F5213" s="17"/>
    </row>
    <row r="5214" spans="1:6" x14ac:dyDescent="0.25">
      <c r="A5214" s="16" t="s">
        <v>233</v>
      </c>
      <c r="B5214" s="16">
        <v>66062</v>
      </c>
      <c r="C5214" s="16">
        <v>50</v>
      </c>
      <c r="D5214" s="16">
        <v>43.3</v>
      </c>
      <c r="E5214" s="17">
        <v>39668</v>
      </c>
      <c r="F5214" s="17"/>
    </row>
    <row r="5215" spans="1:6" x14ac:dyDescent="0.25">
      <c r="A5215" s="16" t="s">
        <v>233</v>
      </c>
      <c r="B5215" s="16">
        <v>66215</v>
      </c>
      <c r="C5215" s="16">
        <v>34</v>
      </c>
      <c r="D5215" s="16">
        <v>31</v>
      </c>
      <c r="E5215" s="17">
        <v>41452</v>
      </c>
      <c r="F5215" s="17"/>
    </row>
    <row r="5216" spans="1:6" x14ac:dyDescent="0.25">
      <c r="A5216" s="16" t="s">
        <v>233</v>
      </c>
      <c r="B5216" s="16">
        <v>67801</v>
      </c>
      <c r="C5216" s="16">
        <v>45</v>
      </c>
      <c r="D5216" s="16">
        <v>44</v>
      </c>
      <c r="E5216" s="17">
        <v>33359</v>
      </c>
      <c r="F5216" s="17"/>
    </row>
    <row r="5217" spans="1:6" x14ac:dyDescent="0.25">
      <c r="A5217" s="16" t="s">
        <v>233</v>
      </c>
      <c r="B5217" s="16">
        <v>66801</v>
      </c>
      <c r="C5217" s="16">
        <v>120</v>
      </c>
      <c r="D5217" s="16">
        <v>105.3</v>
      </c>
      <c r="E5217" s="17">
        <v>32307</v>
      </c>
      <c r="F5217" s="17"/>
    </row>
    <row r="5218" spans="1:6" x14ac:dyDescent="0.25">
      <c r="A5218" s="16" t="s">
        <v>233</v>
      </c>
      <c r="B5218" s="16">
        <v>66712</v>
      </c>
      <c r="C5218" s="16">
        <v>45</v>
      </c>
      <c r="D5218" s="16">
        <v>42.1</v>
      </c>
      <c r="E5218" s="17">
        <v>34970</v>
      </c>
      <c r="F5218" s="17"/>
    </row>
    <row r="5219" spans="1:6" x14ac:dyDescent="0.25">
      <c r="A5219" s="16" t="s">
        <v>233</v>
      </c>
      <c r="B5219" s="16">
        <v>66861</v>
      </c>
      <c r="C5219" s="16">
        <v>32</v>
      </c>
      <c r="D5219" s="16">
        <v>25.6</v>
      </c>
      <c r="E5219" s="17">
        <v>27119</v>
      </c>
      <c r="F5219" s="17"/>
    </row>
    <row r="5220" spans="1:6" x14ac:dyDescent="0.25">
      <c r="A5220" s="16" t="s">
        <v>233</v>
      </c>
      <c r="B5220" s="16">
        <v>67437</v>
      </c>
      <c r="C5220" s="16">
        <v>45</v>
      </c>
      <c r="D5220" s="16">
        <v>37.6</v>
      </c>
      <c r="E5220" s="17">
        <v>33270</v>
      </c>
      <c r="F5220" s="17"/>
    </row>
    <row r="5221" spans="1:6" x14ac:dyDescent="0.25">
      <c r="A5221" s="16" t="s">
        <v>233</v>
      </c>
      <c r="B5221" s="16">
        <v>67870</v>
      </c>
      <c r="C5221" s="16">
        <v>44</v>
      </c>
      <c r="D5221" s="16">
        <v>35.9</v>
      </c>
      <c r="E5221" s="17">
        <v>27881</v>
      </c>
      <c r="F5221" s="17"/>
    </row>
    <row r="5222" spans="1:6" x14ac:dyDescent="0.25">
      <c r="A5222" s="16" t="s">
        <v>233</v>
      </c>
      <c r="B5222" s="16">
        <v>67209</v>
      </c>
      <c r="C5222" s="16">
        <v>70</v>
      </c>
      <c r="D5222" s="16">
        <v>60.6</v>
      </c>
      <c r="E5222" s="17">
        <v>34128</v>
      </c>
      <c r="F5222" s="17"/>
    </row>
    <row r="5223" spans="1:6" x14ac:dyDescent="0.25">
      <c r="A5223" s="16" t="s">
        <v>233</v>
      </c>
      <c r="B5223" s="16">
        <v>66534</v>
      </c>
      <c r="C5223" s="16">
        <v>40</v>
      </c>
      <c r="D5223" s="16">
        <v>31.8</v>
      </c>
      <c r="E5223" s="17">
        <v>34215</v>
      </c>
      <c r="F5223" s="17"/>
    </row>
    <row r="5224" spans="1:6" x14ac:dyDescent="0.25">
      <c r="A5224" s="16" t="s">
        <v>233</v>
      </c>
      <c r="B5224" s="16">
        <v>67226</v>
      </c>
      <c r="C5224" s="16">
        <v>176</v>
      </c>
      <c r="D5224" s="16">
        <v>159.80000000000001</v>
      </c>
      <c r="E5224" s="17">
        <v>35493</v>
      </c>
      <c r="F5224" s="17"/>
    </row>
    <row r="5225" spans="1:6" x14ac:dyDescent="0.25">
      <c r="A5225" s="16" t="s">
        <v>233</v>
      </c>
      <c r="B5225" s="16">
        <v>67441</v>
      </c>
      <c r="C5225" s="16">
        <v>40</v>
      </c>
      <c r="D5225" s="16">
        <v>31.6</v>
      </c>
      <c r="E5225" s="17">
        <v>38214</v>
      </c>
      <c r="F5225" s="17"/>
    </row>
    <row r="5226" spans="1:6" x14ac:dyDescent="0.25">
      <c r="A5226" s="16" t="s">
        <v>233</v>
      </c>
      <c r="B5226" s="16">
        <v>67110</v>
      </c>
      <c r="C5226" s="16">
        <v>64</v>
      </c>
      <c r="D5226" s="16">
        <v>39.299999999999997</v>
      </c>
      <c r="E5226" s="17">
        <v>37469</v>
      </c>
      <c r="F5226" s="17"/>
    </row>
    <row r="5227" spans="1:6" x14ac:dyDescent="0.25">
      <c r="A5227" s="16" t="s">
        <v>233</v>
      </c>
      <c r="B5227" s="16">
        <v>66436</v>
      </c>
      <c r="C5227" s="16">
        <v>70</v>
      </c>
      <c r="D5227" s="16">
        <v>44.8</v>
      </c>
      <c r="E5227" s="17">
        <v>39173</v>
      </c>
      <c r="F5227" s="17"/>
    </row>
    <row r="5228" spans="1:6" x14ac:dyDescent="0.25">
      <c r="A5228" s="16" t="s">
        <v>233</v>
      </c>
      <c r="B5228" s="16">
        <v>67835</v>
      </c>
      <c r="C5228" s="16">
        <v>28</v>
      </c>
      <c r="D5228" s="16">
        <v>21.9</v>
      </c>
      <c r="E5228" s="17">
        <v>28613</v>
      </c>
      <c r="F5228" s="17"/>
    </row>
    <row r="5229" spans="1:6" x14ac:dyDescent="0.25">
      <c r="A5229" s="16" t="s">
        <v>233</v>
      </c>
      <c r="B5229" s="16">
        <v>66047</v>
      </c>
      <c r="C5229" s="16">
        <v>140</v>
      </c>
      <c r="D5229" s="16">
        <v>72.099999999999994</v>
      </c>
      <c r="E5229" s="17">
        <v>34304</v>
      </c>
      <c r="F5229" s="17"/>
    </row>
    <row r="5230" spans="1:6" x14ac:dyDescent="0.25">
      <c r="A5230" s="16" t="s">
        <v>233</v>
      </c>
      <c r="B5230" s="16">
        <v>66112</v>
      </c>
      <c r="C5230" s="16">
        <v>70</v>
      </c>
      <c r="D5230" s="16">
        <v>52.8</v>
      </c>
      <c r="E5230" s="17">
        <v>42284</v>
      </c>
      <c r="F5230" s="17"/>
    </row>
    <row r="5231" spans="1:6" x14ac:dyDescent="0.25">
      <c r="A5231" s="16" t="s">
        <v>233</v>
      </c>
      <c r="B5231" s="16">
        <v>66067</v>
      </c>
      <c r="C5231" s="16">
        <v>80</v>
      </c>
      <c r="D5231" s="16">
        <v>62.3</v>
      </c>
      <c r="E5231" s="17">
        <v>34700</v>
      </c>
      <c r="F5231" s="17"/>
    </row>
    <row r="5232" spans="1:6" x14ac:dyDescent="0.25">
      <c r="A5232" s="16" t="s">
        <v>233</v>
      </c>
      <c r="B5232" s="16">
        <v>66441</v>
      </c>
      <c r="C5232" s="16">
        <v>100</v>
      </c>
      <c r="D5232" s="16">
        <v>76</v>
      </c>
      <c r="E5232" s="17">
        <v>29646</v>
      </c>
      <c r="F5232" s="17"/>
    </row>
    <row r="5233" spans="1:6" x14ac:dyDescent="0.25">
      <c r="A5233" s="16" t="s">
        <v>233</v>
      </c>
      <c r="B5233" s="16">
        <v>67756</v>
      </c>
      <c r="C5233" s="16">
        <v>30</v>
      </c>
      <c r="D5233" s="16">
        <v>28.8</v>
      </c>
      <c r="E5233" s="17">
        <v>34851</v>
      </c>
      <c r="F5233" s="17"/>
    </row>
    <row r="5234" spans="1:6" x14ac:dyDescent="0.25">
      <c r="A5234" s="16" t="s">
        <v>233</v>
      </c>
      <c r="B5234" s="16">
        <v>66209</v>
      </c>
      <c r="C5234" s="16">
        <v>94</v>
      </c>
      <c r="D5234" s="16">
        <v>65.7</v>
      </c>
      <c r="E5234" s="17">
        <v>40357</v>
      </c>
      <c r="F5234" s="17"/>
    </row>
    <row r="5235" spans="1:6" x14ac:dyDescent="0.25">
      <c r="A5235" s="16" t="s">
        <v>233</v>
      </c>
      <c r="B5235" s="16">
        <v>67547</v>
      </c>
      <c r="C5235" s="16">
        <v>42</v>
      </c>
      <c r="D5235" s="16">
        <v>26</v>
      </c>
      <c r="E5235" s="17">
        <v>34335</v>
      </c>
      <c r="F5235" s="17"/>
    </row>
    <row r="5236" spans="1:6" x14ac:dyDescent="0.25">
      <c r="A5236" s="16" t="s">
        <v>233</v>
      </c>
      <c r="B5236" s="16">
        <v>67864</v>
      </c>
      <c r="C5236" s="16">
        <v>45</v>
      </c>
      <c r="D5236" s="16">
        <v>34.1</v>
      </c>
      <c r="E5236" s="17">
        <v>29860</v>
      </c>
      <c r="F5236" s="17"/>
    </row>
    <row r="5237" spans="1:6" x14ac:dyDescent="0.25">
      <c r="A5237" s="16" t="s">
        <v>233</v>
      </c>
      <c r="B5237" s="16">
        <v>66615</v>
      </c>
      <c r="C5237" s="16">
        <v>70</v>
      </c>
      <c r="D5237" s="16">
        <v>65.3</v>
      </c>
      <c r="E5237" s="17">
        <v>42583</v>
      </c>
      <c r="F5237" s="17"/>
    </row>
    <row r="5238" spans="1:6" x14ac:dyDescent="0.25">
      <c r="A5238" s="16" t="s">
        <v>233</v>
      </c>
      <c r="B5238" s="16">
        <v>67401</v>
      </c>
      <c r="C5238" s="16">
        <v>96</v>
      </c>
      <c r="D5238" s="16">
        <v>57.2</v>
      </c>
      <c r="E5238" s="17">
        <v>34516</v>
      </c>
      <c r="F5238" s="17"/>
    </row>
    <row r="5239" spans="1:6" x14ac:dyDescent="0.25">
      <c r="A5239" s="16" t="s">
        <v>233</v>
      </c>
      <c r="B5239" s="16">
        <v>66111</v>
      </c>
      <c r="C5239" s="16">
        <v>102</v>
      </c>
      <c r="D5239" s="16">
        <v>91.2</v>
      </c>
      <c r="E5239" s="17">
        <v>34060</v>
      </c>
      <c r="F5239" s="17"/>
    </row>
    <row r="5240" spans="1:6" x14ac:dyDescent="0.25">
      <c r="A5240" s="16" t="s">
        <v>233</v>
      </c>
      <c r="B5240" s="16">
        <v>67154</v>
      </c>
      <c r="C5240" s="16">
        <v>65</v>
      </c>
      <c r="D5240" s="16">
        <v>52.3</v>
      </c>
      <c r="E5240" s="17">
        <v>37288</v>
      </c>
      <c r="F5240" s="17"/>
    </row>
    <row r="5241" spans="1:6" x14ac:dyDescent="0.25">
      <c r="A5241" s="16" t="s">
        <v>233</v>
      </c>
      <c r="B5241" s="16">
        <v>66953</v>
      </c>
      <c r="C5241" s="16">
        <v>52</v>
      </c>
      <c r="D5241" s="16">
        <v>45.5</v>
      </c>
      <c r="E5241" s="17">
        <v>39234</v>
      </c>
      <c r="F5241" s="17"/>
    </row>
    <row r="5242" spans="1:6" x14ac:dyDescent="0.25">
      <c r="A5242" s="16" t="s">
        <v>233</v>
      </c>
      <c r="B5242" s="16">
        <v>67206</v>
      </c>
      <c r="C5242" s="16">
        <v>80</v>
      </c>
      <c r="D5242" s="16">
        <v>46.8</v>
      </c>
      <c r="E5242" s="17">
        <v>43587</v>
      </c>
      <c r="F5242" s="17"/>
    </row>
    <row r="5243" spans="1:6" x14ac:dyDescent="0.25">
      <c r="A5243" s="16" t="s">
        <v>233</v>
      </c>
      <c r="B5243" s="16">
        <v>67905</v>
      </c>
      <c r="C5243" s="16">
        <v>18</v>
      </c>
      <c r="D5243" s="16">
        <v>4.9000000000000004</v>
      </c>
      <c r="E5243" s="17">
        <v>31989</v>
      </c>
      <c r="F5243" s="17"/>
    </row>
    <row r="5244" spans="1:6" x14ac:dyDescent="0.25">
      <c r="A5244" s="16" t="s">
        <v>233</v>
      </c>
      <c r="B5244" s="16">
        <v>66071</v>
      </c>
      <c r="C5244" s="16">
        <v>55</v>
      </c>
      <c r="D5244" s="16">
        <v>41.8</v>
      </c>
      <c r="E5244" s="17">
        <v>34366</v>
      </c>
      <c r="F5244" s="17"/>
    </row>
    <row r="5245" spans="1:6" x14ac:dyDescent="0.25">
      <c r="A5245" s="16" t="s">
        <v>233</v>
      </c>
      <c r="B5245" s="16">
        <v>67357</v>
      </c>
      <c r="C5245" s="16">
        <v>43</v>
      </c>
      <c r="D5245" s="16">
        <v>32.799999999999997</v>
      </c>
      <c r="E5245" s="17">
        <v>34516</v>
      </c>
      <c r="F5245" s="17"/>
    </row>
    <row r="5246" spans="1:6" x14ac:dyDescent="0.25">
      <c r="A5246" s="16" t="s">
        <v>233</v>
      </c>
      <c r="B5246" s="16">
        <v>67951</v>
      </c>
      <c r="C5246" s="16">
        <v>77</v>
      </c>
      <c r="D5246" s="16">
        <v>73.5</v>
      </c>
      <c r="E5246" s="17">
        <v>32008</v>
      </c>
      <c r="F5246" s="17"/>
    </row>
    <row r="5247" spans="1:6" x14ac:dyDescent="0.25">
      <c r="A5247" s="16" t="s">
        <v>233</v>
      </c>
      <c r="B5247" s="16">
        <v>67665</v>
      </c>
      <c r="C5247" s="16">
        <v>45</v>
      </c>
      <c r="D5247" s="16">
        <v>39.5</v>
      </c>
      <c r="E5247" s="17">
        <v>34428</v>
      </c>
      <c r="F5247" s="17"/>
    </row>
    <row r="5248" spans="1:6" x14ac:dyDescent="0.25">
      <c r="A5248" s="16" t="s">
        <v>233</v>
      </c>
      <c r="B5248" s="16">
        <v>66049</v>
      </c>
      <c r="C5248" s="16">
        <v>76</v>
      </c>
      <c r="D5248" s="16">
        <v>60.3</v>
      </c>
      <c r="E5248" s="17">
        <v>37084</v>
      </c>
      <c r="F5248" s="17"/>
    </row>
    <row r="5249" spans="1:6" x14ac:dyDescent="0.25">
      <c r="A5249" s="16" t="s">
        <v>233</v>
      </c>
      <c r="B5249" s="16">
        <v>66060</v>
      </c>
      <c r="C5249" s="16">
        <v>45</v>
      </c>
      <c r="D5249" s="16">
        <v>35.799999999999997</v>
      </c>
      <c r="E5249" s="17">
        <v>34639</v>
      </c>
      <c r="F5249" s="17"/>
    </row>
    <row r="5250" spans="1:6" x14ac:dyDescent="0.25">
      <c r="A5250" s="16" t="s">
        <v>233</v>
      </c>
      <c r="B5250" s="16">
        <v>66533</v>
      </c>
      <c r="C5250" s="16">
        <v>81</v>
      </c>
      <c r="D5250" s="16">
        <v>69.7</v>
      </c>
      <c r="E5250" s="17">
        <v>35339</v>
      </c>
      <c r="F5250" s="17"/>
    </row>
    <row r="5251" spans="1:6" x14ac:dyDescent="0.25">
      <c r="A5251" s="16" t="s">
        <v>233</v>
      </c>
      <c r="B5251" s="16">
        <v>67213</v>
      </c>
      <c r="C5251" s="16">
        <v>109</v>
      </c>
      <c r="D5251" s="16">
        <v>89.2</v>
      </c>
      <c r="E5251" s="17">
        <v>28522</v>
      </c>
      <c r="F5251" s="17"/>
    </row>
    <row r="5252" spans="1:6" x14ac:dyDescent="0.25">
      <c r="A5252" s="16" t="s">
        <v>233</v>
      </c>
      <c r="B5252" s="16">
        <v>66221</v>
      </c>
      <c r="C5252" s="16">
        <v>40</v>
      </c>
      <c r="D5252" s="16">
        <v>21.8</v>
      </c>
      <c r="E5252" s="17">
        <v>43446</v>
      </c>
      <c r="F5252" s="17"/>
    </row>
    <row r="5253" spans="1:6" x14ac:dyDescent="0.25">
      <c r="A5253" s="16" t="s">
        <v>233</v>
      </c>
      <c r="B5253" s="16">
        <v>66066</v>
      </c>
      <c r="C5253" s="16">
        <v>60</v>
      </c>
      <c r="D5253" s="16">
        <v>39.299999999999997</v>
      </c>
      <c r="E5253" s="17">
        <v>34648</v>
      </c>
      <c r="F5253" s="17"/>
    </row>
    <row r="5254" spans="1:6" x14ac:dyDescent="0.25">
      <c r="A5254" s="16" t="s">
        <v>233</v>
      </c>
      <c r="B5254" s="16">
        <v>66967</v>
      </c>
      <c r="C5254" s="16">
        <v>45</v>
      </c>
      <c r="D5254" s="16">
        <v>42.2</v>
      </c>
      <c r="E5254" s="17">
        <v>34486</v>
      </c>
      <c r="F5254" s="17"/>
    </row>
    <row r="5255" spans="1:6" x14ac:dyDescent="0.25">
      <c r="A5255" s="16" t="s">
        <v>233</v>
      </c>
      <c r="B5255" s="16">
        <v>67752</v>
      </c>
      <c r="C5255" s="16">
        <v>42</v>
      </c>
      <c r="D5255" s="16">
        <v>38.6</v>
      </c>
      <c r="E5255" s="17">
        <v>27119</v>
      </c>
      <c r="F5255" s="17"/>
    </row>
    <row r="5256" spans="1:6" x14ac:dyDescent="0.25">
      <c r="A5256" s="16" t="s">
        <v>233</v>
      </c>
      <c r="B5256" s="16">
        <v>66064</v>
      </c>
      <c r="C5256" s="16">
        <v>110</v>
      </c>
      <c r="D5256" s="16">
        <v>47.4</v>
      </c>
      <c r="E5256" s="17">
        <v>24959</v>
      </c>
      <c r="F5256" s="17"/>
    </row>
    <row r="5257" spans="1:6" x14ac:dyDescent="0.25">
      <c r="A5257" s="16" t="s">
        <v>233</v>
      </c>
      <c r="B5257" s="16">
        <v>66216</v>
      </c>
      <c r="C5257" s="16">
        <v>130</v>
      </c>
      <c r="D5257" s="16">
        <v>120.2</v>
      </c>
      <c r="E5257" s="17">
        <v>34304</v>
      </c>
      <c r="F5257" s="17"/>
    </row>
    <row r="5258" spans="1:6" x14ac:dyDescent="0.25">
      <c r="A5258" s="16" t="s">
        <v>233</v>
      </c>
      <c r="B5258" s="16">
        <v>66614</v>
      </c>
      <c r="C5258" s="16">
        <v>120</v>
      </c>
      <c r="D5258" s="16">
        <v>102.6</v>
      </c>
      <c r="E5258" s="17">
        <v>32290</v>
      </c>
      <c r="F5258" s="17"/>
    </row>
    <row r="5259" spans="1:6" x14ac:dyDescent="0.25">
      <c r="A5259" s="16" t="s">
        <v>233</v>
      </c>
      <c r="B5259" s="16">
        <v>67156</v>
      </c>
      <c r="C5259" s="16">
        <v>42</v>
      </c>
      <c r="D5259" s="16">
        <v>37.700000000000003</v>
      </c>
      <c r="E5259" s="17">
        <v>35121</v>
      </c>
      <c r="F5259" s="17"/>
    </row>
    <row r="5260" spans="1:6" x14ac:dyDescent="0.25">
      <c r="A5260" s="16" t="s">
        <v>233</v>
      </c>
      <c r="B5260" s="16">
        <v>66025</v>
      </c>
      <c r="C5260" s="16">
        <v>74</v>
      </c>
      <c r="D5260" s="16">
        <v>57.9</v>
      </c>
      <c r="E5260" s="17">
        <v>39615</v>
      </c>
      <c r="F5260" s="17"/>
    </row>
    <row r="5261" spans="1:6" x14ac:dyDescent="0.25">
      <c r="A5261" s="16" t="s">
        <v>233</v>
      </c>
      <c r="B5261" s="16">
        <v>67460</v>
      </c>
      <c r="C5261" s="16">
        <v>45</v>
      </c>
      <c r="D5261" s="16">
        <v>42.8</v>
      </c>
      <c r="E5261" s="17">
        <v>36404</v>
      </c>
      <c r="F5261" s="17"/>
    </row>
    <row r="5262" spans="1:6" x14ac:dyDescent="0.25">
      <c r="A5262" s="16" t="s">
        <v>233</v>
      </c>
      <c r="B5262" s="16">
        <v>67550</v>
      </c>
      <c r="C5262" s="16">
        <v>61</v>
      </c>
      <c r="D5262" s="16">
        <v>45.7</v>
      </c>
      <c r="E5262" s="17">
        <v>34029</v>
      </c>
      <c r="F5262" s="17"/>
    </row>
    <row r="5263" spans="1:6" x14ac:dyDescent="0.25">
      <c r="A5263" s="16" t="s">
        <v>233</v>
      </c>
      <c r="B5263" s="16">
        <v>67801</v>
      </c>
      <c r="C5263" s="16">
        <v>59</v>
      </c>
      <c r="D5263" s="16">
        <v>44.2</v>
      </c>
      <c r="E5263" s="17">
        <v>35339</v>
      </c>
      <c r="F5263" s="17"/>
    </row>
    <row r="5264" spans="1:6" x14ac:dyDescent="0.25">
      <c r="A5264" s="16" t="s">
        <v>233</v>
      </c>
      <c r="B5264" s="16">
        <v>67455</v>
      </c>
      <c r="C5264" s="16">
        <v>49</v>
      </c>
      <c r="D5264" s="16">
        <v>31.7</v>
      </c>
      <c r="E5264" s="17">
        <v>35674</v>
      </c>
      <c r="F5264" s="17"/>
    </row>
    <row r="5265" spans="1:6" x14ac:dyDescent="0.25">
      <c r="A5265" s="16" t="s">
        <v>233</v>
      </c>
      <c r="B5265" s="16">
        <v>67730</v>
      </c>
      <c r="C5265" s="16">
        <v>40</v>
      </c>
      <c r="D5265" s="16">
        <v>35.4</v>
      </c>
      <c r="E5265" s="17">
        <v>35156</v>
      </c>
      <c r="F5265" s="17"/>
    </row>
    <row r="5266" spans="1:6" x14ac:dyDescent="0.25">
      <c r="A5266" s="16" t="s">
        <v>233</v>
      </c>
      <c r="B5266" s="16">
        <v>67133</v>
      </c>
      <c r="C5266" s="16">
        <v>56</v>
      </c>
      <c r="D5266" s="16">
        <v>47.2</v>
      </c>
      <c r="E5266" s="17">
        <v>33695</v>
      </c>
      <c r="F5266" s="17"/>
    </row>
    <row r="5267" spans="1:6" x14ac:dyDescent="0.25">
      <c r="A5267" s="16" t="s">
        <v>233</v>
      </c>
      <c r="B5267" s="16">
        <v>66866</v>
      </c>
      <c r="C5267" s="16">
        <v>45</v>
      </c>
      <c r="D5267" s="16">
        <v>42.1</v>
      </c>
      <c r="E5267" s="17">
        <v>37450</v>
      </c>
      <c r="F5267" s="17"/>
    </row>
    <row r="5268" spans="1:6" x14ac:dyDescent="0.25">
      <c r="A5268" s="16" t="s">
        <v>233</v>
      </c>
      <c r="B5268" s="16">
        <v>66006</v>
      </c>
      <c r="C5268" s="16">
        <v>60</v>
      </c>
      <c r="D5268" s="16">
        <v>55.9</v>
      </c>
      <c r="E5268" s="17">
        <v>34700</v>
      </c>
      <c r="F5268" s="17"/>
    </row>
    <row r="5269" spans="1:6" x14ac:dyDescent="0.25">
      <c r="A5269" s="16" t="s">
        <v>233</v>
      </c>
      <c r="B5269" s="16">
        <v>66044</v>
      </c>
      <c r="C5269" s="16">
        <v>17</v>
      </c>
      <c r="D5269" s="16">
        <v>15.2</v>
      </c>
      <c r="E5269" s="17">
        <v>31328</v>
      </c>
      <c r="F5269" s="17"/>
    </row>
    <row r="5270" spans="1:6" x14ac:dyDescent="0.25">
      <c r="A5270" s="16" t="s">
        <v>233</v>
      </c>
      <c r="B5270" s="16">
        <v>67432</v>
      </c>
      <c r="C5270" s="16">
        <v>30</v>
      </c>
      <c r="D5270" s="16">
        <v>28.9</v>
      </c>
      <c r="E5270" s="17">
        <v>34516</v>
      </c>
      <c r="F5270" s="17"/>
    </row>
    <row r="5271" spans="1:6" x14ac:dyDescent="0.25">
      <c r="A5271" s="16" t="s">
        <v>233</v>
      </c>
      <c r="B5271" s="16">
        <v>67749</v>
      </c>
      <c r="C5271" s="16">
        <v>45</v>
      </c>
      <c r="D5271" s="16">
        <v>34.1</v>
      </c>
      <c r="E5271" s="17">
        <v>35065</v>
      </c>
      <c r="F5271" s="17"/>
    </row>
    <row r="5272" spans="1:6" x14ac:dyDescent="0.25">
      <c r="A5272" s="16" t="s">
        <v>233</v>
      </c>
      <c r="B5272" s="16">
        <v>66720</v>
      </c>
      <c r="C5272" s="16">
        <v>77</v>
      </c>
      <c r="D5272" s="16">
        <v>50.2</v>
      </c>
      <c r="E5272" s="17">
        <v>33613</v>
      </c>
      <c r="F5272" s="17"/>
    </row>
    <row r="5273" spans="1:6" x14ac:dyDescent="0.25">
      <c r="A5273" s="16" t="s">
        <v>233</v>
      </c>
      <c r="B5273" s="16">
        <v>66203</v>
      </c>
      <c r="C5273" s="16">
        <v>78</v>
      </c>
      <c r="D5273" s="16">
        <v>65.8</v>
      </c>
      <c r="E5273" s="17">
        <v>34182</v>
      </c>
      <c r="F5273" s="17"/>
    </row>
    <row r="5274" spans="1:6" x14ac:dyDescent="0.25">
      <c r="A5274" s="16" t="s">
        <v>233</v>
      </c>
      <c r="B5274" s="16">
        <v>66207</v>
      </c>
      <c r="C5274" s="16">
        <v>38</v>
      </c>
      <c r="D5274" s="16">
        <v>36.9</v>
      </c>
      <c r="E5274" s="17">
        <v>41801</v>
      </c>
      <c r="F5274" s="17"/>
    </row>
    <row r="5275" spans="1:6" x14ac:dyDescent="0.25">
      <c r="A5275" s="16" t="s">
        <v>233</v>
      </c>
      <c r="B5275" s="16">
        <v>66071</v>
      </c>
      <c r="C5275" s="16">
        <v>93</v>
      </c>
      <c r="D5275" s="16">
        <v>71.3</v>
      </c>
      <c r="E5275" s="17">
        <v>35462</v>
      </c>
      <c r="F5275" s="17"/>
    </row>
    <row r="5276" spans="1:6" x14ac:dyDescent="0.25">
      <c r="A5276" s="16" t="s">
        <v>233</v>
      </c>
      <c r="B5276" s="16">
        <v>67661</v>
      </c>
      <c r="C5276" s="16">
        <v>50</v>
      </c>
      <c r="D5276" s="16">
        <v>38.200000000000003</v>
      </c>
      <c r="E5276" s="17">
        <v>42833</v>
      </c>
      <c r="F5276" s="17"/>
    </row>
    <row r="5277" spans="1:6" x14ac:dyDescent="0.25">
      <c r="A5277" s="16" t="s">
        <v>233</v>
      </c>
      <c r="B5277" s="16">
        <v>67867</v>
      </c>
      <c r="C5277" s="16">
        <v>56</v>
      </c>
      <c r="D5277" s="16">
        <v>55.2</v>
      </c>
      <c r="E5277" s="17">
        <v>41149</v>
      </c>
      <c r="F5277" s="17"/>
    </row>
    <row r="5278" spans="1:6" x14ac:dyDescent="0.25">
      <c r="A5278" s="16" t="s">
        <v>233</v>
      </c>
      <c r="B5278" s="16">
        <v>67114</v>
      </c>
      <c r="C5278" s="16">
        <v>111</v>
      </c>
      <c r="D5278" s="16">
        <v>91.4</v>
      </c>
      <c r="E5278" s="17">
        <v>35339</v>
      </c>
      <c r="F5278" s="17"/>
    </row>
    <row r="5279" spans="1:6" x14ac:dyDescent="0.25">
      <c r="A5279" s="16" t="s">
        <v>233</v>
      </c>
      <c r="B5279" s="16">
        <v>66207</v>
      </c>
      <c r="C5279" s="16">
        <v>165</v>
      </c>
      <c r="D5279" s="16">
        <v>77.099999999999994</v>
      </c>
      <c r="E5279" s="17">
        <v>32551</v>
      </c>
      <c r="F5279" s="17"/>
    </row>
    <row r="5280" spans="1:6" x14ac:dyDescent="0.25">
      <c r="A5280" s="16" t="s">
        <v>233</v>
      </c>
      <c r="B5280" s="16">
        <v>66204</v>
      </c>
      <c r="C5280" s="16">
        <v>102</v>
      </c>
      <c r="D5280" s="16">
        <v>75.8</v>
      </c>
      <c r="E5280" s="17">
        <v>32652</v>
      </c>
      <c r="F5280" s="17"/>
    </row>
    <row r="5281" spans="1:6" x14ac:dyDescent="0.25">
      <c r="A5281" s="16" t="s">
        <v>233</v>
      </c>
      <c r="B5281" s="16">
        <v>67570</v>
      </c>
      <c r="C5281" s="16">
        <v>43</v>
      </c>
      <c r="D5281" s="16">
        <v>35.200000000000003</v>
      </c>
      <c r="E5281" s="17">
        <v>38808</v>
      </c>
      <c r="F5281" s="17"/>
    </row>
    <row r="5282" spans="1:6" x14ac:dyDescent="0.25">
      <c r="A5282" s="16" t="s">
        <v>233</v>
      </c>
      <c r="B5282" s="16">
        <v>66212</v>
      </c>
      <c r="C5282" s="16">
        <v>120</v>
      </c>
      <c r="D5282" s="16">
        <v>85</v>
      </c>
      <c r="E5282" s="17">
        <v>32387</v>
      </c>
      <c r="F5282" s="17"/>
    </row>
    <row r="5283" spans="1:6" x14ac:dyDescent="0.25">
      <c r="A5283" s="16" t="s">
        <v>233</v>
      </c>
      <c r="B5283" s="16">
        <v>66538</v>
      </c>
      <c r="C5283" s="16">
        <v>34</v>
      </c>
      <c r="D5283" s="16">
        <v>23.7</v>
      </c>
      <c r="E5283" s="17">
        <v>35886</v>
      </c>
      <c r="F5283" s="17"/>
    </row>
    <row r="5284" spans="1:6" x14ac:dyDescent="0.25">
      <c r="A5284" s="16" t="s">
        <v>233</v>
      </c>
      <c r="B5284" s="16">
        <v>67449</v>
      </c>
      <c r="C5284" s="16">
        <v>45</v>
      </c>
      <c r="D5284" s="16">
        <v>30.7</v>
      </c>
      <c r="E5284" s="17">
        <v>38846</v>
      </c>
      <c r="F5284" s="17"/>
    </row>
    <row r="5285" spans="1:6" x14ac:dyDescent="0.25">
      <c r="A5285" s="16" t="s">
        <v>233</v>
      </c>
      <c r="B5285" s="16">
        <v>67572</v>
      </c>
      <c r="C5285" s="16">
        <v>30</v>
      </c>
      <c r="D5285" s="16">
        <v>21.2</v>
      </c>
      <c r="E5285" s="17">
        <v>27851</v>
      </c>
      <c r="F5285" s="17"/>
    </row>
    <row r="5286" spans="1:6" x14ac:dyDescent="0.25">
      <c r="A5286" s="16" t="s">
        <v>233</v>
      </c>
      <c r="B5286" s="16">
        <v>67502</v>
      </c>
      <c r="C5286" s="16">
        <v>65</v>
      </c>
      <c r="D5286" s="16">
        <v>58.7</v>
      </c>
      <c r="E5286" s="17">
        <v>34243</v>
      </c>
      <c r="F5286" s="17"/>
    </row>
    <row r="5287" spans="1:6" x14ac:dyDescent="0.25">
      <c r="A5287" s="16" t="s">
        <v>233</v>
      </c>
      <c r="B5287" s="16">
        <v>67108</v>
      </c>
      <c r="C5287" s="16">
        <v>40</v>
      </c>
      <c r="D5287" s="16">
        <v>34.200000000000003</v>
      </c>
      <c r="E5287" s="17">
        <v>38299</v>
      </c>
      <c r="F5287" s="17"/>
    </row>
    <row r="5288" spans="1:6" x14ac:dyDescent="0.25">
      <c r="A5288" s="16" t="s">
        <v>233</v>
      </c>
      <c r="B5288" s="16">
        <v>67457</v>
      </c>
      <c r="C5288" s="16">
        <v>36</v>
      </c>
      <c r="D5288" s="16">
        <v>23.9</v>
      </c>
      <c r="E5288" s="17">
        <v>39722</v>
      </c>
      <c r="F5288" s="17"/>
    </row>
    <row r="5289" spans="1:6" x14ac:dyDescent="0.25">
      <c r="A5289" s="16" t="s">
        <v>233</v>
      </c>
      <c r="B5289" s="16">
        <v>67576</v>
      </c>
      <c r="C5289" s="16">
        <v>30</v>
      </c>
      <c r="D5289" s="16">
        <v>26</v>
      </c>
      <c r="E5289" s="17">
        <v>41106</v>
      </c>
      <c r="F5289" s="17"/>
    </row>
    <row r="5290" spans="1:6" x14ac:dyDescent="0.25">
      <c r="A5290" s="16" t="s">
        <v>233</v>
      </c>
      <c r="B5290" s="16">
        <v>67156</v>
      </c>
      <c r="C5290" s="16">
        <v>142</v>
      </c>
      <c r="D5290" s="16">
        <v>86.2</v>
      </c>
      <c r="E5290" s="17">
        <v>40422</v>
      </c>
      <c r="F5290" s="17"/>
    </row>
    <row r="5291" spans="1:6" x14ac:dyDescent="0.25">
      <c r="A5291" s="16" t="s">
        <v>233</v>
      </c>
      <c r="B5291" s="16">
        <v>67701</v>
      </c>
      <c r="C5291" s="16">
        <v>40</v>
      </c>
      <c r="D5291" s="16">
        <v>29.6</v>
      </c>
      <c r="E5291" s="17">
        <v>33329</v>
      </c>
      <c r="F5291" s="17"/>
    </row>
    <row r="5292" spans="1:6" x14ac:dyDescent="0.25">
      <c r="A5292" s="16" t="s">
        <v>233</v>
      </c>
      <c r="B5292" s="16">
        <v>67758</v>
      </c>
      <c r="C5292" s="16">
        <v>24</v>
      </c>
      <c r="D5292" s="16">
        <v>21.7</v>
      </c>
      <c r="E5292" s="17">
        <v>41032</v>
      </c>
      <c r="F5292" s="17"/>
    </row>
    <row r="5293" spans="1:6" x14ac:dyDescent="0.25">
      <c r="A5293" s="16" t="s">
        <v>233</v>
      </c>
      <c r="B5293" s="16">
        <v>66771</v>
      </c>
      <c r="C5293" s="16">
        <v>50</v>
      </c>
      <c r="D5293" s="16">
        <v>41.8</v>
      </c>
      <c r="E5293" s="17">
        <v>37865</v>
      </c>
      <c r="F5293" s="17"/>
    </row>
    <row r="5294" spans="1:6" x14ac:dyDescent="0.25">
      <c r="A5294" s="16" t="s">
        <v>233</v>
      </c>
      <c r="B5294" s="16">
        <v>66088</v>
      </c>
      <c r="C5294" s="16">
        <v>40</v>
      </c>
      <c r="D5294" s="16">
        <v>32.1</v>
      </c>
      <c r="E5294" s="17">
        <v>35324</v>
      </c>
      <c r="F5294" s="17"/>
    </row>
    <row r="5295" spans="1:6" x14ac:dyDescent="0.25">
      <c r="A5295" s="16" t="s">
        <v>233</v>
      </c>
      <c r="B5295" s="16">
        <v>67124</v>
      </c>
      <c r="C5295" s="16">
        <v>45</v>
      </c>
      <c r="D5295" s="16">
        <v>40.299999999999997</v>
      </c>
      <c r="E5295" s="17">
        <v>34578</v>
      </c>
      <c r="F5295" s="17"/>
    </row>
    <row r="5296" spans="1:6" x14ac:dyDescent="0.25">
      <c r="A5296" s="16" t="s">
        <v>233</v>
      </c>
      <c r="B5296" s="16">
        <v>67505</v>
      </c>
      <c r="C5296" s="16">
        <v>110</v>
      </c>
      <c r="D5296" s="16">
        <v>102.3</v>
      </c>
      <c r="E5296" s="17">
        <v>35278</v>
      </c>
      <c r="F5296" s="17"/>
    </row>
    <row r="5297" spans="1:6" x14ac:dyDescent="0.25">
      <c r="A5297" s="16" t="s">
        <v>233</v>
      </c>
      <c r="B5297" s="16">
        <v>67546</v>
      </c>
      <c r="C5297" s="16">
        <v>122</v>
      </c>
      <c r="D5297" s="16">
        <v>112.2</v>
      </c>
      <c r="E5297" s="17">
        <v>35431</v>
      </c>
      <c r="F5297" s="17"/>
    </row>
    <row r="5298" spans="1:6" x14ac:dyDescent="0.25">
      <c r="A5298" s="16" t="s">
        <v>233</v>
      </c>
      <c r="B5298" s="16">
        <v>66901</v>
      </c>
      <c r="C5298" s="16">
        <v>45</v>
      </c>
      <c r="D5298" s="16">
        <v>29.1</v>
      </c>
      <c r="E5298" s="17">
        <v>35681</v>
      </c>
      <c r="F5298" s="17"/>
    </row>
    <row r="5299" spans="1:6" x14ac:dyDescent="0.25">
      <c r="A5299" s="16" t="s">
        <v>233</v>
      </c>
      <c r="B5299" s="16">
        <v>66845</v>
      </c>
      <c r="C5299" s="16">
        <v>45</v>
      </c>
      <c r="D5299" s="16">
        <v>24.5</v>
      </c>
      <c r="E5299" s="17">
        <v>33756</v>
      </c>
      <c r="F5299" s="17"/>
    </row>
    <row r="5300" spans="1:6" x14ac:dyDescent="0.25">
      <c r="A5300" s="16" t="s">
        <v>233</v>
      </c>
      <c r="B5300" s="16">
        <v>67003</v>
      </c>
      <c r="C5300" s="16">
        <v>37</v>
      </c>
      <c r="D5300" s="16">
        <v>26</v>
      </c>
      <c r="E5300" s="17">
        <v>39717</v>
      </c>
      <c r="F5300" s="17"/>
    </row>
    <row r="5301" spans="1:6" x14ac:dyDescent="0.25">
      <c r="A5301" s="16" t="s">
        <v>233</v>
      </c>
      <c r="B5301" s="16">
        <v>67487</v>
      </c>
      <c r="C5301" s="16">
        <v>45</v>
      </c>
      <c r="D5301" s="16">
        <v>43.1</v>
      </c>
      <c r="E5301" s="17">
        <v>34274</v>
      </c>
      <c r="F5301" s="17"/>
    </row>
    <row r="5302" spans="1:6" x14ac:dyDescent="0.25">
      <c r="A5302" s="16" t="s">
        <v>233</v>
      </c>
      <c r="B5302" s="16">
        <v>67701</v>
      </c>
      <c r="C5302" s="16">
        <v>60</v>
      </c>
      <c r="D5302" s="16">
        <v>56</v>
      </c>
      <c r="E5302" s="17">
        <v>42754</v>
      </c>
      <c r="F5302" s="17"/>
    </row>
    <row r="5303" spans="1:6" x14ac:dyDescent="0.25">
      <c r="A5303" s="16" t="s">
        <v>233</v>
      </c>
      <c r="B5303" s="16">
        <v>67212</v>
      </c>
      <c r="C5303" s="16">
        <v>50</v>
      </c>
      <c r="D5303" s="16">
        <v>46.6</v>
      </c>
      <c r="E5303" s="17">
        <v>34516</v>
      </c>
      <c r="F5303" s="17"/>
    </row>
    <row r="5304" spans="1:6" x14ac:dyDescent="0.25">
      <c r="A5304" s="16" t="s">
        <v>233</v>
      </c>
      <c r="B5304" s="16">
        <v>66092</v>
      </c>
      <c r="C5304" s="16">
        <v>60</v>
      </c>
      <c r="D5304" s="16">
        <v>55.2</v>
      </c>
      <c r="E5304" s="17">
        <v>34074</v>
      </c>
      <c r="F5304" s="17"/>
    </row>
    <row r="5305" spans="1:6" x14ac:dyDescent="0.25">
      <c r="A5305" s="16" t="s">
        <v>233</v>
      </c>
      <c r="B5305" s="16">
        <v>66213</v>
      </c>
      <c r="C5305" s="16">
        <v>45</v>
      </c>
      <c r="D5305" s="16">
        <v>40.4</v>
      </c>
      <c r="E5305" s="17">
        <v>42332</v>
      </c>
      <c r="F5305" s="17"/>
    </row>
    <row r="5306" spans="1:6" x14ac:dyDescent="0.25">
      <c r="A5306" s="16" t="s">
        <v>233</v>
      </c>
      <c r="B5306" s="16">
        <v>66871</v>
      </c>
      <c r="C5306" s="16">
        <v>30</v>
      </c>
      <c r="D5306" s="16">
        <v>22</v>
      </c>
      <c r="E5306" s="17">
        <v>28213</v>
      </c>
      <c r="F5306" s="17"/>
    </row>
    <row r="5307" spans="1:6" x14ac:dyDescent="0.25">
      <c r="A5307" s="16" t="s">
        <v>233</v>
      </c>
      <c r="B5307" s="16">
        <v>66215</v>
      </c>
      <c r="C5307" s="16">
        <v>158</v>
      </c>
      <c r="D5307" s="16">
        <v>143.9</v>
      </c>
      <c r="E5307" s="17">
        <v>34050</v>
      </c>
      <c r="F5307" s="17"/>
    </row>
    <row r="5308" spans="1:6" x14ac:dyDescent="0.25">
      <c r="A5308" s="16" t="s">
        <v>233</v>
      </c>
      <c r="B5308" s="16">
        <v>66739</v>
      </c>
      <c r="C5308" s="16">
        <v>58</v>
      </c>
      <c r="D5308" s="16">
        <v>44.6</v>
      </c>
      <c r="E5308" s="17">
        <v>33909</v>
      </c>
      <c r="F5308" s="17"/>
    </row>
    <row r="5309" spans="1:6" x14ac:dyDescent="0.25">
      <c r="A5309" s="16" t="s">
        <v>233</v>
      </c>
      <c r="B5309" s="16">
        <v>67401</v>
      </c>
      <c r="C5309" s="16">
        <v>45</v>
      </c>
      <c r="D5309" s="16">
        <v>40.200000000000003</v>
      </c>
      <c r="E5309" s="17">
        <v>29646</v>
      </c>
      <c r="F5309" s="17"/>
    </row>
    <row r="5310" spans="1:6" x14ac:dyDescent="0.25">
      <c r="A5310" s="16" t="s">
        <v>233</v>
      </c>
      <c r="B5310" s="16">
        <v>67526</v>
      </c>
      <c r="C5310" s="16">
        <v>56</v>
      </c>
      <c r="D5310" s="16">
        <v>40.799999999999997</v>
      </c>
      <c r="E5310" s="17">
        <v>35065</v>
      </c>
      <c r="F5310" s="17"/>
    </row>
    <row r="5311" spans="1:6" x14ac:dyDescent="0.25">
      <c r="A5311" s="16" t="s">
        <v>233</v>
      </c>
      <c r="B5311" s="16">
        <v>66762</v>
      </c>
      <c r="C5311" s="16">
        <v>45</v>
      </c>
      <c r="D5311" s="16">
        <v>41.4</v>
      </c>
      <c r="E5311" s="17">
        <v>24654</v>
      </c>
      <c r="F5311" s="17"/>
    </row>
    <row r="5312" spans="1:6" x14ac:dyDescent="0.25">
      <c r="A5312" s="16" t="s">
        <v>233</v>
      </c>
      <c r="B5312" s="16">
        <v>67467</v>
      </c>
      <c r="C5312" s="16">
        <v>5</v>
      </c>
      <c r="D5312" s="16">
        <v>5</v>
      </c>
      <c r="E5312" s="17">
        <v>28460</v>
      </c>
      <c r="F5312" s="17"/>
    </row>
    <row r="5313" spans="1:6" x14ac:dyDescent="0.25">
      <c r="A5313" s="16" t="s">
        <v>233</v>
      </c>
      <c r="B5313" s="16">
        <v>67042</v>
      </c>
      <c r="C5313" s="16">
        <v>50</v>
      </c>
      <c r="D5313" s="16">
        <v>33.9</v>
      </c>
      <c r="E5313" s="17">
        <v>34608</v>
      </c>
      <c r="F5313" s="17"/>
    </row>
    <row r="5314" spans="1:6" x14ac:dyDescent="0.25">
      <c r="A5314" s="16" t="s">
        <v>233</v>
      </c>
      <c r="B5314" s="16">
        <v>66614</v>
      </c>
      <c r="C5314" s="16">
        <v>102</v>
      </c>
      <c r="D5314" s="16">
        <v>80.8</v>
      </c>
      <c r="E5314" s="17">
        <v>32028</v>
      </c>
      <c r="F5314" s="17"/>
    </row>
    <row r="5315" spans="1:6" x14ac:dyDescent="0.25">
      <c r="A5315" s="16" t="s">
        <v>233</v>
      </c>
      <c r="B5315" s="16">
        <v>66427</v>
      </c>
      <c r="C5315" s="16">
        <v>40</v>
      </c>
      <c r="D5315" s="16">
        <v>28.5</v>
      </c>
      <c r="E5315" s="17">
        <v>35612</v>
      </c>
      <c r="F5315" s="17"/>
    </row>
    <row r="5316" spans="1:6" x14ac:dyDescent="0.25">
      <c r="A5316" s="16" t="s">
        <v>233</v>
      </c>
      <c r="B5316" s="16">
        <v>67213</v>
      </c>
      <c r="C5316" s="16">
        <v>22</v>
      </c>
      <c r="D5316" s="16">
        <v>20.7</v>
      </c>
      <c r="E5316" s="17">
        <v>41368</v>
      </c>
      <c r="F5316" s="17"/>
    </row>
    <row r="5317" spans="1:6" x14ac:dyDescent="0.25">
      <c r="A5317" s="16" t="s">
        <v>233</v>
      </c>
      <c r="B5317" s="16">
        <v>66020</v>
      </c>
      <c r="C5317" s="16">
        <v>45</v>
      </c>
      <c r="D5317" s="16">
        <v>37.6</v>
      </c>
      <c r="E5317" s="17">
        <v>35521</v>
      </c>
      <c r="F5317" s="17"/>
    </row>
    <row r="5318" spans="1:6" x14ac:dyDescent="0.25">
      <c r="A5318" s="16" t="s">
        <v>233</v>
      </c>
      <c r="B5318" s="16">
        <v>67431</v>
      </c>
      <c r="C5318" s="16">
        <v>42</v>
      </c>
      <c r="D5318" s="16">
        <v>35.799999999999997</v>
      </c>
      <c r="E5318" s="17">
        <v>38214</v>
      </c>
      <c r="F5318" s="17"/>
    </row>
    <row r="5319" spans="1:6" x14ac:dyDescent="0.25">
      <c r="A5319" s="16" t="s">
        <v>233</v>
      </c>
      <c r="B5319" s="16">
        <v>66839</v>
      </c>
      <c r="C5319" s="16">
        <v>77</v>
      </c>
      <c r="D5319" s="16">
        <v>62.8</v>
      </c>
      <c r="E5319" s="17">
        <v>35217</v>
      </c>
      <c r="F5319" s="17"/>
    </row>
    <row r="5320" spans="1:6" x14ac:dyDescent="0.25">
      <c r="A5320" s="16" t="s">
        <v>233</v>
      </c>
      <c r="B5320" s="16">
        <v>67464</v>
      </c>
      <c r="C5320" s="16">
        <v>36</v>
      </c>
      <c r="D5320" s="16">
        <v>32.799999999999997</v>
      </c>
      <c r="E5320" s="17">
        <v>39203</v>
      </c>
      <c r="F5320" s="17"/>
    </row>
    <row r="5321" spans="1:6" x14ac:dyDescent="0.25">
      <c r="A5321" s="16" t="s">
        <v>233</v>
      </c>
      <c r="B5321" s="16">
        <v>66215</v>
      </c>
      <c r="C5321" s="16">
        <v>222</v>
      </c>
      <c r="D5321" s="16">
        <v>183</v>
      </c>
      <c r="E5321" s="17">
        <v>29587</v>
      </c>
      <c r="F5321" s="17"/>
    </row>
    <row r="5322" spans="1:6" x14ac:dyDescent="0.25">
      <c r="A5322" s="16" t="s">
        <v>233</v>
      </c>
      <c r="B5322" s="16">
        <v>67880</v>
      </c>
      <c r="C5322" s="16">
        <v>60</v>
      </c>
      <c r="D5322" s="16">
        <v>42.7</v>
      </c>
      <c r="E5322" s="17">
        <v>42979</v>
      </c>
      <c r="F5322" s="17"/>
    </row>
    <row r="5323" spans="1:6" x14ac:dyDescent="0.25">
      <c r="A5323" s="16" t="s">
        <v>233</v>
      </c>
      <c r="B5323" s="16">
        <v>66209</v>
      </c>
      <c r="C5323" s="16">
        <v>76</v>
      </c>
      <c r="D5323" s="16">
        <v>48.1</v>
      </c>
      <c r="E5323" s="17">
        <v>36830</v>
      </c>
      <c r="F5323" s="17"/>
    </row>
    <row r="5324" spans="1:6" x14ac:dyDescent="0.25">
      <c r="A5324" s="16" t="s">
        <v>233</v>
      </c>
      <c r="B5324" s="16">
        <v>67009</v>
      </c>
      <c r="C5324" s="16">
        <v>55</v>
      </c>
      <c r="D5324" s="16">
        <v>50.8</v>
      </c>
      <c r="E5324" s="17">
        <v>31055</v>
      </c>
      <c r="F5324" s="17"/>
    </row>
    <row r="5325" spans="1:6" x14ac:dyDescent="0.25">
      <c r="A5325" s="16" t="s">
        <v>233</v>
      </c>
      <c r="B5325" s="16">
        <v>66606</v>
      </c>
      <c r="C5325" s="16">
        <v>95</v>
      </c>
      <c r="D5325" s="16">
        <v>53.5</v>
      </c>
      <c r="E5325" s="17">
        <v>34530</v>
      </c>
      <c r="F5325" s="17"/>
    </row>
    <row r="5326" spans="1:6" x14ac:dyDescent="0.25">
      <c r="A5326" s="16" t="s">
        <v>233</v>
      </c>
      <c r="B5326" s="16">
        <v>67037</v>
      </c>
      <c r="C5326" s="16">
        <v>45</v>
      </c>
      <c r="D5326" s="16">
        <v>32.299999999999997</v>
      </c>
      <c r="E5326" s="17">
        <v>33695</v>
      </c>
      <c r="F5326" s="17"/>
    </row>
    <row r="5327" spans="1:6" x14ac:dyDescent="0.25">
      <c r="A5327" s="16" t="s">
        <v>233</v>
      </c>
      <c r="B5327" s="16">
        <v>66523</v>
      </c>
      <c r="C5327" s="16">
        <v>56</v>
      </c>
      <c r="D5327" s="16">
        <v>48.8</v>
      </c>
      <c r="E5327" s="17">
        <v>34182</v>
      </c>
      <c r="F5327" s="17"/>
    </row>
    <row r="5328" spans="1:6" x14ac:dyDescent="0.25">
      <c r="A5328" s="16" t="s">
        <v>233</v>
      </c>
      <c r="B5328" s="16">
        <v>67035</v>
      </c>
      <c r="C5328" s="16">
        <v>50</v>
      </c>
      <c r="D5328" s="16">
        <v>44.6</v>
      </c>
      <c r="E5328" s="17">
        <v>41961</v>
      </c>
      <c r="F5328" s="17"/>
    </row>
    <row r="5329" spans="1:6" x14ac:dyDescent="0.25">
      <c r="A5329" s="16" t="s">
        <v>233</v>
      </c>
      <c r="B5329" s="16">
        <v>66935</v>
      </c>
      <c r="C5329" s="16">
        <v>72</v>
      </c>
      <c r="D5329" s="16">
        <v>44.7</v>
      </c>
      <c r="E5329" s="17">
        <v>34065</v>
      </c>
      <c r="F5329" s="17"/>
    </row>
    <row r="5330" spans="1:6" x14ac:dyDescent="0.25">
      <c r="A5330" s="16" t="s">
        <v>233</v>
      </c>
      <c r="B5330" s="16">
        <v>66080</v>
      </c>
      <c r="C5330" s="16">
        <v>60</v>
      </c>
      <c r="D5330" s="16">
        <v>46.1</v>
      </c>
      <c r="E5330" s="17">
        <v>36959</v>
      </c>
      <c r="F5330" s="17"/>
    </row>
    <row r="5331" spans="1:6" x14ac:dyDescent="0.25">
      <c r="A5331" s="16" t="s">
        <v>233</v>
      </c>
      <c r="B5331" s="16">
        <v>67218</v>
      </c>
      <c r="C5331" s="16">
        <v>80</v>
      </c>
      <c r="D5331" s="16">
        <v>75.7</v>
      </c>
      <c r="E5331" s="17">
        <v>37326</v>
      </c>
      <c r="F5331" s="17"/>
    </row>
    <row r="5332" spans="1:6" x14ac:dyDescent="0.25">
      <c r="A5332" s="16" t="s">
        <v>233</v>
      </c>
      <c r="B5332" s="16">
        <v>66763</v>
      </c>
      <c r="C5332" s="16">
        <v>65</v>
      </c>
      <c r="D5332" s="16">
        <v>53.3</v>
      </c>
      <c r="E5332" s="17">
        <v>35125</v>
      </c>
      <c r="F5332" s="17"/>
    </row>
    <row r="5333" spans="1:6" x14ac:dyDescent="0.25">
      <c r="A5333" s="16" t="s">
        <v>233</v>
      </c>
      <c r="B5333" s="16">
        <v>66053</v>
      </c>
      <c r="C5333" s="16">
        <v>60</v>
      </c>
      <c r="D5333" s="16">
        <v>37.9</v>
      </c>
      <c r="E5333" s="17">
        <v>34019</v>
      </c>
      <c r="F5333" s="17"/>
    </row>
    <row r="5334" spans="1:6" x14ac:dyDescent="0.25">
      <c r="A5334" s="16" t="s">
        <v>233</v>
      </c>
      <c r="B5334" s="16">
        <v>67420</v>
      </c>
      <c r="C5334" s="16">
        <v>90</v>
      </c>
      <c r="D5334" s="16">
        <v>63.5</v>
      </c>
      <c r="E5334" s="17">
        <v>34851</v>
      </c>
      <c r="F5334" s="17"/>
    </row>
    <row r="5335" spans="1:6" x14ac:dyDescent="0.25">
      <c r="A5335" s="16" t="s">
        <v>233</v>
      </c>
      <c r="B5335" s="16">
        <v>66607</v>
      </c>
      <c r="C5335" s="16">
        <v>78</v>
      </c>
      <c r="D5335" s="16">
        <v>67.099999999999994</v>
      </c>
      <c r="E5335" s="17">
        <v>35643</v>
      </c>
      <c r="F5335" s="17"/>
    </row>
    <row r="5336" spans="1:6" x14ac:dyDescent="0.25">
      <c r="A5336" s="16" t="s">
        <v>233</v>
      </c>
      <c r="B5336" s="16">
        <v>66536</v>
      </c>
      <c r="C5336" s="16">
        <v>39</v>
      </c>
      <c r="D5336" s="16">
        <v>31.5</v>
      </c>
      <c r="E5336" s="17">
        <v>27242</v>
      </c>
      <c r="F5336" s="17"/>
    </row>
    <row r="5337" spans="1:6" x14ac:dyDescent="0.25">
      <c r="A5337" s="16" t="s">
        <v>233</v>
      </c>
      <c r="B5337" s="16">
        <v>67336</v>
      </c>
      <c r="C5337" s="16">
        <v>38</v>
      </c>
      <c r="D5337" s="16">
        <v>25</v>
      </c>
      <c r="E5337" s="17">
        <v>35431</v>
      </c>
      <c r="F5337" s="17"/>
    </row>
    <row r="5338" spans="1:6" x14ac:dyDescent="0.25">
      <c r="A5338" s="16" t="s">
        <v>233</v>
      </c>
      <c r="B5338" s="16">
        <v>66223</v>
      </c>
      <c r="C5338" s="16">
        <v>44</v>
      </c>
      <c r="D5338" s="16">
        <v>41.9</v>
      </c>
      <c r="E5338" s="17">
        <v>41775</v>
      </c>
      <c r="F5338" s="17"/>
    </row>
    <row r="5339" spans="1:6" x14ac:dyDescent="0.25">
      <c r="A5339" s="16" t="s">
        <v>233</v>
      </c>
      <c r="B5339" s="16">
        <v>66062</v>
      </c>
      <c r="C5339" s="16">
        <v>94</v>
      </c>
      <c r="D5339" s="16">
        <v>87.8</v>
      </c>
      <c r="E5339" s="17">
        <v>33604</v>
      </c>
      <c r="F5339" s="17"/>
    </row>
    <row r="5340" spans="1:6" x14ac:dyDescent="0.25">
      <c r="A5340" s="16" t="s">
        <v>233</v>
      </c>
      <c r="B5340" s="16">
        <v>67209</v>
      </c>
      <c r="C5340" s="16">
        <v>72</v>
      </c>
      <c r="D5340" s="16">
        <v>56.4</v>
      </c>
      <c r="E5340" s="17">
        <v>39545</v>
      </c>
      <c r="F5340" s="17"/>
    </row>
    <row r="5341" spans="1:6" x14ac:dyDescent="0.25">
      <c r="A5341" s="16" t="s">
        <v>233</v>
      </c>
      <c r="B5341" s="16">
        <v>67218</v>
      </c>
      <c r="C5341" s="16">
        <v>24</v>
      </c>
      <c r="D5341" s="16">
        <v>18.100000000000001</v>
      </c>
      <c r="E5341" s="17">
        <v>43187</v>
      </c>
      <c r="F5341" s="17"/>
    </row>
    <row r="5342" spans="1:6" x14ac:dyDescent="0.25">
      <c r="A5342" s="16" t="s">
        <v>233</v>
      </c>
      <c r="B5342" s="16">
        <v>66214</v>
      </c>
      <c r="C5342" s="16">
        <v>163</v>
      </c>
      <c r="D5342" s="16">
        <v>152.6</v>
      </c>
      <c r="E5342" s="17">
        <v>31848</v>
      </c>
      <c r="F5342" s="17"/>
    </row>
    <row r="5343" spans="1:6" x14ac:dyDescent="0.25">
      <c r="A5343" s="16" t="s">
        <v>233</v>
      </c>
      <c r="B5343" s="16">
        <v>67005</v>
      </c>
      <c r="C5343" s="16">
        <v>60</v>
      </c>
      <c r="D5343" s="16">
        <v>52</v>
      </c>
      <c r="E5343" s="17">
        <v>34516</v>
      </c>
      <c r="F5343" s="17"/>
    </row>
    <row r="5344" spans="1:6" x14ac:dyDescent="0.25">
      <c r="A5344" s="16" t="s">
        <v>233</v>
      </c>
      <c r="B5344" s="16">
        <v>67879</v>
      </c>
      <c r="C5344" s="16">
        <v>32</v>
      </c>
      <c r="D5344" s="16">
        <v>24.7</v>
      </c>
      <c r="E5344" s="17">
        <v>28307</v>
      </c>
      <c r="F5344" s="17"/>
    </row>
    <row r="5345" spans="1:6" x14ac:dyDescent="0.25">
      <c r="A5345" s="16" t="s">
        <v>233</v>
      </c>
      <c r="B5345" s="16">
        <v>67467</v>
      </c>
      <c r="C5345" s="16">
        <v>45</v>
      </c>
      <c r="D5345" s="16">
        <v>43.4</v>
      </c>
      <c r="E5345" s="17">
        <v>34394</v>
      </c>
      <c r="F5345" s="17"/>
    </row>
    <row r="5346" spans="1:6" x14ac:dyDescent="0.25">
      <c r="A5346" s="16" t="s">
        <v>233</v>
      </c>
      <c r="B5346" s="16">
        <v>67420</v>
      </c>
      <c r="C5346" s="16">
        <v>40</v>
      </c>
      <c r="D5346" s="16">
        <v>34.9</v>
      </c>
      <c r="E5346" s="17">
        <v>39692</v>
      </c>
      <c r="F5346" s="17"/>
    </row>
    <row r="5347" spans="1:6" x14ac:dyDescent="0.25">
      <c r="A5347" s="16" t="s">
        <v>233</v>
      </c>
      <c r="B5347" s="16">
        <v>67669</v>
      </c>
      <c r="C5347" s="16">
        <v>36</v>
      </c>
      <c r="D5347" s="16">
        <v>29.5</v>
      </c>
      <c r="E5347" s="17">
        <v>40928</v>
      </c>
      <c r="F5347" s="17"/>
    </row>
    <row r="5348" spans="1:6" x14ac:dyDescent="0.25">
      <c r="A5348" s="16" t="s">
        <v>233</v>
      </c>
      <c r="B5348" s="16">
        <v>67871</v>
      </c>
      <c r="C5348" s="16">
        <v>68</v>
      </c>
      <c r="D5348" s="16">
        <v>57.2</v>
      </c>
      <c r="E5348" s="17">
        <v>41061</v>
      </c>
      <c r="F5348" s="17"/>
    </row>
    <row r="5349" spans="1:6" x14ac:dyDescent="0.25">
      <c r="A5349" s="16" t="s">
        <v>233</v>
      </c>
      <c r="B5349" s="16">
        <v>67530</v>
      </c>
      <c r="C5349" s="16">
        <v>62</v>
      </c>
      <c r="D5349" s="16">
        <v>48.9</v>
      </c>
      <c r="E5349" s="17">
        <v>40817</v>
      </c>
      <c r="F5349" s="17"/>
    </row>
    <row r="5350" spans="1:6" x14ac:dyDescent="0.25">
      <c r="A5350" s="16" t="s">
        <v>233</v>
      </c>
      <c r="B5350" s="16">
        <v>66206</v>
      </c>
      <c r="C5350" s="16">
        <v>60</v>
      </c>
      <c r="D5350" s="16">
        <v>40.1</v>
      </c>
      <c r="E5350" s="17">
        <v>32730</v>
      </c>
      <c r="F5350" s="17"/>
    </row>
    <row r="5351" spans="1:6" x14ac:dyDescent="0.25">
      <c r="A5351" s="16" t="s">
        <v>233</v>
      </c>
      <c r="B5351" s="16">
        <v>66524</v>
      </c>
      <c r="C5351" s="16">
        <v>72</v>
      </c>
      <c r="D5351" s="16">
        <v>64.400000000000006</v>
      </c>
      <c r="E5351" s="17">
        <v>31133</v>
      </c>
      <c r="F5351" s="17"/>
    </row>
    <row r="5352" spans="1:6" x14ac:dyDescent="0.25">
      <c r="A5352" s="16" t="s">
        <v>233</v>
      </c>
      <c r="B5352" s="16">
        <v>67901</v>
      </c>
      <c r="C5352" s="16">
        <v>55</v>
      </c>
      <c r="D5352" s="16">
        <v>50.9</v>
      </c>
      <c r="E5352" s="17">
        <v>37594</v>
      </c>
      <c r="F5352" s="17"/>
    </row>
    <row r="5353" spans="1:6" x14ac:dyDescent="0.25">
      <c r="A5353" s="16" t="s">
        <v>233</v>
      </c>
      <c r="B5353" s="16">
        <v>67301</v>
      </c>
      <c r="C5353" s="16">
        <v>50</v>
      </c>
      <c r="D5353" s="16">
        <v>39.200000000000003</v>
      </c>
      <c r="E5353" s="17">
        <v>37750</v>
      </c>
      <c r="F5353" s="17"/>
    </row>
    <row r="5354" spans="1:6" x14ac:dyDescent="0.25">
      <c r="A5354" s="16" t="s">
        <v>233</v>
      </c>
      <c r="B5354" s="16">
        <v>67152</v>
      </c>
      <c r="C5354" s="16">
        <v>45</v>
      </c>
      <c r="D5354" s="16">
        <v>39.799999999999997</v>
      </c>
      <c r="E5354" s="17">
        <v>34683</v>
      </c>
      <c r="F5354" s="17"/>
    </row>
    <row r="5355" spans="1:6" x14ac:dyDescent="0.25">
      <c r="A5355" s="16" t="s">
        <v>233</v>
      </c>
      <c r="B5355" s="16">
        <v>66757</v>
      </c>
      <c r="C5355" s="16">
        <v>45</v>
      </c>
      <c r="D5355" s="16">
        <v>38.1</v>
      </c>
      <c r="E5355" s="17">
        <v>34561</v>
      </c>
      <c r="F5355" s="17"/>
    </row>
    <row r="5356" spans="1:6" x14ac:dyDescent="0.25">
      <c r="A5356" s="16" t="s">
        <v>233</v>
      </c>
      <c r="B5356" s="16">
        <v>66204</v>
      </c>
      <c r="C5356" s="16">
        <v>101</v>
      </c>
      <c r="D5356" s="16">
        <v>76.2</v>
      </c>
      <c r="E5356" s="17">
        <v>42327</v>
      </c>
      <c r="F5356" s="17"/>
    </row>
    <row r="5357" spans="1:6" x14ac:dyDescent="0.25">
      <c r="A5357" s="16" t="s">
        <v>233</v>
      </c>
      <c r="B5357" s="16">
        <v>67578</v>
      </c>
      <c r="C5357" s="16">
        <v>30</v>
      </c>
      <c r="D5357" s="16">
        <v>28.8</v>
      </c>
      <c r="E5357" s="17">
        <v>41106</v>
      </c>
      <c r="F5357" s="17"/>
    </row>
    <row r="5358" spans="1:6" x14ac:dyDescent="0.25">
      <c r="A5358" s="16" t="s">
        <v>233</v>
      </c>
      <c r="B5358" s="16">
        <v>66203</v>
      </c>
      <c r="C5358" s="16">
        <v>120</v>
      </c>
      <c r="D5358" s="16">
        <v>79.2</v>
      </c>
      <c r="E5358" s="17">
        <v>29618</v>
      </c>
      <c r="F5358" s="17"/>
    </row>
    <row r="5359" spans="1:6" x14ac:dyDescent="0.25">
      <c r="A5359" s="16" t="s">
        <v>233</v>
      </c>
      <c r="B5359" s="16">
        <v>67212</v>
      </c>
      <c r="C5359" s="16">
        <v>134</v>
      </c>
      <c r="D5359" s="16">
        <v>99.7</v>
      </c>
      <c r="E5359" s="17">
        <v>34820</v>
      </c>
      <c r="F5359" s="17"/>
    </row>
    <row r="5360" spans="1:6" x14ac:dyDescent="0.25">
      <c r="A5360" s="16" t="s">
        <v>233</v>
      </c>
      <c r="B5360" s="16">
        <v>66503</v>
      </c>
      <c r="C5360" s="16">
        <v>70</v>
      </c>
      <c r="D5360" s="16">
        <v>47.9</v>
      </c>
      <c r="E5360" s="17">
        <v>32806</v>
      </c>
      <c r="F5360" s="17"/>
    </row>
    <row r="5361" spans="1:6" x14ac:dyDescent="0.25">
      <c r="A5361" s="16" t="s">
        <v>233</v>
      </c>
      <c r="B5361" s="16">
        <v>67740</v>
      </c>
      <c r="C5361" s="16">
        <v>32</v>
      </c>
      <c r="D5361" s="16">
        <v>29.7</v>
      </c>
      <c r="E5361" s="17">
        <v>28460</v>
      </c>
      <c r="F5361" s="17"/>
    </row>
    <row r="5362" spans="1:6" x14ac:dyDescent="0.25">
      <c r="A5362" s="16" t="s">
        <v>233</v>
      </c>
      <c r="B5362" s="16">
        <v>67218</v>
      </c>
      <c r="C5362" s="16">
        <v>50</v>
      </c>
      <c r="D5362" s="16">
        <v>44.1</v>
      </c>
      <c r="E5362" s="17">
        <v>34274</v>
      </c>
      <c r="F5362" s="17"/>
    </row>
    <row r="5363" spans="1:6" x14ac:dyDescent="0.25">
      <c r="A5363" s="16" t="s">
        <v>233</v>
      </c>
      <c r="B5363" s="16">
        <v>67530</v>
      </c>
      <c r="C5363" s="16">
        <v>45</v>
      </c>
      <c r="D5363" s="16">
        <v>41.3</v>
      </c>
      <c r="E5363" s="17">
        <v>34425</v>
      </c>
      <c r="F5363" s="17"/>
    </row>
    <row r="5364" spans="1:6" x14ac:dyDescent="0.25">
      <c r="A5364" s="16" t="s">
        <v>233</v>
      </c>
      <c r="B5364" s="16">
        <v>67107</v>
      </c>
      <c r="C5364" s="16">
        <v>78</v>
      </c>
      <c r="D5364" s="16">
        <v>79.3</v>
      </c>
      <c r="E5364" s="17">
        <v>42361</v>
      </c>
      <c r="F5364" s="17"/>
    </row>
    <row r="5365" spans="1:6" x14ac:dyDescent="0.25">
      <c r="A5365" s="16" t="s">
        <v>233</v>
      </c>
      <c r="B5365" s="16">
        <v>67865</v>
      </c>
      <c r="C5365" s="16">
        <v>36</v>
      </c>
      <c r="D5365" s="16">
        <v>26.3</v>
      </c>
      <c r="E5365" s="17">
        <v>28151</v>
      </c>
      <c r="F5365" s="17"/>
    </row>
    <row r="5366" spans="1:6" x14ac:dyDescent="0.25">
      <c r="A5366" s="16" t="s">
        <v>233</v>
      </c>
      <c r="B5366" s="16">
        <v>67554</v>
      </c>
      <c r="C5366" s="16">
        <v>39</v>
      </c>
      <c r="D5366" s="16">
        <v>33.9</v>
      </c>
      <c r="E5366" s="17">
        <v>34731</v>
      </c>
      <c r="F5366" s="17"/>
    </row>
    <row r="5367" spans="1:6" x14ac:dyDescent="0.25">
      <c r="A5367" s="16" t="s">
        <v>233</v>
      </c>
      <c r="B5367" s="16">
        <v>67208</v>
      </c>
      <c r="C5367" s="16">
        <v>120</v>
      </c>
      <c r="D5367" s="16">
        <v>113.4</v>
      </c>
      <c r="E5367" s="17">
        <v>35419</v>
      </c>
      <c r="F5367" s="17"/>
    </row>
    <row r="5368" spans="1:6" x14ac:dyDescent="0.25">
      <c r="A5368" s="16" t="s">
        <v>233</v>
      </c>
      <c r="B5368" s="16">
        <v>66607</v>
      </c>
      <c r="C5368" s="16">
        <v>60</v>
      </c>
      <c r="D5368" s="16">
        <v>55.3</v>
      </c>
      <c r="E5368" s="17">
        <v>28094</v>
      </c>
      <c r="F5368" s="17"/>
    </row>
    <row r="5369" spans="1:6" x14ac:dyDescent="0.25">
      <c r="A5369" s="16" t="s">
        <v>233</v>
      </c>
      <c r="B5369" s="16">
        <v>67460</v>
      </c>
      <c r="C5369" s="16">
        <v>95</v>
      </c>
      <c r="D5369" s="16">
        <v>70.8</v>
      </c>
      <c r="E5369" s="17">
        <v>35256</v>
      </c>
      <c r="F5369" s="17"/>
    </row>
    <row r="5370" spans="1:6" x14ac:dyDescent="0.25">
      <c r="A5370" s="16" t="s">
        <v>233</v>
      </c>
      <c r="B5370" s="16">
        <v>66104</v>
      </c>
      <c r="C5370" s="16">
        <v>82</v>
      </c>
      <c r="D5370" s="16">
        <v>61.8</v>
      </c>
      <c r="E5370" s="17">
        <v>34335</v>
      </c>
      <c r="F5370" s="17"/>
    </row>
    <row r="5371" spans="1:6" x14ac:dyDescent="0.25">
      <c r="A5371" s="16" t="s">
        <v>233</v>
      </c>
      <c r="B5371" s="16">
        <v>66032</v>
      </c>
      <c r="C5371" s="16">
        <v>45</v>
      </c>
      <c r="D5371" s="16">
        <v>41.7</v>
      </c>
      <c r="E5371" s="17">
        <v>35886</v>
      </c>
      <c r="F5371" s="17"/>
    </row>
    <row r="5372" spans="1:6" x14ac:dyDescent="0.25">
      <c r="A5372" s="16" t="s">
        <v>233</v>
      </c>
      <c r="B5372" s="16">
        <v>67646</v>
      </c>
      <c r="C5372" s="16">
        <v>36</v>
      </c>
      <c r="D5372" s="16">
        <v>34.1</v>
      </c>
      <c r="E5372" s="17">
        <v>38353</v>
      </c>
      <c r="F5372" s="17"/>
    </row>
    <row r="5373" spans="1:6" x14ac:dyDescent="0.25">
      <c r="A5373" s="16" t="s">
        <v>233</v>
      </c>
      <c r="B5373" s="16">
        <v>67357</v>
      </c>
      <c r="C5373" s="16">
        <v>54</v>
      </c>
      <c r="D5373" s="16">
        <v>50.3</v>
      </c>
      <c r="E5373" s="17">
        <v>33371</v>
      </c>
      <c r="F5373" s="17"/>
    </row>
    <row r="5374" spans="1:6" x14ac:dyDescent="0.25">
      <c r="A5374" s="16" t="s">
        <v>233</v>
      </c>
      <c r="B5374" s="16">
        <v>67156</v>
      </c>
      <c r="C5374" s="16">
        <v>60</v>
      </c>
      <c r="D5374" s="16">
        <v>42</v>
      </c>
      <c r="E5374" s="17">
        <v>34731</v>
      </c>
      <c r="F5374" s="17"/>
    </row>
    <row r="5375" spans="1:6" x14ac:dyDescent="0.25">
      <c r="A5375" s="16" t="s">
        <v>233</v>
      </c>
      <c r="B5375" s="16">
        <v>66209</v>
      </c>
      <c r="C5375" s="16">
        <v>102</v>
      </c>
      <c r="D5375" s="16">
        <v>92.2</v>
      </c>
      <c r="E5375" s="17">
        <v>32587</v>
      </c>
      <c r="F5375" s="17"/>
    </row>
    <row r="5376" spans="1:6" x14ac:dyDescent="0.25">
      <c r="A5376" s="16" t="s">
        <v>233</v>
      </c>
      <c r="B5376" s="16">
        <v>66043</v>
      </c>
      <c r="C5376" s="16">
        <v>80</v>
      </c>
      <c r="D5376" s="16">
        <v>53.8</v>
      </c>
      <c r="E5376" s="17">
        <v>41318</v>
      </c>
      <c r="F5376" s="17"/>
    </row>
    <row r="5377" spans="1:6" x14ac:dyDescent="0.25">
      <c r="A5377" s="16" t="s">
        <v>233</v>
      </c>
      <c r="B5377" s="16">
        <v>66783</v>
      </c>
      <c r="C5377" s="16">
        <v>40</v>
      </c>
      <c r="D5377" s="16">
        <v>30.5</v>
      </c>
      <c r="E5377" s="17">
        <v>35339</v>
      </c>
      <c r="F5377" s="17"/>
    </row>
    <row r="5378" spans="1:6" x14ac:dyDescent="0.25">
      <c r="A5378" s="16" t="s">
        <v>233</v>
      </c>
      <c r="B5378" s="16">
        <v>67037</v>
      </c>
      <c r="C5378" s="16">
        <v>74</v>
      </c>
      <c r="D5378" s="16">
        <v>68.3</v>
      </c>
      <c r="E5378" s="17">
        <v>40225</v>
      </c>
      <c r="F5378" s="17"/>
    </row>
    <row r="5379" spans="1:6" x14ac:dyDescent="0.25">
      <c r="A5379" s="16" t="s">
        <v>233</v>
      </c>
      <c r="B5379" s="16">
        <v>67846</v>
      </c>
      <c r="C5379" s="16">
        <v>78</v>
      </c>
      <c r="D5379" s="16">
        <v>55.3</v>
      </c>
      <c r="E5379" s="17">
        <v>32392</v>
      </c>
      <c r="F5379" s="17"/>
    </row>
    <row r="5380" spans="1:6" x14ac:dyDescent="0.25">
      <c r="A5380" s="16" t="s">
        <v>233</v>
      </c>
      <c r="B5380" s="16">
        <v>66508</v>
      </c>
      <c r="C5380" s="16">
        <v>91</v>
      </c>
      <c r="D5380" s="16">
        <v>78.8</v>
      </c>
      <c r="E5380" s="17">
        <v>34881</v>
      </c>
      <c r="F5380" s="17"/>
    </row>
    <row r="5381" spans="1:6" x14ac:dyDescent="0.25">
      <c r="A5381" s="16" t="s">
        <v>233</v>
      </c>
      <c r="B5381" s="16">
        <v>66967</v>
      </c>
      <c r="C5381" s="16">
        <v>28</v>
      </c>
      <c r="D5381" s="16">
        <v>2.5</v>
      </c>
      <c r="E5381" s="17">
        <v>27119</v>
      </c>
      <c r="F5381" s="17"/>
    </row>
    <row r="5382" spans="1:6" x14ac:dyDescent="0.25">
      <c r="A5382" s="16" t="s">
        <v>233</v>
      </c>
      <c r="B5382" s="16">
        <v>66611</v>
      </c>
      <c r="C5382" s="16">
        <v>97</v>
      </c>
      <c r="D5382" s="16">
        <v>91.2</v>
      </c>
      <c r="E5382" s="17">
        <v>24473</v>
      </c>
      <c r="F5382" s="17"/>
    </row>
    <row r="5383" spans="1:6" x14ac:dyDescent="0.25">
      <c r="A5383" s="16" t="s">
        <v>233</v>
      </c>
      <c r="B5383" s="16">
        <v>66112</v>
      </c>
      <c r="C5383" s="16">
        <v>140</v>
      </c>
      <c r="D5383" s="16">
        <v>117.9</v>
      </c>
      <c r="E5383" s="17">
        <v>34516</v>
      </c>
      <c r="F5383" s="17"/>
    </row>
    <row r="5384" spans="1:6" x14ac:dyDescent="0.25">
      <c r="A5384" s="16" t="s">
        <v>233</v>
      </c>
      <c r="B5384" s="16">
        <v>67206</v>
      </c>
      <c r="C5384" s="16">
        <v>118</v>
      </c>
      <c r="D5384" s="16">
        <v>102.9</v>
      </c>
      <c r="E5384" s="17">
        <v>32170</v>
      </c>
      <c r="F5384" s="17"/>
    </row>
    <row r="5385" spans="1:6" x14ac:dyDescent="0.25">
      <c r="A5385" s="16" t="s">
        <v>233</v>
      </c>
      <c r="B5385" s="16">
        <v>67445</v>
      </c>
      <c r="C5385" s="16">
        <v>32</v>
      </c>
      <c r="D5385" s="16">
        <v>29.7</v>
      </c>
      <c r="E5385" s="17">
        <v>38047</v>
      </c>
      <c r="F5385" s="17"/>
    </row>
    <row r="5386" spans="1:6" x14ac:dyDescent="0.25">
      <c r="A5386" s="16" t="s">
        <v>233</v>
      </c>
      <c r="B5386" s="16">
        <v>67117</v>
      </c>
      <c r="C5386" s="16">
        <v>60</v>
      </c>
      <c r="D5386" s="16">
        <v>59.2</v>
      </c>
      <c r="E5386" s="17">
        <v>35431</v>
      </c>
      <c r="F5386" s="17"/>
    </row>
    <row r="5387" spans="1:6" x14ac:dyDescent="0.25">
      <c r="A5387" s="16" t="s">
        <v>233</v>
      </c>
      <c r="B5387" s="16">
        <v>67301</v>
      </c>
      <c r="C5387" s="16">
        <v>43</v>
      </c>
      <c r="D5387" s="16">
        <v>28.5</v>
      </c>
      <c r="E5387" s="17">
        <v>39729</v>
      </c>
      <c r="F5387" s="17"/>
    </row>
    <row r="5388" spans="1:6" x14ac:dyDescent="0.25">
      <c r="A5388" s="16" t="s">
        <v>233</v>
      </c>
      <c r="B5388" s="16">
        <v>66415</v>
      </c>
      <c r="C5388" s="16">
        <v>39</v>
      </c>
      <c r="D5388" s="16">
        <v>29.6</v>
      </c>
      <c r="E5388" s="17">
        <v>35246</v>
      </c>
      <c r="F5388" s="17"/>
    </row>
    <row r="5389" spans="1:6" x14ac:dyDescent="0.25">
      <c r="A5389" s="16" t="s">
        <v>233</v>
      </c>
      <c r="B5389" s="16">
        <v>67361</v>
      </c>
      <c r="C5389" s="16">
        <v>71</v>
      </c>
      <c r="D5389" s="16">
        <v>46.7</v>
      </c>
      <c r="E5389" s="17">
        <v>33889</v>
      </c>
      <c r="F5389" s="17"/>
    </row>
    <row r="5390" spans="1:6" x14ac:dyDescent="0.25">
      <c r="A5390" s="16" t="s">
        <v>233</v>
      </c>
      <c r="B5390" s="16">
        <v>67124</v>
      </c>
      <c r="C5390" s="16">
        <v>45</v>
      </c>
      <c r="D5390" s="16">
        <v>32.299999999999997</v>
      </c>
      <c r="E5390" s="17">
        <v>39142</v>
      </c>
      <c r="F5390" s="17"/>
    </row>
    <row r="5391" spans="1:6" x14ac:dyDescent="0.25">
      <c r="A5391" s="16" t="s">
        <v>233</v>
      </c>
      <c r="B5391" s="16">
        <v>66032</v>
      </c>
      <c r="C5391" s="16">
        <v>30</v>
      </c>
      <c r="D5391" s="16">
        <v>27.3</v>
      </c>
      <c r="E5391" s="17">
        <v>33387</v>
      </c>
      <c r="F5391" s="17"/>
    </row>
    <row r="5392" spans="1:6" x14ac:dyDescent="0.25">
      <c r="A5392" s="16" t="s">
        <v>233</v>
      </c>
      <c r="B5392" s="16">
        <v>67401</v>
      </c>
      <c r="C5392" s="16">
        <v>80</v>
      </c>
      <c r="D5392" s="16">
        <v>60.1</v>
      </c>
      <c r="E5392" s="17">
        <v>35762</v>
      </c>
      <c r="F5392" s="17"/>
    </row>
    <row r="5393" spans="1:6" x14ac:dyDescent="0.25">
      <c r="A5393" s="16" t="s">
        <v>233</v>
      </c>
      <c r="B5393" s="16">
        <v>66755</v>
      </c>
      <c r="C5393" s="16">
        <v>45</v>
      </c>
      <c r="D5393" s="16">
        <v>30.1</v>
      </c>
      <c r="E5393" s="17">
        <v>33758</v>
      </c>
      <c r="F5393" s="17"/>
    </row>
    <row r="5394" spans="1:6" x14ac:dyDescent="0.25">
      <c r="A5394" s="16" t="s">
        <v>233</v>
      </c>
      <c r="B5394" s="16">
        <v>67560</v>
      </c>
      <c r="C5394" s="16">
        <v>30</v>
      </c>
      <c r="D5394" s="16">
        <v>23.7</v>
      </c>
      <c r="E5394" s="17">
        <v>38268</v>
      </c>
      <c r="F5394" s="17"/>
    </row>
    <row r="5395" spans="1:6" x14ac:dyDescent="0.25">
      <c r="A5395" s="16" t="s">
        <v>233</v>
      </c>
      <c r="B5395" s="16">
        <v>66002</v>
      </c>
      <c r="C5395" s="16">
        <v>45</v>
      </c>
      <c r="D5395" s="16">
        <v>34.700000000000003</v>
      </c>
      <c r="E5395" s="17">
        <v>27584</v>
      </c>
      <c r="F5395" s="17"/>
    </row>
    <row r="5396" spans="1:6" x14ac:dyDescent="0.25">
      <c r="A5396" s="16" t="s">
        <v>233</v>
      </c>
      <c r="B5396" s="16">
        <v>67070</v>
      </c>
      <c r="C5396" s="16">
        <v>29</v>
      </c>
      <c r="D5396" s="16">
        <v>22</v>
      </c>
      <c r="E5396" s="17">
        <v>35977</v>
      </c>
      <c r="F5396" s="17"/>
    </row>
    <row r="5397" spans="1:6" x14ac:dyDescent="0.25">
      <c r="A5397" s="16" t="s">
        <v>233</v>
      </c>
      <c r="B5397" s="16">
        <v>66062</v>
      </c>
      <c r="C5397" s="16">
        <v>40</v>
      </c>
      <c r="D5397" s="16">
        <v>36.799999999999997</v>
      </c>
      <c r="E5397" s="17">
        <v>41743</v>
      </c>
      <c r="F5397" s="17"/>
    </row>
    <row r="5398" spans="1:6" x14ac:dyDescent="0.25">
      <c r="A5398" s="16" t="s">
        <v>233</v>
      </c>
      <c r="B5398" s="16">
        <v>67357</v>
      </c>
      <c r="C5398" s="16">
        <v>45</v>
      </c>
      <c r="D5398" s="16">
        <v>32.799999999999997</v>
      </c>
      <c r="E5398" s="17">
        <v>35643</v>
      </c>
      <c r="F5398" s="17"/>
    </row>
    <row r="5399" spans="1:6" x14ac:dyDescent="0.25">
      <c r="A5399" s="16" t="s">
        <v>233</v>
      </c>
      <c r="B5399" s="16">
        <v>66012</v>
      </c>
      <c r="C5399" s="16">
        <v>45</v>
      </c>
      <c r="D5399" s="16">
        <v>41.1</v>
      </c>
      <c r="E5399" s="17">
        <v>35370</v>
      </c>
      <c r="F5399" s="17"/>
    </row>
    <row r="5400" spans="1:6" x14ac:dyDescent="0.25">
      <c r="A5400" s="16" t="s">
        <v>233</v>
      </c>
      <c r="B5400" s="16">
        <v>66090</v>
      </c>
      <c r="C5400" s="16">
        <v>60</v>
      </c>
      <c r="D5400" s="16">
        <v>30.5</v>
      </c>
      <c r="E5400" s="17">
        <v>33634</v>
      </c>
      <c r="F5400" s="17"/>
    </row>
    <row r="5401" spans="1:6" x14ac:dyDescent="0.25">
      <c r="A5401" s="16" t="s">
        <v>233</v>
      </c>
      <c r="B5401" s="16">
        <v>67063</v>
      </c>
      <c r="C5401" s="16">
        <v>57</v>
      </c>
      <c r="D5401" s="16">
        <v>47.8</v>
      </c>
      <c r="E5401" s="17">
        <v>35339</v>
      </c>
      <c r="F5401" s="17"/>
    </row>
    <row r="5402" spans="1:6" x14ac:dyDescent="0.25">
      <c r="A5402" s="16" t="s">
        <v>233</v>
      </c>
      <c r="B5402" s="16">
        <v>67068</v>
      </c>
      <c r="C5402" s="16">
        <v>54</v>
      </c>
      <c r="D5402" s="16">
        <v>46.6</v>
      </c>
      <c r="E5402" s="17">
        <v>40725</v>
      </c>
      <c r="F5402" s="17"/>
    </row>
    <row r="5403" spans="1:6" x14ac:dyDescent="0.25">
      <c r="A5403" s="16" t="s">
        <v>233</v>
      </c>
      <c r="B5403" s="16">
        <v>66210</v>
      </c>
      <c r="C5403" s="16">
        <v>120</v>
      </c>
      <c r="D5403" s="16">
        <v>98.1</v>
      </c>
      <c r="E5403" s="17">
        <v>32587</v>
      </c>
      <c r="F5403" s="17"/>
    </row>
    <row r="5404" spans="1:6" x14ac:dyDescent="0.25">
      <c r="A5404" s="16" t="s">
        <v>233</v>
      </c>
      <c r="B5404" s="16">
        <v>67846</v>
      </c>
      <c r="C5404" s="16">
        <v>60</v>
      </c>
      <c r="D5404" s="16">
        <v>42.3</v>
      </c>
      <c r="E5404" s="17">
        <v>43450</v>
      </c>
      <c r="F5404" s="17"/>
    </row>
    <row r="5405" spans="1:6" x14ac:dyDescent="0.25">
      <c r="A5405" s="16" t="s">
        <v>233</v>
      </c>
      <c r="B5405" s="16">
        <v>67213</v>
      </c>
      <c r="C5405" s="16">
        <v>62</v>
      </c>
      <c r="D5405" s="16">
        <v>53.4</v>
      </c>
      <c r="E5405" s="17">
        <v>38718</v>
      </c>
      <c r="F5405" s="17"/>
    </row>
    <row r="5406" spans="1:6" x14ac:dyDescent="0.25">
      <c r="A5406" s="16" t="s">
        <v>233</v>
      </c>
      <c r="B5406" s="16">
        <v>67059</v>
      </c>
      <c r="C5406" s="16">
        <v>45</v>
      </c>
      <c r="D5406" s="16">
        <v>44.6</v>
      </c>
      <c r="E5406" s="17">
        <v>27273</v>
      </c>
      <c r="F5406" s="17"/>
    </row>
    <row r="5407" spans="1:6" x14ac:dyDescent="0.25">
      <c r="A5407" s="16" t="s">
        <v>233</v>
      </c>
      <c r="B5407" s="16">
        <v>66030</v>
      </c>
      <c r="C5407" s="16">
        <v>82</v>
      </c>
      <c r="D5407" s="16">
        <v>62.8</v>
      </c>
      <c r="E5407" s="17">
        <v>34060</v>
      </c>
      <c r="F5407" s="17"/>
    </row>
    <row r="5408" spans="1:6" x14ac:dyDescent="0.25">
      <c r="A5408" s="16" t="s">
        <v>233</v>
      </c>
      <c r="B5408" s="16">
        <v>67654</v>
      </c>
      <c r="C5408" s="16">
        <v>68</v>
      </c>
      <c r="D5408" s="16">
        <v>57.6</v>
      </c>
      <c r="E5408" s="17">
        <v>39692</v>
      </c>
      <c r="F5408" s="17"/>
    </row>
    <row r="5409" spans="1:6" x14ac:dyDescent="0.25">
      <c r="A5409" s="16" t="s">
        <v>233</v>
      </c>
      <c r="B5409" s="16">
        <v>66112</v>
      </c>
      <c r="C5409" s="16">
        <v>45</v>
      </c>
      <c r="D5409" s="16">
        <v>39.700000000000003</v>
      </c>
      <c r="E5409" s="17">
        <v>31847</v>
      </c>
      <c r="F5409" s="17"/>
    </row>
    <row r="5410" spans="1:6" x14ac:dyDescent="0.25">
      <c r="A5410" s="16" t="s">
        <v>233</v>
      </c>
      <c r="B5410" s="16">
        <v>67834</v>
      </c>
      <c r="C5410" s="16">
        <v>30</v>
      </c>
      <c r="D5410" s="16">
        <v>26</v>
      </c>
      <c r="E5410" s="17">
        <v>39448</v>
      </c>
      <c r="F5410" s="17"/>
    </row>
    <row r="5411" spans="1:6" x14ac:dyDescent="0.25">
      <c r="A5411" s="16" t="s">
        <v>233</v>
      </c>
      <c r="B5411" s="16">
        <v>67026</v>
      </c>
      <c r="C5411" s="16">
        <v>69</v>
      </c>
      <c r="D5411" s="16">
        <v>55.9</v>
      </c>
      <c r="E5411" s="17">
        <v>37378</v>
      </c>
      <c r="F5411" s="17"/>
    </row>
    <row r="5412" spans="1:6" x14ac:dyDescent="0.25">
      <c r="A5412" s="16" t="s">
        <v>233</v>
      </c>
      <c r="B5412" s="16">
        <v>66216</v>
      </c>
      <c r="C5412" s="16">
        <v>92</v>
      </c>
      <c r="D5412" s="16">
        <v>77.7</v>
      </c>
      <c r="E5412" s="17">
        <v>38168</v>
      </c>
      <c r="F5412" s="17"/>
    </row>
    <row r="5413" spans="1:6" x14ac:dyDescent="0.25">
      <c r="A5413" s="16" t="s">
        <v>233</v>
      </c>
      <c r="B5413" s="16">
        <v>67735</v>
      </c>
      <c r="C5413" s="16">
        <v>45</v>
      </c>
      <c r="D5413" s="16">
        <v>33.9</v>
      </c>
      <c r="E5413" s="17">
        <v>35156</v>
      </c>
      <c r="F5413" s="17"/>
    </row>
    <row r="5414" spans="1:6" x14ac:dyDescent="0.25">
      <c r="A5414" s="16" t="s">
        <v>233</v>
      </c>
      <c r="B5414" s="16">
        <v>67337</v>
      </c>
      <c r="C5414" s="16">
        <v>40</v>
      </c>
      <c r="D5414" s="16">
        <v>22.8</v>
      </c>
      <c r="E5414" s="17">
        <v>34005</v>
      </c>
      <c r="F5414" s="17"/>
    </row>
    <row r="5415" spans="1:6" x14ac:dyDescent="0.25">
      <c r="A5415" s="16" t="s">
        <v>233</v>
      </c>
      <c r="B5415" s="16">
        <v>66713</v>
      </c>
      <c r="C5415" s="16">
        <v>60</v>
      </c>
      <c r="D5415" s="16">
        <v>39.6</v>
      </c>
      <c r="E5415" s="17">
        <v>37813</v>
      </c>
      <c r="F5415" s="17"/>
    </row>
    <row r="5416" spans="1:6" x14ac:dyDescent="0.25">
      <c r="A5416" s="16" t="s">
        <v>233</v>
      </c>
      <c r="B5416" s="16">
        <v>66743</v>
      </c>
      <c r="C5416" s="16">
        <v>40</v>
      </c>
      <c r="D5416" s="16">
        <v>23.3</v>
      </c>
      <c r="E5416" s="17">
        <v>36923</v>
      </c>
      <c r="F5416" s="17"/>
    </row>
    <row r="5417" spans="1:6" x14ac:dyDescent="0.25">
      <c r="A5417" s="16" t="s">
        <v>233</v>
      </c>
      <c r="B5417" s="16">
        <v>67002</v>
      </c>
      <c r="C5417" s="16">
        <v>154</v>
      </c>
      <c r="D5417" s="16">
        <v>76.099999999999994</v>
      </c>
      <c r="E5417" s="17">
        <v>31716</v>
      </c>
      <c r="F5417" s="17"/>
    </row>
    <row r="5418" spans="1:6" x14ac:dyDescent="0.25">
      <c r="A5418" s="16" t="s">
        <v>233</v>
      </c>
      <c r="B5418" s="16">
        <v>66111</v>
      </c>
      <c r="C5418" s="16">
        <v>45</v>
      </c>
      <c r="D5418" s="16">
        <v>39.6</v>
      </c>
      <c r="E5418" s="17">
        <v>33664</v>
      </c>
      <c r="F5418" s="17"/>
    </row>
    <row r="5419" spans="1:6" x14ac:dyDescent="0.25">
      <c r="A5419" s="16" t="s">
        <v>233</v>
      </c>
      <c r="B5419" s="16">
        <v>66547</v>
      </c>
      <c r="C5419" s="16">
        <v>50</v>
      </c>
      <c r="D5419" s="16">
        <v>46</v>
      </c>
      <c r="E5419" s="17">
        <v>35125</v>
      </c>
      <c r="F5419" s="17"/>
    </row>
    <row r="5420" spans="1:6" x14ac:dyDescent="0.25">
      <c r="A5420" s="16" t="s">
        <v>233</v>
      </c>
      <c r="B5420" s="16">
        <v>67029</v>
      </c>
      <c r="C5420" s="16">
        <v>27</v>
      </c>
      <c r="D5420" s="16">
        <v>25.5</v>
      </c>
      <c r="E5420" s="17">
        <v>33956</v>
      </c>
      <c r="F5420" s="17"/>
    </row>
    <row r="5421" spans="1:6" x14ac:dyDescent="0.25">
      <c r="A5421" s="16" t="s">
        <v>233</v>
      </c>
      <c r="B5421" s="16">
        <v>66604</v>
      </c>
      <c r="C5421" s="16">
        <v>151</v>
      </c>
      <c r="D5421" s="16">
        <v>134.9</v>
      </c>
      <c r="E5421" s="17">
        <v>34117</v>
      </c>
      <c r="F5421" s="17"/>
    </row>
    <row r="5422" spans="1:6" x14ac:dyDescent="0.25">
      <c r="A5422" s="16" t="s">
        <v>233</v>
      </c>
      <c r="B5422" s="16">
        <v>66061</v>
      </c>
      <c r="C5422" s="16">
        <v>60</v>
      </c>
      <c r="D5422" s="16">
        <v>56.4</v>
      </c>
      <c r="E5422" s="17">
        <v>37215</v>
      </c>
      <c r="F5422" s="17"/>
    </row>
    <row r="5423" spans="1:6" x14ac:dyDescent="0.25">
      <c r="A5423" s="16" t="s">
        <v>233</v>
      </c>
      <c r="B5423" s="16">
        <v>66103</v>
      </c>
      <c r="C5423" s="16">
        <v>96</v>
      </c>
      <c r="D5423" s="16">
        <v>73.900000000000006</v>
      </c>
      <c r="E5423" s="17">
        <v>41807</v>
      </c>
      <c r="F5423" s="17"/>
    </row>
    <row r="5424" spans="1:6" x14ac:dyDescent="0.25">
      <c r="A5424" s="16" t="s">
        <v>233</v>
      </c>
      <c r="B5424" s="16">
        <v>66439</v>
      </c>
      <c r="C5424" s="16">
        <v>30</v>
      </c>
      <c r="D5424" s="16">
        <v>23.5</v>
      </c>
      <c r="E5424" s="17">
        <v>41894</v>
      </c>
      <c r="F5424" s="17"/>
    </row>
    <row r="5425" spans="1:6" x14ac:dyDescent="0.25">
      <c r="A5425" s="16" t="s">
        <v>233</v>
      </c>
      <c r="B5425" s="16">
        <v>67502</v>
      </c>
      <c r="C5425" s="16">
        <v>73</v>
      </c>
      <c r="D5425" s="16">
        <v>61.1</v>
      </c>
      <c r="E5425" s="17">
        <v>28185</v>
      </c>
      <c r="F5425" s="17"/>
    </row>
    <row r="5426" spans="1:6" x14ac:dyDescent="0.25">
      <c r="A5426" s="16" t="s">
        <v>233</v>
      </c>
      <c r="B5426" s="16">
        <v>66224</v>
      </c>
      <c r="C5426" s="16">
        <v>70</v>
      </c>
      <c r="D5426" s="16">
        <v>60.5</v>
      </c>
      <c r="E5426" s="17">
        <v>42711</v>
      </c>
      <c r="F5426" s="17"/>
    </row>
    <row r="5427" spans="1:6" x14ac:dyDescent="0.25">
      <c r="A5427" s="16" t="s">
        <v>233</v>
      </c>
      <c r="B5427" s="16">
        <v>67844</v>
      </c>
      <c r="C5427" s="16">
        <v>24</v>
      </c>
      <c r="D5427" s="16">
        <v>12.8</v>
      </c>
      <c r="E5427" s="17">
        <v>41036</v>
      </c>
      <c r="F5427" s="17"/>
    </row>
    <row r="5428" spans="1:6" x14ac:dyDescent="0.25">
      <c r="A5428" s="16" t="s">
        <v>233</v>
      </c>
      <c r="B5428" s="16">
        <v>66061</v>
      </c>
      <c r="C5428" s="16">
        <v>140</v>
      </c>
      <c r="D5428" s="16">
        <v>131.80000000000001</v>
      </c>
      <c r="E5428" s="17">
        <v>34243</v>
      </c>
      <c r="F5428" s="17"/>
    </row>
    <row r="5429" spans="1:6" x14ac:dyDescent="0.25">
      <c r="A5429" s="16" t="s">
        <v>233</v>
      </c>
      <c r="B5429" s="16">
        <v>66061</v>
      </c>
      <c r="C5429" s="16">
        <v>34</v>
      </c>
      <c r="D5429" s="16">
        <v>15.8</v>
      </c>
      <c r="E5429" s="17">
        <v>39010</v>
      </c>
      <c r="F5429" s="17"/>
    </row>
    <row r="5430" spans="1:6" x14ac:dyDescent="0.25">
      <c r="A5430" s="16" t="s">
        <v>233</v>
      </c>
      <c r="B5430" s="16">
        <v>67861</v>
      </c>
      <c r="C5430" s="16">
        <v>15</v>
      </c>
      <c r="D5430" s="16">
        <v>8.9</v>
      </c>
      <c r="E5430" s="17">
        <v>27242</v>
      </c>
      <c r="F5430" s="17"/>
    </row>
    <row r="5431" spans="1:6" x14ac:dyDescent="0.25">
      <c r="A5431" s="16" t="s">
        <v>233</v>
      </c>
      <c r="B5431" s="16">
        <v>66608</v>
      </c>
      <c r="C5431" s="16">
        <v>34</v>
      </c>
      <c r="D5431" s="16">
        <v>33.9</v>
      </c>
      <c r="E5431" s="17">
        <v>29921</v>
      </c>
      <c r="F5431" s="17"/>
    </row>
    <row r="5432" spans="1:6" x14ac:dyDescent="0.25">
      <c r="A5432" s="16" t="s">
        <v>233</v>
      </c>
      <c r="B5432" s="16">
        <v>67031</v>
      </c>
      <c r="C5432" s="16">
        <v>40</v>
      </c>
      <c r="D5432" s="16">
        <v>36.5</v>
      </c>
      <c r="E5432" s="17">
        <v>39692</v>
      </c>
      <c r="F5432" s="17"/>
    </row>
    <row r="5433" spans="1:6" x14ac:dyDescent="0.25">
      <c r="A5433" s="16" t="s">
        <v>233</v>
      </c>
      <c r="B5433" s="16">
        <v>67337</v>
      </c>
      <c r="C5433" s="16">
        <v>147</v>
      </c>
      <c r="D5433" s="16">
        <v>117</v>
      </c>
      <c r="E5433" s="17">
        <v>34455</v>
      </c>
      <c r="F5433" s="17"/>
    </row>
    <row r="5434" spans="1:6" x14ac:dyDescent="0.25">
      <c r="A5434" s="16" t="s">
        <v>233</v>
      </c>
      <c r="B5434" s="16">
        <v>66208</v>
      </c>
      <c r="C5434" s="16">
        <v>45</v>
      </c>
      <c r="D5434" s="16">
        <v>41.6</v>
      </c>
      <c r="E5434" s="17">
        <v>34788</v>
      </c>
      <c r="F5434" s="17"/>
    </row>
    <row r="5435" spans="1:6" x14ac:dyDescent="0.25">
      <c r="A5435" s="16" t="s">
        <v>233</v>
      </c>
      <c r="B5435" s="16">
        <v>67860</v>
      </c>
      <c r="C5435" s="16">
        <v>40</v>
      </c>
      <c r="D5435" s="16">
        <v>36.299999999999997</v>
      </c>
      <c r="E5435" s="17">
        <v>30755</v>
      </c>
      <c r="F5435" s="17"/>
    </row>
    <row r="5436" spans="1:6" x14ac:dyDescent="0.25">
      <c r="A5436" s="16" t="s">
        <v>233</v>
      </c>
      <c r="B5436" s="16">
        <v>67801</v>
      </c>
      <c r="C5436" s="16">
        <v>50</v>
      </c>
      <c r="D5436" s="16">
        <v>36.700000000000003</v>
      </c>
      <c r="E5436" s="17">
        <v>34516</v>
      </c>
      <c r="F5436" s="17"/>
    </row>
    <row r="5437" spans="1:6" x14ac:dyDescent="0.25">
      <c r="A5437" s="16" t="s">
        <v>233</v>
      </c>
      <c r="B5437" s="16">
        <v>66846</v>
      </c>
      <c r="C5437" s="16">
        <v>72</v>
      </c>
      <c r="D5437" s="16">
        <v>65.400000000000006</v>
      </c>
      <c r="E5437" s="17">
        <v>34060</v>
      </c>
      <c r="F5437" s="17"/>
    </row>
    <row r="5438" spans="1:6" x14ac:dyDescent="0.25">
      <c r="A5438" s="16" t="s">
        <v>233</v>
      </c>
      <c r="B5438" s="16">
        <v>66762</v>
      </c>
      <c r="C5438" s="16">
        <v>96</v>
      </c>
      <c r="D5438" s="16">
        <v>76.099999999999994</v>
      </c>
      <c r="E5438" s="17">
        <v>37805</v>
      </c>
      <c r="F5438" s="17"/>
    </row>
    <row r="5439" spans="1:6" x14ac:dyDescent="0.25">
      <c r="A5439" s="16" t="s">
        <v>233</v>
      </c>
      <c r="B5439" s="16">
        <v>66401</v>
      </c>
      <c r="C5439" s="16">
        <v>45</v>
      </c>
      <c r="D5439" s="16">
        <v>28.8</v>
      </c>
      <c r="E5439" s="17">
        <v>34881</v>
      </c>
      <c r="F5439" s="17"/>
    </row>
    <row r="5440" spans="1:6" x14ac:dyDescent="0.25">
      <c r="A5440" s="16" t="s">
        <v>233</v>
      </c>
      <c r="B5440" s="16">
        <v>67672</v>
      </c>
      <c r="C5440" s="16">
        <v>37</v>
      </c>
      <c r="D5440" s="16">
        <v>34.200000000000003</v>
      </c>
      <c r="E5440" s="17">
        <v>27119</v>
      </c>
      <c r="F5440" s="17"/>
    </row>
    <row r="5441" spans="1:6" x14ac:dyDescent="0.25">
      <c r="A5441" s="16" t="s">
        <v>233</v>
      </c>
      <c r="B5441" s="16">
        <v>67855</v>
      </c>
      <c r="C5441" s="16">
        <v>25</v>
      </c>
      <c r="D5441" s="16">
        <v>22.8</v>
      </c>
      <c r="E5441" s="17">
        <v>29403</v>
      </c>
      <c r="F5441" s="17"/>
    </row>
    <row r="5442" spans="1:6" x14ac:dyDescent="0.25">
      <c r="A5442" s="16" t="s">
        <v>233</v>
      </c>
      <c r="B5442" s="16">
        <v>67135</v>
      </c>
      <c r="C5442" s="16">
        <v>62</v>
      </c>
      <c r="D5442" s="16">
        <v>54.7</v>
      </c>
      <c r="E5442" s="17">
        <v>34151</v>
      </c>
      <c r="F5442" s="17"/>
    </row>
    <row r="5443" spans="1:6" x14ac:dyDescent="0.25">
      <c r="A5443" s="16" t="s">
        <v>233</v>
      </c>
      <c r="B5443" s="16">
        <v>67748</v>
      </c>
      <c r="C5443" s="16">
        <v>32</v>
      </c>
      <c r="D5443" s="16">
        <v>24.6</v>
      </c>
      <c r="E5443" s="17">
        <v>37127</v>
      </c>
      <c r="F5443" s="17"/>
    </row>
    <row r="5444" spans="1:6" x14ac:dyDescent="0.25">
      <c r="A5444" s="16" t="s">
        <v>233</v>
      </c>
      <c r="B5444" s="16">
        <v>67205</v>
      </c>
      <c r="C5444" s="16">
        <v>80</v>
      </c>
      <c r="D5444" s="16">
        <v>70.3</v>
      </c>
      <c r="E5444" s="17">
        <v>41522</v>
      </c>
      <c r="F5444" s="17"/>
    </row>
    <row r="5445" spans="1:6" x14ac:dyDescent="0.25">
      <c r="A5445" s="16" t="s">
        <v>233</v>
      </c>
      <c r="B5445" s="16">
        <v>66611</v>
      </c>
      <c r="C5445" s="16">
        <v>80</v>
      </c>
      <c r="D5445" s="16">
        <v>52.8</v>
      </c>
      <c r="E5445" s="17">
        <v>32295</v>
      </c>
      <c r="F5445" s="17"/>
    </row>
    <row r="5446" spans="1:6" x14ac:dyDescent="0.25">
      <c r="A5446" s="16" t="s">
        <v>233</v>
      </c>
      <c r="B5446" s="16">
        <v>67473</v>
      </c>
      <c r="C5446" s="16">
        <v>58</v>
      </c>
      <c r="D5446" s="16">
        <v>54.6</v>
      </c>
      <c r="E5446" s="17">
        <v>35490</v>
      </c>
      <c r="F5446" s="17"/>
    </row>
    <row r="5447" spans="1:6" x14ac:dyDescent="0.25">
      <c r="A5447" s="16" t="s">
        <v>233</v>
      </c>
      <c r="B5447" s="16">
        <v>67335</v>
      </c>
      <c r="C5447" s="16">
        <v>45</v>
      </c>
      <c r="D5447" s="16">
        <v>37</v>
      </c>
      <c r="E5447" s="17">
        <v>34683</v>
      </c>
      <c r="F5447" s="17"/>
    </row>
    <row r="5448" spans="1:6" x14ac:dyDescent="0.25">
      <c r="A5448" s="16" t="s">
        <v>233</v>
      </c>
      <c r="B5448" s="16">
        <v>66502</v>
      </c>
      <c r="C5448" s="16">
        <v>93</v>
      </c>
      <c r="D5448" s="16">
        <v>78.8</v>
      </c>
      <c r="E5448" s="17">
        <v>26146</v>
      </c>
      <c r="F5448" s="17"/>
    </row>
    <row r="5449" spans="1:6" x14ac:dyDescent="0.25">
      <c r="A5449" s="16" t="s">
        <v>233</v>
      </c>
      <c r="B5449" s="16">
        <v>66534</v>
      </c>
      <c r="C5449" s="16">
        <v>86</v>
      </c>
      <c r="D5449" s="16">
        <v>84.9</v>
      </c>
      <c r="E5449" s="17">
        <v>35247</v>
      </c>
      <c r="F5449" s="17"/>
    </row>
    <row r="5450" spans="1:6" x14ac:dyDescent="0.25">
      <c r="A5450" s="16" t="s">
        <v>233</v>
      </c>
      <c r="B5450" s="16">
        <v>66502</v>
      </c>
      <c r="C5450" s="16">
        <v>134</v>
      </c>
      <c r="D5450" s="16">
        <v>114.2</v>
      </c>
      <c r="E5450" s="17">
        <v>32290</v>
      </c>
      <c r="F5450" s="17"/>
    </row>
    <row r="5451" spans="1:6" x14ac:dyDescent="0.25">
      <c r="A5451" s="16" t="s">
        <v>233</v>
      </c>
      <c r="B5451" s="16">
        <v>67010</v>
      </c>
      <c r="C5451" s="16">
        <v>98</v>
      </c>
      <c r="D5451" s="16">
        <v>72.400000000000006</v>
      </c>
      <c r="E5451" s="17">
        <v>35787</v>
      </c>
      <c r="F5451" s="17"/>
    </row>
    <row r="5452" spans="1:6" x14ac:dyDescent="0.25">
      <c r="A5452" s="16" t="s">
        <v>233</v>
      </c>
      <c r="B5452" s="16">
        <v>66749</v>
      </c>
      <c r="C5452" s="16">
        <v>45</v>
      </c>
      <c r="D5452" s="16">
        <v>41.6</v>
      </c>
      <c r="E5452" s="17">
        <v>33756</v>
      </c>
      <c r="F5452" s="17"/>
    </row>
    <row r="5453" spans="1:6" x14ac:dyDescent="0.25">
      <c r="A5453" s="16" t="s">
        <v>233</v>
      </c>
      <c r="B5453" s="16">
        <v>67950</v>
      </c>
      <c r="C5453" s="16">
        <v>52</v>
      </c>
      <c r="D5453" s="16">
        <v>34.700000000000003</v>
      </c>
      <c r="E5453" s="17">
        <v>42293</v>
      </c>
      <c r="F5453" s="17"/>
    </row>
    <row r="5454" spans="1:6" x14ac:dyDescent="0.25">
      <c r="A5454" s="16" t="s">
        <v>233</v>
      </c>
      <c r="B5454" s="16">
        <v>67052</v>
      </c>
      <c r="C5454" s="16">
        <v>60</v>
      </c>
      <c r="D5454" s="16">
        <v>47.4</v>
      </c>
      <c r="E5454" s="17">
        <v>34486</v>
      </c>
      <c r="F5454" s="17"/>
    </row>
    <row r="5455" spans="1:6" x14ac:dyDescent="0.25">
      <c r="A5455" s="16" t="s">
        <v>233</v>
      </c>
      <c r="B5455" s="16">
        <v>66801</v>
      </c>
      <c r="C5455" s="16">
        <v>45</v>
      </c>
      <c r="D5455" s="16">
        <v>40.1</v>
      </c>
      <c r="E5455" s="17">
        <v>34639</v>
      </c>
      <c r="F5455" s="17"/>
    </row>
    <row r="5456" spans="1:6" x14ac:dyDescent="0.25">
      <c r="A5456" s="16" t="s">
        <v>233</v>
      </c>
      <c r="B5456" s="16">
        <v>66061</v>
      </c>
      <c r="C5456" s="16">
        <v>70</v>
      </c>
      <c r="D5456" s="16">
        <v>62.2</v>
      </c>
      <c r="E5456" s="17">
        <v>42378</v>
      </c>
      <c r="F5456" s="17"/>
    </row>
    <row r="5457" spans="1:6" x14ac:dyDescent="0.25">
      <c r="A5457" s="16" t="s">
        <v>233</v>
      </c>
      <c r="B5457" s="16">
        <v>66614</v>
      </c>
      <c r="C5457" s="16">
        <v>54</v>
      </c>
      <c r="D5457" s="16">
        <v>46.4</v>
      </c>
      <c r="E5457" s="17">
        <v>37723</v>
      </c>
      <c r="F5457" s="17"/>
    </row>
    <row r="5458" spans="1:6" x14ac:dyDescent="0.25">
      <c r="A5458" s="16" t="s">
        <v>233</v>
      </c>
      <c r="B5458" s="16">
        <v>66212</v>
      </c>
      <c r="C5458" s="16">
        <v>44</v>
      </c>
      <c r="D5458" s="16">
        <v>30.6</v>
      </c>
      <c r="E5458" s="17">
        <v>34029</v>
      </c>
      <c r="F5458" s="17"/>
    </row>
    <row r="5459" spans="1:6" x14ac:dyDescent="0.25">
      <c r="A5459" s="16" t="s">
        <v>233</v>
      </c>
      <c r="B5459" s="16">
        <v>66049</v>
      </c>
      <c r="C5459" s="16">
        <v>40</v>
      </c>
      <c r="D5459" s="16">
        <v>35.799999999999997</v>
      </c>
      <c r="E5459" s="17">
        <v>34516</v>
      </c>
      <c r="F5459" s="17"/>
    </row>
    <row r="5460" spans="1:6" x14ac:dyDescent="0.25">
      <c r="A5460" s="16" t="s">
        <v>233</v>
      </c>
      <c r="B5460" s="16">
        <v>67439</v>
      </c>
      <c r="C5460" s="16">
        <v>45</v>
      </c>
      <c r="D5460" s="16">
        <v>43.8</v>
      </c>
      <c r="E5460" s="17">
        <v>33909</v>
      </c>
      <c r="F5460" s="17"/>
    </row>
    <row r="5461" spans="1:6" x14ac:dyDescent="0.25">
      <c r="A5461" s="16" t="s">
        <v>233</v>
      </c>
      <c r="B5461" s="16">
        <v>67042</v>
      </c>
      <c r="C5461" s="16">
        <v>65</v>
      </c>
      <c r="D5461" s="16">
        <v>53.5</v>
      </c>
      <c r="E5461" s="17">
        <v>29587</v>
      </c>
      <c r="F5461" s="17"/>
    </row>
    <row r="5462" spans="1:6" x14ac:dyDescent="0.25">
      <c r="A5462" s="16" t="s">
        <v>233</v>
      </c>
      <c r="B5462" s="16">
        <v>67801</v>
      </c>
      <c r="C5462" s="16">
        <v>56</v>
      </c>
      <c r="D5462" s="16">
        <v>47.7</v>
      </c>
      <c r="E5462" s="17">
        <v>40073</v>
      </c>
      <c r="F5462" s="17"/>
    </row>
    <row r="5463" spans="1:6" x14ac:dyDescent="0.25">
      <c r="A5463" s="16" t="s">
        <v>233</v>
      </c>
      <c r="B5463" s="16">
        <v>67401</v>
      </c>
      <c r="C5463" s="16">
        <v>82</v>
      </c>
      <c r="D5463" s="16">
        <v>65.2</v>
      </c>
      <c r="E5463" s="17">
        <v>33270</v>
      </c>
      <c r="F5463" s="17"/>
    </row>
    <row r="5464" spans="1:6" x14ac:dyDescent="0.25">
      <c r="A5464" s="16" t="s">
        <v>233</v>
      </c>
      <c r="B5464" s="16">
        <v>67432</v>
      </c>
      <c r="C5464" s="16">
        <v>45</v>
      </c>
      <c r="D5464" s="16">
        <v>22.7</v>
      </c>
      <c r="E5464" s="17">
        <v>34820</v>
      </c>
      <c r="F5464" s="17"/>
    </row>
    <row r="5465" spans="1:6" x14ac:dyDescent="0.25">
      <c r="A5465" s="16" t="s">
        <v>233</v>
      </c>
      <c r="B5465" s="16">
        <v>67211</v>
      </c>
      <c r="C5465" s="16">
        <v>55</v>
      </c>
      <c r="D5465" s="16">
        <v>41</v>
      </c>
      <c r="E5465" s="17">
        <v>24473</v>
      </c>
      <c r="F5465" s="17"/>
    </row>
    <row r="5466" spans="1:6" x14ac:dyDescent="0.25">
      <c r="A5466" s="16" t="s">
        <v>233</v>
      </c>
      <c r="B5466" s="16">
        <v>66030</v>
      </c>
      <c r="C5466" s="16">
        <v>42</v>
      </c>
      <c r="D5466" s="16">
        <v>34.700000000000003</v>
      </c>
      <c r="E5466" s="17">
        <v>30554</v>
      </c>
      <c r="F5466" s="17"/>
    </row>
    <row r="5467" spans="1:6" x14ac:dyDescent="0.25">
      <c r="A5467" s="16" t="s">
        <v>233</v>
      </c>
      <c r="B5467" s="16">
        <v>66104</v>
      </c>
      <c r="C5467" s="16">
        <v>75</v>
      </c>
      <c r="D5467" s="16">
        <v>61</v>
      </c>
      <c r="E5467" s="17">
        <v>30888</v>
      </c>
      <c r="F5467" s="17"/>
    </row>
    <row r="5468" spans="1:6" x14ac:dyDescent="0.25">
      <c r="A5468" s="16" t="s">
        <v>233</v>
      </c>
      <c r="B5468" s="16">
        <v>66762</v>
      </c>
      <c r="C5468" s="16">
        <v>86</v>
      </c>
      <c r="D5468" s="16">
        <v>62</v>
      </c>
      <c r="E5468" s="17">
        <v>33373</v>
      </c>
      <c r="F5468" s="17"/>
    </row>
    <row r="5469" spans="1:6" x14ac:dyDescent="0.25">
      <c r="A5469" s="16" t="s">
        <v>233</v>
      </c>
      <c r="B5469" s="16">
        <v>67637</v>
      </c>
      <c r="C5469" s="16">
        <v>45</v>
      </c>
      <c r="D5469" s="16">
        <v>36.200000000000003</v>
      </c>
      <c r="E5469" s="17">
        <v>34669</v>
      </c>
      <c r="F5469" s="17"/>
    </row>
    <row r="5470" spans="1:6" x14ac:dyDescent="0.25">
      <c r="A5470" s="16" t="s">
        <v>233</v>
      </c>
      <c r="B5470" s="16">
        <v>67053</v>
      </c>
      <c r="C5470" s="16">
        <v>45</v>
      </c>
      <c r="D5470" s="16">
        <v>43.6</v>
      </c>
      <c r="E5470" s="17">
        <v>35431</v>
      </c>
      <c r="F5470" s="17"/>
    </row>
    <row r="5471" spans="1:6" x14ac:dyDescent="0.25">
      <c r="A5471" s="16" t="s">
        <v>233</v>
      </c>
      <c r="B5471" s="16">
        <v>67401</v>
      </c>
      <c r="C5471" s="16">
        <v>60</v>
      </c>
      <c r="D5471" s="16">
        <v>56.5</v>
      </c>
      <c r="E5471" s="17">
        <v>32653</v>
      </c>
      <c r="F5471" s="17"/>
    </row>
    <row r="5472" spans="1:6" x14ac:dyDescent="0.25">
      <c r="A5472" s="16" t="s">
        <v>233</v>
      </c>
      <c r="B5472" s="16">
        <v>66018</v>
      </c>
      <c r="C5472" s="16">
        <v>49</v>
      </c>
      <c r="D5472" s="16">
        <v>41.2</v>
      </c>
      <c r="E5472" s="17">
        <v>37953</v>
      </c>
      <c r="F5472" s="17"/>
    </row>
    <row r="5473" spans="1:6" x14ac:dyDescent="0.25">
      <c r="A5473" s="16" t="s">
        <v>233</v>
      </c>
      <c r="B5473" s="16">
        <v>67502</v>
      </c>
      <c r="C5473" s="16">
        <v>52</v>
      </c>
      <c r="D5473" s="16">
        <v>37.700000000000003</v>
      </c>
      <c r="E5473" s="17">
        <v>35309</v>
      </c>
      <c r="F5473" s="17"/>
    </row>
    <row r="5474" spans="1:6" x14ac:dyDescent="0.25">
      <c r="A5474" s="16" t="s">
        <v>233</v>
      </c>
      <c r="B5474" s="16">
        <v>66866</v>
      </c>
      <c r="C5474" s="16">
        <v>45</v>
      </c>
      <c r="D5474" s="16">
        <v>33.700000000000003</v>
      </c>
      <c r="E5474" s="17">
        <v>29952</v>
      </c>
      <c r="F5474" s="17"/>
    </row>
    <row r="5475" spans="1:6" x14ac:dyDescent="0.25">
      <c r="A5475" s="16" t="s">
        <v>233</v>
      </c>
      <c r="B5475" s="16">
        <v>66208</v>
      </c>
      <c r="C5475" s="16">
        <v>45</v>
      </c>
      <c r="D5475" s="16">
        <v>32.1</v>
      </c>
      <c r="E5475" s="17">
        <v>39253</v>
      </c>
      <c r="F5475" s="17"/>
    </row>
    <row r="5476" spans="1:6" x14ac:dyDescent="0.25">
      <c r="A5476" s="16" t="s">
        <v>233</v>
      </c>
      <c r="B5476" s="16">
        <v>66720</v>
      </c>
      <c r="C5476" s="16">
        <v>71</v>
      </c>
      <c r="D5476" s="16">
        <v>56.4</v>
      </c>
      <c r="E5476" s="17">
        <v>34066</v>
      </c>
      <c r="F5476" s="17"/>
    </row>
    <row r="5477" spans="1:6" x14ac:dyDescent="0.25">
      <c r="A5477" s="16" t="s">
        <v>233</v>
      </c>
      <c r="B5477" s="16">
        <v>67356</v>
      </c>
      <c r="C5477" s="16">
        <v>40</v>
      </c>
      <c r="D5477" s="16">
        <v>28.2</v>
      </c>
      <c r="E5477" s="17">
        <v>36187</v>
      </c>
      <c r="F5477" s="17"/>
    </row>
    <row r="5478" spans="1:6" x14ac:dyDescent="0.25">
      <c r="A5478" s="16" t="s">
        <v>233</v>
      </c>
      <c r="B5478" s="16">
        <v>67127</v>
      </c>
      <c r="C5478" s="16">
        <v>45</v>
      </c>
      <c r="D5478" s="16">
        <v>41.8</v>
      </c>
      <c r="E5478" s="17">
        <v>27113</v>
      </c>
      <c r="F5478" s="17"/>
    </row>
    <row r="5479" spans="1:6" x14ac:dyDescent="0.25">
      <c r="A5479" s="16" t="s">
        <v>233</v>
      </c>
      <c r="B5479" s="16">
        <v>67203</v>
      </c>
      <c r="C5479" s="16">
        <v>106</v>
      </c>
      <c r="D5479" s="16">
        <v>89.5</v>
      </c>
      <c r="E5479" s="17">
        <v>34381</v>
      </c>
      <c r="F5479" s="17"/>
    </row>
    <row r="5480" spans="1:6" x14ac:dyDescent="0.25">
      <c r="A5480" s="16" t="s">
        <v>233</v>
      </c>
      <c r="B5480" s="16">
        <v>67579</v>
      </c>
      <c r="C5480" s="16">
        <v>45</v>
      </c>
      <c r="D5480" s="16">
        <v>26.4</v>
      </c>
      <c r="E5480" s="17">
        <v>34516</v>
      </c>
      <c r="F5480" s="17"/>
    </row>
    <row r="5481" spans="1:6" x14ac:dyDescent="0.25">
      <c r="A5481" s="16" t="s">
        <v>233</v>
      </c>
      <c r="B5481" s="16">
        <v>66423</v>
      </c>
      <c r="C5481" s="16">
        <v>60</v>
      </c>
      <c r="D5481" s="16">
        <v>57.9</v>
      </c>
      <c r="E5481" s="17">
        <v>37460</v>
      </c>
      <c r="F5481" s="17"/>
    </row>
    <row r="5482" spans="1:6" x14ac:dyDescent="0.25">
      <c r="A5482" s="16" t="s">
        <v>233</v>
      </c>
      <c r="B5482" s="16">
        <v>66002</v>
      </c>
      <c r="C5482" s="16">
        <v>54</v>
      </c>
      <c r="D5482" s="16">
        <v>41.5</v>
      </c>
      <c r="E5482" s="17">
        <v>41337</v>
      </c>
      <c r="F5482" s="17"/>
    </row>
    <row r="5483" spans="1:6" x14ac:dyDescent="0.25">
      <c r="A5483" s="16" t="s">
        <v>233</v>
      </c>
      <c r="B5483" s="16">
        <v>66549</v>
      </c>
      <c r="C5483" s="16">
        <v>43</v>
      </c>
      <c r="D5483" s="16">
        <v>32.200000000000003</v>
      </c>
      <c r="E5483" s="17">
        <v>37956</v>
      </c>
      <c r="F5483" s="17"/>
    </row>
    <row r="5484" spans="1:6" x14ac:dyDescent="0.25">
      <c r="A5484" s="16" t="s">
        <v>233</v>
      </c>
      <c r="B5484" s="16">
        <v>67548</v>
      </c>
      <c r="C5484" s="16">
        <v>44</v>
      </c>
      <c r="D5484" s="16">
        <v>32.6</v>
      </c>
      <c r="E5484" s="17">
        <v>35217</v>
      </c>
      <c r="F5484" s="17"/>
    </row>
    <row r="5485" spans="1:6" x14ac:dyDescent="0.25">
      <c r="A5485" s="16" t="s">
        <v>233</v>
      </c>
      <c r="B5485" s="16">
        <v>67002</v>
      </c>
      <c r="C5485" s="16">
        <v>76</v>
      </c>
      <c r="D5485" s="16">
        <v>72.599999999999994</v>
      </c>
      <c r="E5485" s="17">
        <v>40627</v>
      </c>
      <c r="F5485" s="17"/>
    </row>
    <row r="5486" spans="1:6" x14ac:dyDescent="0.25">
      <c r="A5486" s="16" t="s">
        <v>233</v>
      </c>
      <c r="B5486" s="16">
        <v>67901</v>
      </c>
      <c r="C5486" s="16">
        <v>45</v>
      </c>
      <c r="D5486" s="16">
        <v>38.6</v>
      </c>
      <c r="E5486" s="17">
        <v>34820</v>
      </c>
      <c r="F5486" s="17"/>
    </row>
    <row r="5487" spans="1:6" x14ac:dyDescent="0.25">
      <c r="A5487" s="16" t="s">
        <v>233</v>
      </c>
      <c r="B5487" s="16">
        <v>66604</v>
      </c>
      <c r="C5487" s="16">
        <v>90</v>
      </c>
      <c r="D5487" s="16">
        <v>76.599999999999994</v>
      </c>
      <c r="E5487" s="17">
        <v>31383</v>
      </c>
      <c r="F5487" s="17"/>
    </row>
    <row r="5488" spans="1:6" x14ac:dyDescent="0.25">
      <c r="A5488" s="16" t="s">
        <v>233</v>
      </c>
      <c r="B5488" s="16">
        <v>67401</v>
      </c>
      <c r="C5488" s="16">
        <v>90</v>
      </c>
      <c r="D5488" s="16">
        <v>78.400000000000006</v>
      </c>
      <c r="E5488" s="17">
        <v>32615</v>
      </c>
      <c r="F5488" s="17"/>
    </row>
    <row r="5489" spans="1:6" x14ac:dyDescent="0.25">
      <c r="A5489" s="16" t="s">
        <v>233</v>
      </c>
      <c r="B5489" s="16">
        <v>67208</v>
      </c>
      <c r="C5489" s="16">
        <v>85</v>
      </c>
      <c r="D5489" s="16">
        <v>54</v>
      </c>
      <c r="E5489" s="17">
        <v>25385</v>
      </c>
      <c r="F5489" s="17"/>
    </row>
    <row r="5490" spans="1:6" x14ac:dyDescent="0.25">
      <c r="A5490" s="16" t="s">
        <v>233</v>
      </c>
      <c r="B5490" s="16">
        <v>66061</v>
      </c>
      <c r="C5490" s="16">
        <v>112</v>
      </c>
      <c r="D5490" s="16">
        <v>103.9</v>
      </c>
      <c r="E5490" s="17">
        <v>35065</v>
      </c>
      <c r="F5490" s="17"/>
    </row>
    <row r="5491" spans="1:6" x14ac:dyDescent="0.25">
      <c r="A5491" s="16" t="s">
        <v>233</v>
      </c>
      <c r="B5491" s="16">
        <v>67152</v>
      </c>
      <c r="C5491" s="16">
        <v>44</v>
      </c>
      <c r="D5491" s="16">
        <v>38.299999999999997</v>
      </c>
      <c r="E5491" s="17">
        <v>35065</v>
      </c>
      <c r="F5491" s="17"/>
    </row>
    <row r="5492" spans="1:6" x14ac:dyDescent="0.25">
      <c r="A5492" s="16" t="s">
        <v>233</v>
      </c>
      <c r="B5492" s="16">
        <v>66086</v>
      </c>
      <c r="C5492" s="16">
        <v>90</v>
      </c>
      <c r="D5492" s="16">
        <v>67.7</v>
      </c>
      <c r="E5492" s="17">
        <v>33635</v>
      </c>
      <c r="F5492" s="17"/>
    </row>
    <row r="5493" spans="1:6" x14ac:dyDescent="0.25">
      <c r="A5493" s="16" t="s">
        <v>233</v>
      </c>
      <c r="B5493" s="16">
        <v>67107</v>
      </c>
      <c r="C5493" s="16">
        <v>74</v>
      </c>
      <c r="D5493" s="16">
        <v>65.2</v>
      </c>
      <c r="E5493" s="17">
        <v>35521</v>
      </c>
      <c r="F5493" s="17"/>
    </row>
    <row r="5494" spans="1:6" x14ac:dyDescent="0.25">
      <c r="A5494" s="16" t="s">
        <v>233</v>
      </c>
      <c r="B5494" s="16">
        <v>67601</v>
      </c>
      <c r="C5494" s="16">
        <v>70</v>
      </c>
      <c r="D5494" s="16">
        <v>58.6</v>
      </c>
      <c r="E5494" s="17">
        <v>34669</v>
      </c>
      <c r="F5494" s="17"/>
    </row>
    <row r="5495" spans="1:6" x14ac:dyDescent="0.25">
      <c r="A5495" s="16" t="s">
        <v>233</v>
      </c>
      <c r="B5495" s="16">
        <v>66035</v>
      </c>
      <c r="C5495" s="16">
        <v>44</v>
      </c>
      <c r="D5495" s="16">
        <v>30.7</v>
      </c>
      <c r="E5495" s="17">
        <v>35490</v>
      </c>
      <c r="F5495" s="17"/>
    </row>
    <row r="5496" spans="1:6" x14ac:dyDescent="0.25">
      <c r="A5496" s="16" t="s">
        <v>233</v>
      </c>
      <c r="B5496" s="16">
        <v>66449</v>
      </c>
      <c r="C5496" s="16">
        <v>59</v>
      </c>
      <c r="D5496" s="16">
        <v>50.8</v>
      </c>
      <c r="E5496" s="17">
        <v>38168</v>
      </c>
      <c r="F5496" s="17"/>
    </row>
    <row r="5497" spans="1:6" x14ac:dyDescent="0.25">
      <c r="A5497" s="16" t="s">
        <v>233</v>
      </c>
      <c r="B5497" s="16">
        <v>67114</v>
      </c>
      <c r="C5497" s="16">
        <v>60</v>
      </c>
      <c r="D5497" s="16">
        <v>50.8</v>
      </c>
      <c r="E5497" s="17">
        <v>34516</v>
      </c>
      <c r="F5497" s="17"/>
    </row>
    <row r="5498" spans="1:6" x14ac:dyDescent="0.25">
      <c r="A5498" s="16" t="s">
        <v>233</v>
      </c>
      <c r="B5498" s="16">
        <v>66725</v>
      </c>
      <c r="C5498" s="16">
        <v>45</v>
      </c>
      <c r="D5498" s="16">
        <v>30.1</v>
      </c>
      <c r="E5498" s="17">
        <v>34274</v>
      </c>
      <c r="F5498" s="17"/>
    </row>
    <row r="5499" spans="1:6" x14ac:dyDescent="0.25">
      <c r="A5499" s="16" t="s">
        <v>233</v>
      </c>
      <c r="B5499" s="16">
        <v>66607</v>
      </c>
      <c r="C5499" s="16">
        <v>88</v>
      </c>
      <c r="D5499" s="16">
        <v>87</v>
      </c>
      <c r="E5499" s="17">
        <v>30291</v>
      </c>
      <c r="F5499" s="17"/>
    </row>
    <row r="5500" spans="1:6" x14ac:dyDescent="0.25">
      <c r="A5500" s="16" t="s">
        <v>233</v>
      </c>
      <c r="B5500" s="16">
        <v>66938</v>
      </c>
      <c r="C5500" s="16">
        <v>34</v>
      </c>
      <c r="D5500" s="16">
        <v>28.8</v>
      </c>
      <c r="E5500" s="17">
        <v>39353</v>
      </c>
      <c r="F5500" s="17"/>
    </row>
    <row r="5501" spans="1:6" x14ac:dyDescent="0.25">
      <c r="A5501" s="16" t="s">
        <v>233</v>
      </c>
      <c r="B5501" s="16">
        <v>67663</v>
      </c>
      <c r="C5501" s="16">
        <v>37</v>
      </c>
      <c r="D5501" s="16">
        <v>29.3</v>
      </c>
      <c r="E5501" s="17">
        <v>27273</v>
      </c>
      <c r="F5501" s="17"/>
    </row>
    <row r="5502" spans="1:6" x14ac:dyDescent="0.25">
      <c r="A5502" s="16" t="s">
        <v>233</v>
      </c>
      <c r="B5502" s="16">
        <v>67119</v>
      </c>
      <c r="C5502" s="16">
        <v>32</v>
      </c>
      <c r="D5502" s="16">
        <v>27.9</v>
      </c>
      <c r="E5502" s="17">
        <v>37134</v>
      </c>
      <c r="F5502" s="17"/>
    </row>
    <row r="5503" spans="1:6" x14ac:dyDescent="0.25">
      <c r="A5503" s="16" t="s">
        <v>233</v>
      </c>
      <c r="B5503" s="16">
        <v>66968</v>
      </c>
      <c r="C5503" s="16">
        <v>31</v>
      </c>
      <c r="D5503" s="16">
        <v>21.4</v>
      </c>
      <c r="E5503" s="17">
        <v>39934</v>
      </c>
      <c r="F5503" s="17"/>
    </row>
    <row r="5504" spans="1:6" x14ac:dyDescent="0.25">
      <c r="A5504" s="16" t="s">
        <v>233</v>
      </c>
      <c r="B5504" s="16">
        <v>67206</v>
      </c>
      <c r="C5504" s="16">
        <v>84</v>
      </c>
      <c r="D5504" s="16">
        <v>71.2</v>
      </c>
      <c r="E5504" s="17">
        <v>41082</v>
      </c>
      <c r="F5504" s="17"/>
    </row>
    <row r="5505" spans="1:6" x14ac:dyDescent="0.25">
      <c r="A5505" s="16" t="s">
        <v>233</v>
      </c>
      <c r="B5505" s="16">
        <v>66901</v>
      </c>
      <c r="C5505" s="16">
        <v>60</v>
      </c>
      <c r="D5505" s="16">
        <v>39.9</v>
      </c>
      <c r="E5505" s="17">
        <v>35681</v>
      </c>
      <c r="F5505" s="17"/>
    </row>
    <row r="5506" spans="1:6" x14ac:dyDescent="0.25">
      <c r="A5506" s="16" t="s">
        <v>233</v>
      </c>
      <c r="B5506" s="16">
        <v>66614</v>
      </c>
      <c r="C5506" s="16">
        <v>196</v>
      </c>
      <c r="D5506" s="16">
        <v>150.19999999999999</v>
      </c>
      <c r="E5506" s="17">
        <v>34731</v>
      </c>
      <c r="F5506" s="17"/>
    </row>
    <row r="5507" spans="1:6" x14ac:dyDescent="0.25">
      <c r="A5507" s="16" t="s">
        <v>233</v>
      </c>
      <c r="B5507" s="16">
        <v>66097</v>
      </c>
      <c r="C5507" s="16">
        <v>38</v>
      </c>
      <c r="D5507" s="16">
        <v>31.4</v>
      </c>
      <c r="E5507" s="17">
        <v>27119</v>
      </c>
      <c r="F5507" s="17"/>
    </row>
    <row r="5508" spans="1:6" x14ac:dyDescent="0.25">
      <c r="A5508" s="16" t="s">
        <v>233</v>
      </c>
      <c r="B5508" s="16">
        <v>67203</v>
      </c>
      <c r="C5508" s="16">
        <v>110</v>
      </c>
      <c r="D5508" s="16">
        <v>91.9</v>
      </c>
      <c r="E5508" s="17">
        <v>37806</v>
      </c>
      <c r="F5508" s="17"/>
    </row>
    <row r="5509" spans="1:6" x14ac:dyDescent="0.25">
      <c r="A5509" s="16" t="s">
        <v>233</v>
      </c>
      <c r="B5509" s="16">
        <v>66002</v>
      </c>
      <c r="C5509" s="16">
        <v>44</v>
      </c>
      <c r="D5509" s="16">
        <v>39.4</v>
      </c>
      <c r="E5509" s="17">
        <v>34201</v>
      </c>
      <c r="F5509" s="17"/>
    </row>
    <row r="5510" spans="1:6" x14ac:dyDescent="0.25">
      <c r="A5510" s="16" t="s">
        <v>233</v>
      </c>
      <c r="B5510" s="16">
        <v>67025</v>
      </c>
      <c r="C5510" s="16">
        <v>45</v>
      </c>
      <c r="D5510" s="16">
        <v>43</v>
      </c>
      <c r="E5510" s="17">
        <v>35400</v>
      </c>
      <c r="F5510" s="17"/>
    </row>
    <row r="5511" spans="1:6" x14ac:dyDescent="0.25">
      <c r="A5511" s="16" t="s">
        <v>233</v>
      </c>
      <c r="B5511" s="16">
        <v>67490</v>
      </c>
      <c r="C5511" s="16">
        <v>40</v>
      </c>
      <c r="D5511" s="16">
        <v>30</v>
      </c>
      <c r="E5511" s="17">
        <v>33359</v>
      </c>
      <c r="F5511" s="17"/>
    </row>
    <row r="5512" spans="1:6" x14ac:dyDescent="0.25">
      <c r="A5512" s="16" t="s">
        <v>233</v>
      </c>
      <c r="B5512" s="16">
        <v>67203</v>
      </c>
      <c r="C5512" s="16">
        <v>36</v>
      </c>
      <c r="D5512" s="16">
        <v>27.3</v>
      </c>
      <c r="E5512" s="17">
        <v>41791</v>
      </c>
      <c r="F5512" s="17"/>
    </row>
    <row r="5513" spans="1:6" x14ac:dyDescent="0.25">
      <c r="A5513" s="16" t="s">
        <v>233</v>
      </c>
      <c r="B5513" s="16">
        <v>66048</v>
      </c>
      <c r="C5513" s="16">
        <v>45</v>
      </c>
      <c r="D5513" s="16">
        <v>43</v>
      </c>
      <c r="E5513" s="17">
        <v>31812</v>
      </c>
      <c r="F5513" s="17"/>
    </row>
    <row r="5514" spans="1:6" x14ac:dyDescent="0.25">
      <c r="A5514" s="16" t="s">
        <v>233</v>
      </c>
      <c r="B5514" s="16">
        <v>66062</v>
      </c>
      <c r="C5514" s="16">
        <v>170</v>
      </c>
      <c r="D5514" s="16">
        <v>161.4</v>
      </c>
      <c r="E5514" s="17">
        <v>28581</v>
      </c>
      <c r="F5514" s="17"/>
    </row>
    <row r="5515" spans="1:6" x14ac:dyDescent="0.25">
      <c r="A5515" s="16" t="s">
        <v>233</v>
      </c>
      <c r="B5515" s="16">
        <v>67062</v>
      </c>
      <c r="C5515" s="16">
        <v>105</v>
      </c>
      <c r="D5515" s="16">
        <v>95.7</v>
      </c>
      <c r="E5515" s="17">
        <v>35339</v>
      </c>
      <c r="F5515" s="17"/>
    </row>
    <row r="5516" spans="1:6" x14ac:dyDescent="0.25">
      <c r="A5516" s="16" t="s">
        <v>233</v>
      </c>
      <c r="B5516" s="16">
        <v>66801</v>
      </c>
      <c r="C5516" s="16">
        <v>60</v>
      </c>
      <c r="D5516" s="16">
        <v>48.1</v>
      </c>
      <c r="E5516" s="17">
        <v>34516</v>
      </c>
      <c r="F5516" s="17"/>
    </row>
    <row r="5517" spans="1:6" x14ac:dyDescent="0.25">
      <c r="A5517" s="16" t="s">
        <v>233</v>
      </c>
      <c r="B5517" s="16">
        <v>67226</v>
      </c>
      <c r="C5517" s="16">
        <v>90</v>
      </c>
      <c r="D5517" s="16">
        <v>67.3</v>
      </c>
      <c r="E5517" s="17">
        <v>32573</v>
      </c>
      <c r="F5517" s="17"/>
    </row>
    <row r="5518" spans="1:6" x14ac:dyDescent="0.25">
      <c r="A5518" s="16" t="s">
        <v>233</v>
      </c>
      <c r="B5518" s="16">
        <v>67156</v>
      </c>
      <c r="C5518" s="16">
        <v>41</v>
      </c>
      <c r="D5518" s="16">
        <v>34</v>
      </c>
      <c r="E5518" s="17">
        <v>38891</v>
      </c>
      <c r="F5518" s="17"/>
    </row>
    <row r="5519" spans="1:6" x14ac:dyDescent="0.25">
      <c r="A5519" s="16" t="s">
        <v>233</v>
      </c>
      <c r="B5519" s="16">
        <v>66521</v>
      </c>
      <c r="C5519" s="16">
        <v>40</v>
      </c>
      <c r="D5519" s="16">
        <v>36.5</v>
      </c>
      <c r="E5519" s="17">
        <v>33695</v>
      </c>
      <c r="F5519" s="17"/>
    </row>
    <row r="5520" spans="1:6" x14ac:dyDescent="0.25">
      <c r="A5520" s="16" t="s">
        <v>233</v>
      </c>
      <c r="B5520" s="16">
        <v>67005</v>
      </c>
      <c r="C5520" s="16">
        <v>45</v>
      </c>
      <c r="D5520" s="16">
        <v>37.4</v>
      </c>
      <c r="E5520" s="17">
        <v>34547</v>
      </c>
      <c r="F5520" s="17"/>
    </row>
    <row r="5521" spans="1:6" x14ac:dyDescent="0.25">
      <c r="A5521" s="16" t="s">
        <v>233</v>
      </c>
      <c r="B5521" s="16">
        <v>66061</v>
      </c>
      <c r="C5521" s="16">
        <v>100</v>
      </c>
      <c r="D5521" s="16">
        <v>79.8</v>
      </c>
      <c r="E5521" s="17">
        <v>42137</v>
      </c>
      <c r="F5521" s="17"/>
    </row>
    <row r="5522" spans="1:6" x14ac:dyDescent="0.25">
      <c r="A5522" s="16" t="s">
        <v>233</v>
      </c>
      <c r="B5522" s="16">
        <v>67045</v>
      </c>
      <c r="C5522" s="16">
        <v>60</v>
      </c>
      <c r="D5522" s="16">
        <v>49</v>
      </c>
      <c r="E5522" s="17">
        <v>34390</v>
      </c>
      <c r="F5522" s="17"/>
    </row>
    <row r="5523" spans="1:6" x14ac:dyDescent="0.25">
      <c r="A5523" s="16" t="s">
        <v>233</v>
      </c>
      <c r="B5523" s="16">
        <v>66701</v>
      </c>
      <c r="C5523" s="16">
        <v>61</v>
      </c>
      <c r="D5523" s="16">
        <v>46.3</v>
      </c>
      <c r="E5523" s="17">
        <v>34197</v>
      </c>
      <c r="F5523" s="17"/>
    </row>
    <row r="5524" spans="1:6" x14ac:dyDescent="0.25">
      <c r="A5524" s="16" t="s">
        <v>233</v>
      </c>
      <c r="B5524" s="16">
        <v>67410</v>
      </c>
      <c r="C5524" s="16">
        <v>78</v>
      </c>
      <c r="D5524" s="16">
        <v>70.099999999999994</v>
      </c>
      <c r="E5524" s="17">
        <v>34060</v>
      </c>
      <c r="F5524" s="17"/>
    </row>
    <row r="5525" spans="1:6" x14ac:dyDescent="0.25">
      <c r="A5525" s="16" t="s">
        <v>233</v>
      </c>
      <c r="B5525" s="16">
        <v>67642</v>
      </c>
      <c r="C5525" s="16">
        <v>36</v>
      </c>
      <c r="D5525" s="16">
        <v>33.700000000000003</v>
      </c>
      <c r="E5525" s="17">
        <v>27947</v>
      </c>
      <c r="F5525" s="17"/>
    </row>
    <row r="5526" spans="1:6" x14ac:dyDescent="0.25">
      <c r="A5526" s="16" t="s">
        <v>233</v>
      </c>
      <c r="B5526" s="16">
        <v>67456</v>
      </c>
      <c r="C5526" s="16">
        <v>100</v>
      </c>
      <c r="D5526" s="16">
        <v>90.4</v>
      </c>
      <c r="E5526" s="17">
        <v>39720</v>
      </c>
      <c r="F5526" s="17"/>
    </row>
    <row r="5527" spans="1:6" x14ac:dyDescent="0.25">
      <c r="A5527" s="16" t="s">
        <v>233</v>
      </c>
      <c r="B5527" s="16">
        <v>67056</v>
      </c>
      <c r="C5527" s="16">
        <v>60</v>
      </c>
      <c r="D5527" s="16">
        <v>39.9</v>
      </c>
      <c r="E5527" s="17">
        <v>37127</v>
      </c>
      <c r="F5527" s="17"/>
    </row>
    <row r="5528" spans="1:6" x14ac:dyDescent="0.25">
      <c r="A5528" s="16" t="s">
        <v>233</v>
      </c>
      <c r="B5528" s="16">
        <v>66538</v>
      </c>
      <c r="C5528" s="16">
        <v>63</v>
      </c>
      <c r="D5528" s="16">
        <v>52.3</v>
      </c>
      <c r="E5528" s="17">
        <v>36704</v>
      </c>
      <c r="F5528" s="17"/>
    </row>
    <row r="5529" spans="1:6" x14ac:dyDescent="0.25">
      <c r="A5529" s="16" t="s">
        <v>233</v>
      </c>
      <c r="B5529" s="16">
        <v>66606</v>
      </c>
      <c r="C5529" s="16">
        <v>50</v>
      </c>
      <c r="D5529" s="16">
        <v>45.9</v>
      </c>
      <c r="E5529" s="17">
        <v>41915</v>
      </c>
      <c r="F5529" s="17"/>
    </row>
    <row r="5530" spans="1:6" x14ac:dyDescent="0.25">
      <c r="A5530" s="16" t="s">
        <v>233</v>
      </c>
      <c r="B5530" s="16">
        <v>67502</v>
      </c>
      <c r="C5530" s="16">
        <v>45</v>
      </c>
      <c r="D5530" s="16">
        <v>41.7</v>
      </c>
      <c r="E5530" s="17">
        <v>34001</v>
      </c>
      <c r="F5530" s="17"/>
    </row>
    <row r="5531" spans="1:6" x14ac:dyDescent="0.25">
      <c r="A5531" s="16" t="s">
        <v>234</v>
      </c>
      <c r="B5531" s="16">
        <v>42635</v>
      </c>
      <c r="C5531" s="16">
        <v>60</v>
      </c>
      <c r="D5531" s="16">
        <v>52.1</v>
      </c>
      <c r="E5531" s="17">
        <v>33120</v>
      </c>
      <c r="F5531" s="17"/>
    </row>
    <row r="5532" spans="1:6" x14ac:dyDescent="0.25">
      <c r="A5532" s="16" t="s">
        <v>234</v>
      </c>
      <c r="B5532" s="16">
        <v>40359</v>
      </c>
      <c r="C5532" s="16">
        <v>100</v>
      </c>
      <c r="D5532" s="16">
        <v>94.4</v>
      </c>
      <c r="E5532" s="17">
        <v>33990</v>
      </c>
      <c r="F5532" s="17"/>
    </row>
    <row r="5533" spans="1:6" x14ac:dyDescent="0.25">
      <c r="A5533" s="16" t="s">
        <v>234</v>
      </c>
      <c r="B5533" s="16">
        <v>42220</v>
      </c>
      <c r="C5533" s="16">
        <v>60</v>
      </c>
      <c r="D5533" s="16">
        <v>54</v>
      </c>
      <c r="E5533" s="17">
        <v>34514</v>
      </c>
      <c r="F5533" s="17"/>
    </row>
    <row r="5534" spans="1:6" x14ac:dyDescent="0.25">
      <c r="A5534" s="16" t="s">
        <v>234</v>
      </c>
      <c r="B5534" s="16">
        <v>40004</v>
      </c>
      <c r="C5534" s="16">
        <v>12</v>
      </c>
      <c r="D5534" s="16">
        <v>8.6999999999999993</v>
      </c>
      <c r="E5534" s="17">
        <v>35180</v>
      </c>
      <c r="F5534" s="17"/>
    </row>
    <row r="5535" spans="1:6" x14ac:dyDescent="0.25">
      <c r="A5535" s="16" t="s">
        <v>234</v>
      </c>
      <c r="B5535" s="16">
        <v>41018</v>
      </c>
      <c r="C5535" s="16">
        <v>140</v>
      </c>
      <c r="D5535" s="16">
        <v>128.80000000000001</v>
      </c>
      <c r="E5535" s="17">
        <v>36833</v>
      </c>
      <c r="F5535" s="17"/>
    </row>
    <row r="5536" spans="1:6" x14ac:dyDescent="0.25">
      <c r="A5536" s="16" t="s">
        <v>234</v>
      </c>
      <c r="B5536" s="16">
        <v>41139</v>
      </c>
      <c r="C5536" s="16">
        <v>85</v>
      </c>
      <c r="D5536" s="16">
        <v>81.5</v>
      </c>
      <c r="E5536" s="17">
        <v>33309</v>
      </c>
      <c r="F5536" s="17"/>
    </row>
    <row r="5537" spans="1:6" x14ac:dyDescent="0.25">
      <c r="A5537" s="16" t="s">
        <v>234</v>
      </c>
      <c r="B5537" s="16">
        <v>42001</v>
      </c>
      <c r="C5537" s="16">
        <v>103</v>
      </c>
      <c r="D5537" s="16">
        <v>65.400000000000006</v>
      </c>
      <c r="E5537" s="17">
        <v>33400</v>
      </c>
      <c r="F5537" s="17"/>
    </row>
    <row r="5538" spans="1:6" x14ac:dyDescent="0.25">
      <c r="A5538" s="16" t="s">
        <v>234</v>
      </c>
      <c r="B5538" s="16">
        <v>40047</v>
      </c>
      <c r="C5538" s="16">
        <v>122</v>
      </c>
      <c r="D5538" s="16">
        <v>91.3</v>
      </c>
      <c r="E5538" s="17">
        <v>40016</v>
      </c>
      <c r="F5538" s="17"/>
    </row>
    <row r="5539" spans="1:6" x14ac:dyDescent="0.25">
      <c r="A5539" s="16" t="s">
        <v>234</v>
      </c>
      <c r="B5539" s="16">
        <v>41095</v>
      </c>
      <c r="C5539" s="16">
        <v>120</v>
      </c>
      <c r="D5539" s="16">
        <v>109.6</v>
      </c>
      <c r="E5539" s="17">
        <v>33851</v>
      </c>
      <c r="F5539" s="17"/>
    </row>
    <row r="5540" spans="1:6" x14ac:dyDescent="0.25">
      <c r="A5540" s="16" t="s">
        <v>234</v>
      </c>
      <c r="B5540" s="16">
        <v>42701</v>
      </c>
      <c r="C5540" s="16">
        <v>112</v>
      </c>
      <c r="D5540" s="16">
        <v>83.3</v>
      </c>
      <c r="E5540" s="17">
        <v>26543</v>
      </c>
      <c r="F5540" s="17"/>
    </row>
    <row r="5541" spans="1:6" x14ac:dyDescent="0.25">
      <c r="A5541" s="16" t="s">
        <v>234</v>
      </c>
      <c r="B5541" s="16">
        <v>40033</v>
      </c>
      <c r="C5541" s="16">
        <v>81</v>
      </c>
      <c r="D5541" s="16">
        <v>55.3</v>
      </c>
      <c r="E5541" s="17">
        <v>33401</v>
      </c>
      <c r="F5541" s="17"/>
    </row>
    <row r="5542" spans="1:6" x14ac:dyDescent="0.25">
      <c r="A5542" s="16" t="s">
        <v>234</v>
      </c>
      <c r="B5542" s="16">
        <v>40342</v>
      </c>
      <c r="C5542" s="16">
        <v>94</v>
      </c>
      <c r="D5542" s="16">
        <v>87.6</v>
      </c>
      <c r="E5542" s="17">
        <v>33374</v>
      </c>
      <c r="F5542" s="17"/>
    </row>
    <row r="5543" spans="1:6" x14ac:dyDescent="0.25">
      <c r="A5543" s="16" t="s">
        <v>234</v>
      </c>
      <c r="B5543" s="16">
        <v>42210</v>
      </c>
      <c r="C5543" s="16">
        <v>74</v>
      </c>
      <c r="D5543" s="16">
        <v>71.400000000000006</v>
      </c>
      <c r="E5543" s="17">
        <v>34660</v>
      </c>
      <c r="F5543" s="17"/>
    </row>
    <row r="5544" spans="1:6" x14ac:dyDescent="0.25">
      <c r="A5544" s="16" t="s">
        <v>234</v>
      </c>
      <c r="B5544" s="16">
        <v>41041</v>
      </c>
      <c r="C5544" s="16">
        <v>92</v>
      </c>
      <c r="D5544" s="16">
        <v>78.5</v>
      </c>
      <c r="E5544" s="17">
        <v>33541</v>
      </c>
      <c r="F5544" s="17"/>
    </row>
    <row r="5545" spans="1:6" x14ac:dyDescent="0.25">
      <c r="A5545" s="16" t="s">
        <v>234</v>
      </c>
      <c r="B5545" s="16">
        <v>40206</v>
      </c>
      <c r="C5545" s="16">
        <v>110</v>
      </c>
      <c r="D5545" s="16">
        <v>93.4</v>
      </c>
      <c r="E5545" s="17">
        <v>31036</v>
      </c>
      <c r="F5545" s="17"/>
    </row>
    <row r="5546" spans="1:6" x14ac:dyDescent="0.25">
      <c r="A5546" s="16" t="s">
        <v>234</v>
      </c>
      <c r="B5546" s="16">
        <v>42345</v>
      </c>
      <c r="C5546" s="16">
        <v>45</v>
      </c>
      <c r="D5546" s="16">
        <v>45.4</v>
      </c>
      <c r="E5546" s="17">
        <v>24473</v>
      </c>
      <c r="F5546" s="17"/>
    </row>
    <row r="5547" spans="1:6" x14ac:dyDescent="0.25">
      <c r="A5547" s="16" t="s">
        <v>234</v>
      </c>
      <c r="B5547" s="16">
        <v>42104</v>
      </c>
      <c r="C5547" s="16">
        <v>60</v>
      </c>
      <c r="D5547" s="16">
        <v>57.4</v>
      </c>
      <c r="E5547" s="17">
        <v>35600</v>
      </c>
      <c r="F5547" s="17"/>
    </row>
    <row r="5548" spans="1:6" x14ac:dyDescent="0.25">
      <c r="A5548" s="16" t="s">
        <v>234</v>
      </c>
      <c r="B5548" s="16">
        <v>42056</v>
      </c>
      <c r="C5548" s="16">
        <v>70</v>
      </c>
      <c r="D5548" s="16">
        <v>51.6</v>
      </c>
      <c r="E5548" s="17">
        <v>33635</v>
      </c>
      <c r="F5548" s="17"/>
    </row>
    <row r="5549" spans="1:6" x14ac:dyDescent="0.25">
      <c r="A5549" s="16" t="s">
        <v>234</v>
      </c>
      <c r="B5549" s="16">
        <v>42031</v>
      </c>
      <c r="C5549" s="16">
        <v>88</v>
      </c>
      <c r="D5549" s="16">
        <v>63.9</v>
      </c>
      <c r="E5549" s="17">
        <v>41179</v>
      </c>
      <c r="F5549" s="17"/>
    </row>
    <row r="5550" spans="1:6" x14ac:dyDescent="0.25">
      <c r="A5550" s="16" t="s">
        <v>234</v>
      </c>
      <c r="B5550" s="16">
        <v>42701</v>
      </c>
      <c r="C5550" s="16">
        <v>15</v>
      </c>
      <c r="D5550" s="16">
        <v>11.2</v>
      </c>
      <c r="E5550" s="17">
        <v>35299</v>
      </c>
      <c r="F5550" s="17"/>
    </row>
    <row r="5551" spans="1:6" x14ac:dyDescent="0.25">
      <c r="A5551" s="16" t="s">
        <v>234</v>
      </c>
      <c r="B5551" s="16">
        <v>41501</v>
      </c>
      <c r="C5551" s="16">
        <v>120</v>
      </c>
      <c r="D5551" s="16">
        <v>105</v>
      </c>
      <c r="E5551" s="17">
        <v>33337</v>
      </c>
      <c r="F5551" s="17"/>
    </row>
    <row r="5552" spans="1:6" x14ac:dyDescent="0.25">
      <c r="A5552" s="16" t="s">
        <v>234</v>
      </c>
      <c r="B5552" s="16">
        <v>41702</v>
      </c>
      <c r="C5552" s="16">
        <v>200</v>
      </c>
      <c r="D5552" s="16">
        <v>178.7</v>
      </c>
      <c r="E5552" s="17">
        <v>27827</v>
      </c>
      <c r="F5552" s="17"/>
    </row>
    <row r="5553" spans="1:6" x14ac:dyDescent="0.25">
      <c r="A5553" s="16" t="s">
        <v>234</v>
      </c>
      <c r="B5553" s="16">
        <v>40299</v>
      </c>
      <c r="C5553" s="16">
        <v>70</v>
      </c>
      <c r="D5553" s="16">
        <v>58.7</v>
      </c>
      <c r="E5553" s="17">
        <v>38915</v>
      </c>
      <c r="F5553" s="17"/>
    </row>
    <row r="5554" spans="1:6" x14ac:dyDescent="0.25">
      <c r="A5554" s="16" t="s">
        <v>234</v>
      </c>
      <c r="B5554" s="16">
        <v>40143</v>
      </c>
      <c r="C5554" s="16">
        <v>18</v>
      </c>
      <c r="D5554" s="16">
        <v>17.899999999999999</v>
      </c>
      <c r="E5554" s="17">
        <v>33430</v>
      </c>
      <c r="F5554" s="17"/>
    </row>
    <row r="5555" spans="1:6" x14ac:dyDescent="0.25">
      <c r="A5555" s="16" t="s">
        <v>234</v>
      </c>
      <c r="B5555" s="16">
        <v>42754</v>
      </c>
      <c r="C5555" s="16">
        <v>71</v>
      </c>
      <c r="D5555" s="16">
        <v>66</v>
      </c>
      <c r="E5555" s="17">
        <v>33604</v>
      </c>
      <c r="F5555" s="17"/>
    </row>
    <row r="5556" spans="1:6" x14ac:dyDescent="0.25">
      <c r="A5556" s="16" t="s">
        <v>234</v>
      </c>
      <c r="B5556" s="16">
        <v>40241</v>
      </c>
      <c r="C5556" s="16">
        <v>90</v>
      </c>
      <c r="D5556" s="16">
        <v>44.6</v>
      </c>
      <c r="E5556" s="17">
        <v>33573</v>
      </c>
      <c r="F5556" s="17"/>
    </row>
    <row r="5557" spans="1:6" x14ac:dyDescent="0.25">
      <c r="A5557" s="16" t="s">
        <v>234</v>
      </c>
      <c r="B5557" s="16">
        <v>40203</v>
      </c>
      <c r="C5557" s="16">
        <v>122</v>
      </c>
      <c r="D5557" s="16">
        <v>107.4</v>
      </c>
      <c r="E5557" s="17">
        <v>24492</v>
      </c>
      <c r="F5557" s="17"/>
    </row>
    <row r="5558" spans="1:6" x14ac:dyDescent="0.25">
      <c r="A5558" s="16" t="s">
        <v>234</v>
      </c>
      <c r="B5558" s="16">
        <v>41075</v>
      </c>
      <c r="C5558" s="16">
        <v>26</v>
      </c>
      <c r="D5558" s="16">
        <v>17.899999999999999</v>
      </c>
      <c r="E5558" s="17">
        <v>33632</v>
      </c>
      <c r="F5558" s="17"/>
    </row>
    <row r="5559" spans="1:6" x14ac:dyDescent="0.25">
      <c r="A5559" s="16" t="s">
        <v>234</v>
      </c>
      <c r="B5559" s="16">
        <v>40004</v>
      </c>
      <c r="C5559" s="16">
        <v>65</v>
      </c>
      <c r="D5559" s="16">
        <v>55.4</v>
      </c>
      <c r="E5559" s="17">
        <v>33786</v>
      </c>
      <c r="F5559" s="17"/>
    </row>
    <row r="5560" spans="1:6" x14ac:dyDescent="0.25">
      <c r="A5560" s="16" t="s">
        <v>234</v>
      </c>
      <c r="B5560" s="16">
        <v>42503</v>
      </c>
      <c r="C5560" s="16">
        <v>12</v>
      </c>
      <c r="D5560" s="16">
        <v>11.4</v>
      </c>
      <c r="E5560" s="17">
        <v>34816</v>
      </c>
      <c r="F5560" s="17"/>
    </row>
    <row r="5561" spans="1:6" x14ac:dyDescent="0.25">
      <c r="A5561" s="16" t="s">
        <v>234</v>
      </c>
      <c r="B5561" s="16">
        <v>40059</v>
      </c>
      <c r="C5561" s="16">
        <v>100</v>
      </c>
      <c r="D5561" s="16">
        <v>89.4</v>
      </c>
      <c r="E5561" s="17">
        <v>33359</v>
      </c>
      <c r="F5561" s="17"/>
    </row>
    <row r="5562" spans="1:6" x14ac:dyDescent="0.25">
      <c r="A5562" s="16" t="s">
        <v>234</v>
      </c>
      <c r="B5562" s="16">
        <v>42301</v>
      </c>
      <c r="C5562" s="16">
        <v>92</v>
      </c>
      <c r="D5562" s="16">
        <v>86.6</v>
      </c>
      <c r="E5562" s="17">
        <v>33786</v>
      </c>
      <c r="F5562" s="17"/>
    </row>
    <row r="5563" spans="1:6" x14ac:dyDescent="0.25">
      <c r="A5563" s="16" t="s">
        <v>234</v>
      </c>
      <c r="B5563" s="16">
        <v>40504</v>
      </c>
      <c r="C5563" s="16">
        <v>111</v>
      </c>
      <c r="D5563" s="16">
        <v>85.4</v>
      </c>
      <c r="E5563" s="17">
        <v>29521</v>
      </c>
      <c r="F5563" s="17"/>
    </row>
    <row r="5564" spans="1:6" x14ac:dyDescent="0.25">
      <c r="A5564" s="16" t="s">
        <v>234</v>
      </c>
      <c r="B5564" s="16">
        <v>40390</v>
      </c>
      <c r="C5564" s="16">
        <v>285</v>
      </c>
      <c r="D5564" s="16">
        <v>156.19999999999999</v>
      </c>
      <c r="E5564" s="17">
        <v>41698</v>
      </c>
      <c r="F5564" s="17"/>
    </row>
    <row r="5565" spans="1:6" x14ac:dyDescent="0.25">
      <c r="A5565" s="16" t="s">
        <v>234</v>
      </c>
      <c r="B5565" s="16">
        <v>40220</v>
      </c>
      <c r="C5565" s="16">
        <v>172</v>
      </c>
      <c r="D5565" s="16">
        <v>119.1</v>
      </c>
      <c r="E5565" s="17">
        <v>25734</v>
      </c>
      <c r="F5565" s="17"/>
    </row>
    <row r="5566" spans="1:6" x14ac:dyDescent="0.25">
      <c r="A5566" s="16" t="s">
        <v>234</v>
      </c>
      <c r="B5566" s="16">
        <v>42266</v>
      </c>
      <c r="C5566" s="16">
        <v>60</v>
      </c>
      <c r="D5566" s="16">
        <v>45.1</v>
      </c>
      <c r="E5566" s="17">
        <v>33756</v>
      </c>
      <c r="F5566" s="17"/>
    </row>
    <row r="5567" spans="1:6" x14ac:dyDescent="0.25">
      <c r="A5567" s="16" t="s">
        <v>234</v>
      </c>
      <c r="B5567" s="16">
        <v>42003</v>
      </c>
      <c r="C5567" s="16">
        <v>228</v>
      </c>
      <c r="D5567" s="16">
        <v>203.5</v>
      </c>
      <c r="E5567" s="17">
        <v>30602</v>
      </c>
      <c r="F5567" s="17"/>
    </row>
    <row r="5568" spans="1:6" x14ac:dyDescent="0.25">
      <c r="A5568" s="16" t="s">
        <v>234</v>
      </c>
      <c r="B5568" s="16">
        <v>40347</v>
      </c>
      <c r="C5568" s="16">
        <v>23</v>
      </c>
      <c r="D5568" s="16">
        <v>23.4</v>
      </c>
      <c r="E5568" s="17">
        <v>42445</v>
      </c>
      <c r="F5568" s="17"/>
    </row>
    <row r="5569" spans="1:6" x14ac:dyDescent="0.25">
      <c r="A5569" s="16" t="s">
        <v>234</v>
      </c>
      <c r="B5569" s="16">
        <v>40219</v>
      </c>
      <c r="C5569" s="16">
        <v>110</v>
      </c>
      <c r="D5569" s="16">
        <v>93</v>
      </c>
      <c r="E5569" s="17">
        <v>33482</v>
      </c>
      <c r="F5569" s="17"/>
    </row>
    <row r="5570" spans="1:6" x14ac:dyDescent="0.25">
      <c r="A5570" s="16" t="s">
        <v>234</v>
      </c>
      <c r="B5570" s="16">
        <v>42701</v>
      </c>
      <c r="C5570" s="16">
        <v>65</v>
      </c>
      <c r="D5570" s="16">
        <v>61.4</v>
      </c>
      <c r="E5570" s="17">
        <v>33387</v>
      </c>
      <c r="F5570" s="17"/>
    </row>
    <row r="5571" spans="1:6" x14ac:dyDescent="0.25">
      <c r="A5571" s="16" t="s">
        <v>234</v>
      </c>
      <c r="B5571" s="16">
        <v>41653</v>
      </c>
      <c r="C5571" s="16">
        <v>56</v>
      </c>
      <c r="D5571" s="16">
        <v>49.9</v>
      </c>
      <c r="E5571" s="17">
        <v>33604</v>
      </c>
      <c r="F5571" s="17"/>
    </row>
    <row r="5572" spans="1:6" x14ac:dyDescent="0.25">
      <c r="A5572" s="16" t="s">
        <v>234</v>
      </c>
      <c r="B5572" s="16">
        <v>41031</v>
      </c>
      <c r="C5572" s="16">
        <v>54</v>
      </c>
      <c r="D5572" s="16">
        <v>50.7</v>
      </c>
      <c r="E5572" s="17">
        <v>33695</v>
      </c>
      <c r="F5572" s="17"/>
    </row>
    <row r="5573" spans="1:6" x14ac:dyDescent="0.25">
      <c r="A5573" s="16" t="s">
        <v>234</v>
      </c>
      <c r="B5573" s="16">
        <v>40965</v>
      </c>
      <c r="C5573" s="16">
        <v>95</v>
      </c>
      <c r="D5573" s="16">
        <v>92.9</v>
      </c>
      <c r="E5573" s="17">
        <v>33260</v>
      </c>
      <c r="F5573" s="17"/>
    </row>
    <row r="5574" spans="1:6" x14ac:dyDescent="0.25">
      <c r="A5574" s="16" t="s">
        <v>234</v>
      </c>
      <c r="B5574" s="16">
        <v>41001</v>
      </c>
      <c r="C5574" s="16">
        <v>117</v>
      </c>
      <c r="D5574" s="16">
        <v>111.3</v>
      </c>
      <c r="E5574" s="17">
        <v>43281</v>
      </c>
      <c r="F5574" s="17"/>
    </row>
    <row r="5575" spans="1:6" x14ac:dyDescent="0.25">
      <c r="A5575" s="16" t="s">
        <v>234</v>
      </c>
      <c r="B5575" s="16">
        <v>41240</v>
      </c>
      <c r="C5575" s="16">
        <v>126</v>
      </c>
      <c r="D5575" s="16">
        <v>110</v>
      </c>
      <c r="E5575" s="17">
        <v>34961</v>
      </c>
      <c r="F5575" s="17"/>
    </row>
    <row r="5576" spans="1:6" x14ac:dyDescent="0.25">
      <c r="A5576" s="16" t="s">
        <v>234</v>
      </c>
      <c r="B5576" s="16">
        <v>40205</v>
      </c>
      <c r="C5576" s="16">
        <v>107</v>
      </c>
      <c r="D5576" s="16">
        <v>97.7</v>
      </c>
      <c r="E5576" s="17">
        <v>38408</v>
      </c>
      <c r="F5576" s="17"/>
    </row>
    <row r="5577" spans="1:6" x14ac:dyDescent="0.25">
      <c r="A5577" s="16" t="s">
        <v>234</v>
      </c>
      <c r="B5577" s="16">
        <v>42023</v>
      </c>
      <c r="C5577" s="16">
        <v>53</v>
      </c>
      <c r="D5577" s="16">
        <v>43</v>
      </c>
      <c r="E5577" s="17">
        <v>34187</v>
      </c>
      <c r="F5577" s="17"/>
    </row>
    <row r="5578" spans="1:6" x14ac:dyDescent="0.25">
      <c r="A5578" s="16" t="s">
        <v>234</v>
      </c>
      <c r="B5578" s="16">
        <v>40380</v>
      </c>
      <c r="C5578" s="16">
        <v>81</v>
      </c>
      <c r="D5578" s="16">
        <v>69.099999999999994</v>
      </c>
      <c r="E5578" s="17">
        <v>33786</v>
      </c>
      <c r="F5578" s="17"/>
    </row>
    <row r="5579" spans="1:6" x14ac:dyDescent="0.25">
      <c r="A5579" s="16" t="s">
        <v>234</v>
      </c>
      <c r="B5579" s="16">
        <v>42408</v>
      </c>
      <c r="C5579" s="16">
        <v>59</v>
      </c>
      <c r="D5579" s="16">
        <v>53.2</v>
      </c>
      <c r="E5579" s="17">
        <v>33451</v>
      </c>
      <c r="F5579" s="17"/>
    </row>
    <row r="5580" spans="1:6" x14ac:dyDescent="0.25">
      <c r="A5580" s="16" t="s">
        <v>234</v>
      </c>
      <c r="B5580" s="16">
        <v>42240</v>
      </c>
      <c r="C5580" s="16">
        <v>72</v>
      </c>
      <c r="D5580" s="16">
        <v>62</v>
      </c>
      <c r="E5580" s="17">
        <v>33755</v>
      </c>
      <c r="F5580" s="17"/>
    </row>
    <row r="5581" spans="1:6" x14ac:dyDescent="0.25">
      <c r="A5581" s="16" t="s">
        <v>234</v>
      </c>
      <c r="B5581" s="16">
        <v>40206</v>
      </c>
      <c r="C5581" s="16">
        <v>76</v>
      </c>
      <c r="D5581" s="16">
        <v>74.599999999999994</v>
      </c>
      <c r="E5581" s="17">
        <v>28653</v>
      </c>
      <c r="F5581" s="17"/>
    </row>
    <row r="5582" spans="1:6" x14ac:dyDescent="0.25">
      <c r="A5582" s="16" t="s">
        <v>234</v>
      </c>
      <c r="B5582" s="16">
        <v>40207</v>
      </c>
      <c r="C5582" s="16">
        <v>125</v>
      </c>
      <c r="D5582" s="16">
        <v>97.1</v>
      </c>
      <c r="E5582" s="17">
        <v>32332</v>
      </c>
      <c r="F5582" s="17"/>
    </row>
    <row r="5583" spans="1:6" x14ac:dyDescent="0.25">
      <c r="A5583" s="16" t="s">
        <v>234</v>
      </c>
      <c r="B5583" s="16">
        <v>42129</v>
      </c>
      <c r="C5583" s="16">
        <v>71</v>
      </c>
      <c r="D5583" s="16">
        <v>66.8</v>
      </c>
      <c r="E5583" s="17">
        <v>33178</v>
      </c>
      <c r="F5583" s="17"/>
    </row>
    <row r="5584" spans="1:6" x14ac:dyDescent="0.25">
      <c r="A5584" s="16" t="s">
        <v>234</v>
      </c>
      <c r="B5584" s="16">
        <v>42101</v>
      </c>
      <c r="C5584" s="16">
        <v>176</v>
      </c>
      <c r="D5584" s="16">
        <v>140.30000000000001</v>
      </c>
      <c r="E5584" s="17">
        <v>25498</v>
      </c>
      <c r="F5584" s="17"/>
    </row>
    <row r="5585" spans="1:6" x14ac:dyDescent="0.25">
      <c r="A5585" s="16" t="s">
        <v>234</v>
      </c>
      <c r="B5585" s="16">
        <v>41749</v>
      </c>
      <c r="C5585" s="16">
        <v>94</v>
      </c>
      <c r="D5585" s="16">
        <v>89.7</v>
      </c>
      <c r="E5585" s="17">
        <v>36089</v>
      </c>
      <c r="F5585" s="17"/>
    </row>
    <row r="5586" spans="1:6" x14ac:dyDescent="0.25">
      <c r="A5586" s="16" t="s">
        <v>234</v>
      </c>
      <c r="B5586" s="16">
        <v>40203</v>
      </c>
      <c r="C5586" s="16">
        <v>92</v>
      </c>
      <c r="D5586" s="16">
        <v>79.900000000000006</v>
      </c>
      <c r="E5586" s="17">
        <v>41002</v>
      </c>
      <c r="F5586" s="17"/>
    </row>
    <row r="5587" spans="1:6" x14ac:dyDescent="0.25">
      <c r="A5587" s="16" t="s">
        <v>234</v>
      </c>
      <c r="B5587" s="16">
        <v>41056</v>
      </c>
      <c r="C5587" s="16">
        <v>130</v>
      </c>
      <c r="D5587" s="16">
        <v>114.8</v>
      </c>
      <c r="E5587" s="17">
        <v>32981</v>
      </c>
      <c r="F5587" s="17"/>
    </row>
    <row r="5588" spans="1:6" x14ac:dyDescent="0.25">
      <c r="A5588" s="16" t="s">
        <v>234</v>
      </c>
      <c r="B5588" s="16">
        <v>41339</v>
      </c>
      <c r="C5588" s="16">
        <v>120</v>
      </c>
      <c r="D5588" s="16">
        <v>64.3</v>
      </c>
      <c r="E5588" s="17">
        <v>26499</v>
      </c>
      <c r="F5588" s="17"/>
    </row>
    <row r="5589" spans="1:6" x14ac:dyDescent="0.25">
      <c r="A5589" s="16" t="s">
        <v>234</v>
      </c>
      <c r="B5589" s="16">
        <v>42728</v>
      </c>
      <c r="C5589" s="16">
        <v>104</v>
      </c>
      <c r="D5589" s="16">
        <v>95.5</v>
      </c>
      <c r="E5589" s="17">
        <v>24650</v>
      </c>
      <c r="F5589" s="17"/>
    </row>
    <row r="5590" spans="1:6" x14ac:dyDescent="0.25">
      <c r="A5590" s="16" t="s">
        <v>234</v>
      </c>
      <c r="B5590" s="16">
        <v>40702</v>
      </c>
      <c r="C5590" s="16">
        <v>120</v>
      </c>
      <c r="D5590" s="16">
        <v>104.6</v>
      </c>
      <c r="E5590" s="17">
        <v>26911</v>
      </c>
      <c r="F5590" s="17"/>
    </row>
    <row r="5591" spans="1:6" x14ac:dyDescent="0.25">
      <c r="A5591" s="16" t="s">
        <v>234</v>
      </c>
      <c r="B5591" s="16">
        <v>42633</v>
      </c>
      <c r="C5591" s="16">
        <v>59</v>
      </c>
      <c r="D5591" s="16">
        <v>54.8</v>
      </c>
      <c r="E5591" s="17">
        <v>33573</v>
      </c>
      <c r="F5591" s="17"/>
    </row>
    <row r="5592" spans="1:6" x14ac:dyDescent="0.25">
      <c r="A5592" s="16" t="s">
        <v>234</v>
      </c>
      <c r="B5592" s="16">
        <v>42141</v>
      </c>
      <c r="C5592" s="16">
        <v>60</v>
      </c>
      <c r="D5592" s="16">
        <v>54.7</v>
      </c>
      <c r="E5592" s="17">
        <v>33358</v>
      </c>
      <c r="F5592" s="17"/>
    </row>
    <row r="5593" spans="1:6" x14ac:dyDescent="0.25">
      <c r="A5593" s="16" t="s">
        <v>234</v>
      </c>
      <c r="B5593" s="16">
        <v>40509</v>
      </c>
      <c r="C5593" s="16">
        <v>120</v>
      </c>
      <c r="D5593" s="16">
        <v>95.4</v>
      </c>
      <c r="E5593" s="17">
        <v>39227</v>
      </c>
      <c r="F5593" s="17"/>
    </row>
    <row r="5594" spans="1:6" x14ac:dyDescent="0.25">
      <c r="A5594" s="16" t="s">
        <v>234</v>
      </c>
      <c r="B5594" s="16">
        <v>40391</v>
      </c>
      <c r="C5594" s="16">
        <v>179</v>
      </c>
      <c r="D5594" s="16">
        <v>137</v>
      </c>
      <c r="E5594" s="17">
        <v>28550</v>
      </c>
      <c r="F5594" s="17"/>
    </row>
    <row r="5595" spans="1:6" x14ac:dyDescent="0.25">
      <c r="A5595" s="16" t="s">
        <v>234</v>
      </c>
      <c r="B5595" s="16">
        <v>40831</v>
      </c>
      <c r="C5595" s="16">
        <v>143</v>
      </c>
      <c r="D5595" s="16">
        <v>138.69999999999999</v>
      </c>
      <c r="E5595" s="17">
        <v>29892</v>
      </c>
      <c r="F5595" s="17"/>
    </row>
    <row r="5596" spans="1:6" x14ac:dyDescent="0.25">
      <c r="A5596" s="16" t="s">
        <v>234</v>
      </c>
      <c r="B5596" s="16">
        <v>41101</v>
      </c>
      <c r="C5596" s="16">
        <v>110</v>
      </c>
      <c r="D5596" s="16">
        <v>107.5</v>
      </c>
      <c r="E5596" s="17">
        <v>34359</v>
      </c>
      <c r="F5596" s="17"/>
    </row>
    <row r="5597" spans="1:6" x14ac:dyDescent="0.25">
      <c r="A5597" s="16" t="s">
        <v>234</v>
      </c>
      <c r="B5597" s="16">
        <v>40702</v>
      </c>
      <c r="C5597" s="16">
        <v>100</v>
      </c>
      <c r="D5597" s="16">
        <v>90.3</v>
      </c>
      <c r="E5597" s="17">
        <v>34057</v>
      </c>
      <c r="F5597" s="17"/>
    </row>
    <row r="5598" spans="1:6" x14ac:dyDescent="0.25">
      <c r="A5598" s="16" t="s">
        <v>234</v>
      </c>
      <c r="B5598" s="16">
        <v>42104</v>
      </c>
      <c r="C5598" s="16">
        <v>66</v>
      </c>
      <c r="D5598" s="16">
        <v>58.1</v>
      </c>
      <c r="E5598" s="17">
        <v>33245</v>
      </c>
      <c r="F5598" s="17"/>
    </row>
    <row r="5599" spans="1:6" x14ac:dyDescent="0.25">
      <c r="A5599" s="16" t="s">
        <v>234</v>
      </c>
      <c r="B5599" s="16">
        <v>42141</v>
      </c>
      <c r="C5599" s="16">
        <v>94</v>
      </c>
      <c r="D5599" s="16">
        <v>86</v>
      </c>
      <c r="E5599" s="17">
        <v>33246</v>
      </c>
      <c r="F5599" s="17"/>
    </row>
    <row r="5600" spans="1:6" x14ac:dyDescent="0.25">
      <c r="A5600" s="16" t="s">
        <v>234</v>
      </c>
      <c r="B5600" s="16">
        <v>41018</v>
      </c>
      <c r="C5600" s="16">
        <v>100</v>
      </c>
      <c r="D5600" s="16">
        <v>92.3</v>
      </c>
      <c r="E5600" s="17">
        <v>36438</v>
      </c>
      <c r="F5600" s="17"/>
    </row>
    <row r="5601" spans="1:6" x14ac:dyDescent="0.25">
      <c r="A5601" s="16" t="s">
        <v>234</v>
      </c>
      <c r="B5601" s="16">
        <v>42602</v>
      </c>
      <c r="C5601" s="16">
        <v>52</v>
      </c>
      <c r="D5601" s="16">
        <v>49.3</v>
      </c>
      <c r="E5601" s="17">
        <v>33588</v>
      </c>
      <c r="F5601" s="17"/>
    </row>
    <row r="5602" spans="1:6" x14ac:dyDescent="0.25">
      <c r="A5602" s="16" t="s">
        <v>234</v>
      </c>
      <c r="B5602" s="16">
        <v>41314</v>
      </c>
      <c r="C5602" s="16">
        <v>91</v>
      </c>
      <c r="D5602" s="16">
        <v>82.7</v>
      </c>
      <c r="E5602" s="17">
        <v>33421</v>
      </c>
      <c r="F5602" s="17"/>
    </row>
    <row r="5603" spans="1:6" x14ac:dyDescent="0.25">
      <c r="A5603" s="16" t="s">
        <v>234</v>
      </c>
      <c r="B5603" s="16">
        <v>40516</v>
      </c>
      <c r="C5603" s="16">
        <v>34</v>
      </c>
      <c r="D5603" s="16">
        <v>29.7</v>
      </c>
      <c r="E5603" s="17">
        <v>33646</v>
      </c>
      <c r="F5603" s="17"/>
    </row>
    <row r="5604" spans="1:6" x14ac:dyDescent="0.25">
      <c r="A5604" s="16" t="s">
        <v>234</v>
      </c>
      <c r="B5604" s="16">
        <v>40216</v>
      </c>
      <c r="C5604" s="16">
        <v>165</v>
      </c>
      <c r="D5604" s="16">
        <v>128.1</v>
      </c>
      <c r="E5604" s="17">
        <v>33543</v>
      </c>
      <c r="F5604" s="17"/>
    </row>
    <row r="5605" spans="1:6" x14ac:dyDescent="0.25">
      <c r="A5605" s="16" t="s">
        <v>234</v>
      </c>
      <c r="B5605" s="16">
        <v>42206</v>
      </c>
      <c r="C5605" s="16">
        <v>66</v>
      </c>
      <c r="D5605" s="16">
        <v>54.8</v>
      </c>
      <c r="E5605" s="17">
        <v>24561</v>
      </c>
      <c r="F5605" s="17"/>
    </row>
    <row r="5606" spans="1:6" x14ac:dyDescent="0.25">
      <c r="A5606" s="16" t="s">
        <v>234</v>
      </c>
      <c r="B5606" s="16">
        <v>40502</v>
      </c>
      <c r="C5606" s="16">
        <v>98</v>
      </c>
      <c r="D5606" s="16">
        <v>84.6</v>
      </c>
      <c r="E5606" s="17">
        <v>28277</v>
      </c>
      <c r="F5606" s="17"/>
    </row>
    <row r="5607" spans="1:6" x14ac:dyDescent="0.25">
      <c r="A5607" s="16" t="s">
        <v>234</v>
      </c>
      <c r="B5607" s="16">
        <v>42276</v>
      </c>
      <c r="C5607" s="16">
        <v>104</v>
      </c>
      <c r="D5607" s="16">
        <v>93.1</v>
      </c>
      <c r="E5607" s="17">
        <v>33604</v>
      </c>
      <c r="F5607" s="17"/>
    </row>
    <row r="5608" spans="1:6" x14ac:dyDescent="0.25">
      <c r="A5608" s="16" t="s">
        <v>234</v>
      </c>
      <c r="B5608" s="16">
        <v>42754</v>
      </c>
      <c r="C5608" s="16">
        <v>72</v>
      </c>
      <c r="D5608" s="16">
        <v>66.400000000000006</v>
      </c>
      <c r="E5608" s="17">
        <v>31156</v>
      </c>
      <c r="F5608" s="17"/>
    </row>
    <row r="5609" spans="1:6" x14ac:dyDescent="0.25">
      <c r="A5609" s="16" t="s">
        <v>234</v>
      </c>
      <c r="B5609" s="16">
        <v>42066</v>
      </c>
      <c r="C5609" s="16">
        <v>98</v>
      </c>
      <c r="D5609" s="16">
        <v>93.1</v>
      </c>
      <c r="E5609" s="17">
        <v>33407</v>
      </c>
      <c r="F5609" s="17"/>
    </row>
    <row r="5610" spans="1:6" x14ac:dyDescent="0.25">
      <c r="A5610" s="16" t="s">
        <v>234</v>
      </c>
      <c r="B5610" s="16">
        <v>41230</v>
      </c>
      <c r="C5610" s="16">
        <v>104</v>
      </c>
      <c r="D5610" s="16">
        <v>89.5</v>
      </c>
      <c r="E5610" s="17">
        <v>27381</v>
      </c>
      <c r="F5610" s="17"/>
    </row>
    <row r="5611" spans="1:6" x14ac:dyDescent="0.25">
      <c r="A5611" s="16" t="s">
        <v>234</v>
      </c>
      <c r="B5611" s="16">
        <v>42211</v>
      </c>
      <c r="C5611" s="16">
        <v>50</v>
      </c>
      <c r="D5611" s="16">
        <v>36.799999999999997</v>
      </c>
      <c r="E5611" s="17">
        <v>33309</v>
      </c>
      <c r="F5611" s="17"/>
    </row>
    <row r="5612" spans="1:6" x14ac:dyDescent="0.25">
      <c r="A5612" s="16" t="s">
        <v>234</v>
      </c>
      <c r="B5612" s="16">
        <v>41091</v>
      </c>
      <c r="C5612" s="16">
        <v>143</v>
      </c>
      <c r="D5612" s="16">
        <v>108.8</v>
      </c>
      <c r="E5612" s="17">
        <v>43529</v>
      </c>
      <c r="F5612" s="17"/>
    </row>
    <row r="5613" spans="1:6" x14ac:dyDescent="0.25">
      <c r="A5613" s="16" t="s">
        <v>234</v>
      </c>
      <c r="B5613" s="16">
        <v>42261</v>
      </c>
      <c r="C5613" s="16">
        <v>112</v>
      </c>
      <c r="D5613" s="16">
        <v>110</v>
      </c>
      <c r="E5613" s="17">
        <v>24473</v>
      </c>
      <c r="F5613" s="17"/>
    </row>
    <row r="5614" spans="1:6" x14ac:dyDescent="0.25">
      <c r="A5614" s="16" t="s">
        <v>234</v>
      </c>
      <c r="B5614" s="16">
        <v>42025</v>
      </c>
      <c r="C5614" s="16">
        <v>96</v>
      </c>
      <c r="D5614" s="16">
        <v>90.9</v>
      </c>
      <c r="E5614" s="17">
        <v>33337</v>
      </c>
      <c r="F5614" s="17"/>
    </row>
    <row r="5615" spans="1:6" x14ac:dyDescent="0.25">
      <c r="A5615" s="16" t="s">
        <v>234</v>
      </c>
      <c r="B5615" s="16">
        <v>40205</v>
      </c>
      <c r="C5615" s="16">
        <v>47</v>
      </c>
      <c r="D5615" s="16">
        <v>39.4</v>
      </c>
      <c r="E5615" s="17">
        <v>33851</v>
      </c>
      <c r="F5615" s="17"/>
    </row>
    <row r="5616" spans="1:6" x14ac:dyDescent="0.25">
      <c r="A5616" s="16" t="s">
        <v>234</v>
      </c>
      <c r="B5616" s="16">
        <v>41822</v>
      </c>
      <c r="C5616" s="16">
        <v>92</v>
      </c>
      <c r="D5616" s="16">
        <v>87.2</v>
      </c>
      <c r="E5616" s="17">
        <v>28663</v>
      </c>
      <c r="F5616" s="17"/>
    </row>
    <row r="5617" spans="1:6" x14ac:dyDescent="0.25">
      <c r="A5617" s="16" t="s">
        <v>234</v>
      </c>
      <c r="B5617" s="16">
        <v>42431</v>
      </c>
      <c r="C5617" s="16">
        <v>66</v>
      </c>
      <c r="D5617" s="16">
        <v>52.2</v>
      </c>
      <c r="E5617" s="17">
        <v>24473</v>
      </c>
      <c r="F5617" s="17"/>
    </row>
    <row r="5618" spans="1:6" x14ac:dyDescent="0.25">
      <c r="A5618" s="16" t="s">
        <v>234</v>
      </c>
      <c r="B5618" s="16">
        <v>41031</v>
      </c>
      <c r="C5618" s="16">
        <v>53</v>
      </c>
      <c r="D5618" s="16">
        <v>51.6</v>
      </c>
      <c r="E5618" s="17">
        <v>28396</v>
      </c>
      <c r="F5618" s="17"/>
    </row>
    <row r="5619" spans="1:6" x14ac:dyDescent="0.25">
      <c r="A5619" s="16" t="s">
        <v>234</v>
      </c>
      <c r="B5619" s="16">
        <v>40509</v>
      </c>
      <c r="C5619" s="16">
        <v>64</v>
      </c>
      <c r="D5619" s="16">
        <v>60.6</v>
      </c>
      <c r="E5619" s="17">
        <v>41257</v>
      </c>
      <c r="F5619" s="17"/>
    </row>
    <row r="5620" spans="1:6" x14ac:dyDescent="0.25">
      <c r="A5620" s="16" t="s">
        <v>234</v>
      </c>
      <c r="B5620" s="16">
        <v>41075</v>
      </c>
      <c r="C5620" s="16">
        <v>95</v>
      </c>
      <c r="D5620" s="16">
        <v>74.400000000000006</v>
      </c>
      <c r="E5620" s="17">
        <v>33059</v>
      </c>
      <c r="F5620" s="17"/>
    </row>
    <row r="5621" spans="1:6" x14ac:dyDescent="0.25">
      <c r="A5621" s="16" t="s">
        <v>234</v>
      </c>
      <c r="B5621" s="16">
        <v>41522</v>
      </c>
      <c r="C5621" s="16">
        <v>106</v>
      </c>
      <c r="D5621" s="16">
        <v>85.4</v>
      </c>
      <c r="E5621" s="17">
        <v>33220</v>
      </c>
      <c r="F5621" s="17"/>
    </row>
    <row r="5622" spans="1:6" x14ac:dyDescent="0.25">
      <c r="A5622" s="16" t="s">
        <v>234</v>
      </c>
      <c r="B5622" s="16">
        <v>40071</v>
      </c>
      <c r="C5622" s="16">
        <v>120</v>
      </c>
      <c r="D5622" s="16">
        <v>96.7</v>
      </c>
      <c r="E5622" s="17">
        <v>33664</v>
      </c>
      <c r="F5622" s="17"/>
    </row>
    <row r="5623" spans="1:6" x14ac:dyDescent="0.25">
      <c r="A5623" s="16" t="s">
        <v>234</v>
      </c>
      <c r="B5623" s="16">
        <v>41042</v>
      </c>
      <c r="C5623" s="16">
        <v>151</v>
      </c>
      <c r="D5623" s="16">
        <v>134.5</v>
      </c>
      <c r="E5623" s="17">
        <v>25546</v>
      </c>
      <c r="F5623" s="17"/>
    </row>
    <row r="5624" spans="1:6" x14ac:dyDescent="0.25">
      <c r="A5624" s="16" t="s">
        <v>234</v>
      </c>
      <c r="B5624" s="16">
        <v>40219</v>
      </c>
      <c r="C5624" s="16">
        <v>68</v>
      </c>
      <c r="D5624" s="16">
        <v>61.2</v>
      </c>
      <c r="E5624" s="17">
        <v>27869</v>
      </c>
      <c r="F5624" s="17"/>
    </row>
    <row r="5625" spans="1:6" x14ac:dyDescent="0.25">
      <c r="A5625" s="16" t="s">
        <v>234</v>
      </c>
      <c r="B5625" s="16">
        <v>40409</v>
      </c>
      <c r="C5625" s="16">
        <v>104</v>
      </c>
      <c r="D5625" s="16">
        <v>93.5</v>
      </c>
      <c r="E5625" s="17">
        <v>33308</v>
      </c>
      <c r="F5625" s="17"/>
    </row>
    <row r="5626" spans="1:6" x14ac:dyDescent="0.25">
      <c r="A5626" s="16" t="s">
        <v>234</v>
      </c>
      <c r="B5626" s="16">
        <v>42343</v>
      </c>
      <c r="C5626" s="16">
        <v>67</v>
      </c>
      <c r="D5626" s="16">
        <v>56</v>
      </c>
      <c r="E5626" s="17">
        <v>33817</v>
      </c>
      <c r="F5626" s="17"/>
    </row>
    <row r="5627" spans="1:6" x14ac:dyDescent="0.25">
      <c r="A5627" s="16" t="s">
        <v>234</v>
      </c>
      <c r="B5627" s="16">
        <v>42501</v>
      </c>
      <c r="C5627" s="16">
        <v>93</v>
      </c>
      <c r="D5627" s="16">
        <v>86.8</v>
      </c>
      <c r="E5627" s="17">
        <v>30834</v>
      </c>
      <c r="F5627" s="17"/>
    </row>
    <row r="5628" spans="1:6" x14ac:dyDescent="0.25">
      <c r="A5628" s="16" t="s">
        <v>234</v>
      </c>
      <c r="B5628" s="16">
        <v>40336</v>
      </c>
      <c r="C5628" s="16">
        <v>86</v>
      </c>
      <c r="D5628" s="16">
        <v>82.3</v>
      </c>
      <c r="E5628" s="17">
        <v>33695</v>
      </c>
      <c r="F5628" s="17"/>
    </row>
    <row r="5629" spans="1:6" x14ac:dyDescent="0.25">
      <c r="A5629" s="16" t="s">
        <v>234</v>
      </c>
      <c r="B5629" s="16">
        <v>40351</v>
      </c>
      <c r="C5629" s="16">
        <v>97</v>
      </c>
      <c r="D5629" s="16">
        <v>89</v>
      </c>
      <c r="E5629" s="17">
        <v>28887</v>
      </c>
      <c r="F5629" s="17"/>
    </row>
    <row r="5630" spans="1:6" x14ac:dyDescent="0.25">
      <c r="A5630" s="16" t="s">
        <v>234</v>
      </c>
      <c r="B5630" s="16">
        <v>40361</v>
      </c>
      <c r="C5630" s="16">
        <v>99</v>
      </c>
      <c r="D5630" s="16">
        <v>94</v>
      </c>
      <c r="E5630" s="17">
        <v>33403</v>
      </c>
      <c r="F5630" s="17"/>
    </row>
    <row r="5631" spans="1:6" x14ac:dyDescent="0.25">
      <c r="A5631" s="16" t="s">
        <v>234</v>
      </c>
      <c r="B5631" s="16">
        <v>41042</v>
      </c>
      <c r="C5631" s="16">
        <v>16</v>
      </c>
      <c r="D5631" s="16">
        <v>17.600000000000001</v>
      </c>
      <c r="E5631" s="17">
        <v>34361</v>
      </c>
      <c r="F5631" s="17"/>
    </row>
    <row r="5632" spans="1:6" x14ac:dyDescent="0.25">
      <c r="A5632" s="16" t="s">
        <v>234</v>
      </c>
      <c r="B5632" s="16">
        <v>42303</v>
      </c>
      <c r="C5632" s="16">
        <v>18</v>
      </c>
      <c r="D5632" s="16">
        <v>17.8</v>
      </c>
      <c r="E5632" s="17">
        <v>33220</v>
      </c>
      <c r="F5632" s="17"/>
    </row>
    <row r="5633" spans="1:6" x14ac:dyDescent="0.25">
      <c r="A5633" s="16" t="s">
        <v>234</v>
      </c>
      <c r="B5633" s="16">
        <v>40511</v>
      </c>
      <c r="C5633" s="16">
        <v>54</v>
      </c>
      <c r="D5633" s="16">
        <v>44.7</v>
      </c>
      <c r="E5633" s="17">
        <v>41794</v>
      </c>
      <c r="F5633" s="17"/>
    </row>
    <row r="5634" spans="1:6" x14ac:dyDescent="0.25">
      <c r="A5634" s="16" t="s">
        <v>234</v>
      </c>
      <c r="B5634" s="16">
        <v>40391</v>
      </c>
      <c r="C5634" s="16">
        <v>25</v>
      </c>
      <c r="D5634" s="16">
        <v>22.5</v>
      </c>
      <c r="E5634" s="17">
        <v>35324</v>
      </c>
      <c r="F5634" s="17"/>
    </row>
    <row r="5635" spans="1:6" x14ac:dyDescent="0.25">
      <c r="A5635" s="16" t="s">
        <v>234</v>
      </c>
      <c r="B5635" s="16">
        <v>41014</v>
      </c>
      <c r="C5635" s="16">
        <v>81</v>
      </c>
      <c r="D5635" s="16">
        <v>74.5</v>
      </c>
      <c r="E5635" s="17">
        <v>24504</v>
      </c>
      <c r="F5635" s="17"/>
    </row>
    <row r="5636" spans="1:6" x14ac:dyDescent="0.25">
      <c r="A5636" s="16" t="s">
        <v>234</v>
      </c>
      <c r="B5636" s="16">
        <v>41858</v>
      </c>
      <c r="C5636" s="16">
        <v>142</v>
      </c>
      <c r="D5636" s="16">
        <v>124</v>
      </c>
      <c r="E5636" s="17">
        <v>32783</v>
      </c>
      <c r="F5636" s="17"/>
    </row>
    <row r="5637" spans="1:6" x14ac:dyDescent="0.25">
      <c r="A5637" s="16" t="s">
        <v>234</v>
      </c>
      <c r="B5637" s="16">
        <v>41102</v>
      </c>
      <c r="C5637" s="16">
        <v>60</v>
      </c>
      <c r="D5637" s="16">
        <v>52.1</v>
      </c>
      <c r="E5637" s="17">
        <v>35019</v>
      </c>
      <c r="F5637" s="17"/>
    </row>
    <row r="5638" spans="1:6" x14ac:dyDescent="0.25">
      <c r="A5638" s="16" t="s">
        <v>234</v>
      </c>
      <c r="B5638" s="16">
        <v>42001</v>
      </c>
      <c r="C5638" s="16">
        <v>86</v>
      </c>
      <c r="D5638" s="16">
        <v>78.599999999999994</v>
      </c>
      <c r="E5638" s="17">
        <v>33573</v>
      </c>
      <c r="F5638" s="17"/>
    </row>
    <row r="5639" spans="1:6" x14ac:dyDescent="0.25">
      <c r="A5639" s="16" t="s">
        <v>234</v>
      </c>
      <c r="B5639" s="16">
        <v>42420</v>
      </c>
      <c r="C5639" s="16">
        <v>222</v>
      </c>
      <c r="D5639" s="16">
        <v>176.3</v>
      </c>
      <c r="E5639" s="17">
        <v>26785</v>
      </c>
      <c r="F5639" s="17"/>
    </row>
    <row r="5640" spans="1:6" x14ac:dyDescent="0.25">
      <c r="A5640" s="16" t="s">
        <v>234</v>
      </c>
      <c r="B5640" s="16">
        <v>40031</v>
      </c>
      <c r="C5640" s="16">
        <v>30</v>
      </c>
      <c r="D5640" s="16">
        <v>11.1</v>
      </c>
      <c r="E5640" s="17">
        <v>32147</v>
      </c>
      <c r="F5640" s="17"/>
    </row>
    <row r="5641" spans="1:6" x14ac:dyDescent="0.25">
      <c r="A5641" s="16" t="s">
        <v>234</v>
      </c>
      <c r="B5641" s="16">
        <v>42135</v>
      </c>
      <c r="C5641" s="16">
        <v>98</v>
      </c>
      <c r="D5641" s="16">
        <v>88.9</v>
      </c>
      <c r="E5641" s="17">
        <v>33695</v>
      </c>
      <c r="F5641" s="17"/>
    </row>
    <row r="5642" spans="1:6" x14ac:dyDescent="0.25">
      <c r="A5642" s="16" t="s">
        <v>234</v>
      </c>
      <c r="B5642" s="16">
        <v>40515</v>
      </c>
      <c r="C5642" s="16">
        <v>150</v>
      </c>
      <c r="D5642" s="16">
        <v>138.4</v>
      </c>
      <c r="E5642" s="17">
        <v>32638</v>
      </c>
      <c r="F5642" s="17"/>
    </row>
    <row r="5643" spans="1:6" x14ac:dyDescent="0.25">
      <c r="A5643" s="16" t="s">
        <v>234</v>
      </c>
      <c r="B5643" s="16">
        <v>41179</v>
      </c>
      <c r="C5643" s="16">
        <v>94</v>
      </c>
      <c r="D5643" s="16">
        <v>90.6</v>
      </c>
      <c r="E5643" s="17">
        <v>33262</v>
      </c>
      <c r="F5643" s="17"/>
    </row>
    <row r="5644" spans="1:6" x14ac:dyDescent="0.25">
      <c r="A5644" s="16" t="s">
        <v>234</v>
      </c>
      <c r="B5644" s="16">
        <v>41102</v>
      </c>
      <c r="C5644" s="16">
        <v>137</v>
      </c>
      <c r="D5644" s="16">
        <v>127.6</v>
      </c>
      <c r="E5644" s="17">
        <v>37448</v>
      </c>
      <c r="F5644" s="17"/>
    </row>
    <row r="5645" spans="1:6" x14ac:dyDescent="0.25">
      <c r="A5645" s="16" t="s">
        <v>234</v>
      </c>
      <c r="B5645" s="16">
        <v>40504</v>
      </c>
      <c r="C5645" s="16">
        <v>74</v>
      </c>
      <c r="D5645" s="16">
        <v>29.3</v>
      </c>
      <c r="E5645" s="17">
        <v>40940</v>
      </c>
      <c r="F5645" s="17"/>
    </row>
    <row r="5646" spans="1:6" x14ac:dyDescent="0.25">
      <c r="A5646" s="16" t="s">
        <v>234</v>
      </c>
      <c r="B5646" s="16">
        <v>42749</v>
      </c>
      <c r="C5646" s="16">
        <v>104</v>
      </c>
      <c r="D5646" s="16">
        <v>96.7</v>
      </c>
      <c r="E5646" s="17">
        <v>34166</v>
      </c>
      <c r="F5646" s="17"/>
    </row>
    <row r="5647" spans="1:6" x14ac:dyDescent="0.25">
      <c r="A5647" s="16" t="s">
        <v>234</v>
      </c>
      <c r="B5647" s="16">
        <v>40601</v>
      </c>
      <c r="C5647" s="16">
        <v>100</v>
      </c>
      <c r="D5647" s="16">
        <v>92.3</v>
      </c>
      <c r="E5647" s="17">
        <v>30594</v>
      </c>
      <c r="F5647" s="17"/>
    </row>
    <row r="5648" spans="1:6" x14ac:dyDescent="0.25">
      <c r="A5648" s="16" t="s">
        <v>234</v>
      </c>
      <c r="B5648" s="16">
        <v>40245</v>
      </c>
      <c r="C5648" s="16">
        <v>58</v>
      </c>
      <c r="D5648" s="16">
        <v>48.7</v>
      </c>
      <c r="E5648" s="17">
        <v>42123</v>
      </c>
      <c r="F5648" s="17"/>
    </row>
    <row r="5649" spans="1:6" x14ac:dyDescent="0.25">
      <c r="A5649" s="16" t="s">
        <v>234</v>
      </c>
      <c r="B5649" s="16">
        <v>40272</v>
      </c>
      <c r="C5649" s="16">
        <v>128</v>
      </c>
      <c r="D5649" s="16">
        <v>112.1</v>
      </c>
      <c r="E5649" s="17">
        <v>33482</v>
      </c>
      <c r="F5649" s="17"/>
    </row>
    <row r="5650" spans="1:6" x14ac:dyDescent="0.25">
      <c r="A5650" s="16" t="s">
        <v>234</v>
      </c>
      <c r="B5650" s="16">
        <v>42717</v>
      </c>
      <c r="C5650" s="16">
        <v>84</v>
      </c>
      <c r="D5650" s="16">
        <v>73.2</v>
      </c>
      <c r="E5650" s="17">
        <v>33408</v>
      </c>
      <c r="F5650" s="17"/>
    </row>
    <row r="5651" spans="1:6" x14ac:dyDescent="0.25">
      <c r="A5651" s="16" t="s">
        <v>234</v>
      </c>
      <c r="B5651" s="16">
        <v>42104</v>
      </c>
      <c r="C5651" s="16">
        <v>39</v>
      </c>
      <c r="D5651" s="16">
        <v>35.299999999999997</v>
      </c>
      <c r="E5651" s="17">
        <v>35083</v>
      </c>
      <c r="F5651" s="17"/>
    </row>
    <row r="5652" spans="1:6" x14ac:dyDescent="0.25">
      <c r="A5652" s="16" t="s">
        <v>234</v>
      </c>
      <c r="B5652" s="16">
        <v>40222</v>
      </c>
      <c r="C5652" s="16">
        <v>145</v>
      </c>
      <c r="D5652" s="16">
        <v>100.2</v>
      </c>
      <c r="E5652" s="17">
        <v>29935</v>
      </c>
      <c r="F5652" s="17"/>
    </row>
    <row r="5653" spans="1:6" x14ac:dyDescent="0.25">
      <c r="A5653" s="16" t="s">
        <v>234</v>
      </c>
      <c r="B5653" s="16">
        <v>42141</v>
      </c>
      <c r="C5653" s="16">
        <v>16</v>
      </c>
      <c r="D5653" s="16">
        <v>12.5</v>
      </c>
      <c r="E5653" s="17">
        <v>34281</v>
      </c>
      <c r="F5653" s="17"/>
    </row>
    <row r="5654" spans="1:6" x14ac:dyDescent="0.25">
      <c r="A5654" s="16" t="s">
        <v>234</v>
      </c>
      <c r="B5654" s="16">
        <v>40403</v>
      </c>
      <c r="C5654" s="16">
        <v>102</v>
      </c>
      <c r="D5654" s="16">
        <v>95.5</v>
      </c>
      <c r="E5654" s="17">
        <v>25881</v>
      </c>
      <c r="F5654" s="17"/>
    </row>
    <row r="5655" spans="1:6" x14ac:dyDescent="0.25">
      <c r="A5655" s="16" t="s">
        <v>234</v>
      </c>
      <c r="B5655" s="16">
        <v>40031</v>
      </c>
      <c r="C5655" s="16">
        <v>120</v>
      </c>
      <c r="D5655" s="16">
        <v>105.8</v>
      </c>
      <c r="E5655" s="17">
        <v>35807</v>
      </c>
      <c r="F5655" s="17"/>
    </row>
    <row r="5656" spans="1:6" x14ac:dyDescent="0.25">
      <c r="A5656" s="16" t="s">
        <v>234</v>
      </c>
      <c r="B5656" s="16">
        <v>42445</v>
      </c>
      <c r="C5656" s="16">
        <v>104</v>
      </c>
      <c r="D5656" s="16">
        <v>64.7</v>
      </c>
      <c r="E5656" s="17">
        <v>33635</v>
      </c>
      <c r="F5656" s="17"/>
    </row>
    <row r="5657" spans="1:6" x14ac:dyDescent="0.25">
      <c r="A5657" s="16" t="s">
        <v>234</v>
      </c>
      <c r="B5657" s="16">
        <v>40484</v>
      </c>
      <c r="C5657" s="16">
        <v>128</v>
      </c>
      <c r="D5657" s="16">
        <v>106.1</v>
      </c>
      <c r="E5657" s="17">
        <v>33289</v>
      </c>
      <c r="F5657" s="17"/>
    </row>
    <row r="5658" spans="1:6" x14ac:dyDescent="0.25">
      <c r="A5658" s="16" t="s">
        <v>234</v>
      </c>
      <c r="B5658" s="16">
        <v>42345</v>
      </c>
      <c r="C5658" s="16">
        <v>97</v>
      </c>
      <c r="D5658" s="16">
        <v>93.3</v>
      </c>
      <c r="E5658" s="17">
        <v>33466</v>
      </c>
      <c r="F5658" s="17"/>
    </row>
    <row r="5659" spans="1:6" x14ac:dyDescent="0.25">
      <c r="A5659" s="16" t="s">
        <v>234</v>
      </c>
      <c r="B5659" s="16">
        <v>40504</v>
      </c>
      <c r="C5659" s="16">
        <v>120</v>
      </c>
      <c r="D5659" s="16">
        <v>114.6</v>
      </c>
      <c r="E5659" s="17">
        <v>33163</v>
      </c>
      <c r="F5659" s="17"/>
    </row>
    <row r="5660" spans="1:6" x14ac:dyDescent="0.25">
      <c r="A5660" s="16" t="s">
        <v>234</v>
      </c>
      <c r="B5660" s="16">
        <v>40220</v>
      </c>
      <c r="C5660" s="16">
        <v>128</v>
      </c>
      <c r="D5660" s="16">
        <v>106.6</v>
      </c>
      <c r="E5660" s="17">
        <v>33756</v>
      </c>
      <c r="F5660" s="17"/>
    </row>
    <row r="5661" spans="1:6" x14ac:dyDescent="0.25">
      <c r="A5661" s="16" t="s">
        <v>234</v>
      </c>
      <c r="B5661" s="16">
        <v>40504</v>
      </c>
      <c r="C5661" s="16">
        <v>108</v>
      </c>
      <c r="D5661" s="16">
        <v>99.7</v>
      </c>
      <c r="E5661" s="17">
        <v>36594</v>
      </c>
      <c r="F5661" s="17"/>
    </row>
    <row r="5662" spans="1:6" x14ac:dyDescent="0.25">
      <c r="A5662" s="16" t="s">
        <v>234</v>
      </c>
      <c r="B5662" s="16">
        <v>40475</v>
      </c>
      <c r="C5662" s="16">
        <v>92</v>
      </c>
      <c r="D5662" s="16">
        <v>79.7</v>
      </c>
      <c r="E5662" s="17">
        <v>33353</v>
      </c>
      <c r="F5662" s="17"/>
    </row>
    <row r="5663" spans="1:6" x14ac:dyDescent="0.25">
      <c r="A5663" s="16" t="s">
        <v>234</v>
      </c>
      <c r="B5663" s="16">
        <v>41472</v>
      </c>
      <c r="C5663" s="16">
        <v>48</v>
      </c>
      <c r="D5663" s="16">
        <v>44.8</v>
      </c>
      <c r="E5663" s="17">
        <v>33406</v>
      </c>
      <c r="F5663" s="17"/>
    </row>
    <row r="5664" spans="1:6" x14ac:dyDescent="0.25">
      <c r="A5664" s="16" t="s">
        <v>234</v>
      </c>
      <c r="B5664" s="16">
        <v>40160</v>
      </c>
      <c r="C5664" s="16">
        <v>120</v>
      </c>
      <c r="D5664" s="16">
        <v>71.5</v>
      </c>
      <c r="E5664" s="17">
        <v>42880</v>
      </c>
      <c r="F5664" s="17"/>
    </row>
    <row r="5665" spans="1:6" x14ac:dyDescent="0.25">
      <c r="A5665" s="16" t="s">
        <v>234</v>
      </c>
      <c r="B5665" s="16">
        <v>42055</v>
      </c>
      <c r="C5665" s="16">
        <v>40</v>
      </c>
      <c r="D5665" s="16">
        <v>35.6</v>
      </c>
      <c r="E5665" s="17">
        <v>34879</v>
      </c>
      <c r="F5665" s="17"/>
    </row>
    <row r="5666" spans="1:6" x14ac:dyDescent="0.25">
      <c r="A5666" s="16" t="s">
        <v>234</v>
      </c>
      <c r="B5666" s="16">
        <v>40004</v>
      </c>
      <c r="C5666" s="16">
        <v>100</v>
      </c>
      <c r="D5666" s="16">
        <v>76.3</v>
      </c>
      <c r="E5666" s="17">
        <v>28534</v>
      </c>
      <c r="F5666" s="17"/>
    </row>
    <row r="5667" spans="1:6" x14ac:dyDescent="0.25">
      <c r="A5667" s="16" t="s">
        <v>234</v>
      </c>
      <c r="B5667" s="16">
        <v>40444</v>
      </c>
      <c r="C5667" s="16">
        <v>96</v>
      </c>
      <c r="D5667" s="16">
        <v>92.1</v>
      </c>
      <c r="E5667" s="17">
        <v>25009</v>
      </c>
      <c r="F5667" s="17"/>
    </row>
    <row r="5668" spans="1:6" x14ac:dyDescent="0.25">
      <c r="A5668" s="16" t="s">
        <v>234</v>
      </c>
      <c r="B5668" s="16">
        <v>41553</v>
      </c>
      <c r="C5668" s="16">
        <v>118</v>
      </c>
      <c r="D5668" s="16">
        <v>84.9</v>
      </c>
      <c r="E5668" s="17">
        <v>33234</v>
      </c>
      <c r="F5668" s="17"/>
    </row>
    <row r="5669" spans="1:6" x14ac:dyDescent="0.25">
      <c r="A5669" s="16" t="s">
        <v>234</v>
      </c>
      <c r="B5669" s="16">
        <v>40504</v>
      </c>
      <c r="C5669" s="16">
        <v>136</v>
      </c>
      <c r="D5669" s="16">
        <v>129.9</v>
      </c>
      <c r="E5669" s="17">
        <v>28430</v>
      </c>
      <c r="F5669" s="17"/>
    </row>
    <row r="5670" spans="1:6" x14ac:dyDescent="0.25">
      <c r="A5670" s="16" t="s">
        <v>234</v>
      </c>
      <c r="B5670" s="16">
        <v>40702</v>
      </c>
      <c r="C5670" s="16">
        <v>85</v>
      </c>
      <c r="D5670" s="16">
        <v>81.3</v>
      </c>
      <c r="E5670" s="17">
        <v>35538</v>
      </c>
      <c r="F5670" s="17"/>
    </row>
    <row r="5671" spans="1:6" x14ac:dyDescent="0.25">
      <c r="A5671" s="16" t="s">
        <v>234</v>
      </c>
      <c r="B5671" s="16">
        <v>42071</v>
      </c>
      <c r="C5671" s="16">
        <v>226</v>
      </c>
      <c r="D5671" s="16">
        <v>123.1</v>
      </c>
      <c r="E5671" s="17">
        <v>24473</v>
      </c>
      <c r="F5671" s="17"/>
    </row>
    <row r="5672" spans="1:6" x14ac:dyDescent="0.25">
      <c r="A5672" s="16" t="s">
        <v>234</v>
      </c>
      <c r="B5672" s="16">
        <v>41503</v>
      </c>
      <c r="C5672" s="16">
        <v>35</v>
      </c>
      <c r="D5672" s="16">
        <v>19.3</v>
      </c>
      <c r="E5672" s="17">
        <v>30838</v>
      </c>
      <c r="F5672" s="17"/>
    </row>
    <row r="5673" spans="1:6" x14ac:dyDescent="0.25">
      <c r="A5673" s="16" t="s">
        <v>234</v>
      </c>
      <c r="B5673" s="16">
        <v>41042</v>
      </c>
      <c r="C5673" s="16">
        <v>150</v>
      </c>
      <c r="D5673" s="16">
        <v>119.8</v>
      </c>
      <c r="E5673" s="17">
        <v>30858</v>
      </c>
      <c r="F5673" s="17"/>
    </row>
    <row r="5674" spans="1:6" x14ac:dyDescent="0.25">
      <c r="A5674" s="16" t="s">
        <v>234</v>
      </c>
      <c r="B5674" s="16">
        <v>42743</v>
      </c>
      <c r="C5674" s="16">
        <v>118</v>
      </c>
      <c r="D5674" s="16">
        <v>103.1</v>
      </c>
      <c r="E5674" s="17">
        <v>33390</v>
      </c>
      <c r="F5674" s="17"/>
    </row>
    <row r="5675" spans="1:6" x14ac:dyDescent="0.25">
      <c r="A5675" s="16" t="s">
        <v>234</v>
      </c>
      <c r="B5675" s="16">
        <v>41653</v>
      </c>
      <c r="C5675" s="16">
        <v>121</v>
      </c>
      <c r="D5675" s="16">
        <v>114.7</v>
      </c>
      <c r="E5675" s="17">
        <v>28832</v>
      </c>
      <c r="F5675" s="17"/>
    </row>
    <row r="5676" spans="1:6" x14ac:dyDescent="0.25">
      <c r="A5676" s="16" t="s">
        <v>234</v>
      </c>
      <c r="B5676" s="16">
        <v>42001</v>
      </c>
      <c r="C5676" s="16">
        <v>108</v>
      </c>
      <c r="D5676" s="16">
        <v>81.599999999999994</v>
      </c>
      <c r="E5676" s="17">
        <v>33214</v>
      </c>
      <c r="F5676" s="17"/>
    </row>
    <row r="5677" spans="1:6" x14ac:dyDescent="0.25">
      <c r="A5677" s="16" t="s">
        <v>234</v>
      </c>
      <c r="B5677" s="16">
        <v>41015</v>
      </c>
      <c r="C5677" s="16">
        <v>176</v>
      </c>
      <c r="D5677" s="16">
        <v>168.3</v>
      </c>
      <c r="E5677" s="17">
        <v>33298</v>
      </c>
      <c r="F5677" s="17"/>
    </row>
    <row r="5678" spans="1:6" x14ac:dyDescent="0.25">
      <c r="A5678" s="16" t="s">
        <v>234</v>
      </c>
      <c r="B5678" s="16">
        <v>41076</v>
      </c>
      <c r="C5678" s="16">
        <v>143</v>
      </c>
      <c r="D5678" s="16">
        <v>119.8</v>
      </c>
      <c r="E5678" s="17">
        <v>41976</v>
      </c>
      <c r="F5678" s="17"/>
    </row>
    <row r="5679" spans="1:6" x14ac:dyDescent="0.25">
      <c r="A5679" s="16" t="s">
        <v>234</v>
      </c>
      <c r="B5679" s="16">
        <v>40351</v>
      </c>
      <c r="C5679" s="16">
        <v>10</v>
      </c>
      <c r="D5679" s="16">
        <v>6.7</v>
      </c>
      <c r="E5679" s="17">
        <v>35363</v>
      </c>
      <c r="F5679" s="17"/>
    </row>
    <row r="5680" spans="1:6" x14ac:dyDescent="0.25">
      <c r="A5680" s="16" t="s">
        <v>234</v>
      </c>
      <c r="B5680" s="16">
        <v>42141</v>
      </c>
      <c r="C5680" s="16">
        <v>194</v>
      </c>
      <c r="D5680" s="16">
        <v>177.8</v>
      </c>
      <c r="E5680" s="17">
        <v>25645</v>
      </c>
      <c r="F5680" s="17"/>
    </row>
    <row r="5681" spans="1:6" x14ac:dyDescent="0.25">
      <c r="A5681" s="16" t="s">
        <v>234</v>
      </c>
      <c r="B5681" s="16">
        <v>40214</v>
      </c>
      <c r="C5681" s="16">
        <v>100</v>
      </c>
      <c r="D5681" s="16">
        <v>84.9</v>
      </c>
      <c r="E5681" s="17">
        <v>33663</v>
      </c>
      <c r="F5681" s="17"/>
    </row>
    <row r="5682" spans="1:6" x14ac:dyDescent="0.25">
      <c r="A5682" s="16" t="s">
        <v>234</v>
      </c>
      <c r="B5682" s="16">
        <v>40218</v>
      </c>
      <c r="C5682" s="16">
        <v>112</v>
      </c>
      <c r="D5682" s="16">
        <v>92.7</v>
      </c>
      <c r="E5682" s="17">
        <v>27717</v>
      </c>
      <c r="F5682" s="17"/>
    </row>
    <row r="5683" spans="1:6" x14ac:dyDescent="0.25">
      <c r="A5683" s="16" t="s">
        <v>234</v>
      </c>
      <c r="B5683" s="16">
        <v>40422</v>
      </c>
      <c r="C5683" s="16">
        <v>106</v>
      </c>
      <c r="D5683" s="16">
        <v>96.2</v>
      </c>
      <c r="E5683" s="17">
        <v>26938</v>
      </c>
      <c r="F5683" s="17"/>
    </row>
    <row r="5684" spans="1:6" x14ac:dyDescent="0.25">
      <c r="A5684" s="16" t="s">
        <v>234</v>
      </c>
      <c r="B5684" s="16">
        <v>41143</v>
      </c>
      <c r="C5684" s="16">
        <v>120</v>
      </c>
      <c r="D5684" s="16">
        <v>114.6</v>
      </c>
      <c r="E5684" s="17">
        <v>33290</v>
      </c>
      <c r="F5684" s="17"/>
    </row>
    <row r="5685" spans="1:6" x14ac:dyDescent="0.25">
      <c r="A5685" s="16" t="s">
        <v>234</v>
      </c>
      <c r="B5685" s="16">
        <v>42101</v>
      </c>
      <c r="C5685" s="16">
        <v>48</v>
      </c>
      <c r="D5685" s="16">
        <v>43.7</v>
      </c>
      <c r="E5685" s="17">
        <v>24532</v>
      </c>
      <c r="F5685" s="17"/>
    </row>
    <row r="5686" spans="1:6" x14ac:dyDescent="0.25">
      <c r="A5686" s="16" t="s">
        <v>234</v>
      </c>
      <c r="B5686" s="16">
        <v>42327</v>
      </c>
      <c r="C5686" s="16">
        <v>79</v>
      </c>
      <c r="D5686" s="16">
        <v>68.7</v>
      </c>
      <c r="E5686" s="17">
        <v>33072</v>
      </c>
      <c r="F5686" s="17"/>
    </row>
    <row r="5687" spans="1:6" x14ac:dyDescent="0.25">
      <c r="A5687" s="16" t="s">
        <v>234</v>
      </c>
      <c r="B5687" s="16">
        <v>40330</v>
      </c>
      <c r="C5687" s="16">
        <v>112</v>
      </c>
      <c r="D5687" s="16">
        <v>99.2</v>
      </c>
      <c r="E5687" s="17">
        <v>33456</v>
      </c>
      <c r="F5687" s="17"/>
    </row>
    <row r="5688" spans="1:6" x14ac:dyDescent="0.25">
      <c r="A5688" s="16" t="s">
        <v>234</v>
      </c>
      <c r="B5688" s="16">
        <v>42141</v>
      </c>
      <c r="C5688" s="16">
        <v>68</v>
      </c>
      <c r="D5688" s="16">
        <v>64.099999999999994</v>
      </c>
      <c r="E5688" s="17">
        <v>33756</v>
      </c>
      <c r="F5688" s="17"/>
    </row>
    <row r="5689" spans="1:6" x14ac:dyDescent="0.25">
      <c r="A5689" s="16" t="s">
        <v>234</v>
      </c>
      <c r="B5689" s="16">
        <v>40050</v>
      </c>
      <c r="C5689" s="16">
        <v>60</v>
      </c>
      <c r="D5689" s="16">
        <v>56.5</v>
      </c>
      <c r="E5689" s="17">
        <v>33906</v>
      </c>
      <c r="F5689" s="17"/>
    </row>
    <row r="5690" spans="1:6" x14ac:dyDescent="0.25">
      <c r="A5690" s="16" t="s">
        <v>234</v>
      </c>
      <c r="B5690" s="16">
        <v>40220</v>
      </c>
      <c r="C5690" s="16">
        <v>186</v>
      </c>
      <c r="D5690" s="16">
        <v>139.9</v>
      </c>
      <c r="E5690" s="17">
        <v>33543</v>
      </c>
      <c r="F5690" s="17"/>
    </row>
    <row r="5691" spans="1:6" x14ac:dyDescent="0.25">
      <c r="A5691" s="16" t="s">
        <v>234</v>
      </c>
      <c r="B5691" s="16">
        <v>40220</v>
      </c>
      <c r="C5691" s="16">
        <v>178</v>
      </c>
      <c r="D5691" s="16">
        <v>166.8</v>
      </c>
      <c r="E5691" s="17">
        <v>31419</v>
      </c>
      <c r="F5691" s="17"/>
    </row>
    <row r="5692" spans="1:6" x14ac:dyDescent="0.25">
      <c r="A5692" s="16" t="s">
        <v>234</v>
      </c>
      <c r="B5692" s="16">
        <v>40056</v>
      </c>
      <c r="C5692" s="16">
        <v>128</v>
      </c>
      <c r="D5692" s="16">
        <v>120</v>
      </c>
      <c r="E5692" s="17">
        <v>33482</v>
      </c>
      <c r="F5692" s="17"/>
    </row>
    <row r="5693" spans="1:6" x14ac:dyDescent="0.25">
      <c r="A5693" s="16" t="s">
        <v>234</v>
      </c>
      <c r="B5693" s="16">
        <v>41224</v>
      </c>
      <c r="C5693" s="16">
        <v>65</v>
      </c>
      <c r="D5693" s="16">
        <v>61.3</v>
      </c>
      <c r="E5693" s="17">
        <v>34134</v>
      </c>
      <c r="F5693" s="17"/>
    </row>
    <row r="5694" spans="1:6" x14ac:dyDescent="0.25">
      <c r="A5694" s="16" t="s">
        <v>234</v>
      </c>
      <c r="B5694" s="16">
        <v>40033</v>
      </c>
      <c r="C5694" s="16">
        <v>54</v>
      </c>
      <c r="D5694" s="16">
        <v>46.7</v>
      </c>
      <c r="E5694" s="17">
        <v>35705</v>
      </c>
      <c r="F5694" s="17"/>
    </row>
    <row r="5695" spans="1:6" x14ac:dyDescent="0.25">
      <c r="A5695" s="16" t="s">
        <v>234</v>
      </c>
      <c r="B5695" s="16">
        <v>40701</v>
      </c>
      <c r="C5695" s="16">
        <v>104</v>
      </c>
      <c r="D5695" s="16">
        <v>95.7</v>
      </c>
      <c r="E5695" s="17">
        <v>33253</v>
      </c>
      <c r="F5695" s="17"/>
    </row>
    <row r="5696" spans="1:6" x14ac:dyDescent="0.25">
      <c r="A5696" s="16" t="s">
        <v>234</v>
      </c>
      <c r="B5696" s="16">
        <v>40456</v>
      </c>
      <c r="C5696" s="16">
        <v>143</v>
      </c>
      <c r="D5696" s="16">
        <v>118.6</v>
      </c>
      <c r="E5696" s="17">
        <v>29245</v>
      </c>
      <c r="F5696" s="17"/>
    </row>
    <row r="5697" spans="1:6" x14ac:dyDescent="0.25">
      <c r="A5697" s="16" t="s">
        <v>234</v>
      </c>
      <c r="B5697" s="16">
        <v>42303</v>
      </c>
      <c r="C5697" s="16">
        <v>30</v>
      </c>
      <c r="D5697" s="16">
        <v>14.7</v>
      </c>
      <c r="E5697" s="17">
        <v>34403</v>
      </c>
      <c r="F5697" s="17"/>
    </row>
    <row r="5698" spans="1:6" x14ac:dyDescent="0.25">
      <c r="A5698" s="16" t="s">
        <v>234</v>
      </c>
      <c r="B5698" s="16">
        <v>40356</v>
      </c>
      <c r="C5698" s="16">
        <v>73</v>
      </c>
      <c r="D5698" s="16">
        <v>64.5</v>
      </c>
      <c r="E5698" s="17">
        <v>33193</v>
      </c>
      <c r="F5698" s="17"/>
    </row>
    <row r="5699" spans="1:6" x14ac:dyDescent="0.25">
      <c r="A5699" s="16" t="s">
        <v>234</v>
      </c>
      <c r="B5699" s="16">
        <v>41701</v>
      </c>
      <c r="C5699" s="16">
        <v>120</v>
      </c>
      <c r="D5699" s="16">
        <v>110.1</v>
      </c>
      <c r="E5699" s="17">
        <v>41604</v>
      </c>
      <c r="F5699" s="17"/>
    </row>
    <row r="5700" spans="1:6" x14ac:dyDescent="0.25">
      <c r="A5700" s="16" t="s">
        <v>234</v>
      </c>
      <c r="B5700" s="16">
        <v>40517</v>
      </c>
      <c r="C5700" s="16">
        <v>130</v>
      </c>
      <c r="D5700" s="16">
        <v>126.6</v>
      </c>
      <c r="E5700" s="17">
        <v>33311</v>
      </c>
      <c r="F5700" s="17"/>
    </row>
    <row r="5701" spans="1:6" x14ac:dyDescent="0.25">
      <c r="A5701" s="16" t="s">
        <v>234</v>
      </c>
      <c r="B5701" s="16">
        <v>40219</v>
      </c>
      <c r="C5701" s="16">
        <v>85</v>
      </c>
      <c r="D5701" s="16">
        <v>79.900000000000006</v>
      </c>
      <c r="E5701" s="17">
        <v>27451</v>
      </c>
      <c r="F5701" s="17"/>
    </row>
    <row r="5702" spans="1:6" x14ac:dyDescent="0.25">
      <c r="A5702" s="16" t="s">
        <v>234</v>
      </c>
      <c r="B5702" s="16">
        <v>41006</v>
      </c>
      <c r="C5702" s="16">
        <v>60</v>
      </c>
      <c r="D5702" s="16">
        <v>56.7</v>
      </c>
      <c r="E5702" s="17">
        <v>33779</v>
      </c>
      <c r="F5702" s="17"/>
    </row>
    <row r="5703" spans="1:6" x14ac:dyDescent="0.25">
      <c r="A5703" s="16" t="s">
        <v>234</v>
      </c>
      <c r="B5703" s="16">
        <v>40515</v>
      </c>
      <c r="C5703" s="16">
        <v>34</v>
      </c>
      <c r="D5703" s="16">
        <v>30.8</v>
      </c>
      <c r="E5703" s="17">
        <v>32787</v>
      </c>
      <c r="F5703" s="17"/>
    </row>
    <row r="5704" spans="1:6" x14ac:dyDescent="0.25">
      <c r="A5704" s="16" t="s">
        <v>234</v>
      </c>
      <c r="B5704" s="16">
        <v>42164</v>
      </c>
      <c r="C5704" s="16">
        <v>110</v>
      </c>
      <c r="D5704" s="16">
        <v>103.3</v>
      </c>
      <c r="E5704" s="17">
        <v>33644</v>
      </c>
      <c r="F5704" s="17"/>
    </row>
    <row r="5705" spans="1:6" x14ac:dyDescent="0.25">
      <c r="A5705" s="16" t="s">
        <v>234</v>
      </c>
      <c r="B5705" s="16">
        <v>42718</v>
      </c>
      <c r="C5705" s="16">
        <v>67</v>
      </c>
      <c r="D5705" s="16">
        <v>57.6</v>
      </c>
      <c r="E5705" s="17">
        <v>33695</v>
      </c>
      <c r="F5705" s="17"/>
    </row>
    <row r="5706" spans="1:6" x14ac:dyDescent="0.25">
      <c r="A5706" s="16" t="s">
        <v>234</v>
      </c>
      <c r="B5706" s="16">
        <v>40205</v>
      </c>
      <c r="C5706" s="16">
        <v>154</v>
      </c>
      <c r="D5706" s="16">
        <v>135.80000000000001</v>
      </c>
      <c r="E5706" s="17">
        <v>24504</v>
      </c>
      <c r="F5706" s="17"/>
    </row>
    <row r="5707" spans="1:6" x14ac:dyDescent="0.25">
      <c r="A5707" s="16" t="s">
        <v>234</v>
      </c>
      <c r="B5707" s="16">
        <v>40906</v>
      </c>
      <c r="C5707" s="16">
        <v>135</v>
      </c>
      <c r="D5707" s="16">
        <v>124.9</v>
      </c>
      <c r="E5707" s="17">
        <v>29826</v>
      </c>
      <c r="F5707" s="17"/>
    </row>
    <row r="5708" spans="1:6" x14ac:dyDescent="0.25">
      <c r="A5708" s="16" t="s">
        <v>234</v>
      </c>
      <c r="B5708" s="16">
        <v>40475</v>
      </c>
      <c r="C5708" s="16">
        <v>26</v>
      </c>
      <c r="D5708" s="16">
        <v>17.600000000000001</v>
      </c>
      <c r="E5708" s="17">
        <v>37949</v>
      </c>
      <c r="F5708" s="17"/>
    </row>
    <row r="5709" spans="1:6" x14ac:dyDescent="0.25">
      <c r="A5709" s="16" t="s">
        <v>234</v>
      </c>
      <c r="B5709" s="16">
        <v>40403</v>
      </c>
      <c r="C5709" s="16">
        <v>84</v>
      </c>
      <c r="D5709" s="16">
        <v>78.8</v>
      </c>
      <c r="E5709" s="17">
        <v>34240</v>
      </c>
      <c r="F5709" s="17"/>
    </row>
    <row r="5710" spans="1:6" x14ac:dyDescent="0.25">
      <c r="A5710" s="16" t="s">
        <v>234</v>
      </c>
      <c r="B5710" s="16">
        <v>40222</v>
      </c>
      <c r="C5710" s="16">
        <v>95</v>
      </c>
      <c r="D5710" s="16">
        <v>70.3</v>
      </c>
      <c r="E5710" s="17">
        <v>33742</v>
      </c>
      <c r="F5710" s="17"/>
    </row>
    <row r="5711" spans="1:6" x14ac:dyDescent="0.25">
      <c r="A5711" s="16" t="s">
        <v>234</v>
      </c>
      <c r="B5711" s="16">
        <v>41465</v>
      </c>
      <c r="C5711" s="16">
        <v>142</v>
      </c>
      <c r="D5711" s="16">
        <v>115</v>
      </c>
      <c r="E5711" s="17">
        <v>33214</v>
      </c>
      <c r="F5711" s="17"/>
    </row>
    <row r="5712" spans="1:6" x14ac:dyDescent="0.25">
      <c r="A5712" s="16" t="s">
        <v>234</v>
      </c>
      <c r="B5712" s="16">
        <v>40041</v>
      </c>
      <c r="C5712" s="16">
        <v>167</v>
      </c>
      <c r="D5712" s="16">
        <v>164.1</v>
      </c>
      <c r="E5712" s="17">
        <v>34281</v>
      </c>
      <c r="F5712" s="17"/>
    </row>
    <row r="5713" spans="1:6" x14ac:dyDescent="0.25">
      <c r="A5713" s="16" t="s">
        <v>234</v>
      </c>
      <c r="B5713" s="16">
        <v>42701</v>
      </c>
      <c r="C5713" s="16">
        <v>82</v>
      </c>
      <c r="D5713" s="16">
        <v>76.099999999999994</v>
      </c>
      <c r="E5713" s="17">
        <v>36621</v>
      </c>
      <c r="F5713" s="17"/>
    </row>
    <row r="5714" spans="1:6" x14ac:dyDescent="0.25">
      <c r="A5714" s="16" t="s">
        <v>234</v>
      </c>
      <c r="B5714" s="16">
        <v>42066</v>
      </c>
      <c r="C5714" s="16">
        <v>85</v>
      </c>
      <c r="D5714" s="16">
        <v>52</v>
      </c>
      <c r="E5714" s="17">
        <v>28816</v>
      </c>
      <c r="F5714" s="17"/>
    </row>
    <row r="5715" spans="1:6" x14ac:dyDescent="0.25">
      <c r="A5715" s="16" t="s">
        <v>234</v>
      </c>
      <c r="B5715" s="16">
        <v>41301</v>
      </c>
      <c r="C5715" s="16">
        <v>100</v>
      </c>
      <c r="D5715" s="16">
        <v>94.8</v>
      </c>
      <c r="E5715" s="17">
        <v>33157</v>
      </c>
      <c r="F5715" s="17"/>
    </row>
    <row r="5716" spans="1:6" x14ac:dyDescent="0.25">
      <c r="A5716" s="16" t="s">
        <v>234</v>
      </c>
      <c r="B5716" s="16">
        <v>42347</v>
      </c>
      <c r="C5716" s="16">
        <v>110</v>
      </c>
      <c r="D5716" s="16">
        <v>99.2</v>
      </c>
      <c r="E5716" s="17">
        <v>33512</v>
      </c>
      <c r="F5716" s="17"/>
    </row>
    <row r="5717" spans="1:6" x14ac:dyDescent="0.25">
      <c r="A5717" s="16" t="s">
        <v>234</v>
      </c>
      <c r="B5717" s="16">
        <v>40216</v>
      </c>
      <c r="C5717" s="16">
        <v>120</v>
      </c>
      <c r="D5717" s="16">
        <v>100.6</v>
      </c>
      <c r="E5717" s="17">
        <v>27030</v>
      </c>
      <c r="F5717" s="17"/>
    </row>
    <row r="5718" spans="1:6" x14ac:dyDescent="0.25">
      <c r="A5718" s="16" t="s">
        <v>234</v>
      </c>
      <c r="B5718" s="16">
        <v>40216</v>
      </c>
      <c r="C5718" s="16">
        <v>110</v>
      </c>
      <c r="D5718" s="16">
        <v>91.3</v>
      </c>
      <c r="E5718" s="17">
        <v>33573</v>
      </c>
      <c r="F5718" s="17"/>
    </row>
    <row r="5719" spans="1:6" x14ac:dyDescent="0.25">
      <c r="A5719" s="16" t="s">
        <v>234</v>
      </c>
      <c r="B5719" s="16">
        <v>42064</v>
      </c>
      <c r="C5719" s="16">
        <v>101</v>
      </c>
      <c r="D5719" s="16">
        <v>74.099999999999994</v>
      </c>
      <c r="E5719" s="17">
        <v>33372</v>
      </c>
      <c r="F5719" s="17"/>
    </row>
    <row r="5720" spans="1:6" x14ac:dyDescent="0.25">
      <c r="A5720" s="16" t="s">
        <v>234</v>
      </c>
      <c r="B5720" s="16">
        <v>42431</v>
      </c>
      <c r="C5720" s="16">
        <v>94</v>
      </c>
      <c r="D5720" s="16">
        <v>83.4</v>
      </c>
      <c r="E5720" s="17">
        <v>24473</v>
      </c>
      <c r="F5720" s="17"/>
    </row>
    <row r="5721" spans="1:6" x14ac:dyDescent="0.25">
      <c r="A5721" s="16" t="s">
        <v>234</v>
      </c>
      <c r="B5721" s="16">
        <v>40769</v>
      </c>
      <c r="C5721" s="16">
        <v>125</v>
      </c>
      <c r="D5721" s="16">
        <v>117.8</v>
      </c>
      <c r="E5721" s="17">
        <v>28592</v>
      </c>
      <c r="F5721" s="17"/>
    </row>
    <row r="5722" spans="1:6" x14ac:dyDescent="0.25">
      <c r="A5722" s="16" t="s">
        <v>234</v>
      </c>
      <c r="B5722" s="16">
        <v>40065</v>
      </c>
      <c r="C5722" s="16">
        <v>58</v>
      </c>
      <c r="D5722" s="16">
        <v>54.6</v>
      </c>
      <c r="E5722" s="17">
        <v>34824</v>
      </c>
      <c r="F5722" s="17"/>
    </row>
    <row r="5723" spans="1:6" x14ac:dyDescent="0.25">
      <c r="A5723" s="16" t="s">
        <v>234</v>
      </c>
      <c r="B5723" s="16">
        <v>41018</v>
      </c>
      <c r="C5723" s="16">
        <v>127</v>
      </c>
      <c r="D5723" s="16">
        <v>102.9</v>
      </c>
      <c r="E5723" s="17">
        <v>36727</v>
      </c>
      <c r="F5723" s="17"/>
    </row>
    <row r="5724" spans="1:6" x14ac:dyDescent="0.25">
      <c r="A5724" s="16" t="s">
        <v>234</v>
      </c>
      <c r="B5724" s="16">
        <v>41144</v>
      </c>
      <c r="C5724" s="16">
        <v>126</v>
      </c>
      <c r="D5724" s="16">
        <v>99.1</v>
      </c>
      <c r="E5724" s="17">
        <v>33305</v>
      </c>
      <c r="F5724" s="17"/>
    </row>
    <row r="5725" spans="1:6" x14ac:dyDescent="0.25">
      <c r="A5725" s="16" t="s">
        <v>234</v>
      </c>
      <c r="B5725" s="16">
        <v>40977</v>
      </c>
      <c r="C5725" s="16">
        <v>115</v>
      </c>
      <c r="D5725" s="16">
        <v>85.1</v>
      </c>
      <c r="E5725" s="17">
        <v>33283</v>
      </c>
      <c r="F5725" s="17"/>
    </row>
    <row r="5726" spans="1:6" x14ac:dyDescent="0.25">
      <c r="A5726" s="16" t="s">
        <v>234</v>
      </c>
      <c r="B5726" s="16">
        <v>42345</v>
      </c>
      <c r="C5726" s="16">
        <v>62</v>
      </c>
      <c r="D5726" s="16">
        <v>58.9</v>
      </c>
      <c r="E5726" s="17">
        <v>33635</v>
      </c>
      <c r="F5726" s="17"/>
    </row>
    <row r="5727" spans="1:6" x14ac:dyDescent="0.25">
      <c r="A5727" s="16" t="s">
        <v>234</v>
      </c>
      <c r="B5727" s="16">
        <v>42104</v>
      </c>
      <c r="C5727" s="16">
        <v>128</v>
      </c>
      <c r="D5727" s="16">
        <v>122.3</v>
      </c>
      <c r="E5727" s="17">
        <v>32086</v>
      </c>
      <c r="F5727" s="17"/>
    </row>
    <row r="5728" spans="1:6" x14ac:dyDescent="0.25">
      <c r="A5728" s="16" t="s">
        <v>234</v>
      </c>
      <c r="B5728" s="16">
        <v>42029</v>
      </c>
      <c r="C5728" s="16">
        <v>100</v>
      </c>
      <c r="D5728" s="16">
        <v>68.900000000000006</v>
      </c>
      <c r="E5728" s="17">
        <v>32463</v>
      </c>
      <c r="F5728" s="17"/>
    </row>
    <row r="5729" spans="1:6" x14ac:dyDescent="0.25">
      <c r="A5729" s="16" t="s">
        <v>234</v>
      </c>
      <c r="B5729" s="16">
        <v>42240</v>
      </c>
      <c r="C5729" s="16">
        <v>100</v>
      </c>
      <c r="D5729" s="16">
        <v>87.1</v>
      </c>
      <c r="E5729" s="17">
        <v>29088</v>
      </c>
      <c r="F5729" s="17"/>
    </row>
    <row r="5730" spans="1:6" x14ac:dyDescent="0.25">
      <c r="A5730" s="16" t="s">
        <v>234</v>
      </c>
      <c r="B5730" s="16">
        <v>40207</v>
      </c>
      <c r="C5730" s="16">
        <v>62</v>
      </c>
      <c r="D5730" s="16">
        <v>59.7</v>
      </c>
      <c r="E5730" s="17">
        <v>40738</v>
      </c>
      <c r="F5730" s="17"/>
    </row>
    <row r="5731" spans="1:6" x14ac:dyDescent="0.25">
      <c r="A5731" s="16" t="s">
        <v>234</v>
      </c>
      <c r="B5731" s="16">
        <v>40475</v>
      </c>
      <c r="C5731" s="16">
        <v>93</v>
      </c>
      <c r="D5731" s="16">
        <v>84.1</v>
      </c>
      <c r="E5731" s="17">
        <v>27973</v>
      </c>
      <c r="F5731" s="17"/>
    </row>
    <row r="5732" spans="1:6" x14ac:dyDescent="0.25">
      <c r="A5732" s="16" t="s">
        <v>234</v>
      </c>
      <c r="B5732" s="16">
        <v>41018</v>
      </c>
      <c r="C5732" s="16">
        <v>54</v>
      </c>
      <c r="D5732" s="16">
        <v>40.6</v>
      </c>
      <c r="E5732" s="17">
        <v>42789</v>
      </c>
      <c r="F5732" s="17"/>
    </row>
    <row r="5733" spans="1:6" x14ac:dyDescent="0.25">
      <c r="A5733" s="16" t="s">
        <v>234</v>
      </c>
      <c r="B5733" s="16">
        <v>40217</v>
      </c>
      <c r="C5733" s="16">
        <v>252</v>
      </c>
      <c r="D5733" s="16">
        <v>220.6</v>
      </c>
      <c r="E5733" s="17">
        <v>26798</v>
      </c>
      <c r="F5733" s="17"/>
    </row>
    <row r="5734" spans="1:6" x14ac:dyDescent="0.25">
      <c r="A5734" s="16" t="s">
        <v>234</v>
      </c>
      <c r="B5734" s="16">
        <v>40324</v>
      </c>
      <c r="C5734" s="16">
        <v>85</v>
      </c>
      <c r="D5734" s="16">
        <v>78.400000000000006</v>
      </c>
      <c r="E5734" s="17">
        <v>33433</v>
      </c>
      <c r="F5734" s="17"/>
    </row>
    <row r="5735" spans="1:6" x14ac:dyDescent="0.25">
      <c r="A5735" s="16" t="s">
        <v>234</v>
      </c>
      <c r="B5735" s="16">
        <v>40006</v>
      </c>
      <c r="C5735" s="16">
        <v>60</v>
      </c>
      <c r="D5735" s="16">
        <v>43.3</v>
      </c>
      <c r="E5735" s="17">
        <v>33876</v>
      </c>
      <c r="F5735" s="17"/>
    </row>
    <row r="5736" spans="1:6" x14ac:dyDescent="0.25">
      <c r="A5736" s="16" t="s">
        <v>234</v>
      </c>
      <c r="B5736" s="16">
        <v>40962</v>
      </c>
      <c r="C5736" s="16">
        <v>106</v>
      </c>
      <c r="D5736" s="16">
        <v>97.9</v>
      </c>
      <c r="E5736" s="17">
        <v>33465</v>
      </c>
      <c r="F5736" s="17"/>
    </row>
    <row r="5737" spans="1:6" x14ac:dyDescent="0.25">
      <c r="A5737" s="16" t="s">
        <v>234</v>
      </c>
      <c r="B5737" s="16">
        <v>42431</v>
      </c>
      <c r="C5737" s="16">
        <v>71</v>
      </c>
      <c r="D5737" s="16">
        <v>53.7</v>
      </c>
      <c r="E5737" s="17">
        <v>25688</v>
      </c>
      <c r="F5737" s="17"/>
    </row>
    <row r="5738" spans="1:6" x14ac:dyDescent="0.25">
      <c r="A5738" s="16" t="s">
        <v>234</v>
      </c>
      <c r="B5738" s="16">
        <v>40205</v>
      </c>
      <c r="C5738" s="16">
        <v>84</v>
      </c>
      <c r="D5738" s="16">
        <v>71.599999999999994</v>
      </c>
      <c r="E5738" s="17">
        <v>33280</v>
      </c>
      <c r="F5738" s="17"/>
    </row>
    <row r="5739" spans="1:6" x14ac:dyDescent="0.25">
      <c r="A5739" s="16" t="s">
        <v>234</v>
      </c>
      <c r="B5739" s="16">
        <v>40069</v>
      </c>
      <c r="C5739" s="16">
        <v>70</v>
      </c>
      <c r="D5739" s="16">
        <v>61.1</v>
      </c>
      <c r="E5739" s="17">
        <v>33711</v>
      </c>
      <c r="F5739" s="17"/>
    </row>
    <row r="5740" spans="1:6" x14ac:dyDescent="0.25">
      <c r="A5740" s="16" t="s">
        <v>234</v>
      </c>
      <c r="B5740" s="16">
        <v>40515</v>
      </c>
      <c r="C5740" s="16">
        <v>54</v>
      </c>
      <c r="D5740" s="16">
        <v>49.3</v>
      </c>
      <c r="E5740" s="17">
        <v>42802</v>
      </c>
      <c r="F5740" s="17"/>
    </row>
    <row r="5741" spans="1:6" x14ac:dyDescent="0.25">
      <c r="A5741" s="16" t="s">
        <v>234</v>
      </c>
      <c r="B5741" s="16">
        <v>40222</v>
      </c>
      <c r="C5741" s="16">
        <v>100</v>
      </c>
      <c r="D5741" s="16">
        <v>83.3</v>
      </c>
      <c r="E5741" s="17">
        <v>30196</v>
      </c>
      <c r="F5741" s="17"/>
    </row>
    <row r="5742" spans="1:6" x14ac:dyDescent="0.25">
      <c r="A5742" s="16" t="s">
        <v>234</v>
      </c>
      <c r="B5742" s="16">
        <v>42629</v>
      </c>
      <c r="C5742" s="16">
        <v>114</v>
      </c>
      <c r="D5742" s="16">
        <v>110.2</v>
      </c>
      <c r="E5742" s="17">
        <v>33463</v>
      </c>
      <c r="F5742" s="17"/>
    </row>
    <row r="5743" spans="1:6" x14ac:dyDescent="0.25">
      <c r="A5743" s="16" t="s">
        <v>234</v>
      </c>
      <c r="B5743" s="16">
        <v>42141</v>
      </c>
      <c r="C5743" s="16">
        <v>100</v>
      </c>
      <c r="D5743" s="16">
        <v>65.3</v>
      </c>
      <c r="E5743" s="17">
        <v>33935</v>
      </c>
      <c r="F5743" s="17"/>
    </row>
    <row r="5744" spans="1:6" x14ac:dyDescent="0.25">
      <c r="A5744" s="16" t="s">
        <v>234</v>
      </c>
      <c r="B5744" s="16">
        <v>42351</v>
      </c>
      <c r="C5744" s="16">
        <v>45</v>
      </c>
      <c r="D5744" s="16">
        <v>41.6</v>
      </c>
      <c r="E5744" s="17">
        <v>34681</v>
      </c>
      <c r="F5744" s="17"/>
    </row>
    <row r="5745" spans="1:6" x14ac:dyDescent="0.25">
      <c r="A5745" s="16" t="s">
        <v>234</v>
      </c>
      <c r="B5745" s="16">
        <v>40823</v>
      </c>
      <c r="C5745" s="16">
        <v>85</v>
      </c>
      <c r="D5745" s="16">
        <v>79.900000000000006</v>
      </c>
      <c r="E5745" s="17">
        <v>35495</v>
      </c>
      <c r="F5745" s="17"/>
    </row>
    <row r="5746" spans="1:6" x14ac:dyDescent="0.25">
      <c r="A5746" s="16" t="s">
        <v>234</v>
      </c>
      <c r="B5746" s="16">
        <v>42420</v>
      </c>
      <c r="C5746" s="16">
        <v>90</v>
      </c>
      <c r="D5746" s="16">
        <v>64</v>
      </c>
      <c r="E5746" s="17">
        <v>33573</v>
      </c>
      <c r="F5746" s="17"/>
    </row>
    <row r="5747" spans="1:6" x14ac:dyDescent="0.25">
      <c r="A5747" s="16" t="s">
        <v>234</v>
      </c>
      <c r="B5747" s="16">
        <v>41045</v>
      </c>
      <c r="C5747" s="16">
        <v>78</v>
      </c>
      <c r="D5747" s="16">
        <v>67.8</v>
      </c>
      <c r="E5747" s="17">
        <v>32909</v>
      </c>
      <c r="F5747" s="17"/>
    </row>
    <row r="5748" spans="1:6" x14ac:dyDescent="0.25">
      <c r="A5748" s="16" t="s">
        <v>234</v>
      </c>
      <c r="B5748" s="16">
        <v>42240</v>
      </c>
      <c r="C5748" s="16">
        <v>144</v>
      </c>
      <c r="D5748" s="16">
        <v>94.1</v>
      </c>
      <c r="E5748" s="17">
        <v>33241</v>
      </c>
      <c r="F5748" s="17"/>
    </row>
    <row r="5749" spans="1:6" x14ac:dyDescent="0.25">
      <c r="A5749" s="16" t="s">
        <v>234</v>
      </c>
      <c r="B5749" s="16">
        <v>42437</v>
      </c>
      <c r="C5749" s="16">
        <v>60</v>
      </c>
      <c r="D5749" s="16">
        <v>51.6</v>
      </c>
      <c r="E5749" s="17">
        <v>33695</v>
      </c>
      <c r="F5749" s="17"/>
    </row>
    <row r="5750" spans="1:6" x14ac:dyDescent="0.25">
      <c r="A5750" s="16" t="s">
        <v>234</v>
      </c>
      <c r="B5750" s="16">
        <v>40743</v>
      </c>
      <c r="C5750" s="16">
        <v>160</v>
      </c>
      <c r="D5750" s="16">
        <v>153.30000000000001</v>
      </c>
      <c r="E5750" s="17">
        <v>24473</v>
      </c>
      <c r="F5750" s="17"/>
    </row>
    <row r="5751" spans="1:6" x14ac:dyDescent="0.25">
      <c r="A5751" s="16" t="s">
        <v>234</v>
      </c>
      <c r="B5751" s="16">
        <v>40402</v>
      </c>
      <c r="C5751" s="16">
        <v>51</v>
      </c>
      <c r="D5751" s="16">
        <v>47.7</v>
      </c>
      <c r="E5751" s="17">
        <v>33309</v>
      </c>
      <c r="F5751" s="17"/>
    </row>
    <row r="5752" spans="1:6" x14ac:dyDescent="0.25">
      <c r="A5752" s="16" t="s">
        <v>234</v>
      </c>
      <c r="B5752" s="16">
        <v>40217</v>
      </c>
      <c r="C5752" s="16">
        <v>35</v>
      </c>
      <c r="D5752" s="16">
        <v>33.9</v>
      </c>
      <c r="E5752" s="17">
        <v>33360</v>
      </c>
      <c r="F5752" s="17"/>
    </row>
    <row r="5753" spans="1:6" x14ac:dyDescent="0.25">
      <c r="A5753" s="16" t="s">
        <v>234</v>
      </c>
      <c r="B5753" s="16">
        <v>40203</v>
      </c>
      <c r="C5753" s="16">
        <v>60</v>
      </c>
      <c r="D5753" s="16">
        <v>43.5</v>
      </c>
      <c r="E5753" s="17">
        <v>30874</v>
      </c>
      <c r="F5753" s="17"/>
    </row>
    <row r="5754" spans="1:6" x14ac:dyDescent="0.25">
      <c r="A5754" s="16" t="s">
        <v>234</v>
      </c>
      <c r="B5754" s="16">
        <v>42320</v>
      </c>
      <c r="C5754" s="16">
        <v>58</v>
      </c>
      <c r="D5754" s="16">
        <v>55.9</v>
      </c>
      <c r="E5754" s="17">
        <v>33756</v>
      </c>
      <c r="F5754" s="17"/>
    </row>
    <row r="5755" spans="1:6" x14ac:dyDescent="0.25">
      <c r="A5755" s="16" t="s">
        <v>234</v>
      </c>
      <c r="B5755" s="16">
        <v>40272</v>
      </c>
      <c r="C5755" s="16">
        <v>88</v>
      </c>
      <c r="D5755" s="16">
        <v>80.8</v>
      </c>
      <c r="E5755" s="17">
        <v>38960</v>
      </c>
      <c r="F5755" s="17"/>
    </row>
    <row r="5756" spans="1:6" x14ac:dyDescent="0.25">
      <c r="A5756" s="16" t="s">
        <v>234</v>
      </c>
      <c r="B5756" s="16">
        <v>40601</v>
      </c>
      <c r="C5756" s="16">
        <v>100</v>
      </c>
      <c r="D5756" s="16">
        <v>70.8</v>
      </c>
      <c r="E5756" s="17">
        <v>29353</v>
      </c>
      <c r="F5756" s="17"/>
    </row>
    <row r="5757" spans="1:6" x14ac:dyDescent="0.25">
      <c r="A5757" s="16" t="s">
        <v>234</v>
      </c>
      <c r="B5757" s="16">
        <v>40215</v>
      </c>
      <c r="C5757" s="16">
        <v>20</v>
      </c>
      <c r="D5757" s="16">
        <v>17.8</v>
      </c>
      <c r="E5757" s="17">
        <v>42003</v>
      </c>
      <c r="F5757" s="17"/>
    </row>
    <row r="5758" spans="1:6" x14ac:dyDescent="0.25">
      <c r="A5758" s="16" t="s">
        <v>234</v>
      </c>
      <c r="B5758" s="16">
        <v>42719</v>
      </c>
      <c r="C5758" s="16">
        <v>81</v>
      </c>
      <c r="D5758" s="16">
        <v>77.400000000000006</v>
      </c>
      <c r="E5758" s="17">
        <v>24503</v>
      </c>
      <c r="F5758" s="17"/>
    </row>
    <row r="5759" spans="1:6" x14ac:dyDescent="0.25">
      <c r="A5759" s="16" t="s">
        <v>234</v>
      </c>
      <c r="B5759" s="16">
        <v>42066</v>
      </c>
      <c r="C5759" s="16">
        <v>73</v>
      </c>
      <c r="D5759" s="16">
        <v>57.8</v>
      </c>
      <c r="E5759" s="17">
        <v>33786</v>
      </c>
      <c r="F5759" s="17"/>
    </row>
    <row r="5760" spans="1:6" x14ac:dyDescent="0.25">
      <c r="A5760" s="16" t="s">
        <v>234</v>
      </c>
      <c r="B5760" s="16">
        <v>40299</v>
      </c>
      <c r="C5760" s="16">
        <v>98</v>
      </c>
      <c r="D5760" s="16">
        <v>78.2</v>
      </c>
      <c r="E5760" s="17">
        <v>33420</v>
      </c>
      <c r="F5760" s="17"/>
    </row>
    <row r="5761" spans="1:6" x14ac:dyDescent="0.25">
      <c r="A5761" s="16" t="s">
        <v>234</v>
      </c>
      <c r="B5761" s="16">
        <v>42539</v>
      </c>
      <c r="C5761" s="16">
        <v>97</v>
      </c>
      <c r="D5761" s="16">
        <v>89.3</v>
      </c>
      <c r="E5761" s="17">
        <v>34852</v>
      </c>
      <c r="F5761" s="17"/>
    </row>
    <row r="5762" spans="1:6" x14ac:dyDescent="0.25">
      <c r="A5762" s="16" t="s">
        <v>234</v>
      </c>
      <c r="B5762" s="16">
        <v>42041</v>
      </c>
      <c r="C5762" s="16">
        <v>60</v>
      </c>
      <c r="D5762" s="16">
        <v>40.1</v>
      </c>
      <c r="E5762" s="17">
        <v>24547</v>
      </c>
      <c r="F5762" s="17"/>
    </row>
    <row r="5763" spans="1:6" x14ac:dyDescent="0.25">
      <c r="A5763" s="16" t="s">
        <v>234</v>
      </c>
      <c r="B5763" s="16">
        <v>40330</v>
      </c>
      <c r="C5763" s="16">
        <v>43</v>
      </c>
      <c r="D5763" s="16">
        <v>37.4</v>
      </c>
      <c r="E5763" s="17">
        <v>33116</v>
      </c>
      <c r="F5763" s="17"/>
    </row>
    <row r="5764" spans="1:6" x14ac:dyDescent="0.25">
      <c r="A5764" s="16" t="s">
        <v>234</v>
      </c>
      <c r="B5764" s="16">
        <v>42303</v>
      </c>
      <c r="C5764" s="16">
        <v>44</v>
      </c>
      <c r="D5764" s="16">
        <v>42.5</v>
      </c>
      <c r="E5764" s="17">
        <v>35592</v>
      </c>
      <c r="F5764" s="17"/>
    </row>
    <row r="5765" spans="1:6" x14ac:dyDescent="0.25">
      <c r="A5765" s="16" t="s">
        <v>234</v>
      </c>
      <c r="B5765" s="16">
        <v>42029</v>
      </c>
      <c r="C5765" s="16">
        <v>95</v>
      </c>
      <c r="D5765" s="16">
        <v>78.2</v>
      </c>
      <c r="E5765" s="17">
        <v>33241</v>
      </c>
      <c r="F5765" s="17"/>
    </row>
    <row r="5766" spans="1:6" x14ac:dyDescent="0.25">
      <c r="A5766" s="16" t="s">
        <v>234</v>
      </c>
      <c r="B5766" s="16">
        <v>40222</v>
      </c>
      <c r="C5766" s="16">
        <v>107</v>
      </c>
      <c r="D5766" s="16">
        <v>96.9</v>
      </c>
      <c r="E5766" s="17">
        <v>33512</v>
      </c>
      <c r="F5766" s="17"/>
    </row>
    <row r="5767" spans="1:6" x14ac:dyDescent="0.25">
      <c r="A5767" s="16" t="s">
        <v>234</v>
      </c>
      <c r="B5767" s="16">
        <v>42431</v>
      </c>
      <c r="C5767" s="16">
        <v>110</v>
      </c>
      <c r="D5767" s="16">
        <v>99.4</v>
      </c>
      <c r="E5767" s="17">
        <v>33511</v>
      </c>
      <c r="F5767" s="17"/>
    </row>
    <row r="5768" spans="1:6" x14ac:dyDescent="0.25">
      <c r="A5768" s="16" t="s">
        <v>234</v>
      </c>
      <c r="B5768" s="16">
        <v>41017</v>
      </c>
      <c r="C5768" s="16">
        <v>60</v>
      </c>
      <c r="D5768" s="16">
        <v>55.2</v>
      </c>
      <c r="E5768" s="17">
        <v>33184</v>
      </c>
      <c r="F5768" s="17"/>
    </row>
    <row r="5769" spans="1:6" x14ac:dyDescent="0.25">
      <c r="A5769" s="16" t="s">
        <v>234</v>
      </c>
      <c r="B5769" s="16">
        <v>40205</v>
      </c>
      <c r="C5769" s="16">
        <v>118</v>
      </c>
      <c r="D5769" s="16">
        <v>107.2</v>
      </c>
      <c r="E5769" s="17">
        <v>27856</v>
      </c>
      <c r="F5769" s="17"/>
    </row>
    <row r="5770" spans="1:6" x14ac:dyDescent="0.25">
      <c r="A5770" s="16" t="s">
        <v>234</v>
      </c>
      <c r="B5770" s="16">
        <v>41501</v>
      </c>
      <c r="C5770" s="16">
        <v>106</v>
      </c>
      <c r="D5770" s="16">
        <v>80</v>
      </c>
      <c r="E5770" s="17">
        <v>25720</v>
      </c>
      <c r="F5770" s="17"/>
    </row>
    <row r="5771" spans="1:6" x14ac:dyDescent="0.25">
      <c r="A5771" s="16" t="s">
        <v>234</v>
      </c>
      <c r="B5771" s="16">
        <v>40160</v>
      </c>
      <c r="C5771" s="16">
        <v>148</v>
      </c>
      <c r="D5771" s="16">
        <v>119.7</v>
      </c>
      <c r="E5771" s="17">
        <v>31737</v>
      </c>
      <c r="F5771" s="17"/>
    </row>
    <row r="5772" spans="1:6" x14ac:dyDescent="0.25">
      <c r="A5772" s="16" t="s">
        <v>234</v>
      </c>
      <c r="B5772" s="16">
        <v>41175</v>
      </c>
      <c r="C5772" s="16">
        <v>60</v>
      </c>
      <c r="D5772" s="16">
        <v>48.9</v>
      </c>
      <c r="E5772" s="17">
        <v>33440</v>
      </c>
      <c r="F5772" s="17"/>
    </row>
    <row r="5773" spans="1:6" x14ac:dyDescent="0.25">
      <c r="A5773" s="16" t="s">
        <v>234</v>
      </c>
      <c r="B5773" s="16">
        <v>40360</v>
      </c>
      <c r="C5773" s="16">
        <v>99</v>
      </c>
      <c r="D5773" s="16">
        <v>93.5</v>
      </c>
      <c r="E5773" s="17">
        <v>33327</v>
      </c>
      <c r="F5773" s="17"/>
    </row>
    <row r="5774" spans="1:6" x14ac:dyDescent="0.25">
      <c r="A5774" s="16" t="s">
        <v>234</v>
      </c>
      <c r="B5774" s="16">
        <v>40066</v>
      </c>
      <c r="C5774" s="16">
        <v>117</v>
      </c>
      <c r="D5774" s="16">
        <v>74.5</v>
      </c>
      <c r="E5774" s="17">
        <v>34087</v>
      </c>
      <c r="F5774" s="17"/>
    </row>
    <row r="5775" spans="1:6" x14ac:dyDescent="0.25">
      <c r="A5775" s="16" t="s">
        <v>234</v>
      </c>
      <c r="B5775" s="16">
        <v>40422</v>
      </c>
      <c r="C5775" s="16">
        <v>90</v>
      </c>
      <c r="D5775" s="16">
        <v>83.2</v>
      </c>
      <c r="E5775" s="17">
        <v>33378</v>
      </c>
      <c r="F5775" s="17"/>
    </row>
    <row r="5776" spans="1:6" x14ac:dyDescent="0.25">
      <c r="A5776" s="16" t="s">
        <v>234</v>
      </c>
      <c r="B5776" s="16">
        <v>40206</v>
      </c>
      <c r="C5776" s="16">
        <v>96</v>
      </c>
      <c r="D5776" s="16">
        <v>58.8</v>
      </c>
      <c r="E5776" s="17">
        <v>33701</v>
      </c>
      <c r="F5776" s="17"/>
    </row>
    <row r="5777" spans="1:6" x14ac:dyDescent="0.25">
      <c r="A5777" s="16" t="s">
        <v>234</v>
      </c>
      <c r="B5777" s="16">
        <v>41002</v>
      </c>
      <c r="C5777" s="16">
        <v>32</v>
      </c>
      <c r="D5777" s="16">
        <v>24.9</v>
      </c>
      <c r="E5777" s="17">
        <v>33731</v>
      </c>
      <c r="F5777" s="17"/>
    </row>
    <row r="5778" spans="1:6" x14ac:dyDescent="0.25">
      <c r="A5778" s="16" t="s">
        <v>234</v>
      </c>
      <c r="B5778" s="16">
        <v>41311</v>
      </c>
      <c r="C5778" s="16">
        <v>109</v>
      </c>
      <c r="D5778" s="16">
        <v>101.2</v>
      </c>
      <c r="E5778" s="17">
        <v>33707</v>
      </c>
      <c r="F5778" s="17"/>
    </row>
    <row r="5779" spans="1:6" x14ac:dyDescent="0.25">
      <c r="A5779" s="16" t="s">
        <v>234</v>
      </c>
      <c r="B5779" s="16">
        <v>42501</v>
      </c>
      <c r="C5779" s="16">
        <v>166</v>
      </c>
      <c r="D5779" s="16">
        <v>124.2</v>
      </c>
      <c r="E5779" s="17">
        <v>28744</v>
      </c>
      <c r="F5779" s="17"/>
    </row>
    <row r="5780" spans="1:6" x14ac:dyDescent="0.25">
      <c r="A5780" s="16" t="s">
        <v>234</v>
      </c>
      <c r="B5780" s="16">
        <v>42078</v>
      </c>
      <c r="C5780" s="16">
        <v>75</v>
      </c>
      <c r="D5780" s="16">
        <v>49.2</v>
      </c>
      <c r="E5780" s="17">
        <v>24526</v>
      </c>
      <c r="F5780" s="17"/>
    </row>
    <row r="5781" spans="1:6" x14ac:dyDescent="0.25">
      <c r="A5781" s="16" t="s">
        <v>234</v>
      </c>
      <c r="B5781" s="16">
        <v>41097</v>
      </c>
      <c r="C5781" s="16">
        <v>95</v>
      </c>
      <c r="D5781" s="16">
        <v>91.7</v>
      </c>
      <c r="E5781" s="17">
        <v>33350</v>
      </c>
      <c r="F5781" s="17"/>
    </row>
    <row r="5782" spans="1:6" x14ac:dyDescent="0.25">
      <c r="A5782" s="16" t="s">
        <v>234</v>
      </c>
      <c r="B5782" s="16">
        <v>40311</v>
      </c>
      <c r="C5782" s="16">
        <v>104</v>
      </c>
      <c r="D5782" s="16">
        <v>99</v>
      </c>
      <c r="E5782" s="17">
        <v>24484</v>
      </c>
      <c r="F5782" s="17"/>
    </row>
    <row r="5783" spans="1:6" x14ac:dyDescent="0.25">
      <c r="A5783" s="16" t="s">
        <v>234</v>
      </c>
      <c r="B5783" s="16">
        <v>42413</v>
      </c>
      <c r="C5783" s="16">
        <v>156</v>
      </c>
      <c r="D5783" s="16">
        <v>87.4</v>
      </c>
      <c r="E5783" s="17">
        <v>41627</v>
      </c>
      <c r="F5783" s="17"/>
    </row>
    <row r="5784" spans="1:6" x14ac:dyDescent="0.25">
      <c r="A5784" s="16" t="s">
        <v>234</v>
      </c>
      <c r="B5784" s="16">
        <v>41171</v>
      </c>
      <c r="C5784" s="16">
        <v>75</v>
      </c>
      <c r="D5784" s="16">
        <v>64.099999999999994</v>
      </c>
      <c r="E5784" s="17">
        <v>35034</v>
      </c>
      <c r="F5784" s="17"/>
    </row>
    <row r="5785" spans="1:6" x14ac:dyDescent="0.25">
      <c r="A5785" s="16" t="s">
        <v>234</v>
      </c>
      <c r="B5785" s="16">
        <v>40243</v>
      </c>
      <c r="C5785" s="16">
        <v>40</v>
      </c>
      <c r="D5785" s="16">
        <v>29.4</v>
      </c>
      <c r="E5785" s="17">
        <v>33358</v>
      </c>
      <c r="F5785" s="17"/>
    </row>
    <row r="5786" spans="1:6" x14ac:dyDescent="0.25">
      <c r="A5786" s="16" t="s">
        <v>234</v>
      </c>
      <c r="B5786" s="16">
        <v>42748</v>
      </c>
      <c r="C5786" s="16">
        <v>137</v>
      </c>
      <c r="D5786" s="16">
        <v>126.8</v>
      </c>
      <c r="E5786" s="17">
        <v>24790</v>
      </c>
      <c r="F5786" s="17"/>
    </row>
    <row r="5787" spans="1:6" x14ac:dyDescent="0.25">
      <c r="A5787" s="16" t="s">
        <v>234</v>
      </c>
      <c r="B5787" s="16">
        <v>40206</v>
      </c>
      <c r="C5787" s="16">
        <v>101</v>
      </c>
      <c r="D5787" s="16">
        <v>85.9</v>
      </c>
      <c r="E5787" s="17">
        <v>36553</v>
      </c>
      <c r="F5787" s="17"/>
    </row>
    <row r="5788" spans="1:6" x14ac:dyDescent="0.25">
      <c r="A5788" s="16" t="s">
        <v>234</v>
      </c>
      <c r="B5788" s="16">
        <v>40324</v>
      </c>
      <c r="C5788" s="16">
        <v>65</v>
      </c>
      <c r="D5788" s="16">
        <v>60.1</v>
      </c>
      <c r="E5788" s="17">
        <v>28277</v>
      </c>
      <c r="F5788" s="17"/>
    </row>
    <row r="5789" spans="1:6" x14ac:dyDescent="0.25">
      <c r="A5789" s="16" t="s">
        <v>234</v>
      </c>
      <c r="B5789" s="16">
        <v>40143</v>
      </c>
      <c r="C5789" s="16">
        <v>63</v>
      </c>
      <c r="D5789" s="16">
        <v>61</v>
      </c>
      <c r="E5789" s="17">
        <v>33573</v>
      </c>
      <c r="F5789" s="17"/>
    </row>
    <row r="5790" spans="1:6" x14ac:dyDescent="0.25">
      <c r="A5790" s="16" t="s">
        <v>234</v>
      </c>
      <c r="B5790" s="16">
        <v>42501</v>
      </c>
      <c r="C5790" s="16">
        <v>123</v>
      </c>
      <c r="D5790" s="16">
        <v>111.6</v>
      </c>
      <c r="E5790" s="17">
        <v>33192</v>
      </c>
      <c r="F5790" s="17"/>
    </row>
    <row r="5791" spans="1:6" x14ac:dyDescent="0.25">
      <c r="A5791" s="16" t="s">
        <v>234</v>
      </c>
      <c r="B5791" s="16">
        <v>42303</v>
      </c>
      <c r="C5791" s="16">
        <v>145</v>
      </c>
      <c r="D5791" s="16">
        <v>115.4</v>
      </c>
      <c r="E5791" s="17">
        <v>33261</v>
      </c>
      <c r="F5791" s="17"/>
    </row>
    <row r="5792" spans="1:6" x14ac:dyDescent="0.25">
      <c r="A5792" s="16" t="s">
        <v>234</v>
      </c>
      <c r="B5792" s="16">
        <v>42301</v>
      </c>
      <c r="C5792" s="16">
        <v>132</v>
      </c>
      <c r="D5792" s="16">
        <v>96.7</v>
      </c>
      <c r="E5792" s="17">
        <v>25449</v>
      </c>
      <c r="F5792" s="17"/>
    </row>
    <row r="5793" spans="1:6" x14ac:dyDescent="0.25">
      <c r="A5793" s="16" t="s">
        <v>234</v>
      </c>
      <c r="B5793" s="16">
        <v>40517</v>
      </c>
      <c r="C5793" s="16">
        <v>124</v>
      </c>
      <c r="D5793" s="16">
        <v>101.6</v>
      </c>
      <c r="E5793" s="17">
        <v>36791</v>
      </c>
      <c r="F5793" s="17"/>
    </row>
    <row r="5794" spans="1:6" x14ac:dyDescent="0.25">
      <c r="A5794" s="16" t="s">
        <v>234</v>
      </c>
      <c r="B5794" s="16">
        <v>42408</v>
      </c>
      <c r="C5794" s="16">
        <v>60</v>
      </c>
      <c r="D5794" s="16">
        <v>39.5</v>
      </c>
      <c r="E5794" s="17">
        <v>29781</v>
      </c>
      <c r="F5794" s="17"/>
    </row>
    <row r="5795" spans="1:6" x14ac:dyDescent="0.25">
      <c r="A5795" s="16" t="s">
        <v>234</v>
      </c>
      <c r="B5795" s="16">
        <v>41075</v>
      </c>
      <c r="C5795" s="16">
        <v>140</v>
      </c>
      <c r="D5795" s="16">
        <v>120.6</v>
      </c>
      <c r="E5795" s="17">
        <v>34271</v>
      </c>
      <c r="F5795" s="17"/>
    </row>
    <row r="5796" spans="1:6" x14ac:dyDescent="0.25">
      <c r="A5796" s="16" t="s">
        <v>234</v>
      </c>
      <c r="B5796" s="16">
        <v>42031</v>
      </c>
      <c r="C5796" s="16">
        <v>46</v>
      </c>
      <c r="D5796" s="16">
        <v>42.9</v>
      </c>
      <c r="E5796" s="17">
        <v>33664</v>
      </c>
      <c r="F5796" s="17"/>
    </row>
    <row r="5797" spans="1:6" x14ac:dyDescent="0.25">
      <c r="A5797" s="16" t="s">
        <v>234</v>
      </c>
      <c r="B5797" s="16">
        <v>40108</v>
      </c>
      <c r="C5797" s="16">
        <v>57</v>
      </c>
      <c r="D5797" s="16">
        <v>47.8</v>
      </c>
      <c r="E5797" s="17">
        <v>33817</v>
      </c>
      <c r="F5797" s="17"/>
    </row>
    <row r="5798" spans="1:6" x14ac:dyDescent="0.25">
      <c r="A5798" s="16" t="s">
        <v>234</v>
      </c>
      <c r="B5798" s="16">
        <v>40353</v>
      </c>
      <c r="C5798" s="16">
        <v>144</v>
      </c>
      <c r="D5798" s="16">
        <v>130.80000000000001</v>
      </c>
      <c r="E5798" s="17">
        <v>33234</v>
      </c>
      <c r="F5798" s="17"/>
    </row>
    <row r="5799" spans="1:6" x14ac:dyDescent="0.25">
      <c r="A5799" s="16" t="s">
        <v>234</v>
      </c>
      <c r="B5799" s="16">
        <v>41101</v>
      </c>
      <c r="C5799" s="16">
        <v>20</v>
      </c>
      <c r="D5799" s="16">
        <v>21.8</v>
      </c>
      <c r="E5799" s="17">
        <v>42439</v>
      </c>
      <c r="F5799" s="17"/>
    </row>
    <row r="5800" spans="1:6" x14ac:dyDescent="0.25">
      <c r="A5800" s="16" t="s">
        <v>234</v>
      </c>
      <c r="B5800" s="16">
        <v>41064</v>
      </c>
      <c r="C5800" s="16">
        <v>60</v>
      </c>
      <c r="D5800" s="16">
        <v>54.9</v>
      </c>
      <c r="E5800" s="17">
        <v>33884</v>
      </c>
      <c r="F5800" s="17"/>
    </row>
    <row r="5801" spans="1:6" x14ac:dyDescent="0.25">
      <c r="A5801" s="16" t="s">
        <v>234</v>
      </c>
      <c r="B5801" s="16">
        <v>42455</v>
      </c>
      <c r="C5801" s="16">
        <v>87</v>
      </c>
      <c r="D5801" s="16">
        <v>71.900000000000006</v>
      </c>
      <c r="E5801" s="17">
        <v>33445</v>
      </c>
      <c r="F5801" s="17"/>
    </row>
    <row r="5802" spans="1:6" x14ac:dyDescent="0.25">
      <c r="A5802" s="16" t="s">
        <v>234</v>
      </c>
      <c r="B5802" s="16">
        <v>40049</v>
      </c>
      <c r="C5802" s="16">
        <v>63</v>
      </c>
      <c r="D5802" s="16">
        <v>49.5</v>
      </c>
      <c r="E5802" s="17">
        <v>33428</v>
      </c>
      <c r="F5802" s="17"/>
    </row>
    <row r="5803" spans="1:6" x14ac:dyDescent="0.25">
      <c r="A5803" s="16" t="s">
        <v>234</v>
      </c>
      <c r="B5803" s="16">
        <v>42167</v>
      </c>
      <c r="C5803" s="16">
        <v>104</v>
      </c>
      <c r="D5803" s="16">
        <v>98</v>
      </c>
      <c r="E5803" s="17">
        <v>30133</v>
      </c>
      <c r="F5803" s="17"/>
    </row>
    <row r="5804" spans="1:6" x14ac:dyDescent="0.25">
      <c r="A5804" s="16" t="s">
        <v>234</v>
      </c>
      <c r="B5804" s="16">
        <v>40220</v>
      </c>
      <c r="C5804" s="16">
        <v>66</v>
      </c>
      <c r="D5804" s="16">
        <v>37.299999999999997</v>
      </c>
      <c r="E5804" s="17">
        <v>43447</v>
      </c>
      <c r="F5804" s="17"/>
    </row>
    <row r="5805" spans="1:6" x14ac:dyDescent="0.25">
      <c r="A5805" s="16" t="s">
        <v>234</v>
      </c>
      <c r="B5805" s="16">
        <v>42170</v>
      </c>
      <c r="C5805" s="16">
        <v>50</v>
      </c>
      <c r="D5805" s="16">
        <v>42.5</v>
      </c>
      <c r="E5805" s="17">
        <v>29952</v>
      </c>
      <c r="F5805" s="17"/>
    </row>
    <row r="5806" spans="1:6" x14ac:dyDescent="0.25">
      <c r="A5806" s="16" t="s">
        <v>234</v>
      </c>
      <c r="B5806" s="16">
        <v>42240</v>
      </c>
      <c r="C5806" s="16">
        <v>114</v>
      </c>
      <c r="D5806" s="16">
        <v>106.3</v>
      </c>
      <c r="E5806" s="17">
        <v>28550</v>
      </c>
      <c r="F5806" s="17"/>
    </row>
    <row r="5807" spans="1:6" x14ac:dyDescent="0.25">
      <c r="A5807" s="16" t="s">
        <v>234</v>
      </c>
      <c r="B5807" s="16">
        <v>40322</v>
      </c>
      <c r="C5807" s="16">
        <v>60</v>
      </c>
      <c r="D5807" s="16">
        <v>56</v>
      </c>
      <c r="E5807" s="17">
        <v>35199</v>
      </c>
      <c r="F5807" s="17"/>
    </row>
    <row r="5808" spans="1:6" x14ac:dyDescent="0.25">
      <c r="A5808" s="16" t="s">
        <v>234</v>
      </c>
      <c r="B5808" s="16">
        <v>41031</v>
      </c>
      <c r="C5808" s="16">
        <v>68</v>
      </c>
      <c r="D5808" s="16">
        <v>62.2</v>
      </c>
      <c r="E5808" s="17">
        <v>34317</v>
      </c>
      <c r="F5808" s="17"/>
    </row>
    <row r="5809" spans="1:6" x14ac:dyDescent="0.25">
      <c r="A5809" s="16" t="s">
        <v>234</v>
      </c>
      <c r="B5809" s="16">
        <v>42055</v>
      </c>
      <c r="C5809" s="16">
        <v>65</v>
      </c>
      <c r="D5809" s="16">
        <v>51.5</v>
      </c>
      <c r="E5809" s="17">
        <v>33581</v>
      </c>
      <c r="F5809" s="17"/>
    </row>
    <row r="5810" spans="1:6" x14ac:dyDescent="0.25">
      <c r="A5810" s="16" t="s">
        <v>234</v>
      </c>
      <c r="B5810" s="16">
        <v>40061</v>
      </c>
      <c r="C5810" s="16">
        <v>48</v>
      </c>
      <c r="D5810" s="16">
        <v>43.2</v>
      </c>
      <c r="E5810" s="17">
        <v>33469</v>
      </c>
      <c r="F5810" s="17"/>
    </row>
    <row r="5811" spans="1:6" x14ac:dyDescent="0.25">
      <c r="A5811" s="16" t="s">
        <v>234</v>
      </c>
      <c r="B5811" s="16">
        <v>42303</v>
      </c>
      <c r="C5811" s="16">
        <v>156</v>
      </c>
      <c r="D5811" s="16">
        <v>132.6</v>
      </c>
      <c r="E5811" s="17">
        <v>26543</v>
      </c>
      <c r="F5811" s="17"/>
    </row>
    <row r="5812" spans="1:6" x14ac:dyDescent="0.25">
      <c r="A5812" s="16" t="s">
        <v>234</v>
      </c>
      <c r="B5812" s="16">
        <v>42701</v>
      </c>
      <c r="C5812" s="16">
        <v>60</v>
      </c>
      <c r="D5812" s="16">
        <v>57.8</v>
      </c>
      <c r="E5812" s="17">
        <v>31803</v>
      </c>
      <c r="F5812" s="17"/>
    </row>
    <row r="5813" spans="1:6" x14ac:dyDescent="0.25">
      <c r="A5813" s="16" t="s">
        <v>234</v>
      </c>
      <c r="B5813" s="16">
        <v>40218</v>
      </c>
      <c r="C5813" s="16">
        <v>62</v>
      </c>
      <c r="D5813" s="16">
        <v>57.1</v>
      </c>
      <c r="E5813" s="17">
        <v>33695</v>
      </c>
      <c r="F5813" s="17"/>
    </row>
    <row r="5814" spans="1:6" x14ac:dyDescent="0.25">
      <c r="A5814" s="16" t="s">
        <v>234</v>
      </c>
      <c r="B5814" s="16">
        <v>42437</v>
      </c>
      <c r="C5814" s="16">
        <v>24</v>
      </c>
      <c r="D5814" s="16">
        <v>22.2</v>
      </c>
      <c r="E5814" s="17">
        <v>40332</v>
      </c>
      <c r="F5814" s="17"/>
    </row>
    <row r="5815" spans="1:6" x14ac:dyDescent="0.25">
      <c r="A5815" s="16" t="s">
        <v>234</v>
      </c>
      <c r="B5815" s="16">
        <v>40245</v>
      </c>
      <c r="C5815" s="16">
        <v>130</v>
      </c>
      <c r="D5815" s="16">
        <v>117.2</v>
      </c>
      <c r="E5815" s="17">
        <v>38252</v>
      </c>
      <c r="F5815" s="17"/>
    </row>
    <row r="5816" spans="1:6" x14ac:dyDescent="0.25">
      <c r="A5816" s="16" t="s">
        <v>235</v>
      </c>
      <c r="B5816" s="16">
        <v>70659</v>
      </c>
      <c r="C5816" s="16">
        <v>108</v>
      </c>
      <c r="D5816" s="16">
        <v>83.3</v>
      </c>
      <c r="E5816" s="17">
        <v>35612</v>
      </c>
      <c r="F5816" s="17"/>
    </row>
    <row r="5817" spans="1:6" x14ac:dyDescent="0.25">
      <c r="A5817" s="16" t="s">
        <v>235</v>
      </c>
      <c r="B5817" s="16">
        <v>70655</v>
      </c>
      <c r="C5817" s="16">
        <v>100</v>
      </c>
      <c r="D5817" s="16">
        <v>76</v>
      </c>
      <c r="E5817" s="17">
        <v>36800</v>
      </c>
      <c r="F5817" s="17"/>
    </row>
    <row r="5818" spans="1:6" x14ac:dyDescent="0.25">
      <c r="A5818" s="16" t="s">
        <v>235</v>
      </c>
      <c r="B5818" s="16">
        <v>70515</v>
      </c>
      <c r="C5818" s="16">
        <v>78</v>
      </c>
      <c r="D5818" s="16">
        <v>62.8</v>
      </c>
      <c r="E5818" s="17">
        <v>37733</v>
      </c>
      <c r="F5818" s="17"/>
    </row>
    <row r="5819" spans="1:6" x14ac:dyDescent="0.25">
      <c r="A5819" s="16" t="s">
        <v>235</v>
      </c>
      <c r="B5819" s="16">
        <v>70809</v>
      </c>
      <c r="C5819" s="16">
        <v>172</v>
      </c>
      <c r="D5819" s="16">
        <v>129.6</v>
      </c>
      <c r="E5819" s="17">
        <v>36571</v>
      </c>
      <c r="F5819" s="17"/>
    </row>
    <row r="5820" spans="1:6" x14ac:dyDescent="0.25">
      <c r="A5820" s="16" t="s">
        <v>235</v>
      </c>
      <c r="B5820" s="16">
        <v>70006</v>
      </c>
      <c r="C5820" s="16">
        <v>110</v>
      </c>
      <c r="D5820" s="16">
        <v>89.5</v>
      </c>
      <c r="E5820" s="17">
        <v>37231</v>
      </c>
      <c r="F5820" s="17"/>
    </row>
    <row r="5821" spans="1:6" x14ac:dyDescent="0.25">
      <c r="A5821" s="16" t="s">
        <v>235</v>
      </c>
      <c r="B5821" s="16">
        <v>70538</v>
      </c>
      <c r="C5821" s="16">
        <v>152</v>
      </c>
      <c r="D5821" s="16">
        <v>113.8</v>
      </c>
      <c r="E5821" s="17">
        <v>35339</v>
      </c>
      <c r="F5821" s="17"/>
    </row>
    <row r="5822" spans="1:6" x14ac:dyDescent="0.25">
      <c r="A5822" s="16" t="s">
        <v>235</v>
      </c>
      <c r="B5822" s="16">
        <v>70570</v>
      </c>
      <c r="C5822" s="16">
        <v>176</v>
      </c>
      <c r="D5822" s="16">
        <v>153.69999999999999</v>
      </c>
      <c r="E5822" s="17">
        <v>34731</v>
      </c>
      <c r="F5822" s="17"/>
    </row>
    <row r="5823" spans="1:6" x14ac:dyDescent="0.25">
      <c r="A5823" s="16" t="s">
        <v>235</v>
      </c>
      <c r="B5823" s="16">
        <v>70345</v>
      </c>
      <c r="C5823" s="16">
        <v>102</v>
      </c>
      <c r="D5823" s="16">
        <v>89</v>
      </c>
      <c r="E5823" s="17">
        <v>34731</v>
      </c>
      <c r="F5823" s="17"/>
    </row>
    <row r="5824" spans="1:6" x14ac:dyDescent="0.25">
      <c r="A5824" s="16" t="s">
        <v>235</v>
      </c>
      <c r="B5824" s="16">
        <v>70392</v>
      </c>
      <c r="C5824" s="16">
        <v>120</v>
      </c>
      <c r="D5824" s="16">
        <v>82.2</v>
      </c>
      <c r="E5824" s="17">
        <v>35612</v>
      </c>
      <c r="F5824" s="17"/>
    </row>
    <row r="5825" spans="1:6" x14ac:dyDescent="0.25">
      <c r="A5825" s="16" t="s">
        <v>235</v>
      </c>
      <c r="B5825" s="16">
        <v>70586</v>
      </c>
      <c r="C5825" s="16">
        <v>124</v>
      </c>
      <c r="D5825" s="16">
        <v>117.3</v>
      </c>
      <c r="E5825" s="17">
        <v>36846</v>
      </c>
      <c r="F5825" s="17"/>
    </row>
    <row r="5826" spans="1:6" x14ac:dyDescent="0.25">
      <c r="A5826" s="16" t="s">
        <v>235</v>
      </c>
      <c r="B5826" s="16">
        <v>71118</v>
      </c>
      <c r="C5826" s="16">
        <v>101</v>
      </c>
      <c r="D5826" s="16">
        <v>80.3</v>
      </c>
      <c r="E5826" s="17">
        <v>36972</v>
      </c>
      <c r="F5826" s="17"/>
    </row>
    <row r="5827" spans="1:6" x14ac:dyDescent="0.25">
      <c r="A5827" s="16" t="s">
        <v>235</v>
      </c>
      <c r="B5827" s="16">
        <v>70360</v>
      </c>
      <c r="C5827" s="16">
        <v>16</v>
      </c>
      <c r="D5827" s="16">
        <v>2.6</v>
      </c>
      <c r="E5827" s="17">
        <v>31239</v>
      </c>
      <c r="F5827" s="17"/>
    </row>
    <row r="5828" spans="1:6" x14ac:dyDescent="0.25">
      <c r="A5828" s="16" t="s">
        <v>235</v>
      </c>
      <c r="B5828" s="16">
        <v>70072</v>
      </c>
      <c r="C5828" s="16">
        <v>188</v>
      </c>
      <c r="D5828" s="16">
        <v>153.30000000000001</v>
      </c>
      <c r="E5828" s="17">
        <v>31799</v>
      </c>
      <c r="F5828" s="17"/>
    </row>
    <row r="5829" spans="1:6" x14ac:dyDescent="0.25">
      <c r="A5829" s="16" t="s">
        <v>235</v>
      </c>
      <c r="B5829" s="16">
        <v>70542</v>
      </c>
      <c r="C5829" s="16">
        <v>66</v>
      </c>
      <c r="D5829" s="16">
        <v>49.6</v>
      </c>
      <c r="E5829" s="17">
        <v>35886</v>
      </c>
      <c r="F5829" s="17"/>
    </row>
    <row r="5830" spans="1:6" x14ac:dyDescent="0.25">
      <c r="A5830" s="16" t="s">
        <v>235</v>
      </c>
      <c r="B5830" s="16">
        <v>71378</v>
      </c>
      <c r="C5830" s="16">
        <v>81</v>
      </c>
      <c r="D5830" s="16">
        <v>42.4</v>
      </c>
      <c r="E5830" s="17">
        <v>38322</v>
      </c>
      <c r="F5830" s="17"/>
    </row>
    <row r="5831" spans="1:6" x14ac:dyDescent="0.25">
      <c r="A5831" s="16" t="s">
        <v>235</v>
      </c>
      <c r="B5831" s="16">
        <v>71075</v>
      </c>
      <c r="C5831" s="16">
        <v>153</v>
      </c>
      <c r="D5831" s="16">
        <v>68.8</v>
      </c>
      <c r="E5831" s="17">
        <v>35065</v>
      </c>
      <c r="F5831" s="17"/>
    </row>
    <row r="5832" spans="1:6" x14ac:dyDescent="0.25">
      <c r="A5832" s="16" t="s">
        <v>235</v>
      </c>
      <c r="B5832" s="16">
        <v>70601</v>
      </c>
      <c r="C5832" s="16">
        <v>182</v>
      </c>
      <c r="D5832" s="16">
        <v>139.30000000000001</v>
      </c>
      <c r="E5832" s="17">
        <v>35551</v>
      </c>
      <c r="F5832" s="17"/>
    </row>
    <row r="5833" spans="1:6" x14ac:dyDescent="0.25">
      <c r="A5833" s="16" t="s">
        <v>235</v>
      </c>
      <c r="B5833" s="16">
        <v>71001</v>
      </c>
      <c r="C5833" s="16">
        <v>150</v>
      </c>
      <c r="D5833" s="16">
        <v>93.7</v>
      </c>
      <c r="E5833" s="17">
        <v>37666</v>
      </c>
      <c r="F5833" s="17"/>
    </row>
    <row r="5834" spans="1:6" x14ac:dyDescent="0.25">
      <c r="A5834" s="16" t="s">
        <v>235</v>
      </c>
      <c r="B5834" s="16">
        <v>71115</v>
      </c>
      <c r="C5834" s="16">
        <v>142</v>
      </c>
      <c r="D5834" s="16">
        <v>123.3</v>
      </c>
      <c r="E5834" s="17">
        <v>36617</v>
      </c>
      <c r="F5834" s="17"/>
    </row>
    <row r="5835" spans="1:6" x14ac:dyDescent="0.25">
      <c r="A5835" s="16" t="s">
        <v>235</v>
      </c>
      <c r="B5835" s="16">
        <v>70131</v>
      </c>
      <c r="C5835" s="16">
        <v>104</v>
      </c>
      <c r="D5835" s="16">
        <v>83.8</v>
      </c>
      <c r="E5835" s="17">
        <v>40157</v>
      </c>
      <c r="F5835" s="17"/>
    </row>
    <row r="5836" spans="1:6" x14ac:dyDescent="0.25">
      <c r="A5836" s="16" t="s">
        <v>235</v>
      </c>
      <c r="B5836" s="16">
        <v>70433</v>
      </c>
      <c r="C5836" s="16">
        <v>30</v>
      </c>
      <c r="D5836" s="16">
        <v>24.7</v>
      </c>
      <c r="E5836" s="17">
        <v>35268</v>
      </c>
      <c r="F5836" s="17"/>
    </row>
    <row r="5837" spans="1:6" x14ac:dyDescent="0.25">
      <c r="A5837" s="16" t="s">
        <v>235</v>
      </c>
      <c r="B5837" s="16">
        <v>70056</v>
      </c>
      <c r="C5837" s="16">
        <v>89</v>
      </c>
      <c r="D5837" s="16">
        <v>74.3</v>
      </c>
      <c r="E5837" s="17">
        <v>30820</v>
      </c>
      <c r="F5837" s="17"/>
    </row>
    <row r="5838" spans="1:6" x14ac:dyDescent="0.25">
      <c r="A5838" s="16" t="s">
        <v>235</v>
      </c>
      <c r="B5838" s="16">
        <v>70458</v>
      </c>
      <c r="C5838" s="16">
        <v>174</v>
      </c>
      <c r="D5838" s="16">
        <v>112.2</v>
      </c>
      <c r="E5838" s="17">
        <v>34669</v>
      </c>
      <c r="F5838" s="17"/>
    </row>
    <row r="5839" spans="1:6" x14ac:dyDescent="0.25">
      <c r="A5839" s="16" t="s">
        <v>235</v>
      </c>
      <c r="B5839" s="16">
        <v>70501</v>
      </c>
      <c r="C5839" s="16">
        <v>151</v>
      </c>
      <c r="D5839" s="16">
        <v>91</v>
      </c>
      <c r="E5839" s="17">
        <v>35886</v>
      </c>
      <c r="F5839" s="17"/>
    </row>
    <row r="5840" spans="1:6" x14ac:dyDescent="0.25">
      <c r="A5840" s="16" t="s">
        <v>235</v>
      </c>
      <c r="B5840" s="16">
        <v>70663</v>
      </c>
      <c r="C5840" s="16">
        <v>200</v>
      </c>
      <c r="D5840" s="16">
        <v>91.1</v>
      </c>
      <c r="E5840" s="17">
        <v>35674</v>
      </c>
      <c r="F5840" s="17"/>
    </row>
    <row r="5841" spans="1:6" x14ac:dyDescent="0.25">
      <c r="A5841" s="16" t="s">
        <v>235</v>
      </c>
      <c r="B5841" s="16">
        <v>71052</v>
      </c>
      <c r="C5841" s="16">
        <v>135</v>
      </c>
      <c r="D5841" s="16">
        <v>63.4</v>
      </c>
      <c r="E5841" s="17">
        <v>37495</v>
      </c>
      <c r="F5841" s="17"/>
    </row>
    <row r="5842" spans="1:6" x14ac:dyDescent="0.25">
      <c r="A5842" s="16" t="s">
        <v>235</v>
      </c>
      <c r="B5842" s="16">
        <v>71220</v>
      </c>
      <c r="C5842" s="16">
        <v>112</v>
      </c>
      <c r="D5842" s="16">
        <v>80.099999999999994</v>
      </c>
      <c r="E5842" s="17">
        <v>38109</v>
      </c>
      <c r="F5842" s="17"/>
    </row>
    <row r="5843" spans="1:6" x14ac:dyDescent="0.25">
      <c r="A5843" s="16" t="s">
        <v>235</v>
      </c>
      <c r="B5843" s="16">
        <v>70578</v>
      </c>
      <c r="C5843" s="16">
        <v>130</v>
      </c>
      <c r="D5843" s="16">
        <v>106.8</v>
      </c>
      <c r="E5843" s="17">
        <v>37363</v>
      </c>
      <c r="F5843" s="17"/>
    </row>
    <row r="5844" spans="1:6" x14ac:dyDescent="0.25">
      <c r="A5844" s="16" t="s">
        <v>235</v>
      </c>
      <c r="B5844" s="16">
        <v>70047</v>
      </c>
      <c r="C5844" s="16">
        <v>146</v>
      </c>
      <c r="D5844" s="16">
        <v>134.6</v>
      </c>
      <c r="E5844" s="17">
        <v>32234</v>
      </c>
      <c r="F5844" s="17"/>
    </row>
    <row r="5845" spans="1:6" x14ac:dyDescent="0.25">
      <c r="A5845" s="16" t="s">
        <v>235</v>
      </c>
      <c r="B5845" s="16">
        <v>70811</v>
      </c>
      <c r="C5845" s="16">
        <v>145</v>
      </c>
      <c r="D5845" s="16">
        <v>100.2</v>
      </c>
      <c r="E5845" s="17">
        <v>35186</v>
      </c>
      <c r="F5845" s="17"/>
    </row>
    <row r="5846" spans="1:6" x14ac:dyDescent="0.25">
      <c r="A5846" s="16" t="s">
        <v>235</v>
      </c>
      <c r="B5846" s="16">
        <v>70764</v>
      </c>
      <c r="C5846" s="16">
        <v>151</v>
      </c>
      <c r="D5846" s="16">
        <v>120.3</v>
      </c>
      <c r="E5846" s="17">
        <v>34820</v>
      </c>
      <c r="F5846" s="17"/>
    </row>
    <row r="5847" spans="1:6" x14ac:dyDescent="0.25">
      <c r="A5847" s="16" t="s">
        <v>235</v>
      </c>
      <c r="B5847" s="16">
        <v>70403</v>
      </c>
      <c r="C5847" s="16">
        <v>120</v>
      </c>
      <c r="D5847" s="16">
        <v>105.2</v>
      </c>
      <c r="E5847" s="17">
        <v>38384</v>
      </c>
      <c r="F5847" s="17"/>
    </row>
    <row r="5848" spans="1:6" x14ac:dyDescent="0.25">
      <c r="A5848" s="16" t="s">
        <v>235</v>
      </c>
      <c r="B5848" s="16">
        <v>70508</v>
      </c>
      <c r="C5848" s="16">
        <v>106</v>
      </c>
      <c r="D5848" s="16">
        <v>52.5</v>
      </c>
      <c r="E5848" s="17">
        <v>40829</v>
      </c>
      <c r="F5848" s="17"/>
    </row>
    <row r="5849" spans="1:6" x14ac:dyDescent="0.25">
      <c r="A5849" s="16" t="s">
        <v>235</v>
      </c>
      <c r="B5849" s="16">
        <v>70433</v>
      </c>
      <c r="C5849" s="16">
        <v>192</v>
      </c>
      <c r="D5849" s="16">
        <v>161.19999999999999</v>
      </c>
      <c r="E5849" s="17">
        <v>36678</v>
      </c>
      <c r="F5849" s="17"/>
    </row>
    <row r="5850" spans="1:6" x14ac:dyDescent="0.25">
      <c r="A5850" s="16" t="s">
        <v>235</v>
      </c>
      <c r="B5850" s="16">
        <v>70777</v>
      </c>
      <c r="C5850" s="16">
        <v>128</v>
      </c>
      <c r="D5850" s="16">
        <v>120.6</v>
      </c>
      <c r="E5850" s="17">
        <v>33080</v>
      </c>
      <c r="F5850" s="17"/>
    </row>
    <row r="5851" spans="1:6" x14ac:dyDescent="0.25">
      <c r="A5851" s="16" t="s">
        <v>235</v>
      </c>
      <c r="B5851" s="16">
        <v>70748</v>
      </c>
      <c r="C5851" s="16">
        <v>297</v>
      </c>
      <c r="D5851" s="16">
        <v>155.6</v>
      </c>
      <c r="E5851" s="17">
        <v>28491</v>
      </c>
      <c r="F5851" s="17"/>
    </row>
    <row r="5852" spans="1:6" x14ac:dyDescent="0.25">
      <c r="A5852" s="16" t="s">
        <v>235</v>
      </c>
      <c r="B5852" s="16">
        <v>70458</v>
      </c>
      <c r="C5852" s="16">
        <v>110</v>
      </c>
      <c r="D5852" s="16">
        <v>95.7</v>
      </c>
      <c r="E5852" s="17">
        <v>31062</v>
      </c>
      <c r="F5852" s="17"/>
    </row>
    <row r="5853" spans="1:6" x14ac:dyDescent="0.25">
      <c r="A5853" s="16" t="s">
        <v>235</v>
      </c>
      <c r="B5853" s="16">
        <v>70633</v>
      </c>
      <c r="C5853" s="16">
        <v>80</v>
      </c>
      <c r="D5853" s="16">
        <v>59.3</v>
      </c>
      <c r="E5853" s="17">
        <v>37112</v>
      </c>
      <c r="F5853" s="17"/>
    </row>
    <row r="5854" spans="1:6" x14ac:dyDescent="0.25">
      <c r="A5854" s="16" t="s">
        <v>235</v>
      </c>
      <c r="B5854" s="16">
        <v>70764</v>
      </c>
      <c r="C5854" s="16">
        <v>120</v>
      </c>
      <c r="D5854" s="16">
        <v>86.9</v>
      </c>
      <c r="E5854" s="17">
        <v>34731</v>
      </c>
      <c r="F5854" s="17"/>
    </row>
    <row r="5855" spans="1:6" x14ac:dyDescent="0.25">
      <c r="A5855" s="16" t="s">
        <v>235</v>
      </c>
      <c r="B5855" s="16">
        <v>70508</v>
      </c>
      <c r="C5855" s="16">
        <v>189</v>
      </c>
      <c r="D5855" s="16">
        <v>175.1</v>
      </c>
      <c r="E5855" s="17">
        <v>35165</v>
      </c>
      <c r="F5855" s="17"/>
    </row>
    <row r="5856" spans="1:6" x14ac:dyDescent="0.25">
      <c r="A5856" s="16" t="s">
        <v>235</v>
      </c>
      <c r="B5856" s="16">
        <v>71115</v>
      </c>
      <c r="C5856" s="16">
        <v>160</v>
      </c>
      <c r="D5856" s="16">
        <v>130.5</v>
      </c>
      <c r="E5856" s="17">
        <v>38175</v>
      </c>
      <c r="F5856" s="17"/>
    </row>
    <row r="5857" spans="1:6" x14ac:dyDescent="0.25">
      <c r="A5857" s="16" t="s">
        <v>235</v>
      </c>
      <c r="B5857" s="16">
        <v>70548</v>
      </c>
      <c r="C5857" s="16">
        <v>120</v>
      </c>
      <c r="D5857" s="16">
        <v>108.7</v>
      </c>
      <c r="E5857" s="17">
        <v>35718</v>
      </c>
      <c r="F5857" s="17"/>
    </row>
    <row r="5858" spans="1:6" x14ac:dyDescent="0.25">
      <c r="A5858" s="16" t="s">
        <v>235</v>
      </c>
      <c r="B5858" s="16">
        <v>71449</v>
      </c>
      <c r="C5858" s="16">
        <v>162</v>
      </c>
      <c r="D5858" s="16">
        <v>77.7</v>
      </c>
      <c r="E5858" s="17">
        <v>34731</v>
      </c>
      <c r="F5858" s="17"/>
    </row>
    <row r="5859" spans="1:6" x14ac:dyDescent="0.25">
      <c r="A5859" s="16" t="s">
        <v>235</v>
      </c>
      <c r="B5859" s="16">
        <v>70546</v>
      </c>
      <c r="C5859" s="16">
        <v>120</v>
      </c>
      <c r="D5859" s="16">
        <v>114.1</v>
      </c>
      <c r="E5859" s="17">
        <v>37391</v>
      </c>
      <c r="F5859" s="17"/>
    </row>
    <row r="5860" spans="1:6" x14ac:dyDescent="0.25">
      <c r="A5860" s="16" t="s">
        <v>235</v>
      </c>
      <c r="B5860" s="16">
        <v>70526</v>
      </c>
      <c r="C5860" s="16">
        <v>112</v>
      </c>
      <c r="D5860" s="16">
        <v>106.4</v>
      </c>
      <c r="E5860" s="17">
        <v>37470</v>
      </c>
      <c r="F5860" s="17"/>
    </row>
    <row r="5861" spans="1:6" x14ac:dyDescent="0.25">
      <c r="A5861" s="16" t="s">
        <v>235</v>
      </c>
      <c r="B5861" s="16">
        <v>70809</v>
      </c>
      <c r="C5861" s="16">
        <v>144</v>
      </c>
      <c r="D5861" s="16">
        <v>112.4</v>
      </c>
      <c r="E5861" s="17">
        <v>36679</v>
      </c>
      <c r="F5861" s="17"/>
    </row>
    <row r="5862" spans="1:6" x14ac:dyDescent="0.25">
      <c r="A5862" s="16" t="s">
        <v>235</v>
      </c>
      <c r="B5862" s="16">
        <v>70360</v>
      </c>
      <c r="C5862" s="16">
        <v>198</v>
      </c>
      <c r="D5862" s="16">
        <v>167.5</v>
      </c>
      <c r="E5862" s="17">
        <v>38234</v>
      </c>
      <c r="F5862" s="17"/>
    </row>
    <row r="5863" spans="1:6" x14ac:dyDescent="0.25">
      <c r="A5863" s="16" t="s">
        <v>235</v>
      </c>
      <c r="B5863" s="16">
        <v>70438</v>
      </c>
      <c r="C5863" s="16">
        <v>114</v>
      </c>
      <c r="D5863" s="16">
        <v>90</v>
      </c>
      <c r="E5863" s="17">
        <v>34759</v>
      </c>
      <c r="F5863" s="17"/>
    </row>
    <row r="5864" spans="1:6" x14ac:dyDescent="0.25">
      <c r="A5864" s="16" t="s">
        <v>235</v>
      </c>
      <c r="B5864" s="16">
        <v>70506</v>
      </c>
      <c r="C5864" s="16">
        <v>18</v>
      </c>
      <c r="D5864" s="16">
        <v>10.8</v>
      </c>
      <c r="E5864" s="17">
        <v>43657</v>
      </c>
      <c r="F5864" s="17"/>
    </row>
    <row r="5865" spans="1:6" x14ac:dyDescent="0.25">
      <c r="A5865" s="16" t="s">
        <v>235</v>
      </c>
      <c r="B5865" s="16">
        <v>70760</v>
      </c>
      <c r="C5865" s="16">
        <v>120</v>
      </c>
      <c r="D5865" s="16">
        <v>112.6</v>
      </c>
      <c r="E5865" s="17">
        <v>38491</v>
      </c>
      <c r="F5865" s="17"/>
    </row>
    <row r="5866" spans="1:6" x14ac:dyDescent="0.25">
      <c r="A5866" s="16" t="s">
        <v>235</v>
      </c>
      <c r="B5866" s="16">
        <v>70471</v>
      </c>
      <c r="C5866" s="16">
        <v>145</v>
      </c>
      <c r="D5866" s="16">
        <v>124.4</v>
      </c>
      <c r="E5866" s="17">
        <v>34186</v>
      </c>
      <c r="F5866" s="17"/>
    </row>
    <row r="5867" spans="1:6" x14ac:dyDescent="0.25">
      <c r="A5867" s="16" t="s">
        <v>235</v>
      </c>
      <c r="B5867" s="16">
        <v>70403</v>
      </c>
      <c r="C5867" s="16">
        <v>140</v>
      </c>
      <c r="D5867" s="16">
        <v>89.8</v>
      </c>
      <c r="E5867" s="17">
        <v>37055</v>
      </c>
      <c r="F5867" s="17"/>
    </row>
    <row r="5868" spans="1:6" x14ac:dyDescent="0.25">
      <c r="A5868" s="16" t="s">
        <v>235</v>
      </c>
      <c r="B5868" s="16">
        <v>71118</v>
      </c>
      <c r="C5868" s="16">
        <v>177</v>
      </c>
      <c r="D5868" s="16">
        <v>152.69999999999999</v>
      </c>
      <c r="E5868" s="17">
        <v>35278</v>
      </c>
      <c r="F5868" s="17"/>
    </row>
    <row r="5869" spans="1:6" x14ac:dyDescent="0.25">
      <c r="A5869" s="16" t="s">
        <v>235</v>
      </c>
      <c r="B5869" s="16">
        <v>70816</v>
      </c>
      <c r="C5869" s="16">
        <v>85</v>
      </c>
      <c r="D5869" s="16">
        <v>67.3</v>
      </c>
      <c r="E5869" s="17">
        <v>36875</v>
      </c>
      <c r="F5869" s="17"/>
    </row>
    <row r="5870" spans="1:6" x14ac:dyDescent="0.25">
      <c r="A5870" s="16" t="s">
        <v>235</v>
      </c>
      <c r="B5870" s="16">
        <v>70791</v>
      </c>
      <c r="C5870" s="16">
        <v>110</v>
      </c>
      <c r="D5870" s="16">
        <v>83</v>
      </c>
      <c r="E5870" s="17">
        <v>35186</v>
      </c>
      <c r="F5870" s="17"/>
    </row>
    <row r="5871" spans="1:6" x14ac:dyDescent="0.25">
      <c r="A5871" s="16" t="s">
        <v>235</v>
      </c>
      <c r="B5871" s="16">
        <v>71129</v>
      </c>
      <c r="C5871" s="16">
        <v>140</v>
      </c>
      <c r="D5871" s="16">
        <v>117.6</v>
      </c>
      <c r="E5871" s="17">
        <v>35735</v>
      </c>
      <c r="F5871" s="17"/>
    </row>
    <row r="5872" spans="1:6" x14ac:dyDescent="0.25">
      <c r="A5872" s="16" t="s">
        <v>235</v>
      </c>
      <c r="B5872" s="16">
        <v>71068</v>
      </c>
      <c r="C5872" s="16">
        <v>112</v>
      </c>
      <c r="D5872" s="16">
        <v>84.6</v>
      </c>
      <c r="E5872" s="17">
        <v>35521</v>
      </c>
      <c r="F5872" s="17"/>
    </row>
    <row r="5873" spans="1:6" x14ac:dyDescent="0.25">
      <c r="A5873" s="16" t="s">
        <v>235</v>
      </c>
      <c r="B5873" s="16">
        <v>70058</v>
      </c>
      <c r="C5873" s="16">
        <v>100</v>
      </c>
      <c r="D5873" s="16">
        <v>93.8</v>
      </c>
      <c r="E5873" s="17">
        <v>35439</v>
      </c>
      <c r="F5873" s="17"/>
    </row>
    <row r="5874" spans="1:6" x14ac:dyDescent="0.25">
      <c r="A5874" s="16" t="s">
        <v>235</v>
      </c>
      <c r="B5874" s="16">
        <v>70605</v>
      </c>
      <c r="C5874" s="16">
        <v>150</v>
      </c>
      <c r="D5874" s="16">
        <v>149.4</v>
      </c>
      <c r="E5874" s="17">
        <v>35582</v>
      </c>
      <c r="F5874" s="17"/>
    </row>
    <row r="5875" spans="1:6" x14ac:dyDescent="0.25">
      <c r="A5875" s="16" t="s">
        <v>235</v>
      </c>
      <c r="B5875" s="16">
        <v>71269</v>
      </c>
      <c r="C5875" s="16">
        <v>105</v>
      </c>
      <c r="D5875" s="16">
        <v>62.6</v>
      </c>
      <c r="E5875" s="17">
        <v>35431</v>
      </c>
      <c r="F5875" s="17"/>
    </row>
    <row r="5876" spans="1:6" x14ac:dyDescent="0.25">
      <c r="A5876" s="16" t="s">
        <v>235</v>
      </c>
      <c r="B5876" s="16">
        <v>70131</v>
      </c>
      <c r="C5876" s="16">
        <v>180</v>
      </c>
      <c r="D5876" s="16">
        <v>148.19999999999999</v>
      </c>
      <c r="E5876" s="17">
        <v>31643</v>
      </c>
      <c r="F5876" s="17"/>
    </row>
    <row r="5877" spans="1:6" x14ac:dyDescent="0.25">
      <c r="A5877" s="16" t="s">
        <v>235</v>
      </c>
      <c r="B5877" s="16">
        <v>71106</v>
      </c>
      <c r="C5877" s="16">
        <v>160</v>
      </c>
      <c r="D5877" s="16">
        <v>127.3</v>
      </c>
      <c r="E5877" s="17">
        <v>34881</v>
      </c>
      <c r="F5877" s="17"/>
    </row>
    <row r="5878" spans="1:6" x14ac:dyDescent="0.25">
      <c r="A5878" s="16" t="s">
        <v>235</v>
      </c>
      <c r="B5878" s="16">
        <v>70360</v>
      </c>
      <c r="C5878" s="16">
        <v>200</v>
      </c>
      <c r="D5878" s="16">
        <v>118.4</v>
      </c>
      <c r="E5878" s="17">
        <v>34743</v>
      </c>
      <c r="F5878" s="17"/>
    </row>
    <row r="5879" spans="1:6" x14ac:dyDescent="0.25">
      <c r="A5879" s="16" t="s">
        <v>235</v>
      </c>
      <c r="B5879" s="16">
        <v>71341</v>
      </c>
      <c r="C5879" s="16">
        <v>92</v>
      </c>
      <c r="D5879" s="16">
        <v>90.1</v>
      </c>
      <c r="E5879" s="17">
        <v>37519</v>
      </c>
      <c r="F5879" s="17"/>
    </row>
    <row r="5880" spans="1:6" x14ac:dyDescent="0.25">
      <c r="A5880" s="16" t="s">
        <v>235</v>
      </c>
      <c r="B5880" s="16">
        <v>71103</v>
      </c>
      <c r="C5880" s="16">
        <v>81</v>
      </c>
      <c r="D5880" s="16">
        <v>59.4</v>
      </c>
      <c r="E5880" s="17">
        <v>34731</v>
      </c>
      <c r="F5880" s="17"/>
    </row>
    <row r="5881" spans="1:6" x14ac:dyDescent="0.25">
      <c r="A5881" s="16" t="s">
        <v>235</v>
      </c>
      <c r="B5881" s="16">
        <v>71457</v>
      </c>
      <c r="C5881" s="16">
        <v>108</v>
      </c>
      <c r="D5881" s="16">
        <v>103.6</v>
      </c>
      <c r="E5881" s="17">
        <v>31807</v>
      </c>
      <c r="F5881" s="17"/>
    </row>
    <row r="5882" spans="1:6" x14ac:dyDescent="0.25">
      <c r="A5882" s="16" t="s">
        <v>235</v>
      </c>
      <c r="B5882" s="16">
        <v>71241</v>
      </c>
      <c r="C5882" s="16">
        <v>150</v>
      </c>
      <c r="D5882" s="16">
        <v>92.9</v>
      </c>
      <c r="E5882" s="17">
        <v>35855</v>
      </c>
      <c r="F5882" s="17"/>
    </row>
    <row r="5883" spans="1:6" x14ac:dyDescent="0.25">
      <c r="A5883" s="16" t="s">
        <v>235</v>
      </c>
      <c r="B5883" s="16">
        <v>70507</v>
      </c>
      <c r="C5883" s="16">
        <v>92</v>
      </c>
      <c r="D5883" s="16">
        <v>82.1</v>
      </c>
      <c r="E5883" s="17">
        <v>38294</v>
      </c>
      <c r="F5883" s="17"/>
    </row>
    <row r="5884" spans="1:6" x14ac:dyDescent="0.25">
      <c r="A5884" s="16" t="s">
        <v>235</v>
      </c>
      <c r="B5884" s="16">
        <v>70615</v>
      </c>
      <c r="C5884" s="16">
        <v>250</v>
      </c>
      <c r="D5884" s="16">
        <v>120.2</v>
      </c>
      <c r="E5884" s="17">
        <v>35855</v>
      </c>
      <c r="F5884" s="17"/>
    </row>
    <row r="5885" spans="1:6" x14ac:dyDescent="0.25">
      <c r="A5885" s="16" t="s">
        <v>235</v>
      </c>
      <c r="B5885" s="16">
        <v>71486</v>
      </c>
      <c r="C5885" s="16">
        <v>80</v>
      </c>
      <c r="D5885" s="16">
        <v>37.6</v>
      </c>
      <c r="E5885" s="17">
        <v>36841</v>
      </c>
      <c r="F5885" s="17"/>
    </row>
    <row r="5886" spans="1:6" x14ac:dyDescent="0.25">
      <c r="A5886" s="16" t="s">
        <v>235</v>
      </c>
      <c r="B5886" s="16">
        <v>71360</v>
      </c>
      <c r="C5886" s="16">
        <v>154</v>
      </c>
      <c r="D5886" s="16">
        <v>95.7</v>
      </c>
      <c r="E5886" s="17">
        <v>36766</v>
      </c>
      <c r="F5886" s="17"/>
    </row>
    <row r="5887" spans="1:6" x14ac:dyDescent="0.25">
      <c r="A5887" s="16" t="s">
        <v>235</v>
      </c>
      <c r="B5887" s="16">
        <v>70427</v>
      </c>
      <c r="C5887" s="16">
        <v>145</v>
      </c>
      <c r="D5887" s="16">
        <v>113.7</v>
      </c>
      <c r="E5887" s="17">
        <v>39301</v>
      </c>
      <c r="F5887" s="17"/>
    </row>
    <row r="5888" spans="1:6" x14ac:dyDescent="0.25">
      <c r="A5888" s="16" t="s">
        <v>235</v>
      </c>
      <c r="B5888" s="16">
        <v>70065</v>
      </c>
      <c r="C5888" s="16">
        <v>256</v>
      </c>
      <c r="D5888" s="16">
        <v>183.7</v>
      </c>
      <c r="E5888" s="17">
        <v>31075</v>
      </c>
      <c r="F5888" s="17"/>
    </row>
    <row r="5889" spans="1:6" x14ac:dyDescent="0.25">
      <c r="A5889" s="16" t="s">
        <v>235</v>
      </c>
      <c r="B5889" s="16">
        <v>71351</v>
      </c>
      <c r="C5889" s="16">
        <v>100</v>
      </c>
      <c r="D5889" s="16">
        <v>82</v>
      </c>
      <c r="E5889" s="17">
        <v>37508</v>
      </c>
      <c r="F5889" s="17"/>
    </row>
    <row r="5890" spans="1:6" x14ac:dyDescent="0.25">
      <c r="A5890" s="16" t="s">
        <v>235</v>
      </c>
      <c r="B5890" s="16">
        <v>70815</v>
      </c>
      <c r="C5890" s="16">
        <v>132</v>
      </c>
      <c r="D5890" s="16">
        <v>95.1</v>
      </c>
      <c r="E5890" s="17">
        <v>36281</v>
      </c>
      <c r="F5890" s="17"/>
    </row>
    <row r="5891" spans="1:6" x14ac:dyDescent="0.25">
      <c r="A5891" s="16" t="s">
        <v>235</v>
      </c>
      <c r="B5891" s="16">
        <v>71111</v>
      </c>
      <c r="C5891" s="16">
        <v>153</v>
      </c>
      <c r="D5891" s="16">
        <v>143.19999999999999</v>
      </c>
      <c r="E5891" s="17">
        <v>38139</v>
      </c>
      <c r="F5891" s="17"/>
    </row>
    <row r="5892" spans="1:6" x14ac:dyDescent="0.25">
      <c r="A5892" s="16" t="s">
        <v>235</v>
      </c>
      <c r="B5892" s="16">
        <v>70554</v>
      </c>
      <c r="C5892" s="16">
        <v>119</v>
      </c>
      <c r="D5892" s="16">
        <v>65.2</v>
      </c>
      <c r="E5892" s="17">
        <v>38443</v>
      </c>
      <c r="F5892" s="17"/>
    </row>
    <row r="5893" spans="1:6" x14ac:dyDescent="0.25">
      <c r="A5893" s="16" t="s">
        <v>235</v>
      </c>
      <c r="B5893" s="16">
        <v>71082</v>
      </c>
      <c r="C5893" s="16">
        <v>95</v>
      </c>
      <c r="D5893" s="16">
        <v>61.8</v>
      </c>
      <c r="E5893" s="17">
        <v>34700</v>
      </c>
      <c r="F5893" s="17"/>
    </row>
    <row r="5894" spans="1:6" x14ac:dyDescent="0.25">
      <c r="A5894" s="16" t="s">
        <v>235</v>
      </c>
      <c r="B5894" s="16">
        <v>71254</v>
      </c>
      <c r="C5894" s="16">
        <v>108</v>
      </c>
      <c r="D5894" s="16">
        <v>56.6</v>
      </c>
      <c r="E5894" s="17">
        <v>37782</v>
      </c>
      <c r="F5894" s="17"/>
    </row>
    <row r="5895" spans="1:6" x14ac:dyDescent="0.25">
      <c r="A5895" s="16" t="s">
        <v>235</v>
      </c>
      <c r="B5895" s="16">
        <v>70122</v>
      </c>
      <c r="C5895" s="16">
        <v>127</v>
      </c>
      <c r="D5895" s="16">
        <v>115.9</v>
      </c>
      <c r="E5895" s="17">
        <v>35082</v>
      </c>
      <c r="F5895" s="17"/>
    </row>
    <row r="5896" spans="1:6" x14ac:dyDescent="0.25">
      <c r="A5896" s="16" t="s">
        <v>235</v>
      </c>
      <c r="B5896" s="16">
        <v>71270</v>
      </c>
      <c r="C5896" s="16">
        <v>123</v>
      </c>
      <c r="D5896" s="16">
        <v>73.8</v>
      </c>
      <c r="E5896" s="17">
        <v>37073</v>
      </c>
      <c r="F5896" s="17"/>
    </row>
    <row r="5897" spans="1:6" x14ac:dyDescent="0.25">
      <c r="A5897" s="16" t="s">
        <v>235</v>
      </c>
      <c r="B5897" s="16">
        <v>70809</v>
      </c>
      <c r="C5897" s="16">
        <v>144</v>
      </c>
      <c r="D5897" s="16">
        <v>109.5</v>
      </c>
      <c r="E5897" s="17">
        <v>35370</v>
      </c>
      <c r="F5897" s="17"/>
    </row>
    <row r="5898" spans="1:6" x14ac:dyDescent="0.25">
      <c r="A5898" s="16" t="s">
        <v>235</v>
      </c>
      <c r="B5898" s="16">
        <v>70815</v>
      </c>
      <c r="C5898" s="16">
        <v>104</v>
      </c>
      <c r="D5898" s="16">
        <v>76.5</v>
      </c>
      <c r="E5898" s="17">
        <v>37300</v>
      </c>
      <c r="F5898" s="17"/>
    </row>
    <row r="5899" spans="1:6" x14ac:dyDescent="0.25">
      <c r="A5899" s="16" t="s">
        <v>235</v>
      </c>
      <c r="B5899" s="16">
        <v>71040</v>
      </c>
      <c r="C5899" s="16">
        <v>79</v>
      </c>
      <c r="D5899" s="16">
        <v>45</v>
      </c>
      <c r="E5899" s="17">
        <v>37725</v>
      </c>
      <c r="F5899" s="17"/>
    </row>
    <row r="5900" spans="1:6" x14ac:dyDescent="0.25">
      <c r="A5900" s="16" t="s">
        <v>235</v>
      </c>
      <c r="B5900" s="16">
        <v>71241</v>
      </c>
      <c r="C5900" s="16">
        <v>117</v>
      </c>
      <c r="D5900" s="16">
        <v>89.5</v>
      </c>
      <c r="E5900" s="17">
        <v>35901</v>
      </c>
      <c r="F5900" s="17"/>
    </row>
    <row r="5901" spans="1:6" x14ac:dyDescent="0.25">
      <c r="A5901" s="16" t="s">
        <v>235</v>
      </c>
      <c r="B5901" s="16">
        <v>70526</v>
      </c>
      <c r="C5901" s="16">
        <v>73</v>
      </c>
      <c r="D5901" s="16">
        <v>69.099999999999994</v>
      </c>
      <c r="E5901" s="17">
        <v>35612</v>
      </c>
      <c r="F5901" s="17"/>
    </row>
    <row r="5902" spans="1:6" x14ac:dyDescent="0.25">
      <c r="A5902" s="16" t="s">
        <v>235</v>
      </c>
      <c r="B5902" s="16">
        <v>71111</v>
      </c>
      <c r="C5902" s="16">
        <v>77</v>
      </c>
      <c r="D5902" s="16">
        <v>32.4</v>
      </c>
      <c r="E5902" s="17">
        <v>32882</v>
      </c>
      <c r="F5902" s="17"/>
    </row>
    <row r="5903" spans="1:6" x14ac:dyDescent="0.25">
      <c r="A5903" s="16" t="s">
        <v>235</v>
      </c>
      <c r="B5903" s="16">
        <v>71019</v>
      </c>
      <c r="C5903" s="16">
        <v>157</v>
      </c>
      <c r="D5903" s="16">
        <v>95.3</v>
      </c>
      <c r="E5903" s="17">
        <v>37547</v>
      </c>
      <c r="F5903" s="17"/>
    </row>
    <row r="5904" spans="1:6" x14ac:dyDescent="0.25">
      <c r="A5904" s="16" t="s">
        <v>235</v>
      </c>
      <c r="B5904" s="16">
        <v>71203</v>
      </c>
      <c r="C5904" s="16">
        <v>167</v>
      </c>
      <c r="D5904" s="16">
        <v>160.30000000000001</v>
      </c>
      <c r="E5904" s="17">
        <v>37160</v>
      </c>
      <c r="F5904" s="17"/>
    </row>
    <row r="5905" spans="1:6" x14ac:dyDescent="0.25">
      <c r="A5905" s="16" t="s">
        <v>235</v>
      </c>
      <c r="B5905" s="16">
        <v>70403</v>
      </c>
      <c r="C5905" s="16">
        <v>108</v>
      </c>
      <c r="D5905" s="16">
        <v>82.3</v>
      </c>
      <c r="E5905" s="17">
        <v>37123</v>
      </c>
      <c r="F5905" s="17"/>
    </row>
    <row r="5906" spans="1:6" x14ac:dyDescent="0.25">
      <c r="A5906" s="16" t="s">
        <v>235</v>
      </c>
      <c r="B5906" s="16">
        <v>70438</v>
      </c>
      <c r="C5906" s="16">
        <v>84</v>
      </c>
      <c r="D5906" s="16">
        <v>59.8</v>
      </c>
      <c r="E5906" s="17">
        <v>38254</v>
      </c>
      <c r="F5906" s="17"/>
    </row>
    <row r="5907" spans="1:6" x14ac:dyDescent="0.25">
      <c r="A5907" s="16" t="s">
        <v>235</v>
      </c>
      <c r="B5907" s="16">
        <v>70555</v>
      </c>
      <c r="C5907" s="16">
        <v>120</v>
      </c>
      <c r="D5907" s="16">
        <v>115.6</v>
      </c>
      <c r="E5907" s="17">
        <v>34851</v>
      </c>
      <c r="F5907" s="17"/>
    </row>
    <row r="5908" spans="1:6" x14ac:dyDescent="0.25">
      <c r="A5908" s="16" t="s">
        <v>235</v>
      </c>
      <c r="B5908" s="16">
        <v>70126</v>
      </c>
      <c r="C5908" s="16">
        <v>155</v>
      </c>
      <c r="D5908" s="16">
        <v>113.8</v>
      </c>
      <c r="E5908" s="17">
        <v>40200</v>
      </c>
      <c r="F5908" s="17"/>
    </row>
    <row r="5909" spans="1:6" x14ac:dyDescent="0.25">
      <c r="A5909" s="16" t="s">
        <v>235</v>
      </c>
      <c r="B5909" s="16">
        <v>70301</v>
      </c>
      <c r="C5909" s="16">
        <v>78</v>
      </c>
      <c r="D5909" s="16">
        <v>70.400000000000006</v>
      </c>
      <c r="E5909" s="17">
        <v>34700</v>
      </c>
      <c r="F5909" s="17"/>
    </row>
    <row r="5910" spans="1:6" x14ac:dyDescent="0.25">
      <c r="A5910" s="16" t="s">
        <v>235</v>
      </c>
      <c r="B5910" s="16">
        <v>70806</v>
      </c>
      <c r="C5910" s="16">
        <v>216</v>
      </c>
      <c r="D5910" s="16">
        <v>154.69999999999999</v>
      </c>
      <c r="E5910" s="17">
        <v>38018</v>
      </c>
      <c r="F5910" s="17"/>
    </row>
    <row r="5911" spans="1:6" x14ac:dyDescent="0.25">
      <c r="A5911" s="16" t="s">
        <v>235</v>
      </c>
      <c r="B5911" s="16">
        <v>70114</v>
      </c>
      <c r="C5911" s="16">
        <v>120</v>
      </c>
      <c r="D5911" s="16">
        <v>111.4</v>
      </c>
      <c r="E5911" s="17">
        <v>33266</v>
      </c>
      <c r="F5911" s="17"/>
    </row>
    <row r="5912" spans="1:6" x14ac:dyDescent="0.25">
      <c r="A5912" s="16" t="s">
        <v>235</v>
      </c>
      <c r="B5912" s="16">
        <v>71334</v>
      </c>
      <c r="C5912" s="16">
        <v>120</v>
      </c>
      <c r="D5912" s="16">
        <v>50.1</v>
      </c>
      <c r="E5912" s="17">
        <v>34486</v>
      </c>
      <c r="F5912" s="17"/>
    </row>
    <row r="5913" spans="1:6" x14ac:dyDescent="0.25">
      <c r="A5913" s="16" t="s">
        <v>235</v>
      </c>
      <c r="B5913" s="16">
        <v>70403</v>
      </c>
      <c r="C5913" s="16">
        <v>150</v>
      </c>
      <c r="D5913" s="16">
        <v>141.30000000000001</v>
      </c>
      <c r="E5913" s="17">
        <v>36586</v>
      </c>
      <c r="F5913" s="17"/>
    </row>
    <row r="5914" spans="1:6" x14ac:dyDescent="0.25">
      <c r="A5914" s="16" t="s">
        <v>235</v>
      </c>
      <c r="B5914" s="16">
        <v>70445</v>
      </c>
      <c r="C5914" s="16">
        <v>98</v>
      </c>
      <c r="D5914" s="16">
        <v>79.2</v>
      </c>
      <c r="E5914" s="17">
        <v>34973</v>
      </c>
      <c r="F5914" s="17"/>
    </row>
    <row r="5915" spans="1:6" x14ac:dyDescent="0.25">
      <c r="A5915" s="16" t="s">
        <v>235</v>
      </c>
      <c r="B5915" s="16">
        <v>70506</v>
      </c>
      <c r="C5915" s="16">
        <v>160</v>
      </c>
      <c r="D5915" s="16">
        <v>142.5</v>
      </c>
      <c r="E5915" s="17">
        <v>37677</v>
      </c>
      <c r="F5915" s="17"/>
    </row>
    <row r="5916" spans="1:6" x14ac:dyDescent="0.25">
      <c r="A5916" s="16" t="s">
        <v>235</v>
      </c>
      <c r="B5916" s="16">
        <v>71350</v>
      </c>
      <c r="C5916" s="16">
        <v>130</v>
      </c>
      <c r="D5916" s="16">
        <v>122.4</v>
      </c>
      <c r="E5916" s="17">
        <v>36647</v>
      </c>
      <c r="F5916" s="17"/>
    </row>
    <row r="5917" spans="1:6" x14ac:dyDescent="0.25">
      <c r="A5917" s="16" t="s">
        <v>235</v>
      </c>
      <c r="B5917" s="16">
        <v>70806</v>
      </c>
      <c r="C5917" s="16">
        <v>170</v>
      </c>
      <c r="D5917" s="16">
        <v>130.4</v>
      </c>
      <c r="E5917" s="17">
        <v>35339</v>
      </c>
      <c r="F5917" s="17"/>
    </row>
    <row r="5918" spans="1:6" x14ac:dyDescent="0.25">
      <c r="A5918" s="16" t="s">
        <v>235</v>
      </c>
      <c r="B5918" s="16">
        <v>71342</v>
      </c>
      <c r="C5918" s="16">
        <v>108</v>
      </c>
      <c r="D5918" s="16">
        <v>74.599999999999994</v>
      </c>
      <c r="E5918" s="17">
        <v>35431</v>
      </c>
      <c r="F5918" s="17"/>
    </row>
    <row r="5919" spans="1:6" x14ac:dyDescent="0.25">
      <c r="A5919" s="16" t="s">
        <v>235</v>
      </c>
      <c r="B5919" s="16">
        <v>70510</v>
      </c>
      <c r="C5919" s="16">
        <v>98</v>
      </c>
      <c r="D5919" s="16">
        <v>110.5</v>
      </c>
      <c r="E5919" s="17">
        <v>37638</v>
      </c>
      <c r="F5919" s="17"/>
    </row>
    <row r="5920" spans="1:6" x14ac:dyDescent="0.25">
      <c r="A5920" s="16" t="s">
        <v>235</v>
      </c>
      <c r="B5920" s="16">
        <v>70454</v>
      </c>
      <c r="C5920" s="16">
        <v>140</v>
      </c>
      <c r="D5920" s="16">
        <v>127.1</v>
      </c>
      <c r="E5920" s="17">
        <v>37363</v>
      </c>
      <c r="F5920" s="17"/>
    </row>
    <row r="5921" spans="1:6" x14ac:dyDescent="0.25">
      <c r="A5921" s="16" t="s">
        <v>235</v>
      </c>
      <c r="B5921" s="16">
        <v>70809</v>
      </c>
      <c r="C5921" s="16">
        <v>112</v>
      </c>
      <c r="D5921" s="16">
        <v>34.4</v>
      </c>
      <c r="E5921" s="17">
        <v>37757</v>
      </c>
      <c r="F5921" s="17"/>
    </row>
    <row r="5922" spans="1:6" x14ac:dyDescent="0.25">
      <c r="A5922" s="16" t="s">
        <v>235</v>
      </c>
      <c r="B5922" s="16">
        <v>71202</v>
      </c>
      <c r="C5922" s="16">
        <v>74</v>
      </c>
      <c r="D5922" s="16">
        <v>63.9</v>
      </c>
      <c r="E5922" s="17">
        <v>37152</v>
      </c>
      <c r="F5922" s="17"/>
    </row>
    <row r="5923" spans="1:6" x14ac:dyDescent="0.25">
      <c r="A5923" s="16" t="s">
        <v>235</v>
      </c>
      <c r="B5923" s="16">
        <v>70563</v>
      </c>
      <c r="C5923" s="16">
        <v>101</v>
      </c>
      <c r="D5923" s="16">
        <v>66.900000000000006</v>
      </c>
      <c r="E5923" s="17">
        <v>34731</v>
      </c>
      <c r="F5923" s="17"/>
    </row>
    <row r="5924" spans="1:6" x14ac:dyDescent="0.25">
      <c r="A5924" s="16" t="s">
        <v>235</v>
      </c>
      <c r="B5924" s="16">
        <v>71211</v>
      </c>
      <c r="C5924" s="16">
        <v>10</v>
      </c>
      <c r="D5924" s="16">
        <v>2.8</v>
      </c>
      <c r="E5924" s="17">
        <v>39786</v>
      </c>
      <c r="F5924" s="17"/>
    </row>
    <row r="5925" spans="1:6" x14ac:dyDescent="0.25">
      <c r="A5925" s="16" t="s">
        <v>235</v>
      </c>
      <c r="B5925" s="16">
        <v>71112</v>
      </c>
      <c r="C5925" s="16">
        <v>20</v>
      </c>
      <c r="D5925" s="16">
        <v>8.6</v>
      </c>
      <c r="E5925" s="17">
        <v>39210</v>
      </c>
      <c r="F5925" s="17"/>
    </row>
    <row r="5926" spans="1:6" x14ac:dyDescent="0.25">
      <c r="A5926" s="16" t="s">
        <v>235</v>
      </c>
      <c r="B5926" s="16">
        <v>70601</v>
      </c>
      <c r="C5926" s="16">
        <v>150</v>
      </c>
      <c r="D5926" s="16">
        <v>79.7</v>
      </c>
      <c r="E5926" s="17">
        <v>35612</v>
      </c>
      <c r="F5926" s="17"/>
    </row>
    <row r="5927" spans="1:6" x14ac:dyDescent="0.25">
      <c r="A5927" s="16" t="s">
        <v>235</v>
      </c>
      <c r="B5927" s="16">
        <v>70458</v>
      </c>
      <c r="C5927" s="16">
        <v>116</v>
      </c>
      <c r="D5927" s="16">
        <v>65.8</v>
      </c>
      <c r="E5927" s="17">
        <v>34669</v>
      </c>
      <c r="F5927" s="17"/>
    </row>
    <row r="5928" spans="1:6" x14ac:dyDescent="0.25">
      <c r="A5928" s="16" t="s">
        <v>235</v>
      </c>
      <c r="B5928" s="16">
        <v>71292</v>
      </c>
      <c r="C5928" s="16">
        <v>140</v>
      </c>
      <c r="D5928" s="16">
        <v>122.3</v>
      </c>
      <c r="E5928" s="17">
        <v>37392</v>
      </c>
      <c r="F5928" s="17"/>
    </row>
    <row r="5929" spans="1:6" x14ac:dyDescent="0.25">
      <c r="A5929" s="16" t="s">
        <v>235</v>
      </c>
      <c r="B5929" s="16">
        <v>70737</v>
      </c>
      <c r="C5929" s="16">
        <v>102</v>
      </c>
      <c r="D5929" s="16">
        <v>99.9</v>
      </c>
      <c r="E5929" s="17">
        <v>35490</v>
      </c>
      <c r="F5929" s="17"/>
    </row>
    <row r="5930" spans="1:6" x14ac:dyDescent="0.25">
      <c r="A5930" s="16" t="s">
        <v>235</v>
      </c>
      <c r="B5930" s="16">
        <v>71118</v>
      </c>
      <c r="C5930" s="16">
        <v>145</v>
      </c>
      <c r="D5930" s="16">
        <v>118</v>
      </c>
      <c r="E5930" s="17">
        <v>35521</v>
      </c>
      <c r="F5930" s="17"/>
    </row>
    <row r="5931" spans="1:6" x14ac:dyDescent="0.25">
      <c r="A5931" s="16" t="s">
        <v>235</v>
      </c>
      <c r="B5931" s="16">
        <v>71251</v>
      </c>
      <c r="C5931" s="16">
        <v>62</v>
      </c>
      <c r="D5931" s="16">
        <v>55.4</v>
      </c>
      <c r="E5931" s="17">
        <v>37636</v>
      </c>
      <c r="F5931" s="17"/>
    </row>
    <row r="5932" spans="1:6" x14ac:dyDescent="0.25">
      <c r="A5932" s="16" t="s">
        <v>235</v>
      </c>
      <c r="B5932" s="16">
        <v>71295</v>
      </c>
      <c r="C5932" s="16">
        <v>130</v>
      </c>
      <c r="D5932" s="16">
        <v>121.9</v>
      </c>
      <c r="E5932" s="17">
        <v>33010</v>
      </c>
      <c r="F5932" s="17"/>
    </row>
    <row r="5933" spans="1:6" x14ac:dyDescent="0.25">
      <c r="A5933" s="16" t="s">
        <v>235</v>
      </c>
      <c r="B5933" s="16">
        <v>71232</v>
      </c>
      <c r="C5933" s="16">
        <v>103</v>
      </c>
      <c r="D5933" s="16">
        <v>53.9</v>
      </c>
      <c r="E5933" s="17">
        <v>35431</v>
      </c>
      <c r="F5933" s="17"/>
    </row>
    <row r="5934" spans="1:6" x14ac:dyDescent="0.25">
      <c r="A5934" s="16" t="s">
        <v>235</v>
      </c>
      <c r="B5934" s="16">
        <v>70535</v>
      </c>
      <c r="C5934" s="16">
        <v>152</v>
      </c>
      <c r="D5934" s="16">
        <v>103.1</v>
      </c>
      <c r="E5934" s="17">
        <v>37389</v>
      </c>
      <c r="F5934" s="17"/>
    </row>
    <row r="5935" spans="1:6" x14ac:dyDescent="0.25">
      <c r="A5935" s="16" t="s">
        <v>235</v>
      </c>
      <c r="B5935" s="16">
        <v>70118</v>
      </c>
      <c r="C5935" s="16">
        <v>142</v>
      </c>
      <c r="D5935" s="16">
        <v>71.099999999999994</v>
      </c>
      <c r="E5935" s="17">
        <v>43294</v>
      </c>
      <c r="F5935" s="17"/>
    </row>
    <row r="5936" spans="1:6" x14ac:dyDescent="0.25">
      <c r="A5936" s="16" t="s">
        <v>235</v>
      </c>
      <c r="B5936" s="16">
        <v>70003</v>
      </c>
      <c r="C5936" s="16">
        <v>202</v>
      </c>
      <c r="D5936" s="16">
        <v>98.8</v>
      </c>
      <c r="E5936" s="17">
        <v>34164</v>
      </c>
      <c r="F5936" s="17"/>
    </row>
    <row r="5937" spans="1:6" x14ac:dyDescent="0.25">
      <c r="A5937" s="16" t="s">
        <v>235</v>
      </c>
      <c r="B5937" s="16">
        <v>70301</v>
      </c>
      <c r="C5937" s="16">
        <v>72</v>
      </c>
      <c r="D5937" s="16">
        <v>70.3</v>
      </c>
      <c r="E5937" s="17">
        <v>35765</v>
      </c>
      <c r="F5937" s="17"/>
    </row>
    <row r="5938" spans="1:6" x14ac:dyDescent="0.25">
      <c r="A5938" s="16" t="s">
        <v>235</v>
      </c>
      <c r="B5938" s="16">
        <v>70815</v>
      </c>
      <c r="C5938" s="16">
        <v>144</v>
      </c>
      <c r="D5938" s="16">
        <v>126.1</v>
      </c>
      <c r="E5938" s="17">
        <v>35827</v>
      </c>
      <c r="F5938" s="17"/>
    </row>
    <row r="5939" spans="1:6" x14ac:dyDescent="0.25">
      <c r="A5939" s="16" t="s">
        <v>235</v>
      </c>
      <c r="B5939" s="16">
        <v>71103</v>
      </c>
      <c r="C5939" s="16">
        <v>124</v>
      </c>
      <c r="D5939" s="16">
        <v>112.1</v>
      </c>
      <c r="E5939" s="17">
        <v>36784</v>
      </c>
      <c r="F5939" s="17"/>
    </row>
    <row r="5940" spans="1:6" x14ac:dyDescent="0.25">
      <c r="A5940" s="16" t="s">
        <v>235</v>
      </c>
      <c r="B5940" s="16">
        <v>71270</v>
      </c>
      <c r="C5940" s="16">
        <v>157</v>
      </c>
      <c r="D5940" s="16">
        <v>137.4</v>
      </c>
      <c r="E5940" s="17">
        <v>36844</v>
      </c>
      <c r="F5940" s="17"/>
    </row>
    <row r="5941" spans="1:6" x14ac:dyDescent="0.25">
      <c r="A5941" s="16" t="s">
        <v>235</v>
      </c>
      <c r="B5941" s="16">
        <v>70817</v>
      </c>
      <c r="C5941" s="16">
        <v>144</v>
      </c>
      <c r="D5941" s="16">
        <v>135.9</v>
      </c>
      <c r="E5941" s="17">
        <v>36557</v>
      </c>
      <c r="F5941" s="17"/>
    </row>
    <row r="5942" spans="1:6" x14ac:dyDescent="0.25">
      <c r="A5942" s="16" t="s">
        <v>235</v>
      </c>
      <c r="B5942" s="16">
        <v>70815</v>
      </c>
      <c r="C5942" s="16">
        <v>130</v>
      </c>
      <c r="D5942" s="16">
        <v>108.3</v>
      </c>
      <c r="E5942" s="17">
        <v>36526</v>
      </c>
      <c r="F5942" s="17"/>
    </row>
    <row r="5943" spans="1:6" x14ac:dyDescent="0.25">
      <c r="A5943" s="16" t="s">
        <v>235</v>
      </c>
      <c r="B5943" s="16">
        <v>70535</v>
      </c>
      <c r="C5943" s="16">
        <v>130</v>
      </c>
      <c r="D5943" s="16">
        <v>91.7</v>
      </c>
      <c r="E5943" s="17">
        <v>37846</v>
      </c>
      <c r="F5943" s="17"/>
    </row>
    <row r="5944" spans="1:6" x14ac:dyDescent="0.25">
      <c r="A5944" s="16" t="s">
        <v>235</v>
      </c>
      <c r="B5944" s="16">
        <v>70062</v>
      </c>
      <c r="C5944" s="16">
        <v>205</v>
      </c>
      <c r="D5944" s="16">
        <v>98.7</v>
      </c>
      <c r="E5944" s="17">
        <v>31640</v>
      </c>
      <c r="F5944" s="17"/>
    </row>
    <row r="5945" spans="1:6" x14ac:dyDescent="0.25">
      <c r="A5945" s="16" t="s">
        <v>235</v>
      </c>
      <c r="B5945" s="16">
        <v>70548</v>
      </c>
      <c r="C5945" s="16">
        <v>113</v>
      </c>
      <c r="D5945" s="16">
        <v>67</v>
      </c>
      <c r="E5945" s="17">
        <v>34700</v>
      </c>
      <c r="F5945" s="17"/>
    </row>
    <row r="5946" spans="1:6" x14ac:dyDescent="0.25">
      <c r="A5946" s="16" t="s">
        <v>235</v>
      </c>
      <c r="B5946" s="16">
        <v>70510</v>
      </c>
      <c r="C5946" s="16">
        <v>90</v>
      </c>
      <c r="D5946" s="16">
        <v>85.4</v>
      </c>
      <c r="E5946" s="17">
        <v>37448</v>
      </c>
      <c r="F5946" s="17"/>
    </row>
    <row r="5947" spans="1:6" x14ac:dyDescent="0.25">
      <c r="A5947" s="16" t="s">
        <v>235</v>
      </c>
      <c r="B5947" s="16">
        <v>71303</v>
      </c>
      <c r="C5947" s="16">
        <v>124</v>
      </c>
      <c r="D5947" s="16">
        <v>102.2</v>
      </c>
      <c r="E5947" s="17">
        <v>38261</v>
      </c>
      <c r="F5947" s="17"/>
    </row>
    <row r="5948" spans="1:6" x14ac:dyDescent="0.25">
      <c r="A5948" s="16" t="s">
        <v>235</v>
      </c>
      <c r="B5948" s="16">
        <v>70605</v>
      </c>
      <c r="C5948" s="16">
        <v>109</v>
      </c>
      <c r="D5948" s="16">
        <v>93.8</v>
      </c>
      <c r="E5948" s="17">
        <v>35278</v>
      </c>
      <c r="F5948" s="17"/>
    </row>
    <row r="5949" spans="1:6" x14ac:dyDescent="0.25">
      <c r="A5949" s="16" t="s">
        <v>235</v>
      </c>
      <c r="B5949" s="16">
        <v>71334</v>
      </c>
      <c r="C5949" s="16">
        <v>91</v>
      </c>
      <c r="D5949" s="16">
        <v>65</v>
      </c>
      <c r="E5949" s="17">
        <v>36965</v>
      </c>
      <c r="F5949" s="17"/>
    </row>
    <row r="5950" spans="1:6" x14ac:dyDescent="0.25">
      <c r="A5950" s="16" t="s">
        <v>235</v>
      </c>
      <c r="B5950" s="16">
        <v>71329</v>
      </c>
      <c r="C5950" s="16">
        <v>104</v>
      </c>
      <c r="D5950" s="16">
        <v>64.3</v>
      </c>
      <c r="E5950" s="17">
        <v>37736</v>
      </c>
      <c r="F5950" s="17"/>
    </row>
    <row r="5951" spans="1:6" x14ac:dyDescent="0.25">
      <c r="A5951" s="16" t="s">
        <v>235</v>
      </c>
      <c r="B5951" s="16">
        <v>70084</v>
      </c>
      <c r="C5951" s="16">
        <v>12</v>
      </c>
      <c r="D5951" s="16">
        <v>12.6</v>
      </c>
      <c r="E5951" s="17">
        <v>39301</v>
      </c>
      <c r="F5951" s="17"/>
    </row>
    <row r="5952" spans="1:6" x14ac:dyDescent="0.25">
      <c r="A5952" s="16" t="s">
        <v>235</v>
      </c>
      <c r="B5952" s="16">
        <v>70663</v>
      </c>
      <c r="C5952" s="16">
        <v>101</v>
      </c>
      <c r="D5952" s="16">
        <v>93.2</v>
      </c>
      <c r="E5952" s="17">
        <v>37939</v>
      </c>
      <c r="F5952" s="17"/>
    </row>
    <row r="5953" spans="1:6" x14ac:dyDescent="0.25">
      <c r="A5953" s="16" t="s">
        <v>235</v>
      </c>
      <c r="B5953" s="16">
        <v>70760</v>
      </c>
      <c r="C5953" s="16">
        <v>100</v>
      </c>
      <c r="D5953" s="16">
        <v>85.8</v>
      </c>
      <c r="E5953" s="17">
        <v>35735</v>
      </c>
      <c r="F5953" s="17"/>
    </row>
    <row r="5954" spans="1:6" x14ac:dyDescent="0.25">
      <c r="A5954" s="16" t="s">
        <v>235</v>
      </c>
      <c r="B5954" s="16">
        <v>70591</v>
      </c>
      <c r="C5954" s="16">
        <v>114</v>
      </c>
      <c r="D5954" s="16">
        <v>93.8</v>
      </c>
      <c r="E5954" s="17">
        <v>37028</v>
      </c>
      <c r="F5954" s="17"/>
    </row>
    <row r="5955" spans="1:6" x14ac:dyDescent="0.25">
      <c r="A5955" s="16" t="s">
        <v>235</v>
      </c>
      <c r="B5955" s="16">
        <v>71201</v>
      </c>
      <c r="C5955" s="16">
        <v>146</v>
      </c>
      <c r="D5955" s="16">
        <v>82.2</v>
      </c>
      <c r="E5955" s="17">
        <v>37337</v>
      </c>
      <c r="F5955" s="17"/>
    </row>
    <row r="5956" spans="1:6" x14ac:dyDescent="0.25">
      <c r="A5956" s="16" t="s">
        <v>235</v>
      </c>
      <c r="B5956" s="16">
        <v>71103</v>
      </c>
      <c r="C5956" s="16">
        <v>61</v>
      </c>
      <c r="D5956" s="16">
        <v>55.4</v>
      </c>
      <c r="E5956" s="17">
        <v>37553</v>
      </c>
      <c r="F5956" s="17"/>
    </row>
    <row r="5957" spans="1:6" x14ac:dyDescent="0.25">
      <c r="A5957" s="16" t="s">
        <v>235</v>
      </c>
      <c r="B5957" s="16">
        <v>71291</v>
      </c>
      <c r="C5957" s="16">
        <v>108</v>
      </c>
      <c r="D5957" s="16">
        <v>125.6</v>
      </c>
      <c r="E5957" s="17">
        <v>35704</v>
      </c>
      <c r="F5957" s="17"/>
    </row>
    <row r="5958" spans="1:6" x14ac:dyDescent="0.25">
      <c r="A5958" s="16" t="s">
        <v>235</v>
      </c>
      <c r="B5958" s="16">
        <v>70070</v>
      </c>
      <c r="C5958" s="16">
        <v>117</v>
      </c>
      <c r="D5958" s="16">
        <v>87.3</v>
      </c>
      <c r="E5958" s="17">
        <v>35065</v>
      </c>
      <c r="F5958" s="17"/>
    </row>
    <row r="5959" spans="1:6" x14ac:dyDescent="0.25">
      <c r="A5959" s="16" t="s">
        <v>235</v>
      </c>
      <c r="B5959" s="16">
        <v>70544</v>
      </c>
      <c r="C5959" s="16">
        <v>121</v>
      </c>
      <c r="D5959" s="16">
        <v>86.3</v>
      </c>
      <c r="E5959" s="17">
        <v>37698</v>
      </c>
      <c r="F5959" s="17"/>
    </row>
    <row r="5960" spans="1:6" x14ac:dyDescent="0.25">
      <c r="A5960" s="16" t="s">
        <v>235</v>
      </c>
      <c r="B5960" s="16">
        <v>71360</v>
      </c>
      <c r="C5960" s="16">
        <v>140</v>
      </c>
      <c r="D5960" s="16">
        <v>109.4</v>
      </c>
      <c r="E5960" s="17">
        <v>38322</v>
      </c>
      <c r="F5960" s="17"/>
    </row>
    <row r="5961" spans="1:6" x14ac:dyDescent="0.25">
      <c r="A5961" s="16" t="s">
        <v>235</v>
      </c>
      <c r="B5961" s="16">
        <v>70816</v>
      </c>
      <c r="C5961" s="16">
        <v>176</v>
      </c>
      <c r="D5961" s="16">
        <v>113.9</v>
      </c>
      <c r="E5961" s="17">
        <v>36571</v>
      </c>
      <c r="F5961" s="17"/>
    </row>
    <row r="5962" spans="1:6" x14ac:dyDescent="0.25">
      <c r="A5962" s="16" t="s">
        <v>235</v>
      </c>
      <c r="B5962" s="16">
        <v>70512</v>
      </c>
      <c r="C5962" s="16">
        <v>175</v>
      </c>
      <c r="D5962" s="16">
        <v>157.30000000000001</v>
      </c>
      <c r="E5962" s="17">
        <v>35401</v>
      </c>
      <c r="F5962" s="17"/>
    </row>
    <row r="5963" spans="1:6" x14ac:dyDescent="0.25">
      <c r="A5963" s="16" t="s">
        <v>235</v>
      </c>
      <c r="B5963" s="16">
        <v>71270</v>
      </c>
      <c r="C5963" s="16">
        <v>144</v>
      </c>
      <c r="D5963" s="16">
        <v>130.30000000000001</v>
      </c>
      <c r="E5963" s="17">
        <v>37298</v>
      </c>
      <c r="F5963" s="17"/>
    </row>
    <row r="5964" spans="1:6" x14ac:dyDescent="0.25">
      <c r="A5964" s="16" t="s">
        <v>235</v>
      </c>
      <c r="B5964" s="16">
        <v>70570</v>
      </c>
      <c r="C5964" s="16">
        <v>109</v>
      </c>
      <c r="D5964" s="16">
        <v>97.6</v>
      </c>
      <c r="E5964" s="17">
        <v>34731</v>
      </c>
      <c r="F5964" s="17"/>
    </row>
    <row r="5965" spans="1:6" x14ac:dyDescent="0.25">
      <c r="A5965" s="16" t="s">
        <v>235</v>
      </c>
      <c r="B5965" s="16">
        <v>71103</v>
      </c>
      <c r="C5965" s="16">
        <v>131</v>
      </c>
      <c r="D5965" s="16">
        <v>61</v>
      </c>
      <c r="E5965" s="17">
        <v>28581</v>
      </c>
      <c r="F5965" s="17"/>
    </row>
    <row r="5966" spans="1:6" x14ac:dyDescent="0.25">
      <c r="A5966" s="16" t="s">
        <v>235</v>
      </c>
      <c r="B5966" s="16">
        <v>71457</v>
      </c>
      <c r="C5966" s="16">
        <v>98</v>
      </c>
      <c r="D5966" s="16">
        <v>66.900000000000006</v>
      </c>
      <c r="E5966" s="17">
        <v>34516</v>
      </c>
      <c r="F5966" s="17"/>
    </row>
    <row r="5967" spans="1:6" x14ac:dyDescent="0.25">
      <c r="A5967" s="16" t="s">
        <v>235</v>
      </c>
      <c r="B5967" s="16">
        <v>71118</v>
      </c>
      <c r="C5967" s="16">
        <v>146</v>
      </c>
      <c r="D5967" s="16">
        <v>134.9</v>
      </c>
      <c r="E5967" s="17">
        <v>36903</v>
      </c>
      <c r="F5967" s="17"/>
    </row>
    <row r="5968" spans="1:6" x14ac:dyDescent="0.25">
      <c r="A5968" s="16" t="s">
        <v>235</v>
      </c>
      <c r="B5968" s="16">
        <v>70560</v>
      </c>
      <c r="C5968" s="16">
        <v>114</v>
      </c>
      <c r="D5968" s="16">
        <v>70.5</v>
      </c>
      <c r="E5968" s="17">
        <v>38432</v>
      </c>
      <c r="F5968" s="17"/>
    </row>
    <row r="5969" spans="1:6" x14ac:dyDescent="0.25">
      <c r="A5969" s="16" t="s">
        <v>235</v>
      </c>
      <c r="B5969" s="16">
        <v>70648</v>
      </c>
      <c r="C5969" s="16">
        <v>100</v>
      </c>
      <c r="D5969" s="16">
        <v>71.7</v>
      </c>
      <c r="E5969" s="17">
        <v>36749</v>
      </c>
      <c r="F5969" s="17"/>
    </row>
    <row r="5970" spans="1:6" x14ac:dyDescent="0.25">
      <c r="A5970" s="16" t="s">
        <v>235</v>
      </c>
      <c r="B5970" s="16">
        <v>71301</v>
      </c>
      <c r="C5970" s="16">
        <v>58</v>
      </c>
      <c r="D5970" s="16">
        <v>54.8</v>
      </c>
      <c r="E5970" s="17">
        <v>41008</v>
      </c>
      <c r="F5970" s="17"/>
    </row>
    <row r="5971" spans="1:6" x14ac:dyDescent="0.25">
      <c r="A5971" s="16" t="s">
        <v>235</v>
      </c>
      <c r="B5971" s="16">
        <v>70520</v>
      </c>
      <c r="C5971" s="16">
        <v>190</v>
      </c>
      <c r="D5971" s="16">
        <v>120.9</v>
      </c>
      <c r="E5971" s="17">
        <v>37722</v>
      </c>
      <c r="F5971" s="17"/>
    </row>
    <row r="5972" spans="1:6" x14ac:dyDescent="0.25">
      <c r="A5972" s="16" t="s">
        <v>235</v>
      </c>
      <c r="B5972" s="16">
        <v>71203</v>
      </c>
      <c r="C5972" s="16">
        <v>91</v>
      </c>
      <c r="D5972" s="16">
        <v>54.2</v>
      </c>
      <c r="E5972" s="17">
        <v>37895</v>
      </c>
      <c r="F5972" s="17"/>
    </row>
    <row r="5973" spans="1:6" x14ac:dyDescent="0.25">
      <c r="A5973" s="16" t="s">
        <v>235</v>
      </c>
      <c r="B5973" s="16">
        <v>70517</v>
      </c>
      <c r="C5973" s="16">
        <v>128</v>
      </c>
      <c r="D5973" s="16">
        <v>104.4</v>
      </c>
      <c r="E5973" s="17">
        <v>34700</v>
      </c>
      <c r="F5973" s="17"/>
    </row>
    <row r="5974" spans="1:6" x14ac:dyDescent="0.25">
      <c r="A5974" s="16" t="s">
        <v>235</v>
      </c>
      <c r="B5974" s="16">
        <v>71106</v>
      </c>
      <c r="C5974" s="16">
        <v>160</v>
      </c>
      <c r="D5974" s="16">
        <v>149.30000000000001</v>
      </c>
      <c r="E5974" s="17">
        <v>32848</v>
      </c>
      <c r="F5974" s="17"/>
    </row>
    <row r="5975" spans="1:6" x14ac:dyDescent="0.25">
      <c r="A5975" s="16" t="s">
        <v>235</v>
      </c>
      <c r="B5975" s="16">
        <v>70714</v>
      </c>
      <c r="C5975" s="16">
        <v>132</v>
      </c>
      <c r="D5975" s="16">
        <v>93.1</v>
      </c>
      <c r="E5975" s="17">
        <v>37430</v>
      </c>
      <c r="F5975" s="17"/>
    </row>
    <row r="5976" spans="1:6" x14ac:dyDescent="0.25">
      <c r="A5976" s="16" t="s">
        <v>235</v>
      </c>
      <c r="B5976" s="16">
        <v>70560</v>
      </c>
      <c r="C5976" s="16">
        <v>150</v>
      </c>
      <c r="D5976" s="16">
        <v>100.1</v>
      </c>
      <c r="E5976" s="17">
        <v>35886</v>
      </c>
      <c r="F5976" s="17"/>
    </row>
    <row r="5977" spans="1:6" x14ac:dyDescent="0.25">
      <c r="A5977" s="16" t="s">
        <v>235</v>
      </c>
      <c r="B5977" s="16">
        <v>70422</v>
      </c>
      <c r="C5977" s="16">
        <v>100</v>
      </c>
      <c r="D5977" s="16">
        <v>72.5</v>
      </c>
      <c r="E5977" s="17">
        <v>34973</v>
      </c>
      <c r="F5977" s="17"/>
    </row>
    <row r="5978" spans="1:6" x14ac:dyDescent="0.25">
      <c r="A5978" s="16" t="s">
        <v>235</v>
      </c>
      <c r="B5978" s="16">
        <v>70546</v>
      </c>
      <c r="C5978" s="16">
        <v>12</v>
      </c>
      <c r="D5978" s="16">
        <v>8.6999999999999993</v>
      </c>
      <c r="E5978" s="17">
        <v>38307</v>
      </c>
      <c r="F5978" s="17"/>
    </row>
    <row r="5979" spans="1:6" x14ac:dyDescent="0.25">
      <c r="A5979" s="16" t="s">
        <v>235</v>
      </c>
      <c r="B5979" s="16">
        <v>70808</v>
      </c>
      <c r="C5979" s="16">
        <v>64</v>
      </c>
      <c r="D5979" s="16">
        <v>78.3</v>
      </c>
      <c r="E5979" s="17">
        <v>35548</v>
      </c>
      <c r="F5979" s="17"/>
    </row>
    <row r="5980" spans="1:6" x14ac:dyDescent="0.25">
      <c r="A5980" s="16" t="s">
        <v>235</v>
      </c>
      <c r="B5980" s="16">
        <v>70506</v>
      </c>
      <c r="C5980" s="16">
        <v>137</v>
      </c>
      <c r="D5980" s="16">
        <v>107.7</v>
      </c>
      <c r="E5980" s="17">
        <v>40709</v>
      </c>
      <c r="F5980" s="17"/>
    </row>
    <row r="5981" spans="1:6" x14ac:dyDescent="0.25">
      <c r="A5981" s="16" t="s">
        <v>235</v>
      </c>
      <c r="B5981" s="16">
        <v>71360</v>
      </c>
      <c r="C5981" s="16">
        <v>130</v>
      </c>
      <c r="D5981" s="16">
        <v>103.6</v>
      </c>
      <c r="E5981" s="17">
        <v>35370</v>
      </c>
      <c r="F5981" s="17"/>
    </row>
    <row r="5982" spans="1:6" x14ac:dyDescent="0.25">
      <c r="A5982" s="16" t="s">
        <v>235</v>
      </c>
      <c r="B5982" s="16">
        <v>71463</v>
      </c>
      <c r="C5982" s="16">
        <v>91</v>
      </c>
      <c r="D5982" s="16">
        <v>73.900000000000006</v>
      </c>
      <c r="E5982" s="17">
        <v>37764</v>
      </c>
      <c r="F5982" s="17"/>
    </row>
    <row r="5983" spans="1:6" x14ac:dyDescent="0.25">
      <c r="A5983" s="16" t="s">
        <v>235</v>
      </c>
      <c r="B5983" s="16">
        <v>70560</v>
      </c>
      <c r="C5983" s="16">
        <v>100</v>
      </c>
      <c r="D5983" s="16">
        <v>85.2</v>
      </c>
      <c r="E5983" s="17">
        <v>34700</v>
      </c>
      <c r="F5983" s="17"/>
    </row>
    <row r="5984" spans="1:6" x14ac:dyDescent="0.25">
      <c r="A5984" s="16" t="s">
        <v>235</v>
      </c>
      <c r="B5984" s="16">
        <v>70726</v>
      </c>
      <c r="C5984" s="16">
        <v>171</v>
      </c>
      <c r="D5984" s="16">
        <v>154.69999999999999</v>
      </c>
      <c r="E5984" s="17">
        <v>36812</v>
      </c>
      <c r="F5984" s="17"/>
    </row>
    <row r="5985" spans="1:6" x14ac:dyDescent="0.25">
      <c r="A5985" s="16" t="s">
        <v>235</v>
      </c>
      <c r="B5985" s="16">
        <v>71210</v>
      </c>
      <c r="C5985" s="16">
        <v>24</v>
      </c>
      <c r="D5985" s="16">
        <v>13.8</v>
      </c>
      <c r="E5985" s="17">
        <v>30768</v>
      </c>
      <c r="F5985" s="17"/>
    </row>
    <row r="5986" spans="1:6" x14ac:dyDescent="0.25">
      <c r="A5986" s="16" t="s">
        <v>235</v>
      </c>
      <c r="B5986" s="16">
        <v>71417</v>
      </c>
      <c r="C5986" s="16">
        <v>140</v>
      </c>
      <c r="D5986" s="16">
        <v>105.3</v>
      </c>
      <c r="E5986" s="17">
        <v>35704</v>
      </c>
      <c r="F5986" s="17"/>
    </row>
    <row r="5987" spans="1:6" x14ac:dyDescent="0.25">
      <c r="A5987" s="16" t="s">
        <v>235</v>
      </c>
      <c r="B5987" s="16">
        <v>70068</v>
      </c>
      <c r="C5987" s="16">
        <v>148</v>
      </c>
      <c r="D5987" s="16">
        <v>103.6</v>
      </c>
      <c r="E5987" s="17">
        <v>34639</v>
      </c>
      <c r="F5987" s="17"/>
    </row>
    <row r="5988" spans="1:6" x14ac:dyDescent="0.25">
      <c r="A5988" s="16" t="s">
        <v>235</v>
      </c>
      <c r="B5988" s="16">
        <v>71055</v>
      </c>
      <c r="C5988" s="16">
        <v>145</v>
      </c>
      <c r="D5988" s="16">
        <v>130.80000000000001</v>
      </c>
      <c r="E5988" s="17">
        <v>37168</v>
      </c>
      <c r="F5988" s="17"/>
    </row>
    <row r="5989" spans="1:6" x14ac:dyDescent="0.25">
      <c r="A5989" s="16" t="s">
        <v>235</v>
      </c>
      <c r="B5989" s="16">
        <v>71342</v>
      </c>
      <c r="C5989" s="16">
        <v>133</v>
      </c>
      <c r="D5989" s="16">
        <v>75.099999999999994</v>
      </c>
      <c r="E5989" s="17">
        <v>35976</v>
      </c>
      <c r="F5989" s="17"/>
    </row>
    <row r="5990" spans="1:6" x14ac:dyDescent="0.25">
      <c r="A5990" s="16" t="s">
        <v>235</v>
      </c>
      <c r="B5990" s="16">
        <v>70634</v>
      </c>
      <c r="C5990" s="16">
        <v>132</v>
      </c>
      <c r="D5990" s="16">
        <v>93.6</v>
      </c>
      <c r="E5990" s="17">
        <v>37081</v>
      </c>
      <c r="F5990" s="17"/>
    </row>
    <row r="5991" spans="1:6" x14ac:dyDescent="0.25">
      <c r="A5991" s="16" t="s">
        <v>235</v>
      </c>
      <c r="B5991" s="16">
        <v>70131</v>
      </c>
      <c r="C5991" s="16">
        <v>186</v>
      </c>
      <c r="D5991" s="16">
        <v>168.3</v>
      </c>
      <c r="E5991" s="17">
        <v>34881</v>
      </c>
      <c r="F5991" s="17"/>
    </row>
    <row r="5992" spans="1:6" x14ac:dyDescent="0.25">
      <c r="A5992" s="16" t="s">
        <v>235</v>
      </c>
      <c r="B5992" s="16">
        <v>70806</v>
      </c>
      <c r="C5992" s="16">
        <v>184</v>
      </c>
      <c r="D5992" s="16">
        <v>113.6</v>
      </c>
      <c r="E5992" s="17">
        <v>36830</v>
      </c>
      <c r="F5992" s="17"/>
    </row>
    <row r="5993" spans="1:6" x14ac:dyDescent="0.25">
      <c r="A5993" s="16" t="s">
        <v>235</v>
      </c>
      <c r="B5993" s="16">
        <v>71263</v>
      </c>
      <c r="C5993" s="16">
        <v>80</v>
      </c>
      <c r="D5993" s="16">
        <v>74.400000000000006</v>
      </c>
      <c r="E5993" s="17">
        <v>35431</v>
      </c>
      <c r="F5993" s="17"/>
    </row>
    <row r="5994" spans="1:6" x14ac:dyDescent="0.25">
      <c r="A5994" s="16" t="s">
        <v>235</v>
      </c>
      <c r="B5994" s="16">
        <v>71457</v>
      </c>
      <c r="C5994" s="16">
        <v>120</v>
      </c>
      <c r="D5994" s="16">
        <v>97.2</v>
      </c>
      <c r="E5994" s="17">
        <v>35521</v>
      </c>
      <c r="F5994" s="17"/>
    </row>
    <row r="5995" spans="1:6" x14ac:dyDescent="0.25">
      <c r="A5995" s="16" t="s">
        <v>235</v>
      </c>
      <c r="B5995" s="16">
        <v>71358</v>
      </c>
      <c r="C5995" s="16">
        <v>108</v>
      </c>
      <c r="D5995" s="16">
        <v>56.7</v>
      </c>
      <c r="E5995" s="17">
        <v>37426</v>
      </c>
      <c r="F5995" s="17"/>
    </row>
    <row r="5996" spans="1:6" x14ac:dyDescent="0.25">
      <c r="A5996" s="16" t="s">
        <v>235</v>
      </c>
      <c r="B5996" s="16">
        <v>70058</v>
      </c>
      <c r="C5996" s="16">
        <v>104</v>
      </c>
      <c r="D5996" s="16">
        <v>98.4</v>
      </c>
      <c r="E5996" s="17">
        <v>37786</v>
      </c>
      <c r="F5996" s="17"/>
    </row>
    <row r="5997" spans="1:6" x14ac:dyDescent="0.25">
      <c r="A5997" s="16" t="s">
        <v>235</v>
      </c>
      <c r="B5997" s="16">
        <v>70128</v>
      </c>
      <c r="C5997" s="16">
        <v>200</v>
      </c>
      <c r="D5997" s="16">
        <v>143.9</v>
      </c>
      <c r="E5997" s="17">
        <v>31875</v>
      </c>
      <c r="F5997" s="17"/>
    </row>
    <row r="5998" spans="1:6" x14ac:dyDescent="0.25">
      <c r="A5998" s="16" t="s">
        <v>235</v>
      </c>
      <c r="B5998" s="16">
        <v>71111</v>
      </c>
      <c r="C5998" s="16">
        <v>124</v>
      </c>
      <c r="D5998" s="16">
        <v>80.7</v>
      </c>
      <c r="E5998" s="17">
        <v>35765</v>
      </c>
      <c r="F5998" s="17"/>
    </row>
    <row r="5999" spans="1:6" x14ac:dyDescent="0.25">
      <c r="A5999" s="16" t="s">
        <v>235</v>
      </c>
      <c r="B5999" s="16">
        <v>70506</v>
      </c>
      <c r="C5999" s="16">
        <v>42</v>
      </c>
      <c r="D5999" s="16">
        <v>27.8</v>
      </c>
      <c r="E5999" s="17">
        <v>37596</v>
      </c>
      <c r="F5999" s="17"/>
    </row>
    <row r="6000" spans="1:6" x14ac:dyDescent="0.25">
      <c r="A6000" s="16" t="s">
        <v>235</v>
      </c>
      <c r="B6000" s="16">
        <v>70546</v>
      </c>
      <c r="C6000" s="16">
        <v>120</v>
      </c>
      <c r="D6000" s="16">
        <v>70.3</v>
      </c>
      <c r="E6000" s="17">
        <v>34709</v>
      </c>
      <c r="F6000" s="17"/>
    </row>
    <row r="6001" spans="1:6" x14ac:dyDescent="0.25">
      <c r="A6001" s="16" t="s">
        <v>235</v>
      </c>
      <c r="B6001" s="16">
        <v>71112</v>
      </c>
      <c r="C6001" s="16">
        <v>151</v>
      </c>
      <c r="D6001" s="16">
        <v>122</v>
      </c>
      <c r="E6001" s="17">
        <v>36784</v>
      </c>
      <c r="F6001" s="17"/>
    </row>
    <row r="6002" spans="1:6" x14ac:dyDescent="0.25">
      <c r="A6002" s="16" t="s">
        <v>235</v>
      </c>
      <c r="B6002" s="16">
        <v>71360</v>
      </c>
      <c r="C6002" s="16">
        <v>136</v>
      </c>
      <c r="D6002" s="16">
        <v>115.8</v>
      </c>
      <c r="E6002" s="17">
        <v>37133</v>
      </c>
      <c r="F6002" s="17"/>
    </row>
    <row r="6003" spans="1:6" x14ac:dyDescent="0.25">
      <c r="A6003" s="16" t="s">
        <v>235</v>
      </c>
      <c r="B6003" s="16">
        <v>70748</v>
      </c>
      <c r="C6003" s="16">
        <v>10</v>
      </c>
      <c r="D6003" s="16">
        <v>8.3000000000000007</v>
      </c>
      <c r="E6003" s="17">
        <v>39864</v>
      </c>
      <c r="F6003" s="17"/>
    </row>
    <row r="6004" spans="1:6" x14ac:dyDescent="0.25">
      <c r="A6004" s="16" t="s">
        <v>235</v>
      </c>
      <c r="B6004" s="16">
        <v>70791</v>
      </c>
      <c r="C6004" s="16">
        <v>39</v>
      </c>
      <c r="D6004" s="16">
        <v>34.200000000000003</v>
      </c>
      <c r="E6004" s="17">
        <v>38312</v>
      </c>
      <c r="F6004" s="17"/>
    </row>
    <row r="6005" spans="1:6" x14ac:dyDescent="0.25">
      <c r="A6005" s="16" t="s">
        <v>235</v>
      </c>
      <c r="B6005" s="16">
        <v>70360</v>
      </c>
      <c r="C6005" s="16">
        <v>120</v>
      </c>
      <c r="D6005" s="16">
        <v>113.1</v>
      </c>
      <c r="E6005" s="17">
        <v>36617</v>
      </c>
      <c r="F6005" s="17"/>
    </row>
    <row r="6006" spans="1:6" x14ac:dyDescent="0.25">
      <c r="A6006" s="16" t="s">
        <v>235</v>
      </c>
      <c r="B6006" s="16">
        <v>71112</v>
      </c>
      <c r="C6006" s="16">
        <v>120</v>
      </c>
      <c r="D6006" s="16">
        <v>109.1</v>
      </c>
      <c r="E6006" s="17">
        <v>38254</v>
      </c>
      <c r="F6006" s="17"/>
    </row>
    <row r="6007" spans="1:6" x14ac:dyDescent="0.25">
      <c r="A6007" s="16" t="s">
        <v>235</v>
      </c>
      <c r="B6007" s="16">
        <v>70123</v>
      </c>
      <c r="C6007" s="16">
        <v>206</v>
      </c>
      <c r="D6007" s="16">
        <v>148.5</v>
      </c>
      <c r="E6007" s="17">
        <v>35247</v>
      </c>
      <c r="F6007" s="17"/>
    </row>
    <row r="6008" spans="1:6" x14ac:dyDescent="0.25">
      <c r="A6008" s="16" t="s">
        <v>235</v>
      </c>
      <c r="B6008" s="16">
        <v>70816</v>
      </c>
      <c r="C6008" s="16">
        <v>120</v>
      </c>
      <c r="D6008" s="16">
        <v>93.1</v>
      </c>
      <c r="E6008" s="17">
        <v>35827</v>
      </c>
      <c r="F6008" s="17"/>
    </row>
    <row r="6009" spans="1:6" x14ac:dyDescent="0.25">
      <c r="A6009" s="16" t="s">
        <v>235</v>
      </c>
      <c r="B6009" s="16">
        <v>70131</v>
      </c>
      <c r="C6009" s="16">
        <v>138</v>
      </c>
      <c r="D6009" s="16">
        <v>128.1</v>
      </c>
      <c r="E6009" s="17">
        <v>36847</v>
      </c>
      <c r="F6009" s="17"/>
    </row>
    <row r="6010" spans="1:6" x14ac:dyDescent="0.25">
      <c r="A6010" s="16" t="s">
        <v>235</v>
      </c>
      <c r="B6010" s="16">
        <v>70115</v>
      </c>
      <c r="C6010" s="16">
        <v>116</v>
      </c>
      <c r="D6010" s="16">
        <v>52.2</v>
      </c>
      <c r="E6010" s="17">
        <v>36850</v>
      </c>
      <c r="F6010" s="17"/>
    </row>
    <row r="6011" spans="1:6" x14ac:dyDescent="0.25">
      <c r="A6011" s="16" t="s">
        <v>235</v>
      </c>
      <c r="B6011" s="16">
        <v>70364</v>
      </c>
      <c r="C6011" s="16">
        <v>120</v>
      </c>
      <c r="D6011" s="16">
        <v>108.4</v>
      </c>
      <c r="E6011" s="17">
        <v>31610</v>
      </c>
      <c r="F6011" s="17"/>
    </row>
    <row r="6012" spans="1:6" x14ac:dyDescent="0.25">
      <c r="A6012" s="16" t="s">
        <v>235</v>
      </c>
      <c r="B6012" s="16">
        <v>70125</v>
      </c>
      <c r="C6012" s="16">
        <v>171</v>
      </c>
      <c r="D6012" s="16">
        <v>169.4</v>
      </c>
      <c r="E6012" s="17">
        <v>38038</v>
      </c>
      <c r="F6012" s="17"/>
    </row>
    <row r="6013" spans="1:6" x14ac:dyDescent="0.25">
      <c r="A6013" s="16" t="s">
        <v>235</v>
      </c>
      <c r="B6013" s="16">
        <v>71263</v>
      </c>
      <c r="C6013" s="16">
        <v>120</v>
      </c>
      <c r="D6013" s="16">
        <v>51.1</v>
      </c>
      <c r="E6013" s="17">
        <v>35643</v>
      </c>
      <c r="F6013" s="17"/>
    </row>
    <row r="6014" spans="1:6" x14ac:dyDescent="0.25">
      <c r="A6014" s="16" t="s">
        <v>235</v>
      </c>
      <c r="B6014" s="16">
        <v>71369</v>
      </c>
      <c r="C6014" s="16">
        <v>104</v>
      </c>
      <c r="D6014" s="16">
        <v>59.8</v>
      </c>
      <c r="E6014" s="17">
        <v>37320</v>
      </c>
      <c r="F6014" s="17"/>
    </row>
    <row r="6015" spans="1:6" x14ac:dyDescent="0.25">
      <c r="A6015" s="16" t="s">
        <v>235</v>
      </c>
      <c r="B6015" s="16">
        <v>71351</v>
      </c>
      <c r="C6015" s="16">
        <v>100</v>
      </c>
      <c r="D6015" s="16">
        <v>47.1</v>
      </c>
      <c r="E6015" s="17">
        <v>35735</v>
      </c>
      <c r="F6015" s="17"/>
    </row>
    <row r="6016" spans="1:6" x14ac:dyDescent="0.25">
      <c r="A6016" s="16" t="s">
        <v>235</v>
      </c>
      <c r="B6016" s="16">
        <v>70003</v>
      </c>
      <c r="C6016" s="16">
        <v>124</v>
      </c>
      <c r="D6016" s="16">
        <v>83.7</v>
      </c>
      <c r="E6016" s="17">
        <v>37599</v>
      </c>
      <c r="F6016" s="17"/>
    </row>
    <row r="6017" spans="1:6" x14ac:dyDescent="0.25">
      <c r="A6017" s="16" t="s">
        <v>235</v>
      </c>
      <c r="B6017" s="16">
        <v>71220</v>
      </c>
      <c r="C6017" s="16">
        <v>125</v>
      </c>
      <c r="D6017" s="16">
        <v>96.1</v>
      </c>
      <c r="E6017" s="17">
        <v>37461</v>
      </c>
      <c r="F6017" s="17"/>
    </row>
    <row r="6018" spans="1:6" x14ac:dyDescent="0.25">
      <c r="A6018" s="16" t="s">
        <v>235</v>
      </c>
      <c r="B6018" s="16">
        <v>70767</v>
      </c>
      <c r="C6018" s="16">
        <v>125</v>
      </c>
      <c r="D6018" s="16">
        <v>113.5</v>
      </c>
      <c r="E6018" s="17">
        <v>38155</v>
      </c>
      <c r="F6018" s="17"/>
    </row>
    <row r="6019" spans="1:6" x14ac:dyDescent="0.25">
      <c r="A6019" s="16" t="s">
        <v>235</v>
      </c>
      <c r="B6019" s="16">
        <v>71203</v>
      </c>
      <c r="C6019" s="16">
        <v>113</v>
      </c>
      <c r="D6019" s="16">
        <v>99</v>
      </c>
      <c r="E6019" s="17">
        <v>36731</v>
      </c>
      <c r="F6019" s="17"/>
    </row>
    <row r="6020" spans="1:6" x14ac:dyDescent="0.25">
      <c r="A6020" s="16" t="s">
        <v>235</v>
      </c>
      <c r="B6020" s="16">
        <v>70037</v>
      </c>
      <c r="C6020" s="16">
        <v>120</v>
      </c>
      <c r="D6020" s="16">
        <v>113.5</v>
      </c>
      <c r="E6020" s="17">
        <v>36482</v>
      </c>
      <c r="F6020" s="17"/>
    </row>
    <row r="6021" spans="1:6" x14ac:dyDescent="0.25">
      <c r="A6021" s="16" t="s">
        <v>235</v>
      </c>
      <c r="B6021" s="16">
        <v>71343</v>
      </c>
      <c r="C6021" s="16">
        <v>140</v>
      </c>
      <c r="D6021" s="16">
        <v>85.7</v>
      </c>
      <c r="E6021" s="17">
        <v>36526</v>
      </c>
      <c r="F6021" s="17"/>
    </row>
    <row r="6022" spans="1:6" x14ac:dyDescent="0.25">
      <c r="A6022" s="16" t="s">
        <v>235</v>
      </c>
      <c r="B6022" s="16">
        <v>71115</v>
      </c>
      <c r="C6022" s="16">
        <v>126</v>
      </c>
      <c r="D6022" s="16">
        <v>111.3</v>
      </c>
      <c r="E6022" s="17">
        <v>37172</v>
      </c>
      <c r="F6022" s="17"/>
    </row>
    <row r="6023" spans="1:6" x14ac:dyDescent="0.25">
      <c r="A6023" s="16" t="s">
        <v>235</v>
      </c>
      <c r="B6023" s="16">
        <v>70605</v>
      </c>
      <c r="C6023" s="16">
        <v>60</v>
      </c>
      <c r="D6023" s="16">
        <v>51.1</v>
      </c>
      <c r="E6023" s="17">
        <v>40989</v>
      </c>
      <c r="F6023" s="17"/>
    </row>
    <row r="6024" spans="1:6" x14ac:dyDescent="0.25">
      <c r="A6024" s="16" t="s">
        <v>235</v>
      </c>
      <c r="B6024" s="16">
        <v>70301</v>
      </c>
      <c r="C6024" s="16">
        <v>180</v>
      </c>
      <c r="D6024" s="16">
        <v>137.6</v>
      </c>
      <c r="E6024" s="17">
        <v>33878</v>
      </c>
      <c r="F6024" s="17"/>
    </row>
    <row r="6025" spans="1:6" x14ac:dyDescent="0.25">
      <c r="A6025" s="16" t="s">
        <v>235</v>
      </c>
      <c r="B6025" s="16">
        <v>71103</v>
      </c>
      <c r="C6025" s="16">
        <v>24</v>
      </c>
      <c r="D6025" s="16">
        <v>15.3</v>
      </c>
      <c r="E6025" s="17">
        <v>38951</v>
      </c>
      <c r="F6025" s="17"/>
    </row>
    <row r="6026" spans="1:6" x14ac:dyDescent="0.25">
      <c r="A6026" s="16" t="s">
        <v>235</v>
      </c>
      <c r="B6026" s="16">
        <v>71103</v>
      </c>
      <c r="C6026" s="16">
        <v>127</v>
      </c>
      <c r="D6026" s="16">
        <v>69.099999999999994</v>
      </c>
      <c r="E6026" s="17">
        <v>36921</v>
      </c>
      <c r="F6026" s="17"/>
    </row>
    <row r="6027" spans="1:6" x14ac:dyDescent="0.25">
      <c r="A6027" s="16" t="s">
        <v>235</v>
      </c>
      <c r="B6027" s="16">
        <v>70071</v>
      </c>
      <c r="C6027" s="16">
        <v>116</v>
      </c>
      <c r="D6027" s="16">
        <v>98.7</v>
      </c>
      <c r="E6027" s="17">
        <v>34669</v>
      </c>
      <c r="F6027" s="17"/>
    </row>
    <row r="6028" spans="1:6" x14ac:dyDescent="0.25">
      <c r="A6028" s="16" t="s">
        <v>235</v>
      </c>
      <c r="B6028" s="16">
        <v>71101</v>
      </c>
      <c r="C6028" s="16">
        <v>227</v>
      </c>
      <c r="D6028" s="16">
        <v>181.6</v>
      </c>
      <c r="E6028" s="17">
        <v>34957</v>
      </c>
      <c r="F6028" s="17"/>
    </row>
    <row r="6029" spans="1:6" x14ac:dyDescent="0.25">
      <c r="A6029" s="16" t="s">
        <v>235</v>
      </c>
      <c r="B6029" s="16">
        <v>71323</v>
      </c>
      <c r="C6029" s="16">
        <v>104</v>
      </c>
      <c r="D6029" s="16">
        <v>92.9</v>
      </c>
      <c r="E6029" s="17">
        <v>37742</v>
      </c>
      <c r="F6029" s="17"/>
    </row>
    <row r="6030" spans="1:6" x14ac:dyDescent="0.25">
      <c r="A6030" s="16" t="s">
        <v>235</v>
      </c>
      <c r="B6030" s="16">
        <v>71038</v>
      </c>
      <c r="C6030" s="16">
        <v>82</v>
      </c>
      <c r="D6030" s="16">
        <v>56.5</v>
      </c>
      <c r="E6030" s="17">
        <v>36972</v>
      </c>
      <c r="F6030" s="17"/>
    </row>
    <row r="6031" spans="1:6" x14ac:dyDescent="0.25">
      <c r="A6031" s="16" t="s">
        <v>235</v>
      </c>
      <c r="B6031" s="16">
        <v>70380</v>
      </c>
      <c r="C6031" s="16">
        <v>88</v>
      </c>
      <c r="D6031" s="16">
        <v>71.900000000000006</v>
      </c>
      <c r="E6031" s="17">
        <v>35339</v>
      </c>
      <c r="F6031" s="17"/>
    </row>
    <row r="6032" spans="1:6" x14ac:dyDescent="0.25">
      <c r="A6032" s="16" t="s">
        <v>235</v>
      </c>
      <c r="B6032" s="16">
        <v>71052</v>
      </c>
      <c r="C6032" s="16">
        <v>100</v>
      </c>
      <c r="D6032" s="16">
        <v>61.1</v>
      </c>
      <c r="E6032" s="17">
        <v>33142</v>
      </c>
      <c r="F6032" s="17"/>
    </row>
    <row r="6033" spans="1:6" x14ac:dyDescent="0.25">
      <c r="A6033" s="16" t="s">
        <v>235</v>
      </c>
      <c r="B6033" s="16">
        <v>71301</v>
      </c>
      <c r="C6033" s="16">
        <v>130</v>
      </c>
      <c r="D6033" s="16">
        <v>119.6</v>
      </c>
      <c r="E6033" s="17">
        <v>37525</v>
      </c>
      <c r="F6033" s="17"/>
    </row>
    <row r="6034" spans="1:6" x14ac:dyDescent="0.25">
      <c r="A6034" s="16" t="s">
        <v>235</v>
      </c>
      <c r="B6034" s="16">
        <v>70115</v>
      </c>
      <c r="C6034" s="16">
        <v>96</v>
      </c>
      <c r="D6034" s="16">
        <v>86.5</v>
      </c>
      <c r="E6034" s="17">
        <v>38311</v>
      </c>
      <c r="F6034" s="17"/>
    </row>
    <row r="6035" spans="1:6" x14ac:dyDescent="0.25">
      <c r="A6035" s="16" t="s">
        <v>235</v>
      </c>
      <c r="B6035" s="16">
        <v>71301</v>
      </c>
      <c r="C6035" s="16">
        <v>139</v>
      </c>
      <c r="D6035" s="16">
        <v>97.8</v>
      </c>
      <c r="E6035" s="17">
        <v>35582</v>
      </c>
      <c r="F6035" s="17"/>
    </row>
    <row r="6036" spans="1:6" x14ac:dyDescent="0.25">
      <c r="A6036" s="16" t="s">
        <v>235</v>
      </c>
      <c r="B6036" s="16">
        <v>70374</v>
      </c>
      <c r="C6036" s="16">
        <v>126</v>
      </c>
      <c r="D6036" s="16">
        <v>114.7</v>
      </c>
      <c r="E6036" s="17">
        <v>37753</v>
      </c>
      <c r="F6036" s="17"/>
    </row>
    <row r="6037" spans="1:6" x14ac:dyDescent="0.25">
      <c r="A6037" s="16" t="s">
        <v>235</v>
      </c>
      <c r="B6037" s="16">
        <v>71446</v>
      </c>
      <c r="C6037" s="16">
        <v>152</v>
      </c>
      <c r="D6037" s="16">
        <v>139.19999999999999</v>
      </c>
      <c r="E6037" s="17">
        <v>36526</v>
      </c>
      <c r="F6037" s="17"/>
    </row>
    <row r="6038" spans="1:6" x14ac:dyDescent="0.25">
      <c r="A6038" s="16" t="s">
        <v>235</v>
      </c>
      <c r="B6038" s="16">
        <v>70121</v>
      </c>
      <c r="C6038" s="16">
        <v>222</v>
      </c>
      <c r="D6038" s="16">
        <v>176.8</v>
      </c>
      <c r="E6038" s="17">
        <v>33786</v>
      </c>
      <c r="F6038" s="17"/>
    </row>
    <row r="6039" spans="1:6" x14ac:dyDescent="0.25">
      <c r="A6039" s="16" t="s">
        <v>235</v>
      </c>
      <c r="B6039" s="16">
        <v>71449</v>
      </c>
      <c r="C6039" s="16">
        <v>116</v>
      </c>
      <c r="D6039" s="16">
        <v>88.3</v>
      </c>
      <c r="E6039" s="17">
        <v>37494</v>
      </c>
      <c r="F6039" s="17"/>
    </row>
    <row r="6040" spans="1:6" x14ac:dyDescent="0.25">
      <c r="A6040" s="16" t="s">
        <v>235</v>
      </c>
      <c r="B6040" s="16">
        <v>71111</v>
      </c>
      <c r="C6040" s="16">
        <v>64</v>
      </c>
      <c r="D6040" s="16">
        <v>59.3</v>
      </c>
      <c r="E6040" s="17">
        <v>34759</v>
      </c>
      <c r="F6040" s="17"/>
    </row>
    <row r="6041" spans="1:6" x14ac:dyDescent="0.25">
      <c r="A6041" s="16" t="s">
        <v>235</v>
      </c>
      <c r="B6041" s="16">
        <v>71303</v>
      </c>
      <c r="C6041" s="16">
        <v>152</v>
      </c>
      <c r="D6041" s="16">
        <v>130.6</v>
      </c>
      <c r="E6041" s="17">
        <v>35674</v>
      </c>
      <c r="F6041" s="17"/>
    </row>
    <row r="6042" spans="1:6" x14ac:dyDescent="0.25">
      <c r="A6042" s="16" t="s">
        <v>235</v>
      </c>
      <c r="B6042" s="16">
        <v>70448</v>
      </c>
      <c r="C6042" s="16">
        <v>182</v>
      </c>
      <c r="D6042" s="16">
        <v>112.6</v>
      </c>
      <c r="E6042" s="17">
        <v>34578</v>
      </c>
      <c r="F6042" s="17"/>
    </row>
    <row r="6043" spans="1:6" x14ac:dyDescent="0.25">
      <c r="A6043" s="16" t="s">
        <v>235</v>
      </c>
      <c r="B6043" s="16">
        <v>71483</v>
      </c>
      <c r="C6043" s="16">
        <v>124</v>
      </c>
      <c r="D6043" s="16">
        <v>108.3</v>
      </c>
      <c r="E6043" s="17">
        <v>35582</v>
      </c>
      <c r="F6043" s="17"/>
    </row>
    <row r="6044" spans="1:6" x14ac:dyDescent="0.25">
      <c r="A6044" s="16" t="s">
        <v>235</v>
      </c>
      <c r="B6044" s="16">
        <v>71203</v>
      </c>
      <c r="C6044" s="16">
        <v>130</v>
      </c>
      <c r="D6044" s="16">
        <v>90.5</v>
      </c>
      <c r="E6044" s="17">
        <v>35009</v>
      </c>
      <c r="F6044" s="17"/>
    </row>
    <row r="6045" spans="1:6" x14ac:dyDescent="0.25">
      <c r="A6045" s="16" t="s">
        <v>235</v>
      </c>
      <c r="B6045" s="16">
        <v>70582</v>
      </c>
      <c r="C6045" s="16">
        <v>124</v>
      </c>
      <c r="D6045" s="16">
        <v>120</v>
      </c>
      <c r="E6045" s="17">
        <v>36739</v>
      </c>
      <c r="F6045" s="17"/>
    </row>
    <row r="6046" spans="1:6" x14ac:dyDescent="0.25">
      <c r="A6046" s="16" t="s">
        <v>235</v>
      </c>
      <c r="B6046" s="16">
        <v>71295</v>
      </c>
      <c r="C6046" s="16">
        <v>150</v>
      </c>
      <c r="D6046" s="16">
        <v>74.3</v>
      </c>
      <c r="E6046" s="17">
        <v>35370</v>
      </c>
      <c r="F6046" s="17"/>
    </row>
    <row r="6047" spans="1:6" x14ac:dyDescent="0.25">
      <c r="A6047" s="16" t="s">
        <v>235</v>
      </c>
      <c r="B6047" s="16">
        <v>70119</v>
      </c>
      <c r="C6047" s="16">
        <v>112</v>
      </c>
      <c r="D6047" s="16">
        <v>115.4</v>
      </c>
      <c r="E6047" s="17">
        <v>35704</v>
      </c>
      <c r="F6047" s="17"/>
    </row>
    <row r="6048" spans="1:6" x14ac:dyDescent="0.25">
      <c r="A6048" s="16" t="s">
        <v>235</v>
      </c>
      <c r="B6048" s="16">
        <v>70576</v>
      </c>
      <c r="C6048" s="16">
        <v>100</v>
      </c>
      <c r="D6048" s="16">
        <v>94.3</v>
      </c>
      <c r="E6048" s="17">
        <v>37722</v>
      </c>
      <c r="F6048" s="17"/>
    </row>
    <row r="6049" spans="1:6" x14ac:dyDescent="0.25">
      <c r="A6049" s="16" t="s">
        <v>235</v>
      </c>
      <c r="B6049" s="16">
        <v>71467</v>
      </c>
      <c r="C6049" s="16">
        <v>103</v>
      </c>
      <c r="D6049" s="16">
        <v>56.2</v>
      </c>
      <c r="E6049" s="17">
        <v>32917</v>
      </c>
      <c r="F6049" s="17"/>
    </row>
    <row r="6050" spans="1:6" x14ac:dyDescent="0.25">
      <c r="A6050" s="16" t="s">
        <v>235</v>
      </c>
      <c r="B6050" s="16">
        <v>71251</v>
      </c>
      <c r="C6050" s="16">
        <v>139</v>
      </c>
      <c r="D6050" s="16">
        <v>131.30000000000001</v>
      </c>
      <c r="E6050" s="17">
        <v>35886</v>
      </c>
      <c r="F6050" s="17"/>
    </row>
    <row r="6051" spans="1:6" x14ac:dyDescent="0.25">
      <c r="A6051" s="16" t="s">
        <v>235</v>
      </c>
      <c r="B6051" s="16">
        <v>70441</v>
      </c>
      <c r="C6051" s="16">
        <v>72</v>
      </c>
      <c r="D6051" s="16">
        <v>58.2</v>
      </c>
      <c r="E6051" s="17">
        <v>38282</v>
      </c>
      <c r="F6051" s="17"/>
    </row>
    <row r="6052" spans="1:6" x14ac:dyDescent="0.25">
      <c r="A6052" s="16" t="s">
        <v>235</v>
      </c>
      <c r="B6052" s="16">
        <v>70578</v>
      </c>
      <c r="C6052" s="16">
        <v>120</v>
      </c>
      <c r="D6052" s="16">
        <v>115.4</v>
      </c>
      <c r="E6052" s="17">
        <v>35947</v>
      </c>
      <c r="F6052" s="17"/>
    </row>
    <row r="6053" spans="1:6" x14ac:dyDescent="0.25">
      <c r="A6053" s="16" t="s">
        <v>235</v>
      </c>
      <c r="B6053" s="16">
        <v>70601</v>
      </c>
      <c r="C6053" s="16">
        <v>139</v>
      </c>
      <c r="D6053" s="16">
        <v>136.1</v>
      </c>
      <c r="E6053" s="17">
        <v>40081</v>
      </c>
      <c r="F6053" s="17"/>
    </row>
    <row r="6054" spans="1:6" x14ac:dyDescent="0.25">
      <c r="A6054" s="16" t="s">
        <v>235</v>
      </c>
      <c r="B6054" s="16">
        <v>70518</v>
      </c>
      <c r="C6054" s="16">
        <v>148</v>
      </c>
      <c r="D6054" s="16">
        <v>138.5</v>
      </c>
      <c r="E6054" s="17">
        <v>38078</v>
      </c>
      <c r="F6054" s="17"/>
    </row>
    <row r="6055" spans="1:6" x14ac:dyDescent="0.25">
      <c r="A6055" s="16" t="s">
        <v>235</v>
      </c>
      <c r="B6055" s="16">
        <v>70737</v>
      </c>
      <c r="C6055" s="16">
        <v>120</v>
      </c>
      <c r="D6055" s="16">
        <v>100</v>
      </c>
      <c r="E6055" s="17">
        <v>34700</v>
      </c>
      <c r="F6055" s="17"/>
    </row>
    <row r="6056" spans="1:6" x14ac:dyDescent="0.25">
      <c r="A6056" s="16" t="s">
        <v>235</v>
      </c>
      <c r="B6056" s="16">
        <v>70115</v>
      </c>
      <c r="C6056" s="16">
        <v>200</v>
      </c>
      <c r="D6056" s="16">
        <v>177.3</v>
      </c>
      <c r="E6056" s="17">
        <v>30939</v>
      </c>
      <c r="F6056" s="17"/>
    </row>
    <row r="6057" spans="1:6" x14ac:dyDescent="0.25">
      <c r="A6057" s="16" t="s">
        <v>235</v>
      </c>
      <c r="B6057" s="16">
        <v>71269</v>
      </c>
      <c r="C6057" s="16">
        <v>149</v>
      </c>
      <c r="D6057" s="16">
        <v>61.2</v>
      </c>
      <c r="E6057" s="17">
        <v>35217</v>
      </c>
      <c r="F6057" s="17"/>
    </row>
    <row r="6058" spans="1:6" x14ac:dyDescent="0.25">
      <c r="A6058" s="16" t="s">
        <v>235</v>
      </c>
      <c r="B6058" s="16">
        <v>70806</v>
      </c>
      <c r="C6058" s="16">
        <v>123</v>
      </c>
      <c r="D6058" s="16">
        <v>106.9</v>
      </c>
      <c r="E6058" s="17">
        <v>40848</v>
      </c>
      <c r="F6058" s="17"/>
    </row>
    <row r="6059" spans="1:6" x14ac:dyDescent="0.25">
      <c r="A6059" s="16" t="s">
        <v>235</v>
      </c>
      <c r="B6059" s="16">
        <v>71106</v>
      </c>
      <c r="C6059" s="16">
        <v>80</v>
      </c>
      <c r="D6059" s="16">
        <v>72.5</v>
      </c>
      <c r="E6059" s="17">
        <v>38263</v>
      </c>
      <c r="F6059" s="17"/>
    </row>
    <row r="6060" spans="1:6" x14ac:dyDescent="0.25">
      <c r="A6060" s="16" t="s">
        <v>235</v>
      </c>
      <c r="B6060" s="16">
        <v>70346</v>
      </c>
      <c r="C6060" s="16">
        <v>141</v>
      </c>
      <c r="D6060" s="16">
        <v>101.4</v>
      </c>
      <c r="E6060" s="17">
        <v>36710</v>
      </c>
      <c r="F6060" s="17"/>
    </row>
    <row r="6061" spans="1:6" x14ac:dyDescent="0.25">
      <c r="A6061" s="16" t="s">
        <v>235</v>
      </c>
      <c r="B6061" s="16">
        <v>70570</v>
      </c>
      <c r="C6061" s="16">
        <v>120</v>
      </c>
      <c r="D6061" s="16">
        <v>102.5</v>
      </c>
      <c r="E6061" s="17">
        <v>35186</v>
      </c>
      <c r="F6061" s="17"/>
    </row>
    <row r="6062" spans="1:6" x14ac:dyDescent="0.25">
      <c r="A6062" s="16" t="s">
        <v>235</v>
      </c>
      <c r="B6062" s="16">
        <v>71261</v>
      </c>
      <c r="C6062" s="16">
        <v>119</v>
      </c>
      <c r="D6062" s="16">
        <v>74.8</v>
      </c>
      <c r="E6062" s="17">
        <v>38139</v>
      </c>
      <c r="F6062" s="17"/>
    </row>
    <row r="6063" spans="1:6" x14ac:dyDescent="0.25">
      <c r="A6063" s="16" t="s">
        <v>235</v>
      </c>
      <c r="B6063" s="16">
        <v>71040</v>
      </c>
      <c r="C6063" s="16">
        <v>70</v>
      </c>
      <c r="D6063" s="16">
        <v>49.2</v>
      </c>
      <c r="E6063" s="17">
        <v>37363</v>
      </c>
      <c r="F6063" s="17"/>
    </row>
    <row r="6064" spans="1:6" x14ac:dyDescent="0.25">
      <c r="A6064" s="16" t="s">
        <v>235</v>
      </c>
      <c r="B6064" s="16">
        <v>71222</v>
      </c>
      <c r="C6064" s="16">
        <v>126</v>
      </c>
      <c r="D6064" s="16">
        <v>75.099999999999994</v>
      </c>
      <c r="E6064" s="17">
        <v>35431</v>
      </c>
      <c r="F6064" s="17"/>
    </row>
    <row r="6065" spans="1:6" x14ac:dyDescent="0.25">
      <c r="A6065" s="16" t="s">
        <v>235</v>
      </c>
      <c r="B6065" s="16">
        <v>71322</v>
      </c>
      <c r="C6065" s="16">
        <v>92</v>
      </c>
      <c r="D6065" s="16">
        <v>48.6</v>
      </c>
      <c r="E6065" s="17">
        <v>38353</v>
      </c>
      <c r="F6065" s="17"/>
    </row>
    <row r="6066" spans="1:6" x14ac:dyDescent="0.25">
      <c r="A6066" s="16" t="s">
        <v>235</v>
      </c>
      <c r="B6066" s="16">
        <v>71282</v>
      </c>
      <c r="C6066" s="16">
        <v>156</v>
      </c>
      <c r="D6066" s="16">
        <v>93.8</v>
      </c>
      <c r="E6066" s="17">
        <v>35704</v>
      </c>
      <c r="F6066" s="17"/>
    </row>
    <row r="6067" spans="1:6" x14ac:dyDescent="0.25">
      <c r="A6067" s="16" t="s">
        <v>235</v>
      </c>
      <c r="B6067" s="16">
        <v>70726</v>
      </c>
      <c r="C6067" s="16">
        <v>10</v>
      </c>
      <c r="E6067" s="17">
        <v>43795</v>
      </c>
      <c r="F6067" s="17"/>
    </row>
    <row r="6068" spans="1:6" x14ac:dyDescent="0.25">
      <c r="A6068" s="16" t="s">
        <v>235</v>
      </c>
      <c r="B6068" s="16">
        <v>70461</v>
      </c>
      <c r="C6068" s="16">
        <v>120</v>
      </c>
      <c r="D6068" s="16">
        <v>105.5</v>
      </c>
      <c r="E6068" s="17">
        <v>32211</v>
      </c>
      <c r="F6068" s="17"/>
    </row>
    <row r="6069" spans="1:6" x14ac:dyDescent="0.25">
      <c r="A6069" s="16" t="s">
        <v>235</v>
      </c>
      <c r="B6069" s="16">
        <v>71483</v>
      </c>
      <c r="C6069" s="16">
        <v>124</v>
      </c>
      <c r="D6069" s="16">
        <v>82.8</v>
      </c>
      <c r="E6069" s="17">
        <v>35810</v>
      </c>
      <c r="F6069" s="17"/>
    </row>
    <row r="6070" spans="1:6" x14ac:dyDescent="0.25">
      <c r="A6070" s="16" t="s">
        <v>235</v>
      </c>
      <c r="B6070" s="16">
        <v>70121</v>
      </c>
      <c r="C6070" s="16">
        <v>30</v>
      </c>
      <c r="D6070" s="16">
        <v>45.3</v>
      </c>
      <c r="E6070" s="17">
        <v>31071</v>
      </c>
      <c r="F6070" s="17"/>
    </row>
    <row r="6071" spans="1:6" x14ac:dyDescent="0.25">
      <c r="A6071" s="16" t="s">
        <v>235</v>
      </c>
      <c r="B6071" s="16">
        <v>70809</v>
      </c>
      <c r="C6071" s="16">
        <v>122</v>
      </c>
      <c r="D6071" s="16">
        <v>105.6</v>
      </c>
      <c r="E6071" s="17">
        <v>35827</v>
      </c>
      <c r="F6071" s="17"/>
    </row>
    <row r="6072" spans="1:6" x14ac:dyDescent="0.25">
      <c r="A6072" s="16" t="s">
        <v>235</v>
      </c>
      <c r="B6072" s="16">
        <v>71291</v>
      </c>
      <c r="C6072" s="16">
        <v>112</v>
      </c>
      <c r="D6072" s="16">
        <v>94.7</v>
      </c>
      <c r="E6072" s="17">
        <v>37165</v>
      </c>
      <c r="F6072" s="17"/>
    </row>
    <row r="6073" spans="1:6" x14ac:dyDescent="0.25">
      <c r="A6073" s="16" t="s">
        <v>235</v>
      </c>
      <c r="B6073" s="16">
        <v>71378</v>
      </c>
      <c r="C6073" s="16">
        <v>76</v>
      </c>
      <c r="D6073" s="16">
        <v>53.1</v>
      </c>
      <c r="E6073" s="17">
        <v>36811</v>
      </c>
      <c r="F6073" s="17"/>
    </row>
    <row r="6074" spans="1:6" x14ac:dyDescent="0.25">
      <c r="A6074" s="16" t="s">
        <v>235</v>
      </c>
      <c r="B6074" s="16">
        <v>70072</v>
      </c>
      <c r="C6074" s="16">
        <v>105</v>
      </c>
      <c r="D6074" s="16">
        <v>79</v>
      </c>
      <c r="E6074" s="17">
        <v>34731</v>
      </c>
      <c r="F6074" s="17"/>
    </row>
    <row r="6075" spans="1:6" x14ac:dyDescent="0.25">
      <c r="A6075" s="16" t="s">
        <v>235</v>
      </c>
      <c r="B6075" s="16">
        <v>71103</v>
      </c>
      <c r="C6075" s="16">
        <v>98</v>
      </c>
      <c r="D6075" s="16">
        <v>90.2</v>
      </c>
      <c r="E6075" s="17">
        <v>35521</v>
      </c>
      <c r="F6075" s="17"/>
    </row>
    <row r="6076" spans="1:6" x14ac:dyDescent="0.25">
      <c r="A6076" s="16" t="s">
        <v>235</v>
      </c>
      <c r="B6076" s="16">
        <v>70806</v>
      </c>
      <c r="C6076" s="16">
        <v>54</v>
      </c>
      <c r="D6076" s="16">
        <v>49</v>
      </c>
      <c r="E6076" s="17">
        <v>28321</v>
      </c>
      <c r="F6076" s="17"/>
    </row>
    <row r="6077" spans="1:6" x14ac:dyDescent="0.25">
      <c r="A6077" s="16" t="s">
        <v>235</v>
      </c>
      <c r="B6077" s="16">
        <v>70056</v>
      </c>
      <c r="C6077" s="16">
        <v>151</v>
      </c>
      <c r="D6077" s="16">
        <v>77.900000000000006</v>
      </c>
      <c r="E6077" s="17">
        <v>34700</v>
      </c>
      <c r="F6077" s="17"/>
    </row>
    <row r="6078" spans="1:6" x14ac:dyDescent="0.25">
      <c r="A6078" s="16" t="s">
        <v>235</v>
      </c>
      <c r="B6078" s="16">
        <v>70501</v>
      </c>
      <c r="C6078" s="16">
        <v>100</v>
      </c>
      <c r="D6078" s="16">
        <v>85.4</v>
      </c>
      <c r="E6078" s="17">
        <v>36430</v>
      </c>
      <c r="F6078" s="17"/>
    </row>
    <row r="6079" spans="1:6" x14ac:dyDescent="0.25">
      <c r="A6079" s="16" t="s">
        <v>235</v>
      </c>
      <c r="B6079" s="16">
        <v>71106</v>
      </c>
      <c r="C6079" s="16">
        <v>180</v>
      </c>
      <c r="D6079" s="16">
        <v>125.1</v>
      </c>
      <c r="E6079" s="17">
        <v>34700</v>
      </c>
      <c r="F6079" s="17"/>
    </row>
    <row r="6080" spans="1:6" x14ac:dyDescent="0.25">
      <c r="A6080" s="16" t="s">
        <v>235</v>
      </c>
      <c r="B6080" s="16">
        <v>70817</v>
      </c>
      <c r="C6080" s="16">
        <v>136</v>
      </c>
      <c r="D6080" s="16">
        <v>120.9</v>
      </c>
      <c r="E6080" s="17">
        <v>37653</v>
      </c>
      <c r="F6080" s="17"/>
    </row>
    <row r="6081" spans="1:6" x14ac:dyDescent="0.25">
      <c r="A6081" s="16" t="s">
        <v>235</v>
      </c>
      <c r="B6081" s="16">
        <v>70634</v>
      </c>
      <c r="C6081" s="16">
        <v>90</v>
      </c>
      <c r="D6081" s="16">
        <v>53.5</v>
      </c>
      <c r="E6081" s="17">
        <v>37272</v>
      </c>
      <c r="F6081" s="17"/>
    </row>
    <row r="6082" spans="1:6" x14ac:dyDescent="0.25">
      <c r="A6082" s="16" t="s">
        <v>235</v>
      </c>
      <c r="B6082" s="16">
        <v>71064</v>
      </c>
      <c r="C6082" s="16">
        <v>89</v>
      </c>
      <c r="D6082" s="16">
        <v>57.6</v>
      </c>
      <c r="E6082" s="17">
        <v>35247</v>
      </c>
      <c r="F6082" s="17"/>
    </row>
    <row r="6083" spans="1:6" x14ac:dyDescent="0.25">
      <c r="A6083" s="16" t="s">
        <v>235</v>
      </c>
      <c r="B6083" s="16">
        <v>71103</v>
      </c>
      <c r="C6083" s="16">
        <v>115</v>
      </c>
      <c r="D6083" s="16">
        <v>112.3</v>
      </c>
      <c r="E6083" s="17">
        <v>35521</v>
      </c>
      <c r="F6083" s="17"/>
    </row>
    <row r="6084" spans="1:6" x14ac:dyDescent="0.25">
      <c r="A6084" s="16" t="s">
        <v>235</v>
      </c>
      <c r="B6084" s="16">
        <v>71220</v>
      </c>
      <c r="C6084" s="16">
        <v>110</v>
      </c>
      <c r="D6084" s="16">
        <v>89.8</v>
      </c>
      <c r="E6084" s="17">
        <v>37276</v>
      </c>
      <c r="F6084" s="17"/>
    </row>
    <row r="6085" spans="1:6" x14ac:dyDescent="0.25">
      <c r="A6085" s="16" t="s">
        <v>235</v>
      </c>
      <c r="B6085" s="16">
        <v>71001</v>
      </c>
      <c r="C6085" s="16">
        <v>120</v>
      </c>
      <c r="D6085" s="16">
        <v>100.4</v>
      </c>
      <c r="E6085" s="17">
        <v>34845</v>
      </c>
      <c r="F6085" s="17"/>
    </row>
    <row r="6086" spans="1:6" x14ac:dyDescent="0.25">
      <c r="A6086" s="16" t="s">
        <v>235</v>
      </c>
      <c r="B6086" s="16">
        <v>70809</v>
      </c>
      <c r="C6086" s="16">
        <v>25</v>
      </c>
      <c r="D6086" s="16">
        <v>21</v>
      </c>
      <c r="E6086" s="17">
        <v>38916</v>
      </c>
      <c r="F6086" s="17"/>
    </row>
    <row r="6087" spans="1:6" x14ac:dyDescent="0.25">
      <c r="A6087" s="16" t="s">
        <v>235</v>
      </c>
      <c r="B6087" s="16">
        <v>71418</v>
      </c>
      <c r="C6087" s="16">
        <v>99</v>
      </c>
      <c r="D6087" s="16">
        <v>86.4</v>
      </c>
      <c r="E6087" s="17">
        <v>33319</v>
      </c>
      <c r="F6087" s="17"/>
    </row>
    <row r="6088" spans="1:6" x14ac:dyDescent="0.25">
      <c r="A6088" s="16" t="s">
        <v>235</v>
      </c>
      <c r="B6088" s="16">
        <v>71055</v>
      </c>
      <c r="C6088" s="16">
        <v>182</v>
      </c>
      <c r="D6088" s="16">
        <v>132.69999999999999</v>
      </c>
      <c r="E6088" s="17">
        <v>34236</v>
      </c>
      <c r="F6088" s="17"/>
    </row>
    <row r="6089" spans="1:6" x14ac:dyDescent="0.25">
      <c r="A6089" s="16" t="s">
        <v>235</v>
      </c>
      <c r="B6089" s="16">
        <v>70525</v>
      </c>
      <c r="C6089" s="16">
        <v>134</v>
      </c>
      <c r="D6089" s="16">
        <v>111.8</v>
      </c>
      <c r="E6089" s="17">
        <v>37587</v>
      </c>
      <c r="F6089" s="17"/>
    </row>
    <row r="6090" spans="1:6" x14ac:dyDescent="0.25">
      <c r="A6090" s="16" t="s">
        <v>235</v>
      </c>
      <c r="B6090" s="16">
        <v>70726</v>
      </c>
      <c r="C6090" s="16">
        <v>175</v>
      </c>
      <c r="D6090" s="16">
        <v>172.2</v>
      </c>
      <c r="E6090" s="17">
        <v>37069</v>
      </c>
      <c r="F6090" s="17"/>
    </row>
    <row r="6091" spans="1:6" x14ac:dyDescent="0.25">
      <c r="A6091" s="16" t="s">
        <v>235</v>
      </c>
      <c r="B6091" s="16">
        <v>70390</v>
      </c>
      <c r="C6091" s="16">
        <v>120</v>
      </c>
      <c r="D6091" s="16">
        <v>69.099999999999994</v>
      </c>
      <c r="E6091" s="17">
        <v>36798</v>
      </c>
      <c r="F6091" s="17"/>
    </row>
    <row r="6092" spans="1:6" x14ac:dyDescent="0.25">
      <c r="A6092" s="16" t="s">
        <v>235</v>
      </c>
      <c r="B6092" s="16">
        <v>70775</v>
      </c>
      <c r="C6092" s="16">
        <v>128</v>
      </c>
      <c r="D6092" s="16">
        <v>113.5</v>
      </c>
      <c r="E6092" s="17">
        <v>36892</v>
      </c>
      <c r="F6092" s="17"/>
    </row>
    <row r="6093" spans="1:6" x14ac:dyDescent="0.25">
      <c r="A6093" s="16" t="s">
        <v>235</v>
      </c>
      <c r="B6093" s="16">
        <v>70002</v>
      </c>
      <c r="C6093" s="16">
        <v>49</v>
      </c>
      <c r="D6093" s="16">
        <v>21.1</v>
      </c>
      <c r="E6093" s="17">
        <v>31566</v>
      </c>
      <c r="F6093" s="17"/>
    </row>
    <row r="6094" spans="1:6" x14ac:dyDescent="0.25">
      <c r="A6094" s="16" t="s">
        <v>236</v>
      </c>
      <c r="B6094" s="16">
        <v>1969</v>
      </c>
      <c r="C6094" s="16">
        <v>62</v>
      </c>
      <c r="D6094" s="16">
        <v>43.6</v>
      </c>
      <c r="E6094" s="17">
        <v>34943</v>
      </c>
      <c r="F6094" s="17"/>
    </row>
    <row r="6095" spans="1:6" x14ac:dyDescent="0.25">
      <c r="A6095" s="16" t="s">
        <v>236</v>
      </c>
      <c r="B6095" s="16">
        <v>2554</v>
      </c>
      <c r="C6095" s="16">
        <v>45</v>
      </c>
      <c r="D6095" s="16">
        <v>39.200000000000003</v>
      </c>
      <c r="E6095" s="17">
        <v>39295</v>
      </c>
      <c r="F6095" s="17"/>
    </row>
    <row r="6096" spans="1:6" x14ac:dyDescent="0.25">
      <c r="A6096" s="16" t="s">
        <v>236</v>
      </c>
      <c r="B6096" s="16">
        <v>2130</v>
      </c>
      <c r="C6096" s="16">
        <v>120</v>
      </c>
      <c r="D6096" s="16">
        <v>112.6</v>
      </c>
      <c r="E6096" s="17">
        <v>33055</v>
      </c>
      <c r="F6096" s="17"/>
    </row>
    <row r="6097" spans="1:6" x14ac:dyDescent="0.25">
      <c r="A6097" s="16" t="s">
        <v>236</v>
      </c>
      <c r="B6097" s="16">
        <v>1721</v>
      </c>
      <c r="C6097" s="16">
        <v>103</v>
      </c>
      <c r="D6097" s="16">
        <v>94.9</v>
      </c>
      <c r="E6097" s="17">
        <v>34335</v>
      </c>
      <c r="F6097" s="17"/>
    </row>
    <row r="6098" spans="1:6" x14ac:dyDescent="0.25">
      <c r="A6098" s="16" t="s">
        <v>236</v>
      </c>
      <c r="B6098" s="16">
        <v>1420</v>
      </c>
      <c r="C6098" s="16">
        <v>160</v>
      </c>
      <c r="D6098" s="16">
        <v>131.5</v>
      </c>
      <c r="E6098" s="17">
        <v>27364</v>
      </c>
      <c r="F6098" s="17"/>
    </row>
    <row r="6099" spans="1:6" x14ac:dyDescent="0.25">
      <c r="A6099" s="16" t="s">
        <v>236</v>
      </c>
      <c r="B6099" s="16">
        <v>2067</v>
      </c>
      <c r="C6099" s="16">
        <v>66</v>
      </c>
      <c r="D6099" s="16">
        <v>61.6</v>
      </c>
      <c r="E6099" s="17">
        <v>24608</v>
      </c>
      <c r="F6099" s="17"/>
    </row>
    <row r="6100" spans="1:6" x14ac:dyDescent="0.25">
      <c r="A6100" s="16" t="s">
        <v>236</v>
      </c>
      <c r="B6100" s="16">
        <v>2467</v>
      </c>
      <c r="C6100" s="16">
        <v>135</v>
      </c>
      <c r="D6100" s="16">
        <v>112.2</v>
      </c>
      <c r="E6100" s="17">
        <v>36879</v>
      </c>
      <c r="F6100" s="17"/>
    </row>
    <row r="6101" spans="1:6" x14ac:dyDescent="0.25">
      <c r="A6101" s="16" t="s">
        <v>236</v>
      </c>
      <c r="B6101" s="16">
        <v>1040</v>
      </c>
      <c r="C6101" s="16">
        <v>92</v>
      </c>
      <c r="D6101" s="16">
        <v>88.4</v>
      </c>
      <c r="E6101" s="17">
        <v>29795</v>
      </c>
      <c r="F6101" s="17"/>
    </row>
    <row r="6102" spans="1:6" x14ac:dyDescent="0.25">
      <c r="A6102" s="16" t="s">
        <v>236</v>
      </c>
      <c r="B6102" s="16">
        <v>1854</v>
      </c>
      <c r="C6102" s="16">
        <v>208</v>
      </c>
      <c r="D6102" s="16">
        <v>198.2</v>
      </c>
      <c r="E6102" s="17">
        <v>33055</v>
      </c>
      <c r="F6102" s="17"/>
    </row>
    <row r="6103" spans="1:6" x14ac:dyDescent="0.25">
      <c r="A6103" s="16" t="s">
        <v>236</v>
      </c>
      <c r="B6103" s="16">
        <v>2324</v>
      </c>
      <c r="C6103" s="16">
        <v>43</v>
      </c>
      <c r="D6103" s="16">
        <v>34.700000000000003</v>
      </c>
      <c r="E6103" s="17">
        <v>34394</v>
      </c>
      <c r="F6103" s="17"/>
    </row>
    <row r="6104" spans="1:6" x14ac:dyDescent="0.25">
      <c r="A6104" s="16" t="s">
        <v>236</v>
      </c>
      <c r="B6104" s="16">
        <v>1564</v>
      </c>
      <c r="C6104" s="16">
        <v>143</v>
      </c>
      <c r="D6104" s="16">
        <v>134.80000000000001</v>
      </c>
      <c r="E6104" s="17">
        <v>33055</v>
      </c>
      <c r="F6104" s="17"/>
    </row>
    <row r="6105" spans="1:6" x14ac:dyDescent="0.25">
      <c r="A6105" s="16" t="s">
        <v>236</v>
      </c>
      <c r="B6105" s="16">
        <v>2563</v>
      </c>
      <c r="C6105" s="16">
        <v>123</v>
      </c>
      <c r="D6105" s="16">
        <v>111.8</v>
      </c>
      <c r="E6105" s="17">
        <v>32563</v>
      </c>
      <c r="F6105" s="17"/>
    </row>
    <row r="6106" spans="1:6" x14ac:dyDescent="0.25">
      <c r="A6106" s="16" t="s">
        <v>236</v>
      </c>
      <c r="B6106" s="16">
        <v>2453</v>
      </c>
      <c r="C6106" s="16">
        <v>123</v>
      </c>
      <c r="D6106" s="16">
        <v>97.9</v>
      </c>
      <c r="E6106" s="17">
        <v>33055</v>
      </c>
      <c r="F6106" s="17"/>
    </row>
    <row r="6107" spans="1:6" x14ac:dyDescent="0.25">
      <c r="A6107" s="16" t="s">
        <v>236</v>
      </c>
      <c r="B6107" s="16">
        <v>1053</v>
      </c>
      <c r="C6107" s="16">
        <v>123</v>
      </c>
      <c r="D6107" s="16">
        <v>119.4</v>
      </c>
      <c r="E6107" s="17">
        <v>32784</v>
      </c>
      <c r="F6107" s="17"/>
    </row>
    <row r="6108" spans="1:6" x14ac:dyDescent="0.25">
      <c r="A6108" s="16" t="s">
        <v>236</v>
      </c>
      <c r="B6108" s="16">
        <v>2364</v>
      </c>
      <c r="C6108" s="16">
        <v>164</v>
      </c>
      <c r="D6108" s="16">
        <v>154.19999999999999</v>
      </c>
      <c r="E6108" s="17">
        <v>33635</v>
      </c>
      <c r="F6108" s="17"/>
    </row>
    <row r="6109" spans="1:6" x14ac:dyDescent="0.25">
      <c r="A6109" s="16" t="s">
        <v>236</v>
      </c>
      <c r="B6109" s="16">
        <v>1701</v>
      </c>
      <c r="C6109" s="16">
        <v>333</v>
      </c>
      <c r="D6109" s="16">
        <v>287.7</v>
      </c>
      <c r="E6109" s="17">
        <v>33055</v>
      </c>
      <c r="F6109" s="17"/>
    </row>
    <row r="6110" spans="1:6" x14ac:dyDescent="0.25">
      <c r="A6110" s="16" t="s">
        <v>236</v>
      </c>
      <c r="B6110" s="16">
        <v>2346</v>
      </c>
      <c r="C6110" s="16">
        <v>123</v>
      </c>
      <c r="D6110" s="16">
        <v>101.2</v>
      </c>
      <c r="E6110" s="17">
        <v>24782</v>
      </c>
      <c r="F6110" s="17"/>
    </row>
    <row r="6111" spans="1:6" x14ac:dyDescent="0.25">
      <c r="A6111" s="16" t="s">
        <v>236</v>
      </c>
      <c r="B6111" s="16">
        <v>2138</v>
      </c>
      <c r="C6111" s="16">
        <v>112</v>
      </c>
      <c r="D6111" s="16">
        <v>103.7</v>
      </c>
      <c r="E6111" s="17">
        <v>33055</v>
      </c>
      <c r="F6111" s="17"/>
    </row>
    <row r="6112" spans="1:6" x14ac:dyDescent="0.25">
      <c r="A6112" s="16" t="s">
        <v>236</v>
      </c>
      <c r="B6112" s="16">
        <v>2122</v>
      </c>
      <c r="C6112" s="16">
        <v>121</v>
      </c>
      <c r="D6112" s="16">
        <v>113.3</v>
      </c>
      <c r="E6112" s="17">
        <v>33055</v>
      </c>
      <c r="F6112" s="17"/>
    </row>
    <row r="6113" spans="1:6" x14ac:dyDescent="0.25">
      <c r="A6113" s="16" t="s">
        <v>236</v>
      </c>
      <c r="B6113" s="16">
        <v>2657</v>
      </c>
      <c r="C6113" s="16">
        <v>41</v>
      </c>
      <c r="D6113" s="16">
        <v>35.799999999999997</v>
      </c>
      <c r="E6113" s="17">
        <v>34516</v>
      </c>
      <c r="F6113" s="17"/>
    </row>
    <row r="6114" spans="1:6" x14ac:dyDescent="0.25">
      <c r="A6114" s="16" t="s">
        <v>236</v>
      </c>
      <c r="B6114" s="16">
        <v>1886</v>
      </c>
      <c r="C6114" s="16">
        <v>123</v>
      </c>
      <c r="D6114" s="16">
        <v>114.3</v>
      </c>
      <c r="E6114" s="17">
        <v>34177</v>
      </c>
      <c r="F6114" s="17"/>
    </row>
    <row r="6115" spans="1:6" x14ac:dyDescent="0.25">
      <c r="A6115" s="16" t="s">
        <v>236</v>
      </c>
      <c r="B6115" s="16">
        <v>2132</v>
      </c>
      <c r="C6115" s="16">
        <v>141</v>
      </c>
      <c r="D6115" s="16">
        <v>124.9</v>
      </c>
      <c r="E6115" s="17">
        <v>33055</v>
      </c>
      <c r="F6115" s="17"/>
    </row>
    <row r="6116" spans="1:6" x14ac:dyDescent="0.25">
      <c r="A6116" s="16" t="s">
        <v>236</v>
      </c>
      <c r="B6116" s="16">
        <v>2180</v>
      </c>
      <c r="C6116" s="16">
        <v>94</v>
      </c>
      <c r="D6116" s="16">
        <v>85.1</v>
      </c>
      <c r="E6116" s="17">
        <v>35654</v>
      </c>
      <c r="F6116" s="17"/>
    </row>
    <row r="6117" spans="1:6" x14ac:dyDescent="0.25">
      <c r="A6117" s="16" t="s">
        <v>236</v>
      </c>
      <c r="B6117" s="16">
        <v>2171</v>
      </c>
      <c r="C6117" s="16">
        <v>167</v>
      </c>
      <c r="D6117" s="16">
        <v>154.30000000000001</v>
      </c>
      <c r="E6117" s="17">
        <v>34881</v>
      </c>
      <c r="F6117" s="17"/>
    </row>
    <row r="6118" spans="1:6" x14ac:dyDescent="0.25">
      <c r="A6118" s="16" t="s">
        <v>236</v>
      </c>
      <c r="B6118" s="16">
        <v>2720</v>
      </c>
      <c r="C6118" s="16">
        <v>62</v>
      </c>
      <c r="D6118" s="16">
        <v>52.4</v>
      </c>
      <c r="E6118" s="17">
        <v>32504</v>
      </c>
      <c r="F6118" s="17"/>
    </row>
    <row r="6119" spans="1:6" x14ac:dyDescent="0.25">
      <c r="A6119" s="16" t="s">
        <v>236</v>
      </c>
      <c r="B6119" s="16">
        <v>2740</v>
      </c>
      <c r="C6119" s="16">
        <v>217</v>
      </c>
      <c r="D6119" s="16">
        <v>181.8</v>
      </c>
      <c r="E6119" s="17">
        <v>33055</v>
      </c>
      <c r="F6119" s="17"/>
    </row>
    <row r="6120" spans="1:6" x14ac:dyDescent="0.25">
      <c r="A6120" s="16" t="s">
        <v>236</v>
      </c>
      <c r="B6120" s="16">
        <v>2540</v>
      </c>
      <c r="C6120" s="16">
        <v>132</v>
      </c>
      <c r="D6120" s="16">
        <v>98.6</v>
      </c>
      <c r="E6120" s="17">
        <v>32869</v>
      </c>
      <c r="F6120" s="17"/>
    </row>
    <row r="6121" spans="1:6" x14ac:dyDescent="0.25">
      <c r="A6121" s="16" t="s">
        <v>236</v>
      </c>
      <c r="B6121" s="16">
        <v>1527</v>
      </c>
      <c r="C6121" s="16">
        <v>154</v>
      </c>
      <c r="D6121" s="16">
        <v>144.69999999999999</v>
      </c>
      <c r="E6121" s="17">
        <v>35453</v>
      </c>
      <c r="F6121" s="17"/>
    </row>
    <row r="6122" spans="1:6" x14ac:dyDescent="0.25">
      <c r="A6122" s="16" t="s">
        <v>236</v>
      </c>
      <c r="B6122" s="16">
        <v>2360</v>
      </c>
      <c r="C6122" s="16">
        <v>150</v>
      </c>
      <c r="D6122" s="16">
        <v>139</v>
      </c>
      <c r="E6122" s="17">
        <v>34740</v>
      </c>
      <c r="F6122" s="17"/>
    </row>
    <row r="6123" spans="1:6" x14ac:dyDescent="0.25">
      <c r="A6123" s="16" t="s">
        <v>236</v>
      </c>
      <c r="B6123" s="16">
        <v>1810</v>
      </c>
      <c r="C6123" s="16">
        <v>174</v>
      </c>
      <c r="D6123" s="16">
        <v>133.80000000000001</v>
      </c>
      <c r="E6123" s="17">
        <v>31828</v>
      </c>
      <c r="F6123" s="17"/>
    </row>
    <row r="6124" spans="1:6" x14ac:dyDescent="0.25">
      <c r="A6124" s="16" t="s">
        <v>236</v>
      </c>
      <c r="B6124" s="16">
        <v>1267</v>
      </c>
      <c r="C6124" s="16">
        <v>146</v>
      </c>
      <c r="D6124" s="16">
        <v>63.9</v>
      </c>
      <c r="E6124" s="17">
        <v>25413</v>
      </c>
      <c r="F6124" s="17"/>
    </row>
    <row r="6125" spans="1:6" x14ac:dyDescent="0.25">
      <c r="A6125" s="16" t="s">
        <v>236</v>
      </c>
      <c r="B6125" s="16">
        <v>2026</v>
      </c>
      <c r="C6125" s="16">
        <v>48</v>
      </c>
      <c r="D6125" s="16">
        <v>59.1</v>
      </c>
      <c r="E6125" s="17">
        <v>40162</v>
      </c>
      <c r="F6125" s="17"/>
    </row>
    <row r="6126" spans="1:6" x14ac:dyDescent="0.25">
      <c r="A6126" s="16" t="s">
        <v>236</v>
      </c>
      <c r="B6126" s="16">
        <v>2645</v>
      </c>
      <c r="C6126" s="16">
        <v>135</v>
      </c>
      <c r="D6126" s="16">
        <v>112.4</v>
      </c>
      <c r="E6126" s="17">
        <v>33157</v>
      </c>
      <c r="F6126" s="17"/>
    </row>
    <row r="6127" spans="1:6" x14ac:dyDescent="0.25">
      <c r="A6127" s="16" t="s">
        <v>236</v>
      </c>
      <c r="B6127" s="16">
        <v>2780</v>
      </c>
      <c r="C6127" s="16">
        <v>100</v>
      </c>
      <c r="D6127" s="16">
        <v>88.2</v>
      </c>
      <c r="E6127" s="17">
        <v>33055</v>
      </c>
      <c r="F6127" s="17"/>
    </row>
    <row r="6128" spans="1:6" x14ac:dyDescent="0.25">
      <c r="A6128" s="16" t="s">
        <v>236</v>
      </c>
      <c r="B6128" s="16">
        <v>1854</v>
      </c>
      <c r="C6128" s="16">
        <v>169</v>
      </c>
      <c r="D6128" s="16">
        <v>158.69999999999999</v>
      </c>
      <c r="E6128" s="17">
        <v>33055</v>
      </c>
      <c r="F6128" s="17"/>
    </row>
    <row r="6129" spans="1:6" x14ac:dyDescent="0.25">
      <c r="A6129" s="16" t="s">
        <v>236</v>
      </c>
      <c r="B6129" s="16">
        <v>2184</v>
      </c>
      <c r="C6129" s="16">
        <v>101</v>
      </c>
      <c r="D6129" s="16">
        <v>94.9</v>
      </c>
      <c r="E6129" s="17">
        <v>38392</v>
      </c>
      <c r="F6129" s="17"/>
    </row>
    <row r="6130" spans="1:6" x14ac:dyDescent="0.25">
      <c r="A6130" s="16" t="s">
        <v>236</v>
      </c>
      <c r="B6130" s="16">
        <v>1851</v>
      </c>
      <c r="C6130" s="16">
        <v>90</v>
      </c>
      <c r="D6130" s="16">
        <v>82</v>
      </c>
      <c r="E6130" s="17">
        <v>33055</v>
      </c>
      <c r="F6130" s="17"/>
    </row>
    <row r="6131" spans="1:6" x14ac:dyDescent="0.25">
      <c r="A6131" s="16" t="s">
        <v>236</v>
      </c>
      <c r="B6131" s="16">
        <v>2128</v>
      </c>
      <c r="C6131" s="16">
        <v>190</v>
      </c>
      <c r="D6131" s="16">
        <v>121.9</v>
      </c>
      <c r="E6131" s="17">
        <v>33055</v>
      </c>
      <c r="F6131" s="17"/>
    </row>
    <row r="6132" spans="1:6" x14ac:dyDescent="0.25">
      <c r="A6132" s="16" t="s">
        <v>236</v>
      </c>
      <c r="B6132" s="16">
        <v>1020</v>
      </c>
      <c r="C6132" s="16">
        <v>68</v>
      </c>
      <c r="D6132" s="16">
        <v>55.3</v>
      </c>
      <c r="E6132" s="17">
        <v>33476</v>
      </c>
      <c r="F6132" s="17"/>
    </row>
    <row r="6133" spans="1:6" x14ac:dyDescent="0.25">
      <c r="A6133" s="16" t="s">
        <v>236</v>
      </c>
      <c r="B6133" s="16">
        <v>1069</v>
      </c>
      <c r="C6133" s="16">
        <v>61</v>
      </c>
      <c r="D6133" s="16">
        <v>57.4</v>
      </c>
      <c r="E6133" s="17">
        <v>37302</v>
      </c>
      <c r="F6133" s="17"/>
    </row>
    <row r="6134" spans="1:6" x14ac:dyDescent="0.25">
      <c r="A6134" s="16" t="s">
        <v>236</v>
      </c>
      <c r="B6134" s="16">
        <v>1201</v>
      </c>
      <c r="C6134" s="16">
        <v>100</v>
      </c>
      <c r="D6134" s="16">
        <v>98.3</v>
      </c>
      <c r="E6134" s="17">
        <v>32113</v>
      </c>
      <c r="F6134" s="17"/>
    </row>
    <row r="6135" spans="1:6" x14ac:dyDescent="0.25">
      <c r="A6135" s="16" t="s">
        <v>236</v>
      </c>
      <c r="B6135" s="16">
        <v>1773</v>
      </c>
      <c r="C6135" s="16">
        <v>32</v>
      </c>
      <c r="D6135" s="16">
        <v>49.4</v>
      </c>
      <c r="E6135" s="17">
        <v>42482</v>
      </c>
      <c r="F6135" s="17"/>
    </row>
    <row r="6136" spans="1:6" x14ac:dyDescent="0.25">
      <c r="A6136" s="16" t="s">
        <v>236</v>
      </c>
      <c r="B6136" s="16">
        <v>1013</v>
      </c>
      <c r="C6136" s="16">
        <v>85</v>
      </c>
      <c r="D6136" s="16">
        <v>77.5</v>
      </c>
      <c r="E6136" s="17">
        <v>27912</v>
      </c>
      <c r="F6136" s="17"/>
    </row>
    <row r="6137" spans="1:6" x14ac:dyDescent="0.25">
      <c r="A6137" s="16" t="s">
        <v>236</v>
      </c>
      <c r="B6137" s="16">
        <v>1453</v>
      </c>
      <c r="C6137" s="16">
        <v>106</v>
      </c>
      <c r="D6137" s="16">
        <v>62.5</v>
      </c>
      <c r="E6137" s="17">
        <v>32629</v>
      </c>
      <c r="F6137" s="17"/>
    </row>
    <row r="6138" spans="1:6" x14ac:dyDescent="0.25">
      <c r="A6138" s="16" t="s">
        <v>236</v>
      </c>
      <c r="B6138" s="16">
        <v>2302</v>
      </c>
      <c r="C6138" s="16">
        <v>123</v>
      </c>
      <c r="D6138" s="16">
        <v>111.5</v>
      </c>
      <c r="E6138" s="17">
        <v>27334</v>
      </c>
      <c r="F6138" s="17"/>
    </row>
    <row r="6139" spans="1:6" x14ac:dyDescent="0.25">
      <c r="A6139" s="16" t="s">
        <v>236</v>
      </c>
      <c r="B6139" s="16">
        <v>2043</v>
      </c>
      <c r="C6139" s="16">
        <v>106</v>
      </c>
      <c r="D6139" s="16">
        <v>100.3</v>
      </c>
      <c r="E6139" s="17">
        <v>28976</v>
      </c>
      <c r="F6139" s="17"/>
    </row>
    <row r="6140" spans="1:6" x14ac:dyDescent="0.25">
      <c r="A6140" s="16" t="s">
        <v>236</v>
      </c>
      <c r="B6140" s="16">
        <v>1702</v>
      </c>
      <c r="C6140" s="16">
        <v>124</v>
      </c>
      <c r="D6140" s="16">
        <v>53.6</v>
      </c>
      <c r="E6140" s="17">
        <v>25316</v>
      </c>
      <c r="F6140" s="17"/>
    </row>
    <row r="6141" spans="1:6" x14ac:dyDescent="0.25">
      <c r="A6141" s="16" t="s">
        <v>236</v>
      </c>
      <c r="B6141" s="16">
        <v>1545</v>
      </c>
      <c r="C6141" s="16">
        <v>99</v>
      </c>
      <c r="D6141" s="16">
        <v>84.8</v>
      </c>
      <c r="E6141" s="17">
        <v>33055</v>
      </c>
      <c r="F6141" s="17"/>
    </row>
    <row r="6142" spans="1:6" x14ac:dyDescent="0.25">
      <c r="A6142" s="16" t="s">
        <v>236</v>
      </c>
      <c r="B6142" s="16">
        <v>2052</v>
      </c>
      <c r="C6142" s="16">
        <v>42</v>
      </c>
      <c r="D6142" s="16">
        <v>39.5</v>
      </c>
      <c r="E6142" s="17">
        <v>34578</v>
      </c>
      <c r="F6142" s="17"/>
    </row>
    <row r="6143" spans="1:6" x14ac:dyDescent="0.25">
      <c r="A6143" s="16" t="s">
        <v>236</v>
      </c>
      <c r="B6143" s="16">
        <v>2180</v>
      </c>
      <c r="C6143" s="16">
        <v>169</v>
      </c>
      <c r="D6143" s="16">
        <v>163.19999999999999</v>
      </c>
      <c r="E6143" s="17">
        <v>30481</v>
      </c>
      <c r="F6143" s="17"/>
    </row>
    <row r="6144" spans="1:6" x14ac:dyDescent="0.25">
      <c r="A6144" s="16" t="s">
        <v>236</v>
      </c>
      <c r="B6144" s="16">
        <v>2135</v>
      </c>
      <c r="C6144" s="16">
        <v>78</v>
      </c>
      <c r="D6144" s="16">
        <v>73.8</v>
      </c>
      <c r="E6144" s="17">
        <v>38820</v>
      </c>
      <c r="F6144" s="17"/>
    </row>
    <row r="6145" spans="1:6" x14ac:dyDescent="0.25">
      <c r="A6145" s="16" t="s">
        <v>236</v>
      </c>
      <c r="B6145" s="16">
        <v>1801</v>
      </c>
      <c r="C6145" s="16">
        <v>140</v>
      </c>
      <c r="D6145" s="16">
        <v>134.19999999999999</v>
      </c>
      <c r="E6145" s="17">
        <v>33055</v>
      </c>
      <c r="F6145" s="17"/>
    </row>
    <row r="6146" spans="1:6" x14ac:dyDescent="0.25">
      <c r="A6146" s="16" t="s">
        <v>236</v>
      </c>
      <c r="B6146" s="16">
        <v>2725</v>
      </c>
      <c r="C6146" s="16">
        <v>142</v>
      </c>
      <c r="D6146" s="16">
        <v>122.3</v>
      </c>
      <c r="E6146" s="17">
        <v>33055</v>
      </c>
      <c r="F6146" s="17"/>
    </row>
    <row r="6147" spans="1:6" x14ac:dyDescent="0.25">
      <c r="A6147" s="16" t="s">
        <v>236</v>
      </c>
      <c r="B6147" s="16">
        <v>1453</v>
      </c>
      <c r="C6147" s="16">
        <v>133</v>
      </c>
      <c r="D6147" s="16">
        <v>125.1</v>
      </c>
      <c r="E6147" s="17">
        <v>24473</v>
      </c>
      <c r="F6147" s="17"/>
    </row>
    <row r="6148" spans="1:6" x14ac:dyDescent="0.25">
      <c r="A6148" s="16" t="s">
        <v>236</v>
      </c>
      <c r="B6148" s="16">
        <v>2740</v>
      </c>
      <c r="C6148" s="16">
        <v>80</v>
      </c>
      <c r="D6148" s="16">
        <v>76.900000000000006</v>
      </c>
      <c r="E6148" s="17">
        <v>33055</v>
      </c>
      <c r="F6148" s="17"/>
    </row>
    <row r="6149" spans="1:6" x14ac:dyDescent="0.25">
      <c r="A6149" s="16" t="s">
        <v>236</v>
      </c>
      <c r="B6149" s="16">
        <v>1923</v>
      </c>
      <c r="C6149" s="16">
        <v>101</v>
      </c>
      <c r="D6149" s="16">
        <v>86.6</v>
      </c>
      <c r="E6149" s="17">
        <v>25749</v>
      </c>
      <c r="F6149" s="17"/>
    </row>
    <row r="6150" spans="1:6" x14ac:dyDescent="0.25">
      <c r="A6150" s="16" t="s">
        <v>236</v>
      </c>
      <c r="B6150" s="16">
        <v>1606</v>
      </c>
      <c r="C6150" s="16">
        <v>100</v>
      </c>
      <c r="D6150" s="16">
        <v>93.5</v>
      </c>
      <c r="E6150" s="17">
        <v>33055</v>
      </c>
      <c r="F6150" s="17"/>
    </row>
    <row r="6151" spans="1:6" x14ac:dyDescent="0.25">
      <c r="A6151" s="16" t="s">
        <v>236</v>
      </c>
      <c r="B6151" s="16">
        <v>2109</v>
      </c>
      <c r="C6151" s="16">
        <v>100</v>
      </c>
      <c r="D6151" s="16">
        <v>94.9</v>
      </c>
      <c r="E6151" s="17">
        <v>33055</v>
      </c>
      <c r="F6151" s="17"/>
    </row>
    <row r="6152" spans="1:6" x14ac:dyDescent="0.25">
      <c r="A6152" s="16" t="s">
        <v>236</v>
      </c>
      <c r="B6152" s="16">
        <v>2532</v>
      </c>
      <c r="C6152" s="16">
        <v>142</v>
      </c>
      <c r="D6152" s="16">
        <v>138.1</v>
      </c>
      <c r="E6152" s="17">
        <v>32729</v>
      </c>
      <c r="F6152" s="17"/>
    </row>
    <row r="6153" spans="1:6" x14ac:dyDescent="0.25">
      <c r="A6153" s="16" t="s">
        <v>236</v>
      </c>
      <c r="B6153" s="16">
        <v>2465</v>
      </c>
      <c r="C6153" s="16">
        <v>123</v>
      </c>
      <c r="D6153" s="16">
        <v>90.8</v>
      </c>
      <c r="E6153" s="17">
        <v>32521</v>
      </c>
      <c r="F6153" s="17"/>
    </row>
    <row r="6154" spans="1:6" x14ac:dyDescent="0.25">
      <c r="A6154" s="16" t="s">
        <v>236</v>
      </c>
      <c r="B6154" s="16">
        <v>2194</v>
      </c>
      <c r="C6154" s="16">
        <v>142</v>
      </c>
      <c r="D6154" s="16">
        <v>119.1</v>
      </c>
      <c r="E6154" s="17">
        <v>35118</v>
      </c>
      <c r="F6154" s="17"/>
    </row>
    <row r="6155" spans="1:6" x14ac:dyDescent="0.25">
      <c r="A6155" s="16" t="s">
        <v>236</v>
      </c>
      <c r="B6155" s="16">
        <v>1845</v>
      </c>
      <c r="C6155" s="16">
        <v>142</v>
      </c>
      <c r="D6155" s="16">
        <v>131.80000000000001</v>
      </c>
      <c r="E6155" s="17">
        <v>33151</v>
      </c>
      <c r="F6155" s="17"/>
    </row>
    <row r="6156" spans="1:6" x14ac:dyDescent="0.25">
      <c r="A6156" s="16" t="s">
        <v>236</v>
      </c>
      <c r="B6156" s="16">
        <v>2720</v>
      </c>
      <c r="C6156" s="16">
        <v>300</v>
      </c>
      <c r="D6156" s="16">
        <v>259.89999999999998</v>
      </c>
      <c r="E6156" s="17">
        <v>33055</v>
      </c>
      <c r="F6156" s="17"/>
    </row>
    <row r="6157" spans="1:6" x14ac:dyDescent="0.25">
      <c r="A6157" s="16" t="s">
        <v>236</v>
      </c>
      <c r="B6157" s="16">
        <v>2368</v>
      </c>
      <c r="C6157" s="16">
        <v>168</v>
      </c>
      <c r="D6157" s="16">
        <v>148</v>
      </c>
      <c r="E6157" s="17">
        <v>32660</v>
      </c>
      <c r="F6157" s="17"/>
    </row>
    <row r="6158" spans="1:6" x14ac:dyDescent="0.25">
      <c r="A6158" s="16" t="s">
        <v>236</v>
      </c>
      <c r="B6158" s="16">
        <v>1923</v>
      </c>
      <c r="C6158" s="16">
        <v>30</v>
      </c>
      <c r="D6158" s="16">
        <v>27.5</v>
      </c>
      <c r="E6158" s="17">
        <v>38200</v>
      </c>
      <c r="F6158" s="17"/>
    </row>
    <row r="6159" spans="1:6" x14ac:dyDescent="0.25">
      <c r="A6159" s="16" t="s">
        <v>236</v>
      </c>
      <c r="B6159" s="16">
        <v>2130</v>
      </c>
      <c r="C6159" s="16">
        <v>83</v>
      </c>
      <c r="D6159" s="16">
        <v>76.099999999999994</v>
      </c>
      <c r="E6159" s="17">
        <v>33055</v>
      </c>
      <c r="F6159" s="17"/>
    </row>
    <row r="6160" spans="1:6" x14ac:dyDescent="0.25">
      <c r="A6160" s="16" t="s">
        <v>236</v>
      </c>
      <c r="B6160" s="16">
        <v>2072</v>
      </c>
      <c r="C6160" s="16">
        <v>21</v>
      </c>
      <c r="D6160" s="16">
        <v>41.6</v>
      </c>
      <c r="E6160" s="17">
        <v>43409</v>
      </c>
      <c r="F6160" s="17"/>
    </row>
    <row r="6161" spans="1:6" x14ac:dyDescent="0.25">
      <c r="A6161" s="16" t="s">
        <v>236</v>
      </c>
      <c r="B6161" s="16">
        <v>1040</v>
      </c>
      <c r="C6161" s="16">
        <v>84</v>
      </c>
      <c r="D6161" s="16">
        <v>81.900000000000006</v>
      </c>
      <c r="E6161" s="17">
        <v>33869</v>
      </c>
      <c r="F6161" s="17"/>
    </row>
    <row r="6162" spans="1:6" x14ac:dyDescent="0.25">
      <c r="A6162" s="16" t="s">
        <v>236</v>
      </c>
      <c r="B6162" s="16">
        <v>2356</v>
      </c>
      <c r="C6162" s="16">
        <v>171</v>
      </c>
      <c r="D6162" s="16">
        <v>164.1</v>
      </c>
      <c r="E6162" s="17">
        <v>27457</v>
      </c>
      <c r="F6162" s="17"/>
    </row>
    <row r="6163" spans="1:6" x14ac:dyDescent="0.25">
      <c r="A6163" s="16" t="s">
        <v>236</v>
      </c>
      <c r="B6163" s="16">
        <v>1757</v>
      </c>
      <c r="C6163" s="16">
        <v>73</v>
      </c>
      <c r="D6163" s="16">
        <v>68.400000000000006</v>
      </c>
      <c r="E6163" s="17">
        <v>29054</v>
      </c>
      <c r="F6163" s="17"/>
    </row>
    <row r="6164" spans="1:6" x14ac:dyDescent="0.25">
      <c r="A6164" s="16" t="s">
        <v>236</v>
      </c>
      <c r="B6164" s="16">
        <v>2719</v>
      </c>
      <c r="C6164" s="16">
        <v>117</v>
      </c>
      <c r="D6164" s="16">
        <v>114.5</v>
      </c>
      <c r="E6164" s="17">
        <v>33055</v>
      </c>
      <c r="F6164" s="17"/>
    </row>
    <row r="6165" spans="1:6" x14ac:dyDescent="0.25">
      <c r="A6165" s="16" t="s">
        <v>236</v>
      </c>
      <c r="B6165" s="16">
        <v>2301</v>
      </c>
      <c r="C6165" s="16">
        <v>123</v>
      </c>
      <c r="D6165" s="16">
        <v>95</v>
      </c>
      <c r="E6165" s="17">
        <v>33055</v>
      </c>
      <c r="F6165" s="17"/>
    </row>
    <row r="6166" spans="1:6" x14ac:dyDescent="0.25">
      <c r="A6166" s="16" t="s">
        <v>236</v>
      </c>
      <c r="B6166" s="16">
        <v>1028</v>
      </c>
      <c r="C6166" s="16">
        <v>135</v>
      </c>
      <c r="D6166" s="16">
        <v>104.5</v>
      </c>
      <c r="E6166" s="17">
        <v>32031</v>
      </c>
      <c r="F6166" s="17"/>
    </row>
    <row r="6167" spans="1:6" x14ac:dyDescent="0.25">
      <c r="A6167" s="16" t="s">
        <v>236</v>
      </c>
      <c r="B6167" s="16">
        <v>1757</v>
      </c>
      <c r="C6167" s="16">
        <v>109</v>
      </c>
      <c r="D6167" s="16">
        <v>105.4</v>
      </c>
      <c r="E6167" s="17">
        <v>33055</v>
      </c>
      <c r="F6167" s="17"/>
    </row>
    <row r="6168" spans="1:6" x14ac:dyDescent="0.25">
      <c r="A6168" s="16" t="s">
        <v>236</v>
      </c>
      <c r="B6168" s="16">
        <v>2332</v>
      </c>
      <c r="C6168" s="16">
        <v>120</v>
      </c>
      <c r="D6168" s="16">
        <v>57.3</v>
      </c>
      <c r="E6168" s="17">
        <v>30888</v>
      </c>
      <c r="F6168" s="17"/>
    </row>
    <row r="6169" spans="1:6" x14ac:dyDescent="0.25">
      <c r="A6169" s="16" t="s">
        <v>236</v>
      </c>
      <c r="B6169" s="16">
        <v>1267</v>
      </c>
      <c r="C6169" s="16">
        <v>180</v>
      </c>
      <c r="D6169" s="16">
        <v>138.5</v>
      </c>
      <c r="E6169" s="17">
        <v>32556</v>
      </c>
      <c r="F6169" s="17"/>
    </row>
    <row r="6170" spans="1:6" x14ac:dyDescent="0.25">
      <c r="A6170" s="16" t="s">
        <v>236</v>
      </c>
      <c r="B6170" s="16">
        <v>1742</v>
      </c>
      <c r="C6170" s="16">
        <v>108</v>
      </c>
      <c r="D6170" s="16">
        <v>35.299999999999997</v>
      </c>
      <c r="E6170" s="17">
        <v>24473</v>
      </c>
      <c r="F6170" s="17"/>
    </row>
    <row r="6171" spans="1:6" x14ac:dyDescent="0.25">
      <c r="A6171" s="16" t="s">
        <v>236</v>
      </c>
      <c r="B6171" s="16">
        <v>2184</v>
      </c>
      <c r="C6171" s="16">
        <v>138</v>
      </c>
      <c r="D6171" s="16">
        <v>130.1</v>
      </c>
      <c r="E6171" s="17">
        <v>24473</v>
      </c>
      <c r="F6171" s="17"/>
    </row>
    <row r="6172" spans="1:6" x14ac:dyDescent="0.25">
      <c r="A6172" s="16" t="s">
        <v>236</v>
      </c>
      <c r="B6172" s="16">
        <v>1238</v>
      </c>
      <c r="C6172" s="16">
        <v>88</v>
      </c>
      <c r="D6172" s="16">
        <v>61.7</v>
      </c>
      <c r="E6172" s="17">
        <v>36319</v>
      </c>
      <c r="F6172" s="17"/>
    </row>
    <row r="6173" spans="1:6" x14ac:dyDescent="0.25">
      <c r="A6173" s="16" t="s">
        <v>236</v>
      </c>
      <c r="B6173" s="16">
        <v>2493</v>
      </c>
      <c r="C6173" s="16">
        <v>34</v>
      </c>
      <c r="D6173" s="16">
        <v>29.4</v>
      </c>
      <c r="E6173" s="17">
        <v>34681</v>
      </c>
      <c r="F6173" s="17"/>
    </row>
    <row r="6174" spans="1:6" x14ac:dyDescent="0.25">
      <c r="A6174" s="16" t="s">
        <v>236</v>
      </c>
      <c r="B6174" s="16">
        <v>2081</v>
      </c>
      <c r="C6174" s="16">
        <v>90</v>
      </c>
      <c r="D6174" s="16">
        <v>66.3</v>
      </c>
      <c r="E6174" s="17">
        <v>33437</v>
      </c>
      <c r="F6174" s="17"/>
    </row>
    <row r="6175" spans="1:6" x14ac:dyDescent="0.25">
      <c r="A6175" s="16" t="s">
        <v>236</v>
      </c>
      <c r="B6175" s="16">
        <v>1036</v>
      </c>
      <c r="C6175" s="16">
        <v>100</v>
      </c>
      <c r="D6175" s="16">
        <v>91</v>
      </c>
      <c r="E6175" s="17">
        <v>29368</v>
      </c>
      <c r="F6175" s="17"/>
    </row>
    <row r="6176" spans="1:6" x14ac:dyDescent="0.25">
      <c r="A6176" s="16" t="s">
        <v>236</v>
      </c>
      <c r="B6176" s="16">
        <v>2120</v>
      </c>
      <c r="C6176" s="16">
        <v>205</v>
      </c>
      <c r="D6176" s="16">
        <v>145.1</v>
      </c>
      <c r="E6176" s="17">
        <v>34700</v>
      </c>
      <c r="F6176" s="17"/>
    </row>
    <row r="6177" spans="1:6" x14ac:dyDescent="0.25">
      <c r="A6177" s="16" t="s">
        <v>236</v>
      </c>
      <c r="B6177" s="16">
        <v>2189</v>
      </c>
      <c r="C6177" s="16">
        <v>154</v>
      </c>
      <c r="D6177" s="16">
        <v>139</v>
      </c>
      <c r="E6177" s="17">
        <v>34459</v>
      </c>
      <c r="F6177" s="17"/>
    </row>
    <row r="6178" spans="1:6" x14ac:dyDescent="0.25">
      <c r="A6178" s="16" t="s">
        <v>236</v>
      </c>
      <c r="B6178" s="16">
        <v>2062</v>
      </c>
      <c r="C6178" s="16">
        <v>124</v>
      </c>
      <c r="D6178" s="16">
        <v>113.1</v>
      </c>
      <c r="E6178" s="17">
        <v>26344</v>
      </c>
      <c r="F6178" s="17"/>
    </row>
    <row r="6179" spans="1:6" x14ac:dyDescent="0.25">
      <c r="A6179" s="16" t="s">
        <v>236</v>
      </c>
      <c r="B6179" s="16">
        <v>2740</v>
      </c>
      <c r="C6179" s="16">
        <v>39</v>
      </c>
      <c r="D6179" s="16">
        <v>36.5</v>
      </c>
      <c r="E6179" s="17">
        <v>33061</v>
      </c>
      <c r="F6179" s="17"/>
    </row>
    <row r="6180" spans="1:6" x14ac:dyDescent="0.25">
      <c r="A6180" s="16" t="s">
        <v>236</v>
      </c>
      <c r="B6180" s="16">
        <v>2660</v>
      </c>
      <c r="C6180" s="16">
        <v>128</v>
      </c>
      <c r="D6180" s="16">
        <v>96.1</v>
      </c>
      <c r="E6180" s="17">
        <v>32535</v>
      </c>
      <c r="F6180" s="17"/>
    </row>
    <row r="6181" spans="1:6" x14ac:dyDescent="0.25">
      <c r="A6181" s="16" t="s">
        <v>236</v>
      </c>
      <c r="B6181" s="16">
        <v>2138</v>
      </c>
      <c r="C6181" s="16">
        <v>141</v>
      </c>
      <c r="D6181" s="16">
        <v>136.19999999999999</v>
      </c>
      <c r="E6181" s="17">
        <v>34003</v>
      </c>
      <c r="F6181" s="17"/>
    </row>
    <row r="6182" spans="1:6" x14ac:dyDescent="0.25">
      <c r="A6182" s="16" t="s">
        <v>236</v>
      </c>
      <c r="B6182" s="16">
        <v>2649</v>
      </c>
      <c r="C6182" s="16">
        <v>120</v>
      </c>
      <c r="D6182" s="16">
        <v>85.8</v>
      </c>
      <c r="E6182" s="17">
        <v>34934</v>
      </c>
      <c r="F6182" s="17"/>
    </row>
    <row r="6183" spans="1:6" x14ac:dyDescent="0.25">
      <c r="A6183" s="16" t="s">
        <v>236</v>
      </c>
      <c r="B6183" s="16">
        <v>1040</v>
      </c>
      <c r="C6183" s="16">
        <v>102</v>
      </c>
      <c r="D6183" s="16">
        <v>93.2</v>
      </c>
      <c r="E6183" s="17">
        <v>27119</v>
      </c>
      <c r="F6183" s="17"/>
    </row>
    <row r="6184" spans="1:6" x14ac:dyDescent="0.25">
      <c r="A6184" s="16" t="s">
        <v>236</v>
      </c>
      <c r="B6184" s="16">
        <v>2601</v>
      </c>
      <c r="C6184" s="16">
        <v>82</v>
      </c>
      <c r="D6184" s="16">
        <v>68.599999999999994</v>
      </c>
      <c r="E6184" s="17">
        <v>33055</v>
      </c>
      <c r="F6184" s="17"/>
    </row>
    <row r="6185" spans="1:6" x14ac:dyDescent="0.25">
      <c r="A6185" s="16" t="s">
        <v>236</v>
      </c>
      <c r="B6185" s="16">
        <v>1040</v>
      </c>
      <c r="C6185" s="16">
        <v>40</v>
      </c>
      <c r="D6185" s="16">
        <v>37.4</v>
      </c>
      <c r="E6185" s="17">
        <v>35817</v>
      </c>
      <c r="F6185" s="17"/>
    </row>
    <row r="6186" spans="1:6" x14ac:dyDescent="0.25">
      <c r="A6186" s="16" t="s">
        <v>236</v>
      </c>
      <c r="B6186" s="16">
        <v>2148</v>
      </c>
      <c r="C6186" s="16">
        <v>130</v>
      </c>
      <c r="D6186" s="16">
        <v>91.9</v>
      </c>
      <c r="E6186" s="17">
        <v>24691</v>
      </c>
      <c r="F6186" s="17"/>
    </row>
    <row r="6187" spans="1:6" x14ac:dyDescent="0.25">
      <c r="A6187" s="16" t="s">
        <v>236</v>
      </c>
      <c r="B6187" s="16">
        <v>1830</v>
      </c>
      <c r="C6187" s="16">
        <v>160</v>
      </c>
      <c r="D6187" s="16">
        <v>116.4</v>
      </c>
      <c r="E6187" s="17">
        <v>33055</v>
      </c>
      <c r="F6187" s="17"/>
    </row>
    <row r="6188" spans="1:6" x14ac:dyDescent="0.25">
      <c r="A6188" s="16" t="s">
        <v>236</v>
      </c>
      <c r="B6188" s="16">
        <v>1460</v>
      </c>
      <c r="C6188" s="16">
        <v>120</v>
      </c>
      <c r="D6188" s="16">
        <v>111.5</v>
      </c>
      <c r="E6188" s="17">
        <v>33971</v>
      </c>
      <c r="F6188" s="17"/>
    </row>
    <row r="6189" spans="1:6" x14ac:dyDescent="0.25">
      <c r="A6189" s="16" t="s">
        <v>236</v>
      </c>
      <c r="B6189" s="16">
        <v>2122</v>
      </c>
      <c r="C6189" s="16">
        <v>123</v>
      </c>
      <c r="D6189" s="16">
        <v>113.2</v>
      </c>
      <c r="E6189" s="17">
        <v>33055</v>
      </c>
      <c r="F6189" s="17"/>
    </row>
    <row r="6190" spans="1:6" x14ac:dyDescent="0.25">
      <c r="A6190" s="16" t="s">
        <v>236</v>
      </c>
      <c r="B6190" s="16">
        <v>2151</v>
      </c>
      <c r="C6190" s="16">
        <v>123</v>
      </c>
      <c r="D6190" s="16">
        <v>113.2</v>
      </c>
      <c r="E6190" s="17">
        <v>31911</v>
      </c>
      <c r="F6190" s="17"/>
    </row>
    <row r="6191" spans="1:6" x14ac:dyDescent="0.25">
      <c r="A6191" s="16" t="s">
        <v>236</v>
      </c>
      <c r="B6191" s="16">
        <v>2379</v>
      </c>
      <c r="C6191" s="16">
        <v>150</v>
      </c>
      <c r="D6191" s="16">
        <v>144.19999999999999</v>
      </c>
      <c r="E6191" s="17">
        <v>35209</v>
      </c>
      <c r="F6191" s="17"/>
    </row>
    <row r="6192" spans="1:6" x14ac:dyDescent="0.25">
      <c r="A6192" s="16" t="s">
        <v>236</v>
      </c>
      <c r="B6192" s="16">
        <v>2360</v>
      </c>
      <c r="C6192" s="16">
        <v>101</v>
      </c>
      <c r="D6192" s="16">
        <v>94.8</v>
      </c>
      <c r="E6192" s="17">
        <v>31107</v>
      </c>
      <c r="F6192" s="17"/>
    </row>
    <row r="6193" spans="1:6" x14ac:dyDescent="0.25">
      <c r="A6193" s="16" t="s">
        <v>236</v>
      </c>
      <c r="B6193" s="16">
        <v>1606</v>
      </c>
      <c r="C6193" s="16">
        <v>113</v>
      </c>
      <c r="D6193" s="16">
        <v>101.8</v>
      </c>
      <c r="E6193" s="17">
        <v>34568</v>
      </c>
      <c r="F6193" s="17"/>
    </row>
    <row r="6194" spans="1:6" x14ac:dyDescent="0.25">
      <c r="A6194" s="16" t="s">
        <v>236</v>
      </c>
      <c r="B6194" s="16">
        <v>2136</v>
      </c>
      <c r="C6194" s="16">
        <v>53</v>
      </c>
      <c r="D6194" s="16">
        <v>49.3</v>
      </c>
      <c r="E6194" s="17">
        <v>33055</v>
      </c>
      <c r="F6194" s="17"/>
    </row>
    <row r="6195" spans="1:6" x14ac:dyDescent="0.25">
      <c r="A6195" s="16" t="s">
        <v>236</v>
      </c>
      <c r="B6195" s="16">
        <v>2740</v>
      </c>
      <c r="C6195" s="16">
        <v>142</v>
      </c>
      <c r="D6195" s="16">
        <v>136.1</v>
      </c>
      <c r="E6195" s="17">
        <v>32854</v>
      </c>
      <c r="F6195" s="17"/>
    </row>
    <row r="6196" spans="1:6" x14ac:dyDescent="0.25">
      <c r="A6196" s="16" t="s">
        <v>236</v>
      </c>
      <c r="B6196" s="16">
        <v>2302</v>
      </c>
      <c r="C6196" s="16">
        <v>118</v>
      </c>
      <c r="D6196" s="16">
        <v>104.9</v>
      </c>
      <c r="E6196" s="17">
        <v>33055</v>
      </c>
      <c r="F6196" s="17"/>
    </row>
    <row r="6197" spans="1:6" x14ac:dyDescent="0.25">
      <c r="A6197" s="16" t="s">
        <v>236</v>
      </c>
      <c r="B6197" s="16">
        <v>2132</v>
      </c>
      <c r="C6197" s="16">
        <v>133</v>
      </c>
      <c r="D6197" s="16">
        <v>115</v>
      </c>
      <c r="E6197" s="17">
        <v>33636</v>
      </c>
      <c r="F6197" s="17"/>
    </row>
    <row r="6198" spans="1:6" x14ac:dyDescent="0.25">
      <c r="A6198" s="16" t="s">
        <v>236</v>
      </c>
      <c r="B6198" s="16">
        <v>2492</v>
      </c>
      <c r="C6198" s="16">
        <v>120</v>
      </c>
      <c r="D6198" s="16">
        <v>112.5</v>
      </c>
      <c r="E6198" s="17">
        <v>33055</v>
      </c>
      <c r="F6198" s="17"/>
    </row>
    <row r="6199" spans="1:6" x14ac:dyDescent="0.25">
      <c r="A6199" s="16" t="s">
        <v>236</v>
      </c>
      <c r="B6199" s="16">
        <v>1867</v>
      </c>
      <c r="C6199" s="16">
        <v>123</v>
      </c>
      <c r="D6199" s="16">
        <v>104.8</v>
      </c>
      <c r="E6199" s="17">
        <v>33055</v>
      </c>
      <c r="F6199" s="17"/>
    </row>
    <row r="6200" spans="1:6" x14ac:dyDescent="0.25">
      <c r="A6200" s="16" t="s">
        <v>236</v>
      </c>
      <c r="B6200" s="16">
        <v>1095</v>
      </c>
      <c r="C6200" s="16">
        <v>135</v>
      </c>
      <c r="D6200" s="16">
        <v>114.1</v>
      </c>
      <c r="E6200" s="17">
        <v>31896</v>
      </c>
      <c r="F6200" s="17"/>
    </row>
    <row r="6201" spans="1:6" x14ac:dyDescent="0.25">
      <c r="A6201" s="16" t="s">
        <v>236</v>
      </c>
      <c r="B6201" s="16">
        <v>1450</v>
      </c>
      <c r="C6201" s="16">
        <v>83</v>
      </c>
      <c r="D6201" s="16">
        <v>80.5</v>
      </c>
      <c r="E6201" s="17">
        <v>42048</v>
      </c>
      <c r="F6201" s="17"/>
    </row>
    <row r="6202" spans="1:6" x14ac:dyDescent="0.25">
      <c r="A6202" s="16" t="s">
        <v>236</v>
      </c>
      <c r="B6202" s="16">
        <v>2780</v>
      </c>
      <c r="C6202" s="16">
        <v>116</v>
      </c>
      <c r="D6202" s="16">
        <v>104.1</v>
      </c>
      <c r="E6202" s="17">
        <v>33055</v>
      </c>
      <c r="F6202" s="17"/>
    </row>
    <row r="6203" spans="1:6" x14ac:dyDescent="0.25">
      <c r="A6203" s="16" t="s">
        <v>236</v>
      </c>
      <c r="B6203" s="16">
        <v>1701</v>
      </c>
      <c r="C6203" s="16">
        <v>123</v>
      </c>
      <c r="D6203" s="16">
        <v>107.2</v>
      </c>
      <c r="E6203" s="17">
        <v>35023</v>
      </c>
      <c r="F6203" s="17"/>
    </row>
    <row r="6204" spans="1:6" x14ac:dyDescent="0.25">
      <c r="A6204" s="16" t="s">
        <v>236</v>
      </c>
      <c r="B6204" s="16">
        <v>2138</v>
      </c>
      <c r="C6204" s="16">
        <v>83</v>
      </c>
      <c r="D6204" s="16">
        <v>79.3</v>
      </c>
      <c r="E6204" s="17">
        <v>33081</v>
      </c>
      <c r="F6204" s="17"/>
    </row>
    <row r="6205" spans="1:6" x14ac:dyDescent="0.25">
      <c r="A6205" s="16" t="s">
        <v>236</v>
      </c>
      <c r="B6205" s="16">
        <v>2540</v>
      </c>
      <c r="C6205" s="16">
        <v>121</v>
      </c>
      <c r="D6205" s="16">
        <v>104.1</v>
      </c>
      <c r="E6205" s="17">
        <v>33055</v>
      </c>
      <c r="F6205" s="17"/>
    </row>
    <row r="6206" spans="1:6" x14ac:dyDescent="0.25">
      <c r="A6206" s="16" t="s">
        <v>236</v>
      </c>
      <c r="B6206" s="16">
        <v>1760</v>
      </c>
      <c r="C6206" s="16">
        <v>114</v>
      </c>
      <c r="D6206" s="16">
        <v>82.8</v>
      </c>
      <c r="E6206" s="17">
        <v>33055</v>
      </c>
      <c r="F6206" s="17"/>
    </row>
    <row r="6207" spans="1:6" x14ac:dyDescent="0.25">
      <c r="A6207" s="16" t="s">
        <v>236</v>
      </c>
      <c r="B6207" s="16">
        <v>2150</v>
      </c>
      <c r="C6207" s="16">
        <v>100</v>
      </c>
      <c r="D6207" s="16">
        <v>96</v>
      </c>
      <c r="E6207" s="17">
        <v>40235</v>
      </c>
      <c r="F6207" s="17"/>
    </row>
    <row r="6208" spans="1:6" x14ac:dyDescent="0.25">
      <c r="A6208" s="16" t="s">
        <v>236</v>
      </c>
      <c r="B6208" s="16">
        <v>2632</v>
      </c>
      <c r="C6208" s="16">
        <v>120</v>
      </c>
      <c r="D6208" s="16">
        <v>112</v>
      </c>
      <c r="E6208" s="17">
        <v>32563</v>
      </c>
      <c r="F6208" s="17"/>
    </row>
    <row r="6209" spans="1:6" x14ac:dyDescent="0.25">
      <c r="A6209" s="16" t="s">
        <v>236</v>
      </c>
      <c r="B6209" s="16">
        <v>1603</v>
      </c>
      <c r="C6209" s="16">
        <v>162</v>
      </c>
      <c r="D6209" s="16">
        <v>150</v>
      </c>
      <c r="E6209" s="17">
        <v>33055</v>
      </c>
      <c r="F6209" s="17"/>
    </row>
    <row r="6210" spans="1:6" x14ac:dyDescent="0.25">
      <c r="A6210" s="16" t="s">
        <v>236</v>
      </c>
      <c r="B6210" s="16">
        <v>1581</v>
      </c>
      <c r="C6210" s="16">
        <v>152</v>
      </c>
      <c r="D6210" s="16">
        <v>131</v>
      </c>
      <c r="E6210" s="17">
        <v>30678</v>
      </c>
      <c r="F6210" s="17"/>
    </row>
    <row r="6211" spans="1:6" x14ac:dyDescent="0.25">
      <c r="A6211" s="16" t="s">
        <v>236</v>
      </c>
      <c r="B6211" s="16">
        <v>2132</v>
      </c>
      <c r="C6211" s="16">
        <v>76</v>
      </c>
      <c r="D6211" s="16">
        <v>66.5</v>
      </c>
      <c r="E6211" s="17">
        <v>33055</v>
      </c>
      <c r="F6211" s="17"/>
    </row>
    <row r="6212" spans="1:6" x14ac:dyDescent="0.25">
      <c r="A6212" s="16" t="s">
        <v>236</v>
      </c>
      <c r="B6212" s="16">
        <v>2150</v>
      </c>
      <c r="C6212" s="16">
        <v>88</v>
      </c>
      <c r="D6212" s="16">
        <v>57.8</v>
      </c>
      <c r="E6212" s="17">
        <v>24512</v>
      </c>
      <c r="F6212" s="17"/>
    </row>
    <row r="6213" spans="1:6" x14ac:dyDescent="0.25">
      <c r="A6213" s="16" t="s">
        <v>236</v>
      </c>
      <c r="B6213" s="16">
        <v>1841</v>
      </c>
      <c r="C6213" s="16">
        <v>19</v>
      </c>
      <c r="D6213" s="16">
        <v>17.3</v>
      </c>
      <c r="E6213" s="17">
        <v>34481</v>
      </c>
      <c r="F6213" s="17"/>
    </row>
    <row r="6214" spans="1:6" x14ac:dyDescent="0.25">
      <c r="A6214" s="16" t="s">
        <v>236</v>
      </c>
      <c r="B6214" s="16">
        <v>1075</v>
      </c>
      <c r="C6214" s="16">
        <v>132</v>
      </c>
      <c r="D6214" s="16">
        <v>115.3</v>
      </c>
      <c r="E6214" s="17">
        <v>36977</v>
      </c>
      <c r="F6214" s="17"/>
    </row>
    <row r="6215" spans="1:6" x14ac:dyDescent="0.25">
      <c r="A6215" s="16" t="s">
        <v>236</v>
      </c>
      <c r="B6215" s="16">
        <v>1850</v>
      </c>
      <c r="C6215" s="16">
        <v>160</v>
      </c>
      <c r="D6215" s="16">
        <v>147.69999999999999</v>
      </c>
      <c r="E6215" s="17">
        <v>27364</v>
      </c>
      <c r="F6215" s="17"/>
    </row>
    <row r="6216" spans="1:6" x14ac:dyDescent="0.25">
      <c r="A6216" s="16" t="s">
        <v>236</v>
      </c>
      <c r="B6216" s="16">
        <v>1520</v>
      </c>
      <c r="C6216" s="16">
        <v>123</v>
      </c>
      <c r="D6216" s="16">
        <v>117.3</v>
      </c>
      <c r="E6216" s="17">
        <v>24473</v>
      </c>
      <c r="F6216" s="17"/>
    </row>
    <row r="6217" spans="1:6" x14ac:dyDescent="0.25">
      <c r="A6217" s="16" t="s">
        <v>236</v>
      </c>
      <c r="B6217" s="16">
        <v>1001</v>
      </c>
      <c r="C6217" s="16">
        <v>164</v>
      </c>
      <c r="D6217" s="16">
        <v>119.1</v>
      </c>
      <c r="E6217" s="17">
        <v>27881</v>
      </c>
      <c r="F6217" s="17"/>
    </row>
    <row r="6218" spans="1:6" x14ac:dyDescent="0.25">
      <c r="A6218" s="16" t="s">
        <v>236</v>
      </c>
      <c r="B6218" s="16">
        <v>1913</v>
      </c>
      <c r="C6218" s="16">
        <v>130</v>
      </c>
      <c r="D6218" s="16">
        <v>101.9</v>
      </c>
      <c r="E6218" s="17">
        <v>32484</v>
      </c>
      <c r="F6218" s="17"/>
    </row>
    <row r="6219" spans="1:6" x14ac:dyDescent="0.25">
      <c r="A6219" s="16" t="s">
        <v>236</v>
      </c>
      <c r="B6219" s="16">
        <v>2720</v>
      </c>
      <c r="C6219" s="16">
        <v>183</v>
      </c>
      <c r="D6219" s="16">
        <v>175.2</v>
      </c>
      <c r="E6219" s="17">
        <v>34192</v>
      </c>
      <c r="F6219" s="17"/>
    </row>
    <row r="6220" spans="1:6" x14ac:dyDescent="0.25">
      <c r="A6220" s="16" t="s">
        <v>236</v>
      </c>
      <c r="B6220" s="16">
        <v>1844</v>
      </c>
      <c r="C6220" s="16">
        <v>153</v>
      </c>
      <c r="D6220" s="16">
        <v>132.30000000000001</v>
      </c>
      <c r="E6220" s="17">
        <v>33055</v>
      </c>
      <c r="F6220" s="17"/>
    </row>
    <row r="6221" spans="1:6" x14ac:dyDescent="0.25">
      <c r="A6221" s="16" t="s">
        <v>236</v>
      </c>
      <c r="B6221" s="16">
        <v>1960</v>
      </c>
      <c r="C6221" s="16">
        <v>150</v>
      </c>
      <c r="D6221" s="16">
        <v>121.6</v>
      </c>
      <c r="E6221" s="17">
        <v>32538</v>
      </c>
      <c r="F6221" s="17"/>
    </row>
    <row r="6222" spans="1:6" x14ac:dyDescent="0.25">
      <c r="A6222" s="16" t="s">
        <v>236</v>
      </c>
      <c r="B6222" s="16">
        <v>2155</v>
      </c>
      <c r="C6222" s="16">
        <v>224</v>
      </c>
      <c r="D6222" s="16">
        <v>217.7</v>
      </c>
      <c r="E6222" s="17">
        <v>33644</v>
      </c>
      <c r="F6222" s="17"/>
    </row>
    <row r="6223" spans="1:6" x14ac:dyDescent="0.25">
      <c r="A6223" s="16" t="s">
        <v>236</v>
      </c>
      <c r="B6223" s="16">
        <v>2061</v>
      </c>
      <c r="C6223" s="16">
        <v>86</v>
      </c>
      <c r="D6223" s="16">
        <v>77.900000000000006</v>
      </c>
      <c r="E6223" s="17">
        <v>33055</v>
      </c>
      <c r="F6223" s="17"/>
    </row>
    <row r="6224" spans="1:6" x14ac:dyDescent="0.25">
      <c r="A6224" s="16" t="s">
        <v>236</v>
      </c>
      <c r="B6224" s="16">
        <v>1890</v>
      </c>
      <c r="C6224" s="16">
        <v>123</v>
      </c>
      <c r="D6224" s="16">
        <v>112.6</v>
      </c>
      <c r="E6224" s="17">
        <v>33055</v>
      </c>
      <c r="F6224" s="17"/>
    </row>
    <row r="6225" spans="1:6" x14ac:dyDescent="0.25">
      <c r="A6225" s="16" t="s">
        <v>236</v>
      </c>
      <c r="B6225" s="16">
        <v>2721</v>
      </c>
      <c r="C6225" s="16">
        <v>152</v>
      </c>
      <c r="D6225" s="16">
        <v>137.19999999999999</v>
      </c>
      <c r="E6225" s="17">
        <v>34319</v>
      </c>
      <c r="F6225" s="17"/>
    </row>
    <row r="6226" spans="1:6" x14ac:dyDescent="0.25">
      <c r="A6226" s="16" t="s">
        <v>236</v>
      </c>
      <c r="B6226" s="16">
        <v>1230</v>
      </c>
      <c r="C6226" s="16">
        <v>146</v>
      </c>
      <c r="D6226" s="16">
        <v>121.3</v>
      </c>
      <c r="E6226" s="17">
        <v>27933</v>
      </c>
      <c r="F6226" s="17"/>
    </row>
    <row r="6227" spans="1:6" x14ac:dyDescent="0.25">
      <c r="A6227" s="16" t="s">
        <v>236</v>
      </c>
      <c r="B6227" s="16">
        <v>2650</v>
      </c>
      <c r="C6227" s="16">
        <v>132</v>
      </c>
      <c r="D6227" s="16">
        <v>126.1</v>
      </c>
      <c r="E6227" s="17">
        <v>32541</v>
      </c>
      <c r="F6227" s="17"/>
    </row>
    <row r="6228" spans="1:6" x14ac:dyDescent="0.25">
      <c r="A6228" s="16" t="s">
        <v>236</v>
      </c>
      <c r="B6228" s="16">
        <v>2760</v>
      </c>
      <c r="C6228" s="16">
        <v>129</v>
      </c>
      <c r="D6228" s="16">
        <v>115.6</v>
      </c>
      <c r="E6228" s="17">
        <v>33055</v>
      </c>
      <c r="F6228" s="17"/>
    </row>
    <row r="6229" spans="1:6" x14ac:dyDescent="0.25">
      <c r="A6229" s="16" t="s">
        <v>236</v>
      </c>
      <c r="B6229" s="16">
        <v>2066</v>
      </c>
      <c r="C6229" s="16">
        <v>65</v>
      </c>
      <c r="D6229" s="16">
        <v>55.5</v>
      </c>
      <c r="E6229" s="17">
        <v>35462</v>
      </c>
      <c r="F6229" s="17"/>
    </row>
    <row r="6230" spans="1:6" x14ac:dyDescent="0.25">
      <c r="A6230" s="16" t="s">
        <v>236</v>
      </c>
      <c r="B6230" s="16">
        <v>2723</v>
      </c>
      <c r="C6230" s="16">
        <v>112</v>
      </c>
      <c r="D6230" s="16">
        <v>97.6</v>
      </c>
      <c r="E6230" s="17">
        <v>33055</v>
      </c>
      <c r="F6230" s="17"/>
    </row>
    <row r="6231" spans="1:6" x14ac:dyDescent="0.25">
      <c r="A6231" s="16" t="s">
        <v>236</v>
      </c>
      <c r="B6231" s="16">
        <v>2370</v>
      </c>
      <c r="C6231" s="16">
        <v>110</v>
      </c>
      <c r="D6231" s="16">
        <v>95.4</v>
      </c>
      <c r="E6231" s="17">
        <v>25346</v>
      </c>
      <c r="F6231" s="17"/>
    </row>
    <row r="6232" spans="1:6" x14ac:dyDescent="0.25">
      <c r="A6232" s="16" t="s">
        <v>236</v>
      </c>
      <c r="B6232" s="16">
        <v>1852</v>
      </c>
      <c r="C6232" s="16">
        <v>115</v>
      </c>
      <c r="D6232" s="16">
        <v>80</v>
      </c>
      <c r="E6232" s="17">
        <v>33055</v>
      </c>
      <c r="F6232" s="17"/>
    </row>
    <row r="6233" spans="1:6" x14ac:dyDescent="0.25">
      <c r="A6233" s="16" t="s">
        <v>236</v>
      </c>
      <c r="B6233" s="16">
        <v>2703</v>
      </c>
      <c r="C6233" s="16">
        <v>123</v>
      </c>
      <c r="D6233" s="16">
        <v>117.7</v>
      </c>
      <c r="E6233" s="17">
        <v>33942</v>
      </c>
      <c r="F6233" s="17"/>
    </row>
    <row r="6234" spans="1:6" x14ac:dyDescent="0.25">
      <c r="A6234" s="16" t="s">
        <v>236</v>
      </c>
      <c r="B6234" s="16">
        <v>2631</v>
      </c>
      <c r="C6234" s="16">
        <v>135</v>
      </c>
      <c r="D6234" s="16">
        <v>110.7</v>
      </c>
      <c r="E6234" s="17">
        <v>34746</v>
      </c>
      <c r="F6234" s="17"/>
    </row>
    <row r="6235" spans="1:6" x14ac:dyDescent="0.25">
      <c r="A6235" s="16" t="s">
        <v>236</v>
      </c>
      <c r="B6235" s="16">
        <v>1201</v>
      </c>
      <c r="C6235" s="16">
        <v>115</v>
      </c>
      <c r="D6235" s="16">
        <v>101.4</v>
      </c>
      <c r="E6235" s="17">
        <v>33055</v>
      </c>
      <c r="F6235" s="17"/>
    </row>
    <row r="6236" spans="1:6" x14ac:dyDescent="0.25">
      <c r="A6236" s="16" t="s">
        <v>236</v>
      </c>
      <c r="B6236" s="16">
        <v>1440</v>
      </c>
      <c r="C6236" s="16">
        <v>96</v>
      </c>
      <c r="D6236" s="16">
        <v>82.7</v>
      </c>
      <c r="E6236" s="17">
        <v>33246</v>
      </c>
      <c r="F6236" s="17"/>
    </row>
    <row r="6237" spans="1:6" x14ac:dyDescent="0.25">
      <c r="A6237" s="16" t="s">
        <v>236</v>
      </c>
      <c r="B6237" s="16">
        <v>1201</v>
      </c>
      <c r="C6237" s="16">
        <v>54</v>
      </c>
      <c r="D6237" s="16">
        <v>52</v>
      </c>
      <c r="E6237" s="17">
        <v>37193</v>
      </c>
      <c r="F6237" s="17"/>
    </row>
    <row r="6238" spans="1:6" x14ac:dyDescent="0.25">
      <c r="A6238" s="16" t="s">
        <v>236</v>
      </c>
      <c r="B6238" s="16">
        <v>1830</v>
      </c>
      <c r="C6238" s="16">
        <v>120</v>
      </c>
      <c r="D6238" s="16">
        <v>90.7</v>
      </c>
      <c r="E6238" s="17">
        <v>27242</v>
      </c>
      <c r="F6238" s="17"/>
    </row>
    <row r="6239" spans="1:6" x14ac:dyDescent="0.25">
      <c r="A6239" s="16" t="s">
        <v>236</v>
      </c>
      <c r="B6239" s="16">
        <v>1915</v>
      </c>
      <c r="C6239" s="16">
        <v>123</v>
      </c>
      <c r="D6239" s="16">
        <v>110.2</v>
      </c>
      <c r="E6239" s="17">
        <v>32230</v>
      </c>
      <c r="F6239" s="17"/>
    </row>
    <row r="6240" spans="1:6" x14ac:dyDescent="0.25">
      <c r="A6240" s="16" t="s">
        <v>236</v>
      </c>
      <c r="B6240" s="16">
        <v>2184</v>
      </c>
      <c r="C6240" s="16">
        <v>204</v>
      </c>
      <c r="D6240" s="16">
        <v>177.8</v>
      </c>
      <c r="E6240" s="17">
        <v>24473</v>
      </c>
      <c r="F6240" s="17"/>
    </row>
    <row r="6241" spans="1:6" x14ac:dyDescent="0.25">
      <c r="A6241" s="16" t="s">
        <v>236</v>
      </c>
      <c r="B6241" s="16">
        <v>1887</v>
      </c>
      <c r="C6241" s="16">
        <v>132</v>
      </c>
      <c r="D6241" s="16">
        <v>122.1</v>
      </c>
      <c r="E6241" s="17">
        <v>33055</v>
      </c>
      <c r="F6241" s="17"/>
    </row>
    <row r="6242" spans="1:6" x14ac:dyDescent="0.25">
      <c r="A6242" s="16" t="s">
        <v>236</v>
      </c>
      <c r="B6242" s="16">
        <v>1376</v>
      </c>
      <c r="C6242" s="16">
        <v>122</v>
      </c>
      <c r="D6242" s="16">
        <v>103.2</v>
      </c>
      <c r="E6242" s="17">
        <v>33162</v>
      </c>
      <c r="F6242" s="17"/>
    </row>
    <row r="6243" spans="1:6" x14ac:dyDescent="0.25">
      <c r="A6243" s="16" t="s">
        <v>236</v>
      </c>
      <c r="B6243" s="16">
        <v>1760</v>
      </c>
      <c r="C6243" s="16">
        <v>124</v>
      </c>
      <c r="D6243" s="16">
        <v>110.3</v>
      </c>
      <c r="E6243" s="17">
        <v>33763</v>
      </c>
      <c r="F6243" s="17"/>
    </row>
    <row r="6244" spans="1:6" x14ac:dyDescent="0.25">
      <c r="A6244" s="16" t="s">
        <v>236</v>
      </c>
      <c r="B6244" s="16">
        <v>1915</v>
      </c>
      <c r="C6244" s="16">
        <v>202</v>
      </c>
      <c r="D6244" s="16">
        <v>175.1</v>
      </c>
      <c r="E6244" s="17">
        <v>30225</v>
      </c>
      <c r="F6244" s="17"/>
    </row>
    <row r="6245" spans="1:6" x14ac:dyDescent="0.25">
      <c r="A6245" s="16" t="s">
        <v>236</v>
      </c>
      <c r="B6245" s="16">
        <v>1760</v>
      </c>
      <c r="C6245" s="16">
        <v>53</v>
      </c>
      <c r="D6245" s="16">
        <v>52</v>
      </c>
      <c r="E6245" s="17">
        <v>35583</v>
      </c>
      <c r="F6245" s="17"/>
    </row>
    <row r="6246" spans="1:6" x14ac:dyDescent="0.25">
      <c r="A6246" s="16" t="s">
        <v>236</v>
      </c>
      <c r="B6246" s="16">
        <v>2301</v>
      </c>
      <c r="C6246" s="16">
        <v>138</v>
      </c>
      <c r="D6246" s="16">
        <v>120</v>
      </c>
      <c r="E6246" s="17">
        <v>28338</v>
      </c>
      <c r="F6246" s="17"/>
    </row>
    <row r="6247" spans="1:6" x14ac:dyDescent="0.25">
      <c r="A6247" s="16" t="s">
        <v>236</v>
      </c>
      <c r="B6247" s="16">
        <v>2557</v>
      </c>
      <c r="C6247" s="16">
        <v>86</v>
      </c>
      <c r="D6247" s="16">
        <v>46.3</v>
      </c>
      <c r="E6247" s="17">
        <v>34411</v>
      </c>
      <c r="F6247" s="17"/>
    </row>
    <row r="6248" spans="1:6" x14ac:dyDescent="0.25">
      <c r="A6248" s="16" t="s">
        <v>236</v>
      </c>
      <c r="B6248" s="16">
        <v>1523</v>
      </c>
      <c r="C6248" s="16">
        <v>82</v>
      </c>
      <c r="D6248" s="16">
        <v>77.2</v>
      </c>
      <c r="E6248" s="17">
        <v>26374</v>
      </c>
      <c r="F6248" s="17"/>
    </row>
    <row r="6249" spans="1:6" x14ac:dyDescent="0.25">
      <c r="A6249" s="16" t="s">
        <v>236</v>
      </c>
      <c r="B6249" s="16">
        <v>1845</v>
      </c>
      <c r="C6249" s="16">
        <v>126</v>
      </c>
      <c r="D6249" s="16">
        <v>113.6</v>
      </c>
      <c r="E6249" s="17">
        <v>33055</v>
      </c>
      <c r="F6249" s="17"/>
    </row>
    <row r="6250" spans="1:6" x14ac:dyDescent="0.25">
      <c r="A6250" s="16" t="s">
        <v>236</v>
      </c>
      <c r="B6250" s="16">
        <v>2176</v>
      </c>
      <c r="C6250" s="16">
        <v>106</v>
      </c>
      <c r="D6250" s="16">
        <v>85.1</v>
      </c>
      <c r="E6250" s="17">
        <v>32552</v>
      </c>
      <c r="F6250" s="17"/>
    </row>
    <row r="6251" spans="1:6" x14ac:dyDescent="0.25">
      <c r="A6251" s="16" t="s">
        <v>236</v>
      </c>
      <c r="B6251" s="16">
        <v>1778</v>
      </c>
      <c r="C6251" s="16">
        <v>40</v>
      </c>
      <c r="D6251" s="16">
        <v>30.4</v>
      </c>
      <c r="E6251" s="17">
        <v>34182</v>
      </c>
      <c r="F6251" s="17"/>
    </row>
    <row r="6252" spans="1:6" x14ac:dyDescent="0.25">
      <c r="A6252" s="16" t="s">
        <v>236</v>
      </c>
      <c r="B6252" s="16">
        <v>2703</v>
      </c>
      <c r="C6252" s="16">
        <v>120</v>
      </c>
      <c r="D6252" s="16">
        <v>85.7</v>
      </c>
      <c r="E6252" s="17">
        <v>27912</v>
      </c>
      <c r="F6252" s="17"/>
    </row>
    <row r="6253" spans="1:6" x14ac:dyDescent="0.25">
      <c r="A6253" s="16" t="s">
        <v>236</v>
      </c>
      <c r="B6253" s="16">
        <v>2777</v>
      </c>
      <c r="C6253" s="16">
        <v>86</v>
      </c>
      <c r="D6253" s="16">
        <v>76.7</v>
      </c>
      <c r="E6253" s="17">
        <v>27426</v>
      </c>
      <c r="F6253" s="17"/>
    </row>
    <row r="6254" spans="1:6" x14ac:dyDescent="0.25">
      <c r="A6254" s="16" t="s">
        <v>236</v>
      </c>
      <c r="B6254" s="16">
        <v>1604</v>
      </c>
      <c r="C6254" s="16">
        <v>137</v>
      </c>
      <c r="D6254" s="16">
        <v>122.6</v>
      </c>
      <c r="E6254" s="17">
        <v>33055</v>
      </c>
      <c r="F6254" s="17"/>
    </row>
    <row r="6255" spans="1:6" x14ac:dyDescent="0.25">
      <c r="A6255" s="16" t="s">
        <v>236</v>
      </c>
      <c r="B6255" s="16">
        <v>2481</v>
      </c>
      <c r="C6255" s="16">
        <v>84</v>
      </c>
      <c r="D6255" s="16">
        <v>80.7</v>
      </c>
      <c r="E6255" s="17">
        <v>29587</v>
      </c>
      <c r="F6255" s="17"/>
    </row>
    <row r="6256" spans="1:6" x14ac:dyDescent="0.25">
      <c r="A6256" s="16" t="s">
        <v>236</v>
      </c>
      <c r="B6256" s="16">
        <v>1701</v>
      </c>
      <c r="C6256" s="16">
        <v>101</v>
      </c>
      <c r="D6256" s="16">
        <v>94.4</v>
      </c>
      <c r="E6256" s="17">
        <v>33359</v>
      </c>
      <c r="F6256" s="17"/>
    </row>
    <row r="6257" spans="1:6" x14ac:dyDescent="0.25">
      <c r="A6257" s="16" t="s">
        <v>236</v>
      </c>
      <c r="B6257" s="16">
        <v>1570</v>
      </c>
      <c r="C6257" s="16">
        <v>81</v>
      </c>
      <c r="D6257" s="16">
        <v>67.5</v>
      </c>
      <c r="E6257" s="17">
        <v>33055</v>
      </c>
      <c r="F6257" s="17"/>
    </row>
    <row r="6258" spans="1:6" x14ac:dyDescent="0.25">
      <c r="A6258" s="16" t="s">
        <v>236</v>
      </c>
      <c r="B6258" s="16">
        <v>1118</v>
      </c>
      <c r="C6258" s="16">
        <v>120</v>
      </c>
      <c r="D6258" s="16">
        <v>102.2</v>
      </c>
      <c r="E6258" s="17">
        <v>33055</v>
      </c>
      <c r="F6258" s="17"/>
    </row>
    <row r="6259" spans="1:6" x14ac:dyDescent="0.25">
      <c r="A6259" s="16" t="s">
        <v>236</v>
      </c>
      <c r="B6259" s="16">
        <v>1841</v>
      </c>
      <c r="C6259" s="16">
        <v>250</v>
      </c>
      <c r="D6259" s="16">
        <v>217.7</v>
      </c>
      <c r="E6259" s="17">
        <v>24910</v>
      </c>
      <c r="F6259" s="17"/>
    </row>
    <row r="6260" spans="1:6" x14ac:dyDescent="0.25">
      <c r="A6260" s="16" t="s">
        <v>236</v>
      </c>
      <c r="B6260" s="16">
        <v>1742</v>
      </c>
      <c r="C6260" s="16">
        <v>20</v>
      </c>
      <c r="D6260" s="16">
        <v>15.4</v>
      </c>
      <c r="E6260" s="17">
        <v>35020</v>
      </c>
      <c r="F6260" s="17"/>
    </row>
    <row r="6261" spans="1:6" x14ac:dyDescent="0.25">
      <c r="A6261" s="16" t="s">
        <v>236</v>
      </c>
      <c r="B6261" s="16">
        <v>1902</v>
      </c>
      <c r="C6261" s="16">
        <v>123</v>
      </c>
      <c r="D6261" s="16">
        <v>121</v>
      </c>
      <c r="E6261" s="17">
        <v>33213</v>
      </c>
      <c r="F6261" s="17"/>
    </row>
    <row r="6262" spans="1:6" x14ac:dyDescent="0.25">
      <c r="A6262" s="16" t="s">
        <v>236</v>
      </c>
      <c r="B6262" s="16">
        <v>2149</v>
      </c>
      <c r="C6262" s="16">
        <v>183</v>
      </c>
      <c r="D6262" s="16">
        <v>128.4</v>
      </c>
      <c r="E6262" s="17">
        <v>31877</v>
      </c>
      <c r="F6262" s="17"/>
    </row>
    <row r="6263" spans="1:6" x14ac:dyDescent="0.25">
      <c r="A6263" s="16" t="s">
        <v>236</v>
      </c>
      <c r="B6263" s="16">
        <v>1746</v>
      </c>
      <c r="C6263" s="16">
        <v>40</v>
      </c>
      <c r="D6263" s="16">
        <v>29.8</v>
      </c>
      <c r="E6263" s="17">
        <v>35278</v>
      </c>
      <c r="F6263" s="17"/>
    </row>
    <row r="6264" spans="1:6" x14ac:dyDescent="0.25">
      <c r="A6264" s="16" t="s">
        <v>236</v>
      </c>
      <c r="B6264" s="16">
        <v>1960</v>
      </c>
      <c r="C6264" s="16">
        <v>104</v>
      </c>
      <c r="D6264" s="16">
        <v>82</v>
      </c>
      <c r="E6264" s="17">
        <v>38051</v>
      </c>
      <c r="F6264" s="17"/>
    </row>
    <row r="6265" spans="1:6" x14ac:dyDescent="0.25">
      <c r="A6265" s="16" t="s">
        <v>236</v>
      </c>
      <c r="B6265" s="16">
        <v>1902</v>
      </c>
      <c r="C6265" s="16">
        <v>55</v>
      </c>
      <c r="D6265" s="16">
        <v>49.2</v>
      </c>
      <c r="E6265" s="17">
        <v>32587</v>
      </c>
      <c r="F6265" s="17"/>
    </row>
    <row r="6266" spans="1:6" x14ac:dyDescent="0.25">
      <c r="A6266" s="16" t="s">
        <v>236</v>
      </c>
      <c r="B6266" s="16">
        <v>1757</v>
      </c>
      <c r="C6266" s="16">
        <v>135</v>
      </c>
      <c r="D6266" s="16">
        <v>96.2</v>
      </c>
      <c r="E6266" s="17">
        <v>33893</v>
      </c>
      <c r="F6266" s="17"/>
    </row>
    <row r="6267" spans="1:6" x14ac:dyDescent="0.25">
      <c r="A6267" s="16" t="s">
        <v>236</v>
      </c>
      <c r="B6267" s="16">
        <v>2072</v>
      </c>
      <c r="C6267" s="16">
        <v>123</v>
      </c>
      <c r="D6267" s="16">
        <v>109.4</v>
      </c>
      <c r="E6267" s="17">
        <v>34653</v>
      </c>
      <c r="F6267" s="17"/>
    </row>
    <row r="6268" spans="1:6" x14ac:dyDescent="0.25">
      <c r="A6268" s="16" t="s">
        <v>236</v>
      </c>
      <c r="B6268" s="16">
        <v>1830</v>
      </c>
      <c r="C6268" s="16">
        <v>77</v>
      </c>
      <c r="D6268" s="16">
        <v>49.4</v>
      </c>
      <c r="E6268" s="17">
        <v>36039</v>
      </c>
      <c r="F6268" s="17"/>
    </row>
    <row r="6269" spans="1:6" x14ac:dyDescent="0.25">
      <c r="A6269" s="16" t="s">
        <v>236</v>
      </c>
      <c r="B6269" s="16">
        <v>1760</v>
      </c>
      <c r="C6269" s="16">
        <v>55</v>
      </c>
      <c r="D6269" s="16">
        <v>32.5</v>
      </c>
      <c r="E6269" s="17">
        <v>34394</v>
      </c>
      <c r="F6269" s="17"/>
    </row>
    <row r="6270" spans="1:6" x14ac:dyDescent="0.25">
      <c r="A6270" s="16" t="s">
        <v>236</v>
      </c>
      <c r="B6270" s="16">
        <v>1240</v>
      </c>
      <c r="C6270" s="16">
        <v>69</v>
      </c>
      <c r="D6270" s="16">
        <v>65.5</v>
      </c>
      <c r="E6270" s="17">
        <v>34123</v>
      </c>
      <c r="F6270" s="17"/>
    </row>
    <row r="6271" spans="1:6" x14ac:dyDescent="0.25">
      <c r="A6271" s="16" t="s">
        <v>236</v>
      </c>
      <c r="B6271" s="16">
        <v>1890</v>
      </c>
      <c r="C6271" s="16">
        <v>121</v>
      </c>
      <c r="D6271" s="16">
        <v>117.9</v>
      </c>
      <c r="E6271" s="17">
        <v>32690</v>
      </c>
      <c r="F6271" s="17"/>
    </row>
    <row r="6272" spans="1:6" x14ac:dyDescent="0.25">
      <c r="A6272" s="16" t="s">
        <v>236</v>
      </c>
      <c r="B6272" s="16">
        <v>1832</v>
      </c>
      <c r="C6272" s="16">
        <v>128</v>
      </c>
      <c r="D6272" s="16">
        <v>107.8</v>
      </c>
      <c r="E6272" s="17">
        <v>31742</v>
      </c>
      <c r="F6272" s="17"/>
    </row>
    <row r="6273" spans="1:6" x14ac:dyDescent="0.25">
      <c r="A6273" s="16" t="s">
        <v>236</v>
      </c>
      <c r="B6273" s="16">
        <v>2184</v>
      </c>
      <c r="C6273" s="16">
        <v>177</v>
      </c>
      <c r="D6273" s="16">
        <v>134.5</v>
      </c>
      <c r="E6273" s="17">
        <v>33055</v>
      </c>
      <c r="F6273" s="17"/>
    </row>
    <row r="6274" spans="1:6" x14ac:dyDescent="0.25">
      <c r="A6274" s="16" t="s">
        <v>236</v>
      </c>
      <c r="B6274" s="16">
        <v>2748</v>
      </c>
      <c r="C6274" s="16">
        <v>118</v>
      </c>
      <c r="D6274" s="16">
        <v>115.3</v>
      </c>
      <c r="E6274" s="17">
        <v>27576</v>
      </c>
      <c r="F6274" s="17"/>
    </row>
    <row r="6275" spans="1:6" x14ac:dyDescent="0.25">
      <c r="A6275" s="16" t="s">
        <v>236</v>
      </c>
      <c r="B6275" s="16">
        <v>2766</v>
      </c>
      <c r="C6275" s="16">
        <v>106</v>
      </c>
      <c r="D6275" s="16">
        <v>100.1</v>
      </c>
      <c r="E6275" s="17">
        <v>24473</v>
      </c>
      <c r="F6275" s="17"/>
    </row>
    <row r="6276" spans="1:6" x14ac:dyDescent="0.25">
      <c r="A6276" s="16" t="s">
        <v>236</v>
      </c>
      <c r="B6276" s="16">
        <v>1830</v>
      </c>
      <c r="C6276" s="16">
        <v>26</v>
      </c>
      <c r="D6276" s="16">
        <v>24.1</v>
      </c>
      <c r="E6276" s="17">
        <v>33055</v>
      </c>
      <c r="F6276" s="17"/>
    </row>
    <row r="6277" spans="1:6" x14ac:dyDescent="0.25">
      <c r="A6277" s="16" t="s">
        <v>236</v>
      </c>
      <c r="B6277" s="16">
        <v>1440</v>
      </c>
      <c r="C6277" s="16">
        <v>124</v>
      </c>
      <c r="D6277" s="16">
        <v>110.7</v>
      </c>
      <c r="E6277" s="17">
        <v>25717</v>
      </c>
      <c r="F6277" s="17"/>
    </row>
    <row r="6278" spans="1:6" x14ac:dyDescent="0.25">
      <c r="A6278" s="16" t="s">
        <v>236</v>
      </c>
      <c r="B6278" s="16">
        <v>2043</v>
      </c>
      <c r="C6278" s="16">
        <v>142</v>
      </c>
      <c r="D6278" s="16">
        <v>132.9</v>
      </c>
      <c r="E6278" s="17">
        <v>34739</v>
      </c>
      <c r="F6278" s="17"/>
    </row>
    <row r="6279" spans="1:6" x14ac:dyDescent="0.25">
      <c r="A6279" s="16" t="s">
        <v>236</v>
      </c>
      <c r="B6279" s="16">
        <v>1844</v>
      </c>
      <c r="C6279" s="16">
        <v>106</v>
      </c>
      <c r="D6279" s="16">
        <v>88.5</v>
      </c>
      <c r="E6279" s="17">
        <v>32703</v>
      </c>
      <c r="F6279" s="17"/>
    </row>
    <row r="6280" spans="1:6" x14ac:dyDescent="0.25">
      <c r="A6280" s="16" t="s">
        <v>236</v>
      </c>
      <c r="B6280" s="16">
        <v>1432</v>
      </c>
      <c r="C6280" s="16">
        <v>123</v>
      </c>
      <c r="D6280" s="16">
        <v>118.9</v>
      </c>
      <c r="E6280" s="17">
        <v>33055</v>
      </c>
      <c r="F6280" s="17"/>
    </row>
    <row r="6281" spans="1:6" x14ac:dyDescent="0.25">
      <c r="A6281" s="16" t="s">
        <v>236</v>
      </c>
      <c r="B6281" s="16">
        <v>1085</v>
      </c>
      <c r="C6281" s="16">
        <v>80</v>
      </c>
      <c r="D6281" s="16">
        <v>56.2</v>
      </c>
      <c r="E6281" s="17">
        <v>33055</v>
      </c>
      <c r="F6281" s="17"/>
    </row>
    <row r="6282" spans="1:6" x14ac:dyDescent="0.25">
      <c r="A6282" s="16" t="s">
        <v>236</v>
      </c>
      <c r="B6282" s="16">
        <v>1331</v>
      </c>
      <c r="C6282" s="16">
        <v>142</v>
      </c>
      <c r="D6282" s="16">
        <v>132.80000000000001</v>
      </c>
      <c r="E6282" s="17">
        <v>31884</v>
      </c>
      <c r="F6282" s="17"/>
    </row>
    <row r="6283" spans="1:6" x14ac:dyDescent="0.25">
      <c r="A6283" s="16" t="s">
        <v>236</v>
      </c>
      <c r="B6283" s="16">
        <v>1605</v>
      </c>
      <c r="C6283" s="16">
        <v>160</v>
      </c>
      <c r="D6283" s="16">
        <v>122.5</v>
      </c>
      <c r="E6283" s="17">
        <v>33055</v>
      </c>
      <c r="F6283" s="17"/>
    </row>
    <row r="6284" spans="1:6" x14ac:dyDescent="0.25">
      <c r="A6284" s="16" t="s">
        <v>236</v>
      </c>
      <c r="B6284" s="16">
        <v>1570</v>
      </c>
      <c r="C6284" s="16">
        <v>135</v>
      </c>
      <c r="D6284" s="16">
        <v>127.6</v>
      </c>
      <c r="E6284" s="17">
        <v>31229</v>
      </c>
      <c r="F6284" s="17"/>
    </row>
    <row r="6285" spans="1:6" x14ac:dyDescent="0.25">
      <c r="A6285" s="16" t="s">
        <v>236</v>
      </c>
      <c r="B6285" s="16">
        <v>1255</v>
      </c>
      <c r="C6285" s="16">
        <v>57</v>
      </c>
      <c r="D6285" s="16">
        <v>54.8</v>
      </c>
      <c r="E6285" s="17">
        <v>38991</v>
      </c>
      <c r="F6285" s="17"/>
    </row>
    <row r="6286" spans="1:6" x14ac:dyDescent="0.25">
      <c r="A6286" s="16" t="s">
        <v>236</v>
      </c>
      <c r="B6286" s="16">
        <v>2155</v>
      </c>
      <c r="C6286" s="16">
        <v>142</v>
      </c>
      <c r="D6286" s="16">
        <v>101.7</v>
      </c>
      <c r="E6286" s="17">
        <v>32575</v>
      </c>
      <c r="F6286" s="17"/>
    </row>
    <row r="6287" spans="1:6" x14ac:dyDescent="0.25">
      <c r="A6287" s="16" t="s">
        <v>236</v>
      </c>
      <c r="B6287" s="16">
        <v>1230</v>
      </c>
      <c r="C6287" s="16">
        <v>54</v>
      </c>
      <c r="D6287" s="16">
        <v>29.4</v>
      </c>
      <c r="E6287" s="17">
        <v>28825</v>
      </c>
      <c r="F6287" s="17"/>
    </row>
    <row r="6288" spans="1:6" x14ac:dyDescent="0.25">
      <c r="A6288" s="16" t="s">
        <v>236</v>
      </c>
      <c r="B6288" s="16">
        <v>1606</v>
      </c>
      <c r="C6288" s="16">
        <v>82</v>
      </c>
      <c r="D6288" s="16">
        <v>78</v>
      </c>
      <c r="E6288" s="17">
        <v>25575</v>
      </c>
      <c r="F6288" s="17"/>
    </row>
    <row r="6289" spans="1:6" x14ac:dyDescent="0.25">
      <c r="A6289" s="16" t="s">
        <v>236</v>
      </c>
      <c r="B6289" s="16">
        <v>1983</v>
      </c>
      <c r="C6289" s="16">
        <v>123</v>
      </c>
      <c r="D6289" s="16">
        <v>110.8</v>
      </c>
      <c r="E6289" s="17">
        <v>36347</v>
      </c>
      <c r="F6289" s="17"/>
    </row>
    <row r="6290" spans="1:6" x14ac:dyDescent="0.25">
      <c r="A6290" s="16" t="s">
        <v>236</v>
      </c>
      <c r="B6290" s="16">
        <v>1588</v>
      </c>
      <c r="C6290" s="16">
        <v>123</v>
      </c>
      <c r="D6290" s="16">
        <v>115.5</v>
      </c>
      <c r="E6290" s="17">
        <v>32329</v>
      </c>
      <c r="F6290" s="17"/>
    </row>
    <row r="6291" spans="1:6" x14ac:dyDescent="0.25">
      <c r="A6291" s="16" t="s">
        <v>236</v>
      </c>
      <c r="B6291" s="16">
        <v>1002</v>
      </c>
      <c r="C6291" s="16">
        <v>134</v>
      </c>
      <c r="D6291" s="16">
        <v>114.5</v>
      </c>
      <c r="E6291" s="17">
        <v>33055</v>
      </c>
      <c r="F6291" s="17"/>
    </row>
    <row r="6292" spans="1:6" x14ac:dyDescent="0.25">
      <c r="A6292" s="16" t="s">
        <v>236</v>
      </c>
      <c r="B6292" s="16">
        <v>1701</v>
      </c>
      <c r="C6292" s="16">
        <v>55</v>
      </c>
      <c r="D6292" s="16">
        <v>53.6</v>
      </c>
      <c r="E6292" s="17">
        <v>33573</v>
      </c>
      <c r="F6292" s="17"/>
    </row>
    <row r="6293" spans="1:6" x14ac:dyDescent="0.25">
      <c r="A6293" s="16" t="s">
        <v>236</v>
      </c>
      <c r="B6293" s="16">
        <v>1569</v>
      </c>
      <c r="C6293" s="16">
        <v>53</v>
      </c>
      <c r="D6293" s="16">
        <v>44.8</v>
      </c>
      <c r="E6293" s="17">
        <v>37169</v>
      </c>
      <c r="F6293" s="17"/>
    </row>
    <row r="6294" spans="1:6" x14ac:dyDescent="0.25">
      <c r="A6294" s="16" t="s">
        <v>236</v>
      </c>
      <c r="B6294" s="16">
        <v>1581</v>
      </c>
      <c r="C6294" s="16">
        <v>117</v>
      </c>
      <c r="D6294" s="16">
        <v>101.2</v>
      </c>
      <c r="E6294" s="17">
        <v>27670</v>
      </c>
      <c r="F6294" s="17"/>
    </row>
    <row r="6295" spans="1:6" x14ac:dyDescent="0.25">
      <c r="A6295" s="16" t="s">
        <v>236</v>
      </c>
      <c r="B6295" s="16">
        <v>1609</v>
      </c>
      <c r="C6295" s="16">
        <v>91</v>
      </c>
      <c r="D6295" s="16">
        <v>59.5</v>
      </c>
      <c r="E6295" s="17">
        <v>33055</v>
      </c>
      <c r="F6295" s="17"/>
    </row>
    <row r="6296" spans="1:6" x14ac:dyDescent="0.25">
      <c r="A6296" s="16" t="s">
        <v>236</v>
      </c>
      <c r="B6296" s="16">
        <v>1923</v>
      </c>
      <c r="C6296" s="16">
        <v>159</v>
      </c>
      <c r="D6296" s="16">
        <v>136.69999999999999</v>
      </c>
      <c r="E6296" s="17">
        <v>30253</v>
      </c>
      <c r="F6296" s="17"/>
    </row>
    <row r="6297" spans="1:6" x14ac:dyDescent="0.25">
      <c r="A6297" s="16" t="s">
        <v>236</v>
      </c>
      <c r="B6297" s="16">
        <v>1060</v>
      </c>
      <c r="C6297" s="16">
        <v>125</v>
      </c>
      <c r="D6297" s="16">
        <v>98.6</v>
      </c>
      <c r="E6297" s="17">
        <v>28522</v>
      </c>
      <c r="F6297" s="17"/>
    </row>
    <row r="6298" spans="1:6" x14ac:dyDescent="0.25">
      <c r="A6298" s="16" t="s">
        <v>236</v>
      </c>
      <c r="B6298" s="16">
        <v>1001</v>
      </c>
      <c r="C6298" s="16">
        <v>123</v>
      </c>
      <c r="D6298" s="16">
        <v>88.4</v>
      </c>
      <c r="E6298" s="17">
        <v>31426</v>
      </c>
      <c r="F6298" s="17"/>
    </row>
    <row r="6299" spans="1:6" x14ac:dyDescent="0.25">
      <c r="A6299" s="16" t="s">
        <v>236</v>
      </c>
      <c r="B6299" s="16">
        <v>2093</v>
      </c>
      <c r="C6299" s="16">
        <v>44</v>
      </c>
      <c r="D6299" s="16">
        <v>35.9</v>
      </c>
      <c r="E6299" s="17">
        <v>36434</v>
      </c>
      <c r="F6299" s="17"/>
    </row>
    <row r="6300" spans="1:6" x14ac:dyDescent="0.25">
      <c r="A6300" s="16" t="s">
        <v>236</v>
      </c>
      <c r="B6300" s="16">
        <v>2465</v>
      </c>
      <c r="C6300" s="16">
        <v>75</v>
      </c>
      <c r="D6300" s="16">
        <v>63.2</v>
      </c>
      <c r="E6300" s="17">
        <v>32515</v>
      </c>
      <c r="F6300" s="17"/>
    </row>
    <row r="6301" spans="1:6" x14ac:dyDescent="0.25">
      <c r="A6301" s="16" t="s">
        <v>236</v>
      </c>
      <c r="B6301" s="16">
        <v>2673</v>
      </c>
      <c r="C6301" s="16">
        <v>72</v>
      </c>
      <c r="D6301" s="16">
        <v>61.1</v>
      </c>
      <c r="E6301" s="17">
        <v>32934</v>
      </c>
      <c r="F6301" s="17"/>
    </row>
    <row r="6302" spans="1:6" x14ac:dyDescent="0.25">
      <c r="A6302" s="16" t="s">
        <v>236</v>
      </c>
      <c r="B6302" s="16">
        <v>1104</v>
      </c>
      <c r="C6302" s="16">
        <v>160</v>
      </c>
      <c r="D6302" s="16">
        <v>144.19999999999999</v>
      </c>
      <c r="E6302" s="17">
        <v>31719</v>
      </c>
      <c r="F6302" s="17"/>
    </row>
    <row r="6303" spans="1:6" x14ac:dyDescent="0.25">
      <c r="A6303" s="16" t="s">
        <v>236</v>
      </c>
      <c r="B6303" s="16">
        <v>2720</v>
      </c>
      <c r="C6303" s="16">
        <v>124</v>
      </c>
      <c r="D6303" s="16">
        <v>116.6</v>
      </c>
      <c r="E6303" s="17">
        <v>25615</v>
      </c>
      <c r="F6303" s="17"/>
    </row>
    <row r="6304" spans="1:6" x14ac:dyDescent="0.25">
      <c r="A6304" s="16" t="s">
        <v>236</v>
      </c>
      <c r="B6304" s="16">
        <v>2093</v>
      </c>
      <c r="C6304" s="16">
        <v>144</v>
      </c>
      <c r="D6304" s="16">
        <v>137.5</v>
      </c>
      <c r="E6304" s="17">
        <v>33055</v>
      </c>
      <c r="F6304" s="17"/>
    </row>
    <row r="6305" spans="1:6" x14ac:dyDescent="0.25">
      <c r="A6305" s="16" t="s">
        <v>236</v>
      </c>
      <c r="B6305" s="16">
        <v>2738</v>
      </c>
      <c r="C6305" s="16">
        <v>123</v>
      </c>
      <c r="D6305" s="16">
        <v>104.6</v>
      </c>
      <c r="E6305" s="17">
        <v>33045</v>
      </c>
      <c r="F6305" s="17"/>
    </row>
    <row r="6306" spans="1:6" x14ac:dyDescent="0.25">
      <c r="A6306" s="16" t="s">
        <v>236</v>
      </c>
      <c r="B6306" s="16">
        <v>1854</v>
      </c>
      <c r="C6306" s="16">
        <v>33</v>
      </c>
      <c r="D6306" s="16">
        <v>27.2</v>
      </c>
      <c r="E6306" s="17">
        <v>40997</v>
      </c>
      <c r="F6306" s="17"/>
    </row>
    <row r="6307" spans="1:6" x14ac:dyDescent="0.25">
      <c r="A6307" s="16" t="s">
        <v>236</v>
      </c>
      <c r="B6307" s="16">
        <v>1583</v>
      </c>
      <c r="C6307" s="16">
        <v>92</v>
      </c>
      <c r="D6307" s="16">
        <v>87.9</v>
      </c>
      <c r="E6307" s="17">
        <v>32554</v>
      </c>
      <c r="F6307" s="17"/>
    </row>
    <row r="6308" spans="1:6" x14ac:dyDescent="0.25">
      <c r="A6308" s="16" t="s">
        <v>236</v>
      </c>
      <c r="B6308" s="16">
        <v>2421</v>
      </c>
      <c r="C6308" s="16">
        <v>49</v>
      </c>
      <c r="D6308" s="16">
        <v>28.1</v>
      </c>
      <c r="E6308" s="17">
        <v>32882</v>
      </c>
      <c r="F6308" s="17"/>
    </row>
    <row r="6309" spans="1:6" x14ac:dyDescent="0.25">
      <c r="A6309" s="16" t="s">
        <v>236</v>
      </c>
      <c r="B6309" s="16">
        <v>2127</v>
      </c>
      <c r="C6309" s="16">
        <v>344</v>
      </c>
      <c r="D6309" s="16">
        <v>188.8</v>
      </c>
      <c r="E6309" s="17">
        <v>33055</v>
      </c>
      <c r="F6309" s="17"/>
    </row>
    <row r="6310" spans="1:6" x14ac:dyDescent="0.25">
      <c r="A6310" s="16" t="s">
        <v>236</v>
      </c>
      <c r="B6310" s="16">
        <v>2124</v>
      </c>
      <c r="C6310" s="16">
        <v>96</v>
      </c>
      <c r="D6310" s="16">
        <v>93.3</v>
      </c>
      <c r="E6310" s="17">
        <v>33055</v>
      </c>
      <c r="F6310" s="17"/>
    </row>
    <row r="6311" spans="1:6" x14ac:dyDescent="0.25">
      <c r="A6311" s="16" t="s">
        <v>236</v>
      </c>
      <c r="B6311" s="16">
        <v>1862</v>
      </c>
      <c r="C6311" s="16">
        <v>124</v>
      </c>
      <c r="D6311" s="16">
        <v>112.2</v>
      </c>
      <c r="E6311" s="17">
        <v>33678</v>
      </c>
      <c r="F6311" s="17"/>
    </row>
    <row r="6312" spans="1:6" x14ac:dyDescent="0.25">
      <c r="A6312" s="16" t="s">
        <v>236</v>
      </c>
      <c r="B6312" s="16">
        <v>1085</v>
      </c>
      <c r="C6312" s="16">
        <v>98</v>
      </c>
      <c r="D6312" s="16">
        <v>62.2</v>
      </c>
      <c r="E6312" s="17">
        <v>32980</v>
      </c>
      <c r="F6312" s="17"/>
    </row>
    <row r="6313" spans="1:6" x14ac:dyDescent="0.25">
      <c r="A6313" s="16" t="s">
        <v>236</v>
      </c>
      <c r="B6313" s="16">
        <v>2151</v>
      </c>
      <c r="C6313" s="16">
        <v>119</v>
      </c>
      <c r="D6313" s="16">
        <v>95.8</v>
      </c>
      <c r="E6313" s="17">
        <v>33055</v>
      </c>
      <c r="F6313" s="17"/>
    </row>
    <row r="6314" spans="1:6" x14ac:dyDescent="0.25">
      <c r="A6314" s="16" t="s">
        <v>236</v>
      </c>
      <c r="B6314" s="16">
        <v>1001</v>
      </c>
      <c r="C6314" s="16">
        <v>176</v>
      </c>
      <c r="D6314" s="16">
        <v>86.7</v>
      </c>
      <c r="E6314" s="17">
        <v>34541</v>
      </c>
      <c r="F6314" s="17"/>
    </row>
    <row r="6315" spans="1:6" x14ac:dyDescent="0.25">
      <c r="A6315" s="16" t="s">
        <v>236</v>
      </c>
      <c r="B6315" s="16">
        <v>1950</v>
      </c>
      <c r="C6315" s="16">
        <v>64</v>
      </c>
      <c r="D6315" s="16">
        <v>53.5</v>
      </c>
      <c r="E6315" s="17">
        <v>33658</v>
      </c>
      <c r="F6315" s="17"/>
    </row>
    <row r="6316" spans="1:6" x14ac:dyDescent="0.25">
      <c r="A6316" s="16" t="s">
        <v>236</v>
      </c>
      <c r="B6316" s="16">
        <v>1845</v>
      </c>
      <c r="C6316" s="16">
        <v>60</v>
      </c>
      <c r="D6316" s="16">
        <v>48.4</v>
      </c>
      <c r="E6316" s="17">
        <v>35493</v>
      </c>
      <c r="F6316" s="17"/>
    </row>
    <row r="6317" spans="1:6" x14ac:dyDescent="0.25">
      <c r="A6317" s="16" t="s">
        <v>236</v>
      </c>
      <c r="B6317" s="16">
        <v>2021</v>
      </c>
      <c r="C6317" s="16">
        <v>45</v>
      </c>
      <c r="D6317" s="16">
        <v>38.200000000000003</v>
      </c>
      <c r="E6317" s="17">
        <v>34627</v>
      </c>
      <c r="F6317" s="17"/>
    </row>
    <row r="6318" spans="1:6" x14ac:dyDescent="0.25">
      <c r="A6318" s="16" t="s">
        <v>236</v>
      </c>
      <c r="B6318" s="16">
        <v>1841</v>
      </c>
      <c r="C6318" s="16">
        <v>94</v>
      </c>
      <c r="D6318" s="16">
        <v>80.3</v>
      </c>
      <c r="E6318" s="17">
        <v>33055</v>
      </c>
      <c r="F6318" s="17"/>
    </row>
    <row r="6319" spans="1:6" x14ac:dyDescent="0.25">
      <c r="A6319" s="16" t="s">
        <v>236</v>
      </c>
      <c r="B6319" s="16">
        <v>1609</v>
      </c>
      <c r="C6319" s="16">
        <v>141</v>
      </c>
      <c r="D6319" s="16">
        <v>134.69999999999999</v>
      </c>
      <c r="E6319" s="17">
        <v>25161</v>
      </c>
      <c r="F6319" s="17"/>
    </row>
    <row r="6320" spans="1:6" x14ac:dyDescent="0.25">
      <c r="A6320" s="16" t="s">
        <v>236</v>
      </c>
      <c r="B6320" s="16">
        <v>1602</v>
      </c>
      <c r="C6320" s="16">
        <v>101</v>
      </c>
      <c r="D6320" s="16">
        <v>92.2</v>
      </c>
      <c r="E6320" s="17">
        <v>24473</v>
      </c>
      <c r="F6320" s="17"/>
    </row>
    <row r="6321" spans="1:6" x14ac:dyDescent="0.25">
      <c r="A6321" s="16" t="s">
        <v>236</v>
      </c>
      <c r="B6321" s="16">
        <v>1930</v>
      </c>
      <c r="C6321" s="16">
        <v>142</v>
      </c>
      <c r="D6321" s="16">
        <v>117.7</v>
      </c>
      <c r="E6321" s="17">
        <v>34010</v>
      </c>
      <c r="F6321" s="17"/>
    </row>
    <row r="6322" spans="1:6" x14ac:dyDescent="0.25">
      <c r="A6322" s="16" t="s">
        <v>236</v>
      </c>
      <c r="B6322" s="16">
        <v>2745</v>
      </c>
      <c r="C6322" s="16">
        <v>154</v>
      </c>
      <c r="D6322" s="16">
        <v>143.5</v>
      </c>
      <c r="E6322" s="17">
        <v>34586</v>
      </c>
      <c r="F6322" s="17"/>
    </row>
    <row r="6323" spans="1:6" x14ac:dyDescent="0.25">
      <c r="A6323" s="16" t="s">
        <v>236</v>
      </c>
      <c r="B6323" s="16">
        <v>1542</v>
      </c>
      <c r="C6323" s="16">
        <v>135</v>
      </c>
      <c r="D6323" s="16">
        <v>59.1</v>
      </c>
      <c r="E6323" s="17">
        <v>34774</v>
      </c>
      <c r="F6323" s="17"/>
    </row>
    <row r="6324" spans="1:6" x14ac:dyDescent="0.25">
      <c r="A6324" s="16" t="s">
        <v>236</v>
      </c>
      <c r="B6324" s="16">
        <v>1028</v>
      </c>
      <c r="C6324" s="16">
        <v>254</v>
      </c>
      <c r="D6324" s="16">
        <v>186.3</v>
      </c>
      <c r="E6324" s="17">
        <v>31925</v>
      </c>
      <c r="F6324" s="17"/>
    </row>
    <row r="6325" spans="1:6" x14ac:dyDescent="0.25">
      <c r="A6325" s="16" t="s">
        <v>236</v>
      </c>
      <c r="B6325" s="16">
        <v>2720</v>
      </c>
      <c r="C6325" s="16">
        <v>176</v>
      </c>
      <c r="D6325" s="16">
        <v>157.9</v>
      </c>
      <c r="E6325" s="17">
        <v>35488</v>
      </c>
      <c r="F6325" s="17"/>
    </row>
    <row r="6326" spans="1:6" x14ac:dyDescent="0.25">
      <c r="A6326" s="16" t="s">
        <v>236</v>
      </c>
      <c r="B6326" s="16">
        <v>2062</v>
      </c>
      <c r="C6326" s="16">
        <v>170</v>
      </c>
      <c r="D6326" s="16">
        <v>133.6</v>
      </c>
      <c r="E6326" s="17">
        <v>32546</v>
      </c>
      <c r="F6326" s="17"/>
    </row>
    <row r="6327" spans="1:6" x14ac:dyDescent="0.25">
      <c r="A6327" s="16" t="s">
        <v>236</v>
      </c>
      <c r="B6327" s="16">
        <v>1908</v>
      </c>
      <c r="C6327" s="16">
        <v>57</v>
      </c>
      <c r="D6327" s="16">
        <v>49.4</v>
      </c>
      <c r="E6327" s="17">
        <v>33055</v>
      </c>
      <c r="F6327" s="17"/>
    </row>
    <row r="6328" spans="1:6" x14ac:dyDescent="0.25">
      <c r="A6328" s="16" t="s">
        <v>236</v>
      </c>
      <c r="B6328" s="16">
        <v>1605</v>
      </c>
      <c r="C6328" s="16">
        <v>164</v>
      </c>
      <c r="D6328" s="16">
        <v>147.5</v>
      </c>
      <c r="E6328" s="17">
        <v>34274</v>
      </c>
      <c r="F6328" s="17"/>
    </row>
    <row r="6329" spans="1:6" x14ac:dyDescent="0.25">
      <c r="A6329" s="16" t="s">
        <v>236</v>
      </c>
      <c r="B6329" s="16">
        <v>1604</v>
      </c>
      <c r="C6329" s="16">
        <v>173</v>
      </c>
      <c r="D6329" s="16">
        <v>137.4</v>
      </c>
      <c r="E6329" s="17">
        <v>27808</v>
      </c>
      <c r="F6329" s="17"/>
    </row>
    <row r="6330" spans="1:6" x14ac:dyDescent="0.25">
      <c r="A6330" s="16" t="s">
        <v>236</v>
      </c>
      <c r="B6330" s="16">
        <v>2719</v>
      </c>
      <c r="C6330" s="16">
        <v>100</v>
      </c>
      <c r="D6330" s="16">
        <v>81.3</v>
      </c>
      <c r="E6330" s="17">
        <v>25873</v>
      </c>
      <c r="F6330" s="17"/>
    </row>
    <row r="6331" spans="1:6" x14ac:dyDescent="0.25">
      <c r="A6331" s="16" t="s">
        <v>236</v>
      </c>
      <c r="B6331" s="16">
        <v>1028</v>
      </c>
      <c r="C6331" s="16">
        <v>119</v>
      </c>
      <c r="D6331" s="16">
        <v>114.9</v>
      </c>
      <c r="E6331" s="17">
        <v>32599</v>
      </c>
      <c r="F6331" s="17"/>
    </row>
    <row r="6332" spans="1:6" x14ac:dyDescent="0.25">
      <c r="A6332" s="16" t="s">
        <v>236</v>
      </c>
      <c r="B6332" s="16">
        <v>2038</v>
      </c>
      <c r="C6332" s="16">
        <v>82</v>
      </c>
      <c r="D6332" s="16">
        <v>65.599999999999994</v>
      </c>
      <c r="E6332" s="17">
        <v>33055</v>
      </c>
      <c r="F6332" s="17"/>
    </row>
    <row r="6333" spans="1:6" x14ac:dyDescent="0.25">
      <c r="A6333" s="16" t="s">
        <v>236</v>
      </c>
      <c r="B6333" s="16">
        <v>1960</v>
      </c>
      <c r="C6333" s="16">
        <v>152</v>
      </c>
      <c r="D6333" s="16">
        <v>125.1</v>
      </c>
      <c r="E6333" s="17">
        <v>24473</v>
      </c>
      <c r="F6333" s="17"/>
    </row>
    <row r="6334" spans="1:6" x14ac:dyDescent="0.25">
      <c r="A6334" s="16" t="s">
        <v>236</v>
      </c>
      <c r="B6334" s="16">
        <v>1945</v>
      </c>
      <c r="C6334" s="16">
        <v>65</v>
      </c>
      <c r="D6334" s="16">
        <v>58.6</v>
      </c>
      <c r="E6334" s="17">
        <v>33055</v>
      </c>
      <c r="F6334" s="17"/>
    </row>
    <row r="6335" spans="1:6" x14ac:dyDescent="0.25">
      <c r="A6335" s="16" t="s">
        <v>236</v>
      </c>
      <c r="B6335" s="16">
        <v>2333</v>
      </c>
      <c r="C6335" s="16">
        <v>111</v>
      </c>
      <c r="D6335" s="16">
        <v>101</v>
      </c>
      <c r="E6335" s="17">
        <v>32539</v>
      </c>
      <c r="F6335" s="17"/>
    </row>
    <row r="6336" spans="1:6" x14ac:dyDescent="0.25">
      <c r="A6336" s="16" t="s">
        <v>236</v>
      </c>
      <c r="B6336" s="16">
        <v>1040</v>
      </c>
      <c r="C6336" s="16">
        <v>164</v>
      </c>
      <c r="D6336" s="16">
        <v>160.69999999999999</v>
      </c>
      <c r="E6336" s="17">
        <v>27571</v>
      </c>
      <c r="F6336" s="17"/>
    </row>
    <row r="6337" spans="1:6" x14ac:dyDescent="0.25">
      <c r="A6337" s="16" t="s">
        <v>236</v>
      </c>
      <c r="B6337" s="16">
        <v>1810</v>
      </c>
      <c r="C6337" s="16">
        <v>135</v>
      </c>
      <c r="D6337" s="16">
        <v>72.5</v>
      </c>
      <c r="E6337" s="17">
        <v>33878</v>
      </c>
      <c r="F6337" s="17"/>
    </row>
    <row r="6338" spans="1:6" x14ac:dyDescent="0.25">
      <c r="A6338" s="16" t="s">
        <v>236</v>
      </c>
      <c r="B6338" s="16">
        <v>1923</v>
      </c>
      <c r="C6338" s="16">
        <v>120</v>
      </c>
      <c r="D6338" s="16">
        <v>112.8</v>
      </c>
      <c r="E6338" s="17">
        <v>35886</v>
      </c>
      <c r="F6338" s="17"/>
    </row>
    <row r="6339" spans="1:6" x14ac:dyDescent="0.25">
      <c r="A6339" s="16" t="s">
        <v>236</v>
      </c>
      <c r="B6339" s="16">
        <v>1610</v>
      </c>
      <c r="C6339" s="16">
        <v>172</v>
      </c>
      <c r="D6339" s="16">
        <v>121.2</v>
      </c>
      <c r="E6339" s="17">
        <v>32091</v>
      </c>
      <c r="F6339" s="17"/>
    </row>
    <row r="6340" spans="1:6" x14ac:dyDescent="0.25">
      <c r="A6340" s="16" t="s">
        <v>236</v>
      </c>
      <c r="B6340" s="16">
        <v>2571</v>
      </c>
      <c r="C6340" s="16">
        <v>104</v>
      </c>
      <c r="D6340" s="16">
        <v>97.3</v>
      </c>
      <c r="E6340" s="17">
        <v>33055</v>
      </c>
      <c r="F6340" s="17"/>
    </row>
    <row r="6341" spans="1:6" x14ac:dyDescent="0.25">
      <c r="A6341" s="16" t="s">
        <v>236</v>
      </c>
      <c r="B6341" s="16">
        <v>1507</v>
      </c>
      <c r="C6341" s="16">
        <v>139</v>
      </c>
      <c r="D6341" s="16">
        <v>130.6</v>
      </c>
      <c r="E6341" s="17">
        <v>34578</v>
      </c>
      <c r="F6341" s="17"/>
    </row>
    <row r="6342" spans="1:6" x14ac:dyDescent="0.25">
      <c r="A6342" s="16" t="s">
        <v>236</v>
      </c>
      <c r="B6342" s="16">
        <v>1605</v>
      </c>
      <c r="C6342" s="16">
        <v>156</v>
      </c>
      <c r="D6342" s="16">
        <v>138</v>
      </c>
      <c r="E6342" s="17">
        <v>33055</v>
      </c>
      <c r="F6342" s="17"/>
    </row>
    <row r="6343" spans="1:6" x14ac:dyDescent="0.25">
      <c r="A6343" s="16" t="s">
        <v>236</v>
      </c>
      <c r="B6343" s="16">
        <v>2719</v>
      </c>
      <c r="C6343" s="16">
        <v>142</v>
      </c>
      <c r="D6343" s="16">
        <v>136.9</v>
      </c>
      <c r="E6343" s="17">
        <v>33025</v>
      </c>
      <c r="F6343" s="17"/>
    </row>
    <row r="6344" spans="1:6" x14ac:dyDescent="0.25">
      <c r="A6344" s="16" t="s">
        <v>236</v>
      </c>
      <c r="B6344" s="16">
        <v>1776</v>
      </c>
      <c r="C6344" s="16">
        <v>142</v>
      </c>
      <c r="D6344" s="16">
        <v>96</v>
      </c>
      <c r="E6344" s="17">
        <v>35272</v>
      </c>
      <c r="F6344" s="17"/>
    </row>
    <row r="6345" spans="1:6" x14ac:dyDescent="0.25">
      <c r="A6345" s="16" t="s">
        <v>236</v>
      </c>
      <c r="B6345" s="16">
        <v>1053</v>
      </c>
      <c r="C6345" s="16">
        <v>120</v>
      </c>
      <c r="D6345" s="16">
        <v>98.1</v>
      </c>
      <c r="E6345" s="17">
        <v>33055</v>
      </c>
      <c r="F6345" s="17"/>
    </row>
    <row r="6346" spans="1:6" x14ac:dyDescent="0.25">
      <c r="A6346" s="16" t="s">
        <v>236</v>
      </c>
      <c r="B6346" s="16">
        <v>2066</v>
      </c>
      <c r="C6346" s="16">
        <v>117</v>
      </c>
      <c r="D6346" s="16">
        <v>106.4</v>
      </c>
      <c r="E6346" s="17">
        <v>31052</v>
      </c>
      <c r="F6346" s="17"/>
    </row>
    <row r="6347" spans="1:6" x14ac:dyDescent="0.25">
      <c r="A6347" s="16" t="s">
        <v>236</v>
      </c>
      <c r="B6347" s="16">
        <v>1752</v>
      </c>
      <c r="C6347" s="16">
        <v>196</v>
      </c>
      <c r="D6347" s="16">
        <v>160.6</v>
      </c>
      <c r="E6347" s="17">
        <v>24473</v>
      </c>
      <c r="F6347" s="17"/>
    </row>
    <row r="6348" spans="1:6" x14ac:dyDescent="0.25">
      <c r="A6348" s="16" t="s">
        <v>236</v>
      </c>
      <c r="B6348" s="16">
        <v>2420</v>
      </c>
      <c r="C6348" s="16">
        <v>81</v>
      </c>
      <c r="D6348" s="16">
        <v>73.2</v>
      </c>
      <c r="E6348" s="17">
        <v>24473</v>
      </c>
      <c r="F6348" s="17"/>
    </row>
    <row r="6349" spans="1:6" x14ac:dyDescent="0.25">
      <c r="A6349" s="16" t="s">
        <v>236</v>
      </c>
      <c r="B6349" s="16">
        <v>2134</v>
      </c>
      <c r="C6349" s="16">
        <v>123</v>
      </c>
      <c r="D6349" s="16">
        <v>95.8</v>
      </c>
      <c r="E6349" s="17">
        <v>24473</v>
      </c>
      <c r="F6349" s="17"/>
    </row>
    <row r="6350" spans="1:6" x14ac:dyDescent="0.25">
      <c r="A6350" s="16" t="s">
        <v>236</v>
      </c>
      <c r="B6350" s="16">
        <v>2726</v>
      </c>
      <c r="C6350" s="16">
        <v>135</v>
      </c>
      <c r="D6350" s="16">
        <v>123.7</v>
      </c>
      <c r="E6350" s="17">
        <v>36180</v>
      </c>
      <c r="F6350" s="17"/>
    </row>
    <row r="6351" spans="1:6" x14ac:dyDescent="0.25">
      <c r="A6351" s="16" t="s">
        <v>236</v>
      </c>
      <c r="B6351" s="16">
        <v>1961</v>
      </c>
      <c r="C6351" s="16">
        <v>135</v>
      </c>
      <c r="D6351" s="16">
        <v>125.9</v>
      </c>
      <c r="E6351" s="17">
        <v>34620</v>
      </c>
      <c r="F6351" s="17"/>
    </row>
    <row r="6352" spans="1:6" x14ac:dyDescent="0.25">
      <c r="A6352" s="16" t="s">
        <v>236</v>
      </c>
      <c r="B6352" s="16">
        <v>1960</v>
      </c>
      <c r="C6352" s="16">
        <v>180</v>
      </c>
      <c r="D6352" s="16">
        <v>138</v>
      </c>
      <c r="E6352" s="17">
        <v>33055</v>
      </c>
      <c r="F6352" s="17"/>
    </row>
    <row r="6353" spans="1:6" x14ac:dyDescent="0.25">
      <c r="A6353" s="16" t="s">
        <v>236</v>
      </c>
      <c r="B6353" s="16">
        <v>1501</v>
      </c>
      <c r="C6353" s="16">
        <v>154</v>
      </c>
      <c r="D6353" s="16">
        <v>143</v>
      </c>
      <c r="E6353" s="17">
        <v>34669</v>
      </c>
      <c r="F6353" s="17"/>
    </row>
    <row r="6354" spans="1:6" x14ac:dyDescent="0.25">
      <c r="A6354" s="16" t="s">
        <v>236</v>
      </c>
      <c r="B6354" s="16">
        <v>1950</v>
      </c>
      <c r="C6354" s="16">
        <v>123</v>
      </c>
      <c r="D6354" s="16">
        <v>110.6</v>
      </c>
      <c r="E6354" s="17">
        <v>30317</v>
      </c>
      <c r="F6354" s="17"/>
    </row>
    <row r="6355" spans="1:6" x14ac:dyDescent="0.25">
      <c r="A6355" s="16" t="s">
        <v>236</v>
      </c>
      <c r="B6355" s="16">
        <v>2132</v>
      </c>
      <c r="C6355" s="16">
        <v>79</v>
      </c>
      <c r="D6355" s="16">
        <v>75.099999999999994</v>
      </c>
      <c r="E6355" s="17">
        <v>33055</v>
      </c>
      <c r="F6355" s="17"/>
    </row>
    <row r="6356" spans="1:6" x14ac:dyDescent="0.25">
      <c r="A6356" s="16" t="s">
        <v>236</v>
      </c>
      <c r="B6356" s="16">
        <v>1226</v>
      </c>
      <c r="C6356" s="16">
        <v>89</v>
      </c>
      <c r="D6356" s="16">
        <v>81.900000000000006</v>
      </c>
      <c r="E6356" s="17">
        <v>33055</v>
      </c>
      <c r="F6356" s="17"/>
    </row>
    <row r="6357" spans="1:6" x14ac:dyDescent="0.25">
      <c r="A6357" s="16" t="s">
        <v>236</v>
      </c>
      <c r="B6357" s="16">
        <v>2188</v>
      </c>
      <c r="C6357" s="16">
        <v>49</v>
      </c>
      <c r="D6357" s="16">
        <v>43.3</v>
      </c>
      <c r="E6357" s="17">
        <v>34394</v>
      </c>
      <c r="F6357" s="17"/>
    </row>
    <row r="6358" spans="1:6" x14ac:dyDescent="0.25">
      <c r="A6358" s="16" t="s">
        <v>236</v>
      </c>
      <c r="B6358" s="16">
        <v>2062</v>
      </c>
      <c r="C6358" s="16">
        <v>191</v>
      </c>
      <c r="D6358" s="16">
        <v>149.4</v>
      </c>
      <c r="E6358" s="17">
        <v>27576</v>
      </c>
      <c r="F6358" s="17"/>
    </row>
    <row r="6359" spans="1:6" x14ac:dyDescent="0.25">
      <c r="A6359" s="16" t="s">
        <v>236</v>
      </c>
      <c r="B6359" s="16">
        <v>1040</v>
      </c>
      <c r="C6359" s="16">
        <v>61</v>
      </c>
      <c r="D6359" s="16">
        <v>23.8</v>
      </c>
      <c r="E6359" s="17">
        <v>32569</v>
      </c>
      <c r="F6359" s="17"/>
    </row>
    <row r="6360" spans="1:6" x14ac:dyDescent="0.25">
      <c r="A6360" s="16" t="s">
        <v>236</v>
      </c>
      <c r="B6360" s="16">
        <v>2146</v>
      </c>
      <c r="C6360" s="16">
        <v>120</v>
      </c>
      <c r="D6360" s="16">
        <v>107.7</v>
      </c>
      <c r="E6360" s="17">
        <v>33055</v>
      </c>
      <c r="F6360" s="17"/>
    </row>
    <row r="6361" spans="1:6" x14ac:dyDescent="0.25">
      <c r="A6361" s="16" t="s">
        <v>236</v>
      </c>
      <c r="B6361" s="16">
        <v>2126</v>
      </c>
      <c r="C6361" s="16">
        <v>85</v>
      </c>
      <c r="D6361" s="16">
        <v>77.5</v>
      </c>
      <c r="E6361" s="17">
        <v>33249</v>
      </c>
      <c r="F6361" s="17"/>
    </row>
    <row r="6362" spans="1:6" x14ac:dyDescent="0.25">
      <c r="A6362" s="16" t="s">
        <v>236</v>
      </c>
      <c r="B6362" s="16">
        <v>2745</v>
      </c>
      <c r="C6362" s="16">
        <v>122</v>
      </c>
      <c r="D6362" s="16">
        <v>113.3</v>
      </c>
      <c r="E6362" s="17">
        <v>32791</v>
      </c>
      <c r="F6362" s="17"/>
    </row>
    <row r="6363" spans="1:6" x14ac:dyDescent="0.25">
      <c r="A6363" s="16" t="s">
        <v>236</v>
      </c>
      <c r="B6363" s="16">
        <v>1201</v>
      </c>
      <c r="C6363" s="16">
        <v>265</v>
      </c>
      <c r="D6363" s="16">
        <v>221.7</v>
      </c>
      <c r="E6363" s="17">
        <v>34911</v>
      </c>
      <c r="F6363" s="17"/>
    </row>
    <row r="6364" spans="1:6" x14ac:dyDescent="0.25">
      <c r="A6364" s="16" t="s">
        <v>236</v>
      </c>
      <c r="B6364" s="16">
        <v>1301</v>
      </c>
      <c r="C6364" s="16">
        <v>63</v>
      </c>
      <c r="D6364" s="16">
        <v>56.2</v>
      </c>
      <c r="E6364" s="17">
        <v>32658</v>
      </c>
      <c r="F6364" s="17"/>
    </row>
    <row r="6365" spans="1:6" x14ac:dyDescent="0.25">
      <c r="A6365" s="16" t="s">
        <v>236</v>
      </c>
      <c r="B6365" s="16">
        <v>2072</v>
      </c>
      <c r="C6365" s="16">
        <v>92</v>
      </c>
      <c r="D6365" s="16">
        <v>84.7</v>
      </c>
      <c r="E6365" s="17">
        <v>33055</v>
      </c>
      <c r="F6365" s="17"/>
    </row>
    <row r="6366" spans="1:6" x14ac:dyDescent="0.25">
      <c r="A6366" s="16" t="s">
        <v>236</v>
      </c>
      <c r="B6366" s="16">
        <v>1581</v>
      </c>
      <c r="C6366" s="16">
        <v>19</v>
      </c>
      <c r="D6366" s="16">
        <v>18.100000000000001</v>
      </c>
      <c r="E6366" s="17">
        <v>41233</v>
      </c>
      <c r="F6366" s="17"/>
    </row>
    <row r="6367" spans="1:6" x14ac:dyDescent="0.25">
      <c r="A6367" s="16" t="s">
        <v>236</v>
      </c>
      <c r="B6367" s="16">
        <v>2169</v>
      </c>
      <c r="C6367" s="16">
        <v>141</v>
      </c>
      <c r="D6367" s="16">
        <v>136.6</v>
      </c>
      <c r="E6367" s="17">
        <v>33055</v>
      </c>
      <c r="F6367" s="17"/>
    </row>
    <row r="6368" spans="1:6" x14ac:dyDescent="0.25">
      <c r="A6368" s="16" t="s">
        <v>236</v>
      </c>
      <c r="B6368" s="16">
        <v>1001</v>
      </c>
      <c r="C6368" s="16">
        <v>124</v>
      </c>
      <c r="D6368" s="16">
        <v>91.7</v>
      </c>
      <c r="E6368" s="17">
        <v>37600</v>
      </c>
      <c r="F6368" s="17"/>
    </row>
    <row r="6369" spans="1:6" x14ac:dyDescent="0.25">
      <c r="A6369" s="16" t="s">
        <v>236</v>
      </c>
      <c r="B6369" s="16">
        <v>1913</v>
      </c>
      <c r="C6369" s="16">
        <v>120</v>
      </c>
      <c r="D6369" s="16">
        <v>82.6</v>
      </c>
      <c r="E6369" s="17">
        <v>27119</v>
      </c>
      <c r="F6369" s="17"/>
    </row>
    <row r="6370" spans="1:6" x14ac:dyDescent="0.25">
      <c r="A6370" s="16" t="s">
        <v>236</v>
      </c>
      <c r="B6370" s="16">
        <v>2478</v>
      </c>
      <c r="C6370" s="16">
        <v>135</v>
      </c>
      <c r="D6370" s="16">
        <v>131.19999999999999</v>
      </c>
      <c r="E6370" s="17">
        <v>33055</v>
      </c>
      <c r="F6370" s="17"/>
    </row>
    <row r="6371" spans="1:6" x14ac:dyDescent="0.25">
      <c r="A6371" s="16" t="s">
        <v>236</v>
      </c>
      <c r="B6371" s="16">
        <v>2169</v>
      </c>
      <c r="C6371" s="16">
        <v>126</v>
      </c>
      <c r="D6371" s="16">
        <v>119.2</v>
      </c>
      <c r="E6371" s="17">
        <v>28946</v>
      </c>
      <c r="F6371" s="17"/>
    </row>
    <row r="6372" spans="1:6" x14ac:dyDescent="0.25">
      <c r="A6372" s="16" t="s">
        <v>236</v>
      </c>
      <c r="B6372" s="16">
        <v>1085</v>
      </c>
      <c r="C6372" s="16">
        <v>100</v>
      </c>
      <c r="D6372" s="16">
        <v>86.8</v>
      </c>
      <c r="E6372" s="17">
        <v>32335</v>
      </c>
      <c r="F6372" s="17"/>
    </row>
    <row r="6373" spans="1:6" x14ac:dyDescent="0.25">
      <c r="A6373" s="16" t="s">
        <v>236</v>
      </c>
      <c r="B6373" s="16">
        <v>1876</v>
      </c>
      <c r="C6373" s="16">
        <v>131</v>
      </c>
      <c r="D6373" s="16">
        <v>124.7</v>
      </c>
      <c r="E6373" s="17">
        <v>33725</v>
      </c>
      <c r="F6373" s="17"/>
    </row>
    <row r="6374" spans="1:6" x14ac:dyDescent="0.25">
      <c r="A6374" s="16" t="s">
        <v>236</v>
      </c>
      <c r="B6374" s="16">
        <v>2186</v>
      </c>
      <c r="C6374" s="16">
        <v>160</v>
      </c>
      <c r="D6374" s="16">
        <v>142.5</v>
      </c>
      <c r="E6374" s="17">
        <v>30649</v>
      </c>
      <c r="F6374" s="17"/>
    </row>
    <row r="6375" spans="1:6" x14ac:dyDescent="0.25">
      <c r="A6375" s="16" t="s">
        <v>236</v>
      </c>
      <c r="B6375" s="16">
        <v>1945</v>
      </c>
      <c r="C6375" s="16">
        <v>64</v>
      </c>
      <c r="D6375" s="16">
        <v>52.4</v>
      </c>
      <c r="E6375" s="17">
        <v>33055</v>
      </c>
      <c r="F6375" s="17"/>
    </row>
    <row r="6376" spans="1:6" x14ac:dyDescent="0.25">
      <c r="A6376" s="16" t="s">
        <v>236</v>
      </c>
      <c r="B6376" s="16">
        <v>1880</v>
      </c>
      <c r="C6376" s="16">
        <v>149</v>
      </c>
      <c r="D6376" s="16">
        <v>130.1</v>
      </c>
      <c r="E6376" s="17">
        <v>33055</v>
      </c>
      <c r="F6376" s="17"/>
    </row>
    <row r="6377" spans="1:6" x14ac:dyDescent="0.25">
      <c r="A6377" s="16" t="s">
        <v>236</v>
      </c>
      <c r="B6377" s="16">
        <v>2130</v>
      </c>
      <c r="C6377" s="16">
        <v>196</v>
      </c>
      <c r="D6377" s="16">
        <v>180.7</v>
      </c>
      <c r="E6377" s="17">
        <v>26004</v>
      </c>
      <c r="F6377" s="17"/>
    </row>
    <row r="6378" spans="1:6" x14ac:dyDescent="0.25">
      <c r="A6378" s="16" t="s">
        <v>236</v>
      </c>
      <c r="B6378" s="16">
        <v>1864</v>
      </c>
      <c r="C6378" s="16">
        <v>113</v>
      </c>
      <c r="D6378" s="16">
        <v>90.9</v>
      </c>
      <c r="E6378" s="17">
        <v>33055</v>
      </c>
      <c r="F6378" s="17"/>
    </row>
    <row r="6379" spans="1:6" x14ac:dyDescent="0.25">
      <c r="A6379" s="16" t="s">
        <v>236</v>
      </c>
      <c r="B6379" s="16">
        <v>2703</v>
      </c>
      <c r="C6379" s="16">
        <v>133</v>
      </c>
      <c r="D6379" s="16">
        <v>118.8</v>
      </c>
      <c r="E6379" s="17">
        <v>29738</v>
      </c>
      <c r="F6379" s="17"/>
    </row>
    <row r="6380" spans="1:6" x14ac:dyDescent="0.25">
      <c r="A6380" s="16" t="s">
        <v>236</v>
      </c>
      <c r="B6380" s="16">
        <v>2169</v>
      </c>
      <c r="C6380" s="16">
        <v>71</v>
      </c>
      <c r="D6380" s="16">
        <v>63.5</v>
      </c>
      <c r="E6380" s="17">
        <v>33115</v>
      </c>
      <c r="F6380" s="17"/>
    </row>
    <row r="6381" spans="1:6" x14ac:dyDescent="0.25">
      <c r="A6381" s="16" t="s">
        <v>236</v>
      </c>
      <c r="B6381" s="16">
        <v>1950</v>
      </c>
      <c r="C6381" s="16">
        <v>111</v>
      </c>
      <c r="D6381" s="16">
        <v>101.3</v>
      </c>
      <c r="E6381" s="17">
        <v>32720</v>
      </c>
      <c r="F6381" s="17"/>
    </row>
    <row r="6382" spans="1:6" x14ac:dyDescent="0.25">
      <c r="A6382" s="16" t="s">
        <v>236</v>
      </c>
      <c r="B6382" s="16">
        <v>2346</v>
      </c>
      <c r="C6382" s="16">
        <v>102</v>
      </c>
      <c r="D6382" s="16">
        <v>88.5</v>
      </c>
      <c r="E6382" s="17">
        <v>34394</v>
      </c>
      <c r="F6382" s="17"/>
    </row>
    <row r="6383" spans="1:6" x14ac:dyDescent="0.25">
      <c r="A6383" s="16" t="s">
        <v>236</v>
      </c>
      <c r="B6383" s="16">
        <v>1605</v>
      </c>
      <c r="C6383" s="16">
        <v>123</v>
      </c>
      <c r="D6383" s="16">
        <v>120</v>
      </c>
      <c r="E6383" s="17">
        <v>34132</v>
      </c>
      <c r="F6383" s="17"/>
    </row>
    <row r="6384" spans="1:6" x14ac:dyDescent="0.25">
      <c r="A6384" s="16" t="s">
        <v>236</v>
      </c>
      <c r="B6384" s="16">
        <v>1109</v>
      </c>
      <c r="C6384" s="16">
        <v>42</v>
      </c>
      <c r="D6384" s="16">
        <v>40</v>
      </c>
      <c r="E6384" s="17">
        <v>35062</v>
      </c>
      <c r="F6384" s="17"/>
    </row>
    <row r="6385" spans="1:6" x14ac:dyDescent="0.25">
      <c r="A6385" s="16" t="s">
        <v>236</v>
      </c>
      <c r="B6385" s="16">
        <v>2462</v>
      </c>
      <c r="C6385" s="16">
        <v>202</v>
      </c>
      <c r="D6385" s="16">
        <v>129</v>
      </c>
      <c r="E6385" s="17">
        <v>29689</v>
      </c>
      <c r="F6385" s="17"/>
    </row>
    <row r="6386" spans="1:6" x14ac:dyDescent="0.25">
      <c r="A6386" s="16" t="s">
        <v>236</v>
      </c>
      <c r="B6386" s="16">
        <v>2767</v>
      </c>
      <c r="C6386" s="16">
        <v>154</v>
      </c>
      <c r="D6386" s="16">
        <v>146.19999999999999</v>
      </c>
      <c r="E6386" s="17">
        <v>34689</v>
      </c>
      <c r="F6386" s="17"/>
    </row>
    <row r="6387" spans="1:6" x14ac:dyDescent="0.25">
      <c r="A6387" s="16" t="s">
        <v>236</v>
      </c>
      <c r="B6387" s="16">
        <v>1001</v>
      </c>
      <c r="C6387" s="16">
        <v>122</v>
      </c>
      <c r="D6387" s="16">
        <v>56.4</v>
      </c>
      <c r="E6387" s="17">
        <v>25266</v>
      </c>
      <c r="F6387" s="17"/>
    </row>
    <row r="6388" spans="1:6" x14ac:dyDescent="0.25">
      <c r="A6388" s="16" t="s">
        <v>236</v>
      </c>
      <c r="B6388" s="16">
        <v>2150</v>
      </c>
      <c r="C6388" s="16">
        <v>123</v>
      </c>
      <c r="D6388" s="16">
        <v>118.1</v>
      </c>
      <c r="E6388" s="17">
        <v>33055</v>
      </c>
      <c r="F6388" s="17"/>
    </row>
    <row r="6389" spans="1:6" x14ac:dyDescent="0.25">
      <c r="A6389" s="16" t="s">
        <v>236</v>
      </c>
      <c r="B6389" s="16">
        <v>1301</v>
      </c>
      <c r="C6389" s="16">
        <v>120</v>
      </c>
      <c r="D6389" s="16">
        <v>113</v>
      </c>
      <c r="E6389" s="17">
        <v>32561</v>
      </c>
      <c r="F6389" s="17"/>
    </row>
    <row r="6390" spans="1:6" x14ac:dyDescent="0.25">
      <c r="A6390" s="16" t="s">
        <v>236</v>
      </c>
      <c r="B6390" s="16">
        <v>1742</v>
      </c>
      <c r="C6390" s="16">
        <v>135</v>
      </c>
      <c r="D6390" s="16">
        <v>107</v>
      </c>
      <c r="E6390" s="17">
        <v>34740</v>
      </c>
      <c r="F6390" s="17"/>
    </row>
    <row r="6391" spans="1:6" x14ac:dyDescent="0.25">
      <c r="A6391" s="16" t="s">
        <v>236</v>
      </c>
      <c r="B6391" s="16">
        <v>2169</v>
      </c>
      <c r="C6391" s="16">
        <v>142</v>
      </c>
      <c r="D6391" s="16">
        <v>129.6</v>
      </c>
      <c r="E6391" s="17">
        <v>35382</v>
      </c>
      <c r="F6391" s="17"/>
    </row>
    <row r="6392" spans="1:6" x14ac:dyDescent="0.25">
      <c r="A6392" s="16" t="s">
        <v>236</v>
      </c>
      <c r="B6392" s="16">
        <v>2143</v>
      </c>
      <c r="C6392" s="16">
        <v>26</v>
      </c>
      <c r="D6392" s="16">
        <v>24.7</v>
      </c>
      <c r="E6392" s="17">
        <v>33055</v>
      </c>
      <c r="F6392" s="17"/>
    </row>
    <row r="6393" spans="1:6" x14ac:dyDescent="0.25">
      <c r="A6393" s="16" t="s">
        <v>236</v>
      </c>
      <c r="B6393" s="16">
        <v>2043</v>
      </c>
      <c r="C6393" s="16">
        <v>66</v>
      </c>
      <c r="D6393" s="16">
        <v>71.099999999999994</v>
      </c>
      <c r="E6393" s="17">
        <v>39884</v>
      </c>
      <c r="F6393" s="17"/>
    </row>
    <row r="6394" spans="1:6" x14ac:dyDescent="0.25">
      <c r="A6394" s="16" t="s">
        <v>236</v>
      </c>
      <c r="B6394" s="16">
        <v>2174</v>
      </c>
      <c r="C6394" s="16">
        <v>89</v>
      </c>
      <c r="D6394" s="16">
        <v>74.900000000000006</v>
      </c>
      <c r="E6394" s="17">
        <v>34151</v>
      </c>
      <c r="F6394" s="17"/>
    </row>
    <row r="6395" spans="1:6" x14ac:dyDescent="0.25">
      <c r="A6395" s="16" t="s">
        <v>236</v>
      </c>
      <c r="B6395" s="16">
        <v>1230</v>
      </c>
      <c r="C6395" s="16">
        <v>71</v>
      </c>
      <c r="D6395" s="16">
        <v>62.1</v>
      </c>
      <c r="E6395" s="17">
        <v>33055</v>
      </c>
      <c r="F6395" s="17"/>
    </row>
    <row r="6396" spans="1:6" x14ac:dyDescent="0.25">
      <c r="A6396" s="16" t="s">
        <v>236</v>
      </c>
      <c r="B6396" s="16">
        <v>1915</v>
      </c>
      <c r="C6396" s="16">
        <v>132</v>
      </c>
      <c r="D6396" s="16">
        <v>122</v>
      </c>
      <c r="E6396" s="17">
        <v>24653</v>
      </c>
      <c r="F6396" s="17"/>
    </row>
    <row r="6397" spans="1:6" x14ac:dyDescent="0.25">
      <c r="A6397" s="16" t="s">
        <v>236</v>
      </c>
      <c r="B6397" s="16">
        <v>1880</v>
      </c>
      <c r="C6397" s="16">
        <v>36</v>
      </c>
      <c r="D6397" s="16">
        <v>31.6</v>
      </c>
      <c r="E6397" s="17">
        <v>35795</v>
      </c>
      <c r="F6397" s="17"/>
    </row>
    <row r="6398" spans="1:6" x14ac:dyDescent="0.25">
      <c r="A6398" s="16" t="s">
        <v>236</v>
      </c>
      <c r="B6398" s="16">
        <v>1013</v>
      </c>
      <c r="C6398" s="16">
        <v>103</v>
      </c>
      <c r="D6398" s="16">
        <v>96.2</v>
      </c>
      <c r="E6398" s="17">
        <v>28946</v>
      </c>
      <c r="F6398" s="17"/>
    </row>
    <row r="6399" spans="1:6" x14ac:dyDescent="0.25">
      <c r="A6399" s="16" t="s">
        <v>236</v>
      </c>
      <c r="B6399" s="16">
        <v>1420</v>
      </c>
      <c r="C6399" s="16">
        <v>168</v>
      </c>
      <c r="D6399" s="16">
        <v>154.6</v>
      </c>
      <c r="E6399" s="17">
        <v>32485</v>
      </c>
      <c r="F6399" s="17"/>
    </row>
    <row r="6400" spans="1:6" x14ac:dyDescent="0.25">
      <c r="A6400" s="16" t="s">
        <v>236</v>
      </c>
      <c r="B6400" s="16">
        <v>2370</v>
      </c>
      <c r="C6400" s="16">
        <v>96</v>
      </c>
      <c r="D6400" s="16">
        <v>90.4</v>
      </c>
      <c r="E6400" s="17">
        <v>27018</v>
      </c>
      <c r="F6400" s="17"/>
    </row>
    <row r="6401" spans="1:6" x14ac:dyDescent="0.25">
      <c r="A6401" s="16" t="s">
        <v>236</v>
      </c>
      <c r="B6401" s="16">
        <v>1830</v>
      </c>
      <c r="C6401" s="16">
        <v>146</v>
      </c>
      <c r="D6401" s="16">
        <v>92.2</v>
      </c>
      <c r="E6401" s="17">
        <v>33055</v>
      </c>
      <c r="F6401" s="17"/>
    </row>
    <row r="6402" spans="1:6" x14ac:dyDescent="0.25">
      <c r="A6402" s="16" t="s">
        <v>236</v>
      </c>
      <c r="B6402" s="16">
        <v>1585</v>
      </c>
      <c r="C6402" s="16">
        <v>147</v>
      </c>
      <c r="D6402" s="16">
        <v>138.1</v>
      </c>
      <c r="E6402" s="17">
        <v>32782</v>
      </c>
      <c r="F6402" s="17"/>
    </row>
    <row r="6403" spans="1:6" x14ac:dyDescent="0.25">
      <c r="A6403" s="16" t="s">
        <v>236</v>
      </c>
      <c r="B6403" s="16">
        <v>1604</v>
      </c>
      <c r="C6403" s="16">
        <v>75</v>
      </c>
      <c r="D6403" s="16">
        <v>69.2</v>
      </c>
      <c r="E6403" s="17">
        <v>33055</v>
      </c>
      <c r="F6403" s="17"/>
    </row>
    <row r="6404" spans="1:6" x14ac:dyDescent="0.25">
      <c r="A6404" s="16" t="s">
        <v>236</v>
      </c>
      <c r="B6404" s="16">
        <v>1550</v>
      </c>
      <c r="C6404" s="16">
        <v>144</v>
      </c>
      <c r="D6404" s="16">
        <v>131.6</v>
      </c>
      <c r="E6404" s="17">
        <v>31779</v>
      </c>
      <c r="F6404" s="17"/>
    </row>
    <row r="6405" spans="1:6" x14ac:dyDescent="0.25">
      <c r="A6405" s="16" t="s">
        <v>236</v>
      </c>
      <c r="B6405" s="16">
        <v>2532</v>
      </c>
      <c r="C6405" s="16">
        <v>99</v>
      </c>
      <c r="D6405" s="16">
        <v>83.4</v>
      </c>
      <c r="E6405" s="17">
        <v>33512</v>
      </c>
      <c r="F6405" s="17"/>
    </row>
    <row r="6406" spans="1:6" x14ac:dyDescent="0.25">
      <c r="A6406" s="16" t="s">
        <v>236</v>
      </c>
      <c r="B6406" s="16">
        <v>1534</v>
      </c>
      <c r="C6406" s="16">
        <v>154</v>
      </c>
      <c r="D6406" s="16">
        <v>140.69999999999999</v>
      </c>
      <c r="E6406" s="17">
        <v>27820</v>
      </c>
      <c r="F6406" s="17"/>
    </row>
    <row r="6407" spans="1:6" x14ac:dyDescent="0.25">
      <c r="A6407" s="16" t="s">
        <v>236</v>
      </c>
      <c r="B6407" s="16">
        <v>1720</v>
      </c>
      <c r="C6407" s="16">
        <v>155</v>
      </c>
      <c r="D6407" s="16">
        <v>123.9</v>
      </c>
      <c r="E6407" s="17">
        <v>25503</v>
      </c>
      <c r="F6407" s="17"/>
    </row>
    <row r="6408" spans="1:6" x14ac:dyDescent="0.25">
      <c r="A6408" s="16" t="s">
        <v>236</v>
      </c>
      <c r="B6408" s="16">
        <v>2466</v>
      </c>
      <c r="C6408" s="16">
        <v>44</v>
      </c>
      <c r="D6408" s="16">
        <v>30</v>
      </c>
      <c r="E6408" s="17">
        <v>36851</v>
      </c>
      <c r="F6408" s="17"/>
    </row>
    <row r="6409" spans="1:6" x14ac:dyDescent="0.25">
      <c r="A6409" s="16" t="s">
        <v>236</v>
      </c>
      <c r="B6409" s="16">
        <v>1966</v>
      </c>
      <c r="C6409" s="16">
        <v>76</v>
      </c>
      <c r="D6409" s="16">
        <v>51.6</v>
      </c>
      <c r="E6409" s="17">
        <v>33055</v>
      </c>
      <c r="F6409" s="17"/>
    </row>
    <row r="6410" spans="1:6" x14ac:dyDescent="0.25">
      <c r="A6410" s="16" t="s">
        <v>236</v>
      </c>
      <c r="B6410" s="16">
        <v>1436</v>
      </c>
      <c r="C6410" s="16">
        <v>94</v>
      </c>
      <c r="D6410" s="16">
        <v>90.6</v>
      </c>
      <c r="E6410" s="17">
        <v>33055</v>
      </c>
      <c r="F6410" s="17"/>
    </row>
    <row r="6411" spans="1:6" x14ac:dyDescent="0.25">
      <c r="A6411" s="16" t="s">
        <v>236</v>
      </c>
      <c r="B6411" s="16">
        <v>1906</v>
      </c>
      <c r="C6411" s="16">
        <v>80</v>
      </c>
      <c r="D6411" s="16">
        <v>67.5</v>
      </c>
      <c r="E6411" s="17">
        <v>24807</v>
      </c>
      <c r="F6411" s="17"/>
    </row>
    <row r="6412" spans="1:6" x14ac:dyDescent="0.25">
      <c r="A6412" s="16" t="s">
        <v>236</v>
      </c>
      <c r="B6412" s="16">
        <v>1247</v>
      </c>
      <c r="C6412" s="16">
        <v>119</v>
      </c>
      <c r="D6412" s="16">
        <v>93.5</v>
      </c>
      <c r="E6412" s="17">
        <v>32556</v>
      </c>
      <c r="F6412" s="17"/>
    </row>
    <row r="6413" spans="1:6" x14ac:dyDescent="0.25">
      <c r="A6413" s="16" t="s">
        <v>236</v>
      </c>
      <c r="B6413" s="16">
        <v>1609</v>
      </c>
      <c r="C6413" s="16">
        <v>107</v>
      </c>
      <c r="D6413" s="16">
        <v>101.1</v>
      </c>
      <c r="E6413" s="17">
        <v>35149</v>
      </c>
      <c r="F6413" s="17"/>
    </row>
    <row r="6414" spans="1:6" x14ac:dyDescent="0.25">
      <c r="A6414" s="16" t="s">
        <v>236</v>
      </c>
      <c r="B6414" s="16">
        <v>2181</v>
      </c>
      <c r="C6414" s="16">
        <v>110</v>
      </c>
      <c r="D6414" s="16">
        <v>105.7</v>
      </c>
      <c r="E6414" s="17">
        <v>27181</v>
      </c>
      <c r="F6414" s="17"/>
    </row>
    <row r="6415" spans="1:6" x14ac:dyDescent="0.25">
      <c r="A6415" s="16" t="s">
        <v>236</v>
      </c>
      <c r="B6415" s="16">
        <v>2420</v>
      </c>
      <c r="C6415" s="16">
        <v>211</v>
      </c>
      <c r="D6415" s="16">
        <v>139.5</v>
      </c>
      <c r="E6415" s="17">
        <v>31252</v>
      </c>
      <c r="F6415" s="17"/>
    </row>
    <row r="6416" spans="1:6" x14ac:dyDescent="0.25">
      <c r="A6416" s="16" t="s">
        <v>236</v>
      </c>
      <c r="B6416" s="16">
        <v>1970</v>
      </c>
      <c r="C6416" s="16">
        <v>123</v>
      </c>
      <c r="D6416" s="16">
        <v>104.4</v>
      </c>
      <c r="E6416" s="17">
        <v>34548</v>
      </c>
      <c r="F6416" s="17"/>
    </row>
    <row r="6417" spans="1:6" x14ac:dyDescent="0.25">
      <c r="A6417" s="16" t="s">
        <v>236</v>
      </c>
      <c r="B6417" s="16">
        <v>2571</v>
      </c>
      <c r="C6417" s="16">
        <v>175</v>
      </c>
      <c r="D6417" s="16">
        <v>115.2</v>
      </c>
      <c r="E6417" s="17">
        <v>33055</v>
      </c>
      <c r="F6417" s="17"/>
    </row>
    <row r="6418" spans="1:6" x14ac:dyDescent="0.25">
      <c r="A6418" s="16" t="s">
        <v>236</v>
      </c>
      <c r="B6418" s="16">
        <v>1906</v>
      </c>
      <c r="C6418" s="16">
        <v>88</v>
      </c>
      <c r="D6418" s="16">
        <v>81.5</v>
      </c>
      <c r="E6418" s="17">
        <v>32940</v>
      </c>
      <c r="F6418" s="17"/>
    </row>
    <row r="6419" spans="1:6" x14ac:dyDescent="0.25">
      <c r="A6419" s="16" t="s">
        <v>236</v>
      </c>
      <c r="B6419" s="16">
        <v>2053</v>
      </c>
      <c r="C6419" s="16">
        <v>123</v>
      </c>
      <c r="D6419" s="16">
        <v>101.4</v>
      </c>
      <c r="E6419" s="17">
        <v>33055</v>
      </c>
      <c r="F6419" s="17"/>
    </row>
    <row r="6420" spans="1:6" x14ac:dyDescent="0.25">
      <c r="A6420" s="16" t="s">
        <v>236</v>
      </c>
      <c r="B6420" s="16">
        <v>2351</v>
      </c>
      <c r="C6420" s="16">
        <v>92</v>
      </c>
      <c r="D6420" s="16">
        <v>84.9</v>
      </c>
      <c r="E6420" s="17">
        <v>33055</v>
      </c>
      <c r="F6420" s="17"/>
    </row>
    <row r="6421" spans="1:6" x14ac:dyDescent="0.25">
      <c r="A6421" s="16" t="s">
        <v>236</v>
      </c>
      <c r="B6421" s="16">
        <v>1835</v>
      </c>
      <c r="C6421" s="16">
        <v>20</v>
      </c>
      <c r="D6421" s="16">
        <v>16.7</v>
      </c>
      <c r="E6421" s="17">
        <v>42471</v>
      </c>
      <c r="F6421" s="17"/>
    </row>
    <row r="6422" spans="1:6" x14ac:dyDescent="0.25">
      <c r="A6422" s="16" t="s">
        <v>236</v>
      </c>
      <c r="B6422" s="16">
        <v>2061</v>
      </c>
      <c r="C6422" s="16">
        <v>142</v>
      </c>
      <c r="D6422" s="16">
        <v>119.7</v>
      </c>
      <c r="E6422" s="17">
        <v>34270</v>
      </c>
      <c r="F6422" s="17"/>
    </row>
    <row r="6423" spans="1:6" x14ac:dyDescent="0.25">
      <c r="A6423" s="16" t="s">
        <v>236</v>
      </c>
      <c r="B6423" s="16">
        <v>2556</v>
      </c>
      <c r="C6423" s="16">
        <v>78</v>
      </c>
      <c r="D6423" s="16">
        <v>70.400000000000006</v>
      </c>
      <c r="E6423" s="17">
        <v>34912</v>
      </c>
      <c r="F6423" s="17"/>
    </row>
    <row r="6424" spans="1:6" x14ac:dyDescent="0.25">
      <c r="A6424" s="16" t="s">
        <v>236</v>
      </c>
      <c r="B6424" s="16">
        <v>2472</v>
      </c>
      <c r="C6424" s="16">
        <v>163</v>
      </c>
      <c r="D6424" s="16">
        <v>114.8</v>
      </c>
      <c r="E6424" s="17">
        <v>33055</v>
      </c>
      <c r="F6424" s="17"/>
    </row>
    <row r="6425" spans="1:6" x14ac:dyDescent="0.25">
      <c r="A6425" s="16" t="s">
        <v>236</v>
      </c>
      <c r="B6425" s="16">
        <v>2164</v>
      </c>
      <c r="C6425" s="16">
        <v>82</v>
      </c>
      <c r="D6425" s="16">
        <v>73.8</v>
      </c>
      <c r="E6425" s="17">
        <v>35048</v>
      </c>
      <c r="F6425" s="17"/>
    </row>
    <row r="6426" spans="1:6" x14ac:dyDescent="0.25">
      <c r="A6426" s="16" t="s">
        <v>236</v>
      </c>
      <c r="B6426" s="16">
        <v>1854</v>
      </c>
      <c r="C6426" s="16">
        <v>123</v>
      </c>
      <c r="D6426" s="16">
        <v>114.4</v>
      </c>
      <c r="E6426" s="17">
        <v>31825</v>
      </c>
      <c r="F6426" s="17"/>
    </row>
    <row r="6427" spans="1:6" x14ac:dyDescent="0.25">
      <c r="A6427" s="16" t="s">
        <v>236</v>
      </c>
      <c r="B6427" s="16">
        <v>2664</v>
      </c>
      <c r="C6427" s="16">
        <v>120</v>
      </c>
      <c r="D6427" s="16">
        <v>95.3</v>
      </c>
      <c r="E6427" s="17">
        <v>32690</v>
      </c>
      <c r="F6427" s="17"/>
    </row>
    <row r="6428" spans="1:6" x14ac:dyDescent="0.25">
      <c r="A6428" s="16" t="s">
        <v>236</v>
      </c>
      <c r="B6428" s="16">
        <v>1776</v>
      </c>
      <c r="C6428" s="16">
        <v>92</v>
      </c>
      <c r="D6428" s="16">
        <v>81.7</v>
      </c>
      <c r="E6428" s="17">
        <v>33246</v>
      </c>
      <c r="F6428" s="17"/>
    </row>
    <row r="6429" spans="1:6" x14ac:dyDescent="0.25">
      <c r="A6429" s="16" t="s">
        <v>236</v>
      </c>
      <c r="B6429" s="16">
        <v>1730</v>
      </c>
      <c r="C6429" s="16">
        <v>100</v>
      </c>
      <c r="D6429" s="16">
        <v>91.5</v>
      </c>
      <c r="E6429" s="17">
        <v>30663</v>
      </c>
      <c r="F6429" s="17"/>
    </row>
    <row r="6430" spans="1:6" x14ac:dyDescent="0.25">
      <c r="A6430" s="16" t="s">
        <v>236</v>
      </c>
      <c r="B6430" s="16">
        <v>2021</v>
      </c>
      <c r="C6430" s="16">
        <v>154</v>
      </c>
      <c r="D6430" s="16">
        <v>129.19999999999999</v>
      </c>
      <c r="E6430" s="17">
        <v>33055</v>
      </c>
      <c r="F6430" s="17"/>
    </row>
    <row r="6431" spans="1:6" x14ac:dyDescent="0.25">
      <c r="A6431" s="16" t="s">
        <v>236</v>
      </c>
      <c r="B6431" s="16">
        <v>1240</v>
      </c>
      <c r="C6431" s="16">
        <v>74</v>
      </c>
      <c r="D6431" s="16">
        <v>71.7</v>
      </c>
      <c r="E6431" s="17">
        <v>37382</v>
      </c>
      <c r="F6431" s="17"/>
    </row>
    <row r="6432" spans="1:6" x14ac:dyDescent="0.25">
      <c r="A6432" s="16" t="s">
        <v>236</v>
      </c>
      <c r="B6432" s="16">
        <v>1106</v>
      </c>
      <c r="C6432" s="16">
        <v>200</v>
      </c>
      <c r="D6432" s="16">
        <v>170.2</v>
      </c>
      <c r="E6432" s="17">
        <v>24473</v>
      </c>
      <c r="F6432" s="17"/>
    </row>
    <row r="6433" spans="1:6" x14ac:dyDescent="0.25">
      <c r="A6433" s="16" t="s">
        <v>236</v>
      </c>
      <c r="B6433" s="16">
        <v>2150</v>
      </c>
      <c r="C6433" s="16">
        <v>195</v>
      </c>
      <c r="D6433" s="16">
        <v>178.1</v>
      </c>
      <c r="E6433" s="17">
        <v>33851</v>
      </c>
      <c r="F6433" s="17"/>
    </row>
    <row r="6434" spans="1:6" x14ac:dyDescent="0.25">
      <c r="A6434" s="16" t="s">
        <v>236</v>
      </c>
      <c r="B6434" s="16">
        <v>1905</v>
      </c>
      <c r="C6434" s="16">
        <v>29</v>
      </c>
      <c r="D6434" s="16">
        <v>21.2</v>
      </c>
      <c r="E6434" s="17">
        <v>36312</v>
      </c>
      <c r="F6434" s="17"/>
    </row>
    <row r="6435" spans="1:6" x14ac:dyDescent="0.25">
      <c r="A6435" s="16" t="s">
        <v>236</v>
      </c>
      <c r="B6435" s="16">
        <v>1420</v>
      </c>
      <c r="C6435" s="16">
        <v>87</v>
      </c>
      <c r="D6435" s="16">
        <v>60.1</v>
      </c>
      <c r="E6435" s="17">
        <v>27576</v>
      </c>
      <c r="F6435" s="17"/>
    </row>
    <row r="6436" spans="1:6" x14ac:dyDescent="0.25">
      <c r="A6436" s="16" t="s">
        <v>236</v>
      </c>
      <c r="B6436" s="16">
        <v>2062</v>
      </c>
      <c r="C6436" s="16">
        <v>31</v>
      </c>
      <c r="D6436" s="16">
        <v>25.7</v>
      </c>
      <c r="E6436" s="17">
        <v>34394</v>
      </c>
      <c r="F6436" s="17"/>
    </row>
    <row r="6437" spans="1:6" x14ac:dyDescent="0.25">
      <c r="A6437" s="16" t="s">
        <v>236</v>
      </c>
      <c r="B6437" s="16">
        <v>1824</v>
      </c>
      <c r="C6437" s="16">
        <v>124</v>
      </c>
      <c r="D6437" s="16">
        <v>112.1</v>
      </c>
      <c r="E6437" s="17">
        <v>33055</v>
      </c>
      <c r="F6437" s="17"/>
    </row>
    <row r="6438" spans="1:6" x14ac:dyDescent="0.25">
      <c r="A6438" s="16" t="s">
        <v>236</v>
      </c>
      <c r="B6438" s="16">
        <v>1752</v>
      </c>
      <c r="C6438" s="16">
        <v>144</v>
      </c>
      <c r="D6438" s="16">
        <v>133.69999999999999</v>
      </c>
      <c r="E6438" s="17">
        <v>33055</v>
      </c>
      <c r="F6438" s="17"/>
    </row>
    <row r="6439" spans="1:6" x14ac:dyDescent="0.25">
      <c r="A6439" s="16" t="s">
        <v>236</v>
      </c>
      <c r="B6439" s="16">
        <v>1532</v>
      </c>
      <c r="C6439" s="16">
        <v>45</v>
      </c>
      <c r="D6439" s="16">
        <v>42.9</v>
      </c>
      <c r="E6439" s="17">
        <v>33055</v>
      </c>
      <c r="F6439" s="17"/>
    </row>
    <row r="6440" spans="1:6" x14ac:dyDescent="0.25">
      <c r="A6440" s="16" t="s">
        <v>236</v>
      </c>
      <c r="B6440" s="16">
        <v>2740</v>
      </c>
      <c r="C6440" s="16">
        <v>135</v>
      </c>
      <c r="D6440" s="16">
        <v>124.3</v>
      </c>
      <c r="E6440" s="17">
        <v>29434</v>
      </c>
      <c r="F6440" s="17"/>
    </row>
    <row r="6441" spans="1:6" x14ac:dyDescent="0.25">
      <c r="A6441" s="16" t="s">
        <v>236</v>
      </c>
      <c r="B6441" s="16">
        <v>2176</v>
      </c>
      <c r="C6441" s="16">
        <v>45</v>
      </c>
      <c r="D6441" s="16">
        <v>27.1</v>
      </c>
      <c r="E6441" s="17">
        <v>34698</v>
      </c>
      <c r="F6441" s="17"/>
    </row>
    <row r="6442" spans="1:6" x14ac:dyDescent="0.25">
      <c r="A6442" s="16" t="s">
        <v>236</v>
      </c>
      <c r="B6442" s="16">
        <v>1851</v>
      </c>
      <c r="C6442" s="16">
        <v>80</v>
      </c>
      <c r="D6442" s="16">
        <v>69.099999999999994</v>
      </c>
      <c r="E6442" s="17">
        <v>33497</v>
      </c>
      <c r="F6442" s="17"/>
    </row>
    <row r="6443" spans="1:6" x14ac:dyDescent="0.25">
      <c r="A6443" s="16" t="s">
        <v>236</v>
      </c>
      <c r="B6443" s="16">
        <v>2135</v>
      </c>
      <c r="C6443" s="16">
        <v>122</v>
      </c>
      <c r="D6443" s="16">
        <v>112.7</v>
      </c>
      <c r="E6443" s="17">
        <v>33055</v>
      </c>
      <c r="F6443" s="17"/>
    </row>
    <row r="6444" spans="1:6" x14ac:dyDescent="0.25">
      <c r="A6444" s="16" t="s">
        <v>236</v>
      </c>
      <c r="B6444" s="16">
        <v>1887</v>
      </c>
      <c r="C6444" s="16">
        <v>142</v>
      </c>
      <c r="D6444" s="16">
        <v>94.5</v>
      </c>
      <c r="E6444" s="17">
        <v>34067</v>
      </c>
      <c r="F6444" s="17"/>
    </row>
    <row r="6445" spans="1:6" x14ac:dyDescent="0.25">
      <c r="A6445" s="16" t="s">
        <v>236</v>
      </c>
      <c r="B6445" s="16">
        <v>1035</v>
      </c>
      <c r="C6445" s="16">
        <v>154</v>
      </c>
      <c r="D6445" s="16">
        <v>97</v>
      </c>
      <c r="E6445" s="17">
        <v>35129</v>
      </c>
      <c r="F6445" s="17"/>
    </row>
    <row r="6446" spans="1:6" x14ac:dyDescent="0.25">
      <c r="A6446" s="16" t="s">
        <v>236</v>
      </c>
      <c r="B6446" s="16">
        <v>1301</v>
      </c>
      <c r="C6446" s="16">
        <v>123</v>
      </c>
      <c r="D6446" s="16">
        <v>117.3</v>
      </c>
      <c r="E6446" s="17">
        <v>32469</v>
      </c>
      <c r="F6446" s="17"/>
    </row>
    <row r="6447" spans="1:6" x14ac:dyDescent="0.25">
      <c r="A6447" s="16" t="s">
        <v>236</v>
      </c>
      <c r="B6447" s="16">
        <v>2301</v>
      </c>
      <c r="C6447" s="16">
        <v>169</v>
      </c>
      <c r="D6447" s="16">
        <v>158.69999999999999</v>
      </c>
      <c r="E6447" s="17">
        <v>35061</v>
      </c>
      <c r="F6447" s="17"/>
    </row>
    <row r="6448" spans="1:6" x14ac:dyDescent="0.25">
      <c r="A6448" s="16" t="s">
        <v>236</v>
      </c>
      <c r="B6448" s="16">
        <v>2131</v>
      </c>
      <c r="C6448" s="16">
        <v>50</v>
      </c>
      <c r="D6448" s="16">
        <v>51.7</v>
      </c>
      <c r="E6448" s="17">
        <v>37049</v>
      </c>
      <c r="F6448" s="17"/>
    </row>
    <row r="6449" spans="1:6" x14ac:dyDescent="0.25">
      <c r="A6449" s="16" t="s">
        <v>236</v>
      </c>
      <c r="B6449" s="16">
        <v>1930</v>
      </c>
      <c r="C6449" s="16">
        <v>101</v>
      </c>
      <c r="D6449" s="16">
        <v>75.900000000000006</v>
      </c>
      <c r="E6449" s="17">
        <v>33055</v>
      </c>
      <c r="F6449" s="17"/>
    </row>
    <row r="6450" spans="1:6" x14ac:dyDescent="0.25">
      <c r="A6450" s="16" t="s">
        <v>236</v>
      </c>
      <c r="B6450" s="16">
        <v>2492</v>
      </c>
      <c r="C6450" s="16">
        <v>72</v>
      </c>
      <c r="D6450" s="16">
        <v>68.099999999999994</v>
      </c>
      <c r="E6450" s="17">
        <v>31057</v>
      </c>
      <c r="F6450" s="17"/>
    </row>
    <row r="6451" spans="1:6" x14ac:dyDescent="0.25">
      <c r="A6451" s="16" t="s">
        <v>236</v>
      </c>
      <c r="B6451" s="16">
        <v>1824</v>
      </c>
      <c r="C6451" s="16">
        <v>93</v>
      </c>
      <c r="D6451" s="16">
        <v>84.9</v>
      </c>
      <c r="E6451" s="17">
        <v>33055</v>
      </c>
      <c r="F6451" s="17"/>
    </row>
    <row r="6452" spans="1:6" x14ac:dyDescent="0.25">
      <c r="A6452" s="16" t="s">
        <v>236</v>
      </c>
      <c r="B6452" s="16">
        <v>2780</v>
      </c>
      <c r="C6452" s="16">
        <v>94</v>
      </c>
      <c r="D6452" s="16">
        <v>82.9</v>
      </c>
      <c r="E6452" s="17">
        <v>24473</v>
      </c>
      <c r="F6452" s="17"/>
    </row>
    <row r="6453" spans="1:6" x14ac:dyDescent="0.25">
      <c r="A6453" s="16" t="s">
        <v>236</v>
      </c>
      <c r="B6453" s="16">
        <v>2493</v>
      </c>
      <c r="C6453" s="16">
        <v>160</v>
      </c>
      <c r="D6453" s="16">
        <v>68.099999999999994</v>
      </c>
      <c r="E6453" s="17">
        <v>33055</v>
      </c>
      <c r="F6453" s="17"/>
    </row>
    <row r="6454" spans="1:6" x14ac:dyDescent="0.25">
      <c r="A6454" s="16" t="s">
        <v>236</v>
      </c>
      <c r="B6454" s="16">
        <v>2190</v>
      </c>
      <c r="C6454" s="16">
        <v>50</v>
      </c>
      <c r="D6454" s="16">
        <v>47.2</v>
      </c>
      <c r="E6454" s="17">
        <v>35886</v>
      </c>
      <c r="F6454" s="17"/>
    </row>
    <row r="6455" spans="1:6" x14ac:dyDescent="0.25">
      <c r="A6455" s="16" t="s">
        <v>236</v>
      </c>
      <c r="B6455" s="16">
        <v>2155</v>
      </c>
      <c r="C6455" s="16">
        <v>164</v>
      </c>
      <c r="D6455" s="16">
        <v>143.1</v>
      </c>
      <c r="E6455" s="17">
        <v>33101</v>
      </c>
      <c r="F6455" s="17"/>
    </row>
    <row r="6456" spans="1:6" x14ac:dyDescent="0.25">
      <c r="A6456" s="16" t="s">
        <v>236</v>
      </c>
      <c r="B6456" s="16">
        <v>1089</v>
      </c>
      <c r="C6456" s="16">
        <v>168</v>
      </c>
      <c r="D6456" s="16">
        <v>107.3</v>
      </c>
      <c r="E6456" s="17">
        <v>28856</v>
      </c>
      <c r="F6456" s="17"/>
    </row>
    <row r="6457" spans="1:6" x14ac:dyDescent="0.25">
      <c r="A6457" s="16" t="s">
        <v>236</v>
      </c>
      <c r="B6457" s="16">
        <v>2360</v>
      </c>
      <c r="C6457" s="16">
        <v>186</v>
      </c>
      <c r="D6457" s="16">
        <v>171.7</v>
      </c>
      <c r="E6457" s="17">
        <v>26326</v>
      </c>
      <c r="F6457" s="17"/>
    </row>
    <row r="6458" spans="1:6" x14ac:dyDescent="0.25">
      <c r="A6458" s="16" t="s">
        <v>236</v>
      </c>
      <c r="B6458" s="16">
        <v>1752</v>
      </c>
      <c r="C6458" s="16">
        <v>36</v>
      </c>
      <c r="D6458" s="16">
        <v>35</v>
      </c>
      <c r="E6458" s="17">
        <v>34383</v>
      </c>
      <c r="F6458" s="17"/>
    </row>
    <row r="6459" spans="1:6" x14ac:dyDescent="0.25">
      <c r="A6459" s="16" t="s">
        <v>236</v>
      </c>
      <c r="B6459" s="16">
        <v>2026</v>
      </c>
      <c r="C6459" s="16">
        <v>145</v>
      </c>
      <c r="D6459" s="16">
        <v>92.5</v>
      </c>
      <c r="E6459" s="17">
        <v>32538</v>
      </c>
      <c r="F6459" s="17"/>
    </row>
    <row r="6460" spans="1:6" x14ac:dyDescent="0.25">
      <c r="A6460" s="16" t="s">
        <v>236</v>
      </c>
      <c r="B6460" s="16">
        <v>2467</v>
      </c>
      <c r="C6460" s="16">
        <v>49</v>
      </c>
      <c r="D6460" s="16">
        <v>45.4</v>
      </c>
      <c r="E6460" s="17">
        <v>34108</v>
      </c>
      <c r="F6460" s="17"/>
    </row>
    <row r="6461" spans="1:6" x14ac:dyDescent="0.25">
      <c r="A6461" s="16" t="s">
        <v>236</v>
      </c>
      <c r="B6461" s="16">
        <v>2346</v>
      </c>
      <c r="C6461" s="16">
        <v>67</v>
      </c>
      <c r="D6461" s="16">
        <v>65.599999999999994</v>
      </c>
      <c r="E6461" s="17">
        <v>33632</v>
      </c>
      <c r="F6461" s="17"/>
    </row>
    <row r="6462" spans="1:6" x14ac:dyDescent="0.25">
      <c r="A6462" s="16" t="s">
        <v>236</v>
      </c>
      <c r="B6462" s="16">
        <v>1862</v>
      </c>
      <c r="C6462" s="16">
        <v>80</v>
      </c>
      <c r="D6462" s="16">
        <v>73.5</v>
      </c>
      <c r="E6462" s="17">
        <v>31702</v>
      </c>
      <c r="F6462" s="17"/>
    </row>
    <row r="6463" spans="1:6" x14ac:dyDescent="0.25">
      <c r="A6463" s="16" t="s">
        <v>236</v>
      </c>
      <c r="B6463" s="16">
        <v>1923</v>
      </c>
      <c r="C6463" s="16">
        <v>120</v>
      </c>
      <c r="D6463" s="16">
        <v>109</v>
      </c>
      <c r="E6463" s="17">
        <v>33055</v>
      </c>
      <c r="F6463" s="17"/>
    </row>
    <row r="6464" spans="1:6" x14ac:dyDescent="0.25">
      <c r="A6464" s="16" t="s">
        <v>236</v>
      </c>
      <c r="B6464" s="16">
        <v>1532</v>
      </c>
      <c r="C6464" s="16">
        <v>96</v>
      </c>
      <c r="D6464" s="16">
        <v>88.7</v>
      </c>
      <c r="E6464" s="17">
        <v>33055</v>
      </c>
      <c r="F6464" s="17"/>
    </row>
    <row r="6465" spans="1:6" x14ac:dyDescent="0.25">
      <c r="A6465" s="16" t="s">
        <v>236</v>
      </c>
      <c r="B6465" s="16">
        <v>1095</v>
      </c>
      <c r="C6465" s="16">
        <v>123</v>
      </c>
      <c r="D6465" s="16">
        <v>114.4</v>
      </c>
      <c r="E6465" s="17">
        <v>33584</v>
      </c>
      <c r="F6465" s="17"/>
    </row>
    <row r="6466" spans="1:6" x14ac:dyDescent="0.25">
      <c r="A6466" s="16" t="s">
        <v>236</v>
      </c>
      <c r="B6466" s="16">
        <v>1570</v>
      </c>
      <c r="C6466" s="16">
        <v>96</v>
      </c>
      <c r="D6466" s="16">
        <v>85.9</v>
      </c>
      <c r="E6466" s="17">
        <v>33055</v>
      </c>
      <c r="F6466" s="17"/>
    </row>
    <row r="6467" spans="1:6" x14ac:dyDescent="0.25">
      <c r="A6467" s="16" t="s">
        <v>236</v>
      </c>
      <c r="B6467" s="16">
        <v>1040</v>
      </c>
      <c r="C6467" s="16">
        <v>125</v>
      </c>
      <c r="D6467" s="16">
        <v>119.1</v>
      </c>
      <c r="E6467" s="17">
        <v>33055</v>
      </c>
      <c r="F6467" s="17"/>
    </row>
    <row r="6468" spans="1:6" x14ac:dyDescent="0.25">
      <c r="A6468" s="16" t="s">
        <v>236</v>
      </c>
      <c r="B6468" s="16">
        <v>1604</v>
      </c>
      <c r="C6468" s="16">
        <v>160</v>
      </c>
      <c r="D6468" s="16">
        <v>128.30000000000001</v>
      </c>
      <c r="E6468" s="17">
        <v>25790</v>
      </c>
      <c r="F6468" s="17"/>
    </row>
    <row r="6469" spans="1:6" x14ac:dyDescent="0.25">
      <c r="A6469" s="16" t="s">
        <v>236</v>
      </c>
      <c r="B6469" s="16">
        <v>2453</v>
      </c>
      <c r="C6469" s="16">
        <v>123</v>
      </c>
      <c r="D6469" s="16">
        <v>113.4</v>
      </c>
      <c r="E6469" s="17">
        <v>33055</v>
      </c>
      <c r="F6469" s="17"/>
    </row>
    <row r="6470" spans="1:6" x14ac:dyDescent="0.25">
      <c r="A6470" s="16" t="s">
        <v>237</v>
      </c>
      <c r="B6470" s="16">
        <v>21784</v>
      </c>
      <c r="C6470" s="16">
        <v>66</v>
      </c>
      <c r="D6470" s="16">
        <v>55.5</v>
      </c>
      <c r="E6470" s="17">
        <v>34533</v>
      </c>
      <c r="F6470" s="17"/>
    </row>
    <row r="6471" spans="1:6" x14ac:dyDescent="0.25">
      <c r="A6471" s="16" t="s">
        <v>237</v>
      </c>
      <c r="B6471" s="16">
        <v>20904</v>
      </c>
      <c r="C6471" s="16">
        <v>92</v>
      </c>
      <c r="D6471" s="16">
        <v>75.7</v>
      </c>
      <c r="E6471" s="17">
        <v>24473</v>
      </c>
      <c r="F6471" s="17"/>
    </row>
    <row r="6472" spans="1:6" x14ac:dyDescent="0.25">
      <c r="A6472" s="16" t="s">
        <v>237</v>
      </c>
      <c r="B6472" s="16">
        <v>21204</v>
      </c>
      <c r="C6472" s="16">
        <v>179</v>
      </c>
      <c r="D6472" s="16">
        <v>149.30000000000001</v>
      </c>
      <c r="E6472" s="17">
        <v>25771</v>
      </c>
      <c r="F6472" s="17"/>
    </row>
    <row r="6473" spans="1:6" x14ac:dyDescent="0.25">
      <c r="A6473" s="16" t="s">
        <v>237</v>
      </c>
      <c r="B6473" s="16">
        <v>21403</v>
      </c>
      <c r="C6473" s="16">
        <v>27</v>
      </c>
      <c r="D6473" s="16">
        <v>22.9</v>
      </c>
      <c r="E6473" s="17">
        <v>38124</v>
      </c>
      <c r="F6473" s="17"/>
    </row>
    <row r="6474" spans="1:6" x14ac:dyDescent="0.25">
      <c r="A6474" s="16" t="s">
        <v>237</v>
      </c>
      <c r="B6474" s="16">
        <v>21403</v>
      </c>
      <c r="C6474" s="16">
        <v>97</v>
      </c>
      <c r="D6474" s="16">
        <v>65</v>
      </c>
      <c r="E6474" s="17">
        <v>27942</v>
      </c>
      <c r="F6474" s="17"/>
    </row>
    <row r="6475" spans="1:6" x14ac:dyDescent="0.25">
      <c r="A6475" s="16" t="s">
        <v>237</v>
      </c>
      <c r="B6475" s="16">
        <v>21502</v>
      </c>
      <c r="C6475" s="16">
        <v>130</v>
      </c>
      <c r="D6475" s="16">
        <v>115.3</v>
      </c>
      <c r="E6475" s="17">
        <v>28522</v>
      </c>
      <c r="F6475" s="17"/>
    </row>
    <row r="6476" spans="1:6" x14ac:dyDescent="0.25">
      <c r="A6476" s="16" t="s">
        <v>237</v>
      </c>
      <c r="B6476" s="16">
        <v>21613</v>
      </c>
      <c r="C6476" s="16">
        <v>98</v>
      </c>
      <c r="D6476" s="16">
        <v>90.1</v>
      </c>
      <c r="E6476" s="17">
        <v>33079</v>
      </c>
      <c r="F6476" s="17"/>
    </row>
    <row r="6477" spans="1:6" x14ac:dyDescent="0.25">
      <c r="A6477" s="16" t="s">
        <v>237</v>
      </c>
      <c r="B6477" s="16">
        <v>20744</v>
      </c>
      <c r="C6477" s="16">
        <v>150</v>
      </c>
      <c r="D6477" s="16">
        <v>145.6</v>
      </c>
      <c r="E6477" s="17">
        <v>30468</v>
      </c>
      <c r="F6477" s="17"/>
    </row>
    <row r="6478" spans="1:6" x14ac:dyDescent="0.25">
      <c r="A6478" s="16" t="s">
        <v>237</v>
      </c>
      <c r="B6478" s="16">
        <v>21057</v>
      </c>
      <c r="C6478" s="16">
        <v>31</v>
      </c>
      <c r="D6478" s="16">
        <v>30</v>
      </c>
      <c r="E6478" s="17">
        <v>34953</v>
      </c>
      <c r="F6478" s="17"/>
    </row>
    <row r="6479" spans="1:6" x14ac:dyDescent="0.25">
      <c r="A6479" s="16" t="s">
        <v>237</v>
      </c>
      <c r="B6479" s="16">
        <v>21208</v>
      </c>
      <c r="C6479" s="16">
        <v>151</v>
      </c>
      <c r="D6479" s="16">
        <v>137.69999999999999</v>
      </c>
      <c r="E6479" s="17">
        <v>29521</v>
      </c>
      <c r="F6479" s="17"/>
    </row>
    <row r="6480" spans="1:6" x14ac:dyDescent="0.25">
      <c r="A6480" s="16" t="s">
        <v>237</v>
      </c>
      <c r="B6480" s="16">
        <v>20817</v>
      </c>
      <c r="C6480" s="16">
        <v>110</v>
      </c>
      <c r="D6480" s="16">
        <v>88.9</v>
      </c>
      <c r="E6480" s="17">
        <v>27426</v>
      </c>
      <c r="F6480" s="17"/>
    </row>
    <row r="6481" spans="1:6" x14ac:dyDescent="0.25">
      <c r="A6481" s="16" t="s">
        <v>237</v>
      </c>
      <c r="B6481" s="16">
        <v>21228</v>
      </c>
      <c r="C6481" s="16">
        <v>143</v>
      </c>
      <c r="D6481" s="16">
        <v>112.5</v>
      </c>
      <c r="E6481" s="17">
        <v>36515</v>
      </c>
      <c r="F6481" s="17"/>
    </row>
    <row r="6482" spans="1:6" x14ac:dyDescent="0.25">
      <c r="A6482" s="16" t="s">
        <v>237</v>
      </c>
      <c r="B6482" s="16">
        <v>21228</v>
      </c>
      <c r="C6482" s="16">
        <v>44</v>
      </c>
      <c r="D6482" s="16">
        <v>43.3</v>
      </c>
      <c r="E6482" s="17">
        <v>27119</v>
      </c>
      <c r="F6482" s="17"/>
    </row>
    <row r="6483" spans="1:6" x14ac:dyDescent="0.25">
      <c r="A6483" s="16" t="s">
        <v>237</v>
      </c>
      <c r="B6483" s="16">
        <v>21562</v>
      </c>
      <c r="C6483" s="16">
        <v>130</v>
      </c>
      <c r="D6483" s="16">
        <v>73.8</v>
      </c>
      <c r="E6483" s="17">
        <v>33817</v>
      </c>
      <c r="F6483" s="17"/>
    </row>
    <row r="6484" spans="1:6" x14ac:dyDescent="0.25">
      <c r="A6484" s="16" t="s">
        <v>237</v>
      </c>
      <c r="B6484" s="16">
        <v>21211</v>
      </c>
      <c r="C6484" s="16">
        <v>242</v>
      </c>
      <c r="D6484" s="16">
        <v>217.8</v>
      </c>
      <c r="E6484" s="17">
        <v>24473</v>
      </c>
      <c r="F6484" s="17"/>
    </row>
    <row r="6485" spans="1:6" x14ac:dyDescent="0.25">
      <c r="A6485" s="16" t="s">
        <v>237</v>
      </c>
      <c r="B6485" s="16">
        <v>21229</v>
      </c>
      <c r="C6485" s="16">
        <v>140</v>
      </c>
      <c r="D6485" s="16">
        <v>114.1</v>
      </c>
      <c r="E6485" s="17">
        <v>26430</v>
      </c>
      <c r="F6485" s="17"/>
    </row>
    <row r="6486" spans="1:6" x14ac:dyDescent="0.25">
      <c r="A6486" s="16" t="s">
        <v>237</v>
      </c>
      <c r="B6486" s="16">
        <v>21921</v>
      </c>
      <c r="C6486" s="16">
        <v>177</v>
      </c>
      <c r="D6486" s="16">
        <v>164.8</v>
      </c>
      <c r="E6486" s="17">
        <v>34654</v>
      </c>
      <c r="F6486" s="17"/>
    </row>
    <row r="6487" spans="1:6" x14ac:dyDescent="0.25">
      <c r="A6487" s="16" t="s">
        <v>237</v>
      </c>
      <c r="B6487" s="16">
        <v>20814</v>
      </c>
      <c r="C6487" s="16">
        <v>200</v>
      </c>
      <c r="D6487" s="16">
        <v>176</v>
      </c>
      <c r="E6487" s="17">
        <v>32549</v>
      </c>
      <c r="F6487" s="17"/>
    </row>
    <row r="6488" spans="1:6" x14ac:dyDescent="0.25">
      <c r="A6488" s="16" t="s">
        <v>237</v>
      </c>
      <c r="B6488" s="16">
        <v>20646</v>
      </c>
      <c r="C6488" s="16">
        <v>165</v>
      </c>
      <c r="D6488" s="16">
        <v>164.5</v>
      </c>
      <c r="E6488" s="17">
        <v>28126</v>
      </c>
      <c r="F6488" s="17"/>
    </row>
    <row r="6489" spans="1:6" x14ac:dyDescent="0.25">
      <c r="A6489" s="16" t="s">
        <v>237</v>
      </c>
      <c r="B6489" s="16">
        <v>21114</v>
      </c>
      <c r="C6489" s="16">
        <v>180</v>
      </c>
      <c r="D6489" s="16">
        <v>160.80000000000001</v>
      </c>
      <c r="E6489" s="17">
        <v>29221</v>
      </c>
      <c r="F6489" s="17"/>
    </row>
    <row r="6490" spans="1:6" x14ac:dyDescent="0.25">
      <c r="A6490" s="16" t="s">
        <v>237</v>
      </c>
      <c r="B6490" s="16">
        <v>20904</v>
      </c>
      <c r="C6490" s="16">
        <v>99</v>
      </c>
      <c r="D6490" s="16">
        <v>71.7</v>
      </c>
      <c r="E6490" s="17">
        <v>28095</v>
      </c>
      <c r="F6490" s="17"/>
    </row>
    <row r="6491" spans="1:6" x14ac:dyDescent="0.25">
      <c r="A6491" s="16" t="s">
        <v>237</v>
      </c>
      <c r="B6491" s="16">
        <v>21093</v>
      </c>
      <c r="C6491" s="16">
        <v>110</v>
      </c>
      <c r="D6491" s="16">
        <v>81.400000000000006</v>
      </c>
      <c r="E6491" s="17">
        <v>33168</v>
      </c>
      <c r="F6491" s="17"/>
    </row>
    <row r="6492" spans="1:6" x14ac:dyDescent="0.25">
      <c r="A6492" s="16" t="s">
        <v>237</v>
      </c>
      <c r="B6492" s="16">
        <v>21740</v>
      </c>
      <c r="C6492" s="16">
        <v>80</v>
      </c>
      <c r="D6492" s="16">
        <v>72.599999999999994</v>
      </c>
      <c r="E6492" s="17">
        <v>28583</v>
      </c>
      <c r="F6492" s="17"/>
    </row>
    <row r="6493" spans="1:6" x14ac:dyDescent="0.25">
      <c r="A6493" s="16" t="s">
        <v>237</v>
      </c>
      <c r="B6493" s="16">
        <v>20622</v>
      </c>
      <c r="C6493" s="16">
        <v>286</v>
      </c>
      <c r="D6493" s="16">
        <v>274.5</v>
      </c>
      <c r="E6493" s="17">
        <v>31488</v>
      </c>
      <c r="F6493" s="17"/>
    </row>
    <row r="6494" spans="1:6" x14ac:dyDescent="0.25">
      <c r="A6494" s="16" t="s">
        <v>237</v>
      </c>
      <c r="B6494" s="16">
        <v>21401</v>
      </c>
      <c r="C6494" s="16">
        <v>55</v>
      </c>
      <c r="D6494" s="16">
        <v>45.7</v>
      </c>
      <c r="E6494" s="17">
        <v>32402</v>
      </c>
      <c r="F6494" s="17"/>
    </row>
    <row r="6495" spans="1:6" x14ac:dyDescent="0.25">
      <c r="A6495" s="16" t="s">
        <v>237</v>
      </c>
      <c r="B6495" s="16">
        <v>21229</v>
      </c>
      <c r="C6495" s="16">
        <v>120</v>
      </c>
      <c r="D6495" s="16">
        <v>110.9</v>
      </c>
      <c r="E6495" s="17">
        <v>35353</v>
      </c>
      <c r="F6495" s="17"/>
    </row>
    <row r="6496" spans="1:6" x14ac:dyDescent="0.25">
      <c r="A6496" s="16" t="s">
        <v>237</v>
      </c>
      <c r="B6496" s="16">
        <v>21851</v>
      </c>
      <c r="C6496" s="16">
        <v>73</v>
      </c>
      <c r="D6496" s="16">
        <v>60</v>
      </c>
      <c r="E6496" s="17">
        <v>29860</v>
      </c>
      <c r="F6496" s="17"/>
    </row>
    <row r="6497" spans="1:6" x14ac:dyDescent="0.25">
      <c r="A6497" s="16" t="s">
        <v>237</v>
      </c>
      <c r="B6497" s="16">
        <v>21206</v>
      </c>
      <c r="C6497" s="16">
        <v>160</v>
      </c>
      <c r="D6497" s="16">
        <v>131.4</v>
      </c>
      <c r="E6497" s="17">
        <v>32813</v>
      </c>
      <c r="F6497" s="17"/>
    </row>
    <row r="6498" spans="1:6" x14ac:dyDescent="0.25">
      <c r="A6498" s="16" t="s">
        <v>237</v>
      </c>
      <c r="B6498" s="16">
        <v>21042</v>
      </c>
      <c r="C6498" s="16">
        <v>12</v>
      </c>
      <c r="D6498" s="16">
        <v>11.1</v>
      </c>
      <c r="E6498" s="17">
        <v>42843</v>
      </c>
      <c r="F6498" s="17"/>
    </row>
    <row r="6499" spans="1:6" x14ac:dyDescent="0.25">
      <c r="A6499" s="16" t="s">
        <v>237</v>
      </c>
      <c r="B6499" s="16">
        <v>20721</v>
      </c>
      <c r="C6499" s="16">
        <v>44</v>
      </c>
      <c r="D6499" s="16">
        <v>23.9</v>
      </c>
      <c r="E6499" s="17">
        <v>32483</v>
      </c>
      <c r="F6499" s="17"/>
    </row>
    <row r="6500" spans="1:6" x14ac:dyDescent="0.25">
      <c r="A6500" s="16" t="s">
        <v>237</v>
      </c>
      <c r="B6500" s="16">
        <v>20906</v>
      </c>
      <c r="C6500" s="16">
        <v>60</v>
      </c>
      <c r="D6500" s="16">
        <v>40.1</v>
      </c>
      <c r="E6500" s="17">
        <v>33996</v>
      </c>
      <c r="F6500" s="17"/>
    </row>
    <row r="6501" spans="1:6" x14ac:dyDescent="0.25">
      <c r="A6501" s="16" t="s">
        <v>237</v>
      </c>
      <c r="B6501" s="16">
        <v>21703</v>
      </c>
      <c r="C6501" s="16">
        <v>65</v>
      </c>
      <c r="D6501" s="16">
        <v>45.8</v>
      </c>
      <c r="E6501" s="17">
        <v>32660</v>
      </c>
      <c r="F6501" s="17"/>
    </row>
    <row r="6502" spans="1:6" x14ac:dyDescent="0.25">
      <c r="A6502" s="16" t="s">
        <v>237</v>
      </c>
      <c r="B6502" s="16">
        <v>21136</v>
      </c>
      <c r="C6502" s="16">
        <v>168</v>
      </c>
      <c r="D6502" s="16">
        <v>154.5</v>
      </c>
      <c r="E6502" s="17">
        <v>32568</v>
      </c>
      <c r="F6502" s="17"/>
    </row>
    <row r="6503" spans="1:6" x14ac:dyDescent="0.25">
      <c r="A6503" s="16" t="s">
        <v>237</v>
      </c>
      <c r="B6503" s="16">
        <v>21133</v>
      </c>
      <c r="C6503" s="16">
        <v>141</v>
      </c>
      <c r="D6503" s="16">
        <v>126</v>
      </c>
      <c r="E6503" s="17">
        <v>29032</v>
      </c>
      <c r="F6503" s="17"/>
    </row>
    <row r="6504" spans="1:6" x14ac:dyDescent="0.25">
      <c r="A6504" s="16" t="s">
        <v>237</v>
      </c>
      <c r="B6504" s="16">
        <v>21921</v>
      </c>
      <c r="C6504" s="16">
        <v>133</v>
      </c>
      <c r="D6504" s="16">
        <v>99.9</v>
      </c>
      <c r="E6504" s="17">
        <v>28522</v>
      </c>
      <c r="F6504" s="17"/>
    </row>
    <row r="6505" spans="1:6" x14ac:dyDescent="0.25">
      <c r="A6505" s="16" t="s">
        <v>237</v>
      </c>
      <c r="B6505" s="16">
        <v>21061</v>
      </c>
      <c r="C6505" s="16">
        <v>129</v>
      </c>
      <c r="D6505" s="16">
        <v>89.3</v>
      </c>
      <c r="E6505" s="17">
        <v>35677</v>
      </c>
      <c r="F6505" s="17"/>
    </row>
    <row r="6506" spans="1:6" x14ac:dyDescent="0.25">
      <c r="A6506" s="16" t="s">
        <v>237</v>
      </c>
      <c r="B6506" s="16">
        <v>20854</v>
      </c>
      <c r="C6506" s="16">
        <v>158</v>
      </c>
      <c r="D6506" s="16">
        <v>147.6</v>
      </c>
      <c r="E6506" s="17">
        <v>32318</v>
      </c>
      <c r="F6506" s="17"/>
    </row>
    <row r="6507" spans="1:6" x14ac:dyDescent="0.25">
      <c r="A6507" s="16" t="s">
        <v>237</v>
      </c>
      <c r="B6507" s="16">
        <v>21218</v>
      </c>
      <c r="C6507" s="16">
        <v>49</v>
      </c>
      <c r="D6507" s="16">
        <v>50.2</v>
      </c>
      <c r="E6507" s="17">
        <v>41073</v>
      </c>
      <c r="F6507" s="17"/>
    </row>
    <row r="6508" spans="1:6" x14ac:dyDescent="0.25">
      <c r="A6508" s="16" t="s">
        <v>237</v>
      </c>
      <c r="B6508" s="16">
        <v>21228</v>
      </c>
      <c r="C6508" s="16">
        <v>38</v>
      </c>
      <c r="D6508" s="16">
        <v>36.799999999999997</v>
      </c>
      <c r="E6508" s="17">
        <v>40299</v>
      </c>
      <c r="F6508" s="17"/>
    </row>
    <row r="6509" spans="1:6" x14ac:dyDescent="0.25">
      <c r="A6509" s="16" t="s">
        <v>237</v>
      </c>
      <c r="B6509" s="16">
        <v>21214</v>
      </c>
      <c r="C6509" s="16">
        <v>137</v>
      </c>
      <c r="D6509" s="16">
        <v>122</v>
      </c>
      <c r="E6509" s="17">
        <v>34193</v>
      </c>
      <c r="F6509" s="17"/>
    </row>
    <row r="6510" spans="1:6" x14ac:dyDescent="0.25">
      <c r="A6510" s="16" t="s">
        <v>237</v>
      </c>
      <c r="B6510" s="16">
        <v>20910</v>
      </c>
      <c r="C6510" s="16">
        <v>138</v>
      </c>
      <c r="D6510" s="16">
        <v>125.9</v>
      </c>
      <c r="E6510" s="17">
        <v>37284</v>
      </c>
      <c r="F6510" s="17"/>
    </row>
    <row r="6511" spans="1:6" x14ac:dyDescent="0.25">
      <c r="A6511" s="16" t="s">
        <v>237</v>
      </c>
      <c r="B6511" s="16">
        <v>21539</v>
      </c>
      <c r="C6511" s="16">
        <v>66</v>
      </c>
      <c r="D6511" s="16">
        <v>63.7</v>
      </c>
      <c r="E6511" s="17">
        <v>35622</v>
      </c>
      <c r="F6511" s="17"/>
    </row>
    <row r="6512" spans="1:6" x14ac:dyDescent="0.25">
      <c r="A6512" s="16" t="s">
        <v>237</v>
      </c>
      <c r="B6512" s="16">
        <v>21224</v>
      </c>
      <c r="C6512" s="16">
        <v>160</v>
      </c>
      <c r="D6512" s="16">
        <v>145.80000000000001</v>
      </c>
      <c r="E6512" s="17">
        <v>32448</v>
      </c>
      <c r="F6512" s="17"/>
    </row>
    <row r="6513" spans="1:6" x14ac:dyDescent="0.25">
      <c r="A6513" s="16" t="s">
        <v>237</v>
      </c>
      <c r="B6513" s="16">
        <v>21060</v>
      </c>
      <c r="C6513" s="16">
        <v>95</v>
      </c>
      <c r="D6513" s="16">
        <v>90.9</v>
      </c>
      <c r="E6513" s="17">
        <v>30133</v>
      </c>
      <c r="F6513" s="17"/>
    </row>
    <row r="6514" spans="1:6" x14ac:dyDescent="0.25">
      <c r="A6514" s="16" t="s">
        <v>237</v>
      </c>
      <c r="B6514" s="16">
        <v>21032</v>
      </c>
      <c r="C6514" s="16">
        <v>96</v>
      </c>
      <c r="D6514" s="16">
        <v>82.6</v>
      </c>
      <c r="E6514" s="17">
        <v>33553</v>
      </c>
      <c r="F6514" s="17"/>
    </row>
    <row r="6515" spans="1:6" x14ac:dyDescent="0.25">
      <c r="A6515" s="16" t="s">
        <v>237</v>
      </c>
      <c r="B6515" s="16">
        <v>21204</v>
      </c>
      <c r="C6515" s="16">
        <v>135</v>
      </c>
      <c r="D6515" s="16">
        <v>111.7</v>
      </c>
      <c r="E6515" s="17">
        <v>25415</v>
      </c>
      <c r="F6515" s="17"/>
    </row>
    <row r="6516" spans="1:6" x14ac:dyDescent="0.25">
      <c r="A6516" s="16" t="s">
        <v>237</v>
      </c>
      <c r="B6516" s="16">
        <v>20735</v>
      </c>
      <c r="C6516" s="16">
        <v>267</v>
      </c>
      <c r="D6516" s="16">
        <v>253.8</v>
      </c>
      <c r="E6516" s="17">
        <v>33395</v>
      </c>
      <c r="F6516" s="17"/>
    </row>
    <row r="6517" spans="1:6" x14ac:dyDescent="0.25">
      <c r="A6517" s="16" t="s">
        <v>237</v>
      </c>
      <c r="B6517" s="16">
        <v>20783</v>
      </c>
      <c r="C6517" s="16">
        <v>160</v>
      </c>
      <c r="D6517" s="16">
        <v>115.5</v>
      </c>
      <c r="E6517" s="17">
        <v>24473</v>
      </c>
      <c r="F6517" s="17"/>
    </row>
    <row r="6518" spans="1:6" x14ac:dyDescent="0.25">
      <c r="A6518" s="16" t="s">
        <v>237</v>
      </c>
      <c r="B6518" s="16">
        <v>21215</v>
      </c>
      <c r="C6518" s="16">
        <v>82</v>
      </c>
      <c r="D6518" s="16">
        <v>74.400000000000006</v>
      </c>
      <c r="E6518" s="17">
        <v>38446</v>
      </c>
      <c r="F6518" s="17"/>
    </row>
    <row r="6519" spans="1:6" x14ac:dyDescent="0.25">
      <c r="A6519" s="16" t="s">
        <v>237</v>
      </c>
      <c r="B6519" s="16">
        <v>21044</v>
      </c>
      <c r="C6519" s="16">
        <v>44</v>
      </c>
      <c r="D6519" s="16">
        <v>19.5</v>
      </c>
      <c r="E6519" s="17">
        <v>37893</v>
      </c>
      <c r="F6519" s="17"/>
    </row>
    <row r="6520" spans="1:6" x14ac:dyDescent="0.25">
      <c r="A6520" s="16" t="s">
        <v>237</v>
      </c>
      <c r="B6520" s="16">
        <v>20906</v>
      </c>
      <c r="C6520" s="16">
        <v>100</v>
      </c>
      <c r="D6520" s="16">
        <v>87.1</v>
      </c>
      <c r="E6520" s="17">
        <v>25294</v>
      </c>
      <c r="F6520" s="17"/>
    </row>
    <row r="6521" spans="1:6" x14ac:dyDescent="0.25">
      <c r="A6521" s="16" t="s">
        <v>237</v>
      </c>
      <c r="B6521" s="16">
        <v>21403</v>
      </c>
      <c r="C6521" s="16">
        <v>134</v>
      </c>
      <c r="D6521" s="16">
        <v>114.3</v>
      </c>
      <c r="E6521" s="17">
        <v>34340</v>
      </c>
      <c r="F6521" s="17"/>
    </row>
    <row r="6522" spans="1:6" x14ac:dyDescent="0.25">
      <c r="A6522" s="16" t="s">
        <v>237</v>
      </c>
      <c r="B6522" s="16">
        <v>21204</v>
      </c>
      <c r="C6522" s="16">
        <v>43</v>
      </c>
      <c r="D6522" s="16">
        <v>31.6</v>
      </c>
      <c r="E6522" s="17">
        <v>34366</v>
      </c>
      <c r="F6522" s="17"/>
    </row>
    <row r="6523" spans="1:6" x14ac:dyDescent="0.25">
      <c r="A6523" s="16" t="s">
        <v>237</v>
      </c>
      <c r="B6523" s="16">
        <v>21050</v>
      </c>
      <c r="C6523" s="16">
        <v>156</v>
      </c>
      <c r="D6523" s="16">
        <v>132.9</v>
      </c>
      <c r="E6523" s="17">
        <v>32615</v>
      </c>
      <c r="F6523" s="17"/>
    </row>
    <row r="6524" spans="1:6" x14ac:dyDescent="0.25">
      <c r="A6524" s="16" t="s">
        <v>237</v>
      </c>
      <c r="B6524" s="16">
        <v>21204</v>
      </c>
      <c r="C6524" s="16">
        <v>27</v>
      </c>
      <c r="D6524" s="16">
        <v>24</v>
      </c>
      <c r="E6524" s="17">
        <v>35767</v>
      </c>
      <c r="F6524" s="17"/>
    </row>
    <row r="6525" spans="1:6" x14ac:dyDescent="0.25">
      <c r="A6525" s="16" t="s">
        <v>237</v>
      </c>
      <c r="B6525" s="16">
        <v>21211</v>
      </c>
      <c r="C6525" s="16">
        <v>71</v>
      </c>
      <c r="D6525" s="16">
        <v>40.4</v>
      </c>
      <c r="E6525" s="17">
        <v>30818</v>
      </c>
      <c r="F6525" s="17"/>
    </row>
    <row r="6526" spans="1:6" x14ac:dyDescent="0.25">
      <c r="A6526" s="16" t="s">
        <v>237</v>
      </c>
      <c r="B6526" s="16">
        <v>21211</v>
      </c>
      <c r="C6526" s="16">
        <v>105</v>
      </c>
      <c r="D6526" s="16">
        <v>100.9</v>
      </c>
      <c r="E6526" s="17">
        <v>32905</v>
      </c>
      <c r="F6526" s="17"/>
    </row>
    <row r="6527" spans="1:6" x14ac:dyDescent="0.25">
      <c r="A6527" s="16" t="s">
        <v>237</v>
      </c>
      <c r="B6527" s="16">
        <v>20783</v>
      </c>
      <c r="C6527" s="16">
        <v>66</v>
      </c>
      <c r="D6527" s="16">
        <v>58</v>
      </c>
      <c r="E6527" s="17">
        <v>32813</v>
      </c>
      <c r="F6527" s="17"/>
    </row>
    <row r="6528" spans="1:6" x14ac:dyDescent="0.25">
      <c r="A6528" s="16" t="s">
        <v>237</v>
      </c>
      <c r="B6528" s="16">
        <v>21206</v>
      </c>
      <c r="C6528" s="16">
        <v>225</v>
      </c>
      <c r="D6528" s="16">
        <v>208.8</v>
      </c>
      <c r="E6528" s="17">
        <v>36663</v>
      </c>
      <c r="F6528" s="17"/>
    </row>
    <row r="6529" spans="1:6" x14ac:dyDescent="0.25">
      <c r="A6529" s="16" t="s">
        <v>237</v>
      </c>
      <c r="B6529" s="16">
        <v>20850</v>
      </c>
      <c r="C6529" s="16">
        <v>175</v>
      </c>
      <c r="D6529" s="16">
        <v>153.69999999999999</v>
      </c>
      <c r="E6529" s="17">
        <v>24473</v>
      </c>
      <c r="F6529" s="17"/>
    </row>
    <row r="6530" spans="1:6" x14ac:dyDescent="0.25">
      <c r="A6530" s="16" t="s">
        <v>237</v>
      </c>
      <c r="B6530" s="16">
        <v>21532</v>
      </c>
      <c r="C6530" s="16">
        <v>88</v>
      </c>
      <c r="D6530" s="16">
        <v>66.599999999999994</v>
      </c>
      <c r="E6530" s="17">
        <v>34928</v>
      </c>
      <c r="F6530" s="17"/>
    </row>
    <row r="6531" spans="1:6" x14ac:dyDescent="0.25">
      <c r="A6531" s="16" t="s">
        <v>237</v>
      </c>
      <c r="B6531" s="16">
        <v>21037</v>
      </c>
      <c r="C6531" s="16">
        <v>111</v>
      </c>
      <c r="D6531" s="16">
        <v>98.9</v>
      </c>
      <c r="E6531" s="17">
        <v>35369</v>
      </c>
      <c r="F6531" s="17"/>
    </row>
    <row r="6532" spans="1:6" x14ac:dyDescent="0.25">
      <c r="A6532" s="16" t="s">
        <v>237</v>
      </c>
      <c r="B6532" s="16">
        <v>21157</v>
      </c>
      <c r="C6532" s="16">
        <v>170</v>
      </c>
      <c r="D6532" s="16">
        <v>132.4</v>
      </c>
      <c r="E6532" s="17">
        <v>28522</v>
      </c>
      <c r="F6532" s="17"/>
    </row>
    <row r="6533" spans="1:6" x14ac:dyDescent="0.25">
      <c r="A6533" s="16" t="s">
        <v>237</v>
      </c>
      <c r="B6533" s="16">
        <v>20785</v>
      </c>
      <c r="C6533" s="16">
        <v>150</v>
      </c>
      <c r="D6533" s="16">
        <v>140.6</v>
      </c>
      <c r="E6533" s="17">
        <v>43221</v>
      </c>
      <c r="F6533" s="17"/>
    </row>
    <row r="6534" spans="1:6" x14ac:dyDescent="0.25">
      <c r="A6534" s="16" t="s">
        <v>237</v>
      </c>
      <c r="B6534" s="16">
        <v>21228</v>
      </c>
      <c r="C6534" s="16">
        <v>61</v>
      </c>
      <c r="D6534" s="16">
        <v>47.5</v>
      </c>
      <c r="E6534" s="17">
        <v>33197</v>
      </c>
      <c r="F6534" s="17"/>
    </row>
    <row r="6535" spans="1:6" x14ac:dyDescent="0.25">
      <c r="A6535" s="16" t="s">
        <v>237</v>
      </c>
      <c r="B6535" s="16">
        <v>21220</v>
      </c>
      <c r="C6535" s="16">
        <v>130</v>
      </c>
      <c r="D6535" s="16">
        <v>110.5</v>
      </c>
      <c r="E6535" s="17">
        <v>32444</v>
      </c>
      <c r="F6535" s="17"/>
    </row>
    <row r="6536" spans="1:6" x14ac:dyDescent="0.25">
      <c r="A6536" s="16" t="s">
        <v>237</v>
      </c>
      <c r="B6536" s="16">
        <v>20737</v>
      </c>
      <c r="C6536" s="16">
        <v>140</v>
      </c>
      <c r="D6536" s="16">
        <v>141.30000000000001</v>
      </c>
      <c r="E6536" s="17">
        <v>36264</v>
      </c>
      <c r="F6536" s="17"/>
    </row>
    <row r="6537" spans="1:6" x14ac:dyDescent="0.25">
      <c r="A6537" s="16" t="s">
        <v>237</v>
      </c>
      <c r="B6537" s="16">
        <v>21204</v>
      </c>
      <c r="C6537" s="16">
        <v>118</v>
      </c>
      <c r="D6537" s="16">
        <v>106.2</v>
      </c>
      <c r="E6537" s="17">
        <v>27181</v>
      </c>
      <c r="F6537" s="17"/>
    </row>
    <row r="6538" spans="1:6" x14ac:dyDescent="0.25">
      <c r="A6538" s="16" t="s">
        <v>237</v>
      </c>
      <c r="B6538" s="16">
        <v>20721</v>
      </c>
      <c r="C6538" s="16">
        <v>107</v>
      </c>
      <c r="D6538" s="16">
        <v>85.2</v>
      </c>
      <c r="E6538" s="17">
        <v>39041</v>
      </c>
      <c r="F6538" s="17"/>
    </row>
    <row r="6539" spans="1:6" x14ac:dyDescent="0.25">
      <c r="A6539" s="16" t="s">
        <v>237</v>
      </c>
      <c r="B6539" s="16">
        <v>21224</v>
      </c>
      <c r="C6539" s="16">
        <v>155</v>
      </c>
      <c r="D6539" s="16">
        <v>148.1</v>
      </c>
      <c r="E6539" s="17">
        <v>30578</v>
      </c>
      <c r="F6539" s="17"/>
    </row>
    <row r="6540" spans="1:6" x14ac:dyDescent="0.25">
      <c r="A6540" s="16" t="s">
        <v>237</v>
      </c>
      <c r="B6540" s="16">
        <v>21078</v>
      </c>
      <c r="C6540" s="16">
        <v>184</v>
      </c>
      <c r="D6540" s="16">
        <v>138.30000000000001</v>
      </c>
      <c r="E6540" s="17">
        <v>24475</v>
      </c>
      <c r="F6540" s="17"/>
    </row>
    <row r="6541" spans="1:6" x14ac:dyDescent="0.25">
      <c r="A6541" s="16" t="s">
        <v>237</v>
      </c>
      <c r="B6541" s="16">
        <v>21239</v>
      </c>
      <c r="C6541" s="16">
        <v>146</v>
      </c>
      <c r="D6541" s="16">
        <v>132</v>
      </c>
      <c r="E6541" s="17">
        <v>33760</v>
      </c>
      <c r="F6541" s="17"/>
    </row>
    <row r="6542" spans="1:6" x14ac:dyDescent="0.25">
      <c r="A6542" s="16" t="s">
        <v>237</v>
      </c>
      <c r="B6542" s="16">
        <v>20688</v>
      </c>
      <c r="C6542" s="16">
        <v>87</v>
      </c>
      <c r="D6542" s="16">
        <v>76.400000000000006</v>
      </c>
      <c r="E6542" s="17">
        <v>34654</v>
      </c>
      <c r="F6542" s="17"/>
    </row>
    <row r="6543" spans="1:6" x14ac:dyDescent="0.25">
      <c r="A6543" s="16" t="s">
        <v>237</v>
      </c>
      <c r="B6543" s="16">
        <v>21234</v>
      </c>
      <c r="C6543" s="16">
        <v>135</v>
      </c>
      <c r="D6543" s="16">
        <v>113.6</v>
      </c>
      <c r="E6543" s="17">
        <v>29544</v>
      </c>
      <c r="F6543" s="17"/>
    </row>
    <row r="6544" spans="1:6" x14ac:dyDescent="0.25">
      <c r="A6544" s="16" t="s">
        <v>237</v>
      </c>
      <c r="B6544" s="16">
        <v>21012</v>
      </c>
      <c r="C6544" s="16">
        <v>154</v>
      </c>
      <c r="D6544" s="16">
        <v>133.5</v>
      </c>
      <c r="E6544" s="17">
        <v>32519</v>
      </c>
      <c r="F6544" s="17"/>
    </row>
    <row r="6545" spans="1:6" x14ac:dyDescent="0.25">
      <c r="A6545" s="16" t="s">
        <v>237</v>
      </c>
      <c r="B6545" s="16">
        <v>20912</v>
      </c>
      <c r="C6545" s="16">
        <v>102</v>
      </c>
      <c r="D6545" s="16">
        <v>85.8</v>
      </c>
      <c r="E6545" s="17">
        <v>36503</v>
      </c>
      <c r="F6545" s="17"/>
    </row>
    <row r="6546" spans="1:6" x14ac:dyDescent="0.25">
      <c r="A6546" s="16" t="s">
        <v>237</v>
      </c>
      <c r="B6546" s="16">
        <v>21215</v>
      </c>
      <c r="C6546" s="16">
        <v>200</v>
      </c>
      <c r="D6546" s="16">
        <v>192.5</v>
      </c>
      <c r="E6546" s="17">
        <v>32660</v>
      </c>
      <c r="F6546" s="17"/>
    </row>
    <row r="6547" spans="1:6" x14ac:dyDescent="0.25">
      <c r="A6547" s="16" t="s">
        <v>237</v>
      </c>
      <c r="B6547" s="16">
        <v>21212</v>
      </c>
      <c r="C6547" s="16">
        <v>32</v>
      </c>
      <c r="D6547" s="16">
        <v>25.7</v>
      </c>
      <c r="E6547" s="17">
        <v>35405</v>
      </c>
      <c r="F6547" s="17"/>
    </row>
    <row r="6548" spans="1:6" x14ac:dyDescent="0.25">
      <c r="A6548" s="16" t="s">
        <v>237</v>
      </c>
      <c r="B6548" s="16">
        <v>20850</v>
      </c>
      <c r="C6548" s="16">
        <v>100</v>
      </c>
      <c r="D6548" s="16">
        <v>70.8</v>
      </c>
      <c r="E6548" s="17">
        <v>28185</v>
      </c>
      <c r="F6548" s="17"/>
    </row>
    <row r="6549" spans="1:6" x14ac:dyDescent="0.25">
      <c r="A6549" s="16" t="s">
        <v>237</v>
      </c>
      <c r="B6549" s="16">
        <v>21802</v>
      </c>
      <c r="C6549" s="16">
        <v>102</v>
      </c>
      <c r="D6549" s="16">
        <v>81.7</v>
      </c>
      <c r="E6549" s="17">
        <v>26566</v>
      </c>
      <c r="F6549" s="17"/>
    </row>
    <row r="6550" spans="1:6" x14ac:dyDescent="0.25">
      <c r="A6550" s="16" t="s">
        <v>237</v>
      </c>
      <c r="B6550" s="16">
        <v>21133</v>
      </c>
      <c r="C6550" s="16">
        <v>172</v>
      </c>
      <c r="D6550" s="16">
        <v>119.4</v>
      </c>
      <c r="E6550" s="17">
        <v>26413</v>
      </c>
      <c r="F6550" s="17"/>
    </row>
    <row r="6551" spans="1:6" x14ac:dyDescent="0.25">
      <c r="A6551" s="16" t="s">
        <v>237</v>
      </c>
      <c r="B6551" s="16">
        <v>21228</v>
      </c>
      <c r="C6551" s="16">
        <v>207</v>
      </c>
      <c r="D6551" s="16">
        <v>143.19999999999999</v>
      </c>
      <c r="E6551" s="17">
        <v>33086</v>
      </c>
      <c r="F6551" s="17"/>
    </row>
    <row r="6552" spans="1:6" x14ac:dyDescent="0.25">
      <c r="A6552" s="16" t="s">
        <v>237</v>
      </c>
      <c r="B6552" s="16">
        <v>20902</v>
      </c>
      <c r="C6552" s="16">
        <v>158</v>
      </c>
      <c r="D6552" s="16">
        <v>133.80000000000001</v>
      </c>
      <c r="E6552" s="17">
        <v>24473</v>
      </c>
      <c r="F6552" s="17"/>
    </row>
    <row r="6553" spans="1:6" x14ac:dyDescent="0.25">
      <c r="A6553" s="16" t="s">
        <v>237</v>
      </c>
      <c r="B6553" s="16">
        <v>21215</v>
      </c>
      <c r="C6553" s="16">
        <v>91</v>
      </c>
      <c r="D6553" s="16">
        <v>75.099999999999994</v>
      </c>
      <c r="E6553" s="17">
        <v>38244</v>
      </c>
      <c r="F6553" s="17"/>
    </row>
    <row r="6554" spans="1:6" x14ac:dyDescent="0.25">
      <c r="A6554" s="16" t="s">
        <v>237</v>
      </c>
      <c r="B6554" s="16">
        <v>20653</v>
      </c>
      <c r="C6554" s="16">
        <v>125</v>
      </c>
      <c r="D6554" s="16">
        <v>104.3</v>
      </c>
      <c r="E6554" s="17">
        <v>30195</v>
      </c>
      <c r="F6554" s="17"/>
    </row>
    <row r="6555" spans="1:6" x14ac:dyDescent="0.25">
      <c r="A6555" s="16" t="s">
        <v>237</v>
      </c>
      <c r="B6555" s="16">
        <v>21015</v>
      </c>
      <c r="C6555" s="16">
        <v>69</v>
      </c>
      <c r="D6555" s="16">
        <v>70.8</v>
      </c>
      <c r="E6555" s="17">
        <v>37579</v>
      </c>
      <c r="F6555" s="17"/>
    </row>
    <row r="6556" spans="1:6" x14ac:dyDescent="0.25">
      <c r="A6556" s="16" t="s">
        <v>237</v>
      </c>
      <c r="B6556" s="16">
        <v>21863</v>
      </c>
      <c r="C6556" s="16">
        <v>69</v>
      </c>
      <c r="D6556" s="16">
        <v>58.2</v>
      </c>
      <c r="E6556" s="17">
        <v>29144</v>
      </c>
      <c r="F6556" s="17"/>
    </row>
    <row r="6557" spans="1:6" x14ac:dyDescent="0.25">
      <c r="A6557" s="16" t="s">
        <v>237</v>
      </c>
      <c r="B6557" s="16">
        <v>20902</v>
      </c>
      <c r="C6557" s="16">
        <v>94</v>
      </c>
      <c r="D6557" s="16">
        <v>82.8</v>
      </c>
      <c r="E6557" s="17">
        <v>24636</v>
      </c>
      <c r="F6557" s="17"/>
    </row>
    <row r="6558" spans="1:6" x14ac:dyDescent="0.25">
      <c r="A6558" s="16" t="s">
        <v>237</v>
      </c>
      <c r="B6558" s="16">
        <v>21784</v>
      </c>
      <c r="C6558" s="16">
        <v>60</v>
      </c>
      <c r="D6558" s="16">
        <v>48.5</v>
      </c>
      <c r="E6558" s="17">
        <v>34060</v>
      </c>
      <c r="F6558" s="17"/>
    </row>
    <row r="6559" spans="1:6" x14ac:dyDescent="0.25">
      <c r="A6559" s="16" t="s">
        <v>237</v>
      </c>
      <c r="B6559" s="16">
        <v>21060</v>
      </c>
      <c r="C6559" s="16">
        <v>190</v>
      </c>
      <c r="D6559" s="16">
        <v>145.19999999999999</v>
      </c>
      <c r="E6559" s="17">
        <v>34516</v>
      </c>
      <c r="F6559" s="17"/>
    </row>
    <row r="6560" spans="1:6" x14ac:dyDescent="0.25">
      <c r="A6560" s="16" t="s">
        <v>237</v>
      </c>
      <c r="B6560" s="16">
        <v>20774</v>
      </c>
      <c r="C6560" s="16">
        <v>130</v>
      </c>
      <c r="D6560" s="16">
        <v>112.4</v>
      </c>
      <c r="E6560" s="17">
        <v>36636</v>
      </c>
      <c r="F6560" s="17"/>
    </row>
    <row r="6561" spans="1:6" x14ac:dyDescent="0.25">
      <c r="A6561" s="16" t="s">
        <v>237</v>
      </c>
      <c r="B6561" s="16">
        <v>21234</v>
      </c>
      <c r="C6561" s="16">
        <v>125</v>
      </c>
      <c r="D6561" s="16">
        <v>88.9</v>
      </c>
      <c r="E6561" s="17">
        <v>26071</v>
      </c>
      <c r="F6561" s="17"/>
    </row>
    <row r="6562" spans="1:6" x14ac:dyDescent="0.25">
      <c r="A6562" s="16" t="s">
        <v>237</v>
      </c>
      <c r="B6562" s="16">
        <v>21234</v>
      </c>
      <c r="C6562" s="16">
        <v>160</v>
      </c>
      <c r="D6562" s="16">
        <v>141.69999999999999</v>
      </c>
      <c r="E6562" s="17">
        <v>35586</v>
      </c>
      <c r="F6562" s="17"/>
    </row>
    <row r="6563" spans="1:6" x14ac:dyDescent="0.25">
      <c r="A6563" s="16" t="s">
        <v>237</v>
      </c>
      <c r="B6563" s="16">
        <v>20602</v>
      </c>
      <c r="C6563" s="16">
        <v>115</v>
      </c>
      <c r="D6563" s="16">
        <v>108.6</v>
      </c>
      <c r="E6563" s="17">
        <v>34851</v>
      </c>
      <c r="F6563" s="17"/>
    </row>
    <row r="6564" spans="1:6" x14ac:dyDescent="0.25">
      <c r="A6564" s="16" t="s">
        <v>237</v>
      </c>
      <c r="B6564" s="16">
        <v>20850</v>
      </c>
      <c r="C6564" s="16">
        <v>160</v>
      </c>
      <c r="D6564" s="16">
        <v>150.6</v>
      </c>
      <c r="E6564" s="17">
        <v>26827</v>
      </c>
      <c r="F6564" s="17"/>
    </row>
    <row r="6565" spans="1:6" x14ac:dyDescent="0.25">
      <c r="A6565" s="16" t="s">
        <v>237</v>
      </c>
      <c r="B6565" s="16">
        <v>21742</v>
      </c>
      <c r="C6565" s="16">
        <v>63</v>
      </c>
      <c r="D6565" s="16">
        <v>33.4</v>
      </c>
      <c r="E6565" s="17">
        <v>28369</v>
      </c>
      <c r="F6565" s="17"/>
    </row>
    <row r="6566" spans="1:6" x14ac:dyDescent="0.25">
      <c r="A6566" s="16" t="s">
        <v>237</v>
      </c>
      <c r="B6566" s="16">
        <v>21620</v>
      </c>
      <c r="C6566" s="16">
        <v>38</v>
      </c>
      <c r="D6566" s="16">
        <v>32</v>
      </c>
      <c r="E6566" s="17">
        <v>33549</v>
      </c>
      <c r="F6566" s="17"/>
    </row>
    <row r="6567" spans="1:6" x14ac:dyDescent="0.25">
      <c r="A6567" s="16" t="s">
        <v>237</v>
      </c>
      <c r="B6567" s="16">
        <v>20906</v>
      </c>
      <c r="C6567" s="16">
        <v>129</v>
      </c>
      <c r="D6567" s="16">
        <v>123.2</v>
      </c>
      <c r="E6567" s="17">
        <v>32083</v>
      </c>
      <c r="F6567" s="17"/>
    </row>
    <row r="6568" spans="1:6" x14ac:dyDescent="0.25">
      <c r="A6568" s="16" t="s">
        <v>237</v>
      </c>
      <c r="B6568" s="16">
        <v>21502</v>
      </c>
      <c r="C6568" s="16">
        <v>153</v>
      </c>
      <c r="D6568" s="16">
        <v>127.4</v>
      </c>
      <c r="E6568" s="17">
        <v>33420</v>
      </c>
      <c r="F6568" s="17"/>
    </row>
    <row r="6569" spans="1:6" x14ac:dyDescent="0.25">
      <c r="A6569" s="16" t="s">
        <v>237</v>
      </c>
      <c r="B6569" s="16">
        <v>20850</v>
      </c>
      <c r="C6569" s="16">
        <v>45</v>
      </c>
      <c r="D6569" s="16">
        <v>24.4</v>
      </c>
      <c r="E6569" s="17">
        <v>39994</v>
      </c>
      <c r="F6569" s="17"/>
    </row>
    <row r="6570" spans="1:6" x14ac:dyDescent="0.25">
      <c r="A6570" s="16" t="s">
        <v>237</v>
      </c>
      <c r="B6570" s="16">
        <v>21208</v>
      </c>
      <c r="C6570" s="16">
        <v>100</v>
      </c>
      <c r="D6570" s="16">
        <v>90.8</v>
      </c>
      <c r="E6570" s="17">
        <v>24473</v>
      </c>
      <c r="F6570" s="17"/>
    </row>
    <row r="6571" spans="1:6" x14ac:dyDescent="0.25">
      <c r="A6571" s="16" t="s">
        <v>237</v>
      </c>
      <c r="B6571" s="16">
        <v>21713</v>
      </c>
      <c r="C6571" s="16">
        <v>106</v>
      </c>
      <c r="D6571" s="16">
        <v>90</v>
      </c>
      <c r="E6571" s="17">
        <v>37226</v>
      </c>
      <c r="F6571" s="17"/>
    </row>
    <row r="6572" spans="1:6" x14ac:dyDescent="0.25">
      <c r="A6572" s="16" t="s">
        <v>237</v>
      </c>
      <c r="B6572" s="16">
        <v>21601</v>
      </c>
      <c r="C6572" s="16">
        <v>99</v>
      </c>
      <c r="D6572" s="16">
        <v>75</v>
      </c>
      <c r="E6572" s="17">
        <v>29977</v>
      </c>
      <c r="F6572" s="17"/>
    </row>
    <row r="6573" spans="1:6" x14ac:dyDescent="0.25">
      <c r="A6573" s="16" t="s">
        <v>237</v>
      </c>
      <c r="B6573" s="16">
        <v>20860</v>
      </c>
      <c r="C6573" s="16">
        <v>168</v>
      </c>
      <c r="D6573" s="16">
        <v>169.7</v>
      </c>
      <c r="E6573" s="17">
        <v>32661</v>
      </c>
      <c r="F6573" s="17"/>
    </row>
    <row r="6574" spans="1:6" x14ac:dyDescent="0.25">
      <c r="A6574" s="16" t="s">
        <v>237</v>
      </c>
      <c r="B6574" s="16">
        <v>21229</v>
      </c>
      <c r="C6574" s="16">
        <v>200</v>
      </c>
      <c r="D6574" s="16">
        <v>178.9</v>
      </c>
      <c r="E6574" s="17">
        <v>32989</v>
      </c>
      <c r="F6574" s="17"/>
    </row>
    <row r="6575" spans="1:6" x14ac:dyDescent="0.25">
      <c r="A6575" s="16" t="s">
        <v>237</v>
      </c>
      <c r="B6575" s="16">
        <v>20852</v>
      </c>
      <c r="C6575" s="16">
        <v>558</v>
      </c>
      <c r="D6575" s="16">
        <v>463.6</v>
      </c>
      <c r="E6575" s="17">
        <v>25475</v>
      </c>
      <c r="F6575" s="17"/>
    </row>
    <row r="6576" spans="1:6" x14ac:dyDescent="0.25">
      <c r="A6576" s="16" t="s">
        <v>237</v>
      </c>
      <c r="B6576" s="16">
        <v>21133</v>
      </c>
      <c r="C6576" s="16">
        <v>39</v>
      </c>
      <c r="D6576" s="16">
        <v>33.299999999999997</v>
      </c>
      <c r="E6576" s="17">
        <v>35265</v>
      </c>
      <c r="F6576" s="17"/>
    </row>
    <row r="6577" spans="1:6" x14ac:dyDescent="0.25">
      <c r="A6577" s="16" t="s">
        <v>237</v>
      </c>
      <c r="B6577" s="16">
        <v>21228</v>
      </c>
      <c r="C6577" s="16">
        <v>167</v>
      </c>
      <c r="D6577" s="16">
        <v>145.80000000000001</v>
      </c>
      <c r="E6577" s="17">
        <v>34182</v>
      </c>
      <c r="F6577" s="17"/>
    </row>
    <row r="6578" spans="1:6" x14ac:dyDescent="0.25">
      <c r="A6578" s="16" t="s">
        <v>237</v>
      </c>
      <c r="B6578" s="16">
        <v>20708</v>
      </c>
      <c r="C6578" s="16">
        <v>155</v>
      </c>
      <c r="D6578" s="16">
        <v>143.4</v>
      </c>
      <c r="E6578" s="17">
        <v>32451</v>
      </c>
      <c r="F6578" s="17"/>
    </row>
    <row r="6579" spans="1:6" x14ac:dyDescent="0.25">
      <c r="A6579" s="16" t="s">
        <v>237</v>
      </c>
      <c r="B6579" s="16">
        <v>21093</v>
      </c>
      <c r="C6579" s="16">
        <v>412</v>
      </c>
      <c r="D6579" s="16">
        <v>370</v>
      </c>
      <c r="E6579" s="17">
        <v>28795</v>
      </c>
      <c r="F6579" s="17"/>
    </row>
    <row r="6580" spans="1:6" x14ac:dyDescent="0.25">
      <c r="A6580" s="16" t="s">
        <v>237</v>
      </c>
      <c r="B6580" s="16">
        <v>21793</v>
      </c>
      <c r="C6580" s="16">
        <v>124</v>
      </c>
      <c r="D6580" s="16">
        <v>113.7</v>
      </c>
      <c r="E6580" s="17">
        <v>35744</v>
      </c>
      <c r="F6580" s="17"/>
    </row>
    <row r="6581" spans="1:6" x14ac:dyDescent="0.25">
      <c r="A6581" s="16" t="s">
        <v>237</v>
      </c>
      <c r="B6581" s="16">
        <v>20646</v>
      </c>
      <c r="C6581" s="16">
        <v>142</v>
      </c>
      <c r="D6581" s="16">
        <v>133.19999999999999</v>
      </c>
      <c r="E6581" s="17">
        <v>30760</v>
      </c>
      <c r="F6581" s="17"/>
    </row>
    <row r="6582" spans="1:6" x14ac:dyDescent="0.25">
      <c r="A6582" s="16" t="s">
        <v>237</v>
      </c>
      <c r="B6582" s="16">
        <v>21218</v>
      </c>
      <c r="C6582" s="16">
        <v>109</v>
      </c>
      <c r="D6582" s="16">
        <v>92.2</v>
      </c>
      <c r="E6582" s="17">
        <v>36402</v>
      </c>
      <c r="F6582" s="17"/>
    </row>
    <row r="6583" spans="1:6" x14ac:dyDescent="0.25">
      <c r="A6583" s="16" t="s">
        <v>237</v>
      </c>
      <c r="B6583" s="16">
        <v>21030</v>
      </c>
      <c r="C6583" s="16">
        <v>88</v>
      </c>
      <c r="D6583" s="16">
        <v>68.2</v>
      </c>
      <c r="E6583" s="17">
        <v>41905</v>
      </c>
      <c r="F6583" s="17"/>
    </row>
    <row r="6584" spans="1:6" x14ac:dyDescent="0.25">
      <c r="A6584" s="16" t="s">
        <v>237</v>
      </c>
      <c r="B6584" s="16">
        <v>20783</v>
      </c>
      <c r="C6584" s="16">
        <v>170</v>
      </c>
      <c r="D6584" s="16">
        <v>114.4</v>
      </c>
      <c r="E6584" s="17">
        <v>25189</v>
      </c>
      <c r="F6584" s="17"/>
    </row>
    <row r="6585" spans="1:6" x14ac:dyDescent="0.25">
      <c r="A6585" s="16" t="s">
        <v>237</v>
      </c>
      <c r="B6585" s="16">
        <v>20815</v>
      </c>
      <c r="C6585" s="16">
        <v>172</v>
      </c>
      <c r="D6585" s="16">
        <v>132.5</v>
      </c>
      <c r="E6585" s="17">
        <v>24473</v>
      </c>
      <c r="F6585" s="17"/>
    </row>
    <row r="6586" spans="1:6" x14ac:dyDescent="0.25">
      <c r="A6586" s="16" t="s">
        <v>237</v>
      </c>
      <c r="B6586" s="16">
        <v>21157</v>
      </c>
      <c r="C6586" s="16">
        <v>103</v>
      </c>
      <c r="D6586" s="16">
        <v>87.2</v>
      </c>
      <c r="E6586" s="17">
        <v>29843</v>
      </c>
      <c r="F6586" s="17"/>
    </row>
    <row r="6587" spans="1:6" x14ac:dyDescent="0.25">
      <c r="A6587" s="16" t="s">
        <v>237</v>
      </c>
      <c r="B6587" s="16">
        <v>21620</v>
      </c>
      <c r="C6587" s="16">
        <v>98</v>
      </c>
      <c r="D6587" s="16">
        <v>77.099999999999994</v>
      </c>
      <c r="E6587" s="17">
        <v>34369</v>
      </c>
      <c r="F6587" s="17"/>
    </row>
    <row r="6588" spans="1:6" x14ac:dyDescent="0.25">
      <c r="A6588" s="16" t="s">
        <v>237</v>
      </c>
      <c r="B6588" s="16">
        <v>21207</v>
      </c>
      <c r="C6588" s="16">
        <v>106</v>
      </c>
      <c r="D6588" s="16">
        <v>86.8</v>
      </c>
      <c r="E6588" s="17">
        <v>32690</v>
      </c>
      <c r="F6588" s="17"/>
    </row>
    <row r="6589" spans="1:6" x14ac:dyDescent="0.25">
      <c r="A6589" s="16" t="s">
        <v>237</v>
      </c>
      <c r="B6589" s="16">
        <v>20904</v>
      </c>
      <c r="C6589" s="16">
        <v>117</v>
      </c>
      <c r="D6589" s="16">
        <v>110.7</v>
      </c>
      <c r="E6589" s="17">
        <v>37778</v>
      </c>
      <c r="F6589" s="17"/>
    </row>
    <row r="6590" spans="1:6" x14ac:dyDescent="0.25">
      <c r="A6590" s="16" t="s">
        <v>237</v>
      </c>
      <c r="B6590" s="16">
        <v>21030</v>
      </c>
      <c r="C6590" s="16">
        <v>70</v>
      </c>
      <c r="D6590" s="16">
        <v>51.9</v>
      </c>
      <c r="E6590" s="17">
        <v>29252</v>
      </c>
      <c r="F6590" s="17"/>
    </row>
    <row r="6591" spans="1:6" x14ac:dyDescent="0.25">
      <c r="A6591" s="16" t="s">
        <v>237</v>
      </c>
      <c r="B6591" s="16">
        <v>21613</v>
      </c>
      <c r="C6591" s="16">
        <v>160</v>
      </c>
      <c r="D6591" s="16">
        <v>91.4</v>
      </c>
      <c r="E6591" s="17">
        <v>32584</v>
      </c>
      <c r="F6591" s="17"/>
    </row>
    <row r="6592" spans="1:6" x14ac:dyDescent="0.25">
      <c r="A6592" s="16" t="s">
        <v>237</v>
      </c>
      <c r="B6592" s="16">
        <v>21228</v>
      </c>
      <c r="C6592" s="16">
        <v>136</v>
      </c>
      <c r="D6592" s="16">
        <v>99</v>
      </c>
      <c r="E6592" s="17">
        <v>27252</v>
      </c>
      <c r="F6592" s="17"/>
    </row>
    <row r="6593" spans="1:6" x14ac:dyDescent="0.25">
      <c r="A6593" s="16" t="s">
        <v>237</v>
      </c>
      <c r="B6593" s="16">
        <v>21784</v>
      </c>
      <c r="C6593" s="16">
        <v>79</v>
      </c>
      <c r="D6593" s="16">
        <v>52.2</v>
      </c>
      <c r="E6593" s="17">
        <v>29591</v>
      </c>
      <c r="F6593" s="17"/>
    </row>
    <row r="6594" spans="1:6" x14ac:dyDescent="0.25">
      <c r="A6594" s="16" t="s">
        <v>237</v>
      </c>
      <c r="B6594" s="16">
        <v>20735</v>
      </c>
      <c r="C6594" s="16">
        <v>180</v>
      </c>
      <c r="D6594" s="16">
        <v>161.69999999999999</v>
      </c>
      <c r="E6594" s="17">
        <v>36308</v>
      </c>
      <c r="F6594" s="17"/>
    </row>
    <row r="6595" spans="1:6" x14ac:dyDescent="0.25">
      <c r="A6595" s="16" t="s">
        <v>237</v>
      </c>
      <c r="B6595" s="16">
        <v>21550</v>
      </c>
      <c r="C6595" s="16">
        <v>10</v>
      </c>
      <c r="D6595" s="16">
        <v>6.7</v>
      </c>
      <c r="E6595" s="17">
        <v>35648</v>
      </c>
      <c r="F6595" s="17"/>
    </row>
    <row r="6596" spans="1:6" x14ac:dyDescent="0.25">
      <c r="A6596" s="16" t="s">
        <v>237</v>
      </c>
      <c r="B6596" s="16">
        <v>21742</v>
      </c>
      <c r="C6596" s="16">
        <v>56</v>
      </c>
      <c r="D6596" s="16">
        <v>45.7</v>
      </c>
      <c r="E6596" s="17">
        <v>43326</v>
      </c>
      <c r="F6596" s="17"/>
    </row>
    <row r="6597" spans="1:6" x14ac:dyDescent="0.25">
      <c r="A6597" s="16" t="s">
        <v>237</v>
      </c>
      <c r="B6597" s="16">
        <v>21223</v>
      </c>
      <c r="C6597" s="16">
        <v>156</v>
      </c>
      <c r="D6597" s="16">
        <v>140.9</v>
      </c>
      <c r="E6597" s="17">
        <v>32540</v>
      </c>
      <c r="F6597" s="17"/>
    </row>
    <row r="6598" spans="1:6" x14ac:dyDescent="0.25">
      <c r="A6598" s="16" t="s">
        <v>237</v>
      </c>
      <c r="B6598" s="16">
        <v>21218</v>
      </c>
      <c r="C6598" s="16">
        <v>141</v>
      </c>
      <c r="D6598" s="16">
        <v>132.80000000000001</v>
      </c>
      <c r="E6598" s="17">
        <v>34096</v>
      </c>
      <c r="F6598" s="17"/>
    </row>
    <row r="6599" spans="1:6" x14ac:dyDescent="0.25">
      <c r="A6599" s="16" t="s">
        <v>237</v>
      </c>
      <c r="B6599" s="16">
        <v>21228</v>
      </c>
      <c r="C6599" s="16">
        <v>120</v>
      </c>
      <c r="D6599" s="16">
        <v>114.9</v>
      </c>
      <c r="E6599" s="17">
        <v>38246</v>
      </c>
      <c r="F6599" s="17"/>
    </row>
    <row r="6600" spans="1:6" x14ac:dyDescent="0.25">
      <c r="A6600" s="16" t="s">
        <v>237</v>
      </c>
      <c r="B6600" s="16">
        <v>20706</v>
      </c>
      <c r="C6600" s="16">
        <v>130</v>
      </c>
      <c r="D6600" s="16">
        <v>126.5</v>
      </c>
      <c r="E6600" s="17">
        <v>28185</v>
      </c>
      <c r="F6600" s="17"/>
    </row>
    <row r="6601" spans="1:6" x14ac:dyDescent="0.25">
      <c r="A6601" s="16" t="s">
        <v>237</v>
      </c>
      <c r="B6601" s="16">
        <v>21054</v>
      </c>
      <c r="C6601" s="16">
        <v>110</v>
      </c>
      <c r="D6601" s="16">
        <v>104.3</v>
      </c>
      <c r="E6601" s="17">
        <v>30498</v>
      </c>
      <c r="F6601" s="17"/>
    </row>
    <row r="6602" spans="1:6" x14ac:dyDescent="0.25">
      <c r="A6602" s="16" t="s">
        <v>237</v>
      </c>
      <c r="B6602" s="16">
        <v>20901</v>
      </c>
      <c r="C6602" s="16">
        <v>50</v>
      </c>
      <c r="D6602" s="16">
        <v>44.8</v>
      </c>
      <c r="E6602" s="17">
        <v>33390</v>
      </c>
      <c r="F6602" s="17"/>
    </row>
    <row r="6603" spans="1:6" x14ac:dyDescent="0.25">
      <c r="A6603" s="16" t="s">
        <v>237</v>
      </c>
      <c r="B6603" s="16">
        <v>21078</v>
      </c>
      <c r="C6603" s="16">
        <v>78</v>
      </c>
      <c r="D6603" s="16">
        <v>74</v>
      </c>
      <c r="E6603" s="17">
        <v>41430</v>
      </c>
      <c r="F6603" s="17"/>
    </row>
    <row r="6604" spans="1:6" x14ac:dyDescent="0.25">
      <c r="A6604" s="16" t="s">
        <v>237</v>
      </c>
      <c r="B6604" s="16">
        <v>20895</v>
      </c>
      <c r="C6604" s="16">
        <v>140</v>
      </c>
      <c r="D6604" s="16">
        <v>131.19999999999999</v>
      </c>
      <c r="E6604" s="17">
        <v>25934</v>
      </c>
      <c r="F6604" s="17"/>
    </row>
    <row r="6605" spans="1:6" x14ac:dyDescent="0.25">
      <c r="A6605" s="16" t="s">
        <v>237</v>
      </c>
      <c r="B6605" s="16">
        <v>21771</v>
      </c>
      <c r="C6605" s="16">
        <v>62</v>
      </c>
      <c r="D6605" s="16">
        <v>56.2</v>
      </c>
      <c r="E6605" s="17">
        <v>36787</v>
      </c>
      <c r="F6605" s="17"/>
    </row>
    <row r="6606" spans="1:6" x14ac:dyDescent="0.25">
      <c r="A6606" s="16" t="s">
        <v>237</v>
      </c>
      <c r="B6606" s="16">
        <v>21209</v>
      </c>
      <c r="C6606" s="16">
        <v>120</v>
      </c>
      <c r="D6606" s="16">
        <v>94.7</v>
      </c>
      <c r="E6606" s="17">
        <v>35366</v>
      </c>
      <c r="F6606" s="17"/>
    </row>
    <row r="6607" spans="1:6" x14ac:dyDescent="0.25">
      <c r="A6607" s="16" t="s">
        <v>237</v>
      </c>
      <c r="B6607" s="16">
        <v>21215</v>
      </c>
      <c r="C6607" s="16">
        <v>135</v>
      </c>
      <c r="D6607" s="16">
        <v>124.2</v>
      </c>
      <c r="E6607" s="17">
        <v>37420</v>
      </c>
      <c r="F6607" s="17"/>
    </row>
    <row r="6608" spans="1:6" x14ac:dyDescent="0.25">
      <c r="A6608" s="16" t="s">
        <v>237</v>
      </c>
      <c r="B6608" s="16">
        <v>21629</v>
      </c>
      <c r="C6608" s="16">
        <v>87</v>
      </c>
      <c r="D6608" s="16">
        <v>79.099999999999994</v>
      </c>
      <c r="E6608" s="17">
        <v>26280</v>
      </c>
      <c r="F6608" s="17"/>
    </row>
    <row r="6609" spans="1:6" x14ac:dyDescent="0.25">
      <c r="A6609" s="16" t="s">
        <v>237</v>
      </c>
      <c r="B6609" s="16">
        <v>21502</v>
      </c>
      <c r="C6609" s="16">
        <v>124</v>
      </c>
      <c r="D6609" s="16">
        <v>101.4</v>
      </c>
      <c r="E6609" s="17">
        <v>33848</v>
      </c>
      <c r="F6609" s="17"/>
    </row>
    <row r="6610" spans="1:6" x14ac:dyDescent="0.25">
      <c r="A6610" s="16" t="s">
        <v>237</v>
      </c>
      <c r="B6610" s="16">
        <v>21217</v>
      </c>
      <c r="C6610" s="16">
        <v>148</v>
      </c>
      <c r="D6610" s="16">
        <v>129.69999999999999</v>
      </c>
      <c r="E6610" s="17">
        <v>34725</v>
      </c>
      <c r="F6610" s="17"/>
    </row>
    <row r="6611" spans="1:6" x14ac:dyDescent="0.25">
      <c r="A6611" s="16" t="s">
        <v>237</v>
      </c>
      <c r="B6611" s="16">
        <v>20650</v>
      </c>
      <c r="C6611" s="16">
        <v>160</v>
      </c>
      <c r="D6611" s="16">
        <v>141.6</v>
      </c>
      <c r="E6611" s="17">
        <v>24473</v>
      </c>
      <c r="F6611" s="17"/>
    </row>
    <row r="6612" spans="1:6" x14ac:dyDescent="0.25">
      <c r="A6612" s="16" t="s">
        <v>237</v>
      </c>
      <c r="B6612" s="16">
        <v>21146</v>
      </c>
      <c r="C6612" s="16">
        <v>138</v>
      </c>
      <c r="D6612" s="16">
        <v>126.7</v>
      </c>
      <c r="E6612" s="17">
        <v>30195</v>
      </c>
      <c r="F6612" s="17"/>
    </row>
    <row r="6613" spans="1:6" x14ac:dyDescent="0.25">
      <c r="A6613" s="16" t="s">
        <v>237</v>
      </c>
      <c r="B6613" s="16">
        <v>21093</v>
      </c>
      <c r="C6613" s="16">
        <v>93</v>
      </c>
      <c r="D6613" s="16">
        <v>82.9</v>
      </c>
      <c r="E6613" s="17">
        <v>39254</v>
      </c>
      <c r="F6613" s="17"/>
    </row>
    <row r="6614" spans="1:6" x14ac:dyDescent="0.25">
      <c r="A6614" s="16" t="s">
        <v>237</v>
      </c>
      <c r="B6614" s="16">
        <v>21601</v>
      </c>
      <c r="C6614" s="16">
        <v>170</v>
      </c>
      <c r="D6614" s="16">
        <v>107.6</v>
      </c>
      <c r="E6614" s="17">
        <v>24473</v>
      </c>
      <c r="F6614" s="17"/>
    </row>
    <row r="6615" spans="1:6" x14ac:dyDescent="0.25">
      <c r="A6615" s="16" t="s">
        <v>237</v>
      </c>
      <c r="B6615" s="16">
        <v>21740</v>
      </c>
      <c r="C6615" s="16">
        <v>130</v>
      </c>
      <c r="D6615" s="16">
        <v>118.8</v>
      </c>
      <c r="E6615" s="17">
        <v>36100</v>
      </c>
      <c r="F6615" s="17"/>
    </row>
    <row r="6616" spans="1:6" x14ac:dyDescent="0.25">
      <c r="A6616" s="16" t="s">
        <v>237</v>
      </c>
      <c r="B6616" s="16">
        <v>20904</v>
      </c>
      <c r="C6616" s="16">
        <v>148</v>
      </c>
      <c r="D6616" s="16">
        <v>137</v>
      </c>
      <c r="E6616" s="17">
        <v>33055</v>
      </c>
      <c r="F6616" s="17"/>
    </row>
    <row r="6617" spans="1:6" x14ac:dyDescent="0.25">
      <c r="A6617" s="16" t="s">
        <v>237</v>
      </c>
      <c r="B6617" s="16">
        <v>20735</v>
      </c>
      <c r="C6617" s="16">
        <v>180</v>
      </c>
      <c r="D6617" s="16">
        <v>168.1</v>
      </c>
      <c r="E6617" s="17">
        <v>31932</v>
      </c>
      <c r="F6617" s="17"/>
    </row>
    <row r="6618" spans="1:6" x14ac:dyDescent="0.25">
      <c r="A6618" s="16" t="s">
        <v>237</v>
      </c>
      <c r="B6618" s="16">
        <v>21701</v>
      </c>
      <c r="C6618" s="16">
        <v>196</v>
      </c>
      <c r="D6618" s="16">
        <v>147.5</v>
      </c>
      <c r="E6618" s="17">
        <v>32905</v>
      </c>
      <c r="F6618" s="17"/>
    </row>
    <row r="6619" spans="1:6" x14ac:dyDescent="0.25">
      <c r="A6619" s="16" t="s">
        <v>237</v>
      </c>
      <c r="B6619" s="16">
        <v>21740</v>
      </c>
      <c r="C6619" s="16">
        <v>140</v>
      </c>
      <c r="D6619" s="16">
        <v>117.3</v>
      </c>
      <c r="E6619" s="17">
        <v>36836</v>
      </c>
      <c r="F6619" s="17"/>
    </row>
    <row r="6620" spans="1:6" x14ac:dyDescent="0.25">
      <c r="A6620" s="16" t="s">
        <v>237</v>
      </c>
      <c r="B6620" s="16">
        <v>21784</v>
      </c>
      <c r="C6620" s="16">
        <v>118</v>
      </c>
      <c r="D6620" s="16">
        <v>97.8</v>
      </c>
      <c r="E6620" s="17">
        <v>29891</v>
      </c>
      <c r="F6620" s="17"/>
    </row>
    <row r="6621" spans="1:6" x14ac:dyDescent="0.25">
      <c r="A6621" s="16" t="s">
        <v>237</v>
      </c>
      <c r="B6621" s="16">
        <v>20879</v>
      </c>
      <c r="C6621" s="16">
        <v>147</v>
      </c>
      <c r="D6621" s="16">
        <v>117.3</v>
      </c>
      <c r="E6621" s="17">
        <v>34772</v>
      </c>
      <c r="F6621" s="17"/>
    </row>
    <row r="6622" spans="1:6" x14ac:dyDescent="0.25">
      <c r="A6622" s="16" t="s">
        <v>237</v>
      </c>
      <c r="B6622" s="16">
        <v>21212</v>
      </c>
      <c r="C6622" s="16">
        <v>135</v>
      </c>
      <c r="D6622" s="16">
        <v>109.5</v>
      </c>
      <c r="E6622" s="17">
        <v>24517</v>
      </c>
      <c r="F6622" s="17"/>
    </row>
    <row r="6623" spans="1:6" x14ac:dyDescent="0.25">
      <c r="A6623" s="16" t="s">
        <v>237</v>
      </c>
      <c r="B6623" s="16">
        <v>21234</v>
      </c>
      <c r="C6623" s="16">
        <v>113</v>
      </c>
      <c r="D6623" s="16">
        <v>84.7</v>
      </c>
      <c r="E6623" s="17">
        <v>26772</v>
      </c>
      <c r="F6623" s="17"/>
    </row>
    <row r="6624" spans="1:6" x14ac:dyDescent="0.25">
      <c r="A6624" s="16" t="s">
        <v>237</v>
      </c>
      <c r="B6624" s="16">
        <v>21727</v>
      </c>
      <c r="C6624" s="16">
        <v>99</v>
      </c>
      <c r="D6624" s="16">
        <v>93.8</v>
      </c>
      <c r="E6624" s="17">
        <v>34631</v>
      </c>
      <c r="F6624" s="17"/>
    </row>
    <row r="6625" spans="1:6" x14ac:dyDescent="0.25">
      <c r="A6625" s="16" t="s">
        <v>237</v>
      </c>
      <c r="B6625" s="16">
        <v>20747</v>
      </c>
      <c r="C6625" s="16">
        <v>162</v>
      </c>
      <c r="D6625" s="16">
        <v>156.6</v>
      </c>
      <c r="E6625" s="17">
        <v>25984</v>
      </c>
      <c r="F6625" s="17"/>
    </row>
    <row r="6626" spans="1:6" x14ac:dyDescent="0.25">
      <c r="A6626" s="16" t="s">
        <v>237</v>
      </c>
      <c r="B6626" s="16">
        <v>21208</v>
      </c>
      <c r="C6626" s="16">
        <v>140</v>
      </c>
      <c r="D6626" s="16">
        <v>105.3</v>
      </c>
      <c r="E6626" s="17">
        <v>27940</v>
      </c>
      <c r="F6626" s="17"/>
    </row>
    <row r="6627" spans="1:6" x14ac:dyDescent="0.25">
      <c r="A6627" s="16" t="s">
        <v>237</v>
      </c>
      <c r="B6627" s="16">
        <v>21208</v>
      </c>
      <c r="C6627" s="16">
        <v>37</v>
      </c>
      <c r="D6627" s="16">
        <v>21.7</v>
      </c>
      <c r="E6627" s="17">
        <v>33374</v>
      </c>
      <c r="F6627" s="17"/>
    </row>
    <row r="6628" spans="1:6" x14ac:dyDescent="0.25">
      <c r="A6628" s="16" t="s">
        <v>237</v>
      </c>
      <c r="B6628" s="16">
        <v>21911</v>
      </c>
      <c r="C6628" s="16">
        <v>144</v>
      </c>
      <c r="D6628" s="16">
        <v>137.1</v>
      </c>
      <c r="E6628" s="17">
        <v>32660</v>
      </c>
      <c r="F6628" s="17"/>
    </row>
    <row r="6629" spans="1:6" x14ac:dyDescent="0.25">
      <c r="A6629" s="16" t="s">
        <v>237</v>
      </c>
      <c r="B6629" s="16">
        <v>20910</v>
      </c>
      <c r="C6629" s="16">
        <v>92</v>
      </c>
      <c r="D6629" s="16">
        <v>72.3</v>
      </c>
      <c r="E6629" s="17">
        <v>25112</v>
      </c>
      <c r="F6629" s="17"/>
    </row>
    <row r="6630" spans="1:6" x14ac:dyDescent="0.25">
      <c r="A6630" s="16" t="s">
        <v>237</v>
      </c>
      <c r="B6630" s="16">
        <v>21532</v>
      </c>
      <c r="C6630" s="16">
        <v>122</v>
      </c>
      <c r="D6630" s="16">
        <v>102.9</v>
      </c>
      <c r="E6630" s="17">
        <v>28828</v>
      </c>
      <c r="F6630" s="17"/>
    </row>
    <row r="6631" spans="1:6" x14ac:dyDescent="0.25">
      <c r="A6631" s="16" t="s">
        <v>237</v>
      </c>
      <c r="B6631" s="16">
        <v>20910</v>
      </c>
      <c r="C6631" s="16">
        <v>87</v>
      </c>
      <c r="D6631" s="16">
        <v>52.4</v>
      </c>
      <c r="E6631" s="17">
        <v>32752</v>
      </c>
      <c r="F6631" s="17"/>
    </row>
    <row r="6632" spans="1:6" x14ac:dyDescent="0.25">
      <c r="A6632" s="16" t="s">
        <v>237</v>
      </c>
      <c r="B6632" s="16">
        <v>21237</v>
      </c>
      <c r="C6632" s="16">
        <v>117</v>
      </c>
      <c r="D6632" s="16">
        <v>111.1</v>
      </c>
      <c r="E6632" s="17">
        <v>34435</v>
      </c>
      <c r="F6632" s="17"/>
    </row>
    <row r="6633" spans="1:6" x14ac:dyDescent="0.25">
      <c r="A6633" s="16" t="s">
        <v>237</v>
      </c>
      <c r="B6633" s="16">
        <v>20850</v>
      </c>
      <c r="C6633" s="16">
        <v>160</v>
      </c>
      <c r="D6633" s="16">
        <v>151.6</v>
      </c>
      <c r="E6633" s="17">
        <v>29427</v>
      </c>
      <c r="F6633" s="17"/>
    </row>
    <row r="6634" spans="1:6" x14ac:dyDescent="0.25">
      <c r="A6634" s="16" t="s">
        <v>237</v>
      </c>
      <c r="B6634" s="16">
        <v>20814</v>
      </c>
      <c r="C6634" s="16">
        <v>31</v>
      </c>
      <c r="D6634" s="16">
        <v>22.1</v>
      </c>
      <c r="E6634" s="17">
        <v>35192</v>
      </c>
      <c r="F6634" s="17"/>
    </row>
    <row r="6635" spans="1:6" x14ac:dyDescent="0.25">
      <c r="A6635" s="16" t="s">
        <v>237</v>
      </c>
      <c r="B6635" s="16">
        <v>21216</v>
      </c>
      <c r="C6635" s="16">
        <v>24</v>
      </c>
      <c r="D6635" s="16">
        <v>24.1</v>
      </c>
      <c r="E6635" s="17">
        <v>41507</v>
      </c>
      <c r="F6635" s="17"/>
    </row>
    <row r="6636" spans="1:6" x14ac:dyDescent="0.25">
      <c r="A6636" s="16" t="s">
        <v>237</v>
      </c>
      <c r="B6636" s="16">
        <v>21228</v>
      </c>
      <c r="C6636" s="16">
        <v>125</v>
      </c>
      <c r="D6636" s="16">
        <v>96.4</v>
      </c>
      <c r="E6636" s="17">
        <v>32509</v>
      </c>
      <c r="F6636" s="17"/>
    </row>
    <row r="6637" spans="1:6" x14ac:dyDescent="0.25">
      <c r="A6637" s="16" t="s">
        <v>237</v>
      </c>
      <c r="B6637" s="16">
        <v>21802</v>
      </c>
      <c r="C6637" s="16">
        <v>80</v>
      </c>
      <c r="D6637" s="16">
        <v>37.1</v>
      </c>
      <c r="E6637" s="17">
        <v>29795</v>
      </c>
      <c r="F6637" s="17"/>
    </row>
    <row r="6638" spans="1:6" x14ac:dyDescent="0.25">
      <c r="A6638" s="16" t="s">
        <v>237</v>
      </c>
      <c r="B6638" s="16">
        <v>20814</v>
      </c>
      <c r="C6638" s="16">
        <v>108</v>
      </c>
      <c r="D6638" s="16">
        <v>65.3</v>
      </c>
      <c r="E6638" s="17">
        <v>33458</v>
      </c>
      <c r="F6638" s="17"/>
    </row>
    <row r="6639" spans="1:6" x14ac:dyDescent="0.25">
      <c r="A6639" s="16" t="s">
        <v>237</v>
      </c>
      <c r="B6639" s="16">
        <v>21502</v>
      </c>
      <c r="C6639" s="16">
        <v>101</v>
      </c>
      <c r="D6639" s="16">
        <v>89.7</v>
      </c>
      <c r="E6639" s="17">
        <v>25559</v>
      </c>
      <c r="F6639" s="17"/>
    </row>
    <row r="6640" spans="1:6" x14ac:dyDescent="0.25">
      <c r="A6640" s="16" t="s">
        <v>237</v>
      </c>
      <c r="B6640" s="16">
        <v>21221</v>
      </c>
      <c r="C6640" s="16">
        <v>238</v>
      </c>
      <c r="D6640" s="16">
        <v>227.7</v>
      </c>
      <c r="E6640" s="17">
        <v>32654</v>
      </c>
      <c r="F6640" s="17"/>
    </row>
    <row r="6641" spans="1:6" x14ac:dyDescent="0.25">
      <c r="A6641" s="16" t="s">
        <v>237</v>
      </c>
      <c r="B6641" s="16">
        <v>21713</v>
      </c>
      <c r="C6641" s="16">
        <v>148</v>
      </c>
      <c r="D6641" s="16">
        <v>132.1</v>
      </c>
      <c r="E6641" s="17">
        <v>30407</v>
      </c>
      <c r="F6641" s="17"/>
    </row>
    <row r="6642" spans="1:6" x14ac:dyDescent="0.25">
      <c r="A6642" s="16" t="s">
        <v>237</v>
      </c>
      <c r="B6642" s="16">
        <v>21701</v>
      </c>
      <c r="C6642" s="16">
        <v>120</v>
      </c>
      <c r="D6642" s="16">
        <v>111.1</v>
      </c>
      <c r="E6642" s="17">
        <v>32518</v>
      </c>
      <c r="F6642" s="17"/>
    </row>
    <row r="6643" spans="1:6" x14ac:dyDescent="0.25">
      <c r="A6643" s="16" t="s">
        <v>237</v>
      </c>
      <c r="B6643" s="16">
        <v>21286</v>
      </c>
      <c r="C6643" s="16">
        <v>132</v>
      </c>
      <c r="D6643" s="16">
        <v>113.4</v>
      </c>
      <c r="E6643" s="17">
        <v>24820</v>
      </c>
      <c r="F6643" s="17"/>
    </row>
    <row r="6644" spans="1:6" x14ac:dyDescent="0.25">
      <c r="A6644" s="16" t="s">
        <v>237</v>
      </c>
      <c r="B6644" s="16">
        <v>21629</v>
      </c>
      <c r="C6644" s="16">
        <v>100</v>
      </c>
      <c r="D6644" s="16">
        <v>73.900000000000006</v>
      </c>
      <c r="E6644" s="17">
        <v>30773</v>
      </c>
      <c r="F6644" s="17"/>
    </row>
    <row r="6645" spans="1:6" x14ac:dyDescent="0.25">
      <c r="A6645" s="16" t="s">
        <v>237</v>
      </c>
      <c r="B6645" s="16">
        <v>20716</v>
      </c>
      <c r="C6645" s="16">
        <v>120</v>
      </c>
      <c r="D6645" s="16">
        <v>113.8</v>
      </c>
      <c r="E6645" s="17">
        <v>34456</v>
      </c>
      <c r="F6645" s="17"/>
    </row>
    <row r="6646" spans="1:6" x14ac:dyDescent="0.25">
      <c r="A6646" s="16" t="s">
        <v>237</v>
      </c>
      <c r="B6646" s="16">
        <v>21212</v>
      </c>
      <c r="C6646" s="16">
        <v>112</v>
      </c>
      <c r="D6646" s="16">
        <v>82.1</v>
      </c>
      <c r="E6646" s="17">
        <v>25616</v>
      </c>
      <c r="F6646" s="17"/>
    </row>
    <row r="6647" spans="1:6" x14ac:dyDescent="0.25">
      <c r="A6647" s="16" t="s">
        <v>237</v>
      </c>
      <c r="B6647" s="16">
        <v>21811</v>
      </c>
      <c r="C6647" s="16">
        <v>165</v>
      </c>
      <c r="D6647" s="16">
        <v>114.7</v>
      </c>
      <c r="E6647" s="17">
        <v>29403</v>
      </c>
      <c r="F6647" s="17"/>
    </row>
    <row r="6648" spans="1:6" x14ac:dyDescent="0.25">
      <c r="A6648" s="16" t="s">
        <v>237</v>
      </c>
      <c r="B6648" s="16">
        <v>21401</v>
      </c>
      <c r="C6648" s="16">
        <v>154</v>
      </c>
      <c r="D6648" s="16">
        <v>115.4</v>
      </c>
      <c r="E6648" s="17">
        <v>36439</v>
      </c>
      <c r="F6648" s="17"/>
    </row>
    <row r="6649" spans="1:6" x14ac:dyDescent="0.25">
      <c r="A6649" s="16" t="s">
        <v>237</v>
      </c>
      <c r="B6649" s="16">
        <v>21014</v>
      </c>
      <c r="C6649" s="16">
        <v>155</v>
      </c>
      <c r="D6649" s="16">
        <v>126.8</v>
      </c>
      <c r="E6649" s="17">
        <v>35689</v>
      </c>
      <c r="F6649" s="17"/>
    </row>
    <row r="6650" spans="1:6" x14ac:dyDescent="0.25">
      <c r="A6650" s="16" t="s">
        <v>237</v>
      </c>
      <c r="B6650" s="16">
        <v>20860</v>
      </c>
      <c r="C6650" s="16">
        <v>82</v>
      </c>
      <c r="D6650" s="16">
        <v>59.6</v>
      </c>
      <c r="E6650" s="17">
        <v>32874</v>
      </c>
      <c r="F6650" s="17"/>
    </row>
    <row r="6651" spans="1:6" x14ac:dyDescent="0.25">
      <c r="A6651" s="16" t="s">
        <v>237</v>
      </c>
      <c r="B6651" s="16">
        <v>20695</v>
      </c>
      <c r="C6651" s="16">
        <v>73</v>
      </c>
      <c r="D6651" s="16">
        <v>64.7</v>
      </c>
      <c r="E6651" s="17">
        <v>42062</v>
      </c>
      <c r="F6651" s="17"/>
    </row>
    <row r="6652" spans="1:6" x14ac:dyDescent="0.25">
      <c r="A6652" s="16" t="s">
        <v>237</v>
      </c>
      <c r="B6652" s="16">
        <v>21853</v>
      </c>
      <c r="C6652" s="16">
        <v>135</v>
      </c>
      <c r="D6652" s="16">
        <v>112.7</v>
      </c>
      <c r="E6652" s="17">
        <v>32427</v>
      </c>
      <c r="F6652" s="17"/>
    </row>
    <row r="6653" spans="1:6" x14ac:dyDescent="0.25">
      <c r="A6653" s="16" t="s">
        <v>237</v>
      </c>
      <c r="B6653" s="16">
        <v>21701</v>
      </c>
      <c r="C6653" s="16">
        <v>143</v>
      </c>
      <c r="D6653" s="16">
        <v>107.7</v>
      </c>
      <c r="E6653" s="17">
        <v>25542</v>
      </c>
      <c r="F6653" s="17"/>
    </row>
    <row r="6654" spans="1:6" x14ac:dyDescent="0.25">
      <c r="A6654" s="16" t="s">
        <v>237</v>
      </c>
      <c r="B6654" s="16">
        <v>21133</v>
      </c>
      <c r="C6654" s="16">
        <v>63</v>
      </c>
      <c r="D6654" s="16">
        <v>44.3</v>
      </c>
      <c r="E6654" s="17">
        <v>32933</v>
      </c>
      <c r="F6654" s="17"/>
    </row>
    <row r="6655" spans="1:6" x14ac:dyDescent="0.25">
      <c r="A6655" s="16" t="s">
        <v>237</v>
      </c>
      <c r="B6655" s="16">
        <v>21102</v>
      </c>
      <c r="C6655" s="16">
        <v>109</v>
      </c>
      <c r="D6655" s="16">
        <v>103.1</v>
      </c>
      <c r="E6655" s="17">
        <v>24473</v>
      </c>
      <c r="F6655" s="17"/>
    </row>
    <row r="6656" spans="1:6" x14ac:dyDescent="0.25">
      <c r="A6656" s="16" t="s">
        <v>237</v>
      </c>
      <c r="B6656" s="16">
        <v>21787</v>
      </c>
      <c r="C6656" s="16">
        <v>63</v>
      </c>
      <c r="D6656" s="16">
        <v>58.5</v>
      </c>
      <c r="E6656" s="17">
        <v>38287</v>
      </c>
      <c r="F6656" s="17"/>
    </row>
    <row r="6657" spans="1:6" x14ac:dyDescent="0.25">
      <c r="A6657" s="16" t="s">
        <v>237</v>
      </c>
      <c r="B6657" s="16">
        <v>21222</v>
      </c>
      <c r="C6657" s="16">
        <v>177</v>
      </c>
      <c r="D6657" s="16">
        <v>162.9</v>
      </c>
      <c r="E6657" s="17">
        <v>29899</v>
      </c>
      <c r="F6657" s="17"/>
    </row>
    <row r="6658" spans="1:6" x14ac:dyDescent="0.25">
      <c r="A6658" s="16" t="s">
        <v>237</v>
      </c>
      <c r="B6658" s="16">
        <v>21536</v>
      </c>
      <c r="C6658" s="16">
        <v>107</v>
      </c>
      <c r="D6658" s="16">
        <v>105.4</v>
      </c>
      <c r="E6658" s="17">
        <v>34152</v>
      </c>
      <c r="F6658" s="17"/>
    </row>
    <row r="6659" spans="1:6" x14ac:dyDescent="0.25">
      <c r="A6659" s="16" t="s">
        <v>237</v>
      </c>
      <c r="B6659" s="16">
        <v>21771</v>
      </c>
      <c r="C6659" s="16">
        <v>104</v>
      </c>
      <c r="D6659" s="16">
        <v>95.9</v>
      </c>
      <c r="E6659" s="17">
        <v>34590</v>
      </c>
      <c r="F6659" s="17"/>
    </row>
    <row r="6660" spans="1:6" x14ac:dyDescent="0.25">
      <c r="A6660" s="16" t="s">
        <v>237</v>
      </c>
      <c r="B6660" s="16">
        <v>20678</v>
      </c>
      <c r="C6660" s="16">
        <v>149</v>
      </c>
      <c r="D6660" s="16">
        <v>120</v>
      </c>
      <c r="E6660" s="17">
        <v>32567</v>
      </c>
      <c r="F6660" s="17"/>
    </row>
    <row r="6661" spans="1:6" x14ac:dyDescent="0.25">
      <c r="A6661" s="16" t="s">
        <v>237</v>
      </c>
      <c r="B6661" s="16">
        <v>20688</v>
      </c>
      <c r="C6661" s="16">
        <v>48</v>
      </c>
      <c r="D6661" s="16">
        <v>43</v>
      </c>
      <c r="E6661" s="17">
        <v>35503</v>
      </c>
      <c r="F6661" s="17"/>
    </row>
    <row r="6662" spans="1:6" x14ac:dyDescent="0.25">
      <c r="A6662" s="16" t="s">
        <v>237</v>
      </c>
      <c r="B6662" s="16">
        <v>21225</v>
      </c>
      <c r="C6662" s="16">
        <v>129</v>
      </c>
      <c r="D6662" s="16">
        <v>102.8</v>
      </c>
      <c r="E6662" s="17">
        <v>26644</v>
      </c>
      <c r="F6662" s="17"/>
    </row>
    <row r="6663" spans="1:6" x14ac:dyDescent="0.25">
      <c r="A6663" s="16" t="s">
        <v>237</v>
      </c>
      <c r="B6663" s="16">
        <v>21795</v>
      </c>
      <c r="C6663" s="16">
        <v>82</v>
      </c>
      <c r="D6663" s="16">
        <v>70.7</v>
      </c>
      <c r="E6663" s="17">
        <v>33086</v>
      </c>
      <c r="F6663" s="17"/>
    </row>
    <row r="6664" spans="1:6" x14ac:dyDescent="0.25">
      <c r="A6664" s="16" t="s">
        <v>237</v>
      </c>
      <c r="B6664" s="16">
        <v>20852</v>
      </c>
      <c r="C6664" s="16">
        <v>41</v>
      </c>
      <c r="D6664" s="16">
        <v>30.1</v>
      </c>
      <c r="E6664" s="17">
        <v>35895</v>
      </c>
      <c r="F6664" s="17"/>
    </row>
    <row r="6665" spans="1:6" x14ac:dyDescent="0.25">
      <c r="A6665" s="16" t="s">
        <v>237</v>
      </c>
      <c r="B6665" s="16">
        <v>20877</v>
      </c>
      <c r="C6665" s="16">
        <v>285</v>
      </c>
      <c r="D6665" s="16">
        <v>225.5</v>
      </c>
      <c r="E6665" s="17">
        <v>27494</v>
      </c>
      <c r="F6665" s="17"/>
    </row>
    <row r="6666" spans="1:6" x14ac:dyDescent="0.25">
      <c r="A6666" s="16" t="s">
        <v>237</v>
      </c>
      <c r="B6666" s="16">
        <v>21075</v>
      </c>
      <c r="C6666" s="16">
        <v>70</v>
      </c>
      <c r="D6666" s="16">
        <v>66.3</v>
      </c>
      <c r="E6666" s="17">
        <v>41106</v>
      </c>
      <c r="F6666" s="17"/>
    </row>
    <row r="6667" spans="1:6" x14ac:dyDescent="0.25">
      <c r="A6667" s="16" t="s">
        <v>237</v>
      </c>
      <c r="B6667" s="16">
        <v>21043</v>
      </c>
      <c r="C6667" s="16">
        <v>182</v>
      </c>
      <c r="D6667" s="16">
        <v>156.1</v>
      </c>
      <c r="E6667" s="17">
        <v>31352</v>
      </c>
      <c r="F6667" s="17"/>
    </row>
    <row r="6668" spans="1:6" x14ac:dyDescent="0.25">
      <c r="A6668" s="16" t="s">
        <v>237</v>
      </c>
      <c r="B6668" s="16">
        <v>21227</v>
      </c>
      <c r="C6668" s="16">
        <v>162</v>
      </c>
      <c r="D6668" s="16">
        <v>154.9</v>
      </c>
      <c r="E6668" s="17">
        <v>24586</v>
      </c>
      <c r="F6668" s="17"/>
    </row>
    <row r="6669" spans="1:6" x14ac:dyDescent="0.25">
      <c r="A6669" s="16" t="s">
        <v>237</v>
      </c>
      <c r="B6669" s="16">
        <v>21237</v>
      </c>
      <c r="C6669" s="16">
        <v>172</v>
      </c>
      <c r="D6669" s="16">
        <v>138.4</v>
      </c>
      <c r="E6669" s="17">
        <v>28369</v>
      </c>
      <c r="F6669" s="17"/>
    </row>
    <row r="6670" spans="1:6" x14ac:dyDescent="0.25">
      <c r="A6670" s="16" t="s">
        <v>237</v>
      </c>
      <c r="B6670" s="16">
        <v>21742</v>
      </c>
      <c r="C6670" s="16">
        <v>59</v>
      </c>
      <c r="D6670" s="16">
        <v>49.7</v>
      </c>
      <c r="E6670" s="17">
        <v>39647</v>
      </c>
      <c r="F6670" s="17"/>
    </row>
    <row r="6671" spans="1:6" x14ac:dyDescent="0.25">
      <c r="A6671" s="16" t="s">
        <v>237</v>
      </c>
      <c r="B6671" s="16">
        <v>21801</v>
      </c>
      <c r="C6671" s="16">
        <v>126</v>
      </c>
      <c r="D6671" s="16">
        <v>86.8</v>
      </c>
      <c r="E6671" s="17">
        <v>37313</v>
      </c>
      <c r="F6671" s="17"/>
    </row>
    <row r="6672" spans="1:6" x14ac:dyDescent="0.25">
      <c r="A6672" s="16" t="s">
        <v>237</v>
      </c>
      <c r="B6672" s="16">
        <v>21817</v>
      </c>
      <c r="C6672" s="16">
        <v>76</v>
      </c>
      <c r="D6672" s="16">
        <v>70.5</v>
      </c>
      <c r="E6672" s="17">
        <v>24967</v>
      </c>
      <c r="F6672" s="17"/>
    </row>
    <row r="6673" spans="1:6" x14ac:dyDescent="0.25">
      <c r="A6673" s="16" t="s">
        <v>237</v>
      </c>
      <c r="B6673" s="16">
        <v>20707</v>
      </c>
      <c r="C6673" s="16">
        <v>153</v>
      </c>
      <c r="D6673" s="16">
        <v>130.80000000000001</v>
      </c>
      <c r="E6673" s="17">
        <v>30006</v>
      </c>
      <c r="F6673" s="17"/>
    </row>
    <row r="6674" spans="1:6" x14ac:dyDescent="0.25">
      <c r="A6674" s="16" t="s">
        <v>237</v>
      </c>
      <c r="B6674" s="16">
        <v>21702</v>
      </c>
      <c r="C6674" s="16">
        <v>117</v>
      </c>
      <c r="D6674" s="16">
        <v>104.2</v>
      </c>
      <c r="E6674" s="17">
        <v>33973</v>
      </c>
      <c r="F6674" s="17"/>
    </row>
    <row r="6675" spans="1:6" x14ac:dyDescent="0.25">
      <c r="A6675" s="16" t="s">
        <v>237</v>
      </c>
      <c r="B6675" s="16">
        <v>21795</v>
      </c>
      <c r="C6675" s="16">
        <v>121</v>
      </c>
      <c r="D6675" s="16">
        <v>118.8</v>
      </c>
      <c r="E6675" s="17">
        <v>32690</v>
      </c>
      <c r="F6675" s="17"/>
    </row>
    <row r="6676" spans="1:6" x14ac:dyDescent="0.25">
      <c r="A6676" s="16" t="s">
        <v>237</v>
      </c>
      <c r="B6676" s="16">
        <v>21207</v>
      </c>
      <c r="C6676" s="16">
        <v>131</v>
      </c>
      <c r="D6676" s="16">
        <v>124.8</v>
      </c>
      <c r="E6676" s="17">
        <v>32581</v>
      </c>
      <c r="F6676" s="17"/>
    </row>
    <row r="6677" spans="1:6" x14ac:dyDescent="0.25">
      <c r="A6677" s="16" t="s">
        <v>237</v>
      </c>
      <c r="B6677" s="16">
        <v>21702</v>
      </c>
      <c r="C6677" s="16">
        <v>170</v>
      </c>
      <c r="D6677" s="16">
        <v>154.5</v>
      </c>
      <c r="E6677" s="17">
        <v>28095</v>
      </c>
      <c r="F6677" s="17"/>
    </row>
    <row r="6678" spans="1:6" x14ac:dyDescent="0.25">
      <c r="A6678" s="16" t="s">
        <v>237</v>
      </c>
      <c r="B6678" s="16">
        <v>21617</v>
      </c>
      <c r="C6678" s="16">
        <v>120</v>
      </c>
      <c r="D6678" s="16">
        <v>86.6</v>
      </c>
      <c r="E6678" s="17">
        <v>28800</v>
      </c>
      <c r="F6678" s="17"/>
    </row>
    <row r="6679" spans="1:6" x14ac:dyDescent="0.25">
      <c r="A6679" s="16" t="s">
        <v>237</v>
      </c>
      <c r="B6679" s="16">
        <v>20866</v>
      </c>
      <c r="C6679" s="16">
        <v>145</v>
      </c>
      <c r="D6679" s="16">
        <v>128.69999999999999</v>
      </c>
      <c r="E6679" s="17">
        <v>36153</v>
      </c>
      <c r="F6679" s="17"/>
    </row>
    <row r="6680" spans="1:6" x14ac:dyDescent="0.25">
      <c r="A6680" s="16" t="s">
        <v>237</v>
      </c>
      <c r="B6680" s="16">
        <v>20850</v>
      </c>
      <c r="C6680" s="16">
        <v>134</v>
      </c>
      <c r="D6680" s="16">
        <v>128.30000000000001</v>
      </c>
      <c r="E6680" s="17">
        <v>31933</v>
      </c>
      <c r="F6680" s="17"/>
    </row>
    <row r="6681" spans="1:6" x14ac:dyDescent="0.25">
      <c r="A6681" s="16" t="s">
        <v>237</v>
      </c>
      <c r="B6681" s="16">
        <v>21042</v>
      </c>
      <c r="C6681" s="16">
        <v>91</v>
      </c>
      <c r="D6681" s="16">
        <v>88.4</v>
      </c>
      <c r="E6681" s="17">
        <v>40331</v>
      </c>
      <c r="F6681" s="17"/>
    </row>
    <row r="6682" spans="1:6" x14ac:dyDescent="0.25">
      <c r="A6682" s="16" t="s">
        <v>237</v>
      </c>
      <c r="B6682" s="16">
        <v>21204</v>
      </c>
      <c r="C6682" s="16">
        <v>37</v>
      </c>
      <c r="D6682" s="16">
        <v>36.4</v>
      </c>
      <c r="E6682" s="17">
        <v>34255</v>
      </c>
      <c r="F6682" s="17"/>
    </row>
    <row r="6683" spans="1:6" x14ac:dyDescent="0.25">
      <c r="A6683" s="16" t="s">
        <v>237</v>
      </c>
      <c r="B6683" s="16">
        <v>21215</v>
      </c>
      <c r="C6683" s="16">
        <v>210</v>
      </c>
      <c r="D6683" s="16">
        <v>203.3</v>
      </c>
      <c r="E6683" s="17">
        <v>24473</v>
      </c>
      <c r="F6683" s="17"/>
    </row>
    <row r="6684" spans="1:6" x14ac:dyDescent="0.25">
      <c r="A6684" s="16" t="s">
        <v>237</v>
      </c>
      <c r="B6684" s="16">
        <v>21620</v>
      </c>
      <c r="C6684" s="16">
        <v>92</v>
      </c>
      <c r="D6684" s="16">
        <v>66.5</v>
      </c>
      <c r="E6684" s="17">
        <v>34591</v>
      </c>
      <c r="F6684" s="17"/>
    </row>
    <row r="6685" spans="1:6" x14ac:dyDescent="0.25">
      <c r="A6685" s="16" t="s">
        <v>237</v>
      </c>
      <c r="B6685" s="16">
        <v>21804</v>
      </c>
      <c r="C6685" s="16">
        <v>305</v>
      </c>
      <c r="D6685" s="16">
        <v>233.6</v>
      </c>
      <c r="E6685" s="17">
        <v>25398</v>
      </c>
      <c r="F6685" s="17"/>
    </row>
    <row r="6686" spans="1:6" x14ac:dyDescent="0.25">
      <c r="A6686" s="16" t="s">
        <v>237</v>
      </c>
      <c r="B6686" s="16">
        <v>21286</v>
      </c>
      <c r="C6686" s="16">
        <v>75</v>
      </c>
      <c r="D6686" s="16">
        <v>71.7</v>
      </c>
      <c r="E6686" s="17">
        <v>32660</v>
      </c>
      <c r="F6686" s="17"/>
    </row>
    <row r="6687" spans="1:6" x14ac:dyDescent="0.25">
      <c r="A6687" s="16" t="s">
        <v>237</v>
      </c>
      <c r="B6687" s="16">
        <v>21550</v>
      </c>
      <c r="C6687" s="16">
        <v>99</v>
      </c>
      <c r="D6687" s="16">
        <v>91.4</v>
      </c>
      <c r="E6687" s="17">
        <v>26845</v>
      </c>
      <c r="F6687" s="17"/>
    </row>
    <row r="6688" spans="1:6" x14ac:dyDescent="0.25">
      <c r="A6688" s="16" t="s">
        <v>237</v>
      </c>
      <c r="B6688" s="16">
        <v>21202</v>
      </c>
      <c r="C6688" s="16">
        <v>35</v>
      </c>
      <c r="D6688" s="16">
        <v>21.1</v>
      </c>
      <c r="E6688" s="17">
        <v>35173</v>
      </c>
      <c r="F6688" s="17"/>
    </row>
    <row r="6689" spans="1:6" x14ac:dyDescent="0.25">
      <c r="A6689" s="16" t="s">
        <v>237</v>
      </c>
      <c r="B6689" s="16">
        <v>21710</v>
      </c>
      <c r="C6689" s="16">
        <v>42</v>
      </c>
      <c r="D6689" s="16">
        <v>29</v>
      </c>
      <c r="E6689" s="17">
        <v>36603</v>
      </c>
      <c r="F6689" s="17"/>
    </row>
    <row r="6690" spans="1:6" x14ac:dyDescent="0.25">
      <c r="A6690" s="16" t="s">
        <v>237</v>
      </c>
      <c r="B6690" s="16">
        <v>20782</v>
      </c>
      <c r="C6690" s="16">
        <v>102</v>
      </c>
      <c r="D6690" s="16">
        <v>70.8</v>
      </c>
      <c r="E6690" s="17">
        <v>27242</v>
      </c>
      <c r="F6690" s="17"/>
    </row>
    <row r="6691" spans="1:6" x14ac:dyDescent="0.25">
      <c r="A6691" s="16" t="s">
        <v>237</v>
      </c>
      <c r="B6691" s="16">
        <v>21044</v>
      </c>
      <c r="C6691" s="16">
        <v>205</v>
      </c>
      <c r="D6691" s="16">
        <v>192.5</v>
      </c>
      <c r="E6691" s="17">
        <v>28491</v>
      </c>
      <c r="F6691" s="17"/>
    </row>
    <row r="6692" spans="1:6" x14ac:dyDescent="0.25">
      <c r="A6692" s="16" t="s">
        <v>237</v>
      </c>
      <c r="B6692" s="16">
        <v>21017</v>
      </c>
      <c r="C6692" s="16">
        <v>129</v>
      </c>
      <c r="D6692" s="16">
        <v>107.3</v>
      </c>
      <c r="E6692" s="17">
        <v>33725</v>
      </c>
      <c r="F6692" s="17"/>
    </row>
    <row r="6693" spans="1:6" x14ac:dyDescent="0.25">
      <c r="A6693" s="16" t="s">
        <v>237</v>
      </c>
      <c r="B6693" s="16">
        <v>21550</v>
      </c>
      <c r="C6693" s="16">
        <v>100</v>
      </c>
      <c r="D6693" s="16">
        <v>58.2</v>
      </c>
      <c r="E6693" s="17">
        <v>33451</v>
      </c>
      <c r="F6693" s="17"/>
    </row>
    <row r="6694" spans="1:6" x14ac:dyDescent="0.25">
      <c r="A6694" s="16" t="s">
        <v>237</v>
      </c>
      <c r="B6694" s="16">
        <v>20902</v>
      </c>
      <c r="C6694" s="16">
        <v>116</v>
      </c>
      <c r="D6694" s="16">
        <v>103.2</v>
      </c>
      <c r="E6694" s="17">
        <v>24473</v>
      </c>
      <c r="F6694" s="17"/>
    </row>
    <row r="6695" spans="1:6" x14ac:dyDescent="0.25">
      <c r="A6695" s="16" t="s">
        <v>237</v>
      </c>
      <c r="B6695" s="16">
        <v>20782</v>
      </c>
      <c r="C6695" s="16">
        <v>270</v>
      </c>
      <c r="D6695" s="16">
        <v>239.7</v>
      </c>
      <c r="E6695" s="17">
        <v>30256</v>
      </c>
      <c r="F6695" s="17"/>
    </row>
    <row r="6696" spans="1:6" x14ac:dyDescent="0.25">
      <c r="A6696" s="16" t="s">
        <v>238</v>
      </c>
      <c r="B6696" s="16">
        <v>4426</v>
      </c>
      <c r="C6696" s="16">
        <v>93</v>
      </c>
      <c r="D6696" s="16">
        <v>86.3</v>
      </c>
      <c r="E6696" s="17">
        <v>24473</v>
      </c>
      <c r="F6696" s="17"/>
    </row>
    <row r="6697" spans="1:6" x14ac:dyDescent="0.25">
      <c r="A6697" s="16" t="s">
        <v>238</v>
      </c>
      <c r="B6697" s="16">
        <v>4785</v>
      </c>
      <c r="C6697" s="16">
        <v>55</v>
      </c>
      <c r="D6697" s="16">
        <v>34.200000000000003</v>
      </c>
      <c r="E6697" s="17">
        <v>33970</v>
      </c>
      <c r="F6697" s="17"/>
    </row>
    <row r="6698" spans="1:6" x14ac:dyDescent="0.25">
      <c r="A6698" s="16" t="s">
        <v>238</v>
      </c>
      <c r="B6698" s="16">
        <v>4103</v>
      </c>
      <c r="C6698" s="16">
        <v>137</v>
      </c>
      <c r="D6698" s="16">
        <v>137</v>
      </c>
      <c r="E6698" s="17">
        <v>33604</v>
      </c>
      <c r="F6698" s="17"/>
    </row>
    <row r="6699" spans="1:6" x14ac:dyDescent="0.25">
      <c r="A6699" s="16" t="s">
        <v>238</v>
      </c>
      <c r="B6699" s="16">
        <v>4038</v>
      </c>
      <c r="C6699" s="16">
        <v>69</v>
      </c>
      <c r="D6699" s="16">
        <v>64.7</v>
      </c>
      <c r="E6699" s="17">
        <v>34394</v>
      </c>
      <c r="F6699" s="17"/>
    </row>
    <row r="6700" spans="1:6" x14ac:dyDescent="0.25">
      <c r="A6700" s="16" t="s">
        <v>238</v>
      </c>
      <c r="B6700" s="16">
        <v>4364</v>
      </c>
      <c r="C6700" s="16">
        <v>28</v>
      </c>
      <c r="D6700" s="16">
        <v>21.1</v>
      </c>
      <c r="E6700" s="17">
        <v>34243</v>
      </c>
      <c r="F6700" s="17"/>
    </row>
    <row r="6701" spans="1:6" x14ac:dyDescent="0.25">
      <c r="A6701" s="16" t="s">
        <v>238</v>
      </c>
      <c r="B6701" s="16">
        <v>4901</v>
      </c>
      <c r="C6701" s="16">
        <v>111</v>
      </c>
      <c r="D6701" s="16">
        <v>103.1</v>
      </c>
      <c r="E6701" s="17">
        <v>33970</v>
      </c>
      <c r="F6701" s="17"/>
    </row>
    <row r="6702" spans="1:6" x14ac:dyDescent="0.25">
      <c r="A6702" s="16" t="s">
        <v>238</v>
      </c>
      <c r="B6702" s="16">
        <v>4758</v>
      </c>
      <c r="C6702" s="16">
        <v>72</v>
      </c>
      <c r="D6702" s="16">
        <v>57.8</v>
      </c>
      <c r="E6702" s="17">
        <v>24476</v>
      </c>
      <c r="F6702" s="17"/>
    </row>
    <row r="6703" spans="1:6" x14ac:dyDescent="0.25">
      <c r="A6703" s="16" t="s">
        <v>238</v>
      </c>
      <c r="B6703" s="16">
        <v>4073</v>
      </c>
      <c r="C6703" s="16">
        <v>86</v>
      </c>
      <c r="D6703" s="16">
        <v>74.5</v>
      </c>
      <c r="E6703" s="17">
        <v>33970</v>
      </c>
      <c r="F6703" s="17"/>
    </row>
    <row r="6704" spans="1:6" x14ac:dyDescent="0.25">
      <c r="A6704" s="16" t="s">
        <v>238</v>
      </c>
      <c r="B6704" s="16">
        <v>4736</v>
      </c>
      <c r="C6704" s="16">
        <v>40</v>
      </c>
      <c r="D6704" s="16">
        <v>35.6</v>
      </c>
      <c r="E6704" s="17">
        <v>34516</v>
      </c>
      <c r="F6704" s="17"/>
    </row>
    <row r="6705" spans="1:6" x14ac:dyDescent="0.25">
      <c r="A6705" s="16" t="s">
        <v>238</v>
      </c>
      <c r="B6705" s="16">
        <v>4950</v>
      </c>
      <c r="C6705" s="16">
        <v>58</v>
      </c>
      <c r="D6705" s="16">
        <v>50.2</v>
      </c>
      <c r="E6705" s="17">
        <v>34243</v>
      </c>
      <c r="F6705" s="17"/>
    </row>
    <row r="6706" spans="1:6" x14ac:dyDescent="0.25">
      <c r="A6706" s="16" t="s">
        <v>238</v>
      </c>
      <c r="B6706" s="16">
        <v>4330</v>
      </c>
      <c r="C6706" s="16">
        <v>72</v>
      </c>
      <c r="D6706" s="16">
        <v>64.8</v>
      </c>
      <c r="E6706" s="17">
        <v>33817</v>
      </c>
      <c r="F6706" s="17"/>
    </row>
    <row r="6707" spans="1:6" x14ac:dyDescent="0.25">
      <c r="A6707" s="16" t="s">
        <v>238</v>
      </c>
      <c r="B6707" s="16">
        <v>4105</v>
      </c>
      <c r="C6707" s="16">
        <v>91</v>
      </c>
      <c r="D6707" s="16">
        <v>84.3</v>
      </c>
      <c r="E6707" s="17">
        <v>34353</v>
      </c>
      <c r="F6707" s="17"/>
    </row>
    <row r="6708" spans="1:6" x14ac:dyDescent="0.25">
      <c r="A6708" s="16" t="s">
        <v>238</v>
      </c>
      <c r="B6708" s="16">
        <v>4654</v>
      </c>
      <c r="C6708" s="16">
        <v>64</v>
      </c>
      <c r="D6708" s="16">
        <v>52.6</v>
      </c>
      <c r="E6708" s="17">
        <v>33970</v>
      </c>
      <c r="F6708" s="17"/>
    </row>
    <row r="6709" spans="1:6" x14ac:dyDescent="0.25">
      <c r="A6709" s="16" t="s">
        <v>238</v>
      </c>
      <c r="B6709" s="16">
        <v>4005</v>
      </c>
      <c r="C6709" s="16">
        <v>96</v>
      </c>
      <c r="D6709" s="16">
        <v>82.7</v>
      </c>
      <c r="E6709" s="17">
        <v>33970</v>
      </c>
      <c r="F6709" s="17"/>
    </row>
    <row r="6710" spans="1:6" x14ac:dyDescent="0.25">
      <c r="A6710" s="16" t="s">
        <v>238</v>
      </c>
      <c r="B6710" s="16">
        <v>4739</v>
      </c>
      <c r="C6710" s="16">
        <v>40</v>
      </c>
      <c r="D6710" s="16">
        <v>31.9</v>
      </c>
      <c r="E6710" s="17">
        <v>33970</v>
      </c>
      <c r="F6710" s="17"/>
    </row>
    <row r="6711" spans="1:6" x14ac:dyDescent="0.25">
      <c r="A6711" s="16" t="s">
        <v>238</v>
      </c>
      <c r="B6711" s="16">
        <v>4605</v>
      </c>
      <c r="C6711" s="16">
        <v>54</v>
      </c>
      <c r="D6711" s="16">
        <v>47</v>
      </c>
      <c r="E6711" s="17">
        <v>33970</v>
      </c>
      <c r="F6711" s="17"/>
    </row>
    <row r="6712" spans="1:6" x14ac:dyDescent="0.25">
      <c r="A6712" s="16" t="s">
        <v>238</v>
      </c>
      <c r="B6712" s="16">
        <v>4032</v>
      </c>
      <c r="C6712" s="16">
        <v>81</v>
      </c>
      <c r="D6712" s="16">
        <v>73.099999999999994</v>
      </c>
      <c r="E6712" s="17">
        <v>33970</v>
      </c>
      <c r="F6712" s="17"/>
    </row>
    <row r="6713" spans="1:6" x14ac:dyDescent="0.25">
      <c r="A6713" s="16" t="s">
        <v>238</v>
      </c>
      <c r="B6713" s="16">
        <v>4281</v>
      </c>
      <c r="C6713" s="16">
        <v>62</v>
      </c>
      <c r="D6713" s="16">
        <v>59.1</v>
      </c>
      <c r="E6713" s="17">
        <v>34906</v>
      </c>
      <c r="F6713" s="17"/>
    </row>
    <row r="6714" spans="1:6" x14ac:dyDescent="0.25">
      <c r="A6714" s="16" t="s">
        <v>238</v>
      </c>
      <c r="B6714" s="16">
        <v>4976</v>
      </c>
      <c r="C6714" s="16">
        <v>75</v>
      </c>
      <c r="D6714" s="16">
        <v>71</v>
      </c>
      <c r="E6714" s="17">
        <v>32728</v>
      </c>
      <c r="F6714" s="17"/>
    </row>
    <row r="6715" spans="1:6" x14ac:dyDescent="0.25">
      <c r="A6715" s="16" t="s">
        <v>238</v>
      </c>
      <c r="B6715" s="16">
        <v>4920</v>
      </c>
      <c r="C6715" s="16">
        <v>21</v>
      </c>
      <c r="D6715" s="16">
        <v>19.399999999999999</v>
      </c>
      <c r="E6715" s="17">
        <v>34394</v>
      </c>
      <c r="F6715" s="17"/>
    </row>
    <row r="6716" spans="1:6" x14ac:dyDescent="0.25">
      <c r="A6716" s="16" t="s">
        <v>238</v>
      </c>
      <c r="B6716" s="16">
        <v>4743</v>
      </c>
      <c r="C6716" s="16">
        <v>45</v>
      </c>
      <c r="D6716" s="16">
        <v>44.7</v>
      </c>
      <c r="E6716" s="17">
        <v>34394</v>
      </c>
      <c r="F6716" s="17"/>
    </row>
    <row r="6717" spans="1:6" x14ac:dyDescent="0.25">
      <c r="A6717" s="16" t="s">
        <v>238</v>
      </c>
      <c r="B6717" s="16">
        <v>4901</v>
      </c>
      <c r="C6717" s="16">
        <v>105</v>
      </c>
      <c r="D6717" s="16">
        <v>96.2</v>
      </c>
      <c r="E6717" s="17">
        <v>33970</v>
      </c>
      <c r="F6717" s="17"/>
    </row>
    <row r="6718" spans="1:6" x14ac:dyDescent="0.25">
      <c r="A6718" s="16" t="s">
        <v>238</v>
      </c>
      <c r="B6718" s="16">
        <v>4240</v>
      </c>
      <c r="C6718" s="16">
        <v>37</v>
      </c>
      <c r="D6718" s="16">
        <v>32.5</v>
      </c>
      <c r="E6718" s="17">
        <v>26130</v>
      </c>
      <c r="F6718" s="17"/>
    </row>
    <row r="6719" spans="1:6" x14ac:dyDescent="0.25">
      <c r="A6719" s="16" t="s">
        <v>238</v>
      </c>
      <c r="B6719" s="16">
        <v>4401</v>
      </c>
      <c r="C6719" s="16">
        <v>63</v>
      </c>
      <c r="D6719" s="16">
        <v>59.9</v>
      </c>
      <c r="E6719" s="17">
        <v>33970</v>
      </c>
      <c r="F6719" s="17"/>
    </row>
    <row r="6720" spans="1:6" x14ac:dyDescent="0.25">
      <c r="A6720" s="16" t="s">
        <v>238</v>
      </c>
      <c r="B6720" s="16">
        <v>4330</v>
      </c>
      <c r="C6720" s="16">
        <v>125</v>
      </c>
      <c r="D6720" s="16">
        <v>118.9</v>
      </c>
      <c r="E6720" s="17">
        <v>33970</v>
      </c>
      <c r="F6720" s="17"/>
    </row>
    <row r="6721" spans="1:6" x14ac:dyDescent="0.25">
      <c r="A6721" s="16" t="s">
        <v>238</v>
      </c>
      <c r="B6721" s="16">
        <v>4938</v>
      </c>
      <c r="C6721" s="16">
        <v>62</v>
      </c>
      <c r="D6721" s="16">
        <v>60.5</v>
      </c>
      <c r="E6721" s="17">
        <v>33512</v>
      </c>
      <c r="F6721" s="17"/>
    </row>
    <row r="6722" spans="1:6" x14ac:dyDescent="0.25">
      <c r="A6722" s="16" t="s">
        <v>238</v>
      </c>
      <c r="B6722" s="16">
        <v>4901</v>
      </c>
      <c r="C6722" s="16">
        <v>90</v>
      </c>
      <c r="D6722" s="16">
        <v>84.8</v>
      </c>
      <c r="E6722" s="17">
        <v>33970</v>
      </c>
      <c r="F6722" s="17"/>
    </row>
    <row r="6723" spans="1:6" x14ac:dyDescent="0.25">
      <c r="A6723" s="16" t="s">
        <v>238</v>
      </c>
      <c r="B6723" s="16">
        <v>4401</v>
      </c>
      <c r="C6723" s="16">
        <v>60</v>
      </c>
      <c r="D6723" s="16">
        <v>51.4</v>
      </c>
      <c r="E6723" s="17">
        <v>24540</v>
      </c>
      <c r="F6723" s="17"/>
    </row>
    <row r="6724" spans="1:6" x14ac:dyDescent="0.25">
      <c r="A6724" s="16" t="s">
        <v>238</v>
      </c>
      <c r="B6724" s="16">
        <v>4103</v>
      </c>
      <c r="C6724" s="16">
        <v>121</v>
      </c>
      <c r="D6724" s="16">
        <v>109</v>
      </c>
      <c r="E6724" s="17">
        <v>33970</v>
      </c>
      <c r="F6724" s="17"/>
    </row>
    <row r="6725" spans="1:6" x14ac:dyDescent="0.25">
      <c r="A6725" s="16" t="s">
        <v>238</v>
      </c>
      <c r="B6725" s="16">
        <v>4756</v>
      </c>
      <c r="C6725" s="16">
        <v>51</v>
      </c>
      <c r="D6725" s="16">
        <v>45.5</v>
      </c>
      <c r="E6725" s="17">
        <v>33970</v>
      </c>
      <c r="F6725" s="17"/>
    </row>
    <row r="6726" spans="1:6" x14ac:dyDescent="0.25">
      <c r="A6726" s="16" t="s">
        <v>238</v>
      </c>
      <c r="B6726" s="16">
        <v>4106</v>
      </c>
      <c r="C6726" s="16">
        <v>73</v>
      </c>
      <c r="D6726" s="16">
        <v>69.3</v>
      </c>
      <c r="E6726" s="17">
        <v>33970</v>
      </c>
      <c r="F6726" s="17"/>
    </row>
    <row r="6727" spans="1:6" x14ac:dyDescent="0.25">
      <c r="A6727" s="16" t="s">
        <v>238</v>
      </c>
      <c r="B6727" s="16">
        <v>4462</v>
      </c>
      <c r="C6727" s="16">
        <v>36</v>
      </c>
      <c r="D6727" s="16">
        <v>33.200000000000003</v>
      </c>
      <c r="E6727" s="17">
        <v>34516</v>
      </c>
      <c r="F6727" s="17"/>
    </row>
    <row r="6728" spans="1:6" x14ac:dyDescent="0.25">
      <c r="A6728" s="16" t="s">
        <v>238</v>
      </c>
      <c r="B6728" s="16">
        <v>4543</v>
      </c>
      <c r="C6728" s="16">
        <v>76</v>
      </c>
      <c r="D6728" s="16">
        <v>61</v>
      </c>
      <c r="E6728" s="17">
        <v>33418</v>
      </c>
      <c r="F6728" s="17"/>
    </row>
    <row r="6729" spans="1:6" x14ac:dyDescent="0.25">
      <c r="A6729" s="16" t="s">
        <v>238</v>
      </c>
      <c r="B6729" s="16">
        <v>4627</v>
      </c>
      <c r="C6729" s="16">
        <v>38</v>
      </c>
      <c r="D6729" s="16">
        <v>35.5</v>
      </c>
      <c r="E6729" s="17">
        <v>33549</v>
      </c>
      <c r="F6729" s="17"/>
    </row>
    <row r="6730" spans="1:6" x14ac:dyDescent="0.25">
      <c r="A6730" s="16" t="s">
        <v>238</v>
      </c>
      <c r="B6730" s="16">
        <v>4401</v>
      </c>
      <c r="C6730" s="16">
        <v>120</v>
      </c>
      <c r="D6730" s="16">
        <v>115.7</v>
      </c>
      <c r="E6730" s="17">
        <v>34974</v>
      </c>
      <c r="F6730" s="17"/>
    </row>
    <row r="6731" spans="1:6" x14ac:dyDescent="0.25">
      <c r="A6731" s="16" t="s">
        <v>238</v>
      </c>
      <c r="B6731" s="16">
        <v>4074</v>
      </c>
      <c r="C6731" s="16">
        <v>120</v>
      </c>
      <c r="D6731" s="16">
        <v>114.5</v>
      </c>
      <c r="E6731" s="17">
        <v>33970</v>
      </c>
      <c r="F6731" s="17"/>
    </row>
    <row r="6732" spans="1:6" x14ac:dyDescent="0.25">
      <c r="A6732" s="16" t="s">
        <v>238</v>
      </c>
      <c r="B6732" s="16">
        <v>4730</v>
      </c>
      <c r="C6732" s="16">
        <v>45</v>
      </c>
      <c r="D6732" s="16">
        <v>36.5</v>
      </c>
      <c r="E6732" s="17">
        <v>33970</v>
      </c>
      <c r="F6732" s="17"/>
    </row>
    <row r="6733" spans="1:6" x14ac:dyDescent="0.25">
      <c r="A6733" s="16" t="s">
        <v>238</v>
      </c>
      <c r="B6733" s="16">
        <v>4043</v>
      </c>
      <c r="C6733" s="16">
        <v>62</v>
      </c>
      <c r="D6733" s="16">
        <v>56.9</v>
      </c>
      <c r="E6733" s="17">
        <v>33273</v>
      </c>
      <c r="F6733" s="17"/>
    </row>
    <row r="6734" spans="1:6" x14ac:dyDescent="0.25">
      <c r="A6734" s="16" t="s">
        <v>238</v>
      </c>
      <c r="B6734" s="16">
        <v>4538</v>
      </c>
      <c r="C6734" s="16">
        <v>42</v>
      </c>
      <c r="D6734" s="16">
        <v>34.9</v>
      </c>
      <c r="E6734" s="17">
        <v>34425</v>
      </c>
      <c r="F6734" s="17"/>
    </row>
    <row r="6735" spans="1:6" x14ac:dyDescent="0.25">
      <c r="A6735" s="16" t="s">
        <v>238</v>
      </c>
      <c r="B6735" s="16">
        <v>4401</v>
      </c>
      <c r="C6735" s="16">
        <v>67</v>
      </c>
      <c r="D6735" s="16">
        <v>54.6</v>
      </c>
      <c r="E6735" s="17">
        <v>33970</v>
      </c>
      <c r="F6735" s="17"/>
    </row>
    <row r="6736" spans="1:6" x14ac:dyDescent="0.25">
      <c r="A6736" s="16" t="s">
        <v>238</v>
      </c>
      <c r="B6736" s="16">
        <v>4330</v>
      </c>
      <c r="C6736" s="16">
        <v>77</v>
      </c>
      <c r="D6736" s="16">
        <v>69.2</v>
      </c>
      <c r="E6736" s="17">
        <v>30553</v>
      </c>
      <c r="F6736" s="17"/>
    </row>
    <row r="6737" spans="1:6" x14ac:dyDescent="0.25">
      <c r="A6737" s="16" t="s">
        <v>238</v>
      </c>
      <c r="B6737" s="16">
        <v>4457</v>
      </c>
      <c r="C6737" s="16">
        <v>60</v>
      </c>
      <c r="D6737" s="16">
        <v>52.8</v>
      </c>
      <c r="E6737" s="17">
        <v>33970</v>
      </c>
      <c r="F6737" s="17"/>
    </row>
    <row r="6738" spans="1:6" x14ac:dyDescent="0.25">
      <c r="A6738" s="16" t="s">
        <v>238</v>
      </c>
      <c r="B6738" s="16">
        <v>4943</v>
      </c>
      <c r="C6738" s="16">
        <v>23</v>
      </c>
      <c r="D6738" s="16">
        <v>21.5</v>
      </c>
      <c r="E6738" s="17">
        <v>34394</v>
      </c>
      <c r="F6738" s="17"/>
    </row>
    <row r="6739" spans="1:6" x14ac:dyDescent="0.25">
      <c r="A6739" s="16" t="s">
        <v>238</v>
      </c>
      <c r="B6739" s="16">
        <v>4276</v>
      </c>
      <c r="C6739" s="16">
        <v>32</v>
      </c>
      <c r="D6739" s="16">
        <v>28.9</v>
      </c>
      <c r="E6739" s="17">
        <v>33970</v>
      </c>
      <c r="F6739" s="17"/>
    </row>
    <row r="6740" spans="1:6" x14ac:dyDescent="0.25">
      <c r="A6740" s="16" t="s">
        <v>238</v>
      </c>
      <c r="B6740" s="16">
        <v>4005</v>
      </c>
      <c r="C6740" s="16">
        <v>78</v>
      </c>
      <c r="D6740" s="16">
        <v>58.8</v>
      </c>
      <c r="E6740" s="17">
        <v>34243</v>
      </c>
      <c r="F6740" s="17"/>
    </row>
    <row r="6741" spans="1:6" x14ac:dyDescent="0.25">
      <c r="A6741" s="16" t="s">
        <v>238</v>
      </c>
      <c r="B6741" s="16">
        <v>4736</v>
      </c>
      <c r="C6741" s="16">
        <v>68</v>
      </c>
      <c r="D6741" s="16">
        <v>60.8</v>
      </c>
      <c r="E6741" s="17">
        <v>33970</v>
      </c>
      <c r="F6741" s="17"/>
    </row>
    <row r="6742" spans="1:6" x14ac:dyDescent="0.25">
      <c r="A6742" s="16" t="s">
        <v>238</v>
      </c>
      <c r="B6742" s="16">
        <v>4473</v>
      </c>
      <c r="C6742" s="16">
        <v>80</v>
      </c>
      <c r="D6742" s="16">
        <v>77.7</v>
      </c>
      <c r="E6742" s="17">
        <v>25385</v>
      </c>
      <c r="F6742" s="17"/>
    </row>
    <row r="6743" spans="1:6" x14ac:dyDescent="0.25">
      <c r="A6743" s="16" t="s">
        <v>238</v>
      </c>
      <c r="B6743" s="16">
        <v>4043</v>
      </c>
      <c r="C6743" s="16">
        <v>78</v>
      </c>
      <c r="D6743" s="16">
        <v>68.8</v>
      </c>
      <c r="E6743" s="17">
        <v>33970</v>
      </c>
      <c r="F6743" s="17"/>
    </row>
    <row r="6744" spans="1:6" x14ac:dyDescent="0.25">
      <c r="A6744" s="16" t="s">
        <v>238</v>
      </c>
      <c r="B6744" s="16">
        <v>4092</v>
      </c>
      <c r="C6744" s="16">
        <v>123</v>
      </c>
      <c r="D6744" s="16">
        <v>110.7</v>
      </c>
      <c r="E6744" s="17">
        <v>33434</v>
      </c>
      <c r="F6744" s="17"/>
    </row>
    <row r="6745" spans="1:6" x14ac:dyDescent="0.25">
      <c r="A6745" s="16" t="s">
        <v>238</v>
      </c>
      <c r="B6745" s="16">
        <v>4631</v>
      </c>
      <c r="C6745" s="16">
        <v>26</v>
      </c>
      <c r="D6745" s="16">
        <v>25.2</v>
      </c>
      <c r="E6745" s="17">
        <v>34394</v>
      </c>
      <c r="F6745" s="17"/>
    </row>
    <row r="6746" spans="1:6" x14ac:dyDescent="0.25">
      <c r="A6746" s="16" t="s">
        <v>238</v>
      </c>
      <c r="B6746" s="16">
        <v>4074</v>
      </c>
      <c r="C6746" s="16">
        <v>61</v>
      </c>
      <c r="D6746" s="16">
        <v>54.2</v>
      </c>
      <c r="E6746" s="17">
        <v>33512</v>
      </c>
      <c r="F6746" s="17"/>
    </row>
    <row r="6747" spans="1:6" x14ac:dyDescent="0.25">
      <c r="A6747" s="16" t="s">
        <v>238</v>
      </c>
      <c r="B6747" s="16">
        <v>4915</v>
      </c>
      <c r="C6747" s="16">
        <v>53</v>
      </c>
      <c r="D6747" s="16">
        <v>41</v>
      </c>
      <c r="E6747" s="17">
        <v>33970</v>
      </c>
      <c r="F6747" s="17"/>
    </row>
    <row r="6748" spans="1:6" x14ac:dyDescent="0.25">
      <c r="A6748" s="16" t="s">
        <v>238</v>
      </c>
      <c r="B6748" s="16">
        <v>4930</v>
      </c>
      <c r="C6748" s="16">
        <v>53</v>
      </c>
      <c r="D6748" s="16">
        <v>48.1</v>
      </c>
      <c r="E6748" s="17">
        <v>33970</v>
      </c>
      <c r="F6748" s="17"/>
    </row>
    <row r="6749" spans="1:6" x14ac:dyDescent="0.25">
      <c r="A6749" s="16" t="s">
        <v>238</v>
      </c>
      <c r="B6749" s="16">
        <v>4915</v>
      </c>
      <c r="C6749" s="16">
        <v>40</v>
      </c>
      <c r="D6749" s="16">
        <v>35.4</v>
      </c>
      <c r="E6749" s="17">
        <v>33970</v>
      </c>
      <c r="F6749" s="17"/>
    </row>
    <row r="6750" spans="1:6" x14ac:dyDescent="0.25">
      <c r="A6750" s="16" t="s">
        <v>238</v>
      </c>
      <c r="B6750" s="16">
        <v>4102</v>
      </c>
      <c r="C6750" s="16">
        <v>219</v>
      </c>
      <c r="D6750" s="16">
        <v>172</v>
      </c>
      <c r="E6750" s="17">
        <v>24473</v>
      </c>
      <c r="F6750" s="17"/>
    </row>
    <row r="6751" spans="1:6" x14ac:dyDescent="0.25">
      <c r="A6751" s="16" t="s">
        <v>238</v>
      </c>
      <c r="B6751" s="16">
        <v>4281</v>
      </c>
      <c r="C6751" s="16">
        <v>76</v>
      </c>
      <c r="D6751" s="16">
        <v>69.099999999999994</v>
      </c>
      <c r="E6751" s="17">
        <v>33695</v>
      </c>
      <c r="F6751" s="17"/>
    </row>
    <row r="6752" spans="1:6" x14ac:dyDescent="0.25">
      <c r="A6752" s="16" t="s">
        <v>238</v>
      </c>
      <c r="B6752" s="16">
        <v>4769</v>
      </c>
      <c r="C6752" s="16">
        <v>67</v>
      </c>
      <c r="D6752" s="16">
        <v>54</v>
      </c>
      <c r="E6752" s="17">
        <v>33970</v>
      </c>
      <c r="F6752" s="17"/>
    </row>
    <row r="6753" spans="1:6" x14ac:dyDescent="0.25">
      <c r="A6753" s="16" t="s">
        <v>238</v>
      </c>
      <c r="B6753" s="16">
        <v>4072</v>
      </c>
      <c r="C6753" s="16">
        <v>42</v>
      </c>
      <c r="D6753" s="16">
        <v>41</v>
      </c>
      <c r="E6753" s="17">
        <v>34335</v>
      </c>
      <c r="F6753" s="17"/>
    </row>
    <row r="6754" spans="1:6" x14ac:dyDescent="0.25">
      <c r="A6754" s="16" t="s">
        <v>238</v>
      </c>
      <c r="B6754" s="16">
        <v>4210</v>
      </c>
      <c r="C6754" s="16">
        <v>26</v>
      </c>
      <c r="D6754" s="16">
        <v>25.4</v>
      </c>
      <c r="E6754" s="17">
        <v>34424</v>
      </c>
      <c r="F6754" s="17"/>
    </row>
    <row r="6755" spans="1:6" x14ac:dyDescent="0.25">
      <c r="A6755" s="16" t="s">
        <v>238</v>
      </c>
      <c r="B6755" s="16">
        <v>4401</v>
      </c>
      <c r="C6755" s="16">
        <v>103</v>
      </c>
      <c r="D6755" s="16">
        <v>96.5</v>
      </c>
      <c r="E6755" s="17">
        <v>33266</v>
      </c>
      <c r="F6755" s="17"/>
    </row>
    <row r="6756" spans="1:6" x14ac:dyDescent="0.25">
      <c r="A6756" s="16" t="s">
        <v>238</v>
      </c>
      <c r="B6756" s="16">
        <v>4330</v>
      </c>
      <c r="C6756" s="16">
        <v>120</v>
      </c>
      <c r="D6756" s="16">
        <v>106.9</v>
      </c>
      <c r="E6756" s="17">
        <v>33970</v>
      </c>
      <c r="F6756" s="17"/>
    </row>
    <row r="6757" spans="1:6" x14ac:dyDescent="0.25">
      <c r="A6757" s="16" t="s">
        <v>238</v>
      </c>
      <c r="B6757" s="16">
        <v>4096</v>
      </c>
      <c r="C6757" s="16">
        <v>78</v>
      </c>
      <c r="D6757" s="16">
        <v>66.599999999999994</v>
      </c>
      <c r="E6757" s="17">
        <v>33817</v>
      </c>
      <c r="F6757" s="17"/>
    </row>
    <row r="6758" spans="1:6" x14ac:dyDescent="0.25">
      <c r="A6758" s="16" t="s">
        <v>238</v>
      </c>
      <c r="B6758" s="16">
        <v>4074</v>
      </c>
      <c r="C6758" s="16">
        <v>40</v>
      </c>
      <c r="D6758" s="16">
        <v>33</v>
      </c>
      <c r="E6758" s="17">
        <v>37184</v>
      </c>
      <c r="F6758" s="17"/>
    </row>
    <row r="6759" spans="1:6" x14ac:dyDescent="0.25">
      <c r="A6759" s="16" t="s">
        <v>238</v>
      </c>
      <c r="B6759" s="16">
        <v>4240</v>
      </c>
      <c r="C6759" s="16">
        <v>210</v>
      </c>
      <c r="D6759" s="16">
        <v>186</v>
      </c>
      <c r="E6759" s="17">
        <v>30719</v>
      </c>
      <c r="F6759" s="17"/>
    </row>
    <row r="6760" spans="1:6" x14ac:dyDescent="0.25">
      <c r="A6760" s="16" t="s">
        <v>238</v>
      </c>
      <c r="B6760" s="16">
        <v>3904</v>
      </c>
      <c r="C6760" s="16">
        <v>81</v>
      </c>
      <c r="D6760" s="16">
        <v>72.599999999999994</v>
      </c>
      <c r="E6760" s="17">
        <v>33970</v>
      </c>
      <c r="F6760" s="17"/>
    </row>
    <row r="6761" spans="1:6" x14ac:dyDescent="0.25">
      <c r="A6761" s="16" t="s">
        <v>238</v>
      </c>
      <c r="B6761" s="16">
        <v>4105</v>
      </c>
      <c r="C6761" s="16">
        <v>65</v>
      </c>
      <c r="D6761" s="16">
        <v>59.1</v>
      </c>
      <c r="E6761" s="17">
        <v>33970</v>
      </c>
      <c r="F6761" s="17"/>
    </row>
    <row r="6762" spans="1:6" x14ac:dyDescent="0.25">
      <c r="A6762" s="16" t="s">
        <v>238</v>
      </c>
      <c r="B6762" s="16">
        <v>4401</v>
      </c>
      <c r="C6762" s="16">
        <v>65</v>
      </c>
      <c r="D6762" s="16">
        <v>63.1</v>
      </c>
      <c r="E6762" s="17">
        <v>33970</v>
      </c>
      <c r="F6762" s="17"/>
    </row>
    <row r="6763" spans="1:6" x14ac:dyDescent="0.25">
      <c r="A6763" s="16" t="s">
        <v>238</v>
      </c>
      <c r="B6763" s="16">
        <v>3906</v>
      </c>
      <c r="C6763" s="16">
        <v>64</v>
      </c>
      <c r="D6763" s="16">
        <v>56.7</v>
      </c>
      <c r="E6763" s="17">
        <v>33970</v>
      </c>
      <c r="F6763" s="17"/>
    </row>
    <row r="6764" spans="1:6" x14ac:dyDescent="0.25">
      <c r="A6764" s="16" t="s">
        <v>238</v>
      </c>
      <c r="B6764" s="16">
        <v>4112</v>
      </c>
      <c r="C6764" s="16">
        <v>102</v>
      </c>
      <c r="D6764" s="16">
        <v>84.7</v>
      </c>
      <c r="E6764" s="17">
        <v>24473</v>
      </c>
      <c r="F6764" s="17"/>
    </row>
    <row r="6765" spans="1:6" x14ac:dyDescent="0.25">
      <c r="A6765" s="16" t="s">
        <v>238</v>
      </c>
      <c r="B6765" s="16">
        <v>4096</v>
      </c>
      <c r="C6765" s="16">
        <v>39</v>
      </c>
      <c r="D6765" s="16">
        <v>37.9</v>
      </c>
      <c r="E6765" s="17">
        <v>34394</v>
      </c>
      <c r="F6765" s="17"/>
    </row>
    <row r="6766" spans="1:6" x14ac:dyDescent="0.25">
      <c r="A6766" s="16" t="s">
        <v>238</v>
      </c>
      <c r="B6766" s="16">
        <v>4062</v>
      </c>
      <c r="C6766" s="16">
        <v>60</v>
      </c>
      <c r="D6766" s="16">
        <v>42.3</v>
      </c>
      <c r="E6766" s="17">
        <v>33970</v>
      </c>
      <c r="F6766" s="17"/>
    </row>
    <row r="6767" spans="1:6" x14ac:dyDescent="0.25">
      <c r="A6767" s="16" t="s">
        <v>238</v>
      </c>
      <c r="B6767" s="16">
        <v>4658</v>
      </c>
      <c r="C6767" s="16">
        <v>35</v>
      </c>
      <c r="D6767" s="16">
        <v>30.6</v>
      </c>
      <c r="E6767" s="17">
        <v>33970</v>
      </c>
      <c r="F6767" s="17"/>
    </row>
    <row r="6768" spans="1:6" x14ac:dyDescent="0.25">
      <c r="A6768" s="16" t="s">
        <v>238</v>
      </c>
      <c r="B6768" s="16">
        <v>4605</v>
      </c>
      <c r="C6768" s="16">
        <v>61</v>
      </c>
      <c r="D6768" s="16">
        <v>58</v>
      </c>
      <c r="E6768" s="17">
        <v>34394</v>
      </c>
      <c r="F6768" s="17"/>
    </row>
    <row r="6769" spans="1:6" x14ac:dyDescent="0.25">
      <c r="A6769" s="16" t="s">
        <v>238</v>
      </c>
      <c r="B6769" s="16">
        <v>4268</v>
      </c>
      <c r="C6769" s="16">
        <v>42</v>
      </c>
      <c r="D6769" s="16">
        <v>38.5</v>
      </c>
      <c r="E6769" s="17">
        <v>33970</v>
      </c>
      <c r="F6769" s="17"/>
    </row>
    <row r="6770" spans="1:6" x14ac:dyDescent="0.25">
      <c r="A6770" s="16" t="s">
        <v>238</v>
      </c>
      <c r="B6770" s="16">
        <v>4412</v>
      </c>
      <c r="C6770" s="16">
        <v>111</v>
      </c>
      <c r="D6770" s="16">
        <v>88.1</v>
      </c>
      <c r="E6770" s="17">
        <v>32846</v>
      </c>
      <c r="F6770" s="17"/>
    </row>
    <row r="6771" spans="1:6" x14ac:dyDescent="0.25">
      <c r="A6771" s="16" t="s">
        <v>238</v>
      </c>
      <c r="B6771" s="16">
        <v>4448</v>
      </c>
      <c r="C6771" s="16">
        <v>34</v>
      </c>
      <c r="D6771" s="16">
        <v>32</v>
      </c>
      <c r="E6771" s="17">
        <v>34394</v>
      </c>
      <c r="F6771" s="17"/>
    </row>
    <row r="6772" spans="1:6" x14ac:dyDescent="0.25">
      <c r="A6772" s="16" t="s">
        <v>238</v>
      </c>
      <c r="B6772" s="16">
        <v>4221</v>
      </c>
      <c r="C6772" s="16">
        <v>47</v>
      </c>
      <c r="D6772" s="16">
        <v>43.5</v>
      </c>
      <c r="E6772" s="17">
        <v>33970</v>
      </c>
      <c r="F6772" s="17"/>
    </row>
    <row r="6773" spans="1:6" x14ac:dyDescent="0.25">
      <c r="A6773" s="16" t="s">
        <v>238</v>
      </c>
      <c r="B6773" s="16">
        <v>4843</v>
      </c>
      <c r="C6773" s="16">
        <v>39</v>
      </c>
      <c r="D6773" s="16">
        <v>31.5</v>
      </c>
      <c r="E6773" s="17">
        <v>28611</v>
      </c>
      <c r="F6773" s="17"/>
    </row>
    <row r="6774" spans="1:6" x14ac:dyDescent="0.25">
      <c r="A6774" s="16" t="s">
        <v>238</v>
      </c>
      <c r="B6774" s="16">
        <v>4730</v>
      </c>
      <c r="C6774" s="16">
        <v>99</v>
      </c>
      <c r="D6774" s="16">
        <v>95.4</v>
      </c>
      <c r="E6774" s="17">
        <v>33970</v>
      </c>
      <c r="F6774" s="17"/>
    </row>
    <row r="6775" spans="1:6" x14ac:dyDescent="0.25">
      <c r="A6775" s="16" t="s">
        <v>238</v>
      </c>
      <c r="B6775" s="16">
        <v>4341</v>
      </c>
      <c r="C6775" s="16">
        <v>30</v>
      </c>
      <c r="D6775" s="16">
        <v>23.3</v>
      </c>
      <c r="E6775" s="17">
        <v>33970</v>
      </c>
      <c r="F6775" s="17"/>
    </row>
    <row r="6776" spans="1:6" x14ac:dyDescent="0.25">
      <c r="A6776" s="16" t="s">
        <v>238</v>
      </c>
      <c r="B6776" s="16">
        <v>4072</v>
      </c>
      <c r="C6776" s="16">
        <v>105</v>
      </c>
      <c r="D6776" s="16">
        <v>98.5</v>
      </c>
      <c r="E6776" s="17">
        <v>33970</v>
      </c>
      <c r="F6776" s="17"/>
    </row>
    <row r="6777" spans="1:6" x14ac:dyDescent="0.25">
      <c r="A6777" s="16" t="s">
        <v>238</v>
      </c>
      <c r="B6777" s="16">
        <v>4073</v>
      </c>
      <c r="C6777" s="16">
        <v>74</v>
      </c>
      <c r="D6777" s="16">
        <v>62.7</v>
      </c>
      <c r="E6777" s="17">
        <v>26550</v>
      </c>
      <c r="F6777" s="17"/>
    </row>
    <row r="6778" spans="1:6" x14ac:dyDescent="0.25">
      <c r="A6778" s="16" t="s">
        <v>238</v>
      </c>
      <c r="B6778" s="16">
        <v>4530</v>
      </c>
      <c r="C6778" s="16">
        <v>72</v>
      </c>
      <c r="D6778" s="16">
        <v>67</v>
      </c>
      <c r="E6778" s="17">
        <v>33970</v>
      </c>
      <c r="F6778" s="17"/>
    </row>
    <row r="6779" spans="1:6" x14ac:dyDescent="0.25">
      <c r="A6779" s="16" t="s">
        <v>238</v>
      </c>
      <c r="B6779" s="16">
        <v>4011</v>
      </c>
      <c r="C6779" s="16">
        <v>42</v>
      </c>
      <c r="D6779" s="16">
        <v>35</v>
      </c>
      <c r="E6779" s="17">
        <v>27038</v>
      </c>
      <c r="F6779" s="17"/>
    </row>
    <row r="6780" spans="1:6" x14ac:dyDescent="0.25">
      <c r="A6780" s="16" t="s">
        <v>238</v>
      </c>
      <c r="B6780" s="16">
        <v>4976</v>
      </c>
      <c r="C6780" s="16">
        <v>46</v>
      </c>
      <c r="D6780" s="16">
        <v>41</v>
      </c>
      <c r="E6780" s="17">
        <v>34335</v>
      </c>
      <c r="F6780" s="17"/>
    </row>
    <row r="6781" spans="1:6" x14ac:dyDescent="0.25">
      <c r="A6781" s="16" t="s">
        <v>238</v>
      </c>
      <c r="B6781" s="16">
        <v>4240</v>
      </c>
      <c r="C6781" s="16">
        <v>108</v>
      </c>
      <c r="D6781" s="16">
        <v>92.3</v>
      </c>
      <c r="E6781" s="17">
        <v>33515</v>
      </c>
      <c r="F6781" s="17"/>
    </row>
    <row r="6782" spans="1:6" x14ac:dyDescent="0.25">
      <c r="A6782" s="16" t="s">
        <v>238</v>
      </c>
      <c r="B6782" s="16">
        <v>4938</v>
      </c>
      <c r="C6782" s="16">
        <v>33</v>
      </c>
      <c r="D6782" s="16">
        <v>28.9</v>
      </c>
      <c r="E6782" s="17">
        <v>34243</v>
      </c>
      <c r="F6782" s="17"/>
    </row>
    <row r="6783" spans="1:6" x14ac:dyDescent="0.25">
      <c r="A6783" s="16" t="s">
        <v>238</v>
      </c>
      <c r="B6783" s="16">
        <v>4938</v>
      </c>
      <c r="C6783" s="16">
        <v>38</v>
      </c>
      <c r="D6783" s="16">
        <v>26.6</v>
      </c>
      <c r="E6783" s="17">
        <v>34424</v>
      </c>
      <c r="F6783" s="17"/>
    </row>
    <row r="6784" spans="1:6" x14ac:dyDescent="0.25">
      <c r="A6784" s="16" t="s">
        <v>238</v>
      </c>
      <c r="B6784" s="16">
        <v>4011</v>
      </c>
      <c r="C6784" s="16">
        <v>65</v>
      </c>
      <c r="D6784" s="16">
        <v>63.9</v>
      </c>
      <c r="E6784" s="17">
        <v>33970</v>
      </c>
      <c r="F6784" s="17"/>
    </row>
    <row r="6785" spans="1:6" x14ac:dyDescent="0.25">
      <c r="A6785" s="16" t="s">
        <v>238</v>
      </c>
      <c r="B6785" s="16">
        <v>4843</v>
      </c>
      <c r="C6785" s="16">
        <v>58</v>
      </c>
      <c r="D6785" s="16">
        <v>49</v>
      </c>
      <c r="E6785" s="17">
        <v>34447</v>
      </c>
      <c r="F6785" s="17"/>
    </row>
    <row r="6786" spans="1:6" x14ac:dyDescent="0.25">
      <c r="A6786" s="16" t="s">
        <v>238</v>
      </c>
      <c r="B6786" s="16">
        <v>4841</v>
      </c>
      <c r="C6786" s="16">
        <v>84</v>
      </c>
      <c r="D6786" s="16">
        <v>64.7</v>
      </c>
      <c r="E6786" s="17">
        <v>33970</v>
      </c>
      <c r="F6786" s="17"/>
    </row>
    <row r="6787" spans="1:6" x14ac:dyDescent="0.25">
      <c r="A6787" s="16" t="s">
        <v>238</v>
      </c>
      <c r="B6787" s="16">
        <v>4240</v>
      </c>
      <c r="C6787" s="16">
        <v>62</v>
      </c>
      <c r="D6787" s="16">
        <v>46.3</v>
      </c>
      <c r="E6787" s="17">
        <v>29817</v>
      </c>
      <c r="F6787" s="17"/>
    </row>
    <row r="6788" spans="1:6" x14ac:dyDescent="0.25">
      <c r="A6788" s="16" t="s">
        <v>238</v>
      </c>
      <c r="B6788" s="16">
        <v>4210</v>
      </c>
      <c r="C6788" s="16">
        <v>109</v>
      </c>
      <c r="D6788" s="16">
        <v>102</v>
      </c>
      <c r="E6788" s="17">
        <v>33074</v>
      </c>
      <c r="F6788" s="17"/>
    </row>
    <row r="6789" spans="1:6" x14ac:dyDescent="0.25">
      <c r="A6789" s="16" t="s">
        <v>239</v>
      </c>
      <c r="B6789" s="16">
        <v>48176</v>
      </c>
      <c r="C6789" s="16">
        <v>215</v>
      </c>
      <c r="D6789" s="16">
        <v>164.5</v>
      </c>
      <c r="E6789" s="17">
        <v>27395</v>
      </c>
      <c r="F6789" s="17"/>
    </row>
    <row r="6790" spans="1:6" x14ac:dyDescent="0.25">
      <c r="A6790" s="16" t="s">
        <v>239</v>
      </c>
      <c r="B6790" s="16">
        <v>48150</v>
      </c>
      <c r="C6790" s="16">
        <v>64</v>
      </c>
      <c r="D6790" s="16">
        <v>5.4</v>
      </c>
      <c r="E6790" s="17">
        <v>39021</v>
      </c>
      <c r="F6790" s="17"/>
    </row>
    <row r="6791" spans="1:6" x14ac:dyDescent="0.25">
      <c r="A6791" s="16" t="s">
        <v>239</v>
      </c>
      <c r="B6791" s="16">
        <v>48348</v>
      </c>
      <c r="C6791" s="16">
        <v>100</v>
      </c>
      <c r="D6791" s="16">
        <v>39.9</v>
      </c>
      <c r="E6791" s="17">
        <v>43531</v>
      </c>
      <c r="F6791" s="17"/>
    </row>
    <row r="6792" spans="1:6" x14ac:dyDescent="0.25">
      <c r="A6792" s="16" t="s">
        <v>239</v>
      </c>
      <c r="B6792" s="16">
        <v>48335</v>
      </c>
      <c r="C6792" s="16">
        <v>124</v>
      </c>
      <c r="D6792" s="16">
        <v>93.6</v>
      </c>
      <c r="E6792" s="17">
        <v>27851</v>
      </c>
      <c r="F6792" s="17"/>
    </row>
    <row r="6793" spans="1:6" x14ac:dyDescent="0.25">
      <c r="A6793" s="16" t="s">
        <v>239</v>
      </c>
      <c r="B6793" s="16">
        <v>48880</v>
      </c>
      <c r="C6793" s="16">
        <v>39</v>
      </c>
      <c r="D6793" s="16">
        <v>27</v>
      </c>
      <c r="E6793" s="17">
        <v>28126</v>
      </c>
      <c r="F6793" s="17"/>
    </row>
    <row r="6794" spans="1:6" x14ac:dyDescent="0.25">
      <c r="A6794" s="16" t="s">
        <v>239</v>
      </c>
      <c r="B6794" s="16">
        <v>48823</v>
      </c>
      <c r="C6794" s="16">
        <v>68</v>
      </c>
      <c r="D6794" s="16">
        <v>62.8</v>
      </c>
      <c r="E6794" s="17">
        <v>41775</v>
      </c>
      <c r="F6794" s="17"/>
    </row>
    <row r="6795" spans="1:6" x14ac:dyDescent="0.25">
      <c r="A6795" s="16" t="s">
        <v>239</v>
      </c>
      <c r="B6795" s="16">
        <v>49006</v>
      </c>
      <c r="C6795" s="16">
        <v>57</v>
      </c>
      <c r="D6795" s="16">
        <v>46.1</v>
      </c>
      <c r="E6795" s="17">
        <v>27820</v>
      </c>
      <c r="F6795" s="17"/>
    </row>
    <row r="6796" spans="1:6" x14ac:dyDescent="0.25">
      <c r="A6796" s="16" t="s">
        <v>239</v>
      </c>
      <c r="B6796" s="16">
        <v>49221</v>
      </c>
      <c r="C6796" s="16">
        <v>120</v>
      </c>
      <c r="D6796" s="16">
        <v>72.5</v>
      </c>
      <c r="E6796" s="17">
        <v>33360</v>
      </c>
      <c r="F6796" s="17"/>
    </row>
    <row r="6797" spans="1:6" x14ac:dyDescent="0.25">
      <c r="A6797" s="16" t="s">
        <v>239</v>
      </c>
      <c r="B6797" s="16">
        <v>48184</v>
      </c>
      <c r="C6797" s="16">
        <v>179</v>
      </c>
      <c r="D6797" s="16">
        <v>129.19999999999999</v>
      </c>
      <c r="E6797" s="17">
        <v>33732</v>
      </c>
      <c r="F6797" s="17"/>
    </row>
    <row r="6798" spans="1:6" x14ac:dyDescent="0.25">
      <c r="A6798" s="16" t="s">
        <v>239</v>
      </c>
      <c r="B6798" s="16">
        <v>49047</v>
      </c>
      <c r="C6798" s="16">
        <v>108</v>
      </c>
      <c r="D6798" s="16">
        <v>99.1</v>
      </c>
      <c r="E6798" s="17">
        <v>40527</v>
      </c>
      <c r="F6798" s="17"/>
    </row>
    <row r="6799" spans="1:6" x14ac:dyDescent="0.25">
      <c r="A6799" s="16" t="s">
        <v>239</v>
      </c>
      <c r="B6799" s="16">
        <v>49418</v>
      </c>
      <c r="C6799" s="16">
        <v>114</v>
      </c>
      <c r="D6799" s="16">
        <v>100.3</v>
      </c>
      <c r="E6799" s="17">
        <v>24473</v>
      </c>
      <c r="F6799" s="17"/>
    </row>
    <row r="6800" spans="1:6" x14ac:dyDescent="0.25">
      <c r="A6800" s="16" t="s">
        <v>239</v>
      </c>
      <c r="B6800" s="16">
        <v>48732</v>
      </c>
      <c r="C6800" s="16">
        <v>206</v>
      </c>
      <c r="D6800" s="16">
        <v>159.6</v>
      </c>
      <c r="E6800" s="17">
        <v>24473</v>
      </c>
      <c r="F6800" s="17"/>
    </row>
    <row r="6801" spans="1:6" x14ac:dyDescent="0.25">
      <c r="A6801" s="16" t="s">
        <v>239</v>
      </c>
      <c r="B6801" s="16">
        <v>48532</v>
      </c>
      <c r="C6801" s="16">
        <v>167</v>
      </c>
      <c r="D6801" s="16">
        <v>124.2</v>
      </c>
      <c r="E6801" s="17">
        <v>28550</v>
      </c>
      <c r="F6801" s="17"/>
    </row>
    <row r="6802" spans="1:6" x14ac:dyDescent="0.25">
      <c r="A6802" s="16" t="s">
        <v>239</v>
      </c>
      <c r="B6802" s="16">
        <v>48603</v>
      </c>
      <c r="C6802" s="16">
        <v>213</v>
      </c>
      <c r="D6802" s="16">
        <v>191.8</v>
      </c>
      <c r="E6802" s="17">
        <v>24891</v>
      </c>
      <c r="F6802" s="17"/>
    </row>
    <row r="6803" spans="1:6" x14ac:dyDescent="0.25">
      <c r="A6803" s="16" t="s">
        <v>239</v>
      </c>
      <c r="B6803" s="16">
        <v>48362</v>
      </c>
      <c r="C6803" s="16">
        <v>120</v>
      </c>
      <c r="D6803" s="16">
        <v>110</v>
      </c>
      <c r="E6803" s="17">
        <v>32560</v>
      </c>
      <c r="F6803" s="17"/>
    </row>
    <row r="6804" spans="1:6" x14ac:dyDescent="0.25">
      <c r="A6804" s="16" t="s">
        <v>239</v>
      </c>
      <c r="B6804" s="16">
        <v>48207</v>
      </c>
      <c r="C6804" s="16">
        <v>64</v>
      </c>
      <c r="D6804" s="16">
        <v>60.7</v>
      </c>
      <c r="E6804" s="17">
        <v>28856</v>
      </c>
      <c r="F6804" s="17"/>
    </row>
    <row r="6805" spans="1:6" x14ac:dyDescent="0.25">
      <c r="A6805" s="16" t="s">
        <v>239</v>
      </c>
      <c r="B6805" s="16">
        <v>48806</v>
      </c>
      <c r="C6805" s="16">
        <v>63</v>
      </c>
      <c r="D6805" s="16">
        <v>50.3</v>
      </c>
      <c r="E6805" s="17">
        <v>33947</v>
      </c>
      <c r="F6805" s="17"/>
    </row>
    <row r="6806" spans="1:6" x14ac:dyDescent="0.25">
      <c r="A6806" s="16" t="s">
        <v>239</v>
      </c>
      <c r="B6806" s="16">
        <v>49519</v>
      </c>
      <c r="C6806" s="16">
        <v>65</v>
      </c>
      <c r="D6806" s="16">
        <v>49.5</v>
      </c>
      <c r="E6806" s="17">
        <v>43313</v>
      </c>
      <c r="F6806" s="17"/>
    </row>
    <row r="6807" spans="1:6" x14ac:dyDescent="0.25">
      <c r="A6807" s="16" t="s">
        <v>239</v>
      </c>
      <c r="B6807" s="16">
        <v>49032</v>
      </c>
      <c r="C6807" s="16">
        <v>64</v>
      </c>
      <c r="D6807" s="16">
        <v>49.2</v>
      </c>
      <c r="E6807" s="17">
        <v>24473</v>
      </c>
      <c r="F6807" s="17"/>
    </row>
    <row r="6808" spans="1:6" x14ac:dyDescent="0.25">
      <c r="A6808" s="16" t="s">
        <v>239</v>
      </c>
      <c r="B6808" s="16">
        <v>48036</v>
      </c>
      <c r="C6808" s="16">
        <v>134</v>
      </c>
      <c r="D6808" s="16">
        <v>128.4</v>
      </c>
      <c r="E6808" s="17">
        <v>34325</v>
      </c>
      <c r="F6808" s="17"/>
    </row>
    <row r="6809" spans="1:6" x14ac:dyDescent="0.25">
      <c r="A6809" s="16" t="s">
        <v>239</v>
      </c>
      <c r="B6809" s="16">
        <v>48213</v>
      </c>
      <c r="C6809" s="16">
        <v>136</v>
      </c>
      <c r="D6809" s="16">
        <v>107.7</v>
      </c>
      <c r="E6809" s="17">
        <v>33203</v>
      </c>
      <c r="F6809" s="17"/>
    </row>
    <row r="6810" spans="1:6" x14ac:dyDescent="0.25">
      <c r="A6810" s="16" t="s">
        <v>239</v>
      </c>
      <c r="B6810" s="16">
        <v>48842</v>
      </c>
      <c r="C6810" s="16">
        <v>101</v>
      </c>
      <c r="D6810" s="16">
        <v>88.2</v>
      </c>
      <c r="E6810" s="17">
        <v>27760</v>
      </c>
      <c r="F6810" s="17"/>
    </row>
    <row r="6811" spans="1:6" x14ac:dyDescent="0.25">
      <c r="A6811" s="16" t="s">
        <v>239</v>
      </c>
      <c r="B6811" s="16">
        <v>48446</v>
      </c>
      <c r="C6811" s="16">
        <v>19</v>
      </c>
      <c r="D6811" s="16">
        <v>13.7</v>
      </c>
      <c r="E6811" s="17">
        <v>35619</v>
      </c>
      <c r="F6811" s="17"/>
    </row>
    <row r="6812" spans="1:6" x14ac:dyDescent="0.25">
      <c r="A6812" s="16" t="s">
        <v>239</v>
      </c>
      <c r="B6812" s="16">
        <v>49858</v>
      </c>
      <c r="C6812" s="16">
        <v>59</v>
      </c>
      <c r="D6812" s="16">
        <v>41.1</v>
      </c>
      <c r="E6812" s="17">
        <v>34790</v>
      </c>
      <c r="F6812" s="17"/>
    </row>
    <row r="6813" spans="1:6" x14ac:dyDescent="0.25">
      <c r="A6813" s="16" t="s">
        <v>239</v>
      </c>
      <c r="B6813" s="16">
        <v>49307</v>
      </c>
      <c r="C6813" s="16">
        <v>100</v>
      </c>
      <c r="D6813" s="16">
        <v>77.8</v>
      </c>
      <c r="E6813" s="17">
        <v>31792</v>
      </c>
      <c r="F6813" s="17"/>
    </row>
    <row r="6814" spans="1:6" x14ac:dyDescent="0.25">
      <c r="A6814" s="16" t="s">
        <v>239</v>
      </c>
      <c r="B6814" s="16">
        <v>48167</v>
      </c>
      <c r="C6814" s="16">
        <v>37</v>
      </c>
      <c r="D6814" s="16">
        <v>30.8</v>
      </c>
      <c r="E6814" s="17">
        <v>30011</v>
      </c>
      <c r="F6814" s="17"/>
    </row>
    <row r="6815" spans="1:6" x14ac:dyDescent="0.25">
      <c r="A6815" s="16" t="s">
        <v>239</v>
      </c>
      <c r="B6815" s="16">
        <v>48708</v>
      </c>
      <c r="C6815" s="16">
        <v>51</v>
      </c>
      <c r="D6815" s="16">
        <v>45.4</v>
      </c>
      <c r="E6815" s="17">
        <v>29768</v>
      </c>
      <c r="F6815" s="17"/>
    </row>
    <row r="6816" spans="1:6" x14ac:dyDescent="0.25">
      <c r="A6816" s="16" t="s">
        <v>239</v>
      </c>
      <c r="B6816" s="16">
        <v>48116</v>
      </c>
      <c r="C6816" s="16">
        <v>60</v>
      </c>
      <c r="D6816" s="16">
        <v>38.200000000000003</v>
      </c>
      <c r="E6816" s="17">
        <v>38496</v>
      </c>
      <c r="F6816" s="17"/>
    </row>
    <row r="6817" spans="1:6" x14ac:dyDescent="0.25">
      <c r="A6817" s="16" t="s">
        <v>239</v>
      </c>
      <c r="B6817" s="16">
        <v>48219</v>
      </c>
      <c r="C6817" s="16">
        <v>96</v>
      </c>
      <c r="D6817" s="16">
        <v>91.9</v>
      </c>
      <c r="E6817" s="17">
        <v>29091</v>
      </c>
      <c r="F6817" s="17"/>
    </row>
    <row r="6818" spans="1:6" x14ac:dyDescent="0.25">
      <c r="A6818" s="16" t="s">
        <v>239</v>
      </c>
      <c r="B6818" s="16">
        <v>48183</v>
      </c>
      <c r="C6818" s="16">
        <v>150</v>
      </c>
      <c r="D6818" s="16">
        <v>129.6</v>
      </c>
      <c r="E6818" s="17">
        <v>28688</v>
      </c>
      <c r="F6818" s="17"/>
    </row>
    <row r="6819" spans="1:6" x14ac:dyDescent="0.25">
      <c r="A6819" s="16" t="s">
        <v>239</v>
      </c>
      <c r="B6819" s="16">
        <v>49068</v>
      </c>
      <c r="C6819" s="16">
        <v>60</v>
      </c>
      <c r="D6819" s="16">
        <v>55.3</v>
      </c>
      <c r="E6819" s="17">
        <v>25352</v>
      </c>
      <c r="F6819" s="17"/>
    </row>
    <row r="6820" spans="1:6" x14ac:dyDescent="0.25">
      <c r="A6820" s="16" t="s">
        <v>239</v>
      </c>
      <c r="B6820" s="16">
        <v>49010</v>
      </c>
      <c r="C6820" s="16">
        <v>70</v>
      </c>
      <c r="D6820" s="16">
        <v>60.7</v>
      </c>
      <c r="E6820" s="17">
        <v>26282</v>
      </c>
      <c r="F6820" s="17"/>
    </row>
    <row r="6821" spans="1:6" x14ac:dyDescent="0.25">
      <c r="A6821" s="16" t="s">
        <v>239</v>
      </c>
      <c r="B6821" s="16">
        <v>48809</v>
      </c>
      <c r="C6821" s="16">
        <v>128</v>
      </c>
      <c r="D6821" s="16">
        <v>106.6</v>
      </c>
      <c r="E6821" s="17">
        <v>28672</v>
      </c>
      <c r="F6821" s="17"/>
    </row>
    <row r="6822" spans="1:6" x14ac:dyDescent="0.25">
      <c r="A6822" s="16" t="s">
        <v>239</v>
      </c>
      <c r="B6822" s="16">
        <v>48207</v>
      </c>
      <c r="C6822" s="16">
        <v>59</v>
      </c>
      <c r="D6822" s="16">
        <v>59.4</v>
      </c>
      <c r="E6822" s="17">
        <v>36759</v>
      </c>
      <c r="F6822" s="17"/>
    </row>
    <row r="6823" spans="1:6" x14ac:dyDescent="0.25">
      <c r="A6823" s="16" t="s">
        <v>239</v>
      </c>
      <c r="B6823" s="16">
        <v>49546</v>
      </c>
      <c r="C6823" s="16">
        <v>101</v>
      </c>
      <c r="D6823" s="16">
        <v>89.9</v>
      </c>
      <c r="E6823" s="17">
        <v>31291</v>
      </c>
      <c r="F6823" s="17"/>
    </row>
    <row r="6824" spans="1:6" x14ac:dyDescent="0.25">
      <c r="A6824" s="16" t="s">
        <v>239</v>
      </c>
      <c r="B6824" s="16">
        <v>48867</v>
      </c>
      <c r="C6824" s="16">
        <v>136</v>
      </c>
      <c r="D6824" s="16">
        <v>129.80000000000001</v>
      </c>
      <c r="E6824" s="17">
        <v>24473</v>
      </c>
      <c r="F6824" s="17"/>
    </row>
    <row r="6825" spans="1:6" x14ac:dyDescent="0.25">
      <c r="A6825" s="16" t="s">
        <v>239</v>
      </c>
      <c r="B6825" s="16">
        <v>48066</v>
      </c>
      <c r="C6825" s="16">
        <v>169</v>
      </c>
      <c r="D6825" s="16">
        <v>126.1</v>
      </c>
      <c r="E6825" s="17">
        <v>32787</v>
      </c>
      <c r="F6825" s="17"/>
    </row>
    <row r="6826" spans="1:6" x14ac:dyDescent="0.25">
      <c r="A6826" s="16" t="s">
        <v>239</v>
      </c>
      <c r="B6826" s="16">
        <v>49740</v>
      </c>
      <c r="C6826" s="16">
        <v>120</v>
      </c>
      <c r="D6826" s="16">
        <v>100.3</v>
      </c>
      <c r="E6826" s="17">
        <v>24473</v>
      </c>
      <c r="F6826" s="17"/>
    </row>
    <row r="6827" spans="1:6" x14ac:dyDescent="0.25">
      <c r="A6827" s="16" t="s">
        <v>239</v>
      </c>
      <c r="B6827" s="16">
        <v>48193</v>
      </c>
      <c r="C6827" s="16">
        <v>223</v>
      </c>
      <c r="D6827" s="16">
        <v>190.3</v>
      </c>
      <c r="E6827" s="17">
        <v>27908</v>
      </c>
      <c r="F6827" s="17"/>
    </row>
    <row r="6828" spans="1:6" x14ac:dyDescent="0.25">
      <c r="A6828" s="16" t="s">
        <v>239</v>
      </c>
      <c r="B6828" s="16">
        <v>48867</v>
      </c>
      <c r="C6828" s="16">
        <v>39</v>
      </c>
      <c r="D6828" s="16">
        <v>25.7</v>
      </c>
      <c r="E6828" s="17">
        <v>32371</v>
      </c>
      <c r="F6828" s="17"/>
    </row>
    <row r="6829" spans="1:6" x14ac:dyDescent="0.25">
      <c r="A6829" s="16" t="s">
        <v>239</v>
      </c>
      <c r="B6829" s="16">
        <v>48080</v>
      </c>
      <c r="C6829" s="16">
        <v>146</v>
      </c>
      <c r="D6829" s="16">
        <v>130.69999999999999</v>
      </c>
      <c r="E6829" s="17">
        <v>27851</v>
      </c>
      <c r="F6829" s="17"/>
    </row>
    <row r="6830" spans="1:6" x14ac:dyDescent="0.25">
      <c r="A6830" s="16" t="s">
        <v>239</v>
      </c>
      <c r="B6830" s="16">
        <v>48917</v>
      </c>
      <c r="C6830" s="16">
        <v>120</v>
      </c>
      <c r="D6830" s="16">
        <v>108.8</v>
      </c>
      <c r="E6830" s="17">
        <v>42249</v>
      </c>
      <c r="F6830" s="17"/>
    </row>
    <row r="6831" spans="1:6" x14ac:dyDescent="0.25">
      <c r="A6831" s="16" t="s">
        <v>239</v>
      </c>
      <c r="B6831" s="16">
        <v>48439</v>
      </c>
      <c r="C6831" s="16">
        <v>138</v>
      </c>
      <c r="D6831" s="16">
        <v>127.9</v>
      </c>
      <c r="E6831" s="17">
        <v>41481</v>
      </c>
      <c r="F6831" s="17"/>
    </row>
    <row r="6832" spans="1:6" x14ac:dyDescent="0.25">
      <c r="A6832" s="16" t="s">
        <v>239</v>
      </c>
      <c r="B6832" s="16">
        <v>49331</v>
      </c>
      <c r="C6832" s="16">
        <v>153</v>
      </c>
      <c r="D6832" s="16">
        <v>116.5</v>
      </c>
      <c r="E6832" s="17">
        <v>28672</v>
      </c>
      <c r="F6832" s="17"/>
    </row>
    <row r="6833" spans="1:6" x14ac:dyDescent="0.25">
      <c r="A6833" s="16" t="s">
        <v>239</v>
      </c>
      <c r="B6833" s="16">
        <v>49442</v>
      </c>
      <c r="C6833" s="16">
        <v>49</v>
      </c>
      <c r="D6833" s="16">
        <v>46.2</v>
      </c>
      <c r="E6833" s="17">
        <v>41052</v>
      </c>
      <c r="F6833" s="17"/>
    </row>
    <row r="6834" spans="1:6" x14ac:dyDescent="0.25">
      <c r="A6834" s="16" t="s">
        <v>239</v>
      </c>
      <c r="B6834" s="16">
        <v>49091</v>
      </c>
      <c r="C6834" s="16">
        <v>106</v>
      </c>
      <c r="D6834" s="16">
        <v>70.2</v>
      </c>
      <c r="E6834" s="17">
        <v>28491</v>
      </c>
      <c r="F6834" s="17"/>
    </row>
    <row r="6835" spans="1:6" x14ac:dyDescent="0.25">
      <c r="A6835" s="16" t="s">
        <v>239</v>
      </c>
      <c r="B6835" s="16">
        <v>48310</v>
      </c>
      <c r="C6835" s="16">
        <v>180</v>
      </c>
      <c r="D6835" s="16">
        <v>150.9</v>
      </c>
      <c r="E6835" s="17">
        <v>32584</v>
      </c>
      <c r="F6835" s="17"/>
    </row>
    <row r="6836" spans="1:6" x14ac:dyDescent="0.25">
      <c r="A6836" s="16" t="s">
        <v>239</v>
      </c>
      <c r="B6836" s="16">
        <v>48377</v>
      </c>
      <c r="C6836" s="16">
        <v>44</v>
      </c>
      <c r="D6836" s="16">
        <v>39.700000000000003</v>
      </c>
      <c r="E6836" s="17">
        <v>39311</v>
      </c>
      <c r="F6836" s="17"/>
    </row>
    <row r="6837" spans="1:6" x14ac:dyDescent="0.25">
      <c r="A6837" s="16" t="s">
        <v>239</v>
      </c>
      <c r="B6837" s="16">
        <v>48047</v>
      </c>
      <c r="C6837" s="16">
        <v>102</v>
      </c>
      <c r="D6837" s="16">
        <v>94.1</v>
      </c>
      <c r="E6837" s="17">
        <v>33837</v>
      </c>
      <c r="F6837" s="17"/>
    </row>
    <row r="6838" spans="1:6" x14ac:dyDescent="0.25">
      <c r="A6838" s="16" t="s">
        <v>239</v>
      </c>
      <c r="B6838" s="16">
        <v>48336</v>
      </c>
      <c r="C6838" s="16">
        <v>27</v>
      </c>
      <c r="D6838" s="16">
        <v>16.3</v>
      </c>
      <c r="E6838" s="17">
        <v>42307</v>
      </c>
      <c r="F6838" s="17"/>
    </row>
    <row r="6839" spans="1:6" x14ac:dyDescent="0.25">
      <c r="A6839" s="16" t="s">
        <v>239</v>
      </c>
      <c r="B6839" s="16">
        <v>48235</v>
      </c>
      <c r="C6839" s="16">
        <v>133</v>
      </c>
      <c r="D6839" s="16">
        <v>129.1</v>
      </c>
      <c r="E6839" s="17">
        <v>26103</v>
      </c>
      <c r="F6839" s="17"/>
    </row>
    <row r="6840" spans="1:6" x14ac:dyDescent="0.25">
      <c r="A6840" s="16" t="s">
        <v>239</v>
      </c>
      <c r="B6840" s="16">
        <v>49801</v>
      </c>
      <c r="C6840" s="16">
        <v>107</v>
      </c>
      <c r="D6840" s="16">
        <v>95.6</v>
      </c>
      <c r="E6840" s="17">
        <v>27820</v>
      </c>
      <c r="F6840" s="17"/>
    </row>
    <row r="6841" spans="1:6" x14ac:dyDescent="0.25">
      <c r="A6841" s="16" t="s">
        <v>239</v>
      </c>
      <c r="B6841" s="16">
        <v>49026</v>
      </c>
      <c r="C6841" s="16">
        <v>67</v>
      </c>
      <c r="D6841" s="16">
        <v>52.6</v>
      </c>
      <c r="E6841" s="17">
        <v>39577</v>
      </c>
      <c r="F6841" s="17"/>
    </row>
    <row r="6842" spans="1:6" x14ac:dyDescent="0.25">
      <c r="A6842" s="16" t="s">
        <v>239</v>
      </c>
      <c r="B6842" s="16">
        <v>49934</v>
      </c>
      <c r="C6842" s="16">
        <v>55</v>
      </c>
      <c r="D6842" s="16">
        <v>37.4</v>
      </c>
      <c r="E6842" s="17">
        <v>34509</v>
      </c>
      <c r="F6842" s="17"/>
    </row>
    <row r="6843" spans="1:6" x14ac:dyDescent="0.25">
      <c r="A6843" s="16" t="s">
        <v>239</v>
      </c>
      <c r="B6843" s="16">
        <v>48659</v>
      </c>
      <c r="C6843" s="16">
        <v>39</v>
      </c>
      <c r="D6843" s="16">
        <v>36.799999999999997</v>
      </c>
      <c r="E6843" s="17">
        <v>29913</v>
      </c>
      <c r="F6843" s="17"/>
    </row>
    <row r="6844" spans="1:6" x14ac:dyDescent="0.25">
      <c r="A6844" s="16" t="s">
        <v>239</v>
      </c>
      <c r="B6844" s="16">
        <v>48801</v>
      </c>
      <c r="C6844" s="16">
        <v>204</v>
      </c>
      <c r="D6844" s="16">
        <v>182.3</v>
      </c>
      <c r="E6844" s="17">
        <v>24473</v>
      </c>
      <c r="F6844" s="17"/>
    </row>
    <row r="6845" spans="1:6" x14ac:dyDescent="0.25">
      <c r="A6845" s="16" t="s">
        <v>239</v>
      </c>
      <c r="B6845" s="16">
        <v>48726</v>
      </c>
      <c r="C6845" s="16">
        <v>80</v>
      </c>
      <c r="D6845" s="16">
        <v>61.6</v>
      </c>
      <c r="E6845" s="17">
        <v>27881</v>
      </c>
      <c r="F6845" s="17"/>
    </row>
    <row r="6846" spans="1:6" x14ac:dyDescent="0.25">
      <c r="A6846" s="16" t="s">
        <v>239</v>
      </c>
      <c r="B6846" s="16">
        <v>49242</v>
      </c>
      <c r="C6846" s="16">
        <v>39</v>
      </c>
      <c r="D6846" s="16">
        <v>32.5</v>
      </c>
      <c r="E6846" s="17">
        <v>35110</v>
      </c>
      <c r="F6846" s="17"/>
    </row>
    <row r="6847" spans="1:6" x14ac:dyDescent="0.25">
      <c r="A6847" s="16" t="s">
        <v>239</v>
      </c>
      <c r="B6847" s="16">
        <v>49221</v>
      </c>
      <c r="C6847" s="16">
        <v>136</v>
      </c>
      <c r="D6847" s="16">
        <v>103.9</v>
      </c>
      <c r="E6847" s="17">
        <v>26877</v>
      </c>
      <c r="F6847" s="17"/>
    </row>
    <row r="6848" spans="1:6" x14ac:dyDescent="0.25">
      <c r="A6848" s="16" t="s">
        <v>239</v>
      </c>
      <c r="B6848" s="16">
        <v>49546</v>
      </c>
      <c r="C6848" s="16">
        <v>182</v>
      </c>
      <c r="D6848" s="16">
        <v>120.1</v>
      </c>
      <c r="E6848" s="17">
        <v>24473</v>
      </c>
      <c r="F6848" s="17"/>
    </row>
    <row r="6849" spans="1:6" x14ac:dyDescent="0.25">
      <c r="A6849" s="16" t="s">
        <v>239</v>
      </c>
      <c r="B6849" s="16">
        <v>48081</v>
      </c>
      <c r="C6849" s="16">
        <v>200</v>
      </c>
      <c r="D6849" s="16">
        <v>145.1</v>
      </c>
      <c r="E6849" s="17">
        <v>31321</v>
      </c>
      <c r="F6849" s="17"/>
    </row>
    <row r="6850" spans="1:6" x14ac:dyDescent="0.25">
      <c r="A6850" s="16" t="s">
        <v>239</v>
      </c>
      <c r="B6850" s="16">
        <v>48879</v>
      </c>
      <c r="C6850" s="16">
        <v>150</v>
      </c>
      <c r="D6850" s="16">
        <v>107.4</v>
      </c>
      <c r="E6850" s="17">
        <v>37316</v>
      </c>
      <c r="F6850" s="17"/>
    </row>
    <row r="6851" spans="1:6" x14ac:dyDescent="0.25">
      <c r="A6851" s="16" t="s">
        <v>239</v>
      </c>
      <c r="B6851" s="16">
        <v>48154</v>
      </c>
      <c r="C6851" s="16">
        <v>142</v>
      </c>
      <c r="D6851" s="16">
        <v>107.4</v>
      </c>
      <c r="E6851" s="17">
        <v>24473</v>
      </c>
      <c r="F6851" s="17"/>
    </row>
    <row r="6852" spans="1:6" x14ac:dyDescent="0.25">
      <c r="A6852" s="16" t="s">
        <v>239</v>
      </c>
      <c r="B6852" s="16">
        <v>48375</v>
      </c>
      <c r="C6852" s="16">
        <v>140</v>
      </c>
      <c r="D6852" s="16">
        <v>130.4</v>
      </c>
      <c r="E6852" s="17">
        <v>33877</v>
      </c>
      <c r="F6852" s="17"/>
    </row>
    <row r="6853" spans="1:6" x14ac:dyDescent="0.25">
      <c r="A6853" s="16" t="s">
        <v>239</v>
      </c>
      <c r="B6853" s="16">
        <v>48763</v>
      </c>
      <c r="C6853" s="16">
        <v>60</v>
      </c>
      <c r="D6853" s="16">
        <v>56.8</v>
      </c>
      <c r="E6853" s="17">
        <v>33644</v>
      </c>
      <c r="F6853" s="17"/>
    </row>
    <row r="6854" spans="1:6" x14ac:dyDescent="0.25">
      <c r="A6854" s="16" t="s">
        <v>239</v>
      </c>
      <c r="B6854" s="16">
        <v>49009</v>
      </c>
      <c r="C6854" s="16">
        <v>38</v>
      </c>
      <c r="D6854" s="16">
        <v>30.4</v>
      </c>
      <c r="E6854" s="17">
        <v>33722</v>
      </c>
      <c r="F6854" s="17"/>
    </row>
    <row r="6855" spans="1:6" x14ac:dyDescent="0.25">
      <c r="A6855" s="16" t="s">
        <v>239</v>
      </c>
      <c r="B6855" s="16">
        <v>48813</v>
      </c>
      <c r="C6855" s="16">
        <v>142</v>
      </c>
      <c r="D6855" s="16">
        <v>134.80000000000001</v>
      </c>
      <c r="E6855" s="17">
        <v>24473</v>
      </c>
      <c r="F6855" s="17"/>
    </row>
    <row r="6856" spans="1:6" x14ac:dyDescent="0.25">
      <c r="A6856" s="16" t="s">
        <v>239</v>
      </c>
      <c r="B6856" s="16">
        <v>49093</v>
      </c>
      <c r="C6856" s="16">
        <v>87</v>
      </c>
      <c r="D6856" s="16">
        <v>62.1</v>
      </c>
      <c r="E6856" s="17">
        <v>28491</v>
      </c>
      <c r="F6856" s="17"/>
    </row>
    <row r="6857" spans="1:6" x14ac:dyDescent="0.25">
      <c r="A6857" s="16" t="s">
        <v>239</v>
      </c>
      <c r="B6857" s="16">
        <v>48313</v>
      </c>
      <c r="C6857" s="16">
        <v>112</v>
      </c>
      <c r="D6857" s="16">
        <v>103.1</v>
      </c>
      <c r="E6857" s="17">
        <v>32318</v>
      </c>
      <c r="F6857" s="17"/>
    </row>
    <row r="6858" spans="1:6" x14ac:dyDescent="0.25">
      <c r="A6858" s="16" t="s">
        <v>239</v>
      </c>
      <c r="B6858" s="16">
        <v>48855</v>
      </c>
      <c r="C6858" s="16">
        <v>56</v>
      </c>
      <c r="D6858" s="16">
        <v>49.6</v>
      </c>
      <c r="E6858" s="17">
        <v>42275</v>
      </c>
      <c r="F6858" s="17"/>
    </row>
    <row r="6859" spans="1:6" x14ac:dyDescent="0.25">
      <c r="A6859" s="16" t="s">
        <v>239</v>
      </c>
      <c r="B6859" s="16">
        <v>49946</v>
      </c>
      <c r="C6859" s="16">
        <v>59</v>
      </c>
      <c r="D6859" s="16">
        <v>55.3</v>
      </c>
      <c r="E6859" s="17">
        <v>28460</v>
      </c>
      <c r="F6859" s="17"/>
    </row>
    <row r="6860" spans="1:6" x14ac:dyDescent="0.25">
      <c r="A6860" s="16" t="s">
        <v>239</v>
      </c>
      <c r="B6860" s="16">
        <v>48322</v>
      </c>
      <c r="C6860" s="16">
        <v>118</v>
      </c>
      <c r="D6860" s="16">
        <v>104.4</v>
      </c>
      <c r="E6860" s="17">
        <v>41424</v>
      </c>
      <c r="F6860" s="17"/>
    </row>
    <row r="6861" spans="1:6" x14ac:dyDescent="0.25">
      <c r="A6861" s="16" t="s">
        <v>239</v>
      </c>
      <c r="B6861" s="16">
        <v>49855</v>
      </c>
      <c r="C6861" s="16">
        <v>99</v>
      </c>
      <c r="D6861" s="16">
        <v>81.3</v>
      </c>
      <c r="E6861" s="17">
        <v>28734</v>
      </c>
      <c r="F6861" s="17"/>
    </row>
    <row r="6862" spans="1:6" x14ac:dyDescent="0.25">
      <c r="A6862" s="16" t="s">
        <v>239</v>
      </c>
      <c r="B6862" s="16">
        <v>49242</v>
      </c>
      <c r="C6862" s="16">
        <v>170</v>
      </c>
      <c r="D6862" s="16">
        <v>164</v>
      </c>
      <c r="E6862" s="17">
        <v>25664</v>
      </c>
      <c r="F6862" s="17"/>
    </row>
    <row r="6863" spans="1:6" x14ac:dyDescent="0.25">
      <c r="A6863" s="16" t="s">
        <v>239</v>
      </c>
      <c r="B6863" s="16">
        <v>48322</v>
      </c>
      <c r="C6863" s="16">
        <v>172</v>
      </c>
      <c r="D6863" s="16">
        <v>127.2</v>
      </c>
      <c r="E6863" s="17">
        <v>32782</v>
      </c>
      <c r="F6863" s="17"/>
    </row>
    <row r="6864" spans="1:6" x14ac:dyDescent="0.25">
      <c r="A6864" s="16" t="s">
        <v>239</v>
      </c>
      <c r="B6864" s="16">
        <v>49504</v>
      </c>
      <c r="C6864" s="16">
        <v>55</v>
      </c>
      <c r="D6864" s="16">
        <v>51.2</v>
      </c>
      <c r="E6864" s="17">
        <v>39804</v>
      </c>
      <c r="F6864" s="17"/>
    </row>
    <row r="6865" spans="1:6" x14ac:dyDescent="0.25">
      <c r="A6865" s="16" t="s">
        <v>239</v>
      </c>
      <c r="B6865" s="16">
        <v>48439</v>
      </c>
      <c r="C6865" s="16">
        <v>12</v>
      </c>
      <c r="D6865" s="16">
        <v>7.5</v>
      </c>
      <c r="E6865" s="17">
        <v>42332</v>
      </c>
      <c r="F6865" s="17"/>
    </row>
    <row r="6866" spans="1:6" x14ac:dyDescent="0.25">
      <c r="A6866" s="16" t="s">
        <v>239</v>
      </c>
      <c r="B6866" s="16">
        <v>48093</v>
      </c>
      <c r="C6866" s="16">
        <v>293</v>
      </c>
      <c r="D6866" s="16">
        <v>245.8</v>
      </c>
      <c r="E6866" s="17">
        <v>30343</v>
      </c>
      <c r="F6866" s="17"/>
    </row>
    <row r="6867" spans="1:6" x14ac:dyDescent="0.25">
      <c r="A6867" s="16" t="s">
        <v>239</v>
      </c>
      <c r="B6867" s="16">
        <v>49002</v>
      </c>
      <c r="C6867" s="16">
        <v>120</v>
      </c>
      <c r="D6867" s="16">
        <v>104.8</v>
      </c>
      <c r="E6867" s="17">
        <v>28926</v>
      </c>
      <c r="F6867" s="17"/>
    </row>
    <row r="6868" spans="1:6" x14ac:dyDescent="0.25">
      <c r="A6868" s="16" t="s">
        <v>239</v>
      </c>
      <c r="B6868" s="16">
        <v>48744</v>
      </c>
      <c r="C6868" s="16">
        <v>53</v>
      </c>
      <c r="D6868" s="16">
        <v>49.1</v>
      </c>
      <c r="E6868" s="17">
        <v>37699</v>
      </c>
      <c r="F6868" s="17"/>
    </row>
    <row r="6869" spans="1:6" x14ac:dyDescent="0.25">
      <c r="A6869" s="16" t="s">
        <v>239</v>
      </c>
      <c r="B6869" s="16">
        <v>49036</v>
      </c>
      <c r="C6869" s="16">
        <v>169</v>
      </c>
      <c r="D6869" s="16">
        <v>121.4</v>
      </c>
      <c r="E6869" s="17">
        <v>27942</v>
      </c>
      <c r="F6869" s="17"/>
    </row>
    <row r="6870" spans="1:6" x14ac:dyDescent="0.25">
      <c r="A6870" s="16" t="s">
        <v>239</v>
      </c>
      <c r="B6870" s="16">
        <v>48202</v>
      </c>
      <c r="C6870" s="16">
        <v>110</v>
      </c>
      <c r="D6870" s="16">
        <v>92.8</v>
      </c>
      <c r="E6870" s="17">
        <v>32276</v>
      </c>
      <c r="F6870" s="17"/>
    </row>
    <row r="6871" spans="1:6" x14ac:dyDescent="0.25">
      <c r="A6871" s="16" t="s">
        <v>239</v>
      </c>
      <c r="B6871" s="16">
        <v>49085</v>
      </c>
      <c r="C6871" s="16">
        <v>123</v>
      </c>
      <c r="D6871" s="16">
        <v>115.6</v>
      </c>
      <c r="E6871" s="17">
        <v>39129</v>
      </c>
      <c r="F6871" s="17"/>
    </row>
    <row r="6872" spans="1:6" x14ac:dyDescent="0.25">
      <c r="A6872" s="16" t="s">
        <v>239</v>
      </c>
      <c r="B6872" s="16">
        <v>48640</v>
      </c>
      <c r="C6872" s="16">
        <v>107</v>
      </c>
      <c r="D6872" s="16">
        <v>62</v>
      </c>
      <c r="E6872" s="17">
        <v>27942</v>
      </c>
      <c r="F6872" s="17"/>
    </row>
    <row r="6873" spans="1:6" x14ac:dyDescent="0.25">
      <c r="A6873" s="16" t="s">
        <v>239</v>
      </c>
      <c r="B6873" s="16">
        <v>48154</v>
      </c>
      <c r="C6873" s="16">
        <v>98</v>
      </c>
      <c r="D6873" s="16">
        <v>91.8</v>
      </c>
      <c r="E6873" s="17">
        <v>24588</v>
      </c>
      <c r="F6873" s="17"/>
    </row>
    <row r="6874" spans="1:6" x14ac:dyDescent="0.25">
      <c r="A6874" s="16" t="s">
        <v>239</v>
      </c>
      <c r="B6874" s="16">
        <v>48323</v>
      </c>
      <c r="C6874" s="16">
        <v>20</v>
      </c>
      <c r="D6874" s="16">
        <v>47.5</v>
      </c>
      <c r="E6874" s="17">
        <v>34918</v>
      </c>
      <c r="F6874" s="17"/>
    </row>
    <row r="6875" spans="1:6" x14ac:dyDescent="0.25">
      <c r="A6875" s="16" t="s">
        <v>239</v>
      </c>
      <c r="B6875" s="16">
        <v>48631</v>
      </c>
      <c r="C6875" s="16">
        <v>60</v>
      </c>
      <c r="D6875" s="16">
        <v>52.8</v>
      </c>
      <c r="E6875" s="17">
        <v>36453</v>
      </c>
      <c r="F6875" s="17"/>
    </row>
    <row r="6876" spans="1:6" x14ac:dyDescent="0.25">
      <c r="A6876" s="16" t="s">
        <v>239</v>
      </c>
      <c r="B6876" s="16">
        <v>49615</v>
      </c>
      <c r="C6876" s="16">
        <v>133</v>
      </c>
      <c r="D6876" s="16">
        <v>118.6</v>
      </c>
      <c r="E6876" s="17">
        <v>24473</v>
      </c>
      <c r="F6876" s="17"/>
    </row>
    <row r="6877" spans="1:6" x14ac:dyDescent="0.25">
      <c r="A6877" s="16" t="s">
        <v>239</v>
      </c>
      <c r="B6877" s="16">
        <v>49505</v>
      </c>
      <c r="C6877" s="16">
        <v>69</v>
      </c>
      <c r="D6877" s="16">
        <v>64.7</v>
      </c>
      <c r="E6877" s="17">
        <v>27668</v>
      </c>
      <c r="F6877" s="17"/>
    </row>
    <row r="6878" spans="1:6" x14ac:dyDescent="0.25">
      <c r="A6878" s="16" t="s">
        <v>239</v>
      </c>
      <c r="B6878" s="16">
        <v>49406</v>
      </c>
      <c r="C6878" s="16">
        <v>51</v>
      </c>
      <c r="D6878" s="16">
        <v>42.4</v>
      </c>
      <c r="E6878" s="17">
        <v>31489</v>
      </c>
      <c r="F6878" s="17"/>
    </row>
    <row r="6879" spans="1:6" x14ac:dyDescent="0.25">
      <c r="A6879" s="16" t="s">
        <v>239</v>
      </c>
      <c r="B6879" s="16">
        <v>49221</v>
      </c>
      <c r="C6879" s="16">
        <v>117</v>
      </c>
      <c r="D6879" s="16">
        <v>86.5</v>
      </c>
      <c r="E6879" s="17">
        <v>27881</v>
      </c>
      <c r="F6879" s="17"/>
    </row>
    <row r="6880" spans="1:6" x14ac:dyDescent="0.25">
      <c r="A6880" s="16" t="s">
        <v>239</v>
      </c>
      <c r="B6880" s="16">
        <v>48150</v>
      </c>
      <c r="C6880" s="16">
        <v>108</v>
      </c>
      <c r="D6880" s="16">
        <v>81.8</v>
      </c>
      <c r="E6880" s="17">
        <v>36140</v>
      </c>
      <c r="F6880" s="17"/>
    </row>
    <row r="6881" spans="1:6" x14ac:dyDescent="0.25">
      <c r="A6881" s="16" t="s">
        <v>239</v>
      </c>
      <c r="B6881" s="16">
        <v>48328</v>
      </c>
      <c r="C6881" s="16">
        <v>150</v>
      </c>
      <c r="D6881" s="16">
        <v>138.1</v>
      </c>
      <c r="E6881" s="17">
        <v>27760</v>
      </c>
      <c r="F6881" s="17"/>
    </row>
    <row r="6882" spans="1:6" x14ac:dyDescent="0.25">
      <c r="A6882" s="16" t="s">
        <v>239</v>
      </c>
      <c r="B6882" s="16">
        <v>49735</v>
      </c>
      <c r="C6882" s="16">
        <v>34</v>
      </c>
      <c r="D6882" s="16">
        <v>33.700000000000003</v>
      </c>
      <c r="E6882" s="17">
        <v>24473</v>
      </c>
      <c r="F6882" s="17"/>
    </row>
    <row r="6883" spans="1:6" x14ac:dyDescent="0.25">
      <c r="A6883" s="16" t="s">
        <v>239</v>
      </c>
      <c r="B6883" s="16">
        <v>48864</v>
      </c>
      <c r="C6883" s="16">
        <v>68</v>
      </c>
      <c r="D6883" s="16">
        <v>63.7</v>
      </c>
      <c r="E6883" s="17">
        <v>41907</v>
      </c>
      <c r="F6883" s="17"/>
    </row>
    <row r="6884" spans="1:6" x14ac:dyDescent="0.25">
      <c r="A6884" s="16" t="s">
        <v>239</v>
      </c>
      <c r="B6884" s="16">
        <v>48103</v>
      </c>
      <c r="C6884" s="16">
        <v>71</v>
      </c>
      <c r="D6884" s="16">
        <v>60.3</v>
      </c>
      <c r="E6884" s="17">
        <v>41159</v>
      </c>
      <c r="F6884" s="17"/>
    </row>
    <row r="6885" spans="1:6" x14ac:dyDescent="0.25">
      <c r="A6885" s="16" t="s">
        <v>239</v>
      </c>
      <c r="B6885" s="16">
        <v>49849</v>
      </c>
      <c r="C6885" s="16">
        <v>122</v>
      </c>
      <c r="D6885" s="16">
        <v>56.5</v>
      </c>
      <c r="E6885" s="17">
        <v>28537</v>
      </c>
      <c r="F6885" s="17"/>
    </row>
    <row r="6886" spans="1:6" x14ac:dyDescent="0.25">
      <c r="A6886" s="16" t="s">
        <v>239</v>
      </c>
      <c r="B6886" s="16">
        <v>48227</v>
      </c>
      <c r="C6886" s="16">
        <v>106</v>
      </c>
      <c r="D6886" s="16">
        <v>99.7</v>
      </c>
      <c r="E6886" s="17">
        <v>32807</v>
      </c>
      <c r="F6886" s="17"/>
    </row>
    <row r="6887" spans="1:6" x14ac:dyDescent="0.25">
      <c r="A6887" s="16" t="s">
        <v>239</v>
      </c>
      <c r="B6887" s="16">
        <v>48185</v>
      </c>
      <c r="C6887" s="16">
        <v>230</v>
      </c>
      <c r="D6887" s="16">
        <v>200.1</v>
      </c>
      <c r="E6887" s="17">
        <v>28277</v>
      </c>
      <c r="F6887" s="17"/>
    </row>
    <row r="6888" spans="1:6" x14ac:dyDescent="0.25">
      <c r="A6888" s="16" t="s">
        <v>239</v>
      </c>
      <c r="B6888" s="16">
        <v>48093</v>
      </c>
      <c r="C6888" s="16">
        <v>134</v>
      </c>
      <c r="D6888" s="16">
        <v>101.9</v>
      </c>
      <c r="E6888" s="17">
        <v>33511</v>
      </c>
      <c r="F6888" s="17"/>
    </row>
    <row r="6889" spans="1:6" x14ac:dyDescent="0.25">
      <c r="A6889" s="16" t="s">
        <v>239</v>
      </c>
      <c r="B6889" s="16">
        <v>49412</v>
      </c>
      <c r="C6889" s="16">
        <v>116</v>
      </c>
      <c r="D6889" s="16">
        <v>95</v>
      </c>
      <c r="E6889" s="17">
        <v>24473</v>
      </c>
      <c r="F6889" s="17"/>
    </row>
    <row r="6890" spans="1:6" x14ac:dyDescent="0.25">
      <c r="A6890" s="16" t="s">
        <v>239</v>
      </c>
      <c r="B6890" s="16">
        <v>48235</v>
      </c>
      <c r="C6890" s="16">
        <v>154</v>
      </c>
      <c r="D6890" s="16">
        <v>132.80000000000001</v>
      </c>
      <c r="E6890" s="17">
        <v>34214</v>
      </c>
      <c r="F6890" s="17"/>
    </row>
    <row r="6891" spans="1:6" x14ac:dyDescent="0.25">
      <c r="A6891" s="16" t="s">
        <v>239</v>
      </c>
      <c r="B6891" s="16">
        <v>48234</v>
      </c>
      <c r="C6891" s="16">
        <v>66</v>
      </c>
      <c r="D6891" s="16">
        <v>31.6</v>
      </c>
      <c r="E6891" s="17">
        <v>28611</v>
      </c>
      <c r="F6891" s="17"/>
    </row>
    <row r="6892" spans="1:6" x14ac:dyDescent="0.25">
      <c r="A6892" s="16" t="s">
        <v>239</v>
      </c>
      <c r="B6892" s="16">
        <v>49007</v>
      </c>
      <c r="C6892" s="16">
        <v>97</v>
      </c>
      <c r="D6892" s="16">
        <v>73.099999999999994</v>
      </c>
      <c r="E6892" s="17">
        <v>34241</v>
      </c>
      <c r="F6892" s="17"/>
    </row>
    <row r="6893" spans="1:6" x14ac:dyDescent="0.25">
      <c r="A6893" s="16" t="s">
        <v>239</v>
      </c>
      <c r="B6893" s="16">
        <v>49707</v>
      </c>
      <c r="C6893" s="16">
        <v>39</v>
      </c>
      <c r="D6893" s="16">
        <v>36.5</v>
      </c>
      <c r="E6893" s="17">
        <v>35675</v>
      </c>
      <c r="F6893" s="17"/>
    </row>
    <row r="6894" spans="1:6" x14ac:dyDescent="0.25">
      <c r="A6894" s="16" t="s">
        <v>239</v>
      </c>
      <c r="B6894" s="16">
        <v>49546</v>
      </c>
      <c r="C6894" s="16">
        <v>20</v>
      </c>
      <c r="D6894" s="16">
        <v>16.3</v>
      </c>
      <c r="E6894" s="17">
        <v>40116</v>
      </c>
      <c r="F6894" s="17"/>
    </row>
    <row r="6895" spans="1:6" x14ac:dyDescent="0.25">
      <c r="A6895" s="16" t="s">
        <v>239</v>
      </c>
      <c r="B6895" s="16">
        <v>48858</v>
      </c>
      <c r="C6895" s="16">
        <v>100</v>
      </c>
      <c r="D6895" s="16">
        <v>79.400000000000006</v>
      </c>
      <c r="E6895" s="17">
        <v>28856</v>
      </c>
      <c r="F6895" s="17"/>
    </row>
    <row r="6896" spans="1:6" x14ac:dyDescent="0.25">
      <c r="A6896" s="16" t="s">
        <v>239</v>
      </c>
      <c r="B6896" s="16">
        <v>49418</v>
      </c>
      <c r="C6896" s="16">
        <v>80</v>
      </c>
      <c r="D6896" s="16">
        <v>77.900000000000006</v>
      </c>
      <c r="E6896" s="17">
        <v>39259</v>
      </c>
      <c r="F6896" s="17"/>
    </row>
    <row r="6897" spans="1:6" x14ac:dyDescent="0.25">
      <c r="A6897" s="16" t="s">
        <v>239</v>
      </c>
      <c r="B6897" s="16">
        <v>48377</v>
      </c>
      <c r="C6897" s="16">
        <v>54</v>
      </c>
      <c r="D6897" s="16">
        <v>50.3</v>
      </c>
      <c r="E6897" s="17">
        <v>42719</v>
      </c>
      <c r="F6897" s="17"/>
    </row>
    <row r="6898" spans="1:6" x14ac:dyDescent="0.25">
      <c r="A6898" s="16" t="s">
        <v>239</v>
      </c>
      <c r="B6898" s="16">
        <v>48026</v>
      </c>
      <c r="C6898" s="16">
        <v>154</v>
      </c>
      <c r="D6898" s="16">
        <v>143</v>
      </c>
      <c r="E6898" s="17">
        <v>31477</v>
      </c>
      <c r="F6898" s="17"/>
    </row>
    <row r="6899" spans="1:6" x14ac:dyDescent="0.25">
      <c r="A6899" s="16" t="s">
        <v>239</v>
      </c>
      <c r="B6899" s="16">
        <v>48204</v>
      </c>
      <c r="C6899" s="16">
        <v>122</v>
      </c>
      <c r="D6899" s="16">
        <v>89.5</v>
      </c>
      <c r="E6899" s="17">
        <v>27303</v>
      </c>
      <c r="F6899" s="17"/>
    </row>
    <row r="6900" spans="1:6" x14ac:dyDescent="0.25">
      <c r="A6900" s="16" t="s">
        <v>239</v>
      </c>
      <c r="B6900" s="16">
        <v>48336</v>
      </c>
      <c r="C6900" s="16">
        <v>179</v>
      </c>
      <c r="D6900" s="16">
        <v>164.7</v>
      </c>
      <c r="E6900" s="17">
        <v>27089</v>
      </c>
      <c r="F6900" s="17"/>
    </row>
    <row r="6901" spans="1:6" x14ac:dyDescent="0.25">
      <c r="A6901" s="16" t="s">
        <v>239</v>
      </c>
      <c r="B6901" s="16">
        <v>49829</v>
      </c>
      <c r="C6901" s="16">
        <v>59</v>
      </c>
      <c r="D6901" s="16">
        <v>56.4</v>
      </c>
      <c r="E6901" s="17">
        <v>29465</v>
      </c>
      <c r="F6901" s="17"/>
    </row>
    <row r="6902" spans="1:6" x14ac:dyDescent="0.25">
      <c r="A6902" s="16" t="s">
        <v>239</v>
      </c>
      <c r="B6902" s="16">
        <v>49802</v>
      </c>
      <c r="C6902" s="16">
        <v>45</v>
      </c>
      <c r="D6902" s="16">
        <v>37.4</v>
      </c>
      <c r="E6902" s="17">
        <v>38105</v>
      </c>
      <c r="F6902" s="17"/>
    </row>
    <row r="6903" spans="1:6" x14ac:dyDescent="0.25">
      <c r="A6903" s="16" t="s">
        <v>239</v>
      </c>
      <c r="B6903" s="16">
        <v>49442</v>
      </c>
      <c r="C6903" s="16">
        <v>77</v>
      </c>
      <c r="D6903" s="16">
        <v>54.2</v>
      </c>
      <c r="E6903" s="17">
        <v>30642</v>
      </c>
      <c r="F6903" s="17"/>
    </row>
    <row r="6904" spans="1:6" x14ac:dyDescent="0.25">
      <c r="A6904" s="16" t="s">
        <v>239</v>
      </c>
      <c r="B6904" s="16">
        <v>49505</v>
      </c>
      <c r="C6904" s="16">
        <v>55</v>
      </c>
      <c r="D6904" s="16">
        <v>43.2</v>
      </c>
      <c r="E6904" s="17">
        <v>24473</v>
      </c>
      <c r="F6904" s="17"/>
    </row>
    <row r="6905" spans="1:6" x14ac:dyDescent="0.25">
      <c r="A6905" s="16" t="s">
        <v>239</v>
      </c>
      <c r="B6905" s="16">
        <v>48198</v>
      </c>
      <c r="C6905" s="16">
        <v>144</v>
      </c>
      <c r="D6905" s="16">
        <v>135.6</v>
      </c>
      <c r="E6905" s="17">
        <v>33340</v>
      </c>
      <c r="F6905" s="17"/>
    </row>
    <row r="6906" spans="1:6" x14ac:dyDescent="0.25">
      <c r="A6906" s="16" t="s">
        <v>239</v>
      </c>
      <c r="B6906" s="16">
        <v>49512</v>
      </c>
      <c r="C6906" s="16">
        <v>58</v>
      </c>
      <c r="D6906" s="16">
        <v>52.1</v>
      </c>
      <c r="E6906" s="17">
        <v>34222</v>
      </c>
      <c r="F6906" s="17"/>
    </row>
    <row r="6907" spans="1:6" x14ac:dyDescent="0.25">
      <c r="A6907" s="16" t="s">
        <v>239</v>
      </c>
      <c r="B6907" s="16">
        <v>48089</v>
      </c>
      <c r="C6907" s="16">
        <v>152</v>
      </c>
      <c r="D6907" s="16">
        <v>147.19999999999999</v>
      </c>
      <c r="E6907" s="17">
        <v>28880</v>
      </c>
      <c r="F6907" s="17"/>
    </row>
    <row r="6908" spans="1:6" x14ac:dyDescent="0.25">
      <c r="A6908" s="16" t="s">
        <v>239</v>
      </c>
      <c r="B6908" s="16">
        <v>48604</v>
      </c>
      <c r="C6908" s="16">
        <v>55</v>
      </c>
      <c r="D6908" s="16">
        <v>45.7</v>
      </c>
      <c r="E6908" s="17">
        <v>31365</v>
      </c>
      <c r="F6908" s="17"/>
    </row>
    <row r="6909" spans="1:6" x14ac:dyDescent="0.25">
      <c r="A6909" s="16" t="s">
        <v>239</v>
      </c>
      <c r="B6909" s="16">
        <v>49874</v>
      </c>
      <c r="C6909" s="16">
        <v>140</v>
      </c>
      <c r="D6909" s="16">
        <v>117.7</v>
      </c>
      <c r="E6909" s="17">
        <v>24473</v>
      </c>
      <c r="F6909" s="17"/>
    </row>
    <row r="6910" spans="1:6" x14ac:dyDescent="0.25">
      <c r="A6910" s="16" t="s">
        <v>239</v>
      </c>
      <c r="B6910" s="16">
        <v>48307</v>
      </c>
      <c r="C6910" s="16">
        <v>100</v>
      </c>
      <c r="D6910" s="16">
        <v>88.4</v>
      </c>
      <c r="E6910" s="17">
        <v>42366</v>
      </c>
      <c r="F6910" s="17"/>
    </row>
    <row r="6911" spans="1:6" x14ac:dyDescent="0.25">
      <c r="A6911" s="16" t="s">
        <v>239</v>
      </c>
      <c r="B6911" s="16">
        <v>48185</v>
      </c>
      <c r="C6911" s="16">
        <v>180</v>
      </c>
      <c r="D6911" s="16">
        <v>159.9</v>
      </c>
      <c r="E6911" s="17">
        <v>35552</v>
      </c>
      <c r="F6911" s="17"/>
    </row>
    <row r="6912" spans="1:6" x14ac:dyDescent="0.25">
      <c r="A6912" s="16" t="s">
        <v>239</v>
      </c>
      <c r="B6912" s="16">
        <v>49319</v>
      </c>
      <c r="C6912" s="16">
        <v>77</v>
      </c>
      <c r="D6912" s="16">
        <v>70.099999999999994</v>
      </c>
      <c r="E6912" s="17">
        <v>27876</v>
      </c>
      <c r="F6912" s="17"/>
    </row>
    <row r="6913" spans="1:6" x14ac:dyDescent="0.25">
      <c r="A6913" s="16" t="s">
        <v>239</v>
      </c>
      <c r="B6913" s="16">
        <v>49930</v>
      </c>
      <c r="C6913" s="16">
        <v>63</v>
      </c>
      <c r="D6913" s="16">
        <v>52.2</v>
      </c>
      <c r="E6913" s="17">
        <v>34516</v>
      </c>
      <c r="F6913" s="17"/>
    </row>
    <row r="6914" spans="1:6" x14ac:dyDescent="0.25">
      <c r="A6914" s="16" t="s">
        <v>239</v>
      </c>
      <c r="B6914" s="16">
        <v>48236</v>
      </c>
      <c r="C6914" s="16">
        <v>80</v>
      </c>
      <c r="D6914" s="16">
        <v>65.5</v>
      </c>
      <c r="E6914" s="17">
        <v>24497</v>
      </c>
      <c r="F6914" s="17"/>
    </row>
    <row r="6915" spans="1:6" x14ac:dyDescent="0.25">
      <c r="A6915" s="16" t="s">
        <v>239</v>
      </c>
      <c r="B6915" s="16">
        <v>48192</v>
      </c>
      <c r="C6915" s="16">
        <v>91</v>
      </c>
      <c r="D6915" s="16">
        <v>78.5</v>
      </c>
      <c r="E6915" s="17">
        <v>28764</v>
      </c>
      <c r="F6915" s="17"/>
    </row>
    <row r="6916" spans="1:6" x14ac:dyDescent="0.25">
      <c r="A6916" s="16" t="s">
        <v>239</v>
      </c>
      <c r="B6916" s="16">
        <v>49684</v>
      </c>
      <c r="C6916" s="16">
        <v>96</v>
      </c>
      <c r="D6916" s="16">
        <v>74.900000000000006</v>
      </c>
      <c r="E6916" s="17">
        <v>29823</v>
      </c>
      <c r="F6916" s="17"/>
    </row>
    <row r="6917" spans="1:6" x14ac:dyDescent="0.25">
      <c r="A6917" s="16" t="s">
        <v>239</v>
      </c>
      <c r="B6917" s="16">
        <v>48910</v>
      </c>
      <c r="C6917" s="16">
        <v>120</v>
      </c>
      <c r="D6917" s="16">
        <v>88.7</v>
      </c>
      <c r="E6917" s="17">
        <v>40616</v>
      </c>
      <c r="F6917" s="17"/>
    </row>
    <row r="6918" spans="1:6" x14ac:dyDescent="0.25">
      <c r="A6918" s="16" t="s">
        <v>239</v>
      </c>
      <c r="B6918" s="16">
        <v>48706</v>
      </c>
      <c r="C6918" s="16">
        <v>60</v>
      </c>
      <c r="D6918" s="16">
        <v>33.1</v>
      </c>
      <c r="E6918" s="17">
        <v>39380</v>
      </c>
      <c r="F6918" s="17"/>
    </row>
    <row r="6919" spans="1:6" x14ac:dyDescent="0.25">
      <c r="A6919" s="16" t="s">
        <v>239</v>
      </c>
      <c r="B6919" s="16">
        <v>48162</v>
      </c>
      <c r="C6919" s="16">
        <v>119</v>
      </c>
      <c r="D6919" s="16">
        <v>106.7</v>
      </c>
      <c r="E6919" s="17">
        <v>27075</v>
      </c>
      <c r="F6919" s="17"/>
    </row>
    <row r="6920" spans="1:6" x14ac:dyDescent="0.25">
      <c r="A6920" s="16" t="s">
        <v>239</v>
      </c>
      <c r="B6920" s="16">
        <v>49221</v>
      </c>
      <c r="C6920" s="16">
        <v>84</v>
      </c>
      <c r="D6920" s="16">
        <v>76.2</v>
      </c>
      <c r="E6920" s="17">
        <v>27303</v>
      </c>
      <c r="F6920" s="17"/>
    </row>
    <row r="6921" spans="1:6" x14ac:dyDescent="0.25">
      <c r="A6921" s="16" t="s">
        <v>239</v>
      </c>
      <c r="B6921" s="16">
        <v>48205</v>
      </c>
      <c r="C6921" s="16">
        <v>143</v>
      </c>
      <c r="D6921" s="16">
        <v>135.9</v>
      </c>
      <c r="E6921" s="17">
        <v>33779</v>
      </c>
      <c r="F6921" s="17"/>
    </row>
    <row r="6922" spans="1:6" x14ac:dyDescent="0.25">
      <c r="A6922" s="16" t="s">
        <v>239</v>
      </c>
      <c r="B6922" s="16">
        <v>48706</v>
      </c>
      <c r="C6922" s="16">
        <v>120</v>
      </c>
      <c r="D6922" s="16">
        <v>78.7</v>
      </c>
      <c r="E6922" s="17">
        <v>37012</v>
      </c>
      <c r="F6922" s="17"/>
    </row>
    <row r="6923" spans="1:6" x14ac:dyDescent="0.25">
      <c r="A6923" s="16" t="s">
        <v>239</v>
      </c>
      <c r="B6923" s="16">
        <v>48240</v>
      </c>
      <c r="C6923" s="16">
        <v>88</v>
      </c>
      <c r="D6923" s="16">
        <v>73.7</v>
      </c>
      <c r="E6923" s="17">
        <v>24473</v>
      </c>
      <c r="F6923" s="17"/>
    </row>
    <row r="6924" spans="1:6" x14ac:dyDescent="0.25">
      <c r="A6924" s="16" t="s">
        <v>239</v>
      </c>
      <c r="B6924" s="16">
        <v>48734</v>
      </c>
      <c r="C6924" s="16">
        <v>102</v>
      </c>
      <c r="D6924" s="16">
        <v>72.5</v>
      </c>
      <c r="E6924" s="17">
        <v>27820</v>
      </c>
      <c r="F6924" s="17"/>
    </row>
    <row r="6925" spans="1:6" x14ac:dyDescent="0.25">
      <c r="A6925" s="16" t="s">
        <v>239</v>
      </c>
      <c r="B6925" s="16">
        <v>48120</v>
      </c>
      <c r="C6925" s="16">
        <v>196</v>
      </c>
      <c r="D6925" s="16">
        <v>126.5</v>
      </c>
      <c r="E6925" s="17">
        <v>33340</v>
      </c>
      <c r="F6925" s="17"/>
    </row>
    <row r="6926" spans="1:6" x14ac:dyDescent="0.25">
      <c r="A6926" s="16" t="s">
        <v>239</v>
      </c>
      <c r="B6926" s="16">
        <v>48189</v>
      </c>
      <c r="C6926" s="16">
        <v>135</v>
      </c>
      <c r="D6926" s="16">
        <v>121.8</v>
      </c>
      <c r="E6926" s="17">
        <v>34646</v>
      </c>
      <c r="F6926" s="17"/>
    </row>
    <row r="6927" spans="1:6" x14ac:dyDescent="0.25">
      <c r="A6927" s="16" t="s">
        <v>239</v>
      </c>
      <c r="B6927" s="16">
        <v>48609</v>
      </c>
      <c r="C6927" s="16">
        <v>94</v>
      </c>
      <c r="D6927" s="16">
        <v>72.7</v>
      </c>
      <c r="E6927" s="17">
        <v>27638</v>
      </c>
      <c r="F6927" s="17"/>
    </row>
    <row r="6928" spans="1:6" x14ac:dyDescent="0.25">
      <c r="A6928" s="16" t="s">
        <v>239</v>
      </c>
      <c r="B6928" s="16">
        <v>49635</v>
      </c>
      <c r="C6928" s="16">
        <v>35</v>
      </c>
      <c r="D6928" s="16">
        <v>32.5</v>
      </c>
      <c r="E6928" s="17">
        <v>31805</v>
      </c>
      <c r="F6928" s="17"/>
    </row>
    <row r="6929" spans="1:6" x14ac:dyDescent="0.25">
      <c r="A6929" s="16" t="s">
        <v>239</v>
      </c>
      <c r="B6929" s="16">
        <v>48755</v>
      </c>
      <c r="C6929" s="16">
        <v>19</v>
      </c>
      <c r="D6929" s="16">
        <v>18.399999999999999</v>
      </c>
      <c r="E6929" s="17">
        <v>27607</v>
      </c>
      <c r="F6929" s="17"/>
    </row>
    <row r="6930" spans="1:6" x14ac:dyDescent="0.25">
      <c r="A6930" s="16" t="s">
        <v>239</v>
      </c>
      <c r="B6930" s="16">
        <v>48309</v>
      </c>
      <c r="C6930" s="16">
        <v>186</v>
      </c>
      <c r="D6930" s="16">
        <v>120.9</v>
      </c>
      <c r="E6930" s="17">
        <v>32509</v>
      </c>
      <c r="F6930" s="17"/>
    </row>
    <row r="6931" spans="1:6" x14ac:dyDescent="0.25">
      <c r="A6931" s="16" t="s">
        <v>239</v>
      </c>
      <c r="B6931" s="16">
        <v>48317</v>
      </c>
      <c r="C6931" s="16">
        <v>39</v>
      </c>
      <c r="D6931" s="16">
        <v>28.8</v>
      </c>
      <c r="E6931" s="17">
        <v>38573</v>
      </c>
      <c r="F6931" s="17"/>
    </row>
    <row r="6932" spans="1:6" x14ac:dyDescent="0.25">
      <c r="A6932" s="16" t="s">
        <v>239</v>
      </c>
      <c r="B6932" s="16">
        <v>49721</v>
      </c>
      <c r="C6932" s="16">
        <v>85</v>
      </c>
      <c r="D6932" s="16">
        <v>70.3</v>
      </c>
      <c r="E6932" s="17">
        <v>34884</v>
      </c>
      <c r="F6932" s="17"/>
    </row>
    <row r="6933" spans="1:6" x14ac:dyDescent="0.25">
      <c r="A6933" s="16" t="s">
        <v>239</v>
      </c>
      <c r="B6933" s="16">
        <v>48864</v>
      </c>
      <c r="C6933" s="16">
        <v>100</v>
      </c>
      <c r="D6933" s="16">
        <v>70.400000000000006</v>
      </c>
      <c r="E6933" s="17">
        <v>40095</v>
      </c>
      <c r="F6933" s="17"/>
    </row>
    <row r="6934" spans="1:6" x14ac:dyDescent="0.25">
      <c r="A6934" s="16" t="s">
        <v>239</v>
      </c>
      <c r="B6934" s="16">
        <v>48723</v>
      </c>
      <c r="C6934" s="16">
        <v>159</v>
      </c>
      <c r="D6934" s="16">
        <v>157.5</v>
      </c>
      <c r="E6934" s="17">
        <v>24488</v>
      </c>
      <c r="F6934" s="17"/>
    </row>
    <row r="6935" spans="1:6" x14ac:dyDescent="0.25">
      <c r="A6935" s="16" t="s">
        <v>239</v>
      </c>
      <c r="B6935" s="16">
        <v>48085</v>
      </c>
      <c r="C6935" s="16">
        <v>160</v>
      </c>
      <c r="D6935" s="16">
        <v>120</v>
      </c>
      <c r="E6935" s="17">
        <v>39129</v>
      </c>
      <c r="F6935" s="17"/>
    </row>
    <row r="6936" spans="1:6" x14ac:dyDescent="0.25">
      <c r="A6936" s="16" t="s">
        <v>239</v>
      </c>
      <c r="B6936" s="16">
        <v>48152</v>
      </c>
      <c r="C6936" s="16">
        <v>110</v>
      </c>
      <c r="D6936" s="16">
        <v>97.3</v>
      </c>
      <c r="E6936" s="17">
        <v>28856</v>
      </c>
      <c r="F6936" s="17"/>
    </row>
    <row r="6937" spans="1:6" x14ac:dyDescent="0.25">
      <c r="A6937" s="16" t="s">
        <v>239</v>
      </c>
      <c r="B6937" s="16">
        <v>49431</v>
      </c>
      <c r="C6937" s="16">
        <v>93</v>
      </c>
      <c r="D6937" s="16">
        <v>58.2</v>
      </c>
      <c r="E6937" s="17">
        <v>29252</v>
      </c>
      <c r="F6937" s="17"/>
    </row>
    <row r="6938" spans="1:6" x14ac:dyDescent="0.25">
      <c r="A6938" s="16" t="s">
        <v>239</v>
      </c>
      <c r="B6938" s="16">
        <v>48763</v>
      </c>
      <c r="C6938" s="16">
        <v>93</v>
      </c>
      <c r="D6938" s="16">
        <v>59</v>
      </c>
      <c r="E6938" s="17">
        <v>28688</v>
      </c>
      <c r="F6938" s="17"/>
    </row>
    <row r="6939" spans="1:6" x14ac:dyDescent="0.25">
      <c r="A6939" s="16" t="s">
        <v>239</v>
      </c>
      <c r="B6939" s="16">
        <v>49417</v>
      </c>
      <c r="C6939" s="16">
        <v>34</v>
      </c>
      <c r="D6939" s="16">
        <v>30.3</v>
      </c>
      <c r="E6939" s="17">
        <v>34182</v>
      </c>
      <c r="F6939" s="17"/>
    </row>
    <row r="6940" spans="1:6" x14ac:dyDescent="0.25">
      <c r="A6940" s="16" t="s">
        <v>239</v>
      </c>
      <c r="B6940" s="16">
        <v>48446</v>
      </c>
      <c r="C6940" s="16">
        <v>202</v>
      </c>
      <c r="D6940" s="16">
        <v>199.7</v>
      </c>
      <c r="E6940" s="17">
        <v>24473</v>
      </c>
      <c r="F6940" s="17"/>
    </row>
    <row r="6941" spans="1:6" x14ac:dyDescent="0.25">
      <c r="A6941" s="16" t="s">
        <v>239</v>
      </c>
      <c r="B6941" s="16">
        <v>48015</v>
      </c>
      <c r="C6941" s="16">
        <v>231</v>
      </c>
      <c r="D6941" s="16">
        <v>203.4</v>
      </c>
      <c r="E6941" s="17">
        <v>27881</v>
      </c>
      <c r="F6941" s="17"/>
    </row>
    <row r="6942" spans="1:6" x14ac:dyDescent="0.25">
      <c r="A6942" s="16" t="s">
        <v>239</v>
      </c>
      <c r="B6942" s="16">
        <v>48034</v>
      </c>
      <c r="C6942" s="16">
        <v>143</v>
      </c>
      <c r="D6942" s="16">
        <v>128.30000000000001</v>
      </c>
      <c r="E6942" s="17">
        <v>28082</v>
      </c>
      <c r="F6942" s="17"/>
    </row>
    <row r="6943" spans="1:6" x14ac:dyDescent="0.25">
      <c r="A6943" s="16" t="s">
        <v>239</v>
      </c>
      <c r="B6943" s="16">
        <v>49201</v>
      </c>
      <c r="C6943" s="16">
        <v>194</v>
      </c>
      <c r="D6943" s="16">
        <v>184.9</v>
      </c>
      <c r="E6943" s="17">
        <v>24473</v>
      </c>
      <c r="F6943" s="17"/>
    </row>
    <row r="6944" spans="1:6" x14ac:dyDescent="0.25">
      <c r="A6944" s="16" t="s">
        <v>239</v>
      </c>
      <c r="B6944" s="16">
        <v>49503</v>
      </c>
      <c r="C6944" s="16">
        <v>49</v>
      </c>
      <c r="D6944" s="16">
        <v>47.3</v>
      </c>
      <c r="E6944" s="17">
        <v>41529</v>
      </c>
      <c r="F6944" s="17"/>
    </row>
    <row r="6945" spans="1:6" x14ac:dyDescent="0.25">
      <c r="A6945" s="16" t="s">
        <v>239</v>
      </c>
      <c r="B6945" s="16">
        <v>48188</v>
      </c>
      <c r="C6945" s="16">
        <v>141</v>
      </c>
      <c r="D6945" s="16">
        <v>126</v>
      </c>
      <c r="E6945" s="17">
        <v>41019</v>
      </c>
      <c r="F6945" s="17"/>
    </row>
    <row r="6946" spans="1:6" x14ac:dyDescent="0.25">
      <c r="A6946" s="16" t="s">
        <v>239</v>
      </c>
      <c r="B6946" s="16">
        <v>49686</v>
      </c>
      <c r="C6946" s="16">
        <v>84</v>
      </c>
      <c r="D6946" s="16">
        <v>54.5</v>
      </c>
      <c r="E6946" s="17">
        <v>28369</v>
      </c>
      <c r="F6946" s="17"/>
    </row>
    <row r="6947" spans="1:6" x14ac:dyDescent="0.25">
      <c r="A6947" s="16" t="s">
        <v>239</v>
      </c>
      <c r="B6947" s="16">
        <v>48017</v>
      </c>
      <c r="C6947" s="16">
        <v>120</v>
      </c>
      <c r="D6947" s="16">
        <v>94.8</v>
      </c>
      <c r="E6947" s="17">
        <v>26214</v>
      </c>
      <c r="F6947" s="17"/>
    </row>
    <row r="6948" spans="1:6" x14ac:dyDescent="0.25">
      <c r="A6948" s="16" t="s">
        <v>239</v>
      </c>
      <c r="B6948" s="16">
        <v>48734</v>
      </c>
      <c r="C6948" s="16">
        <v>105</v>
      </c>
      <c r="D6948" s="16">
        <v>54.8</v>
      </c>
      <c r="E6948" s="17">
        <v>27699</v>
      </c>
      <c r="F6948" s="17"/>
    </row>
    <row r="6949" spans="1:6" x14ac:dyDescent="0.25">
      <c r="A6949" s="16" t="s">
        <v>239</v>
      </c>
      <c r="B6949" s="16">
        <v>49503</v>
      </c>
      <c r="C6949" s="16">
        <v>48</v>
      </c>
      <c r="D6949" s="16">
        <v>39.299999999999997</v>
      </c>
      <c r="E6949" s="17">
        <v>42277</v>
      </c>
      <c r="F6949" s="17"/>
    </row>
    <row r="6950" spans="1:6" x14ac:dyDescent="0.25">
      <c r="A6950" s="16" t="s">
        <v>239</v>
      </c>
      <c r="B6950" s="16">
        <v>49461</v>
      </c>
      <c r="C6950" s="16">
        <v>125</v>
      </c>
      <c r="D6950" s="16">
        <v>74.8</v>
      </c>
      <c r="E6950" s="17">
        <v>26031</v>
      </c>
      <c r="F6950" s="17"/>
    </row>
    <row r="6951" spans="1:6" x14ac:dyDescent="0.25">
      <c r="A6951" s="16" t="s">
        <v>239</v>
      </c>
      <c r="B6951" s="16">
        <v>49855</v>
      </c>
      <c r="C6951" s="16">
        <v>81</v>
      </c>
      <c r="D6951" s="16">
        <v>74</v>
      </c>
      <c r="E6951" s="17">
        <v>43373</v>
      </c>
      <c r="F6951" s="17"/>
    </row>
    <row r="6952" spans="1:6" x14ac:dyDescent="0.25">
      <c r="A6952" s="16" t="s">
        <v>239</v>
      </c>
      <c r="B6952" s="16">
        <v>49707</v>
      </c>
      <c r="C6952" s="16">
        <v>132</v>
      </c>
      <c r="D6952" s="16">
        <v>114</v>
      </c>
      <c r="E6952" s="17">
        <v>27881</v>
      </c>
      <c r="F6952" s="17"/>
    </row>
    <row r="6953" spans="1:6" x14ac:dyDescent="0.25">
      <c r="A6953" s="16" t="s">
        <v>239</v>
      </c>
      <c r="B6953" s="16">
        <v>49071</v>
      </c>
      <c r="C6953" s="16">
        <v>100</v>
      </c>
      <c r="D6953" s="16">
        <v>91.2</v>
      </c>
      <c r="E6953" s="17">
        <v>30909</v>
      </c>
      <c r="F6953" s="17"/>
    </row>
    <row r="6954" spans="1:6" x14ac:dyDescent="0.25">
      <c r="A6954" s="16" t="s">
        <v>239</v>
      </c>
      <c r="B6954" s="16">
        <v>48198</v>
      </c>
      <c r="C6954" s="16">
        <v>94</v>
      </c>
      <c r="D6954" s="16">
        <v>82.9</v>
      </c>
      <c r="E6954" s="17">
        <v>36818</v>
      </c>
      <c r="F6954" s="17"/>
    </row>
    <row r="6955" spans="1:6" x14ac:dyDescent="0.25">
      <c r="A6955" s="16" t="s">
        <v>239</v>
      </c>
      <c r="B6955" s="16">
        <v>48038</v>
      </c>
      <c r="C6955" s="16">
        <v>127</v>
      </c>
      <c r="D6955" s="16">
        <v>123.5</v>
      </c>
      <c r="E6955" s="17">
        <v>29252</v>
      </c>
      <c r="F6955" s="17"/>
    </row>
    <row r="6956" spans="1:6" x14ac:dyDescent="0.25">
      <c r="A6956" s="16" t="s">
        <v>239</v>
      </c>
      <c r="B6956" s="16">
        <v>49202</v>
      </c>
      <c r="C6956" s="16">
        <v>60</v>
      </c>
      <c r="D6956" s="16">
        <v>36.799999999999997</v>
      </c>
      <c r="E6956" s="17">
        <v>27774</v>
      </c>
      <c r="F6956" s="17"/>
    </row>
    <row r="6957" spans="1:6" x14ac:dyDescent="0.25">
      <c r="A6957" s="16" t="s">
        <v>239</v>
      </c>
      <c r="B6957" s="16">
        <v>48059</v>
      </c>
      <c r="C6957" s="16">
        <v>112</v>
      </c>
      <c r="D6957" s="16">
        <v>121.4</v>
      </c>
      <c r="E6957" s="17">
        <v>39100</v>
      </c>
      <c r="F6957" s="17"/>
    </row>
    <row r="6958" spans="1:6" x14ac:dyDescent="0.25">
      <c r="A6958" s="16" t="s">
        <v>239</v>
      </c>
      <c r="B6958" s="16">
        <v>49503</v>
      </c>
      <c r="C6958" s="16">
        <v>250</v>
      </c>
      <c r="D6958" s="16">
        <v>192.4</v>
      </c>
      <c r="E6958" s="17">
        <v>24475</v>
      </c>
      <c r="F6958" s="17"/>
    </row>
    <row r="6959" spans="1:6" x14ac:dyDescent="0.25">
      <c r="A6959" s="16" t="s">
        <v>239</v>
      </c>
      <c r="B6959" s="16">
        <v>48322</v>
      </c>
      <c r="C6959" s="16">
        <v>140</v>
      </c>
      <c r="D6959" s="16">
        <v>94.9</v>
      </c>
      <c r="E6959" s="17">
        <v>32645</v>
      </c>
      <c r="F6959" s="17"/>
    </row>
    <row r="6960" spans="1:6" x14ac:dyDescent="0.25">
      <c r="A6960" s="16" t="s">
        <v>239</v>
      </c>
      <c r="B6960" s="16">
        <v>49201</v>
      </c>
      <c r="C6960" s="16">
        <v>83</v>
      </c>
      <c r="D6960" s="16">
        <v>69.599999999999994</v>
      </c>
      <c r="E6960" s="17">
        <v>28550</v>
      </c>
      <c r="F6960" s="17"/>
    </row>
    <row r="6961" spans="1:6" x14ac:dyDescent="0.25">
      <c r="A6961" s="16" t="s">
        <v>239</v>
      </c>
      <c r="B6961" s="16">
        <v>48602</v>
      </c>
      <c r="C6961" s="16">
        <v>20</v>
      </c>
      <c r="D6961" s="16">
        <v>16.100000000000001</v>
      </c>
      <c r="E6961" s="17">
        <v>35993</v>
      </c>
      <c r="F6961" s="17"/>
    </row>
    <row r="6962" spans="1:6" x14ac:dyDescent="0.25">
      <c r="A6962" s="16" t="s">
        <v>239</v>
      </c>
      <c r="B6962" s="16">
        <v>48382</v>
      </c>
      <c r="C6962" s="16">
        <v>61</v>
      </c>
      <c r="D6962" s="16">
        <v>60</v>
      </c>
      <c r="E6962" s="17">
        <v>39766</v>
      </c>
      <c r="F6962" s="17"/>
    </row>
    <row r="6963" spans="1:6" x14ac:dyDescent="0.25">
      <c r="A6963" s="16" t="s">
        <v>239</v>
      </c>
      <c r="B6963" s="16">
        <v>48315</v>
      </c>
      <c r="C6963" s="16">
        <v>57</v>
      </c>
      <c r="D6963" s="16">
        <v>54.9</v>
      </c>
      <c r="E6963" s="17">
        <v>41400</v>
      </c>
      <c r="F6963" s="17"/>
    </row>
    <row r="6964" spans="1:6" x14ac:dyDescent="0.25">
      <c r="A6964" s="16" t="s">
        <v>239</v>
      </c>
      <c r="B6964" s="16">
        <v>48089</v>
      </c>
      <c r="C6964" s="16">
        <v>178</v>
      </c>
      <c r="D6964" s="16">
        <v>147.6</v>
      </c>
      <c r="E6964" s="17">
        <v>28642</v>
      </c>
      <c r="F6964" s="17"/>
    </row>
    <row r="6965" spans="1:6" x14ac:dyDescent="0.25">
      <c r="A6965" s="16" t="s">
        <v>239</v>
      </c>
      <c r="B6965" s="16">
        <v>49601</v>
      </c>
      <c r="C6965" s="16">
        <v>133</v>
      </c>
      <c r="D6965" s="16">
        <v>87.9</v>
      </c>
      <c r="E6965" s="17">
        <v>24497</v>
      </c>
      <c r="F6965" s="17"/>
    </row>
    <row r="6966" spans="1:6" x14ac:dyDescent="0.25">
      <c r="A6966" s="16" t="s">
        <v>239</v>
      </c>
      <c r="B6966" s="16">
        <v>48740</v>
      </c>
      <c r="C6966" s="16">
        <v>39</v>
      </c>
      <c r="D6966" s="16">
        <v>22.8</v>
      </c>
      <c r="E6966" s="17">
        <v>39218</v>
      </c>
      <c r="F6966" s="17"/>
    </row>
    <row r="6967" spans="1:6" x14ac:dyDescent="0.25">
      <c r="A6967" s="16" t="s">
        <v>239</v>
      </c>
      <c r="B6967" s="16">
        <v>49866</v>
      </c>
      <c r="C6967" s="16">
        <v>100</v>
      </c>
      <c r="D6967" s="16">
        <v>94.5</v>
      </c>
      <c r="E6967" s="17">
        <v>34605</v>
      </c>
      <c r="F6967" s="17"/>
    </row>
    <row r="6968" spans="1:6" x14ac:dyDescent="0.25">
      <c r="A6968" s="16" t="s">
        <v>239</v>
      </c>
      <c r="B6968" s="16">
        <v>49660</v>
      </c>
      <c r="C6968" s="16">
        <v>96</v>
      </c>
      <c r="D6968" s="16">
        <v>79.400000000000006</v>
      </c>
      <c r="E6968" s="17">
        <v>24473</v>
      </c>
      <c r="F6968" s="17"/>
    </row>
    <row r="6969" spans="1:6" x14ac:dyDescent="0.25">
      <c r="A6969" s="16" t="s">
        <v>239</v>
      </c>
      <c r="B6969" s="16">
        <v>49444</v>
      </c>
      <c r="C6969" s="16">
        <v>98</v>
      </c>
      <c r="D6969" s="16">
        <v>76.400000000000006</v>
      </c>
      <c r="E6969" s="17">
        <v>29190</v>
      </c>
      <c r="F6969" s="17"/>
    </row>
    <row r="6970" spans="1:6" x14ac:dyDescent="0.25">
      <c r="A6970" s="16" t="s">
        <v>239</v>
      </c>
      <c r="B6970" s="16">
        <v>48185</v>
      </c>
      <c r="C6970" s="16">
        <v>103</v>
      </c>
      <c r="D6970" s="16">
        <v>92.9</v>
      </c>
      <c r="E6970" s="17">
        <v>32243</v>
      </c>
      <c r="F6970" s="17"/>
    </row>
    <row r="6971" spans="1:6" x14ac:dyDescent="0.25">
      <c r="A6971" s="16" t="s">
        <v>239</v>
      </c>
      <c r="B6971" s="16">
        <v>48193</v>
      </c>
      <c r="C6971" s="16">
        <v>288</v>
      </c>
      <c r="D6971" s="16">
        <v>240.5</v>
      </c>
      <c r="E6971" s="17">
        <v>33725</v>
      </c>
      <c r="F6971" s="17"/>
    </row>
    <row r="6972" spans="1:6" x14ac:dyDescent="0.25">
      <c r="A6972" s="16" t="s">
        <v>239</v>
      </c>
      <c r="B6972" s="16">
        <v>48207</v>
      </c>
      <c r="C6972" s="16">
        <v>96</v>
      </c>
      <c r="D6972" s="16">
        <v>91.3</v>
      </c>
      <c r="E6972" s="17">
        <v>39116</v>
      </c>
      <c r="F6972" s="17"/>
    </row>
    <row r="6973" spans="1:6" x14ac:dyDescent="0.25">
      <c r="A6973" s="16" t="s">
        <v>239</v>
      </c>
      <c r="B6973" s="16">
        <v>48420</v>
      </c>
      <c r="C6973" s="16">
        <v>151</v>
      </c>
      <c r="D6973" s="16">
        <v>130.80000000000001</v>
      </c>
      <c r="E6973" s="17">
        <v>33690</v>
      </c>
      <c r="F6973" s="17"/>
    </row>
    <row r="6974" spans="1:6" x14ac:dyDescent="0.25">
      <c r="A6974" s="16" t="s">
        <v>239</v>
      </c>
      <c r="B6974" s="16">
        <v>48413</v>
      </c>
      <c r="C6974" s="16">
        <v>112</v>
      </c>
      <c r="D6974" s="16">
        <v>92</v>
      </c>
      <c r="E6974" s="17">
        <v>24473</v>
      </c>
      <c r="F6974" s="17"/>
    </row>
    <row r="6975" spans="1:6" x14ac:dyDescent="0.25">
      <c r="A6975" s="16" t="s">
        <v>239</v>
      </c>
      <c r="B6975" s="16">
        <v>49017</v>
      </c>
      <c r="C6975" s="16">
        <v>65</v>
      </c>
      <c r="D6975" s="16">
        <v>54.5</v>
      </c>
      <c r="E6975" s="17">
        <v>24838</v>
      </c>
      <c r="F6975" s="17"/>
    </row>
    <row r="6976" spans="1:6" x14ac:dyDescent="0.25">
      <c r="A6976" s="16" t="s">
        <v>239</v>
      </c>
      <c r="B6976" s="16">
        <v>49014</v>
      </c>
      <c r="C6976" s="16">
        <v>120</v>
      </c>
      <c r="D6976" s="16">
        <v>109.9</v>
      </c>
      <c r="E6976" s="17">
        <v>27334</v>
      </c>
      <c r="F6976" s="17"/>
    </row>
    <row r="6977" spans="1:6" x14ac:dyDescent="0.25">
      <c r="A6977" s="16" t="s">
        <v>239</v>
      </c>
      <c r="B6977" s="16">
        <v>48658</v>
      </c>
      <c r="C6977" s="16">
        <v>29</v>
      </c>
      <c r="D6977" s="16">
        <v>24</v>
      </c>
      <c r="E6977" s="17">
        <v>25627</v>
      </c>
      <c r="F6977" s="17"/>
    </row>
    <row r="6978" spans="1:6" x14ac:dyDescent="0.25">
      <c r="A6978" s="16" t="s">
        <v>239</v>
      </c>
      <c r="B6978" s="16">
        <v>49506</v>
      </c>
      <c r="C6978" s="16">
        <v>58</v>
      </c>
      <c r="D6978" s="16">
        <v>56.9</v>
      </c>
      <c r="E6978" s="17">
        <v>28734</v>
      </c>
      <c r="F6978" s="17"/>
    </row>
    <row r="6979" spans="1:6" x14ac:dyDescent="0.25">
      <c r="A6979" s="16" t="s">
        <v>239</v>
      </c>
      <c r="B6979" s="16">
        <v>49738</v>
      </c>
      <c r="C6979" s="16">
        <v>72</v>
      </c>
      <c r="D6979" s="16">
        <v>55</v>
      </c>
      <c r="E6979" s="17">
        <v>30889</v>
      </c>
      <c r="F6979" s="17"/>
    </row>
    <row r="6980" spans="1:6" x14ac:dyDescent="0.25">
      <c r="A6980" s="16" t="s">
        <v>239</v>
      </c>
      <c r="B6980" s="16">
        <v>48162</v>
      </c>
      <c r="C6980" s="16">
        <v>131</v>
      </c>
      <c r="D6980" s="16">
        <v>64.599999999999994</v>
      </c>
      <c r="E6980" s="17">
        <v>27193</v>
      </c>
      <c r="F6980" s="17"/>
    </row>
    <row r="6981" spans="1:6" x14ac:dyDescent="0.25">
      <c r="A6981" s="16" t="s">
        <v>239</v>
      </c>
      <c r="B6981" s="16">
        <v>48880</v>
      </c>
      <c r="C6981" s="16">
        <v>97</v>
      </c>
      <c r="D6981" s="16">
        <v>92.3</v>
      </c>
      <c r="E6981" s="17">
        <v>28761</v>
      </c>
      <c r="F6981" s="17"/>
    </row>
    <row r="6982" spans="1:6" x14ac:dyDescent="0.25">
      <c r="A6982" s="16" t="s">
        <v>239</v>
      </c>
      <c r="B6982" s="16">
        <v>48661</v>
      </c>
      <c r="C6982" s="16">
        <v>70</v>
      </c>
      <c r="D6982" s="16">
        <v>63.3</v>
      </c>
      <c r="E6982" s="17">
        <v>29768</v>
      </c>
      <c r="F6982" s="17"/>
    </row>
    <row r="6983" spans="1:6" x14ac:dyDescent="0.25">
      <c r="A6983" s="16" t="s">
        <v>239</v>
      </c>
      <c r="B6983" s="16">
        <v>48430</v>
      </c>
      <c r="C6983" s="16">
        <v>132</v>
      </c>
      <c r="D6983" s="16">
        <v>43.2</v>
      </c>
      <c r="E6983" s="17">
        <v>28611</v>
      </c>
      <c r="F6983" s="17"/>
    </row>
    <row r="6984" spans="1:6" x14ac:dyDescent="0.25">
      <c r="A6984" s="16" t="s">
        <v>239</v>
      </c>
      <c r="B6984" s="16">
        <v>49053</v>
      </c>
      <c r="C6984" s="16">
        <v>93</v>
      </c>
      <c r="D6984" s="16">
        <v>68.7</v>
      </c>
      <c r="E6984" s="17">
        <v>32553</v>
      </c>
      <c r="F6984" s="17"/>
    </row>
    <row r="6985" spans="1:6" x14ac:dyDescent="0.25">
      <c r="A6985" s="16" t="s">
        <v>239</v>
      </c>
      <c r="B6985" s="16">
        <v>48843</v>
      </c>
      <c r="C6985" s="16">
        <v>219</v>
      </c>
      <c r="D6985" s="16">
        <v>196.8</v>
      </c>
      <c r="E6985" s="17">
        <v>28216</v>
      </c>
      <c r="F6985" s="17"/>
    </row>
    <row r="6986" spans="1:6" x14ac:dyDescent="0.25">
      <c r="A6986" s="16" t="s">
        <v>239</v>
      </c>
      <c r="B6986" s="16">
        <v>48336</v>
      </c>
      <c r="C6986" s="16">
        <v>99</v>
      </c>
      <c r="D6986" s="16">
        <v>92</v>
      </c>
      <c r="E6986" s="17">
        <v>33463</v>
      </c>
      <c r="F6986" s="17"/>
    </row>
    <row r="6987" spans="1:6" x14ac:dyDescent="0.25">
      <c r="A6987" s="16" t="s">
        <v>239</v>
      </c>
      <c r="B6987" s="16">
        <v>48427</v>
      </c>
      <c r="C6987" s="16">
        <v>84</v>
      </c>
      <c r="D6987" s="16">
        <v>78.099999999999994</v>
      </c>
      <c r="E6987" s="17">
        <v>31323</v>
      </c>
      <c r="F6987" s="17"/>
    </row>
    <row r="6988" spans="1:6" x14ac:dyDescent="0.25">
      <c r="A6988" s="16" t="s">
        <v>239</v>
      </c>
      <c r="B6988" s="16">
        <v>48451</v>
      </c>
      <c r="C6988" s="16">
        <v>60</v>
      </c>
      <c r="D6988" s="16">
        <v>47.9</v>
      </c>
      <c r="E6988" s="17">
        <v>35860</v>
      </c>
      <c r="F6988" s="17"/>
    </row>
    <row r="6989" spans="1:6" x14ac:dyDescent="0.25">
      <c r="A6989" s="16" t="s">
        <v>239</v>
      </c>
      <c r="B6989" s="16">
        <v>49036</v>
      </c>
      <c r="C6989" s="16">
        <v>114</v>
      </c>
      <c r="D6989" s="16">
        <v>110.1</v>
      </c>
      <c r="E6989" s="17">
        <v>24473</v>
      </c>
      <c r="F6989" s="17"/>
    </row>
    <row r="6990" spans="1:6" x14ac:dyDescent="0.25">
      <c r="A6990" s="16" t="s">
        <v>239</v>
      </c>
      <c r="B6990" s="16">
        <v>49508</v>
      </c>
      <c r="C6990" s="16">
        <v>165</v>
      </c>
      <c r="D6990" s="16">
        <v>143.9</v>
      </c>
      <c r="E6990" s="17">
        <v>24473</v>
      </c>
      <c r="F6990" s="17"/>
    </row>
    <row r="6991" spans="1:6" x14ac:dyDescent="0.25">
      <c r="A6991" s="16" t="s">
        <v>239</v>
      </c>
      <c r="B6991" s="16">
        <v>48162</v>
      </c>
      <c r="C6991" s="16">
        <v>58</v>
      </c>
      <c r="D6991" s="16">
        <v>50.8</v>
      </c>
      <c r="E6991" s="17">
        <v>40101</v>
      </c>
      <c r="F6991" s="17"/>
    </row>
    <row r="6992" spans="1:6" x14ac:dyDescent="0.25">
      <c r="A6992" s="16" t="s">
        <v>239</v>
      </c>
      <c r="B6992" s="16">
        <v>48823</v>
      </c>
      <c r="C6992" s="16">
        <v>95</v>
      </c>
      <c r="D6992" s="16">
        <v>72.900000000000006</v>
      </c>
      <c r="E6992" s="17">
        <v>27856</v>
      </c>
      <c r="F6992" s="17"/>
    </row>
    <row r="6993" spans="1:6" x14ac:dyDescent="0.25">
      <c r="A6993" s="16" t="s">
        <v>239</v>
      </c>
      <c r="B6993" s="16">
        <v>48065</v>
      </c>
      <c r="C6993" s="16">
        <v>55</v>
      </c>
      <c r="D6993" s="16">
        <v>53.2</v>
      </c>
      <c r="E6993" s="17">
        <v>42840</v>
      </c>
      <c r="F6993" s="17"/>
    </row>
    <row r="6994" spans="1:6" x14ac:dyDescent="0.25">
      <c r="A6994" s="16" t="s">
        <v>239</v>
      </c>
      <c r="B6994" s="16">
        <v>49085</v>
      </c>
      <c r="C6994" s="16">
        <v>32</v>
      </c>
      <c r="D6994" s="16">
        <v>26.1</v>
      </c>
      <c r="E6994" s="17">
        <v>37694</v>
      </c>
      <c r="F6994" s="17"/>
    </row>
    <row r="6995" spans="1:6" x14ac:dyDescent="0.25">
      <c r="A6995" s="16" t="s">
        <v>239</v>
      </c>
      <c r="B6995" s="16">
        <v>49348</v>
      </c>
      <c r="C6995" s="16">
        <v>99</v>
      </c>
      <c r="D6995" s="16">
        <v>71.3</v>
      </c>
      <c r="E6995" s="17">
        <v>28034</v>
      </c>
      <c r="F6995" s="17"/>
    </row>
    <row r="6996" spans="1:6" x14ac:dyDescent="0.25">
      <c r="A6996" s="16" t="s">
        <v>239</v>
      </c>
      <c r="B6996" s="16">
        <v>48429</v>
      </c>
      <c r="C6996" s="16">
        <v>141</v>
      </c>
      <c r="D6996" s="16">
        <v>114.8</v>
      </c>
      <c r="E6996" s="17">
        <v>24580</v>
      </c>
      <c r="F6996" s="17"/>
    </row>
    <row r="6997" spans="1:6" x14ac:dyDescent="0.25">
      <c r="A6997" s="16" t="s">
        <v>239</v>
      </c>
      <c r="B6997" s="16">
        <v>48346</v>
      </c>
      <c r="C6997" s="16">
        <v>120</v>
      </c>
      <c r="D6997" s="16">
        <v>89.8</v>
      </c>
      <c r="E6997" s="17">
        <v>31811</v>
      </c>
      <c r="F6997" s="17"/>
    </row>
    <row r="6998" spans="1:6" x14ac:dyDescent="0.25">
      <c r="A6998" s="16" t="s">
        <v>239</v>
      </c>
      <c r="B6998" s="16">
        <v>49068</v>
      </c>
      <c r="C6998" s="16">
        <v>98</v>
      </c>
      <c r="D6998" s="16">
        <v>73.8</v>
      </c>
      <c r="E6998" s="17">
        <v>32924</v>
      </c>
      <c r="F6998" s="17"/>
    </row>
    <row r="6999" spans="1:6" x14ac:dyDescent="0.25">
      <c r="A6999" s="16" t="s">
        <v>239</v>
      </c>
      <c r="B6999" s="16">
        <v>49010</v>
      </c>
      <c r="C6999" s="16">
        <v>101</v>
      </c>
      <c r="D6999" s="16">
        <v>83.6</v>
      </c>
      <c r="E6999" s="17">
        <v>27851</v>
      </c>
      <c r="F6999" s="17"/>
    </row>
    <row r="7000" spans="1:6" x14ac:dyDescent="0.25">
      <c r="A7000" s="16" t="s">
        <v>239</v>
      </c>
      <c r="B7000" s="16">
        <v>49080</v>
      </c>
      <c r="C7000" s="16">
        <v>39</v>
      </c>
      <c r="D7000" s="16">
        <v>32.200000000000003</v>
      </c>
      <c r="E7000" s="17">
        <v>39521</v>
      </c>
      <c r="F7000" s="17"/>
    </row>
    <row r="7001" spans="1:6" x14ac:dyDescent="0.25">
      <c r="A7001" s="16" t="s">
        <v>239</v>
      </c>
      <c r="B7001" s="16">
        <v>48838</v>
      </c>
      <c r="C7001" s="16">
        <v>39</v>
      </c>
      <c r="D7001" s="16">
        <v>36.5</v>
      </c>
      <c r="E7001" s="17">
        <v>24742</v>
      </c>
      <c r="F7001" s="17"/>
    </row>
    <row r="7002" spans="1:6" x14ac:dyDescent="0.25">
      <c r="A7002" s="16" t="s">
        <v>239</v>
      </c>
      <c r="B7002" s="16">
        <v>48219</v>
      </c>
      <c r="C7002" s="16">
        <v>99</v>
      </c>
      <c r="D7002" s="16">
        <v>77.599999999999994</v>
      </c>
      <c r="E7002" s="17">
        <v>32365</v>
      </c>
      <c r="F7002" s="17"/>
    </row>
    <row r="7003" spans="1:6" x14ac:dyDescent="0.25">
      <c r="A7003" s="16" t="s">
        <v>239</v>
      </c>
      <c r="B7003" s="16">
        <v>48097</v>
      </c>
      <c r="C7003" s="16">
        <v>113</v>
      </c>
      <c r="D7003" s="16">
        <v>94.5</v>
      </c>
      <c r="E7003" s="17">
        <v>28550</v>
      </c>
      <c r="F7003" s="17"/>
    </row>
    <row r="7004" spans="1:6" x14ac:dyDescent="0.25">
      <c r="A7004" s="16" t="s">
        <v>239</v>
      </c>
      <c r="B7004" s="16">
        <v>49684</v>
      </c>
      <c r="C7004" s="16">
        <v>22</v>
      </c>
      <c r="D7004" s="16">
        <v>17.600000000000001</v>
      </c>
      <c r="E7004" s="17">
        <v>37914</v>
      </c>
      <c r="F7004" s="17"/>
    </row>
    <row r="7005" spans="1:6" x14ac:dyDescent="0.25">
      <c r="A7005" s="16" t="s">
        <v>239</v>
      </c>
      <c r="B7005" s="16">
        <v>48180</v>
      </c>
      <c r="C7005" s="16">
        <v>144</v>
      </c>
      <c r="D7005" s="16">
        <v>108</v>
      </c>
      <c r="E7005" s="17">
        <v>34227</v>
      </c>
      <c r="F7005" s="17"/>
    </row>
    <row r="7006" spans="1:6" x14ac:dyDescent="0.25">
      <c r="A7006" s="16" t="s">
        <v>239</v>
      </c>
      <c r="B7006" s="16">
        <v>48911</v>
      </c>
      <c r="C7006" s="16">
        <v>125</v>
      </c>
      <c r="D7006" s="16">
        <v>92</v>
      </c>
      <c r="E7006" s="17">
        <v>34891</v>
      </c>
      <c r="F7006" s="17"/>
    </row>
    <row r="7007" spans="1:6" x14ac:dyDescent="0.25">
      <c r="A7007" s="16" t="s">
        <v>239</v>
      </c>
      <c r="B7007" s="16">
        <v>49746</v>
      </c>
      <c r="C7007" s="16">
        <v>39</v>
      </c>
      <c r="D7007" s="16">
        <v>32</v>
      </c>
      <c r="E7007" s="17">
        <v>30124</v>
      </c>
      <c r="F7007" s="17"/>
    </row>
    <row r="7008" spans="1:6" x14ac:dyDescent="0.25">
      <c r="A7008" s="16" t="s">
        <v>239</v>
      </c>
      <c r="B7008" s="16">
        <v>48359</v>
      </c>
      <c r="C7008" s="16">
        <v>106</v>
      </c>
      <c r="D7008" s="16">
        <v>82.8</v>
      </c>
      <c r="E7008" s="17">
        <v>28887</v>
      </c>
      <c r="F7008" s="17"/>
    </row>
    <row r="7009" spans="1:6" x14ac:dyDescent="0.25">
      <c r="A7009" s="16" t="s">
        <v>239</v>
      </c>
      <c r="B7009" s="16">
        <v>48075</v>
      </c>
      <c r="C7009" s="16">
        <v>26</v>
      </c>
      <c r="D7009" s="16">
        <v>20.100000000000001</v>
      </c>
      <c r="E7009" s="17">
        <v>33654</v>
      </c>
      <c r="F7009" s="17"/>
    </row>
    <row r="7010" spans="1:6" x14ac:dyDescent="0.25">
      <c r="A7010" s="16" t="s">
        <v>239</v>
      </c>
      <c r="B7010" s="16">
        <v>48211</v>
      </c>
      <c r="C7010" s="16">
        <v>120</v>
      </c>
      <c r="D7010" s="16">
        <v>73.900000000000006</v>
      </c>
      <c r="E7010" s="17">
        <v>31576</v>
      </c>
      <c r="F7010" s="17"/>
    </row>
    <row r="7011" spans="1:6" x14ac:dyDescent="0.25">
      <c r="A7011" s="16" t="s">
        <v>239</v>
      </c>
      <c r="B7011" s="16">
        <v>49031</v>
      </c>
      <c r="C7011" s="16">
        <v>80</v>
      </c>
      <c r="D7011" s="16">
        <v>72.099999999999994</v>
      </c>
      <c r="E7011" s="17">
        <v>28406</v>
      </c>
      <c r="F7011" s="17"/>
    </row>
    <row r="7012" spans="1:6" x14ac:dyDescent="0.25">
      <c r="A7012" s="16" t="s">
        <v>239</v>
      </c>
      <c r="B7012" s="16">
        <v>49887</v>
      </c>
      <c r="C7012" s="16">
        <v>39</v>
      </c>
      <c r="D7012" s="16">
        <v>38.5</v>
      </c>
      <c r="E7012" s="17">
        <v>36373</v>
      </c>
      <c r="F7012" s="17"/>
    </row>
    <row r="7013" spans="1:6" x14ac:dyDescent="0.25">
      <c r="A7013" s="16" t="s">
        <v>239</v>
      </c>
      <c r="B7013" s="16">
        <v>48207</v>
      </c>
      <c r="C7013" s="16">
        <v>72</v>
      </c>
      <c r="D7013" s="16">
        <v>58.8</v>
      </c>
      <c r="E7013" s="17">
        <v>29973</v>
      </c>
      <c r="F7013" s="17"/>
    </row>
    <row r="7014" spans="1:6" x14ac:dyDescent="0.25">
      <c r="A7014" s="16" t="s">
        <v>239</v>
      </c>
      <c r="B7014" s="16">
        <v>48413</v>
      </c>
      <c r="C7014" s="16">
        <v>127</v>
      </c>
      <c r="D7014" s="16">
        <v>95.9</v>
      </c>
      <c r="E7014" s="17">
        <v>31611</v>
      </c>
      <c r="F7014" s="17"/>
    </row>
    <row r="7015" spans="1:6" x14ac:dyDescent="0.25">
      <c r="A7015" s="16" t="s">
        <v>239</v>
      </c>
      <c r="B7015" s="16">
        <v>48184</v>
      </c>
      <c r="C7015" s="16">
        <v>59</v>
      </c>
      <c r="D7015" s="16">
        <v>40.299999999999997</v>
      </c>
      <c r="E7015" s="17">
        <v>38134</v>
      </c>
      <c r="F7015" s="17"/>
    </row>
    <row r="7016" spans="1:6" x14ac:dyDescent="0.25">
      <c r="A7016" s="16" t="s">
        <v>239</v>
      </c>
      <c r="B7016" s="16">
        <v>48154</v>
      </c>
      <c r="C7016" s="16">
        <v>142</v>
      </c>
      <c r="D7016" s="16">
        <v>117.3</v>
      </c>
      <c r="E7016" s="17">
        <v>32514</v>
      </c>
      <c r="F7016" s="17"/>
    </row>
    <row r="7017" spans="1:6" x14ac:dyDescent="0.25">
      <c r="A7017" s="16" t="s">
        <v>239</v>
      </c>
      <c r="B7017" s="16">
        <v>48433</v>
      </c>
      <c r="C7017" s="16">
        <v>140</v>
      </c>
      <c r="D7017" s="16">
        <v>99.2</v>
      </c>
      <c r="E7017" s="17">
        <v>25450</v>
      </c>
      <c r="F7017" s="17"/>
    </row>
    <row r="7018" spans="1:6" x14ac:dyDescent="0.25">
      <c r="A7018" s="16" t="s">
        <v>239</v>
      </c>
      <c r="B7018" s="16">
        <v>49938</v>
      </c>
      <c r="C7018" s="16">
        <v>65</v>
      </c>
      <c r="D7018" s="16">
        <v>62.5</v>
      </c>
      <c r="E7018" s="17">
        <v>35046</v>
      </c>
      <c r="F7018" s="17"/>
    </row>
    <row r="7019" spans="1:6" x14ac:dyDescent="0.25">
      <c r="A7019" s="16" t="s">
        <v>239</v>
      </c>
      <c r="B7019" s="16">
        <v>48439</v>
      </c>
      <c r="C7019" s="16">
        <v>161</v>
      </c>
      <c r="D7019" s="16">
        <v>93.5</v>
      </c>
      <c r="E7019" s="17">
        <v>26938</v>
      </c>
      <c r="F7019" s="17"/>
    </row>
    <row r="7020" spans="1:6" x14ac:dyDescent="0.25">
      <c r="A7020" s="16" t="s">
        <v>239</v>
      </c>
      <c r="B7020" s="16">
        <v>48457</v>
      </c>
      <c r="C7020" s="16">
        <v>121</v>
      </c>
      <c r="D7020" s="16">
        <v>93.7</v>
      </c>
      <c r="E7020" s="17">
        <v>37438</v>
      </c>
      <c r="F7020" s="17"/>
    </row>
    <row r="7021" spans="1:6" x14ac:dyDescent="0.25">
      <c r="A7021" s="16" t="s">
        <v>239</v>
      </c>
      <c r="B7021" s="16">
        <v>49426</v>
      </c>
      <c r="C7021" s="16">
        <v>108</v>
      </c>
      <c r="D7021" s="16">
        <v>96</v>
      </c>
      <c r="E7021" s="17">
        <v>28642</v>
      </c>
      <c r="F7021" s="17"/>
    </row>
    <row r="7022" spans="1:6" x14ac:dyDescent="0.25">
      <c r="A7022" s="16" t="s">
        <v>239</v>
      </c>
      <c r="B7022" s="16">
        <v>48838</v>
      </c>
      <c r="C7022" s="16">
        <v>100</v>
      </c>
      <c r="D7022" s="16">
        <v>89.2</v>
      </c>
      <c r="E7022" s="17">
        <v>27881</v>
      </c>
      <c r="F7022" s="17"/>
    </row>
    <row r="7023" spans="1:6" x14ac:dyDescent="0.25">
      <c r="A7023" s="16" t="s">
        <v>239</v>
      </c>
      <c r="B7023" s="16">
        <v>49849</v>
      </c>
      <c r="C7023" s="16">
        <v>140</v>
      </c>
      <c r="D7023" s="16">
        <v>122</v>
      </c>
      <c r="E7023" s="17">
        <v>28611</v>
      </c>
      <c r="F7023" s="17"/>
    </row>
    <row r="7024" spans="1:6" x14ac:dyDescent="0.25">
      <c r="A7024" s="16" t="s">
        <v>239</v>
      </c>
      <c r="B7024" s="16">
        <v>48602</v>
      </c>
      <c r="C7024" s="16">
        <v>92</v>
      </c>
      <c r="D7024" s="16">
        <v>64.400000000000006</v>
      </c>
      <c r="E7024" s="17">
        <v>27729</v>
      </c>
      <c r="F7024" s="17"/>
    </row>
    <row r="7025" spans="1:6" x14ac:dyDescent="0.25">
      <c r="A7025" s="16" t="s">
        <v>239</v>
      </c>
      <c r="B7025" s="16">
        <v>48843</v>
      </c>
      <c r="C7025" s="16">
        <v>88</v>
      </c>
      <c r="D7025" s="16">
        <v>82.1</v>
      </c>
      <c r="E7025" s="17">
        <v>41517</v>
      </c>
      <c r="F7025" s="17"/>
    </row>
    <row r="7026" spans="1:6" x14ac:dyDescent="0.25">
      <c r="A7026" s="16" t="s">
        <v>239</v>
      </c>
      <c r="B7026" s="16">
        <v>48065</v>
      </c>
      <c r="C7026" s="16">
        <v>124</v>
      </c>
      <c r="D7026" s="16">
        <v>120.7</v>
      </c>
      <c r="E7026" s="17">
        <v>42038</v>
      </c>
      <c r="F7026" s="17"/>
    </row>
    <row r="7027" spans="1:6" x14ac:dyDescent="0.25">
      <c r="A7027" s="16" t="s">
        <v>239</v>
      </c>
      <c r="B7027" s="16">
        <v>48170</v>
      </c>
      <c r="C7027" s="16">
        <v>39</v>
      </c>
      <c r="D7027" s="16">
        <v>34.6</v>
      </c>
      <c r="E7027" s="17">
        <v>33394</v>
      </c>
      <c r="F7027" s="17"/>
    </row>
    <row r="7028" spans="1:6" x14ac:dyDescent="0.25">
      <c r="A7028" s="16" t="s">
        <v>239</v>
      </c>
      <c r="B7028" s="16">
        <v>49684</v>
      </c>
      <c r="C7028" s="16">
        <v>240</v>
      </c>
      <c r="D7028" s="16">
        <v>213</v>
      </c>
      <c r="E7028" s="17">
        <v>24483</v>
      </c>
      <c r="F7028" s="17"/>
    </row>
    <row r="7029" spans="1:6" x14ac:dyDescent="0.25">
      <c r="A7029" s="16" t="s">
        <v>239</v>
      </c>
      <c r="B7029" s="16">
        <v>48381</v>
      </c>
      <c r="C7029" s="16">
        <v>111</v>
      </c>
      <c r="D7029" s="16">
        <v>94.1</v>
      </c>
      <c r="E7029" s="17">
        <v>40205</v>
      </c>
      <c r="F7029" s="17"/>
    </row>
    <row r="7030" spans="1:6" x14ac:dyDescent="0.25">
      <c r="A7030" s="16" t="s">
        <v>239</v>
      </c>
      <c r="B7030" s="16">
        <v>49423</v>
      </c>
      <c r="C7030" s="16">
        <v>77</v>
      </c>
      <c r="D7030" s="16">
        <v>67.599999999999994</v>
      </c>
      <c r="E7030" s="17">
        <v>39514</v>
      </c>
      <c r="F7030" s="17"/>
    </row>
    <row r="7031" spans="1:6" x14ac:dyDescent="0.25">
      <c r="A7031" s="16" t="s">
        <v>239</v>
      </c>
      <c r="B7031" s="16">
        <v>48811</v>
      </c>
      <c r="C7031" s="16">
        <v>82</v>
      </c>
      <c r="D7031" s="16">
        <v>71.3</v>
      </c>
      <c r="E7031" s="17">
        <v>39423</v>
      </c>
      <c r="F7031" s="17"/>
    </row>
    <row r="7032" spans="1:6" x14ac:dyDescent="0.25">
      <c r="A7032" s="16" t="s">
        <v>239</v>
      </c>
      <c r="B7032" s="16">
        <v>49720</v>
      </c>
      <c r="C7032" s="16">
        <v>70</v>
      </c>
      <c r="D7032" s="16">
        <v>60.6</v>
      </c>
      <c r="E7032" s="17">
        <v>33830</v>
      </c>
      <c r="F7032" s="17"/>
    </row>
    <row r="7033" spans="1:6" x14ac:dyDescent="0.25">
      <c r="A7033" s="16" t="s">
        <v>239</v>
      </c>
      <c r="B7033" s="16">
        <v>49677</v>
      </c>
      <c r="C7033" s="16">
        <v>50</v>
      </c>
      <c r="D7033" s="16">
        <v>47.7</v>
      </c>
      <c r="E7033" s="17">
        <v>26024</v>
      </c>
      <c r="F7033" s="17"/>
    </row>
    <row r="7034" spans="1:6" x14ac:dyDescent="0.25">
      <c r="A7034" s="16" t="s">
        <v>239</v>
      </c>
      <c r="B7034" s="16">
        <v>49090</v>
      </c>
      <c r="C7034" s="16">
        <v>70</v>
      </c>
      <c r="D7034" s="16">
        <v>59.1</v>
      </c>
      <c r="E7034" s="17">
        <v>27851</v>
      </c>
      <c r="F7034" s="17"/>
    </row>
    <row r="7035" spans="1:6" x14ac:dyDescent="0.25">
      <c r="A7035" s="16" t="s">
        <v>239</v>
      </c>
      <c r="B7035" s="16">
        <v>49058</v>
      </c>
      <c r="C7035" s="16">
        <v>161</v>
      </c>
      <c r="D7035" s="16">
        <v>152.30000000000001</v>
      </c>
      <c r="E7035" s="17">
        <v>24473</v>
      </c>
      <c r="F7035" s="17"/>
    </row>
    <row r="7036" spans="1:6" x14ac:dyDescent="0.25">
      <c r="A7036" s="16" t="s">
        <v>239</v>
      </c>
      <c r="B7036" s="16">
        <v>48858</v>
      </c>
      <c r="C7036" s="16">
        <v>100</v>
      </c>
      <c r="D7036" s="16">
        <v>90.8</v>
      </c>
      <c r="E7036" s="17">
        <v>24473</v>
      </c>
      <c r="F7036" s="17"/>
    </row>
    <row r="7037" spans="1:6" x14ac:dyDescent="0.25">
      <c r="A7037" s="16" t="s">
        <v>239</v>
      </c>
      <c r="B7037" s="16">
        <v>48208</v>
      </c>
      <c r="C7037" s="16">
        <v>124</v>
      </c>
      <c r="D7037" s="16">
        <v>115.4</v>
      </c>
      <c r="E7037" s="17">
        <v>32996</v>
      </c>
      <c r="F7037" s="17"/>
    </row>
    <row r="7038" spans="1:6" x14ac:dyDescent="0.25">
      <c r="A7038" s="16" t="s">
        <v>239</v>
      </c>
      <c r="B7038" s="16">
        <v>49090</v>
      </c>
      <c r="C7038" s="16">
        <v>93</v>
      </c>
      <c r="D7038" s="16">
        <v>74.599999999999994</v>
      </c>
      <c r="E7038" s="17">
        <v>35471</v>
      </c>
      <c r="F7038" s="17"/>
    </row>
    <row r="7039" spans="1:6" x14ac:dyDescent="0.25">
      <c r="A7039" s="16" t="s">
        <v>239</v>
      </c>
      <c r="B7039" s="16">
        <v>49657</v>
      </c>
      <c r="C7039" s="16">
        <v>95</v>
      </c>
      <c r="D7039" s="16">
        <v>70.599999999999994</v>
      </c>
      <c r="E7039" s="17">
        <v>31166</v>
      </c>
      <c r="F7039" s="17"/>
    </row>
    <row r="7040" spans="1:6" x14ac:dyDescent="0.25">
      <c r="A7040" s="16" t="s">
        <v>239</v>
      </c>
      <c r="B7040" s="16">
        <v>49779</v>
      </c>
      <c r="C7040" s="16">
        <v>98</v>
      </c>
      <c r="D7040" s="16">
        <v>62.8</v>
      </c>
      <c r="E7040" s="17">
        <v>34541</v>
      </c>
      <c r="F7040" s="17"/>
    </row>
    <row r="7041" spans="1:6" x14ac:dyDescent="0.25">
      <c r="A7041" s="16" t="s">
        <v>239</v>
      </c>
      <c r="B7041" s="16">
        <v>48603</v>
      </c>
      <c r="C7041" s="16">
        <v>71</v>
      </c>
      <c r="D7041" s="16">
        <v>65.8</v>
      </c>
      <c r="E7041" s="17">
        <v>26907</v>
      </c>
      <c r="F7041" s="17"/>
    </row>
    <row r="7042" spans="1:6" x14ac:dyDescent="0.25">
      <c r="A7042" s="16" t="s">
        <v>239</v>
      </c>
      <c r="B7042" s="16">
        <v>48642</v>
      </c>
      <c r="C7042" s="16">
        <v>100</v>
      </c>
      <c r="D7042" s="16">
        <v>87.9</v>
      </c>
      <c r="E7042" s="17">
        <v>37771</v>
      </c>
      <c r="F7042" s="17"/>
    </row>
    <row r="7043" spans="1:6" x14ac:dyDescent="0.25">
      <c r="A7043" s="16" t="s">
        <v>239</v>
      </c>
      <c r="B7043" s="16">
        <v>49544</v>
      </c>
      <c r="C7043" s="16">
        <v>139</v>
      </c>
      <c r="D7043" s="16">
        <v>121.8</v>
      </c>
      <c r="E7043" s="17">
        <v>28764</v>
      </c>
      <c r="F7043" s="17"/>
    </row>
    <row r="7044" spans="1:6" x14ac:dyDescent="0.25">
      <c r="A7044" s="16" t="s">
        <v>239</v>
      </c>
      <c r="B7044" s="16">
        <v>48092</v>
      </c>
      <c r="C7044" s="16">
        <v>142</v>
      </c>
      <c r="D7044" s="16">
        <v>138.1</v>
      </c>
      <c r="E7044" s="17">
        <v>29434</v>
      </c>
      <c r="F7044" s="17"/>
    </row>
    <row r="7045" spans="1:6" x14ac:dyDescent="0.25">
      <c r="A7045" s="16" t="s">
        <v>239</v>
      </c>
      <c r="B7045" s="16">
        <v>48622</v>
      </c>
      <c r="C7045" s="16">
        <v>71</v>
      </c>
      <c r="D7045" s="16">
        <v>68.099999999999994</v>
      </c>
      <c r="E7045" s="17">
        <v>32083</v>
      </c>
      <c r="F7045" s="17"/>
    </row>
    <row r="7046" spans="1:6" x14ac:dyDescent="0.25">
      <c r="A7046" s="16" t="s">
        <v>239</v>
      </c>
      <c r="B7046" s="16">
        <v>49127</v>
      </c>
      <c r="C7046" s="16">
        <v>111</v>
      </c>
      <c r="D7046" s="16">
        <v>103.2</v>
      </c>
      <c r="E7046" s="17">
        <v>28671</v>
      </c>
      <c r="F7046" s="17"/>
    </row>
    <row r="7047" spans="1:6" x14ac:dyDescent="0.25">
      <c r="A7047" s="16" t="s">
        <v>239</v>
      </c>
      <c r="B7047" s="16">
        <v>48304</v>
      </c>
      <c r="C7047" s="16">
        <v>159</v>
      </c>
      <c r="D7047" s="16">
        <v>145.5</v>
      </c>
      <c r="E7047" s="17">
        <v>26518</v>
      </c>
      <c r="F7047" s="17"/>
    </row>
    <row r="7048" spans="1:6" x14ac:dyDescent="0.25">
      <c r="A7048" s="16" t="s">
        <v>239</v>
      </c>
      <c r="B7048" s="16">
        <v>49015</v>
      </c>
      <c r="C7048" s="16">
        <v>91</v>
      </c>
      <c r="D7048" s="16">
        <v>71.900000000000006</v>
      </c>
      <c r="E7048" s="17">
        <v>24473</v>
      </c>
      <c r="F7048" s="17"/>
    </row>
    <row r="7049" spans="1:6" x14ac:dyDescent="0.25">
      <c r="A7049" s="16" t="s">
        <v>239</v>
      </c>
      <c r="B7049" s="16">
        <v>49120</v>
      </c>
      <c r="C7049" s="16">
        <v>84</v>
      </c>
      <c r="D7049" s="16">
        <v>65.3</v>
      </c>
      <c r="E7049" s="17">
        <v>36923</v>
      </c>
      <c r="F7049" s="17"/>
    </row>
    <row r="7050" spans="1:6" x14ac:dyDescent="0.25">
      <c r="A7050" s="16" t="s">
        <v>239</v>
      </c>
      <c r="B7050" s="16">
        <v>49646</v>
      </c>
      <c r="C7050" s="16">
        <v>104</v>
      </c>
      <c r="D7050" s="16">
        <v>91.5</v>
      </c>
      <c r="E7050" s="17">
        <v>29401</v>
      </c>
      <c r="F7050" s="17"/>
    </row>
    <row r="7051" spans="1:6" x14ac:dyDescent="0.25">
      <c r="A7051" s="16" t="s">
        <v>239</v>
      </c>
      <c r="B7051" s="16">
        <v>49829</v>
      </c>
      <c r="C7051" s="16">
        <v>99</v>
      </c>
      <c r="D7051" s="16">
        <v>88</v>
      </c>
      <c r="E7051" s="17">
        <v>27729</v>
      </c>
      <c r="F7051" s="17"/>
    </row>
    <row r="7052" spans="1:6" x14ac:dyDescent="0.25">
      <c r="A7052" s="16" t="s">
        <v>239</v>
      </c>
      <c r="B7052" s="16">
        <v>48451</v>
      </c>
      <c r="C7052" s="16">
        <v>60</v>
      </c>
      <c r="D7052" s="16">
        <v>45.5</v>
      </c>
      <c r="E7052" s="17">
        <v>39995</v>
      </c>
      <c r="F7052" s="17"/>
    </row>
    <row r="7053" spans="1:6" x14ac:dyDescent="0.25">
      <c r="A7053" s="16" t="s">
        <v>239</v>
      </c>
      <c r="B7053" s="16">
        <v>49504</v>
      </c>
      <c r="C7053" s="16">
        <v>136</v>
      </c>
      <c r="D7053" s="16">
        <v>114.3</v>
      </c>
      <c r="E7053" s="17">
        <v>28369</v>
      </c>
      <c r="F7053" s="17"/>
    </row>
    <row r="7054" spans="1:6" x14ac:dyDescent="0.25">
      <c r="A7054" s="16" t="s">
        <v>239</v>
      </c>
      <c r="B7054" s="16">
        <v>48236</v>
      </c>
      <c r="C7054" s="16">
        <v>86</v>
      </c>
      <c r="D7054" s="16">
        <v>62.5</v>
      </c>
      <c r="E7054" s="17">
        <v>42307</v>
      </c>
      <c r="F7054" s="17"/>
    </row>
    <row r="7055" spans="1:6" x14ac:dyDescent="0.25">
      <c r="A7055" s="16" t="s">
        <v>239</v>
      </c>
      <c r="B7055" s="16">
        <v>48471</v>
      </c>
      <c r="C7055" s="16">
        <v>104</v>
      </c>
      <c r="D7055" s="16">
        <v>93</v>
      </c>
      <c r="E7055" s="17">
        <v>25065</v>
      </c>
      <c r="F7055" s="17"/>
    </row>
    <row r="7056" spans="1:6" x14ac:dyDescent="0.25">
      <c r="A7056" s="16" t="s">
        <v>239</v>
      </c>
      <c r="B7056" s="16">
        <v>49283</v>
      </c>
      <c r="C7056" s="16">
        <v>122</v>
      </c>
      <c r="D7056" s="16">
        <v>79.099999999999994</v>
      </c>
      <c r="E7056" s="17">
        <v>28672</v>
      </c>
      <c r="F7056" s="17"/>
    </row>
    <row r="7057" spans="1:6" x14ac:dyDescent="0.25">
      <c r="A7057" s="16" t="s">
        <v>239</v>
      </c>
      <c r="B7057" s="16">
        <v>48654</v>
      </c>
      <c r="C7057" s="16">
        <v>102</v>
      </c>
      <c r="D7057" s="16">
        <v>70.8</v>
      </c>
      <c r="E7057" s="17">
        <v>28856</v>
      </c>
      <c r="F7057" s="17"/>
    </row>
    <row r="7058" spans="1:6" x14ac:dyDescent="0.25">
      <c r="A7058" s="16" t="s">
        <v>239</v>
      </c>
      <c r="B7058" s="16">
        <v>48154</v>
      </c>
      <c r="C7058" s="16">
        <v>103</v>
      </c>
      <c r="D7058" s="16">
        <v>93.8</v>
      </c>
      <c r="E7058" s="17">
        <v>33947</v>
      </c>
      <c r="F7058" s="17"/>
    </row>
    <row r="7059" spans="1:6" x14ac:dyDescent="0.25">
      <c r="A7059" s="16" t="s">
        <v>239</v>
      </c>
      <c r="B7059" s="16">
        <v>49441</v>
      </c>
      <c r="C7059" s="16">
        <v>39</v>
      </c>
      <c r="D7059" s="16">
        <v>36.4</v>
      </c>
      <c r="E7059" s="17">
        <v>34494</v>
      </c>
      <c r="F7059" s="17"/>
    </row>
    <row r="7060" spans="1:6" x14ac:dyDescent="0.25">
      <c r="A7060" s="16" t="s">
        <v>239</v>
      </c>
      <c r="B7060" s="16">
        <v>48193</v>
      </c>
      <c r="C7060" s="16">
        <v>78</v>
      </c>
      <c r="D7060" s="16">
        <v>61.7</v>
      </c>
      <c r="E7060" s="17">
        <v>43525</v>
      </c>
      <c r="F7060" s="17"/>
    </row>
    <row r="7061" spans="1:6" x14ac:dyDescent="0.25">
      <c r="A7061" s="16" t="s">
        <v>239</v>
      </c>
      <c r="B7061" s="16">
        <v>48446</v>
      </c>
      <c r="C7061" s="16">
        <v>80</v>
      </c>
      <c r="D7061" s="16">
        <v>70.599999999999994</v>
      </c>
      <c r="E7061" s="17">
        <v>41285</v>
      </c>
      <c r="F7061" s="17"/>
    </row>
    <row r="7062" spans="1:6" x14ac:dyDescent="0.25">
      <c r="A7062" s="16" t="s">
        <v>239</v>
      </c>
      <c r="B7062" s="16">
        <v>49058</v>
      </c>
      <c r="C7062" s="16">
        <v>98</v>
      </c>
      <c r="D7062" s="16">
        <v>62.4</v>
      </c>
      <c r="E7062" s="17">
        <v>27855</v>
      </c>
      <c r="F7062" s="17"/>
    </row>
    <row r="7063" spans="1:6" x14ac:dyDescent="0.25">
      <c r="A7063" s="16" t="s">
        <v>239</v>
      </c>
      <c r="B7063" s="16">
        <v>49420</v>
      </c>
      <c r="C7063" s="16">
        <v>115</v>
      </c>
      <c r="D7063" s="16">
        <v>100.1</v>
      </c>
      <c r="E7063" s="17">
        <v>24473</v>
      </c>
      <c r="F7063" s="17"/>
    </row>
    <row r="7064" spans="1:6" x14ac:dyDescent="0.25">
      <c r="A7064" s="16" t="s">
        <v>239</v>
      </c>
      <c r="B7064" s="16">
        <v>48105</v>
      </c>
      <c r="C7064" s="16">
        <v>180</v>
      </c>
      <c r="D7064" s="16">
        <v>141.5</v>
      </c>
      <c r="E7064" s="17">
        <v>35655</v>
      </c>
      <c r="F7064" s="17"/>
    </row>
    <row r="7065" spans="1:6" x14ac:dyDescent="0.25">
      <c r="A7065" s="16" t="s">
        <v>239</v>
      </c>
      <c r="B7065" s="16">
        <v>48185</v>
      </c>
      <c r="C7065" s="16">
        <v>127</v>
      </c>
      <c r="D7065" s="16">
        <v>90.3</v>
      </c>
      <c r="E7065" s="17">
        <v>28642</v>
      </c>
      <c r="F7065" s="17"/>
    </row>
    <row r="7066" spans="1:6" x14ac:dyDescent="0.25">
      <c r="A7066" s="16" t="s">
        <v>239</v>
      </c>
      <c r="B7066" s="16">
        <v>48329</v>
      </c>
      <c r="C7066" s="16">
        <v>128</v>
      </c>
      <c r="D7066" s="16">
        <v>111.1</v>
      </c>
      <c r="E7066" s="17">
        <v>34516</v>
      </c>
      <c r="F7066" s="17"/>
    </row>
    <row r="7067" spans="1:6" x14ac:dyDescent="0.25">
      <c r="A7067" s="16" t="s">
        <v>239</v>
      </c>
      <c r="B7067" s="16">
        <v>49009</v>
      </c>
      <c r="C7067" s="16">
        <v>111</v>
      </c>
      <c r="D7067" s="16">
        <v>73.2</v>
      </c>
      <c r="E7067" s="17">
        <v>27855</v>
      </c>
      <c r="F7067" s="17"/>
    </row>
    <row r="7068" spans="1:6" x14ac:dyDescent="0.25">
      <c r="A7068" s="16" t="s">
        <v>239</v>
      </c>
      <c r="B7068" s="16">
        <v>48169</v>
      </c>
      <c r="C7068" s="16">
        <v>100</v>
      </c>
      <c r="D7068" s="16">
        <v>91</v>
      </c>
      <c r="E7068" s="17">
        <v>42761</v>
      </c>
      <c r="F7068" s="17"/>
    </row>
    <row r="7069" spans="1:6" x14ac:dyDescent="0.25">
      <c r="A7069" s="16" t="s">
        <v>239</v>
      </c>
      <c r="B7069" s="16">
        <v>48212</v>
      </c>
      <c r="C7069" s="16">
        <v>169</v>
      </c>
      <c r="D7069" s="16">
        <v>145.80000000000001</v>
      </c>
      <c r="E7069" s="17">
        <v>28795</v>
      </c>
      <c r="F7069" s="17"/>
    </row>
    <row r="7070" spans="1:6" x14ac:dyDescent="0.25">
      <c r="A7070" s="16" t="s">
        <v>239</v>
      </c>
      <c r="B7070" s="16">
        <v>48154</v>
      </c>
      <c r="C7070" s="16">
        <v>32</v>
      </c>
      <c r="D7070" s="16">
        <v>28.4</v>
      </c>
      <c r="E7070" s="17">
        <v>37530</v>
      </c>
      <c r="F7070" s="17"/>
    </row>
    <row r="7071" spans="1:6" x14ac:dyDescent="0.25">
      <c r="A7071" s="16" t="s">
        <v>239</v>
      </c>
      <c r="B7071" s="16">
        <v>48180</v>
      </c>
      <c r="C7071" s="16">
        <v>142</v>
      </c>
      <c r="D7071" s="16">
        <v>117.3</v>
      </c>
      <c r="E7071" s="17">
        <v>27942</v>
      </c>
      <c r="F7071" s="17"/>
    </row>
    <row r="7072" spans="1:6" x14ac:dyDescent="0.25">
      <c r="A7072" s="16" t="s">
        <v>239</v>
      </c>
      <c r="B7072" s="16">
        <v>49106</v>
      </c>
      <c r="C7072" s="16">
        <v>92</v>
      </c>
      <c r="D7072" s="16">
        <v>66.599999999999994</v>
      </c>
      <c r="E7072" s="17">
        <v>39049</v>
      </c>
      <c r="F7072" s="17"/>
    </row>
    <row r="7073" spans="1:6" x14ac:dyDescent="0.25">
      <c r="A7073" s="16" t="s">
        <v>239</v>
      </c>
      <c r="B7073" s="16">
        <v>48183</v>
      </c>
      <c r="C7073" s="16">
        <v>120</v>
      </c>
      <c r="D7073" s="16">
        <v>50.7</v>
      </c>
      <c r="E7073" s="17">
        <v>28764</v>
      </c>
      <c r="F7073" s="17"/>
    </row>
    <row r="7074" spans="1:6" x14ac:dyDescent="0.25">
      <c r="A7074" s="16" t="s">
        <v>239</v>
      </c>
      <c r="B7074" s="16">
        <v>48617</v>
      </c>
      <c r="C7074" s="16">
        <v>92</v>
      </c>
      <c r="D7074" s="16">
        <v>74.400000000000006</v>
      </c>
      <c r="E7074" s="17">
        <v>24473</v>
      </c>
      <c r="F7074" s="17"/>
    </row>
    <row r="7075" spans="1:6" x14ac:dyDescent="0.25">
      <c r="A7075" s="16" t="s">
        <v>239</v>
      </c>
      <c r="B7075" s="16">
        <v>49080</v>
      </c>
      <c r="C7075" s="16">
        <v>119</v>
      </c>
      <c r="D7075" s="16">
        <v>107.3</v>
      </c>
      <c r="E7075" s="17">
        <v>32300</v>
      </c>
      <c r="F7075" s="17"/>
    </row>
    <row r="7076" spans="1:6" x14ac:dyDescent="0.25">
      <c r="A7076" s="16" t="s">
        <v>239</v>
      </c>
      <c r="B7076" s="16">
        <v>49412</v>
      </c>
      <c r="C7076" s="16">
        <v>129</v>
      </c>
      <c r="D7076" s="16">
        <v>87.1</v>
      </c>
      <c r="E7076" s="17">
        <v>25440</v>
      </c>
      <c r="F7076" s="17"/>
    </row>
    <row r="7077" spans="1:6" x14ac:dyDescent="0.25">
      <c r="A7077" s="16" t="s">
        <v>239</v>
      </c>
      <c r="B7077" s="16">
        <v>49727</v>
      </c>
      <c r="C7077" s="16">
        <v>113</v>
      </c>
      <c r="D7077" s="16">
        <v>103.8</v>
      </c>
      <c r="E7077" s="17">
        <v>24473</v>
      </c>
      <c r="F7077" s="17"/>
    </row>
    <row r="7078" spans="1:6" x14ac:dyDescent="0.25">
      <c r="A7078" s="16" t="s">
        <v>239</v>
      </c>
      <c r="B7078" s="16">
        <v>48005</v>
      </c>
      <c r="C7078" s="16">
        <v>67</v>
      </c>
      <c r="D7078" s="16">
        <v>63.6</v>
      </c>
      <c r="E7078" s="17">
        <v>37797</v>
      </c>
      <c r="F7078" s="17"/>
    </row>
    <row r="7079" spans="1:6" x14ac:dyDescent="0.25">
      <c r="A7079" s="16" t="s">
        <v>239</v>
      </c>
      <c r="B7079" s="16">
        <v>48228</v>
      </c>
      <c r="C7079" s="16">
        <v>205</v>
      </c>
      <c r="D7079" s="16">
        <v>194.1</v>
      </c>
      <c r="E7079" s="17">
        <v>31503</v>
      </c>
      <c r="F7079" s="17"/>
    </row>
    <row r="7080" spans="1:6" x14ac:dyDescent="0.25">
      <c r="A7080" s="16" t="s">
        <v>239</v>
      </c>
      <c r="B7080" s="16">
        <v>48073</v>
      </c>
      <c r="C7080" s="16">
        <v>126</v>
      </c>
      <c r="D7080" s="16">
        <v>94.2</v>
      </c>
      <c r="E7080" s="17">
        <v>30908</v>
      </c>
      <c r="F7080" s="17"/>
    </row>
    <row r="7081" spans="1:6" x14ac:dyDescent="0.25">
      <c r="A7081" s="16" t="s">
        <v>239</v>
      </c>
      <c r="B7081" s="16">
        <v>49953</v>
      </c>
      <c r="C7081" s="16">
        <v>39</v>
      </c>
      <c r="D7081" s="16">
        <v>34.799999999999997</v>
      </c>
      <c r="E7081" s="17">
        <v>25217</v>
      </c>
      <c r="F7081" s="17"/>
    </row>
    <row r="7082" spans="1:6" x14ac:dyDescent="0.25">
      <c r="A7082" s="16" t="s">
        <v>239</v>
      </c>
      <c r="B7082" s="16">
        <v>48823</v>
      </c>
      <c r="C7082" s="16">
        <v>113</v>
      </c>
      <c r="D7082" s="16">
        <v>76.099999999999994</v>
      </c>
      <c r="E7082" s="17">
        <v>33725</v>
      </c>
      <c r="F7082" s="17"/>
    </row>
    <row r="7083" spans="1:6" x14ac:dyDescent="0.25">
      <c r="A7083" s="16" t="s">
        <v>239</v>
      </c>
      <c r="B7083" s="16">
        <v>49464</v>
      </c>
      <c r="C7083" s="16">
        <v>138</v>
      </c>
      <c r="D7083" s="16">
        <v>121.5</v>
      </c>
      <c r="E7083" s="17">
        <v>28642</v>
      </c>
      <c r="F7083" s="17"/>
    </row>
    <row r="7084" spans="1:6" x14ac:dyDescent="0.25">
      <c r="A7084" s="16" t="s">
        <v>239</v>
      </c>
      <c r="B7084" s="16">
        <v>48342</v>
      </c>
      <c r="C7084" s="16">
        <v>29</v>
      </c>
      <c r="D7084" s="16">
        <v>23.3</v>
      </c>
      <c r="E7084" s="17">
        <v>42125</v>
      </c>
      <c r="F7084" s="17"/>
    </row>
    <row r="7085" spans="1:6" x14ac:dyDescent="0.25">
      <c r="A7085" s="16" t="s">
        <v>239</v>
      </c>
      <c r="B7085" s="16">
        <v>48629</v>
      </c>
      <c r="C7085" s="16">
        <v>61</v>
      </c>
      <c r="D7085" s="16">
        <v>42.7</v>
      </c>
      <c r="E7085" s="17">
        <v>33667</v>
      </c>
      <c r="F7085" s="17"/>
    </row>
    <row r="7086" spans="1:6" x14ac:dyDescent="0.25">
      <c r="A7086" s="16" t="s">
        <v>239</v>
      </c>
      <c r="B7086" s="16">
        <v>49930</v>
      </c>
      <c r="C7086" s="16">
        <v>197</v>
      </c>
      <c r="D7086" s="16">
        <v>180.1</v>
      </c>
      <c r="E7086" s="17">
        <v>24473</v>
      </c>
      <c r="F7086" s="17"/>
    </row>
    <row r="7087" spans="1:6" x14ac:dyDescent="0.25">
      <c r="A7087" s="16" t="s">
        <v>239</v>
      </c>
      <c r="B7087" s="16">
        <v>48439</v>
      </c>
      <c r="C7087" s="16">
        <v>51</v>
      </c>
      <c r="D7087" s="16">
        <v>48.8</v>
      </c>
      <c r="E7087" s="17">
        <v>41256</v>
      </c>
      <c r="F7087" s="17"/>
    </row>
    <row r="7088" spans="1:6" x14ac:dyDescent="0.25">
      <c r="A7088" s="16" t="s">
        <v>239</v>
      </c>
      <c r="B7088" s="16">
        <v>48062</v>
      </c>
      <c r="C7088" s="16">
        <v>126</v>
      </c>
      <c r="D7088" s="16">
        <v>116.5</v>
      </c>
      <c r="E7088" s="17">
        <v>32573</v>
      </c>
      <c r="F7088" s="17"/>
    </row>
    <row r="7089" spans="1:6" x14ac:dyDescent="0.25">
      <c r="A7089" s="16" t="s">
        <v>239</v>
      </c>
      <c r="B7089" s="16">
        <v>49022</v>
      </c>
      <c r="C7089" s="16">
        <v>95</v>
      </c>
      <c r="D7089" s="16">
        <v>68.3</v>
      </c>
      <c r="E7089" s="17">
        <v>34319</v>
      </c>
      <c r="F7089" s="17"/>
    </row>
    <row r="7090" spans="1:6" x14ac:dyDescent="0.25">
      <c r="A7090" s="16" t="s">
        <v>239</v>
      </c>
      <c r="B7090" s="16">
        <v>48219</v>
      </c>
      <c r="C7090" s="16">
        <v>102</v>
      </c>
      <c r="D7090" s="16">
        <v>89.9</v>
      </c>
      <c r="E7090" s="17">
        <v>28764</v>
      </c>
      <c r="F7090" s="17"/>
    </row>
    <row r="7091" spans="1:6" x14ac:dyDescent="0.25">
      <c r="A7091" s="16" t="s">
        <v>239</v>
      </c>
      <c r="B7091" s="16">
        <v>48312</v>
      </c>
      <c r="C7091" s="16">
        <v>120</v>
      </c>
      <c r="D7091" s="16">
        <v>140.69999999999999</v>
      </c>
      <c r="E7091" s="17">
        <v>41467</v>
      </c>
      <c r="F7091" s="17"/>
    </row>
    <row r="7092" spans="1:6" x14ac:dyDescent="0.25">
      <c r="A7092" s="16" t="s">
        <v>239</v>
      </c>
      <c r="B7092" s="16">
        <v>49017</v>
      </c>
      <c r="C7092" s="16">
        <v>82</v>
      </c>
      <c r="D7092" s="16">
        <v>57.3</v>
      </c>
      <c r="E7092" s="17">
        <v>34146</v>
      </c>
      <c r="F7092" s="17"/>
    </row>
    <row r="7093" spans="1:6" x14ac:dyDescent="0.25">
      <c r="A7093" s="16" t="s">
        <v>239</v>
      </c>
      <c r="B7093" s="16">
        <v>48616</v>
      </c>
      <c r="C7093" s="16">
        <v>51</v>
      </c>
      <c r="D7093" s="16">
        <v>35.299999999999997</v>
      </c>
      <c r="E7093" s="17">
        <v>39568</v>
      </c>
      <c r="F7093" s="17"/>
    </row>
    <row r="7094" spans="1:6" x14ac:dyDescent="0.25">
      <c r="A7094" s="16" t="s">
        <v>239</v>
      </c>
      <c r="B7094" s="16">
        <v>49920</v>
      </c>
      <c r="C7094" s="16">
        <v>200</v>
      </c>
      <c r="D7094" s="16">
        <v>169.3</v>
      </c>
      <c r="E7094" s="17">
        <v>27881</v>
      </c>
      <c r="F7094" s="17"/>
    </row>
    <row r="7095" spans="1:6" x14ac:dyDescent="0.25">
      <c r="A7095" s="16" t="s">
        <v>239</v>
      </c>
      <c r="B7095" s="16">
        <v>48184</v>
      </c>
      <c r="C7095" s="16">
        <v>49</v>
      </c>
      <c r="D7095" s="16">
        <v>37.6</v>
      </c>
      <c r="E7095" s="17">
        <v>34570</v>
      </c>
      <c r="F7095" s="17"/>
    </row>
    <row r="7096" spans="1:6" x14ac:dyDescent="0.25">
      <c r="A7096" s="16" t="s">
        <v>239</v>
      </c>
      <c r="B7096" s="16">
        <v>48430</v>
      </c>
      <c r="C7096" s="16">
        <v>100</v>
      </c>
      <c r="D7096" s="16">
        <v>89.9</v>
      </c>
      <c r="E7096" s="17">
        <v>42359</v>
      </c>
      <c r="F7096" s="17"/>
    </row>
    <row r="7097" spans="1:6" x14ac:dyDescent="0.25">
      <c r="A7097" s="16" t="s">
        <v>239</v>
      </c>
      <c r="B7097" s="16">
        <v>49770</v>
      </c>
      <c r="C7097" s="16">
        <v>110</v>
      </c>
      <c r="D7097" s="16">
        <v>89.4</v>
      </c>
      <c r="E7097" s="17">
        <v>30400</v>
      </c>
      <c r="F7097" s="17"/>
    </row>
    <row r="7098" spans="1:6" x14ac:dyDescent="0.25">
      <c r="A7098" s="16" t="s">
        <v>239</v>
      </c>
      <c r="B7098" s="16">
        <v>49093</v>
      </c>
      <c r="C7098" s="16">
        <v>100</v>
      </c>
      <c r="D7098" s="16">
        <v>82.8</v>
      </c>
      <c r="E7098" s="17">
        <v>28877</v>
      </c>
      <c r="F7098" s="17"/>
    </row>
    <row r="7099" spans="1:6" x14ac:dyDescent="0.25">
      <c r="A7099" s="16" t="s">
        <v>239</v>
      </c>
      <c r="B7099" s="16">
        <v>49202</v>
      </c>
      <c r="C7099" s="16">
        <v>82</v>
      </c>
      <c r="D7099" s="16">
        <v>53.1</v>
      </c>
      <c r="E7099" s="17">
        <v>24473</v>
      </c>
      <c r="F7099" s="17"/>
    </row>
    <row r="7100" spans="1:6" x14ac:dyDescent="0.25">
      <c r="A7100" s="16" t="s">
        <v>239</v>
      </c>
      <c r="B7100" s="16">
        <v>49307</v>
      </c>
      <c r="C7100" s="16">
        <v>78</v>
      </c>
      <c r="D7100" s="16">
        <v>58.5</v>
      </c>
      <c r="E7100" s="17">
        <v>28611</v>
      </c>
      <c r="F7100" s="17"/>
    </row>
    <row r="7101" spans="1:6" x14ac:dyDescent="0.25">
      <c r="A7101" s="16" t="s">
        <v>239</v>
      </c>
      <c r="B7101" s="16">
        <v>48187</v>
      </c>
      <c r="C7101" s="16">
        <v>150</v>
      </c>
      <c r="D7101" s="16">
        <v>108.8</v>
      </c>
      <c r="E7101" s="17">
        <v>38632</v>
      </c>
      <c r="F7101" s="17"/>
    </row>
    <row r="7102" spans="1:6" x14ac:dyDescent="0.25">
      <c r="A7102" s="16" t="s">
        <v>239</v>
      </c>
      <c r="B7102" s="16">
        <v>48154</v>
      </c>
      <c r="C7102" s="16">
        <v>72</v>
      </c>
      <c r="D7102" s="16">
        <v>59.8</v>
      </c>
      <c r="E7102" s="17">
        <v>36243</v>
      </c>
      <c r="F7102" s="17"/>
    </row>
    <row r="7103" spans="1:6" x14ac:dyDescent="0.25">
      <c r="A7103" s="16" t="s">
        <v>239</v>
      </c>
      <c r="B7103" s="16">
        <v>48312</v>
      </c>
      <c r="C7103" s="16">
        <v>283</v>
      </c>
      <c r="D7103" s="16">
        <v>235.7</v>
      </c>
      <c r="E7103" s="17">
        <v>27881</v>
      </c>
      <c r="F7103" s="17"/>
    </row>
    <row r="7104" spans="1:6" x14ac:dyDescent="0.25">
      <c r="A7104" s="16" t="s">
        <v>239</v>
      </c>
      <c r="B7104" s="16">
        <v>49509</v>
      </c>
      <c r="C7104" s="16">
        <v>92</v>
      </c>
      <c r="D7104" s="16">
        <v>74.599999999999994</v>
      </c>
      <c r="E7104" s="17">
        <v>31321</v>
      </c>
      <c r="F7104" s="17"/>
    </row>
    <row r="7105" spans="1:6" x14ac:dyDescent="0.25">
      <c r="A7105" s="16" t="s">
        <v>239</v>
      </c>
      <c r="B7105" s="16">
        <v>48034</v>
      </c>
      <c r="C7105" s="16">
        <v>91</v>
      </c>
      <c r="D7105" s="16">
        <v>80.3</v>
      </c>
      <c r="E7105" s="17">
        <v>36223</v>
      </c>
      <c r="F7105" s="17"/>
    </row>
    <row r="7106" spans="1:6" x14ac:dyDescent="0.25">
      <c r="A7106" s="16" t="s">
        <v>239</v>
      </c>
      <c r="B7106" s="16">
        <v>49048</v>
      </c>
      <c r="C7106" s="16">
        <v>101</v>
      </c>
      <c r="D7106" s="16">
        <v>79.7</v>
      </c>
      <c r="E7106" s="17">
        <v>27866</v>
      </c>
      <c r="F7106" s="17"/>
    </row>
    <row r="7107" spans="1:6" x14ac:dyDescent="0.25">
      <c r="A7107" s="16" t="s">
        <v>239</v>
      </c>
      <c r="B7107" s="16">
        <v>48441</v>
      </c>
      <c r="C7107" s="16">
        <v>30</v>
      </c>
      <c r="D7107" s="16">
        <v>27.8</v>
      </c>
      <c r="E7107" s="17">
        <v>27862</v>
      </c>
      <c r="F7107" s="17"/>
    </row>
    <row r="7108" spans="1:6" x14ac:dyDescent="0.25">
      <c r="A7108" s="16" t="s">
        <v>239</v>
      </c>
      <c r="B7108" s="16">
        <v>48309</v>
      </c>
      <c r="C7108" s="16">
        <v>126</v>
      </c>
      <c r="D7108" s="16">
        <v>81.2</v>
      </c>
      <c r="E7108" s="17">
        <v>26268</v>
      </c>
      <c r="F7108" s="17"/>
    </row>
    <row r="7109" spans="1:6" x14ac:dyDescent="0.25">
      <c r="A7109" s="16" t="s">
        <v>239</v>
      </c>
      <c r="B7109" s="16">
        <v>49445</v>
      </c>
      <c r="C7109" s="16">
        <v>39</v>
      </c>
      <c r="D7109" s="16">
        <v>38.700000000000003</v>
      </c>
      <c r="E7109" s="17">
        <v>33817</v>
      </c>
      <c r="F7109" s="17"/>
    </row>
    <row r="7110" spans="1:6" x14ac:dyDescent="0.25">
      <c r="A7110" s="16" t="s">
        <v>239</v>
      </c>
      <c r="B7110" s="16">
        <v>48170</v>
      </c>
      <c r="C7110" s="16">
        <v>101</v>
      </c>
      <c r="D7110" s="16">
        <v>96.5</v>
      </c>
      <c r="E7110" s="17">
        <v>28611</v>
      </c>
      <c r="F7110" s="17"/>
    </row>
    <row r="7111" spans="1:6" x14ac:dyDescent="0.25">
      <c r="A7111" s="16" t="s">
        <v>239</v>
      </c>
      <c r="B7111" s="16">
        <v>48430</v>
      </c>
      <c r="C7111" s="16">
        <v>92</v>
      </c>
      <c r="D7111" s="16">
        <v>67.3</v>
      </c>
      <c r="E7111" s="17">
        <v>32533</v>
      </c>
      <c r="F7111" s="17"/>
    </row>
    <row r="7112" spans="1:6" x14ac:dyDescent="0.25">
      <c r="A7112" s="16" t="s">
        <v>239</v>
      </c>
      <c r="B7112" s="16">
        <v>48453</v>
      </c>
      <c r="C7112" s="16">
        <v>39</v>
      </c>
      <c r="D7112" s="16">
        <v>36.6</v>
      </c>
      <c r="E7112" s="17">
        <v>24473</v>
      </c>
      <c r="F7112" s="17"/>
    </row>
    <row r="7113" spans="1:6" x14ac:dyDescent="0.25">
      <c r="A7113" s="16" t="s">
        <v>239</v>
      </c>
      <c r="B7113" s="16">
        <v>48224</v>
      </c>
      <c r="C7113" s="16">
        <v>180</v>
      </c>
      <c r="D7113" s="16">
        <v>165.2</v>
      </c>
      <c r="E7113" s="17">
        <v>32454</v>
      </c>
      <c r="F7113" s="17"/>
    </row>
    <row r="7114" spans="1:6" x14ac:dyDescent="0.25">
      <c r="A7114" s="16" t="s">
        <v>239</v>
      </c>
      <c r="B7114" s="16">
        <v>49686</v>
      </c>
      <c r="C7114" s="16">
        <v>125</v>
      </c>
      <c r="D7114" s="16">
        <v>82.8</v>
      </c>
      <c r="E7114" s="17">
        <v>27546</v>
      </c>
      <c r="F7114" s="17"/>
    </row>
    <row r="7115" spans="1:6" x14ac:dyDescent="0.25">
      <c r="A7115" s="16" t="s">
        <v>239</v>
      </c>
      <c r="B7115" s="16">
        <v>48446</v>
      </c>
      <c r="C7115" s="16">
        <v>87</v>
      </c>
      <c r="D7115" s="16">
        <v>63.2</v>
      </c>
      <c r="E7115" s="17">
        <v>40752</v>
      </c>
      <c r="F7115" s="17"/>
    </row>
    <row r="7116" spans="1:6" x14ac:dyDescent="0.25">
      <c r="A7116" s="16" t="s">
        <v>239</v>
      </c>
      <c r="B7116" s="16">
        <v>48601</v>
      </c>
      <c r="C7116" s="16">
        <v>103</v>
      </c>
      <c r="D7116" s="16">
        <v>77.099999999999994</v>
      </c>
      <c r="E7116" s="17">
        <v>24673</v>
      </c>
      <c r="F7116" s="17"/>
    </row>
    <row r="7117" spans="1:6" x14ac:dyDescent="0.25">
      <c r="A7117" s="16" t="s">
        <v>239</v>
      </c>
      <c r="B7117" s="16">
        <v>48054</v>
      </c>
      <c r="C7117" s="16">
        <v>172</v>
      </c>
      <c r="D7117" s="16">
        <v>123.5</v>
      </c>
      <c r="E7117" s="17">
        <v>28795</v>
      </c>
      <c r="F7117" s="17"/>
    </row>
    <row r="7118" spans="1:6" x14ac:dyDescent="0.25">
      <c r="A7118" s="16" t="s">
        <v>239</v>
      </c>
      <c r="B7118" s="16">
        <v>48071</v>
      </c>
      <c r="C7118" s="16">
        <v>154</v>
      </c>
      <c r="D7118" s="16">
        <v>105.6</v>
      </c>
      <c r="E7118" s="17">
        <v>25548</v>
      </c>
      <c r="F7118" s="17"/>
    </row>
    <row r="7119" spans="1:6" x14ac:dyDescent="0.25">
      <c r="A7119" s="16" t="s">
        <v>239</v>
      </c>
      <c r="B7119" s="16">
        <v>49506</v>
      </c>
      <c r="C7119" s="16">
        <v>39</v>
      </c>
      <c r="D7119" s="16">
        <v>34.799999999999997</v>
      </c>
      <c r="E7119" s="17">
        <v>29129</v>
      </c>
      <c r="F7119" s="17"/>
    </row>
    <row r="7120" spans="1:6" x14ac:dyDescent="0.25">
      <c r="A7120" s="16" t="s">
        <v>239</v>
      </c>
      <c r="B7120" s="16">
        <v>49829</v>
      </c>
      <c r="C7120" s="16">
        <v>81</v>
      </c>
      <c r="D7120" s="16">
        <v>68.900000000000006</v>
      </c>
      <c r="E7120" s="17">
        <v>40269</v>
      </c>
      <c r="F7120" s="17"/>
    </row>
    <row r="7121" spans="1:6" x14ac:dyDescent="0.25">
      <c r="A7121" s="16" t="s">
        <v>239</v>
      </c>
      <c r="B7121" s="16">
        <v>48504</v>
      </c>
      <c r="C7121" s="16">
        <v>159</v>
      </c>
      <c r="D7121" s="16">
        <v>121.2</v>
      </c>
      <c r="E7121" s="17">
        <v>28399</v>
      </c>
      <c r="F7121" s="17"/>
    </row>
    <row r="7122" spans="1:6" x14ac:dyDescent="0.25">
      <c r="A7122" s="16" t="s">
        <v>239</v>
      </c>
      <c r="B7122" s="16">
        <v>49682</v>
      </c>
      <c r="C7122" s="16">
        <v>72</v>
      </c>
      <c r="D7122" s="16">
        <v>52.7</v>
      </c>
      <c r="E7122" s="17">
        <v>25997</v>
      </c>
      <c r="F7122" s="17"/>
    </row>
    <row r="7123" spans="1:6" x14ac:dyDescent="0.25">
      <c r="A7123" s="16" t="s">
        <v>239</v>
      </c>
      <c r="B7123" s="16">
        <v>48317</v>
      </c>
      <c r="C7123" s="16">
        <v>116</v>
      </c>
      <c r="D7123" s="16">
        <v>113.1</v>
      </c>
      <c r="E7123" s="17">
        <v>42320</v>
      </c>
      <c r="F7123" s="17"/>
    </row>
    <row r="7124" spans="1:6" x14ac:dyDescent="0.25">
      <c r="A7124" s="16" t="s">
        <v>239</v>
      </c>
      <c r="B7124" s="16">
        <v>49506</v>
      </c>
      <c r="C7124" s="16">
        <v>29</v>
      </c>
      <c r="D7124" s="16">
        <v>26.4</v>
      </c>
      <c r="E7124" s="17">
        <v>39479</v>
      </c>
      <c r="F7124" s="17"/>
    </row>
    <row r="7125" spans="1:6" x14ac:dyDescent="0.25">
      <c r="A7125" s="16" t="s">
        <v>239</v>
      </c>
      <c r="B7125" s="16">
        <v>49738</v>
      </c>
      <c r="C7125" s="16">
        <v>39</v>
      </c>
      <c r="D7125" s="16">
        <v>35.6</v>
      </c>
      <c r="E7125" s="17">
        <v>27942</v>
      </c>
      <c r="F7125" s="17"/>
    </row>
    <row r="7126" spans="1:6" x14ac:dyDescent="0.25">
      <c r="A7126" s="16" t="s">
        <v>239</v>
      </c>
      <c r="B7126" s="16">
        <v>48763</v>
      </c>
      <c r="C7126" s="16">
        <v>78</v>
      </c>
      <c r="D7126" s="16">
        <v>68.5</v>
      </c>
      <c r="E7126" s="17">
        <v>24473</v>
      </c>
      <c r="F7126" s="17"/>
    </row>
    <row r="7127" spans="1:6" x14ac:dyDescent="0.25">
      <c r="A7127" s="16" t="s">
        <v>239</v>
      </c>
      <c r="B7127" s="16">
        <v>49120</v>
      </c>
      <c r="C7127" s="16">
        <v>121</v>
      </c>
      <c r="D7127" s="16">
        <v>107</v>
      </c>
      <c r="E7127" s="17">
        <v>36720</v>
      </c>
      <c r="F7127" s="17"/>
    </row>
    <row r="7128" spans="1:6" x14ac:dyDescent="0.25">
      <c r="A7128" s="16" t="s">
        <v>239</v>
      </c>
      <c r="B7128" s="16">
        <v>48043</v>
      </c>
      <c r="C7128" s="16">
        <v>217</v>
      </c>
      <c r="D7128" s="16">
        <v>209.7</v>
      </c>
      <c r="E7128" s="17">
        <v>24950</v>
      </c>
      <c r="F7128" s="17"/>
    </row>
    <row r="7129" spans="1:6" x14ac:dyDescent="0.25">
      <c r="A7129" s="16" t="s">
        <v>239</v>
      </c>
      <c r="B7129" s="16">
        <v>48195</v>
      </c>
      <c r="C7129" s="16">
        <v>100</v>
      </c>
      <c r="D7129" s="16">
        <v>80.7</v>
      </c>
      <c r="E7129" s="17">
        <v>27699</v>
      </c>
      <c r="F7129" s="17"/>
    </row>
    <row r="7130" spans="1:6" x14ac:dyDescent="0.25">
      <c r="A7130" s="16" t="s">
        <v>239</v>
      </c>
      <c r="B7130" s="16">
        <v>49304</v>
      </c>
      <c r="C7130" s="16">
        <v>79</v>
      </c>
      <c r="D7130" s="16">
        <v>66.5</v>
      </c>
      <c r="E7130" s="17">
        <v>33218</v>
      </c>
      <c r="F7130" s="17"/>
    </row>
    <row r="7131" spans="1:6" x14ac:dyDescent="0.25">
      <c r="A7131" s="16" t="s">
        <v>239</v>
      </c>
      <c r="B7131" s="16">
        <v>48101</v>
      </c>
      <c r="C7131" s="16">
        <v>163</v>
      </c>
      <c r="D7131" s="16">
        <v>122.2</v>
      </c>
      <c r="E7131" s="17">
        <v>31321</v>
      </c>
      <c r="F7131" s="17"/>
    </row>
    <row r="7132" spans="1:6" x14ac:dyDescent="0.25">
      <c r="A7132" s="16" t="s">
        <v>239</v>
      </c>
      <c r="B7132" s="16">
        <v>48059</v>
      </c>
      <c r="C7132" s="16">
        <v>127</v>
      </c>
      <c r="D7132" s="16">
        <v>108.6</v>
      </c>
      <c r="E7132" s="17">
        <v>29994</v>
      </c>
      <c r="F7132" s="17"/>
    </row>
    <row r="7133" spans="1:6" x14ac:dyDescent="0.25">
      <c r="A7133" s="16" t="s">
        <v>239</v>
      </c>
      <c r="B7133" s="16">
        <v>48328</v>
      </c>
      <c r="C7133" s="16">
        <v>108</v>
      </c>
      <c r="D7133" s="16">
        <v>92.1</v>
      </c>
      <c r="E7133" s="17">
        <v>27765</v>
      </c>
      <c r="F7133" s="17"/>
    </row>
    <row r="7134" spans="1:6" x14ac:dyDescent="0.25">
      <c r="A7134" s="16" t="s">
        <v>239</v>
      </c>
      <c r="B7134" s="16">
        <v>48225</v>
      </c>
      <c r="C7134" s="16">
        <v>151</v>
      </c>
      <c r="D7134" s="16">
        <v>115.8</v>
      </c>
      <c r="E7134" s="17">
        <v>32514</v>
      </c>
      <c r="F7134" s="17"/>
    </row>
    <row r="7135" spans="1:6" x14ac:dyDescent="0.25">
      <c r="A7135" s="16" t="s">
        <v>239</v>
      </c>
      <c r="B7135" s="16">
        <v>48315</v>
      </c>
      <c r="C7135" s="16">
        <v>212</v>
      </c>
      <c r="D7135" s="16">
        <v>181.2</v>
      </c>
      <c r="E7135" s="17">
        <v>33421</v>
      </c>
      <c r="F7135" s="17"/>
    </row>
    <row r="7136" spans="1:6" x14ac:dyDescent="0.25">
      <c r="A7136" s="16" t="s">
        <v>239</v>
      </c>
      <c r="B7136" s="16">
        <v>49423</v>
      </c>
      <c r="C7136" s="16">
        <v>90</v>
      </c>
      <c r="D7136" s="16">
        <v>49.7</v>
      </c>
      <c r="E7136" s="17">
        <v>24473</v>
      </c>
      <c r="F7136" s="17"/>
    </row>
    <row r="7137" spans="1:6" x14ac:dyDescent="0.25">
      <c r="A7137" s="16" t="s">
        <v>239</v>
      </c>
      <c r="B7137" s="16">
        <v>49735</v>
      </c>
      <c r="C7137" s="16">
        <v>106</v>
      </c>
      <c r="D7137" s="16">
        <v>75.5</v>
      </c>
      <c r="E7137" s="17">
        <v>28555</v>
      </c>
      <c r="F7137" s="17"/>
    </row>
    <row r="7138" spans="1:6" x14ac:dyDescent="0.25">
      <c r="A7138" s="16" t="s">
        <v>239</v>
      </c>
      <c r="B7138" s="16">
        <v>48035</v>
      </c>
      <c r="C7138" s="16">
        <v>129</v>
      </c>
      <c r="D7138" s="16">
        <v>116.3</v>
      </c>
      <c r="E7138" s="17">
        <v>38772</v>
      </c>
      <c r="F7138" s="17"/>
    </row>
    <row r="7139" spans="1:6" x14ac:dyDescent="0.25">
      <c r="A7139" s="16" t="s">
        <v>239</v>
      </c>
      <c r="B7139" s="16">
        <v>49781</v>
      </c>
      <c r="C7139" s="16">
        <v>48</v>
      </c>
      <c r="D7139" s="16">
        <v>47.5</v>
      </c>
      <c r="E7139" s="17">
        <v>24473</v>
      </c>
      <c r="F7139" s="17"/>
    </row>
    <row r="7140" spans="1:6" x14ac:dyDescent="0.25">
      <c r="A7140" s="16" t="s">
        <v>239</v>
      </c>
      <c r="B7140" s="16">
        <v>49001</v>
      </c>
      <c r="C7140" s="16">
        <v>90</v>
      </c>
      <c r="D7140" s="16">
        <v>82.2</v>
      </c>
      <c r="E7140" s="17">
        <v>24473</v>
      </c>
      <c r="F7140" s="17"/>
    </row>
    <row r="7141" spans="1:6" x14ac:dyDescent="0.25">
      <c r="A7141" s="16" t="s">
        <v>239</v>
      </c>
      <c r="B7141" s="16">
        <v>49417</v>
      </c>
      <c r="C7141" s="16">
        <v>126</v>
      </c>
      <c r="D7141" s="16">
        <v>102.2</v>
      </c>
      <c r="E7141" s="17">
        <v>29221</v>
      </c>
      <c r="F7141" s="17"/>
    </row>
    <row r="7142" spans="1:6" x14ac:dyDescent="0.25">
      <c r="A7142" s="16" t="s">
        <v>239</v>
      </c>
      <c r="B7142" s="16">
        <v>49783</v>
      </c>
      <c r="C7142" s="16">
        <v>51</v>
      </c>
      <c r="D7142" s="16">
        <v>49.1</v>
      </c>
      <c r="E7142" s="17">
        <v>28856</v>
      </c>
      <c r="F7142" s="17"/>
    </row>
    <row r="7143" spans="1:6" x14ac:dyDescent="0.25">
      <c r="A7143" s="16" t="s">
        <v>239</v>
      </c>
      <c r="B7143" s="16">
        <v>48843</v>
      </c>
      <c r="C7143" s="16">
        <v>125</v>
      </c>
      <c r="D7143" s="16">
        <v>72.099999999999994</v>
      </c>
      <c r="E7143" s="17">
        <v>28581</v>
      </c>
      <c r="F7143" s="17"/>
    </row>
    <row r="7144" spans="1:6" x14ac:dyDescent="0.25">
      <c r="A7144" s="16" t="s">
        <v>239</v>
      </c>
      <c r="B7144" s="16">
        <v>48076</v>
      </c>
      <c r="C7144" s="16">
        <v>191</v>
      </c>
      <c r="D7144" s="16">
        <v>163.69999999999999</v>
      </c>
      <c r="E7144" s="17">
        <v>27942</v>
      </c>
      <c r="F7144" s="17"/>
    </row>
    <row r="7145" spans="1:6" x14ac:dyDescent="0.25">
      <c r="A7145" s="16" t="s">
        <v>239</v>
      </c>
      <c r="B7145" s="16">
        <v>49868</v>
      </c>
      <c r="C7145" s="16">
        <v>39</v>
      </c>
      <c r="D7145" s="16">
        <v>29</v>
      </c>
      <c r="E7145" s="17">
        <v>42314</v>
      </c>
      <c r="F7145" s="17"/>
    </row>
    <row r="7146" spans="1:6" x14ac:dyDescent="0.25">
      <c r="A7146" s="16" t="s">
        <v>239</v>
      </c>
      <c r="B7146" s="16">
        <v>48161</v>
      </c>
      <c r="C7146" s="16">
        <v>89</v>
      </c>
      <c r="D7146" s="16">
        <v>76.3</v>
      </c>
      <c r="E7146" s="17">
        <v>33786</v>
      </c>
      <c r="F7146" s="17"/>
    </row>
    <row r="7147" spans="1:6" x14ac:dyDescent="0.25">
      <c r="A7147" s="16" t="s">
        <v>239</v>
      </c>
      <c r="B7147" s="16">
        <v>48439</v>
      </c>
      <c r="C7147" s="16">
        <v>128</v>
      </c>
      <c r="D7147" s="16">
        <v>96.2</v>
      </c>
      <c r="E7147" s="17">
        <v>25373</v>
      </c>
      <c r="F7147" s="17"/>
    </row>
    <row r="7148" spans="1:6" x14ac:dyDescent="0.25">
      <c r="A7148" s="16" t="s">
        <v>239</v>
      </c>
      <c r="B7148" s="16">
        <v>48105</v>
      </c>
      <c r="C7148" s="16">
        <v>105</v>
      </c>
      <c r="D7148" s="16">
        <v>98.6</v>
      </c>
      <c r="E7148" s="17">
        <v>27760</v>
      </c>
      <c r="F7148" s="17"/>
    </row>
    <row r="7149" spans="1:6" x14ac:dyDescent="0.25">
      <c r="A7149" s="16" t="s">
        <v>239</v>
      </c>
      <c r="B7149" s="16">
        <v>49935</v>
      </c>
      <c r="C7149" s="16">
        <v>69</v>
      </c>
      <c r="D7149" s="16">
        <v>44.8</v>
      </c>
      <c r="E7149" s="17">
        <v>37021</v>
      </c>
      <c r="F7149" s="17"/>
    </row>
    <row r="7150" spans="1:6" x14ac:dyDescent="0.25">
      <c r="A7150" s="16" t="s">
        <v>239</v>
      </c>
      <c r="B7150" s="16">
        <v>49017</v>
      </c>
      <c r="C7150" s="16">
        <v>77</v>
      </c>
      <c r="D7150" s="16">
        <v>69.8</v>
      </c>
      <c r="E7150" s="17">
        <v>31573</v>
      </c>
      <c r="F7150" s="17"/>
    </row>
    <row r="7151" spans="1:6" x14ac:dyDescent="0.25">
      <c r="A7151" s="16" t="s">
        <v>239</v>
      </c>
      <c r="B7151" s="16">
        <v>48442</v>
      </c>
      <c r="C7151" s="16">
        <v>66</v>
      </c>
      <c r="D7151" s="16">
        <v>58.1</v>
      </c>
      <c r="E7151" s="17">
        <v>42887</v>
      </c>
      <c r="F7151" s="17"/>
    </row>
    <row r="7152" spans="1:6" x14ac:dyDescent="0.25">
      <c r="A7152" s="16" t="s">
        <v>239</v>
      </c>
      <c r="B7152" s="16">
        <v>49423</v>
      </c>
      <c r="C7152" s="16">
        <v>39</v>
      </c>
      <c r="D7152" s="16">
        <v>25.2</v>
      </c>
      <c r="E7152" s="17">
        <v>34415</v>
      </c>
      <c r="F7152" s="17"/>
    </row>
    <row r="7153" spans="1:6" x14ac:dyDescent="0.25">
      <c r="A7153" s="16" t="s">
        <v>239</v>
      </c>
      <c r="B7153" s="16">
        <v>49546</v>
      </c>
      <c r="C7153" s="16">
        <v>60</v>
      </c>
      <c r="D7153" s="16">
        <v>48.5</v>
      </c>
      <c r="E7153" s="17">
        <v>39492</v>
      </c>
      <c r="F7153" s="17"/>
    </row>
    <row r="7154" spans="1:6" x14ac:dyDescent="0.25">
      <c r="A7154" s="16" t="s">
        <v>239</v>
      </c>
      <c r="B7154" s="16">
        <v>49508</v>
      </c>
      <c r="C7154" s="16">
        <v>125</v>
      </c>
      <c r="D7154" s="16">
        <v>115.4</v>
      </c>
      <c r="E7154" s="17">
        <v>31778</v>
      </c>
      <c r="F7154" s="17"/>
    </row>
    <row r="7155" spans="1:6" x14ac:dyDescent="0.25">
      <c r="A7155" s="16" t="s">
        <v>239</v>
      </c>
      <c r="B7155" s="16">
        <v>49504</v>
      </c>
      <c r="C7155" s="16">
        <v>37</v>
      </c>
      <c r="D7155" s="16">
        <v>32.4</v>
      </c>
      <c r="E7155" s="17">
        <v>38288</v>
      </c>
      <c r="F7155" s="17"/>
    </row>
    <row r="7156" spans="1:6" x14ac:dyDescent="0.25">
      <c r="A7156" s="16" t="s">
        <v>239</v>
      </c>
      <c r="B7156" s="16">
        <v>48197</v>
      </c>
      <c r="C7156" s="16">
        <v>32</v>
      </c>
      <c r="D7156" s="16">
        <v>27.4</v>
      </c>
      <c r="E7156" s="17">
        <v>27364</v>
      </c>
      <c r="F7156" s="17"/>
    </row>
    <row r="7157" spans="1:6" x14ac:dyDescent="0.25">
      <c r="A7157" s="16" t="s">
        <v>239</v>
      </c>
      <c r="B7157" s="16">
        <v>48866</v>
      </c>
      <c r="C7157" s="16">
        <v>94</v>
      </c>
      <c r="D7157" s="16">
        <v>68.400000000000006</v>
      </c>
      <c r="E7157" s="17">
        <v>35345</v>
      </c>
      <c r="F7157" s="17"/>
    </row>
    <row r="7158" spans="1:6" x14ac:dyDescent="0.25">
      <c r="A7158" s="16" t="s">
        <v>239</v>
      </c>
      <c r="B7158" s="16">
        <v>48642</v>
      </c>
      <c r="C7158" s="16">
        <v>140</v>
      </c>
      <c r="D7158" s="16">
        <v>121.5</v>
      </c>
      <c r="E7158" s="17">
        <v>27881</v>
      </c>
      <c r="F7158" s="17"/>
    </row>
    <row r="7159" spans="1:6" x14ac:dyDescent="0.25">
      <c r="A7159" s="16" t="s">
        <v>239</v>
      </c>
      <c r="B7159" s="16">
        <v>48624</v>
      </c>
      <c r="C7159" s="16">
        <v>84</v>
      </c>
      <c r="D7159" s="16">
        <v>71.8</v>
      </c>
      <c r="E7159" s="17">
        <v>32612</v>
      </c>
      <c r="F7159" s="17"/>
    </row>
    <row r="7160" spans="1:6" x14ac:dyDescent="0.25">
      <c r="A7160" s="16" t="s">
        <v>239</v>
      </c>
      <c r="B7160" s="16">
        <v>49441</v>
      </c>
      <c r="C7160" s="16">
        <v>107</v>
      </c>
      <c r="D7160" s="16">
        <v>78.099999999999994</v>
      </c>
      <c r="E7160" s="17">
        <v>24473</v>
      </c>
      <c r="F7160" s="17"/>
    </row>
    <row r="7161" spans="1:6" x14ac:dyDescent="0.25">
      <c r="A7161" s="16" t="s">
        <v>239</v>
      </c>
      <c r="B7161" s="16">
        <v>48214</v>
      </c>
      <c r="C7161" s="16">
        <v>176</v>
      </c>
      <c r="D7161" s="16">
        <v>168.8</v>
      </c>
      <c r="E7161" s="17">
        <v>24478</v>
      </c>
      <c r="F7161" s="17"/>
    </row>
    <row r="7162" spans="1:6" x14ac:dyDescent="0.25">
      <c r="A7162" s="16" t="s">
        <v>239</v>
      </c>
      <c r="B7162" s="16">
        <v>49120</v>
      </c>
      <c r="C7162" s="16">
        <v>100</v>
      </c>
      <c r="D7162" s="16">
        <v>51.8</v>
      </c>
      <c r="E7162" s="17">
        <v>28672</v>
      </c>
      <c r="F7162" s="17"/>
    </row>
    <row r="7163" spans="1:6" x14ac:dyDescent="0.25">
      <c r="A7163" s="16" t="s">
        <v>239</v>
      </c>
      <c r="B7163" s="16">
        <v>49546</v>
      </c>
      <c r="C7163" s="16">
        <v>81</v>
      </c>
      <c r="D7163" s="16">
        <v>67.099999999999994</v>
      </c>
      <c r="E7163" s="17">
        <v>27942</v>
      </c>
      <c r="F7163" s="17"/>
    </row>
    <row r="7164" spans="1:6" x14ac:dyDescent="0.25">
      <c r="A7164" s="16" t="s">
        <v>239</v>
      </c>
      <c r="B7164" s="16">
        <v>48235</v>
      </c>
      <c r="C7164" s="16">
        <v>108</v>
      </c>
      <c r="D7164" s="16">
        <v>78.3</v>
      </c>
      <c r="E7164" s="17">
        <v>31237</v>
      </c>
      <c r="F7164" s="17"/>
    </row>
    <row r="7165" spans="1:6" x14ac:dyDescent="0.25">
      <c r="A7165" s="16" t="s">
        <v>239</v>
      </c>
      <c r="B7165" s="16">
        <v>48602</v>
      </c>
      <c r="C7165" s="16">
        <v>128</v>
      </c>
      <c r="D7165" s="16">
        <v>109.4</v>
      </c>
      <c r="E7165" s="17">
        <v>24473</v>
      </c>
      <c r="F7165" s="17"/>
    </row>
    <row r="7166" spans="1:6" x14ac:dyDescent="0.25">
      <c r="A7166" s="16" t="s">
        <v>239</v>
      </c>
      <c r="B7166" s="16">
        <v>48207</v>
      </c>
      <c r="C7166" s="16">
        <v>67</v>
      </c>
      <c r="D7166" s="16">
        <v>66.400000000000006</v>
      </c>
      <c r="E7166" s="17">
        <v>33959</v>
      </c>
      <c r="F7166" s="17"/>
    </row>
    <row r="7167" spans="1:6" x14ac:dyDescent="0.25">
      <c r="A7167" s="16" t="s">
        <v>239</v>
      </c>
      <c r="B7167" s="16">
        <v>48624</v>
      </c>
      <c r="C7167" s="16">
        <v>60</v>
      </c>
      <c r="D7167" s="16">
        <v>35.9</v>
      </c>
      <c r="E7167" s="17">
        <v>28257</v>
      </c>
      <c r="F7167" s="17"/>
    </row>
    <row r="7168" spans="1:6" x14ac:dyDescent="0.25">
      <c r="A7168" s="16" t="s">
        <v>239</v>
      </c>
      <c r="B7168" s="16">
        <v>48858</v>
      </c>
      <c r="C7168" s="16">
        <v>104</v>
      </c>
      <c r="D7168" s="16">
        <v>58.7</v>
      </c>
      <c r="E7168" s="17">
        <v>32629</v>
      </c>
      <c r="F7168" s="17"/>
    </row>
    <row r="7169" spans="1:6" x14ac:dyDescent="0.25">
      <c r="A7169" s="16" t="s">
        <v>239</v>
      </c>
      <c r="B7169" s="16">
        <v>48846</v>
      </c>
      <c r="C7169" s="16">
        <v>107</v>
      </c>
      <c r="D7169" s="16">
        <v>68.8</v>
      </c>
      <c r="E7169" s="17">
        <v>24473</v>
      </c>
      <c r="F7169" s="17"/>
    </row>
    <row r="7170" spans="1:6" x14ac:dyDescent="0.25">
      <c r="A7170" s="16" t="s">
        <v>239</v>
      </c>
      <c r="B7170" s="16">
        <v>49203</v>
      </c>
      <c r="C7170" s="16">
        <v>108</v>
      </c>
      <c r="D7170" s="16">
        <v>82.8</v>
      </c>
      <c r="E7170" s="17">
        <v>35490</v>
      </c>
      <c r="F7170" s="17"/>
    </row>
    <row r="7171" spans="1:6" x14ac:dyDescent="0.25">
      <c r="A7171" s="16" t="s">
        <v>239</v>
      </c>
      <c r="B7171" s="16">
        <v>48871</v>
      </c>
      <c r="C7171" s="16">
        <v>50</v>
      </c>
      <c r="D7171" s="16">
        <v>43.2</v>
      </c>
      <c r="E7171" s="17">
        <v>33598</v>
      </c>
      <c r="F7171" s="17"/>
    </row>
    <row r="7172" spans="1:6" x14ac:dyDescent="0.25">
      <c r="A7172" s="16" t="s">
        <v>239</v>
      </c>
      <c r="B7172" s="16">
        <v>49783</v>
      </c>
      <c r="C7172" s="16">
        <v>114</v>
      </c>
      <c r="D7172" s="16">
        <v>54.3</v>
      </c>
      <c r="E7172" s="17">
        <v>28065</v>
      </c>
      <c r="F7172" s="17"/>
    </row>
    <row r="7173" spans="1:6" x14ac:dyDescent="0.25">
      <c r="A7173" s="16" t="s">
        <v>239</v>
      </c>
      <c r="B7173" s="16">
        <v>48532</v>
      </c>
      <c r="C7173" s="16">
        <v>130</v>
      </c>
      <c r="D7173" s="16">
        <v>110.9</v>
      </c>
      <c r="E7173" s="17">
        <v>34438</v>
      </c>
      <c r="F7173" s="17"/>
    </row>
    <row r="7174" spans="1:6" x14ac:dyDescent="0.25">
      <c r="A7174" s="16" t="s">
        <v>239</v>
      </c>
      <c r="B7174" s="16">
        <v>49423</v>
      </c>
      <c r="C7174" s="16">
        <v>145</v>
      </c>
      <c r="D7174" s="16">
        <v>136.19999999999999</v>
      </c>
      <c r="E7174" s="17">
        <v>29221</v>
      </c>
      <c r="F7174" s="17"/>
    </row>
    <row r="7175" spans="1:6" x14ac:dyDescent="0.25">
      <c r="A7175" s="16" t="s">
        <v>239</v>
      </c>
      <c r="B7175" s="16">
        <v>49862</v>
      </c>
      <c r="C7175" s="16">
        <v>90</v>
      </c>
      <c r="D7175" s="16">
        <v>56.2</v>
      </c>
      <c r="E7175" s="17">
        <v>29526</v>
      </c>
      <c r="F7175" s="17"/>
    </row>
    <row r="7176" spans="1:6" x14ac:dyDescent="0.25">
      <c r="A7176" s="16" t="s">
        <v>239</v>
      </c>
      <c r="B7176" s="16">
        <v>48203</v>
      </c>
      <c r="C7176" s="16">
        <v>114</v>
      </c>
      <c r="D7176" s="16">
        <v>111.2</v>
      </c>
      <c r="E7176" s="17">
        <v>32048</v>
      </c>
      <c r="F7176" s="17"/>
    </row>
    <row r="7177" spans="1:6" x14ac:dyDescent="0.25">
      <c r="A7177" s="16" t="s">
        <v>239</v>
      </c>
      <c r="B7177" s="16">
        <v>48235</v>
      </c>
      <c r="C7177" s="16">
        <v>140</v>
      </c>
      <c r="D7177" s="16">
        <v>139.19999999999999</v>
      </c>
      <c r="E7177" s="17">
        <v>25377</v>
      </c>
      <c r="F7177" s="17"/>
    </row>
    <row r="7178" spans="1:6" x14ac:dyDescent="0.25">
      <c r="A7178" s="16" t="s">
        <v>239</v>
      </c>
      <c r="B7178" s="16">
        <v>49456</v>
      </c>
      <c r="C7178" s="16">
        <v>84</v>
      </c>
      <c r="D7178" s="16">
        <v>73</v>
      </c>
      <c r="E7178" s="17">
        <v>28703</v>
      </c>
      <c r="F7178" s="17"/>
    </row>
    <row r="7179" spans="1:6" x14ac:dyDescent="0.25">
      <c r="A7179" s="16" t="s">
        <v>239</v>
      </c>
      <c r="B7179" s="16">
        <v>48742</v>
      </c>
      <c r="C7179" s="16">
        <v>39</v>
      </c>
      <c r="D7179" s="16">
        <v>32.700000000000003</v>
      </c>
      <c r="E7179" s="17">
        <v>34278</v>
      </c>
      <c r="F7179" s="17"/>
    </row>
    <row r="7180" spans="1:6" x14ac:dyDescent="0.25">
      <c r="A7180" s="16" t="s">
        <v>239</v>
      </c>
      <c r="B7180" s="16">
        <v>48821</v>
      </c>
      <c r="C7180" s="16">
        <v>150</v>
      </c>
      <c r="D7180" s="16">
        <v>137.4</v>
      </c>
      <c r="E7180" s="17">
        <v>27760</v>
      </c>
      <c r="F7180" s="17"/>
    </row>
    <row r="7181" spans="1:6" x14ac:dyDescent="0.25">
      <c r="A7181" s="16" t="s">
        <v>239</v>
      </c>
      <c r="B7181" s="16">
        <v>48621</v>
      </c>
      <c r="C7181" s="16">
        <v>39</v>
      </c>
      <c r="D7181" s="16">
        <v>35</v>
      </c>
      <c r="E7181" s="17">
        <v>28963</v>
      </c>
      <c r="F7181" s="17"/>
    </row>
    <row r="7182" spans="1:6" x14ac:dyDescent="0.25">
      <c r="A7182" s="16" t="s">
        <v>239</v>
      </c>
      <c r="B7182" s="16">
        <v>48374</v>
      </c>
      <c r="C7182" s="16">
        <v>100</v>
      </c>
      <c r="D7182" s="16">
        <v>93.7</v>
      </c>
      <c r="E7182" s="17">
        <v>41865</v>
      </c>
      <c r="F7182" s="17"/>
    </row>
    <row r="7183" spans="1:6" x14ac:dyDescent="0.25">
      <c r="A7183" s="16" t="s">
        <v>239</v>
      </c>
      <c r="B7183" s="16">
        <v>48219</v>
      </c>
      <c r="C7183" s="16">
        <v>194</v>
      </c>
      <c r="D7183" s="16">
        <v>154.80000000000001</v>
      </c>
      <c r="E7183" s="17">
        <v>31594</v>
      </c>
      <c r="F7183" s="17"/>
    </row>
    <row r="7184" spans="1:6" x14ac:dyDescent="0.25">
      <c r="A7184" s="16" t="s">
        <v>239</v>
      </c>
      <c r="B7184" s="16">
        <v>48162</v>
      </c>
      <c r="C7184" s="16">
        <v>103</v>
      </c>
      <c r="D7184" s="16">
        <v>86.6</v>
      </c>
      <c r="E7184" s="17">
        <v>34912</v>
      </c>
      <c r="F7184" s="17"/>
    </row>
    <row r="7185" spans="1:6" x14ac:dyDescent="0.25">
      <c r="A7185" s="16" t="s">
        <v>239</v>
      </c>
      <c r="B7185" s="16">
        <v>48380</v>
      </c>
      <c r="C7185" s="16">
        <v>101</v>
      </c>
      <c r="D7185" s="16">
        <v>92.1</v>
      </c>
      <c r="E7185" s="17">
        <v>27760</v>
      </c>
      <c r="F7185" s="17"/>
    </row>
    <row r="7186" spans="1:6" x14ac:dyDescent="0.25">
      <c r="A7186" s="16" t="s">
        <v>239</v>
      </c>
      <c r="B7186" s="16">
        <v>48126</v>
      </c>
      <c r="C7186" s="16">
        <v>89</v>
      </c>
      <c r="D7186" s="16">
        <v>106.7</v>
      </c>
      <c r="E7186" s="17">
        <v>36619</v>
      </c>
      <c r="F7186" s="17"/>
    </row>
    <row r="7187" spans="1:6" x14ac:dyDescent="0.25">
      <c r="A7187" s="16" t="s">
        <v>239</v>
      </c>
      <c r="B7187" s="16">
        <v>48180</v>
      </c>
      <c r="C7187" s="16">
        <v>244</v>
      </c>
      <c r="D7187" s="16">
        <v>195.6</v>
      </c>
      <c r="E7187" s="17">
        <v>28178</v>
      </c>
      <c r="F7187" s="17"/>
    </row>
    <row r="7188" spans="1:6" x14ac:dyDescent="0.25">
      <c r="A7188" s="16" t="s">
        <v>239</v>
      </c>
      <c r="B7188" s="16">
        <v>48653</v>
      </c>
      <c r="C7188" s="16">
        <v>39</v>
      </c>
      <c r="D7188" s="16">
        <v>44.5</v>
      </c>
      <c r="E7188" s="17">
        <v>33567</v>
      </c>
      <c r="F7188" s="17"/>
    </row>
    <row r="7189" spans="1:6" x14ac:dyDescent="0.25">
      <c r="A7189" s="16" t="s">
        <v>239</v>
      </c>
      <c r="B7189" s="16">
        <v>49930</v>
      </c>
      <c r="C7189" s="16">
        <v>60</v>
      </c>
      <c r="D7189" s="16">
        <v>59.4</v>
      </c>
      <c r="E7189" s="17">
        <v>39066</v>
      </c>
      <c r="F7189" s="17"/>
    </row>
    <row r="7190" spans="1:6" x14ac:dyDescent="0.25">
      <c r="A7190" s="16" t="s">
        <v>239</v>
      </c>
      <c r="B7190" s="16">
        <v>48178</v>
      </c>
      <c r="C7190" s="16">
        <v>74</v>
      </c>
      <c r="D7190" s="16">
        <v>70.099999999999994</v>
      </c>
      <c r="E7190" s="17">
        <v>24473</v>
      </c>
      <c r="F7190" s="17"/>
    </row>
    <row r="7191" spans="1:6" x14ac:dyDescent="0.25">
      <c r="A7191" s="16" t="s">
        <v>239</v>
      </c>
      <c r="B7191" s="16">
        <v>48324</v>
      </c>
      <c r="C7191" s="16">
        <v>85</v>
      </c>
      <c r="D7191" s="16">
        <v>73.5</v>
      </c>
      <c r="E7191" s="17">
        <v>32651</v>
      </c>
      <c r="F7191" s="17"/>
    </row>
    <row r="7192" spans="1:6" x14ac:dyDescent="0.25">
      <c r="A7192" s="16" t="s">
        <v>239</v>
      </c>
      <c r="B7192" s="16">
        <v>49401</v>
      </c>
      <c r="C7192" s="16">
        <v>60</v>
      </c>
      <c r="D7192" s="16">
        <v>54.9</v>
      </c>
      <c r="E7192" s="17">
        <v>31564</v>
      </c>
      <c r="F7192" s="17"/>
    </row>
    <row r="7193" spans="1:6" x14ac:dyDescent="0.25">
      <c r="A7193" s="16" t="s">
        <v>239</v>
      </c>
      <c r="B7193" s="16">
        <v>48182</v>
      </c>
      <c r="C7193" s="16">
        <v>72</v>
      </c>
      <c r="D7193" s="16">
        <v>63.3</v>
      </c>
      <c r="E7193" s="17">
        <v>39867</v>
      </c>
      <c r="F7193" s="17"/>
    </row>
    <row r="7194" spans="1:6" x14ac:dyDescent="0.25">
      <c r="A7194" s="16" t="s">
        <v>239</v>
      </c>
      <c r="B7194" s="16">
        <v>49203</v>
      </c>
      <c r="C7194" s="16">
        <v>50</v>
      </c>
      <c r="D7194" s="16">
        <v>47.8</v>
      </c>
      <c r="E7194" s="17">
        <v>34151</v>
      </c>
      <c r="F7194" s="17"/>
    </row>
    <row r="7195" spans="1:6" x14ac:dyDescent="0.25">
      <c r="A7195" s="16" t="s">
        <v>239</v>
      </c>
      <c r="B7195" s="16">
        <v>48076</v>
      </c>
      <c r="C7195" s="16">
        <v>151</v>
      </c>
      <c r="D7195" s="16">
        <v>131.5</v>
      </c>
      <c r="E7195" s="17">
        <v>35741</v>
      </c>
      <c r="F7195" s="17"/>
    </row>
    <row r="7196" spans="1:6" x14ac:dyDescent="0.25">
      <c r="A7196" s="16" t="s">
        <v>239</v>
      </c>
      <c r="B7196" s="16">
        <v>48850</v>
      </c>
      <c r="C7196" s="16">
        <v>31</v>
      </c>
      <c r="D7196" s="16">
        <v>29.4</v>
      </c>
      <c r="E7196" s="17">
        <v>24838</v>
      </c>
      <c r="F7196" s="17"/>
    </row>
    <row r="7197" spans="1:6" x14ac:dyDescent="0.25">
      <c r="A7197" s="16" t="s">
        <v>239</v>
      </c>
      <c r="B7197" s="16">
        <v>49635</v>
      </c>
      <c r="C7197" s="16">
        <v>78</v>
      </c>
      <c r="D7197" s="16">
        <v>73.8</v>
      </c>
      <c r="E7197" s="17">
        <v>24473</v>
      </c>
      <c r="F7197" s="17"/>
    </row>
    <row r="7198" spans="1:6" x14ac:dyDescent="0.25">
      <c r="A7198" s="16" t="s">
        <v>239</v>
      </c>
      <c r="B7198" s="16">
        <v>48917</v>
      </c>
      <c r="C7198" s="16">
        <v>95</v>
      </c>
      <c r="D7198" s="16">
        <v>53.3</v>
      </c>
      <c r="E7198" s="17">
        <v>27851</v>
      </c>
      <c r="F7198" s="17"/>
    </row>
    <row r="7199" spans="1:6" x14ac:dyDescent="0.25">
      <c r="A7199" s="16" t="s">
        <v>239</v>
      </c>
      <c r="B7199" s="16">
        <v>48093</v>
      </c>
      <c r="C7199" s="16">
        <v>92</v>
      </c>
      <c r="D7199" s="16">
        <v>84.4</v>
      </c>
      <c r="E7199" s="17">
        <v>42353</v>
      </c>
      <c r="F7199" s="17"/>
    </row>
    <row r="7200" spans="1:6" x14ac:dyDescent="0.25">
      <c r="A7200" s="16" t="s">
        <v>239</v>
      </c>
      <c r="B7200" s="16">
        <v>49009</v>
      </c>
      <c r="C7200" s="16">
        <v>100</v>
      </c>
      <c r="D7200" s="16">
        <v>90.2</v>
      </c>
      <c r="E7200" s="17">
        <v>27928</v>
      </c>
      <c r="F7200" s="17"/>
    </row>
    <row r="7201" spans="1:6" x14ac:dyDescent="0.25">
      <c r="A7201" s="16" t="s">
        <v>239</v>
      </c>
      <c r="B7201" s="16">
        <v>48801</v>
      </c>
      <c r="C7201" s="16">
        <v>45</v>
      </c>
      <c r="D7201" s="16">
        <v>41.8</v>
      </c>
      <c r="E7201" s="17">
        <v>37704</v>
      </c>
      <c r="F7201" s="17"/>
    </row>
    <row r="7202" spans="1:6" x14ac:dyDescent="0.25">
      <c r="A7202" s="16" t="s">
        <v>239</v>
      </c>
      <c r="B7202" s="16">
        <v>49017</v>
      </c>
      <c r="C7202" s="16">
        <v>123</v>
      </c>
      <c r="D7202" s="16">
        <v>98.6</v>
      </c>
      <c r="E7202" s="17">
        <v>27881</v>
      </c>
      <c r="F7202" s="17"/>
    </row>
    <row r="7203" spans="1:6" x14ac:dyDescent="0.25">
      <c r="A7203" s="16" t="s">
        <v>239</v>
      </c>
      <c r="B7203" s="16">
        <v>49968</v>
      </c>
      <c r="C7203" s="16">
        <v>109</v>
      </c>
      <c r="D7203" s="16">
        <v>96.7</v>
      </c>
      <c r="E7203" s="17">
        <v>24473</v>
      </c>
      <c r="F7203" s="17"/>
    </row>
    <row r="7204" spans="1:6" x14ac:dyDescent="0.25">
      <c r="A7204" s="16" t="s">
        <v>239</v>
      </c>
      <c r="B7204" s="16">
        <v>49442</v>
      </c>
      <c r="C7204" s="16">
        <v>90</v>
      </c>
      <c r="D7204" s="16">
        <v>82.8</v>
      </c>
      <c r="E7204" s="17">
        <v>37530</v>
      </c>
      <c r="F7204" s="17"/>
    </row>
    <row r="7205" spans="1:6" x14ac:dyDescent="0.25">
      <c r="A7205" s="16" t="s">
        <v>239</v>
      </c>
      <c r="B7205" s="16">
        <v>48125</v>
      </c>
      <c r="C7205" s="16">
        <v>265</v>
      </c>
      <c r="D7205" s="16">
        <v>225.8</v>
      </c>
      <c r="E7205" s="17">
        <v>33676</v>
      </c>
      <c r="F7205" s="17"/>
    </row>
    <row r="7206" spans="1:6" x14ac:dyDescent="0.25">
      <c r="A7206" s="16" t="s">
        <v>239</v>
      </c>
      <c r="B7206" s="16">
        <v>48118</v>
      </c>
      <c r="C7206" s="16">
        <v>85</v>
      </c>
      <c r="D7206" s="16">
        <v>63.7</v>
      </c>
      <c r="E7206" s="17">
        <v>24473</v>
      </c>
      <c r="F7206" s="17"/>
    </row>
    <row r="7207" spans="1:6" x14ac:dyDescent="0.25">
      <c r="A7207" s="16" t="s">
        <v>239</v>
      </c>
      <c r="B7207" s="16">
        <v>48307</v>
      </c>
      <c r="C7207" s="16">
        <v>66</v>
      </c>
      <c r="D7207" s="16">
        <v>66.8</v>
      </c>
      <c r="E7207" s="17">
        <v>32342</v>
      </c>
      <c r="F7207" s="17"/>
    </row>
    <row r="7208" spans="1:6" x14ac:dyDescent="0.25">
      <c r="A7208" s="16" t="s">
        <v>239</v>
      </c>
      <c r="B7208" s="16">
        <v>48185</v>
      </c>
      <c r="C7208" s="16">
        <v>122</v>
      </c>
      <c r="D7208" s="16">
        <v>91.7</v>
      </c>
      <c r="E7208" s="17">
        <v>41082</v>
      </c>
      <c r="F7208" s="17"/>
    </row>
    <row r="7209" spans="1:6" x14ac:dyDescent="0.25">
      <c r="A7209" s="16" t="s">
        <v>239</v>
      </c>
      <c r="B7209" s="16">
        <v>48207</v>
      </c>
      <c r="C7209" s="16">
        <v>87</v>
      </c>
      <c r="D7209" s="16">
        <v>73</v>
      </c>
      <c r="E7209" s="17">
        <v>27760</v>
      </c>
      <c r="F7209" s="17"/>
    </row>
    <row r="7210" spans="1:6" x14ac:dyDescent="0.25">
      <c r="A7210" s="16" t="s">
        <v>239</v>
      </c>
      <c r="B7210" s="16">
        <v>49854</v>
      </c>
      <c r="C7210" s="16">
        <v>80</v>
      </c>
      <c r="D7210" s="16">
        <v>63.5</v>
      </c>
      <c r="E7210" s="17">
        <v>24838</v>
      </c>
      <c r="F7210" s="17"/>
    </row>
    <row r="7211" spans="1:6" x14ac:dyDescent="0.25">
      <c r="A7211" s="16" t="s">
        <v>239</v>
      </c>
      <c r="B7211" s="16">
        <v>48506</v>
      </c>
      <c r="C7211" s="16">
        <v>117</v>
      </c>
      <c r="D7211" s="16">
        <v>88.3</v>
      </c>
      <c r="E7211" s="17">
        <v>25486</v>
      </c>
      <c r="F7211" s="17"/>
    </row>
    <row r="7212" spans="1:6" x14ac:dyDescent="0.25">
      <c r="A7212" s="16" t="s">
        <v>239</v>
      </c>
      <c r="B7212" s="16">
        <v>48060</v>
      </c>
      <c r="C7212" s="16">
        <v>240</v>
      </c>
      <c r="D7212" s="16">
        <v>209.8</v>
      </c>
      <c r="E7212" s="17">
        <v>28550</v>
      </c>
      <c r="F7212" s="17"/>
    </row>
    <row r="7213" spans="1:6" x14ac:dyDescent="0.25">
      <c r="A7213" s="16" t="s">
        <v>239</v>
      </c>
      <c r="B7213" s="16">
        <v>48161</v>
      </c>
      <c r="C7213" s="16">
        <v>122</v>
      </c>
      <c r="D7213" s="16">
        <v>96.6</v>
      </c>
      <c r="E7213" s="17">
        <v>27851</v>
      </c>
      <c r="F7213" s="17"/>
    </row>
    <row r="7214" spans="1:6" x14ac:dyDescent="0.25">
      <c r="A7214" s="16" t="s">
        <v>239</v>
      </c>
      <c r="B7214" s="16">
        <v>48322</v>
      </c>
      <c r="C7214" s="16">
        <v>155</v>
      </c>
      <c r="D7214" s="16">
        <v>119</v>
      </c>
      <c r="E7214" s="17">
        <v>27820</v>
      </c>
      <c r="F7214" s="17"/>
    </row>
    <row r="7215" spans="1:6" x14ac:dyDescent="0.25">
      <c r="A7215" s="16" t="s">
        <v>239</v>
      </c>
      <c r="B7215" s="16">
        <v>48386</v>
      </c>
      <c r="C7215" s="16">
        <v>39</v>
      </c>
      <c r="D7215" s="16">
        <v>37.1</v>
      </c>
      <c r="E7215" s="17">
        <v>30392</v>
      </c>
      <c r="F7215" s="17"/>
    </row>
    <row r="7216" spans="1:6" x14ac:dyDescent="0.25">
      <c r="A7216" s="16" t="s">
        <v>239</v>
      </c>
      <c r="B7216" s="16">
        <v>48127</v>
      </c>
      <c r="C7216" s="16">
        <v>124</v>
      </c>
      <c r="D7216" s="16">
        <v>102.1</v>
      </c>
      <c r="E7216" s="17">
        <v>30348</v>
      </c>
      <c r="F7216" s="17"/>
    </row>
    <row r="7217" spans="1:6" x14ac:dyDescent="0.25">
      <c r="A7217" s="16" t="s">
        <v>239</v>
      </c>
      <c r="B7217" s="16">
        <v>48823</v>
      </c>
      <c r="C7217" s="16">
        <v>133</v>
      </c>
      <c r="D7217" s="16">
        <v>114</v>
      </c>
      <c r="E7217" s="17">
        <v>28795</v>
      </c>
      <c r="F7217" s="17"/>
    </row>
    <row r="7218" spans="1:6" x14ac:dyDescent="0.25">
      <c r="A7218" s="16" t="s">
        <v>239</v>
      </c>
      <c r="B7218" s="16">
        <v>49664</v>
      </c>
      <c r="C7218" s="16">
        <v>25</v>
      </c>
      <c r="D7218" s="16">
        <v>19.399999999999999</v>
      </c>
      <c r="E7218" s="17">
        <v>36144</v>
      </c>
      <c r="F7218" s="17"/>
    </row>
    <row r="7219" spans="1:6" x14ac:dyDescent="0.25">
      <c r="A7219" s="16" t="s">
        <v>239</v>
      </c>
      <c r="B7219" s="16">
        <v>48706</v>
      </c>
      <c r="C7219" s="16">
        <v>126</v>
      </c>
      <c r="D7219" s="16">
        <v>104.4</v>
      </c>
      <c r="E7219" s="17">
        <v>28946</v>
      </c>
      <c r="F7219" s="17"/>
    </row>
    <row r="7220" spans="1:6" x14ac:dyDescent="0.25">
      <c r="A7220" s="16" t="s">
        <v>239</v>
      </c>
      <c r="B7220" s="16">
        <v>49464</v>
      </c>
      <c r="C7220" s="16">
        <v>39</v>
      </c>
      <c r="D7220" s="16">
        <v>35.1</v>
      </c>
      <c r="E7220" s="17">
        <v>33739</v>
      </c>
      <c r="F7220" s="17"/>
    </row>
    <row r="7221" spans="1:6" x14ac:dyDescent="0.25">
      <c r="A7221" s="16" t="s">
        <v>239</v>
      </c>
      <c r="B7221" s="16">
        <v>48214</v>
      </c>
      <c r="C7221" s="16">
        <v>203</v>
      </c>
      <c r="D7221" s="16">
        <v>163.4</v>
      </c>
      <c r="E7221" s="17">
        <v>41186</v>
      </c>
      <c r="F7221" s="17"/>
    </row>
    <row r="7222" spans="1:6" x14ac:dyDescent="0.25">
      <c r="A7222" s="16" t="s">
        <v>239</v>
      </c>
      <c r="B7222" s="16">
        <v>49430</v>
      </c>
      <c r="C7222" s="16">
        <v>39</v>
      </c>
      <c r="D7222" s="16">
        <v>35.9</v>
      </c>
      <c r="E7222" s="17">
        <v>28581</v>
      </c>
      <c r="F7222" s="17"/>
    </row>
    <row r="7223" spans="1:6" x14ac:dyDescent="0.25">
      <c r="A7223" s="16" t="s">
        <v>239</v>
      </c>
      <c r="B7223" s="16">
        <v>49431</v>
      </c>
      <c r="C7223" s="16">
        <v>96</v>
      </c>
      <c r="D7223" s="16">
        <v>88.6</v>
      </c>
      <c r="E7223" s="17">
        <v>24476</v>
      </c>
      <c r="F7223" s="17"/>
    </row>
    <row r="7224" spans="1:6" x14ac:dyDescent="0.25">
      <c r="A7224" s="16" t="s">
        <v>239</v>
      </c>
      <c r="B7224" s="16">
        <v>48025</v>
      </c>
      <c r="C7224" s="16">
        <v>96</v>
      </c>
      <c r="D7224" s="16">
        <v>69</v>
      </c>
      <c r="E7224" s="17">
        <v>41404</v>
      </c>
      <c r="F7224" s="17"/>
    </row>
    <row r="7225" spans="1:6" x14ac:dyDescent="0.25">
      <c r="A7225" s="16" t="s">
        <v>239</v>
      </c>
      <c r="B7225" s="16">
        <v>48304</v>
      </c>
      <c r="C7225" s="16">
        <v>190</v>
      </c>
      <c r="D7225" s="16">
        <v>143.4</v>
      </c>
      <c r="E7225" s="17">
        <v>34702</v>
      </c>
      <c r="F7225" s="17"/>
    </row>
    <row r="7226" spans="1:6" x14ac:dyDescent="0.25">
      <c r="A7226" s="16" t="s">
        <v>239</v>
      </c>
      <c r="B7226" s="16">
        <v>48313</v>
      </c>
      <c r="C7226" s="16">
        <v>66</v>
      </c>
      <c r="D7226" s="16">
        <v>33.5</v>
      </c>
      <c r="E7226" s="17">
        <v>42748</v>
      </c>
      <c r="F7226" s="17"/>
    </row>
    <row r="7227" spans="1:6" x14ac:dyDescent="0.25">
      <c r="A7227" s="16" t="s">
        <v>239</v>
      </c>
      <c r="B7227" s="16">
        <v>48220</v>
      </c>
      <c r="C7227" s="16">
        <v>64</v>
      </c>
      <c r="D7227" s="16">
        <v>40.9</v>
      </c>
      <c r="E7227" s="17">
        <v>28034</v>
      </c>
      <c r="F7227" s="17"/>
    </row>
    <row r="7228" spans="1:6" x14ac:dyDescent="0.25">
      <c r="A7228" s="16" t="s">
        <v>239</v>
      </c>
      <c r="B7228" s="16">
        <v>48213</v>
      </c>
      <c r="C7228" s="16">
        <v>120</v>
      </c>
      <c r="D7228" s="16">
        <v>102</v>
      </c>
      <c r="E7228" s="17">
        <v>39322</v>
      </c>
      <c r="F7228" s="17"/>
    </row>
    <row r="7229" spans="1:6" x14ac:dyDescent="0.25">
      <c r="A7229" s="16" t="s">
        <v>239</v>
      </c>
      <c r="B7229" s="16">
        <v>48864</v>
      </c>
      <c r="C7229" s="16">
        <v>236</v>
      </c>
      <c r="D7229" s="16">
        <v>225.6</v>
      </c>
      <c r="E7229" s="17">
        <v>24473</v>
      </c>
      <c r="F7229" s="17"/>
    </row>
    <row r="7230" spans="1:6" x14ac:dyDescent="0.25">
      <c r="A7230" s="16" t="s">
        <v>239</v>
      </c>
      <c r="B7230" s="16">
        <v>48377</v>
      </c>
      <c r="C7230" s="16">
        <v>72</v>
      </c>
      <c r="D7230" s="16">
        <v>43.4</v>
      </c>
      <c r="E7230" s="17">
        <v>41775</v>
      </c>
      <c r="F7230" s="17"/>
    </row>
    <row r="7231" spans="1:6" x14ac:dyDescent="0.25">
      <c r="A7231" s="16" t="s">
        <v>240</v>
      </c>
      <c r="B7231" s="16">
        <v>55413</v>
      </c>
      <c r="C7231" s="16">
        <v>174</v>
      </c>
      <c r="D7231" s="16">
        <v>160.30000000000001</v>
      </c>
      <c r="E7231" s="17">
        <v>31837</v>
      </c>
      <c r="F7231" s="17"/>
    </row>
    <row r="7232" spans="1:6" x14ac:dyDescent="0.25">
      <c r="A7232" s="16" t="s">
        <v>240</v>
      </c>
      <c r="B7232" s="16">
        <v>55108</v>
      </c>
      <c r="C7232" s="16">
        <v>225</v>
      </c>
      <c r="D7232" s="16">
        <v>202.6</v>
      </c>
      <c r="E7232" s="17">
        <v>31656</v>
      </c>
      <c r="F7232" s="17"/>
    </row>
    <row r="7233" spans="1:6" x14ac:dyDescent="0.25">
      <c r="A7233" s="16" t="s">
        <v>240</v>
      </c>
      <c r="B7233" s="16">
        <v>55325</v>
      </c>
      <c r="C7233" s="16">
        <v>54</v>
      </c>
      <c r="D7233" s="16">
        <v>46.3</v>
      </c>
      <c r="E7233" s="17">
        <v>32532</v>
      </c>
      <c r="F7233" s="17"/>
    </row>
    <row r="7234" spans="1:6" x14ac:dyDescent="0.25">
      <c r="A7234" s="16" t="s">
        <v>240</v>
      </c>
      <c r="B7234" s="16">
        <v>55939</v>
      </c>
      <c r="C7234" s="16">
        <v>43</v>
      </c>
      <c r="D7234" s="16">
        <v>33.1</v>
      </c>
      <c r="E7234" s="17">
        <v>32234</v>
      </c>
      <c r="F7234" s="17"/>
    </row>
    <row r="7235" spans="1:6" x14ac:dyDescent="0.25">
      <c r="A7235" s="16" t="s">
        <v>240</v>
      </c>
      <c r="B7235" s="16">
        <v>55350</v>
      </c>
      <c r="C7235" s="16">
        <v>120</v>
      </c>
      <c r="D7235" s="16">
        <v>117.5</v>
      </c>
      <c r="E7235" s="17">
        <v>24546</v>
      </c>
      <c r="F7235" s="17"/>
    </row>
    <row r="7236" spans="1:6" x14ac:dyDescent="0.25">
      <c r="A7236" s="16" t="s">
        <v>240</v>
      </c>
      <c r="B7236" s="16">
        <v>55912</v>
      </c>
      <c r="C7236" s="16">
        <v>61</v>
      </c>
      <c r="D7236" s="16">
        <v>52.5</v>
      </c>
      <c r="E7236" s="17">
        <v>31747</v>
      </c>
      <c r="F7236" s="17"/>
    </row>
    <row r="7237" spans="1:6" x14ac:dyDescent="0.25">
      <c r="A7237" s="16" t="s">
        <v>240</v>
      </c>
      <c r="B7237" s="16">
        <v>56142</v>
      </c>
      <c r="C7237" s="16">
        <v>25</v>
      </c>
      <c r="D7237" s="16">
        <v>19</v>
      </c>
      <c r="E7237" s="17">
        <v>31594</v>
      </c>
      <c r="F7237" s="17"/>
    </row>
    <row r="7238" spans="1:6" x14ac:dyDescent="0.25">
      <c r="A7238" s="16" t="s">
        <v>240</v>
      </c>
      <c r="B7238" s="16">
        <v>55963</v>
      </c>
      <c r="C7238" s="16">
        <v>70</v>
      </c>
      <c r="D7238" s="16">
        <v>57.8</v>
      </c>
      <c r="E7238" s="17">
        <v>31717</v>
      </c>
      <c r="F7238" s="17"/>
    </row>
    <row r="7239" spans="1:6" x14ac:dyDescent="0.25">
      <c r="A7239" s="16" t="s">
        <v>240</v>
      </c>
      <c r="B7239" s="16">
        <v>56540</v>
      </c>
      <c r="C7239" s="16">
        <v>42</v>
      </c>
      <c r="D7239" s="16">
        <v>39.5</v>
      </c>
      <c r="E7239" s="17">
        <v>33270</v>
      </c>
      <c r="F7239" s="17"/>
    </row>
    <row r="7240" spans="1:6" x14ac:dyDescent="0.25">
      <c r="A7240" s="16" t="s">
        <v>240</v>
      </c>
      <c r="B7240" s="16">
        <v>55744</v>
      </c>
      <c r="C7240" s="16">
        <v>93</v>
      </c>
      <c r="D7240" s="16">
        <v>77.599999999999994</v>
      </c>
      <c r="E7240" s="17">
        <v>31990</v>
      </c>
      <c r="F7240" s="17"/>
    </row>
    <row r="7241" spans="1:6" x14ac:dyDescent="0.25">
      <c r="A7241" s="16" t="s">
        <v>240</v>
      </c>
      <c r="B7241" s="16">
        <v>55396</v>
      </c>
      <c r="C7241" s="16">
        <v>32</v>
      </c>
      <c r="D7241" s="16">
        <v>23.7</v>
      </c>
      <c r="E7241" s="17">
        <v>31533</v>
      </c>
      <c r="F7241" s="17"/>
    </row>
    <row r="7242" spans="1:6" x14ac:dyDescent="0.25">
      <c r="A7242" s="16" t="s">
        <v>240</v>
      </c>
      <c r="B7242" s="16">
        <v>55391</v>
      </c>
      <c r="C7242" s="16">
        <v>30</v>
      </c>
      <c r="D7242" s="16">
        <v>28.2</v>
      </c>
      <c r="E7242" s="17">
        <v>41796</v>
      </c>
      <c r="F7242" s="17"/>
    </row>
    <row r="7243" spans="1:6" x14ac:dyDescent="0.25">
      <c r="A7243" s="16" t="s">
        <v>240</v>
      </c>
      <c r="B7243" s="16">
        <v>55077</v>
      </c>
      <c r="C7243" s="16">
        <v>46</v>
      </c>
      <c r="D7243" s="16">
        <v>38.1</v>
      </c>
      <c r="E7243" s="17">
        <v>31260</v>
      </c>
      <c r="F7243" s="17"/>
    </row>
    <row r="7244" spans="1:6" x14ac:dyDescent="0.25">
      <c r="A7244" s="16" t="s">
        <v>240</v>
      </c>
      <c r="B7244" s="16">
        <v>56232</v>
      </c>
      <c r="C7244" s="16">
        <v>56</v>
      </c>
      <c r="D7244" s="16">
        <v>50.9</v>
      </c>
      <c r="E7244" s="17">
        <v>31929</v>
      </c>
      <c r="F7244" s="17"/>
    </row>
    <row r="7245" spans="1:6" x14ac:dyDescent="0.25">
      <c r="A7245" s="16" t="s">
        <v>240</v>
      </c>
      <c r="B7245" s="16">
        <v>55057</v>
      </c>
      <c r="C7245" s="16">
        <v>92</v>
      </c>
      <c r="D7245" s="16">
        <v>84</v>
      </c>
      <c r="E7245" s="17">
        <v>32021</v>
      </c>
      <c r="F7245" s="17"/>
    </row>
    <row r="7246" spans="1:6" x14ac:dyDescent="0.25">
      <c r="A7246" s="16" t="s">
        <v>240</v>
      </c>
      <c r="B7246" s="16">
        <v>56093</v>
      </c>
      <c r="C7246" s="16">
        <v>55</v>
      </c>
      <c r="D7246" s="16">
        <v>35.9</v>
      </c>
      <c r="E7246" s="17">
        <v>31747</v>
      </c>
      <c r="F7246" s="17"/>
    </row>
    <row r="7247" spans="1:6" x14ac:dyDescent="0.25">
      <c r="A7247" s="16" t="s">
        <v>240</v>
      </c>
      <c r="B7247" s="16">
        <v>56311</v>
      </c>
      <c r="C7247" s="16">
        <v>45</v>
      </c>
      <c r="D7247" s="16">
        <v>40.200000000000003</v>
      </c>
      <c r="E7247" s="17">
        <v>33512</v>
      </c>
      <c r="F7247" s="17"/>
    </row>
    <row r="7248" spans="1:6" x14ac:dyDescent="0.25">
      <c r="A7248" s="16" t="s">
        <v>240</v>
      </c>
      <c r="B7248" s="16">
        <v>56087</v>
      </c>
      <c r="C7248" s="16">
        <v>75</v>
      </c>
      <c r="D7248" s="16">
        <v>57.4</v>
      </c>
      <c r="E7248" s="17">
        <v>32448</v>
      </c>
      <c r="F7248" s="17"/>
    </row>
    <row r="7249" spans="1:6" x14ac:dyDescent="0.25">
      <c r="A7249" s="16" t="s">
        <v>240</v>
      </c>
      <c r="B7249" s="16">
        <v>55438</v>
      </c>
      <c r="C7249" s="16">
        <v>66</v>
      </c>
      <c r="D7249" s="16">
        <v>57.8</v>
      </c>
      <c r="E7249" s="17">
        <v>29249</v>
      </c>
      <c r="F7249" s="17"/>
    </row>
    <row r="7250" spans="1:6" x14ac:dyDescent="0.25">
      <c r="A7250" s="16" t="s">
        <v>240</v>
      </c>
      <c r="B7250" s="16">
        <v>55947</v>
      </c>
      <c r="C7250" s="16">
        <v>42</v>
      </c>
      <c r="D7250" s="16">
        <v>30.6</v>
      </c>
      <c r="E7250" s="17">
        <v>31594</v>
      </c>
      <c r="F7250" s="17"/>
    </row>
    <row r="7251" spans="1:6" x14ac:dyDescent="0.25">
      <c r="A7251" s="16" t="s">
        <v>240</v>
      </c>
      <c r="B7251" s="16">
        <v>56636</v>
      </c>
      <c r="C7251" s="16">
        <v>32</v>
      </c>
      <c r="D7251" s="16">
        <v>21.3</v>
      </c>
      <c r="E7251" s="17">
        <v>31809</v>
      </c>
      <c r="F7251" s="17"/>
    </row>
    <row r="7252" spans="1:6" x14ac:dyDescent="0.25">
      <c r="A7252" s="16" t="s">
        <v>240</v>
      </c>
      <c r="B7252" s="16">
        <v>55343</v>
      </c>
      <c r="C7252" s="16">
        <v>118</v>
      </c>
      <c r="D7252" s="16">
        <v>80.7</v>
      </c>
      <c r="E7252" s="17">
        <v>31321</v>
      </c>
      <c r="F7252" s="17"/>
    </row>
    <row r="7253" spans="1:6" x14ac:dyDescent="0.25">
      <c r="A7253" s="16" t="s">
        <v>240</v>
      </c>
      <c r="B7253" s="16">
        <v>55303</v>
      </c>
      <c r="C7253" s="16">
        <v>50</v>
      </c>
      <c r="D7253" s="16">
        <v>39.9</v>
      </c>
      <c r="E7253" s="17">
        <v>31321</v>
      </c>
      <c r="F7253" s="17"/>
    </row>
    <row r="7254" spans="1:6" x14ac:dyDescent="0.25">
      <c r="A7254" s="16" t="s">
        <v>240</v>
      </c>
      <c r="B7254" s="16">
        <v>55421</v>
      </c>
      <c r="C7254" s="16">
        <v>140</v>
      </c>
      <c r="D7254" s="16">
        <v>110.2</v>
      </c>
      <c r="E7254" s="17">
        <v>30864</v>
      </c>
      <c r="F7254" s="17"/>
    </row>
    <row r="7255" spans="1:6" x14ac:dyDescent="0.25">
      <c r="A7255" s="16" t="s">
        <v>240</v>
      </c>
      <c r="B7255" s="16">
        <v>56378</v>
      </c>
      <c r="C7255" s="16">
        <v>60</v>
      </c>
      <c r="D7255" s="16">
        <v>56</v>
      </c>
      <c r="E7255" s="17">
        <v>31625</v>
      </c>
      <c r="F7255" s="17"/>
    </row>
    <row r="7256" spans="1:6" x14ac:dyDescent="0.25">
      <c r="A7256" s="16" t="s">
        <v>240</v>
      </c>
      <c r="B7256" s="16">
        <v>55384</v>
      </c>
      <c r="C7256" s="16">
        <v>136</v>
      </c>
      <c r="D7256" s="16">
        <v>89.7</v>
      </c>
      <c r="E7256" s="17">
        <v>28126</v>
      </c>
      <c r="F7256" s="17"/>
    </row>
    <row r="7257" spans="1:6" x14ac:dyDescent="0.25">
      <c r="A7257" s="16" t="s">
        <v>240</v>
      </c>
      <c r="B7257" s="16">
        <v>55422</v>
      </c>
      <c r="C7257" s="16">
        <v>56</v>
      </c>
      <c r="D7257" s="16">
        <v>38.6</v>
      </c>
      <c r="E7257" s="17">
        <v>32174</v>
      </c>
      <c r="F7257" s="17"/>
    </row>
    <row r="7258" spans="1:6" x14ac:dyDescent="0.25">
      <c r="A7258" s="16" t="s">
        <v>240</v>
      </c>
      <c r="B7258" s="16">
        <v>56362</v>
      </c>
      <c r="C7258" s="16">
        <v>40</v>
      </c>
      <c r="D7258" s="16">
        <v>40.4</v>
      </c>
      <c r="E7258" s="17">
        <v>32021</v>
      </c>
      <c r="F7258" s="17"/>
    </row>
    <row r="7259" spans="1:6" x14ac:dyDescent="0.25">
      <c r="A7259" s="16" t="s">
        <v>240</v>
      </c>
      <c r="B7259" s="16">
        <v>56214</v>
      </c>
      <c r="C7259" s="16">
        <v>30</v>
      </c>
      <c r="D7259" s="16">
        <v>22.3</v>
      </c>
      <c r="E7259" s="17">
        <v>31898</v>
      </c>
      <c r="F7259" s="17"/>
    </row>
    <row r="7260" spans="1:6" x14ac:dyDescent="0.25">
      <c r="A7260" s="16" t="s">
        <v>240</v>
      </c>
      <c r="B7260" s="16">
        <v>55025</v>
      </c>
      <c r="C7260" s="16">
        <v>100</v>
      </c>
      <c r="D7260" s="16">
        <v>85.1</v>
      </c>
      <c r="E7260" s="17">
        <v>27364</v>
      </c>
      <c r="F7260" s="17"/>
    </row>
    <row r="7261" spans="1:6" x14ac:dyDescent="0.25">
      <c r="A7261" s="16" t="s">
        <v>240</v>
      </c>
      <c r="B7261" s="16">
        <v>55106</v>
      </c>
      <c r="C7261" s="16">
        <v>90</v>
      </c>
      <c r="D7261" s="16">
        <v>72.900000000000006</v>
      </c>
      <c r="E7261" s="17">
        <v>31717</v>
      </c>
      <c r="F7261" s="17"/>
    </row>
    <row r="7262" spans="1:6" x14ac:dyDescent="0.25">
      <c r="A7262" s="16" t="s">
        <v>240</v>
      </c>
      <c r="B7262" s="16">
        <v>56585</v>
      </c>
      <c r="C7262" s="16">
        <v>45</v>
      </c>
      <c r="D7262" s="16">
        <v>43.8</v>
      </c>
      <c r="E7262" s="17">
        <v>33390</v>
      </c>
      <c r="F7262" s="17"/>
    </row>
    <row r="7263" spans="1:6" x14ac:dyDescent="0.25">
      <c r="A7263" s="16" t="s">
        <v>240</v>
      </c>
      <c r="B7263" s="16">
        <v>55719</v>
      </c>
      <c r="C7263" s="16">
        <v>70</v>
      </c>
      <c r="D7263" s="16">
        <v>63.8</v>
      </c>
      <c r="E7263" s="17">
        <v>30195</v>
      </c>
      <c r="F7263" s="17"/>
    </row>
    <row r="7264" spans="1:6" x14ac:dyDescent="0.25">
      <c r="A7264" s="16" t="s">
        <v>240</v>
      </c>
      <c r="B7264" s="16">
        <v>56621</v>
      </c>
      <c r="C7264" s="16">
        <v>47</v>
      </c>
      <c r="D7264" s="16">
        <v>43.8</v>
      </c>
      <c r="E7264" s="17">
        <v>31472</v>
      </c>
      <c r="F7264" s="17"/>
    </row>
    <row r="7265" spans="1:6" x14ac:dyDescent="0.25">
      <c r="A7265" s="16" t="s">
        <v>240</v>
      </c>
      <c r="B7265" s="16">
        <v>56353</v>
      </c>
      <c r="C7265" s="16">
        <v>70</v>
      </c>
      <c r="D7265" s="16">
        <v>64.2</v>
      </c>
      <c r="E7265" s="17">
        <v>31809</v>
      </c>
      <c r="F7265" s="17"/>
    </row>
    <row r="7266" spans="1:6" x14ac:dyDescent="0.25">
      <c r="A7266" s="16" t="s">
        <v>240</v>
      </c>
      <c r="B7266" s="16">
        <v>56345</v>
      </c>
      <c r="C7266" s="16">
        <v>64</v>
      </c>
      <c r="D7266" s="16">
        <v>52.1</v>
      </c>
      <c r="E7266" s="17">
        <v>31747</v>
      </c>
      <c r="F7266" s="17"/>
    </row>
    <row r="7267" spans="1:6" x14ac:dyDescent="0.25">
      <c r="A7267" s="16" t="s">
        <v>240</v>
      </c>
      <c r="B7267" s="16">
        <v>56630</v>
      </c>
      <c r="C7267" s="16">
        <v>30</v>
      </c>
      <c r="D7267" s="16">
        <v>26</v>
      </c>
      <c r="E7267" s="17">
        <v>33695</v>
      </c>
      <c r="F7267" s="17"/>
    </row>
    <row r="7268" spans="1:6" x14ac:dyDescent="0.25">
      <c r="A7268" s="16" t="s">
        <v>240</v>
      </c>
      <c r="B7268" s="16">
        <v>56011</v>
      </c>
      <c r="C7268" s="16">
        <v>97</v>
      </c>
      <c r="D7268" s="16">
        <v>82.7</v>
      </c>
      <c r="E7268" s="17">
        <v>33604</v>
      </c>
      <c r="F7268" s="17"/>
    </row>
    <row r="7269" spans="1:6" x14ac:dyDescent="0.25">
      <c r="A7269" s="16" t="s">
        <v>240</v>
      </c>
      <c r="B7269" s="16">
        <v>56320</v>
      </c>
      <c r="C7269" s="16">
        <v>76</v>
      </c>
      <c r="D7269" s="16">
        <v>69.400000000000006</v>
      </c>
      <c r="E7269" s="17">
        <v>31837</v>
      </c>
      <c r="F7269" s="17"/>
    </row>
    <row r="7270" spans="1:6" x14ac:dyDescent="0.25">
      <c r="A7270" s="16" t="s">
        <v>240</v>
      </c>
      <c r="B7270" s="16">
        <v>55105</v>
      </c>
      <c r="C7270" s="16">
        <v>40</v>
      </c>
      <c r="D7270" s="16">
        <v>35.4</v>
      </c>
      <c r="E7270" s="17">
        <v>27395</v>
      </c>
      <c r="F7270" s="17"/>
    </row>
    <row r="7271" spans="1:6" x14ac:dyDescent="0.25">
      <c r="A7271" s="16" t="s">
        <v>240</v>
      </c>
      <c r="B7271" s="16">
        <v>55971</v>
      </c>
      <c r="C7271" s="16">
        <v>70</v>
      </c>
      <c r="D7271" s="16">
        <v>65</v>
      </c>
      <c r="E7271" s="17">
        <v>31747</v>
      </c>
      <c r="F7271" s="17"/>
    </row>
    <row r="7272" spans="1:6" x14ac:dyDescent="0.25">
      <c r="A7272" s="16" t="s">
        <v>240</v>
      </c>
      <c r="B7272" s="16">
        <v>55321</v>
      </c>
      <c r="C7272" s="16">
        <v>56</v>
      </c>
      <c r="D7272" s="16">
        <v>52</v>
      </c>
      <c r="E7272" s="17">
        <v>31778</v>
      </c>
      <c r="F7272" s="17"/>
    </row>
    <row r="7273" spans="1:6" x14ac:dyDescent="0.25">
      <c r="A7273" s="16" t="s">
        <v>240</v>
      </c>
      <c r="B7273" s="16">
        <v>56220</v>
      </c>
      <c r="C7273" s="16">
        <v>53</v>
      </c>
      <c r="D7273" s="16">
        <v>45.5</v>
      </c>
      <c r="E7273" s="17">
        <v>31809</v>
      </c>
      <c r="F7273" s="17"/>
    </row>
    <row r="7274" spans="1:6" x14ac:dyDescent="0.25">
      <c r="A7274" s="16" t="s">
        <v>240</v>
      </c>
      <c r="B7274" s="16">
        <v>55987</v>
      </c>
      <c r="C7274" s="16">
        <v>110</v>
      </c>
      <c r="D7274" s="16">
        <v>96.1</v>
      </c>
      <c r="E7274" s="17">
        <v>29983</v>
      </c>
      <c r="F7274" s="17"/>
    </row>
    <row r="7275" spans="1:6" x14ac:dyDescent="0.25">
      <c r="A7275" s="16" t="s">
        <v>240</v>
      </c>
      <c r="B7275" s="16">
        <v>55441</v>
      </c>
      <c r="C7275" s="16">
        <v>50</v>
      </c>
      <c r="D7275" s="16">
        <v>42.7</v>
      </c>
      <c r="E7275" s="17">
        <v>42102</v>
      </c>
      <c r="F7275" s="17"/>
    </row>
    <row r="7276" spans="1:6" x14ac:dyDescent="0.25">
      <c r="A7276" s="16" t="s">
        <v>240</v>
      </c>
      <c r="B7276" s="16">
        <v>55419</v>
      </c>
      <c r="C7276" s="16">
        <v>155</v>
      </c>
      <c r="D7276" s="16">
        <v>149.4</v>
      </c>
      <c r="E7276" s="17">
        <v>32874</v>
      </c>
      <c r="F7276" s="17"/>
    </row>
    <row r="7277" spans="1:6" x14ac:dyDescent="0.25">
      <c r="A7277" s="16" t="s">
        <v>240</v>
      </c>
      <c r="B7277" s="16">
        <v>55107</v>
      </c>
      <c r="C7277" s="16">
        <v>117</v>
      </c>
      <c r="D7277" s="16">
        <v>94.5</v>
      </c>
      <c r="E7277" s="17">
        <v>30207</v>
      </c>
      <c r="F7277" s="17"/>
    </row>
    <row r="7278" spans="1:6" x14ac:dyDescent="0.25">
      <c r="A7278" s="16" t="s">
        <v>240</v>
      </c>
      <c r="B7278" s="16">
        <v>56479</v>
      </c>
      <c r="C7278" s="16">
        <v>100</v>
      </c>
      <c r="D7278" s="16">
        <v>87.4</v>
      </c>
      <c r="E7278" s="17">
        <v>31809</v>
      </c>
      <c r="F7278" s="17"/>
    </row>
    <row r="7279" spans="1:6" x14ac:dyDescent="0.25">
      <c r="A7279" s="16" t="s">
        <v>240</v>
      </c>
      <c r="B7279" s="16">
        <v>55441</v>
      </c>
      <c r="C7279" s="16">
        <v>90</v>
      </c>
      <c r="D7279" s="16">
        <v>76</v>
      </c>
      <c r="E7279" s="17">
        <v>33270</v>
      </c>
      <c r="F7279" s="17"/>
    </row>
    <row r="7280" spans="1:6" x14ac:dyDescent="0.25">
      <c r="A7280" s="16" t="s">
        <v>240</v>
      </c>
      <c r="B7280" s="16">
        <v>56293</v>
      </c>
      <c r="C7280" s="16">
        <v>44</v>
      </c>
      <c r="D7280" s="16">
        <v>38.200000000000003</v>
      </c>
      <c r="E7280" s="17">
        <v>31747</v>
      </c>
      <c r="F7280" s="17"/>
    </row>
    <row r="7281" spans="1:6" x14ac:dyDescent="0.25">
      <c r="A7281" s="16" t="s">
        <v>240</v>
      </c>
      <c r="B7281" s="16">
        <v>55904</v>
      </c>
      <c r="C7281" s="16">
        <v>111</v>
      </c>
      <c r="D7281" s="16">
        <v>74.900000000000006</v>
      </c>
      <c r="E7281" s="17">
        <v>26543</v>
      </c>
      <c r="F7281" s="17"/>
    </row>
    <row r="7282" spans="1:6" x14ac:dyDescent="0.25">
      <c r="A7282" s="16" t="s">
        <v>240</v>
      </c>
      <c r="B7282" s="16">
        <v>55125</v>
      </c>
      <c r="C7282" s="16">
        <v>155</v>
      </c>
      <c r="D7282" s="16">
        <v>135.80000000000001</v>
      </c>
      <c r="E7282" s="17">
        <v>29738</v>
      </c>
      <c r="F7282" s="17"/>
    </row>
    <row r="7283" spans="1:6" x14ac:dyDescent="0.25">
      <c r="A7283" s="16" t="s">
        <v>240</v>
      </c>
      <c r="B7283" s="16">
        <v>56001</v>
      </c>
      <c r="C7283" s="16">
        <v>65</v>
      </c>
      <c r="D7283" s="16">
        <v>51.4</v>
      </c>
      <c r="E7283" s="17">
        <v>32174</v>
      </c>
      <c r="F7283" s="17"/>
    </row>
    <row r="7284" spans="1:6" x14ac:dyDescent="0.25">
      <c r="A7284" s="16" t="s">
        <v>240</v>
      </c>
      <c r="B7284" s="16">
        <v>56431</v>
      </c>
      <c r="C7284" s="16">
        <v>44</v>
      </c>
      <c r="D7284" s="16">
        <v>43.3</v>
      </c>
      <c r="E7284" s="17">
        <v>24540</v>
      </c>
      <c r="F7284" s="17"/>
    </row>
    <row r="7285" spans="1:6" x14ac:dyDescent="0.25">
      <c r="A7285" s="16" t="s">
        <v>240</v>
      </c>
      <c r="B7285" s="16">
        <v>56219</v>
      </c>
      <c r="C7285" s="16">
        <v>41</v>
      </c>
      <c r="D7285" s="16">
        <v>32.6</v>
      </c>
      <c r="E7285" s="17">
        <v>33390</v>
      </c>
      <c r="F7285" s="17"/>
    </row>
    <row r="7286" spans="1:6" x14ac:dyDescent="0.25">
      <c r="A7286" s="16" t="s">
        <v>240</v>
      </c>
      <c r="B7286" s="16">
        <v>55104</v>
      </c>
      <c r="C7286" s="16">
        <v>70</v>
      </c>
      <c r="D7286" s="16">
        <v>59.3</v>
      </c>
      <c r="E7286" s="17">
        <v>31747</v>
      </c>
      <c r="F7286" s="17"/>
    </row>
    <row r="7287" spans="1:6" x14ac:dyDescent="0.25">
      <c r="A7287" s="16" t="s">
        <v>240</v>
      </c>
      <c r="B7287" s="16">
        <v>56623</v>
      </c>
      <c r="C7287" s="16">
        <v>32</v>
      </c>
      <c r="D7287" s="16">
        <v>25.5</v>
      </c>
      <c r="E7287" s="17">
        <v>33512</v>
      </c>
      <c r="F7287" s="17"/>
    </row>
    <row r="7288" spans="1:6" x14ac:dyDescent="0.25">
      <c r="A7288" s="16" t="s">
        <v>240</v>
      </c>
      <c r="B7288" s="16">
        <v>56308</v>
      </c>
      <c r="C7288" s="16">
        <v>83</v>
      </c>
      <c r="D7288" s="16">
        <v>75.400000000000006</v>
      </c>
      <c r="E7288" s="17">
        <v>31809</v>
      </c>
      <c r="F7288" s="17"/>
    </row>
    <row r="7289" spans="1:6" x14ac:dyDescent="0.25">
      <c r="A7289" s="16" t="s">
        <v>240</v>
      </c>
      <c r="B7289" s="16">
        <v>55423</v>
      </c>
      <c r="C7289" s="16">
        <v>112</v>
      </c>
      <c r="D7289" s="16">
        <v>104.6</v>
      </c>
      <c r="E7289" s="17">
        <v>31778</v>
      </c>
      <c r="F7289" s="17"/>
    </row>
    <row r="7290" spans="1:6" x14ac:dyDescent="0.25">
      <c r="A7290" s="16" t="s">
        <v>240</v>
      </c>
      <c r="B7290" s="16">
        <v>55408</v>
      </c>
      <c r="C7290" s="16">
        <v>60</v>
      </c>
      <c r="D7290" s="16">
        <v>58.5</v>
      </c>
      <c r="E7290" s="17">
        <v>27119</v>
      </c>
      <c r="F7290" s="17"/>
    </row>
    <row r="7291" spans="1:6" x14ac:dyDescent="0.25">
      <c r="A7291" s="16" t="s">
        <v>240</v>
      </c>
      <c r="B7291" s="16">
        <v>55333</v>
      </c>
      <c r="C7291" s="16">
        <v>40</v>
      </c>
      <c r="D7291" s="16">
        <v>25.5</v>
      </c>
      <c r="E7291" s="17">
        <v>31107</v>
      </c>
      <c r="F7291" s="17"/>
    </row>
    <row r="7292" spans="1:6" x14ac:dyDescent="0.25">
      <c r="A7292" s="16" t="s">
        <v>240</v>
      </c>
      <c r="B7292" s="16">
        <v>55616</v>
      </c>
      <c r="C7292" s="16">
        <v>44</v>
      </c>
      <c r="D7292" s="16">
        <v>40</v>
      </c>
      <c r="E7292" s="17">
        <v>31898</v>
      </c>
      <c r="F7292" s="17"/>
    </row>
    <row r="7293" spans="1:6" x14ac:dyDescent="0.25">
      <c r="A7293" s="16" t="s">
        <v>240</v>
      </c>
      <c r="B7293" s="16">
        <v>56143</v>
      </c>
      <c r="C7293" s="16">
        <v>53</v>
      </c>
      <c r="D7293" s="16">
        <v>37.299999999999997</v>
      </c>
      <c r="E7293" s="17">
        <v>31868</v>
      </c>
      <c r="F7293" s="17"/>
    </row>
    <row r="7294" spans="1:6" x14ac:dyDescent="0.25">
      <c r="A7294" s="16" t="s">
        <v>240</v>
      </c>
      <c r="B7294" s="16">
        <v>55614</v>
      </c>
      <c r="C7294" s="16">
        <v>83</v>
      </c>
      <c r="D7294" s="16">
        <v>80.3</v>
      </c>
      <c r="E7294" s="17">
        <v>42297</v>
      </c>
      <c r="F7294" s="17"/>
    </row>
    <row r="7295" spans="1:6" x14ac:dyDescent="0.25">
      <c r="A7295" s="16" t="s">
        <v>240</v>
      </c>
      <c r="B7295" s="16">
        <v>56307</v>
      </c>
      <c r="C7295" s="16">
        <v>70</v>
      </c>
      <c r="D7295" s="16">
        <v>59.2</v>
      </c>
      <c r="E7295" s="17">
        <v>31594</v>
      </c>
      <c r="F7295" s="17"/>
    </row>
    <row r="7296" spans="1:6" x14ac:dyDescent="0.25">
      <c r="A7296" s="16" t="s">
        <v>240</v>
      </c>
      <c r="B7296" s="16">
        <v>55337</v>
      </c>
      <c r="C7296" s="16">
        <v>114</v>
      </c>
      <c r="D7296" s="16">
        <v>109.6</v>
      </c>
      <c r="E7296" s="17">
        <v>28095</v>
      </c>
      <c r="F7296" s="17"/>
    </row>
    <row r="7297" spans="1:6" x14ac:dyDescent="0.25">
      <c r="A7297" s="16" t="s">
        <v>240</v>
      </c>
      <c r="B7297" s="16">
        <v>55713</v>
      </c>
      <c r="C7297" s="16">
        <v>44</v>
      </c>
      <c r="D7297" s="16">
        <v>41.8</v>
      </c>
      <c r="E7297" s="17">
        <v>38184</v>
      </c>
      <c r="F7297" s="17"/>
    </row>
    <row r="7298" spans="1:6" x14ac:dyDescent="0.25">
      <c r="A7298" s="16" t="s">
        <v>240</v>
      </c>
      <c r="B7298" s="16">
        <v>56381</v>
      </c>
      <c r="C7298" s="16">
        <v>39</v>
      </c>
      <c r="D7298" s="16">
        <v>32.299999999999997</v>
      </c>
      <c r="E7298" s="17">
        <v>32716</v>
      </c>
      <c r="F7298" s="17"/>
    </row>
    <row r="7299" spans="1:6" x14ac:dyDescent="0.25">
      <c r="A7299" s="16" t="s">
        <v>240</v>
      </c>
      <c r="B7299" s="16">
        <v>55109</v>
      </c>
      <c r="C7299" s="16">
        <v>164</v>
      </c>
      <c r="D7299" s="16">
        <v>135.4</v>
      </c>
      <c r="E7299" s="17">
        <v>31837</v>
      </c>
      <c r="F7299" s="17"/>
    </row>
    <row r="7300" spans="1:6" x14ac:dyDescent="0.25">
      <c r="A7300" s="16" t="s">
        <v>240</v>
      </c>
      <c r="B7300" s="16">
        <v>55923</v>
      </c>
      <c r="C7300" s="16">
        <v>78</v>
      </c>
      <c r="D7300" s="16">
        <v>73.400000000000006</v>
      </c>
      <c r="E7300" s="17">
        <v>31809</v>
      </c>
      <c r="F7300" s="17"/>
    </row>
    <row r="7301" spans="1:6" x14ac:dyDescent="0.25">
      <c r="A7301" s="16" t="s">
        <v>240</v>
      </c>
      <c r="B7301" s="16">
        <v>56208</v>
      </c>
      <c r="C7301" s="16">
        <v>50</v>
      </c>
      <c r="D7301" s="16">
        <v>41.1</v>
      </c>
      <c r="E7301" s="17">
        <v>30164</v>
      </c>
      <c r="F7301" s="17"/>
    </row>
    <row r="7302" spans="1:6" x14ac:dyDescent="0.25">
      <c r="A7302" s="16" t="s">
        <v>240</v>
      </c>
      <c r="B7302" s="16">
        <v>55362</v>
      </c>
      <c r="C7302" s="16">
        <v>89</v>
      </c>
      <c r="D7302" s="16">
        <v>77.8</v>
      </c>
      <c r="E7302" s="17">
        <v>32143</v>
      </c>
      <c r="F7302" s="17"/>
    </row>
    <row r="7303" spans="1:6" x14ac:dyDescent="0.25">
      <c r="A7303" s="16" t="s">
        <v>240</v>
      </c>
      <c r="B7303" s="16">
        <v>55448</v>
      </c>
      <c r="C7303" s="16">
        <v>80</v>
      </c>
      <c r="D7303" s="16">
        <v>76.099999999999994</v>
      </c>
      <c r="E7303" s="17">
        <v>31698</v>
      </c>
      <c r="F7303" s="17"/>
    </row>
    <row r="7304" spans="1:6" x14ac:dyDescent="0.25">
      <c r="A7304" s="16" t="s">
        <v>240</v>
      </c>
      <c r="B7304" s="16">
        <v>55404</v>
      </c>
      <c r="C7304" s="16">
        <v>119</v>
      </c>
      <c r="D7304" s="16">
        <v>113.7</v>
      </c>
      <c r="E7304" s="17">
        <v>33390</v>
      </c>
      <c r="F7304" s="17"/>
    </row>
    <row r="7305" spans="1:6" x14ac:dyDescent="0.25">
      <c r="A7305" s="16" t="s">
        <v>240</v>
      </c>
      <c r="B7305" s="16">
        <v>55331</v>
      </c>
      <c r="C7305" s="16">
        <v>56</v>
      </c>
      <c r="D7305" s="16">
        <v>42.8</v>
      </c>
      <c r="E7305" s="17">
        <v>31594</v>
      </c>
      <c r="F7305" s="17"/>
    </row>
    <row r="7306" spans="1:6" x14ac:dyDescent="0.25">
      <c r="A7306" s="16" t="s">
        <v>240</v>
      </c>
      <c r="B7306" s="16">
        <v>55427</v>
      </c>
      <c r="C7306" s="16">
        <v>77</v>
      </c>
      <c r="D7306" s="16">
        <v>75.7</v>
      </c>
      <c r="E7306" s="17">
        <v>24894</v>
      </c>
      <c r="F7306" s="17"/>
    </row>
    <row r="7307" spans="1:6" x14ac:dyDescent="0.25">
      <c r="A7307" s="16" t="s">
        <v>240</v>
      </c>
      <c r="B7307" s="16">
        <v>56176</v>
      </c>
      <c r="C7307" s="16">
        <v>33</v>
      </c>
      <c r="D7307" s="16">
        <v>21.7</v>
      </c>
      <c r="E7307" s="17">
        <v>31564</v>
      </c>
      <c r="F7307" s="17"/>
    </row>
    <row r="7308" spans="1:6" x14ac:dyDescent="0.25">
      <c r="A7308" s="16" t="s">
        <v>240</v>
      </c>
      <c r="B7308" s="16">
        <v>55116</v>
      </c>
      <c r="C7308" s="16">
        <v>45</v>
      </c>
      <c r="D7308" s="16">
        <v>44.8</v>
      </c>
      <c r="E7308" s="17">
        <v>41148</v>
      </c>
      <c r="F7308" s="17"/>
    </row>
    <row r="7309" spans="1:6" x14ac:dyDescent="0.25">
      <c r="A7309" s="16" t="s">
        <v>240</v>
      </c>
      <c r="B7309" s="16">
        <v>55057</v>
      </c>
      <c r="C7309" s="16">
        <v>40</v>
      </c>
      <c r="D7309" s="16">
        <v>38.4</v>
      </c>
      <c r="E7309" s="17">
        <v>29766</v>
      </c>
      <c r="F7309" s="17"/>
    </row>
    <row r="7310" spans="1:6" x14ac:dyDescent="0.25">
      <c r="A7310" s="16" t="s">
        <v>240</v>
      </c>
      <c r="B7310" s="16">
        <v>56379</v>
      </c>
      <c r="C7310" s="16">
        <v>162</v>
      </c>
      <c r="D7310" s="16">
        <v>148.9</v>
      </c>
      <c r="E7310" s="17">
        <v>30864</v>
      </c>
      <c r="F7310" s="17"/>
    </row>
    <row r="7311" spans="1:6" x14ac:dyDescent="0.25">
      <c r="A7311" s="16" t="s">
        <v>240</v>
      </c>
      <c r="B7311" s="16">
        <v>55033</v>
      </c>
      <c r="C7311" s="16">
        <v>80</v>
      </c>
      <c r="D7311" s="16">
        <v>62.1</v>
      </c>
      <c r="E7311" s="17">
        <v>28800</v>
      </c>
      <c r="F7311" s="17"/>
    </row>
    <row r="7312" spans="1:6" x14ac:dyDescent="0.25">
      <c r="A7312" s="16" t="s">
        <v>240</v>
      </c>
      <c r="B7312" s="16">
        <v>56131</v>
      </c>
      <c r="C7312" s="16">
        <v>54</v>
      </c>
      <c r="D7312" s="16">
        <v>49.5</v>
      </c>
      <c r="E7312" s="17">
        <v>33451</v>
      </c>
      <c r="F7312" s="17"/>
    </row>
    <row r="7313" spans="1:6" x14ac:dyDescent="0.25">
      <c r="A7313" s="16" t="s">
        <v>240</v>
      </c>
      <c r="B7313" s="16">
        <v>56401</v>
      </c>
      <c r="C7313" s="16">
        <v>42</v>
      </c>
      <c r="D7313" s="16">
        <v>29.5</v>
      </c>
      <c r="E7313" s="17">
        <v>31959</v>
      </c>
      <c r="F7313" s="17"/>
    </row>
    <row r="7314" spans="1:6" x14ac:dyDescent="0.25">
      <c r="A7314" s="16" t="s">
        <v>240</v>
      </c>
      <c r="B7314" s="16">
        <v>56136</v>
      </c>
      <c r="C7314" s="16">
        <v>48</v>
      </c>
      <c r="D7314" s="16">
        <v>41.4</v>
      </c>
      <c r="E7314" s="17">
        <v>31868</v>
      </c>
      <c r="F7314" s="17"/>
    </row>
    <row r="7315" spans="1:6" x14ac:dyDescent="0.25">
      <c r="A7315" s="16" t="s">
        <v>240</v>
      </c>
      <c r="B7315" s="16">
        <v>55336</v>
      </c>
      <c r="C7315" s="16">
        <v>99</v>
      </c>
      <c r="D7315" s="16">
        <v>88.6</v>
      </c>
      <c r="E7315" s="17">
        <v>30523</v>
      </c>
      <c r="F7315" s="17"/>
    </row>
    <row r="7316" spans="1:6" x14ac:dyDescent="0.25">
      <c r="A7316" s="16" t="s">
        <v>240</v>
      </c>
      <c r="B7316" s="16">
        <v>55720</v>
      </c>
      <c r="C7316" s="16">
        <v>44</v>
      </c>
      <c r="D7316" s="16">
        <v>41.1</v>
      </c>
      <c r="E7316" s="17">
        <v>24473</v>
      </c>
      <c r="F7316" s="17"/>
    </row>
    <row r="7317" spans="1:6" x14ac:dyDescent="0.25">
      <c r="A7317" s="16" t="s">
        <v>240</v>
      </c>
      <c r="B7317" s="16">
        <v>56152</v>
      </c>
      <c r="C7317" s="16">
        <v>50</v>
      </c>
      <c r="D7317" s="16">
        <v>43.7</v>
      </c>
      <c r="E7317" s="17">
        <v>31747</v>
      </c>
      <c r="F7317" s="17"/>
    </row>
    <row r="7318" spans="1:6" x14ac:dyDescent="0.25">
      <c r="A7318" s="16" t="s">
        <v>240</v>
      </c>
      <c r="B7318" s="16">
        <v>55116</v>
      </c>
      <c r="C7318" s="16">
        <v>64</v>
      </c>
      <c r="D7318" s="16">
        <v>59.2</v>
      </c>
      <c r="E7318" s="17">
        <v>24473</v>
      </c>
      <c r="F7318" s="17"/>
    </row>
    <row r="7319" spans="1:6" x14ac:dyDescent="0.25">
      <c r="A7319" s="16" t="s">
        <v>240</v>
      </c>
      <c r="B7319" s="16">
        <v>55129</v>
      </c>
      <c r="C7319" s="16">
        <v>56</v>
      </c>
      <c r="D7319" s="16">
        <v>53.4</v>
      </c>
      <c r="E7319" s="17">
        <v>42621</v>
      </c>
      <c r="F7319" s="17"/>
    </row>
    <row r="7320" spans="1:6" x14ac:dyDescent="0.25">
      <c r="A7320" s="16" t="s">
        <v>240</v>
      </c>
      <c r="B7320" s="16">
        <v>56031</v>
      </c>
      <c r="C7320" s="16">
        <v>82</v>
      </c>
      <c r="D7320" s="16">
        <v>60.3</v>
      </c>
      <c r="E7320" s="17">
        <v>31199</v>
      </c>
      <c r="F7320" s="17"/>
    </row>
    <row r="7321" spans="1:6" x14ac:dyDescent="0.25">
      <c r="A7321" s="16" t="s">
        <v>240</v>
      </c>
      <c r="B7321" s="16">
        <v>55063</v>
      </c>
      <c r="C7321" s="16">
        <v>46</v>
      </c>
      <c r="D7321" s="16">
        <v>30.7</v>
      </c>
      <c r="E7321" s="17">
        <v>31809</v>
      </c>
      <c r="F7321" s="17"/>
    </row>
    <row r="7322" spans="1:6" x14ac:dyDescent="0.25">
      <c r="A7322" s="16" t="s">
        <v>240</v>
      </c>
      <c r="B7322" s="16">
        <v>55056</v>
      </c>
      <c r="C7322" s="16">
        <v>67</v>
      </c>
      <c r="D7322" s="16">
        <v>59.8</v>
      </c>
      <c r="E7322" s="17">
        <v>31747</v>
      </c>
      <c r="F7322" s="17"/>
    </row>
    <row r="7323" spans="1:6" x14ac:dyDescent="0.25">
      <c r="A7323" s="16" t="s">
        <v>240</v>
      </c>
      <c r="B7323" s="16">
        <v>56728</v>
      </c>
      <c r="C7323" s="16">
        <v>60</v>
      </c>
      <c r="D7323" s="16">
        <v>51.8</v>
      </c>
      <c r="E7323" s="17">
        <v>30133</v>
      </c>
      <c r="F7323" s="17"/>
    </row>
    <row r="7324" spans="1:6" x14ac:dyDescent="0.25">
      <c r="A7324" s="16" t="s">
        <v>240</v>
      </c>
      <c r="B7324" s="16">
        <v>56266</v>
      </c>
      <c r="C7324" s="16">
        <v>35</v>
      </c>
      <c r="D7324" s="16">
        <v>28.8</v>
      </c>
      <c r="E7324" s="17">
        <v>33543</v>
      </c>
      <c r="F7324" s="17"/>
    </row>
    <row r="7325" spans="1:6" x14ac:dyDescent="0.25">
      <c r="A7325" s="16" t="s">
        <v>240</v>
      </c>
      <c r="B7325" s="16">
        <v>55082</v>
      </c>
      <c r="C7325" s="16">
        <v>68</v>
      </c>
      <c r="D7325" s="16">
        <v>56.2</v>
      </c>
      <c r="E7325" s="17">
        <v>27881</v>
      </c>
      <c r="F7325" s="17"/>
    </row>
    <row r="7326" spans="1:6" x14ac:dyDescent="0.25">
      <c r="A7326" s="16" t="s">
        <v>240</v>
      </c>
      <c r="B7326" s="16">
        <v>55118</v>
      </c>
      <c r="C7326" s="16">
        <v>37</v>
      </c>
      <c r="D7326" s="16">
        <v>28.5</v>
      </c>
      <c r="E7326" s="17">
        <v>41234</v>
      </c>
      <c r="F7326" s="17"/>
    </row>
    <row r="7327" spans="1:6" x14ac:dyDescent="0.25">
      <c r="A7327" s="16" t="s">
        <v>240</v>
      </c>
      <c r="B7327" s="16">
        <v>56164</v>
      </c>
      <c r="C7327" s="16">
        <v>84</v>
      </c>
      <c r="D7327" s="16">
        <v>75.5</v>
      </c>
      <c r="E7327" s="17">
        <v>33573</v>
      </c>
      <c r="F7327" s="17"/>
    </row>
    <row r="7328" spans="1:6" x14ac:dyDescent="0.25">
      <c r="A7328" s="16" t="s">
        <v>240</v>
      </c>
      <c r="B7328" s="16">
        <v>55117</v>
      </c>
      <c r="C7328" s="16">
        <v>76</v>
      </c>
      <c r="D7328" s="16">
        <v>63.2</v>
      </c>
      <c r="E7328" s="17">
        <v>31747</v>
      </c>
      <c r="F7328" s="17"/>
    </row>
    <row r="7329" spans="1:6" x14ac:dyDescent="0.25">
      <c r="A7329" s="16" t="s">
        <v>240</v>
      </c>
      <c r="B7329" s="16">
        <v>56150</v>
      </c>
      <c r="C7329" s="16">
        <v>37</v>
      </c>
      <c r="D7329" s="16">
        <v>26.9</v>
      </c>
      <c r="E7329" s="17">
        <v>33359</v>
      </c>
      <c r="F7329" s="17"/>
    </row>
    <row r="7330" spans="1:6" x14ac:dyDescent="0.25">
      <c r="A7330" s="16" t="s">
        <v>240</v>
      </c>
      <c r="B7330" s="16">
        <v>55901</v>
      </c>
      <c r="C7330" s="16">
        <v>81</v>
      </c>
      <c r="D7330" s="16">
        <v>52.1</v>
      </c>
      <c r="E7330" s="17">
        <v>31778</v>
      </c>
      <c r="F7330" s="17"/>
    </row>
    <row r="7331" spans="1:6" x14ac:dyDescent="0.25">
      <c r="A7331" s="16" t="s">
        <v>240</v>
      </c>
      <c r="B7331" s="16">
        <v>56085</v>
      </c>
      <c r="C7331" s="16">
        <v>65</v>
      </c>
      <c r="D7331" s="16">
        <v>50.7</v>
      </c>
      <c r="E7331" s="17">
        <v>28825</v>
      </c>
      <c r="F7331" s="17"/>
    </row>
    <row r="7332" spans="1:6" x14ac:dyDescent="0.25">
      <c r="A7332" s="16" t="s">
        <v>240</v>
      </c>
      <c r="B7332" s="16">
        <v>55432</v>
      </c>
      <c r="C7332" s="16">
        <v>50</v>
      </c>
      <c r="D7332" s="16">
        <v>46.1</v>
      </c>
      <c r="E7332" s="17">
        <v>42081</v>
      </c>
      <c r="F7332" s="17"/>
    </row>
    <row r="7333" spans="1:6" x14ac:dyDescent="0.25">
      <c r="A7333" s="16" t="s">
        <v>240</v>
      </c>
      <c r="B7333" s="16">
        <v>56007</v>
      </c>
      <c r="C7333" s="16">
        <v>52</v>
      </c>
      <c r="D7333" s="16">
        <v>42.8</v>
      </c>
      <c r="E7333" s="17">
        <v>31809</v>
      </c>
      <c r="F7333" s="17"/>
    </row>
    <row r="7334" spans="1:6" x14ac:dyDescent="0.25">
      <c r="A7334" s="16" t="s">
        <v>240</v>
      </c>
      <c r="B7334" s="16">
        <v>55013</v>
      </c>
      <c r="C7334" s="16">
        <v>91</v>
      </c>
      <c r="D7334" s="16">
        <v>81.599999999999994</v>
      </c>
      <c r="E7334" s="17">
        <v>31594</v>
      </c>
      <c r="F7334" s="17"/>
    </row>
    <row r="7335" spans="1:6" x14ac:dyDescent="0.25">
      <c r="A7335" s="16" t="s">
        <v>240</v>
      </c>
      <c r="B7335" s="16">
        <v>55124</v>
      </c>
      <c r="C7335" s="16">
        <v>178</v>
      </c>
      <c r="D7335" s="16">
        <v>160.6</v>
      </c>
      <c r="E7335" s="17">
        <v>30498</v>
      </c>
      <c r="F7335" s="17"/>
    </row>
    <row r="7336" spans="1:6" x14ac:dyDescent="0.25">
      <c r="A7336" s="16" t="s">
        <v>240</v>
      </c>
      <c r="B7336" s="16">
        <v>56762</v>
      </c>
      <c r="C7336" s="16">
        <v>45</v>
      </c>
      <c r="D7336" s="16">
        <v>35.4</v>
      </c>
      <c r="E7336" s="17">
        <v>33298</v>
      </c>
      <c r="F7336" s="17"/>
    </row>
    <row r="7337" spans="1:6" x14ac:dyDescent="0.25">
      <c r="A7337" s="16" t="s">
        <v>240</v>
      </c>
      <c r="B7337" s="16">
        <v>55912</v>
      </c>
      <c r="C7337" s="16">
        <v>59</v>
      </c>
      <c r="D7337" s="16">
        <v>55.7</v>
      </c>
      <c r="E7337" s="17">
        <v>31837</v>
      </c>
      <c r="F7337" s="17"/>
    </row>
    <row r="7338" spans="1:6" x14ac:dyDescent="0.25">
      <c r="A7338" s="16" t="s">
        <v>240</v>
      </c>
      <c r="B7338" s="16">
        <v>55416</v>
      </c>
      <c r="C7338" s="16">
        <v>157</v>
      </c>
      <c r="D7338" s="16">
        <v>142.30000000000001</v>
      </c>
      <c r="E7338" s="17">
        <v>31868</v>
      </c>
      <c r="F7338" s="17"/>
    </row>
    <row r="7339" spans="1:6" x14ac:dyDescent="0.25">
      <c r="A7339" s="16" t="s">
        <v>240</v>
      </c>
      <c r="B7339" s="16">
        <v>55811</v>
      </c>
      <c r="C7339" s="16">
        <v>170</v>
      </c>
      <c r="D7339" s="16">
        <v>153.19999999999999</v>
      </c>
      <c r="E7339" s="17">
        <v>31625</v>
      </c>
      <c r="F7339" s="17"/>
    </row>
    <row r="7340" spans="1:6" x14ac:dyDescent="0.25">
      <c r="A7340" s="16" t="s">
        <v>240</v>
      </c>
      <c r="B7340" s="16">
        <v>55408</v>
      </c>
      <c r="C7340" s="16">
        <v>17</v>
      </c>
      <c r="D7340" s="16">
        <v>14.3</v>
      </c>
      <c r="E7340" s="17">
        <v>28516</v>
      </c>
      <c r="F7340" s="17"/>
    </row>
    <row r="7341" spans="1:6" x14ac:dyDescent="0.25">
      <c r="A7341" s="16" t="s">
        <v>240</v>
      </c>
      <c r="B7341" s="16">
        <v>56065</v>
      </c>
      <c r="C7341" s="16">
        <v>60</v>
      </c>
      <c r="D7341" s="16">
        <v>55.4</v>
      </c>
      <c r="E7341" s="17">
        <v>31747</v>
      </c>
      <c r="F7341" s="17"/>
    </row>
    <row r="7342" spans="1:6" x14ac:dyDescent="0.25">
      <c r="A7342" s="16" t="s">
        <v>240</v>
      </c>
      <c r="B7342" s="16">
        <v>55416</v>
      </c>
      <c r="C7342" s="16">
        <v>70</v>
      </c>
      <c r="D7342" s="16">
        <v>42.3</v>
      </c>
      <c r="E7342" s="17">
        <v>28887</v>
      </c>
      <c r="F7342" s="17"/>
    </row>
    <row r="7343" spans="1:6" x14ac:dyDescent="0.25">
      <c r="A7343" s="16" t="s">
        <v>240</v>
      </c>
      <c r="B7343" s="16">
        <v>55408</v>
      </c>
      <c r="C7343" s="16">
        <v>119</v>
      </c>
      <c r="D7343" s="16">
        <v>79.2</v>
      </c>
      <c r="E7343" s="17">
        <v>32174</v>
      </c>
      <c r="F7343" s="17"/>
    </row>
    <row r="7344" spans="1:6" x14ac:dyDescent="0.25">
      <c r="A7344" s="16" t="s">
        <v>240</v>
      </c>
      <c r="B7344" s="16">
        <v>55927</v>
      </c>
      <c r="C7344" s="16">
        <v>55</v>
      </c>
      <c r="D7344" s="16">
        <v>49.5</v>
      </c>
      <c r="E7344" s="17">
        <v>31686</v>
      </c>
      <c r="F7344" s="17"/>
    </row>
    <row r="7345" spans="1:6" x14ac:dyDescent="0.25">
      <c r="A7345" s="16" t="s">
        <v>240</v>
      </c>
      <c r="B7345" s="16">
        <v>55811</v>
      </c>
      <c r="C7345" s="16">
        <v>92</v>
      </c>
      <c r="D7345" s="16">
        <v>81.599999999999994</v>
      </c>
      <c r="E7345" s="17">
        <v>31778</v>
      </c>
      <c r="F7345" s="17"/>
    </row>
    <row r="7346" spans="1:6" x14ac:dyDescent="0.25">
      <c r="A7346" s="16" t="s">
        <v>240</v>
      </c>
      <c r="B7346" s="16">
        <v>55021</v>
      </c>
      <c r="C7346" s="16">
        <v>65</v>
      </c>
      <c r="D7346" s="16">
        <v>45.6</v>
      </c>
      <c r="E7346" s="17">
        <v>24493</v>
      </c>
      <c r="F7346" s="17"/>
    </row>
    <row r="7347" spans="1:6" x14ac:dyDescent="0.25">
      <c r="A7347" s="16" t="s">
        <v>240</v>
      </c>
      <c r="B7347" s="16">
        <v>55432</v>
      </c>
      <c r="C7347" s="16">
        <v>54</v>
      </c>
      <c r="D7347" s="16">
        <v>44.3</v>
      </c>
      <c r="E7347" s="17">
        <v>27485</v>
      </c>
      <c r="F7347" s="17"/>
    </row>
    <row r="7348" spans="1:6" x14ac:dyDescent="0.25">
      <c r="A7348" s="16" t="s">
        <v>240</v>
      </c>
      <c r="B7348" s="16">
        <v>55051</v>
      </c>
      <c r="C7348" s="16">
        <v>65</v>
      </c>
      <c r="D7348" s="16">
        <v>60.4</v>
      </c>
      <c r="E7348" s="17">
        <v>31291</v>
      </c>
      <c r="F7348" s="17"/>
    </row>
    <row r="7349" spans="1:6" x14ac:dyDescent="0.25">
      <c r="A7349" s="16" t="s">
        <v>240</v>
      </c>
      <c r="B7349" s="16">
        <v>55387</v>
      </c>
      <c r="C7349" s="16">
        <v>90</v>
      </c>
      <c r="D7349" s="16">
        <v>74.5</v>
      </c>
      <c r="E7349" s="17">
        <v>29224</v>
      </c>
      <c r="F7349" s="17"/>
    </row>
    <row r="7350" spans="1:6" x14ac:dyDescent="0.25">
      <c r="A7350" s="16" t="s">
        <v>240</v>
      </c>
      <c r="B7350" s="16">
        <v>56535</v>
      </c>
      <c r="C7350" s="16">
        <v>58</v>
      </c>
      <c r="D7350" s="16">
        <v>50.8</v>
      </c>
      <c r="E7350" s="17">
        <v>31382</v>
      </c>
      <c r="F7350" s="17"/>
    </row>
    <row r="7351" spans="1:6" x14ac:dyDescent="0.25">
      <c r="A7351" s="16" t="s">
        <v>240</v>
      </c>
      <c r="B7351" s="16">
        <v>56474</v>
      </c>
      <c r="C7351" s="16">
        <v>33</v>
      </c>
      <c r="D7351" s="16">
        <v>29.9</v>
      </c>
      <c r="E7351" s="17">
        <v>31898</v>
      </c>
      <c r="F7351" s="17"/>
    </row>
    <row r="7352" spans="1:6" x14ac:dyDescent="0.25">
      <c r="A7352" s="16" t="s">
        <v>240</v>
      </c>
      <c r="B7352" s="16">
        <v>56101</v>
      </c>
      <c r="C7352" s="16">
        <v>72</v>
      </c>
      <c r="D7352" s="16">
        <v>59.7</v>
      </c>
      <c r="E7352" s="17">
        <v>33359</v>
      </c>
      <c r="F7352" s="17"/>
    </row>
    <row r="7353" spans="1:6" x14ac:dyDescent="0.25">
      <c r="A7353" s="16" t="s">
        <v>240</v>
      </c>
      <c r="B7353" s="16">
        <v>56264</v>
      </c>
      <c r="C7353" s="16">
        <v>55</v>
      </c>
      <c r="D7353" s="16">
        <v>47.6</v>
      </c>
      <c r="E7353" s="17">
        <v>32021</v>
      </c>
      <c r="F7353" s="17"/>
    </row>
    <row r="7354" spans="1:6" x14ac:dyDescent="0.25">
      <c r="A7354" s="16" t="s">
        <v>240</v>
      </c>
      <c r="B7354" s="16">
        <v>55917</v>
      </c>
      <c r="C7354" s="16">
        <v>40</v>
      </c>
      <c r="D7354" s="16">
        <v>34.299999999999997</v>
      </c>
      <c r="E7354" s="17">
        <v>31898</v>
      </c>
      <c r="F7354" s="17"/>
    </row>
    <row r="7355" spans="1:6" x14ac:dyDescent="0.25">
      <c r="A7355" s="16" t="s">
        <v>240</v>
      </c>
      <c r="B7355" s="16">
        <v>56401</v>
      </c>
      <c r="C7355" s="16">
        <v>106</v>
      </c>
      <c r="D7355" s="16">
        <v>84.8</v>
      </c>
      <c r="E7355" s="17">
        <v>32143</v>
      </c>
      <c r="F7355" s="17"/>
    </row>
    <row r="7356" spans="1:6" x14ac:dyDescent="0.25">
      <c r="A7356" s="16" t="s">
        <v>240</v>
      </c>
      <c r="B7356" s="16">
        <v>56278</v>
      </c>
      <c r="C7356" s="16">
        <v>51</v>
      </c>
      <c r="D7356" s="16">
        <v>50.6</v>
      </c>
      <c r="E7356" s="17">
        <v>31868</v>
      </c>
      <c r="F7356" s="17"/>
    </row>
    <row r="7357" spans="1:6" x14ac:dyDescent="0.25">
      <c r="A7357" s="16" t="s">
        <v>240</v>
      </c>
      <c r="B7357" s="16">
        <v>55425</v>
      </c>
      <c r="C7357" s="16">
        <v>137</v>
      </c>
      <c r="D7357" s="16">
        <v>130.4</v>
      </c>
      <c r="E7357" s="17">
        <v>31079</v>
      </c>
      <c r="F7357" s="17"/>
    </row>
    <row r="7358" spans="1:6" x14ac:dyDescent="0.25">
      <c r="A7358" s="16" t="s">
        <v>240</v>
      </c>
      <c r="B7358" s="16">
        <v>55992</v>
      </c>
      <c r="C7358" s="16">
        <v>50</v>
      </c>
      <c r="D7358" s="16">
        <v>44.6</v>
      </c>
      <c r="E7358" s="17">
        <v>31747</v>
      </c>
      <c r="F7358" s="17"/>
    </row>
    <row r="7359" spans="1:6" x14ac:dyDescent="0.25">
      <c r="A7359" s="16" t="s">
        <v>240</v>
      </c>
      <c r="B7359" s="16">
        <v>56071</v>
      </c>
      <c r="C7359" s="16">
        <v>84</v>
      </c>
      <c r="D7359" s="16">
        <v>72.400000000000006</v>
      </c>
      <c r="E7359" s="17">
        <v>32174</v>
      </c>
      <c r="F7359" s="17"/>
    </row>
    <row r="7360" spans="1:6" x14ac:dyDescent="0.25">
      <c r="A7360" s="16" t="s">
        <v>240</v>
      </c>
      <c r="B7360" s="16">
        <v>56007</v>
      </c>
      <c r="C7360" s="16">
        <v>84</v>
      </c>
      <c r="D7360" s="16">
        <v>58.9</v>
      </c>
      <c r="E7360" s="17">
        <v>43188</v>
      </c>
      <c r="F7360" s="17"/>
    </row>
    <row r="7361" spans="1:6" x14ac:dyDescent="0.25">
      <c r="A7361" s="16" t="s">
        <v>240</v>
      </c>
      <c r="B7361" s="16">
        <v>55389</v>
      </c>
      <c r="C7361" s="16">
        <v>50</v>
      </c>
      <c r="D7361" s="16">
        <v>46.7</v>
      </c>
      <c r="E7361" s="17">
        <v>31686</v>
      </c>
      <c r="F7361" s="17"/>
    </row>
    <row r="7362" spans="1:6" x14ac:dyDescent="0.25">
      <c r="A7362" s="16" t="s">
        <v>240</v>
      </c>
      <c r="B7362" s="16">
        <v>55454</v>
      </c>
      <c r="C7362" s="16">
        <v>28</v>
      </c>
      <c r="D7362" s="16">
        <v>18.5</v>
      </c>
      <c r="E7362" s="17">
        <v>25395</v>
      </c>
      <c r="F7362" s="17"/>
    </row>
    <row r="7363" spans="1:6" x14ac:dyDescent="0.25">
      <c r="A7363" s="16" t="s">
        <v>240</v>
      </c>
      <c r="B7363" s="16">
        <v>56701</v>
      </c>
      <c r="C7363" s="16">
        <v>70</v>
      </c>
      <c r="D7363" s="16">
        <v>65</v>
      </c>
      <c r="E7363" s="17">
        <v>30133</v>
      </c>
      <c r="F7363" s="17"/>
    </row>
    <row r="7364" spans="1:6" x14ac:dyDescent="0.25">
      <c r="A7364" s="16" t="s">
        <v>240</v>
      </c>
      <c r="B7364" s="16">
        <v>55069</v>
      </c>
      <c r="C7364" s="16">
        <v>45</v>
      </c>
      <c r="D7364" s="16">
        <v>34</v>
      </c>
      <c r="E7364" s="17">
        <v>31594</v>
      </c>
      <c r="F7364" s="17"/>
    </row>
    <row r="7365" spans="1:6" x14ac:dyDescent="0.25">
      <c r="A7365" s="16" t="s">
        <v>240</v>
      </c>
      <c r="B7365" s="16">
        <v>55901</v>
      </c>
      <c r="C7365" s="16">
        <v>155</v>
      </c>
      <c r="D7365" s="16">
        <v>145.5</v>
      </c>
      <c r="E7365" s="17">
        <v>32264</v>
      </c>
      <c r="F7365" s="17"/>
    </row>
    <row r="7366" spans="1:6" x14ac:dyDescent="0.25">
      <c r="A7366" s="16" t="s">
        <v>240</v>
      </c>
      <c r="B7366" s="16">
        <v>55409</v>
      </c>
      <c r="C7366" s="16">
        <v>20</v>
      </c>
      <c r="D7366" s="16">
        <v>18.8</v>
      </c>
      <c r="E7366" s="17">
        <v>27119</v>
      </c>
      <c r="F7366" s="17"/>
    </row>
    <row r="7367" spans="1:6" x14ac:dyDescent="0.25">
      <c r="A7367" s="16" t="s">
        <v>240</v>
      </c>
      <c r="B7367" s="16">
        <v>55981</v>
      </c>
      <c r="C7367" s="16">
        <v>100</v>
      </c>
      <c r="D7367" s="16">
        <v>89.3</v>
      </c>
      <c r="E7367" s="17">
        <v>31457</v>
      </c>
      <c r="F7367" s="17"/>
    </row>
    <row r="7368" spans="1:6" x14ac:dyDescent="0.25">
      <c r="A7368" s="16" t="s">
        <v>240</v>
      </c>
      <c r="B7368" s="16">
        <v>56751</v>
      </c>
      <c r="C7368" s="16">
        <v>50</v>
      </c>
      <c r="D7368" s="16">
        <v>46.8</v>
      </c>
      <c r="E7368" s="17">
        <v>31868</v>
      </c>
      <c r="F7368" s="17"/>
    </row>
    <row r="7369" spans="1:6" x14ac:dyDescent="0.25">
      <c r="A7369" s="16" t="s">
        <v>240</v>
      </c>
      <c r="B7369" s="16">
        <v>55427</v>
      </c>
      <c r="C7369" s="16">
        <v>104</v>
      </c>
      <c r="D7369" s="16">
        <v>72.5</v>
      </c>
      <c r="E7369" s="17">
        <v>26907</v>
      </c>
      <c r="F7369" s="17"/>
    </row>
    <row r="7370" spans="1:6" x14ac:dyDescent="0.25">
      <c r="A7370" s="16" t="s">
        <v>240</v>
      </c>
      <c r="B7370" s="16">
        <v>56557</v>
      </c>
      <c r="C7370" s="16">
        <v>32</v>
      </c>
      <c r="D7370" s="16">
        <v>30.2</v>
      </c>
      <c r="E7370" s="17">
        <v>29802</v>
      </c>
      <c r="F7370" s="17"/>
    </row>
    <row r="7371" spans="1:6" x14ac:dyDescent="0.25">
      <c r="A7371" s="16" t="s">
        <v>240</v>
      </c>
      <c r="B7371" s="16">
        <v>56007</v>
      </c>
      <c r="C7371" s="16">
        <v>79</v>
      </c>
      <c r="D7371" s="16">
        <v>50.6</v>
      </c>
      <c r="E7371" s="17">
        <v>31625</v>
      </c>
      <c r="F7371" s="17"/>
    </row>
    <row r="7372" spans="1:6" x14ac:dyDescent="0.25">
      <c r="A7372" s="16" t="s">
        <v>240</v>
      </c>
      <c r="B7372" s="16">
        <v>55112</v>
      </c>
      <c r="C7372" s="16">
        <v>105</v>
      </c>
      <c r="D7372" s="16">
        <v>99.9</v>
      </c>
      <c r="E7372" s="17">
        <v>31469</v>
      </c>
      <c r="F7372" s="17"/>
    </row>
    <row r="7373" spans="1:6" x14ac:dyDescent="0.25">
      <c r="A7373" s="16" t="s">
        <v>240</v>
      </c>
      <c r="B7373" s="16">
        <v>56296</v>
      </c>
      <c r="C7373" s="16">
        <v>47</v>
      </c>
      <c r="D7373" s="16">
        <v>40.1</v>
      </c>
      <c r="E7373" s="17">
        <v>33512</v>
      </c>
      <c r="F7373" s="17"/>
    </row>
    <row r="7374" spans="1:6" x14ac:dyDescent="0.25">
      <c r="A7374" s="16" t="s">
        <v>240</v>
      </c>
      <c r="B7374" s="16">
        <v>56464</v>
      </c>
      <c r="C7374" s="16">
        <v>65</v>
      </c>
      <c r="D7374" s="16">
        <v>57.2</v>
      </c>
      <c r="E7374" s="17">
        <v>33390</v>
      </c>
      <c r="F7374" s="17"/>
    </row>
    <row r="7375" spans="1:6" x14ac:dyDescent="0.25">
      <c r="A7375" s="16" t="s">
        <v>240</v>
      </c>
      <c r="B7375" s="16">
        <v>56514</v>
      </c>
      <c r="C7375" s="16">
        <v>35</v>
      </c>
      <c r="D7375" s="16">
        <v>32.1</v>
      </c>
      <c r="E7375" s="17">
        <v>31229</v>
      </c>
      <c r="F7375" s="17"/>
    </row>
    <row r="7376" spans="1:6" x14ac:dyDescent="0.25">
      <c r="A7376" s="16" t="s">
        <v>240</v>
      </c>
      <c r="B7376" s="16">
        <v>56601</v>
      </c>
      <c r="C7376" s="16">
        <v>90</v>
      </c>
      <c r="D7376" s="16">
        <v>67.8</v>
      </c>
      <c r="E7376" s="17">
        <v>31747</v>
      </c>
      <c r="F7376" s="17"/>
    </row>
    <row r="7377" spans="1:6" x14ac:dyDescent="0.25">
      <c r="A7377" s="16" t="s">
        <v>240</v>
      </c>
      <c r="B7377" s="16">
        <v>56085</v>
      </c>
      <c r="C7377" s="16">
        <v>53</v>
      </c>
      <c r="D7377" s="16">
        <v>45.8</v>
      </c>
      <c r="E7377" s="17">
        <v>33512</v>
      </c>
      <c r="F7377" s="17"/>
    </row>
    <row r="7378" spans="1:6" x14ac:dyDescent="0.25">
      <c r="A7378" s="16" t="s">
        <v>240</v>
      </c>
      <c r="B7378" s="16">
        <v>56304</v>
      </c>
      <c r="C7378" s="16">
        <v>77</v>
      </c>
      <c r="D7378" s="16">
        <v>66.8</v>
      </c>
      <c r="E7378" s="17">
        <v>31809</v>
      </c>
      <c r="F7378" s="17"/>
    </row>
    <row r="7379" spans="1:6" x14ac:dyDescent="0.25">
      <c r="A7379" s="16" t="s">
        <v>240</v>
      </c>
      <c r="B7379" s="16">
        <v>55734</v>
      </c>
      <c r="C7379" s="16">
        <v>80</v>
      </c>
      <c r="D7379" s="16">
        <v>57</v>
      </c>
      <c r="E7379" s="17">
        <v>31138</v>
      </c>
      <c r="F7379" s="17"/>
    </row>
    <row r="7380" spans="1:6" x14ac:dyDescent="0.25">
      <c r="A7380" s="16" t="s">
        <v>240</v>
      </c>
      <c r="B7380" s="16">
        <v>56138</v>
      </c>
      <c r="C7380" s="16">
        <v>50</v>
      </c>
      <c r="D7380" s="16">
        <v>42</v>
      </c>
      <c r="E7380" s="17">
        <v>33298</v>
      </c>
      <c r="F7380" s="17"/>
    </row>
    <row r="7381" spans="1:6" x14ac:dyDescent="0.25">
      <c r="A7381" s="16" t="s">
        <v>240</v>
      </c>
      <c r="B7381" s="16">
        <v>56701</v>
      </c>
      <c r="C7381" s="16">
        <v>35</v>
      </c>
      <c r="D7381" s="16">
        <v>32.299999999999997</v>
      </c>
      <c r="E7381" s="17">
        <v>33573</v>
      </c>
      <c r="F7381" s="17"/>
    </row>
    <row r="7382" spans="1:6" x14ac:dyDescent="0.25">
      <c r="A7382" s="16" t="s">
        <v>240</v>
      </c>
      <c r="B7382" s="16">
        <v>56326</v>
      </c>
      <c r="C7382" s="16">
        <v>37</v>
      </c>
      <c r="D7382" s="16">
        <v>31</v>
      </c>
      <c r="E7382" s="17">
        <v>32143</v>
      </c>
      <c r="F7382" s="17"/>
    </row>
    <row r="7383" spans="1:6" x14ac:dyDescent="0.25">
      <c r="A7383" s="16" t="s">
        <v>240</v>
      </c>
      <c r="B7383" s="16">
        <v>56377</v>
      </c>
      <c r="C7383" s="16">
        <v>24</v>
      </c>
      <c r="D7383" s="16">
        <v>20.8</v>
      </c>
      <c r="E7383" s="17">
        <v>42669</v>
      </c>
      <c r="F7383" s="17"/>
    </row>
    <row r="7384" spans="1:6" x14ac:dyDescent="0.25">
      <c r="A7384" s="16" t="s">
        <v>240</v>
      </c>
      <c r="B7384" s="16">
        <v>56572</v>
      </c>
      <c r="C7384" s="16">
        <v>33</v>
      </c>
      <c r="D7384" s="16">
        <v>31.1</v>
      </c>
      <c r="E7384" s="17">
        <v>31747</v>
      </c>
      <c r="F7384" s="17"/>
    </row>
    <row r="7385" spans="1:6" x14ac:dyDescent="0.25">
      <c r="A7385" s="16" t="s">
        <v>240</v>
      </c>
      <c r="B7385" s="16">
        <v>55426</v>
      </c>
      <c r="C7385" s="16">
        <v>175</v>
      </c>
      <c r="D7385" s="16">
        <v>145.19999999999999</v>
      </c>
      <c r="E7385" s="17">
        <v>24898</v>
      </c>
      <c r="F7385" s="17"/>
    </row>
    <row r="7386" spans="1:6" x14ac:dyDescent="0.25">
      <c r="A7386" s="16" t="s">
        <v>240</v>
      </c>
      <c r="B7386" s="16">
        <v>56649</v>
      </c>
      <c r="C7386" s="16">
        <v>54</v>
      </c>
      <c r="D7386" s="16">
        <v>46.1</v>
      </c>
      <c r="E7386" s="17">
        <v>31564</v>
      </c>
      <c r="F7386" s="17"/>
    </row>
    <row r="7387" spans="1:6" x14ac:dyDescent="0.25">
      <c r="A7387" s="16" t="s">
        <v>240</v>
      </c>
      <c r="B7387" s="16">
        <v>56312</v>
      </c>
      <c r="C7387" s="16">
        <v>44</v>
      </c>
      <c r="D7387" s="16">
        <v>30.1</v>
      </c>
      <c r="E7387" s="17">
        <v>31809</v>
      </c>
      <c r="F7387" s="17"/>
    </row>
    <row r="7388" spans="1:6" x14ac:dyDescent="0.25">
      <c r="A7388" s="16" t="s">
        <v>240</v>
      </c>
      <c r="B7388" s="16">
        <v>55404</v>
      </c>
      <c r="C7388" s="16">
        <v>250</v>
      </c>
      <c r="D7388" s="16">
        <v>201.6</v>
      </c>
      <c r="E7388" s="17">
        <v>29952</v>
      </c>
      <c r="F7388" s="17"/>
    </row>
    <row r="7389" spans="1:6" x14ac:dyDescent="0.25">
      <c r="A7389" s="16" t="s">
        <v>240</v>
      </c>
      <c r="B7389" s="16">
        <v>55954</v>
      </c>
      <c r="C7389" s="16">
        <v>41</v>
      </c>
      <c r="D7389" s="16">
        <v>28.7</v>
      </c>
      <c r="E7389" s="17">
        <v>32672</v>
      </c>
      <c r="F7389" s="17"/>
    </row>
    <row r="7390" spans="1:6" x14ac:dyDescent="0.25">
      <c r="A7390" s="16" t="s">
        <v>240</v>
      </c>
      <c r="B7390" s="16">
        <v>56360</v>
      </c>
      <c r="C7390" s="16">
        <v>40</v>
      </c>
      <c r="D7390" s="16">
        <v>32.700000000000003</v>
      </c>
      <c r="E7390" s="17">
        <v>31868</v>
      </c>
      <c r="F7390" s="17"/>
    </row>
    <row r="7391" spans="1:6" x14ac:dyDescent="0.25">
      <c r="A7391" s="16" t="s">
        <v>240</v>
      </c>
      <c r="B7391" s="16">
        <v>55112</v>
      </c>
      <c r="C7391" s="16">
        <v>94</v>
      </c>
      <c r="D7391" s="16">
        <v>36.4</v>
      </c>
      <c r="E7391" s="17">
        <v>31747</v>
      </c>
      <c r="F7391" s="17"/>
    </row>
    <row r="7392" spans="1:6" x14ac:dyDescent="0.25">
      <c r="A7392" s="16" t="s">
        <v>240</v>
      </c>
      <c r="B7392" s="16">
        <v>55767</v>
      </c>
      <c r="C7392" s="16">
        <v>72</v>
      </c>
      <c r="D7392" s="16">
        <v>62.7</v>
      </c>
      <c r="E7392" s="17">
        <v>31959</v>
      </c>
      <c r="F7392" s="17"/>
    </row>
    <row r="7393" spans="1:6" x14ac:dyDescent="0.25">
      <c r="A7393" s="16" t="s">
        <v>240</v>
      </c>
      <c r="B7393" s="16">
        <v>55974</v>
      </c>
      <c r="C7393" s="16">
        <v>50</v>
      </c>
      <c r="D7393" s="16">
        <v>35.299999999999997</v>
      </c>
      <c r="E7393" s="17">
        <v>31809</v>
      </c>
      <c r="F7393" s="17"/>
    </row>
    <row r="7394" spans="1:6" x14ac:dyDescent="0.25">
      <c r="A7394" s="16" t="s">
        <v>240</v>
      </c>
      <c r="B7394" s="16">
        <v>55072</v>
      </c>
      <c r="C7394" s="16">
        <v>50</v>
      </c>
      <c r="D7394" s="16">
        <v>42</v>
      </c>
      <c r="E7394" s="17">
        <v>31868</v>
      </c>
      <c r="F7394" s="17"/>
    </row>
    <row r="7395" spans="1:6" x14ac:dyDescent="0.25">
      <c r="A7395" s="16" t="s">
        <v>240</v>
      </c>
      <c r="B7395" s="16">
        <v>55446</v>
      </c>
      <c r="C7395" s="16">
        <v>44</v>
      </c>
      <c r="D7395" s="16">
        <v>39.5</v>
      </c>
      <c r="E7395" s="17">
        <v>42277</v>
      </c>
      <c r="F7395" s="17"/>
    </row>
    <row r="7396" spans="1:6" x14ac:dyDescent="0.25">
      <c r="A7396" s="16" t="s">
        <v>240</v>
      </c>
      <c r="B7396" s="16">
        <v>55332</v>
      </c>
      <c r="C7396" s="16">
        <v>29</v>
      </c>
      <c r="D7396" s="16">
        <v>20.9</v>
      </c>
      <c r="E7396" s="17">
        <v>31625</v>
      </c>
      <c r="F7396" s="17"/>
    </row>
    <row r="7397" spans="1:6" x14ac:dyDescent="0.25">
      <c r="A7397" s="16" t="s">
        <v>240</v>
      </c>
      <c r="B7397" s="16">
        <v>55718</v>
      </c>
      <c r="C7397" s="16">
        <v>96</v>
      </c>
      <c r="D7397" s="16">
        <v>78.3</v>
      </c>
      <c r="E7397" s="17">
        <v>25204</v>
      </c>
      <c r="F7397" s="17"/>
    </row>
    <row r="7398" spans="1:6" x14ac:dyDescent="0.25">
      <c r="A7398" s="16" t="s">
        <v>240</v>
      </c>
      <c r="B7398" s="16">
        <v>56240</v>
      </c>
      <c r="C7398" s="16">
        <v>40</v>
      </c>
      <c r="D7398" s="16">
        <v>28.9</v>
      </c>
      <c r="E7398" s="17">
        <v>33427</v>
      </c>
      <c r="F7398" s="17"/>
    </row>
    <row r="7399" spans="1:6" x14ac:dyDescent="0.25">
      <c r="A7399" s="16" t="s">
        <v>240</v>
      </c>
      <c r="B7399" s="16">
        <v>56364</v>
      </c>
      <c r="C7399" s="16">
        <v>50</v>
      </c>
      <c r="D7399" s="16">
        <v>41.4</v>
      </c>
      <c r="E7399" s="17">
        <v>31260</v>
      </c>
      <c r="F7399" s="17"/>
    </row>
    <row r="7400" spans="1:6" x14ac:dyDescent="0.25">
      <c r="A7400" s="16" t="s">
        <v>240</v>
      </c>
      <c r="B7400" s="16">
        <v>55379</v>
      </c>
      <c r="C7400" s="16">
        <v>105</v>
      </c>
      <c r="D7400" s="16">
        <v>97.3</v>
      </c>
      <c r="E7400" s="17">
        <v>35377</v>
      </c>
      <c r="F7400" s="17"/>
    </row>
    <row r="7401" spans="1:6" x14ac:dyDescent="0.25">
      <c r="A7401" s="16" t="s">
        <v>240</v>
      </c>
      <c r="B7401" s="16">
        <v>55433</v>
      </c>
      <c r="C7401" s="16">
        <v>99</v>
      </c>
      <c r="D7401" s="16">
        <v>85.3</v>
      </c>
      <c r="E7401" s="17">
        <v>31837</v>
      </c>
      <c r="F7401" s="17"/>
    </row>
    <row r="7402" spans="1:6" x14ac:dyDescent="0.25">
      <c r="A7402" s="16" t="s">
        <v>240</v>
      </c>
      <c r="B7402" s="16">
        <v>56001</v>
      </c>
      <c r="C7402" s="16">
        <v>69</v>
      </c>
      <c r="D7402" s="16">
        <v>63.8</v>
      </c>
      <c r="E7402" s="17">
        <v>31747</v>
      </c>
      <c r="F7402" s="17"/>
    </row>
    <row r="7403" spans="1:6" x14ac:dyDescent="0.25">
      <c r="A7403" s="16" t="s">
        <v>240</v>
      </c>
      <c r="B7403" s="16">
        <v>56082</v>
      </c>
      <c r="C7403" s="16">
        <v>79</v>
      </c>
      <c r="D7403" s="16">
        <v>64.099999999999994</v>
      </c>
      <c r="E7403" s="17">
        <v>32082</v>
      </c>
      <c r="F7403" s="17"/>
    </row>
    <row r="7404" spans="1:6" x14ac:dyDescent="0.25">
      <c r="A7404" s="16" t="s">
        <v>240</v>
      </c>
      <c r="B7404" s="16">
        <v>56515</v>
      </c>
      <c r="C7404" s="16">
        <v>55</v>
      </c>
      <c r="D7404" s="16">
        <v>52.6</v>
      </c>
      <c r="E7404" s="17">
        <v>31747</v>
      </c>
      <c r="F7404" s="17"/>
    </row>
    <row r="7405" spans="1:6" x14ac:dyDescent="0.25">
      <c r="A7405" s="16" t="s">
        <v>240</v>
      </c>
      <c r="B7405" s="16">
        <v>56073</v>
      </c>
      <c r="C7405" s="16">
        <v>94</v>
      </c>
      <c r="D7405" s="16">
        <v>88.9</v>
      </c>
      <c r="E7405" s="17">
        <v>31990</v>
      </c>
      <c r="F7405" s="17"/>
    </row>
    <row r="7406" spans="1:6" x14ac:dyDescent="0.25">
      <c r="A7406" s="16" t="s">
        <v>240</v>
      </c>
      <c r="B7406" s="16">
        <v>56560</v>
      </c>
      <c r="C7406" s="16">
        <v>195</v>
      </c>
      <c r="D7406" s="16">
        <v>140.1</v>
      </c>
      <c r="E7406" s="17">
        <v>31868</v>
      </c>
      <c r="F7406" s="17"/>
    </row>
    <row r="7407" spans="1:6" x14ac:dyDescent="0.25">
      <c r="A7407" s="16" t="s">
        <v>240</v>
      </c>
      <c r="B7407" s="16">
        <v>55092</v>
      </c>
      <c r="C7407" s="16">
        <v>14</v>
      </c>
      <c r="D7407" s="16">
        <v>12.1</v>
      </c>
      <c r="E7407" s="17">
        <v>41996</v>
      </c>
      <c r="F7407" s="17"/>
    </row>
    <row r="7408" spans="1:6" x14ac:dyDescent="0.25">
      <c r="A7408" s="16" t="s">
        <v>240</v>
      </c>
      <c r="B7408" s="16">
        <v>55060</v>
      </c>
      <c r="C7408" s="16">
        <v>79</v>
      </c>
      <c r="D7408" s="16">
        <v>79.2</v>
      </c>
      <c r="E7408" s="17">
        <v>31809</v>
      </c>
      <c r="F7408" s="17"/>
    </row>
    <row r="7409" spans="1:6" x14ac:dyDescent="0.25">
      <c r="A7409" s="16" t="s">
        <v>240</v>
      </c>
      <c r="B7409" s="16">
        <v>56520</v>
      </c>
      <c r="C7409" s="16">
        <v>80</v>
      </c>
      <c r="D7409" s="16">
        <v>63.2</v>
      </c>
      <c r="E7409" s="17">
        <v>30834</v>
      </c>
      <c r="F7409" s="17"/>
    </row>
    <row r="7410" spans="1:6" x14ac:dyDescent="0.25">
      <c r="A7410" s="16" t="s">
        <v>240</v>
      </c>
      <c r="B7410" s="16">
        <v>55108</v>
      </c>
      <c r="C7410" s="16">
        <v>84</v>
      </c>
      <c r="D7410" s="16">
        <v>82.5</v>
      </c>
      <c r="E7410" s="17">
        <v>24476</v>
      </c>
      <c r="F7410" s="17"/>
    </row>
    <row r="7411" spans="1:6" x14ac:dyDescent="0.25">
      <c r="A7411" s="16" t="s">
        <v>240</v>
      </c>
      <c r="B7411" s="16">
        <v>55443</v>
      </c>
      <c r="C7411" s="16">
        <v>64</v>
      </c>
      <c r="D7411" s="16">
        <v>61.7</v>
      </c>
      <c r="E7411" s="17">
        <v>41471</v>
      </c>
      <c r="F7411" s="17"/>
    </row>
    <row r="7412" spans="1:6" x14ac:dyDescent="0.25">
      <c r="A7412" s="16" t="s">
        <v>240</v>
      </c>
      <c r="B7412" s="16">
        <v>55334</v>
      </c>
      <c r="C7412" s="16">
        <v>42</v>
      </c>
      <c r="D7412" s="16">
        <v>35.1</v>
      </c>
      <c r="E7412" s="17">
        <v>31898</v>
      </c>
      <c r="F7412" s="17"/>
    </row>
    <row r="7413" spans="1:6" x14ac:dyDescent="0.25">
      <c r="A7413" s="16" t="s">
        <v>240</v>
      </c>
      <c r="B7413" s="16">
        <v>56223</v>
      </c>
      <c r="C7413" s="16">
        <v>36</v>
      </c>
      <c r="D7413" s="16">
        <v>30.3</v>
      </c>
      <c r="E7413" s="17">
        <v>33239</v>
      </c>
      <c r="F7413" s="17"/>
    </row>
    <row r="7414" spans="1:6" x14ac:dyDescent="0.25">
      <c r="A7414" s="16" t="s">
        <v>240</v>
      </c>
      <c r="B7414" s="16">
        <v>56277</v>
      </c>
      <c r="C7414" s="16">
        <v>55</v>
      </c>
      <c r="D7414" s="16">
        <v>31.7</v>
      </c>
      <c r="E7414" s="17">
        <v>31291</v>
      </c>
      <c r="F7414" s="17"/>
    </row>
    <row r="7415" spans="1:6" x14ac:dyDescent="0.25">
      <c r="A7415" s="16" t="s">
        <v>240</v>
      </c>
      <c r="B7415" s="16">
        <v>56241</v>
      </c>
      <c r="C7415" s="16">
        <v>48</v>
      </c>
      <c r="D7415" s="16">
        <v>47.5</v>
      </c>
      <c r="E7415" s="17">
        <v>29773</v>
      </c>
      <c r="F7415" s="17"/>
    </row>
    <row r="7416" spans="1:6" x14ac:dyDescent="0.25">
      <c r="A7416" s="16" t="s">
        <v>240</v>
      </c>
      <c r="B7416" s="16">
        <v>56222</v>
      </c>
      <c r="C7416" s="16">
        <v>48</v>
      </c>
      <c r="D7416" s="16">
        <v>36.200000000000003</v>
      </c>
      <c r="E7416" s="17">
        <v>33512</v>
      </c>
      <c r="F7416" s="17"/>
    </row>
    <row r="7417" spans="1:6" x14ac:dyDescent="0.25">
      <c r="A7417" s="16" t="s">
        <v>240</v>
      </c>
      <c r="B7417" s="16">
        <v>55811</v>
      </c>
      <c r="C7417" s="16">
        <v>54</v>
      </c>
      <c r="D7417" s="16">
        <v>51.4</v>
      </c>
      <c r="E7417" s="17">
        <v>29902</v>
      </c>
      <c r="F7417" s="17"/>
    </row>
    <row r="7418" spans="1:6" x14ac:dyDescent="0.25">
      <c r="A7418" s="16" t="s">
        <v>240</v>
      </c>
      <c r="B7418" s="16">
        <v>56081</v>
      </c>
      <c r="C7418" s="16">
        <v>51</v>
      </c>
      <c r="D7418" s="16">
        <v>41.6</v>
      </c>
      <c r="E7418" s="17">
        <v>33604</v>
      </c>
      <c r="F7418" s="17"/>
    </row>
    <row r="7419" spans="1:6" x14ac:dyDescent="0.25">
      <c r="A7419" s="16" t="s">
        <v>240</v>
      </c>
      <c r="B7419" s="16">
        <v>55802</v>
      </c>
      <c r="C7419" s="16">
        <v>139</v>
      </c>
      <c r="D7419" s="16">
        <v>116.1</v>
      </c>
      <c r="E7419" s="17">
        <v>28877</v>
      </c>
      <c r="F7419" s="17"/>
    </row>
    <row r="7420" spans="1:6" x14ac:dyDescent="0.25">
      <c r="A7420" s="16" t="s">
        <v>240</v>
      </c>
      <c r="B7420" s="16">
        <v>55807</v>
      </c>
      <c r="C7420" s="16">
        <v>70</v>
      </c>
      <c r="D7420" s="16">
        <v>65.2</v>
      </c>
      <c r="E7420" s="17">
        <v>31898</v>
      </c>
      <c r="F7420" s="17"/>
    </row>
    <row r="7421" spans="1:6" x14ac:dyDescent="0.25">
      <c r="A7421" s="16" t="s">
        <v>240</v>
      </c>
      <c r="B7421" s="16">
        <v>55407</v>
      </c>
      <c r="C7421" s="16">
        <v>190</v>
      </c>
      <c r="D7421" s="16">
        <v>168.9</v>
      </c>
      <c r="E7421" s="17">
        <v>30831</v>
      </c>
      <c r="F7421" s="17"/>
    </row>
    <row r="7422" spans="1:6" x14ac:dyDescent="0.25">
      <c r="A7422" s="16" t="s">
        <v>240</v>
      </c>
      <c r="B7422" s="16">
        <v>55104</v>
      </c>
      <c r="C7422" s="16">
        <v>131</v>
      </c>
      <c r="D7422" s="16">
        <v>125.9</v>
      </c>
      <c r="E7422" s="17">
        <v>31868</v>
      </c>
      <c r="F7422" s="17"/>
    </row>
    <row r="7423" spans="1:6" x14ac:dyDescent="0.25">
      <c r="A7423" s="16" t="s">
        <v>240</v>
      </c>
      <c r="B7423" s="16">
        <v>55422</v>
      </c>
      <c r="C7423" s="16">
        <v>38</v>
      </c>
      <c r="D7423" s="16">
        <v>29.6</v>
      </c>
      <c r="E7423" s="17">
        <v>31594</v>
      </c>
      <c r="F7423" s="17"/>
    </row>
    <row r="7424" spans="1:6" x14ac:dyDescent="0.25">
      <c r="A7424" s="16" t="s">
        <v>240</v>
      </c>
      <c r="B7424" s="16">
        <v>56256</v>
      </c>
      <c r="C7424" s="16">
        <v>56</v>
      </c>
      <c r="D7424" s="16">
        <v>48.6</v>
      </c>
      <c r="E7424" s="17">
        <v>31747</v>
      </c>
      <c r="F7424" s="17"/>
    </row>
    <row r="7425" spans="1:6" x14ac:dyDescent="0.25">
      <c r="A7425" s="16" t="s">
        <v>240</v>
      </c>
      <c r="B7425" s="16">
        <v>55437</v>
      </c>
      <c r="C7425" s="16">
        <v>214</v>
      </c>
      <c r="D7425" s="16">
        <v>193.8</v>
      </c>
      <c r="E7425" s="17">
        <v>31656</v>
      </c>
      <c r="F7425" s="17"/>
    </row>
    <row r="7426" spans="1:6" x14ac:dyDescent="0.25">
      <c r="A7426" s="16" t="s">
        <v>240</v>
      </c>
      <c r="B7426" s="16">
        <v>55943</v>
      </c>
      <c r="C7426" s="16">
        <v>45</v>
      </c>
      <c r="D7426" s="16">
        <v>37.6</v>
      </c>
      <c r="E7426" s="17">
        <v>33420</v>
      </c>
      <c r="F7426" s="17"/>
    </row>
    <row r="7427" spans="1:6" x14ac:dyDescent="0.25">
      <c r="A7427" s="16" t="s">
        <v>240</v>
      </c>
      <c r="B7427" s="16">
        <v>55117</v>
      </c>
      <c r="C7427" s="16">
        <v>71</v>
      </c>
      <c r="D7427" s="16">
        <v>67.099999999999994</v>
      </c>
      <c r="E7427" s="17">
        <v>28581</v>
      </c>
      <c r="F7427" s="17"/>
    </row>
    <row r="7428" spans="1:6" x14ac:dyDescent="0.25">
      <c r="A7428" s="16" t="s">
        <v>240</v>
      </c>
      <c r="B7428" s="16">
        <v>55435</v>
      </c>
      <c r="C7428" s="16">
        <v>63</v>
      </c>
      <c r="D7428" s="16">
        <v>59.7</v>
      </c>
      <c r="E7428" s="17">
        <v>42740</v>
      </c>
      <c r="F7428" s="17"/>
    </row>
    <row r="7429" spans="1:6" x14ac:dyDescent="0.25">
      <c r="A7429" s="16" t="s">
        <v>240</v>
      </c>
      <c r="B7429" s="16">
        <v>55901</v>
      </c>
      <c r="C7429" s="16">
        <v>32</v>
      </c>
      <c r="D7429" s="16">
        <v>14.3</v>
      </c>
      <c r="E7429" s="17">
        <v>31229</v>
      </c>
      <c r="F7429" s="17"/>
    </row>
    <row r="7430" spans="1:6" x14ac:dyDescent="0.25">
      <c r="A7430" s="16" t="s">
        <v>240</v>
      </c>
      <c r="B7430" s="16">
        <v>56001</v>
      </c>
      <c r="C7430" s="16">
        <v>70</v>
      </c>
      <c r="D7430" s="16">
        <v>59.9</v>
      </c>
      <c r="E7430" s="17">
        <v>32174</v>
      </c>
      <c r="F7430" s="17"/>
    </row>
    <row r="7431" spans="1:6" x14ac:dyDescent="0.25">
      <c r="A7431" s="16" t="s">
        <v>240</v>
      </c>
      <c r="B7431" s="16">
        <v>55964</v>
      </c>
      <c r="C7431" s="16">
        <v>50</v>
      </c>
      <c r="D7431" s="16">
        <v>35.299999999999997</v>
      </c>
      <c r="E7431" s="17">
        <v>31656</v>
      </c>
      <c r="F7431" s="17"/>
    </row>
    <row r="7432" spans="1:6" x14ac:dyDescent="0.25">
      <c r="A7432" s="16" t="s">
        <v>240</v>
      </c>
      <c r="B7432" s="16">
        <v>56265</v>
      </c>
      <c r="C7432" s="16">
        <v>90</v>
      </c>
      <c r="D7432" s="16">
        <v>81.400000000000006</v>
      </c>
      <c r="E7432" s="17">
        <v>27395</v>
      </c>
      <c r="F7432" s="17"/>
    </row>
    <row r="7433" spans="1:6" x14ac:dyDescent="0.25">
      <c r="A7433" s="16" t="s">
        <v>240</v>
      </c>
      <c r="B7433" s="16">
        <v>56431</v>
      </c>
      <c r="C7433" s="16">
        <v>75</v>
      </c>
      <c r="D7433" s="16">
        <v>62.2</v>
      </c>
      <c r="E7433" s="17">
        <v>31733</v>
      </c>
      <c r="F7433" s="17"/>
    </row>
    <row r="7434" spans="1:6" x14ac:dyDescent="0.25">
      <c r="A7434" s="16" t="s">
        <v>240</v>
      </c>
      <c r="B7434" s="16">
        <v>55987</v>
      </c>
      <c r="C7434" s="16">
        <v>71</v>
      </c>
      <c r="D7434" s="16">
        <v>51.6</v>
      </c>
      <c r="E7434" s="17">
        <v>24491</v>
      </c>
      <c r="F7434" s="17"/>
    </row>
    <row r="7435" spans="1:6" x14ac:dyDescent="0.25">
      <c r="A7435" s="16" t="s">
        <v>240</v>
      </c>
      <c r="B7435" s="16">
        <v>56159</v>
      </c>
      <c r="C7435" s="16">
        <v>53</v>
      </c>
      <c r="D7435" s="16">
        <v>47.9</v>
      </c>
      <c r="E7435" s="17">
        <v>33270</v>
      </c>
      <c r="F7435" s="17"/>
    </row>
    <row r="7436" spans="1:6" x14ac:dyDescent="0.25">
      <c r="A7436" s="16" t="s">
        <v>240</v>
      </c>
      <c r="B7436" s="16">
        <v>55110</v>
      </c>
      <c r="C7436" s="16">
        <v>138</v>
      </c>
      <c r="D7436" s="16">
        <v>132.4</v>
      </c>
      <c r="E7436" s="17">
        <v>31382</v>
      </c>
      <c r="F7436" s="17"/>
    </row>
    <row r="7437" spans="1:6" x14ac:dyDescent="0.25">
      <c r="A7437" s="16" t="s">
        <v>240</v>
      </c>
      <c r="B7437" s="16">
        <v>55426</v>
      </c>
      <c r="C7437" s="16">
        <v>112</v>
      </c>
      <c r="D7437" s="16">
        <v>92.3</v>
      </c>
      <c r="E7437" s="17">
        <v>28522</v>
      </c>
      <c r="F7437" s="17"/>
    </row>
    <row r="7438" spans="1:6" x14ac:dyDescent="0.25">
      <c r="A7438" s="16" t="s">
        <v>240</v>
      </c>
      <c r="B7438" s="16">
        <v>56062</v>
      </c>
      <c r="C7438" s="16">
        <v>51</v>
      </c>
      <c r="D7438" s="16">
        <v>46.8</v>
      </c>
      <c r="E7438" s="17">
        <v>32082</v>
      </c>
      <c r="F7438" s="17"/>
    </row>
    <row r="7439" spans="1:6" x14ac:dyDescent="0.25">
      <c r="A7439" s="16" t="s">
        <v>240</v>
      </c>
      <c r="B7439" s="16">
        <v>55127</v>
      </c>
      <c r="C7439" s="16">
        <v>60</v>
      </c>
      <c r="D7439" s="16">
        <v>54.1</v>
      </c>
      <c r="E7439" s="17">
        <v>38931</v>
      </c>
      <c r="F7439" s="17"/>
    </row>
    <row r="7440" spans="1:6" x14ac:dyDescent="0.25">
      <c r="A7440" s="16" t="s">
        <v>240</v>
      </c>
      <c r="B7440" s="16">
        <v>55987</v>
      </c>
      <c r="C7440" s="16">
        <v>109</v>
      </c>
      <c r="D7440" s="16">
        <v>93.4</v>
      </c>
      <c r="E7440" s="17">
        <v>30529</v>
      </c>
      <c r="F7440" s="17"/>
    </row>
    <row r="7441" spans="1:6" x14ac:dyDescent="0.25">
      <c r="A7441" s="16" t="s">
        <v>240</v>
      </c>
      <c r="B7441" s="16">
        <v>56329</v>
      </c>
      <c r="C7441" s="16">
        <v>78</v>
      </c>
      <c r="D7441" s="16">
        <v>74.900000000000006</v>
      </c>
      <c r="E7441" s="17">
        <v>31594</v>
      </c>
      <c r="F7441" s="17"/>
    </row>
    <row r="7442" spans="1:6" x14ac:dyDescent="0.25">
      <c r="A7442" s="16" t="s">
        <v>240</v>
      </c>
      <c r="B7442" s="16">
        <v>55355</v>
      </c>
      <c r="C7442" s="16">
        <v>75</v>
      </c>
      <c r="D7442" s="16">
        <v>55.9</v>
      </c>
      <c r="E7442" s="17">
        <v>31686</v>
      </c>
      <c r="F7442" s="17"/>
    </row>
    <row r="7443" spans="1:6" x14ac:dyDescent="0.25">
      <c r="A7443" s="16" t="s">
        <v>240</v>
      </c>
      <c r="B7443" s="16">
        <v>55009</v>
      </c>
      <c r="C7443" s="16">
        <v>89</v>
      </c>
      <c r="D7443" s="16">
        <v>51.7</v>
      </c>
      <c r="E7443" s="17">
        <v>31444</v>
      </c>
      <c r="F7443" s="17"/>
    </row>
    <row r="7444" spans="1:6" x14ac:dyDescent="0.25">
      <c r="A7444" s="16" t="s">
        <v>240</v>
      </c>
      <c r="B7444" s="16">
        <v>56183</v>
      </c>
      <c r="C7444" s="16">
        <v>34</v>
      </c>
      <c r="D7444" s="16">
        <v>28.8</v>
      </c>
      <c r="E7444" s="17">
        <v>33604</v>
      </c>
      <c r="F7444" s="17"/>
    </row>
    <row r="7445" spans="1:6" x14ac:dyDescent="0.25">
      <c r="A7445" s="16" t="s">
        <v>240</v>
      </c>
      <c r="B7445" s="16">
        <v>55359</v>
      </c>
      <c r="C7445" s="16">
        <v>52</v>
      </c>
      <c r="D7445" s="16">
        <v>43.8</v>
      </c>
      <c r="E7445" s="17">
        <v>32051</v>
      </c>
      <c r="F7445" s="17"/>
    </row>
    <row r="7446" spans="1:6" x14ac:dyDescent="0.25">
      <c r="A7446" s="16" t="s">
        <v>240</v>
      </c>
      <c r="B7446" s="16">
        <v>55912</v>
      </c>
      <c r="C7446" s="16">
        <v>45</v>
      </c>
      <c r="D7446" s="16">
        <v>41.9</v>
      </c>
      <c r="E7446" s="17">
        <v>31564</v>
      </c>
      <c r="F7446" s="17"/>
    </row>
    <row r="7447" spans="1:6" x14ac:dyDescent="0.25">
      <c r="A7447" s="16" t="s">
        <v>240</v>
      </c>
      <c r="B7447" s="16">
        <v>55331</v>
      </c>
      <c r="C7447" s="16">
        <v>21</v>
      </c>
      <c r="D7447" s="16">
        <v>19.100000000000001</v>
      </c>
      <c r="E7447" s="17">
        <v>33787</v>
      </c>
      <c r="F7447" s="17"/>
    </row>
    <row r="7448" spans="1:6" x14ac:dyDescent="0.25">
      <c r="A7448" s="16" t="s">
        <v>240</v>
      </c>
      <c r="B7448" s="16">
        <v>56097</v>
      </c>
      <c r="C7448" s="16">
        <v>45</v>
      </c>
      <c r="D7448" s="16">
        <v>33.4</v>
      </c>
      <c r="E7448" s="17">
        <v>31837</v>
      </c>
      <c r="F7448" s="17"/>
    </row>
    <row r="7449" spans="1:6" x14ac:dyDescent="0.25">
      <c r="A7449" s="16" t="s">
        <v>240</v>
      </c>
      <c r="B7449" s="16">
        <v>55961</v>
      </c>
      <c r="C7449" s="16">
        <v>25</v>
      </c>
      <c r="D7449" s="16">
        <v>18.2</v>
      </c>
      <c r="E7449" s="17">
        <v>31868</v>
      </c>
      <c r="F7449" s="17"/>
    </row>
    <row r="7450" spans="1:6" x14ac:dyDescent="0.25">
      <c r="A7450" s="16" t="s">
        <v>240</v>
      </c>
      <c r="B7450" s="16">
        <v>56156</v>
      </c>
      <c r="C7450" s="16">
        <v>51</v>
      </c>
      <c r="D7450" s="16">
        <v>47.4</v>
      </c>
      <c r="E7450" s="17">
        <v>33420</v>
      </c>
      <c r="F7450" s="17"/>
    </row>
    <row r="7451" spans="1:6" x14ac:dyDescent="0.25">
      <c r="A7451" s="16" t="s">
        <v>240</v>
      </c>
      <c r="B7451" s="16">
        <v>55404</v>
      </c>
      <c r="C7451" s="16">
        <v>70</v>
      </c>
      <c r="D7451" s="16">
        <v>64.8</v>
      </c>
      <c r="E7451" s="17">
        <v>28764</v>
      </c>
      <c r="F7451" s="17"/>
    </row>
    <row r="7452" spans="1:6" x14ac:dyDescent="0.25">
      <c r="A7452" s="16" t="s">
        <v>240</v>
      </c>
      <c r="B7452" s="16">
        <v>55109</v>
      </c>
      <c r="C7452" s="16">
        <v>128</v>
      </c>
      <c r="D7452" s="16">
        <v>102.1</v>
      </c>
      <c r="E7452" s="17">
        <v>31168</v>
      </c>
      <c r="F7452" s="17"/>
    </row>
    <row r="7453" spans="1:6" x14ac:dyDescent="0.25">
      <c r="A7453" s="16" t="s">
        <v>240</v>
      </c>
      <c r="B7453" s="16">
        <v>55420</v>
      </c>
      <c r="C7453" s="16">
        <v>68</v>
      </c>
      <c r="D7453" s="16">
        <v>52.7</v>
      </c>
      <c r="E7453" s="17">
        <v>31594</v>
      </c>
      <c r="F7453" s="17"/>
    </row>
    <row r="7454" spans="1:6" x14ac:dyDescent="0.25">
      <c r="A7454" s="16" t="s">
        <v>240</v>
      </c>
      <c r="B7454" s="16">
        <v>55409</v>
      </c>
      <c r="C7454" s="16">
        <v>290</v>
      </c>
      <c r="D7454" s="16">
        <v>242</v>
      </c>
      <c r="E7454" s="17">
        <v>24473</v>
      </c>
      <c r="F7454" s="17"/>
    </row>
    <row r="7455" spans="1:6" x14ac:dyDescent="0.25">
      <c r="A7455" s="16" t="s">
        <v>240</v>
      </c>
      <c r="B7455" s="16">
        <v>55421</v>
      </c>
      <c r="C7455" s="16">
        <v>122</v>
      </c>
      <c r="D7455" s="16">
        <v>116</v>
      </c>
      <c r="E7455" s="17">
        <v>24473</v>
      </c>
      <c r="F7455" s="17"/>
    </row>
    <row r="7456" spans="1:6" x14ac:dyDescent="0.25">
      <c r="A7456" s="16" t="s">
        <v>240</v>
      </c>
      <c r="B7456" s="16">
        <v>55041</v>
      </c>
      <c r="C7456" s="16">
        <v>90</v>
      </c>
      <c r="D7456" s="16">
        <v>81.400000000000006</v>
      </c>
      <c r="E7456" s="17">
        <v>28569</v>
      </c>
      <c r="F7456" s="17"/>
    </row>
    <row r="7457" spans="1:6" x14ac:dyDescent="0.25">
      <c r="A7457" s="16" t="s">
        <v>240</v>
      </c>
      <c r="B7457" s="16">
        <v>55349</v>
      </c>
      <c r="C7457" s="16">
        <v>32</v>
      </c>
      <c r="D7457" s="16">
        <v>27.3</v>
      </c>
      <c r="E7457" s="17">
        <v>31138</v>
      </c>
      <c r="F7457" s="17"/>
    </row>
    <row r="7458" spans="1:6" x14ac:dyDescent="0.25">
      <c r="A7458" s="16" t="s">
        <v>240</v>
      </c>
      <c r="B7458" s="16">
        <v>55303</v>
      </c>
      <c r="C7458" s="16">
        <v>120</v>
      </c>
      <c r="D7458" s="16">
        <v>116.4</v>
      </c>
      <c r="E7458" s="17">
        <v>27797</v>
      </c>
      <c r="F7458" s="17"/>
    </row>
    <row r="7459" spans="1:6" x14ac:dyDescent="0.25">
      <c r="A7459" s="16" t="s">
        <v>240</v>
      </c>
      <c r="B7459" s="16">
        <v>55422</v>
      </c>
      <c r="C7459" s="16">
        <v>32</v>
      </c>
      <c r="D7459" s="16">
        <v>25.4</v>
      </c>
      <c r="E7459" s="17">
        <v>42473</v>
      </c>
      <c r="F7459" s="17"/>
    </row>
    <row r="7460" spans="1:6" x14ac:dyDescent="0.25">
      <c r="A7460" s="16" t="s">
        <v>240</v>
      </c>
      <c r="B7460" s="16">
        <v>55976</v>
      </c>
      <c r="C7460" s="16">
        <v>58</v>
      </c>
      <c r="D7460" s="16">
        <v>52.5</v>
      </c>
      <c r="E7460" s="17">
        <v>31656</v>
      </c>
      <c r="F7460" s="17"/>
    </row>
    <row r="7461" spans="1:6" x14ac:dyDescent="0.25">
      <c r="A7461" s="16" t="s">
        <v>240</v>
      </c>
      <c r="B7461" s="16">
        <v>55802</v>
      </c>
      <c r="C7461" s="16">
        <v>47</v>
      </c>
      <c r="D7461" s="16">
        <v>44.3</v>
      </c>
      <c r="E7461" s="17">
        <v>30348</v>
      </c>
      <c r="F7461" s="17"/>
    </row>
    <row r="7462" spans="1:6" x14ac:dyDescent="0.25">
      <c r="A7462" s="16" t="s">
        <v>240</v>
      </c>
      <c r="B7462" s="16">
        <v>56013</v>
      </c>
      <c r="C7462" s="16">
        <v>79</v>
      </c>
      <c r="D7462" s="16">
        <v>68.400000000000006</v>
      </c>
      <c r="E7462" s="17">
        <v>31747</v>
      </c>
      <c r="F7462" s="17"/>
    </row>
    <row r="7463" spans="1:6" x14ac:dyDescent="0.25">
      <c r="A7463" s="16" t="s">
        <v>240</v>
      </c>
      <c r="B7463" s="16">
        <v>55422</v>
      </c>
      <c r="C7463" s="16">
        <v>75</v>
      </c>
      <c r="D7463" s="16">
        <v>70.400000000000006</v>
      </c>
      <c r="E7463" s="17">
        <v>31837</v>
      </c>
      <c r="F7463" s="17"/>
    </row>
    <row r="7464" spans="1:6" x14ac:dyDescent="0.25">
      <c r="A7464" s="16" t="s">
        <v>240</v>
      </c>
      <c r="B7464" s="16">
        <v>56628</v>
      </c>
      <c r="C7464" s="16">
        <v>40</v>
      </c>
      <c r="D7464" s="16">
        <v>37.700000000000003</v>
      </c>
      <c r="E7464" s="17">
        <v>32264</v>
      </c>
      <c r="F7464" s="17"/>
    </row>
    <row r="7465" spans="1:6" x14ac:dyDescent="0.25">
      <c r="A7465" s="16" t="s">
        <v>240</v>
      </c>
      <c r="B7465" s="16">
        <v>56283</v>
      </c>
      <c r="C7465" s="16">
        <v>43</v>
      </c>
      <c r="D7465" s="16">
        <v>18.600000000000001</v>
      </c>
      <c r="E7465" s="17">
        <v>29690</v>
      </c>
      <c r="F7465" s="17"/>
    </row>
    <row r="7466" spans="1:6" x14ac:dyDescent="0.25">
      <c r="A7466" s="16" t="s">
        <v>240</v>
      </c>
      <c r="B7466" s="16">
        <v>55909</v>
      </c>
      <c r="C7466" s="16">
        <v>40</v>
      </c>
      <c r="D7466" s="16">
        <v>26.4</v>
      </c>
      <c r="E7466" s="17">
        <v>32143</v>
      </c>
      <c r="F7466" s="17"/>
    </row>
    <row r="7467" spans="1:6" x14ac:dyDescent="0.25">
      <c r="A7467" s="16" t="s">
        <v>240</v>
      </c>
      <c r="B7467" s="16">
        <v>55936</v>
      </c>
      <c r="C7467" s="16">
        <v>26</v>
      </c>
      <c r="D7467" s="16">
        <v>16.7</v>
      </c>
      <c r="E7467" s="17">
        <v>31747</v>
      </c>
      <c r="F7467" s="17"/>
    </row>
    <row r="7468" spans="1:6" x14ac:dyDescent="0.25">
      <c r="A7468" s="16" t="s">
        <v>240</v>
      </c>
      <c r="B7468" s="16">
        <v>55344</v>
      </c>
      <c r="C7468" s="16">
        <v>60</v>
      </c>
      <c r="D7468" s="16">
        <v>57.6</v>
      </c>
      <c r="E7468" s="17">
        <v>31533</v>
      </c>
      <c r="F7468" s="17"/>
    </row>
    <row r="7469" spans="1:6" x14ac:dyDescent="0.25">
      <c r="A7469" s="16" t="s">
        <v>240</v>
      </c>
      <c r="B7469" s="16">
        <v>55387</v>
      </c>
      <c r="C7469" s="16">
        <v>37</v>
      </c>
      <c r="D7469" s="16">
        <v>33.1</v>
      </c>
      <c r="E7469" s="17">
        <v>33543</v>
      </c>
      <c r="F7469" s="17"/>
    </row>
    <row r="7470" spans="1:6" x14ac:dyDescent="0.25">
      <c r="A7470" s="16" t="s">
        <v>240</v>
      </c>
      <c r="B7470" s="16">
        <v>56178</v>
      </c>
      <c r="C7470" s="16">
        <v>30</v>
      </c>
      <c r="D7470" s="16">
        <v>28.7</v>
      </c>
      <c r="E7470" s="17">
        <v>31533</v>
      </c>
      <c r="F7470" s="17"/>
    </row>
    <row r="7471" spans="1:6" x14ac:dyDescent="0.25">
      <c r="A7471" s="16" t="s">
        <v>240</v>
      </c>
      <c r="B7471" s="16">
        <v>56763</v>
      </c>
      <c r="C7471" s="16">
        <v>49</v>
      </c>
      <c r="D7471" s="16">
        <v>48.2</v>
      </c>
      <c r="E7471" s="17">
        <v>31625</v>
      </c>
      <c r="F7471" s="17"/>
    </row>
    <row r="7472" spans="1:6" x14ac:dyDescent="0.25">
      <c r="A7472" s="16" t="s">
        <v>240</v>
      </c>
      <c r="B7472" s="16">
        <v>55057</v>
      </c>
      <c r="C7472" s="16">
        <v>42</v>
      </c>
      <c r="D7472" s="16">
        <v>36.1</v>
      </c>
      <c r="E7472" s="17">
        <v>33359</v>
      </c>
      <c r="F7472" s="17"/>
    </row>
    <row r="7473" spans="1:6" x14ac:dyDescent="0.25">
      <c r="A7473" s="16" t="s">
        <v>240</v>
      </c>
      <c r="B7473" s="16">
        <v>55112</v>
      </c>
      <c r="C7473" s="16">
        <v>99</v>
      </c>
      <c r="D7473" s="16">
        <v>85.9</v>
      </c>
      <c r="E7473" s="17">
        <v>25181</v>
      </c>
      <c r="F7473" s="17"/>
    </row>
    <row r="7474" spans="1:6" x14ac:dyDescent="0.25">
      <c r="A7474" s="16" t="s">
        <v>240</v>
      </c>
      <c r="B7474" s="16">
        <v>56440</v>
      </c>
      <c r="C7474" s="16">
        <v>50</v>
      </c>
      <c r="D7474" s="16">
        <v>37.700000000000003</v>
      </c>
      <c r="E7474" s="17">
        <v>32174</v>
      </c>
      <c r="F7474" s="17"/>
    </row>
    <row r="7475" spans="1:6" x14ac:dyDescent="0.25">
      <c r="A7475" s="16" t="s">
        <v>240</v>
      </c>
      <c r="B7475" s="16">
        <v>56352</v>
      </c>
      <c r="C7475" s="16">
        <v>75</v>
      </c>
      <c r="D7475" s="16">
        <v>72.5</v>
      </c>
      <c r="E7475" s="17">
        <v>31747</v>
      </c>
      <c r="F7475" s="17"/>
    </row>
    <row r="7476" spans="1:6" x14ac:dyDescent="0.25">
      <c r="A7476" s="16" t="s">
        <v>240</v>
      </c>
      <c r="B7476" s="16">
        <v>55307</v>
      </c>
      <c r="C7476" s="16">
        <v>27</v>
      </c>
      <c r="D7476" s="16">
        <v>18.5</v>
      </c>
      <c r="E7476" s="17">
        <v>33512</v>
      </c>
      <c r="F7476" s="17"/>
    </row>
    <row r="7477" spans="1:6" x14ac:dyDescent="0.25">
      <c r="A7477" s="16" t="s">
        <v>240</v>
      </c>
      <c r="B7477" s="16">
        <v>55404</v>
      </c>
      <c r="C7477" s="16">
        <v>212</v>
      </c>
      <c r="D7477" s="16">
        <v>202.3</v>
      </c>
      <c r="E7477" s="17">
        <v>27119</v>
      </c>
      <c r="F7477" s="17"/>
    </row>
    <row r="7478" spans="1:6" x14ac:dyDescent="0.25">
      <c r="A7478" s="16" t="s">
        <v>240</v>
      </c>
      <c r="B7478" s="16">
        <v>56573</v>
      </c>
      <c r="C7478" s="16">
        <v>96</v>
      </c>
      <c r="D7478" s="16">
        <v>83.5</v>
      </c>
      <c r="E7478" s="17">
        <v>31959</v>
      </c>
      <c r="F7478" s="17"/>
    </row>
    <row r="7479" spans="1:6" x14ac:dyDescent="0.25">
      <c r="A7479" s="16" t="s">
        <v>240</v>
      </c>
      <c r="B7479" s="16">
        <v>55705</v>
      </c>
      <c r="C7479" s="16">
        <v>33</v>
      </c>
      <c r="D7479" s="16">
        <v>30.3</v>
      </c>
      <c r="E7479" s="17">
        <v>31868</v>
      </c>
      <c r="F7479" s="17"/>
    </row>
    <row r="7480" spans="1:6" x14ac:dyDescent="0.25">
      <c r="A7480" s="16" t="s">
        <v>240</v>
      </c>
      <c r="B7480" s="16">
        <v>56201</v>
      </c>
      <c r="C7480" s="16">
        <v>78</v>
      </c>
      <c r="D7480" s="16">
        <v>67.900000000000006</v>
      </c>
      <c r="E7480" s="17">
        <v>31778</v>
      </c>
      <c r="F7480" s="17"/>
    </row>
    <row r="7481" spans="1:6" x14ac:dyDescent="0.25">
      <c r="A7481" s="16" t="s">
        <v>240</v>
      </c>
      <c r="B7481" s="16">
        <v>55940</v>
      </c>
      <c r="C7481" s="16">
        <v>45</v>
      </c>
      <c r="D7481" s="16">
        <v>35.9</v>
      </c>
      <c r="E7481" s="17">
        <v>31809</v>
      </c>
      <c r="F7481" s="17"/>
    </row>
    <row r="7482" spans="1:6" x14ac:dyDescent="0.25">
      <c r="A7482" s="16" t="s">
        <v>240</v>
      </c>
      <c r="B7482" s="16">
        <v>56537</v>
      </c>
      <c r="C7482" s="16">
        <v>78</v>
      </c>
      <c r="D7482" s="16">
        <v>69.900000000000006</v>
      </c>
      <c r="E7482" s="17">
        <v>31868</v>
      </c>
      <c r="F7482" s="17"/>
    </row>
    <row r="7483" spans="1:6" x14ac:dyDescent="0.25">
      <c r="A7483" s="16" t="s">
        <v>240</v>
      </c>
      <c r="B7483" s="16">
        <v>55082</v>
      </c>
      <c r="C7483" s="16">
        <v>71</v>
      </c>
      <c r="D7483" s="16">
        <v>40.5</v>
      </c>
      <c r="E7483" s="17">
        <v>31594</v>
      </c>
      <c r="F7483" s="17"/>
    </row>
    <row r="7484" spans="1:6" x14ac:dyDescent="0.25">
      <c r="A7484" s="16" t="s">
        <v>240</v>
      </c>
      <c r="B7484" s="16">
        <v>55901</v>
      </c>
      <c r="C7484" s="16">
        <v>56</v>
      </c>
      <c r="D7484" s="16">
        <v>54.5</v>
      </c>
      <c r="E7484" s="17">
        <v>42192</v>
      </c>
      <c r="F7484" s="17"/>
    </row>
    <row r="7485" spans="1:6" x14ac:dyDescent="0.25">
      <c r="A7485" s="16" t="s">
        <v>240</v>
      </c>
      <c r="B7485" s="16">
        <v>56537</v>
      </c>
      <c r="C7485" s="16">
        <v>106</v>
      </c>
      <c r="D7485" s="16">
        <v>104.1</v>
      </c>
      <c r="E7485" s="17">
        <v>43287</v>
      </c>
      <c r="F7485" s="17"/>
    </row>
    <row r="7486" spans="1:6" x14ac:dyDescent="0.25">
      <c r="A7486" s="16" t="s">
        <v>240</v>
      </c>
      <c r="B7486" s="16">
        <v>56334</v>
      </c>
      <c r="C7486" s="16">
        <v>64</v>
      </c>
      <c r="D7486" s="16">
        <v>54.1</v>
      </c>
      <c r="E7486" s="17">
        <v>31747</v>
      </c>
      <c r="F7486" s="17"/>
    </row>
    <row r="7487" spans="1:6" x14ac:dyDescent="0.25">
      <c r="A7487" s="16" t="s">
        <v>240</v>
      </c>
      <c r="B7487" s="16">
        <v>56716</v>
      </c>
      <c r="C7487" s="16">
        <v>24</v>
      </c>
      <c r="D7487" s="16">
        <v>17.399999999999999</v>
      </c>
      <c r="E7487" s="17">
        <v>30164</v>
      </c>
      <c r="F7487" s="17"/>
    </row>
    <row r="7488" spans="1:6" x14ac:dyDescent="0.25">
      <c r="A7488" s="16" t="s">
        <v>240</v>
      </c>
      <c r="B7488" s="16">
        <v>56671</v>
      </c>
      <c r="C7488" s="16">
        <v>47</v>
      </c>
      <c r="D7488" s="16">
        <v>25.3</v>
      </c>
      <c r="E7488" s="17">
        <v>33602</v>
      </c>
      <c r="F7488" s="17"/>
    </row>
    <row r="7489" spans="1:6" x14ac:dyDescent="0.25">
      <c r="A7489" s="16" t="s">
        <v>240</v>
      </c>
      <c r="B7489" s="16">
        <v>55975</v>
      </c>
      <c r="C7489" s="16">
        <v>50</v>
      </c>
      <c r="D7489" s="16">
        <v>43.5</v>
      </c>
      <c r="E7489" s="17">
        <v>31837</v>
      </c>
      <c r="F7489" s="17"/>
    </row>
    <row r="7490" spans="1:6" x14ac:dyDescent="0.25">
      <c r="A7490" s="16" t="s">
        <v>240</v>
      </c>
      <c r="B7490" s="16">
        <v>55313</v>
      </c>
      <c r="C7490" s="16">
        <v>56</v>
      </c>
      <c r="D7490" s="16">
        <v>47.2</v>
      </c>
      <c r="E7490" s="17">
        <v>32174</v>
      </c>
      <c r="F7490" s="17"/>
    </row>
    <row r="7491" spans="1:6" x14ac:dyDescent="0.25">
      <c r="A7491" s="16" t="s">
        <v>240</v>
      </c>
      <c r="B7491" s="16">
        <v>55431</v>
      </c>
      <c r="C7491" s="16">
        <v>98</v>
      </c>
      <c r="D7491" s="16">
        <v>89.9</v>
      </c>
      <c r="E7491" s="17">
        <v>33329</v>
      </c>
      <c r="F7491" s="17"/>
    </row>
    <row r="7492" spans="1:6" x14ac:dyDescent="0.25">
      <c r="A7492" s="16" t="s">
        <v>240</v>
      </c>
      <c r="B7492" s="16">
        <v>55418</v>
      </c>
      <c r="C7492" s="16">
        <v>50</v>
      </c>
      <c r="D7492" s="16">
        <v>40</v>
      </c>
      <c r="E7492" s="17">
        <v>33482</v>
      </c>
      <c r="F7492" s="17"/>
    </row>
    <row r="7493" spans="1:6" x14ac:dyDescent="0.25">
      <c r="A7493" s="16" t="s">
        <v>240</v>
      </c>
      <c r="B7493" s="16">
        <v>55731</v>
      </c>
      <c r="C7493" s="16">
        <v>42</v>
      </c>
      <c r="D7493" s="16">
        <v>36.6</v>
      </c>
      <c r="E7493" s="17">
        <v>24677</v>
      </c>
      <c r="F7493" s="17"/>
    </row>
    <row r="7494" spans="1:6" x14ac:dyDescent="0.25">
      <c r="A7494" s="16" t="s">
        <v>240</v>
      </c>
      <c r="B7494" s="16">
        <v>56441</v>
      </c>
      <c r="C7494" s="16">
        <v>69</v>
      </c>
      <c r="D7494" s="16">
        <v>60.6</v>
      </c>
      <c r="E7494" s="17">
        <v>29252</v>
      </c>
      <c r="F7494" s="17"/>
    </row>
    <row r="7495" spans="1:6" x14ac:dyDescent="0.25">
      <c r="A7495" s="16" t="s">
        <v>240</v>
      </c>
      <c r="B7495" s="16">
        <v>56601</v>
      </c>
      <c r="C7495" s="16">
        <v>78</v>
      </c>
      <c r="D7495" s="16">
        <v>73.2</v>
      </c>
      <c r="E7495" s="17">
        <v>28856</v>
      </c>
      <c r="F7495" s="17"/>
    </row>
    <row r="7496" spans="1:6" x14ac:dyDescent="0.25">
      <c r="A7496" s="16" t="s">
        <v>240</v>
      </c>
      <c r="B7496" s="16">
        <v>55328</v>
      </c>
      <c r="C7496" s="16">
        <v>46</v>
      </c>
      <c r="D7496" s="16">
        <v>30</v>
      </c>
      <c r="E7496" s="17">
        <v>31594</v>
      </c>
      <c r="F7496" s="17"/>
    </row>
    <row r="7497" spans="1:6" x14ac:dyDescent="0.25">
      <c r="A7497" s="16" t="s">
        <v>240</v>
      </c>
      <c r="B7497" s="16">
        <v>56201</v>
      </c>
      <c r="C7497" s="16">
        <v>248</v>
      </c>
      <c r="D7497" s="16">
        <v>229.3</v>
      </c>
      <c r="E7497" s="17">
        <v>31809</v>
      </c>
      <c r="F7497" s="17"/>
    </row>
    <row r="7498" spans="1:6" x14ac:dyDescent="0.25">
      <c r="A7498" s="16" t="s">
        <v>240</v>
      </c>
      <c r="B7498" s="16">
        <v>55901</v>
      </c>
      <c r="C7498" s="16">
        <v>48</v>
      </c>
      <c r="D7498" s="16">
        <v>29.9</v>
      </c>
      <c r="E7498" s="17">
        <v>31413</v>
      </c>
      <c r="F7498" s="17"/>
    </row>
    <row r="7499" spans="1:6" x14ac:dyDescent="0.25">
      <c r="A7499" s="16" t="s">
        <v>240</v>
      </c>
      <c r="B7499" s="16">
        <v>55404</v>
      </c>
      <c r="C7499" s="16">
        <v>95</v>
      </c>
      <c r="D7499" s="16">
        <v>79.7</v>
      </c>
      <c r="E7499" s="17">
        <v>30736</v>
      </c>
      <c r="F7499" s="17"/>
    </row>
    <row r="7500" spans="1:6" x14ac:dyDescent="0.25">
      <c r="A7500" s="16" t="s">
        <v>240</v>
      </c>
      <c r="B7500" s="16">
        <v>55066</v>
      </c>
      <c r="C7500" s="16">
        <v>64</v>
      </c>
      <c r="D7500" s="16">
        <v>62.7</v>
      </c>
      <c r="E7500" s="17">
        <v>31837</v>
      </c>
      <c r="F7500" s="17"/>
    </row>
    <row r="7501" spans="1:6" x14ac:dyDescent="0.25">
      <c r="A7501" s="16" t="s">
        <v>240</v>
      </c>
      <c r="B7501" s="16">
        <v>56716</v>
      </c>
      <c r="C7501" s="16">
        <v>104</v>
      </c>
      <c r="D7501" s="16">
        <v>89.6</v>
      </c>
      <c r="E7501" s="17">
        <v>31929</v>
      </c>
      <c r="F7501" s="17"/>
    </row>
    <row r="7502" spans="1:6" x14ac:dyDescent="0.25">
      <c r="A7502" s="16" t="s">
        <v>240</v>
      </c>
      <c r="B7502" s="16">
        <v>56510</v>
      </c>
      <c r="C7502" s="16">
        <v>49</v>
      </c>
      <c r="D7502" s="16">
        <v>43.7</v>
      </c>
      <c r="E7502" s="17">
        <v>32082</v>
      </c>
      <c r="F7502" s="17"/>
    </row>
    <row r="7503" spans="1:6" x14ac:dyDescent="0.25">
      <c r="A7503" s="16" t="s">
        <v>240</v>
      </c>
      <c r="B7503" s="16">
        <v>55102</v>
      </c>
      <c r="C7503" s="16">
        <v>73</v>
      </c>
      <c r="D7503" s="16">
        <v>69</v>
      </c>
      <c r="E7503" s="17">
        <v>32174</v>
      </c>
      <c r="F7503" s="17"/>
    </row>
    <row r="7504" spans="1:6" x14ac:dyDescent="0.25">
      <c r="A7504" s="16" t="s">
        <v>240</v>
      </c>
      <c r="B7504" s="16">
        <v>56129</v>
      </c>
      <c r="C7504" s="16">
        <v>37</v>
      </c>
      <c r="D7504" s="16">
        <v>29.8</v>
      </c>
      <c r="E7504" s="17">
        <v>33298</v>
      </c>
      <c r="F7504" s="17"/>
    </row>
    <row r="7505" spans="1:6" x14ac:dyDescent="0.25">
      <c r="A7505" s="16" t="s">
        <v>240</v>
      </c>
      <c r="B7505" s="16">
        <v>55422</v>
      </c>
      <c r="C7505" s="16">
        <v>115</v>
      </c>
      <c r="D7505" s="16">
        <v>90.3</v>
      </c>
      <c r="E7505" s="17">
        <v>30987</v>
      </c>
      <c r="F7505" s="17"/>
    </row>
    <row r="7506" spans="1:6" x14ac:dyDescent="0.25">
      <c r="A7506" s="16" t="s">
        <v>240</v>
      </c>
      <c r="B7506" s="16">
        <v>55021</v>
      </c>
      <c r="C7506" s="16">
        <v>90</v>
      </c>
      <c r="D7506" s="16">
        <v>66.5</v>
      </c>
      <c r="E7506" s="17">
        <v>24473</v>
      </c>
      <c r="F7506" s="17"/>
    </row>
    <row r="7507" spans="1:6" x14ac:dyDescent="0.25">
      <c r="A7507" s="16" t="s">
        <v>240</v>
      </c>
      <c r="B7507" s="16">
        <v>55429</v>
      </c>
      <c r="C7507" s="16">
        <v>97</v>
      </c>
      <c r="D7507" s="16">
        <v>94.2</v>
      </c>
      <c r="E7507" s="17">
        <v>31868</v>
      </c>
      <c r="F7507" s="17"/>
    </row>
    <row r="7508" spans="1:6" x14ac:dyDescent="0.25">
      <c r="A7508" s="16" t="s">
        <v>240</v>
      </c>
      <c r="B7508" s="16">
        <v>55302</v>
      </c>
      <c r="C7508" s="16">
        <v>60</v>
      </c>
      <c r="D7508" s="16">
        <v>38.200000000000003</v>
      </c>
      <c r="E7508" s="17">
        <v>31717</v>
      </c>
      <c r="F7508" s="17"/>
    </row>
    <row r="7509" spans="1:6" x14ac:dyDescent="0.25">
      <c r="A7509" s="16" t="s">
        <v>240</v>
      </c>
      <c r="B7509" s="16">
        <v>55418</v>
      </c>
      <c r="C7509" s="16">
        <v>95</v>
      </c>
      <c r="D7509" s="16">
        <v>85.2</v>
      </c>
      <c r="E7509" s="17">
        <v>27454</v>
      </c>
      <c r="F7509" s="17"/>
    </row>
    <row r="7510" spans="1:6" x14ac:dyDescent="0.25">
      <c r="A7510" s="16" t="s">
        <v>240</v>
      </c>
      <c r="B7510" s="16">
        <v>56273</v>
      </c>
      <c r="C7510" s="16">
        <v>52</v>
      </c>
      <c r="D7510" s="16">
        <v>31.8</v>
      </c>
      <c r="E7510" s="17">
        <v>31717</v>
      </c>
      <c r="F7510" s="17"/>
    </row>
    <row r="7511" spans="1:6" x14ac:dyDescent="0.25">
      <c r="A7511" s="16" t="s">
        <v>240</v>
      </c>
      <c r="B7511" s="16">
        <v>56542</v>
      </c>
      <c r="C7511" s="16">
        <v>50</v>
      </c>
      <c r="D7511" s="16">
        <v>41.6</v>
      </c>
      <c r="E7511" s="17">
        <v>32143</v>
      </c>
      <c r="F7511" s="17"/>
    </row>
    <row r="7512" spans="1:6" x14ac:dyDescent="0.25">
      <c r="A7512" s="16" t="s">
        <v>240</v>
      </c>
      <c r="B7512" s="16">
        <v>56187</v>
      </c>
      <c r="C7512" s="16">
        <v>54</v>
      </c>
      <c r="D7512" s="16">
        <v>41.4</v>
      </c>
      <c r="E7512" s="17">
        <v>33604</v>
      </c>
      <c r="F7512" s="17"/>
    </row>
    <row r="7513" spans="1:6" x14ac:dyDescent="0.25">
      <c r="A7513" s="16" t="s">
        <v>240</v>
      </c>
      <c r="B7513" s="16">
        <v>55430</v>
      </c>
      <c r="C7513" s="16">
        <v>87</v>
      </c>
      <c r="D7513" s="16">
        <v>69.3</v>
      </c>
      <c r="E7513" s="17">
        <v>33239</v>
      </c>
      <c r="F7513" s="17"/>
    </row>
    <row r="7514" spans="1:6" x14ac:dyDescent="0.25">
      <c r="A7514" s="16" t="s">
        <v>240</v>
      </c>
      <c r="B7514" s="16">
        <v>56347</v>
      </c>
      <c r="C7514" s="16">
        <v>60</v>
      </c>
      <c r="D7514" s="16">
        <v>54.9</v>
      </c>
      <c r="E7514" s="17">
        <v>29891</v>
      </c>
      <c r="F7514" s="17"/>
    </row>
    <row r="7515" spans="1:6" x14ac:dyDescent="0.25">
      <c r="A7515" s="16" t="s">
        <v>240</v>
      </c>
      <c r="B7515" s="16">
        <v>55428</v>
      </c>
      <c r="C7515" s="16">
        <v>258</v>
      </c>
      <c r="D7515" s="16">
        <v>224.9</v>
      </c>
      <c r="E7515" s="17">
        <v>32174</v>
      </c>
      <c r="F7515" s="17"/>
    </row>
    <row r="7516" spans="1:6" x14ac:dyDescent="0.25">
      <c r="A7516" s="16" t="s">
        <v>240</v>
      </c>
      <c r="B7516" s="16">
        <v>55426</v>
      </c>
      <c r="C7516" s="16">
        <v>100</v>
      </c>
      <c r="D7516" s="16">
        <v>88.3</v>
      </c>
      <c r="E7516" s="17">
        <v>26907</v>
      </c>
      <c r="F7516" s="17"/>
    </row>
    <row r="7517" spans="1:6" x14ac:dyDescent="0.25">
      <c r="A7517" s="16" t="s">
        <v>240</v>
      </c>
      <c r="B7517" s="16">
        <v>56387</v>
      </c>
      <c r="C7517" s="16">
        <v>40</v>
      </c>
      <c r="D7517" s="16">
        <v>37.299999999999997</v>
      </c>
      <c r="E7517" s="17">
        <v>31747</v>
      </c>
      <c r="F7517" s="17"/>
    </row>
    <row r="7518" spans="1:6" x14ac:dyDescent="0.25">
      <c r="A7518" s="16" t="s">
        <v>240</v>
      </c>
      <c r="B7518" s="16">
        <v>56088</v>
      </c>
      <c r="C7518" s="16">
        <v>40</v>
      </c>
      <c r="D7518" s="16">
        <v>33.299999999999997</v>
      </c>
      <c r="E7518" s="17">
        <v>31686</v>
      </c>
      <c r="F7518" s="17"/>
    </row>
    <row r="7519" spans="1:6" x14ac:dyDescent="0.25">
      <c r="A7519" s="16" t="s">
        <v>240</v>
      </c>
      <c r="B7519" s="16">
        <v>55313</v>
      </c>
      <c r="C7519" s="16">
        <v>123</v>
      </c>
      <c r="D7519" s="16">
        <v>102.7</v>
      </c>
      <c r="E7519" s="17">
        <v>31898</v>
      </c>
      <c r="F7519" s="17"/>
    </row>
    <row r="7520" spans="1:6" x14ac:dyDescent="0.25">
      <c r="A7520" s="16" t="s">
        <v>240</v>
      </c>
      <c r="B7520" s="16">
        <v>55101</v>
      </c>
      <c r="C7520" s="16">
        <v>32</v>
      </c>
      <c r="D7520" s="16">
        <v>25.2</v>
      </c>
      <c r="E7520" s="17">
        <v>32599</v>
      </c>
      <c r="F7520" s="17"/>
    </row>
    <row r="7521" spans="1:6" x14ac:dyDescent="0.25">
      <c r="A7521" s="16" t="s">
        <v>240</v>
      </c>
      <c r="B7521" s="16">
        <v>55426</v>
      </c>
      <c r="C7521" s="16">
        <v>154</v>
      </c>
      <c r="D7521" s="16">
        <v>139.30000000000001</v>
      </c>
      <c r="E7521" s="17">
        <v>33443</v>
      </c>
      <c r="F7521" s="17"/>
    </row>
    <row r="7522" spans="1:6" x14ac:dyDescent="0.25">
      <c r="A7522" s="16" t="s">
        <v>240</v>
      </c>
      <c r="B7522" s="16">
        <v>55604</v>
      </c>
      <c r="C7522" s="16">
        <v>37</v>
      </c>
      <c r="D7522" s="16">
        <v>36.299999999999997</v>
      </c>
      <c r="E7522" s="17">
        <v>31778</v>
      </c>
      <c r="F7522" s="17"/>
    </row>
    <row r="7523" spans="1:6" x14ac:dyDescent="0.25">
      <c r="A7523" s="16" t="s">
        <v>240</v>
      </c>
      <c r="B7523" s="16">
        <v>56470</v>
      </c>
      <c r="C7523" s="16">
        <v>64</v>
      </c>
      <c r="D7523" s="16">
        <v>51</v>
      </c>
      <c r="E7523" s="17">
        <v>31778</v>
      </c>
      <c r="F7523" s="17"/>
    </row>
    <row r="7524" spans="1:6" x14ac:dyDescent="0.25">
      <c r="A7524" s="16" t="s">
        <v>240</v>
      </c>
      <c r="B7524" s="16">
        <v>56258</v>
      </c>
      <c r="C7524" s="16">
        <v>76</v>
      </c>
      <c r="D7524" s="16">
        <v>71.900000000000006</v>
      </c>
      <c r="E7524" s="17">
        <v>29068</v>
      </c>
      <c r="F7524" s="17"/>
    </row>
    <row r="7525" spans="1:6" x14ac:dyDescent="0.25">
      <c r="A7525" s="16" t="s">
        <v>240</v>
      </c>
      <c r="B7525" s="16">
        <v>55077</v>
      </c>
      <c r="C7525" s="16">
        <v>79</v>
      </c>
      <c r="D7525" s="16">
        <v>67.7</v>
      </c>
      <c r="E7525" s="17">
        <v>31594</v>
      </c>
      <c r="F7525" s="17"/>
    </row>
    <row r="7526" spans="1:6" x14ac:dyDescent="0.25">
      <c r="A7526" s="16" t="s">
        <v>240</v>
      </c>
      <c r="B7526" s="16">
        <v>55113</v>
      </c>
      <c r="C7526" s="16">
        <v>150</v>
      </c>
      <c r="D7526" s="16">
        <v>140.69999999999999</v>
      </c>
      <c r="E7526" s="17">
        <v>25416</v>
      </c>
      <c r="F7526" s="17"/>
    </row>
    <row r="7527" spans="1:6" x14ac:dyDescent="0.25">
      <c r="A7527" s="16" t="s">
        <v>240</v>
      </c>
      <c r="B7527" s="16">
        <v>55118</v>
      </c>
      <c r="C7527" s="16">
        <v>231</v>
      </c>
      <c r="D7527" s="16">
        <v>201.8</v>
      </c>
      <c r="E7527" s="17">
        <v>27134</v>
      </c>
      <c r="F7527" s="17"/>
    </row>
    <row r="7528" spans="1:6" x14ac:dyDescent="0.25">
      <c r="A7528" s="16" t="s">
        <v>240</v>
      </c>
      <c r="B7528" s="16">
        <v>55082</v>
      </c>
      <c r="C7528" s="16">
        <v>108</v>
      </c>
      <c r="D7528" s="16">
        <v>101.6</v>
      </c>
      <c r="E7528" s="17">
        <v>39876</v>
      </c>
      <c r="F7528" s="17"/>
    </row>
    <row r="7529" spans="1:6" x14ac:dyDescent="0.25">
      <c r="A7529" s="16" t="s">
        <v>240</v>
      </c>
      <c r="B7529" s="16">
        <v>55008</v>
      </c>
      <c r="C7529" s="16">
        <v>141</v>
      </c>
      <c r="D7529" s="16">
        <v>131.9</v>
      </c>
      <c r="E7529" s="17">
        <v>31837</v>
      </c>
      <c r="F7529" s="17"/>
    </row>
    <row r="7530" spans="1:6" x14ac:dyDescent="0.25">
      <c r="A7530" s="16" t="s">
        <v>240</v>
      </c>
      <c r="B7530" s="16">
        <v>55082</v>
      </c>
      <c r="C7530" s="16">
        <v>74</v>
      </c>
      <c r="D7530" s="16">
        <v>54.5</v>
      </c>
      <c r="E7530" s="17">
        <v>31625</v>
      </c>
      <c r="F7530" s="17"/>
    </row>
    <row r="7531" spans="1:6" x14ac:dyDescent="0.25">
      <c r="A7531" s="16" t="s">
        <v>240</v>
      </c>
      <c r="B7531" s="16">
        <v>55103</v>
      </c>
      <c r="C7531" s="16">
        <v>107</v>
      </c>
      <c r="D7531" s="16">
        <v>90.5</v>
      </c>
      <c r="E7531" s="17">
        <v>31656</v>
      </c>
      <c r="F7531" s="17"/>
    </row>
    <row r="7532" spans="1:6" x14ac:dyDescent="0.25">
      <c r="A7532" s="16" t="s">
        <v>240</v>
      </c>
      <c r="B7532" s="16">
        <v>55746</v>
      </c>
      <c r="C7532" s="16">
        <v>90</v>
      </c>
      <c r="D7532" s="16">
        <v>81.2</v>
      </c>
      <c r="E7532" s="17">
        <v>29860</v>
      </c>
      <c r="F7532" s="17"/>
    </row>
    <row r="7533" spans="1:6" x14ac:dyDescent="0.25">
      <c r="A7533" s="16" t="s">
        <v>240</v>
      </c>
      <c r="B7533" s="16">
        <v>55113</v>
      </c>
      <c r="C7533" s="16">
        <v>63</v>
      </c>
      <c r="D7533" s="16">
        <v>58.6</v>
      </c>
      <c r="E7533" s="17">
        <v>31625</v>
      </c>
      <c r="F7533" s="17"/>
    </row>
    <row r="7534" spans="1:6" x14ac:dyDescent="0.25">
      <c r="A7534" s="16" t="s">
        <v>240</v>
      </c>
      <c r="B7534" s="16">
        <v>55112</v>
      </c>
      <c r="C7534" s="16">
        <v>57</v>
      </c>
      <c r="D7534" s="16">
        <v>44.8</v>
      </c>
      <c r="E7534" s="17">
        <v>31809</v>
      </c>
      <c r="F7534" s="17"/>
    </row>
    <row r="7535" spans="1:6" x14ac:dyDescent="0.25">
      <c r="A7535" s="16" t="s">
        <v>240</v>
      </c>
      <c r="B7535" s="16">
        <v>55104</v>
      </c>
      <c r="C7535" s="16">
        <v>60</v>
      </c>
      <c r="D7535" s="16">
        <v>58.2</v>
      </c>
      <c r="E7535" s="17">
        <v>42109</v>
      </c>
      <c r="F7535" s="17"/>
    </row>
    <row r="7536" spans="1:6" x14ac:dyDescent="0.25">
      <c r="A7536" s="16" t="s">
        <v>240</v>
      </c>
      <c r="B7536" s="16">
        <v>55371</v>
      </c>
      <c r="C7536" s="16">
        <v>105</v>
      </c>
      <c r="D7536" s="16">
        <v>99.7</v>
      </c>
      <c r="E7536" s="17">
        <v>31990</v>
      </c>
      <c r="F7536" s="17"/>
    </row>
    <row r="7537" spans="1:6" x14ac:dyDescent="0.25">
      <c r="A7537" s="16" t="s">
        <v>240</v>
      </c>
      <c r="B7537" s="16">
        <v>56482</v>
      </c>
      <c r="C7537" s="16">
        <v>75</v>
      </c>
      <c r="D7537" s="16">
        <v>44.8</v>
      </c>
      <c r="E7537" s="17">
        <v>33543</v>
      </c>
      <c r="F7537" s="17"/>
    </row>
    <row r="7538" spans="1:6" x14ac:dyDescent="0.25">
      <c r="A7538" s="16" t="s">
        <v>240</v>
      </c>
      <c r="B7538" s="16">
        <v>55792</v>
      </c>
      <c r="C7538" s="16">
        <v>83</v>
      </c>
      <c r="D7538" s="16">
        <v>78.400000000000006</v>
      </c>
      <c r="E7538" s="17">
        <v>31260</v>
      </c>
      <c r="F7538" s="17"/>
    </row>
    <row r="7539" spans="1:6" x14ac:dyDescent="0.25">
      <c r="A7539" s="16" t="s">
        <v>240</v>
      </c>
      <c r="B7539" s="16">
        <v>56283</v>
      </c>
      <c r="C7539" s="16">
        <v>36</v>
      </c>
      <c r="D7539" s="16">
        <v>27.3</v>
      </c>
      <c r="E7539" s="17">
        <v>30590</v>
      </c>
      <c r="F7539" s="17"/>
    </row>
    <row r="7540" spans="1:6" x14ac:dyDescent="0.25">
      <c r="A7540" s="16" t="s">
        <v>240</v>
      </c>
      <c r="B7540" s="16">
        <v>55379</v>
      </c>
      <c r="C7540" s="16">
        <v>80</v>
      </c>
      <c r="D7540" s="16">
        <v>54.1</v>
      </c>
      <c r="E7540" s="17">
        <v>31837</v>
      </c>
      <c r="F7540" s="17"/>
    </row>
    <row r="7541" spans="1:6" x14ac:dyDescent="0.25">
      <c r="A7541" s="16" t="s">
        <v>240</v>
      </c>
      <c r="B7541" s="16">
        <v>56048</v>
      </c>
      <c r="C7541" s="16">
        <v>40</v>
      </c>
      <c r="D7541" s="16">
        <v>29.3</v>
      </c>
      <c r="E7541" s="17">
        <v>31809</v>
      </c>
      <c r="F7541" s="17"/>
    </row>
    <row r="7542" spans="1:6" x14ac:dyDescent="0.25">
      <c r="A7542" s="16" t="s">
        <v>240</v>
      </c>
      <c r="B7542" s="16">
        <v>56544</v>
      </c>
      <c r="C7542" s="16">
        <v>60</v>
      </c>
      <c r="D7542" s="16">
        <v>40.5</v>
      </c>
      <c r="E7542" s="17">
        <v>31352</v>
      </c>
      <c r="F7542" s="17"/>
    </row>
    <row r="7543" spans="1:6" x14ac:dyDescent="0.25">
      <c r="A7543" s="16" t="s">
        <v>240</v>
      </c>
      <c r="B7543" s="16">
        <v>55744</v>
      </c>
      <c r="C7543" s="16">
        <v>114</v>
      </c>
      <c r="D7543" s="16">
        <v>91.1</v>
      </c>
      <c r="E7543" s="17">
        <v>31717</v>
      </c>
      <c r="F7543" s="17"/>
    </row>
    <row r="7544" spans="1:6" x14ac:dyDescent="0.25">
      <c r="A7544" s="16" t="s">
        <v>240</v>
      </c>
      <c r="B7544" s="16">
        <v>55417</v>
      </c>
      <c r="C7544" s="16">
        <v>300</v>
      </c>
      <c r="D7544" s="16">
        <v>289.10000000000002</v>
      </c>
      <c r="E7544" s="17">
        <v>41645</v>
      </c>
      <c r="F7544" s="17"/>
    </row>
    <row r="7545" spans="1:6" x14ac:dyDescent="0.25">
      <c r="A7545" s="16" t="s">
        <v>240</v>
      </c>
      <c r="B7545" s="16">
        <v>55314</v>
      </c>
      <c r="C7545" s="16">
        <v>49</v>
      </c>
      <c r="D7545" s="16">
        <v>46.9</v>
      </c>
      <c r="E7545" s="17">
        <v>33543</v>
      </c>
      <c r="F7545" s="17"/>
    </row>
    <row r="7546" spans="1:6" x14ac:dyDescent="0.25">
      <c r="A7546" s="16" t="s">
        <v>240</v>
      </c>
      <c r="B7546" s="16">
        <v>55723</v>
      </c>
      <c r="C7546" s="16">
        <v>28</v>
      </c>
      <c r="D7546" s="16">
        <v>27.5</v>
      </c>
      <c r="E7546" s="17">
        <v>31747</v>
      </c>
      <c r="F7546" s="17"/>
    </row>
    <row r="7547" spans="1:6" x14ac:dyDescent="0.25">
      <c r="A7547" s="16" t="s">
        <v>240</v>
      </c>
      <c r="B7547" s="16">
        <v>56560</v>
      </c>
      <c r="C7547" s="16">
        <v>78</v>
      </c>
      <c r="D7547" s="16">
        <v>58.4</v>
      </c>
      <c r="E7547" s="17">
        <v>28915</v>
      </c>
      <c r="F7547" s="17"/>
    </row>
    <row r="7548" spans="1:6" x14ac:dyDescent="0.25">
      <c r="A7548" s="16" t="s">
        <v>240</v>
      </c>
      <c r="B7548" s="16">
        <v>55792</v>
      </c>
      <c r="C7548" s="16">
        <v>77</v>
      </c>
      <c r="D7548" s="16">
        <v>44.2</v>
      </c>
      <c r="E7548" s="17">
        <v>31868</v>
      </c>
      <c r="F7548" s="17"/>
    </row>
    <row r="7549" spans="1:6" x14ac:dyDescent="0.25">
      <c r="A7549" s="16" t="s">
        <v>240</v>
      </c>
      <c r="B7549" s="16">
        <v>55369</v>
      </c>
      <c r="C7549" s="16">
        <v>100</v>
      </c>
      <c r="D7549" s="16">
        <v>90.4</v>
      </c>
      <c r="E7549" s="17">
        <v>42439</v>
      </c>
      <c r="F7549" s="17"/>
    </row>
    <row r="7550" spans="1:6" x14ac:dyDescent="0.25">
      <c r="A7550" s="16" t="s">
        <v>240</v>
      </c>
      <c r="B7550" s="16">
        <v>56361</v>
      </c>
      <c r="C7550" s="16">
        <v>53</v>
      </c>
      <c r="D7550" s="16">
        <v>50.9</v>
      </c>
      <c r="E7550" s="17">
        <v>33573</v>
      </c>
      <c r="F7550" s="17"/>
    </row>
    <row r="7551" spans="1:6" x14ac:dyDescent="0.25">
      <c r="A7551" s="16" t="s">
        <v>240</v>
      </c>
      <c r="B7551" s="16">
        <v>55921</v>
      </c>
      <c r="C7551" s="16">
        <v>49</v>
      </c>
      <c r="D7551" s="16">
        <v>44.1</v>
      </c>
      <c r="E7551" s="17">
        <v>32051</v>
      </c>
      <c r="F7551" s="17"/>
    </row>
    <row r="7552" spans="1:6" x14ac:dyDescent="0.25">
      <c r="A7552" s="16" t="s">
        <v>240</v>
      </c>
      <c r="B7552" s="16">
        <v>56128</v>
      </c>
      <c r="C7552" s="16">
        <v>56</v>
      </c>
      <c r="D7552" s="16">
        <v>48.6</v>
      </c>
      <c r="E7552" s="17">
        <v>33390</v>
      </c>
      <c r="F7552" s="17"/>
    </row>
    <row r="7553" spans="1:6" x14ac:dyDescent="0.25">
      <c r="A7553" s="16" t="s">
        <v>240</v>
      </c>
      <c r="B7553" s="16">
        <v>56377</v>
      </c>
      <c r="C7553" s="16">
        <v>165</v>
      </c>
      <c r="D7553" s="16">
        <v>152.80000000000001</v>
      </c>
      <c r="E7553" s="17">
        <v>31594</v>
      </c>
      <c r="F7553" s="17"/>
    </row>
    <row r="7554" spans="1:6" x14ac:dyDescent="0.25">
      <c r="A7554" s="16" t="s">
        <v>240</v>
      </c>
      <c r="B7554" s="16">
        <v>55422</v>
      </c>
      <c r="C7554" s="16">
        <v>96</v>
      </c>
      <c r="D7554" s="16">
        <v>93.1</v>
      </c>
      <c r="E7554" s="17">
        <v>31138</v>
      </c>
      <c r="F7554" s="17"/>
    </row>
    <row r="7555" spans="1:6" x14ac:dyDescent="0.25">
      <c r="A7555" s="16" t="s">
        <v>240</v>
      </c>
      <c r="B7555" s="16">
        <v>55395</v>
      </c>
      <c r="C7555" s="16">
        <v>65</v>
      </c>
      <c r="D7555" s="16">
        <v>54.5</v>
      </c>
      <c r="E7555" s="17">
        <v>31868</v>
      </c>
      <c r="F7555" s="17"/>
    </row>
    <row r="7556" spans="1:6" x14ac:dyDescent="0.25">
      <c r="A7556" s="16" t="s">
        <v>240</v>
      </c>
      <c r="B7556" s="16">
        <v>55318</v>
      </c>
      <c r="C7556" s="16">
        <v>61</v>
      </c>
      <c r="D7556" s="16">
        <v>54.8</v>
      </c>
      <c r="E7556" s="17">
        <v>33817</v>
      </c>
      <c r="F7556" s="17"/>
    </row>
    <row r="7557" spans="1:6" x14ac:dyDescent="0.25">
      <c r="A7557" s="16" t="s">
        <v>240</v>
      </c>
      <c r="B7557" s="16">
        <v>56308</v>
      </c>
      <c r="C7557" s="16">
        <v>93</v>
      </c>
      <c r="D7557" s="16">
        <v>77.400000000000006</v>
      </c>
      <c r="E7557" s="17">
        <v>31809</v>
      </c>
      <c r="F7557" s="17"/>
    </row>
    <row r="7558" spans="1:6" x14ac:dyDescent="0.25">
      <c r="A7558" s="16" t="s">
        <v>240</v>
      </c>
      <c r="B7558" s="16">
        <v>55423</v>
      </c>
      <c r="C7558" s="16">
        <v>85</v>
      </c>
      <c r="D7558" s="16">
        <v>61.6</v>
      </c>
      <c r="E7558" s="17">
        <v>31168</v>
      </c>
      <c r="F7558" s="17"/>
    </row>
    <row r="7559" spans="1:6" x14ac:dyDescent="0.25">
      <c r="A7559" s="16" t="s">
        <v>240</v>
      </c>
      <c r="B7559" s="16">
        <v>55804</v>
      </c>
      <c r="C7559" s="16">
        <v>60</v>
      </c>
      <c r="D7559" s="16">
        <v>52.1</v>
      </c>
      <c r="E7559" s="17">
        <v>28307</v>
      </c>
      <c r="F7559" s="17"/>
    </row>
    <row r="7560" spans="1:6" x14ac:dyDescent="0.25">
      <c r="A7560" s="16" t="s">
        <v>240</v>
      </c>
      <c r="B7560" s="16">
        <v>56156</v>
      </c>
      <c r="C7560" s="16">
        <v>85</v>
      </c>
      <c r="D7560" s="16">
        <v>82.4</v>
      </c>
      <c r="E7560" s="17">
        <v>42613</v>
      </c>
      <c r="F7560" s="17"/>
    </row>
    <row r="7561" spans="1:6" x14ac:dyDescent="0.25">
      <c r="A7561" s="16" t="s">
        <v>240</v>
      </c>
      <c r="B7561" s="16">
        <v>56359</v>
      </c>
      <c r="C7561" s="16">
        <v>57</v>
      </c>
      <c r="D7561" s="16">
        <v>47.1</v>
      </c>
      <c r="E7561" s="17">
        <v>24551</v>
      </c>
      <c r="F7561" s="17"/>
    </row>
    <row r="7562" spans="1:6" x14ac:dyDescent="0.25">
      <c r="A7562" s="16" t="s">
        <v>240</v>
      </c>
      <c r="B7562" s="16">
        <v>55405</v>
      </c>
      <c r="C7562" s="16">
        <v>120</v>
      </c>
      <c r="D7562" s="16">
        <v>97.4</v>
      </c>
      <c r="E7562" s="17">
        <v>28764</v>
      </c>
      <c r="F7562" s="17"/>
    </row>
    <row r="7563" spans="1:6" x14ac:dyDescent="0.25">
      <c r="A7563" s="16" t="s">
        <v>240</v>
      </c>
      <c r="B7563" s="16">
        <v>55033</v>
      </c>
      <c r="C7563" s="16">
        <v>57</v>
      </c>
      <c r="D7563" s="16">
        <v>52.5</v>
      </c>
      <c r="E7563" s="17">
        <v>30104</v>
      </c>
      <c r="F7563" s="17"/>
    </row>
    <row r="7564" spans="1:6" x14ac:dyDescent="0.25">
      <c r="A7564" s="16" t="s">
        <v>240</v>
      </c>
      <c r="B7564" s="16">
        <v>56058</v>
      </c>
      <c r="C7564" s="16">
        <v>55</v>
      </c>
      <c r="D7564" s="16">
        <v>32</v>
      </c>
      <c r="E7564" s="17">
        <v>31809</v>
      </c>
      <c r="F7564" s="17"/>
    </row>
    <row r="7565" spans="1:6" x14ac:dyDescent="0.25">
      <c r="A7565" s="16" t="s">
        <v>240</v>
      </c>
      <c r="B7565" s="16">
        <v>56537</v>
      </c>
      <c r="C7565" s="16">
        <v>105</v>
      </c>
      <c r="D7565" s="16">
        <v>97.2</v>
      </c>
      <c r="E7565" s="17">
        <v>31878</v>
      </c>
      <c r="F7565" s="17"/>
    </row>
    <row r="7566" spans="1:6" x14ac:dyDescent="0.25">
      <c r="A7566" s="16" t="s">
        <v>240</v>
      </c>
      <c r="B7566" s="16">
        <v>55343</v>
      </c>
      <c r="C7566" s="16">
        <v>108</v>
      </c>
      <c r="D7566" s="16">
        <v>100.2</v>
      </c>
      <c r="E7566" s="17">
        <v>31990</v>
      </c>
      <c r="F7566" s="17"/>
    </row>
    <row r="7567" spans="1:6" x14ac:dyDescent="0.25">
      <c r="A7567" s="16" t="s">
        <v>240</v>
      </c>
      <c r="B7567" s="16">
        <v>56187</v>
      </c>
      <c r="C7567" s="16">
        <v>50</v>
      </c>
      <c r="D7567" s="16">
        <v>33.200000000000003</v>
      </c>
      <c r="E7567" s="17">
        <v>31778</v>
      </c>
      <c r="F7567" s="17"/>
    </row>
    <row r="7568" spans="1:6" x14ac:dyDescent="0.25">
      <c r="A7568" s="16" t="s">
        <v>240</v>
      </c>
      <c r="B7568" s="16">
        <v>56267</v>
      </c>
      <c r="C7568" s="16">
        <v>72</v>
      </c>
      <c r="D7568" s="16">
        <v>63.4</v>
      </c>
      <c r="E7568" s="17">
        <v>30560</v>
      </c>
      <c r="F7568" s="17"/>
    </row>
    <row r="7569" spans="1:6" x14ac:dyDescent="0.25">
      <c r="A7569" s="16" t="s">
        <v>240</v>
      </c>
      <c r="B7569" s="16">
        <v>55811</v>
      </c>
      <c r="C7569" s="16">
        <v>96</v>
      </c>
      <c r="D7569" s="16">
        <v>91</v>
      </c>
      <c r="E7569" s="17">
        <v>29542</v>
      </c>
      <c r="F7569" s="17"/>
    </row>
    <row r="7570" spans="1:6" x14ac:dyDescent="0.25">
      <c r="A7570" s="16" t="s">
        <v>240</v>
      </c>
      <c r="B7570" s="16">
        <v>56215</v>
      </c>
      <c r="C7570" s="16">
        <v>56</v>
      </c>
      <c r="D7570" s="16">
        <v>36.5</v>
      </c>
      <c r="E7570" s="17">
        <v>31533</v>
      </c>
      <c r="F7570" s="17"/>
    </row>
    <row r="7571" spans="1:6" x14ac:dyDescent="0.25">
      <c r="A7571" s="16" t="s">
        <v>240</v>
      </c>
      <c r="B7571" s="16">
        <v>56284</v>
      </c>
      <c r="C7571" s="16">
        <v>55</v>
      </c>
      <c r="D7571" s="16">
        <v>41.1</v>
      </c>
      <c r="E7571" s="17">
        <v>33329</v>
      </c>
      <c r="F7571" s="17"/>
    </row>
    <row r="7572" spans="1:6" x14ac:dyDescent="0.25">
      <c r="A7572" s="16" t="s">
        <v>240</v>
      </c>
      <c r="B7572" s="16">
        <v>55330</v>
      </c>
      <c r="C7572" s="16">
        <v>120</v>
      </c>
      <c r="D7572" s="16">
        <v>114.9</v>
      </c>
      <c r="E7572" s="17">
        <v>24473</v>
      </c>
      <c r="F7572" s="17"/>
    </row>
    <row r="7573" spans="1:6" x14ac:dyDescent="0.25">
      <c r="A7573" s="16" t="s">
        <v>240</v>
      </c>
      <c r="B7573" s="16">
        <v>56726</v>
      </c>
      <c r="C7573" s="16">
        <v>40</v>
      </c>
      <c r="D7573" s="16">
        <v>38.799999999999997</v>
      </c>
      <c r="E7573" s="17">
        <v>39916</v>
      </c>
      <c r="F7573" s="17"/>
    </row>
    <row r="7574" spans="1:6" x14ac:dyDescent="0.25">
      <c r="A7574" s="16" t="s">
        <v>240</v>
      </c>
      <c r="B7574" s="16">
        <v>56554</v>
      </c>
      <c r="C7574" s="16">
        <v>30</v>
      </c>
      <c r="D7574" s="16">
        <v>26.7</v>
      </c>
      <c r="E7574" s="17">
        <v>33635</v>
      </c>
      <c r="F7574" s="17"/>
    </row>
    <row r="7575" spans="1:6" x14ac:dyDescent="0.25">
      <c r="A7575" s="16" t="s">
        <v>240</v>
      </c>
      <c r="B7575" s="16">
        <v>56007</v>
      </c>
      <c r="C7575" s="16">
        <v>85</v>
      </c>
      <c r="D7575" s="16">
        <v>80.2</v>
      </c>
      <c r="E7575" s="17">
        <v>31809</v>
      </c>
      <c r="F7575" s="17"/>
    </row>
    <row r="7576" spans="1:6" x14ac:dyDescent="0.25">
      <c r="A7576" s="16" t="s">
        <v>240</v>
      </c>
      <c r="B7576" s="16">
        <v>55972</v>
      </c>
      <c r="C7576" s="16">
        <v>45</v>
      </c>
      <c r="D7576" s="16">
        <v>35.299999999999997</v>
      </c>
      <c r="E7576" s="17">
        <v>31048</v>
      </c>
      <c r="F7576" s="17"/>
    </row>
    <row r="7577" spans="1:6" x14ac:dyDescent="0.25">
      <c r="A7577" s="16" t="s">
        <v>240</v>
      </c>
      <c r="B7577" s="16">
        <v>55102</v>
      </c>
      <c r="C7577" s="16">
        <v>116</v>
      </c>
      <c r="D7577" s="16">
        <v>91.9</v>
      </c>
      <c r="E7577" s="17">
        <v>31382</v>
      </c>
      <c r="F7577" s="17"/>
    </row>
    <row r="7578" spans="1:6" x14ac:dyDescent="0.25">
      <c r="A7578" s="16" t="s">
        <v>240</v>
      </c>
      <c r="B7578" s="16">
        <v>55946</v>
      </c>
      <c r="C7578" s="16">
        <v>21</v>
      </c>
      <c r="D7578" s="16">
        <v>18.7</v>
      </c>
      <c r="E7578" s="17">
        <v>31747</v>
      </c>
      <c r="F7578" s="17"/>
    </row>
    <row r="7579" spans="1:6" x14ac:dyDescent="0.25">
      <c r="A7579" s="16" t="s">
        <v>240</v>
      </c>
      <c r="B7579" s="16">
        <v>56001</v>
      </c>
      <c r="C7579" s="16">
        <v>85</v>
      </c>
      <c r="D7579" s="16">
        <v>76.2</v>
      </c>
      <c r="E7579" s="17">
        <v>32143</v>
      </c>
      <c r="F7579" s="17"/>
    </row>
    <row r="7580" spans="1:6" x14ac:dyDescent="0.25">
      <c r="A7580" s="16" t="s">
        <v>240</v>
      </c>
      <c r="B7580" s="16">
        <v>56556</v>
      </c>
      <c r="C7580" s="16">
        <v>45</v>
      </c>
      <c r="D7580" s="16">
        <v>42.2</v>
      </c>
      <c r="E7580" s="17">
        <v>31686</v>
      </c>
      <c r="F7580" s="17"/>
    </row>
    <row r="7581" spans="1:6" x14ac:dyDescent="0.25">
      <c r="A7581" s="16" t="s">
        <v>240</v>
      </c>
      <c r="B7581" s="16">
        <v>56501</v>
      </c>
      <c r="C7581" s="16">
        <v>94</v>
      </c>
      <c r="D7581" s="16">
        <v>81.900000000000006</v>
      </c>
      <c r="E7581" s="17">
        <v>28065</v>
      </c>
      <c r="F7581" s="17"/>
    </row>
    <row r="7582" spans="1:6" x14ac:dyDescent="0.25">
      <c r="A7582" s="16" t="s">
        <v>240</v>
      </c>
      <c r="B7582" s="16">
        <v>55016</v>
      </c>
      <c r="C7582" s="16">
        <v>78</v>
      </c>
      <c r="D7582" s="16">
        <v>27.2</v>
      </c>
      <c r="E7582" s="17">
        <v>43598</v>
      </c>
      <c r="F7582" s="17"/>
    </row>
    <row r="7583" spans="1:6" x14ac:dyDescent="0.25">
      <c r="A7583" s="16" t="s">
        <v>240</v>
      </c>
      <c r="B7583" s="16">
        <v>55901</v>
      </c>
      <c r="C7583" s="16">
        <v>62</v>
      </c>
      <c r="D7583" s="16">
        <v>59.3</v>
      </c>
      <c r="E7583" s="17">
        <v>24911</v>
      </c>
      <c r="F7583" s="17"/>
    </row>
    <row r="7584" spans="1:6" x14ac:dyDescent="0.25">
      <c r="A7584" s="16" t="s">
        <v>240</v>
      </c>
      <c r="B7584" s="16">
        <v>56653</v>
      </c>
      <c r="C7584" s="16">
        <v>49</v>
      </c>
      <c r="D7584" s="16">
        <v>43.8</v>
      </c>
      <c r="E7584" s="17">
        <v>33352</v>
      </c>
      <c r="F7584" s="17"/>
    </row>
    <row r="7585" spans="1:6" x14ac:dyDescent="0.25">
      <c r="A7585" s="16" t="s">
        <v>240</v>
      </c>
      <c r="B7585" s="16">
        <v>56175</v>
      </c>
      <c r="C7585" s="16">
        <v>43</v>
      </c>
      <c r="D7585" s="16">
        <v>41.1</v>
      </c>
      <c r="E7585" s="17">
        <v>31747</v>
      </c>
      <c r="F7585" s="17"/>
    </row>
    <row r="7586" spans="1:6" x14ac:dyDescent="0.25">
      <c r="A7586" s="16" t="s">
        <v>240</v>
      </c>
      <c r="B7586" s="16">
        <v>56345</v>
      </c>
      <c r="C7586" s="16">
        <v>91</v>
      </c>
      <c r="D7586" s="16">
        <v>82.4</v>
      </c>
      <c r="E7586" s="17">
        <v>30348</v>
      </c>
      <c r="F7586" s="17"/>
    </row>
    <row r="7587" spans="1:6" x14ac:dyDescent="0.25">
      <c r="A7587" s="16" t="s">
        <v>240</v>
      </c>
      <c r="B7587" s="16">
        <v>56072</v>
      </c>
      <c r="C7587" s="16">
        <v>50</v>
      </c>
      <c r="D7587" s="16">
        <v>43.5</v>
      </c>
      <c r="E7587" s="17">
        <v>31564</v>
      </c>
      <c r="F7587" s="17"/>
    </row>
    <row r="7588" spans="1:6" x14ac:dyDescent="0.25">
      <c r="A7588" s="16" t="s">
        <v>240</v>
      </c>
      <c r="B7588" s="16">
        <v>55024</v>
      </c>
      <c r="C7588" s="16">
        <v>84</v>
      </c>
      <c r="D7588" s="16">
        <v>61.7</v>
      </c>
      <c r="E7588" s="17">
        <v>30152</v>
      </c>
      <c r="F7588" s="17"/>
    </row>
    <row r="7589" spans="1:6" x14ac:dyDescent="0.25">
      <c r="A7589" s="16" t="s">
        <v>240</v>
      </c>
      <c r="B7589" s="16">
        <v>56304</v>
      </c>
      <c r="C7589" s="16">
        <v>174</v>
      </c>
      <c r="D7589" s="16">
        <v>138.5</v>
      </c>
      <c r="E7589" s="17">
        <v>31670</v>
      </c>
      <c r="F7589" s="17"/>
    </row>
    <row r="7590" spans="1:6" x14ac:dyDescent="0.25">
      <c r="A7590" s="16" t="s">
        <v>240</v>
      </c>
      <c r="B7590" s="16">
        <v>55066</v>
      </c>
      <c r="C7590" s="16">
        <v>110</v>
      </c>
      <c r="D7590" s="16">
        <v>84.5</v>
      </c>
      <c r="E7590" s="17">
        <v>28795</v>
      </c>
      <c r="F7590" s="17"/>
    </row>
    <row r="7591" spans="1:6" x14ac:dyDescent="0.25">
      <c r="A7591" s="16" t="s">
        <v>240</v>
      </c>
      <c r="B7591" s="16">
        <v>55419</v>
      </c>
      <c r="C7591" s="16">
        <v>92</v>
      </c>
      <c r="D7591" s="16">
        <v>88.2</v>
      </c>
      <c r="E7591" s="17">
        <v>27395</v>
      </c>
      <c r="F7591" s="17"/>
    </row>
    <row r="7592" spans="1:6" x14ac:dyDescent="0.25">
      <c r="A7592" s="16" t="s">
        <v>240</v>
      </c>
      <c r="B7592" s="16">
        <v>56548</v>
      </c>
      <c r="C7592" s="16">
        <v>44</v>
      </c>
      <c r="D7592" s="16">
        <v>37.5</v>
      </c>
      <c r="E7592" s="17">
        <v>33420</v>
      </c>
      <c r="F7592" s="17"/>
    </row>
    <row r="7593" spans="1:6" x14ac:dyDescent="0.25">
      <c r="A7593" s="16" t="s">
        <v>240</v>
      </c>
      <c r="B7593" s="16">
        <v>56501</v>
      </c>
      <c r="C7593" s="16">
        <v>102</v>
      </c>
      <c r="D7593" s="16">
        <v>89.9</v>
      </c>
      <c r="E7593" s="17">
        <v>31778</v>
      </c>
      <c r="F7593" s="17"/>
    </row>
    <row r="7594" spans="1:6" x14ac:dyDescent="0.25">
      <c r="A7594" s="16" t="s">
        <v>240</v>
      </c>
      <c r="B7594" s="16">
        <v>55428</v>
      </c>
      <c r="C7594" s="16">
        <v>320</v>
      </c>
      <c r="D7594" s="16">
        <v>268.7</v>
      </c>
      <c r="E7594" s="17">
        <v>26420</v>
      </c>
      <c r="F7594" s="17"/>
    </row>
    <row r="7595" spans="1:6" x14ac:dyDescent="0.25">
      <c r="A7595" s="16" t="s">
        <v>240</v>
      </c>
      <c r="B7595" s="16">
        <v>56057</v>
      </c>
      <c r="C7595" s="16">
        <v>40</v>
      </c>
      <c r="D7595" s="16">
        <v>29.4</v>
      </c>
      <c r="E7595" s="17">
        <v>31747</v>
      </c>
      <c r="F7595" s="17"/>
    </row>
    <row r="7596" spans="1:6" x14ac:dyDescent="0.25">
      <c r="A7596" s="16" t="s">
        <v>240</v>
      </c>
      <c r="B7596" s="16">
        <v>55112</v>
      </c>
      <c r="C7596" s="16">
        <v>182</v>
      </c>
      <c r="D7596" s="16">
        <v>175.1</v>
      </c>
      <c r="E7596" s="17">
        <v>31809</v>
      </c>
      <c r="F7596" s="17"/>
    </row>
    <row r="7597" spans="1:6" x14ac:dyDescent="0.25">
      <c r="A7597" s="16" t="s">
        <v>240</v>
      </c>
      <c r="B7597" s="16">
        <v>55102</v>
      </c>
      <c r="C7597" s="16">
        <v>118</v>
      </c>
      <c r="D7597" s="16">
        <v>115.2</v>
      </c>
      <c r="E7597" s="17">
        <v>31809</v>
      </c>
      <c r="F7597" s="17"/>
    </row>
    <row r="7598" spans="1:6" x14ac:dyDescent="0.25">
      <c r="A7598" s="16" t="s">
        <v>240</v>
      </c>
      <c r="B7598" s="16">
        <v>56732</v>
      </c>
      <c r="C7598" s="16">
        <v>46</v>
      </c>
      <c r="D7598" s="16">
        <v>34.299999999999997</v>
      </c>
      <c r="E7598" s="17">
        <v>31868</v>
      </c>
      <c r="F7598" s="17"/>
    </row>
    <row r="7599" spans="1:6" x14ac:dyDescent="0.25">
      <c r="A7599" s="16" t="s">
        <v>241</v>
      </c>
      <c r="B7599" s="16">
        <v>63133</v>
      </c>
      <c r="C7599" s="16">
        <v>116</v>
      </c>
      <c r="E7599" s="17">
        <v>34404</v>
      </c>
      <c r="F7599" s="17"/>
    </row>
    <row r="7600" spans="1:6" x14ac:dyDescent="0.25">
      <c r="A7600" s="16" t="s">
        <v>241</v>
      </c>
      <c r="B7600" s="16">
        <v>65251</v>
      </c>
      <c r="C7600" s="16">
        <v>100</v>
      </c>
      <c r="D7600" s="16">
        <v>50.8</v>
      </c>
      <c r="E7600" s="17">
        <v>35415</v>
      </c>
      <c r="F7600" s="17"/>
    </row>
    <row r="7601" spans="1:6" x14ac:dyDescent="0.25">
      <c r="A7601" s="16" t="s">
        <v>241</v>
      </c>
      <c r="B7601" s="16">
        <v>63933</v>
      </c>
      <c r="C7601" s="16">
        <v>90</v>
      </c>
      <c r="D7601" s="16">
        <v>72.7</v>
      </c>
      <c r="E7601" s="17">
        <v>35649</v>
      </c>
      <c r="F7601" s="17"/>
    </row>
    <row r="7602" spans="1:6" x14ac:dyDescent="0.25">
      <c r="A7602" s="16" t="s">
        <v>241</v>
      </c>
      <c r="B7602" s="16">
        <v>63114</v>
      </c>
      <c r="C7602" s="16">
        <v>72</v>
      </c>
      <c r="D7602" s="16">
        <v>55.7</v>
      </c>
      <c r="E7602" s="17">
        <v>37408</v>
      </c>
      <c r="F7602" s="17"/>
    </row>
    <row r="7603" spans="1:6" x14ac:dyDescent="0.25">
      <c r="A7603" s="16" t="s">
        <v>241</v>
      </c>
      <c r="B7603" s="16">
        <v>65201</v>
      </c>
      <c r="C7603" s="16">
        <v>52</v>
      </c>
      <c r="D7603" s="16">
        <v>37.799999999999997</v>
      </c>
      <c r="E7603" s="17">
        <v>38108</v>
      </c>
      <c r="F7603" s="17"/>
    </row>
    <row r="7604" spans="1:6" x14ac:dyDescent="0.25">
      <c r="A7604" s="16" t="s">
        <v>241</v>
      </c>
      <c r="B7604" s="16">
        <v>63368</v>
      </c>
      <c r="C7604" s="16">
        <v>164</v>
      </c>
      <c r="D7604" s="16">
        <v>131.9</v>
      </c>
      <c r="E7604" s="17">
        <v>38336</v>
      </c>
      <c r="F7604" s="17"/>
    </row>
    <row r="7605" spans="1:6" x14ac:dyDescent="0.25">
      <c r="A7605" s="16" t="s">
        <v>241</v>
      </c>
      <c r="B7605" s="16">
        <v>65276</v>
      </c>
      <c r="C7605" s="16">
        <v>60</v>
      </c>
      <c r="D7605" s="16">
        <v>54.6</v>
      </c>
      <c r="E7605" s="17">
        <v>38791</v>
      </c>
      <c r="F7605" s="17"/>
    </row>
    <row r="7606" spans="1:6" x14ac:dyDescent="0.25">
      <c r="A7606" s="16" t="s">
        <v>241</v>
      </c>
      <c r="B7606" s="16">
        <v>63124</v>
      </c>
      <c r="C7606" s="16">
        <v>70</v>
      </c>
      <c r="D7606" s="16">
        <v>57.7</v>
      </c>
      <c r="E7606" s="17">
        <v>41806</v>
      </c>
      <c r="F7606" s="17"/>
    </row>
    <row r="7607" spans="1:6" x14ac:dyDescent="0.25">
      <c r="A7607" s="16" t="s">
        <v>241</v>
      </c>
      <c r="B7607" s="16">
        <v>65742</v>
      </c>
      <c r="C7607" s="16">
        <v>90</v>
      </c>
      <c r="D7607" s="16">
        <v>24.2</v>
      </c>
      <c r="E7607" s="17">
        <v>43741</v>
      </c>
      <c r="F7607" s="17"/>
    </row>
    <row r="7608" spans="1:6" x14ac:dyDescent="0.25">
      <c r="A7608" s="16" t="s">
        <v>241</v>
      </c>
      <c r="B7608" s="16">
        <v>63116</v>
      </c>
      <c r="C7608" s="16">
        <v>145</v>
      </c>
      <c r="D7608" s="16">
        <v>110.8</v>
      </c>
      <c r="E7608" s="17">
        <v>32526</v>
      </c>
      <c r="F7608" s="17"/>
    </row>
    <row r="7609" spans="1:6" x14ac:dyDescent="0.25">
      <c r="A7609" s="16" t="s">
        <v>241</v>
      </c>
      <c r="B7609" s="16">
        <v>63136</v>
      </c>
      <c r="C7609" s="16">
        <v>60</v>
      </c>
      <c r="D7609" s="16">
        <v>49.4</v>
      </c>
      <c r="E7609" s="17">
        <v>30217</v>
      </c>
      <c r="F7609" s="17"/>
    </row>
    <row r="7610" spans="1:6" x14ac:dyDescent="0.25">
      <c r="A7610" s="16" t="s">
        <v>241</v>
      </c>
      <c r="B7610" s="16">
        <v>63640</v>
      </c>
      <c r="C7610" s="16">
        <v>97</v>
      </c>
      <c r="D7610" s="16">
        <v>71</v>
      </c>
      <c r="E7610" s="17">
        <v>32509</v>
      </c>
      <c r="F7610" s="17"/>
    </row>
    <row r="7611" spans="1:6" x14ac:dyDescent="0.25">
      <c r="A7611" s="16" t="s">
        <v>241</v>
      </c>
      <c r="B7611" s="16">
        <v>64068</v>
      </c>
      <c r="C7611" s="16">
        <v>60</v>
      </c>
      <c r="D7611" s="16">
        <v>35.700000000000003</v>
      </c>
      <c r="E7611" s="17">
        <v>43159</v>
      </c>
      <c r="F7611" s="17"/>
    </row>
    <row r="7612" spans="1:6" x14ac:dyDescent="0.25">
      <c r="A7612" s="16" t="s">
        <v>241</v>
      </c>
      <c r="B7612" s="16">
        <v>65459</v>
      </c>
      <c r="C7612" s="16">
        <v>60</v>
      </c>
      <c r="D7612" s="16">
        <v>38.6</v>
      </c>
      <c r="E7612" s="17">
        <v>32911</v>
      </c>
      <c r="F7612" s="17"/>
    </row>
    <row r="7613" spans="1:6" x14ac:dyDescent="0.25">
      <c r="A7613" s="16" t="s">
        <v>241</v>
      </c>
      <c r="B7613" s="16">
        <v>65020</v>
      </c>
      <c r="C7613" s="16">
        <v>82</v>
      </c>
      <c r="D7613" s="16">
        <v>54.3</v>
      </c>
      <c r="E7613" s="17">
        <v>25587</v>
      </c>
      <c r="F7613" s="17"/>
    </row>
    <row r="7614" spans="1:6" x14ac:dyDescent="0.25">
      <c r="A7614" s="16" t="s">
        <v>241</v>
      </c>
      <c r="B7614" s="16">
        <v>64473</v>
      </c>
      <c r="C7614" s="16">
        <v>60</v>
      </c>
      <c r="D7614" s="16">
        <v>39.200000000000003</v>
      </c>
      <c r="E7614" s="17">
        <v>35096</v>
      </c>
      <c r="F7614" s="17"/>
    </row>
    <row r="7615" spans="1:6" x14ac:dyDescent="0.25">
      <c r="A7615" s="16" t="s">
        <v>241</v>
      </c>
      <c r="B7615" s="16">
        <v>64506</v>
      </c>
      <c r="C7615" s="16">
        <v>96</v>
      </c>
      <c r="D7615" s="16">
        <v>85</v>
      </c>
      <c r="E7615" s="17">
        <v>38168</v>
      </c>
      <c r="F7615" s="17"/>
    </row>
    <row r="7616" spans="1:6" x14ac:dyDescent="0.25">
      <c r="A7616" s="16" t="s">
        <v>241</v>
      </c>
      <c r="B7616" s="16">
        <v>64831</v>
      </c>
      <c r="C7616" s="16">
        <v>96</v>
      </c>
      <c r="D7616" s="16">
        <v>70.7</v>
      </c>
      <c r="E7616" s="17">
        <v>33270</v>
      </c>
      <c r="F7616" s="17"/>
    </row>
    <row r="7617" spans="1:6" x14ac:dyDescent="0.25">
      <c r="A7617" s="16" t="s">
        <v>241</v>
      </c>
      <c r="B7617" s="16">
        <v>63122</v>
      </c>
      <c r="C7617" s="16">
        <v>280</v>
      </c>
      <c r="D7617" s="16">
        <v>173.4</v>
      </c>
      <c r="E7617" s="17">
        <v>37742</v>
      </c>
      <c r="F7617" s="17"/>
    </row>
    <row r="7618" spans="1:6" x14ac:dyDescent="0.25">
      <c r="A7618" s="16" t="s">
        <v>241</v>
      </c>
      <c r="B7618" s="16">
        <v>63111</v>
      </c>
      <c r="C7618" s="16">
        <v>130</v>
      </c>
      <c r="D7618" s="16">
        <v>87.7</v>
      </c>
      <c r="E7618" s="17">
        <v>37662</v>
      </c>
      <c r="F7618" s="17"/>
    </row>
    <row r="7619" spans="1:6" x14ac:dyDescent="0.25">
      <c r="A7619" s="16" t="s">
        <v>241</v>
      </c>
      <c r="B7619" s="16">
        <v>63703</v>
      </c>
      <c r="C7619" s="16">
        <v>75</v>
      </c>
      <c r="D7619" s="16">
        <v>63.8</v>
      </c>
      <c r="E7619" s="17">
        <v>30155</v>
      </c>
      <c r="F7619" s="17"/>
    </row>
    <row r="7620" spans="1:6" x14ac:dyDescent="0.25">
      <c r="A7620" s="16" t="s">
        <v>241</v>
      </c>
      <c r="B7620" s="16">
        <v>64150</v>
      </c>
      <c r="C7620" s="16">
        <v>180</v>
      </c>
      <c r="D7620" s="16">
        <v>122.3</v>
      </c>
      <c r="E7620" s="17">
        <v>32721</v>
      </c>
      <c r="F7620" s="17"/>
    </row>
    <row r="7621" spans="1:6" x14ac:dyDescent="0.25">
      <c r="A7621" s="16" t="s">
        <v>241</v>
      </c>
      <c r="B7621" s="16">
        <v>65705</v>
      </c>
      <c r="C7621" s="16">
        <v>78</v>
      </c>
      <c r="D7621" s="16">
        <v>61.2</v>
      </c>
      <c r="E7621" s="17">
        <v>34669</v>
      </c>
      <c r="F7621" s="17"/>
    </row>
    <row r="7622" spans="1:6" x14ac:dyDescent="0.25">
      <c r="A7622" s="16" t="s">
        <v>241</v>
      </c>
      <c r="B7622" s="16">
        <v>65075</v>
      </c>
      <c r="C7622" s="16">
        <v>63</v>
      </c>
      <c r="D7622" s="16">
        <v>58.5</v>
      </c>
      <c r="E7622" s="17">
        <v>35643</v>
      </c>
      <c r="F7622" s="17"/>
    </row>
    <row r="7623" spans="1:6" x14ac:dyDescent="0.25">
      <c r="A7623" s="16" t="s">
        <v>241</v>
      </c>
      <c r="B7623" s="16">
        <v>64772</v>
      </c>
      <c r="C7623" s="16">
        <v>100</v>
      </c>
      <c r="D7623" s="16">
        <v>50.5</v>
      </c>
      <c r="E7623" s="17">
        <v>33725</v>
      </c>
      <c r="F7623" s="17"/>
    </row>
    <row r="7624" spans="1:6" x14ac:dyDescent="0.25">
      <c r="A7624" s="16" t="s">
        <v>241</v>
      </c>
      <c r="B7624" s="16">
        <v>63111</v>
      </c>
      <c r="C7624" s="16">
        <v>130</v>
      </c>
      <c r="D7624" s="16">
        <v>72.400000000000006</v>
      </c>
      <c r="E7624" s="17">
        <v>35501</v>
      </c>
      <c r="F7624" s="17"/>
    </row>
    <row r="7625" spans="1:6" x14ac:dyDescent="0.25">
      <c r="A7625" s="16" t="s">
        <v>241</v>
      </c>
      <c r="B7625" s="16">
        <v>65738</v>
      </c>
      <c r="C7625" s="16">
        <v>127</v>
      </c>
      <c r="D7625" s="16">
        <v>97.8</v>
      </c>
      <c r="E7625" s="17">
        <v>32278</v>
      </c>
      <c r="F7625" s="17"/>
    </row>
    <row r="7626" spans="1:6" x14ac:dyDescent="0.25">
      <c r="A7626" s="16" t="s">
        <v>241</v>
      </c>
      <c r="B7626" s="16">
        <v>63873</v>
      </c>
      <c r="C7626" s="16">
        <v>60</v>
      </c>
      <c r="D7626" s="16">
        <v>52.7</v>
      </c>
      <c r="E7626" s="17">
        <v>34274</v>
      </c>
      <c r="F7626" s="17"/>
    </row>
    <row r="7627" spans="1:6" x14ac:dyDescent="0.25">
      <c r="A7627" s="16" t="s">
        <v>241</v>
      </c>
      <c r="B7627" s="16">
        <v>63026</v>
      </c>
      <c r="C7627" s="16">
        <v>144</v>
      </c>
      <c r="D7627" s="16">
        <v>113.4</v>
      </c>
      <c r="E7627" s="17">
        <v>32744</v>
      </c>
      <c r="F7627" s="17"/>
    </row>
    <row r="7628" spans="1:6" x14ac:dyDescent="0.25">
      <c r="A7628" s="16" t="s">
        <v>241</v>
      </c>
      <c r="B7628" s="16">
        <v>64429</v>
      </c>
      <c r="C7628" s="16">
        <v>84</v>
      </c>
      <c r="D7628" s="16">
        <v>37.4</v>
      </c>
      <c r="E7628" s="17">
        <v>32568</v>
      </c>
      <c r="F7628" s="17"/>
    </row>
    <row r="7629" spans="1:6" x14ac:dyDescent="0.25">
      <c r="A7629" s="16" t="s">
        <v>241</v>
      </c>
      <c r="B7629" s="16">
        <v>64683</v>
      </c>
      <c r="C7629" s="16">
        <v>90</v>
      </c>
      <c r="D7629" s="16">
        <v>84.3</v>
      </c>
      <c r="E7629" s="17">
        <v>37326</v>
      </c>
      <c r="F7629" s="17"/>
    </row>
    <row r="7630" spans="1:6" x14ac:dyDescent="0.25">
      <c r="A7630" s="16" t="s">
        <v>241</v>
      </c>
      <c r="B7630" s="16">
        <v>65559</v>
      </c>
      <c r="C7630" s="16">
        <v>90</v>
      </c>
      <c r="D7630" s="16">
        <v>68.400000000000006</v>
      </c>
      <c r="E7630" s="17">
        <v>30726</v>
      </c>
      <c r="F7630" s="17"/>
    </row>
    <row r="7631" spans="1:6" x14ac:dyDescent="0.25">
      <c r="A7631" s="16" t="s">
        <v>241</v>
      </c>
      <c r="B7631" s="16">
        <v>64507</v>
      </c>
      <c r="C7631" s="16">
        <v>90</v>
      </c>
      <c r="D7631" s="16">
        <v>73.5</v>
      </c>
      <c r="E7631" s="17">
        <v>39904</v>
      </c>
      <c r="F7631" s="17"/>
    </row>
    <row r="7632" spans="1:6" x14ac:dyDescent="0.25">
      <c r="A7632" s="16" t="s">
        <v>241</v>
      </c>
      <c r="B7632" s="16">
        <v>63080</v>
      </c>
      <c r="C7632" s="16">
        <v>120</v>
      </c>
      <c r="D7632" s="16">
        <v>70.8</v>
      </c>
      <c r="E7632" s="17">
        <v>32509</v>
      </c>
      <c r="F7632" s="17"/>
    </row>
    <row r="7633" spans="1:6" x14ac:dyDescent="0.25">
      <c r="A7633" s="16" t="s">
        <v>241</v>
      </c>
      <c r="B7633" s="16">
        <v>65201</v>
      </c>
      <c r="C7633" s="16">
        <v>97</v>
      </c>
      <c r="D7633" s="16">
        <v>58.3</v>
      </c>
      <c r="E7633" s="17">
        <v>31017</v>
      </c>
      <c r="F7633" s="17"/>
    </row>
    <row r="7634" spans="1:6" x14ac:dyDescent="0.25">
      <c r="A7634" s="16" t="s">
        <v>241</v>
      </c>
      <c r="B7634" s="16">
        <v>64138</v>
      </c>
      <c r="C7634" s="16">
        <v>52</v>
      </c>
      <c r="D7634" s="16">
        <v>49</v>
      </c>
      <c r="E7634" s="17">
        <v>32224</v>
      </c>
      <c r="F7634" s="17"/>
    </row>
    <row r="7635" spans="1:6" x14ac:dyDescent="0.25">
      <c r="A7635" s="16" t="s">
        <v>241</v>
      </c>
      <c r="B7635" s="16">
        <v>63801</v>
      </c>
      <c r="C7635" s="16">
        <v>70</v>
      </c>
      <c r="D7635" s="16">
        <v>32</v>
      </c>
      <c r="E7635" s="17">
        <v>34274</v>
      </c>
      <c r="F7635" s="17"/>
    </row>
    <row r="7636" spans="1:6" x14ac:dyDescent="0.25">
      <c r="A7636" s="16" t="s">
        <v>241</v>
      </c>
      <c r="B7636" s="16">
        <v>65686</v>
      </c>
      <c r="C7636" s="16">
        <v>120</v>
      </c>
      <c r="D7636" s="16">
        <v>72.900000000000006</v>
      </c>
      <c r="E7636" s="17">
        <v>30981</v>
      </c>
      <c r="F7636" s="17"/>
    </row>
    <row r="7637" spans="1:6" x14ac:dyDescent="0.25">
      <c r="A7637" s="16" t="s">
        <v>241</v>
      </c>
      <c r="B7637" s="16">
        <v>64138</v>
      </c>
      <c r="C7637" s="16">
        <v>66</v>
      </c>
      <c r="D7637" s="16">
        <v>47.6</v>
      </c>
      <c r="E7637" s="17">
        <v>32975</v>
      </c>
      <c r="F7637" s="17"/>
    </row>
    <row r="7638" spans="1:6" x14ac:dyDescent="0.25">
      <c r="A7638" s="16" t="s">
        <v>241</v>
      </c>
      <c r="B7638" s="16">
        <v>63129</v>
      </c>
      <c r="C7638" s="16">
        <v>121</v>
      </c>
      <c r="D7638" s="16">
        <v>114</v>
      </c>
      <c r="E7638" s="17">
        <v>35186</v>
      </c>
      <c r="F7638" s="17"/>
    </row>
    <row r="7639" spans="1:6" x14ac:dyDescent="0.25">
      <c r="A7639" s="16" t="s">
        <v>241</v>
      </c>
      <c r="B7639" s="16">
        <v>63555</v>
      </c>
      <c r="C7639" s="16">
        <v>96</v>
      </c>
      <c r="D7639" s="16">
        <v>36.6</v>
      </c>
      <c r="E7639" s="17">
        <v>38131</v>
      </c>
      <c r="F7639" s="17"/>
    </row>
    <row r="7640" spans="1:6" x14ac:dyDescent="0.25">
      <c r="A7640" s="16" t="s">
        <v>241</v>
      </c>
      <c r="B7640" s="16">
        <v>63084</v>
      </c>
      <c r="C7640" s="16">
        <v>120</v>
      </c>
      <c r="D7640" s="16">
        <v>106.9</v>
      </c>
      <c r="E7640" s="17">
        <v>32729</v>
      </c>
      <c r="F7640" s="17"/>
    </row>
    <row r="7641" spans="1:6" x14ac:dyDescent="0.25">
      <c r="A7641" s="16" t="s">
        <v>241</v>
      </c>
      <c r="B7641" s="16">
        <v>65351</v>
      </c>
      <c r="C7641" s="16">
        <v>120</v>
      </c>
      <c r="D7641" s="16">
        <v>44</v>
      </c>
      <c r="E7641" s="17">
        <v>34733</v>
      </c>
      <c r="F7641" s="17"/>
    </row>
    <row r="7642" spans="1:6" x14ac:dyDescent="0.25">
      <c r="A7642" s="16" t="s">
        <v>241</v>
      </c>
      <c r="B7642" s="16">
        <v>63901</v>
      </c>
      <c r="C7642" s="16">
        <v>70</v>
      </c>
      <c r="D7642" s="16">
        <v>64</v>
      </c>
      <c r="E7642" s="17">
        <v>34304</v>
      </c>
      <c r="F7642" s="17"/>
    </row>
    <row r="7643" spans="1:6" x14ac:dyDescent="0.25">
      <c r="A7643" s="16" t="s">
        <v>241</v>
      </c>
      <c r="B7643" s="16">
        <v>65251</v>
      </c>
      <c r="C7643" s="16">
        <v>52</v>
      </c>
      <c r="D7643" s="16">
        <v>37.200000000000003</v>
      </c>
      <c r="E7643" s="17">
        <v>37834</v>
      </c>
      <c r="F7643" s="17"/>
    </row>
    <row r="7644" spans="1:6" x14ac:dyDescent="0.25">
      <c r="A7644" s="16" t="s">
        <v>241</v>
      </c>
      <c r="B7644" s="16">
        <v>63701</v>
      </c>
      <c r="C7644" s="16">
        <v>102</v>
      </c>
      <c r="D7644" s="16">
        <v>71.099999999999994</v>
      </c>
      <c r="E7644" s="17">
        <v>33827</v>
      </c>
      <c r="F7644" s="17"/>
    </row>
    <row r="7645" spans="1:6" x14ac:dyDescent="0.25">
      <c r="A7645" s="16" t="s">
        <v>241</v>
      </c>
      <c r="B7645" s="16">
        <v>64114</v>
      </c>
      <c r="C7645" s="16">
        <v>162</v>
      </c>
      <c r="D7645" s="16">
        <v>107</v>
      </c>
      <c r="E7645" s="17">
        <v>31422</v>
      </c>
      <c r="F7645" s="17"/>
    </row>
    <row r="7646" spans="1:6" x14ac:dyDescent="0.25">
      <c r="A7646" s="16" t="s">
        <v>241</v>
      </c>
      <c r="B7646" s="16">
        <v>65802</v>
      </c>
      <c r="C7646" s="16">
        <v>120</v>
      </c>
      <c r="D7646" s="16">
        <v>108.8</v>
      </c>
      <c r="E7646" s="17">
        <v>33557</v>
      </c>
      <c r="F7646" s="17"/>
    </row>
    <row r="7647" spans="1:6" x14ac:dyDescent="0.25">
      <c r="A7647" s="16" t="s">
        <v>241</v>
      </c>
      <c r="B7647" s="16">
        <v>65548</v>
      </c>
      <c r="C7647" s="16">
        <v>105</v>
      </c>
      <c r="D7647" s="16">
        <v>83.7</v>
      </c>
      <c r="E7647" s="17">
        <v>32898</v>
      </c>
      <c r="F7647" s="17"/>
    </row>
    <row r="7648" spans="1:6" x14ac:dyDescent="0.25">
      <c r="A7648" s="16" t="s">
        <v>241</v>
      </c>
      <c r="B7648" s="16">
        <v>63146</v>
      </c>
      <c r="C7648" s="16">
        <v>120</v>
      </c>
      <c r="D7648" s="16">
        <v>70.7</v>
      </c>
      <c r="E7648" s="17">
        <v>33389</v>
      </c>
      <c r="F7648" s="17"/>
    </row>
    <row r="7649" spans="1:6" x14ac:dyDescent="0.25">
      <c r="A7649" s="16" t="s">
        <v>241</v>
      </c>
      <c r="B7649" s="16">
        <v>63561</v>
      </c>
      <c r="C7649" s="16">
        <v>60</v>
      </c>
      <c r="D7649" s="16">
        <v>36.700000000000003</v>
      </c>
      <c r="E7649" s="17">
        <v>39279</v>
      </c>
      <c r="F7649" s="17"/>
    </row>
    <row r="7650" spans="1:6" x14ac:dyDescent="0.25">
      <c r="A7650" s="16" t="s">
        <v>241</v>
      </c>
      <c r="B7650" s="16">
        <v>63863</v>
      </c>
      <c r="C7650" s="16">
        <v>96</v>
      </c>
      <c r="D7650" s="16">
        <v>43.3</v>
      </c>
      <c r="E7650" s="17">
        <v>32752</v>
      </c>
      <c r="F7650" s="17"/>
    </row>
    <row r="7651" spans="1:6" x14ac:dyDescent="0.25">
      <c r="A7651" s="16" t="s">
        <v>241</v>
      </c>
      <c r="B7651" s="16">
        <v>63135</v>
      </c>
      <c r="C7651" s="16">
        <v>72</v>
      </c>
      <c r="D7651" s="16">
        <v>62.2</v>
      </c>
      <c r="E7651" s="17">
        <v>35650</v>
      </c>
      <c r="F7651" s="17"/>
    </row>
    <row r="7652" spans="1:6" x14ac:dyDescent="0.25">
      <c r="A7652" s="16" t="s">
        <v>241</v>
      </c>
      <c r="B7652" s="16">
        <v>63146</v>
      </c>
      <c r="C7652" s="16">
        <v>149</v>
      </c>
      <c r="D7652" s="16">
        <v>92.7</v>
      </c>
      <c r="E7652" s="17">
        <v>37082</v>
      </c>
      <c r="F7652" s="17"/>
    </row>
    <row r="7653" spans="1:6" x14ac:dyDescent="0.25">
      <c r="A7653" s="16" t="s">
        <v>241</v>
      </c>
      <c r="B7653" s="16">
        <v>65233</v>
      </c>
      <c r="C7653" s="16">
        <v>59</v>
      </c>
      <c r="D7653" s="16">
        <v>54.3</v>
      </c>
      <c r="E7653" s="17">
        <v>33977</v>
      </c>
      <c r="F7653" s="17"/>
    </row>
    <row r="7654" spans="1:6" x14ac:dyDescent="0.25">
      <c r="A7654" s="16" t="s">
        <v>241</v>
      </c>
      <c r="B7654" s="16">
        <v>65802</v>
      </c>
      <c r="C7654" s="16">
        <v>90</v>
      </c>
      <c r="D7654" s="16">
        <v>75.099999999999994</v>
      </c>
      <c r="E7654" s="17">
        <v>40289</v>
      </c>
      <c r="F7654" s="17"/>
    </row>
    <row r="7655" spans="1:6" x14ac:dyDescent="0.25">
      <c r="A7655" s="16" t="s">
        <v>241</v>
      </c>
      <c r="B7655" s="16">
        <v>64145</v>
      </c>
      <c r="C7655" s="16">
        <v>180</v>
      </c>
      <c r="D7655" s="16">
        <v>104.1</v>
      </c>
      <c r="E7655" s="17">
        <v>39993</v>
      </c>
      <c r="F7655" s="17"/>
    </row>
    <row r="7656" spans="1:6" x14ac:dyDescent="0.25">
      <c r="A7656" s="16" t="s">
        <v>241</v>
      </c>
      <c r="B7656" s="16">
        <v>63556</v>
      </c>
      <c r="C7656" s="16">
        <v>100</v>
      </c>
      <c r="D7656" s="16">
        <v>92.3</v>
      </c>
      <c r="E7656" s="17">
        <v>30806</v>
      </c>
      <c r="F7656" s="17"/>
    </row>
    <row r="7657" spans="1:6" x14ac:dyDescent="0.25">
      <c r="A7657" s="16" t="s">
        <v>241</v>
      </c>
      <c r="B7657" s="16">
        <v>64506</v>
      </c>
      <c r="C7657" s="16">
        <v>130</v>
      </c>
      <c r="D7657" s="16">
        <v>79.599999999999994</v>
      </c>
      <c r="E7657" s="17">
        <v>32509</v>
      </c>
      <c r="F7657" s="17"/>
    </row>
    <row r="7658" spans="1:6" x14ac:dyDescent="0.25">
      <c r="A7658" s="16" t="s">
        <v>241</v>
      </c>
      <c r="B7658" s="16">
        <v>64633</v>
      </c>
      <c r="C7658" s="16">
        <v>120</v>
      </c>
      <c r="D7658" s="16">
        <v>51</v>
      </c>
      <c r="E7658" s="17">
        <v>31240</v>
      </c>
      <c r="F7658" s="17"/>
    </row>
    <row r="7659" spans="1:6" x14ac:dyDescent="0.25">
      <c r="A7659" s="16" t="s">
        <v>241</v>
      </c>
      <c r="B7659" s="16">
        <v>63801</v>
      </c>
      <c r="C7659" s="16">
        <v>60</v>
      </c>
      <c r="D7659" s="16">
        <v>47.6</v>
      </c>
      <c r="E7659" s="17">
        <v>42963</v>
      </c>
      <c r="F7659" s="17"/>
    </row>
    <row r="7660" spans="1:6" x14ac:dyDescent="0.25">
      <c r="A7660" s="16" t="s">
        <v>241</v>
      </c>
      <c r="B7660" s="16">
        <v>65809</v>
      </c>
      <c r="C7660" s="16">
        <v>120</v>
      </c>
      <c r="D7660" s="16">
        <v>110.7</v>
      </c>
      <c r="E7660" s="17">
        <v>35447</v>
      </c>
      <c r="F7660" s="17"/>
    </row>
    <row r="7661" spans="1:6" x14ac:dyDescent="0.25">
      <c r="A7661" s="16" t="s">
        <v>241</v>
      </c>
      <c r="B7661" s="16">
        <v>63901</v>
      </c>
      <c r="C7661" s="16">
        <v>132</v>
      </c>
      <c r="D7661" s="16">
        <v>79.7</v>
      </c>
      <c r="E7661" s="17">
        <v>30362</v>
      </c>
      <c r="F7661" s="17"/>
    </row>
    <row r="7662" spans="1:6" x14ac:dyDescent="0.25">
      <c r="A7662" s="16" t="s">
        <v>241</v>
      </c>
      <c r="B7662" s="16">
        <v>63026</v>
      </c>
      <c r="C7662" s="16">
        <v>153</v>
      </c>
      <c r="D7662" s="16">
        <v>141.19999999999999</v>
      </c>
      <c r="E7662" s="17">
        <v>36913</v>
      </c>
      <c r="F7662" s="17"/>
    </row>
    <row r="7663" spans="1:6" x14ac:dyDescent="0.25">
      <c r="A7663" s="16" t="s">
        <v>241</v>
      </c>
      <c r="B7663" s="16">
        <v>65438</v>
      </c>
      <c r="C7663" s="16">
        <v>90</v>
      </c>
      <c r="D7663" s="16">
        <v>43</v>
      </c>
      <c r="E7663" s="17">
        <v>32645</v>
      </c>
      <c r="F7663" s="17"/>
    </row>
    <row r="7664" spans="1:6" x14ac:dyDescent="0.25">
      <c r="A7664" s="16" t="s">
        <v>241</v>
      </c>
      <c r="B7664" s="16">
        <v>63965</v>
      </c>
      <c r="C7664" s="16">
        <v>60</v>
      </c>
      <c r="D7664" s="16">
        <v>34.9</v>
      </c>
      <c r="E7664" s="17">
        <v>32626</v>
      </c>
      <c r="F7664" s="17"/>
    </row>
    <row r="7665" spans="1:6" x14ac:dyDescent="0.25">
      <c r="A7665" s="16" t="s">
        <v>241</v>
      </c>
      <c r="B7665" s="16">
        <v>65613</v>
      </c>
      <c r="C7665" s="16">
        <v>78</v>
      </c>
      <c r="D7665" s="16">
        <v>70.7</v>
      </c>
      <c r="E7665" s="17">
        <v>33941</v>
      </c>
      <c r="F7665" s="17"/>
    </row>
    <row r="7666" spans="1:6" x14ac:dyDescent="0.25">
      <c r="A7666" s="16" t="s">
        <v>241</v>
      </c>
      <c r="B7666" s="16">
        <v>64093</v>
      </c>
      <c r="C7666" s="16">
        <v>87</v>
      </c>
      <c r="D7666" s="16">
        <v>66.2</v>
      </c>
      <c r="E7666" s="17">
        <v>28926</v>
      </c>
      <c r="F7666" s="17"/>
    </row>
    <row r="7667" spans="1:6" x14ac:dyDescent="0.25">
      <c r="A7667" s="16" t="s">
        <v>241</v>
      </c>
      <c r="B7667" s="16">
        <v>63123</v>
      </c>
      <c r="C7667" s="16">
        <v>188</v>
      </c>
      <c r="D7667" s="16">
        <v>157</v>
      </c>
      <c r="E7667" s="17">
        <v>36546</v>
      </c>
      <c r="F7667" s="17"/>
    </row>
    <row r="7668" spans="1:6" x14ac:dyDescent="0.25">
      <c r="A7668" s="16" t="s">
        <v>241</v>
      </c>
      <c r="B7668" s="16">
        <v>63031</v>
      </c>
      <c r="C7668" s="16">
        <v>98</v>
      </c>
      <c r="D7668" s="16">
        <v>73.599999999999994</v>
      </c>
      <c r="E7668" s="17">
        <v>30529</v>
      </c>
      <c r="F7668" s="17"/>
    </row>
    <row r="7669" spans="1:6" x14ac:dyDescent="0.25">
      <c r="A7669" s="16" t="s">
        <v>241</v>
      </c>
      <c r="B7669" s="16">
        <v>63031</v>
      </c>
      <c r="C7669" s="16">
        <v>240</v>
      </c>
      <c r="D7669" s="16">
        <v>154.6</v>
      </c>
      <c r="E7669" s="17">
        <v>27473</v>
      </c>
      <c r="F7669" s="17"/>
    </row>
    <row r="7670" spans="1:6" x14ac:dyDescent="0.25">
      <c r="A7670" s="16" t="s">
        <v>241</v>
      </c>
      <c r="B7670" s="16">
        <v>64673</v>
      </c>
      <c r="C7670" s="16">
        <v>60</v>
      </c>
      <c r="D7670" s="16">
        <v>51.6</v>
      </c>
      <c r="E7670" s="17">
        <v>38461</v>
      </c>
      <c r="F7670" s="17"/>
    </row>
    <row r="7671" spans="1:6" x14ac:dyDescent="0.25">
      <c r="A7671" s="16" t="s">
        <v>241</v>
      </c>
      <c r="B7671" s="16">
        <v>63017</v>
      </c>
      <c r="C7671" s="16">
        <v>37</v>
      </c>
      <c r="D7671" s="16">
        <v>28.1</v>
      </c>
      <c r="E7671" s="17">
        <v>38334</v>
      </c>
      <c r="F7671" s="17"/>
    </row>
    <row r="7672" spans="1:6" x14ac:dyDescent="0.25">
      <c r="A7672" s="16" t="s">
        <v>241</v>
      </c>
      <c r="B7672" s="16">
        <v>65270</v>
      </c>
      <c r="C7672" s="16">
        <v>101</v>
      </c>
      <c r="D7672" s="16">
        <v>50.5</v>
      </c>
      <c r="E7672" s="17">
        <v>32884</v>
      </c>
      <c r="F7672" s="17"/>
    </row>
    <row r="7673" spans="1:6" x14ac:dyDescent="0.25">
      <c r="A7673" s="16" t="s">
        <v>241</v>
      </c>
      <c r="B7673" s="16">
        <v>65240</v>
      </c>
      <c r="C7673" s="16">
        <v>60</v>
      </c>
      <c r="D7673" s="16">
        <v>44.1</v>
      </c>
      <c r="E7673" s="17">
        <v>32752</v>
      </c>
      <c r="F7673" s="17"/>
    </row>
    <row r="7674" spans="1:6" x14ac:dyDescent="0.25">
      <c r="A7674" s="16" t="s">
        <v>241</v>
      </c>
      <c r="B7674" s="16">
        <v>63125</v>
      </c>
      <c r="C7674" s="16">
        <v>60</v>
      </c>
      <c r="D7674" s="16">
        <v>52.3</v>
      </c>
      <c r="E7674" s="17">
        <v>38000</v>
      </c>
      <c r="F7674" s="17"/>
    </row>
    <row r="7675" spans="1:6" x14ac:dyDescent="0.25">
      <c r="A7675" s="16" t="s">
        <v>241</v>
      </c>
      <c r="B7675" s="16">
        <v>65802</v>
      </c>
      <c r="C7675" s="16">
        <v>172</v>
      </c>
      <c r="D7675" s="16">
        <v>126.1</v>
      </c>
      <c r="E7675" s="17">
        <v>29962</v>
      </c>
      <c r="F7675" s="17"/>
    </row>
    <row r="7676" spans="1:6" x14ac:dyDescent="0.25">
      <c r="A7676" s="16" t="s">
        <v>241</v>
      </c>
      <c r="B7676" s="16">
        <v>63645</v>
      </c>
      <c r="C7676" s="16">
        <v>119</v>
      </c>
      <c r="D7676" s="16">
        <v>70.900000000000006</v>
      </c>
      <c r="E7676" s="17">
        <v>34304</v>
      </c>
      <c r="F7676" s="17"/>
    </row>
    <row r="7677" spans="1:6" x14ac:dyDescent="0.25">
      <c r="A7677" s="16" t="s">
        <v>241</v>
      </c>
      <c r="B7677" s="16">
        <v>63128</v>
      </c>
      <c r="C7677" s="16">
        <v>149</v>
      </c>
      <c r="D7677" s="16">
        <v>129.80000000000001</v>
      </c>
      <c r="E7677" s="17">
        <v>31887</v>
      </c>
      <c r="F7677" s="17"/>
    </row>
    <row r="7678" spans="1:6" x14ac:dyDescent="0.25">
      <c r="A7678" s="16" t="s">
        <v>241</v>
      </c>
      <c r="B7678" s="16">
        <v>64154</v>
      </c>
      <c r="C7678" s="16">
        <v>90</v>
      </c>
      <c r="D7678" s="16">
        <v>82.7</v>
      </c>
      <c r="E7678" s="17">
        <v>43413</v>
      </c>
      <c r="F7678" s="17"/>
    </row>
    <row r="7679" spans="1:6" x14ac:dyDescent="0.25">
      <c r="A7679" s="16" t="s">
        <v>241</v>
      </c>
      <c r="B7679" s="16">
        <v>65566</v>
      </c>
      <c r="C7679" s="16">
        <v>60</v>
      </c>
      <c r="D7679" s="16">
        <v>53.9</v>
      </c>
      <c r="E7679" s="17">
        <v>34520</v>
      </c>
      <c r="F7679" s="17"/>
    </row>
    <row r="7680" spans="1:6" x14ac:dyDescent="0.25">
      <c r="A7680" s="16" t="s">
        <v>241</v>
      </c>
      <c r="B7680" s="16">
        <v>64477</v>
      </c>
      <c r="C7680" s="16">
        <v>60</v>
      </c>
      <c r="D7680" s="16">
        <v>56.7</v>
      </c>
      <c r="E7680" s="17">
        <v>37519</v>
      </c>
      <c r="F7680" s="17"/>
    </row>
    <row r="7681" spans="1:6" x14ac:dyDescent="0.25">
      <c r="A7681" s="16" t="s">
        <v>241</v>
      </c>
      <c r="B7681" s="16">
        <v>65401</v>
      </c>
      <c r="C7681" s="16">
        <v>116</v>
      </c>
      <c r="D7681" s="16">
        <v>69.599999999999994</v>
      </c>
      <c r="E7681" s="17">
        <v>41369</v>
      </c>
      <c r="F7681" s="17"/>
    </row>
    <row r="7682" spans="1:6" x14ac:dyDescent="0.25">
      <c r="A7682" s="16" t="s">
        <v>241</v>
      </c>
      <c r="B7682" s="16">
        <v>63129</v>
      </c>
      <c r="C7682" s="16">
        <v>130</v>
      </c>
      <c r="D7682" s="16">
        <v>95.5</v>
      </c>
      <c r="E7682" s="17">
        <v>37714</v>
      </c>
      <c r="F7682" s="17"/>
    </row>
    <row r="7683" spans="1:6" x14ac:dyDescent="0.25">
      <c r="A7683" s="16" t="s">
        <v>241</v>
      </c>
      <c r="B7683" s="16">
        <v>64119</v>
      </c>
      <c r="C7683" s="16">
        <v>40</v>
      </c>
      <c r="D7683" s="16">
        <v>36.299999999999997</v>
      </c>
      <c r="E7683" s="17">
        <v>42548</v>
      </c>
      <c r="F7683" s="17"/>
    </row>
    <row r="7684" spans="1:6" x14ac:dyDescent="0.25">
      <c r="A7684" s="16" t="s">
        <v>241</v>
      </c>
      <c r="B7684" s="16">
        <v>64424</v>
      </c>
      <c r="C7684" s="16">
        <v>92</v>
      </c>
      <c r="D7684" s="16">
        <v>76.900000000000006</v>
      </c>
      <c r="E7684" s="17">
        <v>39064</v>
      </c>
      <c r="F7684" s="17"/>
    </row>
    <row r="7685" spans="1:6" x14ac:dyDescent="0.25">
      <c r="A7685" s="16" t="s">
        <v>241</v>
      </c>
      <c r="B7685" s="16">
        <v>64763</v>
      </c>
      <c r="C7685" s="16">
        <v>120</v>
      </c>
      <c r="D7685" s="16">
        <v>45.7</v>
      </c>
      <c r="E7685" s="17">
        <v>33025</v>
      </c>
      <c r="F7685" s="17"/>
    </row>
    <row r="7686" spans="1:6" x14ac:dyDescent="0.25">
      <c r="A7686" s="16" t="s">
        <v>241</v>
      </c>
      <c r="B7686" s="16">
        <v>63775</v>
      </c>
      <c r="C7686" s="16">
        <v>133</v>
      </c>
      <c r="D7686" s="16">
        <v>110.3</v>
      </c>
      <c r="E7686" s="17">
        <v>39927</v>
      </c>
      <c r="F7686" s="17"/>
    </row>
    <row r="7687" spans="1:6" x14ac:dyDescent="0.25">
      <c r="A7687" s="16" t="s">
        <v>241</v>
      </c>
      <c r="B7687" s="16">
        <v>63103</v>
      </c>
      <c r="C7687" s="16">
        <v>100</v>
      </c>
      <c r="D7687" s="16">
        <v>76.599999999999994</v>
      </c>
      <c r="E7687" s="17">
        <v>34795</v>
      </c>
      <c r="F7687" s="17"/>
    </row>
    <row r="7688" spans="1:6" x14ac:dyDescent="0.25">
      <c r="A7688" s="16" t="s">
        <v>241</v>
      </c>
      <c r="B7688" s="16">
        <v>63755</v>
      </c>
      <c r="C7688" s="16">
        <v>105</v>
      </c>
      <c r="D7688" s="16">
        <v>59.8</v>
      </c>
      <c r="E7688" s="17">
        <v>36964</v>
      </c>
      <c r="F7688" s="17"/>
    </row>
    <row r="7689" spans="1:6" x14ac:dyDescent="0.25">
      <c r="A7689" s="16" t="s">
        <v>241</v>
      </c>
      <c r="B7689" s="16">
        <v>63452</v>
      </c>
      <c r="C7689" s="16">
        <v>60</v>
      </c>
      <c r="D7689" s="16">
        <v>36.299999999999997</v>
      </c>
      <c r="E7689" s="17">
        <v>33556</v>
      </c>
      <c r="F7689" s="17"/>
    </row>
    <row r="7690" spans="1:6" x14ac:dyDescent="0.25">
      <c r="A7690" s="16" t="s">
        <v>241</v>
      </c>
      <c r="B7690" s="16">
        <v>65270</v>
      </c>
      <c r="C7690" s="16">
        <v>96</v>
      </c>
      <c r="D7690" s="16">
        <v>66.7</v>
      </c>
      <c r="E7690" s="17">
        <v>34182</v>
      </c>
      <c r="F7690" s="17"/>
    </row>
    <row r="7691" spans="1:6" x14ac:dyDescent="0.25">
      <c r="A7691" s="16" t="s">
        <v>241</v>
      </c>
      <c r="B7691" s="16">
        <v>63043</v>
      </c>
      <c r="C7691" s="16">
        <v>130</v>
      </c>
      <c r="D7691" s="16">
        <v>93.2</v>
      </c>
      <c r="E7691" s="17">
        <v>33983</v>
      </c>
      <c r="F7691" s="17"/>
    </row>
    <row r="7692" spans="1:6" x14ac:dyDescent="0.25">
      <c r="A7692" s="16" t="s">
        <v>241</v>
      </c>
      <c r="B7692" s="16">
        <v>63703</v>
      </c>
      <c r="C7692" s="16">
        <v>120</v>
      </c>
      <c r="D7692" s="16">
        <v>97.3</v>
      </c>
      <c r="E7692" s="17">
        <v>30285</v>
      </c>
      <c r="F7692" s="17"/>
    </row>
    <row r="7693" spans="1:6" x14ac:dyDescent="0.25">
      <c r="A7693" s="16" t="s">
        <v>241</v>
      </c>
      <c r="B7693" s="16">
        <v>65757</v>
      </c>
      <c r="C7693" s="16">
        <v>78</v>
      </c>
      <c r="D7693" s="16">
        <v>71.900000000000006</v>
      </c>
      <c r="E7693" s="17">
        <v>35298</v>
      </c>
      <c r="F7693" s="17"/>
    </row>
    <row r="7694" spans="1:6" x14ac:dyDescent="0.25">
      <c r="A7694" s="16" t="s">
        <v>241</v>
      </c>
      <c r="B7694" s="16">
        <v>63131</v>
      </c>
      <c r="C7694" s="16">
        <v>147</v>
      </c>
      <c r="D7694" s="16">
        <v>101.8</v>
      </c>
      <c r="E7694" s="17">
        <v>40241</v>
      </c>
      <c r="F7694" s="17"/>
    </row>
    <row r="7695" spans="1:6" x14ac:dyDescent="0.25">
      <c r="A7695" s="16" t="s">
        <v>241</v>
      </c>
      <c r="B7695" s="16">
        <v>63851</v>
      </c>
      <c r="C7695" s="16">
        <v>66</v>
      </c>
      <c r="D7695" s="16">
        <v>20.9</v>
      </c>
      <c r="E7695" s="17">
        <v>36708</v>
      </c>
      <c r="F7695" s="17"/>
    </row>
    <row r="7696" spans="1:6" x14ac:dyDescent="0.25">
      <c r="A7696" s="16" t="s">
        <v>241</v>
      </c>
      <c r="B7696" s="16">
        <v>64081</v>
      </c>
      <c r="C7696" s="16">
        <v>375</v>
      </c>
      <c r="D7696" s="16">
        <v>200.6</v>
      </c>
      <c r="E7696" s="17">
        <v>27211</v>
      </c>
      <c r="F7696" s="17"/>
    </row>
    <row r="7697" spans="1:6" x14ac:dyDescent="0.25">
      <c r="A7697" s="16" t="s">
        <v>241</v>
      </c>
      <c r="B7697" s="16">
        <v>63645</v>
      </c>
      <c r="C7697" s="16">
        <v>90</v>
      </c>
      <c r="D7697" s="16">
        <v>69.099999999999994</v>
      </c>
      <c r="E7697" s="17">
        <v>33924</v>
      </c>
      <c r="F7697" s="17"/>
    </row>
    <row r="7698" spans="1:6" x14ac:dyDescent="0.25">
      <c r="A7698" s="16" t="s">
        <v>241</v>
      </c>
      <c r="B7698" s="16">
        <v>65203</v>
      </c>
      <c r="C7698" s="16">
        <v>100</v>
      </c>
      <c r="D7698" s="16">
        <v>75.599999999999994</v>
      </c>
      <c r="E7698" s="17">
        <v>34894</v>
      </c>
      <c r="F7698" s="17"/>
    </row>
    <row r="7699" spans="1:6" x14ac:dyDescent="0.25">
      <c r="A7699" s="16" t="s">
        <v>241</v>
      </c>
      <c r="B7699" s="16">
        <v>65807</v>
      </c>
      <c r="C7699" s="16">
        <v>146</v>
      </c>
      <c r="D7699" s="16">
        <v>113.2</v>
      </c>
      <c r="E7699" s="17">
        <v>29997</v>
      </c>
      <c r="F7699" s="17"/>
    </row>
    <row r="7700" spans="1:6" x14ac:dyDescent="0.25">
      <c r="A7700" s="16" t="s">
        <v>241</v>
      </c>
      <c r="B7700" s="16">
        <v>63017</v>
      </c>
      <c r="C7700" s="16">
        <v>80</v>
      </c>
      <c r="D7700" s="16">
        <v>62.3</v>
      </c>
      <c r="E7700" s="17">
        <v>32903</v>
      </c>
      <c r="F7700" s="17"/>
    </row>
    <row r="7701" spans="1:6" x14ac:dyDescent="0.25">
      <c r="A7701" s="16" t="s">
        <v>241</v>
      </c>
      <c r="B7701" s="16">
        <v>63857</v>
      </c>
      <c r="C7701" s="16">
        <v>170</v>
      </c>
      <c r="D7701" s="16">
        <v>102.4</v>
      </c>
      <c r="E7701" s="17">
        <v>30083</v>
      </c>
      <c r="F7701" s="17"/>
    </row>
    <row r="7702" spans="1:6" x14ac:dyDescent="0.25">
      <c r="A7702" s="16" t="s">
        <v>241</v>
      </c>
      <c r="B7702" s="16">
        <v>63033</v>
      </c>
      <c r="C7702" s="16">
        <v>120</v>
      </c>
      <c r="D7702" s="16">
        <v>84.9</v>
      </c>
      <c r="E7702" s="17">
        <v>32509</v>
      </c>
      <c r="F7702" s="17"/>
    </row>
    <row r="7703" spans="1:6" x14ac:dyDescent="0.25">
      <c r="A7703" s="16" t="s">
        <v>241</v>
      </c>
      <c r="B7703" s="16">
        <v>63105</v>
      </c>
      <c r="C7703" s="16">
        <v>92</v>
      </c>
      <c r="D7703" s="16">
        <v>80.099999999999994</v>
      </c>
      <c r="E7703" s="17">
        <v>33156</v>
      </c>
      <c r="F7703" s="17"/>
    </row>
    <row r="7704" spans="1:6" x14ac:dyDescent="0.25">
      <c r="A7704" s="16" t="s">
        <v>241</v>
      </c>
      <c r="B7704" s="16">
        <v>65065</v>
      </c>
      <c r="C7704" s="16">
        <v>80</v>
      </c>
      <c r="D7704" s="16">
        <v>24.6</v>
      </c>
      <c r="E7704" s="17">
        <v>43567</v>
      </c>
      <c r="F7704" s="17"/>
    </row>
    <row r="7705" spans="1:6" x14ac:dyDescent="0.25">
      <c r="A7705" s="16" t="s">
        <v>241</v>
      </c>
      <c r="B7705" s="16">
        <v>63021</v>
      </c>
      <c r="C7705" s="16">
        <v>137</v>
      </c>
      <c r="D7705" s="16">
        <v>53.7</v>
      </c>
      <c r="E7705" s="17">
        <v>32526</v>
      </c>
      <c r="F7705" s="17"/>
    </row>
    <row r="7706" spans="1:6" x14ac:dyDescent="0.25">
      <c r="A7706" s="16" t="s">
        <v>241</v>
      </c>
      <c r="B7706" s="16">
        <v>64111</v>
      </c>
      <c r="C7706" s="16">
        <v>57</v>
      </c>
      <c r="D7706" s="16">
        <v>47.2</v>
      </c>
      <c r="E7706" s="17">
        <v>37932</v>
      </c>
      <c r="F7706" s="17"/>
    </row>
    <row r="7707" spans="1:6" x14ac:dyDescent="0.25">
      <c r="A7707" s="16" t="s">
        <v>241</v>
      </c>
      <c r="B7707" s="16">
        <v>65604</v>
      </c>
      <c r="C7707" s="16">
        <v>82</v>
      </c>
      <c r="D7707" s="16">
        <v>76.2</v>
      </c>
      <c r="E7707" s="17">
        <v>34478</v>
      </c>
      <c r="F7707" s="17"/>
    </row>
    <row r="7708" spans="1:6" x14ac:dyDescent="0.25">
      <c r="A7708" s="16" t="s">
        <v>241</v>
      </c>
      <c r="B7708" s="16">
        <v>65201</v>
      </c>
      <c r="C7708" s="16">
        <v>120</v>
      </c>
      <c r="D7708" s="16">
        <v>77.599999999999994</v>
      </c>
      <c r="E7708" s="17">
        <v>40787</v>
      </c>
      <c r="F7708" s="17"/>
    </row>
    <row r="7709" spans="1:6" x14ac:dyDescent="0.25">
      <c r="A7709" s="16" t="s">
        <v>241</v>
      </c>
      <c r="B7709" s="16">
        <v>63901</v>
      </c>
      <c r="C7709" s="16">
        <v>108</v>
      </c>
      <c r="D7709" s="16">
        <v>54.6</v>
      </c>
      <c r="E7709" s="17">
        <v>30614</v>
      </c>
      <c r="F7709" s="17"/>
    </row>
    <row r="7710" spans="1:6" x14ac:dyDescent="0.25">
      <c r="A7710" s="16" t="s">
        <v>241</v>
      </c>
      <c r="B7710" s="16">
        <v>64701</v>
      </c>
      <c r="C7710" s="16">
        <v>118</v>
      </c>
      <c r="D7710" s="16">
        <v>97.3</v>
      </c>
      <c r="E7710" s="17">
        <v>35228</v>
      </c>
      <c r="F7710" s="17"/>
    </row>
    <row r="7711" spans="1:6" x14ac:dyDescent="0.25">
      <c r="A7711" s="16" t="s">
        <v>241</v>
      </c>
      <c r="B7711" s="16">
        <v>63028</v>
      </c>
      <c r="C7711" s="16">
        <v>150</v>
      </c>
      <c r="D7711" s="16">
        <v>146.1</v>
      </c>
      <c r="E7711" s="17">
        <v>32782</v>
      </c>
      <c r="F7711" s="17"/>
    </row>
    <row r="7712" spans="1:6" x14ac:dyDescent="0.25">
      <c r="A7712" s="16" t="s">
        <v>241</v>
      </c>
      <c r="B7712" s="16">
        <v>64114</v>
      </c>
      <c r="C7712" s="16">
        <v>38</v>
      </c>
      <c r="D7712" s="16">
        <v>36.4</v>
      </c>
      <c r="E7712" s="17">
        <v>38808</v>
      </c>
      <c r="F7712" s="17"/>
    </row>
    <row r="7713" spans="1:6" x14ac:dyDescent="0.25">
      <c r="A7713" s="16" t="s">
        <v>241</v>
      </c>
      <c r="B7713" s="16">
        <v>63043</v>
      </c>
      <c r="C7713" s="16">
        <v>223</v>
      </c>
      <c r="D7713" s="16">
        <v>185.6</v>
      </c>
      <c r="E7713" s="17">
        <v>33644</v>
      </c>
      <c r="F7713" s="17"/>
    </row>
    <row r="7714" spans="1:6" x14ac:dyDescent="0.25">
      <c r="A7714" s="16" t="s">
        <v>241</v>
      </c>
      <c r="B7714" s="16">
        <v>64079</v>
      </c>
      <c r="C7714" s="16">
        <v>120</v>
      </c>
      <c r="D7714" s="16">
        <v>63.6</v>
      </c>
      <c r="E7714" s="17">
        <v>36055</v>
      </c>
      <c r="F7714" s="17"/>
    </row>
    <row r="7715" spans="1:6" x14ac:dyDescent="0.25">
      <c r="A7715" s="16" t="s">
        <v>241</v>
      </c>
      <c r="B7715" s="16">
        <v>64067</v>
      </c>
      <c r="C7715" s="16">
        <v>154</v>
      </c>
      <c r="D7715" s="16">
        <v>67.5</v>
      </c>
      <c r="E7715" s="17">
        <v>32598</v>
      </c>
      <c r="F7715" s="17"/>
    </row>
    <row r="7716" spans="1:6" x14ac:dyDescent="0.25">
      <c r="A7716" s="16" t="s">
        <v>241</v>
      </c>
      <c r="B7716" s="16">
        <v>63623</v>
      </c>
      <c r="C7716" s="16">
        <v>109</v>
      </c>
      <c r="D7716" s="16">
        <v>104.8</v>
      </c>
      <c r="E7716" s="17">
        <v>31079</v>
      </c>
      <c r="F7716" s="17"/>
    </row>
    <row r="7717" spans="1:6" x14ac:dyDescent="0.25">
      <c r="A7717" s="16" t="s">
        <v>241</v>
      </c>
      <c r="B7717" s="16">
        <v>63601</v>
      </c>
      <c r="C7717" s="16">
        <v>72</v>
      </c>
      <c r="D7717" s="16">
        <v>65.900000000000006</v>
      </c>
      <c r="E7717" s="17">
        <v>37285</v>
      </c>
      <c r="F7717" s="17"/>
    </row>
    <row r="7718" spans="1:6" x14ac:dyDescent="0.25">
      <c r="A7718" s="16" t="s">
        <v>241</v>
      </c>
      <c r="B7718" s="16">
        <v>64850</v>
      </c>
      <c r="C7718" s="16">
        <v>114</v>
      </c>
      <c r="D7718" s="16">
        <v>76.3</v>
      </c>
      <c r="E7718" s="17">
        <v>31160</v>
      </c>
      <c r="F7718" s="17"/>
    </row>
    <row r="7719" spans="1:6" x14ac:dyDescent="0.25">
      <c r="A7719" s="16" t="s">
        <v>241</v>
      </c>
      <c r="B7719" s="16">
        <v>63857</v>
      </c>
      <c r="C7719" s="16">
        <v>72</v>
      </c>
      <c r="D7719" s="16">
        <v>49.1</v>
      </c>
      <c r="E7719" s="17">
        <v>34050</v>
      </c>
      <c r="F7719" s="17"/>
    </row>
    <row r="7720" spans="1:6" x14ac:dyDescent="0.25">
      <c r="A7720" s="16" t="s">
        <v>241</v>
      </c>
      <c r="B7720" s="16">
        <v>64720</v>
      </c>
      <c r="C7720" s="16">
        <v>60</v>
      </c>
      <c r="D7720" s="16">
        <v>44.9</v>
      </c>
      <c r="E7720" s="17">
        <v>38036</v>
      </c>
      <c r="F7720" s="17"/>
    </row>
    <row r="7721" spans="1:6" x14ac:dyDescent="0.25">
      <c r="A7721" s="16" t="s">
        <v>241</v>
      </c>
      <c r="B7721" s="16">
        <v>65483</v>
      </c>
      <c r="C7721" s="16">
        <v>96</v>
      </c>
      <c r="D7721" s="16">
        <v>67.7</v>
      </c>
      <c r="E7721" s="17">
        <v>33507</v>
      </c>
      <c r="F7721" s="17"/>
    </row>
    <row r="7722" spans="1:6" x14ac:dyDescent="0.25">
      <c r="A7722" s="16" t="s">
        <v>241</v>
      </c>
      <c r="B7722" s="16">
        <v>64012</v>
      </c>
      <c r="C7722" s="16">
        <v>78</v>
      </c>
      <c r="D7722" s="16">
        <v>63.4</v>
      </c>
      <c r="E7722" s="17">
        <v>42906</v>
      </c>
      <c r="F7722" s="17"/>
    </row>
    <row r="7723" spans="1:6" x14ac:dyDescent="0.25">
      <c r="A7723" s="16" t="s">
        <v>241</v>
      </c>
      <c r="B7723" s="16">
        <v>63867</v>
      </c>
      <c r="C7723" s="16">
        <v>98</v>
      </c>
      <c r="D7723" s="16">
        <v>47.3</v>
      </c>
      <c r="E7723" s="17">
        <v>42719</v>
      </c>
      <c r="F7723" s="17"/>
    </row>
    <row r="7724" spans="1:6" x14ac:dyDescent="0.25">
      <c r="A7724" s="16" t="s">
        <v>241</v>
      </c>
      <c r="B7724" s="16">
        <v>63366</v>
      </c>
      <c r="C7724" s="16">
        <v>36</v>
      </c>
      <c r="D7724" s="16">
        <v>22.7</v>
      </c>
      <c r="E7724" s="17">
        <v>32192</v>
      </c>
      <c r="F7724" s="17"/>
    </row>
    <row r="7725" spans="1:6" x14ac:dyDescent="0.25">
      <c r="A7725" s="16" t="s">
        <v>241</v>
      </c>
      <c r="B7725" s="16">
        <v>63033</v>
      </c>
      <c r="C7725" s="16">
        <v>150</v>
      </c>
      <c r="D7725" s="16">
        <v>139.6</v>
      </c>
      <c r="E7725" s="17">
        <v>39630</v>
      </c>
      <c r="F7725" s="17"/>
    </row>
    <row r="7726" spans="1:6" x14ac:dyDescent="0.25">
      <c r="A7726" s="16" t="s">
        <v>241</v>
      </c>
      <c r="B7726" s="16">
        <v>64803</v>
      </c>
      <c r="C7726" s="16">
        <v>126</v>
      </c>
      <c r="D7726" s="16">
        <v>78.7</v>
      </c>
      <c r="E7726" s="17">
        <v>30201</v>
      </c>
      <c r="F7726" s="17"/>
    </row>
    <row r="7727" spans="1:6" x14ac:dyDescent="0.25">
      <c r="A7727" s="16" t="s">
        <v>241</v>
      </c>
      <c r="B7727" s="16">
        <v>65802</v>
      </c>
      <c r="C7727" s="16">
        <v>120</v>
      </c>
      <c r="D7727" s="16">
        <v>83.8</v>
      </c>
      <c r="E7727" s="17">
        <v>32772</v>
      </c>
      <c r="F7727" s="17"/>
    </row>
    <row r="7728" spans="1:6" x14ac:dyDescent="0.25">
      <c r="A7728" s="16" t="s">
        <v>241</v>
      </c>
      <c r="B7728" s="16">
        <v>64020</v>
      </c>
      <c r="C7728" s="16">
        <v>113</v>
      </c>
      <c r="D7728" s="16">
        <v>74.8</v>
      </c>
      <c r="E7728" s="17">
        <v>37908</v>
      </c>
      <c r="F7728" s="17"/>
    </row>
    <row r="7729" spans="1:6" x14ac:dyDescent="0.25">
      <c r="A7729" s="16" t="s">
        <v>241</v>
      </c>
      <c r="B7729" s="16">
        <v>63048</v>
      </c>
      <c r="C7729" s="16">
        <v>189</v>
      </c>
      <c r="D7729" s="16">
        <v>168.8</v>
      </c>
      <c r="E7729" s="17">
        <v>30733</v>
      </c>
      <c r="F7729" s="17"/>
    </row>
    <row r="7730" spans="1:6" x14ac:dyDescent="0.25">
      <c r="A7730" s="16" t="s">
        <v>241</v>
      </c>
      <c r="B7730" s="16">
        <v>63701</v>
      </c>
      <c r="C7730" s="16">
        <v>46</v>
      </c>
      <c r="D7730" s="16">
        <v>41.7</v>
      </c>
      <c r="E7730" s="17">
        <v>37554</v>
      </c>
      <c r="F7730" s="17"/>
    </row>
    <row r="7731" spans="1:6" x14ac:dyDescent="0.25">
      <c r="A7731" s="16" t="s">
        <v>241</v>
      </c>
      <c r="B7731" s="16">
        <v>65661</v>
      </c>
      <c r="C7731" s="16">
        <v>114</v>
      </c>
      <c r="D7731" s="16">
        <v>56.9</v>
      </c>
      <c r="E7731" s="17">
        <v>34516</v>
      </c>
      <c r="F7731" s="17"/>
    </row>
    <row r="7732" spans="1:6" x14ac:dyDescent="0.25">
      <c r="A7732" s="16" t="s">
        <v>241</v>
      </c>
      <c r="B7732" s="16">
        <v>63456</v>
      </c>
      <c r="C7732" s="16">
        <v>60</v>
      </c>
      <c r="D7732" s="16">
        <v>54.6</v>
      </c>
      <c r="E7732" s="17">
        <v>34546</v>
      </c>
      <c r="F7732" s="17"/>
    </row>
    <row r="7733" spans="1:6" x14ac:dyDescent="0.25">
      <c r="A7733" s="16" t="s">
        <v>241</v>
      </c>
      <c r="B7733" s="16">
        <v>64111</v>
      </c>
      <c r="C7733" s="16">
        <v>90</v>
      </c>
      <c r="D7733" s="16">
        <v>71.8</v>
      </c>
      <c r="E7733" s="17">
        <v>32240</v>
      </c>
      <c r="F7733" s="17"/>
    </row>
    <row r="7734" spans="1:6" x14ac:dyDescent="0.25">
      <c r="A7734" s="16" t="s">
        <v>241</v>
      </c>
      <c r="B7734" s="16">
        <v>65109</v>
      </c>
      <c r="C7734" s="16">
        <v>87</v>
      </c>
      <c r="D7734" s="16">
        <v>37.9</v>
      </c>
      <c r="E7734" s="17">
        <v>33664</v>
      </c>
      <c r="F7734" s="17"/>
    </row>
    <row r="7735" spans="1:6" x14ac:dyDescent="0.25">
      <c r="A7735" s="16" t="s">
        <v>241</v>
      </c>
      <c r="B7735" s="16">
        <v>63090</v>
      </c>
      <c r="C7735" s="16">
        <v>102</v>
      </c>
      <c r="D7735" s="16">
        <v>61.4</v>
      </c>
      <c r="E7735" s="17">
        <v>32688</v>
      </c>
      <c r="F7735" s="17"/>
    </row>
    <row r="7736" spans="1:6" x14ac:dyDescent="0.25">
      <c r="A7736" s="16" t="s">
        <v>241</v>
      </c>
      <c r="B7736" s="16">
        <v>64130</v>
      </c>
      <c r="C7736" s="16">
        <v>240</v>
      </c>
      <c r="D7736" s="16">
        <v>84.6</v>
      </c>
      <c r="E7736" s="17">
        <v>29297</v>
      </c>
      <c r="F7736" s="17"/>
    </row>
    <row r="7737" spans="1:6" x14ac:dyDescent="0.25">
      <c r="A7737" s="16" t="s">
        <v>241</v>
      </c>
      <c r="B7737" s="16">
        <v>64485</v>
      </c>
      <c r="C7737" s="16">
        <v>88</v>
      </c>
      <c r="D7737" s="16">
        <v>41.2</v>
      </c>
      <c r="E7737" s="17">
        <v>41443</v>
      </c>
      <c r="F7737" s="17"/>
    </row>
    <row r="7738" spans="1:6" x14ac:dyDescent="0.25">
      <c r="A7738" s="16" t="s">
        <v>241</v>
      </c>
      <c r="B7738" s="16">
        <v>64014</v>
      </c>
      <c r="C7738" s="16">
        <v>120</v>
      </c>
      <c r="D7738" s="16">
        <v>81.400000000000006</v>
      </c>
      <c r="E7738" s="17">
        <v>34669</v>
      </c>
      <c r="F7738" s="17"/>
    </row>
    <row r="7739" spans="1:6" x14ac:dyDescent="0.25">
      <c r="A7739" s="16" t="s">
        <v>241</v>
      </c>
      <c r="B7739" s="16">
        <v>63565</v>
      </c>
      <c r="C7739" s="16">
        <v>60</v>
      </c>
      <c r="D7739" s="16">
        <v>54.3</v>
      </c>
      <c r="E7739" s="17">
        <v>39904</v>
      </c>
      <c r="F7739" s="17"/>
    </row>
    <row r="7740" spans="1:6" x14ac:dyDescent="0.25">
      <c r="A7740" s="16" t="s">
        <v>241</v>
      </c>
      <c r="B7740" s="16">
        <v>63033</v>
      </c>
      <c r="C7740" s="16">
        <v>199</v>
      </c>
      <c r="D7740" s="16">
        <v>184.4</v>
      </c>
      <c r="E7740" s="17">
        <v>32280</v>
      </c>
      <c r="F7740" s="17"/>
    </row>
    <row r="7741" spans="1:6" x14ac:dyDescent="0.25">
      <c r="A7741" s="16" t="s">
        <v>241</v>
      </c>
      <c r="B7741" s="16">
        <v>63017</v>
      </c>
      <c r="C7741" s="16">
        <v>282</v>
      </c>
      <c r="D7741" s="16">
        <v>117.1</v>
      </c>
      <c r="E7741" s="17">
        <v>25508</v>
      </c>
      <c r="F7741" s="17"/>
    </row>
    <row r="7742" spans="1:6" x14ac:dyDescent="0.25">
      <c r="A7742" s="16" t="s">
        <v>241</v>
      </c>
      <c r="B7742" s="16">
        <v>63730</v>
      </c>
      <c r="C7742" s="16">
        <v>70</v>
      </c>
      <c r="D7742" s="16">
        <v>23.8</v>
      </c>
      <c r="E7742" s="17">
        <v>34274</v>
      </c>
      <c r="F7742" s="17"/>
    </row>
    <row r="7743" spans="1:6" x14ac:dyDescent="0.25">
      <c r="A7743" s="16" t="s">
        <v>241</v>
      </c>
      <c r="B7743" s="16">
        <v>65018</v>
      </c>
      <c r="C7743" s="16">
        <v>60</v>
      </c>
      <c r="D7743" s="16">
        <v>32.4</v>
      </c>
      <c r="E7743" s="17">
        <v>32813</v>
      </c>
      <c r="F7743" s="17"/>
    </row>
    <row r="7744" spans="1:6" x14ac:dyDescent="0.25">
      <c r="A7744" s="16" t="s">
        <v>241</v>
      </c>
      <c r="B7744" s="16">
        <v>65807</v>
      </c>
      <c r="C7744" s="16">
        <v>120</v>
      </c>
      <c r="D7744" s="16">
        <v>90.5</v>
      </c>
      <c r="E7744" s="17">
        <v>37320</v>
      </c>
      <c r="F7744" s="17"/>
    </row>
    <row r="7745" spans="1:6" x14ac:dyDescent="0.25">
      <c r="A7745" s="16" t="s">
        <v>241</v>
      </c>
      <c r="B7745" s="16">
        <v>64468</v>
      </c>
      <c r="C7745" s="16">
        <v>60</v>
      </c>
      <c r="D7745" s="16">
        <v>36.1</v>
      </c>
      <c r="E7745" s="17">
        <v>40360</v>
      </c>
      <c r="F7745" s="17"/>
    </row>
    <row r="7746" spans="1:6" x14ac:dyDescent="0.25">
      <c r="A7746" s="16" t="s">
        <v>241</v>
      </c>
      <c r="B7746" s="16">
        <v>63130</v>
      </c>
      <c r="C7746" s="16">
        <v>130</v>
      </c>
      <c r="D7746" s="16">
        <v>65.2</v>
      </c>
      <c r="E7746" s="17">
        <v>40014</v>
      </c>
      <c r="F7746" s="17"/>
    </row>
    <row r="7747" spans="1:6" x14ac:dyDescent="0.25">
      <c r="A7747" s="16" t="s">
        <v>241</v>
      </c>
      <c r="B7747" s="16">
        <v>64068</v>
      </c>
      <c r="C7747" s="16">
        <v>140</v>
      </c>
      <c r="D7747" s="16">
        <v>110.5</v>
      </c>
      <c r="E7747" s="17">
        <v>33117</v>
      </c>
      <c r="F7747" s="17"/>
    </row>
    <row r="7748" spans="1:6" x14ac:dyDescent="0.25">
      <c r="A7748" s="16" t="s">
        <v>241</v>
      </c>
      <c r="B7748" s="16">
        <v>63640</v>
      </c>
      <c r="C7748" s="16">
        <v>99</v>
      </c>
      <c r="D7748" s="16">
        <v>76.900000000000006</v>
      </c>
      <c r="E7748" s="17">
        <v>38498</v>
      </c>
      <c r="F7748" s="17"/>
    </row>
    <row r="7749" spans="1:6" x14ac:dyDescent="0.25">
      <c r="A7749" s="16" t="s">
        <v>241</v>
      </c>
      <c r="B7749" s="16">
        <v>64836</v>
      </c>
      <c r="C7749" s="16">
        <v>120</v>
      </c>
      <c r="D7749" s="16">
        <v>87.7</v>
      </c>
      <c r="E7749" s="17">
        <v>31965</v>
      </c>
      <c r="F7749" s="17"/>
    </row>
    <row r="7750" spans="1:6" x14ac:dyDescent="0.25">
      <c r="A7750" s="16" t="s">
        <v>241</v>
      </c>
      <c r="B7750" s="16">
        <v>65301</v>
      </c>
      <c r="C7750" s="16">
        <v>60</v>
      </c>
      <c r="D7750" s="16">
        <v>57.6</v>
      </c>
      <c r="E7750" s="17">
        <v>42646</v>
      </c>
      <c r="F7750" s="17"/>
    </row>
    <row r="7751" spans="1:6" x14ac:dyDescent="0.25">
      <c r="A7751" s="16" t="s">
        <v>241</v>
      </c>
      <c r="B7751" s="16">
        <v>63021</v>
      </c>
      <c r="C7751" s="16">
        <v>58</v>
      </c>
      <c r="D7751" s="16">
        <v>52.6</v>
      </c>
      <c r="E7751" s="17">
        <v>39083</v>
      </c>
      <c r="F7751" s="17"/>
    </row>
    <row r="7752" spans="1:6" x14ac:dyDescent="0.25">
      <c r="A7752" s="16" t="s">
        <v>241</v>
      </c>
      <c r="B7752" s="16">
        <v>63334</v>
      </c>
      <c r="C7752" s="16">
        <v>60</v>
      </c>
      <c r="D7752" s="16">
        <v>40.9</v>
      </c>
      <c r="E7752" s="17">
        <v>32910</v>
      </c>
      <c r="F7752" s="17"/>
    </row>
    <row r="7753" spans="1:6" x14ac:dyDescent="0.25">
      <c r="A7753" s="16" t="s">
        <v>241</v>
      </c>
      <c r="B7753" s="16">
        <v>64640</v>
      </c>
      <c r="C7753" s="16">
        <v>97</v>
      </c>
      <c r="D7753" s="16">
        <v>44.6</v>
      </c>
      <c r="E7753" s="17">
        <v>37263</v>
      </c>
      <c r="F7753" s="17"/>
    </row>
    <row r="7754" spans="1:6" x14ac:dyDescent="0.25">
      <c r="A7754" s="16" t="s">
        <v>241</v>
      </c>
      <c r="B7754" s="16">
        <v>64601</v>
      </c>
      <c r="C7754" s="16">
        <v>75</v>
      </c>
      <c r="D7754" s="16">
        <v>62.4</v>
      </c>
      <c r="E7754" s="17">
        <v>38100</v>
      </c>
      <c r="F7754" s="17"/>
    </row>
    <row r="7755" spans="1:6" x14ac:dyDescent="0.25">
      <c r="A7755" s="16" t="s">
        <v>241</v>
      </c>
      <c r="B7755" s="16">
        <v>63020</v>
      </c>
      <c r="C7755" s="16">
        <v>120</v>
      </c>
      <c r="D7755" s="16">
        <v>105.8</v>
      </c>
      <c r="E7755" s="17">
        <v>34890</v>
      </c>
      <c r="F7755" s="17"/>
    </row>
    <row r="7756" spans="1:6" x14ac:dyDescent="0.25">
      <c r="A7756" s="16" t="s">
        <v>241</v>
      </c>
      <c r="B7756" s="16">
        <v>64468</v>
      </c>
      <c r="C7756" s="16">
        <v>105</v>
      </c>
      <c r="D7756" s="16">
        <v>62.6</v>
      </c>
      <c r="E7756" s="17">
        <v>32568</v>
      </c>
      <c r="F7756" s="17"/>
    </row>
    <row r="7757" spans="1:6" x14ac:dyDescent="0.25">
      <c r="A7757" s="16" t="s">
        <v>241</v>
      </c>
      <c r="B7757" s="16">
        <v>64658</v>
      </c>
      <c r="C7757" s="16">
        <v>96</v>
      </c>
      <c r="D7757" s="16">
        <v>43.1</v>
      </c>
      <c r="E7757" s="17">
        <v>30132</v>
      </c>
      <c r="F7757" s="17"/>
    </row>
    <row r="7758" spans="1:6" x14ac:dyDescent="0.25">
      <c r="A7758" s="16" t="s">
        <v>241</v>
      </c>
      <c r="B7758" s="16">
        <v>65605</v>
      </c>
      <c r="C7758" s="16">
        <v>125</v>
      </c>
      <c r="D7758" s="16">
        <v>53.9</v>
      </c>
      <c r="E7758" s="17">
        <v>30337</v>
      </c>
      <c r="F7758" s="17"/>
    </row>
    <row r="7759" spans="1:6" x14ac:dyDescent="0.25">
      <c r="A7759" s="16" t="s">
        <v>241</v>
      </c>
      <c r="B7759" s="16">
        <v>64505</v>
      </c>
      <c r="C7759" s="16">
        <v>180</v>
      </c>
      <c r="D7759" s="16">
        <v>96.1</v>
      </c>
      <c r="E7759" s="17">
        <v>37707</v>
      </c>
      <c r="F7759" s="17"/>
    </row>
    <row r="7760" spans="1:6" x14ac:dyDescent="0.25">
      <c r="A7760" s="16" t="s">
        <v>241</v>
      </c>
      <c r="B7760" s="16">
        <v>63461</v>
      </c>
      <c r="C7760" s="16">
        <v>110</v>
      </c>
      <c r="D7760" s="16">
        <v>67.099999999999994</v>
      </c>
      <c r="E7760" s="17">
        <v>30811</v>
      </c>
      <c r="F7760" s="17"/>
    </row>
    <row r="7761" spans="1:6" x14ac:dyDescent="0.25">
      <c r="A7761" s="16" t="s">
        <v>241</v>
      </c>
      <c r="B7761" s="16">
        <v>65653</v>
      </c>
      <c r="C7761" s="16">
        <v>120</v>
      </c>
      <c r="D7761" s="16">
        <v>92.1</v>
      </c>
      <c r="E7761" s="17">
        <v>34820</v>
      </c>
      <c r="F7761" s="17"/>
    </row>
    <row r="7762" spans="1:6" x14ac:dyDescent="0.25">
      <c r="A7762" s="16" t="s">
        <v>241</v>
      </c>
      <c r="B7762" s="16">
        <v>65201</v>
      </c>
      <c r="C7762" s="16">
        <v>46</v>
      </c>
      <c r="D7762" s="16">
        <v>38.200000000000003</v>
      </c>
      <c r="E7762" s="17">
        <v>35116</v>
      </c>
      <c r="F7762" s="17"/>
    </row>
    <row r="7763" spans="1:6" x14ac:dyDescent="0.25">
      <c r="A7763" s="16" t="s">
        <v>241</v>
      </c>
      <c r="B7763" s="16">
        <v>64154</v>
      </c>
      <c r="C7763" s="16">
        <v>120</v>
      </c>
      <c r="D7763" s="16">
        <v>103.2</v>
      </c>
      <c r="E7763" s="17">
        <v>43024</v>
      </c>
      <c r="F7763" s="17"/>
    </row>
    <row r="7764" spans="1:6" x14ac:dyDescent="0.25">
      <c r="A7764" s="16" t="s">
        <v>241</v>
      </c>
      <c r="B7764" s="16">
        <v>64089</v>
      </c>
      <c r="C7764" s="16">
        <v>100</v>
      </c>
      <c r="D7764" s="16">
        <v>51.8</v>
      </c>
      <c r="E7764" s="17">
        <v>33359</v>
      </c>
      <c r="F7764" s="17"/>
    </row>
    <row r="7765" spans="1:6" x14ac:dyDescent="0.25">
      <c r="A7765" s="16" t="s">
        <v>241</v>
      </c>
      <c r="B7765" s="16">
        <v>64111</v>
      </c>
      <c r="C7765" s="16">
        <v>154</v>
      </c>
      <c r="D7765" s="16">
        <v>74.400000000000006</v>
      </c>
      <c r="E7765" s="17">
        <v>30532</v>
      </c>
      <c r="F7765" s="17"/>
    </row>
    <row r="7766" spans="1:6" x14ac:dyDescent="0.25">
      <c r="A7766" s="16" t="s">
        <v>241</v>
      </c>
      <c r="B7766" s="16">
        <v>63139</v>
      </c>
      <c r="C7766" s="16">
        <v>120</v>
      </c>
      <c r="D7766" s="16">
        <v>87.3</v>
      </c>
      <c r="E7766" s="17">
        <v>32965</v>
      </c>
      <c r="F7766" s="17"/>
    </row>
    <row r="7767" spans="1:6" x14ac:dyDescent="0.25">
      <c r="A7767" s="16" t="s">
        <v>241</v>
      </c>
      <c r="B7767" s="16">
        <v>63128</v>
      </c>
      <c r="C7767" s="16">
        <v>166</v>
      </c>
      <c r="D7767" s="16">
        <v>75.2</v>
      </c>
      <c r="E7767" s="17">
        <v>32377</v>
      </c>
      <c r="F7767" s="17"/>
    </row>
    <row r="7768" spans="1:6" x14ac:dyDescent="0.25">
      <c r="A7768" s="16" t="s">
        <v>241</v>
      </c>
      <c r="B7768" s="16">
        <v>65084</v>
      </c>
      <c r="C7768" s="16">
        <v>117</v>
      </c>
      <c r="D7768" s="16">
        <v>71.5</v>
      </c>
      <c r="E7768" s="17">
        <v>34060</v>
      </c>
      <c r="F7768" s="17"/>
    </row>
    <row r="7769" spans="1:6" x14ac:dyDescent="0.25">
      <c r="A7769" s="16" t="s">
        <v>241</v>
      </c>
      <c r="B7769" s="16">
        <v>64085</v>
      </c>
      <c r="C7769" s="16">
        <v>197</v>
      </c>
      <c r="D7769" s="16">
        <v>131.6</v>
      </c>
      <c r="E7769" s="17">
        <v>36800</v>
      </c>
      <c r="F7769" s="17"/>
    </row>
    <row r="7770" spans="1:6" x14ac:dyDescent="0.25">
      <c r="A7770" s="16" t="s">
        <v>241</v>
      </c>
      <c r="B7770" s="16">
        <v>63376</v>
      </c>
      <c r="C7770" s="16">
        <v>96</v>
      </c>
      <c r="D7770" s="16">
        <v>91.2</v>
      </c>
      <c r="E7770" s="17">
        <v>34586</v>
      </c>
      <c r="F7770" s="17"/>
    </row>
    <row r="7771" spans="1:6" x14ac:dyDescent="0.25">
      <c r="A7771" s="16" t="s">
        <v>241</v>
      </c>
      <c r="B7771" s="16">
        <v>63113</v>
      </c>
      <c r="C7771" s="16">
        <v>320</v>
      </c>
      <c r="D7771" s="16">
        <v>268.5</v>
      </c>
      <c r="E7771" s="17">
        <v>33945</v>
      </c>
      <c r="F7771" s="17"/>
    </row>
    <row r="7772" spans="1:6" x14ac:dyDescent="0.25">
      <c r="A7772" s="16" t="s">
        <v>241</v>
      </c>
      <c r="B7772" s="16">
        <v>65101</v>
      </c>
      <c r="C7772" s="16">
        <v>120</v>
      </c>
      <c r="D7772" s="16">
        <v>51.7</v>
      </c>
      <c r="E7772" s="17">
        <v>39151</v>
      </c>
      <c r="F7772" s="17"/>
    </row>
    <row r="7773" spans="1:6" x14ac:dyDescent="0.25">
      <c r="A7773" s="16" t="s">
        <v>241</v>
      </c>
      <c r="B7773" s="16">
        <v>64772</v>
      </c>
      <c r="C7773" s="16">
        <v>108</v>
      </c>
      <c r="D7773" s="16">
        <v>78.2</v>
      </c>
      <c r="E7773" s="17">
        <v>26451</v>
      </c>
      <c r="F7773" s="17"/>
    </row>
    <row r="7774" spans="1:6" x14ac:dyDescent="0.25">
      <c r="A7774" s="16" t="s">
        <v>241</v>
      </c>
      <c r="B7774" s="16">
        <v>65201</v>
      </c>
      <c r="C7774" s="16">
        <v>70</v>
      </c>
      <c r="D7774" s="16">
        <v>43.5</v>
      </c>
      <c r="E7774" s="17">
        <v>43227</v>
      </c>
      <c r="F7774" s="17"/>
    </row>
    <row r="7775" spans="1:6" x14ac:dyDescent="0.25">
      <c r="A7775" s="16" t="s">
        <v>241</v>
      </c>
      <c r="B7775" s="16">
        <v>65360</v>
      </c>
      <c r="C7775" s="16">
        <v>60</v>
      </c>
      <c r="D7775" s="16">
        <v>35.200000000000003</v>
      </c>
      <c r="E7775" s="17">
        <v>35677</v>
      </c>
      <c r="F7775" s="17"/>
    </row>
    <row r="7776" spans="1:6" x14ac:dyDescent="0.25">
      <c r="A7776" s="16" t="s">
        <v>241</v>
      </c>
      <c r="B7776" s="16">
        <v>65251</v>
      </c>
      <c r="C7776" s="16">
        <v>36</v>
      </c>
      <c r="D7776" s="16">
        <v>23.5</v>
      </c>
      <c r="E7776" s="17">
        <v>34516</v>
      </c>
      <c r="F7776" s="17"/>
    </row>
    <row r="7777" spans="1:6" x14ac:dyDescent="0.25">
      <c r="A7777" s="16" t="s">
        <v>241</v>
      </c>
      <c r="B7777" s="16">
        <v>65401</v>
      </c>
      <c r="C7777" s="16">
        <v>110</v>
      </c>
      <c r="D7777" s="16">
        <v>96.3</v>
      </c>
      <c r="E7777" s="17">
        <v>42088</v>
      </c>
      <c r="F7777" s="17"/>
    </row>
    <row r="7778" spans="1:6" x14ac:dyDescent="0.25">
      <c r="A7778" s="16" t="s">
        <v>241</v>
      </c>
      <c r="B7778" s="16">
        <v>64870</v>
      </c>
      <c r="C7778" s="16">
        <v>120</v>
      </c>
      <c r="D7778" s="16">
        <v>103</v>
      </c>
      <c r="E7778" s="17">
        <v>31593</v>
      </c>
      <c r="F7778" s="17"/>
    </row>
    <row r="7779" spans="1:6" x14ac:dyDescent="0.25">
      <c r="A7779" s="16" t="s">
        <v>241</v>
      </c>
      <c r="B7779" s="16">
        <v>65536</v>
      </c>
      <c r="C7779" s="16">
        <v>180</v>
      </c>
      <c r="D7779" s="16">
        <v>91.6</v>
      </c>
      <c r="E7779" s="17">
        <v>27760</v>
      </c>
      <c r="F7779" s="17"/>
    </row>
    <row r="7780" spans="1:6" x14ac:dyDescent="0.25">
      <c r="A7780" s="16" t="s">
        <v>241</v>
      </c>
      <c r="B7780" s="16">
        <v>65791</v>
      </c>
      <c r="C7780" s="16">
        <v>120</v>
      </c>
      <c r="D7780" s="16">
        <v>64.8</v>
      </c>
      <c r="E7780" s="17">
        <v>30823</v>
      </c>
      <c r="F7780" s="17"/>
    </row>
    <row r="7781" spans="1:6" x14ac:dyDescent="0.25">
      <c r="A7781" s="16" t="s">
        <v>241</v>
      </c>
      <c r="B7781" s="16">
        <v>65672</v>
      </c>
      <c r="C7781" s="16">
        <v>130</v>
      </c>
      <c r="D7781" s="16">
        <v>103.6</v>
      </c>
      <c r="E7781" s="17">
        <v>32906</v>
      </c>
      <c r="F7781" s="17"/>
    </row>
    <row r="7782" spans="1:6" x14ac:dyDescent="0.25">
      <c r="A7782" s="16" t="s">
        <v>241</v>
      </c>
      <c r="B7782" s="16">
        <v>64633</v>
      </c>
      <c r="C7782" s="16">
        <v>54</v>
      </c>
      <c r="D7782" s="16">
        <v>38.700000000000003</v>
      </c>
      <c r="E7782" s="17">
        <v>36614</v>
      </c>
      <c r="F7782" s="17"/>
    </row>
    <row r="7783" spans="1:6" x14ac:dyDescent="0.25">
      <c r="A7783" s="16" t="s">
        <v>241</v>
      </c>
      <c r="B7783" s="16">
        <v>63841</v>
      </c>
      <c r="C7783" s="16">
        <v>79</v>
      </c>
      <c r="D7783" s="16">
        <v>62.2</v>
      </c>
      <c r="E7783" s="17">
        <v>32647</v>
      </c>
      <c r="F7783" s="17"/>
    </row>
    <row r="7784" spans="1:6" x14ac:dyDescent="0.25">
      <c r="A7784" s="16" t="s">
        <v>241</v>
      </c>
      <c r="B7784" s="16">
        <v>65201</v>
      </c>
      <c r="C7784" s="16">
        <v>132</v>
      </c>
      <c r="D7784" s="16">
        <v>101.9</v>
      </c>
      <c r="E7784" s="17">
        <v>33729</v>
      </c>
      <c r="F7784" s="17"/>
    </row>
    <row r="7785" spans="1:6" x14ac:dyDescent="0.25">
      <c r="A7785" s="16" t="s">
        <v>241</v>
      </c>
      <c r="B7785" s="16">
        <v>63401</v>
      </c>
      <c r="C7785" s="16">
        <v>64</v>
      </c>
      <c r="D7785" s="16">
        <v>56.4</v>
      </c>
      <c r="E7785" s="17">
        <v>35775</v>
      </c>
      <c r="F7785" s="17"/>
    </row>
    <row r="7786" spans="1:6" x14ac:dyDescent="0.25">
      <c r="A7786" s="16" t="s">
        <v>241</v>
      </c>
      <c r="B7786" s="16">
        <v>64644</v>
      </c>
      <c r="C7786" s="16">
        <v>90</v>
      </c>
      <c r="D7786" s="16">
        <v>55.6</v>
      </c>
      <c r="E7786" s="17">
        <v>35431</v>
      </c>
      <c r="F7786" s="17"/>
    </row>
    <row r="7787" spans="1:6" x14ac:dyDescent="0.25">
      <c r="A7787" s="16" t="s">
        <v>241</v>
      </c>
      <c r="B7787" s="16">
        <v>63549</v>
      </c>
      <c r="C7787" s="16">
        <v>52</v>
      </c>
      <c r="D7787" s="16">
        <v>44.6</v>
      </c>
      <c r="E7787" s="17">
        <v>38292</v>
      </c>
      <c r="F7787" s="17"/>
    </row>
    <row r="7788" spans="1:6" x14ac:dyDescent="0.25">
      <c r="A7788" s="16" t="s">
        <v>241</v>
      </c>
      <c r="B7788" s="16">
        <v>65613</v>
      </c>
      <c r="C7788" s="16">
        <v>111</v>
      </c>
      <c r="D7788" s="16">
        <v>94.4</v>
      </c>
      <c r="E7788" s="17">
        <v>34239</v>
      </c>
      <c r="F7788" s="17"/>
    </row>
    <row r="7789" spans="1:6" x14ac:dyDescent="0.25">
      <c r="A7789" s="16" t="s">
        <v>241</v>
      </c>
      <c r="B7789" s="16">
        <v>63801</v>
      </c>
      <c r="C7789" s="16">
        <v>120</v>
      </c>
      <c r="D7789" s="16">
        <v>74.7</v>
      </c>
      <c r="E7789" s="17">
        <v>33547</v>
      </c>
      <c r="F7789" s="17"/>
    </row>
    <row r="7790" spans="1:6" x14ac:dyDescent="0.25">
      <c r="A7790" s="16" t="s">
        <v>241</v>
      </c>
      <c r="B7790" s="16">
        <v>64489</v>
      </c>
      <c r="C7790" s="16">
        <v>70</v>
      </c>
      <c r="D7790" s="16">
        <v>61.4</v>
      </c>
      <c r="E7790" s="17">
        <v>33878</v>
      </c>
      <c r="F7790" s="17"/>
    </row>
    <row r="7791" spans="1:6" x14ac:dyDescent="0.25">
      <c r="A7791" s="16" t="s">
        <v>241</v>
      </c>
      <c r="B7791" s="16">
        <v>63016</v>
      </c>
      <c r="C7791" s="16">
        <v>150</v>
      </c>
      <c r="D7791" s="16">
        <v>96.9</v>
      </c>
      <c r="E7791" s="17">
        <v>33014</v>
      </c>
      <c r="F7791" s="17"/>
    </row>
    <row r="7792" spans="1:6" x14ac:dyDescent="0.25">
      <c r="A7792" s="16" t="s">
        <v>241</v>
      </c>
      <c r="B7792" s="16">
        <v>63069</v>
      </c>
      <c r="C7792" s="16">
        <v>118</v>
      </c>
      <c r="D7792" s="16">
        <v>84.5</v>
      </c>
      <c r="E7792" s="17">
        <v>32478</v>
      </c>
      <c r="F7792" s="17"/>
    </row>
    <row r="7793" spans="1:6" x14ac:dyDescent="0.25">
      <c r="A7793" s="16" t="s">
        <v>241</v>
      </c>
      <c r="B7793" s="16">
        <v>63376</v>
      </c>
      <c r="C7793" s="16">
        <v>60</v>
      </c>
      <c r="D7793" s="16">
        <v>58.1</v>
      </c>
      <c r="E7793" s="17">
        <v>43475</v>
      </c>
      <c r="F7793" s="17"/>
    </row>
    <row r="7794" spans="1:6" x14ac:dyDescent="0.25">
      <c r="A7794" s="16" t="s">
        <v>241</v>
      </c>
      <c r="B7794" s="16">
        <v>63863</v>
      </c>
      <c r="C7794" s="16">
        <v>70</v>
      </c>
      <c r="D7794" s="16">
        <v>41.5</v>
      </c>
      <c r="E7794" s="17">
        <v>34785</v>
      </c>
      <c r="F7794" s="17"/>
    </row>
    <row r="7795" spans="1:6" x14ac:dyDescent="0.25">
      <c r="A7795" s="16" t="s">
        <v>241</v>
      </c>
      <c r="B7795" s="16">
        <v>63020</v>
      </c>
      <c r="C7795" s="16">
        <v>61</v>
      </c>
      <c r="D7795" s="16">
        <v>41.8</v>
      </c>
      <c r="E7795" s="17">
        <v>36951</v>
      </c>
      <c r="F7795" s="17"/>
    </row>
    <row r="7796" spans="1:6" x14ac:dyDescent="0.25">
      <c r="A7796" s="16" t="s">
        <v>241</v>
      </c>
      <c r="B7796" s="16">
        <v>65625</v>
      </c>
      <c r="C7796" s="16">
        <v>60</v>
      </c>
      <c r="D7796" s="16">
        <v>47.2</v>
      </c>
      <c r="E7796" s="17">
        <v>33451</v>
      </c>
      <c r="F7796" s="17"/>
    </row>
    <row r="7797" spans="1:6" x14ac:dyDescent="0.25">
      <c r="A7797" s="16" t="s">
        <v>241</v>
      </c>
      <c r="B7797" s="16">
        <v>63106</v>
      </c>
      <c r="C7797" s="16">
        <v>90</v>
      </c>
      <c r="D7797" s="16">
        <v>78.2</v>
      </c>
      <c r="E7797" s="17">
        <v>39373</v>
      </c>
      <c r="F7797" s="17"/>
    </row>
    <row r="7798" spans="1:6" x14ac:dyDescent="0.25">
      <c r="A7798" s="16" t="s">
        <v>241</v>
      </c>
      <c r="B7798" s="16">
        <v>63136</v>
      </c>
      <c r="C7798" s="16">
        <v>94</v>
      </c>
      <c r="D7798" s="16">
        <v>74</v>
      </c>
      <c r="E7798" s="17">
        <v>36903</v>
      </c>
      <c r="F7798" s="17"/>
    </row>
    <row r="7799" spans="1:6" x14ac:dyDescent="0.25">
      <c r="A7799" s="16" t="s">
        <v>241</v>
      </c>
      <c r="B7799" s="16">
        <v>65109</v>
      </c>
      <c r="C7799" s="16">
        <v>120</v>
      </c>
      <c r="D7799" s="16">
        <v>72.400000000000006</v>
      </c>
      <c r="E7799" s="17">
        <v>30592</v>
      </c>
      <c r="F7799" s="17"/>
    </row>
    <row r="7800" spans="1:6" x14ac:dyDescent="0.25">
      <c r="A7800" s="16" t="s">
        <v>241</v>
      </c>
      <c r="B7800" s="16">
        <v>64068</v>
      </c>
      <c r="C7800" s="16">
        <v>102</v>
      </c>
      <c r="D7800" s="16">
        <v>90</v>
      </c>
      <c r="E7800" s="17">
        <v>35643</v>
      </c>
      <c r="F7800" s="17"/>
    </row>
    <row r="7801" spans="1:6" x14ac:dyDescent="0.25">
      <c r="A7801" s="16" t="s">
        <v>241</v>
      </c>
      <c r="B7801" s="16">
        <v>63960</v>
      </c>
      <c r="C7801" s="16">
        <v>60</v>
      </c>
      <c r="D7801" s="16">
        <v>35.5</v>
      </c>
      <c r="E7801" s="17">
        <v>33725</v>
      </c>
      <c r="F7801" s="17"/>
    </row>
    <row r="7802" spans="1:6" x14ac:dyDescent="0.25">
      <c r="A7802" s="16" t="s">
        <v>241</v>
      </c>
      <c r="B7802" s="16">
        <v>65711</v>
      </c>
      <c r="C7802" s="16">
        <v>120</v>
      </c>
      <c r="D7802" s="16">
        <v>50.9</v>
      </c>
      <c r="E7802" s="17">
        <v>32864</v>
      </c>
      <c r="F7802" s="17"/>
    </row>
    <row r="7803" spans="1:6" x14ac:dyDescent="0.25">
      <c r="A7803" s="16" t="s">
        <v>241</v>
      </c>
      <c r="B7803" s="16">
        <v>64468</v>
      </c>
      <c r="C7803" s="16">
        <v>46</v>
      </c>
      <c r="D7803" s="16">
        <v>35.200000000000003</v>
      </c>
      <c r="E7803" s="17">
        <v>35156</v>
      </c>
      <c r="F7803" s="17"/>
    </row>
    <row r="7804" spans="1:6" x14ac:dyDescent="0.25">
      <c r="A7804" s="16" t="s">
        <v>241</v>
      </c>
      <c r="B7804" s="16">
        <v>63640</v>
      </c>
      <c r="C7804" s="16">
        <v>94</v>
      </c>
      <c r="D7804" s="16">
        <v>69.5</v>
      </c>
      <c r="E7804" s="17">
        <v>32757</v>
      </c>
      <c r="F7804" s="17"/>
    </row>
    <row r="7805" spans="1:6" x14ac:dyDescent="0.25">
      <c r="A7805" s="16" t="s">
        <v>241</v>
      </c>
      <c r="B7805" s="16">
        <v>65708</v>
      </c>
      <c r="C7805" s="16">
        <v>79</v>
      </c>
      <c r="D7805" s="16">
        <v>59.1</v>
      </c>
      <c r="E7805" s="17">
        <v>35110</v>
      </c>
      <c r="F7805" s="17"/>
    </row>
    <row r="7806" spans="1:6" x14ac:dyDescent="0.25">
      <c r="A7806" s="16" t="s">
        <v>241</v>
      </c>
      <c r="B7806" s="16">
        <v>63501</v>
      </c>
      <c r="C7806" s="16">
        <v>132</v>
      </c>
      <c r="D7806" s="16">
        <v>71</v>
      </c>
      <c r="E7806" s="17">
        <v>30560</v>
      </c>
      <c r="F7806" s="17"/>
    </row>
    <row r="7807" spans="1:6" x14ac:dyDescent="0.25">
      <c r="A7807" s="16" t="s">
        <v>241</v>
      </c>
      <c r="B7807" s="16">
        <v>65026</v>
      </c>
      <c r="C7807" s="16">
        <v>90</v>
      </c>
      <c r="D7807" s="16">
        <v>66.400000000000006</v>
      </c>
      <c r="E7807" s="17">
        <v>34277</v>
      </c>
      <c r="F7807" s="17"/>
    </row>
    <row r="7808" spans="1:6" x14ac:dyDescent="0.25">
      <c r="A7808" s="16" t="s">
        <v>241</v>
      </c>
      <c r="B7808" s="16">
        <v>64456</v>
      </c>
      <c r="C7808" s="16">
        <v>50</v>
      </c>
      <c r="D7808" s="16">
        <v>29.8</v>
      </c>
      <c r="E7808" s="17">
        <v>37949</v>
      </c>
      <c r="F7808" s="17"/>
    </row>
    <row r="7809" spans="1:6" x14ac:dyDescent="0.25">
      <c r="A7809" s="16" t="s">
        <v>241</v>
      </c>
      <c r="B7809" s="16">
        <v>63301</v>
      </c>
      <c r="C7809" s="16">
        <v>142</v>
      </c>
      <c r="D7809" s="16">
        <v>107</v>
      </c>
      <c r="E7809" s="17">
        <v>29999</v>
      </c>
      <c r="F7809" s="17"/>
    </row>
    <row r="7810" spans="1:6" x14ac:dyDescent="0.25">
      <c r="A7810" s="16" t="s">
        <v>241</v>
      </c>
      <c r="B7810" s="16">
        <v>65712</v>
      </c>
      <c r="C7810" s="16">
        <v>60</v>
      </c>
      <c r="D7810" s="16">
        <v>39.200000000000003</v>
      </c>
      <c r="E7810" s="17">
        <v>33361</v>
      </c>
      <c r="F7810" s="17"/>
    </row>
    <row r="7811" spans="1:6" x14ac:dyDescent="0.25">
      <c r="A7811" s="16" t="s">
        <v>241</v>
      </c>
      <c r="B7811" s="16">
        <v>65655</v>
      </c>
      <c r="C7811" s="16">
        <v>99</v>
      </c>
      <c r="D7811" s="16">
        <v>50.5</v>
      </c>
      <c r="E7811" s="17">
        <v>31959</v>
      </c>
      <c r="F7811" s="17"/>
    </row>
    <row r="7812" spans="1:6" x14ac:dyDescent="0.25">
      <c r="A7812" s="16" t="s">
        <v>241</v>
      </c>
      <c r="B7812" s="16">
        <v>64014</v>
      </c>
      <c r="C7812" s="16">
        <v>130</v>
      </c>
      <c r="D7812" s="16">
        <v>86.9</v>
      </c>
      <c r="E7812" s="17">
        <v>37803</v>
      </c>
      <c r="F7812" s="17"/>
    </row>
    <row r="7813" spans="1:6" x14ac:dyDescent="0.25">
      <c r="A7813" s="16" t="s">
        <v>241</v>
      </c>
      <c r="B7813" s="16">
        <v>65340</v>
      </c>
      <c r="C7813" s="16">
        <v>99</v>
      </c>
      <c r="D7813" s="16">
        <v>65.8</v>
      </c>
      <c r="E7813" s="17">
        <v>35759</v>
      </c>
      <c r="F7813" s="17"/>
    </row>
    <row r="7814" spans="1:6" x14ac:dyDescent="0.25">
      <c r="A7814" s="16" t="s">
        <v>241</v>
      </c>
      <c r="B7814" s="16">
        <v>63136</v>
      </c>
      <c r="C7814" s="16">
        <v>120</v>
      </c>
      <c r="D7814" s="16">
        <v>61</v>
      </c>
      <c r="E7814" s="17">
        <v>34500</v>
      </c>
      <c r="F7814" s="17"/>
    </row>
    <row r="7815" spans="1:6" x14ac:dyDescent="0.25">
      <c r="A7815" s="16" t="s">
        <v>241</v>
      </c>
      <c r="B7815" s="16">
        <v>65109</v>
      </c>
      <c r="C7815" s="16">
        <v>102</v>
      </c>
      <c r="D7815" s="16">
        <v>71.2</v>
      </c>
      <c r="E7815" s="17">
        <v>31281</v>
      </c>
      <c r="F7815" s="17"/>
    </row>
    <row r="7816" spans="1:6" x14ac:dyDescent="0.25">
      <c r="A7816" s="16" t="s">
        <v>241</v>
      </c>
      <c r="B7816" s="16">
        <v>63353</v>
      </c>
      <c r="C7816" s="16">
        <v>90</v>
      </c>
      <c r="D7816" s="16">
        <v>51.6</v>
      </c>
      <c r="E7816" s="17">
        <v>37494</v>
      </c>
      <c r="F7816" s="17"/>
    </row>
    <row r="7817" spans="1:6" x14ac:dyDescent="0.25">
      <c r="A7817" s="16" t="s">
        <v>241</v>
      </c>
      <c r="B7817" s="16">
        <v>65809</v>
      </c>
      <c r="C7817" s="16">
        <v>120</v>
      </c>
      <c r="D7817" s="16">
        <v>96.9</v>
      </c>
      <c r="E7817" s="17">
        <v>33539</v>
      </c>
      <c r="F7817" s="17"/>
    </row>
    <row r="7818" spans="1:6" x14ac:dyDescent="0.25">
      <c r="A7818" s="16" t="s">
        <v>241</v>
      </c>
      <c r="B7818" s="16">
        <v>65254</v>
      </c>
      <c r="C7818" s="16">
        <v>59</v>
      </c>
      <c r="D7818" s="16">
        <v>36.1</v>
      </c>
      <c r="E7818" s="17">
        <v>34143</v>
      </c>
      <c r="F7818" s="17"/>
    </row>
    <row r="7819" spans="1:6" x14ac:dyDescent="0.25">
      <c r="A7819" s="16" t="s">
        <v>241</v>
      </c>
      <c r="B7819" s="16">
        <v>65078</v>
      </c>
      <c r="C7819" s="16">
        <v>61</v>
      </c>
      <c r="D7819" s="16">
        <v>49.6</v>
      </c>
      <c r="E7819" s="17">
        <v>35278</v>
      </c>
      <c r="F7819" s="17"/>
    </row>
    <row r="7820" spans="1:6" x14ac:dyDescent="0.25">
      <c r="A7820" s="16" t="s">
        <v>241</v>
      </c>
      <c r="B7820" s="16">
        <v>63935</v>
      </c>
      <c r="C7820" s="16">
        <v>120</v>
      </c>
      <c r="D7820" s="16">
        <v>54.6</v>
      </c>
      <c r="E7820" s="17">
        <v>33840</v>
      </c>
      <c r="F7820" s="17"/>
    </row>
    <row r="7821" spans="1:6" x14ac:dyDescent="0.25">
      <c r="A7821" s="16" t="s">
        <v>241</v>
      </c>
      <c r="B7821" s="16">
        <v>63366</v>
      </c>
      <c r="C7821" s="16">
        <v>55</v>
      </c>
      <c r="D7821" s="16">
        <v>49.6</v>
      </c>
      <c r="E7821" s="17">
        <v>40603</v>
      </c>
      <c r="F7821" s="17"/>
    </row>
    <row r="7822" spans="1:6" x14ac:dyDescent="0.25">
      <c r="A7822" s="16" t="s">
        <v>241</v>
      </c>
      <c r="B7822" s="16">
        <v>63301</v>
      </c>
      <c r="C7822" s="16">
        <v>66</v>
      </c>
      <c r="D7822" s="16">
        <v>58.1</v>
      </c>
      <c r="E7822" s="17">
        <v>33941</v>
      </c>
      <c r="F7822" s="17"/>
    </row>
    <row r="7823" spans="1:6" x14ac:dyDescent="0.25">
      <c r="A7823" s="16" t="s">
        <v>241</v>
      </c>
      <c r="B7823" s="16">
        <v>64139</v>
      </c>
      <c r="C7823" s="16">
        <v>78</v>
      </c>
      <c r="D7823" s="16">
        <v>71</v>
      </c>
      <c r="E7823" s="17">
        <v>41807</v>
      </c>
      <c r="F7823" s="17"/>
    </row>
    <row r="7824" spans="1:6" x14ac:dyDescent="0.25">
      <c r="A7824" s="16" t="s">
        <v>241</v>
      </c>
      <c r="B7824" s="16">
        <v>64127</v>
      </c>
      <c r="C7824" s="16">
        <v>84</v>
      </c>
      <c r="D7824" s="16">
        <v>63.3</v>
      </c>
      <c r="E7824" s="17">
        <v>27303</v>
      </c>
      <c r="F7824" s="17"/>
    </row>
    <row r="7825" spans="1:6" x14ac:dyDescent="0.25">
      <c r="A7825" s="16" t="s">
        <v>241</v>
      </c>
      <c r="B7825" s="16">
        <v>64093</v>
      </c>
      <c r="C7825" s="16">
        <v>88</v>
      </c>
      <c r="D7825" s="16">
        <v>48</v>
      </c>
      <c r="E7825" s="17">
        <v>35507</v>
      </c>
      <c r="F7825" s="17"/>
    </row>
    <row r="7826" spans="1:6" x14ac:dyDescent="0.25">
      <c r="A7826" s="16" t="s">
        <v>241</v>
      </c>
      <c r="B7826" s="16">
        <v>64701</v>
      </c>
      <c r="C7826" s="16">
        <v>120</v>
      </c>
      <c r="D7826" s="16">
        <v>81.5</v>
      </c>
      <c r="E7826" s="17">
        <v>32605</v>
      </c>
      <c r="F7826" s="17"/>
    </row>
    <row r="7827" spans="1:6" x14ac:dyDescent="0.25">
      <c r="A7827" s="16" t="s">
        <v>241</v>
      </c>
      <c r="B7827" s="16">
        <v>64093</v>
      </c>
      <c r="C7827" s="16">
        <v>120</v>
      </c>
      <c r="D7827" s="16">
        <v>43.5</v>
      </c>
      <c r="E7827" s="17">
        <v>38489</v>
      </c>
      <c r="F7827" s="17"/>
    </row>
    <row r="7828" spans="1:6" x14ac:dyDescent="0.25">
      <c r="A7828" s="16" t="s">
        <v>241</v>
      </c>
      <c r="B7828" s="16">
        <v>63379</v>
      </c>
      <c r="C7828" s="16">
        <v>130</v>
      </c>
      <c r="D7828" s="16">
        <v>105.3</v>
      </c>
      <c r="E7828" s="17">
        <v>36578</v>
      </c>
      <c r="F7828" s="17"/>
    </row>
    <row r="7829" spans="1:6" x14ac:dyDescent="0.25">
      <c r="A7829" s="16" t="s">
        <v>241</v>
      </c>
      <c r="B7829" s="16">
        <v>64154</v>
      </c>
      <c r="C7829" s="16">
        <v>156</v>
      </c>
      <c r="D7829" s="16">
        <v>135.80000000000001</v>
      </c>
      <c r="E7829" s="17">
        <v>36216</v>
      </c>
      <c r="F7829" s="17"/>
    </row>
    <row r="7830" spans="1:6" x14ac:dyDescent="0.25">
      <c r="A7830" s="16" t="s">
        <v>241</v>
      </c>
      <c r="B7830" s="16">
        <v>65010</v>
      </c>
      <c r="C7830" s="16">
        <v>60</v>
      </c>
      <c r="D7830" s="16">
        <v>36.1</v>
      </c>
      <c r="E7830" s="17">
        <v>36831</v>
      </c>
      <c r="F7830" s="17"/>
    </row>
    <row r="7831" spans="1:6" x14ac:dyDescent="0.25">
      <c r="A7831" s="16" t="s">
        <v>241</v>
      </c>
      <c r="B7831" s="16">
        <v>64759</v>
      </c>
      <c r="C7831" s="16">
        <v>109</v>
      </c>
      <c r="D7831" s="16">
        <v>90.8</v>
      </c>
      <c r="E7831" s="17">
        <v>30906</v>
      </c>
      <c r="F7831" s="17"/>
    </row>
    <row r="7832" spans="1:6" x14ac:dyDescent="0.25">
      <c r="A7832" s="16" t="s">
        <v>241</v>
      </c>
      <c r="B7832" s="16">
        <v>65712</v>
      </c>
      <c r="C7832" s="16">
        <v>90</v>
      </c>
      <c r="D7832" s="16">
        <v>47</v>
      </c>
      <c r="E7832" s="17">
        <v>37681</v>
      </c>
      <c r="F7832" s="17"/>
    </row>
    <row r="7833" spans="1:6" x14ac:dyDescent="0.25">
      <c r="A7833" s="16" t="s">
        <v>241</v>
      </c>
      <c r="B7833" s="16">
        <v>64111</v>
      </c>
      <c r="C7833" s="16">
        <v>64</v>
      </c>
      <c r="D7833" s="16">
        <v>51.6</v>
      </c>
      <c r="E7833" s="17">
        <v>37987</v>
      </c>
      <c r="F7833" s="17"/>
    </row>
    <row r="7834" spans="1:6" x14ac:dyDescent="0.25">
      <c r="A7834" s="16" t="s">
        <v>241</v>
      </c>
      <c r="B7834" s="16">
        <v>65810</v>
      </c>
      <c r="C7834" s="16">
        <v>38</v>
      </c>
      <c r="D7834" s="16">
        <v>28.4</v>
      </c>
      <c r="E7834" s="17">
        <v>43335</v>
      </c>
      <c r="F7834" s="17"/>
    </row>
    <row r="7835" spans="1:6" x14ac:dyDescent="0.25">
      <c r="A7835" s="16" t="s">
        <v>241</v>
      </c>
      <c r="B7835" s="16">
        <v>65616</v>
      </c>
      <c r="C7835" s="16">
        <v>100</v>
      </c>
      <c r="D7835" s="16">
        <v>82</v>
      </c>
      <c r="E7835" s="17">
        <v>32744</v>
      </c>
      <c r="F7835" s="17"/>
    </row>
    <row r="7836" spans="1:6" x14ac:dyDescent="0.25">
      <c r="A7836" s="16" t="s">
        <v>241</v>
      </c>
      <c r="B7836" s="16">
        <v>64131</v>
      </c>
      <c r="C7836" s="16">
        <v>166</v>
      </c>
      <c r="D7836" s="16">
        <v>161.6</v>
      </c>
      <c r="E7836" s="17">
        <v>39688</v>
      </c>
      <c r="F7836" s="17"/>
    </row>
    <row r="7837" spans="1:6" x14ac:dyDescent="0.25">
      <c r="A7837" s="16" t="s">
        <v>241</v>
      </c>
      <c r="B7837" s="16">
        <v>65065</v>
      </c>
      <c r="C7837" s="16">
        <v>66</v>
      </c>
      <c r="D7837" s="16">
        <v>48.7</v>
      </c>
      <c r="E7837" s="17">
        <v>38016</v>
      </c>
      <c r="F7837" s="17"/>
    </row>
    <row r="7838" spans="1:6" x14ac:dyDescent="0.25">
      <c r="A7838" s="16" t="s">
        <v>241</v>
      </c>
      <c r="B7838" s="16">
        <v>65674</v>
      </c>
      <c r="C7838" s="16">
        <v>120</v>
      </c>
      <c r="D7838" s="16">
        <v>96.5</v>
      </c>
      <c r="E7838" s="17">
        <v>32752</v>
      </c>
      <c r="F7838" s="17"/>
    </row>
    <row r="7839" spans="1:6" x14ac:dyDescent="0.25">
      <c r="A7839" s="16" t="s">
        <v>241</v>
      </c>
      <c r="B7839" s="16">
        <v>63031</v>
      </c>
      <c r="C7839" s="16">
        <v>120</v>
      </c>
      <c r="D7839" s="16">
        <v>78.099999999999994</v>
      </c>
      <c r="E7839" s="17">
        <v>32766</v>
      </c>
      <c r="F7839" s="17"/>
    </row>
    <row r="7840" spans="1:6" x14ac:dyDescent="0.25">
      <c r="A7840" s="16" t="s">
        <v>241</v>
      </c>
      <c r="B7840" s="16">
        <v>63740</v>
      </c>
      <c r="C7840" s="16">
        <v>71</v>
      </c>
      <c r="D7840" s="16">
        <v>56.3</v>
      </c>
      <c r="E7840" s="17">
        <v>33672</v>
      </c>
      <c r="F7840" s="17"/>
    </row>
    <row r="7841" spans="1:6" x14ac:dyDescent="0.25">
      <c r="A7841" s="16" t="s">
        <v>241</v>
      </c>
      <c r="B7841" s="16">
        <v>64470</v>
      </c>
      <c r="C7841" s="16">
        <v>60</v>
      </c>
      <c r="D7841" s="16">
        <v>40.9</v>
      </c>
      <c r="E7841" s="17">
        <v>37591</v>
      </c>
      <c r="F7841" s="17"/>
    </row>
    <row r="7842" spans="1:6" x14ac:dyDescent="0.25">
      <c r="A7842" s="16" t="s">
        <v>241</v>
      </c>
      <c r="B7842" s="16">
        <v>63017</v>
      </c>
      <c r="C7842" s="16">
        <v>163</v>
      </c>
      <c r="D7842" s="16">
        <v>125.4</v>
      </c>
      <c r="E7842" s="17">
        <v>30004</v>
      </c>
      <c r="F7842" s="17"/>
    </row>
    <row r="7843" spans="1:6" x14ac:dyDescent="0.25">
      <c r="A7843" s="16" t="s">
        <v>241</v>
      </c>
      <c r="B7843" s="16">
        <v>65807</v>
      </c>
      <c r="C7843" s="16">
        <v>120</v>
      </c>
      <c r="D7843" s="16">
        <v>84.5</v>
      </c>
      <c r="E7843" s="17">
        <v>34331</v>
      </c>
      <c r="F7843" s="17"/>
    </row>
    <row r="7844" spans="1:6" x14ac:dyDescent="0.25">
      <c r="A7844" s="16" t="s">
        <v>241</v>
      </c>
      <c r="B7844" s="16">
        <v>63138</v>
      </c>
      <c r="C7844" s="16">
        <v>67</v>
      </c>
      <c r="D7844" s="16">
        <v>61.6</v>
      </c>
      <c r="E7844" s="17">
        <v>37313</v>
      </c>
      <c r="F7844" s="17"/>
    </row>
    <row r="7845" spans="1:6" x14ac:dyDescent="0.25">
      <c r="A7845" s="16" t="s">
        <v>241</v>
      </c>
      <c r="B7845" s="16">
        <v>64744</v>
      </c>
      <c r="C7845" s="16">
        <v>120</v>
      </c>
      <c r="D7845" s="16">
        <v>61.6</v>
      </c>
      <c r="E7845" s="17">
        <v>33270</v>
      </c>
      <c r="F7845" s="17"/>
    </row>
    <row r="7846" spans="1:6" x14ac:dyDescent="0.25">
      <c r="A7846" s="16" t="s">
        <v>241</v>
      </c>
      <c r="B7846" s="16">
        <v>65018</v>
      </c>
      <c r="C7846" s="16">
        <v>60</v>
      </c>
      <c r="D7846" s="16">
        <v>25.5</v>
      </c>
      <c r="E7846" s="17">
        <v>35192</v>
      </c>
      <c r="F7846" s="17"/>
    </row>
    <row r="7847" spans="1:6" x14ac:dyDescent="0.25">
      <c r="A7847" s="16" t="s">
        <v>241</v>
      </c>
      <c r="B7847" s="16">
        <v>63021</v>
      </c>
      <c r="C7847" s="16">
        <v>66</v>
      </c>
      <c r="D7847" s="16">
        <v>54.2</v>
      </c>
      <c r="E7847" s="17">
        <v>34125</v>
      </c>
      <c r="F7847" s="17"/>
    </row>
    <row r="7848" spans="1:6" x14ac:dyDescent="0.25">
      <c r="A7848" s="16" t="s">
        <v>241</v>
      </c>
      <c r="B7848" s="16">
        <v>63401</v>
      </c>
      <c r="C7848" s="16">
        <v>179</v>
      </c>
      <c r="D7848" s="16">
        <v>170.9</v>
      </c>
      <c r="E7848" s="17">
        <v>33511</v>
      </c>
      <c r="F7848" s="17"/>
    </row>
    <row r="7849" spans="1:6" x14ac:dyDescent="0.25">
      <c r="A7849" s="16" t="s">
        <v>241</v>
      </c>
      <c r="B7849" s="16">
        <v>64724</v>
      </c>
      <c r="C7849" s="16">
        <v>60</v>
      </c>
      <c r="D7849" s="16">
        <v>28.7</v>
      </c>
      <c r="E7849" s="17">
        <v>41183</v>
      </c>
      <c r="F7849" s="17"/>
    </row>
    <row r="7850" spans="1:6" x14ac:dyDescent="0.25">
      <c r="A7850" s="16" t="s">
        <v>241</v>
      </c>
      <c r="B7850" s="16">
        <v>65301</v>
      </c>
      <c r="C7850" s="16">
        <v>86</v>
      </c>
      <c r="D7850" s="16">
        <v>46.9</v>
      </c>
      <c r="E7850" s="17">
        <v>42404</v>
      </c>
      <c r="F7850" s="17"/>
    </row>
    <row r="7851" spans="1:6" x14ac:dyDescent="0.25">
      <c r="A7851" s="16" t="s">
        <v>241</v>
      </c>
      <c r="B7851" s="16">
        <v>63118</v>
      </c>
      <c r="C7851" s="16">
        <v>120</v>
      </c>
      <c r="D7851" s="16">
        <v>73.3</v>
      </c>
      <c r="E7851" s="17">
        <v>35501</v>
      </c>
      <c r="F7851" s="17"/>
    </row>
    <row r="7852" spans="1:6" x14ac:dyDescent="0.25">
      <c r="A7852" s="16" t="s">
        <v>241</v>
      </c>
      <c r="B7852" s="16">
        <v>64701</v>
      </c>
      <c r="C7852" s="16">
        <v>60</v>
      </c>
      <c r="D7852" s="16">
        <v>55.5</v>
      </c>
      <c r="E7852" s="17">
        <v>33913</v>
      </c>
      <c r="F7852" s="17"/>
    </row>
    <row r="7853" spans="1:6" x14ac:dyDescent="0.25">
      <c r="A7853" s="16" t="s">
        <v>241</v>
      </c>
      <c r="B7853" s="16">
        <v>63121</v>
      </c>
      <c r="C7853" s="16">
        <v>115</v>
      </c>
      <c r="D7853" s="16">
        <v>98</v>
      </c>
      <c r="E7853" s="17">
        <v>37049</v>
      </c>
      <c r="F7853" s="17"/>
    </row>
    <row r="7854" spans="1:6" x14ac:dyDescent="0.25">
      <c r="A7854" s="16" t="s">
        <v>241</v>
      </c>
      <c r="B7854" s="16">
        <v>63703</v>
      </c>
      <c r="C7854" s="16">
        <v>274</v>
      </c>
      <c r="D7854" s="16">
        <v>185.2</v>
      </c>
      <c r="E7854" s="17">
        <v>32609</v>
      </c>
      <c r="F7854" s="17"/>
    </row>
    <row r="7855" spans="1:6" x14ac:dyDescent="0.25">
      <c r="A7855" s="16" t="s">
        <v>241</v>
      </c>
      <c r="B7855" s="16">
        <v>64114</v>
      </c>
      <c r="C7855" s="16">
        <v>16</v>
      </c>
      <c r="D7855" s="16">
        <v>14.9</v>
      </c>
      <c r="E7855" s="17">
        <v>36161</v>
      </c>
      <c r="F7855" s="17"/>
    </row>
    <row r="7856" spans="1:6" x14ac:dyDescent="0.25">
      <c r="A7856" s="16" t="s">
        <v>241</v>
      </c>
      <c r="B7856" s="16">
        <v>63363</v>
      </c>
      <c r="C7856" s="16">
        <v>87</v>
      </c>
      <c r="D7856" s="16">
        <v>70.599999999999994</v>
      </c>
      <c r="E7856" s="17">
        <v>34977</v>
      </c>
      <c r="F7856" s="17"/>
    </row>
    <row r="7857" spans="1:6" x14ac:dyDescent="0.25">
      <c r="A7857" s="16" t="s">
        <v>241</v>
      </c>
      <c r="B7857" s="16">
        <v>64735</v>
      </c>
      <c r="C7857" s="16">
        <v>120</v>
      </c>
      <c r="D7857" s="16">
        <v>46.2</v>
      </c>
      <c r="E7857" s="17">
        <v>32509</v>
      </c>
      <c r="F7857" s="17"/>
    </row>
    <row r="7858" spans="1:6" x14ac:dyDescent="0.25">
      <c r="A7858" s="16" t="s">
        <v>241</v>
      </c>
      <c r="B7858" s="16">
        <v>63384</v>
      </c>
      <c r="C7858" s="16">
        <v>112</v>
      </c>
      <c r="D7858" s="16">
        <v>50.5</v>
      </c>
      <c r="E7858" s="17">
        <v>32813</v>
      </c>
      <c r="F7858" s="17"/>
    </row>
    <row r="7859" spans="1:6" x14ac:dyDescent="0.25">
      <c r="A7859" s="16" t="s">
        <v>241</v>
      </c>
      <c r="B7859" s="16">
        <v>64057</v>
      </c>
      <c r="C7859" s="16">
        <v>130</v>
      </c>
      <c r="D7859" s="16">
        <v>105.3</v>
      </c>
      <c r="E7859" s="17">
        <v>35985</v>
      </c>
      <c r="F7859" s="17"/>
    </row>
    <row r="7860" spans="1:6" x14ac:dyDescent="0.25">
      <c r="A7860" s="16" t="s">
        <v>241</v>
      </c>
      <c r="B7860" s="16">
        <v>65807</v>
      </c>
      <c r="C7860" s="16">
        <v>100</v>
      </c>
      <c r="D7860" s="16">
        <v>91.7</v>
      </c>
      <c r="E7860" s="17">
        <v>38940</v>
      </c>
      <c r="F7860" s="17"/>
    </row>
    <row r="7861" spans="1:6" x14ac:dyDescent="0.25">
      <c r="A7861" s="16" t="s">
        <v>241</v>
      </c>
      <c r="B7861" s="16">
        <v>65301</v>
      </c>
      <c r="C7861" s="16">
        <v>239</v>
      </c>
      <c r="D7861" s="16">
        <v>224.4</v>
      </c>
      <c r="E7861" s="17">
        <v>29495</v>
      </c>
      <c r="F7861" s="17"/>
    </row>
    <row r="7862" spans="1:6" x14ac:dyDescent="0.25">
      <c r="A7862" s="16" t="s">
        <v>241</v>
      </c>
      <c r="B7862" s="16">
        <v>64601</v>
      </c>
      <c r="C7862" s="16">
        <v>60</v>
      </c>
      <c r="D7862" s="16">
        <v>54.8</v>
      </c>
      <c r="E7862" s="17">
        <v>39234</v>
      </c>
      <c r="F7862" s="17"/>
    </row>
    <row r="7863" spans="1:6" x14ac:dyDescent="0.25">
      <c r="A7863" s="16" t="s">
        <v>241</v>
      </c>
      <c r="B7863" s="16">
        <v>64836</v>
      </c>
      <c r="C7863" s="16">
        <v>95</v>
      </c>
      <c r="D7863" s="16">
        <v>71.2</v>
      </c>
      <c r="E7863" s="17">
        <v>35431</v>
      </c>
      <c r="F7863" s="17"/>
    </row>
    <row r="7864" spans="1:6" x14ac:dyDescent="0.25">
      <c r="A7864" s="16" t="s">
        <v>241</v>
      </c>
      <c r="B7864" s="16">
        <v>64050</v>
      </c>
      <c r="C7864" s="16">
        <v>194</v>
      </c>
      <c r="D7864" s="16">
        <v>152.80000000000001</v>
      </c>
      <c r="E7864" s="17">
        <v>37260</v>
      </c>
      <c r="F7864" s="17"/>
    </row>
    <row r="7865" spans="1:6" x14ac:dyDescent="0.25">
      <c r="A7865" s="16" t="s">
        <v>241</v>
      </c>
      <c r="B7865" s="16">
        <v>65706</v>
      </c>
      <c r="C7865" s="16">
        <v>120</v>
      </c>
      <c r="D7865" s="16">
        <v>66.7</v>
      </c>
      <c r="E7865" s="17">
        <v>33970</v>
      </c>
      <c r="F7865" s="17"/>
    </row>
    <row r="7866" spans="1:6" x14ac:dyDescent="0.25">
      <c r="A7866" s="16" t="s">
        <v>241</v>
      </c>
      <c r="B7866" s="16">
        <v>65109</v>
      </c>
      <c r="C7866" s="16">
        <v>48</v>
      </c>
      <c r="D7866" s="16">
        <v>35.799999999999997</v>
      </c>
      <c r="E7866" s="17">
        <v>40522</v>
      </c>
      <c r="F7866" s="17"/>
    </row>
    <row r="7867" spans="1:6" x14ac:dyDescent="0.25">
      <c r="A7867" s="16" t="s">
        <v>241</v>
      </c>
      <c r="B7867" s="16">
        <v>65340</v>
      </c>
      <c r="C7867" s="16">
        <v>92</v>
      </c>
      <c r="D7867" s="16">
        <v>24.8</v>
      </c>
      <c r="E7867" s="17">
        <v>33851</v>
      </c>
      <c r="F7867" s="17"/>
    </row>
    <row r="7868" spans="1:6" x14ac:dyDescent="0.25">
      <c r="A7868" s="16" t="s">
        <v>241</v>
      </c>
      <c r="B7868" s="16">
        <v>64501</v>
      </c>
      <c r="C7868" s="16">
        <v>69</v>
      </c>
      <c r="D7868" s="16">
        <v>61.9</v>
      </c>
      <c r="E7868" s="17">
        <v>42227</v>
      </c>
      <c r="F7868" s="17"/>
    </row>
    <row r="7869" spans="1:6" x14ac:dyDescent="0.25">
      <c r="A7869" s="16" t="s">
        <v>241</v>
      </c>
      <c r="B7869" s="16">
        <v>63755</v>
      </c>
      <c r="C7869" s="16">
        <v>90</v>
      </c>
      <c r="D7869" s="16">
        <v>59.8</v>
      </c>
      <c r="E7869" s="17">
        <v>33147</v>
      </c>
      <c r="F7869" s="17"/>
    </row>
    <row r="7870" spans="1:6" x14ac:dyDescent="0.25">
      <c r="A7870" s="16" t="s">
        <v>241</v>
      </c>
      <c r="B7870" s="16">
        <v>65810</v>
      </c>
      <c r="C7870" s="16">
        <v>120</v>
      </c>
      <c r="D7870" s="16">
        <v>86.2</v>
      </c>
      <c r="E7870" s="17">
        <v>38728</v>
      </c>
      <c r="F7870" s="17"/>
    </row>
    <row r="7871" spans="1:6" x14ac:dyDescent="0.25">
      <c r="A7871" s="16" t="s">
        <v>241</v>
      </c>
      <c r="B7871" s="16">
        <v>63445</v>
      </c>
      <c r="C7871" s="16">
        <v>99</v>
      </c>
      <c r="D7871" s="16">
        <v>61.8</v>
      </c>
      <c r="E7871" s="17">
        <v>33633</v>
      </c>
      <c r="F7871" s="17"/>
    </row>
    <row r="7872" spans="1:6" x14ac:dyDescent="0.25">
      <c r="A7872" s="16" t="s">
        <v>241</v>
      </c>
      <c r="B7872" s="16">
        <v>64057</v>
      </c>
      <c r="C7872" s="16">
        <v>38</v>
      </c>
      <c r="D7872" s="16">
        <v>38.700000000000003</v>
      </c>
      <c r="E7872" s="17">
        <v>43056</v>
      </c>
      <c r="F7872" s="17"/>
    </row>
    <row r="7873" spans="1:6" x14ac:dyDescent="0.25">
      <c r="A7873" s="16" t="s">
        <v>241</v>
      </c>
      <c r="B7873" s="16">
        <v>65682</v>
      </c>
      <c r="C7873" s="16">
        <v>69</v>
      </c>
      <c r="D7873" s="16">
        <v>59.1</v>
      </c>
      <c r="E7873" s="17">
        <v>36689</v>
      </c>
      <c r="F7873" s="17"/>
    </row>
    <row r="7874" spans="1:6" x14ac:dyDescent="0.25">
      <c r="A7874" s="16" t="s">
        <v>241</v>
      </c>
      <c r="B7874" s="16">
        <v>63957</v>
      </c>
      <c r="C7874" s="16">
        <v>91</v>
      </c>
      <c r="D7874" s="16">
        <v>65.5</v>
      </c>
      <c r="E7874" s="17">
        <v>32913</v>
      </c>
      <c r="F7874" s="17"/>
    </row>
    <row r="7875" spans="1:6" x14ac:dyDescent="0.25">
      <c r="A7875" s="16" t="s">
        <v>241</v>
      </c>
      <c r="B7875" s="16">
        <v>65689</v>
      </c>
      <c r="C7875" s="16">
        <v>99</v>
      </c>
      <c r="D7875" s="16">
        <v>52.9</v>
      </c>
      <c r="E7875" s="17">
        <v>24481</v>
      </c>
      <c r="F7875" s="17"/>
    </row>
    <row r="7876" spans="1:6" x14ac:dyDescent="0.25">
      <c r="A7876" s="16" t="s">
        <v>241</v>
      </c>
      <c r="B7876" s="16">
        <v>65674</v>
      </c>
      <c r="C7876" s="16">
        <v>60</v>
      </c>
      <c r="D7876" s="16">
        <v>42.2</v>
      </c>
      <c r="E7876" s="17">
        <v>34488</v>
      </c>
      <c r="F7876" s="17"/>
    </row>
    <row r="7877" spans="1:6" x14ac:dyDescent="0.25">
      <c r="A7877" s="16" t="s">
        <v>241</v>
      </c>
      <c r="B7877" s="16">
        <v>64012</v>
      </c>
      <c r="C7877" s="16">
        <v>126</v>
      </c>
      <c r="D7877" s="16">
        <v>88.8</v>
      </c>
      <c r="E7877" s="17">
        <v>38103</v>
      </c>
      <c r="F7877" s="17"/>
    </row>
    <row r="7878" spans="1:6" x14ac:dyDescent="0.25">
      <c r="A7878" s="16" t="s">
        <v>241</v>
      </c>
      <c r="B7878" s="16">
        <v>64057</v>
      </c>
      <c r="C7878" s="16">
        <v>120</v>
      </c>
      <c r="D7878" s="16">
        <v>114.5</v>
      </c>
      <c r="E7878" s="17">
        <v>39500</v>
      </c>
      <c r="F7878" s="17"/>
    </row>
    <row r="7879" spans="1:6" x14ac:dyDescent="0.25">
      <c r="A7879" s="16" t="s">
        <v>241</v>
      </c>
      <c r="B7879" s="16">
        <v>64155</v>
      </c>
      <c r="C7879" s="16">
        <v>199</v>
      </c>
      <c r="D7879" s="16">
        <v>167.3</v>
      </c>
      <c r="E7879" s="17">
        <v>31785</v>
      </c>
      <c r="F7879" s="17"/>
    </row>
    <row r="7880" spans="1:6" x14ac:dyDescent="0.25">
      <c r="A7880" s="16" t="s">
        <v>241</v>
      </c>
      <c r="B7880" s="16">
        <v>64506</v>
      </c>
      <c r="C7880" s="16">
        <v>110</v>
      </c>
      <c r="D7880" s="16">
        <v>60.2</v>
      </c>
      <c r="E7880" s="17">
        <v>37733</v>
      </c>
      <c r="F7880" s="17"/>
    </row>
    <row r="7881" spans="1:6" x14ac:dyDescent="0.25">
      <c r="A7881" s="16" t="s">
        <v>241</v>
      </c>
      <c r="B7881" s="16">
        <v>65803</v>
      </c>
      <c r="C7881" s="16">
        <v>120</v>
      </c>
      <c r="D7881" s="16">
        <v>97.9</v>
      </c>
      <c r="E7881" s="17">
        <v>33577</v>
      </c>
      <c r="F7881" s="17"/>
    </row>
    <row r="7882" spans="1:6" x14ac:dyDescent="0.25">
      <c r="A7882" s="16" t="s">
        <v>241</v>
      </c>
      <c r="B7882" s="16">
        <v>64123</v>
      </c>
      <c r="C7882" s="16">
        <v>120</v>
      </c>
      <c r="D7882" s="16">
        <v>74.900000000000006</v>
      </c>
      <c r="E7882" s="17">
        <v>33482</v>
      </c>
      <c r="F7882" s="17"/>
    </row>
    <row r="7883" spans="1:6" x14ac:dyDescent="0.25">
      <c r="A7883" s="16" t="s">
        <v>241</v>
      </c>
      <c r="B7883" s="16">
        <v>65706</v>
      </c>
      <c r="C7883" s="16">
        <v>74</v>
      </c>
      <c r="D7883" s="16">
        <v>53.2</v>
      </c>
      <c r="E7883" s="17">
        <v>34491</v>
      </c>
      <c r="F7883" s="17"/>
    </row>
    <row r="7884" spans="1:6" x14ac:dyDescent="0.25">
      <c r="A7884" s="16" t="s">
        <v>241</v>
      </c>
      <c r="B7884" s="16">
        <v>65081</v>
      </c>
      <c r="C7884" s="16">
        <v>66</v>
      </c>
      <c r="D7884" s="16">
        <v>60.1</v>
      </c>
      <c r="E7884" s="17">
        <v>37551</v>
      </c>
      <c r="F7884" s="17"/>
    </row>
    <row r="7885" spans="1:6" x14ac:dyDescent="0.25">
      <c r="A7885" s="16" t="s">
        <v>241</v>
      </c>
      <c r="B7885" s="16">
        <v>64093</v>
      </c>
      <c r="C7885" s="16">
        <v>73</v>
      </c>
      <c r="D7885" s="16">
        <v>58.7</v>
      </c>
      <c r="E7885" s="17">
        <v>35194</v>
      </c>
      <c r="F7885" s="17"/>
    </row>
    <row r="7886" spans="1:6" x14ac:dyDescent="0.25">
      <c r="A7886" s="16" t="s">
        <v>241</v>
      </c>
      <c r="B7886" s="16">
        <v>63552</v>
      </c>
      <c r="C7886" s="16">
        <v>160</v>
      </c>
      <c r="D7886" s="16">
        <v>92.3</v>
      </c>
      <c r="E7886" s="17">
        <v>30529</v>
      </c>
      <c r="F7886" s="17"/>
    </row>
    <row r="7887" spans="1:6" x14ac:dyDescent="0.25">
      <c r="A7887" s="16" t="s">
        <v>241</v>
      </c>
      <c r="B7887" s="16">
        <v>64081</v>
      </c>
      <c r="C7887" s="16">
        <v>118</v>
      </c>
      <c r="D7887" s="16">
        <v>55.7</v>
      </c>
      <c r="E7887" s="17">
        <v>32622</v>
      </c>
      <c r="F7887" s="17"/>
    </row>
    <row r="7888" spans="1:6" x14ac:dyDescent="0.25">
      <c r="A7888" s="16" t="s">
        <v>241</v>
      </c>
      <c r="B7888" s="16">
        <v>65738</v>
      </c>
      <c r="C7888" s="16">
        <v>69</v>
      </c>
      <c r="D7888" s="16">
        <v>48.2</v>
      </c>
      <c r="E7888" s="17">
        <v>41599</v>
      </c>
      <c r="F7888" s="17"/>
    </row>
    <row r="7889" spans="1:6" x14ac:dyDescent="0.25">
      <c r="A7889" s="16" t="s">
        <v>241</v>
      </c>
      <c r="B7889" s="16">
        <v>63044</v>
      </c>
      <c r="C7889" s="16">
        <v>52</v>
      </c>
      <c r="D7889" s="16">
        <v>47.4</v>
      </c>
      <c r="E7889" s="17">
        <v>41163</v>
      </c>
      <c r="F7889" s="17"/>
    </row>
    <row r="7890" spans="1:6" x14ac:dyDescent="0.25">
      <c r="A7890" s="16" t="s">
        <v>241</v>
      </c>
      <c r="B7890" s="16">
        <v>63108</v>
      </c>
      <c r="C7890" s="16">
        <v>141</v>
      </c>
      <c r="D7890" s="16">
        <v>135.69999999999999</v>
      </c>
      <c r="E7890" s="17">
        <v>33817</v>
      </c>
      <c r="F7890" s="17"/>
    </row>
    <row r="7891" spans="1:6" x14ac:dyDescent="0.25">
      <c r="A7891" s="16" t="s">
        <v>241</v>
      </c>
      <c r="B7891" s="16">
        <v>65275</v>
      </c>
      <c r="C7891" s="16">
        <v>119</v>
      </c>
      <c r="D7891" s="16">
        <v>79</v>
      </c>
      <c r="E7891" s="17">
        <v>34639</v>
      </c>
      <c r="F7891" s="17"/>
    </row>
    <row r="7892" spans="1:6" x14ac:dyDescent="0.25">
      <c r="A7892" s="16" t="s">
        <v>241</v>
      </c>
      <c r="B7892" s="16">
        <v>64730</v>
      </c>
      <c r="C7892" s="16">
        <v>110</v>
      </c>
      <c r="D7892" s="16">
        <v>67.5</v>
      </c>
      <c r="E7892" s="17">
        <v>34366</v>
      </c>
      <c r="F7892" s="17"/>
    </row>
    <row r="7893" spans="1:6" x14ac:dyDescent="0.25">
      <c r="A7893" s="16" t="s">
        <v>241</v>
      </c>
      <c r="B7893" s="16">
        <v>64052</v>
      </c>
      <c r="C7893" s="16">
        <v>89</v>
      </c>
      <c r="D7893" s="16">
        <v>43.1</v>
      </c>
      <c r="E7893" s="17">
        <v>32832</v>
      </c>
      <c r="F7893" s="17"/>
    </row>
    <row r="7894" spans="1:6" x14ac:dyDescent="0.25">
      <c r="A7894" s="16" t="s">
        <v>241</v>
      </c>
      <c r="B7894" s="16">
        <v>63845</v>
      </c>
      <c r="C7894" s="16">
        <v>70</v>
      </c>
      <c r="D7894" s="16">
        <v>26.2</v>
      </c>
      <c r="E7894" s="17">
        <v>34274</v>
      </c>
      <c r="F7894" s="17"/>
    </row>
    <row r="7895" spans="1:6" x14ac:dyDescent="0.25">
      <c r="A7895" s="16" t="s">
        <v>241</v>
      </c>
      <c r="B7895" s="16">
        <v>64062</v>
      </c>
      <c r="C7895" s="16">
        <v>60</v>
      </c>
      <c r="D7895" s="16">
        <v>43</v>
      </c>
      <c r="E7895" s="17">
        <v>35431</v>
      </c>
      <c r="F7895" s="17"/>
    </row>
    <row r="7896" spans="1:6" x14ac:dyDescent="0.25">
      <c r="A7896" s="16" t="s">
        <v>241</v>
      </c>
      <c r="B7896" s="16">
        <v>65301</v>
      </c>
      <c r="C7896" s="16">
        <v>120</v>
      </c>
      <c r="D7896" s="16">
        <v>119.5</v>
      </c>
      <c r="E7896" s="17">
        <v>33786</v>
      </c>
      <c r="F7896" s="17"/>
    </row>
    <row r="7897" spans="1:6" x14ac:dyDescent="0.25">
      <c r="A7897" s="16" t="s">
        <v>241</v>
      </c>
      <c r="B7897" s="16">
        <v>65066</v>
      </c>
      <c r="C7897" s="16">
        <v>79</v>
      </c>
      <c r="D7897" s="16">
        <v>57.9</v>
      </c>
      <c r="E7897" s="17">
        <v>34243</v>
      </c>
      <c r="F7897" s="17"/>
    </row>
    <row r="7898" spans="1:6" x14ac:dyDescent="0.25">
      <c r="A7898" s="16" t="s">
        <v>241</v>
      </c>
      <c r="B7898" s="16">
        <v>64030</v>
      </c>
      <c r="C7898" s="16">
        <v>172</v>
      </c>
      <c r="D7898" s="16">
        <v>120.2</v>
      </c>
      <c r="E7898" s="17">
        <v>32568</v>
      </c>
      <c r="F7898" s="17"/>
    </row>
    <row r="7899" spans="1:6" x14ac:dyDescent="0.25">
      <c r="A7899" s="16" t="s">
        <v>241</v>
      </c>
      <c r="B7899" s="16">
        <v>64055</v>
      </c>
      <c r="C7899" s="16">
        <v>99</v>
      </c>
      <c r="D7899" s="16">
        <v>65</v>
      </c>
      <c r="E7899" s="17">
        <v>35735</v>
      </c>
      <c r="F7899" s="17"/>
    </row>
    <row r="7900" spans="1:6" x14ac:dyDescent="0.25">
      <c r="A7900" s="16" t="s">
        <v>241</v>
      </c>
      <c r="B7900" s="16">
        <v>65059</v>
      </c>
      <c r="C7900" s="16">
        <v>60</v>
      </c>
      <c r="D7900" s="16">
        <v>38.200000000000003</v>
      </c>
      <c r="E7900" s="17">
        <v>33100</v>
      </c>
      <c r="F7900" s="17"/>
    </row>
    <row r="7901" spans="1:6" x14ac:dyDescent="0.25">
      <c r="A7901" s="16" t="s">
        <v>241</v>
      </c>
      <c r="B7901" s="16">
        <v>65622</v>
      </c>
      <c r="C7901" s="16">
        <v>134</v>
      </c>
      <c r="D7901" s="16">
        <v>103.7</v>
      </c>
      <c r="E7901" s="17">
        <v>30810</v>
      </c>
      <c r="F7901" s="17"/>
    </row>
    <row r="7902" spans="1:6" x14ac:dyDescent="0.25">
      <c r="A7902" s="16" t="s">
        <v>241</v>
      </c>
      <c r="B7902" s="16">
        <v>63088</v>
      </c>
      <c r="C7902" s="16">
        <v>135</v>
      </c>
      <c r="D7902" s="16">
        <v>92.1</v>
      </c>
      <c r="E7902" s="17">
        <v>28246</v>
      </c>
      <c r="F7902" s="17"/>
    </row>
    <row r="7903" spans="1:6" x14ac:dyDescent="0.25">
      <c r="A7903" s="16" t="s">
        <v>241</v>
      </c>
      <c r="B7903" s="16">
        <v>63501</v>
      </c>
      <c r="C7903" s="16">
        <v>119</v>
      </c>
      <c r="D7903" s="16">
        <v>70.099999999999994</v>
      </c>
      <c r="E7903" s="17">
        <v>30951</v>
      </c>
      <c r="F7903" s="17"/>
    </row>
    <row r="7904" spans="1:6" x14ac:dyDescent="0.25">
      <c r="A7904" s="16" t="s">
        <v>241</v>
      </c>
      <c r="B7904" s="16">
        <v>65270</v>
      </c>
      <c r="C7904" s="16">
        <v>183</v>
      </c>
      <c r="D7904" s="16">
        <v>169.1</v>
      </c>
      <c r="E7904" s="17">
        <v>32325</v>
      </c>
      <c r="F7904" s="17"/>
    </row>
    <row r="7905" spans="1:6" x14ac:dyDescent="0.25">
      <c r="A7905" s="16" t="s">
        <v>241</v>
      </c>
      <c r="B7905" s="16">
        <v>63137</v>
      </c>
      <c r="C7905" s="16">
        <v>96</v>
      </c>
      <c r="D7905" s="16">
        <v>69.5</v>
      </c>
      <c r="E7905" s="17">
        <v>36731</v>
      </c>
      <c r="F7905" s="17"/>
    </row>
    <row r="7906" spans="1:6" x14ac:dyDescent="0.25">
      <c r="A7906" s="16" t="s">
        <v>241</v>
      </c>
      <c r="B7906" s="16">
        <v>65265</v>
      </c>
      <c r="C7906" s="16">
        <v>124</v>
      </c>
      <c r="D7906" s="16">
        <v>72.3</v>
      </c>
      <c r="E7906" s="17">
        <v>33664</v>
      </c>
      <c r="F7906" s="17"/>
    </row>
    <row r="7907" spans="1:6" x14ac:dyDescent="0.25">
      <c r="A7907" s="16" t="s">
        <v>241</v>
      </c>
      <c r="B7907" s="16">
        <v>64683</v>
      </c>
      <c r="C7907" s="16">
        <v>154</v>
      </c>
      <c r="D7907" s="16">
        <v>81.599999999999994</v>
      </c>
      <c r="E7907" s="17">
        <v>36886</v>
      </c>
      <c r="F7907" s="17"/>
    </row>
    <row r="7908" spans="1:6" x14ac:dyDescent="0.25">
      <c r="A7908" s="16" t="s">
        <v>241</v>
      </c>
      <c r="B7908" s="16">
        <v>63351</v>
      </c>
      <c r="C7908" s="16">
        <v>90</v>
      </c>
      <c r="D7908" s="16">
        <v>70.5</v>
      </c>
      <c r="E7908" s="17">
        <v>32420</v>
      </c>
      <c r="F7908" s="17"/>
    </row>
    <row r="7909" spans="1:6" x14ac:dyDescent="0.25">
      <c r="A7909" s="16" t="s">
        <v>241</v>
      </c>
      <c r="B7909" s="16">
        <v>65281</v>
      </c>
      <c r="C7909" s="16">
        <v>120</v>
      </c>
      <c r="D7909" s="16">
        <v>114.9</v>
      </c>
      <c r="E7909" s="17">
        <v>34029</v>
      </c>
      <c r="F7909" s="17"/>
    </row>
    <row r="7910" spans="1:6" x14ac:dyDescent="0.25">
      <c r="A7910" s="16" t="s">
        <v>241</v>
      </c>
      <c r="B7910" s="16">
        <v>63390</v>
      </c>
      <c r="C7910" s="16">
        <v>120</v>
      </c>
      <c r="D7910" s="16">
        <v>84.1</v>
      </c>
      <c r="E7910" s="17">
        <v>30323</v>
      </c>
      <c r="F7910" s="17"/>
    </row>
    <row r="7911" spans="1:6" x14ac:dyDescent="0.25">
      <c r="A7911" s="16" t="s">
        <v>241</v>
      </c>
      <c r="B7911" s="16">
        <v>63876</v>
      </c>
      <c r="C7911" s="16">
        <v>150</v>
      </c>
      <c r="D7911" s="16">
        <v>28</v>
      </c>
      <c r="E7911" s="17">
        <v>40203</v>
      </c>
      <c r="F7911" s="17"/>
    </row>
    <row r="7912" spans="1:6" x14ac:dyDescent="0.25">
      <c r="A7912" s="16" t="s">
        <v>241</v>
      </c>
      <c r="B7912" s="16">
        <v>65110</v>
      </c>
      <c r="C7912" s="16">
        <v>120</v>
      </c>
      <c r="D7912" s="16">
        <v>74.8</v>
      </c>
      <c r="E7912" s="17">
        <v>34037</v>
      </c>
      <c r="F7912" s="17"/>
    </row>
    <row r="7913" spans="1:6" x14ac:dyDescent="0.25">
      <c r="A7913" s="16" t="s">
        <v>241</v>
      </c>
      <c r="B7913" s="16">
        <v>64116</v>
      </c>
      <c r="C7913" s="16">
        <v>80</v>
      </c>
      <c r="D7913" s="16">
        <v>44.1</v>
      </c>
      <c r="E7913" s="17">
        <v>43250</v>
      </c>
      <c r="F7913" s="17"/>
    </row>
    <row r="7914" spans="1:6" x14ac:dyDescent="0.25">
      <c r="A7914" s="16" t="s">
        <v>241</v>
      </c>
      <c r="B7914" s="16">
        <v>65109</v>
      </c>
      <c r="C7914" s="16">
        <v>29</v>
      </c>
      <c r="D7914" s="16">
        <v>25.3</v>
      </c>
      <c r="E7914" s="17">
        <v>38357</v>
      </c>
      <c r="F7914" s="17"/>
    </row>
    <row r="7915" spans="1:6" x14ac:dyDescent="0.25">
      <c r="A7915" s="16" t="s">
        <v>241</v>
      </c>
      <c r="B7915" s="16">
        <v>63401</v>
      </c>
      <c r="C7915" s="16">
        <v>105</v>
      </c>
      <c r="D7915" s="16">
        <v>96.5</v>
      </c>
      <c r="E7915" s="17">
        <v>26396</v>
      </c>
      <c r="F7915" s="17"/>
    </row>
    <row r="7916" spans="1:6" x14ac:dyDescent="0.25">
      <c r="A7916" s="16" t="s">
        <v>241</v>
      </c>
      <c r="B7916" s="16">
        <v>63119</v>
      </c>
      <c r="C7916" s="16">
        <v>230</v>
      </c>
      <c r="D7916" s="16">
        <v>154.19999999999999</v>
      </c>
      <c r="E7916" s="17">
        <v>30015</v>
      </c>
      <c r="F7916" s="17"/>
    </row>
    <row r="7917" spans="1:6" x14ac:dyDescent="0.25">
      <c r="A7917" s="16" t="s">
        <v>241</v>
      </c>
      <c r="B7917" s="16">
        <v>64601</v>
      </c>
      <c r="C7917" s="16">
        <v>94</v>
      </c>
      <c r="D7917" s="16">
        <v>47.8</v>
      </c>
      <c r="E7917" s="17">
        <v>34881</v>
      </c>
      <c r="F7917" s="17"/>
    </row>
    <row r="7918" spans="1:6" x14ac:dyDescent="0.25">
      <c r="A7918" s="16" t="s">
        <v>241</v>
      </c>
      <c r="B7918" s="16">
        <v>63017</v>
      </c>
      <c r="C7918" s="16">
        <v>204</v>
      </c>
      <c r="D7918" s="16">
        <v>172.3</v>
      </c>
      <c r="E7918" s="17">
        <v>30097</v>
      </c>
      <c r="F7918" s="17"/>
    </row>
    <row r="7919" spans="1:6" x14ac:dyDescent="0.25">
      <c r="A7919" s="16" t="s">
        <v>241</v>
      </c>
      <c r="B7919" s="16">
        <v>65085</v>
      </c>
      <c r="C7919" s="16">
        <v>64</v>
      </c>
      <c r="D7919" s="16">
        <v>51.3</v>
      </c>
      <c r="E7919" s="17">
        <v>38014</v>
      </c>
      <c r="F7919" s="17"/>
    </row>
    <row r="7920" spans="1:6" x14ac:dyDescent="0.25">
      <c r="A7920" s="16" t="s">
        <v>241</v>
      </c>
      <c r="B7920" s="16">
        <v>65556</v>
      </c>
      <c r="C7920" s="16">
        <v>86</v>
      </c>
      <c r="D7920" s="16">
        <v>39.6</v>
      </c>
      <c r="E7920" s="17">
        <v>37803</v>
      </c>
      <c r="F7920" s="17"/>
    </row>
    <row r="7921" spans="1:6" x14ac:dyDescent="0.25">
      <c r="A7921" s="16" t="s">
        <v>241</v>
      </c>
      <c r="B7921" s="16">
        <v>64137</v>
      </c>
      <c r="C7921" s="16">
        <v>160</v>
      </c>
      <c r="D7921" s="16">
        <v>132.6</v>
      </c>
      <c r="E7921" s="17">
        <v>34661</v>
      </c>
      <c r="F7921" s="17"/>
    </row>
    <row r="7922" spans="1:6" x14ac:dyDescent="0.25">
      <c r="A7922" s="16" t="s">
        <v>241</v>
      </c>
      <c r="B7922" s="16">
        <v>63107</v>
      </c>
      <c r="C7922" s="16">
        <v>47</v>
      </c>
      <c r="E7922" s="17">
        <v>43810</v>
      </c>
      <c r="F7922" s="17"/>
    </row>
    <row r="7923" spans="1:6" x14ac:dyDescent="0.25">
      <c r="A7923" s="16" t="s">
        <v>241</v>
      </c>
      <c r="B7923" s="16">
        <v>64482</v>
      </c>
      <c r="C7923" s="16">
        <v>60</v>
      </c>
      <c r="D7923" s="16">
        <v>38.6</v>
      </c>
      <c r="E7923" s="17">
        <v>37591</v>
      </c>
      <c r="F7923" s="17"/>
    </row>
    <row r="7924" spans="1:6" x14ac:dyDescent="0.25">
      <c r="A7924" s="16" t="s">
        <v>241</v>
      </c>
      <c r="B7924" s="16">
        <v>63382</v>
      </c>
      <c r="C7924" s="16">
        <v>90</v>
      </c>
      <c r="D7924" s="16">
        <v>82.6</v>
      </c>
      <c r="E7924" s="17">
        <v>35247</v>
      </c>
      <c r="F7924" s="17"/>
    </row>
    <row r="7925" spans="1:6" x14ac:dyDescent="0.25">
      <c r="A7925" s="16" t="s">
        <v>241</v>
      </c>
      <c r="B7925" s="16">
        <v>63021</v>
      </c>
      <c r="C7925" s="16">
        <v>210</v>
      </c>
      <c r="D7925" s="16">
        <v>109.7</v>
      </c>
      <c r="E7925" s="17">
        <v>37847</v>
      </c>
      <c r="F7925" s="17"/>
    </row>
    <row r="7926" spans="1:6" x14ac:dyDescent="0.25">
      <c r="A7926" s="16" t="s">
        <v>241</v>
      </c>
      <c r="B7926" s="16">
        <v>65781</v>
      </c>
      <c r="C7926" s="16">
        <v>66</v>
      </c>
      <c r="D7926" s="16">
        <v>54.5</v>
      </c>
      <c r="E7926" s="17">
        <v>33395</v>
      </c>
      <c r="F7926" s="17"/>
    </row>
    <row r="7927" spans="1:6" x14ac:dyDescent="0.25">
      <c r="A7927" s="16" t="s">
        <v>241</v>
      </c>
      <c r="B7927" s="16">
        <v>63834</v>
      </c>
      <c r="C7927" s="16">
        <v>120</v>
      </c>
      <c r="D7927" s="16">
        <v>41.6</v>
      </c>
      <c r="E7927" s="17">
        <v>30106</v>
      </c>
      <c r="F7927" s="17"/>
    </row>
    <row r="7928" spans="1:6" x14ac:dyDescent="0.25">
      <c r="A7928" s="16" t="s">
        <v>241</v>
      </c>
      <c r="B7928" s="16">
        <v>63377</v>
      </c>
      <c r="C7928" s="16">
        <v>60</v>
      </c>
      <c r="D7928" s="16">
        <v>55.7</v>
      </c>
      <c r="E7928" s="17">
        <v>34733</v>
      </c>
      <c r="F7928" s="17"/>
    </row>
    <row r="7929" spans="1:6" x14ac:dyDescent="0.25">
      <c r="A7929" s="16" t="s">
        <v>241</v>
      </c>
      <c r="B7929" s="16">
        <v>65066</v>
      </c>
      <c r="C7929" s="16">
        <v>131</v>
      </c>
      <c r="D7929" s="16">
        <v>79.7</v>
      </c>
      <c r="E7929" s="17">
        <v>35500</v>
      </c>
      <c r="F7929" s="17"/>
    </row>
    <row r="7930" spans="1:6" x14ac:dyDescent="0.25">
      <c r="A7930" s="16" t="s">
        <v>241</v>
      </c>
      <c r="B7930" s="16">
        <v>63823</v>
      </c>
      <c r="C7930" s="16">
        <v>60</v>
      </c>
      <c r="D7930" s="16">
        <v>47.6</v>
      </c>
      <c r="E7930" s="17">
        <v>35641</v>
      </c>
      <c r="F7930" s="17"/>
    </row>
    <row r="7931" spans="1:6" x14ac:dyDescent="0.25">
      <c r="A7931" s="16" t="s">
        <v>241</v>
      </c>
      <c r="B7931" s="16">
        <v>63077</v>
      </c>
      <c r="C7931" s="16">
        <v>79</v>
      </c>
      <c r="D7931" s="16">
        <v>58.8</v>
      </c>
      <c r="E7931" s="17">
        <v>33695</v>
      </c>
      <c r="F7931" s="17"/>
    </row>
    <row r="7932" spans="1:6" x14ac:dyDescent="0.25">
      <c r="A7932" s="16" t="s">
        <v>241</v>
      </c>
      <c r="B7932" s="16">
        <v>63435</v>
      </c>
      <c r="C7932" s="16">
        <v>118</v>
      </c>
      <c r="D7932" s="16">
        <v>57.5</v>
      </c>
      <c r="E7932" s="17">
        <v>32616</v>
      </c>
      <c r="F7932" s="17"/>
    </row>
    <row r="7933" spans="1:6" x14ac:dyDescent="0.25">
      <c r="A7933" s="16" t="s">
        <v>241</v>
      </c>
      <c r="B7933" s="16">
        <v>65608</v>
      </c>
      <c r="C7933" s="16">
        <v>120</v>
      </c>
      <c r="D7933" s="16">
        <v>93.2</v>
      </c>
      <c r="E7933" s="17">
        <v>30837</v>
      </c>
      <c r="F7933" s="17"/>
    </row>
    <row r="7934" spans="1:6" x14ac:dyDescent="0.25">
      <c r="A7934" s="16" t="s">
        <v>241</v>
      </c>
      <c r="B7934" s="16">
        <v>64601</v>
      </c>
      <c r="C7934" s="16">
        <v>60</v>
      </c>
      <c r="D7934" s="16">
        <v>43.9</v>
      </c>
      <c r="E7934" s="17">
        <v>33611</v>
      </c>
      <c r="F7934" s="17"/>
    </row>
    <row r="7935" spans="1:6" x14ac:dyDescent="0.25">
      <c r="A7935" s="16" t="s">
        <v>241</v>
      </c>
      <c r="B7935" s="16">
        <v>63130</v>
      </c>
      <c r="C7935" s="16">
        <v>120</v>
      </c>
      <c r="D7935" s="16">
        <v>108.4</v>
      </c>
      <c r="E7935" s="17">
        <v>37397</v>
      </c>
      <c r="F7935" s="17"/>
    </row>
    <row r="7936" spans="1:6" x14ac:dyDescent="0.25">
      <c r="A7936" s="16" t="s">
        <v>241</v>
      </c>
      <c r="B7936" s="16">
        <v>63044</v>
      </c>
      <c r="C7936" s="16">
        <v>120</v>
      </c>
      <c r="D7936" s="16">
        <v>84.9</v>
      </c>
      <c r="E7936" s="17">
        <v>30787</v>
      </c>
      <c r="F7936" s="17"/>
    </row>
    <row r="7937" spans="1:6" x14ac:dyDescent="0.25">
      <c r="A7937" s="16" t="s">
        <v>241</v>
      </c>
      <c r="B7937" s="16">
        <v>65065</v>
      </c>
      <c r="C7937" s="16">
        <v>16</v>
      </c>
      <c r="D7937" s="16">
        <v>9.1</v>
      </c>
      <c r="E7937" s="17">
        <v>33009</v>
      </c>
      <c r="F7937" s="17"/>
    </row>
    <row r="7938" spans="1:6" x14ac:dyDescent="0.25">
      <c r="A7938" s="16" t="s">
        <v>241</v>
      </c>
      <c r="B7938" s="16">
        <v>65746</v>
      </c>
      <c r="C7938" s="16">
        <v>60</v>
      </c>
      <c r="D7938" s="16">
        <v>40.5</v>
      </c>
      <c r="E7938" s="17">
        <v>34733</v>
      </c>
      <c r="F7938" s="17"/>
    </row>
    <row r="7939" spans="1:6" x14ac:dyDescent="0.25">
      <c r="A7939" s="16" t="s">
        <v>241</v>
      </c>
      <c r="B7939" s="16">
        <v>63017</v>
      </c>
      <c r="C7939" s="16">
        <v>159</v>
      </c>
      <c r="D7939" s="16">
        <v>95.7</v>
      </c>
      <c r="E7939" s="17">
        <v>32489</v>
      </c>
      <c r="F7939" s="17"/>
    </row>
    <row r="7940" spans="1:6" x14ac:dyDescent="0.25">
      <c r="A7940" s="16" t="s">
        <v>241</v>
      </c>
      <c r="B7940" s="16">
        <v>65401</v>
      </c>
      <c r="C7940" s="16">
        <v>102</v>
      </c>
      <c r="D7940" s="16">
        <v>64.2</v>
      </c>
      <c r="E7940" s="17">
        <v>31231</v>
      </c>
      <c r="F7940" s="17"/>
    </row>
    <row r="7941" spans="1:6" x14ac:dyDescent="0.25">
      <c r="A7941" s="16" t="s">
        <v>241</v>
      </c>
      <c r="B7941" s="16">
        <v>65082</v>
      </c>
      <c r="C7941" s="16">
        <v>86</v>
      </c>
      <c r="D7941" s="16">
        <v>63.7</v>
      </c>
      <c r="E7941" s="17">
        <v>36880</v>
      </c>
      <c r="F7941" s="17"/>
    </row>
    <row r="7942" spans="1:6" x14ac:dyDescent="0.25">
      <c r="A7942" s="16" t="s">
        <v>241</v>
      </c>
      <c r="B7942" s="16">
        <v>63134</v>
      </c>
      <c r="C7942" s="16">
        <v>120</v>
      </c>
      <c r="D7942" s="16">
        <v>110.9</v>
      </c>
      <c r="E7942" s="17">
        <v>34141</v>
      </c>
      <c r="F7942" s="17"/>
    </row>
    <row r="7943" spans="1:6" x14ac:dyDescent="0.25">
      <c r="A7943" s="16" t="s">
        <v>241</v>
      </c>
      <c r="B7943" s="16">
        <v>63010</v>
      </c>
      <c r="C7943" s="16">
        <v>178</v>
      </c>
      <c r="D7943" s="16">
        <v>166</v>
      </c>
      <c r="E7943" s="17">
        <v>32233</v>
      </c>
      <c r="F7943" s="17"/>
    </row>
    <row r="7944" spans="1:6" x14ac:dyDescent="0.25">
      <c r="A7944" s="16" t="s">
        <v>241</v>
      </c>
      <c r="B7944" s="16">
        <v>64844</v>
      </c>
      <c r="C7944" s="16">
        <v>60</v>
      </c>
      <c r="D7944" s="16">
        <v>41.6</v>
      </c>
      <c r="E7944" s="17">
        <v>33504</v>
      </c>
      <c r="F7944" s="17"/>
    </row>
    <row r="7945" spans="1:6" x14ac:dyDescent="0.25">
      <c r="A7945" s="16" t="s">
        <v>241</v>
      </c>
      <c r="B7945" s="16">
        <v>63026</v>
      </c>
      <c r="C7945" s="16">
        <v>60</v>
      </c>
      <c r="D7945" s="16">
        <v>38.299999999999997</v>
      </c>
      <c r="E7945" s="17">
        <v>38932</v>
      </c>
      <c r="F7945" s="17"/>
    </row>
    <row r="7946" spans="1:6" x14ac:dyDescent="0.25">
      <c r="A7946" s="16" t="s">
        <v>241</v>
      </c>
      <c r="B7946" s="16">
        <v>64081</v>
      </c>
      <c r="C7946" s="16">
        <v>60</v>
      </c>
      <c r="D7946" s="16">
        <v>46.5</v>
      </c>
      <c r="E7946" s="17">
        <v>33913</v>
      </c>
      <c r="F7946" s="17"/>
    </row>
    <row r="7947" spans="1:6" x14ac:dyDescent="0.25">
      <c r="A7947" s="16" t="s">
        <v>241</v>
      </c>
      <c r="B7947" s="16">
        <v>64772</v>
      </c>
      <c r="C7947" s="16">
        <v>68</v>
      </c>
      <c r="D7947" s="16">
        <v>38.200000000000003</v>
      </c>
      <c r="E7947" s="17">
        <v>34254</v>
      </c>
      <c r="F7947" s="17"/>
    </row>
    <row r="7948" spans="1:6" x14ac:dyDescent="0.25">
      <c r="A7948" s="16" t="s">
        <v>241</v>
      </c>
      <c r="B7948" s="16">
        <v>64628</v>
      </c>
      <c r="C7948" s="16">
        <v>60</v>
      </c>
      <c r="D7948" s="16">
        <v>41.1</v>
      </c>
      <c r="E7948" s="17">
        <v>35184</v>
      </c>
      <c r="F7948" s="17"/>
    </row>
    <row r="7949" spans="1:6" x14ac:dyDescent="0.25">
      <c r="A7949" s="16" t="s">
        <v>241</v>
      </c>
      <c r="B7949" s="16">
        <v>65775</v>
      </c>
      <c r="C7949" s="16">
        <v>130</v>
      </c>
      <c r="D7949" s="16">
        <v>115.2</v>
      </c>
      <c r="E7949" s="17">
        <v>30091</v>
      </c>
      <c r="F7949" s="17"/>
    </row>
    <row r="7950" spans="1:6" x14ac:dyDescent="0.25">
      <c r="A7950" s="16" t="s">
        <v>241</v>
      </c>
      <c r="B7950" s="16">
        <v>64040</v>
      </c>
      <c r="C7950" s="16">
        <v>52</v>
      </c>
      <c r="D7950" s="16">
        <v>30.1</v>
      </c>
      <c r="E7950" s="17">
        <v>37390</v>
      </c>
      <c r="F7950" s="17"/>
    </row>
    <row r="7951" spans="1:6" x14ac:dyDescent="0.25">
      <c r="A7951" s="16" t="s">
        <v>241</v>
      </c>
      <c r="B7951" s="16">
        <v>64429</v>
      </c>
      <c r="C7951" s="16">
        <v>120</v>
      </c>
      <c r="D7951" s="16">
        <v>66.5</v>
      </c>
      <c r="E7951" s="17">
        <v>35125</v>
      </c>
      <c r="F7951" s="17"/>
    </row>
    <row r="7952" spans="1:6" x14ac:dyDescent="0.25">
      <c r="A7952" s="16" t="s">
        <v>241</v>
      </c>
      <c r="B7952" s="16">
        <v>63876</v>
      </c>
      <c r="C7952" s="16">
        <v>120</v>
      </c>
      <c r="D7952" s="16">
        <v>98.8</v>
      </c>
      <c r="E7952" s="17">
        <v>32741</v>
      </c>
      <c r="F7952" s="17"/>
    </row>
    <row r="7953" spans="1:6" x14ac:dyDescent="0.25">
      <c r="A7953" s="16" t="s">
        <v>241</v>
      </c>
      <c r="B7953" s="16">
        <v>63020</v>
      </c>
      <c r="C7953" s="16">
        <v>56</v>
      </c>
      <c r="D7953" s="16">
        <v>50.1</v>
      </c>
      <c r="E7953" s="17">
        <v>37914</v>
      </c>
      <c r="F7953" s="17"/>
    </row>
    <row r="7954" spans="1:6" x14ac:dyDescent="0.25">
      <c r="A7954" s="16" t="s">
        <v>241</v>
      </c>
      <c r="B7954" s="16">
        <v>63044</v>
      </c>
      <c r="C7954" s="16">
        <v>91</v>
      </c>
      <c r="D7954" s="16">
        <v>81.099999999999994</v>
      </c>
      <c r="E7954" s="17">
        <v>32509</v>
      </c>
      <c r="F7954" s="17"/>
    </row>
    <row r="7955" spans="1:6" x14ac:dyDescent="0.25">
      <c r="A7955" s="16" t="s">
        <v>241</v>
      </c>
      <c r="B7955" s="16">
        <v>63303</v>
      </c>
      <c r="C7955" s="16">
        <v>120</v>
      </c>
      <c r="D7955" s="16">
        <v>99.2</v>
      </c>
      <c r="E7955" s="17">
        <v>30056</v>
      </c>
      <c r="F7955" s="17"/>
    </row>
    <row r="7956" spans="1:6" x14ac:dyDescent="0.25">
      <c r="A7956" s="16" t="s">
        <v>241</v>
      </c>
      <c r="B7956" s="16">
        <v>63825</v>
      </c>
      <c r="C7956" s="16">
        <v>60</v>
      </c>
      <c r="D7956" s="16">
        <v>26.3</v>
      </c>
      <c r="E7956" s="17">
        <v>33390</v>
      </c>
      <c r="F7956" s="17"/>
    </row>
    <row r="7957" spans="1:6" x14ac:dyDescent="0.25">
      <c r="A7957" s="16" t="s">
        <v>241</v>
      </c>
      <c r="B7957" s="16">
        <v>63801</v>
      </c>
      <c r="C7957" s="16">
        <v>90</v>
      </c>
      <c r="D7957" s="16">
        <v>36.799999999999997</v>
      </c>
      <c r="E7957" s="17">
        <v>34836</v>
      </c>
      <c r="F7957" s="17"/>
    </row>
    <row r="7958" spans="1:6" x14ac:dyDescent="0.25">
      <c r="A7958" s="16" t="s">
        <v>241</v>
      </c>
      <c r="B7958" s="16">
        <v>65401</v>
      </c>
      <c r="C7958" s="16">
        <v>30</v>
      </c>
      <c r="D7958" s="16">
        <v>23.8</v>
      </c>
      <c r="E7958" s="17">
        <v>34516</v>
      </c>
      <c r="F7958" s="17"/>
    </row>
    <row r="7959" spans="1:6" x14ac:dyDescent="0.25">
      <c r="A7959" s="16" t="s">
        <v>241</v>
      </c>
      <c r="B7959" s="16">
        <v>65325</v>
      </c>
      <c r="C7959" s="16">
        <v>72</v>
      </c>
      <c r="D7959" s="16">
        <v>52.1</v>
      </c>
      <c r="E7959" s="17">
        <v>37956</v>
      </c>
      <c r="F7959" s="17"/>
    </row>
    <row r="7960" spans="1:6" x14ac:dyDescent="0.25">
      <c r="A7960" s="16" t="s">
        <v>241</v>
      </c>
      <c r="B7960" s="16">
        <v>65708</v>
      </c>
      <c r="C7960" s="16">
        <v>112</v>
      </c>
      <c r="D7960" s="16">
        <v>73.2</v>
      </c>
      <c r="E7960" s="17">
        <v>32860</v>
      </c>
      <c r="F7960" s="17"/>
    </row>
    <row r="7961" spans="1:6" x14ac:dyDescent="0.25">
      <c r="A7961" s="16" t="s">
        <v>241</v>
      </c>
      <c r="B7961" s="16">
        <v>63822</v>
      </c>
      <c r="C7961" s="16">
        <v>40</v>
      </c>
      <c r="D7961" s="16">
        <v>35.9</v>
      </c>
      <c r="E7961" s="17">
        <v>43474</v>
      </c>
      <c r="F7961" s="17"/>
    </row>
    <row r="7962" spans="1:6" x14ac:dyDescent="0.25">
      <c r="A7962" s="16" t="s">
        <v>241</v>
      </c>
      <c r="B7962" s="16">
        <v>63401</v>
      </c>
      <c r="C7962" s="16">
        <v>111</v>
      </c>
      <c r="D7962" s="16">
        <v>54.2</v>
      </c>
      <c r="E7962" s="17">
        <v>33452</v>
      </c>
      <c r="F7962" s="17"/>
    </row>
    <row r="7963" spans="1:6" x14ac:dyDescent="0.25">
      <c r="A7963" s="16" t="s">
        <v>241</v>
      </c>
      <c r="B7963" s="16">
        <v>65109</v>
      </c>
      <c r="C7963" s="16">
        <v>42</v>
      </c>
      <c r="D7963" s="16">
        <v>28.7</v>
      </c>
      <c r="E7963" s="17">
        <v>39507</v>
      </c>
      <c r="F7963" s="17"/>
    </row>
    <row r="7964" spans="1:6" x14ac:dyDescent="0.25">
      <c r="A7964" s="16" t="s">
        <v>241</v>
      </c>
      <c r="B7964" s="16">
        <v>63127</v>
      </c>
      <c r="C7964" s="16">
        <v>94</v>
      </c>
      <c r="D7964" s="16">
        <v>86.3</v>
      </c>
      <c r="E7964" s="17">
        <v>28843</v>
      </c>
      <c r="F7964" s="17"/>
    </row>
    <row r="7965" spans="1:6" x14ac:dyDescent="0.25">
      <c r="A7965" s="16" t="s">
        <v>241</v>
      </c>
      <c r="B7965" s="16">
        <v>64477</v>
      </c>
      <c r="C7965" s="16">
        <v>70</v>
      </c>
      <c r="D7965" s="16">
        <v>72.3</v>
      </c>
      <c r="E7965" s="17">
        <v>36215</v>
      </c>
      <c r="F7965" s="17"/>
    </row>
    <row r="7966" spans="1:6" x14ac:dyDescent="0.25">
      <c r="A7966" s="16" t="s">
        <v>241</v>
      </c>
      <c r="B7966" s="16">
        <v>63640</v>
      </c>
      <c r="C7966" s="16">
        <v>118</v>
      </c>
      <c r="D7966" s="16">
        <v>87.7</v>
      </c>
      <c r="E7966" s="17">
        <v>35586</v>
      </c>
      <c r="F7966" s="17"/>
    </row>
    <row r="7967" spans="1:6" x14ac:dyDescent="0.25">
      <c r="A7967" s="16" t="s">
        <v>241</v>
      </c>
      <c r="B7967" s="16">
        <v>64454</v>
      </c>
      <c r="C7967" s="16">
        <v>82</v>
      </c>
      <c r="D7967" s="16">
        <v>69</v>
      </c>
      <c r="E7967" s="17">
        <v>38808</v>
      </c>
      <c r="F7967" s="17"/>
    </row>
    <row r="7968" spans="1:6" x14ac:dyDescent="0.25">
      <c r="A7968" s="16" t="s">
        <v>241</v>
      </c>
      <c r="B7968" s="16">
        <v>64865</v>
      </c>
      <c r="C7968" s="16">
        <v>80</v>
      </c>
      <c r="D7968" s="16">
        <v>47.6</v>
      </c>
      <c r="E7968" s="17">
        <v>33660</v>
      </c>
      <c r="F7968" s="17"/>
    </row>
    <row r="7969" spans="1:6" x14ac:dyDescent="0.25">
      <c r="A7969" s="16" t="s">
        <v>241</v>
      </c>
      <c r="B7969" s="16">
        <v>64624</v>
      </c>
      <c r="C7969" s="16">
        <v>83</v>
      </c>
      <c r="D7969" s="16">
        <v>35.700000000000003</v>
      </c>
      <c r="E7969" s="17">
        <v>37034</v>
      </c>
      <c r="F7969" s="17"/>
    </row>
    <row r="7970" spans="1:6" x14ac:dyDescent="0.25">
      <c r="A7970" s="16" t="s">
        <v>241</v>
      </c>
      <c r="B7970" s="16">
        <v>63119</v>
      </c>
      <c r="C7970" s="16">
        <v>138</v>
      </c>
      <c r="D7970" s="16">
        <v>123.4</v>
      </c>
      <c r="E7970" s="17">
        <v>34701</v>
      </c>
      <c r="F7970" s="17"/>
    </row>
    <row r="7971" spans="1:6" x14ac:dyDescent="0.25">
      <c r="A7971" s="16" t="s">
        <v>241</v>
      </c>
      <c r="B7971" s="16">
        <v>63638</v>
      </c>
      <c r="C7971" s="16">
        <v>60</v>
      </c>
      <c r="D7971" s="16">
        <v>29.2</v>
      </c>
      <c r="E7971" s="17">
        <v>33532</v>
      </c>
      <c r="F7971" s="17"/>
    </row>
    <row r="7972" spans="1:6" x14ac:dyDescent="0.25">
      <c r="A7972" s="16" t="s">
        <v>241</v>
      </c>
      <c r="B7972" s="16">
        <v>63628</v>
      </c>
      <c r="C7972" s="16">
        <v>120</v>
      </c>
      <c r="D7972" s="16">
        <v>75.599999999999994</v>
      </c>
      <c r="E7972" s="17">
        <v>36476</v>
      </c>
      <c r="F7972" s="17"/>
    </row>
    <row r="7973" spans="1:6" x14ac:dyDescent="0.25">
      <c r="A7973" s="16" t="s">
        <v>241</v>
      </c>
      <c r="B7973" s="16">
        <v>65625</v>
      </c>
      <c r="C7973" s="16">
        <v>90</v>
      </c>
      <c r="D7973" s="16">
        <v>69.099999999999994</v>
      </c>
      <c r="E7973" s="17">
        <v>34182</v>
      </c>
      <c r="F7973" s="17"/>
    </row>
    <row r="7974" spans="1:6" x14ac:dyDescent="0.25">
      <c r="A7974" s="16" t="s">
        <v>241</v>
      </c>
      <c r="B7974" s="16">
        <v>63343</v>
      </c>
      <c r="C7974" s="16">
        <v>56</v>
      </c>
      <c r="D7974" s="16">
        <v>53.3</v>
      </c>
      <c r="E7974" s="17">
        <v>39814</v>
      </c>
      <c r="F7974" s="17"/>
    </row>
    <row r="7975" spans="1:6" x14ac:dyDescent="0.25">
      <c r="A7975" s="16" t="s">
        <v>241</v>
      </c>
      <c r="B7975" s="16">
        <v>64068</v>
      </c>
      <c r="C7975" s="16">
        <v>143</v>
      </c>
      <c r="D7975" s="16">
        <v>69.7</v>
      </c>
      <c r="E7975" s="17">
        <v>42572</v>
      </c>
      <c r="F7975" s="17"/>
    </row>
    <row r="7976" spans="1:6" x14ac:dyDescent="0.25">
      <c r="A7976" s="16" t="s">
        <v>241</v>
      </c>
      <c r="B7976" s="16">
        <v>63028</v>
      </c>
      <c r="C7976" s="16">
        <v>106</v>
      </c>
      <c r="D7976" s="16">
        <v>85</v>
      </c>
      <c r="E7976" s="17">
        <v>35415</v>
      </c>
      <c r="F7976" s="17"/>
    </row>
    <row r="7977" spans="1:6" x14ac:dyDescent="0.25">
      <c r="A7977" s="16" t="s">
        <v>241</v>
      </c>
      <c r="B7977" s="16">
        <v>63537</v>
      </c>
      <c r="C7977" s="16">
        <v>60</v>
      </c>
      <c r="D7977" s="16">
        <v>37.700000000000003</v>
      </c>
      <c r="E7977" s="17">
        <v>37792</v>
      </c>
      <c r="F7977" s="17"/>
    </row>
    <row r="7978" spans="1:6" x14ac:dyDescent="0.25">
      <c r="A7978" s="16" t="s">
        <v>241</v>
      </c>
      <c r="B7978" s="16">
        <v>63034</v>
      </c>
      <c r="C7978" s="16">
        <v>120</v>
      </c>
      <c r="D7978" s="16">
        <v>91</v>
      </c>
      <c r="E7978" s="17">
        <v>32629</v>
      </c>
      <c r="F7978" s="17"/>
    </row>
    <row r="7979" spans="1:6" x14ac:dyDescent="0.25">
      <c r="A7979" s="16" t="s">
        <v>241</v>
      </c>
      <c r="B7979" s="16">
        <v>64469</v>
      </c>
      <c r="C7979" s="16">
        <v>60</v>
      </c>
      <c r="D7979" s="16">
        <v>53.3</v>
      </c>
      <c r="E7979" s="17">
        <v>37591</v>
      </c>
      <c r="F7979" s="17"/>
    </row>
    <row r="7980" spans="1:6" x14ac:dyDescent="0.25">
      <c r="A7980" s="16" t="s">
        <v>241</v>
      </c>
      <c r="B7980" s="16">
        <v>65248</v>
      </c>
      <c r="C7980" s="16">
        <v>60</v>
      </c>
      <c r="D7980" s="16">
        <v>31</v>
      </c>
      <c r="E7980" s="17">
        <v>33850</v>
      </c>
      <c r="F7980" s="17"/>
    </row>
    <row r="7981" spans="1:6" x14ac:dyDescent="0.25">
      <c r="A7981" s="16" t="s">
        <v>241</v>
      </c>
      <c r="B7981" s="16">
        <v>64096</v>
      </c>
      <c r="C7981" s="16">
        <v>60</v>
      </c>
      <c r="D7981" s="16">
        <v>45.8</v>
      </c>
      <c r="E7981" s="17">
        <v>32964</v>
      </c>
      <c r="F7981" s="17"/>
    </row>
    <row r="7982" spans="1:6" x14ac:dyDescent="0.25">
      <c r="A7982" s="16" t="s">
        <v>241</v>
      </c>
      <c r="B7982" s="16">
        <v>64050</v>
      </c>
      <c r="C7982" s="16">
        <v>300</v>
      </c>
      <c r="D7982" s="16">
        <v>277.3</v>
      </c>
      <c r="E7982" s="17">
        <v>38176</v>
      </c>
      <c r="F7982" s="17"/>
    </row>
    <row r="7983" spans="1:6" x14ac:dyDescent="0.25">
      <c r="A7983" s="16" t="s">
        <v>241</v>
      </c>
      <c r="B7983" s="16">
        <v>63017</v>
      </c>
      <c r="C7983" s="16">
        <v>36</v>
      </c>
      <c r="D7983" s="16">
        <v>29.7</v>
      </c>
      <c r="E7983" s="17">
        <v>34976</v>
      </c>
      <c r="F7983" s="17"/>
    </row>
    <row r="7984" spans="1:6" x14ac:dyDescent="0.25">
      <c r="A7984" s="16" t="s">
        <v>241</v>
      </c>
      <c r="B7984" s="16">
        <v>63901</v>
      </c>
      <c r="C7984" s="16">
        <v>90</v>
      </c>
      <c r="D7984" s="16">
        <v>66.599999999999994</v>
      </c>
      <c r="E7984" s="17">
        <v>33239</v>
      </c>
      <c r="F7984" s="17"/>
    </row>
    <row r="7985" spans="1:6" x14ac:dyDescent="0.25">
      <c r="A7985" s="16" t="s">
        <v>241</v>
      </c>
      <c r="B7985" s="16">
        <v>63080</v>
      </c>
      <c r="C7985" s="16">
        <v>60</v>
      </c>
      <c r="D7985" s="16">
        <v>45.2</v>
      </c>
      <c r="E7985" s="17">
        <v>34282</v>
      </c>
      <c r="F7985" s="17"/>
    </row>
    <row r="7986" spans="1:6" x14ac:dyDescent="0.25">
      <c r="A7986" s="16" t="s">
        <v>241</v>
      </c>
      <c r="B7986" s="16">
        <v>64131</v>
      </c>
      <c r="C7986" s="16">
        <v>100</v>
      </c>
      <c r="D7986" s="16">
        <v>85.2</v>
      </c>
      <c r="E7986" s="17">
        <v>37735</v>
      </c>
      <c r="F7986" s="17"/>
    </row>
    <row r="7987" spans="1:6" x14ac:dyDescent="0.25">
      <c r="A7987" s="16" t="s">
        <v>241</v>
      </c>
      <c r="B7987" s="16">
        <v>65721</v>
      </c>
      <c r="C7987" s="16">
        <v>120</v>
      </c>
      <c r="D7987" s="16">
        <v>60.5</v>
      </c>
      <c r="E7987" s="17">
        <v>37663</v>
      </c>
      <c r="F7987" s="17"/>
    </row>
    <row r="7988" spans="1:6" x14ac:dyDescent="0.25">
      <c r="A7988" s="16" t="s">
        <v>241</v>
      </c>
      <c r="B7988" s="16">
        <v>63147</v>
      </c>
      <c r="C7988" s="16">
        <v>208</v>
      </c>
      <c r="D7988" s="16">
        <v>145.19999999999999</v>
      </c>
      <c r="E7988" s="17">
        <v>34547</v>
      </c>
      <c r="F7988" s="17"/>
    </row>
    <row r="7989" spans="1:6" x14ac:dyDescent="0.25">
      <c r="A7989" s="16" t="s">
        <v>241</v>
      </c>
      <c r="B7989" s="16">
        <v>64117</v>
      </c>
      <c r="C7989" s="16">
        <v>120</v>
      </c>
      <c r="D7989" s="16">
        <v>73</v>
      </c>
      <c r="E7989" s="17">
        <v>43319</v>
      </c>
      <c r="F7989" s="17"/>
    </row>
    <row r="7990" spans="1:6" x14ac:dyDescent="0.25">
      <c r="A7990" s="16" t="s">
        <v>241</v>
      </c>
      <c r="B7990" s="16">
        <v>63043</v>
      </c>
      <c r="C7990" s="16">
        <v>220</v>
      </c>
      <c r="D7990" s="16">
        <v>196.5</v>
      </c>
      <c r="E7990" s="17">
        <v>32081</v>
      </c>
      <c r="F7990" s="17"/>
    </row>
    <row r="7991" spans="1:6" x14ac:dyDescent="0.25">
      <c r="A7991" s="16" t="s">
        <v>241</v>
      </c>
      <c r="B7991" s="16">
        <v>64862</v>
      </c>
      <c r="C7991" s="16">
        <v>40</v>
      </c>
      <c r="D7991" s="16">
        <v>32.200000000000003</v>
      </c>
      <c r="E7991" s="17">
        <v>35217</v>
      </c>
      <c r="F7991" s="17"/>
    </row>
    <row r="7992" spans="1:6" x14ac:dyDescent="0.25">
      <c r="A7992" s="16" t="s">
        <v>241</v>
      </c>
      <c r="B7992" s="16">
        <v>63841</v>
      </c>
      <c r="C7992" s="16">
        <v>73</v>
      </c>
      <c r="D7992" s="16">
        <v>27</v>
      </c>
      <c r="E7992" s="17">
        <v>32752</v>
      </c>
      <c r="F7992" s="17"/>
    </row>
    <row r="7993" spans="1:6" x14ac:dyDescent="0.25">
      <c r="A7993" s="16" t="s">
        <v>241</v>
      </c>
      <c r="B7993" s="16">
        <v>63869</v>
      </c>
      <c r="C7993" s="16">
        <v>112</v>
      </c>
      <c r="D7993" s="16">
        <v>79.3</v>
      </c>
      <c r="E7993" s="17">
        <v>30645</v>
      </c>
      <c r="F7993" s="17"/>
    </row>
    <row r="7994" spans="1:6" x14ac:dyDescent="0.25">
      <c r="A7994" s="16" t="s">
        <v>241</v>
      </c>
      <c r="B7994" s="16">
        <v>63033</v>
      </c>
      <c r="C7994" s="16">
        <v>90</v>
      </c>
      <c r="D7994" s="16">
        <v>76.8</v>
      </c>
      <c r="E7994" s="17">
        <v>40569</v>
      </c>
      <c r="F7994" s="17"/>
    </row>
    <row r="7995" spans="1:6" x14ac:dyDescent="0.25">
      <c r="A7995" s="16" t="s">
        <v>241</v>
      </c>
      <c r="B7995" s="16">
        <v>64804</v>
      </c>
      <c r="C7995" s="16">
        <v>92</v>
      </c>
      <c r="D7995" s="16">
        <v>78.7</v>
      </c>
      <c r="E7995" s="17">
        <v>42352</v>
      </c>
      <c r="F7995" s="17"/>
    </row>
    <row r="7996" spans="1:6" x14ac:dyDescent="0.25">
      <c r="A7996" s="16" t="s">
        <v>241</v>
      </c>
      <c r="B7996" s="16">
        <v>64083</v>
      </c>
      <c r="C7996" s="16">
        <v>152</v>
      </c>
      <c r="D7996" s="16">
        <v>81.5</v>
      </c>
      <c r="E7996" s="17">
        <v>33562</v>
      </c>
      <c r="F7996" s="17"/>
    </row>
    <row r="7997" spans="1:6" x14ac:dyDescent="0.25">
      <c r="A7997" s="16" t="s">
        <v>241</v>
      </c>
      <c r="B7997" s="16">
        <v>65721</v>
      </c>
      <c r="C7997" s="16">
        <v>90</v>
      </c>
      <c r="D7997" s="16">
        <v>86.3</v>
      </c>
      <c r="E7997" s="17">
        <v>33455</v>
      </c>
      <c r="F7997" s="17"/>
    </row>
    <row r="7998" spans="1:6" x14ac:dyDescent="0.25">
      <c r="A7998" s="16" t="s">
        <v>241</v>
      </c>
      <c r="B7998" s="16">
        <v>65560</v>
      </c>
      <c r="C7998" s="16">
        <v>60</v>
      </c>
      <c r="D7998" s="16">
        <v>45.8</v>
      </c>
      <c r="E7998" s="17">
        <v>31139</v>
      </c>
      <c r="F7998" s="17"/>
    </row>
    <row r="7999" spans="1:6" x14ac:dyDescent="0.25">
      <c r="A7999" s="16" t="s">
        <v>241</v>
      </c>
      <c r="B7999" s="16">
        <v>64804</v>
      </c>
      <c r="C7999" s="16">
        <v>120</v>
      </c>
      <c r="D7999" s="16">
        <v>104.9</v>
      </c>
      <c r="E7999" s="17">
        <v>31770</v>
      </c>
      <c r="F7999" s="17"/>
    </row>
    <row r="8000" spans="1:6" x14ac:dyDescent="0.25">
      <c r="A8000" s="16" t="s">
        <v>241</v>
      </c>
      <c r="B8000" s="16">
        <v>65582</v>
      </c>
      <c r="C8000" s="16">
        <v>98</v>
      </c>
      <c r="D8000" s="16">
        <v>71.3</v>
      </c>
      <c r="E8000" s="17">
        <v>30952</v>
      </c>
      <c r="F8000" s="17"/>
    </row>
    <row r="8001" spans="1:6" x14ac:dyDescent="0.25">
      <c r="A8001" s="16" t="s">
        <v>241</v>
      </c>
      <c r="B8001" s="16">
        <v>63944</v>
      </c>
      <c r="C8001" s="16">
        <v>60</v>
      </c>
      <c r="D8001" s="16">
        <v>49.7</v>
      </c>
      <c r="E8001" s="17">
        <v>34274</v>
      </c>
      <c r="F8001" s="17"/>
    </row>
    <row r="8002" spans="1:6" x14ac:dyDescent="0.25">
      <c r="A8002" s="16" t="s">
        <v>241</v>
      </c>
      <c r="B8002" s="16">
        <v>63447</v>
      </c>
      <c r="C8002" s="16">
        <v>94</v>
      </c>
      <c r="D8002" s="16">
        <v>52.8</v>
      </c>
      <c r="E8002" s="17">
        <v>35247</v>
      </c>
      <c r="F8002" s="17"/>
    </row>
    <row r="8003" spans="1:6" x14ac:dyDescent="0.25">
      <c r="A8003" s="16" t="s">
        <v>241</v>
      </c>
      <c r="B8003" s="16">
        <v>65807</v>
      </c>
      <c r="C8003" s="16">
        <v>28</v>
      </c>
      <c r="D8003" s="16">
        <v>17.3</v>
      </c>
      <c r="E8003" s="17">
        <v>31273</v>
      </c>
      <c r="F8003" s="17"/>
    </row>
    <row r="8004" spans="1:6" x14ac:dyDescent="0.25">
      <c r="A8004" s="16" t="s">
        <v>241</v>
      </c>
      <c r="B8004" s="16">
        <v>65622</v>
      </c>
      <c r="C8004" s="16">
        <v>60</v>
      </c>
      <c r="D8004" s="16">
        <v>46.5</v>
      </c>
      <c r="E8004" s="17">
        <v>33532</v>
      </c>
      <c r="F8004" s="17"/>
    </row>
    <row r="8005" spans="1:6" x14ac:dyDescent="0.25">
      <c r="A8005" s="16" t="s">
        <v>241</v>
      </c>
      <c r="B8005" s="16">
        <v>63775</v>
      </c>
      <c r="C8005" s="16">
        <v>156</v>
      </c>
      <c r="D8005" s="16">
        <v>90.3</v>
      </c>
      <c r="E8005" s="17">
        <v>36599</v>
      </c>
      <c r="F8005" s="17"/>
    </row>
    <row r="8006" spans="1:6" x14ac:dyDescent="0.25">
      <c r="A8006" s="16" t="s">
        <v>241</v>
      </c>
      <c r="B8006" s="16">
        <v>65453</v>
      </c>
      <c r="C8006" s="16">
        <v>90</v>
      </c>
      <c r="D8006" s="16">
        <v>67.8</v>
      </c>
      <c r="E8006" s="17">
        <v>35268</v>
      </c>
      <c r="F8006" s="17"/>
    </row>
    <row r="8007" spans="1:6" x14ac:dyDescent="0.25">
      <c r="A8007" s="16" t="s">
        <v>241</v>
      </c>
      <c r="B8007" s="16">
        <v>63028</v>
      </c>
      <c r="C8007" s="16">
        <v>131</v>
      </c>
      <c r="D8007" s="16">
        <v>115</v>
      </c>
      <c r="E8007" s="17">
        <v>32660</v>
      </c>
      <c r="F8007" s="17"/>
    </row>
    <row r="8008" spans="1:6" x14ac:dyDescent="0.25">
      <c r="A8008" s="16" t="s">
        <v>241</v>
      </c>
      <c r="B8008" s="16">
        <v>64701</v>
      </c>
      <c r="C8008" s="16">
        <v>132</v>
      </c>
      <c r="D8008" s="16">
        <v>81.3</v>
      </c>
      <c r="E8008" s="17">
        <v>32507</v>
      </c>
      <c r="F8008" s="17"/>
    </row>
    <row r="8009" spans="1:6" x14ac:dyDescent="0.25">
      <c r="A8009" s="16" t="s">
        <v>241</v>
      </c>
      <c r="B8009" s="16">
        <v>65065</v>
      </c>
      <c r="C8009" s="16">
        <v>94</v>
      </c>
      <c r="D8009" s="16">
        <v>64.599999999999994</v>
      </c>
      <c r="E8009" s="17">
        <v>30133</v>
      </c>
      <c r="F8009" s="17"/>
    </row>
    <row r="8010" spans="1:6" x14ac:dyDescent="0.25">
      <c r="A8010" s="16" t="s">
        <v>241</v>
      </c>
      <c r="B8010" s="16">
        <v>63468</v>
      </c>
      <c r="C8010" s="16">
        <v>120</v>
      </c>
      <c r="D8010" s="16">
        <v>66.900000000000006</v>
      </c>
      <c r="E8010" s="17">
        <v>35977</v>
      </c>
      <c r="F8010" s="17"/>
    </row>
    <row r="8011" spans="1:6" x14ac:dyDescent="0.25">
      <c r="A8011" s="16" t="s">
        <v>241</v>
      </c>
      <c r="B8011" s="16">
        <v>63125</v>
      </c>
      <c r="C8011" s="16">
        <v>167</v>
      </c>
      <c r="D8011" s="16">
        <v>111.9</v>
      </c>
      <c r="E8011" s="17">
        <v>32924</v>
      </c>
      <c r="F8011" s="17"/>
    </row>
    <row r="8012" spans="1:6" x14ac:dyDescent="0.25">
      <c r="A8012" s="16" t="s">
        <v>241</v>
      </c>
      <c r="B8012" s="16">
        <v>65560</v>
      </c>
      <c r="C8012" s="16">
        <v>18</v>
      </c>
      <c r="D8012" s="16">
        <v>16.8</v>
      </c>
      <c r="E8012" s="17">
        <v>33780</v>
      </c>
      <c r="F8012" s="17"/>
    </row>
    <row r="8013" spans="1:6" x14ac:dyDescent="0.25">
      <c r="A8013" s="16" t="s">
        <v>241</v>
      </c>
      <c r="B8013" s="16">
        <v>64037</v>
      </c>
      <c r="C8013" s="16">
        <v>56</v>
      </c>
      <c r="D8013" s="16">
        <v>51.9</v>
      </c>
      <c r="E8013" s="17">
        <v>35551</v>
      </c>
      <c r="F8013" s="17"/>
    </row>
    <row r="8014" spans="1:6" x14ac:dyDescent="0.25">
      <c r="A8014" s="16" t="s">
        <v>241</v>
      </c>
      <c r="B8014" s="16">
        <v>65560</v>
      </c>
      <c r="C8014" s="16">
        <v>90</v>
      </c>
      <c r="D8014" s="16">
        <v>47.7</v>
      </c>
      <c r="E8014" s="17">
        <v>33973</v>
      </c>
      <c r="F8014" s="17"/>
    </row>
    <row r="8015" spans="1:6" x14ac:dyDescent="0.25">
      <c r="A8015" s="16" t="s">
        <v>241</v>
      </c>
      <c r="B8015" s="16">
        <v>64024</v>
      </c>
      <c r="C8015" s="16">
        <v>108</v>
      </c>
      <c r="D8015" s="16">
        <v>73.099999999999994</v>
      </c>
      <c r="E8015" s="17">
        <v>39624</v>
      </c>
      <c r="F8015" s="17"/>
    </row>
    <row r="8016" spans="1:6" x14ac:dyDescent="0.25">
      <c r="A8016" s="16" t="s">
        <v>241</v>
      </c>
      <c r="B8016" s="16">
        <v>63301</v>
      </c>
      <c r="C8016" s="16">
        <v>84</v>
      </c>
      <c r="D8016" s="16">
        <v>76.599999999999994</v>
      </c>
      <c r="E8016" s="17">
        <v>38139</v>
      </c>
      <c r="F8016" s="17"/>
    </row>
    <row r="8017" spans="1:6" x14ac:dyDescent="0.25">
      <c r="A8017" s="16" t="s">
        <v>241</v>
      </c>
      <c r="B8017" s="16">
        <v>63010</v>
      </c>
      <c r="C8017" s="16">
        <v>153</v>
      </c>
      <c r="D8017" s="16">
        <v>78.400000000000006</v>
      </c>
      <c r="E8017" s="17">
        <v>33889</v>
      </c>
      <c r="F8017" s="17"/>
    </row>
    <row r="8018" spans="1:6" x14ac:dyDescent="0.25">
      <c r="A8018" s="16" t="s">
        <v>241</v>
      </c>
      <c r="B8018" s="16">
        <v>64024</v>
      </c>
      <c r="C8018" s="16">
        <v>120</v>
      </c>
      <c r="D8018" s="16">
        <v>64.099999999999994</v>
      </c>
      <c r="E8018" s="17">
        <v>32568</v>
      </c>
      <c r="F8018" s="17"/>
    </row>
    <row r="8019" spans="1:6" x14ac:dyDescent="0.25">
      <c r="A8019" s="16" t="s">
        <v>241</v>
      </c>
      <c r="B8019" s="16">
        <v>65793</v>
      </c>
      <c r="C8019" s="16">
        <v>105</v>
      </c>
      <c r="D8019" s="16">
        <v>84.4</v>
      </c>
      <c r="E8019" s="17">
        <v>32437</v>
      </c>
      <c r="F8019" s="17"/>
    </row>
    <row r="8020" spans="1:6" x14ac:dyDescent="0.25">
      <c r="A8020" s="16" t="s">
        <v>241</v>
      </c>
      <c r="B8020" s="16">
        <v>65236</v>
      </c>
      <c r="C8020" s="16">
        <v>60</v>
      </c>
      <c r="D8020" s="16">
        <v>41.9</v>
      </c>
      <c r="E8020" s="17">
        <v>34700</v>
      </c>
      <c r="F8020" s="17"/>
    </row>
    <row r="8021" spans="1:6" x14ac:dyDescent="0.25">
      <c r="A8021" s="16" t="s">
        <v>241</v>
      </c>
      <c r="B8021" s="16">
        <v>65803</v>
      </c>
      <c r="C8021" s="16">
        <v>180</v>
      </c>
      <c r="D8021" s="16">
        <v>87</v>
      </c>
      <c r="E8021" s="17">
        <v>37617</v>
      </c>
      <c r="F8021" s="17"/>
    </row>
    <row r="8022" spans="1:6" x14ac:dyDescent="0.25">
      <c r="A8022" s="16" t="s">
        <v>241</v>
      </c>
      <c r="B8022" s="16">
        <v>63304</v>
      </c>
      <c r="C8022" s="16">
        <v>81</v>
      </c>
      <c r="D8022" s="16">
        <v>77.5</v>
      </c>
      <c r="E8022" s="17">
        <v>37988</v>
      </c>
      <c r="F8022" s="17"/>
    </row>
    <row r="8023" spans="1:6" x14ac:dyDescent="0.25">
      <c r="A8023" s="16" t="s">
        <v>241</v>
      </c>
      <c r="B8023" s="16">
        <v>63090</v>
      </c>
      <c r="C8023" s="16">
        <v>177</v>
      </c>
      <c r="D8023" s="16">
        <v>98.1</v>
      </c>
      <c r="E8023" s="17">
        <v>30599</v>
      </c>
      <c r="F8023" s="17"/>
    </row>
    <row r="8024" spans="1:6" x14ac:dyDescent="0.25">
      <c r="A8024" s="16" t="s">
        <v>241</v>
      </c>
      <c r="B8024" s="16">
        <v>65807</v>
      </c>
      <c r="C8024" s="16">
        <v>120</v>
      </c>
      <c r="D8024" s="16">
        <v>104.4</v>
      </c>
      <c r="E8024" s="17">
        <v>43097</v>
      </c>
      <c r="F8024" s="17"/>
    </row>
    <row r="8025" spans="1:6" x14ac:dyDescent="0.25">
      <c r="A8025" s="16" t="s">
        <v>241</v>
      </c>
      <c r="B8025" s="16">
        <v>64075</v>
      </c>
      <c r="C8025" s="16">
        <v>90</v>
      </c>
      <c r="D8025" s="16">
        <v>81.7</v>
      </c>
      <c r="E8025" s="17">
        <v>36852</v>
      </c>
      <c r="F8025" s="17"/>
    </row>
    <row r="8026" spans="1:6" x14ac:dyDescent="0.25">
      <c r="A8026" s="16" t="s">
        <v>241</v>
      </c>
      <c r="B8026" s="16">
        <v>63108</v>
      </c>
      <c r="C8026" s="16">
        <v>168</v>
      </c>
      <c r="D8026" s="16">
        <v>89.9</v>
      </c>
      <c r="E8026" s="17">
        <v>32626</v>
      </c>
      <c r="F8026" s="17"/>
    </row>
    <row r="8027" spans="1:6" x14ac:dyDescent="0.25">
      <c r="A8027" s="16" t="s">
        <v>241</v>
      </c>
      <c r="B8027" s="16">
        <v>65065</v>
      </c>
      <c r="C8027" s="16">
        <v>60</v>
      </c>
      <c r="D8027" s="16">
        <v>47.1</v>
      </c>
      <c r="E8027" s="17">
        <v>30251</v>
      </c>
      <c r="F8027" s="17"/>
    </row>
    <row r="8028" spans="1:6" x14ac:dyDescent="0.25">
      <c r="A8028" s="16" t="s">
        <v>241</v>
      </c>
      <c r="B8028" s="16">
        <v>63664</v>
      </c>
      <c r="C8028" s="16">
        <v>90</v>
      </c>
      <c r="D8028" s="16">
        <v>55.3</v>
      </c>
      <c r="E8028" s="17">
        <v>35653</v>
      </c>
      <c r="F8028" s="17"/>
    </row>
    <row r="8029" spans="1:6" x14ac:dyDescent="0.25">
      <c r="A8029" s="16" t="s">
        <v>241</v>
      </c>
      <c r="B8029" s="16">
        <v>65775</v>
      </c>
      <c r="C8029" s="16">
        <v>120</v>
      </c>
      <c r="D8029" s="16">
        <v>99.7</v>
      </c>
      <c r="E8029" s="17">
        <v>32783</v>
      </c>
      <c r="F8029" s="17"/>
    </row>
    <row r="8030" spans="1:6" x14ac:dyDescent="0.25">
      <c r="A8030" s="16" t="s">
        <v>241</v>
      </c>
      <c r="B8030" s="16">
        <v>64468</v>
      </c>
      <c r="C8030" s="16">
        <v>92</v>
      </c>
      <c r="D8030" s="16">
        <v>37.299999999999997</v>
      </c>
      <c r="E8030" s="17">
        <v>34639</v>
      </c>
      <c r="F8030" s="17"/>
    </row>
    <row r="8031" spans="1:6" x14ac:dyDescent="0.25">
      <c r="A8031" s="16" t="s">
        <v>241</v>
      </c>
      <c r="B8031" s="16">
        <v>64506</v>
      </c>
      <c r="C8031" s="16">
        <v>100</v>
      </c>
      <c r="D8031" s="16">
        <v>84.1</v>
      </c>
      <c r="E8031" s="17">
        <v>35279</v>
      </c>
      <c r="F8031" s="17"/>
    </row>
    <row r="8032" spans="1:6" x14ac:dyDescent="0.25">
      <c r="A8032" s="16" t="s">
        <v>241</v>
      </c>
      <c r="B8032" s="16">
        <v>65775</v>
      </c>
      <c r="C8032" s="16">
        <v>118</v>
      </c>
      <c r="D8032" s="16">
        <v>75.7</v>
      </c>
      <c r="E8032" s="17">
        <v>29978</v>
      </c>
      <c r="F8032" s="17"/>
    </row>
    <row r="8033" spans="1:6" x14ac:dyDescent="0.25">
      <c r="A8033" s="16" t="s">
        <v>241</v>
      </c>
      <c r="B8033" s="16">
        <v>65565</v>
      </c>
      <c r="C8033" s="16">
        <v>72</v>
      </c>
      <c r="D8033" s="16">
        <v>45.7</v>
      </c>
      <c r="E8033" s="17">
        <v>43117</v>
      </c>
      <c r="F8033" s="17"/>
    </row>
    <row r="8034" spans="1:6" x14ac:dyDescent="0.25">
      <c r="A8034" s="16" t="s">
        <v>241</v>
      </c>
      <c r="B8034" s="16">
        <v>63017</v>
      </c>
      <c r="C8034" s="16">
        <v>206</v>
      </c>
      <c r="D8034" s="16">
        <v>130.80000000000001</v>
      </c>
      <c r="E8034" s="17">
        <v>34838</v>
      </c>
      <c r="F8034" s="17"/>
    </row>
    <row r="8035" spans="1:6" x14ac:dyDescent="0.25">
      <c r="A8035" s="16" t="s">
        <v>241</v>
      </c>
      <c r="B8035" s="16">
        <v>65542</v>
      </c>
      <c r="C8035" s="16">
        <v>60</v>
      </c>
      <c r="D8035" s="16">
        <v>33.200000000000003</v>
      </c>
      <c r="E8035" s="17">
        <v>35158</v>
      </c>
      <c r="F8035" s="17"/>
    </row>
    <row r="8036" spans="1:6" x14ac:dyDescent="0.25">
      <c r="A8036" s="16" t="s">
        <v>241</v>
      </c>
      <c r="B8036" s="16">
        <v>63901</v>
      </c>
      <c r="C8036" s="16">
        <v>120</v>
      </c>
      <c r="D8036" s="16">
        <v>67.599999999999994</v>
      </c>
      <c r="E8036" s="17">
        <v>33304</v>
      </c>
      <c r="F8036" s="17"/>
    </row>
    <row r="8037" spans="1:6" x14ac:dyDescent="0.25">
      <c r="A8037" s="16" t="s">
        <v>241</v>
      </c>
      <c r="B8037" s="16">
        <v>65338</v>
      </c>
      <c r="C8037" s="16">
        <v>66</v>
      </c>
      <c r="D8037" s="16">
        <v>62.6</v>
      </c>
      <c r="E8037" s="17">
        <v>37773</v>
      </c>
      <c r="F8037" s="17"/>
    </row>
    <row r="8038" spans="1:6" x14ac:dyDescent="0.25">
      <c r="A8038" s="16" t="s">
        <v>241</v>
      </c>
      <c r="B8038" s="16">
        <v>64076</v>
      </c>
      <c r="C8038" s="16">
        <v>60</v>
      </c>
      <c r="D8038" s="16">
        <v>28.7</v>
      </c>
      <c r="E8038" s="17">
        <v>33817</v>
      </c>
      <c r="F8038" s="17"/>
    </row>
    <row r="8039" spans="1:6" x14ac:dyDescent="0.25">
      <c r="A8039" s="16" t="s">
        <v>241</v>
      </c>
      <c r="B8039" s="16">
        <v>63122</v>
      </c>
      <c r="C8039" s="16">
        <v>56</v>
      </c>
      <c r="D8039" s="16">
        <v>49.2</v>
      </c>
      <c r="E8039" s="17">
        <v>40210</v>
      </c>
      <c r="F8039" s="17"/>
    </row>
    <row r="8040" spans="1:6" x14ac:dyDescent="0.25">
      <c r="A8040" s="16" t="s">
        <v>241</v>
      </c>
      <c r="B8040" s="16">
        <v>63670</v>
      </c>
      <c r="C8040" s="16">
        <v>120</v>
      </c>
      <c r="D8040" s="16">
        <v>96.2</v>
      </c>
      <c r="E8040" s="17">
        <v>37586</v>
      </c>
      <c r="F8040" s="17"/>
    </row>
    <row r="8041" spans="1:6" x14ac:dyDescent="0.25">
      <c r="A8041" s="16" t="s">
        <v>241</v>
      </c>
      <c r="B8041" s="16">
        <v>65401</v>
      </c>
      <c r="C8041" s="16">
        <v>20</v>
      </c>
      <c r="D8041" s="16">
        <v>7.6</v>
      </c>
      <c r="E8041" s="17">
        <v>32324</v>
      </c>
      <c r="F8041" s="17"/>
    </row>
    <row r="8042" spans="1:6" x14ac:dyDescent="0.25">
      <c r="A8042" s="16" t="s">
        <v>241</v>
      </c>
      <c r="B8042" s="16">
        <v>65202</v>
      </c>
      <c r="C8042" s="16">
        <v>120</v>
      </c>
      <c r="D8042" s="16">
        <v>82.5</v>
      </c>
      <c r="E8042" s="17">
        <v>31488</v>
      </c>
      <c r="F8042" s="17"/>
    </row>
    <row r="8043" spans="1:6" x14ac:dyDescent="0.25">
      <c r="A8043" s="16" t="s">
        <v>241</v>
      </c>
      <c r="B8043" s="16">
        <v>64114</v>
      </c>
      <c r="C8043" s="16">
        <v>86</v>
      </c>
      <c r="D8043" s="16">
        <v>57.8</v>
      </c>
      <c r="E8043" s="17">
        <v>38443</v>
      </c>
      <c r="F8043" s="17"/>
    </row>
    <row r="8044" spans="1:6" x14ac:dyDescent="0.25">
      <c r="A8044" s="16" t="s">
        <v>241</v>
      </c>
      <c r="B8044" s="16">
        <v>65233</v>
      </c>
      <c r="C8044" s="16">
        <v>60</v>
      </c>
      <c r="D8044" s="16">
        <v>46.3</v>
      </c>
      <c r="E8044" s="17">
        <v>32596</v>
      </c>
      <c r="F8044" s="17"/>
    </row>
    <row r="8045" spans="1:6" x14ac:dyDescent="0.25">
      <c r="A8045" s="16" t="s">
        <v>241</v>
      </c>
      <c r="B8045" s="16">
        <v>64132</v>
      </c>
      <c r="C8045" s="16">
        <v>116</v>
      </c>
      <c r="D8045" s="16">
        <v>111.4</v>
      </c>
      <c r="E8045" s="17">
        <v>37169</v>
      </c>
      <c r="F8045" s="17"/>
    </row>
    <row r="8046" spans="1:6" x14ac:dyDescent="0.25">
      <c r="A8046" s="16" t="s">
        <v>241</v>
      </c>
      <c r="B8046" s="16">
        <v>65668</v>
      </c>
      <c r="C8046" s="16">
        <v>120</v>
      </c>
      <c r="D8046" s="16">
        <v>86.3</v>
      </c>
      <c r="E8046" s="17">
        <v>30865</v>
      </c>
      <c r="F8046" s="17"/>
    </row>
    <row r="8047" spans="1:6" x14ac:dyDescent="0.25">
      <c r="A8047" s="16" t="s">
        <v>241</v>
      </c>
      <c r="B8047" s="16">
        <v>63379</v>
      </c>
      <c r="C8047" s="16">
        <v>90</v>
      </c>
      <c r="D8047" s="16">
        <v>76.099999999999994</v>
      </c>
      <c r="E8047" s="17">
        <v>33050</v>
      </c>
      <c r="F8047" s="17"/>
    </row>
    <row r="8048" spans="1:6" x14ac:dyDescent="0.25">
      <c r="A8048" s="16" t="s">
        <v>241</v>
      </c>
      <c r="B8048" s="16">
        <v>63830</v>
      </c>
      <c r="C8048" s="16">
        <v>94</v>
      </c>
      <c r="D8048" s="16">
        <v>69.7</v>
      </c>
      <c r="E8048" s="17">
        <v>37973</v>
      </c>
      <c r="F8048" s="17"/>
    </row>
    <row r="8049" spans="1:6" x14ac:dyDescent="0.25">
      <c r="A8049" s="16" t="s">
        <v>241</v>
      </c>
      <c r="B8049" s="16">
        <v>64057</v>
      </c>
      <c r="C8049" s="16">
        <v>118</v>
      </c>
      <c r="D8049" s="16">
        <v>44.8</v>
      </c>
      <c r="E8049" s="17">
        <v>33420</v>
      </c>
      <c r="F8049" s="17"/>
    </row>
    <row r="8050" spans="1:6" x14ac:dyDescent="0.25">
      <c r="A8050" s="16" t="s">
        <v>241</v>
      </c>
      <c r="B8050" s="16">
        <v>65807</v>
      </c>
      <c r="C8050" s="16">
        <v>146</v>
      </c>
      <c r="D8050" s="16">
        <v>88.2</v>
      </c>
      <c r="E8050" s="17">
        <v>39234</v>
      </c>
      <c r="F8050" s="17"/>
    </row>
    <row r="8051" spans="1:6" x14ac:dyDescent="0.25">
      <c r="A8051" s="16" t="s">
        <v>241</v>
      </c>
      <c r="B8051" s="16">
        <v>63025</v>
      </c>
      <c r="C8051" s="16">
        <v>106</v>
      </c>
      <c r="D8051" s="16">
        <v>86.3</v>
      </c>
      <c r="E8051" s="17">
        <v>30440</v>
      </c>
      <c r="F8051" s="17"/>
    </row>
    <row r="8052" spans="1:6" x14ac:dyDescent="0.25">
      <c r="A8052" s="16" t="s">
        <v>241</v>
      </c>
      <c r="B8052" s="16">
        <v>64804</v>
      </c>
      <c r="C8052" s="16">
        <v>120</v>
      </c>
      <c r="D8052" s="16">
        <v>98.9</v>
      </c>
      <c r="E8052" s="17">
        <v>41733</v>
      </c>
      <c r="F8052" s="17"/>
    </row>
    <row r="8053" spans="1:6" x14ac:dyDescent="0.25">
      <c r="A8053" s="16" t="s">
        <v>241</v>
      </c>
      <c r="B8053" s="16">
        <v>63701</v>
      </c>
      <c r="C8053" s="16">
        <v>33</v>
      </c>
      <c r="D8053" s="16">
        <v>30.1</v>
      </c>
      <c r="E8053" s="17">
        <v>32731</v>
      </c>
      <c r="F8053" s="17"/>
    </row>
    <row r="8054" spans="1:6" x14ac:dyDescent="0.25">
      <c r="A8054" s="16" t="s">
        <v>241</v>
      </c>
      <c r="B8054" s="16">
        <v>64628</v>
      </c>
      <c r="C8054" s="16">
        <v>120</v>
      </c>
      <c r="D8054" s="16">
        <v>102.1</v>
      </c>
      <c r="E8054" s="17">
        <v>32843</v>
      </c>
      <c r="F8054" s="17"/>
    </row>
    <row r="8055" spans="1:6" x14ac:dyDescent="0.25">
      <c r="A8055" s="16" t="s">
        <v>241</v>
      </c>
      <c r="B8055" s="16">
        <v>63084</v>
      </c>
      <c r="C8055" s="16">
        <v>60</v>
      </c>
      <c r="D8055" s="16">
        <v>49.9</v>
      </c>
      <c r="E8055" s="17">
        <v>43455</v>
      </c>
      <c r="F8055" s="17"/>
    </row>
    <row r="8056" spans="1:6" x14ac:dyDescent="0.25">
      <c r="A8056" s="16" t="s">
        <v>241</v>
      </c>
      <c r="B8056" s="16">
        <v>64080</v>
      </c>
      <c r="C8056" s="16">
        <v>90</v>
      </c>
      <c r="D8056" s="16">
        <v>77</v>
      </c>
      <c r="E8056" s="17">
        <v>34387</v>
      </c>
      <c r="F8056" s="17"/>
    </row>
    <row r="8057" spans="1:6" x14ac:dyDescent="0.25">
      <c r="A8057" s="16" t="s">
        <v>241</v>
      </c>
      <c r="B8057" s="16">
        <v>63841</v>
      </c>
      <c r="C8057" s="16">
        <v>90</v>
      </c>
      <c r="D8057" s="16">
        <v>60.5</v>
      </c>
      <c r="E8057" s="17">
        <v>34263</v>
      </c>
      <c r="F8057" s="17"/>
    </row>
    <row r="8058" spans="1:6" x14ac:dyDescent="0.25">
      <c r="A8058" s="16" t="s">
        <v>241</v>
      </c>
      <c r="B8058" s="16">
        <v>64145</v>
      </c>
      <c r="C8058" s="16">
        <v>122</v>
      </c>
      <c r="D8058" s="16">
        <v>74.099999999999994</v>
      </c>
      <c r="E8058" s="17">
        <v>35217</v>
      </c>
      <c r="F8058" s="17"/>
    </row>
    <row r="8059" spans="1:6" x14ac:dyDescent="0.25">
      <c r="A8059" s="16" t="s">
        <v>241</v>
      </c>
      <c r="B8059" s="16">
        <v>63114</v>
      </c>
      <c r="C8059" s="16">
        <v>94</v>
      </c>
      <c r="D8059" s="16">
        <v>62.4</v>
      </c>
      <c r="E8059" s="17">
        <v>37408</v>
      </c>
      <c r="F8059" s="17"/>
    </row>
    <row r="8060" spans="1:6" x14ac:dyDescent="0.25">
      <c r="A8060" s="16" t="s">
        <v>241</v>
      </c>
      <c r="B8060" s="16">
        <v>63112</v>
      </c>
      <c r="C8060" s="16">
        <v>156</v>
      </c>
      <c r="D8060" s="16">
        <v>57.2</v>
      </c>
      <c r="E8060" s="17">
        <v>32750</v>
      </c>
      <c r="F8060" s="17"/>
    </row>
    <row r="8061" spans="1:6" x14ac:dyDescent="0.25">
      <c r="A8061" s="16" t="s">
        <v>241</v>
      </c>
      <c r="B8061" s="16">
        <v>65233</v>
      </c>
      <c r="C8061" s="16">
        <v>52</v>
      </c>
      <c r="D8061" s="16">
        <v>36.200000000000003</v>
      </c>
      <c r="E8061" s="17">
        <v>37390</v>
      </c>
      <c r="F8061" s="17"/>
    </row>
    <row r="8062" spans="1:6" x14ac:dyDescent="0.25">
      <c r="A8062" s="16" t="s">
        <v>241</v>
      </c>
      <c r="B8062" s="16">
        <v>63640</v>
      </c>
      <c r="C8062" s="16">
        <v>90</v>
      </c>
      <c r="D8062" s="16">
        <v>84</v>
      </c>
      <c r="E8062" s="17">
        <v>34516</v>
      </c>
      <c r="F8062" s="17"/>
    </row>
    <row r="8063" spans="1:6" x14ac:dyDescent="0.25">
      <c r="A8063" s="16" t="s">
        <v>241</v>
      </c>
      <c r="B8063" s="16">
        <v>63848</v>
      </c>
      <c r="C8063" s="16">
        <v>72</v>
      </c>
      <c r="D8063" s="16">
        <v>56.9</v>
      </c>
      <c r="E8063" s="17">
        <v>32904</v>
      </c>
      <c r="F8063" s="17"/>
    </row>
    <row r="8064" spans="1:6" x14ac:dyDescent="0.25">
      <c r="A8064" s="16" t="s">
        <v>241</v>
      </c>
      <c r="B8064" s="16">
        <v>65714</v>
      </c>
      <c r="C8064" s="16">
        <v>82</v>
      </c>
      <c r="D8064" s="16">
        <v>49.6</v>
      </c>
      <c r="E8064" s="17">
        <v>32241</v>
      </c>
      <c r="F8064" s="17"/>
    </row>
    <row r="8065" spans="1:6" x14ac:dyDescent="0.25">
      <c r="A8065" s="16" t="s">
        <v>241</v>
      </c>
      <c r="B8065" s="16">
        <v>63113</v>
      </c>
      <c r="C8065" s="16">
        <v>120</v>
      </c>
      <c r="D8065" s="16">
        <v>106.8</v>
      </c>
      <c r="E8065" s="17">
        <v>36878</v>
      </c>
      <c r="F8065" s="17"/>
    </row>
    <row r="8066" spans="1:6" x14ac:dyDescent="0.25">
      <c r="A8066" s="16" t="s">
        <v>241</v>
      </c>
      <c r="B8066" s="16">
        <v>63367</v>
      </c>
      <c r="C8066" s="16">
        <v>60</v>
      </c>
      <c r="D8066" s="16">
        <v>56.9</v>
      </c>
      <c r="E8066" s="17">
        <v>42766</v>
      </c>
      <c r="F8066" s="17"/>
    </row>
    <row r="8067" spans="1:6" x14ac:dyDescent="0.25">
      <c r="A8067" s="16" t="s">
        <v>241</v>
      </c>
      <c r="B8067" s="16">
        <v>64491</v>
      </c>
      <c r="C8067" s="16">
        <v>95</v>
      </c>
      <c r="D8067" s="16">
        <v>34.200000000000003</v>
      </c>
      <c r="E8067" s="17">
        <v>34134</v>
      </c>
      <c r="F8067" s="17"/>
    </row>
    <row r="8068" spans="1:6" x14ac:dyDescent="0.25">
      <c r="A8068" s="16" t="s">
        <v>241</v>
      </c>
      <c r="B8068" s="16">
        <v>64139</v>
      </c>
      <c r="C8068" s="16">
        <v>188</v>
      </c>
      <c r="D8068" s="16">
        <v>178.2</v>
      </c>
      <c r="E8068" s="17">
        <v>41451</v>
      </c>
      <c r="F8068" s="17"/>
    </row>
    <row r="8069" spans="1:6" x14ac:dyDescent="0.25">
      <c r="A8069" s="16" t="s">
        <v>241</v>
      </c>
      <c r="B8069" s="16">
        <v>63031</v>
      </c>
      <c r="C8069" s="16">
        <v>116</v>
      </c>
      <c r="D8069" s="16">
        <v>62.9</v>
      </c>
      <c r="E8069" s="17">
        <v>37727</v>
      </c>
      <c r="F8069" s="17"/>
    </row>
    <row r="8070" spans="1:6" x14ac:dyDescent="0.25">
      <c r="A8070" s="16" t="s">
        <v>241</v>
      </c>
      <c r="B8070" s="16">
        <v>64133</v>
      </c>
      <c r="C8070" s="16">
        <v>112</v>
      </c>
      <c r="D8070" s="16">
        <v>95.1</v>
      </c>
      <c r="E8070" s="17">
        <v>33909</v>
      </c>
      <c r="F8070" s="17"/>
    </row>
    <row r="8071" spans="1:6" x14ac:dyDescent="0.25">
      <c r="A8071" s="16" t="s">
        <v>241</v>
      </c>
      <c r="B8071" s="16">
        <v>63088</v>
      </c>
      <c r="C8071" s="16">
        <v>28</v>
      </c>
      <c r="D8071" s="16">
        <v>18.5</v>
      </c>
      <c r="E8071" s="17">
        <v>39118</v>
      </c>
      <c r="F8071" s="17"/>
    </row>
    <row r="8072" spans="1:6" x14ac:dyDescent="0.25">
      <c r="A8072" s="16" t="s">
        <v>241</v>
      </c>
      <c r="B8072" s="16">
        <v>63111</v>
      </c>
      <c r="C8072" s="16">
        <v>14</v>
      </c>
      <c r="D8072" s="16">
        <v>9.8000000000000007</v>
      </c>
      <c r="E8072" s="17">
        <v>37985</v>
      </c>
      <c r="F8072" s="17"/>
    </row>
    <row r="8073" spans="1:6" x14ac:dyDescent="0.25">
      <c r="A8073" s="16" t="s">
        <v>241</v>
      </c>
      <c r="B8073" s="16">
        <v>65633</v>
      </c>
      <c r="C8073" s="16">
        <v>100</v>
      </c>
      <c r="D8073" s="16">
        <v>66.8</v>
      </c>
      <c r="E8073" s="17">
        <v>30789</v>
      </c>
      <c r="F8073" s="17"/>
    </row>
    <row r="8074" spans="1:6" x14ac:dyDescent="0.25">
      <c r="A8074" s="16" t="s">
        <v>241</v>
      </c>
      <c r="B8074" s="16">
        <v>63116</v>
      </c>
      <c r="C8074" s="16">
        <v>77</v>
      </c>
      <c r="D8074" s="16">
        <v>67.3</v>
      </c>
      <c r="E8074" s="17">
        <v>39934</v>
      </c>
      <c r="F8074" s="17"/>
    </row>
    <row r="8075" spans="1:6" x14ac:dyDescent="0.25">
      <c r="A8075" s="16" t="s">
        <v>241</v>
      </c>
      <c r="B8075" s="16">
        <v>65536</v>
      </c>
      <c r="C8075" s="16">
        <v>116</v>
      </c>
      <c r="D8075" s="16">
        <v>80.599999999999994</v>
      </c>
      <c r="E8075" s="17">
        <v>33002</v>
      </c>
      <c r="F8075" s="17"/>
    </row>
    <row r="8076" spans="1:6" x14ac:dyDescent="0.25">
      <c r="A8076" s="16" t="s">
        <v>241</v>
      </c>
      <c r="B8076" s="16">
        <v>63031</v>
      </c>
      <c r="C8076" s="16">
        <v>158</v>
      </c>
      <c r="D8076" s="16">
        <v>125.2</v>
      </c>
      <c r="E8076" s="17">
        <v>34790</v>
      </c>
      <c r="F8076" s="17"/>
    </row>
    <row r="8077" spans="1:6" x14ac:dyDescent="0.25">
      <c r="A8077" s="16" t="s">
        <v>241</v>
      </c>
      <c r="B8077" s="16">
        <v>63670</v>
      </c>
      <c r="C8077" s="16">
        <v>90</v>
      </c>
      <c r="D8077" s="16">
        <v>49.4</v>
      </c>
      <c r="E8077" s="17">
        <v>33659</v>
      </c>
      <c r="F8077" s="17"/>
    </row>
    <row r="8078" spans="1:6" x14ac:dyDescent="0.25">
      <c r="A8078" s="16" t="s">
        <v>241</v>
      </c>
      <c r="B8078" s="16">
        <v>63301</v>
      </c>
      <c r="C8078" s="16">
        <v>180</v>
      </c>
      <c r="D8078" s="16">
        <v>121.9</v>
      </c>
      <c r="E8078" s="17">
        <v>27421</v>
      </c>
      <c r="F8078" s="17"/>
    </row>
    <row r="8079" spans="1:6" x14ac:dyDescent="0.25">
      <c r="A8079" s="16" t="s">
        <v>241</v>
      </c>
      <c r="B8079" s="16">
        <v>63017</v>
      </c>
      <c r="C8079" s="16">
        <v>99</v>
      </c>
      <c r="D8079" s="16">
        <v>81.400000000000006</v>
      </c>
      <c r="E8079" s="17">
        <v>27682</v>
      </c>
      <c r="F8079" s="17"/>
    </row>
    <row r="8080" spans="1:6" x14ac:dyDescent="0.25">
      <c r="A8080" s="16" t="s">
        <v>241</v>
      </c>
      <c r="B8080" s="16">
        <v>63801</v>
      </c>
      <c r="C8080" s="16">
        <v>120</v>
      </c>
      <c r="D8080" s="16">
        <v>81.099999999999994</v>
      </c>
      <c r="E8080" s="17">
        <v>32752</v>
      </c>
      <c r="F8080" s="17"/>
    </row>
    <row r="8081" spans="1:6" x14ac:dyDescent="0.25">
      <c r="A8081" s="16" t="s">
        <v>241</v>
      </c>
      <c r="B8081" s="16">
        <v>63601</v>
      </c>
      <c r="C8081" s="16">
        <v>120</v>
      </c>
      <c r="D8081" s="16">
        <v>72.2</v>
      </c>
      <c r="E8081" s="17">
        <v>29997</v>
      </c>
      <c r="F8081" s="17"/>
    </row>
    <row r="8082" spans="1:6" x14ac:dyDescent="0.25">
      <c r="A8082" s="16" t="s">
        <v>241</v>
      </c>
      <c r="B8082" s="16">
        <v>65038</v>
      </c>
      <c r="C8082" s="16">
        <v>108</v>
      </c>
      <c r="D8082" s="16">
        <v>83.1</v>
      </c>
      <c r="E8082" s="17">
        <v>37316</v>
      </c>
      <c r="F8082" s="17"/>
    </row>
    <row r="8083" spans="1:6" x14ac:dyDescent="0.25">
      <c r="A8083" s="16" t="s">
        <v>241</v>
      </c>
      <c r="B8083" s="16">
        <v>63138</v>
      </c>
      <c r="C8083" s="16">
        <v>150</v>
      </c>
      <c r="D8083" s="16">
        <v>70.5</v>
      </c>
      <c r="E8083" s="17">
        <v>38065</v>
      </c>
      <c r="F8083" s="17"/>
    </row>
    <row r="8084" spans="1:6" x14ac:dyDescent="0.25">
      <c r="A8084" s="16" t="s">
        <v>241</v>
      </c>
      <c r="B8084" s="16">
        <v>63801</v>
      </c>
      <c r="C8084" s="16">
        <v>98</v>
      </c>
      <c r="D8084" s="16">
        <v>63.7</v>
      </c>
      <c r="E8084" s="17">
        <v>34288</v>
      </c>
      <c r="F8084" s="17"/>
    </row>
    <row r="8085" spans="1:6" x14ac:dyDescent="0.25">
      <c r="A8085" s="16" t="s">
        <v>241</v>
      </c>
      <c r="B8085" s="16">
        <v>64057</v>
      </c>
      <c r="C8085" s="16">
        <v>122</v>
      </c>
      <c r="D8085" s="16">
        <v>89.6</v>
      </c>
      <c r="E8085" s="17">
        <v>34486</v>
      </c>
      <c r="F8085" s="17"/>
    </row>
    <row r="8086" spans="1:6" x14ac:dyDescent="0.25">
      <c r="A8086" s="16" t="s">
        <v>241</v>
      </c>
      <c r="B8086" s="16">
        <v>63385</v>
      </c>
      <c r="C8086" s="16">
        <v>240</v>
      </c>
      <c r="D8086" s="16">
        <v>106.3</v>
      </c>
      <c r="E8086" s="17">
        <v>32203</v>
      </c>
      <c r="F8086" s="17"/>
    </row>
    <row r="8087" spans="1:6" x14ac:dyDescent="0.25">
      <c r="A8087" s="16" t="s">
        <v>241</v>
      </c>
      <c r="B8087" s="16">
        <v>64730</v>
      </c>
      <c r="C8087" s="16">
        <v>98</v>
      </c>
      <c r="D8087" s="16">
        <v>52</v>
      </c>
      <c r="E8087" s="17">
        <v>31117</v>
      </c>
      <c r="F8087" s="17"/>
    </row>
    <row r="8088" spans="1:6" x14ac:dyDescent="0.25">
      <c r="A8088" s="16" t="s">
        <v>241</v>
      </c>
      <c r="B8088" s="16">
        <v>65041</v>
      </c>
      <c r="C8088" s="16">
        <v>118</v>
      </c>
      <c r="D8088" s="16">
        <v>64</v>
      </c>
      <c r="E8088" s="17">
        <v>35256</v>
      </c>
      <c r="F8088" s="17"/>
    </row>
    <row r="8089" spans="1:6" x14ac:dyDescent="0.25">
      <c r="A8089" s="16" t="s">
        <v>241</v>
      </c>
      <c r="B8089" s="16">
        <v>64130</v>
      </c>
      <c r="C8089" s="16">
        <v>97</v>
      </c>
      <c r="D8089" s="16">
        <v>91.5</v>
      </c>
      <c r="E8089" s="17">
        <v>34060</v>
      </c>
      <c r="F8089" s="17"/>
    </row>
    <row r="8090" spans="1:6" x14ac:dyDescent="0.25">
      <c r="A8090" s="16" t="s">
        <v>241</v>
      </c>
      <c r="B8090" s="16">
        <v>65785</v>
      </c>
      <c r="C8090" s="16">
        <v>90</v>
      </c>
      <c r="D8090" s="16">
        <v>75.3</v>
      </c>
      <c r="E8090" s="17">
        <v>33501</v>
      </c>
      <c r="F8090" s="17"/>
    </row>
    <row r="8091" spans="1:6" x14ac:dyDescent="0.25">
      <c r="A8091" s="16" t="s">
        <v>241</v>
      </c>
      <c r="B8091" s="16">
        <v>63122</v>
      </c>
      <c r="C8091" s="16">
        <v>38</v>
      </c>
      <c r="D8091" s="16">
        <v>35.200000000000003</v>
      </c>
      <c r="E8091" s="17">
        <v>40900</v>
      </c>
      <c r="F8091" s="17"/>
    </row>
    <row r="8092" spans="1:6" x14ac:dyDescent="0.25">
      <c r="A8092" s="16" t="s">
        <v>241</v>
      </c>
      <c r="B8092" s="16">
        <v>63110</v>
      </c>
      <c r="C8092" s="16">
        <v>184</v>
      </c>
      <c r="D8092" s="16">
        <v>145</v>
      </c>
      <c r="E8092" s="17">
        <v>36207</v>
      </c>
      <c r="F8092" s="17"/>
    </row>
    <row r="8093" spans="1:6" x14ac:dyDescent="0.25">
      <c r="A8093" s="16" t="s">
        <v>241</v>
      </c>
      <c r="B8093" s="16">
        <v>65051</v>
      </c>
      <c r="C8093" s="16">
        <v>132</v>
      </c>
      <c r="D8093" s="16">
        <v>45.5</v>
      </c>
      <c r="E8093" s="17">
        <v>32599</v>
      </c>
      <c r="F8093" s="17"/>
    </row>
    <row r="8094" spans="1:6" x14ac:dyDescent="0.25">
      <c r="A8094" s="16" t="s">
        <v>241</v>
      </c>
      <c r="B8094" s="16">
        <v>63664</v>
      </c>
      <c r="C8094" s="16">
        <v>120</v>
      </c>
      <c r="D8094" s="16">
        <v>66.599999999999994</v>
      </c>
      <c r="E8094" s="17">
        <v>33928</v>
      </c>
      <c r="F8094" s="17"/>
    </row>
    <row r="8095" spans="1:6" x14ac:dyDescent="0.25">
      <c r="A8095" s="16" t="s">
        <v>241</v>
      </c>
      <c r="B8095" s="16">
        <v>64083</v>
      </c>
      <c r="C8095" s="16">
        <v>108</v>
      </c>
      <c r="D8095" s="16">
        <v>93.8</v>
      </c>
      <c r="E8095" s="17">
        <v>38961</v>
      </c>
      <c r="F8095" s="17"/>
    </row>
    <row r="8096" spans="1:6" x14ac:dyDescent="0.25">
      <c r="A8096" s="16" t="s">
        <v>241</v>
      </c>
      <c r="B8096" s="16">
        <v>63141</v>
      </c>
      <c r="C8096" s="16">
        <v>124</v>
      </c>
      <c r="D8096" s="16">
        <v>106.7</v>
      </c>
      <c r="E8096" s="17">
        <v>32475</v>
      </c>
      <c r="F8096" s="17"/>
    </row>
    <row r="8097" spans="1:6" x14ac:dyDescent="0.25">
      <c r="A8097" s="16" t="s">
        <v>241</v>
      </c>
      <c r="B8097" s="16">
        <v>65301</v>
      </c>
      <c r="C8097" s="16">
        <v>75</v>
      </c>
      <c r="D8097" s="16">
        <v>64.2</v>
      </c>
      <c r="E8097" s="17">
        <v>42563</v>
      </c>
      <c r="F8097" s="17"/>
    </row>
    <row r="8098" spans="1:6" x14ac:dyDescent="0.25">
      <c r="A8098" s="16" t="s">
        <v>241</v>
      </c>
      <c r="B8098" s="16">
        <v>64772</v>
      </c>
      <c r="C8098" s="16">
        <v>40</v>
      </c>
      <c r="D8098" s="16">
        <v>39.9</v>
      </c>
      <c r="E8098" s="17">
        <v>31896</v>
      </c>
      <c r="F8098" s="17"/>
    </row>
    <row r="8099" spans="1:6" x14ac:dyDescent="0.25">
      <c r="A8099" s="16" t="s">
        <v>241</v>
      </c>
      <c r="B8099" s="16">
        <v>64064</v>
      </c>
      <c r="C8099" s="16">
        <v>170</v>
      </c>
      <c r="D8099" s="16">
        <v>142.69999999999999</v>
      </c>
      <c r="E8099" s="17">
        <v>36329</v>
      </c>
      <c r="F8099" s="17"/>
    </row>
    <row r="8100" spans="1:6" x14ac:dyDescent="0.25">
      <c r="A8100" s="16" t="s">
        <v>241</v>
      </c>
      <c r="B8100" s="16">
        <v>63436</v>
      </c>
      <c r="C8100" s="16">
        <v>60</v>
      </c>
      <c r="D8100" s="16">
        <v>57.4</v>
      </c>
      <c r="E8100" s="17">
        <v>32969</v>
      </c>
      <c r="F8100" s="17"/>
    </row>
    <row r="8101" spans="1:6" x14ac:dyDescent="0.25">
      <c r="A8101" s="16" t="s">
        <v>241</v>
      </c>
      <c r="B8101" s="16">
        <v>64485</v>
      </c>
      <c r="C8101" s="16">
        <v>120</v>
      </c>
      <c r="D8101" s="16">
        <v>91.3</v>
      </c>
      <c r="E8101" s="17">
        <v>38176</v>
      </c>
      <c r="F8101" s="17"/>
    </row>
    <row r="8102" spans="1:6" x14ac:dyDescent="0.25">
      <c r="A8102" s="16" t="s">
        <v>241</v>
      </c>
      <c r="B8102" s="16">
        <v>64131</v>
      </c>
      <c r="C8102" s="16">
        <v>162</v>
      </c>
      <c r="D8102" s="16">
        <v>104.7</v>
      </c>
      <c r="E8102" s="17">
        <v>30103</v>
      </c>
      <c r="F8102" s="17"/>
    </row>
    <row r="8103" spans="1:6" x14ac:dyDescent="0.25">
      <c r="A8103" s="16" t="s">
        <v>241</v>
      </c>
      <c r="B8103" s="16">
        <v>64735</v>
      </c>
      <c r="C8103" s="16">
        <v>120</v>
      </c>
      <c r="D8103" s="16">
        <v>80.7</v>
      </c>
      <c r="E8103" s="17">
        <v>30966</v>
      </c>
      <c r="F8103" s="17"/>
    </row>
    <row r="8104" spans="1:6" x14ac:dyDescent="0.25">
      <c r="A8104" s="16" t="s">
        <v>241</v>
      </c>
      <c r="B8104" s="16">
        <v>64801</v>
      </c>
      <c r="C8104" s="16">
        <v>120</v>
      </c>
      <c r="D8104" s="16">
        <v>100.1</v>
      </c>
      <c r="E8104" s="17">
        <v>34881</v>
      </c>
      <c r="F8104" s="17"/>
    </row>
    <row r="8105" spans="1:6" x14ac:dyDescent="0.25">
      <c r="A8105" s="16" t="s">
        <v>241</v>
      </c>
      <c r="B8105" s="16">
        <v>65583</v>
      </c>
      <c r="C8105" s="16">
        <v>120</v>
      </c>
      <c r="D8105" s="16">
        <v>79.8</v>
      </c>
      <c r="E8105" s="17">
        <v>32685</v>
      </c>
      <c r="F8105" s="17"/>
    </row>
    <row r="8106" spans="1:6" x14ac:dyDescent="0.25">
      <c r="A8106" s="16" t="s">
        <v>241</v>
      </c>
      <c r="B8106" s="16">
        <v>65667</v>
      </c>
      <c r="C8106" s="16">
        <v>58</v>
      </c>
      <c r="D8106" s="16">
        <v>27.6</v>
      </c>
      <c r="E8106" s="17">
        <v>34632</v>
      </c>
      <c r="F8106" s="17"/>
    </row>
    <row r="8107" spans="1:6" x14ac:dyDescent="0.25">
      <c r="A8107" s="16" t="s">
        <v>241</v>
      </c>
      <c r="B8107" s="16">
        <v>63437</v>
      </c>
      <c r="C8107" s="16">
        <v>60</v>
      </c>
      <c r="D8107" s="16">
        <v>30.9</v>
      </c>
      <c r="E8107" s="17">
        <v>34656</v>
      </c>
      <c r="F8107" s="17"/>
    </row>
    <row r="8108" spans="1:6" x14ac:dyDescent="0.25">
      <c r="A8108" s="16" t="s">
        <v>241</v>
      </c>
      <c r="B8108" s="16">
        <v>64133</v>
      </c>
      <c r="C8108" s="16">
        <v>154</v>
      </c>
      <c r="D8108" s="16">
        <v>108.4</v>
      </c>
      <c r="E8108" s="17">
        <v>32479</v>
      </c>
      <c r="F8108" s="17"/>
    </row>
    <row r="8109" spans="1:6" x14ac:dyDescent="0.25">
      <c r="A8109" s="16" t="s">
        <v>241</v>
      </c>
      <c r="B8109" s="16">
        <v>64804</v>
      </c>
      <c r="C8109" s="16">
        <v>120</v>
      </c>
      <c r="D8109" s="16">
        <v>52.5</v>
      </c>
      <c r="E8109" s="17">
        <v>43662</v>
      </c>
      <c r="F8109" s="17"/>
    </row>
    <row r="8110" spans="1:6" x14ac:dyDescent="0.25">
      <c r="A8110" s="16" t="s">
        <v>241</v>
      </c>
      <c r="B8110" s="16">
        <v>65355</v>
      </c>
      <c r="C8110" s="16">
        <v>90</v>
      </c>
      <c r="D8110" s="16">
        <v>82.6</v>
      </c>
      <c r="E8110" s="17">
        <v>34380</v>
      </c>
      <c r="F8110" s="17"/>
    </row>
    <row r="8111" spans="1:6" x14ac:dyDescent="0.25">
      <c r="A8111" s="16" t="s">
        <v>241</v>
      </c>
      <c r="B8111" s="16">
        <v>63376</v>
      </c>
      <c r="C8111" s="16">
        <v>130</v>
      </c>
      <c r="D8111" s="16">
        <v>118.6</v>
      </c>
      <c r="E8111" s="17">
        <v>39750</v>
      </c>
      <c r="F8111" s="17"/>
    </row>
    <row r="8112" spans="1:6" x14ac:dyDescent="0.25">
      <c r="A8112" s="16" t="s">
        <v>241</v>
      </c>
      <c r="B8112" s="16">
        <v>65804</v>
      </c>
      <c r="C8112" s="16">
        <v>194</v>
      </c>
      <c r="D8112" s="16">
        <v>121.7</v>
      </c>
      <c r="E8112" s="17">
        <v>30399</v>
      </c>
      <c r="F8112" s="17"/>
    </row>
    <row r="8113" spans="1:6" x14ac:dyDescent="0.25">
      <c r="A8113" s="16" t="s">
        <v>241</v>
      </c>
      <c r="B8113" s="16">
        <v>63877</v>
      </c>
      <c r="C8113" s="16">
        <v>90</v>
      </c>
      <c r="D8113" s="16">
        <v>57.6</v>
      </c>
      <c r="E8113" s="17">
        <v>30620</v>
      </c>
      <c r="F8113" s="17"/>
    </row>
    <row r="8114" spans="1:6" x14ac:dyDescent="0.25">
      <c r="A8114" s="16" t="s">
        <v>241</v>
      </c>
      <c r="B8114" s="16">
        <v>63025</v>
      </c>
      <c r="C8114" s="16">
        <v>174</v>
      </c>
      <c r="D8114" s="16">
        <v>89.5</v>
      </c>
      <c r="E8114" s="17">
        <v>28937</v>
      </c>
      <c r="F8114" s="17"/>
    </row>
    <row r="8115" spans="1:6" x14ac:dyDescent="0.25">
      <c r="A8115" s="16" t="s">
        <v>241</v>
      </c>
      <c r="B8115" s="16">
        <v>65704</v>
      </c>
      <c r="C8115" s="16">
        <v>65</v>
      </c>
      <c r="D8115" s="16">
        <v>40.5</v>
      </c>
      <c r="E8115" s="17">
        <v>33725</v>
      </c>
      <c r="F8115" s="17"/>
    </row>
    <row r="8116" spans="1:6" x14ac:dyDescent="0.25">
      <c r="A8116" s="16" t="s">
        <v>241</v>
      </c>
      <c r="B8116" s="16">
        <v>63017</v>
      </c>
      <c r="C8116" s="16">
        <v>321</v>
      </c>
      <c r="D8116" s="16">
        <v>244.5</v>
      </c>
      <c r="E8116" s="17">
        <v>26330</v>
      </c>
      <c r="F8116" s="17"/>
    </row>
    <row r="8117" spans="1:6" x14ac:dyDescent="0.25">
      <c r="A8117" s="16" t="s">
        <v>241</v>
      </c>
      <c r="B8117" s="16">
        <v>63552</v>
      </c>
      <c r="C8117" s="16">
        <v>84</v>
      </c>
      <c r="D8117" s="16">
        <v>45.5</v>
      </c>
      <c r="E8117" s="17">
        <v>30074</v>
      </c>
      <c r="F8117" s="17"/>
    </row>
    <row r="8118" spans="1:6" x14ac:dyDescent="0.25">
      <c r="A8118" s="16" t="s">
        <v>241</v>
      </c>
      <c r="B8118" s="16">
        <v>63068</v>
      </c>
      <c r="C8118" s="16">
        <v>90</v>
      </c>
      <c r="D8118" s="16">
        <v>74.599999999999994</v>
      </c>
      <c r="E8118" s="17">
        <v>32925</v>
      </c>
      <c r="F8118" s="17"/>
    </row>
    <row r="8119" spans="1:6" x14ac:dyDescent="0.25">
      <c r="A8119" s="16" t="s">
        <v>241</v>
      </c>
      <c r="B8119" s="16">
        <v>63764</v>
      </c>
      <c r="C8119" s="16">
        <v>98</v>
      </c>
      <c r="D8119" s="16">
        <v>73.900000000000006</v>
      </c>
      <c r="E8119" s="17">
        <v>34263</v>
      </c>
      <c r="F8119" s="17"/>
    </row>
    <row r="8120" spans="1:6" x14ac:dyDescent="0.25">
      <c r="A8120" s="16" t="s">
        <v>241</v>
      </c>
      <c r="B8120" s="16">
        <v>63037</v>
      </c>
      <c r="C8120" s="16">
        <v>60</v>
      </c>
      <c r="D8120" s="16">
        <v>21.6</v>
      </c>
      <c r="E8120" s="17">
        <v>33198</v>
      </c>
      <c r="F8120" s="17"/>
    </row>
    <row r="8121" spans="1:6" x14ac:dyDescent="0.25">
      <c r="A8121" s="16" t="s">
        <v>242</v>
      </c>
      <c r="B8121" s="16">
        <v>38751</v>
      </c>
      <c r="C8121" s="16">
        <v>75</v>
      </c>
      <c r="D8121" s="16">
        <v>69.5</v>
      </c>
      <c r="E8121" s="17">
        <v>34666</v>
      </c>
      <c r="F8121" s="17"/>
    </row>
    <row r="8122" spans="1:6" x14ac:dyDescent="0.25">
      <c r="A8122" s="16" t="s">
        <v>242</v>
      </c>
      <c r="B8122" s="16">
        <v>39117</v>
      </c>
      <c r="C8122" s="16">
        <v>120</v>
      </c>
      <c r="D8122" s="16">
        <v>114.1</v>
      </c>
      <c r="E8122" s="17">
        <v>35735</v>
      </c>
      <c r="F8122" s="17"/>
    </row>
    <row r="8123" spans="1:6" x14ac:dyDescent="0.25">
      <c r="A8123" s="16" t="s">
        <v>242</v>
      </c>
      <c r="B8123" s="16">
        <v>39341</v>
      </c>
      <c r="C8123" s="16">
        <v>60</v>
      </c>
      <c r="D8123" s="16">
        <v>55.6</v>
      </c>
      <c r="E8123" s="17">
        <v>33533</v>
      </c>
      <c r="F8123" s="17"/>
    </row>
    <row r="8124" spans="1:6" x14ac:dyDescent="0.25">
      <c r="A8124" s="16" t="s">
        <v>242</v>
      </c>
      <c r="B8124" s="16">
        <v>39180</v>
      </c>
      <c r="C8124" s="16">
        <v>107</v>
      </c>
      <c r="D8124" s="16">
        <v>91</v>
      </c>
      <c r="E8124" s="17">
        <v>33479</v>
      </c>
      <c r="F8124" s="17"/>
    </row>
    <row r="8125" spans="1:6" x14ac:dyDescent="0.25">
      <c r="A8125" s="16" t="s">
        <v>242</v>
      </c>
      <c r="B8125" s="16">
        <v>39159</v>
      </c>
      <c r="C8125" s="16">
        <v>54</v>
      </c>
      <c r="D8125" s="16">
        <v>45.7</v>
      </c>
      <c r="E8125" s="17">
        <v>35065</v>
      </c>
      <c r="F8125" s="17"/>
    </row>
    <row r="8126" spans="1:6" x14ac:dyDescent="0.25">
      <c r="A8126" s="16" t="s">
        <v>242</v>
      </c>
      <c r="B8126" s="16">
        <v>39730</v>
      </c>
      <c r="C8126" s="16">
        <v>120</v>
      </c>
      <c r="D8126" s="16">
        <v>103</v>
      </c>
      <c r="E8126" s="17">
        <v>32112</v>
      </c>
      <c r="F8126" s="17"/>
    </row>
    <row r="8127" spans="1:6" x14ac:dyDescent="0.25">
      <c r="A8127" s="16" t="s">
        <v>242</v>
      </c>
      <c r="B8127" s="16">
        <v>39773</v>
      </c>
      <c r="C8127" s="16">
        <v>100</v>
      </c>
      <c r="D8127" s="16">
        <v>68.599999999999994</v>
      </c>
      <c r="E8127" s="17">
        <v>32660</v>
      </c>
      <c r="F8127" s="17"/>
    </row>
    <row r="8128" spans="1:6" x14ac:dyDescent="0.25">
      <c r="A8128" s="16" t="s">
        <v>242</v>
      </c>
      <c r="B8128" s="16">
        <v>39365</v>
      </c>
      <c r="C8128" s="16">
        <v>60</v>
      </c>
      <c r="D8128" s="16">
        <v>54.5</v>
      </c>
      <c r="E8128" s="17">
        <v>36617</v>
      </c>
      <c r="F8128" s="17"/>
    </row>
    <row r="8129" spans="1:6" x14ac:dyDescent="0.25">
      <c r="A8129" s="16" t="s">
        <v>242</v>
      </c>
      <c r="B8129" s="16">
        <v>39702</v>
      </c>
      <c r="C8129" s="16">
        <v>120</v>
      </c>
      <c r="D8129" s="16">
        <v>96.5</v>
      </c>
      <c r="E8129" s="17">
        <v>34973</v>
      </c>
      <c r="F8129" s="17"/>
    </row>
    <row r="8130" spans="1:6" x14ac:dyDescent="0.25">
      <c r="A8130" s="16" t="s">
        <v>242</v>
      </c>
      <c r="B8130" s="16">
        <v>38921</v>
      </c>
      <c r="C8130" s="16">
        <v>98</v>
      </c>
      <c r="D8130" s="16">
        <v>93.9</v>
      </c>
      <c r="E8130" s="17">
        <v>28034</v>
      </c>
      <c r="F8130" s="17"/>
    </row>
    <row r="8131" spans="1:6" x14ac:dyDescent="0.25">
      <c r="A8131" s="16" t="s">
        <v>242</v>
      </c>
      <c r="B8131" s="16">
        <v>38671</v>
      </c>
      <c r="C8131" s="16">
        <v>120</v>
      </c>
      <c r="D8131" s="16">
        <v>103.4</v>
      </c>
      <c r="E8131" s="17">
        <v>37658</v>
      </c>
      <c r="F8131" s="17"/>
    </row>
    <row r="8132" spans="1:6" x14ac:dyDescent="0.25">
      <c r="A8132" s="16" t="s">
        <v>242</v>
      </c>
      <c r="B8132" s="16">
        <v>38666</v>
      </c>
      <c r="C8132" s="16">
        <v>60</v>
      </c>
      <c r="D8132" s="16">
        <v>56.1</v>
      </c>
      <c r="E8132" s="17">
        <v>37178</v>
      </c>
      <c r="F8132" s="17"/>
    </row>
    <row r="8133" spans="1:6" x14ac:dyDescent="0.25">
      <c r="A8133" s="16" t="s">
        <v>242</v>
      </c>
      <c r="B8133" s="16">
        <v>38930</v>
      </c>
      <c r="C8133" s="16">
        <v>150</v>
      </c>
      <c r="D8133" s="16">
        <v>132.19999999999999</v>
      </c>
      <c r="E8133" s="17">
        <v>38169</v>
      </c>
      <c r="F8133" s="17"/>
    </row>
    <row r="8134" spans="1:6" x14ac:dyDescent="0.25">
      <c r="A8134" s="16" t="s">
        <v>242</v>
      </c>
      <c r="B8134" s="16">
        <v>38668</v>
      </c>
      <c r="C8134" s="16">
        <v>106</v>
      </c>
      <c r="D8134" s="16">
        <v>94.1</v>
      </c>
      <c r="E8134" s="17">
        <v>37830</v>
      </c>
      <c r="F8134" s="17"/>
    </row>
    <row r="8135" spans="1:6" x14ac:dyDescent="0.25">
      <c r="A8135" s="16" t="s">
        <v>242</v>
      </c>
      <c r="B8135" s="16">
        <v>39601</v>
      </c>
      <c r="C8135" s="16">
        <v>83</v>
      </c>
      <c r="D8135" s="16">
        <v>64.7</v>
      </c>
      <c r="E8135" s="17">
        <v>34060</v>
      </c>
      <c r="F8135" s="17"/>
    </row>
    <row r="8136" spans="1:6" x14ac:dyDescent="0.25">
      <c r="A8136" s="16" t="s">
        <v>242</v>
      </c>
      <c r="B8136" s="16">
        <v>38804</v>
      </c>
      <c r="C8136" s="16">
        <v>120</v>
      </c>
      <c r="D8136" s="16">
        <v>106.3</v>
      </c>
      <c r="E8136" s="17">
        <v>33270</v>
      </c>
      <c r="F8136" s="17"/>
    </row>
    <row r="8137" spans="1:6" x14ac:dyDescent="0.25">
      <c r="A8137" s="16" t="s">
        <v>242</v>
      </c>
      <c r="B8137" s="16">
        <v>39429</v>
      </c>
      <c r="C8137" s="16">
        <v>108</v>
      </c>
      <c r="D8137" s="16">
        <v>89.6</v>
      </c>
      <c r="E8137" s="17">
        <v>35125</v>
      </c>
      <c r="F8137" s="17"/>
    </row>
    <row r="8138" spans="1:6" x14ac:dyDescent="0.25">
      <c r="A8138" s="16" t="s">
        <v>242</v>
      </c>
      <c r="B8138" s="16">
        <v>39204</v>
      </c>
      <c r="C8138" s="16">
        <v>60</v>
      </c>
      <c r="D8138" s="16">
        <v>54.6</v>
      </c>
      <c r="E8138" s="17">
        <v>37347</v>
      </c>
      <c r="F8138" s="17"/>
    </row>
    <row r="8139" spans="1:6" x14ac:dyDescent="0.25">
      <c r="A8139" s="16" t="s">
        <v>242</v>
      </c>
      <c r="B8139" s="16">
        <v>39501</v>
      </c>
      <c r="C8139" s="16">
        <v>180</v>
      </c>
      <c r="D8139" s="16">
        <v>129.9</v>
      </c>
      <c r="E8139" s="17">
        <v>34516</v>
      </c>
      <c r="F8139" s="17"/>
    </row>
    <row r="8140" spans="1:6" x14ac:dyDescent="0.25">
      <c r="A8140" s="16" t="s">
        <v>242</v>
      </c>
      <c r="B8140" s="16">
        <v>38829</v>
      </c>
      <c r="C8140" s="16">
        <v>80</v>
      </c>
      <c r="D8140" s="16">
        <v>72.599999999999994</v>
      </c>
      <c r="E8140" s="17">
        <v>39234</v>
      </c>
      <c r="F8140" s="17"/>
    </row>
    <row r="8141" spans="1:6" x14ac:dyDescent="0.25">
      <c r="A8141" s="16" t="s">
        <v>242</v>
      </c>
      <c r="B8141" s="16">
        <v>39402</v>
      </c>
      <c r="C8141" s="16">
        <v>60</v>
      </c>
      <c r="D8141" s="16">
        <v>53.7</v>
      </c>
      <c r="E8141" s="17">
        <v>36844</v>
      </c>
      <c r="F8141" s="17"/>
    </row>
    <row r="8142" spans="1:6" x14ac:dyDescent="0.25">
      <c r="A8142" s="16" t="s">
        <v>242</v>
      </c>
      <c r="B8142" s="16">
        <v>39042</v>
      </c>
      <c r="C8142" s="16">
        <v>230</v>
      </c>
      <c r="D8142" s="16">
        <v>224.1</v>
      </c>
      <c r="E8142" s="17">
        <v>32599</v>
      </c>
      <c r="F8142" s="17"/>
    </row>
    <row r="8143" spans="1:6" x14ac:dyDescent="0.25">
      <c r="A8143" s="16" t="s">
        <v>242</v>
      </c>
      <c r="B8143" s="16">
        <v>39653</v>
      </c>
      <c r="C8143" s="16">
        <v>60</v>
      </c>
      <c r="D8143" s="16">
        <v>57.6</v>
      </c>
      <c r="E8143" s="17">
        <v>34912</v>
      </c>
      <c r="F8143" s="17"/>
    </row>
    <row r="8144" spans="1:6" x14ac:dyDescent="0.25">
      <c r="A8144" s="16" t="s">
        <v>242</v>
      </c>
      <c r="B8144" s="16">
        <v>39437</v>
      </c>
      <c r="C8144" s="16">
        <v>122</v>
      </c>
      <c r="D8144" s="16">
        <v>115.1</v>
      </c>
      <c r="E8144" s="17">
        <v>41165</v>
      </c>
      <c r="F8144" s="17"/>
    </row>
    <row r="8145" spans="1:6" x14ac:dyDescent="0.25">
      <c r="A8145" s="16" t="s">
        <v>242</v>
      </c>
      <c r="B8145" s="16">
        <v>39153</v>
      </c>
      <c r="C8145" s="16">
        <v>116</v>
      </c>
      <c r="D8145" s="16">
        <v>104.7</v>
      </c>
      <c r="E8145" s="17">
        <v>42023</v>
      </c>
      <c r="F8145" s="17"/>
    </row>
    <row r="8146" spans="1:6" x14ac:dyDescent="0.25">
      <c r="A8146" s="16" t="s">
        <v>242</v>
      </c>
      <c r="B8146" s="16">
        <v>39213</v>
      </c>
      <c r="C8146" s="16">
        <v>60</v>
      </c>
      <c r="D8146" s="16">
        <v>53.4</v>
      </c>
      <c r="E8146" s="17">
        <v>37073</v>
      </c>
      <c r="F8146" s="17"/>
    </row>
    <row r="8147" spans="1:6" x14ac:dyDescent="0.25">
      <c r="A8147" s="16" t="s">
        <v>242</v>
      </c>
      <c r="B8147" s="16">
        <v>39466</v>
      </c>
      <c r="C8147" s="16">
        <v>60</v>
      </c>
      <c r="D8147" s="16">
        <v>57.4</v>
      </c>
      <c r="E8147" s="17">
        <v>42452</v>
      </c>
      <c r="F8147" s="17"/>
    </row>
    <row r="8148" spans="1:6" x14ac:dyDescent="0.25">
      <c r="A8148" s="16" t="s">
        <v>242</v>
      </c>
      <c r="B8148" s="16">
        <v>39193</v>
      </c>
      <c r="C8148" s="16">
        <v>85</v>
      </c>
      <c r="D8148" s="16">
        <v>62.9</v>
      </c>
      <c r="E8148" s="17">
        <v>37104</v>
      </c>
      <c r="F8148" s="17"/>
    </row>
    <row r="8149" spans="1:6" x14ac:dyDescent="0.25">
      <c r="A8149" s="16" t="s">
        <v>242</v>
      </c>
      <c r="B8149" s="16">
        <v>39204</v>
      </c>
      <c r="C8149" s="16">
        <v>102</v>
      </c>
      <c r="D8149" s="16">
        <v>89.7</v>
      </c>
      <c r="E8149" s="17">
        <v>32782</v>
      </c>
      <c r="F8149" s="17"/>
    </row>
    <row r="8150" spans="1:6" x14ac:dyDescent="0.25">
      <c r="A8150" s="16" t="s">
        <v>242</v>
      </c>
      <c r="B8150" s="16">
        <v>38663</v>
      </c>
      <c r="C8150" s="16">
        <v>60</v>
      </c>
      <c r="D8150" s="16">
        <v>47.6</v>
      </c>
      <c r="E8150" s="17">
        <v>35582</v>
      </c>
      <c r="F8150" s="17"/>
    </row>
    <row r="8151" spans="1:6" x14ac:dyDescent="0.25">
      <c r="A8151" s="16" t="s">
        <v>242</v>
      </c>
      <c r="B8151" s="16">
        <v>39563</v>
      </c>
      <c r="C8151" s="16">
        <v>160</v>
      </c>
      <c r="D8151" s="16">
        <v>97.7</v>
      </c>
      <c r="E8151" s="17">
        <v>34455</v>
      </c>
      <c r="F8151" s="17"/>
    </row>
    <row r="8152" spans="1:6" x14ac:dyDescent="0.25">
      <c r="A8152" s="16" t="s">
        <v>242</v>
      </c>
      <c r="B8152" s="16">
        <v>39577</v>
      </c>
      <c r="C8152" s="16">
        <v>59</v>
      </c>
      <c r="D8152" s="16">
        <v>48.8</v>
      </c>
      <c r="E8152" s="17">
        <v>38093</v>
      </c>
      <c r="F8152" s="17"/>
    </row>
    <row r="8153" spans="1:6" x14ac:dyDescent="0.25">
      <c r="A8153" s="16" t="s">
        <v>242</v>
      </c>
      <c r="B8153" s="16">
        <v>38663</v>
      </c>
      <c r="C8153" s="16">
        <v>140</v>
      </c>
      <c r="D8153" s="16">
        <v>116.4</v>
      </c>
      <c r="E8153" s="17">
        <v>32599</v>
      </c>
      <c r="F8153" s="17"/>
    </row>
    <row r="8154" spans="1:6" x14ac:dyDescent="0.25">
      <c r="A8154" s="16" t="s">
        <v>242</v>
      </c>
      <c r="B8154" s="16">
        <v>38703</v>
      </c>
      <c r="C8154" s="16">
        <v>60</v>
      </c>
      <c r="D8154" s="16">
        <v>50.6</v>
      </c>
      <c r="E8154" s="17">
        <v>38538</v>
      </c>
      <c r="F8154" s="17"/>
    </row>
    <row r="8155" spans="1:6" x14ac:dyDescent="0.25">
      <c r="A8155" s="16" t="s">
        <v>242</v>
      </c>
      <c r="B8155" s="16">
        <v>39648</v>
      </c>
      <c r="C8155" s="16">
        <v>30</v>
      </c>
      <c r="D8155" s="16">
        <v>21.3</v>
      </c>
      <c r="E8155" s="17">
        <v>37141</v>
      </c>
      <c r="F8155" s="17"/>
    </row>
    <row r="8156" spans="1:6" x14ac:dyDescent="0.25">
      <c r="A8156" s="16" t="s">
        <v>242</v>
      </c>
      <c r="B8156" s="16">
        <v>39476</v>
      </c>
      <c r="C8156" s="16">
        <v>60</v>
      </c>
      <c r="D8156" s="16">
        <v>51.7</v>
      </c>
      <c r="E8156" s="17">
        <v>33848</v>
      </c>
      <c r="F8156" s="17"/>
    </row>
    <row r="8157" spans="1:6" x14ac:dyDescent="0.25">
      <c r="A8157" s="16" t="s">
        <v>242</v>
      </c>
      <c r="B8157" s="16">
        <v>39455</v>
      </c>
      <c r="C8157" s="16">
        <v>120</v>
      </c>
      <c r="D8157" s="16">
        <v>88</v>
      </c>
      <c r="E8157" s="17">
        <v>41446</v>
      </c>
      <c r="F8157" s="17"/>
    </row>
    <row r="8158" spans="1:6" x14ac:dyDescent="0.25">
      <c r="A8158" s="16" t="s">
        <v>242</v>
      </c>
      <c r="B8158" s="16">
        <v>39206</v>
      </c>
      <c r="C8158" s="16">
        <v>120</v>
      </c>
      <c r="D8158" s="16">
        <v>101.3</v>
      </c>
      <c r="E8158" s="17">
        <v>39600</v>
      </c>
      <c r="F8158" s="17"/>
    </row>
    <row r="8159" spans="1:6" x14ac:dyDescent="0.25">
      <c r="A8159" s="16" t="s">
        <v>242</v>
      </c>
      <c r="B8159" s="16">
        <v>39440</v>
      </c>
      <c r="C8159" s="16">
        <v>126</v>
      </c>
      <c r="D8159" s="16">
        <v>123.5</v>
      </c>
      <c r="E8159" s="17">
        <v>35690</v>
      </c>
      <c r="F8159" s="17"/>
    </row>
    <row r="8160" spans="1:6" x14ac:dyDescent="0.25">
      <c r="A8160" s="16" t="s">
        <v>242</v>
      </c>
      <c r="B8160" s="16">
        <v>39114</v>
      </c>
      <c r="C8160" s="16">
        <v>60</v>
      </c>
      <c r="E8160" s="17">
        <v>33909</v>
      </c>
      <c r="F8160" s="17"/>
    </row>
    <row r="8161" spans="1:6" x14ac:dyDescent="0.25">
      <c r="A8161" s="16" t="s">
        <v>242</v>
      </c>
      <c r="B8161" s="16">
        <v>38740</v>
      </c>
      <c r="C8161" s="16">
        <v>60</v>
      </c>
      <c r="D8161" s="16">
        <v>57.3</v>
      </c>
      <c r="E8161" s="17">
        <v>27722</v>
      </c>
      <c r="F8161" s="17"/>
    </row>
    <row r="8162" spans="1:6" x14ac:dyDescent="0.25">
      <c r="A8162" s="16" t="s">
        <v>242</v>
      </c>
      <c r="B8162" s="16">
        <v>39601</v>
      </c>
      <c r="C8162" s="16">
        <v>81</v>
      </c>
      <c r="D8162" s="16">
        <v>64.3</v>
      </c>
      <c r="E8162" s="17">
        <v>35065</v>
      </c>
      <c r="F8162" s="17"/>
    </row>
    <row r="8163" spans="1:6" x14ac:dyDescent="0.25">
      <c r="A8163" s="16" t="s">
        <v>242</v>
      </c>
      <c r="B8163" s="16">
        <v>39429</v>
      </c>
      <c r="C8163" s="16">
        <v>98</v>
      </c>
      <c r="D8163" s="16">
        <v>89.6</v>
      </c>
      <c r="E8163" s="17">
        <v>37012</v>
      </c>
      <c r="F8163" s="17"/>
    </row>
    <row r="8164" spans="1:6" x14ac:dyDescent="0.25">
      <c r="A8164" s="16" t="s">
        <v>242</v>
      </c>
      <c r="B8164" s="16">
        <v>39735</v>
      </c>
      <c r="C8164" s="16">
        <v>73</v>
      </c>
      <c r="D8164" s="16">
        <v>62.4</v>
      </c>
      <c r="E8164" s="17">
        <v>43392</v>
      </c>
      <c r="F8164" s="17"/>
    </row>
    <row r="8165" spans="1:6" x14ac:dyDescent="0.25">
      <c r="A8165" s="16" t="s">
        <v>242</v>
      </c>
      <c r="B8165" s="16">
        <v>39307</v>
      </c>
      <c r="C8165" s="16">
        <v>53</v>
      </c>
      <c r="D8165" s="16">
        <v>52.3</v>
      </c>
      <c r="E8165" s="17">
        <v>27119</v>
      </c>
      <c r="F8165" s="17"/>
    </row>
    <row r="8166" spans="1:6" x14ac:dyDescent="0.25">
      <c r="A8166" s="16" t="s">
        <v>242</v>
      </c>
      <c r="B8166" s="16">
        <v>39194</v>
      </c>
      <c r="C8166" s="16">
        <v>180</v>
      </c>
      <c r="D8166" s="16">
        <v>164.9</v>
      </c>
      <c r="E8166" s="17">
        <v>33756</v>
      </c>
      <c r="F8166" s="17"/>
    </row>
    <row r="8167" spans="1:6" x14ac:dyDescent="0.25">
      <c r="A8167" s="16" t="s">
        <v>242</v>
      </c>
      <c r="B8167" s="16">
        <v>38930</v>
      </c>
      <c r="C8167" s="16">
        <v>80</v>
      </c>
      <c r="D8167" s="16">
        <v>73.8</v>
      </c>
      <c r="E8167" s="17">
        <v>35034</v>
      </c>
      <c r="F8167" s="17"/>
    </row>
    <row r="8168" spans="1:6" x14ac:dyDescent="0.25">
      <c r="A8168" s="16" t="s">
        <v>242</v>
      </c>
      <c r="B8168" s="16">
        <v>39059</v>
      </c>
      <c r="C8168" s="16">
        <v>60</v>
      </c>
      <c r="D8168" s="16">
        <v>53.5</v>
      </c>
      <c r="E8168" s="17">
        <v>37500</v>
      </c>
      <c r="F8168" s="17"/>
    </row>
    <row r="8169" spans="1:6" x14ac:dyDescent="0.25">
      <c r="A8169" s="16" t="s">
        <v>242</v>
      </c>
      <c r="B8169" s="16">
        <v>38652</v>
      </c>
      <c r="C8169" s="16">
        <v>60</v>
      </c>
      <c r="D8169" s="16">
        <v>51.9</v>
      </c>
      <c r="E8169" s="17">
        <v>38460</v>
      </c>
      <c r="F8169" s="17"/>
    </row>
    <row r="8170" spans="1:6" x14ac:dyDescent="0.25">
      <c r="A8170" s="16" t="s">
        <v>242</v>
      </c>
      <c r="B8170" s="16">
        <v>38614</v>
      </c>
      <c r="C8170" s="16">
        <v>90</v>
      </c>
      <c r="D8170" s="16">
        <v>73.2</v>
      </c>
      <c r="E8170" s="17">
        <v>36892</v>
      </c>
      <c r="F8170" s="17"/>
    </row>
    <row r="8171" spans="1:6" x14ac:dyDescent="0.25">
      <c r="A8171" s="16" t="s">
        <v>242</v>
      </c>
      <c r="B8171" s="16">
        <v>39428</v>
      </c>
      <c r="C8171" s="16">
        <v>60</v>
      </c>
      <c r="D8171" s="16">
        <v>56.2</v>
      </c>
      <c r="E8171" s="17">
        <v>40641</v>
      </c>
      <c r="F8171" s="17"/>
    </row>
    <row r="8172" spans="1:6" x14ac:dyDescent="0.25">
      <c r="A8172" s="16" t="s">
        <v>242</v>
      </c>
      <c r="B8172" s="16">
        <v>38614</v>
      </c>
      <c r="C8172" s="16">
        <v>60</v>
      </c>
      <c r="D8172" s="16">
        <v>53.8</v>
      </c>
      <c r="E8172" s="17">
        <v>37591</v>
      </c>
      <c r="F8172" s="17"/>
    </row>
    <row r="8173" spans="1:6" x14ac:dyDescent="0.25">
      <c r="A8173" s="16" t="s">
        <v>242</v>
      </c>
      <c r="B8173" s="16">
        <v>38732</v>
      </c>
      <c r="C8173" s="16">
        <v>75</v>
      </c>
      <c r="D8173" s="16">
        <v>66.099999999999994</v>
      </c>
      <c r="E8173" s="17">
        <v>35125</v>
      </c>
      <c r="F8173" s="17"/>
    </row>
    <row r="8174" spans="1:6" x14ac:dyDescent="0.25">
      <c r="A8174" s="16" t="s">
        <v>242</v>
      </c>
      <c r="B8174" s="16">
        <v>39193</v>
      </c>
      <c r="C8174" s="16">
        <v>58</v>
      </c>
      <c r="D8174" s="16">
        <v>52.1</v>
      </c>
      <c r="E8174" s="17">
        <v>28795</v>
      </c>
      <c r="F8174" s="17"/>
    </row>
    <row r="8175" spans="1:6" x14ac:dyDescent="0.25">
      <c r="A8175" s="16" t="s">
        <v>242</v>
      </c>
      <c r="B8175" s="16">
        <v>39202</v>
      </c>
      <c r="C8175" s="16">
        <v>60</v>
      </c>
      <c r="D8175" s="16">
        <v>55.1</v>
      </c>
      <c r="E8175" s="17">
        <v>37073</v>
      </c>
      <c r="F8175" s="17"/>
    </row>
    <row r="8176" spans="1:6" x14ac:dyDescent="0.25">
      <c r="A8176" s="16" t="s">
        <v>242</v>
      </c>
      <c r="B8176" s="16">
        <v>39429</v>
      </c>
      <c r="C8176" s="16">
        <v>86</v>
      </c>
      <c r="D8176" s="16">
        <v>82.1</v>
      </c>
      <c r="E8176" s="17">
        <v>38718</v>
      </c>
      <c r="F8176" s="17"/>
    </row>
    <row r="8177" spans="1:6" x14ac:dyDescent="0.25">
      <c r="A8177" s="16" t="s">
        <v>242</v>
      </c>
      <c r="B8177" s="16">
        <v>38804</v>
      </c>
      <c r="C8177" s="16">
        <v>120</v>
      </c>
      <c r="D8177" s="16">
        <v>106.3</v>
      </c>
      <c r="E8177" s="17">
        <v>32599</v>
      </c>
      <c r="F8177" s="17"/>
    </row>
    <row r="8178" spans="1:6" x14ac:dyDescent="0.25">
      <c r="A8178" s="16" t="s">
        <v>242</v>
      </c>
      <c r="B8178" s="16">
        <v>38901</v>
      </c>
      <c r="C8178" s="16">
        <v>116</v>
      </c>
      <c r="D8178" s="16">
        <v>95.6</v>
      </c>
      <c r="E8178" s="17">
        <v>33864</v>
      </c>
      <c r="F8178" s="17"/>
    </row>
    <row r="8179" spans="1:6" x14ac:dyDescent="0.25">
      <c r="A8179" s="16" t="s">
        <v>242</v>
      </c>
      <c r="B8179" s="16">
        <v>39046</v>
      </c>
      <c r="C8179" s="16">
        <v>95</v>
      </c>
      <c r="D8179" s="16">
        <v>93.5</v>
      </c>
      <c r="E8179" s="17">
        <v>40179</v>
      </c>
      <c r="F8179" s="17"/>
    </row>
    <row r="8180" spans="1:6" x14ac:dyDescent="0.25">
      <c r="A8180" s="16" t="s">
        <v>242</v>
      </c>
      <c r="B8180" s="16">
        <v>39180</v>
      </c>
      <c r="C8180" s="16">
        <v>100</v>
      </c>
      <c r="D8180" s="16">
        <v>77.3</v>
      </c>
      <c r="E8180" s="17">
        <v>35796</v>
      </c>
      <c r="F8180" s="17"/>
    </row>
    <row r="8181" spans="1:6" x14ac:dyDescent="0.25">
      <c r="A8181" s="16" t="s">
        <v>242</v>
      </c>
      <c r="B8181" s="16">
        <v>39204</v>
      </c>
      <c r="C8181" s="16">
        <v>120</v>
      </c>
      <c r="D8181" s="16">
        <v>89.7</v>
      </c>
      <c r="E8181" s="17">
        <v>32599</v>
      </c>
      <c r="F8181" s="17"/>
    </row>
    <row r="8182" spans="1:6" x14ac:dyDescent="0.25">
      <c r="A8182" s="16" t="s">
        <v>242</v>
      </c>
      <c r="B8182" s="16">
        <v>39581</v>
      </c>
      <c r="C8182" s="16">
        <v>36</v>
      </c>
      <c r="D8182" s="16">
        <v>30.7</v>
      </c>
      <c r="E8182" s="17">
        <v>43001</v>
      </c>
      <c r="F8182" s="17"/>
    </row>
    <row r="8183" spans="1:6" x14ac:dyDescent="0.25">
      <c r="A8183" s="16" t="s">
        <v>242</v>
      </c>
      <c r="B8183" s="16">
        <v>39350</v>
      </c>
      <c r="C8183" s="16">
        <v>160</v>
      </c>
      <c r="D8183" s="16">
        <v>152.80000000000001</v>
      </c>
      <c r="E8183" s="17">
        <v>33378</v>
      </c>
      <c r="F8183" s="17"/>
    </row>
    <row r="8184" spans="1:6" x14ac:dyDescent="0.25">
      <c r="A8184" s="16" t="s">
        <v>242</v>
      </c>
      <c r="B8184" s="16">
        <v>39350</v>
      </c>
      <c r="C8184" s="16">
        <v>120</v>
      </c>
      <c r="D8184" s="16">
        <v>101.6</v>
      </c>
      <c r="E8184" s="17">
        <v>41511</v>
      </c>
      <c r="F8184" s="17"/>
    </row>
    <row r="8185" spans="1:6" x14ac:dyDescent="0.25">
      <c r="A8185" s="16" t="s">
        <v>242</v>
      </c>
      <c r="B8185" s="16">
        <v>39056</v>
      </c>
      <c r="C8185" s="16">
        <v>121</v>
      </c>
      <c r="D8185" s="16">
        <v>109.9</v>
      </c>
      <c r="E8185" s="17">
        <v>37226</v>
      </c>
      <c r="F8185" s="17"/>
    </row>
    <row r="8186" spans="1:6" x14ac:dyDescent="0.25">
      <c r="A8186" s="16" t="s">
        <v>242</v>
      </c>
      <c r="B8186" s="16">
        <v>38663</v>
      </c>
      <c r="C8186" s="16">
        <v>40</v>
      </c>
      <c r="D8186" s="16">
        <v>38.4</v>
      </c>
      <c r="E8186" s="17">
        <v>32827</v>
      </c>
      <c r="F8186" s="17"/>
    </row>
    <row r="8187" spans="1:6" x14ac:dyDescent="0.25">
      <c r="A8187" s="16" t="s">
        <v>242</v>
      </c>
      <c r="B8187" s="16">
        <v>38703</v>
      </c>
      <c r="C8187" s="16">
        <v>60</v>
      </c>
      <c r="D8187" s="16">
        <v>52.3</v>
      </c>
      <c r="E8187" s="17">
        <v>35065</v>
      </c>
      <c r="F8187" s="17"/>
    </row>
    <row r="8188" spans="1:6" x14ac:dyDescent="0.25">
      <c r="A8188" s="16" t="s">
        <v>242</v>
      </c>
      <c r="B8188" s="16">
        <v>39110</v>
      </c>
      <c r="C8188" s="16">
        <v>60</v>
      </c>
      <c r="D8188" s="16">
        <v>54.6</v>
      </c>
      <c r="E8188" s="17">
        <v>37970</v>
      </c>
      <c r="F8188" s="17"/>
    </row>
    <row r="8189" spans="1:6" x14ac:dyDescent="0.25">
      <c r="A8189" s="16" t="s">
        <v>242</v>
      </c>
      <c r="B8189" s="16">
        <v>38860</v>
      </c>
      <c r="C8189" s="16">
        <v>73</v>
      </c>
      <c r="D8189" s="16">
        <v>71.2</v>
      </c>
      <c r="E8189" s="17">
        <v>27427</v>
      </c>
      <c r="F8189" s="17"/>
    </row>
    <row r="8190" spans="1:6" x14ac:dyDescent="0.25">
      <c r="A8190" s="16" t="s">
        <v>242</v>
      </c>
      <c r="B8190" s="16">
        <v>39474</v>
      </c>
      <c r="C8190" s="16">
        <v>60</v>
      </c>
      <c r="D8190" s="16">
        <v>49</v>
      </c>
      <c r="E8190" s="17">
        <v>25588</v>
      </c>
      <c r="F8190" s="17"/>
    </row>
    <row r="8191" spans="1:6" x14ac:dyDescent="0.25">
      <c r="A8191" s="16" t="s">
        <v>242</v>
      </c>
      <c r="B8191" s="16">
        <v>38863</v>
      </c>
      <c r="C8191" s="16">
        <v>60</v>
      </c>
      <c r="D8191" s="16">
        <v>55.1</v>
      </c>
      <c r="E8191" s="17">
        <v>36893</v>
      </c>
      <c r="F8191" s="17"/>
    </row>
    <row r="8192" spans="1:6" x14ac:dyDescent="0.25">
      <c r="A8192" s="16" t="s">
        <v>242</v>
      </c>
      <c r="B8192" s="16">
        <v>39073</v>
      </c>
      <c r="C8192" s="16">
        <v>60</v>
      </c>
      <c r="D8192" s="16">
        <v>53.5</v>
      </c>
      <c r="E8192" s="17">
        <v>37869</v>
      </c>
      <c r="F8192" s="17"/>
    </row>
    <row r="8193" spans="1:6" x14ac:dyDescent="0.25">
      <c r="A8193" s="16" t="s">
        <v>242</v>
      </c>
      <c r="B8193" s="16">
        <v>39520</v>
      </c>
      <c r="C8193" s="16">
        <v>70</v>
      </c>
      <c r="D8193" s="16">
        <v>61.9</v>
      </c>
      <c r="E8193" s="17">
        <v>39330</v>
      </c>
      <c r="F8193" s="17"/>
    </row>
    <row r="8194" spans="1:6" x14ac:dyDescent="0.25">
      <c r="A8194" s="16" t="s">
        <v>242</v>
      </c>
      <c r="B8194" s="16">
        <v>39525</v>
      </c>
      <c r="C8194" s="16">
        <v>132</v>
      </c>
      <c r="D8194" s="16">
        <v>115.9</v>
      </c>
      <c r="E8194" s="17">
        <v>34043</v>
      </c>
      <c r="F8194" s="17"/>
    </row>
    <row r="8195" spans="1:6" x14ac:dyDescent="0.25">
      <c r="A8195" s="16" t="s">
        <v>242</v>
      </c>
      <c r="B8195" s="16">
        <v>39466</v>
      </c>
      <c r="C8195" s="16">
        <v>120</v>
      </c>
      <c r="D8195" s="16">
        <v>109.4</v>
      </c>
      <c r="E8195" s="17">
        <v>33482</v>
      </c>
      <c r="F8195" s="17"/>
    </row>
    <row r="8196" spans="1:6" x14ac:dyDescent="0.25">
      <c r="A8196" s="16" t="s">
        <v>242</v>
      </c>
      <c r="B8196" s="16">
        <v>38821</v>
      </c>
      <c r="C8196" s="16">
        <v>152</v>
      </c>
      <c r="D8196" s="16">
        <v>125.8</v>
      </c>
      <c r="E8196" s="17">
        <v>32660</v>
      </c>
      <c r="F8196" s="17"/>
    </row>
    <row r="8197" spans="1:6" x14ac:dyDescent="0.25">
      <c r="A8197" s="16" t="s">
        <v>242</v>
      </c>
      <c r="B8197" s="16">
        <v>39367</v>
      </c>
      <c r="C8197" s="16">
        <v>90</v>
      </c>
      <c r="D8197" s="16">
        <v>83.4</v>
      </c>
      <c r="E8197" s="17">
        <v>37469</v>
      </c>
      <c r="F8197" s="17"/>
    </row>
    <row r="8198" spans="1:6" x14ac:dyDescent="0.25">
      <c r="A8198" s="16" t="s">
        <v>242</v>
      </c>
      <c r="B8198" s="16">
        <v>39401</v>
      </c>
      <c r="C8198" s="16">
        <v>152</v>
      </c>
      <c r="D8198" s="16">
        <v>140.19999999999999</v>
      </c>
      <c r="E8198" s="17">
        <v>33909</v>
      </c>
      <c r="F8198" s="17"/>
    </row>
    <row r="8199" spans="1:6" x14ac:dyDescent="0.25">
      <c r="A8199" s="16" t="s">
        <v>242</v>
      </c>
      <c r="B8199" s="16">
        <v>39428</v>
      </c>
      <c r="C8199" s="16">
        <v>60</v>
      </c>
      <c r="D8199" s="16">
        <v>52</v>
      </c>
      <c r="E8199" s="17">
        <v>35065</v>
      </c>
      <c r="F8199" s="17"/>
    </row>
    <row r="8200" spans="1:6" x14ac:dyDescent="0.25">
      <c r="A8200" s="16" t="s">
        <v>242</v>
      </c>
      <c r="B8200" s="16">
        <v>39401</v>
      </c>
      <c r="C8200" s="16">
        <v>184</v>
      </c>
      <c r="D8200" s="16">
        <v>166.8</v>
      </c>
      <c r="E8200" s="17">
        <v>39264</v>
      </c>
      <c r="F8200" s="17"/>
    </row>
    <row r="8201" spans="1:6" x14ac:dyDescent="0.25">
      <c r="A8201" s="16" t="s">
        <v>242</v>
      </c>
      <c r="B8201" s="16">
        <v>39042</v>
      </c>
      <c r="C8201" s="16">
        <v>100</v>
      </c>
      <c r="D8201" s="16">
        <v>83.1</v>
      </c>
      <c r="E8201" s="17">
        <v>36861</v>
      </c>
      <c r="F8201" s="17"/>
    </row>
    <row r="8202" spans="1:6" x14ac:dyDescent="0.25">
      <c r="A8202" s="16" t="s">
        <v>242</v>
      </c>
      <c r="B8202" s="16">
        <v>39531</v>
      </c>
      <c r="C8202" s="16">
        <v>180</v>
      </c>
      <c r="D8202" s="16">
        <v>125.6</v>
      </c>
      <c r="E8202" s="17">
        <v>31071</v>
      </c>
      <c r="F8202" s="17"/>
    </row>
    <row r="8203" spans="1:6" x14ac:dyDescent="0.25">
      <c r="A8203" s="16" t="s">
        <v>242</v>
      </c>
      <c r="B8203" s="16">
        <v>38732</v>
      </c>
      <c r="C8203" s="16">
        <v>120</v>
      </c>
      <c r="D8203" s="16">
        <v>111</v>
      </c>
      <c r="E8203" s="17">
        <v>32660</v>
      </c>
      <c r="F8203" s="17"/>
    </row>
    <row r="8204" spans="1:6" x14ac:dyDescent="0.25">
      <c r="A8204" s="16" t="s">
        <v>242</v>
      </c>
      <c r="B8204" s="16">
        <v>39193</v>
      </c>
      <c r="C8204" s="16">
        <v>59</v>
      </c>
      <c r="D8204" s="16">
        <v>45.1</v>
      </c>
      <c r="E8204" s="17">
        <v>37067</v>
      </c>
      <c r="F8204" s="17"/>
    </row>
    <row r="8205" spans="1:6" x14ac:dyDescent="0.25">
      <c r="A8205" s="16" t="s">
        <v>242</v>
      </c>
      <c r="B8205" s="16">
        <v>39120</v>
      </c>
      <c r="C8205" s="16">
        <v>96</v>
      </c>
      <c r="D8205" s="16">
        <v>80</v>
      </c>
      <c r="E8205" s="17">
        <v>34394</v>
      </c>
      <c r="F8205" s="17"/>
    </row>
    <row r="8206" spans="1:6" x14ac:dyDescent="0.25">
      <c r="A8206" s="16" t="s">
        <v>242</v>
      </c>
      <c r="B8206" s="16">
        <v>39645</v>
      </c>
      <c r="C8206" s="16">
        <v>80</v>
      </c>
      <c r="D8206" s="16">
        <v>64.400000000000006</v>
      </c>
      <c r="E8206" s="17">
        <v>36899</v>
      </c>
      <c r="F8206" s="17"/>
    </row>
    <row r="8207" spans="1:6" x14ac:dyDescent="0.25">
      <c r="A8207" s="16" t="s">
        <v>242</v>
      </c>
      <c r="B8207" s="16">
        <v>39501</v>
      </c>
      <c r="C8207" s="16">
        <v>151</v>
      </c>
      <c r="D8207" s="16">
        <v>119.2</v>
      </c>
      <c r="E8207" s="17">
        <v>37500</v>
      </c>
      <c r="F8207" s="17"/>
    </row>
    <row r="8208" spans="1:6" x14ac:dyDescent="0.25">
      <c r="A8208" s="16" t="s">
        <v>242</v>
      </c>
      <c r="B8208" s="16">
        <v>39705</v>
      </c>
      <c r="C8208" s="16">
        <v>23</v>
      </c>
      <c r="D8208" s="16">
        <v>15.4</v>
      </c>
      <c r="E8208" s="17">
        <v>35109</v>
      </c>
      <c r="F8208" s="17"/>
    </row>
    <row r="8209" spans="1:6" x14ac:dyDescent="0.25">
      <c r="A8209" s="16" t="s">
        <v>242</v>
      </c>
      <c r="B8209" s="16">
        <v>39465</v>
      </c>
      <c r="C8209" s="16">
        <v>60</v>
      </c>
      <c r="D8209" s="16">
        <v>56.8</v>
      </c>
      <c r="E8209" s="17">
        <v>33909</v>
      </c>
      <c r="F8209" s="17"/>
    </row>
    <row r="8210" spans="1:6" x14ac:dyDescent="0.25">
      <c r="A8210" s="16" t="s">
        <v>242</v>
      </c>
      <c r="B8210" s="16">
        <v>39581</v>
      </c>
      <c r="C8210" s="16">
        <v>120</v>
      </c>
      <c r="D8210" s="16">
        <v>87.3</v>
      </c>
      <c r="E8210" s="17">
        <v>35004</v>
      </c>
      <c r="F8210" s="17"/>
    </row>
    <row r="8211" spans="1:6" x14ac:dyDescent="0.25">
      <c r="A8211" s="16" t="s">
        <v>242</v>
      </c>
      <c r="B8211" s="16">
        <v>39648</v>
      </c>
      <c r="C8211" s="16">
        <v>140</v>
      </c>
      <c r="D8211" s="16">
        <v>128.9</v>
      </c>
      <c r="E8211" s="17">
        <v>32599</v>
      </c>
      <c r="F8211" s="17"/>
    </row>
    <row r="8212" spans="1:6" x14ac:dyDescent="0.25">
      <c r="A8212" s="16" t="s">
        <v>242</v>
      </c>
      <c r="B8212" s="16">
        <v>38703</v>
      </c>
      <c r="C8212" s="16">
        <v>116</v>
      </c>
      <c r="D8212" s="16">
        <v>105</v>
      </c>
      <c r="E8212" s="17">
        <v>35735</v>
      </c>
      <c r="F8212" s="17"/>
    </row>
    <row r="8213" spans="1:6" x14ac:dyDescent="0.25">
      <c r="A8213" s="16" t="s">
        <v>242</v>
      </c>
      <c r="B8213" s="16">
        <v>39503</v>
      </c>
      <c r="C8213" s="16">
        <v>105</v>
      </c>
      <c r="D8213" s="16">
        <v>88.4</v>
      </c>
      <c r="E8213" s="17">
        <v>34541</v>
      </c>
      <c r="F8213" s="17"/>
    </row>
    <row r="8214" spans="1:6" x14ac:dyDescent="0.25">
      <c r="A8214" s="16" t="s">
        <v>242</v>
      </c>
      <c r="B8214" s="16">
        <v>39208</v>
      </c>
      <c r="C8214" s="16">
        <v>52</v>
      </c>
      <c r="D8214" s="16">
        <v>46.8</v>
      </c>
      <c r="E8214" s="17">
        <v>39538</v>
      </c>
      <c r="F8214" s="17"/>
    </row>
    <row r="8215" spans="1:6" x14ac:dyDescent="0.25">
      <c r="A8215" s="16" t="s">
        <v>242</v>
      </c>
      <c r="B8215" s="16">
        <v>39564</v>
      </c>
      <c r="C8215" s="16">
        <v>73</v>
      </c>
      <c r="D8215" s="16">
        <v>53.5</v>
      </c>
      <c r="E8215" s="17">
        <v>35438</v>
      </c>
      <c r="F8215" s="17"/>
    </row>
    <row r="8216" spans="1:6" x14ac:dyDescent="0.25">
      <c r="A8216" s="16" t="s">
        <v>242</v>
      </c>
      <c r="B8216" s="16">
        <v>38863</v>
      </c>
      <c r="C8216" s="16">
        <v>44</v>
      </c>
      <c r="D8216" s="16">
        <v>43</v>
      </c>
      <c r="E8216" s="17">
        <v>35338</v>
      </c>
      <c r="F8216" s="17"/>
    </row>
    <row r="8217" spans="1:6" x14ac:dyDescent="0.25">
      <c r="A8217" s="16" t="s">
        <v>242</v>
      </c>
      <c r="B8217" s="16">
        <v>39301</v>
      </c>
      <c r="C8217" s="16">
        <v>82</v>
      </c>
      <c r="D8217" s="16">
        <v>76</v>
      </c>
      <c r="E8217" s="17">
        <v>36617</v>
      </c>
      <c r="F8217" s="17"/>
    </row>
    <row r="8218" spans="1:6" x14ac:dyDescent="0.25">
      <c r="A8218" s="16" t="s">
        <v>242</v>
      </c>
      <c r="B8218" s="16">
        <v>39301</v>
      </c>
      <c r="C8218" s="16">
        <v>84</v>
      </c>
      <c r="D8218" s="16">
        <v>62.4</v>
      </c>
      <c r="E8218" s="17">
        <v>34182</v>
      </c>
      <c r="F8218" s="17"/>
    </row>
    <row r="8219" spans="1:6" x14ac:dyDescent="0.25">
      <c r="A8219" s="16" t="s">
        <v>242</v>
      </c>
      <c r="B8219" s="16">
        <v>38611</v>
      </c>
      <c r="C8219" s="16">
        <v>60</v>
      </c>
      <c r="D8219" s="16">
        <v>53.9</v>
      </c>
      <c r="E8219" s="17">
        <v>38407</v>
      </c>
      <c r="F8219" s="17"/>
    </row>
    <row r="8220" spans="1:6" x14ac:dyDescent="0.25">
      <c r="A8220" s="16" t="s">
        <v>242</v>
      </c>
      <c r="B8220" s="16">
        <v>39702</v>
      </c>
      <c r="C8220" s="16">
        <v>140</v>
      </c>
      <c r="D8220" s="16">
        <v>129.1</v>
      </c>
      <c r="E8220" s="17">
        <v>36209</v>
      </c>
      <c r="F8220" s="17"/>
    </row>
    <row r="8221" spans="1:6" x14ac:dyDescent="0.25">
      <c r="A8221" s="16" t="s">
        <v>242</v>
      </c>
      <c r="B8221" s="16">
        <v>38676</v>
      </c>
      <c r="C8221" s="16">
        <v>60</v>
      </c>
      <c r="D8221" s="16">
        <v>54.3</v>
      </c>
      <c r="E8221" s="17">
        <v>41030</v>
      </c>
      <c r="F8221" s="17"/>
    </row>
    <row r="8222" spans="1:6" x14ac:dyDescent="0.25">
      <c r="A8222" s="16" t="s">
        <v>242</v>
      </c>
      <c r="B8222" s="16">
        <v>39667</v>
      </c>
      <c r="C8222" s="16">
        <v>60</v>
      </c>
      <c r="D8222" s="16">
        <v>43.6</v>
      </c>
      <c r="E8222" s="17">
        <v>32599</v>
      </c>
      <c r="F8222" s="17"/>
    </row>
    <row r="8223" spans="1:6" x14ac:dyDescent="0.25">
      <c r="A8223" s="16" t="s">
        <v>242</v>
      </c>
      <c r="B8223" s="16">
        <v>39083</v>
      </c>
      <c r="C8223" s="16">
        <v>90</v>
      </c>
      <c r="D8223" s="16">
        <v>57.8</v>
      </c>
      <c r="E8223" s="17">
        <v>34912</v>
      </c>
      <c r="F8223" s="17"/>
    </row>
    <row r="8224" spans="1:6" x14ac:dyDescent="0.25">
      <c r="A8224" s="16" t="s">
        <v>242</v>
      </c>
      <c r="B8224" s="16">
        <v>39540</v>
      </c>
      <c r="C8224" s="16">
        <v>106</v>
      </c>
      <c r="D8224" s="16">
        <v>87.1</v>
      </c>
      <c r="E8224" s="17">
        <v>39381</v>
      </c>
      <c r="F8224" s="17"/>
    </row>
    <row r="8225" spans="1:6" x14ac:dyDescent="0.25">
      <c r="A8225" s="16" t="s">
        <v>242</v>
      </c>
      <c r="B8225" s="16">
        <v>39451</v>
      </c>
      <c r="C8225" s="16">
        <v>60</v>
      </c>
      <c r="D8225" s="16">
        <v>57.5</v>
      </c>
      <c r="E8225" s="17">
        <v>37135</v>
      </c>
      <c r="F8225" s="17"/>
    </row>
    <row r="8226" spans="1:6" x14ac:dyDescent="0.25">
      <c r="A8226" s="16" t="s">
        <v>242</v>
      </c>
      <c r="B8226" s="16">
        <v>39365</v>
      </c>
      <c r="C8226" s="16">
        <v>60</v>
      </c>
      <c r="D8226" s="16">
        <v>58.1</v>
      </c>
      <c r="E8226" s="17">
        <v>38796</v>
      </c>
      <c r="F8226" s="17"/>
    </row>
    <row r="8227" spans="1:6" x14ac:dyDescent="0.25">
      <c r="A8227" s="16" t="s">
        <v>242</v>
      </c>
      <c r="B8227" s="16">
        <v>39272</v>
      </c>
      <c r="C8227" s="16">
        <v>88</v>
      </c>
      <c r="D8227" s="16">
        <v>83.8</v>
      </c>
      <c r="E8227" s="17">
        <v>37834</v>
      </c>
      <c r="F8227" s="17"/>
    </row>
    <row r="8228" spans="1:6" x14ac:dyDescent="0.25">
      <c r="A8228" s="16" t="s">
        <v>242</v>
      </c>
      <c r="B8228" s="16">
        <v>39355</v>
      </c>
      <c r="C8228" s="16">
        <v>120</v>
      </c>
      <c r="D8228" s="16">
        <v>108.1</v>
      </c>
      <c r="E8228" s="17">
        <v>37469</v>
      </c>
      <c r="F8228" s="17"/>
    </row>
    <row r="8229" spans="1:6" x14ac:dyDescent="0.25">
      <c r="A8229" s="16" t="s">
        <v>242</v>
      </c>
      <c r="B8229" s="16">
        <v>38930</v>
      </c>
      <c r="C8229" s="16">
        <v>110</v>
      </c>
      <c r="D8229" s="16">
        <v>104.7</v>
      </c>
      <c r="E8229" s="17">
        <v>33848</v>
      </c>
      <c r="F8229" s="17"/>
    </row>
    <row r="8230" spans="1:6" x14ac:dyDescent="0.25">
      <c r="A8230" s="16" t="s">
        <v>242</v>
      </c>
      <c r="B8230" s="16">
        <v>38852</v>
      </c>
      <c r="C8230" s="16">
        <v>73</v>
      </c>
      <c r="D8230" s="16">
        <v>68.900000000000006</v>
      </c>
      <c r="E8230" s="17">
        <v>32770</v>
      </c>
      <c r="F8230" s="17"/>
    </row>
    <row r="8231" spans="1:6" x14ac:dyDescent="0.25">
      <c r="A8231" s="16" t="s">
        <v>242</v>
      </c>
      <c r="B8231" s="16">
        <v>39702</v>
      </c>
      <c r="C8231" s="16">
        <v>60</v>
      </c>
      <c r="D8231" s="16">
        <v>58</v>
      </c>
      <c r="E8231" s="17">
        <v>35047</v>
      </c>
      <c r="F8231" s="17"/>
    </row>
    <row r="8232" spans="1:6" x14ac:dyDescent="0.25">
      <c r="A8232" s="16" t="s">
        <v>242</v>
      </c>
      <c r="B8232" s="16">
        <v>39090</v>
      </c>
      <c r="C8232" s="16">
        <v>120</v>
      </c>
      <c r="D8232" s="16">
        <v>98.8</v>
      </c>
      <c r="E8232" s="17">
        <v>34700</v>
      </c>
      <c r="F8232" s="17"/>
    </row>
    <row r="8233" spans="1:6" x14ac:dyDescent="0.25">
      <c r="A8233" s="16" t="s">
        <v>242</v>
      </c>
      <c r="B8233" s="16">
        <v>38901</v>
      </c>
      <c r="C8233" s="16">
        <v>110</v>
      </c>
      <c r="D8233" s="16">
        <v>96.7</v>
      </c>
      <c r="E8233" s="17">
        <v>32599</v>
      </c>
      <c r="F8233" s="17"/>
    </row>
    <row r="8234" spans="1:6" x14ac:dyDescent="0.25">
      <c r="A8234" s="16" t="s">
        <v>242</v>
      </c>
      <c r="B8234" s="16">
        <v>38916</v>
      </c>
      <c r="C8234" s="16">
        <v>120</v>
      </c>
      <c r="D8234" s="16">
        <v>95.5</v>
      </c>
      <c r="E8234" s="17">
        <v>29281</v>
      </c>
      <c r="F8234" s="17"/>
    </row>
    <row r="8235" spans="1:6" x14ac:dyDescent="0.25">
      <c r="A8235" s="16" t="s">
        <v>242</v>
      </c>
      <c r="B8235" s="16">
        <v>39307</v>
      </c>
      <c r="C8235" s="16">
        <v>106</v>
      </c>
      <c r="D8235" s="16">
        <v>96.4</v>
      </c>
      <c r="E8235" s="17">
        <v>40269</v>
      </c>
      <c r="F8235" s="17"/>
    </row>
    <row r="8236" spans="1:6" x14ac:dyDescent="0.25">
      <c r="A8236" s="16" t="s">
        <v>242</v>
      </c>
      <c r="B8236" s="16">
        <v>38821</v>
      </c>
      <c r="C8236" s="16">
        <v>60</v>
      </c>
      <c r="D8236" s="16">
        <v>55.9</v>
      </c>
      <c r="E8236" s="17">
        <v>38064</v>
      </c>
      <c r="F8236" s="17"/>
    </row>
    <row r="8237" spans="1:6" x14ac:dyDescent="0.25">
      <c r="A8237" s="16" t="s">
        <v>242</v>
      </c>
      <c r="B8237" s="16">
        <v>39305</v>
      </c>
      <c r="C8237" s="16">
        <v>60</v>
      </c>
      <c r="D8237" s="16">
        <v>55.9</v>
      </c>
      <c r="E8237" s="17">
        <v>41816</v>
      </c>
      <c r="F8237" s="17"/>
    </row>
    <row r="8238" spans="1:6" x14ac:dyDescent="0.25">
      <c r="A8238" s="16" t="s">
        <v>242</v>
      </c>
      <c r="B8238" s="16">
        <v>39402</v>
      </c>
      <c r="C8238" s="16">
        <v>25</v>
      </c>
      <c r="D8238" s="16">
        <v>18.5</v>
      </c>
      <c r="E8238" s="17">
        <v>34290</v>
      </c>
      <c r="F8238" s="17"/>
    </row>
    <row r="8239" spans="1:6" x14ac:dyDescent="0.25">
      <c r="A8239" s="16" t="s">
        <v>242</v>
      </c>
      <c r="B8239" s="16">
        <v>38843</v>
      </c>
      <c r="C8239" s="16">
        <v>130</v>
      </c>
      <c r="D8239" s="16">
        <v>124.4</v>
      </c>
      <c r="E8239" s="17">
        <v>33970</v>
      </c>
      <c r="F8239" s="17"/>
    </row>
    <row r="8240" spans="1:6" x14ac:dyDescent="0.25">
      <c r="A8240" s="16" t="s">
        <v>242</v>
      </c>
      <c r="B8240" s="16">
        <v>38603</v>
      </c>
      <c r="C8240" s="16">
        <v>60</v>
      </c>
      <c r="D8240" s="16">
        <v>53.5</v>
      </c>
      <c r="E8240" s="17">
        <v>33400</v>
      </c>
      <c r="F8240" s="17"/>
    </row>
    <row r="8241" spans="1:6" x14ac:dyDescent="0.25">
      <c r="A8241" s="16" t="s">
        <v>242</v>
      </c>
      <c r="B8241" s="16">
        <v>38852</v>
      </c>
      <c r="C8241" s="16">
        <v>105</v>
      </c>
      <c r="D8241" s="16">
        <v>99</v>
      </c>
      <c r="E8241" s="17">
        <v>35065</v>
      </c>
      <c r="F8241" s="17"/>
    </row>
    <row r="8242" spans="1:6" x14ac:dyDescent="0.25">
      <c r="A8242" s="16" t="s">
        <v>242</v>
      </c>
      <c r="B8242" s="16">
        <v>39176</v>
      </c>
      <c r="C8242" s="16">
        <v>60</v>
      </c>
      <c r="D8242" s="16">
        <v>49.7</v>
      </c>
      <c r="E8242" s="17">
        <v>37197</v>
      </c>
      <c r="F8242" s="17"/>
    </row>
    <row r="8243" spans="1:6" x14ac:dyDescent="0.25">
      <c r="A8243" s="16" t="s">
        <v>242</v>
      </c>
      <c r="B8243" s="16">
        <v>38965</v>
      </c>
      <c r="C8243" s="16">
        <v>122</v>
      </c>
      <c r="D8243" s="16">
        <v>111</v>
      </c>
      <c r="E8243" s="17">
        <v>27119</v>
      </c>
      <c r="F8243" s="17"/>
    </row>
    <row r="8244" spans="1:6" x14ac:dyDescent="0.25">
      <c r="A8244" s="16" t="s">
        <v>242</v>
      </c>
      <c r="B8244" s="16">
        <v>39339</v>
      </c>
      <c r="C8244" s="16">
        <v>120</v>
      </c>
      <c r="D8244" s="16">
        <v>114.4</v>
      </c>
      <c r="E8244" s="17">
        <v>28578</v>
      </c>
      <c r="F8244" s="17"/>
    </row>
    <row r="8245" spans="1:6" x14ac:dyDescent="0.25">
      <c r="A8245" s="16" t="s">
        <v>242</v>
      </c>
      <c r="B8245" s="16">
        <v>39705</v>
      </c>
      <c r="C8245" s="16">
        <v>60</v>
      </c>
      <c r="D8245" s="16">
        <v>54</v>
      </c>
      <c r="E8245" s="17">
        <v>37834</v>
      </c>
      <c r="F8245" s="17"/>
    </row>
    <row r="8246" spans="1:6" x14ac:dyDescent="0.25">
      <c r="A8246" s="16" t="s">
        <v>242</v>
      </c>
      <c r="B8246" s="16">
        <v>39452</v>
      </c>
      <c r="C8246" s="16">
        <v>59</v>
      </c>
      <c r="D8246" s="16">
        <v>40.4</v>
      </c>
      <c r="E8246" s="17">
        <v>40837</v>
      </c>
      <c r="F8246" s="17"/>
    </row>
    <row r="8247" spans="1:6" x14ac:dyDescent="0.25">
      <c r="A8247" s="16" t="s">
        <v>242</v>
      </c>
      <c r="B8247" s="16">
        <v>38655</v>
      </c>
      <c r="C8247" s="16">
        <v>180</v>
      </c>
      <c r="D8247" s="16">
        <v>149.69999999999999</v>
      </c>
      <c r="E8247" s="17">
        <v>36892</v>
      </c>
      <c r="F8247" s="17"/>
    </row>
    <row r="8248" spans="1:6" x14ac:dyDescent="0.25">
      <c r="A8248" s="16" t="s">
        <v>242</v>
      </c>
      <c r="B8248" s="16">
        <v>39667</v>
      </c>
      <c r="C8248" s="16">
        <v>60</v>
      </c>
      <c r="D8248" s="16">
        <v>55.7</v>
      </c>
      <c r="E8248" s="17">
        <v>35462</v>
      </c>
      <c r="F8248" s="17"/>
    </row>
    <row r="8249" spans="1:6" x14ac:dyDescent="0.25">
      <c r="A8249" s="16" t="s">
        <v>242</v>
      </c>
      <c r="B8249" s="16">
        <v>39193</v>
      </c>
      <c r="C8249" s="16">
        <v>89</v>
      </c>
      <c r="D8249" s="16">
        <v>72.3</v>
      </c>
      <c r="E8249" s="17">
        <v>37046</v>
      </c>
      <c r="F8249" s="17"/>
    </row>
    <row r="8250" spans="1:6" x14ac:dyDescent="0.25">
      <c r="A8250" s="16" t="s">
        <v>242</v>
      </c>
      <c r="B8250" s="16">
        <v>39470</v>
      </c>
      <c r="C8250" s="16">
        <v>120</v>
      </c>
      <c r="D8250" s="16">
        <v>105.3</v>
      </c>
      <c r="E8250" s="17">
        <v>27119</v>
      </c>
      <c r="F8250" s="17"/>
    </row>
    <row r="8251" spans="1:6" x14ac:dyDescent="0.25">
      <c r="A8251" s="16" t="s">
        <v>242</v>
      </c>
      <c r="B8251" s="16">
        <v>39069</v>
      </c>
      <c r="C8251" s="16">
        <v>60</v>
      </c>
      <c r="D8251" s="16">
        <v>46</v>
      </c>
      <c r="E8251" s="17">
        <v>34072</v>
      </c>
      <c r="F8251" s="17"/>
    </row>
    <row r="8252" spans="1:6" x14ac:dyDescent="0.25">
      <c r="A8252" s="16" t="s">
        <v>242</v>
      </c>
      <c r="B8252" s="16">
        <v>38834</v>
      </c>
      <c r="C8252" s="16">
        <v>95</v>
      </c>
      <c r="D8252" s="16">
        <v>85.4</v>
      </c>
      <c r="E8252" s="17">
        <v>35125</v>
      </c>
      <c r="F8252" s="17"/>
    </row>
    <row r="8253" spans="1:6" x14ac:dyDescent="0.25">
      <c r="A8253" s="16" t="s">
        <v>242</v>
      </c>
      <c r="B8253" s="16">
        <v>39571</v>
      </c>
      <c r="C8253" s="16">
        <v>60</v>
      </c>
      <c r="D8253" s="16">
        <v>55.1</v>
      </c>
      <c r="E8253" s="17">
        <v>37469</v>
      </c>
      <c r="F8253" s="17"/>
    </row>
    <row r="8254" spans="1:6" x14ac:dyDescent="0.25">
      <c r="A8254" s="16" t="s">
        <v>242</v>
      </c>
      <c r="B8254" s="16">
        <v>39564</v>
      </c>
      <c r="C8254" s="16">
        <v>115</v>
      </c>
      <c r="D8254" s="16">
        <v>101.1</v>
      </c>
      <c r="E8254" s="17">
        <v>33547</v>
      </c>
      <c r="F8254" s="17"/>
    </row>
    <row r="8255" spans="1:6" x14ac:dyDescent="0.25">
      <c r="A8255" s="16" t="s">
        <v>242</v>
      </c>
      <c r="B8255" s="16">
        <v>39759</v>
      </c>
      <c r="C8255" s="16">
        <v>119</v>
      </c>
      <c r="D8255" s="16">
        <v>107.4</v>
      </c>
      <c r="E8255" s="17">
        <v>34394</v>
      </c>
      <c r="F8255" s="17"/>
    </row>
    <row r="8256" spans="1:6" x14ac:dyDescent="0.25">
      <c r="A8256" s="16" t="s">
        <v>242</v>
      </c>
      <c r="B8256" s="16">
        <v>39654</v>
      </c>
      <c r="C8256" s="16">
        <v>60</v>
      </c>
      <c r="D8256" s="16">
        <v>57.1</v>
      </c>
      <c r="E8256" s="17">
        <v>35065</v>
      </c>
      <c r="F8256" s="17"/>
    </row>
    <row r="8257" spans="1:6" x14ac:dyDescent="0.25">
      <c r="A8257" s="16" t="s">
        <v>242</v>
      </c>
      <c r="B8257" s="16">
        <v>39440</v>
      </c>
      <c r="C8257" s="16">
        <v>120</v>
      </c>
      <c r="D8257" s="16">
        <v>103.5</v>
      </c>
      <c r="E8257" s="17">
        <v>31929</v>
      </c>
      <c r="F8257" s="17"/>
    </row>
    <row r="8258" spans="1:6" x14ac:dyDescent="0.25">
      <c r="A8258" s="16" t="s">
        <v>242</v>
      </c>
      <c r="B8258" s="16">
        <v>39206</v>
      </c>
      <c r="C8258" s="16">
        <v>180</v>
      </c>
      <c r="D8258" s="16">
        <v>161.6</v>
      </c>
      <c r="E8258" s="17">
        <v>32668</v>
      </c>
      <c r="F8258" s="17"/>
    </row>
    <row r="8259" spans="1:6" x14ac:dyDescent="0.25">
      <c r="A8259" s="16" t="s">
        <v>242</v>
      </c>
      <c r="B8259" s="16">
        <v>38771</v>
      </c>
      <c r="C8259" s="16">
        <v>111</v>
      </c>
      <c r="D8259" s="16">
        <v>105.9</v>
      </c>
      <c r="E8259" s="17">
        <v>32660</v>
      </c>
      <c r="F8259" s="17"/>
    </row>
    <row r="8260" spans="1:6" x14ac:dyDescent="0.25">
      <c r="A8260" s="16" t="s">
        <v>242</v>
      </c>
      <c r="B8260" s="16">
        <v>39440</v>
      </c>
      <c r="C8260" s="16">
        <v>60</v>
      </c>
      <c r="D8260" s="16">
        <v>51.5</v>
      </c>
      <c r="E8260" s="17">
        <v>36708</v>
      </c>
      <c r="F8260" s="17"/>
    </row>
    <row r="8261" spans="1:6" x14ac:dyDescent="0.25">
      <c r="A8261" s="16" t="s">
        <v>242</v>
      </c>
      <c r="B8261" s="16">
        <v>39601</v>
      </c>
      <c r="C8261" s="16">
        <v>60</v>
      </c>
      <c r="D8261" s="16">
        <v>53.1</v>
      </c>
      <c r="E8261" s="17">
        <v>38362</v>
      </c>
      <c r="F8261" s="17"/>
    </row>
    <row r="8262" spans="1:6" x14ac:dyDescent="0.25">
      <c r="A8262" s="16" t="s">
        <v>242</v>
      </c>
      <c r="B8262" s="16">
        <v>38774</v>
      </c>
      <c r="C8262" s="16">
        <v>60</v>
      </c>
      <c r="D8262" s="16">
        <v>52.5</v>
      </c>
      <c r="E8262" s="17">
        <v>37622</v>
      </c>
      <c r="F8262" s="17"/>
    </row>
    <row r="8263" spans="1:6" x14ac:dyDescent="0.25">
      <c r="A8263" s="16" t="s">
        <v>242</v>
      </c>
      <c r="B8263" s="16">
        <v>39328</v>
      </c>
      <c r="C8263" s="16">
        <v>60</v>
      </c>
      <c r="D8263" s="16">
        <v>58.3</v>
      </c>
      <c r="E8263" s="17">
        <v>35735</v>
      </c>
      <c r="F8263" s="17"/>
    </row>
    <row r="8264" spans="1:6" x14ac:dyDescent="0.25">
      <c r="A8264" s="16" t="s">
        <v>242</v>
      </c>
      <c r="B8264" s="16">
        <v>39342</v>
      </c>
      <c r="C8264" s="16">
        <v>120</v>
      </c>
      <c r="D8264" s="16">
        <v>112.7</v>
      </c>
      <c r="E8264" s="17">
        <v>40057</v>
      </c>
      <c r="F8264" s="17"/>
    </row>
    <row r="8265" spans="1:6" x14ac:dyDescent="0.25">
      <c r="A8265" s="16" t="s">
        <v>242</v>
      </c>
      <c r="B8265" s="16">
        <v>39401</v>
      </c>
      <c r="C8265" s="16">
        <v>60</v>
      </c>
      <c r="D8265" s="16">
        <v>59.3</v>
      </c>
      <c r="E8265" s="17">
        <v>39272</v>
      </c>
      <c r="F8265" s="17"/>
    </row>
    <row r="8266" spans="1:6" x14ac:dyDescent="0.25">
      <c r="A8266" s="16" t="s">
        <v>242</v>
      </c>
      <c r="B8266" s="16">
        <v>39056</v>
      </c>
      <c r="C8266" s="16">
        <v>145</v>
      </c>
      <c r="D8266" s="16">
        <v>134.4</v>
      </c>
      <c r="E8266" s="17">
        <v>33725</v>
      </c>
      <c r="F8266" s="17"/>
    </row>
    <row r="8267" spans="1:6" x14ac:dyDescent="0.25">
      <c r="A8267" s="16" t="s">
        <v>242</v>
      </c>
      <c r="B8267" s="16">
        <v>39051</v>
      </c>
      <c r="C8267" s="16">
        <v>44</v>
      </c>
      <c r="D8267" s="16">
        <v>41.7</v>
      </c>
      <c r="E8267" s="17">
        <v>42684</v>
      </c>
      <c r="F8267" s="17"/>
    </row>
    <row r="8268" spans="1:6" x14ac:dyDescent="0.25">
      <c r="A8268" s="16" t="s">
        <v>242</v>
      </c>
      <c r="B8268" s="16">
        <v>39301</v>
      </c>
      <c r="C8268" s="16">
        <v>120</v>
      </c>
      <c r="D8268" s="16">
        <v>91.6</v>
      </c>
      <c r="E8268" s="17">
        <v>32660</v>
      </c>
      <c r="F8268" s="17"/>
    </row>
    <row r="8269" spans="1:6" x14ac:dyDescent="0.25">
      <c r="A8269" s="16" t="s">
        <v>242</v>
      </c>
      <c r="B8269" s="16">
        <v>38635</v>
      </c>
      <c r="C8269" s="16">
        <v>120</v>
      </c>
      <c r="D8269" s="16">
        <v>112.4</v>
      </c>
      <c r="E8269" s="17">
        <v>35125</v>
      </c>
      <c r="F8269" s="17"/>
    </row>
    <row r="8270" spans="1:6" x14ac:dyDescent="0.25">
      <c r="A8270" s="16" t="s">
        <v>242</v>
      </c>
      <c r="B8270" s="16">
        <v>39452</v>
      </c>
      <c r="C8270" s="16">
        <v>60</v>
      </c>
      <c r="D8270" s="16">
        <v>49.8</v>
      </c>
      <c r="E8270" s="17">
        <v>34578</v>
      </c>
      <c r="F8270" s="17"/>
    </row>
    <row r="8271" spans="1:6" x14ac:dyDescent="0.25">
      <c r="A8271" s="16" t="s">
        <v>242</v>
      </c>
      <c r="B8271" s="16">
        <v>38851</v>
      </c>
      <c r="C8271" s="16">
        <v>66</v>
      </c>
      <c r="D8271" s="16">
        <v>63.6</v>
      </c>
      <c r="E8271" s="17">
        <v>38169</v>
      </c>
      <c r="F8271" s="17"/>
    </row>
    <row r="8272" spans="1:6" x14ac:dyDescent="0.25">
      <c r="A8272" s="16" t="s">
        <v>242</v>
      </c>
      <c r="B8272" s="16">
        <v>39422</v>
      </c>
      <c r="C8272" s="16">
        <v>110</v>
      </c>
      <c r="D8272" s="16">
        <v>107</v>
      </c>
      <c r="E8272" s="17">
        <v>28094</v>
      </c>
      <c r="F8272" s="17"/>
    </row>
    <row r="8273" spans="1:6" x14ac:dyDescent="0.25">
      <c r="A8273" s="16" t="s">
        <v>242</v>
      </c>
      <c r="B8273" s="16">
        <v>39401</v>
      </c>
      <c r="C8273" s="16">
        <v>20</v>
      </c>
      <c r="D8273" s="16">
        <v>19.3</v>
      </c>
      <c r="E8273" s="17">
        <v>41039</v>
      </c>
      <c r="F8273" s="17"/>
    </row>
    <row r="8274" spans="1:6" x14ac:dyDescent="0.25">
      <c r="A8274" s="16" t="s">
        <v>242</v>
      </c>
      <c r="B8274" s="16">
        <v>39095</v>
      </c>
      <c r="C8274" s="16">
        <v>60</v>
      </c>
      <c r="D8274" s="16">
        <v>58.7</v>
      </c>
      <c r="E8274" s="17">
        <v>30903</v>
      </c>
      <c r="F8274" s="17"/>
    </row>
    <row r="8275" spans="1:6" x14ac:dyDescent="0.25">
      <c r="A8275" s="16" t="s">
        <v>242</v>
      </c>
      <c r="B8275" s="16">
        <v>39038</v>
      </c>
      <c r="C8275" s="16">
        <v>60</v>
      </c>
      <c r="D8275" s="16">
        <v>52.2</v>
      </c>
      <c r="E8275" s="17">
        <v>36526</v>
      </c>
      <c r="F8275" s="17"/>
    </row>
    <row r="8276" spans="1:6" x14ac:dyDescent="0.25">
      <c r="A8276" s="16" t="s">
        <v>242</v>
      </c>
      <c r="B8276" s="16">
        <v>39759</v>
      </c>
      <c r="C8276" s="16">
        <v>60</v>
      </c>
      <c r="D8276" s="16">
        <v>55.8</v>
      </c>
      <c r="E8276" s="17">
        <v>37865</v>
      </c>
      <c r="F8276" s="17"/>
    </row>
    <row r="8277" spans="1:6" x14ac:dyDescent="0.25">
      <c r="A8277" s="16" t="s">
        <v>242</v>
      </c>
      <c r="B8277" s="16">
        <v>39553</v>
      </c>
      <c r="C8277" s="16">
        <v>60</v>
      </c>
      <c r="D8277" s="16">
        <v>53.5</v>
      </c>
      <c r="E8277" s="17">
        <v>37469</v>
      </c>
      <c r="F8277" s="17"/>
    </row>
    <row r="8278" spans="1:6" x14ac:dyDescent="0.25">
      <c r="A8278" s="16" t="s">
        <v>242</v>
      </c>
      <c r="B8278" s="16">
        <v>38915</v>
      </c>
      <c r="C8278" s="16">
        <v>35</v>
      </c>
      <c r="D8278" s="16">
        <v>31.9</v>
      </c>
      <c r="E8278" s="17">
        <v>39461</v>
      </c>
      <c r="F8278" s="17"/>
    </row>
    <row r="8279" spans="1:6" x14ac:dyDescent="0.25">
      <c r="A8279" s="16" t="s">
        <v>242</v>
      </c>
      <c r="B8279" s="16">
        <v>39503</v>
      </c>
      <c r="C8279" s="16">
        <v>90</v>
      </c>
      <c r="D8279" s="16">
        <v>75.3</v>
      </c>
      <c r="E8279" s="17">
        <v>41869</v>
      </c>
      <c r="F8279" s="17"/>
    </row>
    <row r="8280" spans="1:6" x14ac:dyDescent="0.25">
      <c r="A8280" s="16" t="s">
        <v>242</v>
      </c>
      <c r="B8280" s="16">
        <v>38606</v>
      </c>
      <c r="C8280" s="16">
        <v>130</v>
      </c>
      <c r="D8280" s="16">
        <v>102.2</v>
      </c>
      <c r="E8280" s="17">
        <v>33420</v>
      </c>
      <c r="F8280" s="17"/>
    </row>
    <row r="8281" spans="1:6" x14ac:dyDescent="0.25">
      <c r="A8281" s="16" t="s">
        <v>242</v>
      </c>
      <c r="B8281" s="16">
        <v>39744</v>
      </c>
      <c r="C8281" s="16">
        <v>119</v>
      </c>
      <c r="D8281" s="16">
        <v>107.8</v>
      </c>
      <c r="E8281" s="17">
        <v>32660</v>
      </c>
      <c r="F8281" s="17"/>
    </row>
    <row r="8282" spans="1:6" x14ac:dyDescent="0.25">
      <c r="A8282" s="16" t="s">
        <v>242</v>
      </c>
      <c r="B8282" s="16">
        <v>39120</v>
      </c>
      <c r="C8282" s="16">
        <v>58</v>
      </c>
      <c r="D8282" s="16">
        <v>47.1</v>
      </c>
      <c r="E8282" s="17">
        <v>35125</v>
      </c>
      <c r="F8282" s="17"/>
    </row>
    <row r="8283" spans="1:6" x14ac:dyDescent="0.25">
      <c r="A8283" s="16" t="s">
        <v>242</v>
      </c>
      <c r="B8283" s="16">
        <v>39157</v>
      </c>
      <c r="C8283" s="16">
        <v>120</v>
      </c>
      <c r="D8283" s="16">
        <v>103.8</v>
      </c>
      <c r="E8283" s="17">
        <v>37074</v>
      </c>
      <c r="F8283" s="17"/>
    </row>
    <row r="8284" spans="1:6" x14ac:dyDescent="0.25">
      <c r="A8284" s="16" t="s">
        <v>242</v>
      </c>
      <c r="B8284" s="16">
        <v>39150</v>
      </c>
      <c r="C8284" s="16">
        <v>73</v>
      </c>
      <c r="D8284" s="16">
        <v>72.7</v>
      </c>
      <c r="E8284" s="17">
        <v>34669</v>
      </c>
      <c r="F8284" s="17"/>
    </row>
    <row r="8285" spans="1:6" x14ac:dyDescent="0.25">
      <c r="A8285" s="16" t="s">
        <v>242</v>
      </c>
      <c r="B8285" s="16">
        <v>38863</v>
      </c>
      <c r="C8285" s="16">
        <v>60</v>
      </c>
      <c r="D8285" s="16">
        <v>57.2</v>
      </c>
      <c r="E8285" s="17">
        <v>38534</v>
      </c>
      <c r="F8285" s="17"/>
    </row>
    <row r="8286" spans="1:6" x14ac:dyDescent="0.25">
      <c r="A8286" s="16" t="s">
        <v>242</v>
      </c>
      <c r="B8286" s="16">
        <v>38829</v>
      </c>
      <c r="C8286" s="16">
        <v>64</v>
      </c>
      <c r="D8286" s="16">
        <v>40.6</v>
      </c>
      <c r="E8286" s="17">
        <v>36647</v>
      </c>
      <c r="F8286" s="17"/>
    </row>
    <row r="8287" spans="1:6" x14ac:dyDescent="0.25">
      <c r="A8287" s="16" t="s">
        <v>242</v>
      </c>
      <c r="B8287" s="16">
        <v>38834</v>
      </c>
      <c r="C8287" s="16">
        <v>125</v>
      </c>
      <c r="D8287" s="16">
        <v>102.2</v>
      </c>
      <c r="E8287" s="17">
        <v>32636</v>
      </c>
      <c r="F8287" s="17"/>
    </row>
    <row r="8288" spans="1:6" x14ac:dyDescent="0.25">
      <c r="A8288" s="16" t="s">
        <v>242</v>
      </c>
      <c r="B8288" s="16">
        <v>39120</v>
      </c>
      <c r="C8288" s="16">
        <v>100</v>
      </c>
      <c r="D8288" s="16">
        <v>74.400000000000006</v>
      </c>
      <c r="E8288" s="17">
        <v>34394</v>
      </c>
      <c r="F8288" s="17"/>
    </row>
    <row r="8289" spans="1:6" x14ac:dyDescent="0.25">
      <c r="A8289" s="16" t="s">
        <v>242</v>
      </c>
      <c r="B8289" s="16">
        <v>38824</v>
      </c>
      <c r="C8289" s="16">
        <v>107</v>
      </c>
      <c r="D8289" s="16">
        <v>94</v>
      </c>
      <c r="E8289" s="17">
        <v>34001</v>
      </c>
      <c r="F8289" s="17"/>
    </row>
    <row r="8290" spans="1:6" x14ac:dyDescent="0.25">
      <c r="A8290" s="16" t="s">
        <v>242</v>
      </c>
      <c r="B8290" s="16">
        <v>39601</v>
      </c>
      <c r="C8290" s="16">
        <v>58</v>
      </c>
      <c r="D8290" s="16">
        <v>53.2</v>
      </c>
      <c r="E8290" s="17">
        <v>34394</v>
      </c>
      <c r="F8290" s="17"/>
    </row>
    <row r="8291" spans="1:6" x14ac:dyDescent="0.25">
      <c r="A8291" s="16" t="s">
        <v>242</v>
      </c>
      <c r="B8291" s="16">
        <v>39180</v>
      </c>
      <c r="C8291" s="16">
        <v>60</v>
      </c>
      <c r="D8291" s="16">
        <v>56.5</v>
      </c>
      <c r="E8291" s="17">
        <v>37321</v>
      </c>
      <c r="F8291" s="17"/>
    </row>
    <row r="8292" spans="1:6" x14ac:dyDescent="0.25">
      <c r="A8292" s="16" t="s">
        <v>242</v>
      </c>
      <c r="B8292" s="16">
        <v>38771</v>
      </c>
      <c r="C8292" s="16">
        <v>60</v>
      </c>
      <c r="D8292" s="16">
        <v>57.5</v>
      </c>
      <c r="E8292" s="17">
        <v>43009</v>
      </c>
      <c r="F8292" s="17"/>
    </row>
    <row r="8293" spans="1:6" x14ac:dyDescent="0.25">
      <c r="A8293" s="16" t="s">
        <v>242</v>
      </c>
      <c r="B8293" s="16">
        <v>39202</v>
      </c>
      <c r="C8293" s="16">
        <v>60</v>
      </c>
      <c r="D8293" s="16">
        <v>56.6</v>
      </c>
      <c r="E8293" s="17">
        <v>35674</v>
      </c>
      <c r="F8293" s="17"/>
    </row>
    <row r="8294" spans="1:6" x14ac:dyDescent="0.25">
      <c r="A8294" s="16" t="s">
        <v>242</v>
      </c>
      <c r="B8294" s="16">
        <v>39051</v>
      </c>
      <c r="C8294" s="16">
        <v>99</v>
      </c>
      <c r="D8294" s="16">
        <v>92.1</v>
      </c>
      <c r="E8294" s="17">
        <v>32599</v>
      </c>
      <c r="F8294" s="17"/>
    </row>
    <row r="8295" spans="1:6" x14ac:dyDescent="0.25">
      <c r="A8295" s="16" t="s">
        <v>242</v>
      </c>
      <c r="B8295" s="16">
        <v>38843</v>
      </c>
      <c r="C8295" s="16">
        <v>66</v>
      </c>
      <c r="D8295" s="16">
        <v>47.4</v>
      </c>
      <c r="E8295" s="17">
        <v>35047</v>
      </c>
      <c r="F8295" s="17"/>
    </row>
    <row r="8296" spans="1:6" x14ac:dyDescent="0.25">
      <c r="A8296" s="16" t="s">
        <v>242</v>
      </c>
      <c r="B8296" s="16">
        <v>39577</v>
      </c>
      <c r="C8296" s="16">
        <v>103</v>
      </c>
      <c r="D8296" s="16">
        <v>78.2</v>
      </c>
      <c r="E8296" s="17">
        <v>35192</v>
      </c>
      <c r="F8296" s="17"/>
    </row>
    <row r="8297" spans="1:6" x14ac:dyDescent="0.25">
      <c r="A8297" s="16" t="s">
        <v>242</v>
      </c>
      <c r="B8297" s="16">
        <v>39631</v>
      </c>
      <c r="C8297" s="16">
        <v>90</v>
      </c>
      <c r="D8297" s="16">
        <v>76.599999999999994</v>
      </c>
      <c r="E8297" s="17">
        <v>32660</v>
      </c>
      <c r="F8297" s="17"/>
    </row>
    <row r="8298" spans="1:6" x14ac:dyDescent="0.25">
      <c r="A8298" s="16" t="s">
        <v>242</v>
      </c>
      <c r="B8298" s="16">
        <v>39305</v>
      </c>
      <c r="C8298" s="16">
        <v>91</v>
      </c>
      <c r="D8298" s="16">
        <v>87.4</v>
      </c>
      <c r="E8298" s="17">
        <v>38574</v>
      </c>
      <c r="F8298" s="17"/>
    </row>
    <row r="8299" spans="1:6" x14ac:dyDescent="0.25">
      <c r="A8299" s="16" t="s">
        <v>242</v>
      </c>
      <c r="B8299" s="16">
        <v>38671</v>
      </c>
      <c r="C8299" s="16">
        <v>140</v>
      </c>
      <c r="D8299" s="16">
        <v>119.3</v>
      </c>
      <c r="E8299" s="17">
        <v>32599</v>
      </c>
      <c r="F8299" s="17"/>
    </row>
    <row r="8300" spans="1:6" x14ac:dyDescent="0.25">
      <c r="A8300" s="16" t="s">
        <v>242</v>
      </c>
      <c r="B8300" s="16">
        <v>39451</v>
      </c>
      <c r="C8300" s="16">
        <v>60</v>
      </c>
      <c r="D8300" s="16">
        <v>54.2</v>
      </c>
      <c r="E8300" s="17">
        <v>34578</v>
      </c>
      <c r="F8300" s="17"/>
    </row>
    <row r="8301" spans="1:6" x14ac:dyDescent="0.25">
      <c r="A8301" s="16" t="s">
        <v>242</v>
      </c>
      <c r="B8301" s="16">
        <v>38701</v>
      </c>
      <c r="C8301" s="16">
        <v>60</v>
      </c>
      <c r="D8301" s="16">
        <v>54.7</v>
      </c>
      <c r="E8301" s="17">
        <v>35034</v>
      </c>
      <c r="F8301" s="17"/>
    </row>
    <row r="8302" spans="1:6" x14ac:dyDescent="0.25">
      <c r="A8302" s="16" t="s">
        <v>242</v>
      </c>
      <c r="B8302" s="16">
        <v>39063</v>
      </c>
      <c r="C8302" s="16">
        <v>80</v>
      </c>
      <c r="D8302" s="16">
        <v>76</v>
      </c>
      <c r="E8302" s="17">
        <v>40651</v>
      </c>
      <c r="F8302" s="17"/>
    </row>
    <row r="8303" spans="1:6" x14ac:dyDescent="0.25">
      <c r="A8303" s="16" t="s">
        <v>242</v>
      </c>
      <c r="B8303" s="16">
        <v>39180</v>
      </c>
      <c r="C8303" s="16">
        <v>100</v>
      </c>
      <c r="D8303" s="16">
        <v>75.900000000000006</v>
      </c>
      <c r="E8303" s="17">
        <v>35278</v>
      </c>
      <c r="F8303" s="17"/>
    </row>
    <row r="8304" spans="1:6" x14ac:dyDescent="0.25">
      <c r="A8304" s="16" t="s">
        <v>242</v>
      </c>
      <c r="B8304" s="16">
        <v>38652</v>
      </c>
      <c r="C8304" s="16">
        <v>120</v>
      </c>
      <c r="D8304" s="16">
        <v>100.3</v>
      </c>
      <c r="E8304" s="17">
        <v>36892</v>
      </c>
      <c r="F8304" s="17"/>
    </row>
    <row r="8305" spans="1:6" x14ac:dyDescent="0.25">
      <c r="A8305" s="16" t="s">
        <v>242</v>
      </c>
      <c r="B8305" s="16">
        <v>39744</v>
      </c>
      <c r="C8305" s="16">
        <v>36</v>
      </c>
      <c r="D8305" s="16">
        <v>33.9</v>
      </c>
      <c r="E8305" s="17">
        <v>36124</v>
      </c>
      <c r="F8305" s="17"/>
    </row>
    <row r="8306" spans="1:6" x14ac:dyDescent="0.25">
      <c r="A8306" s="16" t="s">
        <v>242</v>
      </c>
      <c r="B8306" s="16">
        <v>38646</v>
      </c>
      <c r="C8306" s="16">
        <v>60</v>
      </c>
      <c r="D8306" s="16">
        <v>48.4</v>
      </c>
      <c r="E8306" s="17">
        <v>42452</v>
      </c>
      <c r="F8306" s="17"/>
    </row>
    <row r="8307" spans="1:6" x14ac:dyDescent="0.25">
      <c r="A8307" s="16" t="s">
        <v>242</v>
      </c>
      <c r="B8307" s="16">
        <v>38967</v>
      </c>
      <c r="C8307" s="16">
        <v>120</v>
      </c>
      <c r="D8307" s="16">
        <v>104.9</v>
      </c>
      <c r="E8307" s="17">
        <v>34394</v>
      </c>
      <c r="F8307" s="17"/>
    </row>
    <row r="8308" spans="1:6" x14ac:dyDescent="0.25">
      <c r="A8308" s="16" t="s">
        <v>242</v>
      </c>
      <c r="B8308" s="16">
        <v>38801</v>
      </c>
      <c r="C8308" s="16">
        <v>140</v>
      </c>
      <c r="E8308" s="17">
        <v>38200</v>
      </c>
      <c r="F8308" s="17"/>
    </row>
    <row r="8309" spans="1:6" x14ac:dyDescent="0.25">
      <c r="A8309" s="16" t="s">
        <v>242</v>
      </c>
      <c r="B8309" s="16">
        <v>39401</v>
      </c>
      <c r="C8309" s="16">
        <v>80</v>
      </c>
      <c r="D8309" s="16">
        <v>75</v>
      </c>
      <c r="E8309" s="17">
        <v>37742</v>
      </c>
      <c r="F8309" s="17"/>
    </row>
    <row r="8310" spans="1:6" x14ac:dyDescent="0.25">
      <c r="A8310" s="16" t="s">
        <v>242</v>
      </c>
      <c r="B8310" s="16">
        <v>38637</v>
      </c>
      <c r="C8310" s="16">
        <v>60</v>
      </c>
      <c r="D8310" s="16">
        <v>53.5</v>
      </c>
      <c r="E8310" s="17">
        <v>37175</v>
      </c>
      <c r="F8310" s="17"/>
    </row>
    <row r="8311" spans="1:6" x14ac:dyDescent="0.25">
      <c r="A8311" s="16" t="s">
        <v>242</v>
      </c>
      <c r="B8311" s="16">
        <v>39272</v>
      </c>
      <c r="C8311" s="16">
        <v>119</v>
      </c>
      <c r="D8311" s="16">
        <v>113.5</v>
      </c>
      <c r="E8311" s="17">
        <v>32599</v>
      </c>
      <c r="F8311" s="17"/>
    </row>
    <row r="8312" spans="1:6" x14ac:dyDescent="0.25">
      <c r="A8312" s="16" t="s">
        <v>242</v>
      </c>
      <c r="B8312" s="16">
        <v>39773</v>
      </c>
      <c r="C8312" s="16">
        <v>60</v>
      </c>
      <c r="D8312" s="16">
        <v>57</v>
      </c>
      <c r="E8312" s="17">
        <v>38534</v>
      </c>
      <c r="F8312" s="17"/>
    </row>
    <row r="8313" spans="1:6" x14ac:dyDescent="0.25">
      <c r="A8313" s="16" t="s">
        <v>242</v>
      </c>
      <c r="B8313" s="16">
        <v>39194</v>
      </c>
      <c r="C8313" s="16">
        <v>60</v>
      </c>
      <c r="D8313" s="16">
        <v>57.4</v>
      </c>
      <c r="E8313" s="17">
        <v>39762</v>
      </c>
      <c r="F8313" s="17"/>
    </row>
    <row r="8314" spans="1:6" x14ac:dyDescent="0.25">
      <c r="A8314" s="16" t="s">
        <v>242</v>
      </c>
      <c r="B8314" s="16">
        <v>39339</v>
      </c>
      <c r="C8314" s="16">
        <v>60</v>
      </c>
      <c r="D8314" s="16">
        <v>56.5</v>
      </c>
      <c r="E8314" s="17">
        <v>32082</v>
      </c>
      <c r="F8314" s="17"/>
    </row>
    <row r="8315" spans="1:6" x14ac:dyDescent="0.25">
      <c r="A8315" s="16" t="s">
        <v>242</v>
      </c>
      <c r="B8315" s="16">
        <v>39216</v>
      </c>
      <c r="C8315" s="16">
        <v>105</v>
      </c>
      <c r="D8315" s="16">
        <v>92.4</v>
      </c>
      <c r="E8315" s="17">
        <v>32660</v>
      </c>
      <c r="F8315" s="17"/>
    </row>
    <row r="8316" spans="1:6" x14ac:dyDescent="0.25">
      <c r="A8316" s="16" t="s">
        <v>242</v>
      </c>
      <c r="B8316" s="16">
        <v>39232</v>
      </c>
      <c r="C8316" s="16">
        <v>60</v>
      </c>
      <c r="D8316" s="16">
        <v>57</v>
      </c>
      <c r="E8316" s="17">
        <v>38044</v>
      </c>
      <c r="F8316" s="17"/>
    </row>
    <row r="8317" spans="1:6" x14ac:dyDescent="0.25">
      <c r="A8317" s="16" t="s">
        <v>242</v>
      </c>
      <c r="B8317" s="16">
        <v>39212</v>
      </c>
      <c r="C8317" s="16">
        <v>87</v>
      </c>
      <c r="D8317" s="16">
        <v>73.2</v>
      </c>
      <c r="E8317" s="17">
        <v>37012</v>
      </c>
      <c r="F8317" s="17"/>
    </row>
    <row r="8318" spans="1:6" x14ac:dyDescent="0.25">
      <c r="A8318" s="16" t="s">
        <v>242</v>
      </c>
      <c r="B8318" s="16">
        <v>38732</v>
      </c>
      <c r="C8318" s="16">
        <v>35</v>
      </c>
      <c r="D8318" s="16">
        <v>32.4</v>
      </c>
      <c r="E8318" s="17">
        <v>27879</v>
      </c>
      <c r="F8318" s="17"/>
    </row>
    <row r="8319" spans="1:6" x14ac:dyDescent="0.25">
      <c r="A8319" s="16" t="s">
        <v>242</v>
      </c>
      <c r="B8319" s="16">
        <v>39305</v>
      </c>
      <c r="C8319" s="16">
        <v>58</v>
      </c>
      <c r="E8319" s="17">
        <v>43796</v>
      </c>
      <c r="F8319" s="17"/>
    </row>
    <row r="8320" spans="1:6" x14ac:dyDescent="0.25">
      <c r="A8320" s="16" t="s">
        <v>242</v>
      </c>
      <c r="B8320" s="16">
        <v>38704</v>
      </c>
      <c r="C8320" s="16">
        <v>60</v>
      </c>
      <c r="D8320" s="16">
        <v>52</v>
      </c>
      <c r="E8320" s="17">
        <v>37554</v>
      </c>
      <c r="F8320" s="17"/>
    </row>
    <row r="8321" spans="1:6" x14ac:dyDescent="0.25">
      <c r="A8321" s="16" t="s">
        <v>242</v>
      </c>
      <c r="B8321" s="16">
        <v>39648</v>
      </c>
      <c r="C8321" s="16">
        <v>145</v>
      </c>
      <c r="D8321" s="16">
        <v>126</v>
      </c>
      <c r="E8321" s="17">
        <v>33573</v>
      </c>
      <c r="F8321" s="17"/>
    </row>
    <row r="8322" spans="1:6" x14ac:dyDescent="0.25">
      <c r="A8322" s="16" t="s">
        <v>242</v>
      </c>
      <c r="B8322" s="16">
        <v>39111</v>
      </c>
      <c r="C8322" s="16">
        <v>120</v>
      </c>
      <c r="D8322" s="16">
        <v>106.1</v>
      </c>
      <c r="E8322" s="17">
        <v>37104</v>
      </c>
      <c r="F8322" s="17"/>
    </row>
    <row r="8323" spans="1:6" x14ac:dyDescent="0.25">
      <c r="A8323" s="16" t="s">
        <v>242</v>
      </c>
      <c r="B8323" s="16">
        <v>39345</v>
      </c>
      <c r="C8323" s="16">
        <v>120</v>
      </c>
      <c r="D8323" s="16">
        <v>108.8</v>
      </c>
      <c r="E8323" s="17">
        <v>33842</v>
      </c>
      <c r="F8323" s="17"/>
    </row>
    <row r="8324" spans="1:6" x14ac:dyDescent="0.25">
      <c r="A8324" s="16" t="s">
        <v>242</v>
      </c>
      <c r="B8324" s="16">
        <v>38834</v>
      </c>
      <c r="C8324" s="16">
        <v>44</v>
      </c>
      <c r="D8324" s="16">
        <v>24.1</v>
      </c>
      <c r="E8324" s="17">
        <v>27119</v>
      </c>
      <c r="F8324" s="17"/>
    </row>
    <row r="8325" spans="1:6" x14ac:dyDescent="0.25">
      <c r="A8325" s="16" t="s">
        <v>243</v>
      </c>
      <c r="B8325" s="16">
        <v>59068</v>
      </c>
      <c r="C8325" s="16">
        <v>76</v>
      </c>
      <c r="D8325" s="16">
        <v>47.2</v>
      </c>
      <c r="E8325" s="17">
        <v>27925</v>
      </c>
      <c r="F8325" s="17"/>
    </row>
    <row r="8326" spans="1:6" x14ac:dyDescent="0.25">
      <c r="A8326" s="16" t="s">
        <v>243</v>
      </c>
      <c r="B8326" s="16">
        <v>59840</v>
      </c>
      <c r="C8326" s="16">
        <v>58</v>
      </c>
      <c r="D8326" s="16">
        <v>48.1</v>
      </c>
      <c r="E8326" s="17">
        <v>33126</v>
      </c>
      <c r="F8326" s="17"/>
    </row>
    <row r="8327" spans="1:6" x14ac:dyDescent="0.25">
      <c r="A8327" s="16" t="s">
        <v>243</v>
      </c>
      <c r="B8327" s="16">
        <v>59102</v>
      </c>
      <c r="C8327" s="16">
        <v>160</v>
      </c>
      <c r="D8327" s="16">
        <v>110.1</v>
      </c>
      <c r="E8327" s="17">
        <v>25477</v>
      </c>
      <c r="F8327" s="17"/>
    </row>
    <row r="8328" spans="1:6" x14ac:dyDescent="0.25">
      <c r="A8328" s="16" t="s">
        <v>243</v>
      </c>
      <c r="B8328" s="16">
        <v>59538</v>
      </c>
      <c r="C8328" s="16">
        <v>56</v>
      </c>
      <c r="D8328" s="16">
        <v>50</v>
      </c>
      <c r="E8328" s="17">
        <v>32690</v>
      </c>
      <c r="F8328" s="17"/>
    </row>
    <row r="8329" spans="1:6" x14ac:dyDescent="0.25">
      <c r="A8329" s="16" t="s">
        <v>243</v>
      </c>
      <c r="B8329" s="16">
        <v>59715</v>
      </c>
      <c r="C8329" s="16">
        <v>94</v>
      </c>
      <c r="D8329" s="16">
        <v>51.3</v>
      </c>
      <c r="E8329" s="17">
        <v>28246</v>
      </c>
      <c r="F8329" s="17"/>
    </row>
    <row r="8330" spans="1:6" x14ac:dyDescent="0.25">
      <c r="A8330" s="16" t="s">
        <v>243</v>
      </c>
      <c r="B8330" s="16">
        <v>59457</v>
      </c>
      <c r="C8330" s="16">
        <v>101</v>
      </c>
      <c r="D8330" s="16">
        <v>31.3</v>
      </c>
      <c r="E8330" s="17">
        <v>25842</v>
      </c>
      <c r="F8330" s="17"/>
    </row>
    <row r="8331" spans="1:6" x14ac:dyDescent="0.25">
      <c r="A8331" s="16" t="s">
        <v>243</v>
      </c>
      <c r="B8331" s="16">
        <v>59019</v>
      </c>
      <c r="C8331" s="16">
        <v>82</v>
      </c>
      <c r="D8331" s="16">
        <v>40.4</v>
      </c>
      <c r="E8331" s="17">
        <v>29099</v>
      </c>
      <c r="F8331" s="17"/>
    </row>
    <row r="8332" spans="1:6" x14ac:dyDescent="0.25">
      <c r="A8332" s="16" t="s">
        <v>243</v>
      </c>
      <c r="B8332" s="16">
        <v>59749</v>
      </c>
      <c r="C8332" s="16">
        <v>39</v>
      </c>
      <c r="D8332" s="16">
        <v>26.3</v>
      </c>
      <c r="E8332" s="17">
        <v>35230</v>
      </c>
      <c r="F8332" s="17"/>
    </row>
    <row r="8333" spans="1:6" x14ac:dyDescent="0.25">
      <c r="A8333" s="16" t="s">
        <v>243</v>
      </c>
      <c r="B8333" s="16">
        <v>59425</v>
      </c>
      <c r="C8333" s="16">
        <v>59</v>
      </c>
      <c r="D8333" s="16">
        <v>48.7</v>
      </c>
      <c r="E8333" s="17">
        <v>32021</v>
      </c>
      <c r="F8333" s="17"/>
    </row>
    <row r="8334" spans="1:6" x14ac:dyDescent="0.25">
      <c r="A8334" s="16" t="s">
        <v>243</v>
      </c>
      <c r="B8334" s="16">
        <v>59102</v>
      </c>
      <c r="C8334" s="16">
        <v>90</v>
      </c>
      <c r="D8334" s="16">
        <v>68.7</v>
      </c>
      <c r="E8334" s="17">
        <v>33904</v>
      </c>
      <c r="F8334" s="17"/>
    </row>
    <row r="8335" spans="1:6" x14ac:dyDescent="0.25">
      <c r="A8335" s="16" t="s">
        <v>243</v>
      </c>
      <c r="B8335" s="16">
        <v>59230</v>
      </c>
      <c r="C8335" s="16">
        <v>96</v>
      </c>
      <c r="D8335" s="16">
        <v>65.599999999999994</v>
      </c>
      <c r="E8335" s="17">
        <v>28399</v>
      </c>
      <c r="F8335" s="17"/>
    </row>
    <row r="8336" spans="1:6" x14ac:dyDescent="0.25">
      <c r="A8336" s="16" t="s">
        <v>243</v>
      </c>
      <c r="B8336" s="16">
        <v>59917</v>
      </c>
      <c r="C8336" s="16">
        <v>49</v>
      </c>
      <c r="D8336" s="16">
        <v>37.700000000000003</v>
      </c>
      <c r="E8336" s="17">
        <v>28491</v>
      </c>
      <c r="F8336" s="17"/>
    </row>
    <row r="8337" spans="1:6" x14ac:dyDescent="0.25">
      <c r="A8337" s="16" t="s">
        <v>243</v>
      </c>
      <c r="B8337" s="16">
        <v>59044</v>
      </c>
      <c r="C8337" s="16">
        <v>79</v>
      </c>
      <c r="D8337" s="16">
        <v>43.9</v>
      </c>
      <c r="E8337" s="17">
        <v>31199</v>
      </c>
      <c r="F8337" s="17"/>
    </row>
    <row r="8338" spans="1:6" x14ac:dyDescent="0.25">
      <c r="A8338" s="16" t="s">
        <v>243</v>
      </c>
      <c r="B8338" s="16">
        <v>59804</v>
      </c>
      <c r="C8338" s="16">
        <v>193</v>
      </c>
      <c r="D8338" s="16">
        <v>153.1</v>
      </c>
      <c r="E8338" s="17">
        <v>27426</v>
      </c>
      <c r="F8338" s="17"/>
    </row>
    <row r="8339" spans="1:6" x14ac:dyDescent="0.25">
      <c r="A8339" s="16" t="s">
        <v>243</v>
      </c>
      <c r="B8339" s="16">
        <v>59330</v>
      </c>
      <c r="C8339" s="16">
        <v>80</v>
      </c>
      <c r="D8339" s="16">
        <v>72.5</v>
      </c>
      <c r="E8339" s="17">
        <v>34912</v>
      </c>
      <c r="F8339" s="17"/>
    </row>
    <row r="8340" spans="1:6" x14ac:dyDescent="0.25">
      <c r="A8340" s="16" t="s">
        <v>243</v>
      </c>
      <c r="B8340" s="16">
        <v>59102</v>
      </c>
      <c r="C8340" s="16">
        <v>150</v>
      </c>
      <c r="D8340" s="16">
        <v>82.9</v>
      </c>
      <c r="E8340" s="17">
        <v>24473</v>
      </c>
      <c r="F8340" s="17"/>
    </row>
    <row r="8341" spans="1:6" x14ac:dyDescent="0.25">
      <c r="A8341" s="16" t="s">
        <v>243</v>
      </c>
      <c r="B8341" s="16">
        <v>59201</v>
      </c>
      <c r="C8341" s="16">
        <v>60</v>
      </c>
      <c r="D8341" s="16">
        <v>49.5</v>
      </c>
      <c r="E8341" s="17">
        <v>28369</v>
      </c>
      <c r="F8341" s="17"/>
    </row>
    <row r="8342" spans="1:6" x14ac:dyDescent="0.25">
      <c r="A8342" s="16" t="s">
        <v>243</v>
      </c>
      <c r="B8342" s="16">
        <v>59870</v>
      </c>
      <c r="C8342" s="16">
        <v>50</v>
      </c>
      <c r="D8342" s="16">
        <v>35.9</v>
      </c>
      <c r="E8342" s="17">
        <v>28369</v>
      </c>
      <c r="F8342" s="17"/>
    </row>
    <row r="8343" spans="1:6" x14ac:dyDescent="0.25">
      <c r="A8343" s="16" t="s">
        <v>243</v>
      </c>
      <c r="B8343" s="16">
        <v>59701</v>
      </c>
      <c r="C8343" s="16">
        <v>100</v>
      </c>
      <c r="D8343" s="16">
        <v>54.2</v>
      </c>
      <c r="E8343" s="17">
        <v>31017</v>
      </c>
      <c r="F8343" s="17"/>
    </row>
    <row r="8344" spans="1:6" x14ac:dyDescent="0.25">
      <c r="A8344" s="16" t="s">
        <v>243</v>
      </c>
      <c r="B8344" s="16">
        <v>59034</v>
      </c>
      <c r="C8344" s="16">
        <v>36</v>
      </c>
      <c r="D8344" s="16">
        <v>32.299999999999997</v>
      </c>
      <c r="E8344" s="17">
        <v>32664</v>
      </c>
      <c r="F8344" s="17"/>
    </row>
    <row r="8345" spans="1:6" x14ac:dyDescent="0.25">
      <c r="A8345" s="16" t="s">
        <v>243</v>
      </c>
      <c r="B8345" s="16">
        <v>59330</v>
      </c>
      <c r="C8345" s="16">
        <v>75</v>
      </c>
      <c r="D8345" s="16">
        <v>32.9</v>
      </c>
      <c r="E8345" s="17">
        <v>28338</v>
      </c>
      <c r="F8345" s="17"/>
    </row>
    <row r="8346" spans="1:6" x14ac:dyDescent="0.25">
      <c r="A8346" s="16" t="s">
        <v>243</v>
      </c>
      <c r="B8346" s="16">
        <v>59864</v>
      </c>
      <c r="C8346" s="16">
        <v>20</v>
      </c>
      <c r="D8346" s="16">
        <v>19.2</v>
      </c>
      <c r="E8346" s="17">
        <v>35462</v>
      </c>
      <c r="F8346" s="17"/>
    </row>
    <row r="8347" spans="1:6" x14ac:dyDescent="0.25">
      <c r="A8347" s="16" t="s">
        <v>243</v>
      </c>
      <c r="B8347" s="16">
        <v>59911</v>
      </c>
      <c r="C8347" s="16">
        <v>83</v>
      </c>
      <c r="D8347" s="16">
        <v>51.1</v>
      </c>
      <c r="E8347" s="17">
        <v>28887</v>
      </c>
      <c r="F8347" s="17"/>
    </row>
    <row r="8348" spans="1:6" x14ac:dyDescent="0.25">
      <c r="A8348" s="16" t="s">
        <v>243</v>
      </c>
      <c r="B8348" s="16">
        <v>59901</v>
      </c>
      <c r="C8348" s="16">
        <v>110</v>
      </c>
      <c r="D8348" s="16">
        <v>100.1</v>
      </c>
      <c r="E8348" s="17">
        <v>31154</v>
      </c>
      <c r="F8348" s="17"/>
    </row>
    <row r="8349" spans="1:6" x14ac:dyDescent="0.25">
      <c r="A8349" s="16" t="s">
        <v>243</v>
      </c>
      <c r="B8349" s="16">
        <v>59701</v>
      </c>
      <c r="C8349" s="16">
        <v>103</v>
      </c>
      <c r="D8349" s="16">
        <v>58.4</v>
      </c>
      <c r="E8349" s="17">
        <v>32234</v>
      </c>
      <c r="F8349" s="17"/>
    </row>
    <row r="8350" spans="1:6" x14ac:dyDescent="0.25">
      <c r="A8350" s="16" t="s">
        <v>243</v>
      </c>
      <c r="B8350" s="16">
        <v>59102</v>
      </c>
      <c r="C8350" s="16">
        <v>186</v>
      </c>
      <c r="D8350" s="16">
        <v>134.69999999999999</v>
      </c>
      <c r="E8350" s="17">
        <v>24473</v>
      </c>
      <c r="F8350" s="17"/>
    </row>
    <row r="8351" spans="1:6" x14ac:dyDescent="0.25">
      <c r="A8351" s="16" t="s">
        <v>243</v>
      </c>
      <c r="B8351" s="16">
        <v>59722</v>
      </c>
      <c r="C8351" s="16">
        <v>60</v>
      </c>
      <c r="D8351" s="16">
        <v>47.2</v>
      </c>
      <c r="E8351" s="17">
        <v>32782</v>
      </c>
      <c r="F8351" s="17"/>
    </row>
    <row r="8352" spans="1:6" x14ac:dyDescent="0.25">
      <c r="A8352" s="16" t="s">
        <v>243</v>
      </c>
      <c r="B8352" s="16">
        <v>59405</v>
      </c>
      <c r="C8352" s="16">
        <v>189</v>
      </c>
      <c r="D8352" s="16">
        <v>91.6</v>
      </c>
      <c r="E8352" s="17">
        <v>24473</v>
      </c>
      <c r="F8352" s="17"/>
    </row>
    <row r="8353" spans="1:6" x14ac:dyDescent="0.25">
      <c r="A8353" s="16" t="s">
        <v>243</v>
      </c>
      <c r="B8353" s="16">
        <v>59715</v>
      </c>
      <c r="C8353" s="16">
        <v>103</v>
      </c>
      <c r="D8353" s="16">
        <v>32.200000000000003</v>
      </c>
      <c r="E8353" s="17">
        <v>31809</v>
      </c>
      <c r="F8353" s="17"/>
    </row>
    <row r="8354" spans="1:6" x14ac:dyDescent="0.25">
      <c r="A8354" s="16" t="s">
        <v>243</v>
      </c>
      <c r="B8354" s="16">
        <v>59701</v>
      </c>
      <c r="C8354" s="16">
        <v>186</v>
      </c>
      <c r="D8354" s="16">
        <v>67.3</v>
      </c>
      <c r="E8354" s="17">
        <v>28460</v>
      </c>
      <c r="F8354" s="17"/>
    </row>
    <row r="8355" spans="1:6" x14ac:dyDescent="0.25">
      <c r="A8355" s="16" t="s">
        <v>243</v>
      </c>
      <c r="B8355" s="16">
        <v>59802</v>
      </c>
      <c r="C8355" s="16">
        <v>72</v>
      </c>
      <c r="D8355" s="16">
        <v>53</v>
      </c>
      <c r="E8355" s="17">
        <v>32490</v>
      </c>
      <c r="F8355" s="17"/>
    </row>
    <row r="8356" spans="1:6" x14ac:dyDescent="0.25">
      <c r="A8356" s="16" t="s">
        <v>243</v>
      </c>
      <c r="B8356" s="16">
        <v>59270</v>
      </c>
      <c r="C8356" s="16">
        <v>93</v>
      </c>
      <c r="D8356" s="16">
        <v>47.1</v>
      </c>
      <c r="E8356" s="17">
        <v>32448</v>
      </c>
      <c r="F8356" s="17"/>
    </row>
    <row r="8357" spans="1:6" x14ac:dyDescent="0.25">
      <c r="A8357" s="16" t="s">
        <v>243</v>
      </c>
      <c r="B8357" s="16">
        <v>59860</v>
      </c>
      <c r="C8357" s="16">
        <v>70</v>
      </c>
      <c r="D8357" s="16">
        <v>48.8</v>
      </c>
      <c r="E8357" s="17">
        <v>29190</v>
      </c>
      <c r="F8357" s="17"/>
    </row>
    <row r="8358" spans="1:6" x14ac:dyDescent="0.25">
      <c r="A8358" s="16" t="s">
        <v>243</v>
      </c>
      <c r="B8358" s="16">
        <v>59301</v>
      </c>
      <c r="C8358" s="16">
        <v>107</v>
      </c>
      <c r="D8358" s="16">
        <v>48.9</v>
      </c>
      <c r="E8358" s="17">
        <v>28460</v>
      </c>
      <c r="F8358" s="17"/>
    </row>
    <row r="8359" spans="1:6" x14ac:dyDescent="0.25">
      <c r="A8359" s="16" t="s">
        <v>243</v>
      </c>
      <c r="B8359" s="16">
        <v>59864</v>
      </c>
      <c r="C8359" s="16">
        <v>75</v>
      </c>
      <c r="D8359" s="16">
        <v>38.700000000000003</v>
      </c>
      <c r="E8359" s="17">
        <v>28828</v>
      </c>
      <c r="F8359" s="17"/>
    </row>
    <row r="8360" spans="1:6" x14ac:dyDescent="0.25">
      <c r="A8360" s="16" t="s">
        <v>243</v>
      </c>
      <c r="B8360" s="16">
        <v>59923</v>
      </c>
      <c r="C8360" s="16">
        <v>101</v>
      </c>
      <c r="D8360" s="16">
        <v>81.099999999999994</v>
      </c>
      <c r="E8360" s="17">
        <v>26207</v>
      </c>
      <c r="F8360" s="17"/>
    </row>
    <row r="8361" spans="1:6" x14ac:dyDescent="0.25">
      <c r="A8361" s="16" t="s">
        <v>243</v>
      </c>
      <c r="B8361" s="16">
        <v>59327</v>
      </c>
      <c r="C8361" s="16">
        <v>31</v>
      </c>
      <c r="D8361" s="16">
        <v>21.7</v>
      </c>
      <c r="E8361" s="17">
        <v>28430</v>
      </c>
      <c r="F8361" s="17"/>
    </row>
    <row r="8362" spans="1:6" x14ac:dyDescent="0.25">
      <c r="A8362" s="16" t="s">
        <v>243</v>
      </c>
      <c r="B8362" s="16">
        <v>59427</v>
      </c>
      <c r="C8362" s="16">
        <v>41</v>
      </c>
      <c r="D8362" s="16">
        <v>28.1</v>
      </c>
      <c r="E8362" s="17">
        <v>31199</v>
      </c>
      <c r="F8362" s="17"/>
    </row>
    <row r="8363" spans="1:6" x14ac:dyDescent="0.25">
      <c r="A8363" s="16" t="s">
        <v>243</v>
      </c>
      <c r="B8363" s="16">
        <v>59022</v>
      </c>
      <c r="C8363" s="16">
        <v>40</v>
      </c>
      <c r="D8363" s="16">
        <v>25.8</v>
      </c>
      <c r="E8363" s="17">
        <v>35955</v>
      </c>
      <c r="F8363" s="17"/>
    </row>
    <row r="8364" spans="1:6" x14ac:dyDescent="0.25">
      <c r="A8364" s="16" t="s">
        <v>243</v>
      </c>
      <c r="B8364" s="16">
        <v>59859</v>
      </c>
      <c r="C8364" s="16">
        <v>28</v>
      </c>
      <c r="D8364" s="16">
        <v>27.9</v>
      </c>
      <c r="E8364" s="17">
        <v>31048</v>
      </c>
      <c r="F8364" s="17"/>
    </row>
    <row r="8365" spans="1:6" x14ac:dyDescent="0.25">
      <c r="A8365" s="16" t="s">
        <v>243</v>
      </c>
      <c r="B8365" s="16">
        <v>59912</v>
      </c>
      <c r="C8365" s="16">
        <v>105</v>
      </c>
      <c r="D8365" s="16">
        <v>91.7</v>
      </c>
      <c r="E8365" s="17">
        <v>29958</v>
      </c>
      <c r="F8365" s="17"/>
    </row>
    <row r="8366" spans="1:6" x14ac:dyDescent="0.25">
      <c r="A8366" s="16" t="s">
        <v>243</v>
      </c>
      <c r="B8366" s="16">
        <v>59845</v>
      </c>
      <c r="C8366" s="16">
        <v>40</v>
      </c>
      <c r="D8366" s="16">
        <v>29</v>
      </c>
      <c r="E8366" s="17">
        <v>28369</v>
      </c>
      <c r="F8366" s="17"/>
    </row>
    <row r="8367" spans="1:6" x14ac:dyDescent="0.25">
      <c r="A8367" s="16" t="s">
        <v>243</v>
      </c>
      <c r="B8367" s="16">
        <v>59901</v>
      </c>
      <c r="C8367" s="16">
        <v>140</v>
      </c>
      <c r="D8367" s="16">
        <v>73</v>
      </c>
      <c r="E8367" s="17">
        <v>24473</v>
      </c>
      <c r="F8367" s="17"/>
    </row>
    <row r="8368" spans="1:6" x14ac:dyDescent="0.25">
      <c r="A8368" s="16" t="s">
        <v>243</v>
      </c>
      <c r="B8368" s="16">
        <v>59802</v>
      </c>
      <c r="C8368" s="16">
        <v>53</v>
      </c>
      <c r="D8368" s="16">
        <v>34.9</v>
      </c>
      <c r="E8368" s="17">
        <v>24473</v>
      </c>
      <c r="F8368" s="17"/>
    </row>
    <row r="8369" spans="1:6" x14ac:dyDescent="0.25">
      <c r="A8369" s="16" t="s">
        <v>243</v>
      </c>
      <c r="B8369" s="16">
        <v>59105</v>
      </c>
      <c r="C8369" s="16">
        <v>129</v>
      </c>
      <c r="D8369" s="16">
        <v>59.1</v>
      </c>
      <c r="E8369" s="17">
        <v>32234</v>
      </c>
      <c r="F8369" s="17"/>
    </row>
    <row r="8370" spans="1:6" x14ac:dyDescent="0.25">
      <c r="A8370" s="16" t="s">
        <v>243</v>
      </c>
      <c r="B8370" s="16">
        <v>59474</v>
      </c>
      <c r="C8370" s="16">
        <v>53</v>
      </c>
      <c r="D8370" s="16">
        <v>24.4</v>
      </c>
      <c r="E8370" s="17">
        <v>28277</v>
      </c>
      <c r="F8370" s="17"/>
    </row>
    <row r="8371" spans="1:6" x14ac:dyDescent="0.25">
      <c r="A8371" s="16" t="s">
        <v>243</v>
      </c>
      <c r="B8371" s="16">
        <v>59601</v>
      </c>
      <c r="C8371" s="16">
        <v>101</v>
      </c>
      <c r="D8371" s="16">
        <v>36.799999999999997</v>
      </c>
      <c r="E8371" s="17">
        <v>31564</v>
      </c>
      <c r="F8371" s="17"/>
    </row>
    <row r="8372" spans="1:6" x14ac:dyDescent="0.25">
      <c r="A8372" s="16" t="s">
        <v>243</v>
      </c>
      <c r="B8372" s="16">
        <v>59601</v>
      </c>
      <c r="C8372" s="16">
        <v>90</v>
      </c>
      <c r="D8372" s="16">
        <v>67.8</v>
      </c>
      <c r="E8372" s="17">
        <v>28246</v>
      </c>
      <c r="F8372" s="17"/>
    </row>
    <row r="8373" spans="1:6" x14ac:dyDescent="0.25">
      <c r="A8373" s="16" t="s">
        <v>243</v>
      </c>
      <c r="B8373" s="16">
        <v>59047</v>
      </c>
      <c r="C8373" s="16">
        <v>115</v>
      </c>
      <c r="D8373" s="16">
        <v>49.4</v>
      </c>
      <c r="E8373" s="17">
        <v>27242</v>
      </c>
      <c r="F8373" s="17"/>
    </row>
    <row r="8374" spans="1:6" x14ac:dyDescent="0.25">
      <c r="A8374" s="16" t="s">
        <v>243</v>
      </c>
      <c r="B8374" s="16">
        <v>59417</v>
      </c>
      <c r="C8374" s="16">
        <v>47</v>
      </c>
      <c r="D8374" s="16">
        <v>21.8</v>
      </c>
      <c r="E8374" s="17">
        <v>32709</v>
      </c>
      <c r="F8374" s="17"/>
    </row>
    <row r="8375" spans="1:6" x14ac:dyDescent="0.25">
      <c r="A8375" s="16" t="s">
        <v>243</v>
      </c>
      <c r="B8375" s="16">
        <v>59715</v>
      </c>
      <c r="C8375" s="16">
        <v>86</v>
      </c>
      <c r="D8375" s="16">
        <v>30.3</v>
      </c>
      <c r="E8375" s="17">
        <v>25953</v>
      </c>
      <c r="F8375" s="17"/>
    </row>
    <row r="8376" spans="1:6" x14ac:dyDescent="0.25">
      <c r="A8376" s="16" t="s">
        <v>243</v>
      </c>
      <c r="B8376" s="16">
        <v>59457</v>
      </c>
      <c r="C8376" s="16">
        <v>85</v>
      </c>
      <c r="D8376" s="16">
        <v>46.2</v>
      </c>
      <c r="E8376" s="17">
        <v>28277</v>
      </c>
      <c r="F8376" s="17"/>
    </row>
    <row r="8377" spans="1:6" x14ac:dyDescent="0.25">
      <c r="A8377" s="16" t="s">
        <v>243</v>
      </c>
      <c r="B8377" s="16">
        <v>59301</v>
      </c>
      <c r="C8377" s="16">
        <v>84</v>
      </c>
      <c r="D8377" s="16">
        <v>46.1</v>
      </c>
      <c r="E8377" s="17">
        <v>31048</v>
      </c>
      <c r="F8377" s="17"/>
    </row>
    <row r="8378" spans="1:6" x14ac:dyDescent="0.25">
      <c r="A8378" s="16" t="s">
        <v>243</v>
      </c>
      <c r="B8378" s="16">
        <v>59405</v>
      </c>
      <c r="C8378" s="16">
        <v>278</v>
      </c>
      <c r="D8378" s="16">
        <v>145.1</v>
      </c>
      <c r="E8378" s="17">
        <v>24473</v>
      </c>
      <c r="F8378" s="17"/>
    </row>
    <row r="8379" spans="1:6" x14ac:dyDescent="0.25">
      <c r="A8379" s="16" t="s">
        <v>243</v>
      </c>
      <c r="B8379" s="16">
        <v>59523</v>
      </c>
      <c r="C8379" s="16">
        <v>42</v>
      </c>
      <c r="D8379" s="16">
        <v>38</v>
      </c>
      <c r="E8379" s="17">
        <v>32752</v>
      </c>
      <c r="F8379" s="17"/>
    </row>
    <row r="8380" spans="1:6" x14ac:dyDescent="0.25">
      <c r="A8380" s="16" t="s">
        <v>243</v>
      </c>
      <c r="B8380" s="16">
        <v>59803</v>
      </c>
      <c r="C8380" s="16">
        <v>95</v>
      </c>
      <c r="D8380" s="16">
        <v>66.099999999999994</v>
      </c>
      <c r="E8380" s="17">
        <v>25994</v>
      </c>
      <c r="F8380" s="17"/>
    </row>
    <row r="8381" spans="1:6" x14ac:dyDescent="0.25">
      <c r="A8381" s="16" t="s">
        <v>243</v>
      </c>
      <c r="B8381" s="16">
        <v>59725</v>
      </c>
      <c r="C8381" s="16">
        <v>87</v>
      </c>
      <c r="D8381" s="16">
        <v>54.8</v>
      </c>
      <c r="E8381" s="17">
        <v>32380</v>
      </c>
      <c r="F8381" s="17"/>
    </row>
    <row r="8382" spans="1:6" x14ac:dyDescent="0.25">
      <c r="A8382" s="16" t="s">
        <v>243</v>
      </c>
      <c r="B8382" s="16">
        <v>59254</v>
      </c>
      <c r="C8382" s="16">
        <v>45</v>
      </c>
      <c r="D8382" s="16">
        <v>29</v>
      </c>
      <c r="E8382" s="17">
        <v>28338</v>
      </c>
      <c r="F8382" s="17"/>
    </row>
    <row r="8383" spans="1:6" x14ac:dyDescent="0.25">
      <c r="A8383" s="16" t="s">
        <v>243</v>
      </c>
      <c r="B8383" s="16">
        <v>59101</v>
      </c>
      <c r="C8383" s="16">
        <v>100</v>
      </c>
      <c r="D8383" s="16">
        <v>72.599999999999994</v>
      </c>
      <c r="E8383" s="17">
        <v>32125</v>
      </c>
      <c r="F8383" s="17"/>
    </row>
    <row r="8384" spans="1:6" x14ac:dyDescent="0.25">
      <c r="A8384" s="16" t="s">
        <v>243</v>
      </c>
      <c r="B8384" s="16">
        <v>59729</v>
      </c>
      <c r="C8384" s="16">
        <v>32</v>
      </c>
      <c r="D8384" s="16">
        <v>22.4</v>
      </c>
      <c r="E8384" s="17">
        <v>33420</v>
      </c>
      <c r="F8384" s="17"/>
    </row>
    <row r="8385" spans="1:6" x14ac:dyDescent="0.25">
      <c r="A8385" s="16" t="s">
        <v>243</v>
      </c>
      <c r="B8385" s="16">
        <v>59601</v>
      </c>
      <c r="C8385" s="16">
        <v>108</v>
      </c>
      <c r="D8385" s="16">
        <v>34.6</v>
      </c>
      <c r="E8385" s="17">
        <v>26925</v>
      </c>
      <c r="F8385" s="17"/>
    </row>
    <row r="8386" spans="1:6" x14ac:dyDescent="0.25">
      <c r="A8386" s="16" t="s">
        <v>243</v>
      </c>
      <c r="B8386" s="16">
        <v>59501</v>
      </c>
      <c r="C8386" s="16">
        <v>135</v>
      </c>
      <c r="D8386" s="16">
        <v>85.8</v>
      </c>
      <c r="E8386" s="17">
        <v>31281</v>
      </c>
      <c r="F8386" s="17"/>
    </row>
    <row r="8387" spans="1:6" x14ac:dyDescent="0.25">
      <c r="A8387" s="16" t="s">
        <v>243</v>
      </c>
      <c r="B8387" s="16">
        <v>59937</v>
      </c>
      <c r="C8387" s="16">
        <v>100</v>
      </c>
      <c r="D8387" s="16">
        <v>64.599999999999994</v>
      </c>
      <c r="E8387" s="17">
        <v>32752</v>
      </c>
      <c r="F8387" s="17"/>
    </row>
    <row r="8388" spans="1:6" x14ac:dyDescent="0.25">
      <c r="A8388" s="16" t="s">
        <v>243</v>
      </c>
      <c r="B8388" s="16">
        <v>59634</v>
      </c>
      <c r="C8388" s="16">
        <v>70</v>
      </c>
      <c r="D8388" s="16">
        <v>67.400000000000006</v>
      </c>
      <c r="E8388" s="17">
        <v>28268</v>
      </c>
      <c r="F8388" s="17"/>
    </row>
    <row r="8389" spans="1:6" x14ac:dyDescent="0.25">
      <c r="A8389" s="16" t="s">
        <v>243</v>
      </c>
      <c r="B8389" s="16">
        <v>59353</v>
      </c>
      <c r="C8389" s="16">
        <v>40</v>
      </c>
      <c r="D8389" s="16">
        <v>33.4</v>
      </c>
      <c r="E8389" s="17">
        <v>28430</v>
      </c>
      <c r="F8389" s="17"/>
    </row>
    <row r="8390" spans="1:6" x14ac:dyDescent="0.25">
      <c r="A8390" s="16" t="s">
        <v>243</v>
      </c>
      <c r="B8390" s="16">
        <v>59840</v>
      </c>
      <c r="C8390" s="16">
        <v>98</v>
      </c>
      <c r="D8390" s="16">
        <v>43.9</v>
      </c>
      <c r="E8390" s="17">
        <v>30590</v>
      </c>
      <c r="F8390" s="17"/>
    </row>
    <row r="8391" spans="1:6" x14ac:dyDescent="0.25">
      <c r="A8391" s="16" t="s">
        <v>243</v>
      </c>
      <c r="B8391" s="16">
        <v>59405</v>
      </c>
      <c r="C8391" s="16">
        <v>146</v>
      </c>
      <c r="D8391" s="16">
        <v>134.9</v>
      </c>
      <c r="E8391" s="17">
        <v>24473</v>
      </c>
      <c r="F8391" s="17"/>
    </row>
    <row r="8392" spans="1:6" x14ac:dyDescent="0.25">
      <c r="A8392" s="16" t="s">
        <v>243</v>
      </c>
      <c r="B8392" s="16">
        <v>59901</v>
      </c>
      <c r="C8392" s="16">
        <v>155</v>
      </c>
      <c r="D8392" s="16">
        <v>91.6</v>
      </c>
      <c r="E8392" s="17">
        <v>32752</v>
      </c>
      <c r="F8392" s="17"/>
    </row>
    <row r="8393" spans="1:6" x14ac:dyDescent="0.25">
      <c r="A8393" s="16" t="s">
        <v>243</v>
      </c>
      <c r="B8393" s="16">
        <v>59711</v>
      </c>
      <c r="C8393" s="16">
        <v>62</v>
      </c>
      <c r="D8393" s="16">
        <v>25.2</v>
      </c>
      <c r="E8393" s="17">
        <v>28277</v>
      </c>
      <c r="F8393" s="17"/>
    </row>
    <row r="8394" spans="1:6" x14ac:dyDescent="0.25">
      <c r="A8394" s="16" t="s">
        <v>243</v>
      </c>
      <c r="B8394" s="16">
        <v>59457</v>
      </c>
      <c r="C8394" s="16">
        <v>117</v>
      </c>
      <c r="D8394" s="16">
        <v>74.400000000000006</v>
      </c>
      <c r="E8394" s="17">
        <v>33390</v>
      </c>
      <c r="F8394" s="17"/>
    </row>
    <row r="8395" spans="1:6" x14ac:dyDescent="0.25">
      <c r="A8395" s="16" t="s">
        <v>243</v>
      </c>
      <c r="B8395" s="16">
        <v>59317</v>
      </c>
      <c r="C8395" s="16">
        <v>41</v>
      </c>
      <c r="D8395" s="16">
        <v>20.9</v>
      </c>
      <c r="E8395" s="17">
        <v>28380</v>
      </c>
      <c r="F8395" s="17"/>
    </row>
    <row r="8396" spans="1:6" x14ac:dyDescent="0.25">
      <c r="A8396" s="16" t="s">
        <v>244</v>
      </c>
      <c r="B8396" s="16">
        <v>28398</v>
      </c>
      <c r="C8396" s="16">
        <v>100</v>
      </c>
      <c r="D8396" s="16">
        <v>74.7</v>
      </c>
      <c r="E8396" s="17">
        <v>31708</v>
      </c>
      <c r="F8396" s="17"/>
    </row>
    <row r="8397" spans="1:6" x14ac:dyDescent="0.25">
      <c r="A8397" s="16" t="s">
        <v>244</v>
      </c>
      <c r="B8397" s="16">
        <v>27874</v>
      </c>
      <c r="C8397" s="16">
        <v>60</v>
      </c>
      <c r="D8397" s="16">
        <v>48.4</v>
      </c>
      <c r="E8397" s="17">
        <v>34039</v>
      </c>
      <c r="F8397" s="17"/>
    </row>
    <row r="8398" spans="1:6" x14ac:dyDescent="0.25">
      <c r="A8398" s="16" t="s">
        <v>244</v>
      </c>
      <c r="B8398" s="16">
        <v>28712</v>
      </c>
      <c r="C8398" s="16">
        <v>120</v>
      </c>
      <c r="D8398" s="16">
        <v>64.900000000000006</v>
      </c>
      <c r="E8398" s="17">
        <v>34536</v>
      </c>
      <c r="F8398" s="17"/>
    </row>
    <row r="8399" spans="1:6" x14ac:dyDescent="0.25">
      <c r="A8399" s="16" t="s">
        <v>244</v>
      </c>
      <c r="B8399" s="16">
        <v>27312</v>
      </c>
      <c r="C8399" s="16">
        <v>16</v>
      </c>
      <c r="D8399" s="16">
        <v>4.7</v>
      </c>
      <c r="E8399" s="17">
        <v>38988</v>
      </c>
      <c r="F8399" s="17"/>
    </row>
    <row r="8400" spans="1:6" x14ac:dyDescent="0.25">
      <c r="A8400" s="16" t="s">
        <v>244</v>
      </c>
      <c r="B8400" s="16">
        <v>27804</v>
      </c>
      <c r="C8400" s="16">
        <v>141</v>
      </c>
      <c r="D8400" s="16">
        <v>136.30000000000001</v>
      </c>
      <c r="E8400" s="17">
        <v>32315</v>
      </c>
      <c r="F8400" s="17"/>
    </row>
    <row r="8401" spans="1:6" x14ac:dyDescent="0.25">
      <c r="A8401" s="16" t="s">
        <v>244</v>
      </c>
      <c r="B8401" s="16">
        <v>27577</v>
      </c>
      <c r="C8401" s="16">
        <v>138</v>
      </c>
      <c r="D8401" s="16">
        <v>144.9</v>
      </c>
      <c r="E8401" s="17">
        <v>28460</v>
      </c>
      <c r="F8401" s="17"/>
    </row>
    <row r="8402" spans="1:6" x14ac:dyDescent="0.25">
      <c r="A8402" s="16" t="s">
        <v>244</v>
      </c>
      <c r="B8402" s="16">
        <v>28001</v>
      </c>
      <c r="C8402" s="16">
        <v>60</v>
      </c>
      <c r="D8402" s="16">
        <v>52.8</v>
      </c>
      <c r="E8402" s="17">
        <v>34199</v>
      </c>
      <c r="F8402" s="17"/>
    </row>
    <row r="8403" spans="1:6" x14ac:dyDescent="0.25">
      <c r="A8403" s="16" t="s">
        <v>244</v>
      </c>
      <c r="B8403" s="16">
        <v>28786</v>
      </c>
      <c r="C8403" s="16">
        <v>90</v>
      </c>
      <c r="D8403" s="16">
        <v>83.4</v>
      </c>
      <c r="E8403" s="17">
        <v>27094</v>
      </c>
      <c r="F8403" s="17"/>
    </row>
    <row r="8404" spans="1:6" x14ac:dyDescent="0.25">
      <c r="A8404" s="16" t="s">
        <v>244</v>
      </c>
      <c r="B8404" s="16">
        <v>27615</v>
      </c>
      <c r="C8404" s="16">
        <v>36</v>
      </c>
      <c r="D8404" s="16">
        <v>33.6</v>
      </c>
      <c r="E8404" s="17">
        <v>39819</v>
      </c>
      <c r="F8404" s="17"/>
    </row>
    <row r="8405" spans="1:6" x14ac:dyDescent="0.25">
      <c r="A8405" s="16" t="s">
        <v>244</v>
      </c>
      <c r="B8405" s="16">
        <v>28329</v>
      </c>
      <c r="C8405" s="16">
        <v>212</v>
      </c>
      <c r="D8405" s="16">
        <v>107.5</v>
      </c>
      <c r="E8405" s="17">
        <v>29860</v>
      </c>
      <c r="F8405" s="17"/>
    </row>
    <row r="8406" spans="1:6" x14ac:dyDescent="0.25">
      <c r="A8406" s="16" t="s">
        <v>244</v>
      </c>
      <c r="B8406" s="16">
        <v>27217</v>
      </c>
      <c r="C8406" s="16">
        <v>160</v>
      </c>
      <c r="D8406" s="16">
        <v>125.4</v>
      </c>
      <c r="E8406" s="17">
        <v>32625</v>
      </c>
      <c r="F8406" s="17"/>
    </row>
    <row r="8407" spans="1:6" x14ac:dyDescent="0.25">
      <c r="A8407" s="16" t="s">
        <v>244</v>
      </c>
      <c r="B8407" s="16">
        <v>27263</v>
      </c>
      <c r="C8407" s="16">
        <v>68</v>
      </c>
      <c r="D8407" s="16">
        <v>57.2</v>
      </c>
      <c r="E8407" s="17">
        <v>34316</v>
      </c>
      <c r="F8407" s="17"/>
    </row>
    <row r="8408" spans="1:6" x14ac:dyDescent="0.25">
      <c r="A8408" s="16" t="s">
        <v>244</v>
      </c>
      <c r="B8408" s="16">
        <v>28376</v>
      </c>
      <c r="C8408" s="16">
        <v>132</v>
      </c>
      <c r="D8408" s="16">
        <v>112.4</v>
      </c>
      <c r="E8408" s="17">
        <v>32310</v>
      </c>
      <c r="F8408" s="17"/>
    </row>
    <row r="8409" spans="1:6" x14ac:dyDescent="0.25">
      <c r="A8409" s="16" t="s">
        <v>244</v>
      </c>
      <c r="B8409" s="16">
        <v>27360</v>
      </c>
      <c r="C8409" s="16">
        <v>120</v>
      </c>
      <c r="D8409" s="16">
        <v>76.3</v>
      </c>
      <c r="E8409" s="17">
        <v>37560</v>
      </c>
      <c r="F8409" s="17"/>
    </row>
    <row r="8410" spans="1:6" x14ac:dyDescent="0.25">
      <c r="A8410" s="16" t="s">
        <v>244</v>
      </c>
      <c r="B8410" s="16">
        <v>28580</v>
      </c>
      <c r="C8410" s="16">
        <v>115</v>
      </c>
      <c r="D8410" s="16">
        <v>103.9</v>
      </c>
      <c r="E8410" s="17">
        <v>33371</v>
      </c>
      <c r="F8410" s="17"/>
    </row>
    <row r="8411" spans="1:6" x14ac:dyDescent="0.25">
      <c r="A8411" s="16" t="s">
        <v>244</v>
      </c>
      <c r="B8411" s="16">
        <v>27983</v>
      </c>
      <c r="C8411" s="16">
        <v>72</v>
      </c>
      <c r="D8411" s="16">
        <v>54</v>
      </c>
      <c r="E8411" s="17">
        <v>33225</v>
      </c>
      <c r="F8411" s="17"/>
    </row>
    <row r="8412" spans="1:6" x14ac:dyDescent="0.25">
      <c r="A8412" s="16" t="s">
        <v>244</v>
      </c>
      <c r="B8412" s="16">
        <v>27804</v>
      </c>
      <c r="C8412" s="16">
        <v>100</v>
      </c>
      <c r="D8412" s="16">
        <v>92</v>
      </c>
      <c r="E8412" s="17">
        <v>27760</v>
      </c>
      <c r="F8412" s="17"/>
    </row>
    <row r="8413" spans="1:6" x14ac:dyDescent="0.25">
      <c r="A8413" s="16" t="s">
        <v>244</v>
      </c>
      <c r="B8413" s="16">
        <v>27705</v>
      </c>
      <c r="C8413" s="16">
        <v>138</v>
      </c>
      <c r="D8413" s="16">
        <v>121</v>
      </c>
      <c r="E8413" s="17">
        <v>40344</v>
      </c>
      <c r="F8413" s="17"/>
    </row>
    <row r="8414" spans="1:6" x14ac:dyDescent="0.25">
      <c r="A8414" s="16" t="s">
        <v>244</v>
      </c>
      <c r="B8414" s="16">
        <v>28092</v>
      </c>
      <c r="C8414" s="16">
        <v>63</v>
      </c>
      <c r="D8414" s="16">
        <v>57</v>
      </c>
      <c r="E8414" s="17">
        <v>33413</v>
      </c>
      <c r="F8414" s="17"/>
    </row>
    <row r="8415" spans="1:6" x14ac:dyDescent="0.25">
      <c r="A8415" s="16" t="s">
        <v>244</v>
      </c>
      <c r="B8415" s="16">
        <v>27534</v>
      </c>
      <c r="C8415" s="16">
        <v>200</v>
      </c>
      <c r="D8415" s="16">
        <v>178.3</v>
      </c>
      <c r="E8415" s="17">
        <v>27181</v>
      </c>
      <c r="F8415" s="17"/>
    </row>
    <row r="8416" spans="1:6" x14ac:dyDescent="0.25">
      <c r="A8416" s="16" t="s">
        <v>244</v>
      </c>
      <c r="B8416" s="16">
        <v>27588</v>
      </c>
      <c r="C8416" s="16">
        <v>130</v>
      </c>
      <c r="D8416" s="16">
        <v>124.3</v>
      </c>
      <c r="E8416" s="17">
        <v>33703</v>
      </c>
      <c r="F8416" s="17"/>
    </row>
    <row r="8417" spans="1:6" x14ac:dyDescent="0.25">
      <c r="A8417" s="16" t="s">
        <v>244</v>
      </c>
      <c r="B8417" s="16">
        <v>27605</v>
      </c>
      <c r="C8417" s="16">
        <v>157</v>
      </c>
      <c r="D8417" s="16">
        <v>107.5</v>
      </c>
      <c r="E8417" s="17">
        <v>26573</v>
      </c>
      <c r="F8417" s="17"/>
    </row>
    <row r="8418" spans="1:6" x14ac:dyDescent="0.25">
      <c r="A8418" s="16" t="s">
        <v>244</v>
      </c>
      <c r="B8418" s="16">
        <v>28147</v>
      </c>
      <c r="C8418" s="16">
        <v>90</v>
      </c>
      <c r="D8418" s="16">
        <v>84</v>
      </c>
      <c r="E8418" s="17">
        <v>36677</v>
      </c>
      <c r="F8418" s="17"/>
    </row>
    <row r="8419" spans="1:6" x14ac:dyDescent="0.25">
      <c r="A8419" s="16" t="s">
        <v>244</v>
      </c>
      <c r="B8419" s="16">
        <v>27938</v>
      </c>
      <c r="C8419" s="16">
        <v>70</v>
      </c>
      <c r="D8419" s="16">
        <v>50.4</v>
      </c>
      <c r="E8419" s="17">
        <v>33534</v>
      </c>
      <c r="F8419" s="17"/>
    </row>
    <row r="8420" spans="1:6" x14ac:dyDescent="0.25">
      <c r="A8420" s="16" t="s">
        <v>244</v>
      </c>
      <c r="B8420" s="16">
        <v>28711</v>
      </c>
      <c r="C8420" s="16">
        <v>60</v>
      </c>
      <c r="D8420" s="16">
        <v>47.4</v>
      </c>
      <c r="E8420" s="17">
        <v>26238</v>
      </c>
      <c r="F8420" s="17"/>
    </row>
    <row r="8421" spans="1:6" x14ac:dyDescent="0.25">
      <c r="A8421" s="16" t="s">
        <v>244</v>
      </c>
      <c r="B8421" s="16">
        <v>28315</v>
      </c>
      <c r="C8421" s="16">
        <v>90</v>
      </c>
      <c r="D8421" s="16">
        <v>84</v>
      </c>
      <c r="E8421" s="17">
        <v>36867</v>
      </c>
      <c r="F8421" s="17"/>
    </row>
    <row r="8422" spans="1:6" x14ac:dyDescent="0.25">
      <c r="A8422" s="16" t="s">
        <v>244</v>
      </c>
      <c r="B8422" s="16">
        <v>27804</v>
      </c>
      <c r="C8422" s="16">
        <v>117</v>
      </c>
      <c r="D8422" s="16">
        <v>107.6</v>
      </c>
      <c r="E8422" s="17">
        <v>31959</v>
      </c>
      <c r="F8422" s="17"/>
    </row>
    <row r="8423" spans="1:6" x14ac:dyDescent="0.25">
      <c r="A8423" s="16" t="s">
        <v>244</v>
      </c>
      <c r="B8423" s="16">
        <v>28207</v>
      </c>
      <c r="C8423" s="16">
        <v>12</v>
      </c>
      <c r="D8423" s="16">
        <v>13.5</v>
      </c>
      <c r="E8423" s="17">
        <v>34638</v>
      </c>
      <c r="F8423" s="17"/>
    </row>
    <row r="8424" spans="1:6" x14ac:dyDescent="0.25">
      <c r="A8424" s="16" t="s">
        <v>244</v>
      </c>
      <c r="B8424" s="16">
        <v>27577</v>
      </c>
      <c r="C8424" s="16">
        <v>165</v>
      </c>
      <c r="D8424" s="16">
        <v>136.4</v>
      </c>
      <c r="E8424" s="17">
        <v>30651</v>
      </c>
      <c r="F8424" s="17"/>
    </row>
    <row r="8425" spans="1:6" x14ac:dyDescent="0.25">
      <c r="A8425" s="16" t="s">
        <v>244</v>
      </c>
      <c r="B8425" s="16">
        <v>27856</v>
      </c>
      <c r="C8425" s="16">
        <v>60</v>
      </c>
      <c r="D8425" s="16">
        <v>57.2</v>
      </c>
      <c r="E8425" s="17">
        <v>37362</v>
      </c>
      <c r="F8425" s="17"/>
    </row>
    <row r="8426" spans="1:6" x14ac:dyDescent="0.25">
      <c r="A8426" s="16" t="s">
        <v>244</v>
      </c>
      <c r="B8426" s="16">
        <v>27533</v>
      </c>
      <c r="C8426" s="16">
        <v>144</v>
      </c>
      <c r="D8426" s="16">
        <v>131.1</v>
      </c>
      <c r="E8426" s="17">
        <v>40266</v>
      </c>
      <c r="F8426" s="17"/>
    </row>
    <row r="8427" spans="1:6" x14ac:dyDescent="0.25">
      <c r="A8427" s="16" t="s">
        <v>244</v>
      </c>
      <c r="B8427" s="16">
        <v>28607</v>
      </c>
      <c r="C8427" s="16">
        <v>134</v>
      </c>
      <c r="D8427" s="16">
        <v>78.5</v>
      </c>
      <c r="E8427" s="17">
        <v>28249</v>
      </c>
      <c r="F8427" s="17"/>
    </row>
    <row r="8428" spans="1:6" x14ac:dyDescent="0.25">
      <c r="A8428" s="16" t="s">
        <v>244</v>
      </c>
      <c r="B8428" s="16">
        <v>27455</v>
      </c>
      <c r="C8428" s="16">
        <v>134</v>
      </c>
      <c r="D8428" s="16">
        <v>124.2</v>
      </c>
      <c r="E8428" s="17">
        <v>24473</v>
      </c>
      <c r="F8428" s="17"/>
    </row>
    <row r="8429" spans="1:6" x14ac:dyDescent="0.25">
      <c r="A8429" s="16" t="s">
        <v>244</v>
      </c>
      <c r="B8429" s="16">
        <v>28577</v>
      </c>
      <c r="C8429" s="16">
        <v>104</v>
      </c>
      <c r="D8429" s="16">
        <v>71.099999999999994</v>
      </c>
      <c r="E8429" s="17">
        <v>28581</v>
      </c>
      <c r="F8429" s="17"/>
    </row>
    <row r="8430" spans="1:6" x14ac:dyDescent="0.25">
      <c r="A8430" s="16" t="s">
        <v>244</v>
      </c>
      <c r="B8430" s="16">
        <v>27262</v>
      </c>
      <c r="C8430" s="16">
        <v>129</v>
      </c>
      <c r="D8430" s="16">
        <v>116.7</v>
      </c>
      <c r="E8430" s="17">
        <v>26785</v>
      </c>
      <c r="F8430" s="17"/>
    </row>
    <row r="8431" spans="1:6" x14ac:dyDescent="0.25">
      <c r="A8431" s="16" t="s">
        <v>244</v>
      </c>
      <c r="B8431" s="16">
        <v>28714</v>
      </c>
      <c r="C8431" s="16">
        <v>140</v>
      </c>
      <c r="D8431" s="16">
        <v>89</v>
      </c>
      <c r="E8431" s="17">
        <v>32688</v>
      </c>
      <c r="F8431" s="17"/>
    </row>
    <row r="8432" spans="1:6" x14ac:dyDescent="0.25">
      <c r="A8432" s="16" t="s">
        <v>244</v>
      </c>
      <c r="B8432" s="16">
        <v>27534</v>
      </c>
      <c r="C8432" s="16">
        <v>130</v>
      </c>
      <c r="D8432" s="16">
        <v>109.6</v>
      </c>
      <c r="E8432" s="17">
        <v>33241</v>
      </c>
      <c r="F8432" s="17"/>
    </row>
    <row r="8433" spans="1:6" x14ac:dyDescent="0.25">
      <c r="A8433" s="16" t="s">
        <v>244</v>
      </c>
      <c r="B8433" s="16">
        <v>27215</v>
      </c>
      <c r="C8433" s="16">
        <v>90</v>
      </c>
      <c r="D8433" s="16">
        <v>78.8</v>
      </c>
      <c r="E8433" s="17">
        <v>36439</v>
      </c>
      <c r="F8433" s="17"/>
    </row>
    <row r="8434" spans="1:6" x14ac:dyDescent="0.25">
      <c r="A8434" s="16" t="s">
        <v>244</v>
      </c>
      <c r="B8434" s="16">
        <v>28335</v>
      </c>
      <c r="C8434" s="16">
        <v>100</v>
      </c>
      <c r="D8434" s="16">
        <v>93.6</v>
      </c>
      <c r="E8434" s="17">
        <v>33121</v>
      </c>
      <c r="F8434" s="17"/>
    </row>
    <row r="8435" spans="1:6" x14ac:dyDescent="0.25">
      <c r="A8435" s="16" t="s">
        <v>244</v>
      </c>
      <c r="B8435" s="16">
        <v>27514</v>
      </c>
      <c r="C8435" s="16">
        <v>30</v>
      </c>
      <c r="D8435" s="16">
        <v>20.8</v>
      </c>
      <c r="E8435" s="17">
        <v>29250</v>
      </c>
      <c r="F8435" s="17"/>
    </row>
    <row r="8436" spans="1:6" x14ac:dyDescent="0.25">
      <c r="A8436" s="16" t="s">
        <v>244</v>
      </c>
      <c r="B8436" s="16">
        <v>27330</v>
      </c>
      <c r="C8436" s="16">
        <v>131</v>
      </c>
      <c r="D8436" s="16">
        <v>116.2</v>
      </c>
      <c r="E8436" s="17">
        <v>38511</v>
      </c>
      <c r="F8436" s="17"/>
    </row>
    <row r="8437" spans="1:6" x14ac:dyDescent="0.25">
      <c r="A8437" s="16" t="s">
        <v>244</v>
      </c>
      <c r="B8437" s="16">
        <v>28791</v>
      </c>
      <c r="C8437" s="16">
        <v>134</v>
      </c>
      <c r="D8437" s="16">
        <v>71.599999999999994</v>
      </c>
      <c r="E8437" s="17">
        <v>32324</v>
      </c>
      <c r="F8437" s="17"/>
    </row>
    <row r="8438" spans="1:6" x14ac:dyDescent="0.25">
      <c r="A8438" s="16" t="s">
        <v>244</v>
      </c>
      <c r="B8438" s="16">
        <v>28730</v>
      </c>
      <c r="C8438" s="16">
        <v>106</v>
      </c>
      <c r="D8438" s="16">
        <v>95.8</v>
      </c>
      <c r="E8438" s="17">
        <v>33633</v>
      </c>
      <c r="F8438" s="17"/>
    </row>
    <row r="8439" spans="1:6" x14ac:dyDescent="0.25">
      <c r="A8439" s="16" t="s">
        <v>244</v>
      </c>
      <c r="B8439" s="16">
        <v>28405</v>
      </c>
      <c r="C8439" s="16">
        <v>20</v>
      </c>
      <c r="D8439" s="16">
        <v>18.8</v>
      </c>
      <c r="E8439" s="17">
        <v>42161</v>
      </c>
      <c r="F8439" s="17"/>
    </row>
    <row r="8440" spans="1:6" x14ac:dyDescent="0.25">
      <c r="A8440" s="16" t="s">
        <v>244</v>
      </c>
      <c r="B8440" s="16">
        <v>27360</v>
      </c>
      <c r="C8440" s="16">
        <v>140</v>
      </c>
      <c r="D8440" s="16">
        <v>112.2</v>
      </c>
      <c r="E8440" s="17">
        <v>27500</v>
      </c>
      <c r="F8440" s="17"/>
    </row>
    <row r="8441" spans="1:6" x14ac:dyDescent="0.25">
      <c r="A8441" s="16" t="s">
        <v>244</v>
      </c>
      <c r="B8441" s="16">
        <v>28301</v>
      </c>
      <c r="C8441" s="16">
        <v>85</v>
      </c>
      <c r="D8441" s="16">
        <v>76</v>
      </c>
      <c r="E8441" s="17">
        <v>29860</v>
      </c>
      <c r="F8441" s="17"/>
    </row>
    <row r="8442" spans="1:6" x14ac:dyDescent="0.25">
      <c r="A8442" s="16" t="s">
        <v>244</v>
      </c>
      <c r="B8442" s="16">
        <v>28304</v>
      </c>
      <c r="C8442" s="16">
        <v>170</v>
      </c>
      <c r="D8442" s="16">
        <v>127.1</v>
      </c>
      <c r="E8442" s="17">
        <v>33429</v>
      </c>
      <c r="F8442" s="17"/>
    </row>
    <row r="8443" spans="1:6" x14ac:dyDescent="0.25">
      <c r="A8443" s="16" t="s">
        <v>244</v>
      </c>
      <c r="B8443" s="16">
        <v>28337</v>
      </c>
      <c r="C8443" s="16">
        <v>90</v>
      </c>
      <c r="D8443" s="16">
        <v>69.8</v>
      </c>
      <c r="E8443" s="17">
        <v>32096</v>
      </c>
      <c r="F8443" s="17"/>
    </row>
    <row r="8444" spans="1:6" x14ac:dyDescent="0.25">
      <c r="A8444" s="16" t="s">
        <v>244</v>
      </c>
      <c r="B8444" s="16">
        <v>27410</v>
      </c>
      <c r="C8444" s="16">
        <v>20</v>
      </c>
      <c r="D8444" s="16">
        <v>18.399999999999999</v>
      </c>
      <c r="E8444" s="17">
        <v>34953</v>
      </c>
      <c r="F8444" s="17"/>
    </row>
    <row r="8445" spans="1:6" x14ac:dyDescent="0.25">
      <c r="A8445" s="16" t="s">
        <v>244</v>
      </c>
      <c r="B8445" s="16">
        <v>28532</v>
      </c>
      <c r="C8445" s="16">
        <v>70</v>
      </c>
      <c r="D8445" s="16">
        <v>63.3</v>
      </c>
      <c r="E8445" s="17">
        <v>35867</v>
      </c>
      <c r="F8445" s="17"/>
    </row>
    <row r="8446" spans="1:6" x14ac:dyDescent="0.25">
      <c r="A8446" s="16" t="s">
        <v>244</v>
      </c>
      <c r="B8446" s="16">
        <v>28105</v>
      </c>
      <c r="C8446" s="16">
        <v>169</v>
      </c>
      <c r="D8446" s="16">
        <v>149.5</v>
      </c>
      <c r="E8446" s="17">
        <v>24476</v>
      </c>
      <c r="F8446" s="17"/>
    </row>
    <row r="8447" spans="1:6" x14ac:dyDescent="0.25">
      <c r="A8447" s="16" t="s">
        <v>244</v>
      </c>
      <c r="B8447" s="16">
        <v>27292</v>
      </c>
      <c r="C8447" s="16">
        <v>106</v>
      </c>
      <c r="D8447" s="16">
        <v>99.8</v>
      </c>
      <c r="E8447" s="17">
        <v>27791</v>
      </c>
      <c r="F8447" s="17"/>
    </row>
    <row r="8448" spans="1:6" x14ac:dyDescent="0.25">
      <c r="A8448" s="16" t="s">
        <v>244</v>
      </c>
      <c r="B8448" s="16">
        <v>27410</v>
      </c>
      <c r="C8448" s="16">
        <v>40</v>
      </c>
      <c r="D8448" s="16">
        <v>39.6</v>
      </c>
      <c r="E8448" s="17">
        <v>27881</v>
      </c>
      <c r="F8448" s="17"/>
    </row>
    <row r="8449" spans="1:6" x14ac:dyDescent="0.25">
      <c r="A8449" s="16" t="s">
        <v>244</v>
      </c>
      <c r="B8449" s="16">
        <v>27106</v>
      </c>
      <c r="C8449" s="16">
        <v>38</v>
      </c>
      <c r="D8449" s="16">
        <v>41.6</v>
      </c>
      <c r="E8449" s="17">
        <v>29738</v>
      </c>
      <c r="F8449" s="17"/>
    </row>
    <row r="8450" spans="1:6" x14ac:dyDescent="0.25">
      <c r="A8450" s="16" t="s">
        <v>244</v>
      </c>
      <c r="B8450" s="16">
        <v>27360</v>
      </c>
      <c r="C8450" s="16">
        <v>114</v>
      </c>
      <c r="D8450" s="16">
        <v>92.2</v>
      </c>
      <c r="E8450" s="17">
        <v>32813</v>
      </c>
      <c r="F8450" s="17"/>
    </row>
    <row r="8451" spans="1:6" x14ac:dyDescent="0.25">
      <c r="A8451" s="16" t="s">
        <v>244</v>
      </c>
      <c r="B8451" s="16">
        <v>28621</v>
      </c>
      <c r="C8451" s="16">
        <v>99</v>
      </c>
      <c r="D8451" s="16">
        <v>92.3</v>
      </c>
      <c r="E8451" s="17">
        <v>27638</v>
      </c>
      <c r="F8451" s="17"/>
    </row>
    <row r="8452" spans="1:6" x14ac:dyDescent="0.25">
      <c r="A8452" s="16" t="s">
        <v>244</v>
      </c>
      <c r="B8452" s="16">
        <v>27834</v>
      </c>
      <c r="C8452" s="16">
        <v>152</v>
      </c>
      <c r="D8452" s="16">
        <v>135.6</v>
      </c>
      <c r="E8452" s="17">
        <v>29526</v>
      </c>
      <c r="F8452" s="17"/>
    </row>
    <row r="8453" spans="1:6" x14ac:dyDescent="0.25">
      <c r="A8453" s="16" t="s">
        <v>244</v>
      </c>
      <c r="B8453" s="16">
        <v>27370</v>
      </c>
      <c r="C8453" s="16">
        <v>128</v>
      </c>
      <c r="D8453" s="16">
        <v>103</v>
      </c>
      <c r="E8453" s="17">
        <v>33185</v>
      </c>
      <c r="F8453" s="17"/>
    </row>
    <row r="8454" spans="1:6" x14ac:dyDescent="0.25">
      <c r="A8454" s="16" t="s">
        <v>244</v>
      </c>
      <c r="B8454" s="16">
        <v>28301</v>
      </c>
      <c r="C8454" s="16">
        <v>150</v>
      </c>
      <c r="D8454" s="16">
        <v>136.4</v>
      </c>
      <c r="E8454" s="17">
        <v>36291</v>
      </c>
      <c r="F8454" s="17"/>
    </row>
    <row r="8455" spans="1:6" x14ac:dyDescent="0.25">
      <c r="A8455" s="16" t="s">
        <v>244</v>
      </c>
      <c r="B8455" s="16">
        <v>27104</v>
      </c>
      <c r="C8455" s="16">
        <v>6</v>
      </c>
      <c r="D8455" s="16">
        <v>3.3</v>
      </c>
      <c r="E8455" s="17">
        <v>42916</v>
      </c>
      <c r="F8455" s="17"/>
    </row>
    <row r="8456" spans="1:6" x14ac:dyDescent="0.25">
      <c r="A8456" s="16" t="s">
        <v>244</v>
      </c>
      <c r="B8456" s="16">
        <v>28443</v>
      </c>
      <c r="C8456" s="16">
        <v>112</v>
      </c>
      <c r="D8456" s="16">
        <v>103.2</v>
      </c>
      <c r="E8456" s="17">
        <v>33184</v>
      </c>
      <c r="F8456" s="17"/>
    </row>
    <row r="8457" spans="1:6" x14ac:dyDescent="0.25">
      <c r="A8457" s="16" t="s">
        <v>244</v>
      </c>
      <c r="B8457" s="16">
        <v>28450</v>
      </c>
      <c r="C8457" s="16">
        <v>127</v>
      </c>
      <c r="D8457" s="16">
        <v>82.5</v>
      </c>
      <c r="E8457" s="17">
        <v>28762</v>
      </c>
      <c r="F8457" s="17"/>
    </row>
    <row r="8458" spans="1:6" x14ac:dyDescent="0.25">
      <c r="A8458" s="16" t="s">
        <v>244</v>
      </c>
      <c r="B8458" s="16">
        <v>27565</v>
      </c>
      <c r="C8458" s="16">
        <v>160</v>
      </c>
      <c r="D8458" s="16">
        <v>128.30000000000001</v>
      </c>
      <c r="E8458" s="17">
        <v>32492</v>
      </c>
      <c r="F8458" s="17"/>
    </row>
    <row r="8459" spans="1:6" x14ac:dyDescent="0.25">
      <c r="A8459" s="16" t="s">
        <v>244</v>
      </c>
      <c r="B8459" s="16">
        <v>27320</v>
      </c>
      <c r="C8459" s="16">
        <v>110</v>
      </c>
      <c r="D8459" s="16">
        <v>90.5</v>
      </c>
      <c r="E8459" s="17">
        <v>30239</v>
      </c>
      <c r="F8459" s="17"/>
    </row>
    <row r="8460" spans="1:6" x14ac:dyDescent="0.25">
      <c r="A8460" s="16" t="s">
        <v>244</v>
      </c>
      <c r="B8460" s="16">
        <v>28027</v>
      </c>
      <c r="C8460" s="16">
        <v>8</v>
      </c>
      <c r="D8460" s="16">
        <v>2.2000000000000002</v>
      </c>
      <c r="E8460" s="17">
        <v>37691</v>
      </c>
      <c r="F8460" s="17"/>
    </row>
    <row r="8461" spans="1:6" x14ac:dyDescent="0.25">
      <c r="A8461" s="16" t="s">
        <v>244</v>
      </c>
      <c r="B8461" s="16">
        <v>28681</v>
      </c>
      <c r="C8461" s="16">
        <v>183</v>
      </c>
      <c r="D8461" s="16">
        <v>101.6</v>
      </c>
      <c r="E8461" s="17">
        <v>31418</v>
      </c>
      <c r="F8461" s="17"/>
    </row>
    <row r="8462" spans="1:6" x14ac:dyDescent="0.25">
      <c r="A8462" s="16" t="s">
        <v>244</v>
      </c>
      <c r="B8462" s="16">
        <v>27874</v>
      </c>
      <c r="C8462" s="16">
        <v>62</v>
      </c>
      <c r="D8462" s="16">
        <v>47</v>
      </c>
      <c r="E8462" s="17">
        <v>33401</v>
      </c>
      <c r="F8462" s="17"/>
    </row>
    <row r="8463" spans="1:6" x14ac:dyDescent="0.25">
      <c r="A8463" s="16" t="s">
        <v>244</v>
      </c>
      <c r="B8463" s="16">
        <v>28147</v>
      </c>
      <c r="C8463" s="16">
        <v>60</v>
      </c>
      <c r="D8463" s="16">
        <v>56</v>
      </c>
      <c r="E8463" s="17">
        <v>33927</v>
      </c>
      <c r="F8463" s="17"/>
    </row>
    <row r="8464" spans="1:6" x14ac:dyDescent="0.25">
      <c r="A8464" s="16" t="s">
        <v>244</v>
      </c>
      <c r="B8464" s="16">
        <v>28677</v>
      </c>
      <c r="C8464" s="16">
        <v>147</v>
      </c>
      <c r="D8464" s="16">
        <v>92.7</v>
      </c>
      <c r="E8464" s="17">
        <v>27341</v>
      </c>
      <c r="F8464" s="17"/>
    </row>
    <row r="8465" spans="1:6" x14ac:dyDescent="0.25">
      <c r="A8465" s="16" t="s">
        <v>244</v>
      </c>
      <c r="B8465" s="16">
        <v>28734</v>
      </c>
      <c r="C8465" s="16">
        <v>200</v>
      </c>
      <c r="D8465" s="16">
        <v>80.8</v>
      </c>
      <c r="E8465" s="17">
        <v>31972</v>
      </c>
      <c r="F8465" s="17"/>
    </row>
    <row r="8466" spans="1:6" x14ac:dyDescent="0.25">
      <c r="A8466" s="16" t="s">
        <v>244</v>
      </c>
      <c r="B8466" s="16">
        <v>28803</v>
      </c>
      <c r="C8466" s="16">
        <v>62</v>
      </c>
      <c r="D8466" s="16">
        <v>60</v>
      </c>
      <c r="E8466" s="17">
        <v>41297</v>
      </c>
      <c r="F8466" s="17"/>
    </row>
    <row r="8467" spans="1:6" x14ac:dyDescent="0.25">
      <c r="A8467" s="16" t="s">
        <v>244</v>
      </c>
      <c r="B8467" s="16">
        <v>28078</v>
      </c>
      <c r="C8467" s="16">
        <v>114</v>
      </c>
      <c r="D8467" s="16">
        <v>99.3</v>
      </c>
      <c r="E8467" s="17">
        <v>39386</v>
      </c>
      <c r="F8467" s="17"/>
    </row>
    <row r="8468" spans="1:6" x14ac:dyDescent="0.25">
      <c r="A8468" s="16" t="s">
        <v>244</v>
      </c>
      <c r="B8468" s="16">
        <v>27520</v>
      </c>
      <c r="C8468" s="16">
        <v>90</v>
      </c>
      <c r="D8468" s="16">
        <v>78.5</v>
      </c>
      <c r="E8468" s="17">
        <v>32979</v>
      </c>
      <c r="F8468" s="17"/>
    </row>
    <row r="8469" spans="1:6" x14ac:dyDescent="0.25">
      <c r="A8469" s="16" t="s">
        <v>244</v>
      </c>
      <c r="B8469" s="16">
        <v>27597</v>
      </c>
      <c r="C8469" s="16">
        <v>60</v>
      </c>
      <c r="D8469" s="16">
        <v>53.8</v>
      </c>
      <c r="E8469" s="17">
        <v>26922</v>
      </c>
      <c r="F8469" s="17"/>
    </row>
    <row r="8470" spans="1:6" x14ac:dyDescent="0.25">
      <c r="A8470" s="16" t="s">
        <v>244</v>
      </c>
      <c r="B8470" s="16">
        <v>28601</v>
      </c>
      <c r="C8470" s="16">
        <v>82</v>
      </c>
      <c r="D8470" s="16">
        <v>96.3</v>
      </c>
      <c r="E8470" s="17">
        <v>27942</v>
      </c>
      <c r="F8470" s="17"/>
    </row>
    <row r="8471" spans="1:6" x14ac:dyDescent="0.25">
      <c r="A8471" s="16" t="s">
        <v>244</v>
      </c>
      <c r="B8471" s="16">
        <v>27055</v>
      </c>
      <c r="C8471" s="16">
        <v>76</v>
      </c>
      <c r="D8471" s="16">
        <v>68.900000000000006</v>
      </c>
      <c r="E8471" s="17">
        <v>34638</v>
      </c>
      <c r="F8471" s="17"/>
    </row>
    <row r="8472" spans="1:6" x14ac:dyDescent="0.25">
      <c r="A8472" s="16" t="s">
        <v>244</v>
      </c>
      <c r="B8472" s="16">
        <v>28173</v>
      </c>
      <c r="C8472" s="16">
        <v>100</v>
      </c>
      <c r="D8472" s="16">
        <v>91</v>
      </c>
      <c r="E8472" s="17">
        <v>40283</v>
      </c>
      <c r="F8472" s="17"/>
    </row>
    <row r="8473" spans="1:6" x14ac:dyDescent="0.25">
      <c r="A8473" s="16" t="s">
        <v>244</v>
      </c>
      <c r="B8473" s="16">
        <v>28711</v>
      </c>
      <c r="C8473" s="16">
        <v>165</v>
      </c>
      <c r="D8473" s="16">
        <v>154.69999999999999</v>
      </c>
      <c r="E8473" s="17">
        <v>33515</v>
      </c>
      <c r="F8473" s="17"/>
    </row>
    <row r="8474" spans="1:6" x14ac:dyDescent="0.25">
      <c r="A8474" s="16" t="s">
        <v>244</v>
      </c>
      <c r="B8474" s="16">
        <v>28697</v>
      </c>
      <c r="C8474" s="16">
        <v>176</v>
      </c>
      <c r="D8474" s="16">
        <v>132</v>
      </c>
      <c r="E8474" s="17">
        <v>29797</v>
      </c>
      <c r="F8474" s="17"/>
    </row>
    <row r="8475" spans="1:6" x14ac:dyDescent="0.25">
      <c r="A8475" s="16" t="s">
        <v>244</v>
      </c>
      <c r="B8475" s="16">
        <v>27295</v>
      </c>
      <c r="C8475" s="16">
        <v>64</v>
      </c>
      <c r="D8475" s="16">
        <v>59.6</v>
      </c>
      <c r="E8475" s="17">
        <v>33192</v>
      </c>
      <c r="F8475" s="17"/>
    </row>
    <row r="8476" spans="1:6" x14ac:dyDescent="0.25">
      <c r="A8476" s="16" t="s">
        <v>244</v>
      </c>
      <c r="B8476" s="16">
        <v>28741</v>
      </c>
      <c r="C8476" s="16">
        <v>80</v>
      </c>
      <c r="D8476" s="16">
        <v>58.1</v>
      </c>
      <c r="E8476" s="17">
        <v>34087</v>
      </c>
      <c r="F8476" s="17"/>
    </row>
    <row r="8477" spans="1:6" x14ac:dyDescent="0.25">
      <c r="A8477" s="16" t="s">
        <v>244</v>
      </c>
      <c r="B8477" s="16">
        <v>27262</v>
      </c>
      <c r="C8477" s="16">
        <v>199</v>
      </c>
      <c r="D8477" s="16">
        <v>166.4</v>
      </c>
      <c r="E8477" s="17">
        <v>28443</v>
      </c>
      <c r="F8477" s="17"/>
    </row>
    <row r="8478" spans="1:6" x14ac:dyDescent="0.25">
      <c r="A8478" s="16" t="s">
        <v>244</v>
      </c>
      <c r="B8478" s="16">
        <v>28560</v>
      </c>
      <c r="C8478" s="16">
        <v>116</v>
      </c>
      <c r="D8478" s="16">
        <v>98.7</v>
      </c>
      <c r="E8478" s="17">
        <v>33375</v>
      </c>
      <c r="F8478" s="17"/>
    </row>
    <row r="8479" spans="1:6" x14ac:dyDescent="0.25">
      <c r="A8479" s="16" t="s">
        <v>244</v>
      </c>
      <c r="B8479" s="16">
        <v>28301</v>
      </c>
      <c r="C8479" s="16">
        <v>80</v>
      </c>
      <c r="D8479" s="16">
        <v>67.8</v>
      </c>
      <c r="E8479" s="17">
        <v>35488</v>
      </c>
      <c r="F8479" s="17"/>
    </row>
    <row r="8480" spans="1:6" x14ac:dyDescent="0.25">
      <c r="A8480" s="16" t="s">
        <v>244</v>
      </c>
      <c r="B8480" s="16">
        <v>27030</v>
      </c>
      <c r="C8480" s="16">
        <v>120</v>
      </c>
      <c r="D8480" s="16">
        <v>108.7</v>
      </c>
      <c r="E8480" s="17">
        <v>29707</v>
      </c>
      <c r="F8480" s="17"/>
    </row>
    <row r="8481" spans="1:6" x14ac:dyDescent="0.25">
      <c r="A8481" s="16" t="s">
        <v>244</v>
      </c>
      <c r="B8481" s="16">
        <v>28459</v>
      </c>
      <c r="C8481" s="16">
        <v>100</v>
      </c>
      <c r="D8481" s="16">
        <v>89.7</v>
      </c>
      <c r="E8481" s="17">
        <v>32532</v>
      </c>
      <c r="F8481" s="17"/>
    </row>
    <row r="8482" spans="1:6" x14ac:dyDescent="0.25">
      <c r="A8482" s="16" t="s">
        <v>244</v>
      </c>
      <c r="B8482" s="16">
        <v>27357</v>
      </c>
      <c r="C8482" s="16">
        <v>60</v>
      </c>
      <c r="D8482" s="16">
        <v>55.7</v>
      </c>
      <c r="E8482" s="17">
        <v>33441</v>
      </c>
      <c r="F8482" s="17"/>
    </row>
    <row r="8483" spans="1:6" x14ac:dyDescent="0.25">
      <c r="A8483" s="16" t="s">
        <v>244</v>
      </c>
      <c r="B8483" s="16">
        <v>28792</v>
      </c>
      <c r="C8483" s="16">
        <v>58</v>
      </c>
      <c r="D8483" s="16">
        <v>46.7</v>
      </c>
      <c r="E8483" s="17">
        <v>27303</v>
      </c>
      <c r="F8483" s="17"/>
    </row>
    <row r="8484" spans="1:6" x14ac:dyDescent="0.25">
      <c r="A8484" s="16" t="s">
        <v>244</v>
      </c>
      <c r="B8484" s="16">
        <v>28083</v>
      </c>
      <c r="C8484" s="16">
        <v>107</v>
      </c>
      <c r="D8484" s="16">
        <v>90.1</v>
      </c>
      <c r="E8484" s="17">
        <v>31897</v>
      </c>
      <c r="F8484" s="17"/>
    </row>
    <row r="8485" spans="1:6" x14ac:dyDescent="0.25">
      <c r="A8485" s="16" t="s">
        <v>244</v>
      </c>
      <c r="B8485" s="16">
        <v>28358</v>
      </c>
      <c r="C8485" s="16">
        <v>115</v>
      </c>
      <c r="D8485" s="16">
        <v>106.7</v>
      </c>
      <c r="E8485" s="17">
        <v>25338</v>
      </c>
      <c r="F8485" s="17"/>
    </row>
    <row r="8486" spans="1:6" x14ac:dyDescent="0.25">
      <c r="A8486" s="16" t="s">
        <v>244</v>
      </c>
      <c r="B8486" s="16">
        <v>28560</v>
      </c>
      <c r="C8486" s="16">
        <v>110</v>
      </c>
      <c r="D8486" s="16">
        <v>93.3</v>
      </c>
      <c r="E8486" s="17">
        <v>33284</v>
      </c>
      <c r="F8486" s="17"/>
    </row>
    <row r="8487" spans="1:6" x14ac:dyDescent="0.25">
      <c r="A8487" s="16" t="s">
        <v>244</v>
      </c>
      <c r="B8487" s="16">
        <v>28212</v>
      </c>
      <c r="C8487" s="16">
        <v>116</v>
      </c>
      <c r="D8487" s="16">
        <v>87.2</v>
      </c>
      <c r="E8487" s="17">
        <v>30714</v>
      </c>
      <c r="F8487" s="17"/>
    </row>
    <row r="8488" spans="1:6" x14ac:dyDescent="0.25">
      <c r="A8488" s="16" t="s">
        <v>244</v>
      </c>
      <c r="B8488" s="16">
        <v>27502</v>
      </c>
      <c r="C8488" s="16">
        <v>107</v>
      </c>
      <c r="D8488" s="16">
        <v>99.5</v>
      </c>
      <c r="E8488" s="17">
        <v>36871</v>
      </c>
      <c r="F8488" s="17"/>
    </row>
    <row r="8489" spans="1:6" x14ac:dyDescent="0.25">
      <c r="A8489" s="16" t="s">
        <v>244</v>
      </c>
      <c r="B8489" s="16">
        <v>28504</v>
      </c>
      <c r="C8489" s="16">
        <v>100</v>
      </c>
      <c r="D8489" s="16">
        <v>96</v>
      </c>
      <c r="E8489" s="17">
        <v>41494</v>
      </c>
      <c r="F8489" s="17"/>
    </row>
    <row r="8490" spans="1:6" x14ac:dyDescent="0.25">
      <c r="A8490" s="16" t="s">
        <v>244</v>
      </c>
      <c r="B8490" s="16">
        <v>27406</v>
      </c>
      <c r="C8490" s="16">
        <v>120</v>
      </c>
      <c r="D8490" s="16">
        <v>95.3</v>
      </c>
      <c r="E8490" s="17">
        <v>27242</v>
      </c>
      <c r="F8490" s="17"/>
    </row>
    <row r="8491" spans="1:6" x14ac:dyDescent="0.25">
      <c r="A8491" s="16" t="s">
        <v>244</v>
      </c>
      <c r="B8491" s="16">
        <v>27030</v>
      </c>
      <c r="C8491" s="16">
        <v>120</v>
      </c>
      <c r="D8491" s="16">
        <v>98.2</v>
      </c>
      <c r="E8491" s="17">
        <v>33591</v>
      </c>
      <c r="F8491" s="17"/>
    </row>
    <row r="8492" spans="1:6" x14ac:dyDescent="0.25">
      <c r="A8492" s="16" t="s">
        <v>244</v>
      </c>
      <c r="B8492" s="16">
        <v>28472</v>
      </c>
      <c r="C8492" s="16">
        <v>89</v>
      </c>
      <c r="E8492" s="17">
        <v>33491</v>
      </c>
      <c r="F8492" s="17"/>
    </row>
    <row r="8493" spans="1:6" x14ac:dyDescent="0.25">
      <c r="A8493" s="16" t="s">
        <v>244</v>
      </c>
      <c r="B8493" s="16">
        <v>27215</v>
      </c>
      <c r="C8493" s="16">
        <v>16</v>
      </c>
      <c r="D8493" s="16">
        <v>15.6</v>
      </c>
      <c r="E8493" s="17">
        <v>39757</v>
      </c>
      <c r="F8493" s="17"/>
    </row>
    <row r="8494" spans="1:6" x14ac:dyDescent="0.25">
      <c r="A8494" s="16" t="s">
        <v>244</v>
      </c>
      <c r="B8494" s="16">
        <v>28655</v>
      </c>
      <c r="C8494" s="16">
        <v>100</v>
      </c>
      <c r="D8494" s="16">
        <v>91.2</v>
      </c>
      <c r="E8494" s="17">
        <v>30153</v>
      </c>
      <c r="F8494" s="17"/>
    </row>
    <row r="8495" spans="1:6" x14ac:dyDescent="0.25">
      <c r="A8495" s="16" t="s">
        <v>244</v>
      </c>
      <c r="B8495" s="16">
        <v>27886</v>
      </c>
      <c r="C8495" s="16">
        <v>118</v>
      </c>
      <c r="D8495" s="16">
        <v>108</v>
      </c>
      <c r="E8495" s="17">
        <v>36895</v>
      </c>
      <c r="F8495" s="17"/>
    </row>
    <row r="8496" spans="1:6" x14ac:dyDescent="0.25">
      <c r="A8496" s="16" t="s">
        <v>244</v>
      </c>
      <c r="B8496" s="16">
        <v>27845</v>
      </c>
      <c r="C8496" s="16">
        <v>80</v>
      </c>
      <c r="D8496" s="16">
        <v>71.3</v>
      </c>
      <c r="E8496" s="17">
        <v>32931</v>
      </c>
      <c r="F8496" s="17"/>
    </row>
    <row r="8497" spans="1:6" x14ac:dyDescent="0.25">
      <c r="A8497" s="16" t="s">
        <v>244</v>
      </c>
      <c r="B8497" s="16">
        <v>28625</v>
      </c>
      <c r="C8497" s="16">
        <v>94</v>
      </c>
      <c r="D8497" s="16">
        <v>86.9</v>
      </c>
      <c r="E8497" s="17">
        <v>33190</v>
      </c>
      <c r="F8497" s="17"/>
    </row>
    <row r="8498" spans="1:6" x14ac:dyDescent="0.25">
      <c r="A8498" s="16" t="s">
        <v>244</v>
      </c>
      <c r="B8498" s="16">
        <v>28092</v>
      </c>
      <c r="C8498" s="16">
        <v>120</v>
      </c>
      <c r="D8498" s="16">
        <v>94.8</v>
      </c>
      <c r="E8498" s="17">
        <v>28044</v>
      </c>
      <c r="F8498" s="17"/>
    </row>
    <row r="8499" spans="1:6" x14ac:dyDescent="0.25">
      <c r="A8499" s="16" t="s">
        <v>244</v>
      </c>
      <c r="B8499" s="16">
        <v>28479</v>
      </c>
      <c r="C8499" s="16">
        <v>175</v>
      </c>
      <c r="D8499" s="16">
        <v>103.9</v>
      </c>
      <c r="E8499" s="17">
        <v>33003</v>
      </c>
      <c r="F8499" s="17"/>
    </row>
    <row r="8500" spans="1:6" x14ac:dyDescent="0.25">
      <c r="A8500" s="16" t="s">
        <v>244</v>
      </c>
      <c r="B8500" s="16">
        <v>28387</v>
      </c>
      <c r="C8500" s="16">
        <v>50</v>
      </c>
      <c r="D8500" s="16">
        <v>39.200000000000003</v>
      </c>
      <c r="E8500" s="17">
        <v>27030</v>
      </c>
      <c r="F8500" s="17"/>
    </row>
    <row r="8501" spans="1:6" x14ac:dyDescent="0.25">
      <c r="A8501" s="16" t="s">
        <v>244</v>
      </c>
      <c r="B8501" s="16">
        <v>28374</v>
      </c>
      <c r="C8501" s="16">
        <v>120</v>
      </c>
      <c r="D8501" s="16">
        <v>89.4</v>
      </c>
      <c r="E8501" s="17">
        <v>28399</v>
      </c>
      <c r="F8501" s="17"/>
    </row>
    <row r="8502" spans="1:6" x14ac:dyDescent="0.25">
      <c r="A8502" s="16" t="s">
        <v>244</v>
      </c>
      <c r="B8502" s="16">
        <v>28079</v>
      </c>
      <c r="C8502" s="16">
        <v>120</v>
      </c>
      <c r="D8502" s="16">
        <v>99.8</v>
      </c>
      <c r="E8502" s="17">
        <v>36684</v>
      </c>
      <c r="F8502" s="17"/>
    </row>
    <row r="8503" spans="1:6" x14ac:dyDescent="0.25">
      <c r="A8503" s="16" t="s">
        <v>244</v>
      </c>
      <c r="B8503" s="16">
        <v>27573</v>
      </c>
      <c r="C8503" s="16">
        <v>56</v>
      </c>
      <c r="D8503" s="16">
        <v>53.8</v>
      </c>
      <c r="E8503" s="17">
        <v>24473</v>
      </c>
      <c r="F8503" s="17"/>
    </row>
    <row r="8504" spans="1:6" x14ac:dyDescent="0.25">
      <c r="A8504" s="16" t="s">
        <v>244</v>
      </c>
      <c r="B8504" s="16">
        <v>28719</v>
      </c>
      <c r="C8504" s="16">
        <v>72</v>
      </c>
      <c r="D8504" s="16">
        <v>46.1</v>
      </c>
      <c r="E8504" s="17">
        <v>35173</v>
      </c>
      <c r="F8504" s="17"/>
    </row>
    <row r="8505" spans="1:6" x14ac:dyDescent="0.25">
      <c r="A8505" s="16" t="s">
        <v>244</v>
      </c>
      <c r="B8505" s="16">
        <v>27932</v>
      </c>
      <c r="C8505" s="16">
        <v>130</v>
      </c>
      <c r="D8505" s="16">
        <v>93.9</v>
      </c>
      <c r="E8505" s="17">
        <v>28246</v>
      </c>
      <c r="F8505" s="17"/>
    </row>
    <row r="8506" spans="1:6" x14ac:dyDescent="0.25">
      <c r="A8506" s="16" t="s">
        <v>244</v>
      </c>
      <c r="B8506" s="16">
        <v>28513</v>
      </c>
      <c r="C8506" s="16">
        <v>82</v>
      </c>
      <c r="D8506" s="16">
        <v>75.099999999999994</v>
      </c>
      <c r="E8506" s="17">
        <v>36196</v>
      </c>
      <c r="F8506" s="17"/>
    </row>
    <row r="8507" spans="1:6" x14ac:dyDescent="0.25">
      <c r="A8507" s="16" t="s">
        <v>244</v>
      </c>
      <c r="B8507" s="16">
        <v>28779</v>
      </c>
      <c r="C8507" s="16">
        <v>106</v>
      </c>
      <c r="D8507" s="16">
        <v>82.7</v>
      </c>
      <c r="E8507" s="17">
        <v>32638</v>
      </c>
      <c r="F8507" s="17"/>
    </row>
    <row r="8508" spans="1:6" x14ac:dyDescent="0.25">
      <c r="A8508" s="16" t="s">
        <v>244</v>
      </c>
      <c r="B8508" s="16">
        <v>27549</v>
      </c>
      <c r="C8508" s="16">
        <v>92</v>
      </c>
      <c r="D8508" s="16">
        <v>66.400000000000006</v>
      </c>
      <c r="E8508" s="17">
        <v>33319</v>
      </c>
      <c r="F8508" s="17"/>
    </row>
    <row r="8509" spans="1:6" x14ac:dyDescent="0.25">
      <c r="A8509" s="16" t="s">
        <v>244</v>
      </c>
      <c r="B8509" s="16">
        <v>28001</v>
      </c>
      <c r="C8509" s="16">
        <v>90</v>
      </c>
      <c r="D8509" s="16">
        <v>72.599999999999994</v>
      </c>
      <c r="E8509" s="17">
        <v>32317</v>
      </c>
      <c r="F8509" s="17"/>
    </row>
    <row r="8510" spans="1:6" x14ac:dyDescent="0.25">
      <c r="A8510" s="16" t="s">
        <v>244</v>
      </c>
      <c r="B8510" s="16">
        <v>27052</v>
      </c>
      <c r="C8510" s="16">
        <v>90</v>
      </c>
      <c r="D8510" s="16">
        <v>78.3</v>
      </c>
      <c r="E8510" s="17">
        <v>27150</v>
      </c>
      <c r="F8510" s="17"/>
    </row>
    <row r="8511" spans="1:6" x14ac:dyDescent="0.25">
      <c r="A8511" s="16" t="s">
        <v>244</v>
      </c>
      <c r="B8511" s="16">
        <v>27320</v>
      </c>
      <c r="C8511" s="16">
        <v>40</v>
      </c>
      <c r="D8511" s="16">
        <v>76</v>
      </c>
      <c r="E8511" s="17">
        <v>38232</v>
      </c>
      <c r="F8511" s="17"/>
    </row>
    <row r="8512" spans="1:6" x14ac:dyDescent="0.25">
      <c r="A8512" s="16" t="s">
        <v>244</v>
      </c>
      <c r="B8512" s="16">
        <v>27886</v>
      </c>
      <c r="C8512" s="16">
        <v>159</v>
      </c>
      <c r="D8512" s="16">
        <v>133.6</v>
      </c>
      <c r="E8512" s="17">
        <v>29129</v>
      </c>
      <c r="F8512" s="17"/>
    </row>
    <row r="8513" spans="1:6" x14ac:dyDescent="0.25">
      <c r="A8513" s="16" t="s">
        <v>244</v>
      </c>
      <c r="B8513" s="16">
        <v>28805</v>
      </c>
      <c r="C8513" s="16">
        <v>60</v>
      </c>
      <c r="D8513" s="16">
        <v>55.8</v>
      </c>
      <c r="E8513" s="17">
        <v>34143</v>
      </c>
      <c r="F8513" s="17"/>
    </row>
    <row r="8514" spans="1:6" x14ac:dyDescent="0.25">
      <c r="A8514" s="16" t="s">
        <v>244</v>
      </c>
      <c r="B8514" s="16">
        <v>28645</v>
      </c>
      <c r="C8514" s="16">
        <v>120</v>
      </c>
      <c r="D8514" s="16">
        <v>90.5</v>
      </c>
      <c r="E8514" s="17">
        <v>28157</v>
      </c>
      <c r="F8514" s="17"/>
    </row>
    <row r="8515" spans="1:6" x14ac:dyDescent="0.25">
      <c r="A8515" s="16" t="s">
        <v>244</v>
      </c>
      <c r="B8515" s="16">
        <v>28403</v>
      </c>
      <c r="C8515" s="16">
        <v>82</v>
      </c>
      <c r="D8515" s="16">
        <v>73.8</v>
      </c>
      <c r="E8515" s="17">
        <v>34656</v>
      </c>
      <c r="F8515" s="17"/>
    </row>
    <row r="8516" spans="1:6" x14ac:dyDescent="0.25">
      <c r="A8516" s="16" t="s">
        <v>244</v>
      </c>
      <c r="B8516" s="16">
        <v>28301</v>
      </c>
      <c r="C8516" s="16">
        <v>106</v>
      </c>
      <c r="D8516" s="16">
        <v>94</v>
      </c>
      <c r="E8516" s="17">
        <v>33302</v>
      </c>
      <c r="F8516" s="17"/>
    </row>
    <row r="8517" spans="1:6" x14ac:dyDescent="0.25">
      <c r="A8517" s="16" t="s">
        <v>244</v>
      </c>
      <c r="B8517" s="16">
        <v>28210</v>
      </c>
      <c r="C8517" s="16">
        <v>19</v>
      </c>
      <c r="D8517" s="16">
        <v>12.5</v>
      </c>
      <c r="E8517" s="17">
        <v>41855</v>
      </c>
      <c r="F8517" s="17"/>
    </row>
    <row r="8518" spans="1:6" x14ac:dyDescent="0.25">
      <c r="A8518" s="16" t="s">
        <v>244</v>
      </c>
      <c r="B8518" s="16">
        <v>28211</v>
      </c>
      <c r="C8518" s="16">
        <v>180</v>
      </c>
      <c r="D8518" s="16">
        <v>146.4</v>
      </c>
      <c r="E8518" s="17">
        <v>30635</v>
      </c>
      <c r="F8518" s="17"/>
    </row>
    <row r="8519" spans="1:6" x14ac:dyDescent="0.25">
      <c r="A8519" s="16" t="s">
        <v>244</v>
      </c>
      <c r="B8519" s="16">
        <v>28906</v>
      </c>
      <c r="C8519" s="16">
        <v>134</v>
      </c>
      <c r="D8519" s="16">
        <v>100.2</v>
      </c>
      <c r="E8519" s="17">
        <v>28870</v>
      </c>
      <c r="F8519" s="17"/>
    </row>
    <row r="8520" spans="1:6" x14ac:dyDescent="0.25">
      <c r="A8520" s="16" t="s">
        <v>244</v>
      </c>
      <c r="B8520" s="16">
        <v>28086</v>
      </c>
      <c r="C8520" s="16">
        <v>154</v>
      </c>
      <c r="D8520" s="16">
        <v>132.9</v>
      </c>
      <c r="E8520" s="17">
        <v>27817</v>
      </c>
      <c r="F8520" s="17"/>
    </row>
    <row r="8521" spans="1:6" x14ac:dyDescent="0.25">
      <c r="A8521" s="16" t="s">
        <v>244</v>
      </c>
      <c r="B8521" s="16">
        <v>28025</v>
      </c>
      <c r="C8521" s="16">
        <v>120</v>
      </c>
      <c r="D8521" s="16">
        <v>83.4</v>
      </c>
      <c r="E8521" s="17">
        <v>28976</v>
      </c>
      <c r="F8521" s="17"/>
    </row>
    <row r="8522" spans="1:6" x14ac:dyDescent="0.25">
      <c r="A8522" s="16" t="s">
        <v>244</v>
      </c>
      <c r="B8522" s="16">
        <v>28711</v>
      </c>
      <c r="C8522" s="16">
        <v>97</v>
      </c>
      <c r="D8522" s="16">
        <v>92.4</v>
      </c>
      <c r="E8522" s="17">
        <v>28734</v>
      </c>
      <c r="F8522" s="17"/>
    </row>
    <row r="8523" spans="1:6" x14ac:dyDescent="0.25">
      <c r="A8523" s="16" t="s">
        <v>244</v>
      </c>
      <c r="B8523" s="16">
        <v>27890</v>
      </c>
      <c r="C8523" s="16">
        <v>50</v>
      </c>
      <c r="D8523" s="16">
        <v>43</v>
      </c>
      <c r="E8523" s="17">
        <v>32776</v>
      </c>
      <c r="F8523" s="17"/>
    </row>
    <row r="8524" spans="1:6" x14ac:dyDescent="0.25">
      <c r="A8524" s="16" t="s">
        <v>244</v>
      </c>
      <c r="B8524" s="16">
        <v>28655</v>
      </c>
      <c r="C8524" s="16">
        <v>121</v>
      </c>
      <c r="D8524" s="16">
        <v>48.7</v>
      </c>
      <c r="E8524" s="17">
        <v>29860</v>
      </c>
      <c r="F8524" s="17"/>
    </row>
    <row r="8525" spans="1:6" x14ac:dyDescent="0.25">
      <c r="A8525" s="16" t="s">
        <v>244</v>
      </c>
      <c r="B8525" s="16">
        <v>28052</v>
      </c>
      <c r="C8525" s="16">
        <v>80</v>
      </c>
      <c r="D8525" s="16">
        <v>75.2</v>
      </c>
      <c r="E8525" s="17">
        <v>34467</v>
      </c>
      <c r="F8525" s="17"/>
    </row>
    <row r="8526" spans="1:6" x14ac:dyDescent="0.25">
      <c r="A8526" s="16" t="s">
        <v>244</v>
      </c>
      <c r="B8526" s="16">
        <v>28675</v>
      </c>
      <c r="C8526" s="16">
        <v>90</v>
      </c>
      <c r="D8526" s="16">
        <v>63.7</v>
      </c>
      <c r="E8526" s="17">
        <v>31951</v>
      </c>
      <c r="F8526" s="17"/>
    </row>
    <row r="8527" spans="1:6" x14ac:dyDescent="0.25">
      <c r="A8527" s="16" t="s">
        <v>244</v>
      </c>
      <c r="B8527" s="16">
        <v>27959</v>
      </c>
      <c r="C8527" s="16">
        <v>126</v>
      </c>
      <c r="D8527" s="16">
        <v>87.5</v>
      </c>
      <c r="E8527" s="17">
        <v>30243</v>
      </c>
      <c r="F8527" s="17"/>
    </row>
    <row r="8528" spans="1:6" x14ac:dyDescent="0.25">
      <c r="A8528" s="16" t="s">
        <v>244</v>
      </c>
      <c r="B8528" s="16">
        <v>28204</v>
      </c>
      <c r="C8528" s="16">
        <v>120</v>
      </c>
      <c r="D8528" s="16">
        <v>106.4</v>
      </c>
      <c r="E8528" s="17">
        <v>29577</v>
      </c>
      <c r="F8528" s="17"/>
    </row>
    <row r="8529" spans="1:6" x14ac:dyDescent="0.25">
      <c r="A8529" s="16" t="s">
        <v>244</v>
      </c>
      <c r="B8529" s="16">
        <v>27406</v>
      </c>
      <c r="C8529" s="16">
        <v>23</v>
      </c>
      <c r="D8529" s="16">
        <v>20.399999999999999</v>
      </c>
      <c r="E8529" s="17">
        <v>32192</v>
      </c>
      <c r="F8529" s="17"/>
    </row>
    <row r="8530" spans="1:6" x14ac:dyDescent="0.25">
      <c r="A8530" s="16" t="s">
        <v>244</v>
      </c>
      <c r="B8530" s="16">
        <v>28075</v>
      </c>
      <c r="C8530" s="16">
        <v>70</v>
      </c>
      <c r="D8530" s="16">
        <v>65.400000000000006</v>
      </c>
      <c r="E8530" s="17">
        <v>37438</v>
      </c>
      <c r="F8530" s="17"/>
    </row>
    <row r="8531" spans="1:6" x14ac:dyDescent="0.25">
      <c r="A8531" s="16" t="s">
        <v>244</v>
      </c>
      <c r="B8531" s="16">
        <v>28612</v>
      </c>
      <c r="C8531" s="16">
        <v>100</v>
      </c>
      <c r="D8531" s="16">
        <v>84.3</v>
      </c>
      <c r="E8531" s="17">
        <v>34255</v>
      </c>
      <c r="F8531" s="17"/>
    </row>
    <row r="8532" spans="1:6" x14ac:dyDescent="0.25">
      <c r="A8532" s="16" t="s">
        <v>244</v>
      </c>
      <c r="B8532" s="16">
        <v>27265</v>
      </c>
      <c r="C8532" s="16">
        <v>100</v>
      </c>
      <c r="D8532" s="16">
        <v>79.8</v>
      </c>
      <c r="E8532" s="17">
        <v>27211</v>
      </c>
      <c r="F8532" s="17"/>
    </row>
    <row r="8533" spans="1:6" x14ac:dyDescent="0.25">
      <c r="A8533" s="16" t="s">
        <v>244</v>
      </c>
      <c r="B8533" s="16">
        <v>27520</v>
      </c>
      <c r="C8533" s="16">
        <v>100</v>
      </c>
      <c r="D8533" s="16">
        <v>93.5</v>
      </c>
      <c r="E8533" s="17">
        <v>42217</v>
      </c>
      <c r="F8533" s="17"/>
    </row>
    <row r="8534" spans="1:6" x14ac:dyDescent="0.25">
      <c r="A8534" s="16" t="s">
        <v>244</v>
      </c>
      <c r="B8534" s="16">
        <v>27209</v>
      </c>
      <c r="C8534" s="16">
        <v>141</v>
      </c>
      <c r="D8534" s="16">
        <v>98.7</v>
      </c>
      <c r="E8534" s="17">
        <v>29221</v>
      </c>
      <c r="F8534" s="17"/>
    </row>
    <row r="8535" spans="1:6" x14ac:dyDescent="0.25">
      <c r="A8535" s="16" t="s">
        <v>244</v>
      </c>
      <c r="B8535" s="16">
        <v>27546</v>
      </c>
      <c r="C8535" s="16">
        <v>129</v>
      </c>
      <c r="D8535" s="16">
        <v>118.5</v>
      </c>
      <c r="E8535" s="17">
        <v>29860</v>
      </c>
      <c r="F8535" s="17"/>
    </row>
    <row r="8536" spans="1:6" x14ac:dyDescent="0.25">
      <c r="A8536" s="16" t="s">
        <v>244</v>
      </c>
      <c r="B8536" s="16">
        <v>27021</v>
      </c>
      <c r="C8536" s="16">
        <v>96</v>
      </c>
      <c r="D8536" s="16">
        <v>88.9</v>
      </c>
      <c r="E8536" s="17">
        <v>33430</v>
      </c>
      <c r="F8536" s="17"/>
    </row>
    <row r="8537" spans="1:6" x14ac:dyDescent="0.25">
      <c r="A8537" s="16" t="s">
        <v>244</v>
      </c>
      <c r="B8537" s="16">
        <v>28901</v>
      </c>
      <c r="C8537" s="16">
        <v>76</v>
      </c>
      <c r="D8537" s="16">
        <v>53.4</v>
      </c>
      <c r="E8537" s="17">
        <v>33892</v>
      </c>
      <c r="F8537" s="17"/>
    </row>
    <row r="8538" spans="1:6" x14ac:dyDescent="0.25">
      <c r="A8538" s="16" t="s">
        <v>244</v>
      </c>
      <c r="B8538" s="16">
        <v>27407</v>
      </c>
      <c r="C8538" s="16">
        <v>135</v>
      </c>
      <c r="D8538" s="16">
        <v>128</v>
      </c>
      <c r="E8538" s="17">
        <v>40051</v>
      </c>
      <c r="F8538" s="17"/>
    </row>
    <row r="8539" spans="1:6" x14ac:dyDescent="0.25">
      <c r="A8539" s="16" t="s">
        <v>244</v>
      </c>
      <c r="B8539" s="16">
        <v>28601</v>
      </c>
      <c r="C8539" s="16">
        <v>104</v>
      </c>
      <c r="D8539" s="16">
        <v>82</v>
      </c>
      <c r="E8539" s="17">
        <v>28126</v>
      </c>
      <c r="F8539" s="17"/>
    </row>
    <row r="8540" spans="1:6" x14ac:dyDescent="0.25">
      <c r="A8540" s="16" t="s">
        <v>244</v>
      </c>
      <c r="B8540" s="16">
        <v>27235</v>
      </c>
      <c r="C8540" s="16">
        <v>60</v>
      </c>
      <c r="D8540" s="16">
        <v>55.4</v>
      </c>
      <c r="E8540" s="17">
        <v>37803</v>
      </c>
      <c r="F8540" s="17"/>
    </row>
    <row r="8541" spans="1:6" x14ac:dyDescent="0.25">
      <c r="A8541" s="16" t="s">
        <v>244</v>
      </c>
      <c r="B8541" s="16">
        <v>28759</v>
      </c>
      <c r="C8541" s="16">
        <v>50</v>
      </c>
      <c r="D8541" s="16">
        <v>46.4</v>
      </c>
      <c r="E8541" s="17">
        <v>31765</v>
      </c>
      <c r="F8541" s="17"/>
    </row>
    <row r="8542" spans="1:6" x14ac:dyDescent="0.25">
      <c r="A8542" s="16" t="s">
        <v>244</v>
      </c>
      <c r="B8542" s="16">
        <v>28301</v>
      </c>
      <c r="C8542" s="16">
        <v>86</v>
      </c>
      <c r="D8542" s="16">
        <v>80.8</v>
      </c>
      <c r="E8542" s="17">
        <v>33260</v>
      </c>
      <c r="F8542" s="17"/>
    </row>
    <row r="8543" spans="1:6" x14ac:dyDescent="0.25">
      <c r="A8543" s="16" t="s">
        <v>244</v>
      </c>
      <c r="B8543" s="16">
        <v>28904</v>
      </c>
      <c r="C8543" s="16">
        <v>90</v>
      </c>
      <c r="D8543" s="16">
        <v>79.599999999999994</v>
      </c>
      <c r="E8543" s="17">
        <v>34058</v>
      </c>
      <c r="F8543" s="17"/>
    </row>
    <row r="8544" spans="1:6" x14ac:dyDescent="0.25">
      <c r="A8544" s="16" t="s">
        <v>244</v>
      </c>
      <c r="B8544" s="16">
        <v>28227</v>
      </c>
      <c r="C8544" s="16">
        <v>120</v>
      </c>
      <c r="D8544" s="16">
        <v>100.1</v>
      </c>
      <c r="E8544" s="17">
        <v>41585</v>
      </c>
      <c r="F8544" s="17"/>
    </row>
    <row r="8545" spans="1:6" x14ac:dyDescent="0.25">
      <c r="A8545" s="16" t="s">
        <v>244</v>
      </c>
      <c r="B8545" s="16">
        <v>27615</v>
      </c>
      <c r="C8545" s="16">
        <v>90</v>
      </c>
      <c r="D8545" s="16">
        <v>84.7</v>
      </c>
      <c r="E8545" s="17">
        <v>36587</v>
      </c>
      <c r="F8545" s="17"/>
    </row>
    <row r="8546" spans="1:6" x14ac:dyDescent="0.25">
      <c r="A8546" s="16" t="s">
        <v>244</v>
      </c>
      <c r="B8546" s="16">
        <v>27282</v>
      </c>
      <c r="C8546" s="16">
        <v>150</v>
      </c>
      <c r="D8546" s="16">
        <v>104.6</v>
      </c>
      <c r="E8546" s="17">
        <v>40368</v>
      </c>
      <c r="F8546" s="17"/>
    </row>
    <row r="8547" spans="1:6" x14ac:dyDescent="0.25">
      <c r="A8547" s="16" t="s">
        <v>244</v>
      </c>
      <c r="B8547" s="16">
        <v>27909</v>
      </c>
      <c r="C8547" s="16">
        <v>146</v>
      </c>
      <c r="D8547" s="16">
        <v>137.4</v>
      </c>
      <c r="E8547" s="17">
        <v>24516</v>
      </c>
      <c r="F8547" s="17"/>
    </row>
    <row r="8548" spans="1:6" x14ac:dyDescent="0.25">
      <c r="A8548" s="16" t="s">
        <v>244</v>
      </c>
      <c r="B8548" s="16">
        <v>27529</v>
      </c>
      <c r="C8548" s="16">
        <v>120</v>
      </c>
      <c r="D8548" s="16">
        <v>112.8</v>
      </c>
      <c r="E8548" s="17">
        <v>33417</v>
      </c>
      <c r="F8548" s="17"/>
    </row>
    <row r="8549" spans="1:6" x14ac:dyDescent="0.25">
      <c r="A8549" s="16" t="s">
        <v>244</v>
      </c>
      <c r="B8549" s="16">
        <v>27282</v>
      </c>
      <c r="C8549" s="16">
        <v>120</v>
      </c>
      <c r="D8549" s="16">
        <v>110.8</v>
      </c>
      <c r="E8549" s="17">
        <v>38657</v>
      </c>
      <c r="F8549" s="17"/>
    </row>
    <row r="8550" spans="1:6" x14ac:dyDescent="0.25">
      <c r="A8550" s="16" t="s">
        <v>244</v>
      </c>
      <c r="B8550" s="16">
        <v>28778</v>
      </c>
      <c r="C8550" s="16">
        <v>106</v>
      </c>
      <c r="D8550" s="16">
        <v>95.4</v>
      </c>
      <c r="E8550" s="17">
        <v>33717</v>
      </c>
      <c r="F8550" s="17"/>
    </row>
    <row r="8551" spans="1:6" x14ac:dyDescent="0.25">
      <c r="A8551" s="16" t="s">
        <v>244</v>
      </c>
      <c r="B8551" s="16">
        <v>28630</v>
      </c>
      <c r="C8551" s="16">
        <v>120</v>
      </c>
      <c r="D8551" s="16">
        <v>113.9</v>
      </c>
      <c r="E8551" s="17">
        <v>31384</v>
      </c>
      <c r="F8551" s="17"/>
    </row>
    <row r="8552" spans="1:6" x14ac:dyDescent="0.25">
      <c r="A8552" s="16" t="s">
        <v>244</v>
      </c>
      <c r="B8552" s="16">
        <v>27892</v>
      </c>
      <c r="C8552" s="16">
        <v>154</v>
      </c>
      <c r="D8552" s="16">
        <v>115.1</v>
      </c>
      <c r="E8552" s="17">
        <v>29526</v>
      </c>
      <c r="F8552" s="17"/>
    </row>
    <row r="8553" spans="1:6" x14ac:dyDescent="0.25">
      <c r="A8553" s="16" t="s">
        <v>244</v>
      </c>
      <c r="B8553" s="16">
        <v>27103</v>
      </c>
      <c r="C8553" s="16">
        <v>40</v>
      </c>
      <c r="D8553" s="16">
        <v>25.3</v>
      </c>
      <c r="E8553" s="17">
        <v>41479</v>
      </c>
      <c r="F8553" s="17"/>
    </row>
    <row r="8554" spans="1:6" x14ac:dyDescent="0.25">
      <c r="A8554" s="16" t="s">
        <v>244</v>
      </c>
      <c r="B8554" s="16">
        <v>28779</v>
      </c>
      <c r="C8554" s="16">
        <v>94</v>
      </c>
      <c r="D8554" s="16">
        <v>89.4</v>
      </c>
      <c r="E8554" s="17">
        <v>33484</v>
      </c>
      <c r="F8554" s="17"/>
    </row>
    <row r="8555" spans="1:6" x14ac:dyDescent="0.25">
      <c r="A8555" s="16" t="s">
        <v>244</v>
      </c>
      <c r="B8555" s="16">
        <v>28761</v>
      </c>
      <c r="C8555" s="16">
        <v>140</v>
      </c>
      <c r="D8555" s="16">
        <v>108.1</v>
      </c>
      <c r="E8555" s="17">
        <v>30378</v>
      </c>
      <c r="F8555" s="17"/>
    </row>
    <row r="8556" spans="1:6" x14ac:dyDescent="0.25">
      <c r="A8556" s="16" t="s">
        <v>244</v>
      </c>
      <c r="B8556" s="16">
        <v>27962</v>
      </c>
      <c r="C8556" s="16">
        <v>114</v>
      </c>
      <c r="D8556" s="16">
        <v>102.3</v>
      </c>
      <c r="E8556" s="17">
        <v>32092</v>
      </c>
      <c r="F8556" s="17"/>
    </row>
    <row r="8557" spans="1:6" x14ac:dyDescent="0.25">
      <c r="A8557" s="16" t="s">
        <v>244</v>
      </c>
      <c r="B8557" s="16">
        <v>28804</v>
      </c>
      <c r="C8557" s="16">
        <v>100</v>
      </c>
      <c r="D8557" s="16">
        <v>92</v>
      </c>
      <c r="E8557" s="17">
        <v>34232</v>
      </c>
      <c r="F8557" s="17"/>
    </row>
    <row r="8558" spans="1:6" x14ac:dyDescent="0.25">
      <c r="A8558" s="16" t="s">
        <v>244</v>
      </c>
      <c r="B8558" s="16">
        <v>27504</v>
      </c>
      <c r="C8558" s="16">
        <v>100</v>
      </c>
      <c r="D8558" s="16">
        <v>89.8</v>
      </c>
      <c r="E8558" s="17">
        <v>37524</v>
      </c>
      <c r="F8558" s="17"/>
    </row>
    <row r="8559" spans="1:6" x14ac:dyDescent="0.25">
      <c r="A8559" s="16" t="s">
        <v>244</v>
      </c>
      <c r="B8559" s="16">
        <v>28645</v>
      </c>
      <c r="C8559" s="16">
        <v>100</v>
      </c>
      <c r="D8559" s="16">
        <v>91.3</v>
      </c>
      <c r="E8559" s="17">
        <v>33149</v>
      </c>
      <c r="F8559" s="17"/>
    </row>
    <row r="8560" spans="1:6" x14ac:dyDescent="0.25">
      <c r="A8560" s="16" t="s">
        <v>244</v>
      </c>
      <c r="B8560" s="16">
        <v>28111</v>
      </c>
      <c r="C8560" s="16">
        <v>70</v>
      </c>
      <c r="D8560" s="16">
        <v>58.8</v>
      </c>
      <c r="E8560" s="17">
        <v>26833</v>
      </c>
      <c r="F8560" s="17"/>
    </row>
    <row r="8561" spans="1:6" x14ac:dyDescent="0.25">
      <c r="A8561" s="16" t="s">
        <v>244</v>
      </c>
      <c r="B8561" s="16">
        <v>27917</v>
      </c>
      <c r="C8561" s="16">
        <v>100</v>
      </c>
      <c r="D8561" s="16">
        <v>51.8</v>
      </c>
      <c r="E8561" s="17">
        <v>32415</v>
      </c>
      <c r="F8561" s="17"/>
    </row>
    <row r="8562" spans="1:6" x14ac:dyDescent="0.25">
      <c r="A8562" s="16" t="s">
        <v>244</v>
      </c>
      <c r="B8562" s="16">
        <v>28625</v>
      </c>
      <c r="C8562" s="16">
        <v>103</v>
      </c>
      <c r="D8562" s="16">
        <v>94.9</v>
      </c>
      <c r="E8562" s="17">
        <v>37244</v>
      </c>
      <c r="F8562" s="17"/>
    </row>
    <row r="8563" spans="1:6" x14ac:dyDescent="0.25">
      <c r="A8563" s="16" t="s">
        <v>244</v>
      </c>
      <c r="B8563" s="16">
        <v>28806</v>
      </c>
      <c r="C8563" s="16">
        <v>80</v>
      </c>
      <c r="D8563" s="16">
        <v>35.9</v>
      </c>
      <c r="E8563" s="17">
        <v>34024</v>
      </c>
      <c r="F8563" s="17"/>
    </row>
    <row r="8564" spans="1:6" x14ac:dyDescent="0.25">
      <c r="A8564" s="16" t="s">
        <v>244</v>
      </c>
      <c r="B8564" s="16">
        <v>28560</v>
      </c>
      <c r="C8564" s="16">
        <v>60</v>
      </c>
      <c r="D8564" s="16">
        <v>55.5</v>
      </c>
      <c r="E8564" s="17">
        <v>34618</v>
      </c>
      <c r="F8564" s="17"/>
    </row>
    <row r="8565" spans="1:6" x14ac:dyDescent="0.25">
      <c r="A8565" s="16" t="s">
        <v>244</v>
      </c>
      <c r="B8565" s="16">
        <v>28306</v>
      </c>
      <c r="C8565" s="16">
        <v>120</v>
      </c>
      <c r="E8565" s="17">
        <v>33402</v>
      </c>
      <c r="F8565" s="17"/>
    </row>
    <row r="8566" spans="1:6" x14ac:dyDescent="0.25">
      <c r="A8566" s="16" t="s">
        <v>244</v>
      </c>
      <c r="B8566" s="16">
        <v>28712</v>
      </c>
      <c r="C8566" s="16">
        <v>147</v>
      </c>
      <c r="D8566" s="16">
        <v>76.5</v>
      </c>
      <c r="E8566" s="17">
        <v>29784</v>
      </c>
      <c r="F8566" s="17"/>
    </row>
    <row r="8567" spans="1:6" x14ac:dyDescent="0.25">
      <c r="A8567" s="16" t="s">
        <v>244</v>
      </c>
      <c r="B8567" s="16">
        <v>27612</v>
      </c>
      <c r="C8567" s="16">
        <v>134</v>
      </c>
      <c r="D8567" s="16">
        <v>107.3</v>
      </c>
      <c r="E8567" s="17">
        <v>41221</v>
      </c>
      <c r="F8567" s="17"/>
    </row>
    <row r="8568" spans="1:6" x14ac:dyDescent="0.25">
      <c r="A8568" s="16" t="s">
        <v>244</v>
      </c>
      <c r="B8568" s="16">
        <v>28372</v>
      </c>
      <c r="C8568" s="16">
        <v>84</v>
      </c>
      <c r="D8568" s="16">
        <v>67.3</v>
      </c>
      <c r="E8568" s="17">
        <v>33610</v>
      </c>
      <c r="F8568" s="17"/>
    </row>
    <row r="8569" spans="1:6" x14ac:dyDescent="0.25">
      <c r="A8569" s="16" t="s">
        <v>244</v>
      </c>
      <c r="B8569" s="16">
        <v>28573</v>
      </c>
      <c r="C8569" s="16">
        <v>80</v>
      </c>
      <c r="D8569" s="16">
        <v>57.8</v>
      </c>
      <c r="E8569" s="17">
        <v>33452</v>
      </c>
      <c r="F8569" s="17"/>
    </row>
    <row r="8570" spans="1:6" x14ac:dyDescent="0.25">
      <c r="A8570" s="16" t="s">
        <v>244</v>
      </c>
      <c r="B8570" s="16">
        <v>27705</v>
      </c>
      <c r="C8570" s="16">
        <v>126</v>
      </c>
      <c r="D8570" s="16">
        <v>94.1</v>
      </c>
      <c r="E8570" s="17">
        <v>26908</v>
      </c>
      <c r="F8570" s="17"/>
    </row>
    <row r="8571" spans="1:6" x14ac:dyDescent="0.25">
      <c r="A8571" s="16" t="s">
        <v>244</v>
      </c>
      <c r="B8571" s="16">
        <v>27609</v>
      </c>
      <c r="C8571" s="16">
        <v>15</v>
      </c>
      <c r="D8571" s="16">
        <v>12.9</v>
      </c>
      <c r="E8571" s="17">
        <v>42914</v>
      </c>
      <c r="F8571" s="17"/>
    </row>
    <row r="8572" spans="1:6" x14ac:dyDescent="0.25">
      <c r="A8572" s="16" t="s">
        <v>244</v>
      </c>
      <c r="B8572" s="16">
        <v>28731</v>
      </c>
      <c r="C8572" s="16">
        <v>130</v>
      </c>
      <c r="D8572" s="16">
        <v>110.9</v>
      </c>
      <c r="E8572" s="17">
        <v>36314</v>
      </c>
      <c r="F8572" s="17"/>
    </row>
    <row r="8573" spans="1:6" x14ac:dyDescent="0.25">
      <c r="A8573" s="16" t="s">
        <v>244</v>
      </c>
      <c r="B8573" s="16">
        <v>27106</v>
      </c>
      <c r="C8573" s="16">
        <v>100</v>
      </c>
      <c r="D8573" s="16">
        <v>90</v>
      </c>
      <c r="E8573" s="17">
        <v>35353</v>
      </c>
      <c r="F8573" s="17"/>
    </row>
    <row r="8574" spans="1:6" x14ac:dyDescent="0.25">
      <c r="A8574" s="16" t="s">
        <v>244</v>
      </c>
      <c r="B8574" s="16">
        <v>28715</v>
      </c>
      <c r="C8574" s="16">
        <v>118</v>
      </c>
      <c r="D8574" s="16">
        <v>104.5</v>
      </c>
      <c r="E8574" s="17">
        <v>33435</v>
      </c>
      <c r="F8574" s="17"/>
    </row>
    <row r="8575" spans="1:6" x14ac:dyDescent="0.25">
      <c r="A8575" s="16" t="s">
        <v>244</v>
      </c>
      <c r="B8575" s="16">
        <v>28803</v>
      </c>
      <c r="C8575" s="16">
        <v>98</v>
      </c>
      <c r="D8575" s="16">
        <v>90.4</v>
      </c>
      <c r="E8575" s="17">
        <v>32645</v>
      </c>
      <c r="F8575" s="17"/>
    </row>
    <row r="8576" spans="1:6" x14ac:dyDescent="0.25">
      <c r="A8576" s="16" t="s">
        <v>244</v>
      </c>
      <c r="B8576" s="16">
        <v>27401</v>
      </c>
      <c r="C8576" s="16">
        <v>105</v>
      </c>
      <c r="D8576" s="16">
        <v>76.8</v>
      </c>
      <c r="E8576" s="17">
        <v>29556</v>
      </c>
      <c r="F8576" s="17"/>
    </row>
    <row r="8577" spans="1:6" x14ac:dyDescent="0.25">
      <c r="A8577" s="16" t="s">
        <v>244</v>
      </c>
      <c r="B8577" s="16">
        <v>28303</v>
      </c>
      <c r="C8577" s="16">
        <v>98</v>
      </c>
      <c r="D8577" s="16">
        <v>88</v>
      </c>
      <c r="E8577" s="17">
        <v>33675</v>
      </c>
      <c r="F8577" s="17"/>
    </row>
    <row r="8578" spans="1:6" x14ac:dyDescent="0.25">
      <c r="A8578" s="16" t="s">
        <v>244</v>
      </c>
      <c r="B8578" s="16">
        <v>28145</v>
      </c>
      <c r="C8578" s="16">
        <v>58</v>
      </c>
      <c r="D8578" s="16">
        <v>26.6</v>
      </c>
      <c r="E8578" s="17">
        <v>27454</v>
      </c>
      <c r="F8578" s="17"/>
    </row>
    <row r="8579" spans="1:6" x14ac:dyDescent="0.25">
      <c r="A8579" s="16" t="s">
        <v>244</v>
      </c>
      <c r="B8579" s="16">
        <v>28502</v>
      </c>
      <c r="C8579" s="16">
        <v>175</v>
      </c>
      <c r="D8579" s="16">
        <v>133.6</v>
      </c>
      <c r="E8579" s="17">
        <v>27892</v>
      </c>
      <c r="F8579" s="17"/>
    </row>
    <row r="8580" spans="1:6" x14ac:dyDescent="0.25">
      <c r="A8580" s="16" t="s">
        <v>244</v>
      </c>
      <c r="B8580" s="16">
        <v>27316</v>
      </c>
      <c r="C8580" s="16">
        <v>90</v>
      </c>
      <c r="D8580" s="16">
        <v>86.1</v>
      </c>
      <c r="E8580" s="17">
        <v>37671</v>
      </c>
      <c r="F8580" s="17"/>
    </row>
    <row r="8581" spans="1:6" x14ac:dyDescent="0.25">
      <c r="A8581" s="16" t="s">
        <v>244</v>
      </c>
      <c r="B8581" s="16">
        <v>27549</v>
      </c>
      <c r="C8581" s="16">
        <v>166</v>
      </c>
      <c r="D8581" s="16">
        <v>146.30000000000001</v>
      </c>
      <c r="E8581" s="17">
        <v>33179</v>
      </c>
      <c r="F8581" s="17"/>
    </row>
    <row r="8582" spans="1:6" x14ac:dyDescent="0.25">
      <c r="A8582" s="16" t="s">
        <v>244</v>
      </c>
      <c r="B8582" s="16">
        <v>28150</v>
      </c>
      <c r="C8582" s="16">
        <v>160</v>
      </c>
      <c r="D8582" s="16">
        <v>132</v>
      </c>
      <c r="E8582" s="17">
        <v>28424</v>
      </c>
      <c r="F8582" s="17"/>
    </row>
    <row r="8583" spans="1:6" x14ac:dyDescent="0.25">
      <c r="A8583" s="16" t="s">
        <v>244</v>
      </c>
      <c r="B8583" s="16">
        <v>28043</v>
      </c>
      <c r="C8583" s="16">
        <v>100</v>
      </c>
      <c r="D8583" s="16">
        <v>93.2</v>
      </c>
      <c r="E8583" s="17">
        <v>32969</v>
      </c>
      <c r="F8583" s="17"/>
    </row>
    <row r="8584" spans="1:6" x14ac:dyDescent="0.25">
      <c r="A8584" s="16" t="s">
        <v>244</v>
      </c>
      <c r="B8584" s="16">
        <v>28405</v>
      </c>
      <c r="C8584" s="16">
        <v>140</v>
      </c>
      <c r="D8584" s="16">
        <v>126.7</v>
      </c>
      <c r="E8584" s="17">
        <v>29068</v>
      </c>
      <c r="F8584" s="17"/>
    </row>
    <row r="8585" spans="1:6" x14ac:dyDescent="0.25">
      <c r="A8585" s="16" t="s">
        <v>244</v>
      </c>
      <c r="B8585" s="16">
        <v>28712</v>
      </c>
      <c r="C8585" s="16">
        <v>10</v>
      </c>
      <c r="E8585" s="17">
        <v>35579</v>
      </c>
      <c r="F8585" s="17"/>
    </row>
    <row r="8586" spans="1:6" x14ac:dyDescent="0.25">
      <c r="A8586" s="16" t="s">
        <v>244</v>
      </c>
      <c r="B8586" s="16">
        <v>27406</v>
      </c>
      <c r="C8586" s="16">
        <v>110</v>
      </c>
      <c r="D8586" s="16">
        <v>97.1</v>
      </c>
      <c r="E8586" s="17">
        <v>34509</v>
      </c>
      <c r="F8586" s="17"/>
    </row>
    <row r="8587" spans="1:6" x14ac:dyDescent="0.25">
      <c r="A8587" s="16" t="s">
        <v>244</v>
      </c>
      <c r="B8587" s="16">
        <v>28412</v>
      </c>
      <c r="C8587" s="16">
        <v>90</v>
      </c>
      <c r="D8587" s="16">
        <v>83.3</v>
      </c>
      <c r="E8587" s="17">
        <v>36861</v>
      </c>
      <c r="F8587" s="17"/>
    </row>
    <row r="8588" spans="1:6" x14ac:dyDescent="0.25">
      <c r="A8588" s="16" t="s">
        <v>244</v>
      </c>
      <c r="B8588" s="16">
        <v>27511</v>
      </c>
      <c r="C8588" s="16">
        <v>71</v>
      </c>
      <c r="D8588" s="16">
        <v>68.099999999999994</v>
      </c>
      <c r="E8588" s="17">
        <v>34236</v>
      </c>
      <c r="F8588" s="17"/>
    </row>
    <row r="8589" spans="1:6" x14ac:dyDescent="0.25">
      <c r="A8589" s="16" t="s">
        <v>244</v>
      </c>
      <c r="B8589" s="16">
        <v>27284</v>
      </c>
      <c r="C8589" s="16">
        <v>92</v>
      </c>
      <c r="D8589" s="16">
        <v>76.5</v>
      </c>
      <c r="E8589" s="17">
        <v>33304</v>
      </c>
      <c r="F8589" s="17"/>
    </row>
    <row r="8590" spans="1:6" x14ac:dyDescent="0.25">
      <c r="A8590" s="16" t="s">
        <v>244</v>
      </c>
      <c r="B8590" s="16">
        <v>27012</v>
      </c>
      <c r="C8590" s="16">
        <v>120</v>
      </c>
      <c r="D8590" s="16">
        <v>79.099999999999994</v>
      </c>
      <c r="E8590" s="17">
        <v>27303</v>
      </c>
      <c r="F8590" s="17"/>
    </row>
    <row r="8591" spans="1:6" x14ac:dyDescent="0.25">
      <c r="A8591" s="16" t="s">
        <v>244</v>
      </c>
      <c r="B8591" s="16">
        <v>28411</v>
      </c>
      <c r="C8591" s="16">
        <v>105</v>
      </c>
      <c r="D8591" s="16">
        <v>99.3</v>
      </c>
      <c r="E8591" s="17">
        <v>27851</v>
      </c>
      <c r="F8591" s="17"/>
    </row>
    <row r="8592" spans="1:6" x14ac:dyDescent="0.25">
      <c r="A8592" s="16" t="s">
        <v>244</v>
      </c>
      <c r="B8592" s="16">
        <v>28804</v>
      </c>
      <c r="C8592" s="16">
        <v>77</v>
      </c>
      <c r="D8592" s="16">
        <v>63.4</v>
      </c>
      <c r="E8592" s="17">
        <v>24746</v>
      </c>
      <c r="F8592" s="17"/>
    </row>
    <row r="8593" spans="1:6" x14ac:dyDescent="0.25">
      <c r="A8593" s="16" t="s">
        <v>244</v>
      </c>
      <c r="B8593" s="16">
        <v>28777</v>
      </c>
      <c r="C8593" s="16">
        <v>127</v>
      </c>
      <c r="D8593" s="16">
        <v>94.5</v>
      </c>
      <c r="E8593" s="17">
        <v>32129</v>
      </c>
      <c r="F8593" s="17"/>
    </row>
    <row r="8594" spans="1:6" x14ac:dyDescent="0.25">
      <c r="A8594" s="16" t="s">
        <v>244</v>
      </c>
      <c r="B8594" s="16">
        <v>28753</v>
      </c>
      <c r="C8594" s="16">
        <v>80</v>
      </c>
      <c r="D8594" s="16">
        <v>75.099999999999994</v>
      </c>
      <c r="E8594" s="17">
        <v>33007</v>
      </c>
      <c r="F8594" s="17"/>
    </row>
    <row r="8595" spans="1:6" x14ac:dyDescent="0.25">
      <c r="A8595" s="16" t="s">
        <v>244</v>
      </c>
      <c r="B8595" s="16">
        <v>28640</v>
      </c>
      <c r="C8595" s="16">
        <v>210</v>
      </c>
      <c r="D8595" s="16">
        <v>126.9</v>
      </c>
      <c r="E8595" s="17">
        <v>32569</v>
      </c>
      <c r="F8595" s="17"/>
    </row>
    <row r="8596" spans="1:6" x14ac:dyDescent="0.25">
      <c r="A8596" s="16" t="s">
        <v>244</v>
      </c>
      <c r="B8596" s="16">
        <v>27517</v>
      </c>
      <c r="C8596" s="16">
        <v>108</v>
      </c>
      <c r="D8596" s="16">
        <v>64.8</v>
      </c>
      <c r="E8596" s="17">
        <v>43362</v>
      </c>
      <c r="F8596" s="17"/>
    </row>
    <row r="8597" spans="1:6" x14ac:dyDescent="0.25">
      <c r="A8597" s="16" t="s">
        <v>244</v>
      </c>
      <c r="B8597" s="16">
        <v>28374</v>
      </c>
      <c r="C8597" s="16">
        <v>144</v>
      </c>
      <c r="D8597" s="16">
        <v>83.4</v>
      </c>
      <c r="E8597" s="17">
        <v>33359</v>
      </c>
      <c r="F8597" s="17"/>
    </row>
    <row r="8598" spans="1:6" x14ac:dyDescent="0.25">
      <c r="A8598" s="16" t="s">
        <v>244</v>
      </c>
      <c r="B8598" s="16">
        <v>27260</v>
      </c>
      <c r="C8598" s="16">
        <v>115</v>
      </c>
      <c r="D8598" s="16">
        <v>109.8</v>
      </c>
      <c r="E8598" s="17">
        <v>26846</v>
      </c>
      <c r="F8598" s="17"/>
    </row>
    <row r="8599" spans="1:6" x14ac:dyDescent="0.25">
      <c r="A8599" s="16" t="s">
        <v>244</v>
      </c>
      <c r="B8599" s="16">
        <v>28215</v>
      </c>
      <c r="C8599" s="16">
        <v>120</v>
      </c>
      <c r="D8599" s="16">
        <v>114.8</v>
      </c>
      <c r="E8599" s="17">
        <v>39645</v>
      </c>
      <c r="F8599" s="17"/>
    </row>
    <row r="8600" spans="1:6" x14ac:dyDescent="0.25">
      <c r="A8600" s="16" t="s">
        <v>244</v>
      </c>
      <c r="B8600" s="16">
        <v>28360</v>
      </c>
      <c r="C8600" s="16">
        <v>52</v>
      </c>
      <c r="D8600" s="16">
        <v>46.4</v>
      </c>
      <c r="E8600" s="17">
        <v>29017</v>
      </c>
      <c r="F8600" s="17"/>
    </row>
    <row r="8601" spans="1:6" x14ac:dyDescent="0.25">
      <c r="A8601" s="16" t="s">
        <v>244</v>
      </c>
      <c r="B8601" s="16">
        <v>28602</v>
      </c>
      <c r="C8601" s="16">
        <v>150</v>
      </c>
      <c r="D8601" s="16">
        <v>130.4</v>
      </c>
      <c r="E8601" s="17">
        <v>30286</v>
      </c>
      <c r="F8601" s="17"/>
    </row>
    <row r="8602" spans="1:6" x14ac:dyDescent="0.25">
      <c r="A8602" s="16" t="s">
        <v>244</v>
      </c>
      <c r="B8602" s="16">
        <v>27101</v>
      </c>
      <c r="C8602" s="16">
        <v>117</v>
      </c>
      <c r="D8602" s="16">
        <v>109.2</v>
      </c>
      <c r="E8602" s="17">
        <v>26755</v>
      </c>
      <c r="F8602" s="17"/>
    </row>
    <row r="8603" spans="1:6" x14ac:dyDescent="0.25">
      <c r="A8603" s="16" t="s">
        <v>244</v>
      </c>
      <c r="B8603" s="16">
        <v>27705</v>
      </c>
      <c r="C8603" s="16">
        <v>96</v>
      </c>
      <c r="D8603" s="16">
        <v>82.1</v>
      </c>
      <c r="E8603" s="17">
        <v>25222</v>
      </c>
      <c r="F8603" s="17"/>
    </row>
    <row r="8604" spans="1:6" x14ac:dyDescent="0.25">
      <c r="A8604" s="16" t="s">
        <v>244</v>
      </c>
      <c r="B8604" s="16">
        <v>28655</v>
      </c>
      <c r="C8604" s="16">
        <v>120</v>
      </c>
      <c r="D8604" s="16">
        <v>108.1</v>
      </c>
      <c r="E8604" s="17">
        <v>29373</v>
      </c>
      <c r="F8604" s="17"/>
    </row>
    <row r="8605" spans="1:6" x14ac:dyDescent="0.25">
      <c r="A8605" s="16" t="s">
        <v>244</v>
      </c>
      <c r="B8605" s="16">
        <v>28345</v>
      </c>
      <c r="C8605" s="16">
        <v>105</v>
      </c>
      <c r="D8605" s="16">
        <v>89.1</v>
      </c>
      <c r="E8605" s="17">
        <v>32526</v>
      </c>
      <c r="F8605" s="17"/>
    </row>
    <row r="8606" spans="1:6" x14ac:dyDescent="0.25">
      <c r="A8606" s="16" t="s">
        <v>244</v>
      </c>
      <c r="B8606" s="16">
        <v>28352</v>
      </c>
      <c r="C8606" s="16">
        <v>149</v>
      </c>
      <c r="D8606" s="16">
        <v>129.5</v>
      </c>
      <c r="E8606" s="17">
        <v>33422</v>
      </c>
      <c r="F8606" s="17"/>
    </row>
    <row r="8607" spans="1:6" x14ac:dyDescent="0.25">
      <c r="A8607" s="16" t="s">
        <v>244</v>
      </c>
      <c r="B8607" s="16">
        <v>27292</v>
      </c>
      <c r="C8607" s="16">
        <v>90</v>
      </c>
      <c r="D8607" s="16">
        <v>78.2</v>
      </c>
      <c r="E8607" s="17">
        <v>33715</v>
      </c>
      <c r="F8607" s="17"/>
    </row>
    <row r="8608" spans="1:6" x14ac:dyDescent="0.25">
      <c r="A8608" s="16" t="s">
        <v>244</v>
      </c>
      <c r="B8608" s="16">
        <v>28170</v>
      </c>
      <c r="C8608" s="16">
        <v>95</v>
      </c>
      <c r="D8608" s="16">
        <v>91.5</v>
      </c>
      <c r="E8608" s="17">
        <v>25112</v>
      </c>
      <c r="F8608" s="17"/>
    </row>
    <row r="8609" spans="1:6" x14ac:dyDescent="0.25">
      <c r="A8609" s="16" t="s">
        <v>244</v>
      </c>
      <c r="B8609" s="16">
        <v>27889</v>
      </c>
      <c r="C8609" s="16">
        <v>140</v>
      </c>
      <c r="D8609" s="16">
        <v>135.1</v>
      </c>
      <c r="E8609" s="17">
        <v>29860</v>
      </c>
      <c r="F8609" s="17"/>
    </row>
    <row r="8610" spans="1:6" x14ac:dyDescent="0.25">
      <c r="A8610" s="16" t="s">
        <v>244</v>
      </c>
      <c r="B8610" s="16">
        <v>28110</v>
      </c>
      <c r="C8610" s="16">
        <v>90</v>
      </c>
      <c r="D8610" s="16">
        <v>83.4</v>
      </c>
      <c r="E8610" s="17">
        <v>41968</v>
      </c>
      <c r="F8610" s="17"/>
    </row>
    <row r="8611" spans="1:6" x14ac:dyDescent="0.25">
      <c r="A8611" s="16" t="s">
        <v>244</v>
      </c>
      <c r="B8611" s="16">
        <v>28025</v>
      </c>
      <c r="C8611" s="16">
        <v>120</v>
      </c>
      <c r="D8611" s="16">
        <v>95.8</v>
      </c>
      <c r="E8611" s="17">
        <v>27638</v>
      </c>
      <c r="F8611" s="17"/>
    </row>
    <row r="8612" spans="1:6" x14ac:dyDescent="0.25">
      <c r="A8612" s="16" t="s">
        <v>244</v>
      </c>
      <c r="B8612" s="16">
        <v>27704</v>
      </c>
      <c r="C8612" s="16">
        <v>111</v>
      </c>
      <c r="D8612" s="16">
        <v>95.4</v>
      </c>
      <c r="E8612" s="17">
        <v>26908</v>
      </c>
      <c r="F8612" s="17"/>
    </row>
    <row r="8613" spans="1:6" x14ac:dyDescent="0.25">
      <c r="A8613" s="16" t="s">
        <v>244</v>
      </c>
      <c r="B8613" s="16">
        <v>28112</v>
      </c>
      <c r="C8613" s="16">
        <v>147</v>
      </c>
      <c r="D8613" s="16">
        <v>122.9</v>
      </c>
      <c r="E8613" s="17">
        <v>31776</v>
      </c>
      <c r="F8613" s="17"/>
    </row>
    <row r="8614" spans="1:6" x14ac:dyDescent="0.25">
      <c r="A8614" s="16" t="s">
        <v>244</v>
      </c>
      <c r="B8614" s="16">
        <v>27239</v>
      </c>
      <c r="C8614" s="16">
        <v>60</v>
      </c>
      <c r="D8614" s="16">
        <v>55.3</v>
      </c>
      <c r="E8614" s="17">
        <v>29255</v>
      </c>
      <c r="F8614" s="17"/>
    </row>
    <row r="8615" spans="1:6" x14ac:dyDescent="0.25">
      <c r="A8615" s="16" t="s">
        <v>244</v>
      </c>
      <c r="B8615" s="16">
        <v>27705</v>
      </c>
      <c r="C8615" s="16">
        <v>73</v>
      </c>
      <c r="D8615" s="16">
        <v>67.5</v>
      </c>
      <c r="E8615" s="17">
        <v>24473</v>
      </c>
      <c r="F8615" s="17"/>
    </row>
    <row r="8616" spans="1:6" x14ac:dyDescent="0.25">
      <c r="A8616" s="16" t="s">
        <v>244</v>
      </c>
      <c r="B8616" s="16">
        <v>27910</v>
      </c>
      <c r="C8616" s="16">
        <v>151</v>
      </c>
      <c r="D8616" s="16">
        <v>130.30000000000001</v>
      </c>
      <c r="E8616" s="17">
        <v>33332</v>
      </c>
      <c r="F8616" s="17"/>
    </row>
    <row r="8617" spans="1:6" x14ac:dyDescent="0.25">
      <c r="A8617" s="16" t="s">
        <v>244</v>
      </c>
      <c r="B8617" s="16">
        <v>27012</v>
      </c>
      <c r="C8617" s="16">
        <v>100</v>
      </c>
      <c r="D8617" s="16">
        <v>90.9</v>
      </c>
      <c r="E8617" s="17">
        <v>41956</v>
      </c>
      <c r="F8617" s="17"/>
    </row>
    <row r="8618" spans="1:6" x14ac:dyDescent="0.25">
      <c r="A8618" s="16" t="s">
        <v>244</v>
      </c>
      <c r="B8618" s="16">
        <v>27895</v>
      </c>
      <c r="C8618" s="16">
        <v>81</v>
      </c>
      <c r="D8618" s="16">
        <v>84</v>
      </c>
      <c r="E8618" s="17">
        <v>33186</v>
      </c>
      <c r="F8618" s="17"/>
    </row>
    <row r="8619" spans="1:6" x14ac:dyDescent="0.25">
      <c r="A8619" s="16" t="s">
        <v>244</v>
      </c>
      <c r="B8619" s="16">
        <v>28349</v>
      </c>
      <c r="C8619" s="16">
        <v>92</v>
      </c>
      <c r="D8619" s="16">
        <v>67.7</v>
      </c>
      <c r="E8619" s="17">
        <v>29188</v>
      </c>
      <c r="F8619" s="17"/>
    </row>
    <row r="8620" spans="1:6" x14ac:dyDescent="0.25">
      <c r="A8620" s="16" t="s">
        <v>244</v>
      </c>
      <c r="B8620" s="16">
        <v>27103</v>
      </c>
      <c r="C8620" s="16">
        <v>90</v>
      </c>
      <c r="D8620" s="16">
        <v>78.2</v>
      </c>
      <c r="E8620" s="17">
        <v>27912</v>
      </c>
      <c r="F8620" s="17"/>
    </row>
    <row r="8621" spans="1:6" x14ac:dyDescent="0.25">
      <c r="A8621" s="16" t="s">
        <v>244</v>
      </c>
      <c r="B8621" s="16">
        <v>28570</v>
      </c>
      <c r="C8621" s="16">
        <v>64</v>
      </c>
      <c r="D8621" s="16">
        <v>51.2</v>
      </c>
      <c r="E8621" s="17">
        <v>36195</v>
      </c>
      <c r="F8621" s="17"/>
    </row>
    <row r="8622" spans="1:6" x14ac:dyDescent="0.25">
      <c r="A8622" s="16" t="s">
        <v>244</v>
      </c>
      <c r="B8622" s="16">
        <v>27301</v>
      </c>
      <c r="C8622" s="16">
        <v>134</v>
      </c>
      <c r="D8622" s="16">
        <v>122.5</v>
      </c>
      <c r="E8622" s="17">
        <v>40136</v>
      </c>
      <c r="F8622" s="17"/>
    </row>
    <row r="8623" spans="1:6" x14ac:dyDescent="0.25">
      <c r="A8623" s="16" t="s">
        <v>244</v>
      </c>
      <c r="B8623" s="16">
        <v>28145</v>
      </c>
      <c r="C8623" s="16">
        <v>99</v>
      </c>
      <c r="D8623" s="16">
        <v>88.4</v>
      </c>
      <c r="E8623" s="17">
        <v>38313</v>
      </c>
      <c r="F8623" s="17"/>
    </row>
    <row r="8624" spans="1:6" x14ac:dyDescent="0.25">
      <c r="A8624" s="16" t="s">
        <v>244</v>
      </c>
      <c r="B8624" s="16">
        <v>27616</v>
      </c>
      <c r="C8624" s="16">
        <v>132</v>
      </c>
      <c r="D8624" s="16">
        <v>120.7</v>
      </c>
      <c r="E8624" s="17">
        <v>38145</v>
      </c>
      <c r="F8624" s="17"/>
    </row>
    <row r="8625" spans="1:6" x14ac:dyDescent="0.25">
      <c r="A8625" s="16" t="s">
        <v>244</v>
      </c>
      <c r="B8625" s="16">
        <v>28791</v>
      </c>
      <c r="C8625" s="16">
        <v>120</v>
      </c>
      <c r="D8625" s="16">
        <v>80.900000000000006</v>
      </c>
      <c r="E8625" s="17">
        <v>32829</v>
      </c>
      <c r="F8625" s="17"/>
    </row>
    <row r="8626" spans="1:6" x14ac:dyDescent="0.25">
      <c r="A8626" s="16" t="s">
        <v>244</v>
      </c>
      <c r="B8626" s="16">
        <v>28557</v>
      </c>
      <c r="C8626" s="16">
        <v>92</v>
      </c>
      <c r="D8626" s="16">
        <v>89.2</v>
      </c>
      <c r="E8626" s="17">
        <v>28352</v>
      </c>
      <c r="F8626" s="17"/>
    </row>
    <row r="8627" spans="1:6" x14ac:dyDescent="0.25">
      <c r="A8627" s="16" t="s">
        <v>244</v>
      </c>
      <c r="B8627" s="16">
        <v>28112</v>
      </c>
      <c r="C8627" s="16">
        <v>60</v>
      </c>
      <c r="D8627" s="16">
        <v>39.700000000000003</v>
      </c>
      <c r="E8627" s="17">
        <v>33268</v>
      </c>
      <c r="F8627" s="17"/>
    </row>
    <row r="8628" spans="1:6" x14ac:dyDescent="0.25">
      <c r="A8628" s="16" t="s">
        <v>244</v>
      </c>
      <c r="B8628" s="16">
        <v>27407</v>
      </c>
      <c r="C8628" s="16">
        <v>126</v>
      </c>
      <c r="D8628" s="16">
        <v>82.3</v>
      </c>
      <c r="E8628" s="17">
        <v>29565</v>
      </c>
      <c r="F8628" s="17"/>
    </row>
    <row r="8629" spans="1:6" x14ac:dyDescent="0.25">
      <c r="A8629" s="16" t="s">
        <v>244</v>
      </c>
      <c r="B8629" s="16">
        <v>28213</v>
      </c>
      <c r="C8629" s="16">
        <v>120</v>
      </c>
      <c r="D8629" s="16">
        <v>101.9</v>
      </c>
      <c r="E8629" s="17">
        <v>33415</v>
      </c>
      <c r="F8629" s="17"/>
    </row>
    <row r="8630" spans="1:6" x14ac:dyDescent="0.25">
      <c r="A8630" s="16" t="s">
        <v>244</v>
      </c>
      <c r="B8630" s="16">
        <v>28159</v>
      </c>
      <c r="C8630" s="16">
        <v>70</v>
      </c>
      <c r="D8630" s="16">
        <v>66.2</v>
      </c>
      <c r="E8630" s="17">
        <v>32366</v>
      </c>
      <c r="F8630" s="17"/>
    </row>
    <row r="8631" spans="1:6" x14ac:dyDescent="0.25">
      <c r="A8631" s="16" t="s">
        <v>244</v>
      </c>
      <c r="B8631" s="16">
        <v>27610</v>
      </c>
      <c r="C8631" s="16">
        <v>125</v>
      </c>
      <c r="D8631" s="16">
        <v>96.2</v>
      </c>
      <c r="E8631" s="17">
        <v>29495</v>
      </c>
      <c r="F8631" s="17"/>
    </row>
    <row r="8632" spans="1:6" x14ac:dyDescent="0.25">
      <c r="A8632" s="16" t="s">
        <v>244</v>
      </c>
      <c r="B8632" s="16">
        <v>28002</v>
      </c>
      <c r="C8632" s="16">
        <v>180</v>
      </c>
      <c r="D8632" s="16">
        <v>141.9</v>
      </c>
      <c r="E8632" s="17">
        <v>27472</v>
      </c>
      <c r="F8632" s="17"/>
    </row>
    <row r="8633" spans="1:6" x14ac:dyDescent="0.25">
      <c r="A8633" s="16" t="s">
        <v>244</v>
      </c>
      <c r="B8633" s="16">
        <v>28711</v>
      </c>
      <c r="C8633" s="16">
        <v>100</v>
      </c>
      <c r="D8633" s="16">
        <v>95.9</v>
      </c>
      <c r="E8633" s="17">
        <v>41325</v>
      </c>
      <c r="F8633" s="17"/>
    </row>
    <row r="8634" spans="1:6" x14ac:dyDescent="0.25">
      <c r="A8634" s="16" t="s">
        <v>244</v>
      </c>
      <c r="B8634" s="16">
        <v>28018</v>
      </c>
      <c r="C8634" s="16">
        <v>30</v>
      </c>
      <c r="D8634" s="16">
        <v>28.5</v>
      </c>
      <c r="E8634" s="17">
        <v>33780</v>
      </c>
      <c r="F8634" s="17"/>
    </row>
    <row r="8635" spans="1:6" x14ac:dyDescent="0.25">
      <c r="A8635" s="16" t="s">
        <v>244</v>
      </c>
      <c r="B8635" s="16">
        <v>28704</v>
      </c>
      <c r="C8635" s="16">
        <v>100</v>
      </c>
      <c r="D8635" s="16">
        <v>82</v>
      </c>
      <c r="E8635" s="17">
        <v>35248</v>
      </c>
      <c r="F8635" s="17"/>
    </row>
    <row r="8636" spans="1:6" x14ac:dyDescent="0.25">
      <c r="A8636" s="16" t="s">
        <v>244</v>
      </c>
      <c r="B8636" s="16">
        <v>27893</v>
      </c>
      <c r="C8636" s="16">
        <v>110</v>
      </c>
      <c r="D8636" s="16">
        <v>79.3</v>
      </c>
      <c r="E8636" s="17">
        <v>26390</v>
      </c>
      <c r="F8636" s="17"/>
    </row>
    <row r="8637" spans="1:6" x14ac:dyDescent="0.25">
      <c r="A8637" s="16" t="s">
        <v>244</v>
      </c>
      <c r="B8637" s="16">
        <v>28659</v>
      </c>
      <c r="C8637" s="16">
        <v>111</v>
      </c>
      <c r="D8637" s="16">
        <v>96.6</v>
      </c>
      <c r="E8637" s="17">
        <v>33493</v>
      </c>
      <c r="F8637" s="17"/>
    </row>
    <row r="8638" spans="1:6" x14ac:dyDescent="0.25">
      <c r="A8638" s="16" t="s">
        <v>244</v>
      </c>
      <c r="B8638" s="16">
        <v>27713</v>
      </c>
      <c r="C8638" s="16">
        <v>140</v>
      </c>
      <c r="D8638" s="16">
        <v>115.4</v>
      </c>
      <c r="E8638" s="17">
        <v>33548</v>
      </c>
      <c r="F8638" s="17"/>
    </row>
    <row r="8639" spans="1:6" x14ac:dyDescent="0.25">
      <c r="A8639" s="16" t="s">
        <v>244</v>
      </c>
      <c r="B8639" s="16">
        <v>27295</v>
      </c>
      <c r="C8639" s="16">
        <v>100</v>
      </c>
      <c r="D8639" s="16">
        <v>94.6</v>
      </c>
      <c r="E8639" s="17">
        <v>25665</v>
      </c>
      <c r="F8639" s="17"/>
    </row>
    <row r="8640" spans="1:6" x14ac:dyDescent="0.25">
      <c r="A8640" s="16" t="s">
        <v>244</v>
      </c>
      <c r="B8640" s="16">
        <v>27944</v>
      </c>
      <c r="C8640" s="16">
        <v>78</v>
      </c>
      <c r="D8640" s="16">
        <v>45.2</v>
      </c>
      <c r="E8640" s="17">
        <v>31982</v>
      </c>
      <c r="F8640" s="17"/>
    </row>
    <row r="8641" spans="1:6" x14ac:dyDescent="0.25">
      <c r="A8641" s="16" t="s">
        <v>244</v>
      </c>
      <c r="B8641" s="16">
        <v>28273</v>
      </c>
      <c r="C8641" s="16">
        <v>100</v>
      </c>
      <c r="D8641" s="16">
        <v>90.3</v>
      </c>
      <c r="E8641" s="17">
        <v>34779</v>
      </c>
      <c r="F8641" s="17"/>
    </row>
    <row r="8642" spans="1:6" x14ac:dyDescent="0.25">
      <c r="A8642" s="16" t="s">
        <v>244</v>
      </c>
      <c r="B8642" s="16">
        <v>28277</v>
      </c>
      <c r="C8642" s="16">
        <v>120</v>
      </c>
      <c r="D8642" s="16">
        <v>96.2</v>
      </c>
      <c r="E8642" s="17">
        <v>41718</v>
      </c>
      <c r="F8642" s="17"/>
    </row>
    <row r="8643" spans="1:6" x14ac:dyDescent="0.25">
      <c r="A8643" s="16" t="s">
        <v>244</v>
      </c>
      <c r="B8643" s="16">
        <v>27589</v>
      </c>
      <c r="C8643" s="16">
        <v>140</v>
      </c>
      <c r="D8643" s="16">
        <v>96.8</v>
      </c>
      <c r="E8643" s="17">
        <v>30651</v>
      </c>
      <c r="F8643" s="17"/>
    </row>
    <row r="8644" spans="1:6" x14ac:dyDescent="0.25">
      <c r="A8644" s="16" t="s">
        <v>244</v>
      </c>
      <c r="B8644" s="16">
        <v>27203</v>
      </c>
      <c r="C8644" s="16">
        <v>100</v>
      </c>
      <c r="D8644" s="16">
        <v>84.5</v>
      </c>
      <c r="E8644" s="17">
        <v>32226</v>
      </c>
      <c r="F8644" s="17"/>
    </row>
    <row r="8645" spans="1:6" x14ac:dyDescent="0.25">
      <c r="A8645" s="16" t="s">
        <v>244</v>
      </c>
      <c r="B8645" s="16">
        <v>28115</v>
      </c>
      <c r="C8645" s="16">
        <v>131</v>
      </c>
      <c r="D8645" s="16">
        <v>64.3</v>
      </c>
      <c r="E8645" s="17">
        <v>28611</v>
      </c>
      <c r="F8645" s="17"/>
    </row>
    <row r="8646" spans="1:6" x14ac:dyDescent="0.25">
      <c r="A8646" s="16" t="s">
        <v>244</v>
      </c>
      <c r="B8646" s="16">
        <v>28613</v>
      </c>
      <c r="C8646" s="16">
        <v>90</v>
      </c>
      <c r="D8646" s="16">
        <v>80</v>
      </c>
      <c r="E8646" s="17">
        <v>37434</v>
      </c>
      <c r="F8646" s="17"/>
    </row>
    <row r="8647" spans="1:6" x14ac:dyDescent="0.25">
      <c r="A8647" s="16" t="s">
        <v>244</v>
      </c>
      <c r="B8647" s="16">
        <v>28602</v>
      </c>
      <c r="C8647" s="16">
        <v>120</v>
      </c>
      <c r="D8647" s="16">
        <v>114</v>
      </c>
      <c r="E8647" s="17">
        <v>27008</v>
      </c>
      <c r="F8647" s="17"/>
    </row>
    <row r="8648" spans="1:6" x14ac:dyDescent="0.25">
      <c r="A8648" s="16" t="s">
        <v>244</v>
      </c>
      <c r="B8648" s="16">
        <v>28358</v>
      </c>
      <c r="C8648" s="16">
        <v>122</v>
      </c>
      <c r="D8648" s="16">
        <v>115.3</v>
      </c>
      <c r="E8648" s="17">
        <v>30369</v>
      </c>
      <c r="F8648" s="17"/>
    </row>
    <row r="8649" spans="1:6" x14ac:dyDescent="0.25">
      <c r="A8649" s="16" t="s">
        <v>244</v>
      </c>
      <c r="B8649" s="16">
        <v>27909</v>
      </c>
      <c r="C8649" s="16">
        <v>108</v>
      </c>
      <c r="D8649" s="16">
        <v>67.7</v>
      </c>
      <c r="E8649" s="17">
        <v>28703</v>
      </c>
      <c r="F8649" s="17"/>
    </row>
    <row r="8650" spans="1:6" x14ac:dyDescent="0.25">
      <c r="A8650" s="16" t="s">
        <v>244</v>
      </c>
      <c r="B8650" s="16">
        <v>28752</v>
      </c>
      <c r="C8650" s="16">
        <v>110</v>
      </c>
      <c r="D8650" s="16">
        <v>104.9</v>
      </c>
      <c r="E8650" s="17">
        <v>29434</v>
      </c>
      <c r="F8650" s="17"/>
    </row>
    <row r="8651" spans="1:6" x14ac:dyDescent="0.25">
      <c r="A8651" s="16" t="s">
        <v>244</v>
      </c>
      <c r="B8651" s="16">
        <v>27284</v>
      </c>
      <c r="C8651" s="16">
        <v>100</v>
      </c>
      <c r="D8651" s="16">
        <v>103.2</v>
      </c>
      <c r="E8651" s="17">
        <v>28491</v>
      </c>
      <c r="F8651" s="17"/>
    </row>
    <row r="8652" spans="1:6" x14ac:dyDescent="0.25">
      <c r="A8652" s="16" t="s">
        <v>244</v>
      </c>
      <c r="B8652" s="16">
        <v>28787</v>
      </c>
      <c r="C8652" s="16">
        <v>122</v>
      </c>
      <c r="D8652" s="16">
        <v>109.8</v>
      </c>
      <c r="E8652" s="17">
        <v>29994</v>
      </c>
      <c r="F8652" s="17"/>
    </row>
    <row r="8653" spans="1:6" x14ac:dyDescent="0.25">
      <c r="A8653" s="16" t="s">
        <v>244</v>
      </c>
      <c r="B8653" s="16">
        <v>27406</v>
      </c>
      <c r="C8653" s="16">
        <v>210</v>
      </c>
      <c r="D8653" s="16">
        <v>129.6</v>
      </c>
      <c r="E8653" s="17">
        <v>34250</v>
      </c>
      <c r="F8653" s="17"/>
    </row>
    <row r="8654" spans="1:6" x14ac:dyDescent="0.25">
      <c r="A8654" s="16" t="s">
        <v>244</v>
      </c>
      <c r="B8654" s="16">
        <v>28150</v>
      </c>
      <c r="C8654" s="16">
        <v>120</v>
      </c>
      <c r="D8654" s="16">
        <v>110</v>
      </c>
      <c r="E8654" s="17">
        <v>32324</v>
      </c>
      <c r="F8654" s="17"/>
    </row>
    <row r="8655" spans="1:6" x14ac:dyDescent="0.25">
      <c r="A8655" s="16" t="s">
        <v>244</v>
      </c>
      <c r="B8655" s="16">
        <v>27607</v>
      </c>
      <c r="C8655" s="16">
        <v>120</v>
      </c>
      <c r="D8655" s="16">
        <v>112.6</v>
      </c>
      <c r="E8655" s="17">
        <v>33379</v>
      </c>
      <c r="F8655" s="17"/>
    </row>
    <row r="8656" spans="1:6" x14ac:dyDescent="0.25">
      <c r="A8656" s="16" t="s">
        <v>244</v>
      </c>
      <c r="B8656" s="16">
        <v>28056</v>
      </c>
      <c r="C8656" s="16">
        <v>50</v>
      </c>
      <c r="D8656" s="16">
        <v>44.2</v>
      </c>
      <c r="E8656" s="17">
        <v>32729</v>
      </c>
      <c r="F8656" s="17"/>
    </row>
    <row r="8657" spans="1:6" x14ac:dyDescent="0.25">
      <c r="A8657" s="16" t="s">
        <v>244</v>
      </c>
      <c r="B8657" s="16">
        <v>28782</v>
      </c>
      <c r="C8657" s="16">
        <v>70</v>
      </c>
      <c r="D8657" s="16">
        <v>60.5</v>
      </c>
      <c r="E8657" s="17">
        <v>27382</v>
      </c>
      <c r="F8657" s="17"/>
    </row>
    <row r="8658" spans="1:6" x14ac:dyDescent="0.25">
      <c r="A8658" s="16" t="s">
        <v>244</v>
      </c>
      <c r="B8658" s="16">
        <v>28716</v>
      </c>
      <c r="C8658" s="16">
        <v>131</v>
      </c>
      <c r="D8658" s="16">
        <v>123.2</v>
      </c>
      <c r="E8658" s="17">
        <v>33140</v>
      </c>
      <c r="F8658" s="17"/>
    </row>
    <row r="8659" spans="1:6" x14ac:dyDescent="0.25">
      <c r="A8659" s="16" t="s">
        <v>244</v>
      </c>
      <c r="B8659" s="16">
        <v>27278</v>
      </c>
      <c r="C8659" s="16">
        <v>80</v>
      </c>
      <c r="D8659" s="16">
        <v>69.8</v>
      </c>
      <c r="E8659" s="17">
        <v>34143</v>
      </c>
      <c r="F8659" s="17"/>
    </row>
    <row r="8660" spans="1:6" x14ac:dyDescent="0.25">
      <c r="A8660" s="16" t="s">
        <v>244</v>
      </c>
      <c r="B8660" s="16">
        <v>28803</v>
      </c>
      <c r="C8660" s="16">
        <v>84</v>
      </c>
      <c r="D8660" s="16">
        <v>66.7</v>
      </c>
      <c r="E8660" s="17">
        <v>33208</v>
      </c>
      <c r="F8660" s="17"/>
    </row>
    <row r="8661" spans="1:6" x14ac:dyDescent="0.25">
      <c r="A8661" s="16" t="s">
        <v>244</v>
      </c>
      <c r="B8661" s="16">
        <v>28054</v>
      </c>
      <c r="C8661" s="16">
        <v>104</v>
      </c>
      <c r="D8661" s="16">
        <v>89.9</v>
      </c>
      <c r="E8661" s="17">
        <v>36341</v>
      </c>
      <c r="F8661" s="17"/>
    </row>
    <row r="8662" spans="1:6" x14ac:dyDescent="0.25">
      <c r="A8662" s="16" t="s">
        <v>244</v>
      </c>
      <c r="B8662" s="16">
        <v>28314</v>
      </c>
      <c r="C8662" s="16">
        <v>90</v>
      </c>
      <c r="D8662" s="16">
        <v>79.3</v>
      </c>
      <c r="E8662" s="17">
        <v>40626</v>
      </c>
      <c r="F8662" s="17"/>
    </row>
    <row r="8663" spans="1:6" x14ac:dyDescent="0.25">
      <c r="A8663" s="16" t="s">
        <v>244</v>
      </c>
      <c r="B8663" s="16">
        <v>28205</v>
      </c>
      <c r="C8663" s="16">
        <v>100</v>
      </c>
      <c r="D8663" s="16">
        <v>65.7</v>
      </c>
      <c r="E8663" s="17">
        <v>32668</v>
      </c>
      <c r="F8663" s="17"/>
    </row>
    <row r="8664" spans="1:6" x14ac:dyDescent="0.25">
      <c r="A8664" s="16" t="s">
        <v>244</v>
      </c>
      <c r="B8664" s="16">
        <v>28170</v>
      </c>
      <c r="C8664" s="16">
        <v>66</v>
      </c>
      <c r="D8664" s="16">
        <v>59.2</v>
      </c>
      <c r="E8664" s="17">
        <v>33431</v>
      </c>
      <c r="F8664" s="17"/>
    </row>
    <row r="8665" spans="1:6" x14ac:dyDescent="0.25">
      <c r="A8665" s="16" t="s">
        <v>244</v>
      </c>
      <c r="B8665" s="16">
        <v>28025</v>
      </c>
      <c r="C8665" s="16">
        <v>90</v>
      </c>
      <c r="D8665" s="16">
        <v>86</v>
      </c>
      <c r="E8665" s="17">
        <v>33358</v>
      </c>
      <c r="F8665" s="17"/>
    </row>
    <row r="8666" spans="1:6" x14ac:dyDescent="0.25">
      <c r="A8666" s="16" t="s">
        <v>244</v>
      </c>
      <c r="B8666" s="16">
        <v>28365</v>
      </c>
      <c r="C8666" s="16">
        <v>150</v>
      </c>
      <c r="D8666" s="16">
        <v>111.3</v>
      </c>
      <c r="E8666" s="17">
        <v>27515</v>
      </c>
      <c r="F8666" s="17"/>
    </row>
    <row r="8667" spans="1:6" x14ac:dyDescent="0.25">
      <c r="A8667" s="16" t="s">
        <v>244</v>
      </c>
      <c r="B8667" s="16">
        <v>28139</v>
      </c>
      <c r="C8667" s="16">
        <v>136</v>
      </c>
      <c r="D8667" s="16">
        <v>124</v>
      </c>
      <c r="E8667" s="17">
        <v>29286</v>
      </c>
      <c r="F8667" s="17"/>
    </row>
    <row r="8668" spans="1:6" x14ac:dyDescent="0.25">
      <c r="A8668" s="16" t="s">
        <v>244</v>
      </c>
      <c r="B8668" s="16">
        <v>28328</v>
      </c>
      <c r="C8668" s="16">
        <v>100</v>
      </c>
      <c r="D8668" s="16">
        <v>85.7</v>
      </c>
      <c r="E8668" s="17">
        <v>34806</v>
      </c>
      <c r="F8668" s="17"/>
    </row>
    <row r="8669" spans="1:6" x14ac:dyDescent="0.25">
      <c r="A8669" s="16" t="s">
        <v>244</v>
      </c>
      <c r="B8669" s="16">
        <v>27705</v>
      </c>
      <c r="C8669" s="16">
        <v>110</v>
      </c>
      <c r="D8669" s="16">
        <v>90.3</v>
      </c>
      <c r="E8669" s="17">
        <v>36528</v>
      </c>
      <c r="F8669" s="17"/>
    </row>
    <row r="8670" spans="1:6" x14ac:dyDescent="0.25">
      <c r="A8670" s="16" t="s">
        <v>244</v>
      </c>
      <c r="B8670" s="16">
        <v>28425</v>
      </c>
      <c r="C8670" s="16">
        <v>43</v>
      </c>
      <c r="D8670" s="16">
        <v>34.299999999999997</v>
      </c>
      <c r="E8670" s="17">
        <v>31385</v>
      </c>
      <c r="F8670" s="17"/>
    </row>
    <row r="8671" spans="1:6" x14ac:dyDescent="0.25">
      <c r="A8671" s="16" t="s">
        <v>244</v>
      </c>
      <c r="B8671" s="16">
        <v>28262</v>
      </c>
      <c r="C8671" s="16">
        <v>207</v>
      </c>
      <c r="D8671" s="16">
        <v>153.6</v>
      </c>
      <c r="E8671" s="17">
        <v>27211</v>
      </c>
      <c r="F8671" s="17"/>
    </row>
    <row r="8672" spans="1:6" x14ac:dyDescent="0.25">
      <c r="A8672" s="16" t="s">
        <v>244</v>
      </c>
      <c r="B8672" s="16">
        <v>27379</v>
      </c>
      <c r="C8672" s="16">
        <v>157</v>
      </c>
      <c r="D8672" s="16">
        <v>116.7</v>
      </c>
      <c r="E8672" s="17">
        <v>31971</v>
      </c>
      <c r="F8672" s="17"/>
    </row>
    <row r="8673" spans="1:6" x14ac:dyDescent="0.25">
      <c r="A8673" s="16" t="s">
        <v>244</v>
      </c>
      <c r="B8673" s="16">
        <v>28021</v>
      </c>
      <c r="C8673" s="16">
        <v>54</v>
      </c>
      <c r="D8673" s="16">
        <v>64.099999999999994</v>
      </c>
      <c r="E8673" s="17">
        <v>33451</v>
      </c>
      <c r="F8673" s="17"/>
    </row>
    <row r="8674" spans="1:6" x14ac:dyDescent="0.25">
      <c r="A8674" s="16" t="s">
        <v>244</v>
      </c>
      <c r="B8674" s="16">
        <v>28412</v>
      </c>
      <c r="C8674" s="16">
        <v>100</v>
      </c>
      <c r="D8674" s="16">
        <v>96.7</v>
      </c>
      <c r="E8674" s="17">
        <v>40723</v>
      </c>
      <c r="F8674" s="17"/>
    </row>
    <row r="8675" spans="1:6" x14ac:dyDescent="0.25">
      <c r="A8675" s="16" t="s">
        <v>244</v>
      </c>
      <c r="B8675" s="16">
        <v>27565</v>
      </c>
      <c r="C8675" s="16">
        <v>80</v>
      </c>
      <c r="D8675" s="16">
        <v>67.099999999999994</v>
      </c>
      <c r="E8675" s="17">
        <v>33634</v>
      </c>
      <c r="F8675" s="17"/>
    </row>
    <row r="8676" spans="1:6" x14ac:dyDescent="0.25">
      <c r="A8676" s="16" t="s">
        <v>244</v>
      </c>
      <c r="B8676" s="16">
        <v>27514</v>
      </c>
      <c r="C8676" s="16">
        <v>108</v>
      </c>
      <c r="D8676" s="16">
        <v>79.3</v>
      </c>
      <c r="E8676" s="17">
        <v>30194</v>
      </c>
      <c r="F8676" s="17"/>
    </row>
    <row r="8677" spans="1:6" x14ac:dyDescent="0.25">
      <c r="A8677" s="16" t="s">
        <v>244</v>
      </c>
      <c r="B8677" s="16">
        <v>27006</v>
      </c>
      <c r="C8677" s="16">
        <v>117</v>
      </c>
      <c r="D8677" s="16">
        <v>87.5</v>
      </c>
      <c r="E8677" s="17">
        <v>39496</v>
      </c>
      <c r="F8677" s="17"/>
    </row>
    <row r="8678" spans="1:6" x14ac:dyDescent="0.25">
      <c r="A8678" s="16" t="s">
        <v>244</v>
      </c>
      <c r="B8678" s="16">
        <v>28358</v>
      </c>
      <c r="C8678" s="16">
        <v>90</v>
      </c>
      <c r="E8678" s="17">
        <v>32968</v>
      </c>
      <c r="F8678" s="17"/>
    </row>
    <row r="8679" spans="1:6" x14ac:dyDescent="0.25">
      <c r="A8679" s="16" t="s">
        <v>244</v>
      </c>
      <c r="B8679" s="16">
        <v>27858</v>
      </c>
      <c r="C8679" s="16">
        <v>6</v>
      </c>
      <c r="D8679" s="16">
        <v>2</v>
      </c>
      <c r="E8679" s="17">
        <v>37266</v>
      </c>
      <c r="F8679" s="17"/>
    </row>
    <row r="8680" spans="1:6" x14ac:dyDescent="0.25">
      <c r="A8680" s="16" t="s">
        <v>244</v>
      </c>
      <c r="B8680" s="16">
        <v>27203</v>
      </c>
      <c r="C8680" s="16">
        <v>96</v>
      </c>
      <c r="D8680" s="16">
        <v>89.8</v>
      </c>
      <c r="E8680" s="17">
        <v>24473</v>
      </c>
      <c r="F8680" s="17"/>
    </row>
    <row r="8681" spans="1:6" x14ac:dyDescent="0.25">
      <c r="A8681" s="16" t="s">
        <v>244</v>
      </c>
      <c r="B8681" s="16">
        <v>28722</v>
      </c>
      <c r="C8681" s="16">
        <v>33</v>
      </c>
      <c r="D8681" s="16">
        <v>22.7</v>
      </c>
      <c r="E8681" s="17">
        <v>34488</v>
      </c>
      <c r="F8681" s="17"/>
    </row>
    <row r="8682" spans="1:6" x14ac:dyDescent="0.25">
      <c r="A8682" s="16" t="s">
        <v>244</v>
      </c>
      <c r="B8682" s="16">
        <v>28081</v>
      </c>
      <c r="C8682" s="16">
        <v>50</v>
      </c>
      <c r="D8682" s="16">
        <v>44</v>
      </c>
      <c r="E8682" s="17">
        <v>33239</v>
      </c>
      <c r="F8682" s="17"/>
    </row>
    <row r="8683" spans="1:6" x14ac:dyDescent="0.25">
      <c r="A8683" s="16" t="s">
        <v>244</v>
      </c>
      <c r="B8683" s="16">
        <v>28658</v>
      </c>
      <c r="C8683" s="16">
        <v>174</v>
      </c>
      <c r="D8683" s="16">
        <v>155.30000000000001</v>
      </c>
      <c r="E8683" s="17">
        <v>28142</v>
      </c>
      <c r="F8683" s="17"/>
    </row>
    <row r="8684" spans="1:6" x14ac:dyDescent="0.25">
      <c r="A8684" s="16" t="s">
        <v>244</v>
      </c>
      <c r="B8684" s="16">
        <v>27536</v>
      </c>
      <c r="C8684" s="16">
        <v>92</v>
      </c>
      <c r="D8684" s="16">
        <v>88.3</v>
      </c>
      <c r="E8684" s="17">
        <v>33067</v>
      </c>
      <c r="F8684" s="17"/>
    </row>
    <row r="8685" spans="1:6" x14ac:dyDescent="0.25">
      <c r="A8685" s="16" t="s">
        <v>244</v>
      </c>
      <c r="B8685" s="16">
        <v>28420</v>
      </c>
      <c r="C8685" s="16">
        <v>100</v>
      </c>
      <c r="D8685" s="16">
        <v>85.2</v>
      </c>
      <c r="E8685" s="17">
        <v>43187</v>
      </c>
      <c r="F8685" s="17"/>
    </row>
    <row r="8686" spans="1:6" x14ac:dyDescent="0.25">
      <c r="A8686" s="16" t="s">
        <v>244</v>
      </c>
      <c r="B8686" s="16">
        <v>28358</v>
      </c>
      <c r="C8686" s="16">
        <v>62</v>
      </c>
      <c r="D8686" s="16">
        <v>52.4</v>
      </c>
      <c r="E8686" s="17">
        <v>29556</v>
      </c>
      <c r="F8686" s="17"/>
    </row>
    <row r="8687" spans="1:6" x14ac:dyDescent="0.25">
      <c r="A8687" s="16" t="s">
        <v>244</v>
      </c>
      <c r="B8687" s="16">
        <v>28374</v>
      </c>
      <c r="C8687" s="16">
        <v>60</v>
      </c>
      <c r="D8687" s="16">
        <v>52.3</v>
      </c>
      <c r="E8687" s="17">
        <v>37511</v>
      </c>
      <c r="F8687" s="17"/>
    </row>
    <row r="8688" spans="1:6" x14ac:dyDescent="0.25">
      <c r="A8688" s="16" t="s">
        <v>244</v>
      </c>
      <c r="B8688" s="16">
        <v>27104</v>
      </c>
      <c r="C8688" s="16">
        <v>230</v>
      </c>
      <c r="D8688" s="16">
        <v>188.4</v>
      </c>
      <c r="E8688" s="17">
        <v>26846</v>
      </c>
      <c r="F8688" s="17"/>
    </row>
    <row r="8689" spans="1:6" x14ac:dyDescent="0.25">
      <c r="A8689" s="16" t="s">
        <v>244</v>
      </c>
      <c r="B8689" s="16">
        <v>27870</v>
      </c>
      <c r="C8689" s="16">
        <v>108</v>
      </c>
      <c r="D8689" s="16">
        <v>98.7</v>
      </c>
      <c r="E8689" s="17">
        <v>33212</v>
      </c>
      <c r="F8689" s="17"/>
    </row>
    <row r="8690" spans="1:6" x14ac:dyDescent="0.25">
      <c r="A8690" s="16" t="s">
        <v>244</v>
      </c>
      <c r="B8690" s="16">
        <v>27704</v>
      </c>
      <c r="C8690" s="16">
        <v>232</v>
      </c>
      <c r="D8690" s="16">
        <v>183.8</v>
      </c>
      <c r="E8690" s="17">
        <v>34071</v>
      </c>
      <c r="F8690" s="17"/>
    </row>
    <row r="8691" spans="1:6" x14ac:dyDescent="0.25">
      <c r="A8691" s="16" t="s">
        <v>244</v>
      </c>
      <c r="B8691" s="16">
        <v>28751</v>
      </c>
      <c r="C8691" s="16">
        <v>114</v>
      </c>
      <c r="D8691" s="16">
        <v>99.7</v>
      </c>
      <c r="E8691" s="17">
        <v>26991</v>
      </c>
      <c r="F8691" s="17"/>
    </row>
    <row r="8692" spans="1:6" x14ac:dyDescent="0.25">
      <c r="A8692" s="16" t="s">
        <v>244</v>
      </c>
      <c r="B8692" s="16">
        <v>28461</v>
      </c>
      <c r="C8692" s="16">
        <v>99</v>
      </c>
      <c r="D8692" s="16">
        <v>80.3</v>
      </c>
      <c r="E8692" s="17">
        <v>33389</v>
      </c>
      <c r="F8692" s="17"/>
    </row>
    <row r="8693" spans="1:6" x14ac:dyDescent="0.25">
      <c r="A8693" s="16" t="s">
        <v>244</v>
      </c>
      <c r="B8693" s="16">
        <v>28713</v>
      </c>
      <c r="C8693" s="16">
        <v>120</v>
      </c>
      <c r="D8693" s="16">
        <v>95.1</v>
      </c>
      <c r="E8693" s="17">
        <v>28916</v>
      </c>
      <c r="F8693" s="17"/>
    </row>
    <row r="8694" spans="1:6" x14ac:dyDescent="0.25">
      <c r="A8694" s="16" t="s">
        <v>244</v>
      </c>
      <c r="B8694" s="16">
        <v>28472</v>
      </c>
      <c r="C8694" s="16">
        <v>107</v>
      </c>
      <c r="D8694" s="16">
        <v>104</v>
      </c>
      <c r="E8694" s="17">
        <v>29860</v>
      </c>
      <c r="F8694" s="17"/>
    </row>
    <row r="8695" spans="1:6" x14ac:dyDescent="0.25">
      <c r="A8695" s="16" t="s">
        <v>244</v>
      </c>
      <c r="B8695" s="16">
        <v>28334</v>
      </c>
      <c r="C8695" s="16">
        <v>100</v>
      </c>
      <c r="D8695" s="16">
        <v>97.2</v>
      </c>
      <c r="E8695" s="17">
        <v>35334</v>
      </c>
      <c r="F8695" s="17"/>
    </row>
    <row r="8696" spans="1:6" x14ac:dyDescent="0.25">
      <c r="A8696" s="16" t="s">
        <v>244</v>
      </c>
      <c r="B8696" s="16">
        <v>28211</v>
      </c>
      <c r="C8696" s="16">
        <v>100</v>
      </c>
      <c r="D8696" s="16">
        <v>74.7</v>
      </c>
      <c r="E8696" s="17">
        <v>29495</v>
      </c>
      <c r="F8696" s="17"/>
    </row>
    <row r="8697" spans="1:6" x14ac:dyDescent="0.25">
      <c r="A8697" s="16" t="s">
        <v>244</v>
      </c>
      <c r="B8697" s="16">
        <v>28401</v>
      </c>
      <c r="C8697" s="16">
        <v>90</v>
      </c>
      <c r="D8697" s="16">
        <v>82.5</v>
      </c>
      <c r="E8697" s="17">
        <v>27912</v>
      </c>
      <c r="F8697" s="17"/>
    </row>
    <row r="8698" spans="1:6" x14ac:dyDescent="0.25">
      <c r="A8698" s="16" t="s">
        <v>244</v>
      </c>
      <c r="B8698" s="16">
        <v>28134</v>
      </c>
      <c r="C8698" s="16">
        <v>106</v>
      </c>
      <c r="D8698" s="16">
        <v>74.900000000000006</v>
      </c>
      <c r="E8698" s="17">
        <v>33665</v>
      </c>
      <c r="F8698" s="17"/>
    </row>
    <row r="8699" spans="1:6" x14ac:dyDescent="0.25">
      <c r="A8699" s="16" t="s">
        <v>244</v>
      </c>
      <c r="B8699" s="16">
        <v>28150</v>
      </c>
      <c r="C8699" s="16">
        <v>100</v>
      </c>
      <c r="D8699" s="16">
        <v>85.6</v>
      </c>
      <c r="E8699" s="17">
        <v>30230</v>
      </c>
      <c r="F8699" s="17"/>
    </row>
    <row r="8700" spans="1:6" x14ac:dyDescent="0.25">
      <c r="A8700" s="16" t="s">
        <v>244</v>
      </c>
      <c r="B8700" s="16">
        <v>27105</v>
      </c>
      <c r="C8700" s="16">
        <v>170</v>
      </c>
      <c r="D8700" s="16">
        <v>158.30000000000001</v>
      </c>
      <c r="E8700" s="17">
        <v>34178</v>
      </c>
      <c r="F8700" s="17"/>
    </row>
    <row r="8701" spans="1:6" x14ac:dyDescent="0.25">
      <c r="A8701" s="16" t="s">
        <v>244</v>
      </c>
      <c r="B8701" s="16">
        <v>27407</v>
      </c>
      <c r="C8701" s="16">
        <v>60</v>
      </c>
      <c r="D8701" s="16">
        <v>59.2</v>
      </c>
      <c r="E8701" s="17">
        <v>36825</v>
      </c>
      <c r="F8701" s="17"/>
    </row>
    <row r="8702" spans="1:6" x14ac:dyDescent="0.25">
      <c r="A8702" s="16" t="s">
        <v>244</v>
      </c>
      <c r="B8702" s="16">
        <v>28093</v>
      </c>
      <c r="C8702" s="16">
        <v>117</v>
      </c>
      <c r="D8702" s="16">
        <v>108.3</v>
      </c>
      <c r="E8702" s="17">
        <v>31559</v>
      </c>
      <c r="F8702" s="17"/>
    </row>
    <row r="8703" spans="1:6" x14ac:dyDescent="0.25">
      <c r="A8703" s="16" t="s">
        <v>244</v>
      </c>
      <c r="B8703" s="16">
        <v>28146</v>
      </c>
      <c r="C8703" s="16">
        <v>97</v>
      </c>
      <c r="D8703" s="16">
        <v>89.3</v>
      </c>
      <c r="E8703" s="17">
        <v>32148</v>
      </c>
      <c r="F8703" s="17"/>
    </row>
    <row r="8704" spans="1:6" x14ac:dyDescent="0.25">
      <c r="A8704" s="16" t="s">
        <v>244</v>
      </c>
      <c r="B8704" s="16">
        <v>27834</v>
      </c>
      <c r="C8704" s="16">
        <v>130</v>
      </c>
      <c r="D8704" s="16">
        <v>83.9</v>
      </c>
      <c r="E8704" s="17">
        <v>33414</v>
      </c>
      <c r="F8704" s="17"/>
    </row>
    <row r="8705" spans="1:6" x14ac:dyDescent="0.25">
      <c r="A8705" s="16" t="s">
        <v>244</v>
      </c>
      <c r="B8705" s="16">
        <v>28771</v>
      </c>
      <c r="C8705" s="16">
        <v>80</v>
      </c>
      <c r="D8705" s="16">
        <v>67.8</v>
      </c>
      <c r="E8705" s="17">
        <v>33274</v>
      </c>
      <c r="F8705" s="17"/>
    </row>
    <row r="8706" spans="1:6" x14ac:dyDescent="0.25">
      <c r="A8706" s="16" t="s">
        <v>244</v>
      </c>
      <c r="B8706" s="16">
        <v>28540</v>
      </c>
      <c r="C8706" s="16">
        <v>120</v>
      </c>
      <c r="D8706" s="16">
        <v>92.6</v>
      </c>
      <c r="E8706" s="17">
        <v>25965</v>
      </c>
      <c r="F8706" s="17"/>
    </row>
    <row r="8707" spans="1:6" x14ac:dyDescent="0.25">
      <c r="A8707" s="16" t="s">
        <v>244</v>
      </c>
      <c r="B8707" s="16">
        <v>27603</v>
      </c>
      <c r="C8707" s="16">
        <v>150</v>
      </c>
      <c r="D8707" s="16">
        <v>137.6</v>
      </c>
      <c r="E8707" s="17">
        <v>38777</v>
      </c>
      <c r="F8707" s="17"/>
    </row>
    <row r="8708" spans="1:6" x14ac:dyDescent="0.25">
      <c r="A8708" s="16" t="s">
        <v>244</v>
      </c>
      <c r="B8708" s="16">
        <v>28214</v>
      </c>
      <c r="C8708" s="16">
        <v>90</v>
      </c>
      <c r="D8708" s="16">
        <v>85.2</v>
      </c>
      <c r="E8708" s="17">
        <v>33521</v>
      </c>
      <c r="F8708" s="17"/>
    </row>
    <row r="8709" spans="1:6" x14ac:dyDescent="0.25">
      <c r="A8709" s="16" t="s">
        <v>244</v>
      </c>
      <c r="B8709" s="16">
        <v>28645</v>
      </c>
      <c r="C8709" s="16">
        <v>60</v>
      </c>
      <c r="D8709" s="16">
        <v>39.700000000000003</v>
      </c>
      <c r="E8709" s="17">
        <v>35597</v>
      </c>
      <c r="F8709" s="17"/>
    </row>
    <row r="8710" spans="1:6" x14ac:dyDescent="0.25">
      <c r="A8710" s="16" t="s">
        <v>244</v>
      </c>
      <c r="B8710" s="16">
        <v>27203</v>
      </c>
      <c r="C8710" s="16">
        <v>238</v>
      </c>
      <c r="D8710" s="16">
        <v>118.5</v>
      </c>
      <c r="E8710" s="17">
        <v>27901</v>
      </c>
      <c r="F8710" s="17"/>
    </row>
    <row r="8711" spans="1:6" x14ac:dyDescent="0.25">
      <c r="A8711" s="16" t="s">
        <v>244</v>
      </c>
      <c r="B8711" s="16">
        <v>28139</v>
      </c>
      <c r="C8711" s="16">
        <v>60</v>
      </c>
      <c r="D8711" s="16">
        <v>56.3</v>
      </c>
      <c r="E8711" s="17">
        <v>34585</v>
      </c>
      <c r="F8711" s="17"/>
    </row>
    <row r="8712" spans="1:6" x14ac:dyDescent="0.25">
      <c r="A8712" s="16" t="s">
        <v>244</v>
      </c>
      <c r="B8712" s="16">
        <v>27608</v>
      </c>
      <c r="C8712" s="16">
        <v>91</v>
      </c>
      <c r="D8712" s="16">
        <v>70.2</v>
      </c>
      <c r="E8712" s="17">
        <v>24473</v>
      </c>
      <c r="F8712" s="17"/>
    </row>
    <row r="8713" spans="1:6" x14ac:dyDescent="0.25">
      <c r="A8713" s="16" t="s">
        <v>244</v>
      </c>
      <c r="B8713" s="16">
        <v>28563</v>
      </c>
      <c r="C8713" s="16">
        <v>105</v>
      </c>
      <c r="D8713" s="16">
        <v>91.9</v>
      </c>
      <c r="E8713" s="17">
        <v>29860</v>
      </c>
      <c r="F8713" s="17"/>
    </row>
    <row r="8714" spans="1:6" x14ac:dyDescent="0.25">
      <c r="A8714" s="16" t="s">
        <v>244</v>
      </c>
      <c r="B8714" s="16">
        <v>28732</v>
      </c>
      <c r="C8714" s="16">
        <v>90</v>
      </c>
      <c r="D8714" s="16">
        <v>79.599999999999994</v>
      </c>
      <c r="E8714" s="17">
        <v>37650</v>
      </c>
      <c r="F8714" s="17"/>
    </row>
    <row r="8715" spans="1:6" x14ac:dyDescent="0.25">
      <c r="A8715" s="16" t="s">
        <v>244</v>
      </c>
      <c r="B8715" s="16">
        <v>28773</v>
      </c>
      <c r="C8715" s="16">
        <v>99</v>
      </c>
      <c r="D8715" s="16">
        <v>74.7</v>
      </c>
      <c r="E8715" s="17">
        <v>33298</v>
      </c>
      <c r="F8715" s="17"/>
    </row>
    <row r="8716" spans="1:6" x14ac:dyDescent="0.25">
      <c r="A8716" s="16" t="s">
        <v>244</v>
      </c>
      <c r="B8716" s="16">
        <v>28801</v>
      </c>
      <c r="C8716" s="16">
        <v>120</v>
      </c>
      <c r="D8716" s="16">
        <v>94.5</v>
      </c>
      <c r="E8716" s="17">
        <v>28887</v>
      </c>
      <c r="F8716" s="17"/>
    </row>
    <row r="8717" spans="1:6" x14ac:dyDescent="0.25">
      <c r="A8717" s="16" t="s">
        <v>244</v>
      </c>
      <c r="B8717" s="16">
        <v>28403</v>
      </c>
      <c r="C8717" s="16">
        <v>30</v>
      </c>
      <c r="D8717" s="16">
        <v>28.8</v>
      </c>
      <c r="E8717" s="17">
        <v>42600</v>
      </c>
      <c r="F8717" s="17"/>
    </row>
    <row r="8718" spans="1:6" x14ac:dyDescent="0.25">
      <c r="A8718" s="16" t="s">
        <v>244</v>
      </c>
      <c r="B8718" s="16">
        <v>28352</v>
      </c>
      <c r="C8718" s="16">
        <v>58</v>
      </c>
      <c r="D8718" s="16">
        <v>51.6</v>
      </c>
      <c r="E8718" s="17">
        <v>32566</v>
      </c>
      <c r="F8718" s="17"/>
    </row>
    <row r="8719" spans="1:6" x14ac:dyDescent="0.25">
      <c r="A8719" s="16" t="s">
        <v>244</v>
      </c>
      <c r="B8719" s="16">
        <v>28139</v>
      </c>
      <c r="C8719" s="16">
        <v>80</v>
      </c>
      <c r="D8719" s="16">
        <v>66.900000000000006</v>
      </c>
      <c r="E8719" s="17">
        <v>26646</v>
      </c>
      <c r="F8719" s="17"/>
    </row>
    <row r="8720" spans="1:6" x14ac:dyDescent="0.25">
      <c r="A8720" s="16" t="s">
        <v>244</v>
      </c>
      <c r="B8720" s="16">
        <v>28054</v>
      </c>
      <c r="C8720" s="16">
        <v>60</v>
      </c>
      <c r="D8720" s="16">
        <v>50.3</v>
      </c>
      <c r="E8720" s="17">
        <v>34157</v>
      </c>
      <c r="F8720" s="17"/>
    </row>
    <row r="8721" spans="1:6" x14ac:dyDescent="0.25">
      <c r="A8721" s="16" t="s">
        <v>244</v>
      </c>
      <c r="B8721" s="16">
        <v>28226</v>
      </c>
      <c r="C8721" s="16">
        <v>14</v>
      </c>
      <c r="D8721" s="16">
        <v>6.3</v>
      </c>
      <c r="E8721" s="17">
        <v>35523</v>
      </c>
      <c r="F8721" s="17"/>
    </row>
    <row r="8722" spans="1:6" x14ac:dyDescent="0.25">
      <c r="A8722" s="16" t="s">
        <v>244</v>
      </c>
      <c r="B8722" s="16">
        <v>27288</v>
      </c>
      <c r="C8722" s="16">
        <v>112</v>
      </c>
      <c r="D8722" s="16">
        <v>106.8</v>
      </c>
      <c r="E8722" s="17">
        <v>30685</v>
      </c>
      <c r="F8722" s="17"/>
    </row>
    <row r="8723" spans="1:6" x14ac:dyDescent="0.25">
      <c r="A8723" s="16" t="s">
        <v>244</v>
      </c>
      <c r="B8723" s="16">
        <v>28374</v>
      </c>
      <c r="C8723" s="16">
        <v>176</v>
      </c>
      <c r="D8723" s="16">
        <v>144.80000000000001</v>
      </c>
      <c r="E8723" s="17">
        <v>24866</v>
      </c>
      <c r="F8723" s="17"/>
    </row>
    <row r="8724" spans="1:6" x14ac:dyDescent="0.25">
      <c r="A8724" s="16" t="s">
        <v>244</v>
      </c>
      <c r="B8724" s="16">
        <v>27517</v>
      </c>
      <c r="C8724" s="16">
        <v>12</v>
      </c>
      <c r="D8724" s="16">
        <v>10.199999999999999</v>
      </c>
      <c r="E8724" s="17">
        <v>38471</v>
      </c>
      <c r="F8724" s="17"/>
    </row>
    <row r="8725" spans="1:6" x14ac:dyDescent="0.25">
      <c r="A8725" s="16" t="s">
        <v>244</v>
      </c>
      <c r="B8725" s="16">
        <v>28659</v>
      </c>
      <c r="C8725" s="16">
        <v>10</v>
      </c>
      <c r="D8725" s="16">
        <v>7.9</v>
      </c>
      <c r="E8725" s="17">
        <v>33428</v>
      </c>
      <c r="F8725" s="17"/>
    </row>
    <row r="8726" spans="1:6" x14ac:dyDescent="0.25">
      <c r="A8726" s="16" t="s">
        <v>244</v>
      </c>
      <c r="B8726" s="16">
        <v>27217</v>
      </c>
      <c r="C8726" s="16">
        <v>180</v>
      </c>
      <c r="D8726" s="16">
        <v>168.5</v>
      </c>
      <c r="E8726" s="17">
        <v>33717</v>
      </c>
      <c r="F8726" s="17"/>
    </row>
    <row r="8727" spans="1:6" x14ac:dyDescent="0.25">
      <c r="A8727" s="16" t="s">
        <v>244</v>
      </c>
      <c r="B8727" s="16">
        <v>28021</v>
      </c>
      <c r="C8727" s="16">
        <v>107</v>
      </c>
      <c r="D8727" s="16">
        <v>89.4</v>
      </c>
      <c r="E8727" s="17">
        <v>31643</v>
      </c>
      <c r="F8727" s="17"/>
    </row>
    <row r="8728" spans="1:6" x14ac:dyDescent="0.25">
      <c r="A8728" s="16" t="s">
        <v>244</v>
      </c>
      <c r="B8728" s="16">
        <v>27215</v>
      </c>
      <c r="C8728" s="16">
        <v>100</v>
      </c>
      <c r="D8728" s="16">
        <v>94.5</v>
      </c>
      <c r="E8728" s="17">
        <v>30593</v>
      </c>
      <c r="F8728" s="17"/>
    </row>
    <row r="8729" spans="1:6" x14ac:dyDescent="0.25">
      <c r="A8729" s="16" t="s">
        <v>244</v>
      </c>
      <c r="B8729" s="16">
        <v>27518</v>
      </c>
      <c r="C8729" s="16">
        <v>120</v>
      </c>
      <c r="D8729" s="16">
        <v>92.3</v>
      </c>
      <c r="E8729" s="17">
        <v>33505</v>
      </c>
      <c r="F8729" s="17"/>
    </row>
    <row r="8730" spans="1:6" x14ac:dyDescent="0.25">
      <c r="A8730" s="16" t="s">
        <v>244</v>
      </c>
      <c r="B8730" s="16">
        <v>28546</v>
      </c>
      <c r="C8730" s="16">
        <v>239</v>
      </c>
      <c r="D8730" s="16">
        <v>146.4</v>
      </c>
      <c r="E8730" s="17">
        <v>29915</v>
      </c>
      <c r="F8730" s="17"/>
    </row>
    <row r="8731" spans="1:6" x14ac:dyDescent="0.25">
      <c r="A8731" s="16" t="s">
        <v>244</v>
      </c>
      <c r="B8731" s="16">
        <v>28577</v>
      </c>
      <c r="C8731" s="16">
        <v>42</v>
      </c>
      <c r="D8731" s="16">
        <v>30.3</v>
      </c>
      <c r="E8731" s="17">
        <v>37438</v>
      </c>
      <c r="F8731" s="17"/>
    </row>
    <row r="8732" spans="1:6" x14ac:dyDescent="0.25">
      <c r="A8732" s="16" t="s">
        <v>244</v>
      </c>
      <c r="B8732" s="16">
        <v>28105</v>
      </c>
      <c r="C8732" s="16">
        <v>16</v>
      </c>
      <c r="D8732" s="16">
        <v>14.5</v>
      </c>
      <c r="E8732" s="17">
        <v>33122</v>
      </c>
      <c r="F8732" s="17"/>
    </row>
    <row r="8733" spans="1:6" x14ac:dyDescent="0.25">
      <c r="A8733" s="16" t="s">
        <v>244</v>
      </c>
      <c r="B8733" s="16">
        <v>27828</v>
      </c>
      <c r="C8733" s="16">
        <v>56</v>
      </c>
      <c r="D8733" s="16">
        <v>61.5</v>
      </c>
      <c r="E8733" s="17">
        <v>33422</v>
      </c>
      <c r="F8733" s="17"/>
    </row>
    <row r="8734" spans="1:6" x14ac:dyDescent="0.25">
      <c r="A8734" s="16" t="s">
        <v>244</v>
      </c>
      <c r="B8734" s="16">
        <v>28529</v>
      </c>
      <c r="C8734" s="16">
        <v>96</v>
      </c>
      <c r="D8734" s="16">
        <v>77</v>
      </c>
      <c r="E8734" s="17">
        <v>32429</v>
      </c>
      <c r="F8734" s="17"/>
    </row>
    <row r="8735" spans="1:6" x14ac:dyDescent="0.25">
      <c r="A8735" s="16" t="s">
        <v>244</v>
      </c>
      <c r="B8735" s="16">
        <v>28001</v>
      </c>
      <c r="C8735" s="16">
        <v>76</v>
      </c>
      <c r="D8735" s="16">
        <v>72</v>
      </c>
      <c r="E8735" s="17">
        <v>26941</v>
      </c>
      <c r="F8735" s="17"/>
    </row>
    <row r="8736" spans="1:6" x14ac:dyDescent="0.25">
      <c r="A8736" s="16" t="s">
        <v>244</v>
      </c>
      <c r="B8736" s="16">
        <v>27030</v>
      </c>
      <c r="C8736" s="16">
        <v>33</v>
      </c>
      <c r="D8736" s="16">
        <v>31.2</v>
      </c>
      <c r="E8736" s="17">
        <v>32288</v>
      </c>
      <c r="F8736" s="17"/>
    </row>
    <row r="8737" spans="1:6" x14ac:dyDescent="0.25">
      <c r="A8737" s="16" t="s">
        <v>244</v>
      </c>
      <c r="B8737" s="16">
        <v>28031</v>
      </c>
      <c r="C8737" s="16">
        <v>102</v>
      </c>
      <c r="D8737" s="16">
        <v>90.8</v>
      </c>
      <c r="E8737" s="17">
        <v>42072</v>
      </c>
      <c r="F8737" s="17"/>
    </row>
    <row r="8738" spans="1:6" x14ac:dyDescent="0.25">
      <c r="A8738" s="16" t="s">
        <v>244</v>
      </c>
      <c r="B8738" s="16">
        <v>27893</v>
      </c>
      <c r="C8738" s="16">
        <v>90</v>
      </c>
      <c r="D8738" s="16">
        <v>67.2</v>
      </c>
      <c r="E8738" s="17">
        <v>33731</v>
      </c>
      <c r="F8738" s="17"/>
    </row>
    <row r="8739" spans="1:6" x14ac:dyDescent="0.25">
      <c r="A8739" s="16" t="s">
        <v>244</v>
      </c>
      <c r="B8739" s="16">
        <v>27330</v>
      </c>
      <c r="C8739" s="16">
        <v>83</v>
      </c>
      <c r="D8739" s="16">
        <v>71.099999999999994</v>
      </c>
      <c r="E8739" s="17">
        <v>29891</v>
      </c>
      <c r="F8739" s="17"/>
    </row>
    <row r="8740" spans="1:6" x14ac:dyDescent="0.25">
      <c r="A8740" s="16" t="s">
        <v>244</v>
      </c>
      <c r="B8740" s="16">
        <v>27028</v>
      </c>
      <c r="C8740" s="16">
        <v>96</v>
      </c>
      <c r="D8740" s="16">
        <v>77.8</v>
      </c>
      <c r="E8740" s="17">
        <v>28034</v>
      </c>
      <c r="F8740" s="17"/>
    </row>
    <row r="8741" spans="1:6" x14ac:dyDescent="0.25">
      <c r="A8741" s="16" t="s">
        <v>244</v>
      </c>
      <c r="B8741" s="16">
        <v>28422</v>
      </c>
      <c r="C8741" s="16">
        <v>90</v>
      </c>
      <c r="D8741" s="16">
        <v>84.4</v>
      </c>
      <c r="E8741" s="17">
        <v>40184</v>
      </c>
      <c r="F8741" s="17"/>
    </row>
    <row r="8742" spans="1:6" x14ac:dyDescent="0.25">
      <c r="A8742" s="16" t="s">
        <v>244</v>
      </c>
      <c r="B8742" s="16">
        <v>28501</v>
      </c>
      <c r="C8742" s="16">
        <v>106</v>
      </c>
      <c r="D8742" s="16">
        <v>93.5</v>
      </c>
      <c r="E8742" s="17">
        <v>33360</v>
      </c>
      <c r="F8742" s="17"/>
    </row>
    <row r="8743" spans="1:6" x14ac:dyDescent="0.25">
      <c r="A8743" s="16" t="s">
        <v>244</v>
      </c>
      <c r="B8743" s="16">
        <v>27834</v>
      </c>
      <c r="C8743" s="16">
        <v>120</v>
      </c>
      <c r="D8743" s="16">
        <v>110.1</v>
      </c>
      <c r="E8743" s="17">
        <v>28697</v>
      </c>
      <c r="F8743" s="17"/>
    </row>
    <row r="8744" spans="1:6" x14ac:dyDescent="0.25">
      <c r="A8744" s="16" t="s">
        <v>244</v>
      </c>
      <c r="B8744" s="16">
        <v>28342</v>
      </c>
      <c r="C8744" s="16">
        <v>58</v>
      </c>
      <c r="D8744" s="16">
        <v>45.9</v>
      </c>
      <c r="E8744" s="17">
        <v>33361</v>
      </c>
      <c r="F8744" s="17"/>
    </row>
    <row r="8745" spans="1:6" x14ac:dyDescent="0.25">
      <c r="A8745" s="16" t="s">
        <v>244</v>
      </c>
      <c r="B8745" s="16">
        <v>28115</v>
      </c>
      <c r="C8745" s="16">
        <v>130</v>
      </c>
      <c r="D8745" s="16">
        <v>119.1</v>
      </c>
      <c r="E8745" s="17">
        <v>32317</v>
      </c>
      <c r="F8745" s="17"/>
    </row>
    <row r="8746" spans="1:6" x14ac:dyDescent="0.25">
      <c r="A8746" s="16" t="s">
        <v>244</v>
      </c>
      <c r="B8746" s="16">
        <v>27215</v>
      </c>
      <c r="C8746" s="16">
        <v>105</v>
      </c>
      <c r="D8746" s="16">
        <v>82.1</v>
      </c>
      <c r="E8746" s="17">
        <v>26785</v>
      </c>
      <c r="F8746" s="17"/>
    </row>
    <row r="8747" spans="1:6" x14ac:dyDescent="0.25">
      <c r="A8747" s="16" t="s">
        <v>244</v>
      </c>
      <c r="B8747" s="16">
        <v>28210</v>
      </c>
      <c r="C8747" s="16">
        <v>56</v>
      </c>
      <c r="D8747" s="16">
        <v>49</v>
      </c>
      <c r="E8747" s="17">
        <v>36426</v>
      </c>
      <c r="F8747" s="17"/>
    </row>
    <row r="8748" spans="1:6" x14ac:dyDescent="0.25">
      <c r="A8748" s="16" t="s">
        <v>244</v>
      </c>
      <c r="B8748" s="16">
        <v>27536</v>
      </c>
      <c r="C8748" s="16">
        <v>78</v>
      </c>
      <c r="D8748" s="16">
        <v>71.3</v>
      </c>
      <c r="E8748" s="17">
        <v>33246</v>
      </c>
      <c r="F8748" s="17"/>
    </row>
    <row r="8749" spans="1:6" x14ac:dyDescent="0.25">
      <c r="A8749" s="16" t="s">
        <v>244</v>
      </c>
      <c r="B8749" s="16">
        <v>27705</v>
      </c>
      <c r="C8749" s="16">
        <v>4</v>
      </c>
      <c r="D8749" s="16">
        <v>1.2</v>
      </c>
      <c r="E8749" s="17">
        <v>39489</v>
      </c>
      <c r="F8749" s="17"/>
    </row>
    <row r="8750" spans="1:6" x14ac:dyDescent="0.25">
      <c r="A8750" s="16" t="s">
        <v>244</v>
      </c>
      <c r="B8750" s="16">
        <v>27025</v>
      </c>
      <c r="C8750" s="16">
        <v>170</v>
      </c>
      <c r="D8750" s="16">
        <v>158.5</v>
      </c>
      <c r="E8750" s="17">
        <v>24966</v>
      </c>
      <c r="F8750" s="17"/>
    </row>
    <row r="8751" spans="1:6" x14ac:dyDescent="0.25">
      <c r="A8751" s="16" t="s">
        <v>244</v>
      </c>
      <c r="B8751" s="16">
        <v>27106</v>
      </c>
      <c r="C8751" s="16">
        <v>40</v>
      </c>
      <c r="D8751" s="16">
        <v>36</v>
      </c>
      <c r="E8751" s="17">
        <v>29495</v>
      </c>
      <c r="F8751" s="17"/>
    </row>
    <row r="8752" spans="1:6" x14ac:dyDescent="0.25">
      <c r="A8752" s="16" t="s">
        <v>244</v>
      </c>
      <c r="B8752" s="16">
        <v>27344</v>
      </c>
      <c r="C8752" s="16">
        <v>150</v>
      </c>
      <c r="D8752" s="16">
        <v>130.19999999999999</v>
      </c>
      <c r="E8752" s="17">
        <v>29221</v>
      </c>
      <c r="F8752" s="17"/>
    </row>
    <row r="8753" spans="1:6" x14ac:dyDescent="0.25">
      <c r="A8753" s="16" t="s">
        <v>244</v>
      </c>
      <c r="B8753" s="16">
        <v>27885</v>
      </c>
      <c r="C8753" s="16">
        <v>50</v>
      </c>
      <c r="D8753" s="16">
        <v>34.5</v>
      </c>
      <c r="E8753" s="17">
        <v>33549</v>
      </c>
      <c r="F8753" s="17"/>
    </row>
    <row r="8754" spans="1:6" x14ac:dyDescent="0.25">
      <c r="A8754" s="16" t="s">
        <v>244</v>
      </c>
      <c r="B8754" s="16">
        <v>27021</v>
      </c>
      <c r="C8754" s="16">
        <v>96</v>
      </c>
      <c r="D8754" s="16">
        <v>88.5</v>
      </c>
      <c r="E8754" s="17">
        <v>34284</v>
      </c>
      <c r="F8754" s="17"/>
    </row>
    <row r="8755" spans="1:6" x14ac:dyDescent="0.25">
      <c r="A8755" s="16" t="s">
        <v>244</v>
      </c>
      <c r="B8755" s="16">
        <v>28677</v>
      </c>
      <c r="C8755" s="16">
        <v>48</v>
      </c>
      <c r="D8755" s="16">
        <v>37.4</v>
      </c>
      <c r="E8755" s="17">
        <v>32702</v>
      </c>
      <c r="F8755" s="17"/>
    </row>
    <row r="8756" spans="1:6" x14ac:dyDescent="0.25">
      <c r="A8756" s="16" t="s">
        <v>244</v>
      </c>
      <c r="B8756" s="16">
        <v>28466</v>
      </c>
      <c r="C8756" s="16">
        <v>80</v>
      </c>
      <c r="D8756" s="16">
        <v>55.7</v>
      </c>
      <c r="E8756" s="17">
        <v>33101</v>
      </c>
      <c r="F8756" s="17"/>
    </row>
    <row r="8757" spans="1:6" x14ac:dyDescent="0.25">
      <c r="A8757" s="16" t="s">
        <v>244</v>
      </c>
      <c r="B8757" s="16">
        <v>27604</v>
      </c>
      <c r="C8757" s="16">
        <v>180</v>
      </c>
      <c r="D8757" s="16">
        <v>105.7</v>
      </c>
      <c r="E8757" s="17">
        <v>37329</v>
      </c>
      <c r="F8757" s="17"/>
    </row>
    <row r="8758" spans="1:6" x14ac:dyDescent="0.25">
      <c r="A8758" s="16" t="s">
        <v>244</v>
      </c>
      <c r="B8758" s="16">
        <v>28144</v>
      </c>
      <c r="C8758" s="16">
        <v>185</v>
      </c>
      <c r="D8758" s="16">
        <v>125.2</v>
      </c>
      <c r="E8758" s="17">
        <v>27211</v>
      </c>
      <c r="F8758" s="17"/>
    </row>
    <row r="8759" spans="1:6" x14ac:dyDescent="0.25">
      <c r="A8759" s="16" t="s">
        <v>244</v>
      </c>
      <c r="B8759" s="16">
        <v>28147</v>
      </c>
      <c r="C8759" s="16">
        <v>160</v>
      </c>
      <c r="D8759" s="16">
        <v>124.7</v>
      </c>
      <c r="E8759" s="17">
        <v>32360</v>
      </c>
      <c r="F8759" s="17"/>
    </row>
    <row r="8760" spans="1:6" x14ac:dyDescent="0.25">
      <c r="A8760" s="16" t="s">
        <v>244</v>
      </c>
      <c r="B8760" s="16">
        <v>28604</v>
      </c>
      <c r="C8760" s="16">
        <v>118</v>
      </c>
      <c r="D8760" s="16">
        <v>77</v>
      </c>
      <c r="E8760" s="17">
        <v>29860</v>
      </c>
      <c r="F8760" s="17"/>
    </row>
    <row r="8761" spans="1:6" x14ac:dyDescent="0.25">
      <c r="A8761" s="16" t="s">
        <v>244</v>
      </c>
      <c r="B8761" s="16">
        <v>28212</v>
      </c>
      <c r="C8761" s="16">
        <v>70</v>
      </c>
      <c r="D8761" s="16">
        <v>65.5</v>
      </c>
      <c r="E8761" s="17">
        <v>34968</v>
      </c>
      <c r="F8761" s="17"/>
    </row>
    <row r="8762" spans="1:6" x14ac:dyDescent="0.25">
      <c r="A8762" s="16" t="s">
        <v>244</v>
      </c>
      <c r="B8762" s="16">
        <v>28207</v>
      </c>
      <c r="C8762" s="16">
        <v>133</v>
      </c>
      <c r="D8762" s="16">
        <v>95.9</v>
      </c>
      <c r="E8762" s="17">
        <v>29221</v>
      </c>
      <c r="F8762" s="17"/>
    </row>
    <row r="8763" spans="1:6" x14ac:dyDescent="0.25">
      <c r="A8763" s="16" t="s">
        <v>244</v>
      </c>
      <c r="B8763" s="16">
        <v>27016</v>
      </c>
      <c r="C8763" s="16">
        <v>40</v>
      </c>
      <c r="D8763" s="16">
        <v>36.9</v>
      </c>
      <c r="E8763" s="17">
        <v>28289</v>
      </c>
      <c r="F8763" s="17"/>
    </row>
    <row r="8764" spans="1:6" x14ac:dyDescent="0.25">
      <c r="A8764" s="16" t="s">
        <v>244</v>
      </c>
      <c r="B8764" s="16">
        <v>28412</v>
      </c>
      <c r="C8764" s="16">
        <v>80</v>
      </c>
      <c r="D8764" s="16">
        <v>76.400000000000006</v>
      </c>
      <c r="E8764" s="17">
        <v>41318</v>
      </c>
      <c r="F8764" s="17"/>
    </row>
    <row r="8765" spans="1:6" x14ac:dyDescent="0.25">
      <c r="A8765" s="16" t="s">
        <v>244</v>
      </c>
      <c r="B8765" s="16">
        <v>27529</v>
      </c>
      <c r="C8765" s="16">
        <v>100</v>
      </c>
      <c r="D8765" s="16">
        <v>84.4</v>
      </c>
      <c r="E8765" s="17">
        <v>43188</v>
      </c>
      <c r="F8765" s="17"/>
    </row>
    <row r="8766" spans="1:6" x14ac:dyDescent="0.25">
      <c r="A8766" s="16" t="s">
        <v>244</v>
      </c>
      <c r="B8766" s="16">
        <v>28786</v>
      </c>
      <c r="C8766" s="16">
        <v>90</v>
      </c>
      <c r="D8766" s="16">
        <v>69.3</v>
      </c>
      <c r="E8766" s="17">
        <v>33627</v>
      </c>
      <c r="F8766" s="17"/>
    </row>
    <row r="8767" spans="1:6" x14ac:dyDescent="0.25">
      <c r="A8767" s="16" t="s">
        <v>244</v>
      </c>
      <c r="B8767" s="16">
        <v>28078</v>
      </c>
      <c r="C8767" s="16">
        <v>168</v>
      </c>
      <c r="D8767" s="16">
        <v>132.1</v>
      </c>
      <c r="E8767" s="17">
        <v>26938</v>
      </c>
      <c r="F8767" s="17"/>
    </row>
    <row r="8768" spans="1:6" x14ac:dyDescent="0.25">
      <c r="A8768" s="16" t="s">
        <v>244</v>
      </c>
      <c r="B8768" s="16">
        <v>28801</v>
      </c>
      <c r="C8768" s="16">
        <v>120</v>
      </c>
      <c r="D8768" s="16">
        <v>98.6</v>
      </c>
      <c r="E8768" s="17">
        <v>29754</v>
      </c>
      <c r="F8768" s="17"/>
    </row>
    <row r="8769" spans="1:6" x14ac:dyDescent="0.25">
      <c r="A8769" s="16" t="s">
        <v>244</v>
      </c>
      <c r="B8769" s="16">
        <v>27893</v>
      </c>
      <c r="C8769" s="16">
        <v>95</v>
      </c>
      <c r="D8769" s="16">
        <v>87.4</v>
      </c>
      <c r="E8769" s="17">
        <v>33381</v>
      </c>
      <c r="F8769" s="17"/>
    </row>
    <row r="8770" spans="1:6" x14ac:dyDescent="0.25">
      <c r="A8770" s="16" t="s">
        <v>244</v>
      </c>
      <c r="B8770" s="16">
        <v>28054</v>
      </c>
      <c r="C8770" s="16">
        <v>77</v>
      </c>
      <c r="D8770" s="16">
        <v>70.599999999999994</v>
      </c>
      <c r="E8770" s="17">
        <v>33269</v>
      </c>
      <c r="F8770" s="17"/>
    </row>
    <row r="8771" spans="1:6" x14ac:dyDescent="0.25">
      <c r="A8771" s="16" t="s">
        <v>244</v>
      </c>
      <c r="B8771" s="16">
        <v>28401</v>
      </c>
      <c r="C8771" s="16">
        <v>110</v>
      </c>
      <c r="D8771" s="16">
        <v>89.3</v>
      </c>
      <c r="E8771" s="17">
        <v>38625</v>
      </c>
      <c r="F8771" s="17"/>
    </row>
    <row r="8772" spans="1:6" x14ac:dyDescent="0.25">
      <c r="A8772" s="16" t="s">
        <v>244</v>
      </c>
      <c r="B8772" s="16">
        <v>28754</v>
      </c>
      <c r="C8772" s="16">
        <v>100</v>
      </c>
      <c r="D8772" s="16">
        <v>93.1</v>
      </c>
      <c r="E8772" s="17">
        <v>29731</v>
      </c>
      <c r="F8772" s="17"/>
    </row>
    <row r="8773" spans="1:6" x14ac:dyDescent="0.25">
      <c r="A8773" s="16" t="s">
        <v>244</v>
      </c>
      <c r="B8773" s="16">
        <v>28027</v>
      </c>
      <c r="C8773" s="16">
        <v>160</v>
      </c>
      <c r="D8773" s="16">
        <v>132.9</v>
      </c>
      <c r="E8773" s="17">
        <v>28825</v>
      </c>
      <c r="F8773" s="17"/>
    </row>
    <row r="8774" spans="1:6" x14ac:dyDescent="0.25">
      <c r="A8774" s="16" t="s">
        <v>244</v>
      </c>
      <c r="B8774" s="16">
        <v>27889</v>
      </c>
      <c r="C8774" s="16">
        <v>128</v>
      </c>
      <c r="D8774" s="16">
        <v>112.2</v>
      </c>
      <c r="E8774" s="17">
        <v>30278</v>
      </c>
      <c r="F8774" s="17"/>
    </row>
    <row r="8775" spans="1:6" x14ac:dyDescent="0.25">
      <c r="A8775" s="16" t="s">
        <v>244</v>
      </c>
      <c r="B8775" s="16">
        <v>28144</v>
      </c>
      <c r="C8775" s="16">
        <v>115</v>
      </c>
      <c r="D8775" s="16">
        <v>105.7</v>
      </c>
      <c r="E8775" s="17">
        <v>27851</v>
      </c>
      <c r="F8775" s="17"/>
    </row>
    <row r="8776" spans="1:6" x14ac:dyDescent="0.25">
      <c r="A8776" s="16" t="s">
        <v>244</v>
      </c>
      <c r="B8776" s="16">
        <v>28557</v>
      </c>
      <c r="C8776" s="16">
        <v>122</v>
      </c>
      <c r="E8776" s="17">
        <v>31027</v>
      </c>
      <c r="F8776" s="17"/>
    </row>
    <row r="8777" spans="1:6" x14ac:dyDescent="0.25">
      <c r="A8777" s="16" t="s">
        <v>244</v>
      </c>
      <c r="B8777" s="16">
        <v>27886</v>
      </c>
      <c r="C8777" s="16">
        <v>30</v>
      </c>
      <c r="D8777" s="16">
        <v>26</v>
      </c>
      <c r="E8777" s="17">
        <v>30740</v>
      </c>
      <c r="F8777" s="17"/>
    </row>
    <row r="8778" spans="1:6" x14ac:dyDescent="0.25">
      <c r="A8778" s="16" t="s">
        <v>244</v>
      </c>
      <c r="B8778" s="16">
        <v>27705</v>
      </c>
      <c r="C8778" s="16">
        <v>125</v>
      </c>
      <c r="D8778" s="16">
        <v>118.7</v>
      </c>
      <c r="E8778" s="17">
        <v>25538</v>
      </c>
      <c r="F8778" s="17"/>
    </row>
    <row r="8779" spans="1:6" x14ac:dyDescent="0.25">
      <c r="A8779" s="16" t="s">
        <v>244</v>
      </c>
      <c r="B8779" s="16">
        <v>27573</v>
      </c>
      <c r="C8779" s="16">
        <v>140</v>
      </c>
      <c r="D8779" s="16">
        <v>110.1</v>
      </c>
      <c r="E8779" s="17">
        <v>32799</v>
      </c>
      <c r="F8779" s="17"/>
    </row>
    <row r="8780" spans="1:6" x14ac:dyDescent="0.25">
      <c r="A8780" s="16" t="s">
        <v>244</v>
      </c>
      <c r="B8780" s="16">
        <v>27055</v>
      </c>
      <c r="C8780" s="16">
        <v>147</v>
      </c>
      <c r="D8780" s="16">
        <v>112.6</v>
      </c>
      <c r="E8780" s="17">
        <v>28307</v>
      </c>
      <c r="F8780" s="17"/>
    </row>
    <row r="8781" spans="1:6" x14ac:dyDescent="0.25">
      <c r="A8781" s="16" t="s">
        <v>244</v>
      </c>
      <c r="B8781" s="16">
        <v>27546</v>
      </c>
      <c r="C8781" s="16">
        <v>96</v>
      </c>
      <c r="D8781" s="16">
        <v>90.4</v>
      </c>
      <c r="E8781" s="17">
        <v>28491</v>
      </c>
      <c r="F8781" s="17"/>
    </row>
    <row r="8782" spans="1:6" x14ac:dyDescent="0.25">
      <c r="A8782" s="16" t="s">
        <v>244</v>
      </c>
      <c r="B8782" s="16">
        <v>27103</v>
      </c>
      <c r="C8782" s="16">
        <v>131</v>
      </c>
      <c r="D8782" s="16">
        <v>112.3</v>
      </c>
      <c r="E8782" s="17">
        <v>32324</v>
      </c>
      <c r="F8782" s="17"/>
    </row>
    <row r="8783" spans="1:6" x14ac:dyDescent="0.25">
      <c r="A8783" s="16" t="s">
        <v>244</v>
      </c>
      <c r="B8783" s="16">
        <v>28621</v>
      </c>
      <c r="C8783" s="16">
        <v>100</v>
      </c>
      <c r="D8783" s="16">
        <v>92.1</v>
      </c>
      <c r="E8783" s="17">
        <v>27284</v>
      </c>
      <c r="F8783" s="17"/>
    </row>
    <row r="8784" spans="1:6" x14ac:dyDescent="0.25">
      <c r="A8784" s="16" t="s">
        <v>244</v>
      </c>
      <c r="B8784" s="16">
        <v>28262</v>
      </c>
      <c r="C8784" s="16">
        <v>120</v>
      </c>
      <c r="D8784" s="16">
        <v>109.1</v>
      </c>
      <c r="E8784" s="17">
        <v>36104</v>
      </c>
      <c r="F8784" s="17"/>
    </row>
    <row r="8785" spans="1:6" x14ac:dyDescent="0.25">
      <c r="A8785" s="16" t="s">
        <v>244</v>
      </c>
      <c r="B8785" s="16">
        <v>27712</v>
      </c>
      <c r="C8785" s="16">
        <v>132</v>
      </c>
      <c r="D8785" s="16">
        <v>114.4</v>
      </c>
      <c r="E8785" s="17">
        <v>34470</v>
      </c>
      <c r="F8785" s="17"/>
    </row>
    <row r="8786" spans="1:6" x14ac:dyDescent="0.25">
      <c r="A8786" s="16" t="s">
        <v>244</v>
      </c>
      <c r="B8786" s="16">
        <v>28806</v>
      </c>
      <c r="C8786" s="16">
        <v>120</v>
      </c>
      <c r="D8786" s="16">
        <v>109.8</v>
      </c>
      <c r="E8786" s="17">
        <v>29375</v>
      </c>
      <c r="F8786" s="17"/>
    </row>
    <row r="8787" spans="1:6" x14ac:dyDescent="0.25">
      <c r="A8787" s="16" t="s">
        <v>244</v>
      </c>
      <c r="B8787" s="16">
        <v>27302</v>
      </c>
      <c r="C8787" s="16">
        <v>117</v>
      </c>
      <c r="D8787" s="16">
        <v>80.2</v>
      </c>
      <c r="E8787" s="17">
        <v>33351</v>
      </c>
      <c r="F8787" s="17"/>
    </row>
    <row r="8788" spans="1:6" x14ac:dyDescent="0.25">
      <c r="A8788" s="16" t="s">
        <v>244</v>
      </c>
      <c r="B8788" s="16">
        <v>27526</v>
      </c>
      <c r="C8788" s="16">
        <v>45</v>
      </c>
      <c r="D8788" s="16">
        <v>31</v>
      </c>
      <c r="E8788" s="17">
        <v>36602</v>
      </c>
      <c r="F8788" s="17"/>
    </row>
    <row r="8789" spans="1:6" x14ac:dyDescent="0.25">
      <c r="A8789" s="16" t="s">
        <v>244</v>
      </c>
      <c r="B8789" s="16">
        <v>28205</v>
      </c>
      <c r="C8789" s="16">
        <v>129</v>
      </c>
      <c r="D8789" s="16">
        <v>131.5</v>
      </c>
      <c r="E8789" s="17">
        <v>24990</v>
      </c>
      <c r="F8789" s="17"/>
    </row>
    <row r="8790" spans="1:6" x14ac:dyDescent="0.25">
      <c r="A8790" s="16" t="s">
        <v>244</v>
      </c>
      <c r="B8790" s="16">
        <v>27869</v>
      </c>
      <c r="C8790" s="16">
        <v>69</v>
      </c>
      <c r="D8790" s="16">
        <v>58.9</v>
      </c>
      <c r="E8790" s="17">
        <v>33288</v>
      </c>
      <c r="F8790" s="17"/>
    </row>
    <row r="8791" spans="1:6" x14ac:dyDescent="0.25">
      <c r="A8791" s="16" t="s">
        <v>244</v>
      </c>
      <c r="B8791" s="16">
        <v>28052</v>
      </c>
      <c r="C8791" s="16">
        <v>118</v>
      </c>
      <c r="D8791" s="16">
        <v>90.6</v>
      </c>
      <c r="E8791" s="17">
        <v>28065</v>
      </c>
      <c r="F8791" s="17"/>
    </row>
    <row r="8792" spans="1:6" x14ac:dyDescent="0.25">
      <c r="A8792" s="16" t="s">
        <v>244</v>
      </c>
      <c r="B8792" s="16">
        <v>28103</v>
      </c>
      <c r="C8792" s="16">
        <v>110</v>
      </c>
      <c r="D8792" s="16">
        <v>99.5</v>
      </c>
      <c r="E8792" s="17">
        <v>32112</v>
      </c>
      <c r="F8792" s="17"/>
    </row>
    <row r="8793" spans="1:6" x14ac:dyDescent="0.25">
      <c r="A8793" s="16" t="s">
        <v>244</v>
      </c>
      <c r="B8793" s="16">
        <v>28792</v>
      </c>
      <c r="C8793" s="16">
        <v>100</v>
      </c>
      <c r="D8793" s="16">
        <v>89</v>
      </c>
      <c r="E8793" s="17">
        <v>33051</v>
      </c>
      <c r="F8793" s="17"/>
    </row>
    <row r="8794" spans="1:6" x14ac:dyDescent="0.25">
      <c r="A8794" s="16" t="s">
        <v>244</v>
      </c>
      <c r="B8794" s="16">
        <v>27332</v>
      </c>
      <c r="C8794" s="16">
        <v>80</v>
      </c>
      <c r="D8794" s="16">
        <v>63.2</v>
      </c>
      <c r="E8794" s="17">
        <v>38328</v>
      </c>
      <c r="F8794" s="17"/>
    </row>
    <row r="8795" spans="1:6" x14ac:dyDescent="0.25">
      <c r="A8795" s="16" t="s">
        <v>244</v>
      </c>
      <c r="B8795" s="16">
        <v>28337</v>
      </c>
      <c r="C8795" s="16">
        <v>94</v>
      </c>
      <c r="D8795" s="16">
        <v>74.400000000000006</v>
      </c>
      <c r="E8795" s="17">
        <v>29860</v>
      </c>
      <c r="F8795" s="17"/>
    </row>
    <row r="8796" spans="1:6" x14ac:dyDescent="0.25">
      <c r="A8796" s="16" t="s">
        <v>244</v>
      </c>
      <c r="B8796" s="16">
        <v>28605</v>
      </c>
      <c r="C8796" s="16">
        <v>92</v>
      </c>
      <c r="D8796" s="16">
        <v>88.5</v>
      </c>
      <c r="E8796" s="17">
        <v>24852</v>
      </c>
      <c r="F8796" s="17"/>
    </row>
    <row r="8797" spans="1:6" x14ac:dyDescent="0.25">
      <c r="A8797" s="16" t="s">
        <v>244</v>
      </c>
      <c r="B8797" s="16">
        <v>27610</v>
      </c>
      <c r="C8797" s="16">
        <v>95</v>
      </c>
      <c r="D8797" s="16">
        <v>86.3</v>
      </c>
      <c r="E8797" s="17">
        <v>26908</v>
      </c>
      <c r="F8797" s="17"/>
    </row>
    <row r="8798" spans="1:6" x14ac:dyDescent="0.25">
      <c r="A8798" s="16" t="s">
        <v>244</v>
      </c>
      <c r="B8798" s="16">
        <v>28785</v>
      </c>
      <c r="C8798" s="16">
        <v>50</v>
      </c>
      <c r="D8798" s="16">
        <v>37.4</v>
      </c>
      <c r="E8798" s="17">
        <v>33476</v>
      </c>
      <c r="F8798" s="17"/>
    </row>
    <row r="8799" spans="1:6" x14ac:dyDescent="0.25">
      <c r="A8799" s="16" t="s">
        <v>244</v>
      </c>
      <c r="B8799" s="16">
        <v>28078</v>
      </c>
      <c r="C8799" s="16">
        <v>90</v>
      </c>
      <c r="D8799" s="16">
        <v>86.1</v>
      </c>
      <c r="E8799" s="17">
        <v>42548</v>
      </c>
      <c r="F8799" s="17"/>
    </row>
    <row r="8800" spans="1:6" x14ac:dyDescent="0.25">
      <c r="A8800" s="16" t="s">
        <v>244</v>
      </c>
      <c r="B8800" s="16">
        <v>28401</v>
      </c>
      <c r="C8800" s="16">
        <v>120</v>
      </c>
      <c r="D8800" s="16">
        <v>83.7</v>
      </c>
      <c r="E8800" s="17">
        <v>30593</v>
      </c>
      <c r="F8800" s="17"/>
    </row>
    <row r="8801" spans="1:6" x14ac:dyDescent="0.25">
      <c r="A8801" s="16" t="s">
        <v>244</v>
      </c>
      <c r="B8801" s="16">
        <v>27545</v>
      </c>
      <c r="C8801" s="16">
        <v>80</v>
      </c>
      <c r="D8801" s="16">
        <v>70.599999999999994</v>
      </c>
      <c r="E8801" s="17">
        <v>34086</v>
      </c>
      <c r="F8801" s="17"/>
    </row>
    <row r="8802" spans="1:6" x14ac:dyDescent="0.25">
      <c r="A8802" s="16" t="s">
        <v>244</v>
      </c>
      <c r="B8802" s="16">
        <v>28425</v>
      </c>
      <c r="C8802" s="16">
        <v>98</v>
      </c>
      <c r="D8802" s="16">
        <v>91</v>
      </c>
      <c r="E8802" s="17">
        <v>32573</v>
      </c>
      <c r="F8802" s="17"/>
    </row>
    <row r="8803" spans="1:6" x14ac:dyDescent="0.25">
      <c r="A8803" s="16" t="s">
        <v>244</v>
      </c>
      <c r="B8803" s="16">
        <v>27983</v>
      </c>
      <c r="C8803" s="16">
        <v>60</v>
      </c>
      <c r="D8803" s="16">
        <v>52.3</v>
      </c>
      <c r="E8803" s="17">
        <v>33675</v>
      </c>
      <c r="F8803" s="17"/>
    </row>
    <row r="8804" spans="1:6" x14ac:dyDescent="0.25">
      <c r="A8804" s="16" t="s">
        <v>244</v>
      </c>
      <c r="B8804" s="16">
        <v>27313</v>
      </c>
      <c r="C8804" s="16">
        <v>118</v>
      </c>
      <c r="D8804" s="16">
        <v>107.1</v>
      </c>
      <c r="E8804" s="17">
        <v>28034</v>
      </c>
      <c r="F8804" s="17"/>
    </row>
    <row r="8805" spans="1:6" x14ac:dyDescent="0.25">
      <c r="A8805" s="16" t="s">
        <v>244</v>
      </c>
      <c r="B8805" s="16">
        <v>27893</v>
      </c>
      <c r="C8805" s="16">
        <v>248</v>
      </c>
      <c r="D8805" s="16">
        <v>140.1</v>
      </c>
      <c r="E8805" s="17">
        <v>28863</v>
      </c>
      <c r="F8805" s="17"/>
    </row>
    <row r="8806" spans="1:6" x14ac:dyDescent="0.25">
      <c r="A8806" s="16" t="s">
        <v>244</v>
      </c>
      <c r="B8806" s="16">
        <v>28739</v>
      </c>
      <c r="C8806" s="16">
        <v>150</v>
      </c>
      <c r="D8806" s="16">
        <v>73.3</v>
      </c>
      <c r="E8806" s="17">
        <v>30118</v>
      </c>
      <c r="F8806" s="17"/>
    </row>
    <row r="8807" spans="1:6" x14ac:dyDescent="0.25">
      <c r="A8807" s="16" t="s">
        <v>244</v>
      </c>
      <c r="B8807" s="16">
        <v>27401</v>
      </c>
      <c r="C8807" s="16">
        <v>107</v>
      </c>
      <c r="D8807" s="16">
        <v>88.9</v>
      </c>
      <c r="E8807" s="17">
        <v>33430</v>
      </c>
      <c r="F8807" s="17"/>
    </row>
    <row r="8808" spans="1:6" x14ac:dyDescent="0.25">
      <c r="A8808" s="16" t="s">
        <v>244</v>
      </c>
      <c r="B8808" s="16">
        <v>27006</v>
      </c>
      <c r="C8808" s="16">
        <v>36</v>
      </c>
      <c r="D8808" s="16">
        <v>34.9</v>
      </c>
      <c r="E8808" s="17">
        <v>33673</v>
      </c>
      <c r="F8808" s="17"/>
    </row>
    <row r="8809" spans="1:6" x14ac:dyDescent="0.25">
      <c r="A8809" s="16" t="s">
        <v>244</v>
      </c>
      <c r="B8809" s="16">
        <v>27288</v>
      </c>
      <c r="C8809" s="16">
        <v>121</v>
      </c>
      <c r="D8809" s="16">
        <v>99.8</v>
      </c>
      <c r="E8809" s="17">
        <v>31511</v>
      </c>
      <c r="F8809" s="17"/>
    </row>
    <row r="8810" spans="1:6" x14ac:dyDescent="0.25">
      <c r="A8810" s="16" t="s">
        <v>244</v>
      </c>
      <c r="B8810" s="16">
        <v>27526</v>
      </c>
      <c r="C8810" s="16">
        <v>100</v>
      </c>
      <c r="D8810" s="16">
        <v>94.4</v>
      </c>
      <c r="E8810" s="17">
        <v>41577</v>
      </c>
      <c r="F8810" s="17"/>
    </row>
    <row r="8811" spans="1:6" x14ac:dyDescent="0.25">
      <c r="A8811" s="16" t="s">
        <v>244</v>
      </c>
      <c r="B8811" s="16">
        <v>28054</v>
      </c>
      <c r="C8811" s="16">
        <v>162</v>
      </c>
      <c r="D8811" s="16">
        <v>135.6</v>
      </c>
      <c r="E8811" s="17">
        <v>28369</v>
      </c>
      <c r="F8811" s="17"/>
    </row>
    <row r="8812" spans="1:6" x14ac:dyDescent="0.25">
      <c r="A8812" s="16" t="s">
        <v>244</v>
      </c>
      <c r="B8812" s="16">
        <v>27253</v>
      </c>
      <c r="C8812" s="16">
        <v>120</v>
      </c>
      <c r="D8812" s="16">
        <v>112.4</v>
      </c>
      <c r="E8812" s="17">
        <v>33185</v>
      </c>
      <c r="F8812" s="17"/>
    </row>
    <row r="8813" spans="1:6" x14ac:dyDescent="0.25">
      <c r="A8813" s="16" t="s">
        <v>244</v>
      </c>
      <c r="B8813" s="16">
        <v>28270</v>
      </c>
      <c r="C8813" s="16">
        <v>124</v>
      </c>
      <c r="D8813" s="16">
        <v>103.7</v>
      </c>
      <c r="E8813" s="17">
        <v>33193</v>
      </c>
      <c r="F8813" s="17"/>
    </row>
    <row r="8814" spans="1:6" x14ac:dyDescent="0.25">
      <c r="A8814" s="16" t="s">
        <v>244</v>
      </c>
      <c r="B8814" s="16">
        <v>27312</v>
      </c>
      <c r="C8814" s="16">
        <v>140</v>
      </c>
      <c r="D8814" s="16">
        <v>124.3</v>
      </c>
      <c r="E8814" s="17">
        <v>33722</v>
      </c>
      <c r="F8814" s="17"/>
    </row>
    <row r="8815" spans="1:6" x14ac:dyDescent="0.25">
      <c r="A8815" s="16" t="s">
        <v>244</v>
      </c>
      <c r="B8815" s="16">
        <v>27537</v>
      </c>
      <c r="C8815" s="16">
        <v>60</v>
      </c>
      <c r="D8815" s="16">
        <v>55.4</v>
      </c>
      <c r="E8815" s="17">
        <v>32996</v>
      </c>
      <c r="F8815" s="17"/>
    </row>
    <row r="8816" spans="1:6" x14ac:dyDescent="0.25">
      <c r="A8816" s="16" t="s">
        <v>244</v>
      </c>
      <c r="B8816" s="16">
        <v>28792</v>
      </c>
      <c r="C8816" s="16">
        <v>80</v>
      </c>
      <c r="D8816" s="16">
        <v>69.599999999999994</v>
      </c>
      <c r="E8816" s="17">
        <v>34534</v>
      </c>
      <c r="F8816" s="17"/>
    </row>
    <row r="8817" spans="1:6" x14ac:dyDescent="0.25">
      <c r="A8817" s="16" t="s">
        <v>244</v>
      </c>
      <c r="B8817" s="16">
        <v>28697</v>
      </c>
      <c r="C8817" s="16">
        <v>120</v>
      </c>
      <c r="D8817" s="16">
        <v>88.5</v>
      </c>
      <c r="E8817" s="17">
        <v>27364</v>
      </c>
      <c r="F8817" s="17"/>
    </row>
    <row r="8818" spans="1:6" x14ac:dyDescent="0.25">
      <c r="A8818" s="16" t="s">
        <v>244</v>
      </c>
      <c r="B8818" s="16">
        <v>28105</v>
      </c>
      <c r="C8818" s="16">
        <v>166</v>
      </c>
      <c r="D8818" s="16">
        <v>146</v>
      </c>
      <c r="E8818" s="17">
        <v>27054</v>
      </c>
      <c r="F8818" s="17"/>
    </row>
    <row r="8819" spans="1:6" x14ac:dyDescent="0.25">
      <c r="A8819" s="16" t="s">
        <v>244</v>
      </c>
      <c r="B8819" s="16">
        <v>28612</v>
      </c>
      <c r="C8819" s="16">
        <v>90</v>
      </c>
      <c r="D8819" s="16">
        <v>82.6</v>
      </c>
      <c r="E8819" s="17">
        <v>37705</v>
      </c>
      <c r="F8819" s="17"/>
    </row>
    <row r="8820" spans="1:6" x14ac:dyDescent="0.25">
      <c r="A8820" s="16" t="s">
        <v>244</v>
      </c>
      <c r="B8820" s="16">
        <v>28306</v>
      </c>
      <c r="C8820" s="16">
        <v>136</v>
      </c>
      <c r="D8820" s="16">
        <v>118.1</v>
      </c>
      <c r="E8820" s="17">
        <v>36825</v>
      </c>
      <c r="F8820" s="17"/>
    </row>
    <row r="8821" spans="1:6" x14ac:dyDescent="0.25">
      <c r="A8821" s="16" t="s">
        <v>244</v>
      </c>
      <c r="B8821" s="16">
        <v>28164</v>
      </c>
      <c r="C8821" s="16">
        <v>106</v>
      </c>
      <c r="D8821" s="16">
        <v>94.4</v>
      </c>
      <c r="E8821" s="17">
        <v>31981</v>
      </c>
      <c r="F8821" s="17"/>
    </row>
    <row r="8822" spans="1:6" x14ac:dyDescent="0.25">
      <c r="A8822" s="16" t="s">
        <v>244</v>
      </c>
      <c r="B8822" s="16">
        <v>28327</v>
      </c>
      <c r="C8822" s="16">
        <v>90</v>
      </c>
      <c r="D8822" s="16">
        <v>84.8</v>
      </c>
      <c r="E8822" s="17">
        <v>33952</v>
      </c>
      <c r="F8822" s="17"/>
    </row>
    <row r="8823" spans="1:6" x14ac:dyDescent="0.25">
      <c r="A8823" s="16" t="s">
        <v>244</v>
      </c>
      <c r="B8823" s="16">
        <v>28379</v>
      </c>
      <c r="C8823" s="16">
        <v>120</v>
      </c>
      <c r="D8823" s="16">
        <v>82.2</v>
      </c>
      <c r="E8823" s="17">
        <v>33410</v>
      </c>
      <c r="F8823" s="17"/>
    </row>
    <row r="8824" spans="1:6" x14ac:dyDescent="0.25">
      <c r="A8824" s="16" t="s">
        <v>245</v>
      </c>
      <c r="B8824" s="16">
        <v>58318</v>
      </c>
      <c r="C8824" s="16">
        <v>58</v>
      </c>
      <c r="D8824" s="16">
        <v>39.700000000000003</v>
      </c>
      <c r="E8824" s="17">
        <v>32843</v>
      </c>
      <c r="F8824" s="17"/>
    </row>
    <row r="8825" spans="1:6" x14ac:dyDescent="0.25">
      <c r="A8825" s="16" t="s">
        <v>245</v>
      </c>
      <c r="B8825" s="16">
        <v>58495</v>
      </c>
      <c r="C8825" s="16">
        <v>60</v>
      </c>
      <c r="D8825" s="16">
        <v>52</v>
      </c>
      <c r="E8825" s="17">
        <v>28672</v>
      </c>
      <c r="F8825" s="17"/>
    </row>
    <row r="8826" spans="1:6" x14ac:dyDescent="0.25">
      <c r="A8826" s="16" t="s">
        <v>245</v>
      </c>
      <c r="B8826" s="16">
        <v>58329</v>
      </c>
      <c r="C8826" s="16">
        <v>30</v>
      </c>
      <c r="D8826" s="16">
        <v>23.4</v>
      </c>
      <c r="E8826" s="17">
        <v>28795</v>
      </c>
      <c r="F8826" s="17"/>
    </row>
    <row r="8827" spans="1:6" x14ac:dyDescent="0.25">
      <c r="A8827" s="16" t="s">
        <v>245</v>
      </c>
      <c r="B8827" s="16">
        <v>58344</v>
      </c>
      <c r="C8827" s="16">
        <v>38</v>
      </c>
      <c r="D8827" s="16">
        <v>36.299999999999997</v>
      </c>
      <c r="E8827" s="17">
        <v>33329</v>
      </c>
      <c r="F8827" s="17"/>
    </row>
    <row r="8828" spans="1:6" x14ac:dyDescent="0.25">
      <c r="A8828" s="16" t="s">
        <v>245</v>
      </c>
      <c r="B8828" s="16">
        <v>58506</v>
      </c>
      <c r="C8828" s="16">
        <v>19</v>
      </c>
      <c r="D8828" s="16">
        <v>11.6</v>
      </c>
      <c r="E8828" s="17">
        <v>34172</v>
      </c>
      <c r="F8828" s="17"/>
    </row>
    <row r="8829" spans="1:6" x14ac:dyDescent="0.25">
      <c r="A8829" s="16" t="s">
        <v>245</v>
      </c>
      <c r="B8829" s="16">
        <v>58523</v>
      </c>
      <c r="C8829" s="16">
        <v>86</v>
      </c>
      <c r="D8829" s="16">
        <v>84.8</v>
      </c>
      <c r="E8829" s="17">
        <v>28611</v>
      </c>
      <c r="F8829" s="17"/>
    </row>
    <row r="8830" spans="1:6" x14ac:dyDescent="0.25">
      <c r="A8830" s="16" t="s">
        <v>245</v>
      </c>
      <c r="B8830" s="16">
        <v>58563</v>
      </c>
      <c r="C8830" s="16">
        <v>68</v>
      </c>
      <c r="D8830" s="16">
        <v>67.2</v>
      </c>
      <c r="E8830" s="17">
        <v>33543</v>
      </c>
      <c r="F8830" s="17"/>
    </row>
    <row r="8831" spans="1:6" x14ac:dyDescent="0.25">
      <c r="A8831" s="16" t="s">
        <v>245</v>
      </c>
      <c r="B8831" s="16">
        <v>58852</v>
      </c>
      <c r="C8831" s="16">
        <v>30</v>
      </c>
      <c r="D8831" s="16">
        <v>26.4</v>
      </c>
      <c r="E8831" s="17">
        <v>28550</v>
      </c>
      <c r="F8831" s="17"/>
    </row>
    <row r="8832" spans="1:6" x14ac:dyDescent="0.25">
      <c r="A8832" s="16" t="s">
        <v>245</v>
      </c>
      <c r="B8832" s="16">
        <v>58854</v>
      </c>
      <c r="C8832" s="16">
        <v>47</v>
      </c>
      <c r="D8832" s="16">
        <v>35.6</v>
      </c>
      <c r="E8832" s="17">
        <v>28734</v>
      </c>
      <c r="F8832" s="17"/>
    </row>
    <row r="8833" spans="1:6" x14ac:dyDescent="0.25">
      <c r="A8833" s="16" t="s">
        <v>245</v>
      </c>
      <c r="B8833" s="16">
        <v>58045</v>
      </c>
      <c r="C8833" s="16">
        <v>30</v>
      </c>
      <c r="D8833" s="16">
        <v>29.7</v>
      </c>
      <c r="E8833" s="17">
        <v>28642</v>
      </c>
      <c r="F8833" s="17"/>
    </row>
    <row r="8834" spans="1:6" x14ac:dyDescent="0.25">
      <c r="A8834" s="16" t="s">
        <v>245</v>
      </c>
      <c r="B8834" s="16">
        <v>58301</v>
      </c>
      <c r="C8834" s="16">
        <v>48</v>
      </c>
      <c r="D8834" s="16">
        <v>45.3</v>
      </c>
      <c r="E8834" s="17">
        <v>33298</v>
      </c>
      <c r="F8834" s="17"/>
    </row>
    <row r="8835" spans="1:6" x14ac:dyDescent="0.25">
      <c r="A8835" s="16" t="s">
        <v>245</v>
      </c>
      <c r="B8835" s="16">
        <v>58761</v>
      </c>
      <c r="C8835" s="16">
        <v>57</v>
      </c>
      <c r="D8835" s="16">
        <v>46.2</v>
      </c>
      <c r="E8835" s="17">
        <v>33270</v>
      </c>
      <c r="F8835" s="17"/>
    </row>
    <row r="8836" spans="1:6" x14ac:dyDescent="0.25">
      <c r="A8836" s="16" t="s">
        <v>245</v>
      </c>
      <c r="B8836" s="16">
        <v>58257</v>
      </c>
      <c r="C8836" s="16">
        <v>99</v>
      </c>
      <c r="D8836" s="16">
        <v>83.2</v>
      </c>
      <c r="E8836" s="17">
        <v>28642</v>
      </c>
      <c r="F8836" s="17"/>
    </row>
    <row r="8837" spans="1:6" x14ac:dyDescent="0.25">
      <c r="A8837" s="16" t="s">
        <v>245</v>
      </c>
      <c r="B8837" s="16">
        <v>58421</v>
      </c>
      <c r="C8837" s="16">
        <v>64</v>
      </c>
      <c r="D8837" s="16">
        <v>60.1</v>
      </c>
      <c r="E8837" s="17">
        <v>28611</v>
      </c>
      <c r="F8837" s="17"/>
    </row>
    <row r="8838" spans="1:6" x14ac:dyDescent="0.25">
      <c r="A8838" s="16" t="s">
        <v>245</v>
      </c>
      <c r="B8838" s="16">
        <v>58104</v>
      </c>
      <c r="C8838" s="16">
        <v>120</v>
      </c>
      <c r="D8838" s="16">
        <v>113.2</v>
      </c>
      <c r="E8838" s="17">
        <v>28825</v>
      </c>
      <c r="F8838" s="17"/>
    </row>
    <row r="8839" spans="1:6" x14ac:dyDescent="0.25">
      <c r="A8839" s="16" t="s">
        <v>245</v>
      </c>
      <c r="B8839" s="16">
        <v>58201</v>
      </c>
      <c r="C8839" s="16">
        <v>196</v>
      </c>
      <c r="D8839" s="16">
        <v>185.6</v>
      </c>
      <c r="E8839" s="17">
        <v>28672</v>
      </c>
      <c r="F8839" s="17"/>
    </row>
    <row r="8840" spans="1:6" x14ac:dyDescent="0.25">
      <c r="A8840" s="16" t="s">
        <v>245</v>
      </c>
      <c r="B8840" s="16">
        <v>58503</v>
      </c>
      <c r="C8840" s="16">
        <v>48</v>
      </c>
      <c r="D8840" s="16">
        <v>47.5</v>
      </c>
      <c r="E8840" s="17">
        <v>40338</v>
      </c>
      <c r="F8840" s="17"/>
    </row>
    <row r="8841" spans="1:6" x14ac:dyDescent="0.25">
      <c r="A8841" s="16" t="s">
        <v>245</v>
      </c>
      <c r="B8841" s="16">
        <v>58554</v>
      </c>
      <c r="C8841" s="16">
        <v>120</v>
      </c>
      <c r="D8841" s="16">
        <v>116.3</v>
      </c>
      <c r="E8841" s="17">
        <v>33420</v>
      </c>
      <c r="F8841" s="17"/>
    </row>
    <row r="8842" spans="1:6" x14ac:dyDescent="0.25">
      <c r="A8842" s="16" t="s">
        <v>245</v>
      </c>
      <c r="B8842" s="16">
        <v>58730</v>
      </c>
      <c r="C8842" s="16">
        <v>35</v>
      </c>
      <c r="D8842" s="16">
        <v>28.6</v>
      </c>
      <c r="E8842" s="17">
        <v>33543</v>
      </c>
      <c r="F8842" s="17"/>
    </row>
    <row r="8843" spans="1:6" x14ac:dyDescent="0.25">
      <c r="A8843" s="16" t="s">
        <v>245</v>
      </c>
      <c r="B8843" s="16">
        <v>58032</v>
      </c>
      <c r="C8843" s="16">
        <v>37</v>
      </c>
      <c r="D8843" s="16">
        <v>33.299999999999997</v>
      </c>
      <c r="E8843" s="17">
        <v>33359</v>
      </c>
      <c r="F8843" s="17"/>
    </row>
    <row r="8844" spans="1:6" x14ac:dyDescent="0.25">
      <c r="A8844" s="16" t="s">
        <v>245</v>
      </c>
      <c r="B8844" s="16">
        <v>58436</v>
      </c>
      <c r="C8844" s="16">
        <v>53</v>
      </c>
      <c r="D8844" s="16">
        <v>50.9</v>
      </c>
      <c r="E8844" s="17">
        <v>28642</v>
      </c>
      <c r="F8844" s="17"/>
    </row>
    <row r="8845" spans="1:6" x14ac:dyDescent="0.25">
      <c r="A8845" s="16" t="s">
        <v>245</v>
      </c>
      <c r="B8845" s="16">
        <v>58501</v>
      </c>
      <c r="C8845" s="16">
        <v>101</v>
      </c>
      <c r="D8845" s="16">
        <v>99.2</v>
      </c>
      <c r="E8845" s="17">
        <v>28672</v>
      </c>
      <c r="F8845" s="17"/>
    </row>
    <row r="8846" spans="1:6" x14ac:dyDescent="0.25">
      <c r="A8846" s="16" t="s">
        <v>245</v>
      </c>
      <c r="B8846" s="16">
        <v>58703</v>
      </c>
      <c r="C8846" s="16">
        <v>230</v>
      </c>
      <c r="D8846" s="16">
        <v>190.9</v>
      </c>
      <c r="E8846" s="17">
        <v>28734</v>
      </c>
      <c r="F8846" s="17"/>
    </row>
    <row r="8847" spans="1:6" x14ac:dyDescent="0.25">
      <c r="A8847" s="16" t="s">
        <v>245</v>
      </c>
      <c r="B8847" s="16">
        <v>58104</v>
      </c>
      <c r="C8847" s="16">
        <v>98</v>
      </c>
      <c r="D8847" s="16">
        <v>96.5</v>
      </c>
      <c r="E8847" s="17">
        <v>42515</v>
      </c>
      <c r="F8847" s="17"/>
    </row>
    <row r="8848" spans="1:6" x14ac:dyDescent="0.25">
      <c r="A8848" s="16" t="s">
        <v>245</v>
      </c>
      <c r="B8848" s="16">
        <v>58103</v>
      </c>
      <c r="C8848" s="16">
        <v>140</v>
      </c>
      <c r="D8848" s="16">
        <v>114</v>
      </c>
      <c r="E8848" s="17">
        <v>28764</v>
      </c>
      <c r="F8848" s="17"/>
    </row>
    <row r="8849" spans="1:6" x14ac:dyDescent="0.25">
      <c r="A8849" s="16" t="s">
        <v>245</v>
      </c>
      <c r="B8849" s="16">
        <v>58623</v>
      </c>
      <c r="C8849" s="16">
        <v>40</v>
      </c>
      <c r="D8849" s="16">
        <v>35.299999999999997</v>
      </c>
      <c r="E8849" s="17">
        <v>28671</v>
      </c>
      <c r="F8849" s="17"/>
    </row>
    <row r="8850" spans="1:6" x14ac:dyDescent="0.25">
      <c r="A8850" s="16" t="s">
        <v>245</v>
      </c>
      <c r="B8850" s="16">
        <v>58054</v>
      </c>
      <c r="C8850" s="16">
        <v>40</v>
      </c>
      <c r="D8850" s="16">
        <v>34.1</v>
      </c>
      <c r="E8850" s="17">
        <v>33604</v>
      </c>
      <c r="F8850" s="17"/>
    </row>
    <row r="8851" spans="1:6" x14ac:dyDescent="0.25">
      <c r="A8851" s="16" t="s">
        <v>245</v>
      </c>
      <c r="B8851" s="16">
        <v>58646</v>
      </c>
      <c r="C8851" s="16">
        <v>42</v>
      </c>
      <c r="D8851" s="16">
        <v>35.1</v>
      </c>
      <c r="E8851" s="17">
        <v>33274</v>
      </c>
      <c r="F8851" s="17"/>
    </row>
    <row r="8852" spans="1:6" x14ac:dyDescent="0.25">
      <c r="A8852" s="16" t="s">
        <v>245</v>
      </c>
      <c r="B8852" s="16">
        <v>58631</v>
      </c>
      <c r="C8852" s="16">
        <v>72</v>
      </c>
      <c r="D8852" s="16">
        <v>64.099999999999994</v>
      </c>
      <c r="E8852" s="17">
        <v>28581</v>
      </c>
      <c r="F8852" s="17"/>
    </row>
    <row r="8853" spans="1:6" x14ac:dyDescent="0.25">
      <c r="A8853" s="16" t="s">
        <v>245</v>
      </c>
      <c r="B8853" s="16">
        <v>58103</v>
      </c>
      <c r="C8853" s="16">
        <v>110</v>
      </c>
      <c r="D8853" s="16">
        <v>64.2</v>
      </c>
      <c r="E8853" s="17">
        <v>24552</v>
      </c>
      <c r="F8853" s="17"/>
    </row>
    <row r="8854" spans="1:6" x14ac:dyDescent="0.25">
      <c r="A8854" s="16" t="s">
        <v>245</v>
      </c>
      <c r="B8854" s="16">
        <v>58282</v>
      </c>
      <c r="C8854" s="16">
        <v>37</v>
      </c>
      <c r="D8854" s="16">
        <v>35.6</v>
      </c>
      <c r="E8854" s="17">
        <v>28642</v>
      </c>
      <c r="F8854" s="17"/>
    </row>
    <row r="8855" spans="1:6" x14ac:dyDescent="0.25">
      <c r="A8855" s="16" t="s">
        <v>245</v>
      </c>
      <c r="B8855" s="16">
        <v>58237</v>
      </c>
      <c r="C8855" s="16">
        <v>91</v>
      </c>
      <c r="D8855" s="16">
        <v>86.7</v>
      </c>
      <c r="E8855" s="17">
        <v>28795</v>
      </c>
      <c r="F8855" s="17"/>
    </row>
    <row r="8856" spans="1:6" x14ac:dyDescent="0.25">
      <c r="A8856" s="16" t="s">
        <v>245</v>
      </c>
      <c r="B8856" s="16">
        <v>58078</v>
      </c>
      <c r="C8856" s="16">
        <v>64</v>
      </c>
      <c r="D8856" s="16">
        <v>62.2</v>
      </c>
      <c r="E8856" s="17">
        <v>40262</v>
      </c>
      <c r="F8856" s="17"/>
    </row>
    <row r="8857" spans="1:6" x14ac:dyDescent="0.25">
      <c r="A8857" s="16" t="s">
        <v>245</v>
      </c>
      <c r="B8857" s="16">
        <v>58201</v>
      </c>
      <c r="C8857" s="16">
        <v>138</v>
      </c>
      <c r="D8857" s="16">
        <v>134.5</v>
      </c>
      <c r="E8857" s="17">
        <v>33573</v>
      </c>
      <c r="F8857" s="17"/>
    </row>
    <row r="8858" spans="1:6" x14ac:dyDescent="0.25">
      <c r="A8858" s="16" t="s">
        <v>245</v>
      </c>
      <c r="B8858" s="16">
        <v>58249</v>
      </c>
      <c r="C8858" s="16">
        <v>63</v>
      </c>
      <c r="D8858" s="16">
        <v>47.8</v>
      </c>
      <c r="E8858" s="17">
        <v>28642</v>
      </c>
      <c r="F8858" s="17"/>
    </row>
    <row r="8859" spans="1:6" x14ac:dyDescent="0.25">
      <c r="A8859" s="16" t="s">
        <v>245</v>
      </c>
      <c r="B8859" s="16">
        <v>58784</v>
      </c>
      <c r="C8859" s="16">
        <v>36</v>
      </c>
      <c r="D8859" s="16">
        <v>27.8</v>
      </c>
      <c r="E8859" s="17">
        <v>28642</v>
      </c>
      <c r="F8859" s="17"/>
    </row>
    <row r="8860" spans="1:6" x14ac:dyDescent="0.25">
      <c r="A8860" s="16" t="s">
        <v>245</v>
      </c>
      <c r="B8860" s="16">
        <v>58474</v>
      </c>
      <c r="C8860" s="16">
        <v>59</v>
      </c>
      <c r="D8860" s="16">
        <v>54.3</v>
      </c>
      <c r="E8860" s="17">
        <v>33252</v>
      </c>
      <c r="F8860" s="17"/>
    </row>
    <row r="8861" spans="1:6" x14ac:dyDescent="0.25">
      <c r="A8861" s="16" t="s">
        <v>245</v>
      </c>
      <c r="B8861" s="16">
        <v>58458</v>
      </c>
      <c r="C8861" s="16">
        <v>44</v>
      </c>
      <c r="D8861" s="16">
        <v>38.299999999999997</v>
      </c>
      <c r="E8861" s="17">
        <v>33482</v>
      </c>
      <c r="F8861" s="17"/>
    </row>
    <row r="8862" spans="1:6" x14ac:dyDescent="0.25">
      <c r="A8862" s="16" t="s">
        <v>245</v>
      </c>
      <c r="B8862" s="16">
        <v>58324</v>
      </c>
      <c r="C8862" s="16">
        <v>30</v>
      </c>
      <c r="D8862" s="16">
        <v>25.4</v>
      </c>
      <c r="E8862" s="17">
        <v>29324</v>
      </c>
      <c r="F8862" s="17"/>
    </row>
    <row r="8863" spans="1:6" x14ac:dyDescent="0.25">
      <c r="A8863" s="16" t="s">
        <v>245</v>
      </c>
      <c r="B8863" s="16">
        <v>58601</v>
      </c>
      <c r="C8863" s="16">
        <v>124</v>
      </c>
      <c r="D8863" s="16">
        <v>109</v>
      </c>
      <c r="E8863" s="17">
        <v>28276</v>
      </c>
      <c r="F8863" s="17"/>
    </row>
    <row r="8864" spans="1:6" x14ac:dyDescent="0.25">
      <c r="A8864" s="16" t="s">
        <v>245</v>
      </c>
      <c r="B8864" s="16">
        <v>58554</v>
      </c>
      <c r="C8864" s="16">
        <v>128</v>
      </c>
      <c r="D8864" s="16">
        <v>122.7</v>
      </c>
      <c r="E8864" s="17">
        <v>28672</v>
      </c>
      <c r="F8864" s="17"/>
    </row>
    <row r="8865" spans="1:6" x14ac:dyDescent="0.25">
      <c r="A8865" s="16" t="s">
        <v>245</v>
      </c>
      <c r="B8865" s="16">
        <v>58220</v>
      </c>
      <c r="C8865" s="16">
        <v>40</v>
      </c>
      <c r="D8865" s="16">
        <v>37.200000000000003</v>
      </c>
      <c r="E8865" s="17">
        <v>29286</v>
      </c>
      <c r="F8865" s="17"/>
    </row>
    <row r="8866" spans="1:6" x14ac:dyDescent="0.25">
      <c r="A8866" s="16" t="s">
        <v>245</v>
      </c>
      <c r="B8866" s="16">
        <v>58425</v>
      </c>
      <c r="C8866" s="16">
        <v>41</v>
      </c>
      <c r="D8866" s="16">
        <v>36.799999999999997</v>
      </c>
      <c r="E8866" s="17">
        <v>28581</v>
      </c>
      <c r="F8866" s="17"/>
    </row>
    <row r="8867" spans="1:6" x14ac:dyDescent="0.25">
      <c r="A8867" s="16" t="s">
        <v>245</v>
      </c>
      <c r="B8867" s="16">
        <v>58573</v>
      </c>
      <c r="C8867" s="16">
        <v>55</v>
      </c>
      <c r="D8867" s="16">
        <v>50.4</v>
      </c>
      <c r="E8867" s="17">
        <v>28672</v>
      </c>
      <c r="F8867" s="17"/>
    </row>
    <row r="8868" spans="1:6" x14ac:dyDescent="0.25">
      <c r="A8868" s="16" t="s">
        <v>245</v>
      </c>
      <c r="B8868" s="16">
        <v>58701</v>
      </c>
      <c r="C8868" s="16">
        <v>114</v>
      </c>
      <c r="D8868" s="16">
        <v>61.4</v>
      </c>
      <c r="E8868" s="17">
        <v>26115</v>
      </c>
      <c r="F8868" s="17"/>
    </row>
    <row r="8869" spans="1:6" x14ac:dyDescent="0.25">
      <c r="A8869" s="16" t="s">
        <v>245</v>
      </c>
      <c r="B8869" s="16">
        <v>58251</v>
      </c>
      <c r="C8869" s="16">
        <v>42</v>
      </c>
      <c r="D8869" s="16">
        <v>35.700000000000003</v>
      </c>
      <c r="E8869" s="17">
        <v>33240</v>
      </c>
      <c r="F8869" s="17"/>
    </row>
    <row r="8870" spans="1:6" x14ac:dyDescent="0.25">
      <c r="A8870" s="16" t="s">
        <v>245</v>
      </c>
      <c r="B8870" s="16">
        <v>58540</v>
      </c>
      <c r="C8870" s="16">
        <v>28</v>
      </c>
      <c r="D8870" s="16">
        <v>22.1</v>
      </c>
      <c r="E8870" s="17">
        <v>33604</v>
      </c>
      <c r="F8870" s="17"/>
    </row>
    <row r="8871" spans="1:6" x14ac:dyDescent="0.25">
      <c r="A8871" s="16" t="s">
        <v>245</v>
      </c>
      <c r="B8871" s="16">
        <v>58341</v>
      </c>
      <c r="C8871" s="16">
        <v>80</v>
      </c>
      <c r="D8871" s="16">
        <v>68.900000000000006</v>
      </c>
      <c r="E8871" s="17">
        <v>28611</v>
      </c>
      <c r="F8871" s="17"/>
    </row>
    <row r="8872" spans="1:6" x14ac:dyDescent="0.25">
      <c r="A8872" s="16" t="s">
        <v>245</v>
      </c>
      <c r="B8872" s="16">
        <v>58267</v>
      </c>
      <c r="C8872" s="16">
        <v>45</v>
      </c>
      <c r="D8872" s="16">
        <v>36.4</v>
      </c>
      <c r="E8872" s="17">
        <v>28703</v>
      </c>
      <c r="F8872" s="17"/>
    </row>
    <row r="8873" spans="1:6" x14ac:dyDescent="0.25">
      <c r="A8873" s="16" t="s">
        <v>245</v>
      </c>
      <c r="B8873" s="16">
        <v>58501</v>
      </c>
      <c r="C8873" s="16">
        <v>250</v>
      </c>
      <c r="D8873" s="16">
        <v>237.7</v>
      </c>
      <c r="E8873" s="17">
        <v>28672</v>
      </c>
      <c r="F8873" s="17"/>
    </row>
    <row r="8874" spans="1:6" x14ac:dyDescent="0.25">
      <c r="A8874" s="16" t="s">
        <v>245</v>
      </c>
      <c r="B8874" s="16">
        <v>58639</v>
      </c>
      <c r="C8874" s="16">
        <v>45</v>
      </c>
      <c r="D8874" s="16">
        <v>41.1</v>
      </c>
      <c r="E8874" s="17">
        <v>28611</v>
      </c>
      <c r="F8874" s="17"/>
    </row>
    <row r="8875" spans="1:6" x14ac:dyDescent="0.25">
      <c r="A8875" s="16" t="s">
        <v>245</v>
      </c>
      <c r="B8875" s="16">
        <v>58401</v>
      </c>
      <c r="C8875" s="16">
        <v>115</v>
      </c>
      <c r="D8875" s="16">
        <v>103.8</v>
      </c>
      <c r="E8875" s="17">
        <v>28764</v>
      </c>
      <c r="F8875" s="17"/>
    </row>
    <row r="8876" spans="1:6" x14ac:dyDescent="0.25">
      <c r="A8876" s="16" t="s">
        <v>245</v>
      </c>
      <c r="B8876" s="16">
        <v>58301</v>
      </c>
      <c r="C8876" s="16">
        <v>82</v>
      </c>
      <c r="D8876" s="16">
        <v>80.099999999999994</v>
      </c>
      <c r="E8876" s="17">
        <v>28672</v>
      </c>
      <c r="F8876" s="17"/>
    </row>
    <row r="8877" spans="1:6" x14ac:dyDescent="0.25">
      <c r="A8877" s="16" t="s">
        <v>245</v>
      </c>
      <c r="B8877" s="16">
        <v>58561</v>
      </c>
      <c r="C8877" s="16">
        <v>36</v>
      </c>
      <c r="D8877" s="16">
        <v>29.8</v>
      </c>
      <c r="E8877" s="17">
        <v>33329</v>
      </c>
      <c r="F8877" s="17"/>
    </row>
    <row r="8878" spans="1:6" x14ac:dyDescent="0.25">
      <c r="A8878" s="16" t="s">
        <v>245</v>
      </c>
      <c r="B8878" s="16">
        <v>58104</v>
      </c>
      <c r="C8878" s="16">
        <v>116</v>
      </c>
      <c r="D8878" s="16">
        <v>114.3</v>
      </c>
      <c r="E8878" s="17">
        <v>40198</v>
      </c>
      <c r="F8878" s="17"/>
    </row>
    <row r="8879" spans="1:6" x14ac:dyDescent="0.25">
      <c r="A8879" s="16" t="s">
        <v>245</v>
      </c>
      <c r="B8879" s="16">
        <v>58072</v>
      </c>
      <c r="C8879" s="16">
        <v>170</v>
      </c>
      <c r="D8879" s="16">
        <v>165.8</v>
      </c>
      <c r="E8879" s="17">
        <v>28764</v>
      </c>
      <c r="F8879" s="17"/>
    </row>
    <row r="8880" spans="1:6" x14ac:dyDescent="0.25">
      <c r="A8880" s="16" t="s">
        <v>245</v>
      </c>
      <c r="B8880" s="16">
        <v>58540</v>
      </c>
      <c r="C8880" s="16">
        <v>52</v>
      </c>
      <c r="D8880" s="16">
        <v>50.7</v>
      </c>
      <c r="E8880" s="17">
        <v>28672</v>
      </c>
      <c r="F8880" s="17"/>
    </row>
    <row r="8881" spans="1:6" x14ac:dyDescent="0.25">
      <c r="A8881" s="16" t="s">
        <v>245</v>
      </c>
      <c r="B8881" s="16">
        <v>58027</v>
      </c>
      <c r="C8881" s="16">
        <v>46</v>
      </c>
      <c r="D8881" s="16">
        <v>42.1</v>
      </c>
      <c r="E8881" s="17">
        <v>33482</v>
      </c>
      <c r="F8881" s="17"/>
    </row>
    <row r="8882" spans="1:6" x14ac:dyDescent="0.25">
      <c r="A8882" s="16" t="s">
        <v>245</v>
      </c>
      <c r="B8882" s="16">
        <v>58054</v>
      </c>
      <c r="C8882" s="16">
        <v>52</v>
      </c>
      <c r="D8882" s="16">
        <v>47.5</v>
      </c>
      <c r="E8882" s="17">
        <v>33574</v>
      </c>
      <c r="F8882" s="17"/>
    </row>
    <row r="8883" spans="1:6" x14ac:dyDescent="0.25">
      <c r="A8883" s="16" t="s">
        <v>245</v>
      </c>
      <c r="B8883" s="16">
        <v>58041</v>
      </c>
      <c r="C8883" s="16">
        <v>37</v>
      </c>
      <c r="D8883" s="16">
        <v>32.200000000000003</v>
      </c>
      <c r="E8883" s="17">
        <v>28611</v>
      </c>
      <c r="F8883" s="17"/>
    </row>
    <row r="8884" spans="1:6" x14ac:dyDescent="0.25">
      <c r="A8884" s="16" t="s">
        <v>245</v>
      </c>
      <c r="B8884" s="16">
        <v>58401</v>
      </c>
      <c r="C8884" s="16">
        <v>100</v>
      </c>
      <c r="D8884" s="16">
        <v>98.2</v>
      </c>
      <c r="E8884" s="17">
        <v>28764</v>
      </c>
      <c r="F8884" s="17"/>
    </row>
    <row r="8885" spans="1:6" x14ac:dyDescent="0.25">
      <c r="A8885" s="16" t="s">
        <v>245</v>
      </c>
      <c r="B8885" s="16">
        <v>58240</v>
      </c>
      <c r="C8885" s="16">
        <v>42</v>
      </c>
      <c r="D8885" s="16">
        <v>36.1</v>
      </c>
      <c r="E8885" s="17">
        <v>28642</v>
      </c>
      <c r="F8885" s="17"/>
    </row>
    <row r="8886" spans="1:6" x14ac:dyDescent="0.25">
      <c r="A8886" s="16" t="s">
        <v>245</v>
      </c>
      <c r="B8886" s="16">
        <v>58413</v>
      </c>
      <c r="C8886" s="16">
        <v>40</v>
      </c>
      <c r="D8886" s="16">
        <v>33</v>
      </c>
      <c r="E8886" s="17">
        <v>31113</v>
      </c>
      <c r="F8886" s="17"/>
    </row>
    <row r="8887" spans="1:6" x14ac:dyDescent="0.25">
      <c r="A8887" s="16" t="s">
        <v>245</v>
      </c>
      <c r="B8887" s="16">
        <v>58270</v>
      </c>
      <c r="C8887" s="16">
        <v>54</v>
      </c>
      <c r="D8887" s="16">
        <v>46.9</v>
      </c>
      <c r="E8887" s="17">
        <v>30682</v>
      </c>
      <c r="F8887" s="17"/>
    </row>
    <row r="8888" spans="1:6" x14ac:dyDescent="0.25">
      <c r="A8888" s="16" t="s">
        <v>245</v>
      </c>
      <c r="B8888" s="16">
        <v>58075</v>
      </c>
      <c r="C8888" s="16">
        <v>52</v>
      </c>
      <c r="D8888" s="16">
        <v>43.5</v>
      </c>
      <c r="E8888" s="17">
        <v>27942</v>
      </c>
      <c r="F8888" s="17"/>
    </row>
    <row r="8889" spans="1:6" x14ac:dyDescent="0.25">
      <c r="A8889" s="16" t="s">
        <v>245</v>
      </c>
      <c r="B8889" s="16">
        <v>58368</v>
      </c>
      <c r="C8889" s="16">
        <v>52</v>
      </c>
      <c r="D8889" s="16">
        <v>48.6</v>
      </c>
      <c r="E8889" s="17">
        <v>28126</v>
      </c>
      <c r="F8889" s="17"/>
    </row>
    <row r="8890" spans="1:6" x14ac:dyDescent="0.25">
      <c r="A8890" s="16" t="s">
        <v>245</v>
      </c>
      <c r="B8890" s="16">
        <v>58366</v>
      </c>
      <c r="C8890" s="16">
        <v>41</v>
      </c>
      <c r="D8890" s="16">
        <v>39.1</v>
      </c>
      <c r="E8890" s="17">
        <v>28764</v>
      </c>
      <c r="F8890" s="17"/>
    </row>
    <row r="8891" spans="1:6" x14ac:dyDescent="0.25">
      <c r="A8891" s="16" t="s">
        <v>245</v>
      </c>
      <c r="B8891" s="16">
        <v>58254</v>
      </c>
      <c r="C8891" s="16">
        <v>39</v>
      </c>
      <c r="D8891" s="16">
        <v>35.799999999999997</v>
      </c>
      <c r="E8891" s="17">
        <v>29312</v>
      </c>
      <c r="F8891" s="17"/>
    </row>
    <row r="8892" spans="1:6" x14ac:dyDescent="0.25">
      <c r="A8892" s="16" t="s">
        <v>245</v>
      </c>
      <c r="B8892" s="16">
        <v>58503</v>
      </c>
      <c r="C8892" s="16">
        <v>72</v>
      </c>
      <c r="D8892" s="16">
        <v>70.099999999999994</v>
      </c>
      <c r="E8892" s="17">
        <v>40359</v>
      </c>
      <c r="F8892" s="17"/>
    </row>
    <row r="8893" spans="1:6" x14ac:dyDescent="0.25">
      <c r="A8893" s="16" t="s">
        <v>245</v>
      </c>
      <c r="B8893" s="16">
        <v>58640</v>
      </c>
      <c r="C8893" s="16">
        <v>58</v>
      </c>
      <c r="D8893" s="16">
        <v>54.6</v>
      </c>
      <c r="E8893" s="17">
        <v>32638</v>
      </c>
      <c r="F8893" s="17"/>
    </row>
    <row r="8894" spans="1:6" x14ac:dyDescent="0.25">
      <c r="A8894" s="16" t="s">
        <v>245</v>
      </c>
      <c r="B8894" s="16">
        <v>58212</v>
      </c>
      <c r="C8894" s="16">
        <v>35</v>
      </c>
      <c r="D8894" s="16">
        <v>34.6</v>
      </c>
      <c r="E8894" s="17">
        <v>33276</v>
      </c>
      <c r="F8894" s="17"/>
    </row>
    <row r="8895" spans="1:6" x14ac:dyDescent="0.25">
      <c r="A8895" s="16" t="s">
        <v>245</v>
      </c>
      <c r="B8895" s="16">
        <v>58652</v>
      </c>
      <c r="C8895" s="16">
        <v>28</v>
      </c>
      <c r="D8895" s="16">
        <v>26.1</v>
      </c>
      <c r="E8895" s="17">
        <v>39934</v>
      </c>
      <c r="F8895" s="17"/>
    </row>
    <row r="8896" spans="1:6" x14ac:dyDescent="0.25">
      <c r="A8896" s="16" t="s">
        <v>245</v>
      </c>
      <c r="B8896" s="16">
        <v>58503</v>
      </c>
      <c r="C8896" s="16">
        <v>140</v>
      </c>
      <c r="D8896" s="16">
        <v>135.80000000000001</v>
      </c>
      <c r="E8896" s="17">
        <v>28672</v>
      </c>
      <c r="F8896" s="17"/>
    </row>
    <row r="8897" spans="1:6" x14ac:dyDescent="0.25">
      <c r="A8897" s="16" t="s">
        <v>245</v>
      </c>
      <c r="B8897" s="16">
        <v>58356</v>
      </c>
      <c r="C8897" s="16">
        <v>74</v>
      </c>
      <c r="D8897" s="16">
        <v>54.9</v>
      </c>
      <c r="E8897" s="17">
        <v>28611</v>
      </c>
      <c r="F8897" s="17"/>
    </row>
    <row r="8898" spans="1:6" x14ac:dyDescent="0.25">
      <c r="A8898" s="16" t="s">
        <v>245</v>
      </c>
      <c r="B8898" s="16">
        <v>58801</v>
      </c>
      <c r="C8898" s="16">
        <v>150</v>
      </c>
      <c r="D8898" s="16">
        <v>119.6</v>
      </c>
      <c r="E8898" s="17">
        <v>28703</v>
      </c>
      <c r="F8898" s="17"/>
    </row>
    <row r="8899" spans="1:6" x14ac:dyDescent="0.25">
      <c r="A8899" s="16" t="s">
        <v>245</v>
      </c>
      <c r="B8899" s="16">
        <v>58554</v>
      </c>
      <c r="C8899" s="16">
        <v>20</v>
      </c>
      <c r="D8899" s="16">
        <v>19.600000000000001</v>
      </c>
      <c r="E8899" s="17">
        <v>33390</v>
      </c>
      <c r="F8899" s="17"/>
    </row>
    <row r="8900" spans="1:6" x14ac:dyDescent="0.25">
      <c r="A8900" s="16" t="s">
        <v>245</v>
      </c>
      <c r="B8900" s="16">
        <v>58601</v>
      </c>
      <c r="C8900" s="16">
        <v>88</v>
      </c>
      <c r="D8900" s="16">
        <v>83.9</v>
      </c>
      <c r="E8900" s="17">
        <v>28672</v>
      </c>
      <c r="F8900" s="17"/>
    </row>
    <row r="8901" spans="1:6" x14ac:dyDescent="0.25">
      <c r="A8901" s="16" t="s">
        <v>245</v>
      </c>
      <c r="B8901" s="16">
        <v>58102</v>
      </c>
      <c r="C8901" s="16">
        <v>125</v>
      </c>
      <c r="D8901" s="16">
        <v>120.9</v>
      </c>
      <c r="E8901" s="17">
        <v>28642</v>
      </c>
      <c r="F8901" s="17"/>
    </row>
    <row r="8902" spans="1:6" x14ac:dyDescent="0.25">
      <c r="A8902" s="16" t="s">
        <v>245</v>
      </c>
      <c r="B8902" s="16">
        <v>58103</v>
      </c>
      <c r="C8902" s="16">
        <v>172</v>
      </c>
      <c r="D8902" s="16">
        <v>169.1</v>
      </c>
      <c r="E8902" s="17">
        <v>28825</v>
      </c>
      <c r="F8902" s="17"/>
    </row>
    <row r="8903" spans="1:6" x14ac:dyDescent="0.25">
      <c r="A8903" s="16" t="s">
        <v>245</v>
      </c>
      <c r="B8903" s="16">
        <v>58790</v>
      </c>
      <c r="C8903" s="16">
        <v>50</v>
      </c>
      <c r="D8903" s="16">
        <v>40.799999999999997</v>
      </c>
      <c r="E8903" s="17">
        <v>33482</v>
      </c>
      <c r="F8903" s="17"/>
    </row>
    <row r="8904" spans="1:6" x14ac:dyDescent="0.25">
      <c r="A8904" s="16" t="s">
        <v>246</v>
      </c>
      <c r="B8904" s="16">
        <v>68661</v>
      </c>
      <c r="C8904" s="16">
        <v>53</v>
      </c>
      <c r="E8904" s="17">
        <v>33482</v>
      </c>
      <c r="F8904" s="17"/>
    </row>
    <row r="8905" spans="1:6" x14ac:dyDescent="0.25">
      <c r="A8905" s="16" t="s">
        <v>246</v>
      </c>
      <c r="B8905" s="16">
        <v>68845</v>
      </c>
      <c r="C8905" s="16">
        <v>54</v>
      </c>
      <c r="D8905" s="16">
        <v>13.7</v>
      </c>
      <c r="E8905" s="17">
        <v>43698</v>
      </c>
      <c r="F8905" s="17"/>
    </row>
    <row r="8906" spans="1:6" x14ac:dyDescent="0.25">
      <c r="A8906" s="16" t="s">
        <v>246</v>
      </c>
      <c r="B8906" s="16">
        <v>69348</v>
      </c>
      <c r="C8906" s="16">
        <v>36</v>
      </c>
      <c r="D8906" s="16">
        <v>6.4</v>
      </c>
      <c r="E8906" s="17">
        <v>43384</v>
      </c>
      <c r="F8906" s="17"/>
    </row>
    <row r="8907" spans="1:6" x14ac:dyDescent="0.25">
      <c r="A8907" s="16" t="s">
        <v>246</v>
      </c>
      <c r="B8907" s="16">
        <v>68702</v>
      </c>
      <c r="C8907" s="16">
        <v>108</v>
      </c>
      <c r="D8907" s="16">
        <v>88.5</v>
      </c>
      <c r="E8907" s="17">
        <v>32644</v>
      </c>
      <c r="F8907" s="17"/>
    </row>
    <row r="8908" spans="1:6" x14ac:dyDescent="0.25">
      <c r="A8908" s="16" t="s">
        <v>246</v>
      </c>
      <c r="B8908" s="16">
        <v>68758</v>
      </c>
      <c r="C8908" s="16">
        <v>45</v>
      </c>
      <c r="D8908" s="16">
        <v>29.9</v>
      </c>
      <c r="E8908" s="17">
        <v>35555</v>
      </c>
      <c r="F8908" s="17"/>
    </row>
    <row r="8909" spans="1:6" x14ac:dyDescent="0.25">
      <c r="A8909" s="16" t="s">
        <v>246</v>
      </c>
      <c r="B8909" s="16">
        <v>68104</v>
      </c>
      <c r="C8909" s="16">
        <v>128</v>
      </c>
      <c r="D8909" s="16">
        <v>93.6</v>
      </c>
      <c r="E8909" s="17">
        <v>34302</v>
      </c>
      <c r="F8909" s="17"/>
    </row>
    <row r="8910" spans="1:6" x14ac:dyDescent="0.25">
      <c r="A8910" s="16" t="s">
        <v>246</v>
      </c>
      <c r="B8910" s="16">
        <v>68450</v>
      </c>
      <c r="C8910" s="16">
        <v>67</v>
      </c>
      <c r="D8910" s="16">
        <v>50.7</v>
      </c>
      <c r="E8910" s="17">
        <v>36377</v>
      </c>
      <c r="F8910" s="17"/>
    </row>
    <row r="8911" spans="1:6" x14ac:dyDescent="0.25">
      <c r="A8911" s="16" t="s">
        <v>246</v>
      </c>
      <c r="B8911" s="16">
        <v>68333</v>
      </c>
      <c r="C8911" s="16">
        <v>44</v>
      </c>
      <c r="D8911" s="16">
        <v>33.4</v>
      </c>
      <c r="E8911" s="17">
        <v>40087</v>
      </c>
      <c r="F8911" s="17"/>
    </row>
    <row r="8912" spans="1:6" x14ac:dyDescent="0.25">
      <c r="A8912" s="16" t="s">
        <v>246</v>
      </c>
      <c r="B8912" s="16">
        <v>68763</v>
      </c>
      <c r="C8912" s="16">
        <v>84</v>
      </c>
      <c r="D8912" s="16">
        <v>45.6</v>
      </c>
      <c r="E8912" s="17">
        <v>33451</v>
      </c>
      <c r="F8912" s="17"/>
    </row>
    <row r="8913" spans="1:6" x14ac:dyDescent="0.25">
      <c r="A8913" s="16" t="s">
        <v>246</v>
      </c>
      <c r="B8913" s="16">
        <v>69145</v>
      </c>
      <c r="C8913" s="16">
        <v>49</v>
      </c>
      <c r="D8913" s="16">
        <v>44.6</v>
      </c>
      <c r="E8913" s="17">
        <v>38169</v>
      </c>
      <c r="F8913" s="17"/>
    </row>
    <row r="8914" spans="1:6" x14ac:dyDescent="0.25">
      <c r="A8914" s="16" t="s">
        <v>246</v>
      </c>
      <c r="B8914" s="16">
        <v>68803</v>
      </c>
      <c r="C8914" s="16">
        <v>103</v>
      </c>
      <c r="D8914" s="16">
        <v>82.3</v>
      </c>
      <c r="E8914" s="17">
        <v>32587</v>
      </c>
      <c r="F8914" s="17"/>
    </row>
    <row r="8915" spans="1:6" x14ac:dyDescent="0.25">
      <c r="A8915" s="16" t="s">
        <v>246</v>
      </c>
      <c r="B8915" s="16">
        <v>69101</v>
      </c>
      <c r="C8915" s="16">
        <v>135</v>
      </c>
      <c r="D8915" s="16">
        <v>119.4</v>
      </c>
      <c r="E8915" s="17">
        <v>32325</v>
      </c>
      <c r="F8915" s="17"/>
    </row>
    <row r="8916" spans="1:6" x14ac:dyDescent="0.25">
      <c r="A8916" s="16" t="s">
        <v>246</v>
      </c>
      <c r="B8916" s="16">
        <v>68456</v>
      </c>
      <c r="C8916" s="16">
        <v>41</v>
      </c>
      <c r="D8916" s="16">
        <v>4.5</v>
      </c>
      <c r="E8916" s="17">
        <v>34801</v>
      </c>
      <c r="F8916" s="17"/>
    </row>
    <row r="8917" spans="1:6" x14ac:dyDescent="0.25">
      <c r="A8917" s="16" t="s">
        <v>246</v>
      </c>
      <c r="B8917" s="16">
        <v>68601</v>
      </c>
      <c r="C8917" s="16">
        <v>48</v>
      </c>
      <c r="D8917" s="16">
        <v>10.3</v>
      </c>
      <c r="E8917" s="17">
        <v>34359</v>
      </c>
      <c r="F8917" s="17"/>
    </row>
    <row r="8918" spans="1:6" x14ac:dyDescent="0.25">
      <c r="A8918" s="16" t="s">
        <v>246</v>
      </c>
      <c r="B8918" s="16">
        <v>69210</v>
      </c>
      <c r="C8918" s="16">
        <v>46</v>
      </c>
      <c r="D8918" s="16">
        <v>24.3</v>
      </c>
      <c r="E8918" s="17">
        <v>42727</v>
      </c>
      <c r="F8918" s="17"/>
    </row>
    <row r="8919" spans="1:6" x14ac:dyDescent="0.25">
      <c r="A8919" s="16" t="s">
        <v>246</v>
      </c>
      <c r="B8919" s="16">
        <v>68770</v>
      </c>
      <c r="C8919" s="16">
        <v>42</v>
      </c>
      <c r="D8919" s="16">
        <v>41</v>
      </c>
      <c r="E8919" s="17">
        <v>35186</v>
      </c>
      <c r="F8919" s="17"/>
    </row>
    <row r="8920" spans="1:6" x14ac:dyDescent="0.25">
      <c r="A8920" s="16" t="s">
        <v>246</v>
      </c>
      <c r="B8920" s="16">
        <v>68512</v>
      </c>
      <c r="C8920" s="16">
        <v>47</v>
      </c>
      <c r="D8920" s="16">
        <v>24.1</v>
      </c>
      <c r="E8920" s="17">
        <v>43040</v>
      </c>
      <c r="F8920" s="17"/>
    </row>
    <row r="8921" spans="1:6" x14ac:dyDescent="0.25">
      <c r="A8921" s="16" t="s">
        <v>246</v>
      </c>
      <c r="B8921" s="16">
        <v>68620</v>
      </c>
      <c r="C8921" s="16">
        <v>60</v>
      </c>
      <c r="D8921" s="16">
        <v>55.2</v>
      </c>
      <c r="E8921" s="17">
        <v>35309</v>
      </c>
      <c r="F8921" s="17"/>
    </row>
    <row r="8922" spans="1:6" x14ac:dyDescent="0.25">
      <c r="A8922" s="16" t="s">
        <v>246</v>
      </c>
      <c r="B8922" s="16">
        <v>69301</v>
      </c>
      <c r="C8922" s="16">
        <v>60</v>
      </c>
      <c r="D8922" s="16">
        <v>53</v>
      </c>
      <c r="E8922" s="17">
        <v>30768</v>
      </c>
      <c r="F8922" s="17"/>
    </row>
    <row r="8923" spans="1:6" x14ac:dyDescent="0.25">
      <c r="A8923" s="16" t="s">
        <v>246</v>
      </c>
      <c r="B8923" s="16">
        <v>69140</v>
      </c>
      <c r="C8923" s="16">
        <v>50</v>
      </c>
      <c r="D8923" s="16">
        <v>29.5</v>
      </c>
      <c r="E8923" s="17">
        <v>27119</v>
      </c>
      <c r="F8923" s="17"/>
    </row>
    <row r="8924" spans="1:6" x14ac:dyDescent="0.25">
      <c r="A8924" s="16" t="s">
        <v>246</v>
      </c>
      <c r="B8924" s="16">
        <v>68713</v>
      </c>
      <c r="C8924" s="16">
        <v>61</v>
      </c>
      <c r="D8924" s="16">
        <v>31.4</v>
      </c>
      <c r="E8924" s="17">
        <v>35096</v>
      </c>
      <c r="F8924" s="17"/>
    </row>
    <row r="8925" spans="1:6" x14ac:dyDescent="0.25">
      <c r="A8925" s="16" t="s">
        <v>246</v>
      </c>
      <c r="B8925" s="16">
        <v>68154</v>
      </c>
      <c r="C8925" s="16">
        <v>105</v>
      </c>
      <c r="D8925" s="16">
        <v>87.3</v>
      </c>
      <c r="E8925" s="17">
        <v>30321</v>
      </c>
      <c r="F8925" s="17"/>
    </row>
    <row r="8926" spans="1:6" x14ac:dyDescent="0.25">
      <c r="A8926" s="16" t="s">
        <v>246</v>
      </c>
      <c r="B8926" s="16">
        <v>68818</v>
      </c>
      <c r="C8926" s="16">
        <v>64</v>
      </c>
      <c r="D8926" s="16">
        <v>63</v>
      </c>
      <c r="E8926" s="17">
        <v>38353</v>
      </c>
      <c r="F8926" s="17"/>
    </row>
    <row r="8927" spans="1:6" x14ac:dyDescent="0.25">
      <c r="A8927" s="16" t="s">
        <v>246</v>
      </c>
      <c r="B8927" s="16">
        <v>68733</v>
      </c>
      <c r="C8927" s="16">
        <v>38</v>
      </c>
      <c r="D8927" s="16">
        <v>35.4</v>
      </c>
      <c r="E8927" s="17">
        <v>35866</v>
      </c>
      <c r="F8927" s="17"/>
    </row>
    <row r="8928" spans="1:6" x14ac:dyDescent="0.25">
      <c r="A8928" s="16" t="s">
        <v>246</v>
      </c>
      <c r="B8928" s="16">
        <v>68956</v>
      </c>
      <c r="C8928" s="16">
        <v>76</v>
      </c>
      <c r="D8928" s="16">
        <v>47.5</v>
      </c>
      <c r="E8928" s="17">
        <v>34989</v>
      </c>
      <c r="F8928" s="17"/>
    </row>
    <row r="8929" spans="1:6" x14ac:dyDescent="0.25">
      <c r="A8929" s="16" t="s">
        <v>246</v>
      </c>
      <c r="B8929" s="16">
        <v>68025</v>
      </c>
      <c r="C8929" s="16">
        <v>100</v>
      </c>
      <c r="D8929" s="16">
        <v>88.6</v>
      </c>
      <c r="E8929" s="17">
        <v>39792</v>
      </c>
      <c r="F8929" s="17"/>
    </row>
    <row r="8930" spans="1:6" x14ac:dyDescent="0.25">
      <c r="A8930" s="16" t="s">
        <v>246</v>
      </c>
      <c r="B8930" s="16">
        <v>68405</v>
      </c>
      <c r="C8930" s="16">
        <v>54</v>
      </c>
      <c r="D8930" s="16">
        <v>3.3</v>
      </c>
      <c r="E8930" s="17">
        <v>34128</v>
      </c>
      <c r="F8930" s="17"/>
    </row>
    <row r="8931" spans="1:6" x14ac:dyDescent="0.25">
      <c r="A8931" s="16" t="s">
        <v>246</v>
      </c>
      <c r="B8931" s="16">
        <v>68117</v>
      </c>
      <c r="C8931" s="16">
        <v>70</v>
      </c>
      <c r="D8931" s="16">
        <v>62</v>
      </c>
      <c r="E8931" s="17">
        <v>37073</v>
      </c>
      <c r="F8931" s="17"/>
    </row>
    <row r="8932" spans="1:6" x14ac:dyDescent="0.25">
      <c r="A8932" s="16" t="s">
        <v>246</v>
      </c>
      <c r="B8932" s="16">
        <v>68410</v>
      </c>
      <c r="C8932" s="16">
        <v>71</v>
      </c>
      <c r="D8932" s="16">
        <v>44.3</v>
      </c>
      <c r="E8932" s="17">
        <v>33909</v>
      </c>
      <c r="F8932" s="17"/>
    </row>
    <row r="8933" spans="1:6" x14ac:dyDescent="0.25">
      <c r="A8933" s="16" t="s">
        <v>246</v>
      </c>
      <c r="B8933" s="16">
        <v>68465</v>
      </c>
      <c r="C8933" s="16">
        <v>58</v>
      </c>
      <c r="D8933" s="16">
        <v>45.3</v>
      </c>
      <c r="E8933" s="17">
        <v>34943</v>
      </c>
      <c r="F8933" s="17"/>
    </row>
    <row r="8934" spans="1:6" x14ac:dyDescent="0.25">
      <c r="A8934" s="16" t="s">
        <v>246</v>
      </c>
      <c r="B8934" s="16">
        <v>69341</v>
      </c>
      <c r="C8934" s="16">
        <v>102</v>
      </c>
      <c r="D8934" s="16">
        <v>95.6</v>
      </c>
      <c r="E8934" s="17">
        <v>31401</v>
      </c>
      <c r="F8934" s="17"/>
    </row>
    <row r="8935" spans="1:6" x14ac:dyDescent="0.25">
      <c r="A8935" s="16" t="s">
        <v>246</v>
      </c>
      <c r="B8935" s="16">
        <v>68144</v>
      </c>
      <c r="C8935" s="16">
        <v>175</v>
      </c>
      <c r="D8935" s="16">
        <v>137.69999999999999</v>
      </c>
      <c r="E8935" s="17">
        <v>28825</v>
      </c>
      <c r="F8935" s="17"/>
    </row>
    <row r="8936" spans="1:6" x14ac:dyDescent="0.25">
      <c r="A8936" s="16" t="s">
        <v>246</v>
      </c>
      <c r="B8936" s="16">
        <v>68502</v>
      </c>
      <c r="C8936" s="16">
        <v>293</v>
      </c>
      <c r="D8936" s="16">
        <v>215.6</v>
      </c>
      <c r="E8936" s="17">
        <v>39295</v>
      </c>
      <c r="F8936" s="17"/>
    </row>
    <row r="8937" spans="1:6" x14ac:dyDescent="0.25">
      <c r="A8937" s="16" t="s">
        <v>246</v>
      </c>
      <c r="B8937" s="16">
        <v>68780</v>
      </c>
      <c r="C8937" s="16">
        <v>40</v>
      </c>
      <c r="D8937" s="16">
        <v>20</v>
      </c>
      <c r="E8937" s="17">
        <v>37347</v>
      </c>
      <c r="F8937" s="17"/>
    </row>
    <row r="8938" spans="1:6" x14ac:dyDescent="0.25">
      <c r="A8938" s="16" t="s">
        <v>246</v>
      </c>
      <c r="B8938" s="16">
        <v>68502</v>
      </c>
      <c r="C8938" s="16">
        <v>104</v>
      </c>
      <c r="D8938" s="16">
        <v>93</v>
      </c>
      <c r="E8938" s="17">
        <v>24473</v>
      </c>
      <c r="F8938" s="17"/>
    </row>
    <row r="8939" spans="1:6" x14ac:dyDescent="0.25">
      <c r="A8939" s="16" t="s">
        <v>246</v>
      </c>
      <c r="B8939" s="16">
        <v>69152</v>
      </c>
      <c r="C8939" s="16">
        <v>30</v>
      </c>
      <c r="D8939" s="16">
        <v>22.9</v>
      </c>
      <c r="E8939" s="17">
        <v>27119</v>
      </c>
      <c r="F8939" s="17"/>
    </row>
    <row r="8940" spans="1:6" x14ac:dyDescent="0.25">
      <c r="A8940" s="16" t="s">
        <v>246</v>
      </c>
      <c r="B8940" s="16">
        <v>69162</v>
      </c>
      <c r="C8940" s="16">
        <v>61</v>
      </c>
      <c r="D8940" s="16">
        <v>53.1</v>
      </c>
      <c r="E8940" s="17">
        <v>41821</v>
      </c>
      <c r="F8940" s="17"/>
    </row>
    <row r="8941" spans="1:6" x14ac:dyDescent="0.25">
      <c r="A8941" s="16" t="s">
        <v>246</v>
      </c>
      <c r="B8941" s="16">
        <v>68310</v>
      </c>
      <c r="C8941" s="16">
        <v>80</v>
      </c>
      <c r="D8941" s="16">
        <v>74.599999999999994</v>
      </c>
      <c r="E8941" s="17">
        <v>35339</v>
      </c>
      <c r="F8941" s="17"/>
    </row>
    <row r="8942" spans="1:6" x14ac:dyDescent="0.25">
      <c r="A8942" s="16" t="s">
        <v>246</v>
      </c>
      <c r="B8942" s="16">
        <v>68352</v>
      </c>
      <c r="C8942" s="16">
        <v>39</v>
      </c>
      <c r="D8942" s="16">
        <v>38.4</v>
      </c>
      <c r="E8942" s="17">
        <v>40087</v>
      </c>
      <c r="F8942" s="17"/>
    </row>
    <row r="8943" spans="1:6" x14ac:dyDescent="0.25">
      <c r="A8943" s="16" t="s">
        <v>246</v>
      </c>
      <c r="B8943" s="16">
        <v>69101</v>
      </c>
      <c r="C8943" s="16">
        <v>68</v>
      </c>
      <c r="D8943" s="16">
        <v>45.5</v>
      </c>
      <c r="E8943" s="17">
        <v>32890</v>
      </c>
      <c r="F8943" s="17"/>
    </row>
    <row r="8944" spans="1:6" x14ac:dyDescent="0.25">
      <c r="A8944" s="16" t="s">
        <v>246</v>
      </c>
      <c r="B8944" s="16">
        <v>68715</v>
      </c>
      <c r="C8944" s="16">
        <v>50</v>
      </c>
      <c r="D8944" s="16">
        <v>45.2</v>
      </c>
      <c r="E8944" s="17">
        <v>35521</v>
      </c>
      <c r="F8944" s="17"/>
    </row>
    <row r="8945" spans="1:6" x14ac:dyDescent="0.25">
      <c r="A8945" s="16" t="s">
        <v>246</v>
      </c>
      <c r="B8945" s="16">
        <v>68361</v>
      </c>
      <c r="C8945" s="16">
        <v>68</v>
      </c>
      <c r="D8945" s="16">
        <v>62.1</v>
      </c>
      <c r="E8945" s="17">
        <v>35947</v>
      </c>
      <c r="F8945" s="17"/>
    </row>
    <row r="8946" spans="1:6" x14ac:dyDescent="0.25">
      <c r="A8946" s="16" t="s">
        <v>246</v>
      </c>
      <c r="B8946" s="16">
        <v>69165</v>
      </c>
      <c r="C8946" s="16">
        <v>60</v>
      </c>
      <c r="D8946" s="16">
        <v>44.8</v>
      </c>
      <c r="E8946" s="17">
        <v>34486</v>
      </c>
      <c r="F8946" s="17"/>
    </row>
    <row r="8947" spans="1:6" x14ac:dyDescent="0.25">
      <c r="A8947" s="16" t="s">
        <v>246</v>
      </c>
      <c r="B8947" s="16">
        <v>69361</v>
      </c>
      <c r="C8947" s="16">
        <v>66</v>
      </c>
      <c r="D8947" s="16">
        <v>58.1</v>
      </c>
      <c r="E8947" s="17">
        <v>38827</v>
      </c>
      <c r="F8947" s="17"/>
    </row>
    <row r="8948" spans="1:6" x14ac:dyDescent="0.25">
      <c r="A8948" s="16" t="s">
        <v>246</v>
      </c>
      <c r="B8948" s="16">
        <v>68779</v>
      </c>
      <c r="C8948" s="16">
        <v>70</v>
      </c>
      <c r="D8948" s="16">
        <v>57.7</v>
      </c>
      <c r="E8948" s="17">
        <v>33151</v>
      </c>
      <c r="F8948" s="17"/>
    </row>
    <row r="8949" spans="1:6" x14ac:dyDescent="0.25">
      <c r="A8949" s="16" t="s">
        <v>246</v>
      </c>
      <c r="B8949" s="16">
        <v>69339</v>
      </c>
      <c r="C8949" s="16">
        <v>35</v>
      </c>
      <c r="D8949" s="16">
        <v>25.5</v>
      </c>
      <c r="E8949" s="17">
        <v>37773</v>
      </c>
      <c r="F8949" s="17"/>
    </row>
    <row r="8950" spans="1:6" x14ac:dyDescent="0.25">
      <c r="A8950" s="16" t="s">
        <v>246</v>
      </c>
      <c r="B8950" s="16">
        <v>68008</v>
      </c>
      <c r="C8950" s="16">
        <v>84</v>
      </c>
      <c r="D8950" s="16">
        <v>57.9</v>
      </c>
      <c r="E8950" s="17">
        <v>34486</v>
      </c>
      <c r="F8950" s="17"/>
    </row>
    <row r="8951" spans="1:6" x14ac:dyDescent="0.25">
      <c r="A8951" s="16" t="s">
        <v>246</v>
      </c>
      <c r="B8951" s="16">
        <v>68718</v>
      </c>
      <c r="C8951" s="16">
        <v>70</v>
      </c>
      <c r="D8951" s="16">
        <v>38</v>
      </c>
      <c r="E8951" s="17">
        <v>34639</v>
      </c>
      <c r="F8951" s="17"/>
    </row>
    <row r="8952" spans="1:6" x14ac:dyDescent="0.25">
      <c r="A8952" s="16" t="s">
        <v>246</v>
      </c>
      <c r="B8952" s="16">
        <v>68629</v>
      </c>
      <c r="C8952" s="16">
        <v>51</v>
      </c>
      <c r="D8952" s="16">
        <v>36.1</v>
      </c>
      <c r="E8952" s="17">
        <v>33695</v>
      </c>
      <c r="F8952" s="17"/>
    </row>
    <row r="8953" spans="1:6" x14ac:dyDescent="0.25">
      <c r="A8953" s="16" t="s">
        <v>246</v>
      </c>
      <c r="B8953" s="16">
        <v>68047</v>
      </c>
      <c r="C8953" s="16">
        <v>42</v>
      </c>
      <c r="D8953" s="16">
        <v>34.799999999999997</v>
      </c>
      <c r="E8953" s="17">
        <v>35186</v>
      </c>
      <c r="F8953" s="17"/>
    </row>
    <row r="8954" spans="1:6" x14ac:dyDescent="0.25">
      <c r="A8954" s="16" t="s">
        <v>246</v>
      </c>
      <c r="B8954" s="16">
        <v>68842</v>
      </c>
      <c r="C8954" s="16">
        <v>26</v>
      </c>
      <c r="D8954" s="16">
        <v>20.8</v>
      </c>
      <c r="E8954" s="17">
        <v>41000</v>
      </c>
      <c r="F8954" s="17"/>
    </row>
    <row r="8955" spans="1:6" x14ac:dyDescent="0.25">
      <c r="A8955" s="16" t="s">
        <v>246</v>
      </c>
      <c r="B8955" s="16">
        <v>68108</v>
      </c>
      <c r="C8955" s="16">
        <v>184</v>
      </c>
      <c r="D8955" s="16">
        <v>157.6</v>
      </c>
      <c r="E8955" s="17">
        <v>31971</v>
      </c>
      <c r="F8955" s="17"/>
    </row>
    <row r="8956" spans="1:6" x14ac:dyDescent="0.25">
      <c r="A8956" s="16" t="s">
        <v>246</v>
      </c>
      <c r="B8956" s="16">
        <v>68771</v>
      </c>
      <c r="C8956" s="16">
        <v>45</v>
      </c>
      <c r="D8956" s="16">
        <v>32.9</v>
      </c>
      <c r="E8956" s="17">
        <v>35156</v>
      </c>
      <c r="F8956" s="17"/>
    </row>
    <row r="8957" spans="1:6" x14ac:dyDescent="0.25">
      <c r="A8957" s="16" t="s">
        <v>246</v>
      </c>
      <c r="B8957" s="16">
        <v>68520</v>
      </c>
      <c r="C8957" s="16">
        <v>72</v>
      </c>
      <c r="D8957" s="16">
        <v>57.6</v>
      </c>
      <c r="E8957" s="17">
        <v>43076</v>
      </c>
      <c r="F8957" s="17"/>
    </row>
    <row r="8958" spans="1:6" x14ac:dyDescent="0.25">
      <c r="A8958" s="16" t="s">
        <v>246</v>
      </c>
      <c r="B8958" s="16">
        <v>68776</v>
      </c>
      <c r="C8958" s="16">
        <v>77</v>
      </c>
      <c r="D8958" s="16">
        <v>51.7</v>
      </c>
      <c r="E8958" s="17">
        <v>32295</v>
      </c>
      <c r="F8958" s="17"/>
    </row>
    <row r="8959" spans="1:6" x14ac:dyDescent="0.25">
      <c r="A8959" s="16" t="s">
        <v>246</v>
      </c>
      <c r="B8959" s="16">
        <v>68420</v>
      </c>
      <c r="C8959" s="16">
        <v>64</v>
      </c>
      <c r="D8959" s="16">
        <v>30.8</v>
      </c>
      <c r="E8959" s="17">
        <v>34639</v>
      </c>
      <c r="F8959" s="17"/>
    </row>
    <row r="8960" spans="1:6" x14ac:dyDescent="0.25">
      <c r="A8960" s="16" t="s">
        <v>246</v>
      </c>
      <c r="B8960" s="16">
        <v>68376</v>
      </c>
      <c r="C8960" s="16">
        <v>49</v>
      </c>
      <c r="D8960" s="16">
        <v>29.4</v>
      </c>
      <c r="E8960" s="17">
        <v>37530</v>
      </c>
      <c r="F8960" s="17"/>
    </row>
    <row r="8961" spans="1:6" x14ac:dyDescent="0.25">
      <c r="A8961" s="16" t="s">
        <v>246</v>
      </c>
      <c r="B8961" s="16">
        <v>68025</v>
      </c>
      <c r="C8961" s="16">
        <v>43</v>
      </c>
      <c r="D8961" s="16">
        <v>36.6</v>
      </c>
      <c r="E8961" s="17">
        <v>36105</v>
      </c>
      <c r="F8961" s="17"/>
    </row>
    <row r="8962" spans="1:6" x14ac:dyDescent="0.25">
      <c r="A8962" s="16" t="s">
        <v>246</v>
      </c>
      <c r="B8962" s="16">
        <v>68124</v>
      </c>
      <c r="C8962" s="16">
        <v>174</v>
      </c>
      <c r="D8962" s="16">
        <v>83.4</v>
      </c>
      <c r="E8962" s="17">
        <v>29759</v>
      </c>
      <c r="F8962" s="17"/>
    </row>
    <row r="8963" spans="1:6" x14ac:dyDescent="0.25">
      <c r="A8963" s="16" t="s">
        <v>246</v>
      </c>
      <c r="B8963" s="16">
        <v>68776</v>
      </c>
      <c r="C8963" s="16">
        <v>72</v>
      </c>
      <c r="D8963" s="16">
        <v>53.5</v>
      </c>
      <c r="E8963" s="17">
        <v>31594</v>
      </c>
      <c r="F8963" s="17"/>
    </row>
    <row r="8964" spans="1:6" x14ac:dyDescent="0.25">
      <c r="A8964" s="16" t="s">
        <v>246</v>
      </c>
      <c r="B8964" s="16">
        <v>69021</v>
      </c>
      <c r="C8964" s="16">
        <v>56</v>
      </c>
      <c r="D8964" s="16">
        <v>26.2</v>
      </c>
      <c r="E8964" s="17">
        <v>37196</v>
      </c>
      <c r="F8964" s="17"/>
    </row>
    <row r="8965" spans="1:6" x14ac:dyDescent="0.25">
      <c r="A8965" s="16" t="s">
        <v>246</v>
      </c>
      <c r="B8965" s="16">
        <v>68853</v>
      </c>
      <c r="C8965" s="16">
        <v>64</v>
      </c>
      <c r="D8965" s="16">
        <v>54.4</v>
      </c>
      <c r="E8965" s="17">
        <v>35855</v>
      </c>
      <c r="F8965" s="17"/>
    </row>
    <row r="8966" spans="1:6" x14ac:dyDescent="0.25">
      <c r="A8966" s="16" t="s">
        <v>246</v>
      </c>
      <c r="B8966" s="16">
        <v>68305</v>
      </c>
      <c r="C8966" s="16">
        <v>102</v>
      </c>
      <c r="D8966" s="16">
        <v>56.2</v>
      </c>
      <c r="E8966" s="17">
        <v>33573</v>
      </c>
      <c r="F8966" s="17"/>
    </row>
    <row r="8967" spans="1:6" x14ac:dyDescent="0.25">
      <c r="A8967" s="16" t="s">
        <v>246</v>
      </c>
      <c r="B8967" s="16">
        <v>68783</v>
      </c>
      <c r="C8967" s="16">
        <v>58</v>
      </c>
      <c r="D8967" s="16">
        <v>33.6</v>
      </c>
      <c r="E8967" s="17">
        <v>35247</v>
      </c>
      <c r="F8967" s="17"/>
    </row>
    <row r="8968" spans="1:6" x14ac:dyDescent="0.25">
      <c r="A8968" s="16" t="s">
        <v>246</v>
      </c>
      <c r="B8968" s="16">
        <v>68526</v>
      </c>
      <c r="C8968" s="16">
        <v>126</v>
      </c>
      <c r="D8968" s="16">
        <v>114.9</v>
      </c>
      <c r="E8968" s="17">
        <v>35922</v>
      </c>
      <c r="F8968" s="17"/>
    </row>
    <row r="8969" spans="1:6" x14ac:dyDescent="0.25">
      <c r="A8969" s="16" t="s">
        <v>246</v>
      </c>
      <c r="B8969" s="16">
        <v>69343</v>
      </c>
      <c r="C8969" s="16">
        <v>40</v>
      </c>
      <c r="D8969" s="16">
        <v>25.7</v>
      </c>
      <c r="E8969" s="17">
        <v>28927</v>
      </c>
      <c r="F8969" s="17"/>
    </row>
    <row r="8970" spans="1:6" x14ac:dyDescent="0.25">
      <c r="A8970" s="16" t="s">
        <v>246</v>
      </c>
      <c r="B8970" s="16">
        <v>68788</v>
      </c>
      <c r="C8970" s="16">
        <v>54</v>
      </c>
      <c r="D8970" s="16">
        <v>40</v>
      </c>
      <c r="E8970" s="17">
        <v>43521</v>
      </c>
      <c r="F8970" s="17"/>
    </row>
    <row r="8971" spans="1:6" x14ac:dyDescent="0.25">
      <c r="A8971" s="16" t="s">
        <v>246</v>
      </c>
      <c r="B8971" s="16">
        <v>68434</v>
      </c>
      <c r="C8971" s="16">
        <v>82</v>
      </c>
      <c r="D8971" s="16">
        <v>71.599999999999994</v>
      </c>
      <c r="E8971" s="17">
        <v>39845</v>
      </c>
      <c r="F8971" s="17"/>
    </row>
    <row r="8972" spans="1:6" x14ac:dyDescent="0.25">
      <c r="A8972" s="16" t="s">
        <v>246</v>
      </c>
      <c r="B8972" s="16">
        <v>68114</v>
      </c>
      <c r="C8972" s="16">
        <v>45</v>
      </c>
      <c r="D8972" s="16">
        <v>32.5</v>
      </c>
      <c r="E8972" s="17">
        <v>39190</v>
      </c>
      <c r="F8972" s="17"/>
    </row>
    <row r="8973" spans="1:6" x14ac:dyDescent="0.25">
      <c r="A8973" s="16" t="s">
        <v>246</v>
      </c>
      <c r="B8973" s="16">
        <v>68801</v>
      </c>
      <c r="C8973" s="16">
        <v>95</v>
      </c>
      <c r="D8973" s="16">
        <v>71.3</v>
      </c>
      <c r="E8973" s="17">
        <v>33390</v>
      </c>
      <c r="F8973" s="17"/>
    </row>
    <row r="8974" spans="1:6" x14ac:dyDescent="0.25">
      <c r="A8974" s="16" t="s">
        <v>246</v>
      </c>
      <c r="B8974" s="16">
        <v>68791</v>
      </c>
      <c r="C8974" s="16">
        <v>38</v>
      </c>
      <c r="D8974" s="16">
        <v>34.4</v>
      </c>
      <c r="E8974" s="17">
        <v>34547</v>
      </c>
      <c r="F8974" s="17"/>
    </row>
    <row r="8975" spans="1:6" x14ac:dyDescent="0.25">
      <c r="A8975" s="16" t="s">
        <v>246</v>
      </c>
      <c r="B8975" s="16">
        <v>69153</v>
      </c>
      <c r="C8975" s="16">
        <v>82</v>
      </c>
      <c r="D8975" s="16">
        <v>32.299999999999997</v>
      </c>
      <c r="E8975" s="17">
        <v>32783</v>
      </c>
      <c r="F8975" s="17"/>
    </row>
    <row r="8976" spans="1:6" x14ac:dyDescent="0.25">
      <c r="A8976" s="16" t="s">
        <v>246</v>
      </c>
      <c r="B8976" s="16">
        <v>68729</v>
      </c>
      <c r="C8976" s="16">
        <v>47</v>
      </c>
      <c r="D8976" s="16">
        <v>45.6</v>
      </c>
      <c r="E8976" s="17">
        <v>40391</v>
      </c>
      <c r="F8976" s="17"/>
    </row>
    <row r="8977" spans="1:6" x14ac:dyDescent="0.25">
      <c r="A8977" s="16" t="s">
        <v>246</v>
      </c>
      <c r="B8977" s="16">
        <v>68446</v>
      </c>
      <c r="C8977" s="16">
        <v>88</v>
      </c>
      <c r="D8977" s="16">
        <v>42.9</v>
      </c>
      <c r="E8977" s="17">
        <v>34366</v>
      </c>
      <c r="F8977" s="17"/>
    </row>
    <row r="8978" spans="1:6" x14ac:dyDescent="0.25">
      <c r="A8978" s="16" t="s">
        <v>246</v>
      </c>
      <c r="B8978" s="16">
        <v>68825</v>
      </c>
      <c r="C8978" s="16">
        <v>35</v>
      </c>
      <c r="D8978" s="16">
        <v>32.799999999999997</v>
      </c>
      <c r="E8978" s="17">
        <v>35339</v>
      </c>
      <c r="F8978" s="17"/>
    </row>
    <row r="8979" spans="1:6" x14ac:dyDescent="0.25">
      <c r="A8979" s="16" t="s">
        <v>246</v>
      </c>
      <c r="B8979" s="16">
        <v>69334</v>
      </c>
      <c r="C8979" s="16">
        <v>49</v>
      </c>
      <c r="D8979" s="16">
        <v>33.700000000000003</v>
      </c>
      <c r="E8979" s="17">
        <v>38139</v>
      </c>
      <c r="F8979" s="17"/>
    </row>
    <row r="8980" spans="1:6" x14ac:dyDescent="0.25">
      <c r="A8980" s="16" t="s">
        <v>246</v>
      </c>
      <c r="B8980" s="16">
        <v>68467</v>
      </c>
      <c r="C8980" s="16">
        <v>127</v>
      </c>
      <c r="D8980" s="16">
        <v>105.3</v>
      </c>
      <c r="E8980" s="17">
        <v>34162</v>
      </c>
      <c r="F8980" s="17"/>
    </row>
    <row r="8981" spans="1:6" x14ac:dyDescent="0.25">
      <c r="A8981" s="16" t="s">
        <v>246</v>
      </c>
      <c r="B8981" s="16">
        <v>68862</v>
      </c>
      <c r="C8981" s="16">
        <v>60</v>
      </c>
      <c r="D8981" s="16">
        <v>32</v>
      </c>
      <c r="E8981" s="17">
        <v>42186</v>
      </c>
      <c r="F8981" s="17"/>
    </row>
    <row r="8982" spans="1:6" x14ac:dyDescent="0.25">
      <c r="A8982" s="16" t="s">
        <v>246</v>
      </c>
      <c r="B8982" s="16">
        <v>68926</v>
      </c>
      <c r="C8982" s="16">
        <v>28</v>
      </c>
      <c r="D8982" s="16">
        <v>22.4</v>
      </c>
      <c r="E8982" s="17">
        <v>38626</v>
      </c>
      <c r="F8982" s="17"/>
    </row>
    <row r="8983" spans="1:6" x14ac:dyDescent="0.25">
      <c r="A8983" s="16" t="s">
        <v>246</v>
      </c>
      <c r="B8983" s="16">
        <v>68037</v>
      </c>
      <c r="C8983" s="16">
        <v>61</v>
      </c>
      <c r="D8983" s="16">
        <v>48.7</v>
      </c>
      <c r="E8983" s="17">
        <v>38491</v>
      </c>
      <c r="F8983" s="17"/>
    </row>
    <row r="8984" spans="1:6" x14ac:dyDescent="0.25">
      <c r="A8984" s="16" t="s">
        <v>246</v>
      </c>
      <c r="B8984" s="16">
        <v>68301</v>
      </c>
      <c r="C8984" s="16">
        <v>52</v>
      </c>
      <c r="D8984" s="16">
        <v>37.4</v>
      </c>
      <c r="E8984" s="17">
        <v>30840</v>
      </c>
      <c r="F8984" s="17"/>
    </row>
    <row r="8985" spans="1:6" x14ac:dyDescent="0.25">
      <c r="A8985" s="16" t="s">
        <v>246</v>
      </c>
      <c r="B8985" s="16">
        <v>68137</v>
      </c>
      <c r="C8985" s="16">
        <v>106</v>
      </c>
      <c r="D8985" s="16">
        <v>85.7</v>
      </c>
      <c r="E8985" s="17">
        <v>33070</v>
      </c>
      <c r="F8985" s="17"/>
    </row>
    <row r="8986" spans="1:6" x14ac:dyDescent="0.25">
      <c r="A8986" s="16" t="s">
        <v>246</v>
      </c>
      <c r="B8986" s="16">
        <v>68959</v>
      </c>
      <c r="C8986" s="16">
        <v>64</v>
      </c>
      <c r="D8986" s="16">
        <v>59.6</v>
      </c>
      <c r="E8986" s="17">
        <v>38626</v>
      </c>
      <c r="F8986" s="17"/>
    </row>
    <row r="8987" spans="1:6" x14ac:dyDescent="0.25">
      <c r="A8987" s="16" t="s">
        <v>246</v>
      </c>
      <c r="B8987" s="16">
        <v>69336</v>
      </c>
      <c r="C8987" s="16">
        <v>44</v>
      </c>
      <c r="D8987" s="16">
        <v>40.799999999999997</v>
      </c>
      <c r="E8987" s="17">
        <v>35886</v>
      </c>
      <c r="F8987" s="17"/>
    </row>
    <row r="8988" spans="1:6" x14ac:dyDescent="0.25">
      <c r="A8988" s="16" t="s">
        <v>246</v>
      </c>
      <c r="B8988" s="16">
        <v>68949</v>
      </c>
      <c r="C8988" s="16">
        <v>86</v>
      </c>
      <c r="D8988" s="16">
        <v>72.599999999999994</v>
      </c>
      <c r="E8988" s="17">
        <v>37469</v>
      </c>
      <c r="F8988" s="17"/>
    </row>
    <row r="8989" spans="1:6" x14ac:dyDescent="0.25">
      <c r="A8989" s="16" t="s">
        <v>246</v>
      </c>
      <c r="B8989" s="16">
        <v>68370</v>
      </c>
      <c r="C8989" s="16">
        <v>64</v>
      </c>
      <c r="D8989" s="16">
        <v>58.3</v>
      </c>
      <c r="E8989" s="17">
        <v>38169</v>
      </c>
      <c r="F8989" s="17"/>
    </row>
    <row r="8990" spans="1:6" x14ac:dyDescent="0.25">
      <c r="A8990" s="16" t="s">
        <v>246</v>
      </c>
      <c r="B8990" s="16">
        <v>68371</v>
      </c>
      <c r="C8990" s="16">
        <v>40</v>
      </c>
      <c r="D8990" s="16">
        <v>39.299999999999997</v>
      </c>
      <c r="E8990" s="17">
        <v>29738</v>
      </c>
      <c r="F8990" s="17"/>
    </row>
    <row r="8991" spans="1:6" x14ac:dyDescent="0.25">
      <c r="A8991" s="16" t="s">
        <v>246</v>
      </c>
      <c r="B8991" s="16">
        <v>68826</v>
      </c>
      <c r="C8991" s="16">
        <v>63</v>
      </c>
      <c r="D8991" s="16">
        <v>58.4</v>
      </c>
      <c r="E8991" s="17">
        <v>34486</v>
      </c>
      <c r="F8991" s="17"/>
    </row>
    <row r="8992" spans="1:6" x14ac:dyDescent="0.25">
      <c r="A8992" s="16" t="s">
        <v>246</v>
      </c>
      <c r="B8992" s="16">
        <v>68105</v>
      </c>
      <c r="C8992" s="16">
        <v>61</v>
      </c>
      <c r="D8992" s="16">
        <v>48.2</v>
      </c>
      <c r="E8992" s="17">
        <v>35765</v>
      </c>
      <c r="F8992" s="17"/>
    </row>
    <row r="8993" spans="1:6" x14ac:dyDescent="0.25">
      <c r="A8993" s="16" t="s">
        <v>246</v>
      </c>
      <c r="B8993" s="16">
        <v>69361</v>
      </c>
      <c r="C8993" s="16">
        <v>160</v>
      </c>
      <c r="D8993" s="16">
        <v>85.5</v>
      </c>
      <c r="E8993" s="17">
        <v>32944</v>
      </c>
      <c r="F8993" s="17"/>
    </row>
    <row r="8994" spans="1:6" x14ac:dyDescent="0.25">
      <c r="A8994" s="16" t="s">
        <v>246</v>
      </c>
      <c r="B8994" s="16">
        <v>69201</v>
      </c>
      <c r="C8994" s="16">
        <v>52</v>
      </c>
      <c r="D8994" s="16">
        <v>29.5</v>
      </c>
      <c r="E8994" s="17">
        <v>35034</v>
      </c>
      <c r="F8994" s="17"/>
    </row>
    <row r="8995" spans="1:6" x14ac:dyDescent="0.25">
      <c r="A8995" s="16" t="s">
        <v>246</v>
      </c>
      <c r="B8995" s="16">
        <v>68462</v>
      </c>
      <c r="C8995" s="16">
        <v>54</v>
      </c>
      <c r="D8995" s="16">
        <v>46.8</v>
      </c>
      <c r="E8995" s="17">
        <v>34486</v>
      </c>
      <c r="F8995" s="17"/>
    </row>
    <row r="8996" spans="1:6" x14ac:dyDescent="0.25">
      <c r="A8996" s="16" t="s">
        <v>246</v>
      </c>
      <c r="B8996" s="16">
        <v>68504</v>
      </c>
      <c r="C8996" s="16">
        <v>80</v>
      </c>
      <c r="D8996" s="16">
        <v>69</v>
      </c>
      <c r="E8996" s="17">
        <v>38412</v>
      </c>
      <c r="F8996" s="17"/>
    </row>
    <row r="8997" spans="1:6" x14ac:dyDescent="0.25">
      <c r="A8997" s="16" t="s">
        <v>246</v>
      </c>
      <c r="B8997" s="16">
        <v>68901</v>
      </c>
      <c r="C8997" s="16">
        <v>175</v>
      </c>
      <c r="D8997" s="16">
        <v>76.2</v>
      </c>
      <c r="E8997" s="17">
        <v>31408</v>
      </c>
      <c r="F8997" s="17"/>
    </row>
    <row r="8998" spans="1:6" x14ac:dyDescent="0.25">
      <c r="A8998" s="16" t="s">
        <v>246</v>
      </c>
      <c r="B8998" s="16">
        <v>68716</v>
      </c>
      <c r="C8998" s="16">
        <v>34</v>
      </c>
      <c r="D8998" s="16">
        <v>26.7</v>
      </c>
      <c r="E8998" s="17">
        <v>35431</v>
      </c>
      <c r="F8998" s="17"/>
    </row>
    <row r="8999" spans="1:6" x14ac:dyDescent="0.25">
      <c r="A8999" s="16" t="s">
        <v>246</v>
      </c>
      <c r="B8999" s="16">
        <v>68154</v>
      </c>
      <c r="C8999" s="16">
        <v>44</v>
      </c>
      <c r="D8999" s="16">
        <v>41.1</v>
      </c>
      <c r="E8999" s="17">
        <v>41796</v>
      </c>
      <c r="F8999" s="17"/>
    </row>
    <row r="9000" spans="1:6" x14ac:dyDescent="0.25">
      <c r="A9000" s="16" t="s">
        <v>246</v>
      </c>
      <c r="B9000" s="16">
        <v>68756</v>
      </c>
      <c r="C9000" s="16">
        <v>70</v>
      </c>
      <c r="D9000" s="16">
        <v>39.200000000000003</v>
      </c>
      <c r="E9000" s="17">
        <v>33878</v>
      </c>
      <c r="F9000" s="17"/>
    </row>
    <row r="9001" spans="1:6" x14ac:dyDescent="0.25">
      <c r="A9001" s="16" t="s">
        <v>246</v>
      </c>
      <c r="B9001" s="16">
        <v>68714</v>
      </c>
      <c r="C9001" s="16">
        <v>30</v>
      </c>
      <c r="D9001" s="16">
        <v>19.7</v>
      </c>
      <c r="E9001" s="17">
        <v>43610</v>
      </c>
      <c r="F9001" s="17"/>
    </row>
    <row r="9002" spans="1:6" x14ac:dyDescent="0.25">
      <c r="A9002" s="16" t="s">
        <v>246</v>
      </c>
      <c r="B9002" s="16">
        <v>68847</v>
      </c>
      <c r="C9002" s="16">
        <v>58</v>
      </c>
      <c r="D9002" s="16">
        <v>50.5</v>
      </c>
      <c r="E9002" s="17">
        <v>37803</v>
      </c>
      <c r="F9002" s="17"/>
    </row>
    <row r="9003" spans="1:6" x14ac:dyDescent="0.25">
      <c r="A9003" s="16" t="s">
        <v>246</v>
      </c>
      <c r="B9003" s="16">
        <v>68506</v>
      </c>
      <c r="C9003" s="16">
        <v>126</v>
      </c>
      <c r="D9003" s="16">
        <v>113.4</v>
      </c>
      <c r="E9003" s="17">
        <v>24473</v>
      </c>
      <c r="F9003" s="17"/>
    </row>
    <row r="9004" spans="1:6" x14ac:dyDescent="0.25">
      <c r="A9004" s="16" t="s">
        <v>246</v>
      </c>
      <c r="B9004" s="16">
        <v>69138</v>
      </c>
      <c r="C9004" s="16">
        <v>64</v>
      </c>
      <c r="D9004" s="16">
        <v>39.799999999999997</v>
      </c>
      <c r="E9004" s="17">
        <v>34882</v>
      </c>
      <c r="F9004" s="17"/>
    </row>
    <row r="9005" spans="1:6" x14ac:dyDescent="0.25">
      <c r="A9005" s="16" t="s">
        <v>246</v>
      </c>
      <c r="B9005" s="16">
        <v>69347</v>
      </c>
      <c r="C9005" s="16">
        <v>57</v>
      </c>
      <c r="D9005" s="16">
        <v>45.8</v>
      </c>
      <c r="E9005" s="17">
        <v>35551</v>
      </c>
      <c r="F9005" s="17"/>
    </row>
    <row r="9006" spans="1:6" x14ac:dyDescent="0.25">
      <c r="A9006" s="16" t="s">
        <v>246</v>
      </c>
      <c r="B9006" s="16">
        <v>68031</v>
      </c>
      <c r="C9006" s="16">
        <v>48</v>
      </c>
      <c r="D9006" s="16">
        <v>45.1</v>
      </c>
      <c r="E9006" s="17">
        <v>35886</v>
      </c>
      <c r="F9006" s="17"/>
    </row>
    <row r="9007" spans="1:6" x14ac:dyDescent="0.25">
      <c r="A9007" s="16" t="s">
        <v>246</v>
      </c>
      <c r="B9007" s="16">
        <v>68516</v>
      </c>
      <c r="C9007" s="16">
        <v>173</v>
      </c>
      <c r="D9007" s="16">
        <v>125.1</v>
      </c>
      <c r="E9007" s="17">
        <v>27397</v>
      </c>
      <c r="F9007" s="17"/>
    </row>
    <row r="9008" spans="1:6" x14ac:dyDescent="0.25">
      <c r="A9008" s="16" t="s">
        <v>246</v>
      </c>
      <c r="B9008" s="16">
        <v>68133</v>
      </c>
      <c r="C9008" s="16">
        <v>48</v>
      </c>
      <c r="D9008" s="16">
        <v>44.1</v>
      </c>
      <c r="E9008" s="17">
        <v>42186</v>
      </c>
      <c r="F9008" s="17"/>
    </row>
    <row r="9009" spans="1:6" x14ac:dyDescent="0.25">
      <c r="A9009" s="16" t="s">
        <v>246</v>
      </c>
      <c r="B9009" s="16">
        <v>68920</v>
      </c>
      <c r="C9009" s="16">
        <v>53</v>
      </c>
      <c r="D9009" s="16">
        <v>39.4</v>
      </c>
      <c r="E9009" s="17">
        <v>35186</v>
      </c>
      <c r="F9009" s="17"/>
    </row>
    <row r="9010" spans="1:6" x14ac:dyDescent="0.25">
      <c r="A9010" s="16" t="s">
        <v>246</v>
      </c>
      <c r="B9010" s="16">
        <v>68022</v>
      </c>
      <c r="C9010" s="16">
        <v>135</v>
      </c>
      <c r="D9010" s="16">
        <v>101.4</v>
      </c>
      <c r="E9010" s="17">
        <v>34229</v>
      </c>
      <c r="F9010" s="17"/>
    </row>
    <row r="9011" spans="1:6" x14ac:dyDescent="0.25">
      <c r="A9011" s="16" t="s">
        <v>246</v>
      </c>
      <c r="B9011" s="16">
        <v>68064</v>
      </c>
      <c r="C9011" s="16">
        <v>66</v>
      </c>
      <c r="D9011" s="16">
        <v>46.7</v>
      </c>
      <c r="E9011" s="17">
        <v>33695</v>
      </c>
      <c r="F9011" s="17"/>
    </row>
    <row r="9012" spans="1:6" x14ac:dyDescent="0.25">
      <c r="A9012" s="16" t="s">
        <v>246</v>
      </c>
      <c r="B9012" s="16">
        <v>68046</v>
      </c>
      <c r="C9012" s="16">
        <v>110</v>
      </c>
      <c r="D9012" s="16">
        <v>96.4</v>
      </c>
      <c r="E9012" s="17">
        <v>38491</v>
      </c>
      <c r="F9012" s="17"/>
    </row>
    <row r="9013" spans="1:6" x14ac:dyDescent="0.25">
      <c r="A9013" s="16" t="s">
        <v>246</v>
      </c>
      <c r="B9013" s="16">
        <v>68748</v>
      </c>
      <c r="C9013" s="16">
        <v>70</v>
      </c>
      <c r="D9013" s="16">
        <v>61.6</v>
      </c>
      <c r="E9013" s="17">
        <v>35521</v>
      </c>
      <c r="F9013" s="17"/>
    </row>
    <row r="9014" spans="1:6" x14ac:dyDescent="0.25">
      <c r="A9014" s="16" t="s">
        <v>246</v>
      </c>
      <c r="B9014" s="16">
        <v>68850</v>
      </c>
      <c r="C9014" s="16">
        <v>66</v>
      </c>
      <c r="D9014" s="16">
        <v>36.6</v>
      </c>
      <c r="E9014" s="17">
        <v>34759</v>
      </c>
      <c r="F9014" s="17"/>
    </row>
    <row r="9015" spans="1:6" x14ac:dyDescent="0.25">
      <c r="A9015" s="16" t="s">
        <v>246</v>
      </c>
      <c r="B9015" s="16">
        <v>68130</v>
      </c>
      <c r="C9015" s="16">
        <v>36</v>
      </c>
      <c r="D9015" s="16">
        <v>32.4</v>
      </c>
      <c r="E9015" s="17">
        <v>39959</v>
      </c>
      <c r="F9015" s="17"/>
    </row>
    <row r="9016" spans="1:6" x14ac:dyDescent="0.25">
      <c r="A9016" s="16" t="s">
        <v>246</v>
      </c>
      <c r="B9016" s="16">
        <v>68660</v>
      </c>
      <c r="C9016" s="16">
        <v>55</v>
      </c>
      <c r="D9016" s="16">
        <v>37.200000000000003</v>
      </c>
      <c r="E9016" s="17">
        <v>35339</v>
      </c>
      <c r="F9016" s="17"/>
    </row>
    <row r="9017" spans="1:6" x14ac:dyDescent="0.25">
      <c r="A9017" s="16" t="s">
        <v>246</v>
      </c>
      <c r="B9017" s="16">
        <v>68873</v>
      </c>
      <c r="C9017" s="16">
        <v>70</v>
      </c>
      <c r="D9017" s="16">
        <v>61.2</v>
      </c>
      <c r="E9017" s="17">
        <v>35855</v>
      </c>
      <c r="F9017" s="17"/>
    </row>
    <row r="9018" spans="1:6" x14ac:dyDescent="0.25">
      <c r="A9018" s="16" t="s">
        <v>246</v>
      </c>
      <c r="B9018" s="16">
        <v>68506</v>
      </c>
      <c r="C9018" s="16">
        <v>122</v>
      </c>
      <c r="D9018" s="16">
        <v>73.8</v>
      </c>
      <c r="E9018" s="17">
        <v>30736</v>
      </c>
      <c r="F9018" s="17"/>
    </row>
    <row r="9019" spans="1:6" x14ac:dyDescent="0.25">
      <c r="A9019" s="16" t="s">
        <v>246</v>
      </c>
      <c r="B9019" s="16">
        <v>68632</v>
      </c>
      <c r="C9019" s="16">
        <v>58</v>
      </c>
      <c r="D9019" s="16">
        <v>52.6</v>
      </c>
      <c r="E9019" s="17">
        <v>37622</v>
      </c>
      <c r="F9019" s="17"/>
    </row>
    <row r="9020" spans="1:6" x14ac:dyDescent="0.25">
      <c r="A9020" s="16" t="s">
        <v>246</v>
      </c>
      <c r="B9020" s="16">
        <v>68722</v>
      </c>
      <c r="C9020" s="16">
        <v>40</v>
      </c>
      <c r="D9020" s="16">
        <v>24.8</v>
      </c>
      <c r="E9020" s="17">
        <v>35096</v>
      </c>
      <c r="F9020" s="17"/>
    </row>
    <row r="9021" spans="1:6" x14ac:dyDescent="0.25">
      <c r="A9021" s="16" t="s">
        <v>246</v>
      </c>
      <c r="B9021" s="16">
        <v>68767</v>
      </c>
      <c r="C9021" s="16">
        <v>75</v>
      </c>
      <c r="D9021" s="16">
        <v>42.4</v>
      </c>
      <c r="E9021" s="17">
        <v>34425</v>
      </c>
      <c r="F9021" s="17"/>
    </row>
    <row r="9022" spans="1:6" x14ac:dyDescent="0.25">
      <c r="A9022" s="16" t="s">
        <v>246</v>
      </c>
      <c r="B9022" s="16">
        <v>68640</v>
      </c>
      <c r="C9022" s="16">
        <v>39</v>
      </c>
      <c r="D9022" s="16">
        <v>33.9</v>
      </c>
      <c r="E9022" s="17">
        <v>32532</v>
      </c>
      <c r="F9022" s="17"/>
    </row>
    <row r="9023" spans="1:6" x14ac:dyDescent="0.25">
      <c r="A9023" s="16" t="s">
        <v>246</v>
      </c>
      <c r="B9023" s="16">
        <v>68340</v>
      </c>
      <c r="C9023" s="16">
        <v>49</v>
      </c>
      <c r="D9023" s="16">
        <v>26.5</v>
      </c>
      <c r="E9023" s="17">
        <v>38139</v>
      </c>
      <c r="F9023" s="17"/>
    </row>
    <row r="9024" spans="1:6" x14ac:dyDescent="0.25">
      <c r="A9024" s="16" t="s">
        <v>246</v>
      </c>
      <c r="B9024" s="16">
        <v>68510</v>
      </c>
      <c r="C9024" s="16">
        <v>20</v>
      </c>
      <c r="D9024" s="16">
        <v>7.9</v>
      </c>
      <c r="E9024" s="17">
        <v>25085</v>
      </c>
      <c r="F9024" s="17"/>
    </row>
    <row r="9025" spans="1:6" x14ac:dyDescent="0.25">
      <c r="A9025" s="16" t="s">
        <v>246</v>
      </c>
      <c r="B9025" s="16">
        <v>68137</v>
      </c>
      <c r="C9025" s="16">
        <v>140</v>
      </c>
      <c r="D9025" s="16">
        <v>133.30000000000001</v>
      </c>
      <c r="E9025" s="17">
        <v>37196</v>
      </c>
      <c r="F9025" s="17"/>
    </row>
    <row r="9026" spans="1:6" x14ac:dyDescent="0.25">
      <c r="A9026" s="16" t="s">
        <v>246</v>
      </c>
      <c r="B9026" s="16">
        <v>68066</v>
      </c>
      <c r="C9026" s="16">
        <v>60</v>
      </c>
      <c r="D9026" s="16">
        <v>55.1</v>
      </c>
      <c r="E9026" s="17">
        <v>42621</v>
      </c>
      <c r="F9026" s="17"/>
    </row>
    <row r="9027" spans="1:6" x14ac:dyDescent="0.25">
      <c r="A9027" s="16" t="s">
        <v>246</v>
      </c>
      <c r="B9027" s="16">
        <v>69337</v>
      </c>
      <c r="C9027" s="16">
        <v>70</v>
      </c>
      <c r="D9027" s="16">
        <v>30.1</v>
      </c>
      <c r="E9027" s="17">
        <v>34499</v>
      </c>
      <c r="F9027" s="17"/>
    </row>
    <row r="9028" spans="1:6" x14ac:dyDescent="0.25">
      <c r="A9028" s="16" t="s">
        <v>246</v>
      </c>
      <c r="B9028" s="16">
        <v>68355</v>
      </c>
      <c r="C9028" s="16">
        <v>101</v>
      </c>
      <c r="D9028" s="16">
        <v>54.4</v>
      </c>
      <c r="E9028" s="17">
        <v>33590</v>
      </c>
      <c r="F9028" s="17"/>
    </row>
    <row r="9029" spans="1:6" x14ac:dyDescent="0.25">
      <c r="A9029" s="16" t="s">
        <v>246</v>
      </c>
      <c r="B9029" s="16">
        <v>68144</v>
      </c>
      <c r="C9029" s="16">
        <v>76</v>
      </c>
      <c r="D9029" s="16">
        <v>64.099999999999994</v>
      </c>
      <c r="E9029" s="17">
        <v>43154</v>
      </c>
      <c r="F9029" s="17"/>
    </row>
    <row r="9030" spans="1:6" x14ac:dyDescent="0.25">
      <c r="A9030" s="16" t="s">
        <v>246</v>
      </c>
      <c r="B9030" s="16">
        <v>68602</v>
      </c>
      <c r="C9030" s="16">
        <v>145</v>
      </c>
      <c r="D9030" s="16">
        <v>87.1</v>
      </c>
      <c r="E9030" s="17">
        <v>32843</v>
      </c>
      <c r="F9030" s="17"/>
    </row>
    <row r="9031" spans="1:6" x14ac:dyDescent="0.25">
      <c r="A9031" s="16" t="s">
        <v>246</v>
      </c>
      <c r="B9031" s="16">
        <v>68930</v>
      </c>
      <c r="C9031" s="16">
        <v>62</v>
      </c>
      <c r="D9031" s="16">
        <v>35.799999999999997</v>
      </c>
      <c r="E9031" s="17">
        <v>34486</v>
      </c>
      <c r="F9031" s="17"/>
    </row>
    <row r="9032" spans="1:6" x14ac:dyDescent="0.25">
      <c r="A9032" s="16" t="s">
        <v>246</v>
      </c>
      <c r="B9032" s="16">
        <v>69045</v>
      </c>
      <c r="C9032" s="16">
        <v>36</v>
      </c>
      <c r="D9032" s="16">
        <v>27.8</v>
      </c>
      <c r="E9032" s="17">
        <v>35931</v>
      </c>
      <c r="F9032" s="17"/>
    </row>
    <row r="9033" spans="1:6" x14ac:dyDescent="0.25">
      <c r="A9033" s="16" t="s">
        <v>246</v>
      </c>
      <c r="B9033" s="16">
        <v>68803</v>
      </c>
      <c r="C9033" s="16">
        <v>67</v>
      </c>
      <c r="D9033" s="16">
        <v>51.7</v>
      </c>
      <c r="E9033" s="17">
        <v>40422</v>
      </c>
      <c r="F9033" s="17"/>
    </row>
    <row r="9034" spans="1:6" x14ac:dyDescent="0.25">
      <c r="A9034" s="16" t="s">
        <v>246</v>
      </c>
      <c r="B9034" s="16">
        <v>68510</v>
      </c>
      <c r="C9034" s="16">
        <v>208</v>
      </c>
      <c r="D9034" s="16">
        <v>166.4</v>
      </c>
      <c r="E9034" s="17">
        <v>29677</v>
      </c>
      <c r="F9034" s="17"/>
    </row>
    <row r="9035" spans="1:6" x14ac:dyDescent="0.25">
      <c r="A9035" s="16" t="s">
        <v>246</v>
      </c>
      <c r="B9035" s="16">
        <v>68048</v>
      </c>
      <c r="C9035" s="16">
        <v>111</v>
      </c>
      <c r="D9035" s="16">
        <v>68.8</v>
      </c>
      <c r="E9035" s="17">
        <v>33346</v>
      </c>
      <c r="F9035" s="17"/>
    </row>
    <row r="9036" spans="1:6" x14ac:dyDescent="0.25">
      <c r="A9036" s="16" t="s">
        <v>246</v>
      </c>
      <c r="B9036" s="16">
        <v>68927</v>
      </c>
      <c r="C9036" s="16">
        <v>26</v>
      </c>
      <c r="D9036" s="16">
        <v>18</v>
      </c>
      <c r="E9036" s="17">
        <v>38353</v>
      </c>
      <c r="F9036" s="17"/>
    </row>
    <row r="9037" spans="1:6" x14ac:dyDescent="0.25">
      <c r="A9037" s="16" t="s">
        <v>246</v>
      </c>
      <c r="B9037" s="16">
        <v>68039</v>
      </c>
      <c r="C9037" s="16">
        <v>25</v>
      </c>
      <c r="D9037" s="16">
        <v>18.2</v>
      </c>
      <c r="E9037" s="17">
        <v>33148</v>
      </c>
      <c r="F9037" s="17"/>
    </row>
    <row r="9038" spans="1:6" x14ac:dyDescent="0.25">
      <c r="A9038" s="16" t="s">
        <v>246</v>
      </c>
      <c r="B9038" s="16">
        <v>68028</v>
      </c>
      <c r="C9038" s="16">
        <v>63</v>
      </c>
      <c r="D9038" s="16">
        <v>56.5</v>
      </c>
      <c r="E9038" s="17">
        <v>34486</v>
      </c>
      <c r="F9038" s="17"/>
    </row>
    <row r="9039" spans="1:6" x14ac:dyDescent="0.25">
      <c r="A9039" s="16" t="s">
        <v>246</v>
      </c>
      <c r="B9039" s="16">
        <v>68651</v>
      </c>
      <c r="C9039" s="16">
        <v>47</v>
      </c>
      <c r="D9039" s="16">
        <v>35.4</v>
      </c>
      <c r="E9039" s="17">
        <v>35278</v>
      </c>
      <c r="F9039" s="17"/>
    </row>
    <row r="9040" spans="1:6" x14ac:dyDescent="0.25">
      <c r="A9040" s="16" t="s">
        <v>246</v>
      </c>
      <c r="B9040" s="16">
        <v>68061</v>
      </c>
      <c r="C9040" s="16">
        <v>44</v>
      </c>
      <c r="D9040" s="16">
        <v>34.1</v>
      </c>
      <c r="E9040" s="17">
        <v>33756</v>
      </c>
      <c r="F9040" s="17"/>
    </row>
    <row r="9041" spans="1:6" x14ac:dyDescent="0.25">
      <c r="A9041" s="16" t="s">
        <v>246</v>
      </c>
      <c r="B9041" s="16">
        <v>68310</v>
      </c>
      <c r="C9041" s="16">
        <v>87</v>
      </c>
      <c r="D9041" s="16">
        <v>62.9</v>
      </c>
      <c r="E9041" s="17">
        <v>34065</v>
      </c>
      <c r="F9041" s="17"/>
    </row>
    <row r="9042" spans="1:6" x14ac:dyDescent="0.25">
      <c r="A9042" s="16" t="s">
        <v>246</v>
      </c>
      <c r="B9042" s="16">
        <v>68803</v>
      </c>
      <c r="C9042" s="16">
        <v>36</v>
      </c>
      <c r="D9042" s="16">
        <v>21.5</v>
      </c>
      <c r="E9042" s="17">
        <v>32009</v>
      </c>
      <c r="F9042" s="17"/>
    </row>
    <row r="9043" spans="1:6" x14ac:dyDescent="0.25">
      <c r="A9043" s="16" t="s">
        <v>246</v>
      </c>
      <c r="B9043" s="16">
        <v>68516</v>
      </c>
      <c r="C9043" s="16">
        <v>55</v>
      </c>
      <c r="D9043" s="16">
        <v>45.4</v>
      </c>
      <c r="E9043" s="17">
        <v>41761</v>
      </c>
      <c r="F9043" s="17"/>
    </row>
    <row r="9044" spans="1:6" x14ac:dyDescent="0.25">
      <c r="A9044" s="16" t="s">
        <v>246</v>
      </c>
      <c r="B9044" s="16">
        <v>68939</v>
      </c>
      <c r="C9044" s="16">
        <v>42</v>
      </c>
      <c r="D9044" s="16">
        <v>23.6</v>
      </c>
      <c r="E9044" s="17">
        <v>32974</v>
      </c>
      <c r="F9044" s="17"/>
    </row>
    <row r="9045" spans="1:6" x14ac:dyDescent="0.25">
      <c r="A9045" s="16" t="s">
        <v>246</v>
      </c>
      <c r="B9045" s="16">
        <v>68845</v>
      </c>
      <c r="C9045" s="16">
        <v>75</v>
      </c>
      <c r="D9045" s="16">
        <v>71.3</v>
      </c>
      <c r="E9045" s="17">
        <v>35765</v>
      </c>
      <c r="F9045" s="17"/>
    </row>
    <row r="9046" spans="1:6" x14ac:dyDescent="0.25">
      <c r="A9046" s="16" t="s">
        <v>246</v>
      </c>
      <c r="B9046" s="16">
        <v>68106</v>
      </c>
      <c r="C9046" s="16">
        <v>155</v>
      </c>
      <c r="D9046" s="16">
        <v>68.400000000000006</v>
      </c>
      <c r="E9046" s="17">
        <v>33011</v>
      </c>
      <c r="F9046" s="17"/>
    </row>
    <row r="9047" spans="1:6" x14ac:dyDescent="0.25">
      <c r="A9047" s="16" t="s">
        <v>246</v>
      </c>
      <c r="B9047" s="16">
        <v>68112</v>
      </c>
      <c r="C9047" s="16">
        <v>108</v>
      </c>
      <c r="D9047" s="16">
        <v>69</v>
      </c>
      <c r="E9047" s="17">
        <v>36678</v>
      </c>
      <c r="F9047" s="17"/>
    </row>
    <row r="9048" spans="1:6" x14ac:dyDescent="0.25">
      <c r="A9048" s="16" t="s">
        <v>246</v>
      </c>
      <c r="B9048" s="16">
        <v>68769</v>
      </c>
      <c r="C9048" s="16">
        <v>39</v>
      </c>
      <c r="D9048" s="16">
        <v>32.5</v>
      </c>
      <c r="E9048" s="17">
        <v>39254</v>
      </c>
      <c r="F9048" s="17"/>
    </row>
    <row r="9049" spans="1:6" x14ac:dyDescent="0.25">
      <c r="A9049" s="16" t="s">
        <v>246</v>
      </c>
      <c r="B9049" s="16">
        <v>68970</v>
      </c>
      <c r="C9049" s="16">
        <v>43</v>
      </c>
      <c r="D9049" s="16">
        <v>35.799999999999997</v>
      </c>
      <c r="E9049" s="17">
        <v>35855</v>
      </c>
      <c r="F9049" s="17"/>
    </row>
    <row r="9050" spans="1:6" x14ac:dyDescent="0.25">
      <c r="A9050" s="16" t="s">
        <v>246</v>
      </c>
      <c r="B9050" s="16">
        <v>68105</v>
      </c>
      <c r="C9050" s="16">
        <v>254</v>
      </c>
      <c r="D9050" s="16">
        <v>217.8</v>
      </c>
      <c r="E9050" s="17">
        <v>24555</v>
      </c>
      <c r="F9050" s="17"/>
    </row>
    <row r="9051" spans="1:6" x14ac:dyDescent="0.25">
      <c r="A9051" s="16" t="s">
        <v>246</v>
      </c>
      <c r="B9051" s="16">
        <v>68818</v>
      </c>
      <c r="C9051" s="16">
        <v>48</v>
      </c>
      <c r="D9051" s="16">
        <v>41.6</v>
      </c>
      <c r="E9051" s="17">
        <v>28856</v>
      </c>
      <c r="F9051" s="17"/>
    </row>
    <row r="9052" spans="1:6" x14ac:dyDescent="0.25">
      <c r="A9052" s="16" t="s">
        <v>246</v>
      </c>
      <c r="B9052" s="16">
        <v>69044</v>
      </c>
      <c r="C9052" s="16">
        <v>40</v>
      </c>
      <c r="D9052" s="16">
        <v>27.9</v>
      </c>
      <c r="E9052" s="17">
        <v>38261</v>
      </c>
      <c r="F9052" s="17"/>
    </row>
    <row r="9053" spans="1:6" x14ac:dyDescent="0.25">
      <c r="A9053" s="16" t="s">
        <v>246</v>
      </c>
      <c r="B9053" s="16">
        <v>68506</v>
      </c>
      <c r="C9053" s="16">
        <v>97</v>
      </c>
      <c r="D9053" s="16">
        <v>60.2</v>
      </c>
      <c r="E9053" s="17">
        <v>34912</v>
      </c>
      <c r="F9053" s="17"/>
    </row>
    <row r="9054" spans="1:6" x14ac:dyDescent="0.25">
      <c r="A9054" s="16" t="s">
        <v>246</v>
      </c>
      <c r="B9054" s="16">
        <v>68847</v>
      </c>
      <c r="C9054" s="16">
        <v>56</v>
      </c>
      <c r="D9054" s="16">
        <v>38</v>
      </c>
      <c r="E9054" s="17">
        <v>35217</v>
      </c>
      <c r="F9054" s="17"/>
    </row>
    <row r="9055" spans="1:6" x14ac:dyDescent="0.25">
      <c r="A9055" s="16" t="s">
        <v>246</v>
      </c>
      <c r="B9055" s="16">
        <v>68354</v>
      </c>
      <c r="C9055" s="16">
        <v>40</v>
      </c>
      <c r="D9055" s="16">
        <v>38.5</v>
      </c>
      <c r="E9055" s="17">
        <v>35462</v>
      </c>
      <c r="F9055" s="17"/>
    </row>
    <row r="9056" spans="1:6" x14ac:dyDescent="0.25">
      <c r="A9056" s="16" t="s">
        <v>246</v>
      </c>
      <c r="B9056" s="16">
        <v>68826</v>
      </c>
      <c r="C9056" s="16">
        <v>46</v>
      </c>
      <c r="D9056" s="16">
        <v>32.799999999999997</v>
      </c>
      <c r="E9056" s="17">
        <v>41942</v>
      </c>
      <c r="F9056" s="17"/>
    </row>
    <row r="9057" spans="1:6" x14ac:dyDescent="0.25">
      <c r="A9057" s="16" t="s">
        <v>246</v>
      </c>
      <c r="B9057" s="16">
        <v>68046</v>
      </c>
      <c r="C9057" s="16">
        <v>115</v>
      </c>
      <c r="D9057" s="16">
        <v>77.400000000000006</v>
      </c>
      <c r="E9057" s="17">
        <v>42636</v>
      </c>
      <c r="F9057" s="17"/>
    </row>
    <row r="9058" spans="1:6" x14ac:dyDescent="0.25">
      <c r="A9058" s="16" t="s">
        <v>246</v>
      </c>
      <c r="B9058" s="16">
        <v>69360</v>
      </c>
      <c r="C9058" s="16">
        <v>60</v>
      </c>
      <c r="D9058" s="16">
        <v>36.799999999999997</v>
      </c>
      <c r="E9058" s="17">
        <v>42685</v>
      </c>
      <c r="F9058" s="17"/>
    </row>
    <row r="9059" spans="1:6" x14ac:dyDescent="0.25">
      <c r="A9059" s="16" t="s">
        <v>246</v>
      </c>
      <c r="B9059" s="16">
        <v>68008</v>
      </c>
      <c r="C9059" s="16">
        <v>74</v>
      </c>
      <c r="D9059" s="16">
        <v>64.2</v>
      </c>
      <c r="E9059" s="17">
        <v>35612</v>
      </c>
      <c r="F9059" s="17"/>
    </row>
    <row r="9060" spans="1:6" x14ac:dyDescent="0.25">
      <c r="A9060" s="16" t="s">
        <v>246</v>
      </c>
      <c r="B9060" s="16">
        <v>68405</v>
      </c>
      <c r="C9060" s="16">
        <v>80</v>
      </c>
      <c r="D9060" s="16">
        <v>72.400000000000006</v>
      </c>
      <c r="E9060" s="17">
        <v>36039</v>
      </c>
      <c r="F9060" s="17"/>
    </row>
    <row r="9061" spans="1:6" x14ac:dyDescent="0.25">
      <c r="A9061" s="16" t="s">
        <v>246</v>
      </c>
      <c r="B9061" s="16">
        <v>68922</v>
      </c>
      <c r="C9061" s="16">
        <v>30</v>
      </c>
      <c r="D9061" s="16">
        <v>29.3</v>
      </c>
      <c r="E9061" s="17">
        <v>35034</v>
      </c>
      <c r="F9061" s="17"/>
    </row>
    <row r="9062" spans="1:6" x14ac:dyDescent="0.25">
      <c r="A9062" s="16" t="s">
        <v>246</v>
      </c>
      <c r="B9062" s="16">
        <v>68727</v>
      </c>
      <c r="C9062" s="16">
        <v>34</v>
      </c>
      <c r="D9062" s="16">
        <v>29.4</v>
      </c>
      <c r="E9062" s="17">
        <v>31621</v>
      </c>
      <c r="F9062" s="17"/>
    </row>
    <row r="9063" spans="1:6" x14ac:dyDescent="0.25">
      <c r="A9063" s="16" t="s">
        <v>246</v>
      </c>
      <c r="B9063" s="16">
        <v>68979</v>
      </c>
      <c r="C9063" s="16">
        <v>31</v>
      </c>
      <c r="D9063" s="16">
        <v>29.7</v>
      </c>
      <c r="E9063" s="17">
        <v>39723</v>
      </c>
      <c r="F9063" s="17"/>
    </row>
    <row r="9064" spans="1:6" x14ac:dyDescent="0.25">
      <c r="A9064" s="16" t="s">
        <v>246</v>
      </c>
      <c r="B9064" s="16">
        <v>68949</v>
      </c>
      <c r="C9064" s="16">
        <v>94</v>
      </c>
      <c r="D9064" s="16">
        <v>81.7</v>
      </c>
      <c r="E9064" s="17">
        <v>30895</v>
      </c>
      <c r="F9064" s="17"/>
    </row>
    <row r="9065" spans="1:6" x14ac:dyDescent="0.25">
      <c r="A9065" s="16" t="s">
        <v>246</v>
      </c>
      <c r="B9065" s="16">
        <v>68787</v>
      </c>
      <c r="C9065" s="16">
        <v>60</v>
      </c>
      <c r="D9065" s="16">
        <v>39.4</v>
      </c>
      <c r="E9065" s="17">
        <v>34349</v>
      </c>
      <c r="F9065" s="17"/>
    </row>
    <row r="9066" spans="1:6" x14ac:dyDescent="0.25">
      <c r="A9066" s="16" t="s">
        <v>246</v>
      </c>
      <c r="B9066" s="16">
        <v>68005</v>
      </c>
      <c r="C9066" s="16">
        <v>151</v>
      </c>
      <c r="D9066" s="16">
        <v>132.5</v>
      </c>
      <c r="E9066" s="17">
        <v>34183</v>
      </c>
      <c r="F9066" s="17"/>
    </row>
    <row r="9067" spans="1:6" x14ac:dyDescent="0.25">
      <c r="A9067" s="16" t="s">
        <v>246</v>
      </c>
      <c r="B9067" s="16">
        <v>68822</v>
      </c>
      <c r="C9067" s="16">
        <v>60</v>
      </c>
      <c r="D9067" s="16">
        <v>57</v>
      </c>
      <c r="E9067" s="17">
        <v>42736</v>
      </c>
      <c r="F9067" s="17"/>
    </row>
    <row r="9068" spans="1:6" x14ac:dyDescent="0.25">
      <c r="A9068" s="16" t="s">
        <v>246</v>
      </c>
      <c r="B9068" s="16">
        <v>68638</v>
      </c>
      <c r="C9068" s="16">
        <v>75</v>
      </c>
      <c r="D9068" s="16">
        <v>57.3</v>
      </c>
      <c r="E9068" s="17">
        <v>33635</v>
      </c>
      <c r="F9068" s="17"/>
    </row>
    <row r="9069" spans="1:6" x14ac:dyDescent="0.25">
      <c r="A9069" s="16" t="s">
        <v>246</v>
      </c>
      <c r="B9069" s="16">
        <v>68045</v>
      </c>
      <c r="C9069" s="16">
        <v>45</v>
      </c>
      <c r="D9069" s="16">
        <v>39.9</v>
      </c>
      <c r="E9069" s="17">
        <v>39995</v>
      </c>
      <c r="F9069" s="17"/>
    </row>
    <row r="9070" spans="1:6" x14ac:dyDescent="0.25">
      <c r="A9070" s="16" t="s">
        <v>246</v>
      </c>
      <c r="B9070" s="16">
        <v>68410</v>
      </c>
      <c r="C9070" s="16">
        <v>64</v>
      </c>
      <c r="D9070" s="16">
        <v>43.6</v>
      </c>
      <c r="E9070" s="17">
        <v>33414</v>
      </c>
      <c r="F9070" s="17"/>
    </row>
    <row r="9071" spans="1:6" x14ac:dyDescent="0.25">
      <c r="A9071" s="16" t="s">
        <v>246</v>
      </c>
      <c r="B9071" s="16">
        <v>68739</v>
      </c>
      <c r="C9071" s="16">
        <v>47</v>
      </c>
      <c r="D9071" s="16">
        <v>26</v>
      </c>
      <c r="E9071" s="17">
        <v>32599</v>
      </c>
      <c r="F9071" s="17"/>
    </row>
    <row r="9072" spans="1:6" x14ac:dyDescent="0.25">
      <c r="A9072" s="16" t="s">
        <v>246</v>
      </c>
      <c r="B9072" s="16">
        <v>68937</v>
      </c>
      <c r="C9072" s="16">
        <v>43</v>
      </c>
      <c r="D9072" s="16">
        <v>31.8</v>
      </c>
      <c r="E9072" s="17">
        <v>35674</v>
      </c>
      <c r="F9072" s="17"/>
    </row>
    <row r="9073" spans="1:6" x14ac:dyDescent="0.25">
      <c r="A9073" s="16" t="s">
        <v>246</v>
      </c>
      <c r="B9073" s="16">
        <v>68745</v>
      </c>
      <c r="C9073" s="16">
        <v>36</v>
      </c>
      <c r="D9073" s="16">
        <v>22.9</v>
      </c>
      <c r="E9073" s="17">
        <v>35096</v>
      </c>
      <c r="F9073" s="17"/>
    </row>
    <row r="9074" spans="1:6" x14ac:dyDescent="0.25">
      <c r="A9074" s="16" t="s">
        <v>246</v>
      </c>
      <c r="B9074" s="16">
        <v>68666</v>
      </c>
      <c r="C9074" s="16">
        <v>52</v>
      </c>
      <c r="D9074" s="16">
        <v>33.4</v>
      </c>
      <c r="E9074" s="17">
        <v>30579</v>
      </c>
      <c r="F9074" s="17"/>
    </row>
    <row r="9075" spans="1:6" x14ac:dyDescent="0.25">
      <c r="A9075" s="16" t="s">
        <v>246</v>
      </c>
      <c r="B9075" s="16">
        <v>68869</v>
      </c>
      <c r="C9075" s="16">
        <v>61</v>
      </c>
      <c r="D9075" s="16">
        <v>42.6</v>
      </c>
      <c r="E9075" s="17">
        <v>35339</v>
      </c>
      <c r="F9075" s="17"/>
    </row>
    <row r="9076" spans="1:6" x14ac:dyDescent="0.25">
      <c r="A9076" s="16" t="s">
        <v>246</v>
      </c>
      <c r="B9076" s="16">
        <v>68352</v>
      </c>
      <c r="C9076" s="16">
        <v>100</v>
      </c>
      <c r="D9076" s="16">
        <v>57.5</v>
      </c>
      <c r="E9076" s="17">
        <v>38169</v>
      </c>
      <c r="F9076" s="17"/>
    </row>
    <row r="9077" spans="1:6" x14ac:dyDescent="0.25">
      <c r="A9077" s="16" t="s">
        <v>246</v>
      </c>
      <c r="B9077" s="16">
        <v>68633</v>
      </c>
      <c r="C9077" s="16">
        <v>62</v>
      </c>
      <c r="D9077" s="16">
        <v>40.200000000000003</v>
      </c>
      <c r="E9077" s="17">
        <v>37231</v>
      </c>
      <c r="F9077" s="17"/>
    </row>
    <row r="9078" spans="1:6" x14ac:dyDescent="0.25">
      <c r="A9078" s="16" t="s">
        <v>246</v>
      </c>
      <c r="B9078" s="16">
        <v>68847</v>
      </c>
      <c r="C9078" s="16">
        <v>60</v>
      </c>
      <c r="D9078" s="16">
        <v>45.8</v>
      </c>
      <c r="E9078" s="17">
        <v>35217</v>
      </c>
      <c r="F9078" s="17"/>
    </row>
    <row r="9079" spans="1:6" x14ac:dyDescent="0.25">
      <c r="A9079" s="16" t="s">
        <v>246</v>
      </c>
      <c r="B9079" s="16">
        <v>68025</v>
      </c>
      <c r="C9079" s="16">
        <v>106</v>
      </c>
      <c r="D9079" s="16">
        <v>95.1</v>
      </c>
      <c r="E9079" s="17">
        <v>33746</v>
      </c>
      <c r="F9079" s="17"/>
    </row>
    <row r="9080" spans="1:6" x14ac:dyDescent="0.25">
      <c r="A9080" s="16" t="s">
        <v>246</v>
      </c>
      <c r="B9080" s="16">
        <v>68803</v>
      </c>
      <c r="C9080" s="16">
        <v>76</v>
      </c>
      <c r="D9080" s="16">
        <v>64.900000000000006</v>
      </c>
      <c r="E9080" s="17">
        <v>35936</v>
      </c>
      <c r="F9080" s="17"/>
    </row>
    <row r="9081" spans="1:6" x14ac:dyDescent="0.25">
      <c r="A9081" s="16" t="s">
        <v>246</v>
      </c>
      <c r="B9081" s="16">
        <v>68152</v>
      </c>
      <c r="C9081" s="16">
        <v>165</v>
      </c>
      <c r="D9081" s="16">
        <v>110.7</v>
      </c>
      <c r="E9081" s="17">
        <v>32507</v>
      </c>
      <c r="F9081" s="17"/>
    </row>
    <row r="9082" spans="1:6" x14ac:dyDescent="0.25">
      <c r="A9082" s="16" t="s">
        <v>246</v>
      </c>
      <c r="B9082" s="16">
        <v>68701</v>
      </c>
      <c r="C9082" s="16">
        <v>83</v>
      </c>
      <c r="D9082" s="16">
        <v>53.5</v>
      </c>
      <c r="E9082" s="17">
        <v>34790</v>
      </c>
      <c r="F9082" s="17"/>
    </row>
    <row r="9083" spans="1:6" x14ac:dyDescent="0.25">
      <c r="A9083" s="16" t="s">
        <v>246</v>
      </c>
      <c r="B9083" s="16">
        <v>68112</v>
      </c>
      <c r="C9083" s="16">
        <v>126</v>
      </c>
      <c r="D9083" s="16">
        <v>85.1</v>
      </c>
      <c r="E9083" s="17">
        <v>35024</v>
      </c>
      <c r="F9083" s="17"/>
    </row>
    <row r="9084" spans="1:6" x14ac:dyDescent="0.25">
      <c r="A9084" s="16" t="s">
        <v>246</v>
      </c>
      <c r="B9084" s="16">
        <v>68134</v>
      </c>
      <c r="C9084" s="16">
        <v>100</v>
      </c>
      <c r="D9084" s="16">
        <v>51.8</v>
      </c>
      <c r="E9084" s="17">
        <v>36654</v>
      </c>
      <c r="F9084" s="17"/>
    </row>
    <row r="9085" spans="1:6" x14ac:dyDescent="0.25">
      <c r="A9085" s="16" t="s">
        <v>246</v>
      </c>
      <c r="B9085" s="16">
        <v>68601</v>
      </c>
      <c r="C9085" s="16">
        <v>80</v>
      </c>
      <c r="D9085" s="16">
        <v>75</v>
      </c>
      <c r="E9085" s="17">
        <v>41900</v>
      </c>
      <c r="F9085" s="17"/>
    </row>
    <row r="9086" spans="1:6" x14ac:dyDescent="0.25">
      <c r="A9086" s="16" t="s">
        <v>246</v>
      </c>
      <c r="B9086" s="16">
        <v>68355</v>
      </c>
      <c r="C9086" s="16">
        <v>63</v>
      </c>
      <c r="D9086" s="16">
        <v>39.799999999999997</v>
      </c>
      <c r="E9086" s="17">
        <v>28933</v>
      </c>
      <c r="F9086" s="17"/>
    </row>
    <row r="9087" spans="1:6" x14ac:dyDescent="0.25">
      <c r="A9087" s="16" t="s">
        <v>246</v>
      </c>
      <c r="B9087" s="16">
        <v>69001</v>
      </c>
      <c r="C9087" s="16">
        <v>100</v>
      </c>
      <c r="D9087" s="16">
        <v>79.599999999999994</v>
      </c>
      <c r="E9087" s="17">
        <v>32104</v>
      </c>
      <c r="F9087" s="17"/>
    </row>
    <row r="9088" spans="1:6" x14ac:dyDescent="0.25">
      <c r="A9088" s="16" t="s">
        <v>246</v>
      </c>
      <c r="B9088" s="16">
        <v>68978</v>
      </c>
      <c r="C9088" s="16">
        <v>69</v>
      </c>
      <c r="D9088" s="16">
        <v>38.299999999999997</v>
      </c>
      <c r="E9088" s="17">
        <v>35186</v>
      </c>
      <c r="F9088" s="17"/>
    </row>
    <row r="9089" spans="1:6" x14ac:dyDescent="0.25">
      <c r="A9089" s="16" t="s">
        <v>246</v>
      </c>
      <c r="B9089" s="16">
        <v>68944</v>
      </c>
      <c r="C9089" s="16">
        <v>37</v>
      </c>
      <c r="D9089" s="16">
        <v>31</v>
      </c>
      <c r="E9089" s="17">
        <v>38838</v>
      </c>
      <c r="F9089" s="17"/>
    </row>
    <row r="9090" spans="1:6" x14ac:dyDescent="0.25">
      <c r="A9090" s="16" t="s">
        <v>246</v>
      </c>
      <c r="B9090" s="16">
        <v>68104</v>
      </c>
      <c r="C9090" s="16">
        <v>133</v>
      </c>
      <c r="D9090" s="16">
        <v>104.3</v>
      </c>
      <c r="E9090" s="17">
        <v>33018</v>
      </c>
      <c r="F9090" s="17"/>
    </row>
    <row r="9091" spans="1:6" x14ac:dyDescent="0.25">
      <c r="A9091" s="16" t="s">
        <v>246</v>
      </c>
      <c r="B9091" s="16">
        <v>69033</v>
      </c>
      <c r="C9091" s="16">
        <v>58</v>
      </c>
      <c r="D9091" s="16">
        <v>35.5</v>
      </c>
      <c r="E9091" s="17">
        <v>37834</v>
      </c>
      <c r="F9091" s="17"/>
    </row>
    <row r="9092" spans="1:6" x14ac:dyDescent="0.25">
      <c r="A9092" s="16" t="s">
        <v>246</v>
      </c>
      <c r="B9092" s="16">
        <v>69101</v>
      </c>
      <c r="C9092" s="16">
        <v>71</v>
      </c>
      <c r="D9092" s="16">
        <v>65.8</v>
      </c>
      <c r="E9092" s="17">
        <v>34943</v>
      </c>
      <c r="F9092" s="17"/>
    </row>
    <row r="9093" spans="1:6" x14ac:dyDescent="0.25">
      <c r="A9093" s="16" t="s">
        <v>246</v>
      </c>
      <c r="B9093" s="16">
        <v>68104</v>
      </c>
      <c r="C9093" s="16">
        <v>175</v>
      </c>
      <c r="D9093" s="16">
        <v>149.19999999999999</v>
      </c>
      <c r="E9093" s="17">
        <v>34486</v>
      </c>
      <c r="F9093" s="17"/>
    </row>
    <row r="9094" spans="1:6" x14ac:dyDescent="0.25">
      <c r="A9094" s="16" t="s">
        <v>246</v>
      </c>
      <c r="B9094" s="16">
        <v>68003</v>
      </c>
      <c r="C9094" s="16">
        <v>97</v>
      </c>
      <c r="D9094" s="16">
        <v>81.7</v>
      </c>
      <c r="E9094" s="17">
        <v>34486</v>
      </c>
      <c r="F9094" s="17"/>
    </row>
    <row r="9095" spans="1:6" x14ac:dyDescent="0.25">
      <c r="A9095" s="16" t="s">
        <v>246</v>
      </c>
      <c r="B9095" s="16">
        <v>68632</v>
      </c>
      <c r="C9095" s="16">
        <v>86</v>
      </c>
      <c r="D9095" s="16">
        <v>60.5</v>
      </c>
      <c r="E9095" s="17">
        <v>31638</v>
      </c>
      <c r="F9095" s="17"/>
    </row>
    <row r="9096" spans="1:6" x14ac:dyDescent="0.25">
      <c r="A9096" s="16" t="s">
        <v>246</v>
      </c>
      <c r="B9096" s="16">
        <v>68066</v>
      </c>
      <c r="C9096" s="16">
        <v>85</v>
      </c>
      <c r="D9096" s="16">
        <v>80.400000000000006</v>
      </c>
      <c r="E9096" s="17">
        <v>35855</v>
      </c>
      <c r="F9096" s="17"/>
    </row>
    <row r="9097" spans="1:6" x14ac:dyDescent="0.25">
      <c r="A9097" s="16" t="s">
        <v>246</v>
      </c>
      <c r="B9097" s="16">
        <v>68114</v>
      </c>
      <c r="C9097" s="16">
        <v>146</v>
      </c>
      <c r="D9097" s="16">
        <v>80.400000000000006</v>
      </c>
      <c r="E9097" s="17">
        <v>33998</v>
      </c>
      <c r="F9097" s="17"/>
    </row>
    <row r="9098" spans="1:6" x14ac:dyDescent="0.25">
      <c r="A9098" s="16" t="s">
        <v>246</v>
      </c>
      <c r="B9098" s="16">
        <v>69357</v>
      </c>
      <c r="C9098" s="16">
        <v>50</v>
      </c>
      <c r="D9098" s="16">
        <v>43</v>
      </c>
      <c r="E9098" s="17">
        <v>41671</v>
      </c>
      <c r="F9098" s="17"/>
    </row>
    <row r="9099" spans="1:6" x14ac:dyDescent="0.25">
      <c r="A9099" s="16" t="s">
        <v>246</v>
      </c>
      <c r="B9099" s="16">
        <v>68025</v>
      </c>
      <c r="C9099" s="16">
        <v>147</v>
      </c>
      <c r="E9099" s="17">
        <v>33245</v>
      </c>
      <c r="F9099" s="17"/>
    </row>
    <row r="9100" spans="1:6" x14ac:dyDescent="0.25">
      <c r="A9100" s="16" t="s">
        <v>246</v>
      </c>
      <c r="B9100" s="16">
        <v>68022</v>
      </c>
      <c r="C9100" s="16">
        <v>140</v>
      </c>
      <c r="D9100" s="16">
        <v>132.69999999999999</v>
      </c>
      <c r="E9100" s="17">
        <v>39406</v>
      </c>
      <c r="F9100" s="17"/>
    </row>
    <row r="9101" spans="1:6" x14ac:dyDescent="0.25">
      <c r="A9101" s="16" t="s">
        <v>246</v>
      </c>
      <c r="B9101" s="16">
        <v>68823</v>
      </c>
      <c r="C9101" s="16">
        <v>64</v>
      </c>
      <c r="D9101" s="16">
        <v>61.5</v>
      </c>
      <c r="E9101" s="17">
        <v>38108</v>
      </c>
      <c r="F9101" s="17"/>
    </row>
    <row r="9102" spans="1:6" x14ac:dyDescent="0.25">
      <c r="A9102" s="16" t="s">
        <v>246</v>
      </c>
      <c r="B9102" s="16">
        <v>69154</v>
      </c>
      <c r="C9102" s="16">
        <v>40</v>
      </c>
      <c r="D9102" s="16">
        <v>25.5</v>
      </c>
      <c r="E9102" s="17">
        <v>27119</v>
      </c>
      <c r="F9102" s="17"/>
    </row>
    <row r="9103" spans="1:6" x14ac:dyDescent="0.25">
      <c r="A9103" s="16" t="s">
        <v>246</v>
      </c>
      <c r="B9103" s="16">
        <v>69130</v>
      </c>
      <c r="C9103" s="16">
        <v>67</v>
      </c>
      <c r="D9103" s="16">
        <v>51.7</v>
      </c>
      <c r="E9103" s="17">
        <v>32782</v>
      </c>
      <c r="F9103" s="17"/>
    </row>
    <row r="9104" spans="1:6" x14ac:dyDescent="0.25">
      <c r="A9104" s="16" t="s">
        <v>246</v>
      </c>
      <c r="B9104" s="16">
        <v>68784</v>
      </c>
      <c r="C9104" s="16">
        <v>49</v>
      </c>
      <c r="D9104" s="16">
        <v>21.1</v>
      </c>
      <c r="E9104" s="17">
        <v>35582</v>
      </c>
      <c r="F9104" s="17"/>
    </row>
    <row r="9105" spans="1:6" x14ac:dyDescent="0.25">
      <c r="A9105" s="16" t="s">
        <v>247</v>
      </c>
      <c r="B9105" s="16">
        <v>3062</v>
      </c>
      <c r="C9105" s="16">
        <v>290</v>
      </c>
      <c r="D9105" s="16">
        <v>200</v>
      </c>
      <c r="E9105" s="17">
        <v>25143</v>
      </c>
      <c r="F9105" s="17"/>
    </row>
    <row r="9106" spans="1:6" x14ac:dyDescent="0.25">
      <c r="A9106" s="16" t="s">
        <v>247</v>
      </c>
      <c r="B9106" s="16">
        <v>3238</v>
      </c>
      <c r="C9106" s="16">
        <v>130</v>
      </c>
      <c r="D9106" s="16">
        <v>111.3</v>
      </c>
      <c r="E9106" s="17">
        <v>29007</v>
      </c>
      <c r="F9106" s="17"/>
    </row>
    <row r="9107" spans="1:6" x14ac:dyDescent="0.25">
      <c r="A9107" s="16" t="s">
        <v>247</v>
      </c>
      <c r="B9107" s="16">
        <v>3864</v>
      </c>
      <c r="C9107" s="16">
        <v>103</v>
      </c>
      <c r="D9107" s="16">
        <v>100.3</v>
      </c>
      <c r="E9107" s="17">
        <v>35612</v>
      </c>
      <c r="F9107" s="17"/>
    </row>
    <row r="9108" spans="1:6" x14ac:dyDescent="0.25">
      <c r="A9108" s="16" t="s">
        <v>247</v>
      </c>
      <c r="B9108" s="16">
        <v>3467</v>
      </c>
      <c r="C9108" s="16">
        <v>150</v>
      </c>
      <c r="D9108" s="16">
        <v>123.7</v>
      </c>
      <c r="E9108" s="17">
        <v>35156</v>
      </c>
      <c r="F9108" s="17"/>
    </row>
    <row r="9109" spans="1:6" x14ac:dyDescent="0.25">
      <c r="A9109" s="16" t="s">
        <v>247</v>
      </c>
      <c r="B9109" s="16">
        <v>3820</v>
      </c>
      <c r="C9109" s="16">
        <v>54</v>
      </c>
      <c r="D9109" s="16">
        <v>46.2</v>
      </c>
      <c r="E9109" s="17">
        <v>35156</v>
      </c>
      <c r="F9109" s="17"/>
    </row>
    <row r="9110" spans="1:6" x14ac:dyDescent="0.25">
      <c r="A9110" s="16" t="s">
        <v>247</v>
      </c>
      <c r="B9110" s="16">
        <v>3894</v>
      </c>
      <c r="C9110" s="16">
        <v>104</v>
      </c>
      <c r="D9110" s="16">
        <v>82.2</v>
      </c>
      <c r="E9110" s="17">
        <v>35473</v>
      </c>
      <c r="F9110" s="17"/>
    </row>
    <row r="9111" spans="1:6" x14ac:dyDescent="0.25">
      <c r="A9111" s="16" t="s">
        <v>247</v>
      </c>
      <c r="B9111" s="16">
        <v>3766</v>
      </c>
      <c r="C9111" s="16">
        <v>110</v>
      </c>
      <c r="D9111" s="16">
        <v>106.2</v>
      </c>
      <c r="E9111" s="17">
        <v>34820</v>
      </c>
      <c r="F9111" s="17"/>
    </row>
    <row r="9112" spans="1:6" x14ac:dyDescent="0.25">
      <c r="A9112" s="16" t="s">
        <v>247</v>
      </c>
      <c r="B9112" s="16">
        <v>3755</v>
      </c>
      <c r="C9112" s="16">
        <v>100</v>
      </c>
      <c r="D9112" s="16">
        <v>82.4</v>
      </c>
      <c r="E9112" s="17">
        <v>25857</v>
      </c>
      <c r="F9112" s="17"/>
    </row>
    <row r="9113" spans="1:6" x14ac:dyDescent="0.25">
      <c r="A9113" s="16" t="s">
        <v>247</v>
      </c>
      <c r="B9113" s="16">
        <v>3470</v>
      </c>
      <c r="C9113" s="16">
        <v>72</v>
      </c>
      <c r="D9113" s="16">
        <v>68.3</v>
      </c>
      <c r="E9113" s="17">
        <v>35278</v>
      </c>
      <c r="F9113" s="17"/>
    </row>
    <row r="9114" spans="1:6" x14ac:dyDescent="0.25">
      <c r="A9114" s="16" t="s">
        <v>247</v>
      </c>
      <c r="B9114" s="16">
        <v>3104</v>
      </c>
      <c r="C9114" s="16">
        <v>126</v>
      </c>
      <c r="D9114" s="16">
        <v>119.8</v>
      </c>
      <c r="E9114" s="17">
        <v>35339</v>
      </c>
      <c r="F9114" s="17"/>
    </row>
    <row r="9115" spans="1:6" x14ac:dyDescent="0.25">
      <c r="A9115" s="16" t="s">
        <v>247</v>
      </c>
      <c r="B9115" s="16">
        <v>3833</v>
      </c>
      <c r="C9115" s="16">
        <v>226</v>
      </c>
      <c r="D9115" s="16">
        <v>168.3</v>
      </c>
      <c r="E9115" s="17">
        <v>35014</v>
      </c>
      <c r="F9115" s="17"/>
    </row>
    <row r="9116" spans="1:6" x14ac:dyDescent="0.25">
      <c r="A9116" s="16" t="s">
        <v>247</v>
      </c>
      <c r="B9116" s="16">
        <v>3055</v>
      </c>
      <c r="C9116" s="16">
        <v>82</v>
      </c>
      <c r="D9116" s="16">
        <v>75.400000000000006</v>
      </c>
      <c r="E9116" s="17">
        <v>35156</v>
      </c>
      <c r="F9116" s="17"/>
    </row>
    <row r="9117" spans="1:6" x14ac:dyDescent="0.25">
      <c r="A9117" s="16" t="s">
        <v>247</v>
      </c>
      <c r="B9117" s="16">
        <v>3244</v>
      </c>
      <c r="C9117" s="16">
        <v>33</v>
      </c>
      <c r="D9117" s="16">
        <v>28.3</v>
      </c>
      <c r="E9117" s="17">
        <v>37257</v>
      </c>
      <c r="F9117" s="17"/>
    </row>
    <row r="9118" spans="1:6" x14ac:dyDescent="0.25">
      <c r="A9118" s="16" t="s">
        <v>247</v>
      </c>
      <c r="B9118" s="16">
        <v>3079</v>
      </c>
      <c r="C9118" s="16">
        <v>110</v>
      </c>
      <c r="D9118" s="16">
        <v>91.8</v>
      </c>
      <c r="E9118" s="17">
        <v>35065</v>
      </c>
      <c r="F9118" s="17"/>
    </row>
    <row r="9119" spans="1:6" x14ac:dyDescent="0.25">
      <c r="A9119" s="16" t="s">
        <v>247</v>
      </c>
      <c r="B9119" s="16">
        <v>3870</v>
      </c>
      <c r="C9119" s="16">
        <v>61</v>
      </c>
      <c r="D9119" s="16">
        <v>43.8</v>
      </c>
      <c r="E9119" s="17">
        <v>38961</v>
      </c>
      <c r="F9119" s="17"/>
    </row>
    <row r="9120" spans="1:6" x14ac:dyDescent="0.25">
      <c r="A9120" s="16" t="s">
        <v>247</v>
      </c>
      <c r="B9120" s="16">
        <v>3743</v>
      </c>
      <c r="C9120" s="16">
        <v>68</v>
      </c>
      <c r="D9120" s="16">
        <v>61.7</v>
      </c>
      <c r="E9120" s="17">
        <v>33604</v>
      </c>
      <c r="F9120" s="17"/>
    </row>
    <row r="9121" spans="1:6" x14ac:dyDescent="0.25">
      <c r="A9121" s="16" t="s">
        <v>247</v>
      </c>
      <c r="B9121" s="16">
        <v>3109</v>
      </c>
      <c r="C9121" s="16">
        <v>40</v>
      </c>
      <c r="D9121" s="16">
        <v>38.799999999999997</v>
      </c>
      <c r="E9121" s="17">
        <v>35139</v>
      </c>
      <c r="F9121" s="17"/>
    </row>
    <row r="9122" spans="1:6" x14ac:dyDescent="0.25">
      <c r="A9122" s="16" t="s">
        <v>247</v>
      </c>
      <c r="B9122" s="16">
        <v>3246</v>
      </c>
      <c r="C9122" s="16">
        <v>51</v>
      </c>
      <c r="D9122" s="16">
        <v>48.7</v>
      </c>
      <c r="E9122" s="17">
        <v>35156</v>
      </c>
      <c r="F9122" s="17"/>
    </row>
    <row r="9123" spans="1:6" x14ac:dyDescent="0.25">
      <c r="A9123" s="16" t="s">
        <v>247</v>
      </c>
      <c r="B9123" s="16">
        <v>3860</v>
      </c>
      <c r="C9123" s="16">
        <v>45</v>
      </c>
      <c r="D9123" s="16">
        <v>39</v>
      </c>
      <c r="E9123" s="17">
        <v>28887</v>
      </c>
      <c r="F9123" s="17"/>
    </row>
    <row r="9124" spans="1:6" x14ac:dyDescent="0.25">
      <c r="A9124" s="16" t="s">
        <v>247</v>
      </c>
      <c r="B9124" s="16">
        <v>3055</v>
      </c>
      <c r="C9124" s="16">
        <v>52</v>
      </c>
      <c r="D9124" s="16">
        <v>48.5</v>
      </c>
      <c r="E9124" s="17">
        <v>35278</v>
      </c>
      <c r="F9124" s="17"/>
    </row>
    <row r="9125" spans="1:6" x14ac:dyDescent="0.25">
      <c r="A9125" s="16" t="s">
        <v>247</v>
      </c>
      <c r="B9125" s="16">
        <v>3570</v>
      </c>
      <c r="C9125" s="16">
        <v>100</v>
      </c>
      <c r="D9125" s="16">
        <v>96.7</v>
      </c>
      <c r="E9125" s="17">
        <v>42855</v>
      </c>
      <c r="F9125" s="17"/>
    </row>
    <row r="9126" spans="1:6" x14ac:dyDescent="0.25">
      <c r="A9126" s="16" t="s">
        <v>247</v>
      </c>
      <c r="B9126" s="16">
        <v>3301</v>
      </c>
      <c r="C9126" s="16">
        <v>176</v>
      </c>
      <c r="D9126" s="16">
        <v>151.4</v>
      </c>
      <c r="E9126" s="17">
        <v>34486</v>
      </c>
      <c r="F9126" s="17"/>
    </row>
    <row r="9127" spans="1:6" x14ac:dyDescent="0.25">
      <c r="A9127" s="16" t="s">
        <v>247</v>
      </c>
      <c r="B9127" s="16">
        <v>3801</v>
      </c>
      <c r="C9127" s="16">
        <v>102</v>
      </c>
      <c r="D9127" s="16">
        <v>90.3</v>
      </c>
      <c r="E9127" s="17">
        <v>35473</v>
      </c>
      <c r="F9127" s="17"/>
    </row>
    <row r="9128" spans="1:6" x14ac:dyDescent="0.25">
      <c r="A9128" s="16" t="s">
        <v>247</v>
      </c>
      <c r="B9128" s="16">
        <v>3104</v>
      </c>
      <c r="C9128" s="16">
        <v>114</v>
      </c>
      <c r="D9128" s="16">
        <v>106.2</v>
      </c>
      <c r="E9128" s="17">
        <v>27443</v>
      </c>
      <c r="F9128" s="17"/>
    </row>
    <row r="9129" spans="1:6" x14ac:dyDescent="0.25">
      <c r="A9129" s="16" t="s">
        <v>247</v>
      </c>
      <c r="B9129" s="16">
        <v>3842</v>
      </c>
      <c r="C9129" s="16">
        <v>117</v>
      </c>
      <c r="D9129" s="16">
        <v>93.1</v>
      </c>
      <c r="E9129" s="17">
        <v>34881</v>
      </c>
      <c r="F9129" s="17"/>
    </row>
    <row r="9130" spans="1:6" x14ac:dyDescent="0.25">
      <c r="A9130" s="16" t="s">
        <v>247</v>
      </c>
      <c r="B9130" s="16">
        <v>3104</v>
      </c>
      <c r="C9130" s="16">
        <v>22</v>
      </c>
      <c r="D9130" s="16">
        <v>21.6</v>
      </c>
      <c r="E9130" s="17">
        <v>35613</v>
      </c>
      <c r="F9130" s="17"/>
    </row>
    <row r="9131" spans="1:6" x14ac:dyDescent="0.25">
      <c r="A9131" s="16" t="s">
        <v>247</v>
      </c>
      <c r="B9131" s="16">
        <v>3833</v>
      </c>
      <c r="C9131" s="16">
        <v>78</v>
      </c>
      <c r="D9131" s="16">
        <v>70.900000000000006</v>
      </c>
      <c r="E9131" s="17">
        <v>34775</v>
      </c>
      <c r="F9131" s="17"/>
    </row>
    <row r="9132" spans="1:6" x14ac:dyDescent="0.25">
      <c r="A9132" s="16" t="s">
        <v>247</v>
      </c>
      <c r="B9132" s="16">
        <v>3102</v>
      </c>
      <c r="C9132" s="16">
        <v>70</v>
      </c>
      <c r="D9132" s="16">
        <v>66.2</v>
      </c>
      <c r="E9132" s="17">
        <v>32801</v>
      </c>
      <c r="F9132" s="17"/>
    </row>
    <row r="9133" spans="1:6" x14ac:dyDescent="0.25">
      <c r="A9133" s="16" t="s">
        <v>247</v>
      </c>
      <c r="B9133" s="16">
        <v>3580</v>
      </c>
      <c r="C9133" s="16">
        <v>72</v>
      </c>
      <c r="D9133" s="16">
        <v>57.4</v>
      </c>
      <c r="E9133" s="17">
        <v>35186</v>
      </c>
      <c r="F9133" s="17"/>
    </row>
    <row r="9134" spans="1:6" x14ac:dyDescent="0.25">
      <c r="A9134" s="16" t="s">
        <v>247</v>
      </c>
      <c r="B9134" s="16">
        <v>3301</v>
      </c>
      <c r="C9134" s="16">
        <v>85</v>
      </c>
      <c r="D9134" s="16">
        <v>81.599999999999994</v>
      </c>
      <c r="E9134" s="17">
        <v>35199</v>
      </c>
      <c r="F9134" s="17"/>
    </row>
    <row r="9135" spans="1:6" x14ac:dyDescent="0.25">
      <c r="A9135" s="16" t="s">
        <v>247</v>
      </c>
      <c r="B9135" s="16">
        <v>3820</v>
      </c>
      <c r="C9135" s="16">
        <v>112</v>
      </c>
      <c r="D9135" s="16">
        <v>98.6</v>
      </c>
      <c r="E9135" s="17">
        <v>25728</v>
      </c>
      <c r="F9135" s="17"/>
    </row>
    <row r="9136" spans="1:6" x14ac:dyDescent="0.25">
      <c r="A9136" s="16" t="s">
        <v>247</v>
      </c>
      <c r="B9136" s="16">
        <v>3458</v>
      </c>
      <c r="C9136" s="16">
        <v>99</v>
      </c>
      <c r="D9136" s="16">
        <v>93.5</v>
      </c>
      <c r="E9136" s="17">
        <v>35297</v>
      </c>
      <c r="F9136" s="17"/>
    </row>
    <row r="9137" spans="1:6" x14ac:dyDescent="0.25">
      <c r="A9137" s="16" t="s">
        <v>247</v>
      </c>
      <c r="B9137" s="16">
        <v>3060</v>
      </c>
      <c r="C9137" s="16">
        <v>100</v>
      </c>
      <c r="D9137" s="16">
        <v>73.7</v>
      </c>
      <c r="E9137" s="17">
        <v>29396</v>
      </c>
      <c r="F9137" s="17"/>
    </row>
    <row r="9138" spans="1:6" x14ac:dyDescent="0.25">
      <c r="A9138" s="16" t="s">
        <v>247</v>
      </c>
      <c r="B9138" s="16">
        <v>3743</v>
      </c>
      <c r="C9138" s="16">
        <v>156</v>
      </c>
      <c r="D9138" s="16">
        <v>138.9</v>
      </c>
      <c r="E9138" s="17">
        <v>37514</v>
      </c>
      <c r="F9138" s="17"/>
    </row>
    <row r="9139" spans="1:6" x14ac:dyDescent="0.25">
      <c r="A9139" s="16" t="s">
        <v>247</v>
      </c>
      <c r="B9139" s="16">
        <v>3253</v>
      </c>
      <c r="C9139" s="16">
        <v>131</v>
      </c>
      <c r="D9139" s="16">
        <v>74.599999999999994</v>
      </c>
      <c r="E9139" s="17">
        <v>34425</v>
      </c>
      <c r="F9139" s="17"/>
    </row>
    <row r="9140" spans="1:6" x14ac:dyDescent="0.25">
      <c r="A9140" s="16" t="s">
        <v>247</v>
      </c>
      <c r="B9140" s="16">
        <v>3755</v>
      </c>
      <c r="C9140" s="16">
        <v>1</v>
      </c>
      <c r="E9140" s="17">
        <v>33707</v>
      </c>
      <c r="F9140" s="17"/>
    </row>
    <row r="9141" spans="1:6" x14ac:dyDescent="0.25">
      <c r="A9141" s="16" t="s">
        <v>247</v>
      </c>
      <c r="B9141" s="16">
        <v>3235</v>
      </c>
      <c r="C9141" s="16">
        <v>86</v>
      </c>
      <c r="D9141" s="16">
        <v>82.9</v>
      </c>
      <c r="E9141" s="17">
        <v>35186</v>
      </c>
      <c r="F9141" s="17"/>
    </row>
    <row r="9142" spans="1:6" x14ac:dyDescent="0.25">
      <c r="A9142" s="16" t="s">
        <v>247</v>
      </c>
      <c r="B9142" s="16">
        <v>3833</v>
      </c>
      <c r="C9142" s="16">
        <v>81</v>
      </c>
      <c r="D9142" s="16">
        <v>68.599999999999994</v>
      </c>
      <c r="E9142" s="17">
        <v>35217</v>
      </c>
      <c r="F9142" s="17"/>
    </row>
    <row r="9143" spans="1:6" x14ac:dyDescent="0.25">
      <c r="A9143" s="16" t="s">
        <v>247</v>
      </c>
      <c r="B9143" s="16">
        <v>3773</v>
      </c>
      <c r="C9143" s="16">
        <v>53</v>
      </c>
      <c r="D9143" s="16">
        <v>51.2</v>
      </c>
      <c r="E9143" s="17">
        <v>37956</v>
      </c>
      <c r="F9143" s="17"/>
    </row>
    <row r="9144" spans="1:6" x14ac:dyDescent="0.25">
      <c r="A9144" s="16" t="s">
        <v>247</v>
      </c>
      <c r="B9144" s="16">
        <v>3038</v>
      </c>
      <c r="C9144" s="16">
        <v>112</v>
      </c>
      <c r="D9144" s="16">
        <v>102.3</v>
      </c>
      <c r="E9144" s="17">
        <v>32917</v>
      </c>
      <c r="F9144" s="17"/>
    </row>
    <row r="9145" spans="1:6" x14ac:dyDescent="0.25">
      <c r="A9145" s="16" t="s">
        <v>247</v>
      </c>
      <c r="B9145" s="16">
        <v>3104</v>
      </c>
      <c r="C9145" s="16">
        <v>122</v>
      </c>
      <c r="D9145" s="16">
        <v>114.6</v>
      </c>
      <c r="E9145" s="17">
        <v>35156</v>
      </c>
      <c r="F9145" s="17"/>
    </row>
    <row r="9146" spans="1:6" x14ac:dyDescent="0.25">
      <c r="A9146" s="16" t="s">
        <v>247</v>
      </c>
      <c r="B9146" s="16">
        <v>3820</v>
      </c>
      <c r="C9146" s="16">
        <v>30</v>
      </c>
      <c r="D9146" s="16">
        <v>23.4</v>
      </c>
      <c r="E9146" s="17">
        <v>36013</v>
      </c>
      <c r="F9146" s="17"/>
    </row>
    <row r="9147" spans="1:6" x14ac:dyDescent="0.25">
      <c r="A9147" s="16" t="s">
        <v>247</v>
      </c>
      <c r="B9147" s="16">
        <v>3110</v>
      </c>
      <c r="C9147" s="16">
        <v>150</v>
      </c>
      <c r="D9147" s="16">
        <v>138.4</v>
      </c>
      <c r="E9147" s="17">
        <v>34820</v>
      </c>
      <c r="F9147" s="17"/>
    </row>
    <row r="9148" spans="1:6" x14ac:dyDescent="0.25">
      <c r="A9148" s="16" t="s">
        <v>247</v>
      </c>
      <c r="B9148" s="16">
        <v>3597</v>
      </c>
      <c r="C9148" s="16">
        <v>97</v>
      </c>
      <c r="D9148" s="16">
        <v>80.599999999999994</v>
      </c>
      <c r="E9148" s="17">
        <v>28856</v>
      </c>
      <c r="F9148" s="17"/>
    </row>
    <row r="9149" spans="1:6" x14ac:dyDescent="0.25">
      <c r="A9149" s="16" t="s">
        <v>247</v>
      </c>
      <c r="B9149" s="16">
        <v>3867</v>
      </c>
      <c r="C9149" s="16">
        <v>108</v>
      </c>
      <c r="D9149" s="16">
        <v>92</v>
      </c>
      <c r="E9149" s="17">
        <v>26530</v>
      </c>
      <c r="F9149" s="17"/>
    </row>
    <row r="9150" spans="1:6" x14ac:dyDescent="0.25">
      <c r="A9150" s="16" t="s">
        <v>247</v>
      </c>
      <c r="B9150" s="16">
        <v>3104</v>
      </c>
      <c r="C9150" s="16">
        <v>51</v>
      </c>
      <c r="D9150" s="16">
        <v>46.4</v>
      </c>
      <c r="E9150" s="17">
        <v>35156</v>
      </c>
      <c r="F9150" s="17"/>
    </row>
    <row r="9151" spans="1:6" x14ac:dyDescent="0.25">
      <c r="A9151" s="16" t="s">
        <v>247</v>
      </c>
      <c r="B9151" s="16">
        <v>3598</v>
      </c>
      <c r="C9151" s="16">
        <v>57</v>
      </c>
      <c r="D9151" s="16">
        <v>49.7</v>
      </c>
      <c r="E9151" s="17">
        <v>37469</v>
      </c>
      <c r="F9151" s="17"/>
    </row>
    <row r="9152" spans="1:6" x14ac:dyDescent="0.25">
      <c r="A9152" s="16" t="s">
        <v>247</v>
      </c>
      <c r="B9152" s="16">
        <v>3303</v>
      </c>
      <c r="C9152" s="16">
        <v>290</v>
      </c>
      <c r="D9152" s="16">
        <v>280.39999999999998</v>
      </c>
      <c r="E9152" s="17">
        <v>35156</v>
      </c>
      <c r="F9152" s="17"/>
    </row>
    <row r="9153" spans="1:6" x14ac:dyDescent="0.25">
      <c r="A9153" s="16" t="s">
        <v>247</v>
      </c>
      <c r="B9153" s="16">
        <v>3246</v>
      </c>
      <c r="C9153" s="16">
        <v>94</v>
      </c>
      <c r="D9153" s="16">
        <v>92.1</v>
      </c>
      <c r="E9153" s="17">
        <v>39692</v>
      </c>
      <c r="F9153" s="17"/>
    </row>
    <row r="9154" spans="1:6" x14ac:dyDescent="0.25">
      <c r="A9154" s="16" t="s">
        <v>247</v>
      </c>
      <c r="B9154" s="16">
        <v>3301</v>
      </c>
      <c r="C9154" s="16">
        <v>70</v>
      </c>
      <c r="D9154" s="16">
        <v>55.6</v>
      </c>
      <c r="E9154" s="17">
        <v>25392</v>
      </c>
      <c r="F9154" s="17"/>
    </row>
    <row r="9155" spans="1:6" x14ac:dyDescent="0.25">
      <c r="A9155" s="16" t="s">
        <v>247</v>
      </c>
      <c r="B9155" s="16">
        <v>3584</v>
      </c>
      <c r="C9155" s="16">
        <v>86</v>
      </c>
      <c r="D9155" s="16">
        <v>78.900000000000006</v>
      </c>
      <c r="E9155" s="17">
        <v>35186</v>
      </c>
      <c r="F9155" s="17"/>
    </row>
    <row r="9156" spans="1:6" x14ac:dyDescent="0.25">
      <c r="A9156" s="16" t="s">
        <v>247</v>
      </c>
      <c r="B9156" s="16">
        <v>3867</v>
      </c>
      <c r="C9156" s="16">
        <v>79</v>
      </c>
      <c r="D9156" s="16">
        <v>60</v>
      </c>
      <c r="E9156" s="17">
        <v>35473</v>
      </c>
      <c r="F9156" s="17"/>
    </row>
    <row r="9157" spans="1:6" x14ac:dyDescent="0.25">
      <c r="A9157" s="16" t="s">
        <v>247</v>
      </c>
      <c r="B9157" s="16">
        <v>3110</v>
      </c>
      <c r="C9157" s="16">
        <v>147</v>
      </c>
      <c r="D9157" s="16">
        <v>140</v>
      </c>
      <c r="E9157" s="17">
        <v>35156</v>
      </c>
      <c r="F9157" s="17"/>
    </row>
    <row r="9158" spans="1:6" x14ac:dyDescent="0.25">
      <c r="A9158" s="16" t="s">
        <v>247</v>
      </c>
      <c r="B9158" s="16">
        <v>3045</v>
      </c>
      <c r="C9158" s="16">
        <v>35</v>
      </c>
      <c r="D9158" s="16">
        <v>32.4</v>
      </c>
      <c r="E9158" s="17">
        <v>37926</v>
      </c>
      <c r="F9158" s="17"/>
    </row>
    <row r="9159" spans="1:6" x14ac:dyDescent="0.25">
      <c r="A9159" s="16" t="s">
        <v>247</v>
      </c>
      <c r="B9159" s="16">
        <v>3087</v>
      </c>
      <c r="C9159" s="16">
        <v>32</v>
      </c>
      <c r="D9159" s="16">
        <v>29.6</v>
      </c>
      <c r="E9159" s="17">
        <v>34129</v>
      </c>
      <c r="F9159" s="17"/>
    </row>
    <row r="9160" spans="1:6" x14ac:dyDescent="0.25">
      <c r="A9160" s="16" t="s">
        <v>247</v>
      </c>
      <c r="B9160" s="16">
        <v>3301</v>
      </c>
      <c r="C9160" s="16">
        <v>85</v>
      </c>
      <c r="D9160" s="16">
        <v>46.2</v>
      </c>
      <c r="E9160" s="17">
        <v>35186</v>
      </c>
      <c r="F9160" s="17"/>
    </row>
    <row r="9161" spans="1:6" x14ac:dyDescent="0.25">
      <c r="A9161" s="16" t="s">
        <v>247</v>
      </c>
      <c r="B9161" s="16">
        <v>3045</v>
      </c>
      <c r="C9161" s="16">
        <v>300</v>
      </c>
      <c r="D9161" s="16">
        <v>292.8</v>
      </c>
      <c r="E9161" s="17">
        <v>34881</v>
      </c>
      <c r="F9161" s="17"/>
    </row>
    <row r="9162" spans="1:6" x14ac:dyDescent="0.25">
      <c r="A9162" s="16" t="s">
        <v>247</v>
      </c>
      <c r="B9162" s="16">
        <v>3110</v>
      </c>
      <c r="C9162" s="16">
        <v>102</v>
      </c>
      <c r="D9162" s="16">
        <v>86.5</v>
      </c>
      <c r="E9162" s="17">
        <v>35490</v>
      </c>
      <c r="F9162" s="17"/>
    </row>
    <row r="9163" spans="1:6" x14ac:dyDescent="0.25">
      <c r="A9163" s="16" t="s">
        <v>247</v>
      </c>
      <c r="B9163" s="16">
        <v>3431</v>
      </c>
      <c r="C9163" s="16">
        <v>106</v>
      </c>
      <c r="D9163" s="16">
        <v>99.8</v>
      </c>
      <c r="E9163" s="17">
        <v>34851</v>
      </c>
      <c r="F9163" s="17"/>
    </row>
    <row r="9164" spans="1:6" x14ac:dyDescent="0.25">
      <c r="A9164" s="16" t="s">
        <v>247</v>
      </c>
      <c r="B9164" s="16">
        <v>3246</v>
      </c>
      <c r="C9164" s="16">
        <v>120</v>
      </c>
      <c r="D9164" s="16">
        <v>116.6</v>
      </c>
      <c r="E9164" s="17">
        <v>32975</v>
      </c>
      <c r="F9164" s="17"/>
    </row>
    <row r="9165" spans="1:6" x14ac:dyDescent="0.25">
      <c r="A9165" s="16" t="s">
        <v>247</v>
      </c>
      <c r="B9165" s="16">
        <v>3860</v>
      </c>
      <c r="C9165" s="16">
        <v>87</v>
      </c>
      <c r="D9165" s="16">
        <v>72.2</v>
      </c>
      <c r="E9165" s="17">
        <v>35473</v>
      </c>
      <c r="F9165" s="17"/>
    </row>
    <row r="9166" spans="1:6" x14ac:dyDescent="0.25">
      <c r="A9166" s="16" t="s">
        <v>247</v>
      </c>
      <c r="B9166" s="16">
        <v>3774</v>
      </c>
      <c r="C9166" s="16">
        <v>135</v>
      </c>
      <c r="D9166" s="16">
        <v>123.7</v>
      </c>
      <c r="E9166" s="17">
        <v>34881</v>
      </c>
      <c r="F9166" s="17"/>
    </row>
    <row r="9167" spans="1:6" x14ac:dyDescent="0.25">
      <c r="A9167" s="16" t="s">
        <v>247</v>
      </c>
      <c r="B9167" s="16">
        <v>3801</v>
      </c>
      <c r="C9167" s="16">
        <v>156</v>
      </c>
      <c r="D9167" s="16">
        <v>110</v>
      </c>
      <c r="E9167" s="17">
        <v>26463</v>
      </c>
      <c r="F9167" s="17"/>
    </row>
    <row r="9168" spans="1:6" x14ac:dyDescent="0.25">
      <c r="A9168" s="16" t="s">
        <v>247</v>
      </c>
      <c r="B9168" s="16">
        <v>3570</v>
      </c>
      <c r="C9168" s="16">
        <v>80</v>
      </c>
      <c r="D9168" s="16">
        <v>70.099999999999994</v>
      </c>
      <c r="E9168" s="17">
        <v>35156</v>
      </c>
      <c r="F9168" s="17"/>
    </row>
    <row r="9169" spans="1:6" x14ac:dyDescent="0.25">
      <c r="A9169" s="16" t="s">
        <v>247</v>
      </c>
      <c r="B9169" s="16">
        <v>3051</v>
      </c>
      <c r="C9169" s="16">
        <v>101</v>
      </c>
      <c r="D9169" s="16">
        <v>93</v>
      </c>
      <c r="E9169" s="17">
        <v>39387</v>
      </c>
      <c r="F9169" s="17"/>
    </row>
    <row r="9170" spans="1:6" x14ac:dyDescent="0.25">
      <c r="A9170" s="16" t="s">
        <v>247</v>
      </c>
      <c r="B9170" s="16">
        <v>3452</v>
      </c>
      <c r="C9170" s="16">
        <v>83</v>
      </c>
      <c r="D9170" s="16">
        <v>47.8</v>
      </c>
      <c r="E9170" s="17">
        <v>35156</v>
      </c>
      <c r="F9170" s="17"/>
    </row>
    <row r="9171" spans="1:6" x14ac:dyDescent="0.25">
      <c r="A9171" s="16" t="s">
        <v>247</v>
      </c>
      <c r="B9171" s="16">
        <v>3038</v>
      </c>
      <c r="C9171" s="16">
        <v>62</v>
      </c>
      <c r="D9171" s="16">
        <v>58</v>
      </c>
      <c r="E9171" s="17">
        <v>37820</v>
      </c>
      <c r="F9171" s="17"/>
    </row>
    <row r="9172" spans="1:6" x14ac:dyDescent="0.25">
      <c r="A9172" s="16" t="s">
        <v>247</v>
      </c>
      <c r="B9172" s="16">
        <v>3431</v>
      </c>
      <c r="C9172" s="16">
        <v>85</v>
      </c>
      <c r="D9172" s="16">
        <v>67.099999999999994</v>
      </c>
      <c r="E9172" s="17">
        <v>35156</v>
      </c>
      <c r="F9172" s="17"/>
    </row>
    <row r="9173" spans="1:6" x14ac:dyDescent="0.25">
      <c r="A9173" s="16" t="s">
        <v>247</v>
      </c>
      <c r="B9173" s="16">
        <v>3044</v>
      </c>
      <c r="C9173" s="16">
        <v>50</v>
      </c>
      <c r="D9173" s="16">
        <v>42.5</v>
      </c>
      <c r="E9173" s="17">
        <v>36373</v>
      </c>
      <c r="F9173" s="17"/>
    </row>
    <row r="9174" spans="1:6" x14ac:dyDescent="0.25">
      <c r="A9174" s="16" t="s">
        <v>247</v>
      </c>
      <c r="B9174" s="16">
        <v>3820</v>
      </c>
      <c r="C9174" s="16">
        <v>215</v>
      </c>
      <c r="D9174" s="16">
        <v>196.1</v>
      </c>
      <c r="E9174" s="17">
        <v>34790</v>
      </c>
      <c r="F9174" s="17"/>
    </row>
    <row r="9175" spans="1:6" x14ac:dyDescent="0.25">
      <c r="A9175" s="16" t="s">
        <v>247</v>
      </c>
      <c r="B9175" s="16">
        <v>3431</v>
      </c>
      <c r="C9175" s="16">
        <v>25</v>
      </c>
      <c r="D9175" s="16">
        <v>22.5</v>
      </c>
      <c r="E9175" s="17">
        <v>35473</v>
      </c>
      <c r="F9175" s="17"/>
    </row>
    <row r="9176" spans="1:6" x14ac:dyDescent="0.25">
      <c r="A9176" s="16" t="s">
        <v>247</v>
      </c>
      <c r="B9176" s="16">
        <v>3234</v>
      </c>
      <c r="C9176" s="16">
        <v>108</v>
      </c>
      <c r="D9176" s="16">
        <v>98</v>
      </c>
      <c r="E9176" s="17">
        <v>35462</v>
      </c>
      <c r="F9176" s="17"/>
    </row>
    <row r="9177" spans="1:6" x14ac:dyDescent="0.25">
      <c r="A9177" s="16" t="s">
        <v>247</v>
      </c>
      <c r="B9177" s="16">
        <v>3104</v>
      </c>
      <c r="C9177" s="16">
        <v>124</v>
      </c>
      <c r="D9177" s="16">
        <v>117.2</v>
      </c>
      <c r="E9177" s="17">
        <v>25773</v>
      </c>
      <c r="F9177" s="17"/>
    </row>
    <row r="9178" spans="1:6" x14ac:dyDescent="0.25">
      <c r="A9178" s="16" t="s">
        <v>247</v>
      </c>
      <c r="B9178" s="16">
        <v>3104</v>
      </c>
      <c r="C9178" s="16">
        <v>70</v>
      </c>
      <c r="D9178" s="16">
        <v>62.3</v>
      </c>
      <c r="E9178" s="17">
        <v>35065</v>
      </c>
      <c r="F9178" s="17"/>
    </row>
    <row r="9179" spans="1:6" x14ac:dyDescent="0.25">
      <c r="A9179" s="16" t="s">
        <v>248</v>
      </c>
      <c r="B9179" s="16">
        <v>7069</v>
      </c>
      <c r="C9179" s="16">
        <v>74</v>
      </c>
      <c r="D9179" s="16">
        <v>72.8</v>
      </c>
      <c r="E9179" s="17">
        <v>34611</v>
      </c>
      <c r="F9179" s="17"/>
    </row>
    <row r="9180" spans="1:6" x14ac:dyDescent="0.25">
      <c r="A9180" s="16" t="s">
        <v>248</v>
      </c>
      <c r="B9180" s="16">
        <v>8857</v>
      </c>
      <c r="C9180" s="16">
        <v>120</v>
      </c>
      <c r="D9180" s="16">
        <v>99.3</v>
      </c>
      <c r="E9180" s="17">
        <v>35704</v>
      </c>
      <c r="F9180" s="17"/>
    </row>
    <row r="9181" spans="1:6" x14ac:dyDescent="0.25">
      <c r="A9181" s="16" t="s">
        <v>248</v>
      </c>
      <c r="B9181" s="16">
        <v>7753</v>
      </c>
      <c r="C9181" s="16">
        <v>100</v>
      </c>
      <c r="D9181" s="16">
        <v>61.7</v>
      </c>
      <c r="E9181" s="17">
        <v>35621</v>
      </c>
      <c r="F9181" s="17"/>
    </row>
    <row r="9182" spans="1:6" x14ac:dyDescent="0.25">
      <c r="A9182" s="16" t="s">
        <v>248</v>
      </c>
      <c r="B9182" s="16">
        <v>8043</v>
      </c>
      <c r="C9182" s="16">
        <v>110</v>
      </c>
      <c r="D9182" s="16">
        <v>94.1</v>
      </c>
      <c r="E9182" s="17">
        <v>39133</v>
      </c>
      <c r="F9182" s="17"/>
    </row>
    <row r="9183" spans="1:6" x14ac:dyDescent="0.25">
      <c r="A9183" s="16" t="s">
        <v>248</v>
      </c>
      <c r="B9183" s="16">
        <v>7626</v>
      </c>
      <c r="C9183" s="16">
        <v>113</v>
      </c>
      <c r="D9183" s="16">
        <v>92.8</v>
      </c>
      <c r="E9183" s="17">
        <v>33738</v>
      </c>
      <c r="F9183" s="17"/>
    </row>
    <row r="9184" spans="1:6" x14ac:dyDescent="0.25">
      <c r="A9184" s="16" t="s">
        <v>248</v>
      </c>
      <c r="B9184" s="16">
        <v>8016</v>
      </c>
      <c r="C9184" s="16">
        <v>264</v>
      </c>
      <c r="D9184" s="16">
        <v>130.5</v>
      </c>
      <c r="E9184" s="17">
        <v>28065</v>
      </c>
      <c r="F9184" s="17"/>
    </row>
    <row r="9185" spans="1:6" x14ac:dyDescent="0.25">
      <c r="A9185" s="16" t="s">
        <v>248</v>
      </c>
      <c r="B9185" s="16">
        <v>7753</v>
      </c>
      <c r="C9185" s="16">
        <v>86</v>
      </c>
      <c r="D9185" s="16">
        <v>64.400000000000006</v>
      </c>
      <c r="E9185" s="17">
        <v>37111</v>
      </c>
      <c r="F9185" s="17"/>
    </row>
    <row r="9186" spans="1:6" x14ac:dyDescent="0.25">
      <c r="A9186" s="16" t="s">
        <v>248</v>
      </c>
      <c r="B9186" s="16">
        <v>7092</v>
      </c>
      <c r="C9186" s="16">
        <v>46</v>
      </c>
      <c r="D9186" s="16">
        <v>44.3</v>
      </c>
      <c r="E9186" s="17">
        <v>31691</v>
      </c>
      <c r="F9186" s="17"/>
    </row>
    <row r="9187" spans="1:6" x14ac:dyDescent="0.25">
      <c r="A9187" s="16" t="s">
        <v>248</v>
      </c>
      <c r="B9187" s="16">
        <v>7960</v>
      </c>
      <c r="C9187" s="16">
        <v>287</v>
      </c>
      <c r="D9187" s="16">
        <v>171.7</v>
      </c>
      <c r="E9187" s="17">
        <v>27454</v>
      </c>
      <c r="F9187" s="17"/>
    </row>
    <row r="9188" spans="1:6" x14ac:dyDescent="0.25">
      <c r="A9188" s="16" t="s">
        <v>248</v>
      </c>
      <c r="B9188" s="16">
        <v>8009</v>
      </c>
      <c r="C9188" s="16">
        <v>128</v>
      </c>
      <c r="D9188" s="16">
        <v>108.8</v>
      </c>
      <c r="E9188" s="17">
        <v>36572</v>
      </c>
      <c r="F9188" s="17"/>
    </row>
    <row r="9189" spans="1:6" x14ac:dyDescent="0.25">
      <c r="A9189" s="16" t="s">
        <v>248</v>
      </c>
      <c r="B9189" s="16">
        <v>8820</v>
      </c>
      <c r="C9189" s="16">
        <v>122</v>
      </c>
      <c r="D9189" s="16">
        <v>119</v>
      </c>
      <c r="E9189" s="17">
        <v>26238</v>
      </c>
      <c r="F9189" s="17"/>
    </row>
    <row r="9190" spans="1:6" x14ac:dyDescent="0.25">
      <c r="A9190" s="16" t="s">
        <v>248</v>
      </c>
      <c r="B9190" s="16">
        <v>8831</v>
      </c>
      <c r="C9190" s="16">
        <v>136</v>
      </c>
      <c r="D9190" s="16">
        <v>99.4</v>
      </c>
      <c r="E9190" s="17">
        <v>34608</v>
      </c>
      <c r="F9190" s="17"/>
    </row>
    <row r="9191" spans="1:6" x14ac:dyDescent="0.25">
      <c r="A9191" s="16" t="s">
        <v>248</v>
      </c>
      <c r="B9191" s="16">
        <v>8053</v>
      </c>
      <c r="C9191" s="16">
        <v>86</v>
      </c>
      <c r="D9191" s="16">
        <v>52.9</v>
      </c>
      <c r="E9191" s="17">
        <v>35769</v>
      </c>
      <c r="F9191" s="17"/>
    </row>
    <row r="9192" spans="1:6" x14ac:dyDescent="0.25">
      <c r="A9192" s="16" t="s">
        <v>248</v>
      </c>
      <c r="B9192" s="16">
        <v>8648</v>
      </c>
      <c r="C9192" s="16">
        <v>180</v>
      </c>
      <c r="D9192" s="16">
        <v>168.2</v>
      </c>
      <c r="E9192" s="17">
        <v>34645</v>
      </c>
      <c r="F9192" s="17"/>
    </row>
    <row r="9193" spans="1:6" x14ac:dyDescent="0.25">
      <c r="A9193" s="16" t="s">
        <v>248</v>
      </c>
      <c r="B9193" s="16">
        <v>7104</v>
      </c>
      <c r="C9193" s="16">
        <v>120</v>
      </c>
      <c r="D9193" s="16">
        <v>102.7</v>
      </c>
      <c r="E9193" s="17">
        <v>35765</v>
      </c>
      <c r="F9193" s="17"/>
    </row>
    <row r="9194" spans="1:6" x14ac:dyDescent="0.25">
      <c r="A9194" s="16" t="s">
        <v>248</v>
      </c>
      <c r="B9194" s="16">
        <v>7920</v>
      </c>
      <c r="C9194" s="16">
        <v>54</v>
      </c>
      <c r="D9194" s="16">
        <v>48.3</v>
      </c>
      <c r="E9194" s="17">
        <v>35247</v>
      </c>
      <c r="F9194" s="17"/>
    </row>
    <row r="9195" spans="1:6" x14ac:dyDescent="0.25">
      <c r="A9195" s="16" t="s">
        <v>248</v>
      </c>
      <c r="B9195" s="16">
        <v>7095</v>
      </c>
      <c r="C9195" s="16">
        <v>51</v>
      </c>
      <c r="D9195" s="16">
        <v>48.2</v>
      </c>
      <c r="E9195" s="17">
        <v>33925</v>
      </c>
      <c r="F9195" s="17"/>
    </row>
    <row r="9196" spans="1:6" x14ac:dyDescent="0.25">
      <c r="A9196" s="16" t="s">
        <v>248</v>
      </c>
      <c r="B9196" s="16">
        <v>7103</v>
      </c>
      <c r="C9196" s="16">
        <v>180</v>
      </c>
      <c r="D9196" s="16">
        <v>75.2</v>
      </c>
      <c r="E9196" s="17">
        <v>35765</v>
      </c>
      <c r="F9196" s="17"/>
    </row>
    <row r="9197" spans="1:6" x14ac:dyDescent="0.25">
      <c r="A9197" s="16" t="s">
        <v>248</v>
      </c>
      <c r="B9197" s="16">
        <v>8037</v>
      </c>
      <c r="C9197" s="16">
        <v>240</v>
      </c>
      <c r="D9197" s="16">
        <v>214.5</v>
      </c>
      <c r="E9197" s="17">
        <v>30972</v>
      </c>
      <c r="F9197" s="17"/>
    </row>
    <row r="9198" spans="1:6" x14ac:dyDescent="0.25">
      <c r="A9198" s="16" t="s">
        <v>248</v>
      </c>
      <c r="B9198" s="16">
        <v>8540</v>
      </c>
      <c r="C9198" s="16">
        <v>180</v>
      </c>
      <c r="D9198" s="16">
        <v>136.9</v>
      </c>
      <c r="E9198" s="17">
        <v>35677</v>
      </c>
      <c r="F9198" s="17"/>
    </row>
    <row r="9199" spans="1:6" x14ac:dyDescent="0.25">
      <c r="A9199" s="16" t="s">
        <v>248</v>
      </c>
      <c r="B9199" s="16">
        <v>7860</v>
      </c>
      <c r="C9199" s="16">
        <v>154</v>
      </c>
      <c r="D9199" s="16">
        <v>130.1</v>
      </c>
      <c r="E9199" s="17">
        <v>26426</v>
      </c>
      <c r="F9199" s="17"/>
    </row>
    <row r="9200" spans="1:6" x14ac:dyDescent="0.25">
      <c r="A9200" s="16" t="s">
        <v>248</v>
      </c>
      <c r="B9200" s="16">
        <v>8724</v>
      </c>
      <c r="C9200" s="16">
        <v>180</v>
      </c>
      <c r="D9200" s="16">
        <v>96.2</v>
      </c>
      <c r="E9200" s="17">
        <v>32610</v>
      </c>
      <c r="F9200" s="17"/>
    </row>
    <row r="9201" spans="1:6" x14ac:dyDescent="0.25">
      <c r="A9201" s="16" t="s">
        <v>248</v>
      </c>
      <c r="B9201" s="16">
        <v>7009</v>
      </c>
      <c r="C9201" s="16">
        <v>190</v>
      </c>
      <c r="D9201" s="16">
        <v>160.19999999999999</v>
      </c>
      <c r="E9201" s="17">
        <v>31058</v>
      </c>
      <c r="F9201" s="17"/>
    </row>
    <row r="9202" spans="1:6" x14ac:dyDescent="0.25">
      <c r="A9202" s="16" t="s">
        <v>248</v>
      </c>
      <c r="B9202" s="16">
        <v>8611</v>
      </c>
      <c r="C9202" s="16">
        <v>131</v>
      </c>
      <c r="D9202" s="16">
        <v>100.7</v>
      </c>
      <c r="E9202" s="17">
        <v>31681</v>
      </c>
      <c r="F9202" s="17"/>
    </row>
    <row r="9203" spans="1:6" x14ac:dyDescent="0.25">
      <c r="A9203" s="16" t="s">
        <v>248</v>
      </c>
      <c r="B9203" s="16">
        <v>7050</v>
      </c>
      <c r="C9203" s="16">
        <v>188</v>
      </c>
      <c r="D9203" s="16">
        <v>169.2</v>
      </c>
      <c r="E9203" s="17">
        <v>35103</v>
      </c>
      <c r="F9203" s="17"/>
    </row>
    <row r="9204" spans="1:6" x14ac:dyDescent="0.25">
      <c r="A9204" s="16" t="s">
        <v>248</v>
      </c>
      <c r="B9204" s="16">
        <v>7092</v>
      </c>
      <c r="C9204" s="16">
        <v>151</v>
      </c>
      <c r="D9204" s="16">
        <v>124.6</v>
      </c>
      <c r="E9204" s="17">
        <v>32282</v>
      </c>
      <c r="F9204" s="17"/>
    </row>
    <row r="9205" spans="1:6" x14ac:dyDescent="0.25">
      <c r="A9205" s="16" t="s">
        <v>248</v>
      </c>
      <c r="B9205" s="16">
        <v>7656</v>
      </c>
      <c r="C9205" s="16">
        <v>210</v>
      </c>
      <c r="D9205" s="16">
        <v>159.30000000000001</v>
      </c>
      <c r="E9205" s="17">
        <v>35976</v>
      </c>
      <c r="F9205" s="17"/>
    </row>
    <row r="9206" spans="1:6" x14ac:dyDescent="0.25">
      <c r="A9206" s="16" t="s">
        <v>248</v>
      </c>
      <c r="B9206" s="16">
        <v>7470</v>
      </c>
      <c r="C9206" s="16">
        <v>73</v>
      </c>
      <c r="D9206" s="16">
        <v>66.2</v>
      </c>
      <c r="E9206" s="17">
        <v>37431</v>
      </c>
      <c r="F9206" s="17"/>
    </row>
    <row r="9207" spans="1:6" x14ac:dyDescent="0.25">
      <c r="A9207" s="16" t="s">
        <v>248</v>
      </c>
      <c r="B9207" s="16">
        <v>8221</v>
      </c>
      <c r="C9207" s="16">
        <v>174</v>
      </c>
      <c r="D9207" s="16">
        <v>123.6</v>
      </c>
      <c r="E9207" s="17">
        <v>29952</v>
      </c>
      <c r="F9207" s="17"/>
    </row>
    <row r="9208" spans="1:6" x14ac:dyDescent="0.25">
      <c r="A9208" s="16" t="s">
        <v>248</v>
      </c>
      <c r="B9208" s="16">
        <v>8002</v>
      </c>
      <c r="C9208" s="16">
        <v>120</v>
      </c>
      <c r="D9208" s="16">
        <v>104.6</v>
      </c>
      <c r="E9208" s="17">
        <v>31909</v>
      </c>
      <c r="F9208" s="17"/>
    </row>
    <row r="9209" spans="1:6" x14ac:dyDescent="0.25">
      <c r="A9209" s="16" t="s">
        <v>248</v>
      </c>
      <c r="B9209" s="16">
        <v>8034</v>
      </c>
      <c r="C9209" s="16">
        <v>256</v>
      </c>
      <c r="D9209" s="16">
        <v>198.4</v>
      </c>
      <c r="E9209" s="17">
        <v>32660</v>
      </c>
      <c r="F9209" s="17"/>
    </row>
    <row r="9210" spans="1:6" x14ac:dyDescent="0.25">
      <c r="A9210" s="16" t="s">
        <v>248</v>
      </c>
      <c r="B9210" s="16">
        <v>8318</v>
      </c>
      <c r="C9210" s="16">
        <v>84</v>
      </c>
      <c r="D9210" s="16">
        <v>73.8</v>
      </c>
      <c r="E9210" s="17">
        <v>24473</v>
      </c>
      <c r="F9210" s="17"/>
    </row>
    <row r="9211" spans="1:6" x14ac:dyDescent="0.25">
      <c r="A9211" s="16" t="s">
        <v>248</v>
      </c>
      <c r="B9211" s="16">
        <v>7753</v>
      </c>
      <c r="C9211" s="16">
        <v>120</v>
      </c>
      <c r="D9211" s="16">
        <v>104.6</v>
      </c>
      <c r="E9211" s="17">
        <v>33077</v>
      </c>
      <c r="F9211" s="17"/>
    </row>
    <row r="9212" spans="1:6" x14ac:dyDescent="0.25">
      <c r="A9212" s="16" t="s">
        <v>248</v>
      </c>
      <c r="B9212" s="16">
        <v>8805</v>
      </c>
      <c r="C9212" s="16">
        <v>64</v>
      </c>
      <c r="D9212" s="16">
        <v>51.8</v>
      </c>
      <c r="E9212" s="17">
        <v>24473</v>
      </c>
      <c r="F9212" s="17"/>
    </row>
    <row r="9213" spans="1:6" x14ac:dyDescent="0.25">
      <c r="A9213" s="16" t="s">
        <v>248</v>
      </c>
      <c r="B9213" s="16">
        <v>7009</v>
      </c>
      <c r="C9213" s="16">
        <v>151</v>
      </c>
      <c r="D9213" s="16">
        <v>142.80000000000001</v>
      </c>
      <c r="E9213" s="17">
        <v>30498</v>
      </c>
      <c r="F9213" s="17"/>
    </row>
    <row r="9214" spans="1:6" x14ac:dyDescent="0.25">
      <c r="A9214" s="16" t="s">
        <v>248</v>
      </c>
      <c r="B9214" s="16">
        <v>8005</v>
      </c>
      <c r="C9214" s="16">
        <v>115</v>
      </c>
      <c r="D9214" s="16">
        <v>85.2</v>
      </c>
      <c r="E9214" s="17">
        <v>31489</v>
      </c>
      <c r="F9214" s="17"/>
    </row>
    <row r="9215" spans="1:6" x14ac:dyDescent="0.25">
      <c r="A9215" s="16" t="s">
        <v>248</v>
      </c>
      <c r="B9215" s="16">
        <v>7666</v>
      </c>
      <c r="C9215" s="16">
        <v>128</v>
      </c>
      <c r="D9215" s="16">
        <v>101.3</v>
      </c>
      <c r="E9215" s="17">
        <v>39185</v>
      </c>
      <c r="F9215" s="17"/>
    </row>
    <row r="9216" spans="1:6" x14ac:dyDescent="0.25">
      <c r="A9216" s="16" t="s">
        <v>248</v>
      </c>
      <c r="B9216" s="16">
        <v>7055</v>
      </c>
      <c r="C9216" s="16">
        <v>111</v>
      </c>
      <c r="D9216" s="16">
        <v>76.400000000000006</v>
      </c>
      <c r="E9216" s="17">
        <v>24929</v>
      </c>
      <c r="F9216" s="17"/>
    </row>
    <row r="9217" spans="1:6" x14ac:dyDescent="0.25">
      <c r="A9217" s="16" t="s">
        <v>248</v>
      </c>
      <c r="B9217" s="16">
        <v>7730</v>
      </c>
      <c r="C9217" s="16">
        <v>202</v>
      </c>
      <c r="D9217" s="16">
        <v>116.7</v>
      </c>
      <c r="E9217" s="17">
        <v>27669</v>
      </c>
      <c r="F9217" s="17"/>
    </row>
    <row r="9218" spans="1:6" x14ac:dyDescent="0.25">
      <c r="A9218" s="16" t="s">
        <v>248</v>
      </c>
      <c r="B9218" s="16">
        <v>7042</v>
      </c>
      <c r="C9218" s="16">
        <v>70</v>
      </c>
      <c r="D9218" s="16">
        <v>54</v>
      </c>
      <c r="E9218" s="17">
        <v>35961</v>
      </c>
      <c r="F9218" s="17"/>
    </row>
    <row r="9219" spans="1:6" x14ac:dyDescent="0.25">
      <c r="A9219" s="16" t="s">
        <v>248</v>
      </c>
      <c r="B9219" s="16">
        <v>8210</v>
      </c>
      <c r="C9219" s="16">
        <v>120</v>
      </c>
      <c r="D9219" s="16">
        <v>93.4</v>
      </c>
      <c r="E9219" s="17">
        <v>31435</v>
      </c>
      <c r="F9219" s="17"/>
    </row>
    <row r="9220" spans="1:6" x14ac:dyDescent="0.25">
      <c r="A9220" s="16" t="s">
        <v>248</v>
      </c>
      <c r="B9220" s="16">
        <v>7104</v>
      </c>
      <c r="C9220" s="16">
        <v>340</v>
      </c>
      <c r="D9220" s="16">
        <v>293.8</v>
      </c>
      <c r="E9220" s="17">
        <v>36397</v>
      </c>
      <c r="F9220" s="17"/>
    </row>
    <row r="9221" spans="1:6" x14ac:dyDescent="0.25">
      <c r="A9221" s="16" t="s">
        <v>248</v>
      </c>
      <c r="B9221" s="16">
        <v>8016</v>
      </c>
      <c r="C9221" s="16">
        <v>215</v>
      </c>
      <c r="D9221" s="16">
        <v>166.4</v>
      </c>
      <c r="E9221" s="17">
        <v>28095</v>
      </c>
      <c r="F9221" s="17"/>
    </row>
    <row r="9222" spans="1:6" x14ac:dyDescent="0.25">
      <c r="A9222" s="16" t="s">
        <v>248</v>
      </c>
      <c r="B9222" s="16">
        <v>8755</v>
      </c>
      <c r="C9222" s="16">
        <v>149</v>
      </c>
      <c r="D9222" s="16">
        <v>119.4</v>
      </c>
      <c r="E9222" s="17">
        <v>36321</v>
      </c>
      <c r="F9222" s="17"/>
    </row>
    <row r="9223" spans="1:6" x14ac:dyDescent="0.25">
      <c r="A9223" s="16" t="s">
        <v>248</v>
      </c>
      <c r="B9223" s="16">
        <v>8807</v>
      </c>
      <c r="C9223" s="16">
        <v>64</v>
      </c>
      <c r="D9223" s="16">
        <v>47.7</v>
      </c>
      <c r="E9223" s="17">
        <v>35962</v>
      </c>
      <c r="F9223" s="17"/>
    </row>
    <row r="9224" spans="1:6" x14ac:dyDescent="0.25">
      <c r="A9224" s="16" t="s">
        <v>248</v>
      </c>
      <c r="B9224" s="16">
        <v>7403</v>
      </c>
      <c r="C9224" s="16">
        <v>120</v>
      </c>
      <c r="D9224" s="16">
        <v>99.8</v>
      </c>
      <c r="E9224" s="17">
        <v>35089</v>
      </c>
      <c r="F9224" s="17"/>
    </row>
    <row r="9225" spans="1:6" x14ac:dyDescent="0.25">
      <c r="A9225" s="16" t="s">
        <v>248</v>
      </c>
      <c r="B9225" s="16">
        <v>7940</v>
      </c>
      <c r="C9225" s="16">
        <v>102</v>
      </c>
      <c r="D9225" s="16">
        <v>88.8</v>
      </c>
      <c r="E9225" s="17">
        <v>24973</v>
      </c>
      <c r="F9225" s="17"/>
    </row>
    <row r="9226" spans="1:6" x14ac:dyDescent="0.25">
      <c r="A9226" s="16" t="s">
        <v>248</v>
      </c>
      <c r="B9226" s="16">
        <v>8052</v>
      </c>
      <c r="C9226" s="16">
        <v>165</v>
      </c>
      <c r="D9226" s="16">
        <v>135.4</v>
      </c>
      <c r="E9226" s="17">
        <v>32318</v>
      </c>
      <c r="F9226" s="17"/>
    </row>
    <row r="9227" spans="1:6" x14ac:dyDescent="0.25">
      <c r="A9227" s="16" t="s">
        <v>248</v>
      </c>
      <c r="B9227" s="16">
        <v>7006</v>
      </c>
      <c r="C9227" s="16">
        <v>30</v>
      </c>
      <c r="D9227" s="16">
        <v>26.8</v>
      </c>
      <c r="E9227" s="17">
        <v>37148</v>
      </c>
      <c r="F9227" s="17"/>
    </row>
    <row r="9228" spans="1:6" x14ac:dyDescent="0.25">
      <c r="A9228" s="16" t="s">
        <v>248</v>
      </c>
      <c r="B9228" s="16">
        <v>7011</v>
      </c>
      <c r="C9228" s="16">
        <v>210</v>
      </c>
      <c r="D9228" s="16">
        <v>203.2</v>
      </c>
      <c r="E9228" s="17">
        <v>24473</v>
      </c>
      <c r="F9228" s="17"/>
    </row>
    <row r="9229" spans="1:6" x14ac:dyDescent="0.25">
      <c r="A9229" s="16" t="s">
        <v>248</v>
      </c>
      <c r="B9229" s="16">
        <v>7932</v>
      </c>
      <c r="C9229" s="16">
        <v>53</v>
      </c>
      <c r="D9229" s="16">
        <v>38.799999999999997</v>
      </c>
      <c r="E9229" s="17">
        <v>37750</v>
      </c>
      <c r="F9229" s="17"/>
    </row>
    <row r="9230" spans="1:6" x14ac:dyDescent="0.25">
      <c r="A9230" s="16" t="s">
        <v>248</v>
      </c>
      <c r="B9230" s="16">
        <v>7202</v>
      </c>
      <c r="C9230" s="16">
        <v>200</v>
      </c>
      <c r="D9230" s="16">
        <v>186.9</v>
      </c>
      <c r="E9230" s="17">
        <v>24473</v>
      </c>
      <c r="F9230" s="17"/>
    </row>
    <row r="9231" spans="1:6" x14ac:dyDescent="0.25">
      <c r="A9231" s="16" t="s">
        <v>248</v>
      </c>
      <c r="B9231" s="16">
        <v>7701</v>
      </c>
      <c r="C9231" s="16">
        <v>180</v>
      </c>
      <c r="D9231" s="16">
        <v>146.9</v>
      </c>
      <c r="E9231" s="17">
        <v>32773</v>
      </c>
      <c r="F9231" s="17"/>
    </row>
    <row r="9232" spans="1:6" x14ac:dyDescent="0.25">
      <c r="A9232" s="16" t="s">
        <v>248</v>
      </c>
      <c r="B9232" s="16">
        <v>7733</v>
      </c>
      <c r="C9232" s="16">
        <v>130</v>
      </c>
      <c r="D9232" s="16">
        <v>107.5</v>
      </c>
      <c r="E9232" s="17">
        <v>25115</v>
      </c>
      <c r="F9232" s="17"/>
    </row>
    <row r="9233" spans="1:6" x14ac:dyDescent="0.25">
      <c r="A9233" s="16" t="s">
        <v>248</v>
      </c>
      <c r="B9233" s="16">
        <v>7928</v>
      </c>
      <c r="C9233" s="16">
        <v>108</v>
      </c>
      <c r="D9233" s="16">
        <v>92.1</v>
      </c>
      <c r="E9233" s="17">
        <v>25836</v>
      </c>
      <c r="F9233" s="17"/>
    </row>
    <row r="9234" spans="1:6" x14ac:dyDescent="0.25">
      <c r="A9234" s="16" t="s">
        <v>248</v>
      </c>
      <c r="B9234" s="16">
        <v>7065</v>
      </c>
      <c r="C9234" s="16">
        <v>24</v>
      </c>
      <c r="D9234" s="16">
        <v>22</v>
      </c>
      <c r="E9234" s="17">
        <v>26969</v>
      </c>
      <c r="F9234" s="17"/>
    </row>
    <row r="9235" spans="1:6" x14ac:dyDescent="0.25">
      <c r="A9235" s="16" t="s">
        <v>248</v>
      </c>
      <c r="B9235" s="16">
        <v>7863</v>
      </c>
      <c r="C9235" s="16">
        <v>180</v>
      </c>
      <c r="D9235" s="16">
        <v>100</v>
      </c>
      <c r="E9235" s="17">
        <v>33543</v>
      </c>
      <c r="F9235" s="17"/>
    </row>
    <row r="9236" spans="1:6" x14ac:dyDescent="0.25">
      <c r="A9236" s="16" t="s">
        <v>248</v>
      </c>
      <c r="B9236" s="16">
        <v>8865</v>
      </c>
      <c r="C9236" s="16">
        <v>153</v>
      </c>
      <c r="D9236" s="16">
        <v>136.30000000000001</v>
      </c>
      <c r="E9236" s="17">
        <v>30713</v>
      </c>
      <c r="F9236" s="17"/>
    </row>
    <row r="9237" spans="1:6" x14ac:dyDescent="0.25">
      <c r="A9237" s="16" t="s">
        <v>248</v>
      </c>
      <c r="B9237" s="16">
        <v>8108</v>
      </c>
      <c r="C9237" s="16">
        <v>60</v>
      </c>
      <c r="D9237" s="16">
        <v>54</v>
      </c>
      <c r="E9237" s="17">
        <v>35765</v>
      </c>
      <c r="F9237" s="17"/>
    </row>
    <row r="9238" spans="1:6" x14ac:dyDescent="0.25">
      <c r="A9238" s="16" t="s">
        <v>248</v>
      </c>
      <c r="B9238" s="16">
        <v>7719</v>
      </c>
      <c r="C9238" s="16">
        <v>60</v>
      </c>
      <c r="D9238" s="16">
        <v>57.2</v>
      </c>
      <c r="E9238" s="17">
        <v>24614</v>
      </c>
      <c r="F9238" s="17"/>
    </row>
    <row r="9239" spans="1:6" x14ac:dyDescent="0.25">
      <c r="A9239" s="16" t="s">
        <v>248</v>
      </c>
      <c r="B9239" s="16">
        <v>8701</v>
      </c>
      <c r="C9239" s="16">
        <v>120</v>
      </c>
      <c r="D9239" s="16">
        <v>103.8</v>
      </c>
      <c r="E9239" s="17">
        <v>32595</v>
      </c>
      <c r="F9239" s="17"/>
    </row>
    <row r="9240" spans="1:6" x14ac:dyDescent="0.25">
      <c r="A9240" s="16" t="s">
        <v>248</v>
      </c>
      <c r="B9240" s="16">
        <v>8080</v>
      </c>
      <c r="C9240" s="16">
        <v>120</v>
      </c>
      <c r="D9240" s="16">
        <v>102.5</v>
      </c>
      <c r="E9240" s="17">
        <v>40359</v>
      </c>
      <c r="F9240" s="17"/>
    </row>
    <row r="9241" spans="1:6" x14ac:dyDescent="0.25">
      <c r="A9241" s="16" t="s">
        <v>248</v>
      </c>
      <c r="B9241" s="16">
        <v>8759</v>
      </c>
      <c r="C9241" s="16">
        <v>64</v>
      </c>
      <c r="D9241" s="16">
        <v>48.4</v>
      </c>
      <c r="E9241" s="17">
        <v>33025</v>
      </c>
      <c r="F9241" s="17"/>
    </row>
    <row r="9242" spans="1:6" x14ac:dyDescent="0.25">
      <c r="A9242" s="16" t="s">
        <v>248</v>
      </c>
      <c r="B9242" s="16">
        <v>8837</v>
      </c>
      <c r="C9242" s="16">
        <v>356</v>
      </c>
      <c r="D9242" s="16">
        <v>171.1</v>
      </c>
      <c r="E9242" s="17">
        <v>24473</v>
      </c>
      <c r="F9242" s="17"/>
    </row>
    <row r="9243" spans="1:6" x14ac:dyDescent="0.25">
      <c r="A9243" s="16" t="s">
        <v>248</v>
      </c>
      <c r="B9243" s="16">
        <v>7832</v>
      </c>
      <c r="C9243" s="16">
        <v>33</v>
      </c>
      <c r="D9243" s="16">
        <v>32.799999999999997</v>
      </c>
      <c r="E9243" s="17">
        <v>35671</v>
      </c>
      <c r="F9243" s="17"/>
    </row>
    <row r="9244" spans="1:6" x14ac:dyDescent="0.25">
      <c r="A9244" s="16" t="s">
        <v>248</v>
      </c>
      <c r="B9244" s="16">
        <v>8690</v>
      </c>
      <c r="C9244" s="16">
        <v>126</v>
      </c>
      <c r="D9244" s="16">
        <v>98.6</v>
      </c>
      <c r="E9244" s="17">
        <v>25490</v>
      </c>
      <c r="F9244" s="17"/>
    </row>
    <row r="9245" spans="1:6" x14ac:dyDescent="0.25">
      <c r="A9245" s="16" t="s">
        <v>248</v>
      </c>
      <c r="B9245" s="16">
        <v>8094</v>
      </c>
      <c r="C9245" s="16">
        <v>180</v>
      </c>
      <c r="D9245" s="16">
        <v>156.5</v>
      </c>
      <c r="E9245" s="17">
        <v>32182</v>
      </c>
      <c r="F9245" s="17"/>
    </row>
    <row r="9246" spans="1:6" x14ac:dyDescent="0.25">
      <c r="A9246" s="16" t="s">
        <v>248</v>
      </c>
      <c r="B9246" s="16">
        <v>7017</v>
      </c>
      <c r="C9246" s="16">
        <v>215</v>
      </c>
      <c r="D9246" s="16">
        <v>160.4</v>
      </c>
      <c r="E9246" s="17">
        <v>29768</v>
      </c>
      <c r="F9246" s="17"/>
    </row>
    <row r="9247" spans="1:6" x14ac:dyDescent="0.25">
      <c r="A9247" s="16" t="s">
        <v>248</v>
      </c>
      <c r="B9247" s="16">
        <v>8759</v>
      </c>
      <c r="C9247" s="16">
        <v>180</v>
      </c>
      <c r="D9247" s="16">
        <v>143.9</v>
      </c>
      <c r="E9247" s="17">
        <v>33648</v>
      </c>
      <c r="F9247" s="17"/>
    </row>
    <row r="9248" spans="1:6" x14ac:dyDescent="0.25">
      <c r="A9248" s="16" t="s">
        <v>248</v>
      </c>
      <c r="B9248" s="16">
        <v>7450</v>
      </c>
      <c r="C9248" s="16">
        <v>90</v>
      </c>
      <c r="D9248" s="16">
        <v>70.8</v>
      </c>
      <c r="E9248" s="17">
        <v>27119</v>
      </c>
      <c r="F9248" s="17"/>
    </row>
    <row r="9249" spans="1:6" x14ac:dyDescent="0.25">
      <c r="A9249" s="16" t="s">
        <v>248</v>
      </c>
      <c r="B9249" s="16">
        <v>7728</v>
      </c>
      <c r="C9249" s="16">
        <v>60</v>
      </c>
      <c r="D9249" s="16">
        <v>47</v>
      </c>
      <c r="E9249" s="17">
        <v>32952</v>
      </c>
      <c r="F9249" s="17"/>
    </row>
    <row r="9250" spans="1:6" x14ac:dyDescent="0.25">
      <c r="A9250" s="16" t="s">
        <v>248</v>
      </c>
      <c r="B9250" s="16">
        <v>8079</v>
      </c>
      <c r="C9250" s="16">
        <v>116</v>
      </c>
      <c r="D9250" s="16">
        <v>79.400000000000006</v>
      </c>
      <c r="E9250" s="17">
        <v>26886</v>
      </c>
      <c r="F9250" s="17"/>
    </row>
    <row r="9251" spans="1:6" x14ac:dyDescent="0.25">
      <c r="A9251" s="16" t="s">
        <v>248</v>
      </c>
      <c r="B9251" s="16">
        <v>7060</v>
      </c>
      <c r="C9251" s="16">
        <v>120</v>
      </c>
      <c r="D9251" s="16">
        <v>106</v>
      </c>
      <c r="E9251" s="17">
        <v>31301</v>
      </c>
      <c r="F9251" s="17"/>
    </row>
    <row r="9252" spans="1:6" x14ac:dyDescent="0.25">
      <c r="A9252" s="16" t="s">
        <v>248</v>
      </c>
      <c r="B9252" s="16">
        <v>8558</v>
      </c>
      <c r="C9252" s="16">
        <v>50</v>
      </c>
      <c r="D9252" s="16">
        <v>43.5</v>
      </c>
      <c r="E9252" s="17">
        <v>38308</v>
      </c>
      <c r="F9252" s="17"/>
    </row>
    <row r="9253" spans="1:6" x14ac:dyDescent="0.25">
      <c r="A9253" s="16" t="s">
        <v>248</v>
      </c>
      <c r="B9253" s="16">
        <v>7470</v>
      </c>
      <c r="C9253" s="16">
        <v>120</v>
      </c>
      <c r="D9253" s="16">
        <v>108.8</v>
      </c>
      <c r="E9253" s="17">
        <v>25750</v>
      </c>
      <c r="F9253" s="17"/>
    </row>
    <row r="9254" spans="1:6" x14ac:dyDescent="0.25">
      <c r="A9254" s="16" t="s">
        <v>248</v>
      </c>
      <c r="B9254" s="16">
        <v>7087</v>
      </c>
      <c r="C9254" s="16">
        <v>127</v>
      </c>
      <c r="D9254" s="16">
        <v>123.2</v>
      </c>
      <c r="E9254" s="17">
        <v>36839</v>
      </c>
      <c r="F9254" s="17"/>
    </row>
    <row r="9255" spans="1:6" x14ac:dyDescent="0.25">
      <c r="A9255" s="16" t="s">
        <v>248</v>
      </c>
      <c r="B9255" s="16">
        <v>8619</v>
      </c>
      <c r="C9255" s="16">
        <v>218</v>
      </c>
      <c r="D9255" s="16">
        <v>191.8</v>
      </c>
      <c r="E9255" s="17">
        <v>35765</v>
      </c>
      <c r="F9255" s="17"/>
    </row>
    <row r="9256" spans="1:6" x14ac:dyDescent="0.25">
      <c r="A9256" s="16" t="s">
        <v>248</v>
      </c>
      <c r="B9256" s="16">
        <v>7662</v>
      </c>
      <c r="C9256" s="16">
        <v>73</v>
      </c>
      <c r="D9256" s="16">
        <v>56.4</v>
      </c>
      <c r="E9256" s="17">
        <v>38735</v>
      </c>
      <c r="F9256" s="17"/>
    </row>
    <row r="9257" spans="1:6" x14ac:dyDescent="0.25">
      <c r="A9257" s="16" t="s">
        <v>248</v>
      </c>
      <c r="B9257" s="16">
        <v>7514</v>
      </c>
      <c r="C9257" s="16">
        <v>180</v>
      </c>
      <c r="D9257" s="16">
        <v>146.69999999999999</v>
      </c>
      <c r="E9257" s="17">
        <v>34506</v>
      </c>
      <c r="F9257" s="17"/>
    </row>
    <row r="9258" spans="1:6" x14ac:dyDescent="0.25">
      <c r="A9258" s="16" t="s">
        <v>248</v>
      </c>
      <c r="B9258" s="16">
        <v>7630</v>
      </c>
      <c r="C9258" s="16">
        <v>155</v>
      </c>
      <c r="D9258" s="16">
        <v>139.4</v>
      </c>
      <c r="E9258" s="17">
        <v>35431</v>
      </c>
      <c r="F9258" s="17"/>
    </row>
    <row r="9259" spans="1:6" x14ac:dyDescent="0.25">
      <c r="A9259" s="16" t="s">
        <v>248</v>
      </c>
      <c r="B9259" s="16">
        <v>8812</v>
      </c>
      <c r="C9259" s="16">
        <v>180</v>
      </c>
      <c r="D9259" s="16">
        <v>134.80000000000001</v>
      </c>
      <c r="E9259" s="17">
        <v>26597</v>
      </c>
      <c r="F9259" s="17"/>
    </row>
    <row r="9260" spans="1:6" x14ac:dyDescent="0.25">
      <c r="A9260" s="16" t="s">
        <v>248</v>
      </c>
      <c r="B9260" s="16">
        <v>8360</v>
      </c>
      <c r="C9260" s="16">
        <v>182</v>
      </c>
      <c r="D9260" s="16">
        <v>152.30000000000001</v>
      </c>
      <c r="E9260" s="17">
        <v>27395</v>
      </c>
      <c r="F9260" s="17"/>
    </row>
    <row r="9261" spans="1:6" x14ac:dyDescent="0.25">
      <c r="A9261" s="16" t="s">
        <v>248</v>
      </c>
      <c r="B9261" s="16">
        <v>7065</v>
      </c>
      <c r="C9261" s="16">
        <v>122</v>
      </c>
      <c r="D9261" s="16">
        <v>98.9</v>
      </c>
      <c r="E9261" s="17">
        <v>30649</v>
      </c>
      <c r="F9261" s="17"/>
    </row>
    <row r="9262" spans="1:6" x14ac:dyDescent="0.25">
      <c r="A9262" s="16" t="s">
        <v>248</v>
      </c>
      <c r="B9262" s="16">
        <v>8611</v>
      </c>
      <c r="C9262" s="16">
        <v>215</v>
      </c>
      <c r="D9262" s="16">
        <v>141.6</v>
      </c>
      <c r="E9262" s="17">
        <v>34135</v>
      </c>
      <c r="F9262" s="17"/>
    </row>
    <row r="9263" spans="1:6" x14ac:dyDescent="0.25">
      <c r="A9263" s="16" t="s">
        <v>248</v>
      </c>
      <c r="B9263" s="16">
        <v>8820</v>
      </c>
      <c r="C9263" s="16">
        <v>120</v>
      </c>
      <c r="D9263" s="16">
        <v>102.3</v>
      </c>
      <c r="E9263" s="17">
        <v>32105</v>
      </c>
      <c r="F9263" s="17"/>
    </row>
    <row r="9264" spans="1:6" x14ac:dyDescent="0.25">
      <c r="A9264" s="16" t="s">
        <v>248</v>
      </c>
      <c r="B9264" s="16">
        <v>7512</v>
      </c>
      <c r="C9264" s="16">
        <v>41</v>
      </c>
      <c r="D9264" s="16">
        <v>40.200000000000003</v>
      </c>
      <c r="E9264" s="17">
        <v>35765</v>
      </c>
      <c r="F9264" s="17"/>
    </row>
    <row r="9265" spans="1:6" x14ac:dyDescent="0.25">
      <c r="A9265" s="16" t="s">
        <v>248</v>
      </c>
      <c r="B9265" s="16">
        <v>7756</v>
      </c>
      <c r="C9265" s="16">
        <v>147</v>
      </c>
      <c r="D9265" s="16">
        <v>140.30000000000001</v>
      </c>
      <c r="E9265" s="17">
        <v>35735</v>
      </c>
      <c r="F9265" s="17"/>
    </row>
    <row r="9266" spans="1:6" x14ac:dyDescent="0.25">
      <c r="A9266" s="16" t="s">
        <v>248</v>
      </c>
      <c r="B9266" s="16">
        <v>7018</v>
      </c>
      <c r="C9266" s="16">
        <v>122</v>
      </c>
      <c r="D9266" s="16">
        <v>114.7</v>
      </c>
      <c r="E9266" s="17">
        <v>32440</v>
      </c>
      <c r="F9266" s="17"/>
    </row>
    <row r="9267" spans="1:6" x14ac:dyDescent="0.25">
      <c r="A9267" s="16" t="s">
        <v>248</v>
      </c>
      <c r="B9267" s="16">
        <v>7436</v>
      </c>
      <c r="C9267" s="16">
        <v>215</v>
      </c>
      <c r="D9267" s="16">
        <v>196</v>
      </c>
      <c r="E9267" s="17">
        <v>29227</v>
      </c>
      <c r="F9267" s="17"/>
    </row>
    <row r="9268" spans="1:6" x14ac:dyDescent="0.25">
      <c r="A9268" s="16" t="s">
        <v>248</v>
      </c>
      <c r="B9268" s="16">
        <v>8724</v>
      </c>
      <c r="C9268" s="16">
        <v>137</v>
      </c>
      <c r="D9268" s="16">
        <v>121.7</v>
      </c>
      <c r="E9268" s="17">
        <v>34810</v>
      </c>
      <c r="F9268" s="17"/>
    </row>
    <row r="9269" spans="1:6" x14ac:dyDescent="0.25">
      <c r="A9269" s="16" t="s">
        <v>248</v>
      </c>
      <c r="B9269" s="16">
        <v>8057</v>
      </c>
      <c r="C9269" s="16">
        <v>65</v>
      </c>
      <c r="D9269" s="16">
        <v>57.9</v>
      </c>
      <c r="E9269" s="17">
        <v>37875</v>
      </c>
      <c r="F9269" s="17"/>
    </row>
    <row r="9270" spans="1:6" x14ac:dyDescent="0.25">
      <c r="A9270" s="16" t="s">
        <v>248</v>
      </c>
      <c r="B9270" s="16">
        <v>8721</v>
      </c>
      <c r="C9270" s="16">
        <v>180</v>
      </c>
      <c r="D9270" s="16">
        <v>164.7</v>
      </c>
      <c r="E9270" s="17">
        <v>36620</v>
      </c>
      <c r="F9270" s="17"/>
    </row>
    <row r="9271" spans="1:6" x14ac:dyDescent="0.25">
      <c r="A9271" s="16" t="s">
        <v>248</v>
      </c>
      <c r="B9271" s="16">
        <v>7450</v>
      </c>
      <c r="C9271" s="16">
        <v>96</v>
      </c>
      <c r="D9271" s="16">
        <v>72.7</v>
      </c>
      <c r="E9271" s="17">
        <v>35916</v>
      </c>
      <c r="F9271" s="17"/>
    </row>
    <row r="9272" spans="1:6" x14ac:dyDescent="0.25">
      <c r="A9272" s="16" t="s">
        <v>248</v>
      </c>
      <c r="B9272" s="16">
        <v>8210</v>
      </c>
      <c r="C9272" s="16">
        <v>116</v>
      </c>
      <c r="D9272" s="16">
        <v>107.7</v>
      </c>
      <c r="E9272" s="17">
        <v>30145</v>
      </c>
      <c r="F9272" s="17"/>
    </row>
    <row r="9273" spans="1:6" x14ac:dyDescent="0.25">
      <c r="A9273" s="16" t="s">
        <v>248</v>
      </c>
      <c r="B9273" s="16">
        <v>7052</v>
      </c>
      <c r="C9273" s="16">
        <v>131</v>
      </c>
      <c r="D9273" s="16">
        <v>120.3</v>
      </c>
      <c r="E9273" s="17">
        <v>25856</v>
      </c>
      <c r="F9273" s="17"/>
    </row>
    <row r="9274" spans="1:6" x14ac:dyDescent="0.25">
      <c r="A9274" s="16" t="s">
        <v>248</v>
      </c>
      <c r="B9274" s="16">
        <v>8527</v>
      </c>
      <c r="C9274" s="16">
        <v>234</v>
      </c>
      <c r="D9274" s="16">
        <v>173.5</v>
      </c>
      <c r="E9274" s="17">
        <v>32933</v>
      </c>
      <c r="F9274" s="17"/>
    </row>
    <row r="9275" spans="1:6" x14ac:dyDescent="0.25">
      <c r="A9275" s="16" t="s">
        <v>248</v>
      </c>
      <c r="B9275" s="16">
        <v>8619</v>
      </c>
      <c r="C9275" s="16">
        <v>114</v>
      </c>
      <c r="D9275" s="16">
        <v>107.4</v>
      </c>
      <c r="E9275" s="17">
        <v>25750</v>
      </c>
      <c r="F9275" s="17"/>
    </row>
    <row r="9276" spans="1:6" x14ac:dyDescent="0.25">
      <c r="A9276" s="16" t="s">
        <v>248</v>
      </c>
      <c r="B9276" s="16">
        <v>7060</v>
      </c>
      <c r="C9276" s="16">
        <v>120</v>
      </c>
      <c r="D9276" s="16">
        <v>110</v>
      </c>
      <c r="E9276" s="17">
        <v>32605</v>
      </c>
      <c r="F9276" s="17"/>
    </row>
    <row r="9277" spans="1:6" x14ac:dyDescent="0.25">
      <c r="A9277" s="16" t="s">
        <v>248</v>
      </c>
      <c r="B9277" s="16">
        <v>7601</v>
      </c>
      <c r="C9277" s="16">
        <v>180</v>
      </c>
      <c r="D9277" s="16">
        <v>152.69999999999999</v>
      </c>
      <c r="E9277" s="17">
        <v>32994</v>
      </c>
      <c r="F9277" s="17"/>
    </row>
    <row r="9278" spans="1:6" x14ac:dyDescent="0.25">
      <c r="A9278" s="16" t="s">
        <v>248</v>
      </c>
      <c r="B9278" s="16">
        <v>7649</v>
      </c>
      <c r="C9278" s="16">
        <v>154</v>
      </c>
      <c r="D9278" s="16">
        <v>106.2</v>
      </c>
      <c r="E9278" s="17">
        <v>34731</v>
      </c>
      <c r="F9278" s="17"/>
    </row>
    <row r="9279" spans="1:6" x14ac:dyDescent="0.25">
      <c r="A9279" s="16" t="s">
        <v>248</v>
      </c>
      <c r="B9279" s="16">
        <v>8755</v>
      </c>
      <c r="C9279" s="16">
        <v>204</v>
      </c>
      <c r="D9279" s="16">
        <v>181.6</v>
      </c>
      <c r="E9279" s="17">
        <v>33730</v>
      </c>
      <c r="F9279" s="17"/>
    </row>
    <row r="9280" spans="1:6" x14ac:dyDescent="0.25">
      <c r="A9280" s="16" t="s">
        <v>248</v>
      </c>
      <c r="B9280" s="16">
        <v>7652</v>
      </c>
      <c r="C9280" s="16">
        <v>110</v>
      </c>
      <c r="D9280" s="16">
        <v>95.5</v>
      </c>
      <c r="E9280" s="17">
        <v>35941</v>
      </c>
      <c r="F9280" s="17"/>
    </row>
    <row r="9281" spans="1:6" x14ac:dyDescent="0.25">
      <c r="A9281" s="16" t="s">
        <v>248</v>
      </c>
      <c r="B9281" s="16">
        <v>8540</v>
      </c>
      <c r="C9281" s="16">
        <v>119</v>
      </c>
      <c r="D9281" s="16">
        <v>104.4</v>
      </c>
      <c r="E9281" s="17">
        <v>25426</v>
      </c>
      <c r="F9281" s="17"/>
    </row>
    <row r="9282" spans="1:6" x14ac:dyDescent="0.25">
      <c r="A9282" s="16" t="s">
        <v>248</v>
      </c>
      <c r="B9282" s="16">
        <v>7054</v>
      </c>
      <c r="C9282" s="16">
        <v>118</v>
      </c>
      <c r="D9282" s="16">
        <v>88.7</v>
      </c>
      <c r="E9282" s="17">
        <v>37118</v>
      </c>
      <c r="F9282" s="17"/>
    </row>
    <row r="9283" spans="1:6" x14ac:dyDescent="0.25">
      <c r="A9283" s="16" t="s">
        <v>248</v>
      </c>
      <c r="B9283" s="16">
        <v>8066</v>
      </c>
      <c r="C9283" s="16">
        <v>156</v>
      </c>
      <c r="D9283" s="16">
        <v>127.4</v>
      </c>
      <c r="E9283" s="17">
        <v>31958</v>
      </c>
      <c r="F9283" s="17"/>
    </row>
    <row r="9284" spans="1:6" x14ac:dyDescent="0.25">
      <c r="A9284" s="16" t="s">
        <v>248</v>
      </c>
      <c r="B9284" s="16">
        <v>7747</v>
      </c>
      <c r="C9284" s="16">
        <v>183</v>
      </c>
      <c r="D9284" s="16">
        <v>126.6</v>
      </c>
      <c r="E9284" s="17">
        <v>24473</v>
      </c>
      <c r="F9284" s="17"/>
    </row>
    <row r="9285" spans="1:6" x14ac:dyDescent="0.25">
      <c r="A9285" s="16" t="s">
        <v>248</v>
      </c>
      <c r="B9285" s="16">
        <v>8873</v>
      </c>
      <c r="C9285" s="16">
        <v>180</v>
      </c>
      <c r="D9285" s="16">
        <v>120.9</v>
      </c>
      <c r="E9285" s="17">
        <v>26207</v>
      </c>
      <c r="F9285" s="17"/>
    </row>
    <row r="9286" spans="1:6" x14ac:dyDescent="0.25">
      <c r="A9286" s="16" t="s">
        <v>248</v>
      </c>
      <c r="B9286" s="16">
        <v>8822</v>
      </c>
      <c r="C9286" s="16">
        <v>185</v>
      </c>
      <c r="D9286" s="16">
        <v>168.3</v>
      </c>
      <c r="E9286" s="17">
        <v>31488</v>
      </c>
      <c r="F9286" s="17"/>
    </row>
    <row r="9287" spans="1:6" x14ac:dyDescent="0.25">
      <c r="A9287" s="16" t="s">
        <v>248</v>
      </c>
      <c r="B9287" s="16">
        <v>8807</v>
      </c>
      <c r="C9287" s="16">
        <v>82</v>
      </c>
      <c r="D9287" s="16">
        <v>91.9</v>
      </c>
      <c r="E9287" s="17">
        <v>35765</v>
      </c>
      <c r="F9287" s="17"/>
    </row>
    <row r="9288" spans="1:6" x14ac:dyDescent="0.25">
      <c r="A9288" s="16" t="s">
        <v>248</v>
      </c>
      <c r="B9288" s="16">
        <v>7470</v>
      </c>
      <c r="C9288" s="16">
        <v>120</v>
      </c>
      <c r="D9288" s="16">
        <v>92.8</v>
      </c>
      <c r="E9288" s="17">
        <v>31656</v>
      </c>
      <c r="F9288" s="17"/>
    </row>
    <row r="9289" spans="1:6" x14ac:dyDescent="0.25">
      <c r="A9289" s="16" t="s">
        <v>248</v>
      </c>
      <c r="B9289" s="16">
        <v>7860</v>
      </c>
      <c r="C9289" s="16">
        <v>60</v>
      </c>
      <c r="D9289" s="16">
        <v>48</v>
      </c>
      <c r="E9289" s="17">
        <v>35845</v>
      </c>
      <c r="F9289" s="17"/>
    </row>
    <row r="9290" spans="1:6" x14ac:dyDescent="0.25">
      <c r="A9290" s="16" t="s">
        <v>248</v>
      </c>
      <c r="B9290" s="16">
        <v>8701</v>
      </c>
      <c r="C9290" s="16">
        <v>160</v>
      </c>
      <c r="D9290" s="16">
        <v>143.5</v>
      </c>
      <c r="E9290" s="17">
        <v>28941</v>
      </c>
      <c r="F9290" s="17"/>
    </row>
    <row r="9291" spans="1:6" x14ac:dyDescent="0.25">
      <c r="A9291" s="16" t="s">
        <v>248</v>
      </c>
      <c r="B9291" s="16">
        <v>8205</v>
      </c>
      <c r="C9291" s="16">
        <v>186</v>
      </c>
      <c r="D9291" s="16">
        <v>158.1</v>
      </c>
      <c r="E9291" s="17">
        <v>39217</v>
      </c>
      <c r="F9291" s="17"/>
    </row>
    <row r="9292" spans="1:6" x14ac:dyDescent="0.25">
      <c r="A9292" s="16" t="s">
        <v>248</v>
      </c>
      <c r="B9292" s="16">
        <v>7726</v>
      </c>
      <c r="C9292" s="16">
        <v>132</v>
      </c>
      <c r="D9292" s="16">
        <v>103.2</v>
      </c>
      <c r="E9292" s="17">
        <v>32702</v>
      </c>
      <c r="F9292" s="17"/>
    </row>
    <row r="9293" spans="1:6" x14ac:dyDescent="0.25">
      <c r="A9293" s="16" t="s">
        <v>248</v>
      </c>
      <c r="B9293" s="16">
        <v>7702</v>
      </c>
      <c r="C9293" s="16">
        <v>140</v>
      </c>
      <c r="D9293" s="16">
        <v>123.7</v>
      </c>
      <c r="E9293" s="17">
        <v>26372</v>
      </c>
      <c r="F9293" s="17"/>
    </row>
    <row r="9294" spans="1:6" x14ac:dyDescent="0.25">
      <c r="A9294" s="16" t="s">
        <v>248</v>
      </c>
      <c r="B9294" s="16">
        <v>7006</v>
      </c>
      <c r="C9294" s="16">
        <v>56</v>
      </c>
      <c r="D9294" s="16">
        <v>42.5</v>
      </c>
      <c r="E9294" s="17">
        <v>36341</v>
      </c>
      <c r="F9294" s="17"/>
    </row>
    <row r="9295" spans="1:6" x14ac:dyDescent="0.25">
      <c r="A9295" s="16" t="s">
        <v>248</v>
      </c>
      <c r="B9295" s="16">
        <v>7302</v>
      </c>
      <c r="C9295" s="16">
        <v>260</v>
      </c>
      <c r="D9295" s="16">
        <v>217</v>
      </c>
      <c r="E9295" s="17">
        <v>33239</v>
      </c>
      <c r="F9295" s="17"/>
    </row>
    <row r="9296" spans="1:6" x14ac:dyDescent="0.25">
      <c r="A9296" s="16" t="s">
        <v>248</v>
      </c>
      <c r="B9296" s="16">
        <v>7401</v>
      </c>
      <c r="C9296" s="16">
        <v>120</v>
      </c>
      <c r="D9296" s="16">
        <v>72.900000000000006</v>
      </c>
      <c r="E9296" s="17">
        <v>38870</v>
      </c>
      <c r="F9296" s="17"/>
    </row>
    <row r="9297" spans="1:6" x14ac:dyDescent="0.25">
      <c r="A9297" s="16" t="s">
        <v>248</v>
      </c>
      <c r="B9297" s="16">
        <v>8232</v>
      </c>
      <c r="C9297" s="16">
        <v>214</v>
      </c>
      <c r="D9297" s="16">
        <v>135.80000000000001</v>
      </c>
      <c r="E9297" s="17">
        <v>24473</v>
      </c>
      <c r="F9297" s="17"/>
    </row>
    <row r="9298" spans="1:6" x14ac:dyDescent="0.25">
      <c r="A9298" s="16" t="s">
        <v>248</v>
      </c>
      <c r="B9298" s="16">
        <v>7670</v>
      </c>
      <c r="C9298" s="16">
        <v>69</v>
      </c>
      <c r="D9298" s="16">
        <v>53.2</v>
      </c>
      <c r="E9298" s="17">
        <v>28338</v>
      </c>
      <c r="F9298" s="17"/>
    </row>
    <row r="9299" spans="1:6" x14ac:dyDescent="0.25">
      <c r="A9299" s="16" t="s">
        <v>248</v>
      </c>
      <c r="B9299" s="16">
        <v>8757</v>
      </c>
      <c r="C9299" s="16">
        <v>180</v>
      </c>
      <c r="D9299" s="16">
        <v>126.3</v>
      </c>
      <c r="E9299" s="17">
        <v>33970</v>
      </c>
      <c r="F9299" s="17"/>
    </row>
    <row r="9300" spans="1:6" x14ac:dyDescent="0.25">
      <c r="A9300" s="16" t="s">
        <v>248</v>
      </c>
      <c r="B9300" s="16">
        <v>7094</v>
      </c>
      <c r="C9300" s="16">
        <v>334</v>
      </c>
      <c r="D9300" s="16">
        <v>263.39999999999998</v>
      </c>
      <c r="E9300" s="17">
        <v>37439</v>
      </c>
      <c r="F9300" s="17"/>
    </row>
    <row r="9301" spans="1:6" x14ac:dyDescent="0.25">
      <c r="A9301" s="16" t="s">
        <v>248</v>
      </c>
      <c r="B9301" s="16">
        <v>8753</v>
      </c>
      <c r="C9301" s="16">
        <v>120</v>
      </c>
      <c r="D9301" s="16">
        <v>100</v>
      </c>
      <c r="E9301" s="17">
        <v>32352</v>
      </c>
      <c r="F9301" s="17"/>
    </row>
    <row r="9302" spans="1:6" x14ac:dyDescent="0.25">
      <c r="A9302" s="16" t="s">
        <v>248</v>
      </c>
      <c r="B9302" s="16">
        <v>7305</v>
      </c>
      <c r="C9302" s="16">
        <v>183</v>
      </c>
      <c r="D9302" s="16">
        <v>135.30000000000001</v>
      </c>
      <c r="E9302" s="17">
        <v>24929</v>
      </c>
      <c r="F9302" s="17"/>
    </row>
    <row r="9303" spans="1:6" x14ac:dyDescent="0.25">
      <c r="A9303" s="16" t="s">
        <v>248</v>
      </c>
      <c r="B9303" s="16">
        <v>8002</v>
      </c>
      <c r="C9303" s="16">
        <v>118</v>
      </c>
      <c r="D9303" s="16">
        <v>113.3</v>
      </c>
      <c r="E9303" s="17">
        <v>29763</v>
      </c>
      <c r="F9303" s="17"/>
    </row>
    <row r="9304" spans="1:6" x14ac:dyDescent="0.25">
      <c r="A9304" s="16" t="s">
        <v>248</v>
      </c>
      <c r="B9304" s="16">
        <v>8068</v>
      </c>
      <c r="C9304" s="16">
        <v>204</v>
      </c>
      <c r="D9304" s="16">
        <v>194.2</v>
      </c>
      <c r="E9304" s="17">
        <v>32206</v>
      </c>
      <c r="F9304" s="17"/>
    </row>
    <row r="9305" spans="1:6" x14ac:dyDescent="0.25">
      <c r="A9305" s="16" t="s">
        <v>248</v>
      </c>
      <c r="B9305" s="16">
        <v>7003</v>
      </c>
      <c r="C9305" s="16">
        <v>40</v>
      </c>
      <c r="D9305" s="16">
        <v>36.6</v>
      </c>
      <c r="E9305" s="17">
        <v>35765</v>
      </c>
      <c r="F9305" s="17"/>
    </row>
    <row r="9306" spans="1:6" x14ac:dyDescent="0.25">
      <c r="A9306" s="16" t="s">
        <v>248</v>
      </c>
      <c r="B9306" s="16">
        <v>7305</v>
      </c>
      <c r="C9306" s="16">
        <v>120</v>
      </c>
      <c r="D9306" s="16">
        <v>109.4</v>
      </c>
      <c r="E9306" s="17">
        <v>35718</v>
      </c>
      <c r="F9306" s="17"/>
    </row>
    <row r="9307" spans="1:6" x14ac:dyDescent="0.25">
      <c r="A9307" s="16" t="s">
        <v>248</v>
      </c>
      <c r="B9307" s="16">
        <v>7444</v>
      </c>
      <c r="C9307" s="16">
        <v>113</v>
      </c>
      <c r="D9307" s="16">
        <v>105.5</v>
      </c>
      <c r="E9307" s="17">
        <v>38457</v>
      </c>
      <c r="F9307" s="17"/>
    </row>
    <row r="9308" spans="1:6" x14ac:dyDescent="0.25">
      <c r="A9308" s="16" t="s">
        <v>248</v>
      </c>
      <c r="B9308" s="16">
        <v>7675</v>
      </c>
      <c r="C9308" s="16">
        <v>120</v>
      </c>
      <c r="D9308" s="16">
        <v>98.6</v>
      </c>
      <c r="E9308" s="17">
        <v>35674</v>
      </c>
      <c r="F9308" s="17"/>
    </row>
    <row r="9309" spans="1:6" x14ac:dyDescent="0.25">
      <c r="A9309" s="16" t="s">
        <v>248</v>
      </c>
      <c r="B9309" s="16">
        <v>8043</v>
      </c>
      <c r="C9309" s="16">
        <v>240</v>
      </c>
      <c r="D9309" s="16">
        <v>207.7</v>
      </c>
      <c r="E9309" s="17">
        <v>30852</v>
      </c>
      <c r="F9309" s="17"/>
    </row>
    <row r="9310" spans="1:6" x14ac:dyDescent="0.25">
      <c r="A9310" s="16" t="s">
        <v>248</v>
      </c>
      <c r="B9310" s="16">
        <v>8204</v>
      </c>
      <c r="C9310" s="16">
        <v>120</v>
      </c>
      <c r="D9310" s="16">
        <v>95.5</v>
      </c>
      <c r="E9310" s="17">
        <v>40666</v>
      </c>
      <c r="F9310" s="17"/>
    </row>
    <row r="9311" spans="1:6" x14ac:dyDescent="0.25">
      <c r="A9311" s="16" t="s">
        <v>248</v>
      </c>
      <c r="B9311" s="16">
        <v>8077</v>
      </c>
      <c r="C9311" s="16">
        <v>114</v>
      </c>
      <c r="D9311" s="16">
        <v>105</v>
      </c>
      <c r="E9311" s="17">
        <v>25750</v>
      </c>
      <c r="F9311" s="17"/>
    </row>
    <row r="9312" spans="1:6" x14ac:dyDescent="0.25">
      <c r="A9312" s="16" t="s">
        <v>248</v>
      </c>
      <c r="B9312" s="16">
        <v>7728</v>
      </c>
      <c r="C9312" s="16">
        <v>123</v>
      </c>
      <c r="D9312" s="16">
        <v>91.7</v>
      </c>
      <c r="E9312" s="17">
        <v>27061</v>
      </c>
      <c r="F9312" s="17"/>
    </row>
    <row r="9313" spans="1:6" x14ac:dyDescent="0.25">
      <c r="A9313" s="16" t="s">
        <v>248</v>
      </c>
      <c r="B9313" s="16">
        <v>8527</v>
      </c>
      <c r="C9313" s="16">
        <v>124</v>
      </c>
      <c r="D9313" s="16">
        <v>44.9</v>
      </c>
      <c r="E9313" s="17">
        <v>31716</v>
      </c>
      <c r="F9313" s="17"/>
    </row>
    <row r="9314" spans="1:6" x14ac:dyDescent="0.25">
      <c r="A9314" s="16" t="s">
        <v>248</v>
      </c>
      <c r="B9314" s="16">
        <v>7470</v>
      </c>
      <c r="C9314" s="16">
        <v>209</v>
      </c>
      <c r="D9314" s="16">
        <v>161.80000000000001</v>
      </c>
      <c r="E9314" s="17">
        <v>34516</v>
      </c>
      <c r="F9314" s="17"/>
    </row>
    <row r="9315" spans="1:6" x14ac:dyDescent="0.25">
      <c r="A9315" s="16" t="s">
        <v>248</v>
      </c>
      <c r="B9315" s="16">
        <v>8628</v>
      </c>
      <c r="C9315" s="16">
        <v>137</v>
      </c>
      <c r="D9315" s="16">
        <v>119.2</v>
      </c>
      <c r="E9315" s="17">
        <v>31079</v>
      </c>
      <c r="F9315" s="17"/>
    </row>
    <row r="9316" spans="1:6" x14ac:dyDescent="0.25">
      <c r="A9316" s="16" t="s">
        <v>248</v>
      </c>
      <c r="B9316" s="16">
        <v>7009</v>
      </c>
      <c r="C9316" s="16">
        <v>230</v>
      </c>
      <c r="D9316" s="16">
        <v>182</v>
      </c>
      <c r="E9316" s="17">
        <v>35370</v>
      </c>
      <c r="F9316" s="17"/>
    </row>
    <row r="9317" spans="1:6" x14ac:dyDescent="0.25">
      <c r="A9317" s="16" t="s">
        <v>248</v>
      </c>
      <c r="B9317" s="16">
        <v>7481</v>
      </c>
      <c r="C9317" s="16">
        <v>298</v>
      </c>
      <c r="D9317" s="16">
        <v>286.39999999999998</v>
      </c>
      <c r="E9317" s="17">
        <v>35704</v>
      </c>
      <c r="F9317" s="17"/>
    </row>
    <row r="9318" spans="1:6" x14ac:dyDescent="0.25">
      <c r="A9318" s="16" t="s">
        <v>248</v>
      </c>
      <c r="B9318" s="16">
        <v>8820</v>
      </c>
      <c r="C9318" s="16">
        <v>30</v>
      </c>
      <c r="D9318" s="16">
        <v>25.6</v>
      </c>
      <c r="E9318" s="17">
        <v>35051</v>
      </c>
      <c r="F9318" s="17"/>
    </row>
    <row r="9319" spans="1:6" x14ac:dyDescent="0.25">
      <c r="A9319" s="16" t="s">
        <v>248</v>
      </c>
      <c r="B9319" s="16">
        <v>8004</v>
      </c>
      <c r="C9319" s="16">
        <v>60</v>
      </c>
      <c r="D9319" s="16">
        <v>46.1</v>
      </c>
      <c r="E9319" s="17">
        <v>33034</v>
      </c>
      <c r="F9319" s="17"/>
    </row>
    <row r="9320" spans="1:6" x14ac:dyDescent="0.25">
      <c r="A9320" s="16" t="s">
        <v>248</v>
      </c>
      <c r="B9320" s="16">
        <v>7514</v>
      </c>
      <c r="C9320" s="16">
        <v>68</v>
      </c>
      <c r="D9320" s="16">
        <v>59.4</v>
      </c>
      <c r="E9320" s="17">
        <v>40527</v>
      </c>
      <c r="F9320" s="17"/>
    </row>
    <row r="9321" spans="1:6" x14ac:dyDescent="0.25">
      <c r="A9321" s="16" t="s">
        <v>248</v>
      </c>
      <c r="B9321" s="16">
        <v>7470</v>
      </c>
      <c r="C9321" s="16">
        <v>120</v>
      </c>
      <c r="D9321" s="16">
        <v>95.9</v>
      </c>
      <c r="E9321" s="17">
        <v>25469</v>
      </c>
      <c r="F9321" s="17"/>
    </row>
    <row r="9322" spans="1:6" x14ac:dyDescent="0.25">
      <c r="A9322" s="16" t="s">
        <v>248</v>
      </c>
      <c r="B9322" s="16">
        <v>7090</v>
      </c>
      <c r="C9322" s="16">
        <v>227</v>
      </c>
      <c r="D9322" s="16">
        <v>156.1</v>
      </c>
      <c r="E9322" s="17">
        <v>25877</v>
      </c>
      <c r="F9322" s="17"/>
    </row>
    <row r="9323" spans="1:6" x14ac:dyDescent="0.25">
      <c r="A9323" s="16" t="s">
        <v>248</v>
      </c>
      <c r="B9323" s="16">
        <v>8701</v>
      </c>
      <c r="C9323" s="16">
        <v>123</v>
      </c>
      <c r="D9323" s="16">
        <v>97.5</v>
      </c>
      <c r="E9323" s="17">
        <v>34219</v>
      </c>
      <c r="F9323" s="17"/>
    </row>
    <row r="9324" spans="1:6" x14ac:dyDescent="0.25">
      <c r="A9324" s="16" t="s">
        <v>248</v>
      </c>
      <c r="B9324" s="16">
        <v>7470</v>
      </c>
      <c r="C9324" s="16">
        <v>180</v>
      </c>
      <c r="D9324" s="16">
        <v>159.80000000000001</v>
      </c>
      <c r="E9324" s="17">
        <v>26995</v>
      </c>
      <c r="F9324" s="17"/>
    </row>
    <row r="9325" spans="1:6" x14ac:dyDescent="0.25">
      <c r="A9325" s="16" t="s">
        <v>248</v>
      </c>
      <c r="B9325" s="16">
        <v>8723</v>
      </c>
      <c r="C9325" s="16">
        <v>180</v>
      </c>
      <c r="D9325" s="16">
        <v>142</v>
      </c>
      <c r="E9325" s="17">
        <v>36321</v>
      </c>
      <c r="F9325" s="17"/>
    </row>
    <row r="9326" spans="1:6" x14ac:dyDescent="0.25">
      <c r="A9326" s="16" t="s">
        <v>248</v>
      </c>
      <c r="B9326" s="16">
        <v>7035</v>
      </c>
      <c r="C9326" s="16">
        <v>547</v>
      </c>
      <c r="D9326" s="16">
        <v>507.1</v>
      </c>
      <c r="E9326" s="17">
        <v>32112</v>
      </c>
      <c r="F9326" s="17"/>
    </row>
    <row r="9327" spans="1:6" x14ac:dyDescent="0.25">
      <c r="A9327" s="16" t="s">
        <v>248</v>
      </c>
      <c r="B9327" s="16">
        <v>8861</v>
      </c>
      <c r="C9327" s="16">
        <v>179</v>
      </c>
      <c r="D9327" s="16">
        <v>136.4</v>
      </c>
      <c r="E9327" s="17">
        <v>33359</v>
      </c>
      <c r="F9327" s="17"/>
    </row>
    <row r="9328" spans="1:6" x14ac:dyDescent="0.25">
      <c r="A9328" s="16" t="s">
        <v>248</v>
      </c>
      <c r="B9328" s="16">
        <v>7630</v>
      </c>
      <c r="C9328" s="16">
        <v>86</v>
      </c>
      <c r="D9328" s="16">
        <v>55.1</v>
      </c>
      <c r="E9328" s="17">
        <v>35765</v>
      </c>
      <c r="F9328" s="17"/>
    </row>
    <row r="9329" spans="1:6" x14ac:dyDescent="0.25">
      <c r="A9329" s="16" t="s">
        <v>248</v>
      </c>
      <c r="B9329" s="16">
        <v>8003</v>
      </c>
      <c r="C9329" s="16">
        <v>215</v>
      </c>
      <c r="D9329" s="16">
        <v>179.3</v>
      </c>
      <c r="E9329" s="17">
        <v>24524</v>
      </c>
      <c r="F9329" s="17"/>
    </row>
    <row r="9330" spans="1:6" x14ac:dyDescent="0.25">
      <c r="A9330" s="16" t="s">
        <v>248</v>
      </c>
      <c r="B9330" s="16">
        <v>7728</v>
      </c>
      <c r="C9330" s="16">
        <v>174</v>
      </c>
      <c r="D9330" s="16">
        <v>128.80000000000001</v>
      </c>
      <c r="E9330" s="17">
        <v>35856</v>
      </c>
      <c r="F9330" s="17"/>
    </row>
    <row r="9331" spans="1:6" x14ac:dyDescent="0.25">
      <c r="A9331" s="16" t="s">
        <v>248</v>
      </c>
      <c r="B9331" s="16">
        <v>7052</v>
      </c>
      <c r="C9331" s="16">
        <v>152</v>
      </c>
      <c r="D9331" s="16">
        <v>138.9</v>
      </c>
      <c r="E9331" s="17">
        <v>26846</v>
      </c>
      <c r="F9331" s="17"/>
    </row>
    <row r="9332" spans="1:6" x14ac:dyDescent="0.25">
      <c r="A9332" s="16" t="s">
        <v>248</v>
      </c>
      <c r="B9332" s="16">
        <v>7724</v>
      </c>
      <c r="C9332" s="16">
        <v>158</v>
      </c>
      <c r="D9332" s="16">
        <v>145.1</v>
      </c>
      <c r="E9332" s="17">
        <v>35523</v>
      </c>
      <c r="F9332" s="17"/>
    </row>
    <row r="9333" spans="1:6" x14ac:dyDescent="0.25">
      <c r="A9333" s="16" t="s">
        <v>248</v>
      </c>
      <c r="B9333" s="16">
        <v>8690</v>
      </c>
      <c r="C9333" s="16">
        <v>180</v>
      </c>
      <c r="D9333" s="16">
        <v>156.30000000000001</v>
      </c>
      <c r="E9333" s="17">
        <v>31469</v>
      </c>
      <c r="F9333" s="17"/>
    </row>
    <row r="9334" spans="1:6" x14ac:dyDescent="0.25">
      <c r="A9334" s="16" t="s">
        <v>248</v>
      </c>
      <c r="B9334" s="16">
        <v>8701</v>
      </c>
      <c r="C9334" s="16">
        <v>60</v>
      </c>
      <c r="D9334" s="16">
        <v>48.8</v>
      </c>
      <c r="E9334" s="17">
        <v>32175</v>
      </c>
      <c r="F9334" s="17"/>
    </row>
    <row r="9335" spans="1:6" x14ac:dyDescent="0.25">
      <c r="A9335" s="16" t="s">
        <v>248</v>
      </c>
      <c r="B9335" s="16">
        <v>8016</v>
      </c>
      <c r="C9335" s="16">
        <v>150</v>
      </c>
      <c r="D9335" s="16">
        <v>141</v>
      </c>
      <c r="E9335" s="17">
        <v>34456</v>
      </c>
      <c r="F9335" s="17"/>
    </row>
    <row r="9336" spans="1:6" x14ac:dyDescent="0.25">
      <c r="A9336" s="16" t="s">
        <v>248</v>
      </c>
      <c r="B9336" s="16">
        <v>8230</v>
      </c>
      <c r="C9336" s="16">
        <v>120</v>
      </c>
      <c r="D9336" s="16">
        <v>100.2</v>
      </c>
      <c r="E9336" s="17">
        <v>29677</v>
      </c>
      <c r="F9336" s="17"/>
    </row>
    <row r="9337" spans="1:6" x14ac:dyDescent="0.25">
      <c r="A9337" s="16" t="s">
        <v>248</v>
      </c>
      <c r="B9337" s="16">
        <v>7470</v>
      </c>
      <c r="C9337" s="16">
        <v>406</v>
      </c>
      <c r="D9337" s="16">
        <v>340.3</v>
      </c>
      <c r="E9337" s="17">
        <v>35400</v>
      </c>
      <c r="F9337" s="17"/>
    </row>
    <row r="9338" spans="1:6" x14ac:dyDescent="0.25">
      <c r="A9338" s="16" t="s">
        <v>248</v>
      </c>
      <c r="B9338" s="16">
        <v>7932</v>
      </c>
      <c r="C9338" s="16">
        <v>35</v>
      </c>
      <c r="D9338" s="16">
        <v>34.9</v>
      </c>
      <c r="E9338" s="17">
        <v>35765</v>
      </c>
      <c r="F9338" s="17"/>
    </row>
    <row r="9339" spans="1:6" x14ac:dyDescent="0.25">
      <c r="A9339" s="16" t="s">
        <v>248</v>
      </c>
      <c r="B9339" s="16">
        <v>8759</v>
      </c>
      <c r="C9339" s="16">
        <v>66</v>
      </c>
      <c r="D9339" s="16">
        <v>58.2</v>
      </c>
      <c r="E9339" s="17">
        <v>34939</v>
      </c>
      <c r="F9339" s="17"/>
    </row>
    <row r="9340" spans="1:6" x14ac:dyDescent="0.25">
      <c r="A9340" s="16" t="s">
        <v>248</v>
      </c>
      <c r="B9340" s="16">
        <v>7753</v>
      </c>
      <c r="C9340" s="16">
        <v>121</v>
      </c>
      <c r="D9340" s="16">
        <v>103.1</v>
      </c>
      <c r="E9340" s="17">
        <v>30742</v>
      </c>
      <c r="F9340" s="17"/>
    </row>
    <row r="9341" spans="1:6" x14ac:dyDescent="0.25">
      <c r="A9341" s="16" t="s">
        <v>248</v>
      </c>
      <c r="B9341" s="16">
        <v>8628</v>
      </c>
      <c r="C9341" s="16">
        <v>100</v>
      </c>
      <c r="D9341" s="16">
        <v>85.5</v>
      </c>
      <c r="E9341" s="17">
        <v>38313</v>
      </c>
      <c r="F9341" s="17"/>
    </row>
    <row r="9342" spans="1:6" x14ac:dyDescent="0.25">
      <c r="A9342" s="16" t="s">
        <v>248</v>
      </c>
      <c r="B9342" s="16">
        <v>7083</v>
      </c>
      <c r="C9342" s="16">
        <v>177</v>
      </c>
      <c r="D9342" s="16">
        <v>145.5</v>
      </c>
      <c r="E9342" s="17">
        <v>25382</v>
      </c>
      <c r="F9342" s="17"/>
    </row>
    <row r="9343" spans="1:6" x14ac:dyDescent="0.25">
      <c r="A9343" s="16" t="s">
        <v>248</v>
      </c>
      <c r="B9343" s="16">
        <v>7974</v>
      </c>
      <c r="C9343" s="16">
        <v>106</v>
      </c>
      <c r="D9343" s="16">
        <v>89.7</v>
      </c>
      <c r="E9343" s="17">
        <v>24473</v>
      </c>
      <c r="F9343" s="17"/>
    </row>
    <row r="9344" spans="1:6" x14ac:dyDescent="0.25">
      <c r="A9344" s="16" t="s">
        <v>248</v>
      </c>
      <c r="B9344" s="16">
        <v>8071</v>
      </c>
      <c r="C9344" s="16">
        <v>72</v>
      </c>
      <c r="D9344" s="16">
        <v>66.599999999999994</v>
      </c>
      <c r="E9344" s="17">
        <v>35765</v>
      </c>
      <c r="F9344" s="17"/>
    </row>
    <row r="9345" spans="1:6" x14ac:dyDescent="0.25">
      <c r="A9345" s="16" t="s">
        <v>248</v>
      </c>
      <c r="B9345" s="16">
        <v>7830</v>
      </c>
      <c r="C9345" s="16">
        <v>36</v>
      </c>
      <c r="D9345" s="16">
        <v>27.4</v>
      </c>
      <c r="E9345" s="17">
        <v>36923</v>
      </c>
      <c r="F9345" s="17"/>
    </row>
    <row r="9346" spans="1:6" x14ac:dyDescent="0.25">
      <c r="A9346" s="16" t="s">
        <v>248</v>
      </c>
      <c r="B9346" s="16">
        <v>8102</v>
      </c>
      <c r="C9346" s="16">
        <v>188</v>
      </c>
      <c r="D9346" s="16">
        <v>172.8</v>
      </c>
      <c r="E9346" s="17">
        <v>32394</v>
      </c>
      <c r="F9346" s="17"/>
    </row>
    <row r="9347" spans="1:6" x14ac:dyDescent="0.25">
      <c r="A9347" s="16" t="s">
        <v>248</v>
      </c>
      <c r="B9347" s="16">
        <v>7104</v>
      </c>
      <c r="C9347" s="16">
        <v>78</v>
      </c>
      <c r="D9347" s="16">
        <v>59</v>
      </c>
      <c r="E9347" s="17">
        <v>34739</v>
      </c>
      <c r="F9347" s="17"/>
    </row>
    <row r="9348" spans="1:6" x14ac:dyDescent="0.25">
      <c r="A9348" s="16" t="s">
        <v>248</v>
      </c>
      <c r="B9348" s="16">
        <v>7017</v>
      </c>
      <c r="C9348" s="16">
        <v>185</v>
      </c>
      <c r="D9348" s="16">
        <v>129.9</v>
      </c>
      <c r="E9348" s="17">
        <v>27364</v>
      </c>
      <c r="F9348" s="17"/>
    </row>
    <row r="9349" spans="1:6" x14ac:dyDescent="0.25">
      <c r="A9349" s="16" t="s">
        <v>248</v>
      </c>
      <c r="B9349" s="16">
        <v>7662</v>
      </c>
      <c r="C9349" s="16">
        <v>240</v>
      </c>
      <c r="D9349" s="16">
        <v>181.2</v>
      </c>
      <c r="E9349" s="17">
        <v>33604</v>
      </c>
      <c r="F9349" s="17"/>
    </row>
    <row r="9350" spans="1:6" x14ac:dyDescent="0.25">
      <c r="A9350" s="16" t="s">
        <v>248</v>
      </c>
      <c r="B9350" s="16">
        <v>8648</v>
      </c>
      <c r="C9350" s="16">
        <v>56</v>
      </c>
      <c r="D9350" s="16">
        <v>47.5</v>
      </c>
      <c r="E9350" s="17">
        <v>26085</v>
      </c>
      <c r="F9350" s="17"/>
    </row>
    <row r="9351" spans="1:6" x14ac:dyDescent="0.25">
      <c r="A9351" s="16" t="s">
        <v>248</v>
      </c>
      <c r="B9351" s="16">
        <v>7470</v>
      </c>
      <c r="C9351" s="16">
        <v>170</v>
      </c>
      <c r="D9351" s="16">
        <v>146.69999999999999</v>
      </c>
      <c r="E9351" s="17">
        <v>32897</v>
      </c>
      <c r="F9351" s="17"/>
    </row>
    <row r="9352" spans="1:6" x14ac:dyDescent="0.25">
      <c r="A9352" s="16" t="s">
        <v>248</v>
      </c>
      <c r="B9352" s="16">
        <v>8002</v>
      </c>
      <c r="C9352" s="16">
        <v>162</v>
      </c>
      <c r="D9352" s="16">
        <v>125.7</v>
      </c>
      <c r="E9352" s="17">
        <v>26755</v>
      </c>
      <c r="F9352" s="17"/>
    </row>
    <row r="9353" spans="1:6" x14ac:dyDescent="0.25">
      <c r="A9353" s="16" t="s">
        <v>248</v>
      </c>
      <c r="B9353" s="16">
        <v>8520</v>
      </c>
      <c r="C9353" s="16">
        <v>60</v>
      </c>
      <c r="D9353" s="16">
        <v>50.4</v>
      </c>
      <c r="E9353" s="17">
        <v>24473</v>
      </c>
      <c r="F9353" s="17"/>
    </row>
    <row r="9354" spans="1:6" x14ac:dyDescent="0.25">
      <c r="A9354" s="16" t="s">
        <v>248</v>
      </c>
      <c r="B9354" s="16">
        <v>8360</v>
      </c>
      <c r="C9354" s="16">
        <v>190</v>
      </c>
      <c r="D9354" s="16">
        <v>172.7</v>
      </c>
      <c r="E9354" s="17">
        <v>31644</v>
      </c>
      <c r="F9354" s="17"/>
    </row>
    <row r="9355" spans="1:6" x14ac:dyDescent="0.25">
      <c r="A9355" s="16" t="s">
        <v>248</v>
      </c>
      <c r="B9355" s="16">
        <v>8087</v>
      </c>
      <c r="C9355" s="16">
        <v>171</v>
      </c>
      <c r="D9355" s="16">
        <v>160.9</v>
      </c>
      <c r="E9355" s="17">
        <v>31428</v>
      </c>
      <c r="F9355" s="17"/>
    </row>
    <row r="9356" spans="1:6" x14ac:dyDescent="0.25">
      <c r="A9356" s="16" t="s">
        <v>248</v>
      </c>
      <c r="B9356" s="16">
        <v>7005</v>
      </c>
      <c r="C9356" s="16">
        <v>117</v>
      </c>
      <c r="D9356" s="16">
        <v>86.3</v>
      </c>
      <c r="E9356" s="17">
        <v>38559</v>
      </c>
      <c r="F9356" s="17"/>
    </row>
    <row r="9357" spans="1:6" x14ac:dyDescent="0.25">
      <c r="A9357" s="16" t="s">
        <v>248</v>
      </c>
      <c r="B9357" s="16">
        <v>8096</v>
      </c>
      <c r="C9357" s="16">
        <v>240</v>
      </c>
      <c r="D9357" s="16">
        <v>223.6</v>
      </c>
      <c r="E9357" s="17">
        <v>29272</v>
      </c>
      <c r="F9357" s="17"/>
    </row>
    <row r="9358" spans="1:6" x14ac:dyDescent="0.25">
      <c r="A9358" s="16" t="s">
        <v>248</v>
      </c>
      <c r="B9358" s="16">
        <v>8844</v>
      </c>
      <c r="C9358" s="16">
        <v>200</v>
      </c>
      <c r="D9358" s="16">
        <v>168.5</v>
      </c>
      <c r="E9358" s="17">
        <v>36083</v>
      </c>
      <c r="F9358" s="17"/>
    </row>
    <row r="9359" spans="1:6" x14ac:dyDescent="0.25">
      <c r="A9359" s="16" t="s">
        <v>248</v>
      </c>
      <c r="B9359" s="16">
        <v>7009</v>
      </c>
      <c r="C9359" s="16">
        <v>180</v>
      </c>
      <c r="D9359" s="16">
        <v>153.9</v>
      </c>
      <c r="E9359" s="17">
        <v>30926</v>
      </c>
      <c r="F9359" s="17"/>
    </row>
    <row r="9360" spans="1:6" x14ac:dyDescent="0.25">
      <c r="A9360" s="16" t="s">
        <v>248</v>
      </c>
      <c r="B9360" s="16">
        <v>8077</v>
      </c>
      <c r="C9360" s="16">
        <v>60</v>
      </c>
      <c r="D9360" s="16">
        <v>51.1</v>
      </c>
      <c r="E9360" s="17">
        <v>35856</v>
      </c>
      <c r="F9360" s="17"/>
    </row>
    <row r="9361" spans="1:6" x14ac:dyDescent="0.25">
      <c r="A9361" s="16" t="s">
        <v>248</v>
      </c>
      <c r="B9361" s="16">
        <v>7009</v>
      </c>
      <c r="C9361" s="16">
        <v>122</v>
      </c>
      <c r="D9361" s="16">
        <v>106.7</v>
      </c>
      <c r="E9361" s="17">
        <v>24473</v>
      </c>
      <c r="F9361" s="17"/>
    </row>
    <row r="9362" spans="1:6" x14ac:dyDescent="0.25">
      <c r="A9362" s="16" t="s">
        <v>248</v>
      </c>
      <c r="B9362" s="16">
        <v>8618</v>
      </c>
      <c r="C9362" s="16">
        <v>106</v>
      </c>
      <c r="D9362" s="16">
        <v>98.2</v>
      </c>
      <c r="E9362" s="17">
        <v>26003</v>
      </c>
      <c r="F9362" s="17"/>
    </row>
    <row r="9363" spans="1:6" x14ac:dyDescent="0.25">
      <c r="A9363" s="16" t="s">
        <v>248</v>
      </c>
      <c r="B9363" s="16">
        <v>8873</v>
      </c>
      <c r="C9363" s="16">
        <v>120</v>
      </c>
      <c r="D9363" s="16">
        <v>106.8</v>
      </c>
      <c r="E9363" s="17">
        <v>32157</v>
      </c>
      <c r="F9363" s="17"/>
    </row>
    <row r="9364" spans="1:6" x14ac:dyDescent="0.25">
      <c r="A9364" s="16" t="s">
        <v>248</v>
      </c>
      <c r="B9364" s="16">
        <v>8857</v>
      </c>
      <c r="C9364" s="16">
        <v>140</v>
      </c>
      <c r="D9364" s="16">
        <v>103.4</v>
      </c>
      <c r="E9364" s="17">
        <v>34029</v>
      </c>
      <c r="F9364" s="17"/>
    </row>
    <row r="9365" spans="1:6" x14ac:dyDescent="0.25">
      <c r="A9365" s="16" t="s">
        <v>248</v>
      </c>
      <c r="B9365" s="16">
        <v>7860</v>
      </c>
      <c r="C9365" s="16">
        <v>31</v>
      </c>
      <c r="D9365" s="16">
        <v>22.9</v>
      </c>
      <c r="E9365" s="17">
        <v>35811</v>
      </c>
      <c r="F9365" s="17"/>
    </row>
    <row r="9366" spans="1:6" x14ac:dyDescent="0.25">
      <c r="A9366" s="16" t="s">
        <v>248</v>
      </c>
      <c r="B9366" s="16">
        <v>7821</v>
      </c>
      <c r="C9366" s="16">
        <v>159</v>
      </c>
      <c r="D9366" s="16">
        <v>148.9</v>
      </c>
      <c r="E9366" s="17">
        <v>24473</v>
      </c>
      <c r="F9366" s="17"/>
    </row>
    <row r="9367" spans="1:6" x14ac:dyDescent="0.25">
      <c r="A9367" s="16" t="s">
        <v>248</v>
      </c>
      <c r="B9367" s="16">
        <v>8080</v>
      </c>
      <c r="C9367" s="16">
        <v>190</v>
      </c>
      <c r="D9367" s="16">
        <v>170.7</v>
      </c>
      <c r="E9367" s="17">
        <v>31588</v>
      </c>
      <c r="F9367" s="17"/>
    </row>
    <row r="9368" spans="1:6" x14ac:dyDescent="0.25">
      <c r="A9368" s="16" t="s">
        <v>248</v>
      </c>
      <c r="B9368" s="16">
        <v>8210</v>
      </c>
      <c r="C9368" s="16">
        <v>180</v>
      </c>
      <c r="D9368" s="16">
        <v>103</v>
      </c>
      <c r="E9368" s="17">
        <v>32970</v>
      </c>
      <c r="F9368" s="17"/>
    </row>
    <row r="9369" spans="1:6" x14ac:dyDescent="0.25">
      <c r="A9369" s="16" t="s">
        <v>248</v>
      </c>
      <c r="B9369" s="16">
        <v>7080</v>
      </c>
      <c r="C9369" s="16">
        <v>230</v>
      </c>
      <c r="D9369" s="16">
        <v>217</v>
      </c>
      <c r="E9369" s="17">
        <v>31069</v>
      </c>
      <c r="F9369" s="17"/>
    </row>
    <row r="9370" spans="1:6" x14ac:dyDescent="0.25">
      <c r="A9370" s="16" t="s">
        <v>248</v>
      </c>
      <c r="B9370" s="16">
        <v>8360</v>
      </c>
      <c r="C9370" s="16">
        <v>300</v>
      </c>
      <c r="D9370" s="16">
        <v>287.8</v>
      </c>
      <c r="E9370" s="17">
        <v>38838</v>
      </c>
      <c r="F9370" s="17"/>
    </row>
    <row r="9371" spans="1:6" x14ac:dyDescent="0.25">
      <c r="A9371" s="16" t="s">
        <v>248</v>
      </c>
      <c r="B9371" s="16">
        <v>7719</v>
      </c>
      <c r="C9371" s="16">
        <v>60</v>
      </c>
      <c r="D9371" s="16">
        <v>65.099999999999994</v>
      </c>
      <c r="E9371" s="17">
        <v>35193</v>
      </c>
      <c r="F9371" s="17"/>
    </row>
    <row r="9372" spans="1:6" x14ac:dyDescent="0.25">
      <c r="A9372" s="16" t="s">
        <v>248</v>
      </c>
      <c r="B9372" s="16">
        <v>8098</v>
      </c>
      <c r="C9372" s="16">
        <v>60</v>
      </c>
      <c r="D9372" s="16">
        <v>51.6</v>
      </c>
      <c r="E9372" s="17">
        <v>27881</v>
      </c>
      <c r="F9372" s="17"/>
    </row>
    <row r="9373" spans="1:6" x14ac:dyDescent="0.25">
      <c r="A9373" s="16" t="s">
        <v>248</v>
      </c>
      <c r="B9373" s="16">
        <v>7753</v>
      </c>
      <c r="C9373" s="16">
        <v>105</v>
      </c>
      <c r="D9373" s="16">
        <v>82.9</v>
      </c>
      <c r="E9373" s="17">
        <v>24503</v>
      </c>
      <c r="F9373" s="17"/>
    </row>
    <row r="9374" spans="1:6" x14ac:dyDescent="0.25">
      <c r="A9374" s="16" t="s">
        <v>248</v>
      </c>
      <c r="B9374" s="16">
        <v>7202</v>
      </c>
      <c r="C9374" s="16">
        <v>102</v>
      </c>
      <c r="D9374" s="16">
        <v>90.2</v>
      </c>
      <c r="E9374" s="17">
        <v>25407</v>
      </c>
      <c r="F9374" s="17"/>
    </row>
    <row r="9375" spans="1:6" x14ac:dyDescent="0.25">
      <c r="A9375" s="16" t="s">
        <v>248</v>
      </c>
      <c r="B9375" s="16">
        <v>8755</v>
      </c>
      <c r="C9375" s="16">
        <v>185</v>
      </c>
      <c r="D9375" s="16">
        <v>136.30000000000001</v>
      </c>
      <c r="E9375" s="17">
        <v>32391</v>
      </c>
      <c r="F9375" s="17"/>
    </row>
    <row r="9376" spans="1:6" x14ac:dyDescent="0.25">
      <c r="A9376" s="16" t="s">
        <v>248</v>
      </c>
      <c r="B9376" s="16">
        <v>7206</v>
      </c>
      <c r="C9376" s="16">
        <v>124</v>
      </c>
      <c r="D9376" s="16">
        <v>113</v>
      </c>
      <c r="E9376" s="17">
        <v>35824</v>
      </c>
      <c r="F9376" s="17"/>
    </row>
    <row r="9377" spans="1:6" x14ac:dyDescent="0.25">
      <c r="A9377" s="16" t="s">
        <v>248</v>
      </c>
      <c r="B9377" s="16">
        <v>8701</v>
      </c>
      <c r="C9377" s="16">
        <v>242</v>
      </c>
      <c r="D9377" s="16">
        <v>194.1</v>
      </c>
      <c r="E9377" s="17">
        <v>30099</v>
      </c>
      <c r="F9377" s="17"/>
    </row>
    <row r="9378" spans="1:6" x14ac:dyDescent="0.25">
      <c r="A9378" s="16" t="s">
        <v>248</v>
      </c>
      <c r="B9378" s="16">
        <v>7006</v>
      </c>
      <c r="C9378" s="16">
        <v>180</v>
      </c>
      <c r="D9378" s="16">
        <v>139.80000000000001</v>
      </c>
      <c r="E9378" s="17">
        <v>32051</v>
      </c>
      <c r="F9378" s="17"/>
    </row>
    <row r="9379" spans="1:6" x14ac:dyDescent="0.25">
      <c r="A9379" s="16" t="s">
        <v>248</v>
      </c>
      <c r="B9379" s="16">
        <v>7652</v>
      </c>
      <c r="C9379" s="16">
        <v>574</v>
      </c>
      <c r="D9379" s="16">
        <v>506.4</v>
      </c>
      <c r="E9379" s="17">
        <v>24473</v>
      </c>
      <c r="F9379" s="17"/>
    </row>
    <row r="9380" spans="1:6" x14ac:dyDescent="0.25">
      <c r="A9380" s="16" t="s">
        <v>248</v>
      </c>
      <c r="B9380" s="16">
        <v>8512</v>
      </c>
      <c r="C9380" s="16">
        <v>120</v>
      </c>
      <c r="D9380" s="16">
        <v>108.3</v>
      </c>
      <c r="E9380" s="17">
        <v>35935</v>
      </c>
      <c r="F9380" s="17"/>
    </row>
    <row r="9381" spans="1:6" x14ac:dyDescent="0.25">
      <c r="A9381" s="16" t="s">
        <v>248</v>
      </c>
      <c r="B9381" s="16">
        <v>7202</v>
      </c>
      <c r="C9381" s="16">
        <v>128</v>
      </c>
      <c r="D9381" s="16">
        <v>110.2</v>
      </c>
      <c r="E9381" s="17">
        <v>38176</v>
      </c>
      <c r="F9381" s="17"/>
    </row>
    <row r="9382" spans="1:6" x14ac:dyDescent="0.25">
      <c r="A9382" s="16" t="s">
        <v>248</v>
      </c>
      <c r="B9382" s="16">
        <v>8833</v>
      </c>
      <c r="C9382" s="16">
        <v>67</v>
      </c>
      <c r="D9382" s="16">
        <v>60</v>
      </c>
      <c r="E9382" s="17">
        <v>33329</v>
      </c>
      <c r="F9382" s="17"/>
    </row>
    <row r="9383" spans="1:6" x14ac:dyDescent="0.25">
      <c r="A9383" s="16" t="s">
        <v>248</v>
      </c>
      <c r="B9383" s="16">
        <v>8043</v>
      </c>
      <c r="C9383" s="16">
        <v>119</v>
      </c>
      <c r="D9383" s="16">
        <v>107.6</v>
      </c>
      <c r="E9383" s="17">
        <v>32905</v>
      </c>
      <c r="F9383" s="17"/>
    </row>
    <row r="9384" spans="1:6" x14ac:dyDescent="0.25">
      <c r="A9384" s="16" t="s">
        <v>248</v>
      </c>
      <c r="B9384" s="16">
        <v>7032</v>
      </c>
      <c r="C9384" s="16">
        <v>120</v>
      </c>
      <c r="D9384" s="16">
        <v>109</v>
      </c>
      <c r="E9384" s="17">
        <v>30286</v>
      </c>
      <c r="F9384" s="17"/>
    </row>
    <row r="9385" spans="1:6" x14ac:dyDescent="0.25">
      <c r="A9385" s="16" t="s">
        <v>248</v>
      </c>
      <c r="B9385" s="16">
        <v>7522</v>
      </c>
      <c r="C9385" s="16">
        <v>54</v>
      </c>
      <c r="D9385" s="16">
        <v>44.2</v>
      </c>
      <c r="E9385" s="17">
        <v>25210</v>
      </c>
      <c r="F9385" s="17"/>
    </row>
    <row r="9386" spans="1:6" x14ac:dyDescent="0.25">
      <c r="A9386" s="16" t="s">
        <v>248</v>
      </c>
      <c r="B9386" s="16">
        <v>8205</v>
      </c>
      <c r="C9386" s="16">
        <v>151</v>
      </c>
      <c r="D9386" s="16">
        <v>131</v>
      </c>
      <c r="E9386" s="17">
        <v>34731</v>
      </c>
      <c r="F9386" s="17"/>
    </row>
    <row r="9387" spans="1:6" x14ac:dyDescent="0.25">
      <c r="A9387" s="16" t="s">
        <v>248</v>
      </c>
      <c r="B9387" s="16">
        <v>8225</v>
      </c>
      <c r="C9387" s="16">
        <v>180</v>
      </c>
      <c r="D9387" s="16">
        <v>139.80000000000001</v>
      </c>
      <c r="E9387" s="17">
        <v>35339</v>
      </c>
      <c r="F9387" s="17"/>
    </row>
    <row r="9388" spans="1:6" x14ac:dyDescent="0.25">
      <c r="A9388" s="16" t="s">
        <v>248</v>
      </c>
      <c r="B9388" s="16">
        <v>7410</v>
      </c>
      <c r="C9388" s="16">
        <v>159</v>
      </c>
      <c r="D9388" s="16">
        <v>133.69999999999999</v>
      </c>
      <c r="E9388" s="17">
        <v>34274</v>
      </c>
      <c r="F9388" s="17"/>
    </row>
    <row r="9389" spans="1:6" x14ac:dyDescent="0.25">
      <c r="A9389" s="16" t="s">
        <v>248</v>
      </c>
      <c r="B9389" s="16">
        <v>7631</v>
      </c>
      <c r="C9389" s="16">
        <v>107</v>
      </c>
      <c r="D9389" s="16">
        <v>90.1</v>
      </c>
      <c r="E9389" s="17">
        <v>35796</v>
      </c>
      <c r="F9389" s="17"/>
    </row>
    <row r="9390" spans="1:6" x14ac:dyDescent="0.25">
      <c r="A9390" s="16" t="s">
        <v>248</v>
      </c>
      <c r="B9390" s="16">
        <v>7945</v>
      </c>
      <c r="C9390" s="16">
        <v>124</v>
      </c>
      <c r="D9390" s="16">
        <v>109.4</v>
      </c>
      <c r="E9390" s="17">
        <v>26665</v>
      </c>
      <c r="F9390" s="17"/>
    </row>
    <row r="9391" spans="1:6" x14ac:dyDescent="0.25">
      <c r="A9391" s="16" t="s">
        <v>248</v>
      </c>
      <c r="B9391" s="16">
        <v>8057</v>
      </c>
      <c r="C9391" s="16">
        <v>34</v>
      </c>
      <c r="D9391" s="16">
        <v>25.6</v>
      </c>
      <c r="E9391" s="17">
        <v>24838</v>
      </c>
      <c r="F9391" s="17"/>
    </row>
    <row r="9392" spans="1:6" x14ac:dyDescent="0.25">
      <c r="A9392" s="16" t="s">
        <v>248</v>
      </c>
      <c r="B9392" s="16">
        <v>7016</v>
      </c>
      <c r="C9392" s="16">
        <v>100</v>
      </c>
      <c r="D9392" s="16">
        <v>79.5</v>
      </c>
      <c r="E9392" s="17">
        <v>35765</v>
      </c>
      <c r="F9392" s="17"/>
    </row>
    <row r="9393" spans="1:6" x14ac:dyDescent="0.25">
      <c r="A9393" s="16" t="s">
        <v>248</v>
      </c>
      <c r="B9393" s="16">
        <v>8648</v>
      </c>
      <c r="C9393" s="16">
        <v>100</v>
      </c>
      <c r="D9393" s="16">
        <v>70.8</v>
      </c>
      <c r="E9393" s="17">
        <v>25603</v>
      </c>
      <c r="F9393" s="17"/>
    </row>
    <row r="9394" spans="1:6" x14ac:dyDescent="0.25">
      <c r="A9394" s="16" t="s">
        <v>248</v>
      </c>
      <c r="B9394" s="16">
        <v>8873</v>
      </c>
      <c r="C9394" s="16">
        <v>265</v>
      </c>
      <c r="D9394" s="16">
        <v>202.4</v>
      </c>
      <c r="E9394" s="17">
        <v>35646</v>
      </c>
      <c r="F9394" s="17"/>
    </row>
    <row r="9395" spans="1:6" x14ac:dyDescent="0.25">
      <c r="A9395" s="16" t="s">
        <v>248</v>
      </c>
      <c r="B9395" s="16">
        <v>8050</v>
      </c>
      <c r="C9395" s="16">
        <v>120</v>
      </c>
      <c r="D9395" s="16">
        <v>97.1</v>
      </c>
      <c r="E9395" s="17">
        <v>30839</v>
      </c>
      <c r="F9395" s="17"/>
    </row>
    <row r="9396" spans="1:6" x14ac:dyDescent="0.25">
      <c r="A9396" s="16" t="s">
        <v>248</v>
      </c>
      <c r="B9396" s="16">
        <v>8742</v>
      </c>
      <c r="C9396" s="16">
        <v>118</v>
      </c>
      <c r="D9396" s="16">
        <v>104.6</v>
      </c>
      <c r="E9396" s="17">
        <v>26389</v>
      </c>
      <c r="F9396" s="17"/>
    </row>
    <row r="9397" spans="1:6" x14ac:dyDescent="0.25">
      <c r="A9397" s="16" t="s">
        <v>248</v>
      </c>
      <c r="B9397" s="16">
        <v>8867</v>
      </c>
      <c r="C9397" s="16">
        <v>130</v>
      </c>
      <c r="D9397" s="16">
        <v>114.7</v>
      </c>
      <c r="E9397" s="17">
        <v>35765</v>
      </c>
      <c r="F9397" s="17"/>
    </row>
    <row r="9398" spans="1:6" x14ac:dyDescent="0.25">
      <c r="A9398" s="16" t="s">
        <v>248</v>
      </c>
      <c r="B9398" s="16">
        <v>8087</v>
      </c>
      <c r="C9398" s="16">
        <v>120</v>
      </c>
      <c r="D9398" s="16">
        <v>116.4</v>
      </c>
      <c r="E9398" s="17">
        <v>36405</v>
      </c>
      <c r="F9398" s="17"/>
    </row>
    <row r="9399" spans="1:6" x14ac:dyDescent="0.25">
      <c r="A9399" s="16" t="s">
        <v>248</v>
      </c>
      <c r="B9399" s="16">
        <v>7647</v>
      </c>
      <c r="C9399" s="16">
        <v>180</v>
      </c>
      <c r="D9399" s="16">
        <v>165.6</v>
      </c>
      <c r="E9399" s="17">
        <v>37305</v>
      </c>
      <c r="F9399" s="17"/>
    </row>
    <row r="9400" spans="1:6" x14ac:dyDescent="0.25">
      <c r="A9400" s="16" t="s">
        <v>248</v>
      </c>
      <c r="B9400" s="16">
        <v>7420</v>
      </c>
      <c r="C9400" s="16">
        <v>201</v>
      </c>
      <c r="D9400" s="16">
        <v>138.6</v>
      </c>
      <c r="E9400" s="17">
        <v>32241</v>
      </c>
      <c r="F9400" s="17"/>
    </row>
    <row r="9401" spans="1:6" x14ac:dyDescent="0.25">
      <c r="A9401" s="16" t="s">
        <v>248</v>
      </c>
      <c r="B9401" s="16">
        <v>8755</v>
      </c>
      <c r="C9401" s="16">
        <v>25</v>
      </c>
      <c r="D9401" s="16">
        <v>18.100000000000001</v>
      </c>
      <c r="E9401" s="17">
        <v>38393</v>
      </c>
      <c r="F9401" s="17"/>
    </row>
    <row r="9402" spans="1:6" x14ac:dyDescent="0.25">
      <c r="A9402" s="16" t="s">
        <v>248</v>
      </c>
      <c r="B9402" s="16">
        <v>7088</v>
      </c>
      <c r="C9402" s="16">
        <v>195</v>
      </c>
      <c r="D9402" s="16">
        <v>176.8</v>
      </c>
      <c r="E9402" s="17">
        <v>32723</v>
      </c>
      <c r="F9402" s="17"/>
    </row>
    <row r="9403" spans="1:6" x14ac:dyDescent="0.25">
      <c r="A9403" s="16" t="s">
        <v>248</v>
      </c>
      <c r="B9403" s="16">
        <v>7052</v>
      </c>
      <c r="C9403" s="16">
        <v>77</v>
      </c>
      <c r="D9403" s="16">
        <v>44.6</v>
      </c>
      <c r="E9403" s="17">
        <v>35765</v>
      </c>
      <c r="F9403" s="17"/>
    </row>
    <row r="9404" spans="1:6" x14ac:dyDescent="0.25">
      <c r="A9404" s="16" t="s">
        <v>248</v>
      </c>
      <c r="B9404" s="16">
        <v>7601</v>
      </c>
      <c r="C9404" s="16">
        <v>128</v>
      </c>
      <c r="D9404" s="16">
        <v>119.2</v>
      </c>
      <c r="E9404" s="17">
        <v>27137</v>
      </c>
      <c r="F9404" s="17"/>
    </row>
    <row r="9405" spans="1:6" x14ac:dyDescent="0.25">
      <c r="A9405" s="16" t="s">
        <v>248</v>
      </c>
      <c r="B9405" s="16">
        <v>8332</v>
      </c>
      <c r="C9405" s="16">
        <v>167</v>
      </c>
      <c r="D9405" s="16">
        <v>148.5</v>
      </c>
      <c r="E9405" s="17">
        <v>31894</v>
      </c>
      <c r="F9405" s="17"/>
    </row>
    <row r="9406" spans="1:6" x14ac:dyDescent="0.25">
      <c r="A9406" s="16" t="s">
        <v>248</v>
      </c>
      <c r="B9406" s="16">
        <v>8757</v>
      </c>
      <c r="C9406" s="16">
        <v>120</v>
      </c>
      <c r="D9406" s="16">
        <v>80.5</v>
      </c>
      <c r="E9406" s="17">
        <v>34529</v>
      </c>
      <c r="F9406" s="17"/>
    </row>
    <row r="9407" spans="1:6" x14ac:dyDescent="0.25">
      <c r="A9407" s="16" t="s">
        <v>248</v>
      </c>
      <c r="B9407" s="16">
        <v>7087</v>
      </c>
      <c r="C9407" s="16">
        <v>215</v>
      </c>
      <c r="D9407" s="16">
        <v>181.8</v>
      </c>
      <c r="E9407" s="17">
        <v>34912</v>
      </c>
      <c r="F9407" s="17"/>
    </row>
    <row r="9408" spans="1:6" x14ac:dyDescent="0.25">
      <c r="A9408" s="16" t="s">
        <v>248</v>
      </c>
      <c r="B9408" s="16">
        <v>8052</v>
      </c>
      <c r="C9408" s="16">
        <v>124</v>
      </c>
      <c r="D9408" s="16">
        <v>97.8</v>
      </c>
      <c r="E9408" s="17">
        <v>26999</v>
      </c>
      <c r="F9408" s="17"/>
    </row>
    <row r="9409" spans="1:6" x14ac:dyDescent="0.25">
      <c r="A9409" s="16" t="s">
        <v>248</v>
      </c>
      <c r="B9409" s="16">
        <v>8852</v>
      </c>
      <c r="C9409" s="16">
        <v>94</v>
      </c>
      <c r="D9409" s="16">
        <v>82.9</v>
      </c>
      <c r="E9409" s="17">
        <v>35460</v>
      </c>
      <c r="F9409" s="17"/>
    </row>
    <row r="9410" spans="1:6" x14ac:dyDescent="0.25">
      <c r="A9410" s="16" t="s">
        <v>248</v>
      </c>
      <c r="B9410" s="16">
        <v>8901</v>
      </c>
      <c r="C9410" s="16">
        <v>112</v>
      </c>
      <c r="D9410" s="16">
        <v>101.4</v>
      </c>
      <c r="E9410" s="17">
        <v>35765</v>
      </c>
      <c r="F9410" s="17"/>
    </row>
    <row r="9411" spans="1:6" x14ac:dyDescent="0.25">
      <c r="A9411" s="16" t="s">
        <v>248</v>
      </c>
      <c r="B9411" s="16">
        <v>7036</v>
      </c>
      <c r="C9411" s="16">
        <v>240</v>
      </c>
      <c r="D9411" s="16">
        <v>199.2</v>
      </c>
      <c r="E9411" s="17">
        <v>30736</v>
      </c>
      <c r="F9411" s="17"/>
    </row>
    <row r="9412" spans="1:6" x14ac:dyDescent="0.25">
      <c r="A9412" s="16" t="s">
        <v>248</v>
      </c>
      <c r="B9412" s="16">
        <v>7728</v>
      </c>
      <c r="C9412" s="16">
        <v>151</v>
      </c>
      <c r="D9412" s="16">
        <v>123.9</v>
      </c>
      <c r="E9412" s="17">
        <v>39799</v>
      </c>
      <c r="F9412" s="17"/>
    </row>
    <row r="9413" spans="1:6" x14ac:dyDescent="0.25">
      <c r="A9413" s="16" t="s">
        <v>248</v>
      </c>
      <c r="B9413" s="16">
        <v>7042</v>
      </c>
      <c r="C9413" s="16">
        <v>64</v>
      </c>
      <c r="D9413" s="16">
        <v>59</v>
      </c>
      <c r="E9413" s="17">
        <v>35430</v>
      </c>
      <c r="F9413" s="17"/>
    </row>
    <row r="9414" spans="1:6" x14ac:dyDescent="0.25">
      <c r="A9414" s="16" t="s">
        <v>248</v>
      </c>
      <c r="B9414" s="16">
        <v>8055</v>
      </c>
      <c r="C9414" s="16">
        <v>180</v>
      </c>
      <c r="D9414" s="16">
        <v>101.1</v>
      </c>
      <c r="E9414" s="17">
        <v>29423</v>
      </c>
      <c r="F9414" s="17"/>
    </row>
    <row r="9415" spans="1:6" x14ac:dyDescent="0.25">
      <c r="A9415" s="16" t="s">
        <v>248</v>
      </c>
      <c r="B9415" s="16">
        <v>7607</v>
      </c>
      <c r="C9415" s="16">
        <v>120</v>
      </c>
      <c r="D9415" s="16">
        <v>108.9</v>
      </c>
      <c r="E9415" s="17">
        <v>35765</v>
      </c>
      <c r="F9415" s="17"/>
    </row>
    <row r="9416" spans="1:6" x14ac:dyDescent="0.25">
      <c r="A9416" s="16" t="s">
        <v>248</v>
      </c>
      <c r="B9416" s="16">
        <v>8818</v>
      </c>
      <c r="C9416" s="16">
        <v>328</v>
      </c>
      <c r="D9416" s="16">
        <v>291.89999999999998</v>
      </c>
      <c r="E9416" s="17">
        <v>36459</v>
      </c>
      <c r="F9416" s="17"/>
    </row>
    <row r="9417" spans="1:6" x14ac:dyDescent="0.25">
      <c r="A9417" s="16" t="s">
        <v>248</v>
      </c>
      <c r="B9417" s="16">
        <v>8043</v>
      </c>
      <c r="C9417" s="16">
        <v>190</v>
      </c>
      <c r="D9417" s="16">
        <v>169.2</v>
      </c>
      <c r="E9417" s="17">
        <v>31471</v>
      </c>
      <c r="F9417" s="17"/>
    </row>
    <row r="9418" spans="1:6" x14ac:dyDescent="0.25">
      <c r="A9418" s="16" t="s">
        <v>248</v>
      </c>
      <c r="B9418" s="16">
        <v>8753</v>
      </c>
      <c r="C9418" s="16">
        <v>128</v>
      </c>
      <c r="D9418" s="16">
        <v>121.2</v>
      </c>
      <c r="E9418" s="17">
        <v>35765</v>
      </c>
      <c r="F9418" s="17"/>
    </row>
    <row r="9419" spans="1:6" x14ac:dyDescent="0.25">
      <c r="A9419" s="16" t="s">
        <v>248</v>
      </c>
      <c r="B9419" s="16">
        <v>7834</v>
      </c>
      <c r="C9419" s="16">
        <v>84</v>
      </c>
      <c r="D9419" s="16">
        <v>72.7</v>
      </c>
      <c r="E9419" s="17">
        <v>34368</v>
      </c>
      <c r="F9419" s="17"/>
    </row>
    <row r="9420" spans="1:6" x14ac:dyDescent="0.25">
      <c r="A9420" s="16" t="s">
        <v>248</v>
      </c>
      <c r="B9420" s="16">
        <v>8048</v>
      </c>
      <c r="C9420" s="16">
        <v>180</v>
      </c>
      <c r="D9420" s="16">
        <v>159.30000000000001</v>
      </c>
      <c r="E9420" s="17">
        <v>26100</v>
      </c>
      <c r="F9420" s="17"/>
    </row>
    <row r="9421" spans="1:6" x14ac:dyDescent="0.25">
      <c r="A9421" s="16" t="s">
        <v>248</v>
      </c>
      <c r="B9421" s="16">
        <v>7821</v>
      </c>
      <c r="C9421" s="16">
        <v>543</v>
      </c>
      <c r="D9421" s="16">
        <v>504.8</v>
      </c>
      <c r="E9421" s="17">
        <v>32112</v>
      </c>
      <c r="F9421" s="17"/>
    </row>
    <row r="9422" spans="1:6" x14ac:dyDescent="0.25">
      <c r="A9422" s="16" t="s">
        <v>248</v>
      </c>
      <c r="B9422" s="16">
        <v>8103</v>
      </c>
      <c r="C9422" s="16">
        <v>120</v>
      </c>
      <c r="D9422" s="16">
        <v>74.400000000000006</v>
      </c>
      <c r="E9422" s="17">
        <v>30873</v>
      </c>
      <c r="F9422" s="17"/>
    </row>
    <row r="9423" spans="1:6" x14ac:dyDescent="0.25">
      <c r="A9423" s="16" t="s">
        <v>248</v>
      </c>
      <c r="B9423" s="16">
        <v>8043</v>
      </c>
      <c r="C9423" s="16">
        <v>120</v>
      </c>
      <c r="D9423" s="16">
        <v>101.9</v>
      </c>
      <c r="E9423" s="17">
        <v>39126</v>
      </c>
      <c r="F9423" s="17"/>
    </row>
    <row r="9424" spans="1:6" x14ac:dyDescent="0.25">
      <c r="A9424" s="16" t="s">
        <v>248</v>
      </c>
      <c r="B9424" s="16">
        <v>8720</v>
      </c>
      <c r="C9424" s="16">
        <v>135</v>
      </c>
      <c r="D9424" s="16">
        <v>117.6</v>
      </c>
      <c r="E9424" s="17">
        <v>35675</v>
      </c>
      <c r="F9424" s="17"/>
    </row>
    <row r="9425" spans="1:6" x14ac:dyDescent="0.25">
      <c r="A9425" s="16" t="s">
        <v>248</v>
      </c>
      <c r="B9425" s="16">
        <v>7666</v>
      </c>
      <c r="C9425" s="16">
        <v>107</v>
      </c>
      <c r="D9425" s="16">
        <v>97.9</v>
      </c>
      <c r="E9425" s="17">
        <v>25042</v>
      </c>
      <c r="F9425" s="17"/>
    </row>
    <row r="9426" spans="1:6" x14ac:dyDescent="0.25">
      <c r="A9426" s="16" t="s">
        <v>248</v>
      </c>
      <c r="B9426" s="16">
        <v>7093</v>
      </c>
      <c r="C9426" s="16">
        <v>108</v>
      </c>
      <c r="D9426" s="16">
        <v>96</v>
      </c>
      <c r="E9426" s="17">
        <v>32174</v>
      </c>
      <c r="F9426" s="17"/>
    </row>
    <row r="9427" spans="1:6" x14ac:dyDescent="0.25">
      <c r="A9427" s="16" t="s">
        <v>248</v>
      </c>
      <c r="B9427" s="16">
        <v>8069</v>
      </c>
      <c r="C9427" s="16">
        <v>161</v>
      </c>
      <c r="D9427" s="16">
        <v>133.69999999999999</v>
      </c>
      <c r="E9427" s="17">
        <v>32517</v>
      </c>
      <c r="F9427" s="17"/>
    </row>
    <row r="9428" spans="1:6" x14ac:dyDescent="0.25">
      <c r="A9428" s="16" t="s">
        <v>248</v>
      </c>
      <c r="B9428" s="16">
        <v>8861</v>
      </c>
      <c r="C9428" s="16">
        <v>250</v>
      </c>
      <c r="D9428" s="16">
        <v>231.3</v>
      </c>
      <c r="E9428" s="17">
        <v>29952</v>
      </c>
      <c r="F9428" s="17"/>
    </row>
    <row r="9429" spans="1:6" x14ac:dyDescent="0.25">
      <c r="A9429" s="16" t="s">
        <v>248</v>
      </c>
      <c r="B9429" s="16">
        <v>8865</v>
      </c>
      <c r="C9429" s="16">
        <v>60</v>
      </c>
      <c r="D9429" s="16">
        <v>56.5</v>
      </c>
      <c r="E9429" s="17">
        <v>33695</v>
      </c>
      <c r="F9429" s="17"/>
    </row>
    <row r="9430" spans="1:6" x14ac:dyDescent="0.25">
      <c r="A9430" s="16" t="s">
        <v>248</v>
      </c>
      <c r="B9430" s="16">
        <v>7306</v>
      </c>
      <c r="C9430" s="16">
        <v>139</v>
      </c>
      <c r="D9430" s="16">
        <v>125.7</v>
      </c>
      <c r="E9430" s="17">
        <v>35765</v>
      </c>
      <c r="F9430" s="17"/>
    </row>
    <row r="9431" spans="1:6" x14ac:dyDescent="0.25">
      <c r="A9431" s="16" t="s">
        <v>248</v>
      </c>
      <c r="B9431" s="16">
        <v>7648</v>
      </c>
      <c r="C9431" s="16">
        <v>240</v>
      </c>
      <c r="D9431" s="16">
        <v>212.1</v>
      </c>
      <c r="E9431" s="17">
        <v>32920</v>
      </c>
      <c r="F9431" s="17"/>
    </row>
    <row r="9432" spans="1:6" x14ac:dyDescent="0.25">
      <c r="A9432" s="16" t="s">
        <v>248</v>
      </c>
      <c r="B9432" s="16">
        <v>8204</v>
      </c>
      <c r="C9432" s="16">
        <v>120</v>
      </c>
      <c r="D9432" s="16">
        <v>95.5</v>
      </c>
      <c r="E9432" s="17">
        <v>35097</v>
      </c>
      <c r="F9432" s="17"/>
    </row>
    <row r="9433" spans="1:6" x14ac:dyDescent="0.25">
      <c r="A9433" s="16" t="s">
        <v>248</v>
      </c>
      <c r="B9433" s="16">
        <v>8302</v>
      </c>
      <c r="C9433" s="16">
        <v>167</v>
      </c>
      <c r="D9433" s="16">
        <v>110.5</v>
      </c>
      <c r="E9433" s="17">
        <v>29342</v>
      </c>
      <c r="F9433" s="17"/>
    </row>
    <row r="9434" spans="1:6" x14ac:dyDescent="0.25">
      <c r="A9434" s="16" t="s">
        <v>248</v>
      </c>
      <c r="B9434" s="16">
        <v>7052</v>
      </c>
      <c r="C9434" s="16">
        <v>120</v>
      </c>
      <c r="D9434" s="16">
        <v>102.1</v>
      </c>
      <c r="E9434" s="17">
        <v>36040</v>
      </c>
      <c r="F9434" s="17"/>
    </row>
    <row r="9435" spans="1:6" x14ac:dyDescent="0.25">
      <c r="A9435" s="16" t="s">
        <v>248</v>
      </c>
      <c r="B9435" s="16">
        <v>7052</v>
      </c>
      <c r="C9435" s="16">
        <v>303</v>
      </c>
      <c r="D9435" s="16">
        <v>223.5</v>
      </c>
      <c r="E9435" s="17">
        <v>24473</v>
      </c>
      <c r="F9435" s="17"/>
    </row>
    <row r="9436" spans="1:6" x14ac:dyDescent="0.25">
      <c r="A9436" s="16" t="s">
        <v>248</v>
      </c>
      <c r="B9436" s="16">
        <v>7747</v>
      </c>
      <c r="C9436" s="16">
        <v>130</v>
      </c>
      <c r="D9436" s="16">
        <v>116.5</v>
      </c>
      <c r="E9436" s="17">
        <v>36690</v>
      </c>
      <c r="F9436" s="17"/>
    </row>
    <row r="9437" spans="1:6" x14ac:dyDescent="0.25">
      <c r="A9437" s="16" t="s">
        <v>248</v>
      </c>
      <c r="B9437" s="16">
        <v>7960</v>
      </c>
      <c r="C9437" s="16">
        <v>178</v>
      </c>
      <c r="D9437" s="16">
        <v>83.3</v>
      </c>
      <c r="E9437" s="17">
        <v>38356</v>
      </c>
      <c r="F9437" s="17"/>
    </row>
    <row r="9438" spans="1:6" x14ac:dyDescent="0.25">
      <c r="A9438" s="16" t="s">
        <v>248</v>
      </c>
      <c r="B9438" s="16">
        <v>7646</v>
      </c>
      <c r="C9438" s="16">
        <v>236</v>
      </c>
      <c r="D9438" s="16">
        <v>197.6</v>
      </c>
      <c r="E9438" s="17">
        <v>33434</v>
      </c>
      <c r="F9438" s="17"/>
    </row>
    <row r="9439" spans="1:6" x14ac:dyDescent="0.25">
      <c r="A9439" s="16" t="s">
        <v>248</v>
      </c>
      <c r="B9439" s="16">
        <v>7844</v>
      </c>
      <c r="C9439" s="16">
        <v>120</v>
      </c>
      <c r="D9439" s="16">
        <v>102.6</v>
      </c>
      <c r="E9439" s="17">
        <v>31483</v>
      </c>
      <c r="F9439" s="17"/>
    </row>
    <row r="9440" spans="1:6" x14ac:dyDescent="0.25">
      <c r="A9440" s="16" t="s">
        <v>248</v>
      </c>
      <c r="B9440" s="16">
        <v>7753</v>
      </c>
      <c r="C9440" s="16">
        <v>110</v>
      </c>
      <c r="D9440" s="16">
        <v>94.3</v>
      </c>
      <c r="E9440" s="17">
        <v>25385</v>
      </c>
      <c r="F9440" s="17"/>
    </row>
    <row r="9441" spans="1:6" x14ac:dyDescent="0.25">
      <c r="A9441" s="16" t="s">
        <v>248</v>
      </c>
      <c r="B9441" s="16">
        <v>8084</v>
      </c>
      <c r="C9441" s="16">
        <v>104</v>
      </c>
      <c r="D9441" s="16">
        <v>101.7</v>
      </c>
      <c r="E9441" s="17">
        <v>25204</v>
      </c>
      <c r="F9441" s="17"/>
    </row>
    <row r="9442" spans="1:6" x14ac:dyDescent="0.25">
      <c r="A9442" s="16" t="s">
        <v>248</v>
      </c>
      <c r="B9442" s="16">
        <v>8226</v>
      </c>
      <c r="C9442" s="16">
        <v>60</v>
      </c>
      <c r="D9442" s="16">
        <v>51.8</v>
      </c>
      <c r="E9442" s="17">
        <v>35842</v>
      </c>
      <c r="F9442" s="17"/>
    </row>
    <row r="9443" spans="1:6" x14ac:dyDescent="0.25">
      <c r="A9443" s="16" t="s">
        <v>248</v>
      </c>
      <c r="B9443" s="16">
        <v>8205</v>
      </c>
      <c r="C9443" s="16">
        <v>120</v>
      </c>
      <c r="D9443" s="16">
        <v>101.5</v>
      </c>
      <c r="E9443" s="17">
        <v>31017</v>
      </c>
      <c r="F9443" s="17"/>
    </row>
    <row r="9444" spans="1:6" x14ac:dyDescent="0.25">
      <c r="A9444" s="16" t="s">
        <v>248</v>
      </c>
      <c r="B9444" s="16">
        <v>7050</v>
      </c>
      <c r="C9444" s="16">
        <v>176</v>
      </c>
      <c r="D9444" s="16">
        <v>151.5</v>
      </c>
      <c r="E9444" s="17">
        <v>35612</v>
      </c>
      <c r="F9444" s="17"/>
    </row>
    <row r="9445" spans="1:6" x14ac:dyDescent="0.25">
      <c r="A9445" s="16" t="s">
        <v>248</v>
      </c>
      <c r="B9445" s="16">
        <v>7420</v>
      </c>
      <c r="C9445" s="16">
        <v>227</v>
      </c>
      <c r="D9445" s="16">
        <v>171.9</v>
      </c>
      <c r="E9445" s="17">
        <v>31559</v>
      </c>
      <c r="F9445" s="17"/>
    </row>
    <row r="9446" spans="1:6" x14ac:dyDescent="0.25">
      <c r="A9446" s="16" t="s">
        <v>248</v>
      </c>
      <c r="B9446" s="16">
        <v>8724</v>
      </c>
      <c r="C9446" s="16">
        <v>164</v>
      </c>
      <c r="D9446" s="16">
        <v>149.80000000000001</v>
      </c>
      <c r="E9446" s="17">
        <v>31065</v>
      </c>
      <c r="F9446" s="17"/>
    </row>
    <row r="9447" spans="1:6" x14ac:dyDescent="0.25">
      <c r="A9447" s="16" t="s">
        <v>248</v>
      </c>
      <c r="B9447" s="16">
        <v>7738</v>
      </c>
      <c r="C9447" s="16">
        <v>32</v>
      </c>
      <c r="D9447" s="16">
        <v>28.4</v>
      </c>
      <c r="E9447" s="17">
        <v>35765</v>
      </c>
      <c r="F9447" s="17"/>
    </row>
    <row r="9448" spans="1:6" x14ac:dyDescent="0.25">
      <c r="A9448" s="16" t="s">
        <v>248</v>
      </c>
      <c r="B9448" s="16">
        <v>7801</v>
      </c>
      <c r="C9448" s="16">
        <v>155</v>
      </c>
      <c r="D9448" s="16">
        <v>149.9</v>
      </c>
      <c r="E9448" s="17">
        <v>35339</v>
      </c>
      <c r="F9448" s="17"/>
    </row>
    <row r="9449" spans="1:6" x14ac:dyDescent="0.25">
      <c r="A9449" s="16" t="s">
        <v>248</v>
      </c>
      <c r="B9449" s="16">
        <v>8831</v>
      </c>
      <c r="C9449" s="16">
        <v>154</v>
      </c>
      <c r="D9449" s="16">
        <v>118.9</v>
      </c>
      <c r="E9449" s="17">
        <v>35186</v>
      </c>
      <c r="F9449" s="17"/>
    </row>
    <row r="9450" spans="1:6" x14ac:dyDescent="0.25">
      <c r="A9450" s="16" t="s">
        <v>248</v>
      </c>
      <c r="B9450" s="16">
        <v>8043</v>
      </c>
      <c r="C9450" s="16">
        <v>240</v>
      </c>
      <c r="D9450" s="16">
        <v>170.2</v>
      </c>
      <c r="E9450" s="17">
        <v>29830</v>
      </c>
      <c r="F9450" s="17"/>
    </row>
    <row r="9451" spans="1:6" x14ac:dyDescent="0.25">
      <c r="A9451" s="16" t="s">
        <v>248</v>
      </c>
      <c r="B9451" s="16">
        <v>7017</v>
      </c>
      <c r="C9451" s="16">
        <v>190</v>
      </c>
      <c r="D9451" s="16">
        <v>174.5</v>
      </c>
      <c r="E9451" s="17">
        <v>32407</v>
      </c>
      <c r="F9451" s="17"/>
    </row>
    <row r="9452" spans="1:6" x14ac:dyDescent="0.25">
      <c r="A9452" s="16" t="s">
        <v>248</v>
      </c>
      <c r="B9452" s="16">
        <v>8721</v>
      </c>
      <c r="C9452" s="16">
        <v>235</v>
      </c>
      <c r="D9452" s="16">
        <v>176.2</v>
      </c>
      <c r="E9452" s="17">
        <v>26062</v>
      </c>
      <c r="F9452" s="17"/>
    </row>
    <row r="9453" spans="1:6" x14ac:dyDescent="0.25">
      <c r="A9453" s="16" t="s">
        <v>248</v>
      </c>
      <c r="B9453" s="16">
        <v>8240</v>
      </c>
      <c r="C9453" s="16">
        <v>30</v>
      </c>
      <c r="D9453" s="16">
        <v>25.1</v>
      </c>
      <c r="E9453" s="17">
        <v>38770</v>
      </c>
      <c r="F9453" s="17"/>
    </row>
    <row r="9454" spans="1:6" x14ac:dyDescent="0.25">
      <c r="A9454" s="16" t="s">
        <v>248</v>
      </c>
      <c r="B9454" s="16">
        <v>7047</v>
      </c>
      <c r="C9454" s="16">
        <v>247</v>
      </c>
      <c r="D9454" s="16">
        <v>234.3</v>
      </c>
      <c r="E9454" s="17">
        <v>33513</v>
      </c>
      <c r="F9454" s="17"/>
    </row>
    <row r="9455" spans="1:6" x14ac:dyDescent="0.25">
      <c r="A9455" s="16" t="s">
        <v>248</v>
      </c>
      <c r="B9455" s="16">
        <v>8012</v>
      </c>
      <c r="C9455" s="16">
        <v>300</v>
      </c>
      <c r="D9455" s="16">
        <v>287.8</v>
      </c>
      <c r="E9455" s="17">
        <v>28430</v>
      </c>
      <c r="F9455" s="17"/>
    </row>
    <row r="9456" spans="1:6" x14ac:dyDescent="0.25">
      <c r="A9456" s="16" t="s">
        <v>248</v>
      </c>
      <c r="B9456" s="16">
        <v>7876</v>
      </c>
      <c r="C9456" s="16">
        <v>113</v>
      </c>
      <c r="D9456" s="16">
        <v>96.4</v>
      </c>
      <c r="E9456" s="17">
        <v>24491</v>
      </c>
      <c r="F9456" s="17"/>
    </row>
    <row r="9457" spans="1:6" x14ac:dyDescent="0.25">
      <c r="A9457" s="16" t="s">
        <v>248</v>
      </c>
      <c r="B9457" s="16">
        <v>8020</v>
      </c>
      <c r="C9457" s="16">
        <v>60</v>
      </c>
      <c r="D9457" s="16">
        <v>57.7</v>
      </c>
      <c r="E9457" s="17">
        <v>35765</v>
      </c>
      <c r="F9457" s="17"/>
    </row>
    <row r="9458" spans="1:6" x14ac:dyDescent="0.25">
      <c r="A9458" s="16" t="s">
        <v>248</v>
      </c>
      <c r="B9458" s="16">
        <v>8401</v>
      </c>
      <c r="C9458" s="16">
        <v>151</v>
      </c>
      <c r="D9458" s="16">
        <v>101.5</v>
      </c>
      <c r="E9458" s="17">
        <v>33939</v>
      </c>
      <c r="F9458" s="17"/>
    </row>
    <row r="9459" spans="1:6" x14ac:dyDescent="0.25">
      <c r="A9459" s="16" t="s">
        <v>248</v>
      </c>
      <c r="B9459" s="16">
        <v>8701</v>
      </c>
      <c r="C9459" s="16">
        <v>68</v>
      </c>
      <c r="D9459" s="16">
        <v>56.8</v>
      </c>
      <c r="E9459" s="17">
        <v>32279</v>
      </c>
      <c r="F9459" s="17"/>
    </row>
    <row r="9460" spans="1:6" x14ac:dyDescent="0.25">
      <c r="A9460" s="16" t="s">
        <v>248</v>
      </c>
      <c r="B9460" s="16">
        <v>8069</v>
      </c>
      <c r="C9460" s="16">
        <v>152</v>
      </c>
      <c r="D9460" s="16">
        <v>114.4</v>
      </c>
      <c r="E9460" s="17">
        <v>31637</v>
      </c>
      <c r="F9460" s="17"/>
    </row>
    <row r="9461" spans="1:6" x14ac:dyDescent="0.25">
      <c r="A9461" s="16" t="s">
        <v>248</v>
      </c>
      <c r="B9461" s="16">
        <v>7035</v>
      </c>
      <c r="C9461" s="16">
        <v>189</v>
      </c>
      <c r="D9461" s="16">
        <v>162.80000000000001</v>
      </c>
      <c r="E9461" s="17">
        <v>24473</v>
      </c>
      <c r="F9461" s="17"/>
    </row>
    <row r="9462" spans="1:6" x14ac:dyDescent="0.25">
      <c r="A9462" s="16" t="s">
        <v>248</v>
      </c>
      <c r="B9462" s="16">
        <v>8857</v>
      </c>
      <c r="C9462" s="16">
        <v>108</v>
      </c>
      <c r="D9462" s="16">
        <v>98.6</v>
      </c>
      <c r="E9462" s="17">
        <v>35765</v>
      </c>
      <c r="F9462" s="17"/>
    </row>
    <row r="9463" spans="1:6" x14ac:dyDescent="0.25">
      <c r="A9463" s="16" t="s">
        <v>248</v>
      </c>
      <c r="B9463" s="16">
        <v>7724</v>
      </c>
      <c r="C9463" s="16">
        <v>178</v>
      </c>
      <c r="D9463" s="16">
        <v>158.80000000000001</v>
      </c>
      <c r="E9463" s="17">
        <v>29587</v>
      </c>
      <c r="F9463" s="17"/>
    </row>
    <row r="9464" spans="1:6" x14ac:dyDescent="0.25">
      <c r="A9464" s="16" t="s">
        <v>248</v>
      </c>
      <c r="B9464" s="16">
        <v>7103</v>
      </c>
      <c r="C9464" s="16">
        <v>430</v>
      </c>
      <c r="D9464" s="16">
        <v>328.9</v>
      </c>
      <c r="E9464" s="17">
        <v>31747</v>
      </c>
      <c r="F9464" s="17"/>
    </row>
    <row r="9465" spans="1:6" x14ac:dyDescent="0.25">
      <c r="A9465" s="16" t="s">
        <v>248</v>
      </c>
      <c r="B9465" s="16">
        <v>7716</v>
      </c>
      <c r="C9465" s="16">
        <v>127</v>
      </c>
      <c r="D9465" s="16">
        <v>98.6</v>
      </c>
      <c r="E9465" s="17">
        <v>25000</v>
      </c>
      <c r="F9465" s="17"/>
    </row>
    <row r="9466" spans="1:6" x14ac:dyDescent="0.25">
      <c r="A9466" s="16" t="s">
        <v>248</v>
      </c>
      <c r="B9466" s="16">
        <v>7601</v>
      </c>
      <c r="C9466" s="16">
        <v>196</v>
      </c>
      <c r="D9466" s="16">
        <v>72.400000000000006</v>
      </c>
      <c r="E9466" s="17">
        <v>36530</v>
      </c>
      <c r="F9466" s="17"/>
    </row>
    <row r="9467" spans="1:6" x14ac:dyDescent="0.25">
      <c r="A9467" s="16" t="s">
        <v>248</v>
      </c>
      <c r="B9467" s="16">
        <v>7047</v>
      </c>
      <c r="C9467" s="16">
        <v>273</v>
      </c>
      <c r="D9467" s="16">
        <v>261.89999999999998</v>
      </c>
      <c r="E9467" s="17">
        <v>25505</v>
      </c>
      <c r="F9467" s="17"/>
    </row>
    <row r="9468" spans="1:6" x14ac:dyDescent="0.25">
      <c r="A9468" s="16" t="s">
        <v>248</v>
      </c>
      <c r="B9468" s="16">
        <v>7647</v>
      </c>
      <c r="C9468" s="16">
        <v>110</v>
      </c>
      <c r="D9468" s="16">
        <v>78.2</v>
      </c>
      <c r="E9468" s="17">
        <v>35765</v>
      </c>
      <c r="F9468" s="17"/>
    </row>
    <row r="9469" spans="1:6" x14ac:dyDescent="0.25">
      <c r="A9469" s="16" t="s">
        <v>248</v>
      </c>
      <c r="B9469" s="16">
        <v>8817</v>
      </c>
      <c r="C9469" s="16">
        <v>280</v>
      </c>
      <c r="D9469" s="16">
        <v>212.9</v>
      </c>
      <c r="E9469" s="17">
        <v>32690</v>
      </c>
      <c r="F9469" s="17"/>
    </row>
    <row r="9470" spans="1:6" x14ac:dyDescent="0.25">
      <c r="A9470" s="16" t="s">
        <v>248</v>
      </c>
      <c r="B9470" s="16">
        <v>7054</v>
      </c>
      <c r="C9470" s="16">
        <v>130</v>
      </c>
      <c r="D9470" s="16">
        <v>100.7</v>
      </c>
      <c r="E9470" s="17">
        <v>26462</v>
      </c>
      <c r="F9470" s="17"/>
    </row>
    <row r="9471" spans="1:6" x14ac:dyDescent="0.25">
      <c r="A9471" s="16" t="s">
        <v>248</v>
      </c>
      <c r="B9471" s="16">
        <v>7960</v>
      </c>
      <c r="C9471" s="16">
        <v>283</v>
      </c>
      <c r="D9471" s="16">
        <v>264.60000000000002</v>
      </c>
      <c r="E9471" s="17">
        <v>33482</v>
      </c>
      <c r="F9471" s="17"/>
    </row>
    <row r="9472" spans="1:6" x14ac:dyDescent="0.25">
      <c r="A9472" s="16" t="s">
        <v>248</v>
      </c>
      <c r="B9472" s="16">
        <v>8638</v>
      </c>
      <c r="C9472" s="16">
        <v>149</v>
      </c>
      <c r="D9472" s="16">
        <v>113.9</v>
      </c>
      <c r="E9472" s="17">
        <v>36334</v>
      </c>
      <c r="F9472" s="17"/>
    </row>
    <row r="9473" spans="1:6" x14ac:dyDescent="0.25">
      <c r="A9473" s="16" t="s">
        <v>248</v>
      </c>
      <c r="B9473" s="16">
        <v>8536</v>
      </c>
      <c r="C9473" s="16">
        <v>200</v>
      </c>
      <c r="D9473" s="16">
        <v>157.69999999999999</v>
      </c>
      <c r="E9473" s="17">
        <v>24473</v>
      </c>
      <c r="F9473" s="17"/>
    </row>
    <row r="9474" spans="1:6" x14ac:dyDescent="0.25">
      <c r="A9474" s="16" t="s">
        <v>248</v>
      </c>
      <c r="B9474" s="16">
        <v>8050</v>
      </c>
      <c r="C9474" s="16">
        <v>20</v>
      </c>
      <c r="D9474" s="16">
        <v>15.4</v>
      </c>
      <c r="E9474" s="17">
        <v>37495</v>
      </c>
      <c r="F9474" s="17"/>
    </row>
    <row r="9475" spans="1:6" x14ac:dyDescent="0.25">
      <c r="A9475" s="16" t="s">
        <v>248</v>
      </c>
      <c r="B9475" s="16">
        <v>7922</v>
      </c>
      <c r="C9475" s="16">
        <v>130</v>
      </c>
      <c r="D9475" s="16">
        <v>92.9</v>
      </c>
      <c r="E9475" s="17">
        <v>30516</v>
      </c>
      <c r="F9475" s="17"/>
    </row>
    <row r="9476" spans="1:6" x14ac:dyDescent="0.25">
      <c r="A9476" s="16" t="s">
        <v>248</v>
      </c>
      <c r="B9476" s="16">
        <v>7066</v>
      </c>
      <c r="C9476" s="16">
        <v>140</v>
      </c>
      <c r="D9476" s="16">
        <v>126.3</v>
      </c>
      <c r="E9476" s="17">
        <v>34761</v>
      </c>
      <c r="F9476" s="17"/>
    </row>
    <row r="9477" spans="1:6" x14ac:dyDescent="0.25">
      <c r="A9477" s="16" t="s">
        <v>248</v>
      </c>
      <c r="B9477" s="16">
        <v>7730</v>
      </c>
      <c r="C9477" s="16">
        <v>170</v>
      </c>
      <c r="D9477" s="16">
        <v>161.5</v>
      </c>
      <c r="E9477" s="17">
        <v>33632</v>
      </c>
      <c r="F9477" s="17"/>
    </row>
    <row r="9478" spans="1:6" x14ac:dyDescent="0.25">
      <c r="A9478" s="16" t="s">
        <v>248</v>
      </c>
      <c r="B9478" s="16">
        <v>7677</v>
      </c>
      <c r="C9478" s="16">
        <v>114</v>
      </c>
      <c r="D9478" s="16">
        <v>89.6</v>
      </c>
      <c r="E9478" s="17">
        <v>26330</v>
      </c>
      <c r="F9478" s="17"/>
    </row>
    <row r="9479" spans="1:6" x14ac:dyDescent="0.25">
      <c r="A9479" s="16" t="s">
        <v>248</v>
      </c>
      <c r="B9479" s="16">
        <v>8201</v>
      </c>
      <c r="C9479" s="16">
        <v>162</v>
      </c>
      <c r="D9479" s="16">
        <v>137</v>
      </c>
      <c r="E9479" s="17">
        <v>31917</v>
      </c>
      <c r="F9479" s="17"/>
    </row>
    <row r="9480" spans="1:6" x14ac:dyDescent="0.25">
      <c r="A9480" s="16" t="s">
        <v>248</v>
      </c>
      <c r="B9480" s="16">
        <v>7055</v>
      </c>
      <c r="C9480" s="16">
        <v>120</v>
      </c>
      <c r="D9480" s="16">
        <v>105.3</v>
      </c>
      <c r="E9480" s="17">
        <v>31418</v>
      </c>
      <c r="F9480" s="17"/>
    </row>
    <row r="9481" spans="1:6" x14ac:dyDescent="0.25">
      <c r="A9481" s="16" t="s">
        <v>248</v>
      </c>
      <c r="B9481" s="16">
        <v>8034</v>
      </c>
      <c r="C9481" s="16">
        <v>108</v>
      </c>
      <c r="D9481" s="16">
        <v>100.8</v>
      </c>
      <c r="E9481" s="17">
        <v>24481</v>
      </c>
      <c r="F9481" s="17"/>
    </row>
    <row r="9482" spans="1:6" x14ac:dyDescent="0.25">
      <c r="A9482" s="16" t="s">
        <v>248</v>
      </c>
      <c r="B9482" s="16">
        <v>7840</v>
      </c>
      <c r="C9482" s="16">
        <v>62</v>
      </c>
      <c r="D9482" s="16">
        <v>45.1</v>
      </c>
      <c r="E9482" s="17">
        <v>35667</v>
      </c>
      <c r="F9482" s="17"/>
    </row>
    <row r="9483" spans="1:6" x14ac:dyDescent="0.25">
      <c r="A9483" s="16" t="s">
        <v>248</v>
      </c>
      <c r="B9483" s="16">
        <v>8807</v>
      </c>
      <c r="C9483" s="16">
        <v>151</v>
      </c>
      <c r="D9483" s="16">
        <v>143.6</v>
      </c>
      <c r="E9483" s="17">
        <v>29773</v>
      </c>
      <c r="F9483" s="17"/>
    </row>
    <row r="9484" spans="1:6" x14ac:dyDescent="0.25">
      <c r="A9484" s="16" t="s">
        <v>248</v>
      </c>
      <c r="B9484" s="16">
        <v>8050</v>
      </c>
      <c r="C9484" s="16">
        <v>136</v>
      </c>
      <c r="D9484" s="16">
        <v>118.8</v>
      </c>
      <c r="E9484" s="17">
        <v>34523</v>
      </c>
      <c r="F9484" s="17"/>
    </row>
    <row r="9485" spans="1:6" x14ac:dyDescent="0.25">
      <c r="A9485" s="16" t="s">
        <v>248</v>
      </c>
      <c r="B9485" s="16">
        <v>8057</v>
      </c>
      <c r="C9485" s="16">
        <v>201</v>
      </c>
      <c r="D9485" s="16">
        <v>68.400000000000006</v>
      </c>
      <c r="E9485" s="17">
        <v>30698</v>
      </c>
      <c r="F9485" s="17"/>
    </row>
    <row r="9486" spans="1:6" x14ac:dyDescent="0.25">
      <c r="A9486" s="16" t="s">
        <v>248</v>
      </c>
      <c r="B9486" s="16">
        <v>7734</v>
      </c>
      <c r="C9486" s="16">
        <v>123</v>
      </c>
      <c r="D9486" s="16">
        <v>105.4</v>
      </c>
      <c r="E9486" s="17">
        <v>35872</v>
      </c>
      <c r="F9486" s="17"/>
    </row>
    <row r="9487" spans="1:6" x14ac:dyDescent="0.25">
      <c r="A9487" s="16" t="s">
        <v>248</v>
      </c>
      <c r="B9487" s="16">
        <v>7480</v>
      </c>
      <c r="C9487" s="16">
        <v>120</v>
      </c>
      <c r="D9487" s="16">
        <v>107.1</v>
      </c>
      <c r="E9487" s="17">
        <v>32660</v>
      </c>
      <c r="F9487" s="17"/>
    </row>
    <row r="9488" spans="1:6" x14ac:dyDescent="0.25">
      <c r="A9488" s="16" t="s">
        <v>248</v>
      </c>
      <c r="B9488" s="16">
        <v>7109</v>
      </c>
      <c r="C9488" s="16">
        <v>20</v>
      </c>
      <c r="D9488" s="16">
        <v>13.6</v>
      </c>
      <c r="E9488" s="17">
        <v>40093</v>
      </c>
      <c r="F9488" s="17"/>
    </row>
    <row r="9489" spans="1:6" x14ac:dyDescent="0.25">
      <c r="A9489" s="16" t="s">
        <v>248</v>
      </c>
      <c r="B9489" s="16">
        <v>8865</v>
      </c>
      <c r="C9489" s="16">
        <v>120</v>
      </c>
      <c r="D9489" s="16">
        <v>114.5</v>
      </c>
      <c r="E9489" s="17">
        <v>33864</v>
      </c>
      <c r="F9489" s="17"/>
    </row>
    <row r="9490" spans="1:6" x14ac:dyDescent="0.25">
      <c r="A9490" s="16" t="s">
        <v>248</v>
      </c>
      <c r="B9490" s="16">
        <v>7039</v>
      </c>
      <c r="C9490" s="16">
        <v>120</v>
      </c>
      <c r="D9490" s="16">
        <v>62.8</v>
      </c>
      <c r="E9490" s="17">
        <v>37546</v>
      </c>
      <c r="F9490" s="17"/>
    </row>
    <row r="9491" spans="1:6" x14ac:dyDescent="0.25">
      <c r="A9491" s="16" t="s">
        <v>248</v>
      </c>
      <c r="B9491" s="16">
        <v>7922</v>
      </c>
      <c r="C9491" s="16">
        <v>300</v>
      </c>
      <c r="D9491" s="16">
        <v>206</v>
      </c>
      <c r="E9491" s="17">
        <v>24473</v>
      </c>
      <c r="F9491" s="17"/>
    </row>
    <row r="9492" spans="1:6" x14ac:dyDescent="0.25">
      <c r="A9492" s="16" t="s">
        <v>248</v>
      </c>
      <c r="B9492" s="16">
        <v>7002</v>
      </c>
      <c r="C9492" s="16">
        <v>17</v>
      </c>
      <c r="D9492" s="16">
        <v>10.8</v>
      </c>
      <c r="E9492" s="17">
        <v>35975</v>
      </c>
      <c r="F9492" s="17"/>
    </row>
    <row r="9493" spans="1:6" x14ac:dyDescent="0.25">
      <c r="A9493" s="16" t="s">
        <v>248</v>
      </c>
      <c r="B9493" s="16">
        <v>7740</v>
      </c>
      <c r="C9493" s="16">
        <v>120</v>
      </c>
      <c r="D9493" s="16">
        <v>105.2</v>
      </c>
      <c r="E9493" s="17">
        <v>32700</v>
      </c>
      <c r="F9493" s="17"/>
    </row>
    <row r="9494" spans="1:6" x14ac:dyDescent="0.25">
      <c r="A9494" s="16" t="s">
        <v>248</v>
      </c>
      <c r="B9494" s="16">
        <v>8053</v>
      </c>
      <c r="C9494" s="16">
        <v>144</v>
      </c>
      <c r="D9494" s="16">
        <v>125</v>
      </c>
      <c r="E9494" s="17">
        <v>36752</v>
      </c>
      <c r="F9494" s="17"/>
    </row>
    <row r="9495" spans="1:6" x14ac:dyDescent="0.25">
      <c r="A9495" s="16" t="s">
        <v>248</v>
      </c>
      <c r="B9495" s="16">
        <v>7016</v>
      </c>
      <c r="C9495" s="16">
        <v>190</v>
      </c>
      <c r="D9495" s="16">
        <v>186.3</v>
      </c>
      <c r="E9495" s="17">
        <v>26543</v>
      </c>
      <c r="F9495" s="17"/>
    </row>
    <row r="9496" spans="1:6" x14ac:dyDescent="0.25">
      <c r="A9496" s="16" t="s">
        <v>248</v>
      </c>
      <c r="B9496" s="16">
        <v>7652</v>
      </c>
      <c r="C9496" s="16">
        <v>336</v>
      </c>
      <c r="D9496" s="16">
        <v>321.10000000000002</v>
      </c>
      <c r="E9496" s="17">
        <v>34872</v>
      </c>
      <c r="F9496" s="17"/>
    </row>
    <row r="9497" spans="1:6" x14ac:dyDescent="0.25">
      <c r="A9497" s="16" t="s">
        <v>248</v>
      </c>
      <c r="B9497" s="16">
        <v>7307</v>
      </c>
      <c r="C9497" s="16">
        <v>180</v>
      </c>
      <c r="D9497" s="16">
        <v>154.4</v>
      </c>
      <c r="E9497" s="17">
        <v>33604</v>
      </c>
      <c r="F9497" s="17"/>
    </row>
    <row r="9498" spans="1:6" x14ac:dyDescent="0.25">
      <c r="A9498" s="16" t="s">
        <v>248</v>
      </c>
      <c r="B9498" s="16">
        <v>8816</v>
      </c>
      <c r="C9498" s="16">
        <v>132</v>
      </c>
      <c r="D9498" s="16">
        <v>104.3</v>
      </c>
      <c r="E9498" s="17">
        <v>37291</v>
      </c>
      <c r="F9498" s="17"/>
    </row>
    <row r="9499" spans="1:6" x14ac:dyDescent="0.25">
      <c r="A9499" s="16" t="s">
        <v>248</v>
      </c>
      <c r="B9499" s="16">
        <v>8055</v>
      </c>
      <c r="C9499" s="16">
        <v>24</v>
      </c>
      <c r="D9499" s="16">
        <v>15.4</v>
      </c>
      <c r="E9499" s="17">
        <v>26755</v>
      </c>
      <c r="F9499" s="17"/>
    </row>
    <row r="9500" spans="1:6" x14ac:dyDescent="0.25">
      <c r="A9500" s="16" t="s">
        <v>248</v>
      </c>
      <c r="B9500" s="16">
        <v>8807</v>
      </c>
      <c r="C9500" s="16">
        <v>176</v>
      </c>
      <c r="D9500" s="16">
        <v>126.3</v>
      </c>
      <c r="E9500" s="17">
        <v>26349</v>
      </c>
      <c r="F9500" s="17"/>
    </row>
    <row r="9501" spans="1:6" x14ac:dyDescent="0.25">
      <c r="A9501" s="16" t="s">
        <v>248</v>
      </c>
      <c r="B9501" s="16">
        <v>7840</v>
      </c>
      <c r="C9501" s="16">
        <v>99</v>
      </c>
      <c r="D9501" s="16">
        <v>85.5</v>
      </c>
      <c r="E9501" s="17">
        <v>24684</v>
      </c>
      <c r="F9501" s="17"/>
    </row>
    <row r="9502" spans="1:6" x14ac:dyDescent="0.25">
      <c r="A9502" s="16" t="s">
        <v>248</v>
      </c>
      <c r="B9502" s="16">
        <v>7042</v>
      </c>
      <c r="C9502" s="16">
        <v>18</v>
      </c>
      <c r="D9502" s="16">
        <v>17.100000000000001</v>
      </c>
      <c r="E9502" s="17">
        <v>35803</v>
      </c>
      <c r="F9502" s="17"/>
    </row>
    <row r="9503" spans="1:6" x14ac:dyDescent="0.25">
      <c r="A9503" s="16" t="s">
        <v>248</v>
      </c>
      <c r="B9503" s="16">
        <v>7801</v>
      </c>
      <c r="C9503" s="16">
        <v>28</v>
      </c>
      <c r="D9503" s="16">
        <v>25.1</v>
      </c>
      <c r="E9503" s="17">
        <v>24473</v>
      </c>
      <c r="F9503" s="17"/>
    </row>
    <row r="9504" spans="1:6" x14ac:dyDescent="0.25">
      <c r="A9504" s="16" t="s">
        <v>248</v>
      </c>
      <c r="B9504" s="16">
        <v>8109</v>
      </c>
      <c r="C9504" s="16">
        <v>180</v>
      </c>
      <c r="D9504" s="16">
        <v>161.6</v>
      </c>
      <c r="E9504" s="17">
        <v>31484</v>
      </c>
      <c r="F9504" s="17"/>
    </row>
    <row r="9505" spans="1:6" x14ac:dyDescent="0.25">
      <c r="A9505" s="16" t="s">
        <v>248</v>
      </c>
      <c r="B9505" s="16">
        <v>7032</v>
      </c>
      <c r="C9505" s="16">
        <v>120</v>
      </c>
      <c r="D9505" s="16">
        <v>108.3</v>
      </c>
      <c r="E9505" s="17">
        <v>35563</v>
      </c>
      <c r="F9505" s="17"/>
    </row>
    <row r="9506" spans="1:6" x14ac:dyDescent="0.25">
      <c r="A9506" s="16" t="s">
        <v>248</v>
      </c>
      <c r="B9506" s="16">
        <v>7111</v>
      </c>
      <c r="C9506" s="16">
        <v>212</v>
      </c>
      <c r="D9506" s="16">
        <v>161.69999999999999</v>
      </c>
      <c r="E9506" s="17">
        <v>35323</v>
      </c>
      <c r="F9506" s="17"/>
    </row>
    <row r="9507" spans="1:6" x14ac:dyDescent="0.25">
      <c r="A9507" s="16" t="s">
        <v>248</v>
      </c>
      <c r="B9507" s="16">
        <v>7860</v>
      </c>
      <c r="C9507" s="16">
        <v>128</v>
      </c>
      <c r="D9507" s="16">
        <v>99.4</v>
      </c>
      <c r="E9507" s="17">
        <v>35688</v>
      </c>
      <c r="F9507" s="17"/>
    </row>
    <row r="9508" spans="1:6" x14ac:dyDescent="0.25">
      <c r="A9508" s="16" t="s">
        <v>248</v>
      </c>
      <c r="B9508" s="16">
        <v>7631</v>
      </c>
      <c r="C9508" s="16">
        <v>62</v>
      </c>
      <c r="D9508" s="16">
        <v>50.1</v>
      </c>
      <c r="E9508" s="17">
        <v>35110</v>
      </c>
      <c r="F9508" s="17"/>
    </row>
    <row r="9509" spans="1:6" x14ac:dyDescent="0.25">
      <c r="A9509" s="16" t="s">
        <v>248</v>
      </c>
      <c r="B9509" s="16">
        <v>8759</v>
      </c>
      <c r="C9509" s="16">
        <v>165</v>
      </c>
      <c r="D9509" s="16">
        <v>134.5</v>
      </c>
      <c r="E9509" s="17">
        <v>30596</v>
      </c>
      <c r="F9509" s="17"/>
    </row>
    <row r="9510" spans="1:6" x14ac:dyDescent="0.25">
      <c r="A9510" s="16" t="s">
        <v>248</v>
      </c>
      <c r="B9510" s="16">
        <v>8755</v>
      </c>
      <c r="C9510" s="16">
        <v>26</v>
      </c>
      <c r="D9510" s="16">
        <v>21.7</v>
      </c>
      <c r="E9510" s="17">
        <v>35604</v>
      </c>
      <c r="F9510" s="17"/>
    </row>
    <row r="9511" spans="1:6" x14ac:dyDescent="0.25">
      <c r="A9511" s="16" t="s">
        <v>248</v>
      </c>
      <c r="B9511" s="16">
        <v>7719</v>
      </c>
      <c r="C9511" s="16">
        <v>138</v>
      </c>
      <c r="D9511" s="16">
        <v>103.9</v>
      </c>
      <c r="E9511" s="17">
        <v>38240</v>
      </c>
      <c r="F9511" s="17"/>
    </row>
    <row r="9512" spans="1:6" x14ac:dyDescent="0.25">
      <c r="A9512" s="16" t="s">
        <v>248</v>
      </c>
      <c r="B9512" s="16">
        <v>7060</v>
      </c>
      <c r="C9512" s="16">
        <v>106</v>
      </c>
      <c r="D9512" s="16">
        <v>101.3</v>
      </c>
      <c r="E9512" s="17">
        <v>27973</v>
      </c>
      <c r="F9512" s="17"/>
    </row>
    <row r="9513" spans="1:6" x14ac:dyDescent="0.25">
      <c r="A9513" s="16" t="s">
        <v>248</v>
      </c>
      <c r="B9513" s="16">
        <v>8831</v>
      </c>
      <c r="C9513" s="16">
        <v>120</v>
      </c>
      <c r="D9513" s="16">
        <v>96.7</v>
      </c>
      <c r="E9513" s="17">
        <v>32419</v>
      </c>
      <c r="F9513" s="17"/>
    </row>
    <row r="9514" spans="1:6" x14ac:dyDescent="0.25">
      <c r="A9514" s="16" t="s">
        <v>248</v>
      </c>
      <c r="B9514" s="16">
        <v>8869</v>
      </c>
      <c r="C9514" s="16">
        <v>138</v>
      </c>
      <c r="D9514" s="16">
        <v>128.19999999999999</v>
      </c>
      <c r="E9514" s="17">
        <v>26587</v>
      </c>
      <c r="F9514" s="17"/>
    </row>
    <row r="9515" spans="1:6" x14ac:dyDescent="0.25">
      <c r="A9515" s="16" t="s">
        <v>248</v>
      </c>
      <c r="B9515" s="16">
        <v>7652</v>
      </c>
      <c r="C9515" s="16">
        <v>96</v>
      </c>
      <c r="D9515" s="16">
        <v>81.3</v>
      </c>
      <c r="E9515" s="17">
        <v>26123</v>
      </c>
      <c r="F9515" s="17"/>
    </row>
    <row r="9516" spans="1:6" x14ac:dyDescent="0.25">
      <c r="A9516" s="16" t="s">
        <v>248</v>
      </c>
      <c r="B9516" s="16">
        <v>8759</v>
      </c>
      <c r="C9516" s="16">
        <v>200</v>
      </c>
      <c r="D9516" s="16">
        <v>131.19999999999999</v>
      </c>
      <c r="E9516" s="17">
        <v>32962</v>
      </c>
      <c r="F9516" s="17"/>
    </row>
    <row r="9517" spans="1:6" x14ac:dyDescent="0.25">
      <c r="A9517" s="16" t="s">
        <v>248</v>
      </c>
      <c r="B9517" s="16">
        <v>7039</v>
      </c>
      <c r="C9517" s="16">
        <v>138</v>
      </c>
      <c r="D9517" s="16">
        <v>115.4</v>
      </c>
      <c r="E9517" s="17">
        <v>34040</v>
      </c>
      <c r="F9517" s="17"/>
    </row>
    <row r="9518" spans="1:6" x14ac:dyDescent="0.25">
      <c r="A9518" s="16" t="s">
        <v>248</v>
      </c>
      <c r="B9518" s="16">
        <v>7719</v>
      </c>
      <c r="C9518" s="16">
        <v>130</v>
      </c>
      <c r="D9518" s="16">
        <v>120</v>
      </c>
      <c r="E9518" s="17">
        <v>39139</v>
      </c>
      <c r="F9518" s="17"/>
    </row>
    <row r="9519" spans="1:6" x14ac:dyDescent="0.25">
      <c r="A9519" s="16" t="s">
        <v>248</v>
      </c>
      <c r="B9519" s="16">
        <v>7076</v>
      </c>
      <c r="C9519" s="16">
        <v>114</v>
      </c>
      <c r="D9519" s="16">
        <v>98.3</v>
      </c>
      <c r="E9519" s="17">
        <v>24624</v>
      </c>
      <c r="F9519" s="17"/>
    </row>
    <row r="9520" spans="1:6" x14ac:dyDescent="0.25">
      <c r="A9520" s="16" t="s">
        <v>248</v>
      </c>
      <c r="B9520" s="16">
        <v>8302</v>
      </c>
      <c r="C9520" s="16">
        <v>196</v>
      </c>
      <c r="D9520" s="16">
        <v>153.1</v>
      </c>
      <c r="E9520" s="17">
        <v>35765</v>
      </c>
      <c r="F9520" s="17"/>
    </row>
    <row r="9521" spans="1:6" x14ac:dyDescent="0.25">
      <c r="A9521" s="16" t="s">
        <v>248</v>
      </c>
      <c r="B9521" s="16">
        <v>7733</v>
      </c>
      <c r="C9521" s="16">
        <v>232</v>
      </c>
      <c r="D9521" s="16">
        <v>205.2</v>
      </c>
      <c r="E9521" s="17">
        <v>32153</v>
      </c>
      <c r="F9521" s="17"/>
    </row>
    <row r="9522" spans="1:6" x14ac:dyDescent="0.25">
      <c r="A9522" s="16" t="s">
        <v>248</v>
      </c>
      <c r="B9522" s="16">
        <v>8857</v>
      </c>
      <c r="C9522" s="16">
        <v>180</v>
      </c>
      <c r="D9522" s="16">
        <v>164.5</v>
      </c>
      <c r="E9522" s="17">
        <v>40969</v>
      </c>
      <c r="F9522" s="17"/>
    </row>
    <row r="9523" spans="1:6" x14ac:dyDescent="0.25">
      <c r="A9523" s="16" t="s">
        <v>248</v>
      </c>
      <c r="B9523" s="16">
        <v>8234</v>
      </c>
      <c r="C9523" s="16">
        <v>120</v>
      </c>
      <c r="D9523" s="16">
        <v>85.3</v>
      </c>
      <c r="E9523" s="17">
        <v>41520</v>
      </c>
      <c r="F9523" s="17"/>
    </row>
    <row r="9524" spans="1:6" x14ac:dyDescent="0.25">
      <c r="A9524" s="16" t="s">
        <v>248</v>
      </c>
      <c r="B9524" s="16">
        <v>8690</v>
      </c>
      <c r="C9524" s="16">
        <v>55</v>
      </c>
      <c r="D9524" s="16">
        <v>50.3</v>
      </c>
      <c r="E9524" s="17">
        <v>42060</v>
      </c>
      <c r="F9524" s="17"/>
    </row>
    <row r="9525" spans="1:6" x14ac:dyDescent="0.25">
      <c r="A9525" s="16" t="s">
        <v>248</v>
      </c>
      <c r="B9525" s="16">
        <v>7974</v>
      </c>
      <c r="C9525" s="16">
        <v>40</v>
      </c>
      <c r="D9525" s="16">
        <v>38.299999999999997</v>
      </c>
      <c r="E9525" s="17">
        <v>42937</v>
      </c>
      <c r="F9525" s="17"/>
    </row>
    <row r="9526" spans="1:6" x14ac:dyDescent="0.25">
      <c r="A9526" s="16" t="s">
        <v>248</v>
      </c>
      <c r="B9526" s="16">
        <v>8844</v>
      </c>
      <c r="C9526" s="16">
        <v>126</v>
      </c>
      <c r="D9526" s="16">
        <v>120.5</v>
      </c>
      <c r="E9526" s="17">
        <v>41039</v>
      </c>
      <c r="F9526" s="17"/>
    </row>
    <row r="9527" spans="1:6" x14ac:dyDescent="0.25">
      <c r="A9527" s="16" t="s">
        <v>248</v>
      </c>
      <c r="B9527" s="16">
        <v>7701</v>
      </c>
      <c r="C9527" s="16">
        <v>43</v>
      </c>
      <c r="D9527" s="16">
        <v>38.9</v>
      </c>
      <c r="E9527" s="17">
        <v>41631</v>
      </c>
      <c r="F9527" s="17"/>
    </row>
    <row r="9528" spans="1:6" x14ac:dyDescent="0.25">
      <c r="A9528" s="16" t="s">
        <v>248</v>
      </c>
      <c r="B9528" s="16">
        <v>8879</v>
      </c>
      <c r="C9528" s="16">
        <v>180</v>
      </c>
      <c r="D9528" s="16">
        <v>156.4</v>
      </c>
      <c r="E9528" s="17">
        <v>42026</v>
      </c>
      <c r="F9528" s="17"/>
    </row>
    <row r="9529" spans="1:6" x14ac:dyDescent="0.25">
      <c r="A9529" s="16" t="s">
        <v>248</v>
      </c>
      <c r="B9529" s="16">
        <v>8854</v>
      </c>
      <c r="C9529" s="16">
        <v>108</v>
      </c>
      <c r="D9529" s="16">
        <v>86.7</v>
      </c>
      <c r="E9529" s="17">
        <v>42978</v>
      </c>
      <c r="F9529" s="17"/>
    </row>
    <row r="9530" spans="1:6" x14ac:dyDescent="0.25">
      <c r="A9530" s="16" t="s">
        <v>248</v>
      </c>
      <c r="B9530" s="16">
        <v>7981</v>
      </c>
      <c r="C9530" s="16">
        <v>94</v>
      </c>
      <c r="D9530" s="16">
        <v>62.7</v>
      </c>
      <c r="E9530" s="17">
        <v>41050</v>
      </c>
      <c r="F9530" s="17"/>
    </row>
    <row r="9531" spans="1:6" x14ac:dyDescent="0.25">
      <c r="A9531" s="16" t="s">
        <v>248</v>
      </c>
      <c r="B9531" s="16">
        <v>7039</v>
      </c>
      <c r="C9531" s="16">
        <v>124</v>
      </c>
      <c r="D9531" s="16">
        <v>79.3</v>
      </c>
      <c r="E9531" s="17">
        <v>43271</v>
      </c>
      <c r="F9531" s="17"/>
    </row>
    <row r="9532" spans="1:6" x14ac:dyDescent="0.25">
      <c r="A9532" s="16" t="s">
        <v>248</v>
      </c>
      <c r="B9532" s="16">
        <v>8096</v>
      </c>
      <c r="C9532" s="16">
        <v>124</v>
      </c>
      <c r="D9532" s="16">
        <v>81.3</v>
      </c>
      <c r="E9532" s="17">
        <v>42495</v>
      </c>
      <c r="F9532" s="17"/>
    </row>
    <row r="9533" spans="1:6" x14ac:dyDescent="0.25">
      <c r="A9533" s="16" t="s">
        <v>248</v>
      </c>
      <c r="B9533" s="16">
        <v>8080</v>
      </c>
      <c r="C9533" s="16">
        <v>139</v>
      </c>
      <c r="D9533" s="16">
        <v>109.6</v>
      </c>
      <c r="E9533" s="17">
        <v>41921</v>
      </c>
      <c r="F9533" s="17"/>
    </row>
    <row r="9534" spans="1:6" x14ac:dyDescent="0.25">
      <c r="A9534" s="16" t="s">
        <v>248</v>
      </c>
      <c r="B9534" s="16">
        <v>7030</v>
      </c>
      <c r="C9534" s="16">
        <v>15</v>
      </c>
      <c r="D9534" s="16">
        <v>15.2</v>
      </c>
      <c r="E9534" s="17">
        <v>41205</v>
      </c>
      <c r="F9534" s="17"/>
    </row>
    <row r="9535" spans="1:6" x14ac:dyDescent="0.25">
      <c r="A9535" s="16" t="s">
        <v>248</v>
      </c>
      <c r="B9535" s="16">
        <v>7040</v>
      </c>
      <c r="C9535" s="16">
        <v>30</v>
      </c>
      <c r="D9535" s="16">
        <v>19.600000000000001</v>
      </c>
      <c r="E9535" s="17">
        <v>43249</v>
      </c>
      <c r="F9535" s="17"/>
    </row>
    <row r="9536" spans="1:6" x14ac:dyDescent="0.25">
      <c r="A9536" s="16" t="s">
        <v>248</v>
      </c>
      <c r="B9536" s="16">
        <v>7047</v>
      </c>
      <c r="C9536" s="16">
        <v>60</v>
      </c>
      <c r="D9536" s="16">
        <v>55.7</v>
      </c>
      <c r="E9536" s="17">
        <v>43105</v>
      </c>
      <c r="F9536" s="17"/>
    </row>
    <row r="9537" spans="1:6" x14ac:dyDescent="0.25">
      <c r="A9537" s="16" t="s">
        <v>248</v>
      </c>
      <c r="B9537" s="16">
        <v>8873</v>
      </c>
      <c r="C9537" s="16">
        <v>148</v>
      </c>
      <c r="D9537" s="16">
        <v>120.8</v>
      </c>
      <c r="E9537" s="17">
        <v>42506</v>
      </c>
      <c r="F9537" s="17"/>
    </row>
    <row r="9538" spans="1:6" x14ac:dyDescent="0.25">
      <c r="A9538" s="16" t="s">
        <v>248</v>
      </c>
      <c r="B9538" s="16">
        <v>8057</v>
      </c>
      <c r="C9538" s="16">
        <v>124</v>
      </c>
      <c r="D9538" s="16">
        <v>100.1</v>
      </c>
      <c r="E9538" s="17">
        <v>41953</v>
      </c>
      <c r="F9538" s="17"/>
    </row>
    <row r="9539" spans="1:6" x14ac:dyDescent="0.25">
      <c r="A9539" s="16" t="s">
        <v>248</v>
      </c>
      <c r="B9539" s="16">
        <v>7728</v>
      </c>
      <c r="C9539" s="16">
        <v>150</v>
      </c>
      <c r="D9539" s="16">
        <v>59.4</v>
      </c>
      <c r="E9539" s="17">
        <v>43455</v>
      </c>
      <c r="F9539" s="17"/>
    </row>
    <row r="9540" spans="1:6" x14ac:dyDescent="0.25">
      <c r="A9540" s="16" t="s">
        <v>248</v>
      </c>
      <c r="B9540" s="16">
        <v>8043</v>
      </c>
      <c r="C9540" s="16">
        <v>124</v>
      </c>
      <c r="D9540" s="16">
        <v>112.9</v>
      </c>
      <c r="E9540" s="17">
        <v>41312</v>
      </c>
      <c r="F9540" s="17"/>
    </row>
    <row r="9541" spans="1:6" x14ac:dyDescent="0.25">
      <c r="A9541" s="16" t="s">
        <v>248</v>
      </c>
      <c r="B9541" s="16">
        <v>8054</v>
      </c>
      <c r="C9541" s="16">
        <v>220</v>
      </c>
      <c r="D9541" s="16">
        <v>167.6</v>
      </c>
      <c r="E9541" s="17">
        <v>43067</v>
      </c>
      <c r="F9541" s="17"/>
    </row>
    <row r="9542" spans="1:6" x14ac:dyDescent="0.25">
      <c r="A9542" s="16" t="s">
        <v>249</v>
      </c>
      <c r="B9542" s="16">
        <v>87007</v>
      </c>
      <c r="C9542" s="16">
        <v>58</v>
      </c>
      <c r="D9542" s="16">
        <v>48.1</v>
      </c>
      <c r="E9542" s="17">
        <v>41225</v>
      </c>
      <c r="F9542" s="17"/>
    </row>
    <row r="9543" spans="1:6" x14ac:dyDescent="0.25">
      <c r="A9543" s="16" t="s">
        <v>249</v>
      </c>
      <c r="B9543" s="16">
        <v>88011</v>
      </c>
      <c r="C9543" s="16">
        <v>62</v>
      </c>
      <c r="D9543" s="16">
        <v>60</v>
      </c>
      <c r="E9543" s="17">
        <v>35629</v>
      </c>
      <c r="F9543" s="17"/>
    </row>
    <row r="9544" spans="1:6" x14ac:dyDescent="0.25">
      <c r="A9544" s="16" t="s">
        <v>249</v>
      </c>
      <c r="B9544" s="16">
        <v>88031</v>
      </c>
      <c r="C9544" s="16">
        <v>66</v>
      </c>
      <c r="D9544" s="16">
        <v>41.6</v>
      </c>
      <c r="E9544" s="17">
        <v>33695</v>
      </c>
      <c r="F9544" s="17"/>
    </row>
    <row r="9545" spans="1:6" x14ac:dyDescent="0.25">
      <c r="A9545" s="16" t="s">
        <v>249</v>
      </c>
      <c r="B9545" s="16">
        <v>87111</v>
      </c>
      <c r="C9545" s="16">
        <v>50</v>
      </c>
      <c r="D9545" s="16">
        <v>43.2</v>
      </c>
      <c r="E9545" s="17">
        <v>30403</v>
      </c>
      <c r="F9545" s="17"/>
    </row>
    <row r="9546" spans="1:6" x14ac:dyDescent="0.25">
      <c r="A9546" s="16" t="s">
        <v>249</v>
      </c>
      <c r="B9546" s="16">
        <v>87901</v>
      </c>
      <c r="C9546" s="16">
        <v>90</v>
      </c>
      <c r="D9546" s="16">
        <v>82.4</v>
      </c>
      <c r="E9546" s="17">
        <v>33756</v>
      </c>
      <c r="F9546" s="17"/>
    </row>
    <row r="9547" spans="1:6" x14ac:dyDescent="0.25">
      <c r="A9547" s="16" t="s">
        <v>249</v>
      </c>
      <c r="B9547" s="16">
        <v>87544</v>
      </c>
      <c r="C9547" s="16">
        <v>66</v>
      </c>
      <c r="D9547" s="16">
        <v>59.9</v>
      </c>
      <c r="E9547" s="17">
        <v>33518</v>
      </c>
      <c r="F9547" s="17"/>
    </row>
    <row r="9548" spans="1:6" x14ac:dyDescent="0.25">
      <c r="A9548" s="16" t="s">
        <v>249</v>
      </c>
      <c r="B9548" s="16">
        <v>87109</v>
      </c>
      <c r="C9548" s="16">
        <v>120</v>
      </c>
      <c r="D9548" s="16">
        <v>112.7</v>
      </c>
      <c r="E9548" s="17">
        <v>30397</v>
      </c>
      <c r="F9548" s="17"/>
    </row>
    <row r="9549" spans="1:6" x14ac:dyDescent="0.25">
      <c r="A9549" s="16" t="s">
        <v>249</v>
      </c>
      <c r="B9549" s="16">
        <v>87108</v>
      </c>
      <c r="C9549" s="16">
        <v>117</v>
      </c>
      <c r="D9549" s="16">
        <v>88</v>
      </c>
      <c r="E9549" s="17">
        <v>33878</v>
      </c>
      <c r="F9549" s="17"/>
    </row>
    <row r="9550" spans="1:6" x14ac:dyDescent="0.25">
      <c r="A9550" s="16" t="s">
        <v>249</v>
      </c>
      <c r="B9550" s="16">
        <v>87505</v>
      </c>
      <c r="C9550" s="16">
        <v>120</v>
      </c>
      <c r="D9550" s="16">
        <v>97.9</v>
      </c>
      <c r="E9550" s="17">
        <v>29468</v>
      </c>
      <c r="F9550" s="17"/>
    </row>
    <row r="9551" spans="1:6" x14ac:dyDescent="0.25">
      <c r="A9551" s="16" t="s">
        <v>249</v>
      </c>
      <c r="B9551" s="16">
        <v>88011</v>
      </c>
      <c r="C9551" s="16">
        <v>94</v>
      </c>
      <c r="D9551" s="16">
        <v>73.900000000000006</v>
      </c>
      <c r="E9551" s="17">
        <v>33695</v>
      </c>
      <c r="F9551" s="17"/>
    </row>
    <row r="9552" spans="1:6" x14ac:dyDescent="0.25">
      <c r="A9552" s="16" t="s">
        <v>249</v>
      </c>
      <c r="B9552" s="16">
        <v>88220</v>
      </c>
      <c r="C9552" s="16">
        <v>105</v>
      </c>
      <c r="D9552" s="16">
        <v>54.8</v>
      </c>
      <c r="E9552" s="17">
        <v>33786</v>
      </c>
      <c r="F9552" s="17"/>
    </row>
    <row r="9553" spans="1:6" x14ac:dyDescent="0.25">
      <c r="A9553" s="16" t="s">
        <v>249</v>
      </c>
      <c r="B9553" s="16">
        <v>87113</v>
      </c>
      <c r="C9553" s="16">
        <v>28</v>
      </c>
      <c r="D9553" s="16">
        <v>59.1</v>
      </c>
      <c r="E9553" s="17">
        <v>41107</v>
      </c>
      <c r="F9553" s="17"/>
    </row>
    <row r="9554" spans="1:6" x14ac:dyDescent="0.25">
      <c r="A9554" s="16" t="s">
        <v>249</v>
      </c>
      <c r="B9554" s="16">
        <v>88240</v>
      </c>
      <c r="C9554" s="16">
        <v>118</v>
      </c>
      <c r="D9554" s="16">
        <v>83</v>
      </c>
      <c r="E9554" s="17">
        <v>31154</v>
      </c>
      <c r="F9554" s="17"/>
    </row>
    <row r="9555" spans="1:6" x14ac:dyDescent="0.25">
      <c r="A9555" s="16" t="s">
        <v>249</v>
      </c>
      <c r="B9555" s="16">
        <v>87124</v>
      </c>
      <c r="C9555" s="16">
        <v>48</v>
      </c>
      <c r="D9555" s="16">
        <v>38.9</v>
      </c>
      <c r="E9555" s="17">
        <v>42592</v>
      </c>
      <c r="F9555" s="17"/>
    </row>
    <row r="9556" spans="1:6" x14ac:dyDescent="0.25">
      <c r="A9556" s="16" t="s">
        <v>249</v>
      </c>
      <c r="B9556" s="16">
        <v>88203</v>
      </c>
      <c r="C9556" s="16">
        <v>118</v>
      </c>
      <c r="D9556" s="16">
        <v>105.1</v>
      </c>
      <c r="E9556" s="17">
        <v>35881</v>
      </c>
      <c r="F9556" s="17"/>
    </row>
    <row r="9557" spans="1:6" x14ac:dyDescent="0.25">
      <c r="A9557" s="16" t="s">
        <v>249</v>
      </c>
      <c r="B9557" s="16">
        <v>87740</v>
      </c>
      <c r="C9557" s="16">
        <v>37</v>
      </c>
      <c r="D9557" s="16">
        <v>26.4</v>
      </c>
      <c r="E9557" s="17">
        <v>27119</v>
      </c>
      <c r="F9557" s="17"/>
    </row>
    <row r="9558" spans="1:6" x14ac:dyDescent="0.25">
      <c r="A9558" s="16" t="s">
        <v>249</v>
      </c>
      <c r="B9558" s="16">
        <v>88203</v>
      </c>
      <c r="C9558" s="16">
        <v>52</v>
      </c>
      <c r="D9558" s="16">
        <v>24.3</v>
      </c>
      <c r="E9558" s="17">
        <v>38100</v>
      </c>
      <c r="F9558" s="17"/>
    </row>
    <row r="9559" spans="1:6" x14ac:dyDescent="0.25">
      <c r="A9559" s="16" t="s">
        <v>249</v>
      </c>
      <c r="B9559" s="16">
        <v>87401</v>
      </c>
      <c r="C9559" s="16">
        <v>93</v>
      </c>
      <c r="D9559" s="16">
        <v>84</v>
      </c>
      <c r="E9559" s="17">
        <v>33939</v>
      </c>
      <c r="F9559" s="17"/>
    </row>
    <row r="9560" spans="1:6" x14ac:dyDescent="0.25">
      <c r="A9560" s="16" t="s">
        <v>249</v>
      </c>
      <c r="B9560" s="16">
        <v>87107</v>
      </c>
      <c r="C9560" s="16">
        <v>111</v>
      </c>
      <c r="D9560" s="16">
        <v>92.2</v>
      </c>
      <c r="E9560" s="17">
        <v>42937</v>
      </c>
      <c r="F9560" s="17"/>
    </row>
    <row r="9561" spans="1:6" x14ac:dyDescent="0.25">
      <c r="A9561" s="16" t="s">
        <v>249</v>
      </c>
      <c r="B9561" s="16">
        <v>88001</v>
      </c>
      <c r="C9561" s="16">
        <v>120</v>
      </c>
      <c r="D9561" s="16">
        <v>81</v>
      </c>
      <c r="E9561" s="17">
        <v>30952</v>
      </c>
      <c r="F9561" s="17"/>
    </row>
    <row r="9562" spans="1:6" x14ac:dyDescent="0.25">
      <c r="A9562" s="16" t="s">
        <v>249</v>
      </c>
      <c r="B9562" s="16">
        <v>88260</v>
      </c>
      <c r="C9562" s="16">
        <v>62</v>
      </c>
      <c r="D9562" s="16">
        <v>41.2</v>
      </c>
      <c r="E9562" s="17">
        <v>33573</v>
      </c>
      <c r="F9562" s="17"/>
    </row>
    <row r="9563" spans="1:6" x14ac:dyDescent="0.25">
      <c r="A9563" s="16" t="s">
        <v>249</v>
      </c>
      <c r="B9563" s="16">
        <v>88011</v>
      </c>
      <c r="C9563" s="16">
        <v>30</v>
      </c>
      <c r="D9563" s="16">
        <v>24.8</v>
      </c>
      <c r="E9563" s="17">
        <v>36899</v>
      </c>
      <c r="F9563" s="17"/>
    </row>
    <row r="9564" spans="1:6" x14ac:dyDescent="0.25">
      <c r="A9564" s="16" t="s">
        <v>249</v>
      </c>
      <c r="B9564" s="16">
        <v>87112</v>
      </c>
      <c r="C9564" s="16">
        <v>140</v>
      </c>
      <c r="D9564" s="16">
        <v>126.5</v>
      </c>
      <c r="E9564" s="17">
        <v>29921</v>
      </c>
      <c r="F9564" s="17"/>
    </row>
    <row r="9565" spans="1:6" x14ac:dyDescent="0.25">
      <c r="A9565" s="16" t="s">
        <v>249</v>
      </c>
      <c r="B9565" s="16">
        <v>87108</v>
      </c>
      <c r="C9565" s="16">
        <v>369</v>
      </c>
      <c r="D9565" s="16">
        <v>322.89999999999998</v>
      </c>
      <c r="E9565" s="17">
        <v>31476</v>
      </c>
      <c r="F9565" s="17"/>
    </row>
    <row r="9566" spans="1:6" x14ac:dyDescent="0.25">
      <c r="A9566" s="16" t="s">
        <v>249</v>
      </c>
      <c r="B9566" s="16">
        <v>88415</v>
      </c>
      <c r="C9566" s="16">
        <v>45</v>
      </c>
      <c r="D9566" s="16">
        <v>33.6</v>
      </c>
      <c r="E9566" s="17">
        <v>34640</v>
      </c>
      <c r="F9566" s="17"/>
    </row>
    <row r="9567" spans="1:6" x14ac:dyDescent="0.25">
      <c r="A9567" s="16" t="s">
        <v>249</v>
      </c>
      <c r="B9567" s="16">
        <v>88101</v>
      </c>
      <c r="C9567" s="16">
        <v>70</v>
      </c>
      <c r="D9567" s="16">
        <v>43.3</v>
      </c>
      <c r="E9567" s="17">
        <v>33848</v>
      </c>
      <c r="F9567" s="17"/>
    </row>
    <row r="9568" spans="1:6" x14ac:dyDescent="0.25">
      <c r="A9568" s="16" t="s">
        <v>249</v>
      </c>
      <c r="B9568" s="16">
        <v>88026</v>
      </c>
      <c r="C9568" s="16">
        <v>200</v>
      </c>
      <c r="D9568" s="16">
        <v>131.6</v>
      </c>
      <c r="E9568" s="17">
        <v>39984</v>
      </c>
      <c r="F9568" s="17"/>
    </row>
    <row r="9569" spans="1:6" x14ac:dyDescent="0.25">
      <c r="A9569" s="16" t="s">
        <v>249</v>
      </c>
      <c r="B9569" s="16">
        <v>88310</v>
      </c>
      <c r="C9569" s="16">
        <v>90</v>
      </c>
      <c r="D9569" s="16">
        <v>63.5</v>
      </c>
      <c r="E9569" s="17">
        <v>33634</v>
      </c>
      <c r="F9569" s="17"/>
    </row>
    <row r="9570" spans="1:6" x14ac:dyDescent="0.25">
      <c r="A9570" s="16" t="s">
        <v>249</v>
      </c>
      <c r="B9570" s="16">
        <v>88340</v>
      </c>
      <c r="C9570" s="16">
        <v>40</v>
      </c>
      <c r="D9570" s="16">
        <v>32.4</v>
      </c>
      <c r="E9570" s="17">
        <v>37972</v>
      </c>
      <c r="F9570" s="17"/>
    </row>
    <row r="9571" spans="1:6" x14ac:dyDescent="0.25">
      <c r="A9571" s="16" t="s">
        <v>249</v>
      </c>
      <c r="B9571" s="16">
        <v>88201</v>
      </c>
      <c r="C9571" s="16">
        <v>120</v>
      </c>
      <c r="D9571" s="16">
        <v>110.4</v>
      </c>
      <c r="E9571" s="17">
        <v>31397</v>
      </c>
      <c r="F9571" s="17"/>
    </row>
    <row r="9572" spans="1:6" x14ac:dyDescent="0.25">
      <c r="A9572" s="16" t="s">
        <v>249</v>
      </c>
      <c r="B9572" s="16">
        <v>88005</v>
      </c>
      <c r="C9572" s="16">
        <v>158</v>
      </c>
      <c r="D9572" s="16">
        <v>130.5</v>
      </c>
      <c r="E9572" s="17">
        <v>32281</v>
      </c>
      <c r="F9572" s="17"/>
    </row>
    <row r="9573" spans="1:6" x14ac:dyDescent="0.25">
      <c r="A9573" s="16" t="s">
        <v>249</v>
      </c>
      <c r="B9573" s="16">
        <v>87413</v>
      </c>
      <c r="C9573" s="16">
        <v>95</v>
      </c>
      <c r="D9573" s="16">
        <v>85.6</v>
      </c>
      <c r="E9573" s="17">
        <v>33664</v>
      </c>
      <c r="F9573" s="17"/>
    </row>
    <row r="9574" spans="1:6" x14ac:dyDescent="0.25">
      <c r="A9574" s="16" t="s">
        <v>249</v>
      </c>
      <c r="B9574" s="16">
        <v>87901</v>
      </c>
      <c r="C9574" s="16">
        <v>135</v>
      </c>
      <c r="D9574" s="16">
        <v>99.2</v>
      </c>
      <c r="E9574" s="17">
        <v>34359</v>
      </c>
      <c r="F9574" s="17"/>
    </row>
    <row r="9575" spans="1:6" x14ac:dyDescent="0.25">
      <c r="A9575" s="16" t="s">
        <v>249</v>
      </c>
      <c r="B9575" s="16">
        <v>87124</v>
      </c>
      <c r="C9575" s="16">
        <v>120</v>
      </c>
      <c r="D9575" s="16">
        <v>109.7</v>
      </c>
      <c r="E9575" s="17">
        <v>30259</v>
      </c>
      <c r="F9575" s="17"/>
    </row>
    <row r="9576" spans="1:6" x14ac:dyDescent="0.25">
      <c r="A9576" s="16" t="s">
        <v>249</v>
      </c>
      <c r="B9576" s="16">
        <v>87701</v>
      </c>
      <c r="C9576" s="16">
        <v>102</v>
      </c>
      <c r="D9576" s="16">
        <v>82</v>
      </c>
      <c r="E9576" s="17">
        <v>33664</v>
      </c>
      <c r="F9576" s="17"/>
    </row>
    <row r="9577" spans="1:6" x14ac:dyDescent="0.25">
      <c r="A9577" s="16" t="s">
        <v>249</v>
      </c>
      <c r="B9577" s="16">
        <v>87740</v>
      </c>
      <c r="C9577" s="16">
        <v>80</v>
      </c>
      <c r="D9577" s="16">
        <v>40.200000000000003</v>
      </c>
      <c r="E9577" s="17">
        <v>33878</v>
      </c>
      <c r="F9577" s="17"/>
    </row>
    <row r="9578" spans="1:6" x14ac:dyDescent="0.25">
      <c r="A9578" s="16" t="s">
        <v>249</v>
      </c>
      <c r="B9578" s="16">
        <v>87505</v>
      </c>
      <c r="C9578" s="16">
        <v>118</v>
      </c>
      <c r="D9578" s="16">
        <v>105.6</v>
      </c>
      <c r="E9578" s="17">
        <v>31057</v>
      </c>
      <c r="F9578" s="17"/>
    </row>
    <row r="9579" spans="1:6" x14ac:dyDescent="0.25">
      <c r="A9579" s="16" t="s">
        <v>249</v>
      </c>
      <c r="B9579" s="16">
        <v>87401</v>
      </c>
      <c r="C9579" s="16">
        <v>101</v>
      </c>
      <c r="D9579" s="16">
        <v>89.6</v>
      </c>
      <c r="E9579" s="17">
        <v>37427</v>
      </c>
      <c r="F9579" s="17"/>
    </row>
    <row r="9580" spans="1:6" x14ac:dyDescent="0.25">
      <c r="A9580" s="16" t="s">
        <v>249</v>
      </c>
      <c r="B9580" s="16">
        <v>88101</v>
      </c>
      <c r="C9580" s="16">
        <v>90</v>
      </c>
      <c r="D9580" s="16">
        <v>64.7</v>
      </c>
      <c r="E9580" s="17">
        <v>33817</v>
      </c>
      <c r="F9580" s="17"/>
    </row>
    <row r="9581" spans="1:6" x14ac:dyDescent="0.25">
      <c r="A9581" s="16" t="s">
        <v>249</v>
      </c>
      <c r="B9581" s="16">
        <v>87301</v>
      </c>
      <c r="C9581" s="16">
        <v>102</v>
      </c>
      <c r="D9581" s="16">
        <v>82.6</v>
      </c>
      <c r="E9581" s="17">
        <v>33664</v>
      </c>
      <c r="F9581" s="17"/>
    </row>
    <row r="9582" spans="1:6" x14ac:dyDescent="0.25">
      <c r="A9582" s="16" t="s">
        <v>249</v>
      </c>
      <c r="B9582" s="16">
        <v>88011</v>
      </c>
      <c r="C9582" s="16">
        <v>50</v>
      </c>
      <c r="D9582" s="16">
        <v>42.3</v>
      </c>
      <c r="E9582" s="17">
        <v>43201</v>
      </c>
      <c r="F9582" s="17"/>
    </row>
    <row r="9583" spans="1:6" x14ac:dyDescent="0.25">
      <c r="A9583" s="16" t="s">
        <v>249</v>
      </c>
      <c r="B9583" s="16">
        <v>87124</v>
      </c>
      <c r="C9583" s="16">
        <v>136</v>
      </c>
      <c r="D9583" s="16">
        <v>83.8</v>
      </c>
      <c r="E9583" s="17">
        <v>42025</v>
      </c>
      <c r="F9583" s="17"/>
    </row>
    <row r="9584" spans="1:6" x14ac:dyDescent="0.25">
      <c r="A9584" s="16" t="s">
        <v>249</v>
      </c>
      <c r="B9584" s="16">
        <v>87107</v>
      </c>
      <c r="C9584" s="16">
        <v>47</v>
      </c>
      <c r="D9584" s="16">
        <v>46.2</v>
      </c>
      <c r="E9584" s="17">
        <v>39882</v>
      </c>
      <c r="F9584" s="17"/>
    </row>
    <row r="9585" spans="1:6" x14ac:dyDescent="0.25">
      <c r="A9585" s="16" t="s">
        <v>249</v>
      </c>
      <c r="B9585" s="16">
        <v>87020</v>
      </c>
      <c r="C9585" s="16">
        <v>80</v>
      </c>
      <c r="D9585" s="16">
        <v>72</v>
      </c>
      <c r="E9585" s="17">
        <v>33573</v>
      </c>
      <c r="F9585" s="17"/>
    </row>
    <row r="9586" spans="1:6" x14ac:dyDescent="0.25">
      <c r="A9586" s="16" t="s">
        <v>249</v>
      </c>
      <c r="B9586" s="16">
        <v>87401</v>
      </c>
      <c r="C9586" s="16">
        <v>98</v>
      </c>
      <c r="D9586" s="16">
        <v>113.9</v>
      </c>
      <c r="E9586" s="17">
        <v>34886</v>
      </c>
      <c r="F9586" s="17"/>
    </row>
    <row r="9587" spans="1:6" x14ac:dyDescent="0.25">
      <c r="A9587" s="16" t="s">
        <v>249</v>
      </c>
      <c r="B9587" s="16">
        <v>87105</v>
      </c>
      <c r="C9587" s="16">
        <v>120</v>
      </c>
      <c r="D9587" s="16">
        <v>109.4</v>
      </c>
      <c r="E9587" s="17">
        <v>41821</v>
      </c>
      <c r="F9587" s="17"/>
    </row>
    <row r="9588" spans="1:6" x14ac:dyDescent="0.25">
      <c r="A9588" s="16" t="s">
        <v>249</v>
      </c>
      <c r="B9588" s="16">
        <v>87111</v>
      </c>
      <c r="C9588" s="16">
        <v>60</v>
      </c>
      <c r="D9588" s="16">
        <v>28.9</v>
      </c>
      <c r="E9588" s="17">
        <v>32599</v>
      </c>
      <c r="F9588" s="17"/>
    </row>
    <row r="9589" spans="1:6" x14ac:dyDescent="0.25">
      <c r="A9589" s="16" t="s">
        <v>249</v>
      </c>
      <c r="B9589" s="16">
        <v>87109</v>
      </c>
      <c r="C9589" s="16">
        <v>134</v>
      </c>
      <c r="D9589" s="16">
        <v>122.4</v>
      </c>
      <c r="E9589" s="17">
        <v>33725</v>
      </c>
      <c r="F9589" s="17"/>
    </row>
    <row r="9590" spans="1:6" x14ac:dyDescent="0.25">
      <c r="A9590" s="16" t="s">
        <v>249</v>
      </c>
      <c r="B9590" s="16">
        <v>88061</v>
      </c>
      <c r="C9590" s="16">
        <v>100</v>
      </c>
      <c r="D9590" s="16">
        <v>80</v>
      </c>
      <c r="E9590" s="17">
        <v>34366</v>
      </c>
      <c r="F9590" s="17"/>
    </row>
    <row r="9591" spans="1:6" x14ac:dyDescent="0.25">
      <c r="A9591" s="16" t="s">
        <v>249</v>
      </c>
      <c r="B9591" s="16">
        <v>87410</v>
      </c>
      <c r="C9591" s="16">
        <v>88</v>
      </c>
      <c r="D9591" s="16">
        <v>75.7</v>
      </c>
      <c r="E9591" s="17">
        <v>33817</v>
      </c>
      <c r="F9591" s="17"/>
    </row>
    <row r="9592" spans="1:6" x14ac:dyDescent="0.25">
      <c r="A9592" s="16" t="s">
        <v>249</v>
      </c>
      <c r="B9592" s="16">
        <v>87701</v>
      </c>
      <c r="C9592" s="16">
        <v>176</v>
      </c>
      <c r="D9592" s="16">
        <v>124.1</v>
      </c>
      <c r="E9592" s="17">
        <v>34971</v>
      </c>
      <c r="F9592" s="17"/>
    </row>
    <row r="9593" spans="1:6" x14ac:dyDescent="0.25">
      <c r="A9593" s="16" t="s">
        <v>249</v>
      </c>
      <c r="B9593" s="16">
        <v>88310</v>
      </c>
      <c r="C9593" s="16">
        <v>117</v>
      </c>
      <c r="D9593" s="16">
        <v>92.7</v>
      </c>
      <c r="E9593" s="17">
        <v>31294</v>
      </c>
      <c r="F9593" s="17"/>
    </row>
    <row r="9594" spans="1:6" x14ac:dyDescent="0.25">
      <c r="A9594" s="16" t="s">
        <v>249</v>
      </c>
      <c r="B9594" s="16">
        <v>88130</v>
      </c>
      <c r="C9594" s="16">
        <v>80</v>
      </c>
      <c r="D9594" s="16">
        <v>60</v>
      </c>
      <c r="E9594" s="17">
        <v>37923</v>
      </c>
      <c r="F9594" s="17"/>
    </row>
    <row r="9595" spans="1:6" x14ac:dyDescent="0.25">
      <c r="A9595" s="16" t="s">
        <v>249</v>
      </c>
      <c r="B9595" s="16">
        <v>87114</v>
      </c>
      <c r="C9595" s="16">
        <v>120</v>
      </c>
      <c r="D9595" s="16">
        <v>102.9</v>
      </c>
      <c r="E9595" s="17">
        <v>33756</v>
      </c>
      <c r="F9595" s="17"/>
    </row>
    <row r="9596" spans="1:6" x14ac:dyDescent="0.25">
      <c r="A9596" s="16" t="s">
        <v>249</v>
      </c>
      <c r="B9596" s="16">
        <v>87401</v>
      </c>
      <c r="C9596" s="16">
        <v>50</v>
      </c>
      <c r="D9596" s="16">
        <v>14.8</v>
      </c>
      <c r="E9596" s="17">
        <v>43724</v>
      </c>
      <c r="F9596" s="17"/>
    </row>
    <row r="9597" spans="1:6" x14ac:dyDescent="0.25">
      <c r="A9597" s="16" t="s">
        <v>249</v>
      </c>
      <c r="B9597" s="16">
        <v>87102</v>
      </c>
      <c r="C9597" s="16">
        <v>119</v>
      </c>
      <c r="D9597" s="16">
        <v>110.9</v>
      </c>
      <c r="E9597" s="17">
        <v>33588</v>
      </c>
      <c r="F9597" s="17"/>
    </row>
    <row r="9598" spans="1:6" x14ac:dyDescent="0.25">
      <c r="A9598" s="16" t="s">
        <v>249</v>
      </c>
      <c r="B9598" s="16">
        <v>87120</v>
      </c>
      <c r="C9598" s="16">
        <v>120</v>
      </c>
      <c r="D9598" s="16">
        <v>110</v>
      </c>
      <c r="E9598" s="17">
        <v>30460</v>
      </c>
      <c r="F9598" s="17"/>
    </row>
    <row r="9599" spans="1:6" x14ac:dyDescent="0.25">
      <c r="A9599" s="16" t="s">
        <v>249</v>
      </c>
      <c r="B9599" s="16">
        <v>88101</v>
      </c>
      <c r="C9599" s="16">
        <v>104</v>
      </c>
      <c r="D9599" s="16">
        <v>89.7</v>
      </c>
      <c r="E9599" s="17">
        <v>33791</v>
      </c>
      <c r="F9599" s="17"/>
    </row>
    <row r="9600" spans="1:6" x14ac:dyDescent="0.25">
      <c r="A9600" s="16" t="s">
        <v>249</v>
      </c>
      <c r="B9600" s="16">
        <v>87109</v>
      </c>
      <c r="C9600" s="16">
        <v>120</v>
      </c>
      <c r="D9600" s="16">
        <v>113.9</v>
      </c>
      <c r="E9600" s="17">
        <v>30412</v>
      </c>
      <c r="F9600" s="17"/>
    </row>
    <row r="9601" spans="1:6" x14ac:dyDescent="0.25">
      <c r="A9601" s="16" t="s">
        <v>249</v>
      </c>
      <c r="B9601" s="16">
        <v>87301</v>
      </c>
      <c r="C9601" s="16">
        <v>62</v>
      </c>
      <c r="D9601" s="16">
        <v>56.8</v>
      </c>
      <c r="E9601" s="17">
        <v>39640</v>
      </c>
      <c r="F9601" s="17"/>
    </row>
    <row r="9602" spans="1:6" x14ac:dyDescent="0.25">
      <c r="A9602" s="16" t="s">
        <v>249</v>
      </c>
      <c r="B9602" s="16">
        <v>87105</v>
      </c>
      <c r="C9602" s="16">
        <v>58</v>
      </c>
      <c r="D9602" s="16">
        <v>58.5</v>
      </c>
      <c r="E9602" s="17">
        <v>33786</v>
      </c>
      <c r="F9602" s="17"/>
    </row>
    <row r="9603" spans="1:6" x14ac:dyDescent="0.25">
      <c r="A9603" s="16" t="s">
        <v>249</v>
      </c>
      <c r="B9603" s="16">
        <v>88210</v>
      </c>
      <c r="C9603" s="16">
        <v>65</v>
      </c>
      <c r="D9603" s="16">
        <v>43.1</v>
      </c>
      <c r="E9603" s="17">
        <v>42359</v>
      </c>
      <c r="F9603" s="17"/>
    </row>
    <row r="9604" spans="1:6" x14ac:dyDescent="0.25">
      <c r="A9604" s="16" t="s">
        <v>249</v>
      </c>
      <c r="B9604" s="16">
        <v>87111</v>
      </c>
      <c r="C9604" s="16">
        <v>74</v>
      </c>
      <c r="D9604" s="16">
        <v>61.1</v>
      </c>
      <c r="E9604" s="17">
        <v>33325</v>
      </c>
      <c r="F9604" s="17"/>
    </row>
    <row r="9605" spans="1:6" x14ac:dyDescent="0.25">
      <c r="A9605" s="16" t="s">
        <v>249</v>
      </c>
      <c r="B9605" s="16">
        <v>87110</v>
      </c>
      <c r="C9605" s="16">
        <v>134</v>
      </c>
      <c r="D9605" s="16">
        <v>107.3</v>
      </c>
      <c r="E9605" s="17">
        <v>31289</v>
      </c>
      <c r="F9605" s="17"/>
    </row>
    <row r="9606" spans="1:6" x14ac:dyDescent="0.25">
      <c r="A9606" s="16" t="s">
        <v>249</v>
      </c>
      <c r="B9606" s="16">
        <v>87801</v>
      </c>
      <c r="C9606" s="16">
        <v>66</v>
      </c>
      <c r="D9606" s="16">
        <v>55.9</v>
      </c>
      <c r="E9606" s="17">
        <v>33786</v>
      </c>
      <c r="F9606" s="17"/>
    </row>
    <row r="9607" spans="1:6" x14ac:dyDescent="0.25">
      <c r="A9607" s="16" t="s">
        <v>249</v>
      </c>
      <c r="B9607" s="16">
        <v>87111</v>
      </c>
      <c r="C9607" s="16">
        <v>178</v>
      </c>
      <c r="D9607" s="16">
        <v>131.5</v>
      </c>
      <c r="E9607" s="17">
        <v>41512</v>
      </c>
      <c r="F9607" s="17"/>
    </row>
    <row r="9608" spans="1:6" x14ac:dyDescent="0.25">
      <c r="A9608" s="16" t="s">
        <v>249</v>
      </c>
      <c r="B9608" s="16">
        <v>87002</v>
      </c>
      <c r="C9608" s="16">
        <v>120</v>
      </c>
      <c r="D9608" s="16">
        <v>100.8</v>
      </c>
      <c r="E9608" s="17">
        <v>33756</v>
      </c>
      <c r="F9608" s="17"/>
    </row>
    <row r="9609" spans="1:6" x14ac:dyDescent="0.25">
      <c r="A9609" s="16" t="s">
        <v>249</v>
      </c>
      <c r="B9609" s="16">
        <v>87571</v>
      </c>
      <c r="C9609" s="16">
        <v>102</v>
      </c>
      <c r="D9609" s="16">
        <v>92.2</v>
      </c>
      <c r="E9609" s="17">
        <v>35282</v>
      </c>
      <c r="F9609" s="17"/>
    </row>
    <row r="9610" spans="1:6" x14ac:dyDescent="0.25">
      <c r="A9610" s="16" t="s">
        <v>249</v>
      </c>
      <c r="B9610" s="16">
        <v>88220</v>
      </c>
      <c r="C9610" s="16">
        <v>112</v>
      </c>
      <c r="D9610" s="16">
        <v>75.400000000000006</v>
      </c>
      <c r="E9610" s="17">
        <v>33836</v>
      </c>
      <c r="F9610" s="17"/>
    </row>
    <row r="9611" spans="1:6" x14ac:dyDescent="0.25">
      <c r="A9611" s="16" t="s">
        <v>249</v>
      </c>
      <c r="B9611" s="16">
        <v>87747</v>
      </c>
      <c r="C9611" s="16">
        <v>34</v>
      </c>
      <c r="D9611" s="16">
        <v>29</v>
      </c>
      <c r="E9611" s="17">
        <v>29342</v>
      </c>
      <c r="F9611" s="17"/>
    </row>
    <row r="9612" spans="1:6" x14ac:dyDescent="0.25">
      <c r="A9612" s="16" t="s">
        <v>249</v>
      </c>
      <c r="B9612" s="16">
        <v>88240</v>
      </c>
      <c r="C9612" s="16">
        <v>80</v>
      </c>
      <c r="D9612" s="16">
        <v>69.900000000000006</v>
      </c>
      <c r="E9612" s="17">
        <v>42376</v>
      </c>
      <c r="F9612" s="17"/>
    </row>
    <row r="9613" spans="1:6" x14ac:dyDescent="0.25">
      <c r="A9613" s="16" t="s">
        <v>250</v>
      </c>
      <c r="B9613" s="16">
        <v>89511</v>
      </c>
      <c r="C9613" s="16">
        <v>174</v>
      </c>
      <c r="D9613" s="16">
        <v>135.69999999999999</v>
      </c>
      <c r="E9613" s="17">
        <v>36787</v>
      </c>
      <c r="F9613" s="17"/>
    </row>
    <row r="9614" spans="1:6" x14ac:dyDescent="0.25">
      <c r="A9614" s="16" t="s">
        <v>250</v>
      </c>
      <c r="B9614" s="16">
        <v>89113</v>
      </c>
      <c r="C9614" s="16">
        <v>144</v>
      </c>
      <c r="D9614" s="16">
        <v>127.6</v>
      </c>
      <c r="E9614" s="17">
        <v>42353</v>
      </c>
      <c r="F9614" s="17"/>
    </row>
    <row r="9615" spans="1:6" x14ac:dyDescent="0.25">
      <c r="A9615" s="16" t="s">
        <v>250</v>
      </c>
      <c r="B9615" s="16">
        <v>89102</v>
      </c>
      <c r="C9615" s="16">
        <v>100</v>
      </c>
      <c r="D9615" s="16">
        <v>98.8</v>
      </c>
      <c r="E9615" s="17">
        <v>32161</v>
      </c>
      <c r="F9615" s="17"/>
    </row>
    <row r="9616" spans="1:6" x14ac:dyDescent="0.25">
      <c r="A9616" s="16" t="s">
        <v>250</v>
      </c>
      <c r="B9616" s="16">
        <v>89005</v>
      </c>
      <c r="C9616" s="16">
        <v>47</v>
      </c>
      <c r="D9616" s="16">
        <v>39.299999999999997</v>
      </c>
      <c r="E9616" s="17">
        <v>32617</v>
      </c>
      <c r="F9616" s="17"/>
    </row>
    <row r="9617" spans="1:6" x14ac:dyDescent="0.25">
      <c r="A9617" s="16" t="s">
        <v>250</v>
      </c>
      <c r="B9617" s="16">
        <v>89123</v>
      </c>
      <c r="C9617" s="16">
        <v>60</v>
      </c>
      <c r="D9617" s="16">
        <v>52.1</v>
      </c>
      <c r="E9617" s="17">
        <v>43039</v>
      </c>
      <c r="F9617" s="17"/>
    </row>
    <row r="9618" spans="1:6" x14ac:dyDescent="0.25">
      <c r="A9618" s="16" t="s">
        <v>250</v>
      </c>
      <c r="B9618" s="16">
        <v>89005</v>
      </c>
      <c r="C9618" s="16">
        <v>180</v>
      </c>
      <c r="D9618" s="16">
        <v>163.5</v>
      </c>
      <c r="E9618" s="17">
        <v>37523</v>
      </c>
      <c r="F9618" s="17"/>
    </row>
    <row r="9619" spans="1:6" x14ac:dyDescent="0.25">
      <c r="A9619" s="16" t="s">
        <v>250</v>
      </c>
      <c r="B9619" s="16">
        <v>89030</v>
      </c>
      <c r="C9619" s="16">
        <v>188</v>
      </c>
      <c r="D9619" s="16">
        <v>88.4</v>
      </c>
      <c r="E9619" s="17">
        <v>34592</v>
      </c>
      <c r="F9619" s="17"/>
    </row>
    <row r="9620" spans="1:6" x14ac:dyDescent="0.25">
      <c r="A9620" s="16" t="s">
        <v>250</v>
      </c>
      <c r="B9620" s="16">
        <v>89511</v>
      </c>
      <c r="C9620" s="16">
        <v>24</v>
      </c>
      <c r="D9620" s="16">
        <v>5.7</v>
      </c>
      <c r="E9620" s="17">
        <v>43565</v>
      </c>
      <c r="F9620" s="17"/>
    </row>
    <row r="9621" spans="1:6" x14ac:dyDescent="0.25">
      <c r="A9621" s="16" t="s">
        <v>250</v>
      </c>
      <c r="B9621" s="16">
        <v>89703</v>
      </c>
      <c r="C9621" s="16">
        <v>120</v>
      </c>
      <c r="D9621" s="16">
        <v>100.9</v>
      </c>
      <c r="E9621" s="17">
        <v>36244</v>
      </c>
      <c r="F9621" s="17"/>
    </row>
    <row r="9622" spans="1:6" x14ac:dyDescent="0.25">
      <c r="A9622" s="16" t="s">
        <v>250</v>
      </c>
      <c r="B9622" s="16">
        <v>89512</v>
      </c>
      <c r="C9622" s="16">
        <v>99</v>
      </c>
      <c r="D9622" s="16">
        <v>79.8</v>
      </c>
      <c r="E9622" s="17">
        <v>25720</v>
      </c>
      <c r="F9622" s="17"/>
    </row>
    <row r="9623" spans="1:6" x14ac:dyDescent="0.25">
      <c r="A9623" s="16" t="s">
        <v>250</v>
      </c>
      <c r="B9623" s="16">
        <v>89183</v>
      </c>
      <c r="C9623" s="16">
        <v>38</v>
      </c>
      <c r="D9623" s="16">
        <v>37.1</v>
      </c>
      <c r="E9623" s="17">
        <v>43487</v>
      </c>
      <c r="F9623" s="17"/>
    </row>
    <row r="9624" spans="1:6" x14ac:dyDescent="0.25">
      <c r="A9624" s="16" t="s">
        <v>250</v>
      </c>
      <c r="B9624" s="16">
        <v>89121</v>
      </c>
      <c r="C9624" s="16">
        <v>38</v>
      </c>
      <c r="E9624" s="17">
        <v>43742</v>
      </c>
      <c r="F9624" s="17"/>
    </row>
    <row r="9625" spans="1:6" x14ac:dyDescent="0.25">
      <c r="A9625" s="16" t="s">
        <v>250</v>
      </c>
      <c r="B9625" s="16">
        <v>89149</v>
      </c>
      <c r="C9625" s="16">
        <v>120</v>
      </c>
      <c r="D9625" s="16">
        <v>101.8</v>
      </c>
      <c r="E9625" s="17">
        <v>40491</v>
      </c>
      <c r="F9625" s="17"/>
    </row>
    <row r="9626" spans="1:6" x14ac:dyDescent="0.25">
      <c r="A9626" s="16" t="s">
        <v>250</v>
      </c>
      <c r="B9626" s="16">
        <v>89109</v>
      </c>
      <c r="C9626" s="16">
        <v>81</v>
      </c>
      <c r="D9626" s="16">
        <v>76</v>
      </c>
      <c r="E9626" s="17">
        <v>24473</v>
      </c>
      <c r="F9626" s="17"/>
    </row>
    <row r="9627" spans="1:6" x14ac:dyDescent="0.25">
      <c r="A9627" s="16" t="s">
        <v>250</v>
      </c>
      <c r="B9627" s="16">
        <v>89134</v>
      </c>
      <c r="C9627" s="16">
        <v>225</v>
      </c>
      <c r="D9627" s="16">
        <v>227.8</v>
      </c>
      <c r="E9627" s="17">
        <v>36473</v>
      </c>
      <c r="F9627" s="17"/>
    </row>
    <row r="9628" spans="1:6" x14ac:dyDescent="0.25">
      <c r="A9628" s="16" t="s">
        <v>250</v>
      </c>
      <c r="B9628" s="16">
        <v>89703</v>
      </c>
      <c r="C9628" s="16">
        <v>80</v>
      </c>
      <c r="D9628" s="16">
        <v>50.2</v>
      </c>
      <c r="E9628" s="17">
        <v>43634</v>
      </c>
      <c r="F9628" s="17"/>
    </row>
    <row r="9629" spans="1:6" x14ac:dyDescent="0.25">
      <c r="A9629" s="16" t="s">
        <v>250</v>
      </c>
      <c r="B9629" s="16">
        <v>89074</v>
      </c>
      <c r="C9629" s="16">
        <v>242</v>
      </c>
      <c r="D9629" s="16">
        <v>173.5</v>
      </c>
      <c r="E9629" s="17">
        <v>32318</v>
      </c>
      <c r="F9629" s="17"/>
    </row>
    <row r="9630" spans="1:6" x14ac:dyDescent="0.25">
      <c r="A9630" s="16" t="s">
        <v>250</v>
      </c>
      <c r="B9630" s="16">
        <v>89148</v>
      </c>
      <c r="C9630" s="16">
        <v>120</v>
      </c>
      <c r="D9630" s="16">
        <v>115.1</v>
      </c>
      <c r="E9630" s="17">
        <v>42198</v>
      </c>
      <c r="F9630" s="17"/>
    </row>
    <row r="9631" spans="1:6" x14ac:dyDescent="0.25">
      <c r="A9631" s="16" t="s">
        <v>250</v>
      </c>
      <c r="B9631" s="16">
        <v>89108</v>
      </c>
      <c r="C9631" s="16">
        <v>188</v>
      </c>
      <c r="D9631" s="16">
        <v>154.6</v>
      </c>
      <c r="E9631" s="17">
        <v>36329</v>
      </c>
      <c r="F9631" s="17"/>
    </row>
    <row r="9632" spans="1:6" x14ac:dyDescent="0.25">
      <c r="A9632" s="16" t="s">
        <v>250</v>
      </c>
      <c r="B9632" s="16">
        <v>89146</v>
      </c>
      <c r="C9632" s="16">
        <v>95</v>
      </c>
      <c r="D9632" s="16">
        <v>93.6</v>
      </c>
      <c r="E9632" s="17">
        <v>32496</v>
      </c>
      <c r="F9632" s="17"/>
    </row>
    <row r="9633" spans="1:6" x14ac:dyDescent="0.25">
      <c r="A9633" s="16" t="s">
        <v>250</v>
      </c>
      <c r="B9633" s="16">
        <v>89108</v>
      </c>
      <c r="C9633" s="16">
        <v>239</v>
      </c>
      <c r="D9633" s="16">
        <v>167.6</v>
      </c>
      <c r="E9633" s="17">
        <v>34045</v>
      </c>
      <c r="F9633" s="17"/>
    </row>
    <row r="9634" spans="1:6" x14ac:dyDescent="0.25">
      <c r="A9634" s="16" t="s">
        <v>250</v>
      </c>
      <c r="B9634" s="16">
        <v>89128</v>
      </c>
      <c r="C9634" s="16">
        <v>35</v>
      </c>
      <c r="D9634" s="16">
        <v>30.9</v>
      </c>
      <c r="E9634" s="17">
        <v>38461</v>
      </c>
      <c r="F9634" s="17"/>
    </row>
    <row r="9635" spans="1:6" x14ac:dyDescent="0.25">
      <c r="A9635" s="16" t="s">
        <v>250</v>
      </c>
      <c r="B9635" s="16">
        <v>89008</v>
      </c>
      <c r="C9635" s="16">
        <v>16</v>
      </c>
      <c r="D9635" s="16">
        <v>13.9</v>
      </c>
      <c r="E9635" s="17">
        <v>27299</v>
      </c>
      <c r="F9635" s="17"/>
    </row>
    <row r="9636" spans="1:6" x14ac:dyDescent="0.25">
      <c r="A9636" s="16" t="s">
        <v>250</v>
      </c>
      <c r="B9636" s="16">
        <v>89106</v>
      </c>
      <c r="C9636" s="16">
        <v>138</v>
      </c>
      <c r="D9636" s="16">
        <v>121.9</v>
      </c>
      <c r="E9636" s="17">
        <v>25596</v>
      </c>
      <c r="F9636" s="17"/>
    </row>
    <row r="9637" spans="1:6" x14ac:dyDescent="0.25">
      <c r="A9637" s="16" t="s">
        <v>250</v>
      </c>
      <c r="B9637" s="16">
        <v>89419</v>
      </c>
      <c r="C9637" s="16">
        <v>25</v>
      </c>
      <c r="D9637" s="16">
        <v>23.8</v>
      </c>
      <c r="E9637" s="17">
        <v>24473</v>
      </c>
      <c r="F9637" s="17"/>
    </row>
    <row r="9638" spans="1:6" x14ac:dyDescent="0.25">
      <c r="A9638" s="16" t="s">
        <v>250</v>
      </c>
      <c r="B9638" s="16">
        <v>89149</v>
      </c>
      <c r="C9638" s="16">
        <v>45</v>
      </c>
      <c r="D9638" s="16">
        <v>36</v>
      </c>
      <c r="E9638" s="17">
        <v>42579</v>
      </c>
      <c r="F9638" s="17"/>
    </row>
    <row r="9639" spans="1:6" x14ac:dyDescent="0.25">
      <c r="A9639" s="16" t="s">
        <v>250</v>
      </c>
      <c r="B9639" s="16">
        <v>89406</v>
      </c>
      <c r="C9639" s="16">
        <v>102</v>
      </c>
      <c r="D9639" s="16">
        <v>65.7</v>
      </c>
      <c r="E9639" s="17">
        <v>38479</v>
      </c>
      <c r="F9639" s="17"/>
    </row>
    <row r="9640" spans="1:6" x14ac:dyDescent="0.25">
      <c r="A9640" s="16" t="s">
        <v>250</v>
      </c>
      <c r="B9640" s="16">
        <v>89005</v>
      </c>
      <c r="C9640" s="16">
        <v>87</v>
      </c>
      <c r="D9640" s="16">
        <v>77.8</v>
      </c>
      <c r="E9640" s="17">
        <v>37104</v>
      </c>
      <c r="F9640" s="17"/>
    </row>
    <row r="9641" spans="1:6" x14ac:dyDescent="0.25">
      <c r="A9641" s="16" t="s">
        <v>250</v>
      </c>
      <c r="B9641" s="16">
        <v>89445</v>
      </c>
      <c r="C9641" s="16">
        <v>42</v>
      </c>
      <c r="D9641" s="16">
        <v>39.700000000000003</v>
      </c>
      <c r="E9641" s="17">
        <v>27089</v>
      </c>
      <c r="F9641" s="17"/>
    </row>
    <row r="9642" spans="1:6" x14ac:dyDescent="0.25">
      <c r="A9642" s="16" t="s">
        <v>250</v>
      </c>
      <c r="B9642" s="16">
        <v>89027</v>
      </c>
      <c r="C9642" s="16">
        <v>112</v>
      </c>
      <c r="D9642" s="16">
        <v>63.1</v>
      </c>
      <c r="E9642" s="17">
        <v>36269</v>
      </c>
      <c r="F9642" s="17"/>
    </row>
    <row r="9643" spans="1:6" x14ac:dyDescent="0.25">
      <c r="A9643" s="16" t="s">
        <v>250</v>
      </c>
      <c r="B9643" s="16">
        <v>89156</v>
      </c>
      <c r="C9643" s="16">
        <v>20</v>
      </c>
      <c r="D9643" s="16">
        <v>13.8</v>
      </c>
      <c r="E9643" s="17">
        <v>28216</v>
      </c>
      <c r="F9643" s="17"/>
    </row>
    <row r="9644" spans="1:6" x14ac:dyDescent="0.25">
      <c r="A9644" s="16" t="s">
        <v>250</v>
      </c>
      <c r="B9644" s="16">
        <v>89434</v>
      </c>
      <c r="C9644" s="16">
        <v>125</v>
      </c>
      <c r="D9644" s="16">
        <v>120.7</v>
      </c>
      <c r="E9644" s="17">
        <v>32604</v>
      </c>
      <c r="F9644" s="17"/>
    </row>
    <row r="9645" spans="1:6" x14ac:dyDescent="0.25">
      <c r="A9645" s="16" t="s">
        <v>250</v>
      </c>
      <c r="B9645" s="16">
        <v>89060</v>
      </c>
      <c r="C9645" s="16">
        <v>120</v>
      </c>
      <c r="D9645" s="16">
        <v>82.4</v>
      </c>
      <c r="E9645" s="17">
        <v>36571</v>
      </c>
      <c r="F9645" s="17"/>
    </row>
    <row r="9646" spans="1:6" x14ac:dyDescent="0.25">
      <c r="A9646" s="16" t="s">
        <v>250</v>
      </c>
      <c r="B9646" s="16">
        <v>89118</v>
      </c>
      <c r="C9646" s="16">
        <v>38</v>
      </c>
      <c r="D9646" s="16">
        <v>35.5</v>
      </c>
      <c r="E9646" s="17">
        <v>40687</v>
      </c>
      <c r="F9646" s="17"/>
    </row>
    <row r="9647" spans="1:6" x14ac:dyDescent="0.25">
      <c r="A9647" s="16" t="s">
        <v>250</v>
      </c>
      <c r="B9647" s="16">
        <v>89128</v>
      </c>
      <c r="C9647" s="16">
        <v>38</v>
      </c>
      <c r="D9647" s="16">
        <v>37.700000000000003</v>
      </c>
      <c r="E9647" s="17">
        <v>41877</v>
      </c>
      <c r="F9647" s="17"/>
    </row>
    <row r="9648" spans="1:6" x14ac:dyDescent="0.25">
      <c r="A9648" s="16" t="s">
        <v>250</v>
      </c>
      <c r="B9648" s="16">
        <v>89431</v>
      </c>
      <c r="C9648" s="16">
        <v>96</v>
      </c>
      <c r="D9648" s="16">
        <v>39.4</v>
      </c>
      <c r="E9648" s="17">
        <v>43649</v>
      </c>
      <c r="F9648" s="17"/>
    </row>
    <row r="9649" spans="1:6" x14ac:dyDescent="0.25">
      <c r="A9649" s="16" t="s">
        <v>250</v>
      </c>
      <c r="B9649" s="16">
        <v>89014</v>
      </c>
      <c r="C9649" s="16">
        <v>255</v>
      </c>
      <c r="D9649" s="16">
        <v>231.5</v>
      </c>
      <c r="E9649" s="17">
        <v>36368</v>
      </c>
      <c r="F9649" s="17"/>
    </row>
    <row r="9650" spans="1:6" x14ac:dyDescent="0.25">
      <c r="A9650" s="16" t="s">
        <v>250</v>
      </c>
      <c r="B9650" s="16">
        <v>89415</v>
      </c>
      <c r="C9650" s="16">
        <v>24</v>
      </c>
      <c r="D9650" s="16">
        <v>23.3</v>
      </c>
      <c r="E9650" s="17">
        <v>24473</v>
      </c>
      <c r="F9650" s="17"/>
    </row>
    <row r="9651" spans="1:6" x14ac:dyDescent="0.25">
      <c r="A9651" s="16" t="s">
        <v>250</v>
      </c>
      <c r="B9651" s="16">
        <v>89119</v>
      </c>
      <c r="C9651" s="16">
        <v>108</v>
      </c>
      <c r="D9651" s="16">
        <v>93.5</v>
      </c>
      <c r="E9651" s="17">
        <v>39871</v>
      </c>
      <c r="F9651" s="17"/>
    </row>
    <row r="9652" spans="1:6" x14ac:dyDescent="0.25">
      <c r="A9652" s="16" t="s">
        <v>250</v>
      </c>
      <c r="B9652" s="16">
        <v>89129</v>
      </c>
      <c r="C9652" s="16">
        <v>155</v>
      </c>
      <c r="D9652" s="16">
        <v>135.30000000000001</v>
      </c>
      <c r="E9652" s="17">
        <v>36089</v>
      </c>
      <c r="F9652" s="17"/>
    </row>
    <row r="9653" spans="1:6" x14ac:dyDescent="0.25">
      <c r="A9653" s="16" t="s">
        <v>250</v>
      </c>
      <c r="B9653" s="16">
        <v>89301</v>
      </c>
      <c r="C9653" s="16">
        <v>97</v>
      </c>
      <c r="D9653" s="16">
        <v>30.4</v>
      </c>
      <c r="E9653" s="17">
        <v>27864</v>
      </c>
      <c r="F9653" s="17"/>
    </row>
    <row r="9654" spans="1:6" x14ac:dyDescent="0.25">
      <c r="A9654" s="16" t="s">
        <v>250</v>
      </c>
      <c r="B9654" s="16">
        <v>89523</v>
      </c>
      <c r="C9654" s="16">
        <v>141</v>
      </c>
      <c r="D9654" s="16">
        <v>91.4</v>
      </c>
      <c r="E9654" s="17">
        <v>43025</v>
      </c>
      <c r="F9654" s="17"/>
    </row>
    <row r="9655" spans="1:6" x14ac:dyDescent="0.25">
      <c r="A9655" s="16" t="s">
        <v>250</v>
      </c>
      <c r="B9655" s="16">
        <v>89144</v>
      </c>
      <c r="C9655" s="16">
        <v>190</v>
      </c>
      <c r="D9655" s="16">
        <v>176.6</v>
      </c>
      <c r="E9655" s="17">
        <v>38420</v>
      </c>
      <c r="F9655" s="17"/>
    </row>
    <row r="9656" spans="1:6" x14ac:dyDescent="0.25">
      <c r="A9656" s="16" t="s">
        <v>250</v>
      </c>
      <c r="B9656" s="16">
        <v>89509</v>
      </c>
      <c r="C9656" s="16">
        <v>189</v>
      </c>
      <c r="D9656" s="16">
        <v>129.5</v>
      </c>
      <c r="E9656" s="17">
        <v>32463</v>
      </c>
      <c r="F9656" s="17"/>
    </row>
    <row r="9657" spans="1:6" x14ac:dyDescent="0.25">
      <c r="A9657" s="16" t="s">
        <v>250</v>
      </c>
      <c r="B9657" s="16">
        <v>89511</v>
      </c>
      <c r="C9657" s="16">
        <v>198</v>
      </c>
      <c r="D9657" s="16">
        <v>100.9</v>
      </c>
      <c r="E9657" s="17">
        <v>33403</v>
      </c>
      <c r="F9657" s="17"/>
    </row>
    <row r="9658" spans="1:6" x14ac:dyDescent="0.25">
      <c r="A9658" s="16" t="s">
        <v>250</v>
      </c>
      <c r="B9658" s="16">
        <v>89701</v>
      </c>
      <c r="C9658" s="16">
        <v>146</v>
      </c>
      <c r="D9658" s="16">
        <v>126</v>
      </c>
      <c r="E9658" s="17">
        <v>37104</v>
      </c>
      <c r="F9658" s="17"/>
    </row>
    <row r="9659" spans="1:6" x14ac:dyDescent="0.25">
      <c r="A9659" s="16" t="s">
        <v>250</v>
      </c>
      <c r="B9659" s="16">
        <v>89502</v>
      </c>
      <c r="C9659" s="16">
        <v>42</v>
      </c>
      <c r="D9659" s="16">
        <v>41.6</v>
      </c>
      <c r="E9659" s="17">
        <v>42593</v>
      </c>
      <c r="F9659" s="17"/>
    </row>
    <row r="9660" spans="1:6" x14ac:dyDescent="0.25">
      <c r="A9660" s="16" t="s">
        <v>250</v>
      </c>
      <c r="B9660" s="16">
        <v>89447</v>
      </c>
      <c r="C9660" s="16">
        <v>49</v>
      </c>
      <c r="D9660" s="16">
        <v>36.1</v>
      </c>
      <c r="E9660" s="17">
        <v>24487</v>
      </c>
      <c r="F9660" s="17"/>
    </row>
    <row r="9661" spans="1:6" x14ac:dyDescent="0.25">
      <c r="A9661" s="16" t="s">
        <v>250</v>
      </c>
      <c r="B9661" s="16">
        <v>89135</v>
      </c>
      <c r="C9661" s="16">
        <v>60</v>
      </c>
      <c r="D9661" s="16">
        <v>54</v>
      </c>
      <c r="E9661" s="17">
        <v>39178</v>
      </c>
      <c r="F9661" s="17"/>
    </row>
    <row r="9662" spans="1:6" x14ac:dyDescent="0.25">
      <c r="A9662" s="16" t="s">
        <v>250</v>
      </c>
      <c r="B9662" s="16">
        <v>89030</v>
      </c>
      <c r="C9662" s="16">
        <v>188</v>
      </c>
      <c r="D9662" s="16">
        <v>184.2</v>
      </c>
      <c r="E9662" s="17">
        <v>36304</v>
      </c>
      <c r="F9662" s="17"/>
    </row>
    <row r="9663" spans="1:6" x14ac:dyDescent="0.25">
      <c r="A9663" s="16" t="s">
        <v>250</v>
      </c>
      <c r="B9663" s="16">
        <v>89119</v>
      </c>
      <c r="C9663" s="16">
        <v>120</v>
      </c>
      <c r="D9663" s="16">
        <v>77.599999999999994</v>
      </c>
      <c r="E9663" s="17">
        <v>36608</v>
      </c>
      <c r="F9663" s="17"/>
    </row>
    <row r="9664" spans="1:6" x14ac:dyDescent="0.25">
      <c r="A9664" s="16" t="s">
        <v>250</v>
      </c>
      <c r="B9664" s="16">
        <v>89129</v>
      </c>
      <c r="C9664" s="16">
        <v>24</v>
      </c>
      <c r="D9664" s="16">
        <v>21.3</v>
      </c>
      <c r="E9664" s="17">
        <v>41529</v>
      </c>
      <c r="F9664" s="17"/>
    </row>
    <row r="9665" spans="1:6" x14ac:dyDescent="0.25">
      <c r="A9665" s="16" t="s">
        <v>250</v>
      </c>
      <c r="B9665" s="16">
        <v>89701</v>
      </c>
      <c r="C9665" s="16">
        <v>73</v>
      </c>
      <c r="D9665" s="16">
        <v>51.6</v>
      </c>
      <c r="E9665" s="17">
        <v>26665</v>
      </c>
      <c r="F9665" s="17"/>
    </row>
    <row r="9666" spans="1:6" x14ac:dyDescent="0.25">
      <c r="A9666" s="16" t="s">
        <v>250</v>
      </c>
      <c r="B9666" s="16">
        <v>89436</v>
      </c>
      <c r="C9666" s="16">
        <v>120</v>
      </c>
      <c r="D9666" s="16">
        <v>86.7</v>
      </c>
      <c r="E9666" s="17">
        <v>40240</v>
      </c>
      <c r="F9666" s="17"/>
    </row>
    <row r="9667" spans="1:6" x14ac:dyDescent="0.25">
      <c r="A9667" s="16" t="s">
        <v>250</v>
      </c>
      <c r="B9667" s="16">
        <v>89820</v>
      </c>
      <c r="C9667" s="16">
        <v>25</v>
      </c>
      <c r="D9667" s="16">
        <v>16.2</v>
      </c>
      <c r="E9667" s="17">
        <v>35774</v>
      </c>
      <c r="F9667" s="17"/>
    </row>
    <row r="9668" spans="1:6" x14ac:dyDescent="0.25">
      <c r="A9668" s="16" t="s">
        <v>250</v>
      </c>
      <c r="B9668" s="16">
        <v>89801</v>
      </c>
      <c r="C9668" s="16">
        <v>112</v>
      </c>
      <c r="D9668" s="16">
        <v>95.5</v>
      </c>
      <c r="E9668" s="17">
        <v>36938</v>
      </c>
      <c r="F9668" s="17"/>
    </row>
    <row r="9669" spans="1:6" x14ac:dyDescent="0.25">
      <c r="A9669" s="16" t="s">
        <v>250</v>
      </c>
      <c r="B9669" s="16">
        <v>89030</v>
      </c>
      <c r="C9669" s="16">
        <v>182</v>
      </c>
      <c r="D9669" s="16">
        <v>170.1</v>
      </c>
      <c r="E9669" s="17">
        <v>29479</v>
      </c>
      <c r="F9669" s="17"/>
    </row>
    <row r="9670" spans="1:6" x14ac:dyDescent="0.25">
      <c r="A9670" s="16" t="s">
        <v>250</v>
      </c>
      <c r="B9670" s="16">
        <v>89119</v>
      </c>
      <c r="C9670" s="16">
        <v>2</v>
      </c>
      <c r="D9670" s="16">
        <v>1.3</v>
      </c>
      <c r="E9670" s="17">
        <v>32927</v>
      </c>
      <c r="F9670" s="17"/>
    </row>
    <row r="9671" spans="1:6" x14ac:dyDescent="0.25">
      <c r="A9671" s="16" t="s">
        <v>250</v>
      </c>
      <c r="B9671" s="16">
        <v>89052</v>
      </c>
      <c r="C9671" s="16">
        <v>121</v>
      </c>
      <c r="D9671" s="16">
        <v>105.2</v>
      </c>
      <c r="E9671" s="17">
        <v>43073</v>
      </c>
      <c r="F9671" s="17"/>
    </row>
    <row r="9672" spans="1:6" x14ac:dyDescent="0.25">
      <c r="A9672" s="16" t="s">
        <v>250</v>
      </c>
      <c r="B9672" s="16">
        <v>89410</v>
      </c>
      <c r="C9672" s="16">
        <v>60</v>
      </c>
      <c r="D9672" s="16">
        <v>54.8</v>
      </c>
      <c r="E9672" s="17">
        <v>38188</v>
      </c>
      <c r="F9672" s="17"/>
    </row>
    <row r="9673" spans="1:6" x14ac:dyDescent="0.25">
      <c r="A9673" s="16" t="s">
        <v>250</v>
      </c>
      <c r="B9673" s="16">
        <v>89118</v>
      </c>
      <c r="C9673" s="16">
        <v>160</v>
      </c>
      <c r="D9673" s="16">
        <v>113.9</v>
      </c>
      <c r="E9673" s="17">
        <v>42440</v>
      </c>
      <c r="F9673" s="17"/>
    </row>
    <row r="9674" spans="1:6" x14ac:dyDescent="0.25">
      <c r="A9674" s="16" t="s">
        <v>250</v>
      </c>
      <c r="B9674" s="16">
        <v>89169</v>
      </c>
      <c r="C9674" s="16">
        <v>100</v>
      </c>
      <c r="D9674" s="16">
        <v>90.8</v>
      </c>
      <c r="E9674" s="17">
        <v>26999</v>
      </c>
      <c r="F9674" s="17"/>
    </row>
    <row r="9675" spans="1:6" x14ac:dyDescent="0.25">
      <c r="A9675" s="16" t="s">
        <v>250</v>
      </c>
      <c r="B9675" s="16">
        <v>89130</v>
      </c>
      <c r="C9675" s="16">
        <v>144</v>
      </c>
      <c r="D9675" s="16">
        <v>133.30000000000001</v>
      </c>
      <c r="E9675" s="17">
        <v>25477</v>
      </c>
      <c r="F9675" s="17"/>
    </row>
    <row r="9676" spans="1:6" x14ac:dyDescent="0.25">
      <c r="A9676" s="16" t="s">
        <v>250</v>
      </c>
      <c r="B9676" s="16">
        <v>89146</v>
      </c>
      <c r="C9676" s="16">
        <v>148</v>
      </c>
      <c r="D9676" s="16">
        <v>134.9</v>
      </c>
      <c r="E9676" s="17">
        <v>36433</v>
      </c>
      <c r="F9676" s="17"/>
    </row>
    <row r="9677" spans="1:6" x14ac:dyDescent="0.25">
      <c r="A9677" s="16" t="s">
        <v>250</v>
      </c>
      <c r="B9677" s="16">
        <v>89149</v>
      </c>
      <c r="C9677" s="16">
        <v>72</v>
      </c>
      <c r="D9677" s="16">
        <v>22</v>
      </c>
      <c r="E9677" s="17">
        <v>43700</v>
      </c>
      <c r="F9677" s="17"/>
    </row>
    <row r="9678" spans="1:6" x14ac:dyDescent="0.25">
      <c r="A9678" s="16" t="s">
        <v>250</v>
      </c>
      <c r="B9678" s="16">
        <v>89015</v>
      </c>
      <c r="C9678" s="16">
        <v>266</v>
      </c>
      <c r="D9678" s="16">
        <v>256.8</v>
      </c>
      <c r="E9678" s="17">
        <v>30487</v>
      </c>
      <c r="F9678" s="17"/>
    </row>
    <row r="9679" spans="1:6" x14ac:dyDescent="0.25">
      <c r="A9679" s="16" t="s">
        <v>251</v>
      </c>
      <c r="B9679" s="16">
        <v>11432</v>
      </c>
      <c r="C9679" s="16">
        <v>200</v>
      </c>
      <c r="D9679" s="16">
        <v>194.4</v>
      </c>
      <c r="E9679" s="17">
        <v>26238</v>
      </c>
      <c r="F9679" s="17"/>
    </row>
    <row r="9680" spans="1:6" x14ac:dyDescent="0.25">
      <c r="A9680" s="16" t="s">
        <v>251</v>
      </c>
      <c r="B9680" s="16">
        <v>14127</v>
      </c>
      <c r="C9680" s="16">
        <v>202</v>
      </c>
      <c r="D9680" s="16">
        <v>2</v>
      </c>
      <c r="E9680" s="17">
        <v>27881</v>
      </c>
      <c r="F9680" s="17"/>
    </row>
    <row r="9681" spans="1:6" x14ac:dyDescent="0.25">
      <c r="A9681" s="16" t="s">
        <v>251</v>
      </c>
      <c r="B9681" s="16">
        <v>11432</v>
      </c>
      <c r="C9681" s="16">
        <v>220</v>
      </c>
      <c r="D9681" s="16">
        <v>164.9</v>
      </c>
      <c r="E9681" s="17">
        <v>28887</v>
      </c>
      <c r="F9681" s="17"/>
    </row>
    <row r="9682" spans="1:6" x14ac:dyDescent="0.25">
      <c r="A9682" s="16" t="s">
        <v>251</v>
      </c>
      <c r="B9682" s="16">
        <v>14742</v>
      </c>
      <c r="C9682" s="16">
        <v>134</v>
      </c>
      <c r="D9682" s="16">
        <v>130.6</v>
      </c>
      <c r="E9682" s="17">
        <v>33738</v>
      </c>
      <c r="F9682" s="17"/>
    </row>
    <row r="9683" spans="1:6" x14ac:dyDescent="0.25">
      <c r="A9683" s="16" t="s">
        <v>251</v>
      </c>
      <c r="B9683" s="16">
        <v>12449</v>
      </c>
      <c r="C9683" s="16">
        <v>258</v>
      </c>
      <c r="D9683" s="16">
        <v>247</v>
      </c>
      <c r="E9683" s="17">
        <v>34054</v>
      </c>
      <c r="F9683" s="17"/>
    </row>
    <row r="9684" spans="1:6" x14ac:dyDescent="0.25">
      <c r="A9684" s="16" t="s">
        <v>251</v>
      </c>
      <c r="B9684" s="16">
        <v>11354</v>
      </c>
      <c r="C9684" s="16">
        <v>302</v>
      </c>
      <c r="D9684" s="16">
        <v>292.2</v>
      </c>
      <c r="E9684" s="17">
        <v>35793</v>
      </c>
      <c r="F9684" s="17"/>
    </row>
    <row r="9685" spans="1:6" x14ac:dyDescent="0.25">
      <c r="A9685" s="16" t="s">
        <v>251</v>
      </c>
      <c r="B9685" s="16">
        <v>14020</v>
      </c>
      <c r="C9685" s="16">
        <v>126</v>
      </c>
      <c r="D9685" s="16">
        <v>122.8</v>
      </c>
      <c r="E9685" s="17">
        <v>34941</v>
      </c>
      <c r="F9685" s="17"/>
    </row>
    <row r="9686" spans="1:6" x14ac:dyDescent="0.25">
      <c r="A9686" s="16" t="s">
        <v>251</v>
      </c>
      <c r="B9686" s="16">
        <v>14621</v>
      </c>
      <c r="C9686" s="16">
        <v>120</v>
      </c>
      <c r="D9686" s="16">
        <v>106.4</v>
      </c>
      <c r="E9686" s="17">
        <v>27395</v>
      </c>
      <c r="F9686" s="17"/>
    </row>
    <row r="9687" spans="1:6" x14ac:dyDescent="0.25">
      <c r="A9687" s="16" t="s">
        <v>251</v>
      </c>
      <c r="B9687" s="16">
        <v>14456</v>
      </c>
      <c r="C9687" s="16">
        <v>345</v>
      </c>
      <c r="D9687" s="16">
        <v>272.89999999999998</v>
      </c>
      <c r="E9687" s="17">
        <v>24473</v>
      </c>
      <c r="F9687" s="17"/>
    </row>
    <row r="9688" spans="1:6" x14ac:dyDescent="0.25">
      <c r="A9688" s="16" t="s">
        <v>251</v>
      </c>
      <c r="B9688" s="16">
        <v>10471</v>
      </c>
      <c r="C9688" s="16">
        <v>843</v>
      </c>
      <c r="D9688" s="16">
        <v>724.1</v>
      </c>
      <c r="E9688" s="17">
        <v>24473</v>
      </c>
      <c r="F9688" s="17"/>
    </row>
    <row r="9689" spans="1:6" x14ac:dyDescent="0.25">
      <c r="A9689" s="16" t="s">
        <v>251</v>
      </c>
      <c r="B9689" s="16">
        <v>13037</v>
      </c>
      <c r="C9689" s="16">
        <v>80</v>
      </c>
      <c r="D9689" s="16">
        <v>76.599999999999994</v>
      </c>
      <c r="E9689" s="17">
        <v>28185</v>
      </c>
      <c r="F9689" s="17"/>
    </row>
    <row r="9690" spans="1:6" x14ac:dyDescent="0.25">
      <c r="A9690" s="16" t="s">
        <v>251</v>
      </c>
      <c r="B9690" s="16">
        <v>14214</v>
      </c>
      <c r="C9690" s="16">
        <v>80</v>
      </c>
      <c r="D9690" s="16">
        <v>71.599999999999994</v>
      </c>
      <c r="E9690" s="17">
        <v>27190</v>
      </c>
      <c r="F9690" s="17"/>
    </row>
    <row r="9691" spans="1:6" x14ac:dyDescent="0.25">
      <c r="A9691" s="16" t="s">
        <v>251</v>
      </c>
      <c r="B9691" s="16">
        <v>14513</v>
      </c>
      <c r="C9691" s="16">
        <v>182</v>
      </c>
      <c r="D9691" s="16">
        <v>171</v>
      </c>
      <c r="E9691" s="17">
        <v>26882</v>
      </c>
      <c r="F9691" s="17"/>
    </row>
    <row r="9692" spans="1:6" x14ac:dyDescent="0.25">
      <c r="A9692" s="16" t="s">
        <v>251</v>
      </c>
      <c r="B9692" s="16">
        <v>11550</v>
      </c>
      <c r="C9692" s="16">
        <v>280</v>
      </c>
      <c r="D9692" s="16">
        <v>267.89999999999998</v>
      </c>
      <c r="E9692" s="17">
        <v>34921</v>
      </c>
      <c r="F9692" s="17"/>
    </row>
    <row r="9693" spans="1:6" x14ac:dyDescent="0.25">
      <c r="A9693" s="16" t="s">
        <v>251</v>
      </c>
      <c r="B9693" s="16">
        <v>11694</v>
      </c>
      <c r="C9693" s="16">
        <v>240</v>
      </c>
      <c r="D9693" s="16">
        <v>201.6</v>
      </c>
      <c r="E9693" s="17">
        <v>25611</v>
      </c>
      <c r="F9693" s="17"/>
    </row>
    <row r="9694" spans="1:6" x14ac:dyDescent="0.25">
      <c r="A9694" s="16" t="s">
        <v>251</v>
      </c>
      <c r="B9694" s="16">
        <v>14070</v>
      </c>
      <c r="C9694" s="16">
        <v>160</v>
      </c>
      <c r="D9694" s="16">
        <v>130.6</v>
      </c>
      <c r="E9694" s="17">
        <v>29571</v>
      </c>
      <c r="F9694" s="17"/>
    </row>
    <row r="9695" spans="1:6" x14ac:dyDescent="0.25">
      <c r="A9695" s="16" t="s">
        <v>251</v>
      </c>
      <c r="B9695" s="16">
        <v>12414</v>
      </c>
      <c r="C9695" s="16">
        <v>120</v>
      </c>
      <c r="D9695" s="16">
        <v>108.9</v>
      </c>
      <c r="E9695" s="17">
        <v>28095</v>
      </c>
      <c r="F9695" s="17"/>
    </row>
    <row r="9696" spans="1:6" x14ac:dyDescent="0.25">
      <c r="A9696" s="16" t="s">
        <v>251</v>
      </c>
      <c r="B9696" s="16">
        <v>10301</v>
      </c>
      <c r="C9696" s="16">
        <v>120</v>
      </c>
      <c r="D9696" s="16">
        <v>113.6</v>
      </c>
      <c r="E9696" s="17">
        <v>25569</v>
      </c>
      <c r="F9696" s="17"/>
    </row>
    <row r="9697" spans="1:6" x14ac:dyDescent="0.25">
      <c r="A9697" s="16" t="s">
        <v>251</v>
      </c>
      <c r="B9697" s="16">
        <v>11901</v>
      </c>
      <c r="C9697" s="16">
        <v>60</v>
      </c>
      <c r="D9697" s="16">
        <v>51.6</v>
      </c>
      <c r="E9697" s="17">
        <v>32213</v>
      </c>
      <c r="F9697" s="17"/>
    </row>
    <row r="9698" spans="1:6" x14ac:dyDescent="0.25">
      <c r="A9698" s="16" t="s">
        <v>251</v>
      </c>
      <c r="B9698" s="16">
        <v>12601</v>
      </c>
      <c r="C9698" s="16">
        <v>190</v>
      </c>
      <c r="D9698" s="16">
        <v>156.30000000000001</v>
      </c>
      <c r="E9698" s="17">
        <v>36983</v>
      </c>
      <c r="F9698" s="17"/>
    </row>
    <row r="9699" spans="1:6" x14ac:dyDescent="0.25">
      <c r="A9699" s="16" t="s">
        <v>251</v>
      </c>
      <c r="B9699" s="16">
        <v>13126</v>
      </c>
      <c r="C9699" s="16">
        <v>80</v>
      </c>
      <c r="D9699" s="16">
        <v>50.7</v>
      </c>
      <c r="E9699" s="17">
        <v>28126</v>
      </c>
      <c r="F9699" s="17"/>
    </row>
    <row r="9700" spans="1:6" x14ac:dyDescent="0.25">
      <c r="A9700" s="16" t="s">
        <v>251</v>
      </c>
      <c r="B9700" s="16">
        <v>12211</v>
      </c>
      <c r="C9700" s="16">
        <v>250</v>
      </c>
      <c r="D9700" s="16">
        <v>190.7</v>
      </c>
      <c r="E9700" s="17">
        <v>27334</v>
      </c>
      <c r="F9700" s="17"/>
    </row>
    <row r="9701" spans="1:6" x14ac:dyDescent="0.25">
      <c r="A9701" s="16" t="s">
        <v>251</v>
      </c>
      <c r="B9701" s="16">
        <v>10467</v>
      </c>
      <c r="C9701" s="16">
        <v>243</v>
      </c>
      <c r="D9701" s="16">
        <v>232.8</v>
      </c>
      <c r="E9701" s="17">
        <v>27942</v>
      </c>
      <c r="F9701" s="17"/>
    </row>
    <row r="9702" spans="1:6" x14ac:dyDescent="0.25">
      <c r="A9702" s="16" t="s">
        <v>251</v>
      </c>
      <c r="B9702" s="16">
        <v>14208</v>
      </c>
      <c r="C9702" s="16">
        <v>173</v>
      </c>
      <c r="D9702" s="16">
        <v>157.9</v>
      </c>
      <c r="E9702" s="17">
        <v>24473</v>
      </c>
      <c r="F9702" s="17"/>
    </row>
    <row r="9703" spans="1:6" x14ac:dyDescent="0.25">
      <c r="A9703" s="16" t="s">
        <v>251</v>
      </c>
      <c r="B9703" s="16">
        <v>14120</v>
      </c>
      <c r="C9703" s="16">
        <v>200</v>
      </c>
      <c r="D9703" s="16">
        <v>188.5</v>
      </c>
      <c r="E9703" s="17">
        <v>29952</v>
      </c>
      <c r="F9703" s="17"/>
    </row>
    <row r="9704" spans="1:6" x14ac:dyDescent="0.25">
      <c r="A9704" s="16" t="s">
        <v>251</v>
      </c>
      <c r="B9704" s="16">
        <v>10452</v>
      </c>
      <c r="C9704" s="16">
        <v>66</v>
      </c>
      <c r="D9704" s="16">
        <v>63.5</v>
      </c>
      <c r="E9704" s="17">
        <v>33217</v>
      </c>
      <c r="F9704" s="17"/>
    </row>
    <row r="9705" spans="1:6" x14ac:dyDescent="0.25">
      <c r="A9705" s="16" t="s">
        <v>251</v>
      </c>
      <c r="B9705" s="16">
        <v>14226</v>
      </c>
      <c r="C9705" s="16">
        <v>92</v>
      </c>
      <c r="D9705" s="16">
        <v>83.8</v>
      </c>
      <c r="E9705" s="17">
        <v>24481</v>
      </c>
      <c r="F9705" s="17"/>
    </row>
    <row r="9706" spans="1:6" x14ac:dyDescent="0.25">
      <c r="A9706" s="16" t="s">
        <v>251</v>
      </c>
      <c r="B9706" s="16">
        <v>11217</v>
      </c>
      <c r="C9706" s="16">
        <v>288</v>
      </c>
      <c r="D9706" s="16">
        <v>295.2</v>
      </c>
      <c r="E9706" s="17">
        <v>38399</v>
      </c>
      <c r="F9706" s="17"/>
    </row>
    <row r="9707" spans="1:6" x14ac:dyDescent="0.25">
      <c r="A9707" s="16" t="s">
        <v>251</v>
      </c>
      <c r="B9707" s="16">
        <v>14850</v>
      </c>
      <c r="C9707" s="16">
        <v>160</v>
      </c>
      <c r="D9707" s="16">
        <v>113.7</v>
      </c>
      <c r="E9707" s="17">
        <v>29099</v>
      </c>
      <c r="F9707" s="17"/>
    </row>
    <row r="9708" spans="1:6" x14ac:dyDescent="0.25">
      <c r="A9708" s="16" t="s">
        <v>251</v>
      </c>
      <c r="B9708" s="16">
        <v>10306</v>
      </c>
      <c r="C9708" s="16">
        <v>378</v>
      </c>
      <c r="D9708" s="16">
        <v>355</v>
      </c>
      <c r="E9708" s="17">
        <v>26177</v>
      </c>
      <c r="F9708" s="17"/>
    </row>
    <row r="9709" spans="1:6" x14ac:dyDescent="0.25">
      <c r="A9709" s="16" t="s">
        <v>251</v>
      </c>
      <c r="B9709" s="16">
        <v>14865</v>
      </c>
      <c r="C9709" s="16">
        <v>120</v>
      </c>
      <c r="D9709" s="16">
        <v>112.8</v>
      </c>
      <c r="E9709" s="17">
        <v>26665</v>
      </c>
      <c r="F9709" s="17"/>
    </row>
    <row r="9710" spans="1:6" x14ac:dyDescent="0.25">
      <c r="A9710" s="16" t="s">
        <v>251</v>
      </c>
      <c r="B9710" s="16">
        <v>14620</v>
      </c>
      <c r="C9710" s="16">
        <v>54</v>
      </c>
      <c r="D9710" s="16">
        <v>49.5</v>
      </c>
      <c r="E9710" s="17">
        <v>28034</v>
      </c>
      <c r="F9710" s="17"/>
    </row>
    <row r="9711" spans="1:6" x14ac:dyDescent="0.25">
      <c r="A9711" s="16" t="s">
        <v>251</v>
      </c>
      <c r="B9711" s="16">
        <v>14487</v>
      </c>
      <c r="C9711" s="16">
        <v>48</v>
      </c>
      <c r="D9711" s="16">
        <v>40.700000000000003</v>
      </c>
      <c r="E9711" s="17">
        <v>24974</v>
      </c>
      <c r="F9711" s="17"/>
    </row>
    <row r="9712" spans="1:6" x14ac:dyDescent="0.25">
      <c r="A9712" s="16" t="s">
        <v>251</v>
      </c>
      <c r="B9712" s="16">
        <v>11229</v>
      </c>
      <c r="C9712" s="16">
        <v>189</v>
      </c>
      <c r="D9712" s="16">
        <v>179.7</v>
      </c>
      <c r="E9712" s="17">
        <v>25416</v>
      </c>
      <c r="F9712" s="17"/>
    </row>
    <row r="9713" spans="1:6" x14ac:dyDescent="0.25">
      <c r="A9713" s="16" t="s">
        <v>251</v>
      </c>
      <c r="B9713" s="16">
        <v>10550</v>
      </c>
      <c r="C9713" s="16">
        <v>240</v>
      </c>
      <c r="D9713" s="16">
        <v>218.1</v>
      </c>
      <c r="E9713" s="17">
        <v>27723</v>
      </c>
      <c r="F9713" s="17"/>
    </row>
    <row r="9714" spans="1:6" x14ac:dyDescent="0.25">
      <c r="A9714" s="16" t="s">
        <v>251</v>
      </c>
      <c r="B9714" s="16">
        <v>11216</v>
      </c>
      <c r="C9714" s="16">
        <v>140</v>
      </c>
      <c r="D9714" s="16">
        <v>135.19999999999999</v>
      </c>
      <c r="E9714" s="17">
        <v>27942</v>
      </c>
      <c r="F9714" s="17"/>
    </row>
    <row r="9715" spans="1:6" x14ac:dyDescent="0.25">
      <c r="A9715" s="16" t="s">
        <v>251</v>
      </c>
      <c r="B9715" s="16">
        <v>14221</v>
      </c>
      <c r="C9715" s="16">
        <v>48</v>
      </c>
      <c r="D9715" s="16">
        <v>43.7</v>
      </c>
      <c r="E9715" s="17">
        <v>36374</v>
      </c>
      <c r="F9715" s="17"/>
    </row>
    <row r="9716" spans="1:6" x14ac:dyDescent="0.25">
      <c r="A9716" s="16" t="s">
        <v>251</v>
      </c>
      <c r="B9716" s="16">
        <v>14482</v>
      </c>
      <c r="C9716" s="16">
        <v>140</v>
      </c>
      <c r="D9716" s="16">
        <v>133.69999999999999</v>
      </c>
      <c r="E9716" s="17">
        <v>29099</v>
      </c>
      <c r="F9716" s="17"/>
    </row>
    <row r="9717" spans="1:6" x14ac:dyDescent="0.25">
      <c r="A9717" s="16" t="s">
        <v>251</v>
      </c>
      <c r="B9717" s="16">
        <v>13045</v>
      </c>
      <c r="C9717" s="16">
        <v>80</v>
      </c>
      <c r="D9717" s="16">
        <v>75.2</v>
      </c>
      <c r="E9717" s="17">
        <v>34269</v>
      </c>
      <c r="F9717" s="17"/>
    </row>
    <row r="9718" spans="1:6" x14ac:dyDescent="0.25">
      <c r="A9718" s="16" t="s">
        <v>251</v>
      </c>
      <c r="B9718" s="16">
        <v>12538</v>
      </c>
      <c r="C9718" s="16">
        <v>120</v>
      </c>
      <c r="D9718" s="16">
        <v>110</v>
      </c>
      <c r="E9718" s="17">
        <v>26021</v>
      </c>
      <c r="F9718" s="17"/>
    </row>
    <row r="9719" spans="1:6" x14ac:dyDescent="0.25">
      <c r="A9719" s="16" t="s">
        <v>251</v>
      </c>
      <c r="B9719" s="16">
        <v>11769</v>
      </c>
      <c r="C9719" s="16">
        <v>280</v>
      </c>
      <c r="D9719" s="16">
        <v>268.89999999999998</v>
      </c>
      <c r="E9719" s="17">
        <v>37505</v>
      </c>
      <c r="F9719" s="17"/>
    </row>
    <row r="9720" spans="1:6" x14ac:dyDescent="0.25">
      <c r="A9720" s="16" t="s">
        <v>251</v>
      </c>
      <c r="B9720" s="16">
        <v>14850</v>
      </c>
      <c r="C9720" s="16">
        <v>60</v>
      </c>
      <c r="D9720" s="16">
        <v>58.5</v>
      </c>
      <c r="E9720" s="17">
        <v>24654</v>
      </c>
      <c r="F9720" s="17"/>
    </row>
    <row r="9721" spans="1:6" x14ac:dyDescent="0.25">
      <c r="A9721" s="16" t="s">
        <v>251</v>
      </c>
      <c r="B9721" s="16">
        <v>12508</v>
      </c>
      <c r="C9721" s="16">
        <v>160</v>
      </c>
      <c r="D9721" s="16">
        <v>151</v>
      </c>
      <c r="E9721" s="17">
        <v>33536</v>
      </c>
      <c r="F9721" s="17"/>
    </row>
    <row r="9722" spans="1:6" x14ac:dyDescent="0.25">
      <c r="A9722" s="16" t="s">
        <v>251</v>
      </c>
      <c r="B9722" s="16">
        <v>14450</v>
      </c>
      <c r="C9722" s="16">
        <v>80</v>
      </c>
      <c r="D9722" s="16">
        <v>78.8</v>
      </c>
      <c r="E9722" s="17">
        <v>27760</v>
      </c>
      <c r="F9722" s="17"/>
    </row>
    <row r="9723" spans="1:6" x14ac:dyDescent="0.25">
      <c r="A9723" s="16" t="s">
        <v>251</v>
      </c>
      <c r="B9723" s="16">
        <v>12304</v>
      </c>
      <c r="C9723" s="16">
        <v>160</v>
      </c>
      <c r="D9723" s="16">
        <v>156.5</v>
      </c>
      <c r="E9723" s="17">
        <v>27791</v>
      </c>
      <c r="F9723" s="17"/>
    </row>
    <row r="9724" spans="1:6" x14ac:dyDescent="0.25">
      <c r="A9724" s="16" t="s">
        <v>251</v>
      </c>
      <c r="B9724" s="16">
        <v>14075</v>
      </c>
      <c r="C9724" s="16">
        <v>230</v>
      </c>
      <c r="D9724" s="16">
        <v>221.7</v>
      </c>
      <c r="E9724" s="17">
        <v>30397</v>
      </c>
      <c r="F9724" s="17"/>
    </row>
    <row r="9725" spans="1:6" x14ac:dyDescent="0.25">
      <c r="A9725" s="16" t="s">
        <v>251</v>
      </c>
      <c r="B9725" s="16">
        <v>11691</v>
      </c>
      <c r="C9725" s="16">
        <v>163</v>
      </c>
      <c r="D9725" s="16">
        <v>141.5</v>
      </c>
      <c r="E9725" s="17">
        <v>31252</v>
      </c>
      <c r="F9725" s="17"/>
    </row>
    <row r="9726" spans="1:6" x14ac:dyDescent="0.25">
      <c r="A9726" s="16" t="s">
        <v>251</v>
      </c>
      <c r="B9726" s="16">
        <v>14618</v>
      </c>
      <c r="C9726" s="16">
        <v>362</v>
      </c>
      <c r="D9726" s="16">
        <v>302.5</v>
      </c>
      <c r="E9726" s="17">
        <v>24473</v>
      </c>
      <c r="F9726" s="17"/>
    </row>
    <row r="9727" spans="1:6" x14ac:dyDescent="0.25">
      <c r="A9727" s="16" t="s">
        <v>251</v>
      </c>
      <c r="B9727" s="16">
        <v>14612</v>
      </c>
      <c r="C9727" s="16">
        <v>40</v>
      </c>
      <c r="D9727" s="16">
        <v>37</v>
      </c>
      <c r="E9727" s="17">
        <v>28491</v>
      </c>
      <c r="F9727" s="17"/>
    </row>
    <row r="9728" spans="1:6" x14ac:dyDescent="0.25">
      <c r="A9728" s="16" t="s">
        <v>251</v>
      </c>
      <c r="B9728" s="16">
        <v>13619</v>
      </c>
      <c r="C9728" s="16">
        <v>90</v>
      </c>
      <c r="D9728" s="16">
        <v>84.9</v>
      </c>
      <c r="E9728" s="17">
        <v>28126</v>
      </c>
      <c r="F9728" s="17"/>
    </row>
    <row r="9729" spans="1:6" x14ac:dyDescent="0.25">
      <c r="A9729" s="16" t="s">
        <v>251</v>
      </c>
      <c r="B9729" s="16">
        <v>11355</v>
      </c>
      <c r="C9729" s="16">
        <v>6</v>
      </c>
      <c r="D9729" s="16">
        <v>3.9</v>
      </c>
      <c r="E9729" s="17">
        <v>40767</v>
      </c>
      <c r="F9729" s="17"/>
    </row>
    <row r="9730" spans="1:6" x14ac:dyDescent="0.25">
      <c r="A9730" s="16" t="s">
        <v>251</v>
      </c>
      <c r="B9730" s="16">
        <v>11777</v>
      </c>
      <c r="C9730" s="16">
        <v>120</v>
      </c>
      <c r="D9730" s="16">
        <v>112.3</v>
      </c>
      <c r="E9730" s="17">
        <v>27364</v>
      </c>
      <c r="F9730" s="17"/>
    </row>
    <row r="9731" spans="1:6" x14ac:dyDescent="0.25">
      <c r="A9731" s="16" t="s">
        <v>251</v>
      </c>
      <c r="B9731" s="16">
        <v>14607</v>
      </c>
      <c r="C9731" s="16">
        <v>147</v>
      </c>
      <c r="D9731" s="16">
        <v>143.6</v>
      </c>
      <c r="E9731" s="17">
        <v>30732</v>
      </c>
      <c r="F9731" s="17"/>
    </row>
    <row r="9732" spans="1:6" x14ac:dyDescent="0.25">
      <c r="A9732" s="16" t="s">
        <v>251</v>
      </c>
      <c r="B9732" s="16">
        <v>13205</v>
      </c>
      <c r="C9732" s="16">
        <v>583</v>
      </c>
      <c r="D9732" s="16">
        <v>552.79999999999995</v>
      </c>
      <c r="E9732" s="17">
        <v>24473</v>
      </c>
      <c r="F9732" s="17"/>
    </row>
    <row r="9733" spans="1:6" x14ac:dyDescent="0.25">
      <c r="A9733" s="16" t="s">
        <v>251</v>
      </c>
      <c r="B9733" s="16">
        <v>11554</v>
      </c>
      <c r="C9733" s="16">
        <v>280</v>
      </c>
      <c r="D9733" s="16">
        <v>268.8</v>
      </c>
      <c r="E9733" s="17">
        <v>37209</v>
      </c>
      <c r="F9733" s="17"/>
    </row>
    <row r="9734" spans="1:6" x14ac:dyDescent="0.25">
      <c r="A9734" s="16" t="s">
        <v>251</v>
      </c>
      <c r="B9734" s="16">
        <v>11201</v>
      </c>
      <c r="C9734" s="16">
        <v>364</v>
      </c>
      <c r="D9734" s="16">
        <v>358.4</v>
      </c>
      <c r="E9734" s="17">
        <v>24473</v>
      </c>
      <c r="F9734" s="17"/>
    </row>
    <row r="9735" spans="1:6" x14ac:dyDescent="0.25">
      <c r="A9735" s="16" t="s">
        <v>251</v>
      </c>
      <c r="B9735" s="16">
        <v>10562</v>
      </c>
      <c r="C9735" s="16">
        <v>79</v>
      </c>
      <c r="D9735" s="16">
        <v>39.700000000000003</v>
      </c>
      <c r="E9735" s="17">
        <v>27851</v>
      </c>
      <c r="F9735" s="17"/>
    </row>
    <row r="9736" spans="1:6" x14ac:dyDescent="0.25">
      <c r="A9736" s="16" t="s">
        <v>251</v>
      </c>
      <c r="B9736" s="16">
        <v>10301</v>
      </c>
      <c r="C9736" s="16">
        <v>278</v>
      </c>
      <c r="D9736" s="16">
        <v>215.2</v>
      </c>
      <c r="E9736" s="17">
        <v>25934</v>
      </c>
      <c r="F9736" s="17"/>
    </row>
    <row r="9737" spans="1:6" x14ac:dyDescent="0.25">
      <c r="A9737" s="16" t="s">
        <v>251</v>
      </c>
      <c r="B9737" s="16">
        <v>10701</v>
      </c>
      <c r="C9737" s="16">
        <v>169</v>
      </c>
      <c r="D9737" s="16">
        <v>167.1</v>
      </c>
      <c r="E9737" s="17">
        <v>32409</v>
      </c>
      <c r="F9737" s="17"/>
    </row>
    <row r="9738" spans="1:6" x14ac:dyDescent="0.25">
      <c r="A9738" s="16" t="s">
        <v>251</v>
      </c>
      <c r="B9738" s="16">
        <v>14892</v>
      </c>
      <c r="C9738" s="16">
        <v>200</v>
      </c>
      <c r="D9738" s="16">
        <v>189</v>
      </c>
      <c r="E9738" s="17">
        <v>26277</v>
      </c>
      <c r="F9738" s="17"/>
    </row>
    <row r="9739" spans="1:6" x14ac:dyDescent="0.25">
      <c r="A9739" s="16" t="s">
        <v>251</v>
      </c>
      <c r="B9739" s="16">
        <v>10989</v>
      </c>
      <c r="C9739" s="16">
        <v>160</v>
      </c>
      <c r="D9739" s="16">
        <v>151.69999999999999</v>
      </c>
      <c r="E9739" s="17">
        <v>26604</v>
      </c>
      <c r="F9739" s="17"/>
    </row>
    <row r="9740" spans="1:6" x14ac:dyDescent="0.25">
      <c r="A9740" s="16" t="s">
        <v>251</v>
      </c>
      <c r="B9740" s="16">
        <v>12541</v>
      </c>
      <c r="C9740" s="16">
        <v>120</v>
      </c>
      <c r="D9740" s="16">
        <v>100.9</v>
      </c>
      <c r="E9740" s="17">
        <v>26785</v>
      </c>
      <c r="F9740" s="17"/>
    </row>
    <row r="9741" spans="1:6" x14ac:dyDescent="0.25">
      <c r="A9741" s="16" t="s">
        <v>251</v>
      </c>
      <c r="B9741" s="16">
        <v>12309</v>
      </c>
      <c r="C9741" s="16">
        <v>112</v>
      </c>
      <c r="D9741" s="16">
        <v>106.7</v>
      </c>
      <c r="E9741" s="17">
        <v>32603</v>
      </c>
      <c r="F9741" s="17"/>
    </row>
    <row r="9742" spans="1:6" x14ac:dyDescent="0.25">
      <c r="A9742" s="16" t="s">
        <v>251</v>
      </c>
      <c r="B9742" s="16">
        <v>14450</v>
      </c>
      <c r="C9742" s="16">
        <v>140</v>
      </c>
      <c r="D9742" s="16">
        <v>131</v>
      </c>
      <c r="E9742" s="17">
        <v>27973</v>
      </c>
      <c r="F9742" s="17"/>
    </row>
    <row r="9743" spans="1:6" x14ac:dyDescent="0.25">
      <c r="A9743" s="16" t="s">
        <v>251</v>
      </c>
      <c r="B9743" s="16">
        <v>11207</v>
      </c>
      <c r="C9743" s="16">
        <v>280</v>
      </c>
      <c r="D9743" s="16">
        <v>272.8</v>
      </c>
      <c r="E9743" s="17">
        <v>36123</v>
      </c>
      <c r="F9743" s="17"/>
    </row>
    <row r="9744" spans="1:6" x14ac:dyDescent="0.25">
      <c r="A9744" s="16" t="s">
        <v>251</v>
      </c>
      <c r="B9744" s="16">
        <v>14218</v>
      </c>
      <c r="C9744" s="16">
        <v>84</v>
      </c>
      <c r="D9744" s="16">
        <v>82.7</v>
      </c>
      <c r="E9744" s="17">
        <v>25750</v>
      </c>
      <c r="F9744" s="17"/>
    </row>
    <row r="9745" spans="1:6" x14ac:dyDescent="0.25">
      <c r="A9745" s="16" t="s">
        <v>251</v>
      </c>
      <c r="B9745" s="16">
        <v>11378</v>
      </c>
      <c r="C9745" s="16">
        <v>200</v>
      </c>
      <c r="D9745" s="16">
        <v>185.2</v>
      </c>
      <c r="E9745" s="17">
        <v>27791</v>
      </c>
      <c r="F9745" s="17"/>
    </row>
    <row r="9746" spans="1:6" x14ac:dyDescent="0.25">
      <c r="A9746" s="16" t="s">
        <v>251</v>
      </c>
      <c r="B9746" s="16">
        <v>14810</v>
      </c>
      <c r="C9746" s="16">
        <v>120</v>
      </c>
      <c r="D9746" s="16">
        <v>110.5</v>
      </c>
      <c r="E9746" s="17">
        <v>32783</v>
      </c>
      <c r="F9746" s="17"/>
    </row>
    <row r="9747" spans="1:6" x14ac:dyDescent="0.25">
      <c r="A9747" s="16" t="s">
        <v>251</v>
      </c>
      <c r="B9747" s="16">
        <v>13214</v>
      </c>
      <c r="C9747" s="16">
        <v>132</v>
      </c>
      <c r="D9747" s="16">
        <v>129.4</v>
      </c>
      <c r="E9747" s="17">
        <v>24473</v>
      </c>
      <c r="F9747" s="17"/>
    </row>
    <row r="9748" spans="1:6" x14ac:dyDescent="0.25">
      <c r="A9748" s="16" t="s">
        <v>251</v>
      </c>
      <c r="B9748" s="16">
        <v>11691</v>
      </c>
      <c r="C9748" s="16">
        <v>200</v>
      </c>
      <c r="D9748" s="16">
        <v>195.5</v>
      </c>
      <c r="E9748" s="17">
        <v>27881</v>
      </c>
      <c r="F9748" s="17"/>
    </row>
    <row r="9749" spans="1:6" x14ac:dyDescent="0.25">
      <c r="A9749" s="16" t="s">
        <v>251</v>
      </c>
      <c r="B9749" s="16">
        <v>11238</v>
      </c>
      <c r="C9749" s="16">
        <v>320</v>
      </c>
      <c r="D9749" s="16">
        <v>292.2</v>
      </c>
      <c r="E9749" s="17">
        <v>28642</v>
      </c>
      <c r="F9749" s="17"/>
    </row>
    <row r="9750" spans="1:6" x14ac:dyDescent="0.25">
      <c r="A9750" s="16" t="s">
        <v>251</v>
      </c>
      <c r="B9750" s="16">
        <v>11691</v>
      </c>
      <c r="C9750" s="16">
        <v>100</v>
      </c>
      <c r="D9750" s="16">
        <v>98</v>
      </c>
      <c r="E9750" s="17">
        <v>26755</v>
      </c>
      <c r="F9750" s="17"/>
    </row>
    <row r="9751" spans="1:6" x14ac:dyDescent="0.25">
      <c r="A9751" s="16" t="s">
        <v>251</v>
      </c>
      <c r="B9751" s="16">
        <v>10956</v>
      </c>
      <c r="C9751" s="16">
        <v>180</v>
      </c>
      <c r="D9751" s="16">
        <v>173.3</v>
      </c>
      <c r="E9751" s="17">
        <v>33588</v>
      </c>
      <c r="F9751" s="17"/>
    </row>
    <row r="9752" spans="1:6" x14ac:dyDescent="0.25">
      <c r="A9752" s="16" t="s">
        <v>251</v>
      </c>
      <c r="B9752" s="16">
        <v>12065</v>
      </c>
      <c r="C9752" s="16">
        <v>120</v>
      </c>
      <c r="D9752" s="16">
        <v>116.7</v>
      </c>
      <c r="E9752" s="17">
        <v>34380</v>
      </c>
      <c r="F9752" s="17"/>
    </row>
    <row r="9753" spans="1:6" x14ac:dyDescent="0.25">
      <c r="A9753" s="16" t="s">
        <v>251</v>
      </c>
      <c r="B9753" s="16">
        <v>13215</v>
      </c>
      <c r="C9753" s="16">
        <v>20</v>
      </c>
      <c r="D9753" s="16">
        <v>15.8</v>
      </c>
      <c r="E9753" s="17">
        <v>41844</v>
      </c>
      <c r="F9753" s="17"/>
    </row>
    <row r="9754" spans="1:6" x14ac:dyDescent="0.25">
      <c r="A9754" s="16" t="s">
        <v>251</v>
      </c>
      <c r="B9754" s="16">
        <v>10567</v>
      </c>
      <c r="C9754" s="16">
        <v>200</v>
      </c>
      <c r="D9754" s="16">
        <v>120</v>
      </c>
      <c r="E9754" s="17">
        <v>24473</v>
      </c>
      <c r="F9754" s="17"/>
    </row>
    <row r="9755" spans="1:6" x14ac:dyDescent="0.25">
      <c r="A9755" s="16" t="s">
        <v>251</v>
      </c>
      <c r="B9755" s="16">
        <v>11692</v>
      </c>
      <c r="C9755" s="16">
        <v>200</v>
      </c>
      <c r="D9755" s="16">
        <v>180.1</v>
      </c>
      <c r="E9755" s="17">
        <v>27181</v>
      </c>
      <c r="F9755" s="17"/>
    </row>
    <row r="9756" spans="1:6" x14ac:dyDescent="0.25">
      <c r="A9756" s="16" t="s">
        <v>251</v>
      </c>
      <c r="B9756" s="16">
        <v>13601</v>
      </c>
      <c r="C9756" s="16">
        <v>272</v>
      </c>
      <c r="D9756" s="16">
        <v>263.89999999999998</v>
      </c>
      <c r="E9756" s="17">
        <v>27395</v>
      </c>
      <c r="F9756" s="17"/>
    </row>
    <row r="9757" spans="1:6" x14ac:dyDescent="0.25">
      <c r="A9757" s="16" t="s">
        <v>251</v>
      </c>
      <c r="B9757" s="16">
        <v>10469</v>
      </c>
      <c r="C9757" s="16">
        <v>200</v>
      </c>
      <c r="D9757" s="16">
        <v>187.8</v>
      </c>
      <c r="E9757" s="17">
        <v>24562</v>
      </c>
      <c r="F9757" s="17"/>
    </row>
    <row r="9758" spans="1:6" x14ac:dyDescent="0.25">
      <c r="A9758" s="16" t="s">
        <v>251</v>
      </c>
      <c r="B9758" s="16">
        <v>11767</v>
      </c>
      <c r="C9758" s="16">
        <v>240</v>
      </c>
      <c r="D9758" s="16">
        <v>230.8</v>
      </c>
      <c r="E9758" s="17">
        <v>30900</v>
      </c>
      <c r="F9758" s="17"/>
    </row>
    <row r="9759" spans="1:6" x14ac:dyDescent="0.25">
      <c r="A9759" s="16" t="s">
        <v>251</v>
      </c>
      <c r="B9759" s="16">
        <v>12184</v>
      </c>
      <c r="C9759" s="16">
        <v>236</v>
      </c>
      <c r="D9759" s="16">
        <v>233.7</v>
      </c>
      <c r="E9759" s="17">
        <v>28065</v>
      </c>
      <c r="F9759" s="17"/>
    </row>
    <row r="9760" spans="1:6" x14ac:dyDescent="0.25">
      <c r="A9760" s="16" t="s">
        <v>251</v>
      </c>
      <c r="B9760" s="16">
        <v>14701</v>
      </c>
      <c r="C9760" s="16">
        <v>146</v>
      </c>
      <c r="D9760" s="16">
        <v>142.5</v>
      </c>
      <c r="E9760" s="17">
        <v>24473</v>
      </c>
      <c r="F9760" s="17"/>
    </row>
    <row r="9761" spans="1:6" x14ac:dyDescent="0.25">
      <c r="A9761" s="16" t="s">
        <v>251</v>
      </c>
      <c r="B9761" s="16">
        <v>12144</v>
      </c>
      <c r="C9761" s="16">
        <v>80</v>
      </c>
      <c r="D9761" s="16">
        <v>74.3</v>
      </c>
      <c r="E9761" s="17">
        <v>32287</v>
      </c>
      <c r="F9761" s="17"/>
    </row>
    <row r="9762" spans="1:6" x14ac:dyDescent="0.25">
      <c r="A9762" s="16" t="s">
        <v>251</v>
      </c>
      <c r="B9762" s="16">
        <v>10580</v>
      </c>
      <c r="C9762" s="16">
        <v>84</v>
      </c>
      <c r="D9762" s="16">
        <v>78.5</v>
      </c>
      <c r="E9762" s="17">
        <v>35307</v>
      </c>
      <c r="F9762" s="17"/>
    </row>
    <row r="9763" spans="1:6" x14ac:dyDescent="0.25">
      <c r="A9763" s="16" t="s">
        <v>251</v>
      </c>
      <c r="B9763" s="16">
        <v>14020</v>
      </c>
      <c r="C9763" s="16">
        <v>62</v>
      </c>
      <c r="D9763" s="16">
        <v>61</v>
      </c>
      <c r="E9763" s="17">
        <v>25750</v>
      </c>
      <c r="F9763" s="17"/>
    </row>
    <row r="9764" spans="1:6" x14ac:dyDescent="0.25">
      <c r="A9764" s="16" t="s">
        <v>251</v>
      </c>
      <c r="B9764" s="16">
        <v>11224</v>
      </c>
      <c r="C9764" s="16">
        <v>360</v>
      </c>
      <c r="D9764" s="16">
        <v>355</v>
      </c>
      <c r="E9764" s="17">
        <v>27760</v>
      </c>
      <c r="F9764" s="17"/>
    </row>
    <row r="9765" spans="1:6" x14ac:dyDescent="0.25">
      <c r="A9765" s="16" t="s">
        <v>251</v>
      </c>
      <c r="B9765" s="16">
        <v>10510</v>
      </c>
      <c r="C9765" s="16">
        <v>131</v>
      </c>
      <c r="D9765" s="16">
        <v>99.3</v>
      </c>
      <c r="E9765" s="17">
        <v>24473</v>
      </c>
      <c r="F9765" s="17"/>
    </row>
    <row r="9766" spans="1:6" x14ac:dyDescent="0.25">
      <c r="A9766" s="16" t="s">
        <v>251</v>
      </c>
      <c r="B9766" s="16">
        <v>12180</v>
      </c>
      <c r="C9766" s="16">
        <v>122</v>
      </c>
      <c r="D9766" s="16">
        <v>115.4</v>
      </c>
      <c r="E9766" s="17">
        <v>33920</v>
      </c>
      <c r="F9766" s="17"/>
    </row>
    <row r="9767" spans="1:6" x14ac:dyDescent="0.25">
      <c r="A9767" s="16" t="s">
        <v>251</v>
      </c>
      <c r="B9767" s="16">
        <v>14623</v>
      </c>
      <c r="C9767" s="16">
        <v>160</v>
      </c>
      <c r="D9767" s="16">
        <v>137.6</v>
      </c>
      <c r="E9767" s="17">
        <v>26343</v>
      </c>
      <c r="F9767" s="17"/>
    </row>
    <row r="9768" spans="1:6" x14ac:dyDescent="0.25">
      <c r="A9768" s="16" t="s">
        <v>251</v>
      </c>
      <c r="B9768" s="16">
        <v>10472</v>
      </c>
      <c r="C9768" s="16">
        <v>200</v>
      </c>
      <c r="D9768" s="16">
        <v>200.9</v>
      </c>
      <c r="E9768" s="17">
        <v>28307</v>
      </c>
      <c r="F9768" s="17"/>
    </row>
    <row r="9769" spans="1:6" x14ac:dyDescent="0.25">
      <c r="A9769" s="16" t="s">
        <v>251</v>
      </c>
      <c r="B9769" s="16">
        <v>12866</v>
      </c>
      <c r="C9769" s="16">
        <v>356</v>
      </c>
      <c r="D9769" s="16">
        <v>328.7</v>
      </c>
      <c r="E9769" s="17">
        <v>27030</v>
      </c>
      <c r="F9769" s="17"/>
    </row>
    <row r="9770" spans="1:6" x14ac:dyDescent="0.25">
      <c r="A9770" s="16" t="s">
        <v>251</v>
      </c>
      <c r="B9770" s="16">
        <v>11354</v>
      </c>
      <c r="C9770" s="16">
        <v>227</v>
      </c>
      <c r="D9770" s="16">
        <v>214.3</v>
      </c>
      <c r="E9770" s="17">
        <v>24473</v>
      </c>
      <c r="F9770" s="17"/>
    </row>
    <row r="9771" spans="1:6" x14ac:dyDescent="0.25">
      <c r="A9771" s="16" t="s">
        <v>251</v>
      </c>
      <c r="B9771" s="16">
        <v>12180</v>
      </c>
      <c r="C9771" s="16">
        <v>362</v>
      </c>
      <c r="D9771" s="16">
        <v>355.1</v>
      </c>
      <c r="E9771" s="17">
        <v>25112</v>
      </c>
      <c r="F9771" s="17"/>
    </row>
    <row r="9772" spans="1:6" x14ac:dyDescent="0.25">
      <c r="A9772" s="16" t="s">
        <v>251</v>
      </c>
      <c r="B9772" s="16">
        <v>10469</v>
      </c>
      <c r="C9772" s="16">
        <v>191</v>
      </c>
      <c r="D9772" s="16">
        <v>191.8</v>
      </c>
      <c r="E9772" s="17">
        <v>29983</v>
      </c>
      <c r="F9772" s="17"/>
    </row>
    <row r="9773" spans="1:6" x14ac:dyDescent="0.25">
      <c r="A9773" s="16" t="s">
        <v>251</v>
      </c>
      <c r="B9773" s="16">
        <v>12804</v>
      </c>
      <c r="C9773" s="16">
        <v>80</v>
      </c>
      <c r="D9773" s="16">
        <v>75.8</v>
      </c>
      <c r="E9773" s="17">
        <v>28004</v>
      </c>
      <c r="F9773" s="17"/>
    </row>
    <row r="9774" spans="1:6" x14ac:dyDescent="0.25">
      <c r="A9774" s="16" t="s">
        <v>251</v>
      </c>
      <c r="B9774" s="16">
        <v>10522</v>
      </c>
      <c r="C9774" s="16">
        <v>304</v>
      </c>
      <c r="D9774" s="16">
        <v>291.5</v>
      </c>
      <c r="E9774" s="17">
        <v>26721</v>
      </c>
      <c r="F9774" s="17"/>
    </row>
    <row r="9775" spans="1:6" x14ac:dyDescent="0.25">
      <c r="A9775" s="16" t="s">
        <v>251</v>
      </c>
      <c r="B9775" s="16">
        <v>10573</v>
      </c>
      <c r="C9775" s="16">
        <v>160</v>
      </c>
      <c r="D9775" s="16">
        <v>150.5</v>
      </c>
      <c r="E9775" s="17">
        <v>29160</v>
      </c>
      <c r="F9775" s="17"/>
    </row>
    <row r="9776" spans="1:6" x14ac:dyDescent="0.25">
      <c r="A9776" s="16" t="s">
        <v>251</v>
      </c>
      <c r="B9776" s="16">
        <v>10463</v>
      </c>
      <c r="C9776" s="16">
        <v>200</v>
      </c>
      <c r="D9776" s="16">
        <v>182.7</v>
      </c>
      <c r="E9776" s="17">
        <v>24840</v>
      </c>
      <c r="F9776" s="17"/>
    </row>
    <row r="9777" spans="1:6" x14ac:dyDescent="0.25">
      <c r="A9777" s="16" t="s">
        <v>251</v>
      </c>
      <c r="B9777" s="16">
        <v>10465</v>
      </c>
      <c r="C9777" s="16">
        <v>200</v>
      </c>
      <c r="D9777" s="16">
        <v>204.8</v>
      </c>
      <c r="E9777" s="17">
        <v>28095</v>
      </c>
      <c r="F9777" s="17"/>
    </row>
    <row r="9778" spans="1:6" x14ac:dyDescent="0.25">
      <c r="A9778" s="16" t="s">
        <v>251</v>
      </c>
      <c r="B9778" s="16">
        <v>11213</v>
      </c>
      <c r="C9778" s="16">
        <v>295</v>
      </c>
      <c r="D9778" s="16">
        <v>287.7</v>
      </c>
      <c r="E9778" s="17">
        <v>28292</v>
      </c>
      <c r="F9778" s="17"/>
    </row>
    <row r="9779" spans="1:6" x14ac:dyDescent="0.25">
      <c r="A9779" s="16" t="s">
        <v>251</v>
      </c>
      <c r="B9779" s="16">
        <v>11572</v>
      </c>
      <c r="C9779" s="16">
        <v>100</v>
      </c>
      <c r="D9779" s="16">
        <v>95.5</v>
      </c>
      <c r="E9779" s="17">
        <v>24929</v>
      </c>
      <c r="F9779" s="17"/>
    </row>
    <row r="9780" spans="1:6" x14ac:dyDescent="0.25">
      <c r="A9780" s="16" t="s">
        <v>251</v>
      </c>
      <c r="B9780" s="16">
        <v>14086</v>
      </c>
      <c r="C9780" s="16">
        <v>160</v>
      </c>
      <c r="D9780" s="16">
        <v>154</v>
      </c>
      <c r="E9780" s="17">
        <v>24473</v>
      </c>
      <c r="F9780" s="17"/>
    </row>
    <row r="9781" spans="1:6" x14ac:dyDescent="0.25">
      <c r="A9781" s="16" t="s">
        <v>251</v>
      </c>
      <c r="B9781" s="16">
        <v>11780</v>
      </c>
      <c r="C9781" s="16">
        <v>252</v>
      </c>
      <c r="D9781" s="16">
        <v>244.9</v>
      </c>
      <c r="E9781" s="17">
        <v>33471</v>
      </c>
      <c r="F9781" s="17"/>
    </row>
    <row r="9782" spans="1:6" x14ac:dyDescent="0.25">
      <c r="A9782" s="16" t="s">
        <v>251</v>
      </c>
      <c r="B9782" s="16">
        <v>13501</v>
      </c>
      <c r="C9782" s="16">
        <v>320</v>
      </c>
      <c r="D9782" s="16">
        <v>311.2</v>
      </c>
      <c r="E9782" s="17">
        <v>27851</v>
      </c>
      <c r="F9782" s="17"/>
    </row>
    <row r="9783" spans="1:6" x14ac:dyDescent="0.25">
      <c r="A9783" s="16" t="s">
        <v>251</v>
      </c>
      <c r="B9783" s="16">
        <v>11953</v>
      </c>
      <c r="C9783" s="16">
        <v>164</v>
      </c>
      <c r="D9783" s="16">
        <v>130.9</v>
      </c>
      <c r="E9783" s="17">
        <v>26840</v>
      </c>
      <c r="F9783" s="17"/>
    </row>
    <row r="9784" spans="1:6" x14ac:dyDescent="0.25">
      <c r="A9784" s="16" t="s">
        <v>251</v>
      </c>
      <c r="B9784" s="16">
        <v>10304</v>
      </c>
      <c r="C9784" s="16">
        <v>300</v>
      </c>
      <c r="D9784" s="16">
        <v>288.10000000000002</v>
      </c>
      <c r="E9784" s="17">
        <v>27760</v>
      </c>
      <c r="F9784" s="17"/>
    </row>
    <row r="9785" spans="1:6" x14ac:dyDescent="0.25">
      <c r="A9785" s="16" t="s">
        <v>251</v>
      </c>
      <c r="B9785" s="16">
        <v>10457</v>
      </c>
      <c r="C9785" s="16">
        <v>108</v>
      </c>
      <c r="D9785" s="16">
        <v>99.9</v>
      </c>
      <c r="E9785" s="17">
        <v>34775</v>
      </c>
      <c r="F9785" s="17"/>
    </row>
    <row r="9786" spans="1:6" x14ac:dyDescent="0.25">
      <c r="A9786" s="16" t="s">
        <v>251</v>
      </c>
      <c r="B9786" s="16">
        <v>10924</v>
      </c>
      <c r="C9786" s="16">
        <v>360</v>
      </c>
      <c r="D9786" s="16">
        <v>337.8</v>
      </c>
      <c r="E9786" s="17">
        <v>24746</v>
      </c>
      <c r="F9786" s="17"/>
    </row>
    <row r="9787" spans="1:6" x14ac:dyDescent="0.25">
      <c r="A9787" s="16" t="s">
        <v>251</v>
      </c>
      <c r="B9787" s="16">
        <v>11203</v>
      </c>
      <c r="C9787" s="16">
        <v>320</v>
      </c>
      <c r="D9787" s="16">
        <v>310.60000000000002</v>
      </c>
      <c r="E9787" s="17">
        <v>35772</v>
      </c>
      <c r="F9787" s="17"/>
    </row>
    <row r="9788" spans="1:6" x14ac:dyDescent="0.25">
      <c r="A9788" s="16" t="s">
        <v>251</v>
      </c>
      <c r="B9788" s="16">
        <v>11004</v>
      </c>
      <c r="C9788" s="16">
        <v>60</v>
      </c>
      <c r="D9788" s="16">
        <v>57</v>
      </c>
      <c r="E9788" s="17">
        <v>25842</v>
      </c>
      <c r="F9788" s="17"/>
    </row>
    <row r="9789" spans="1:6" x14ac:dyDescent="0.25">
      <c r="A9789" s="16" t="s">
        <v>251</v>
      </c>
      <c r="B9789" s="16">
        <v>12901</v>
      </c>
      <c r="C9789" s="16">
        <v>80</v>
      </c>
      <c r="D9789" s="16">
        <v>69.900000000000006</v>
      </c>
      <c r="E9789" s="17">
        <v>28154</v>
      </c>
      <c r="F9789" s="17"/>
    </row>
    <row r="9790" spans="1:6" x14ac:dyDescent="0.25">
      <c r="A9790" s="16" t="s">
        <v>251</v>
      </c>
      <c r="B9790" s="16">
        <v>10463</v>
      </c>
      <c r="C9790" s="16">
        <v>400</v>
      </c>
      <c r="D9790" s="16">
        <v>365.4</v>
      </c>
      <c r="E9790" s="17">
        <v>24473</v>
      </c>
      <c r="F9790" s="17"/>
    </row>
    <row r="9791" spans="1:6" x14ac:dyDescent="0.25">
      <c r="A9791" s="16" t="s">
        <v>251</v>
      </c>
      <c r="B9791" s="16">
        <v>12180</v>
      </c>
      <c r="C9791" s="16">
        <v>80</v>
      </c>
      <c r="D9791" s="16">
        <v>79.900000000000006</v>
      </c>
      <c r="E9791" s="17">
        <v>25235</v>
      </c>
      <c r="F9791" s="17"/>
    </row>
    <row r="9792" spans="1:6" x14ac:dyDescent="0.25">
      <c r="A9792" s="16" t="s">
        <v>251</v>
      </c>
      <c r="B9792" s="16">
        <v>11233</v>
      </c>
      <c r="C9792" s="16">
        <v>240</v>
      </c>
      <c r="D9792" s="16">
        <v>230.9</v>
      </c>
      <c r="E9792" s="17">
        <v>24473</v>
      </c>
      <c r="F9792" s="17"/>
    </row>
    <row r="9793" spans="1:6" x14ac:dyDescent="0.25">
      <c r="A9793" s="16" t="s">
        <v>251</v>
      </c>
      <c r="B9793" s="16">
        <v>14209</v>
      </c>
      <c r="C9793" s="16">
        <v>200</v>
      </c>
      <c r="D9793" s="16">
        <v>186.2</v>
      </c>
      <c r="E9793" s="17">
        <v>29319</v>
      </c>
      <c r="F9793" s="17"/>
    </row>
    <row r="9794" spans="1:6" x14ac:dyDescent="0.25">
      <c r="A9794" s="16" t="s">
        <v>251</v>
      </c>
      <c r="B9794" s="16">
        <v>10591</v>
      </c>
      <c r="C9794" s="16">
        <v>120</v>
      </c>
      <c r="D9794" s="16">
        <v>98.1</v>
      </c>
      <c r="E9794" s="17">
        <v>27303</v>
      </c>
      <c r="F9794" s="17"/>
    </row>
    <row r="9795" spans="1:6" x14ac:dyDescent="0.25">
      <c r="A9795" s="16" t="s">
        <v>251</v>
      </c>
      <c r="B9795" s="16">
        <v>10562</v>
      </c>
      <c r="C9795" s="16">
        <v>49</v>
      </c>
      <c r="D9795" s="16">
        <v>47.1</v>
      </c>
      <c r="E9795" s="17">
        <v>33760</v>
      </c>
      <c r="F9795" s="17"/>
    </row>
    <row r="9796" spans="1:6" x14ac:dyDescent="0.25">
      <c r="A9796" s="16" t="s">
        <v>251</v>
      </c>
      <c r="B9796" s="16">
        <v>11355</v>
      </c>
      <c r="C9796" s="16">
        <v>320</v>
      </c>
      <c r="D9796" s="16">
        <v>314.5</v>
      </c>
      <c r="E9796" s="17">
        <v>27364</v>
      </c>
      <c r="F9796" s="17"/>
    </row>
    <row r="9797" spans="1:6" x14ac:dyDescent="0.25">
      <c r="A9797" s="16" t="s">
        <v>251</v>
      </c>
      <c r="B9797" s="16">
        <v>13440</v>
      </c>
      <c r="C9797" s="16">
        <v>160</v>
      </c>
      <c r="D9797" s="16">
        <v>148.4</v>
      </c>
      <c r="E9797" s="17">
        <v>27973</v>
      </c>
      <c r="F9797" s="17"/>
    </row>
    <row r="9798" spans="1:6" x14ac:dyDescent="0.25">
      <c r="A9798" s="16" t="s">
        <v>251</v>
      </c>
      <c r="B9798" s="16">
        <v>11787</v>
      </c>
      <c r="C9798" s="16">
        <v>162</v>
      </c>
      <c r="D9798" s="16">
        <v>160.4</v>
      </c>
      <c r="E9798" s="17">
        <v>33660</v>
      </c>
      <c r="F9798" s="17"/>
    </row>
    <row r="9799" spans="1:6" x14ac:dyDescent="0.25">
      <c r="A9799" s="16" t="s">
        <v>251</v>
      </c>
      <c r="B9799" s="16">
        <v>12953</v>
      </c>
      <c r="C9799" s="16">
        <v>135</v>
      </c>
      <c r="D9799" s="16">
        <v>127.9</v>
      </c>
      <c r="E9799" s="17">
        <v>24473</v>
      </c>
      <c r="F9799" s="17"/>
    </row>
    <row r="9800" spans="1:6" x14ac:dyDescent="0.25">
      <c r="A9800" s="16" t="s">
        <v>251</v>
      </c>
      <c r="B9800" s="16">
        <v>11021</v>
      </c>
      <c r="C9800" s="16">
        <v>214</v>
      </c>
      <c r="D9800" s="16">
        <v>206.3</v>
      </c>
      <c r="E9800" s="17">
        <v>27851</v>
      </c>
      <c r="F9800" s="17"/>
    </row>
    <row r="9801" spans="1:6" x14ac:dyDescent="0.25">
      <c r="A9801" s="16" t="s">
        <v>251</v>
      </c>
      <c r="B9801" s="16">
        <v>13903</v>
      </c>
      <c r="C9801" s="16">
        <v>20</v>
      </c>
      <c r="D9801" s="16">
        <v>18.5</v>
      </c>
      <c r="E9801" s="17">
        <v>39002</v>
      </c>
      <c r="F9801" s="17"/>
    </row>
    <row r="9802" spans="1:6" x14ac:dyDescent="0.25">
      <c r="A9802" s="16" t="s">
        <v>251</v>
      </c>
      <c r="B9802" s="16">
        <v>10802</v>
      </c>
      <c r="C9802" s="16">
        <v>150</v>
      </c>
      <c r="D9802" s="16">
        <v>141.69999999999999</v>
      </c>
      <c r="E9802" s="17">
        <v>26238</v>
      </c>
      <c r="F9802" s="17"/>
    </row>
    <row r="9803" spans="1:6" x14ac:dyDescent="0.25">
      <c r="A9803" s="16" t="s">
        <v>251</v>
      </c>
      <c r="B9803" s="16">
        <v>14850</v>
      </c>
      <c r="C9803" s="16">
        <v>48</v>
      </c>
      <c r="D9803" s="16">
        <v>45.1</v>
      </c>
      <c r="E9803" s="17">
        <v>35118</v>
      </c>
      <c r="F9803" s="17"/>
    </row>
    <row r="9804" spans="1:6" x14ac:dyDescent="0.25">
      <c r="A9804" s="16" t="s">
        <v>251</v>
      </c>
      <c r="B9804" s="16">
        <v>12561</v>
      </c>
      <c r="C9804" s="16">
        <v>40</v>
      </c>
      <c r="D9804" s="16">
        <v>35.799999999999997</v>
      </c>
      <c r="E9804" s="17">
        <v>40262</v>
      </c>
      <c r="F9804" s="17"/>
    </row>
    <row r="9805" spans="1:6" x14ac:dyDescent="0.25">
      <c r="A9805" s="16" t="s">
        <v>251</v>
      </c>
      <c r="B9805" s="16">
        <v>11901</v>
      </c>
      <c r="C9805" s="16">
        <v>181</v>
      </c>
      <c r="D9805" s="16">
        <v>133.69999999999999</v>
      </c>
      <c r="E9805" s="17">
        <v>24900</v>
      </c>
      <c r="F9805" s="17"/>
    </row>
    <row r="9806" spans="1:6" x14ac:dyDescent="0.25">
      <c r="A9806" s="16" t="s">
        <v>251</v>
      </c>
      <c r="B9806" s="16">
        <v>12078</v>
      </c>
      <c r="C9806" s="16">
        <v>84</v>
      </c>
      <c r="D9806" s="16">
        <v>92.1</v>
      </c>
      <c r="E9806" s="17">
        <v>26468</v>
      </c>
      <c r="F9806" s="17"/>
    </row>
    <row r="9807" spans="1:6" x14ac:dyDescent="0.25">
      <c r="A9807" s="16" t="s">
        <v>251</v>
      </c>
      <c r="B9807" s="16">
        <v>11214</v>
      </c>
      <c r="C9807" s="16">
        <v>200</v>
      </c>
      <c r="D9807" s="16">
        <v>198.4</v>
      </c>
      <c r="E9807" s="17">
        <v>27668</v>
      </c>
      <c r="F9807" s="17"/>
    </row>
    <row r="9808" spans="1:6" x14ac:dyDescent="0.25">
      <c r="A9808" s="16" t="s">
        <v>251</v>
      </c>
      <c r="B9808" s="16">
        <v>13905</v>
      </c>
      <c r="C9808" s="16">
        <v>120</v>
      </c>
      <c r="D9808" s="16">
        <v>117.5</v>
      </c>
      <c r="E9808" s="17">
        <v>24473</v>
      </c>
      <c r="F9808" s="17"/>
    </row>
    <row r="9809" spans="1:6" x14ac:dyDescent="0.25">
      <c r="A9809" s="16" t="s">
        <v>251</v>
      </c>
      <c r="B9809" s="16">
        <v>12883</v>
      </c>
      <c r="C9809" s="16">
        <v>84</v>
      </c>
      <c r="D9809" s="16">
        <v>77.900000000000006</v>
      </c>
      <c r="E9809" s="17">
        <v>27851</v>
      </c>
      <c r="F9809" s="17"/>
    </row>
    <row r="9810" spans="1:6" x14ac:dyDescent="0.25">
      <c r="A9810" s="16" t="s">
        <v>251</v>
      </c>
      <c r="B9810" s="16">
        <v>12078</v>
      </c>
      <c r="C9810" s="16">
        <v>176</v>
      </c>
      <c r="D9810" s="16">
        <v>173.8</v>
      </c>
      <c r="E9810" s="17">
        <v>24473</v>
      </c>
      <c r="F9810" s="17"/>
    </row>
    <row r="9811" spans="1:6" x14ac:dyDescent="0.25">
      <c r="A9811" s="16" t="s">
        <v>251</v>
      </c>
      <c r="B9811" s="16">
        <v>11787</v>
      </c>
      <c r="C9811" s="16">
        <v>240</v>
      </c>
      <c r="D9811" s="16">
        <v>220.1</v>
      </c>
      <c r="E9811" s="17">
        <v>36586</v>
      </c>
      <c r="F9811" s="17"/>
    </row>
    <row r="9812" spans="1:6" x14ac:dyDescent="0.25">
      <c r="A9812" s="16" t="s">
        <v>251</v>
      </c>
      <c r="B9812" s="16">
        <v>14094</v>
      </c>
      <c r="C9812" s="16">
        <v>126</v>
      </c>
      <c r="D9812" s="16">
        <v>107.6</v>
      </c>
      <c r="E9812" s="17">
        <v>27973</v>
      </c>
      <c r="F9812" s="17"/>
    </row>
    <row r="9813" spans="1:6" x14ac:dyDescent="0.25">
      <c r="A9813" s="16" t="s">
        <v>251</v>
      </c>
      <c r="B9813" s="16">
        <v>10468</v>
      </c>
      <c r="C9813" s="16">
        <v>46</v>
      </c>
      <c r="D9813" s="16">
        <v>44.8</v>
      </c>
      <c r="E9813" s="17">
        <v>25316</v>
      </c>
      <c r="F9813" s="17"/>
    </row>
    <row r="9814" spans="1:6" x14ac:dyDescent="0.25">
      <c r="A9814" s="16" t="s">
        <v>251</v>
      </c>
      <c r="B9814" s="16">
        <v>11743</v>
      </c>
      <c r="C9814" s="16">
        <v>315</v>
      </c>
      <c r="D9814" s="16">
        <v>280</v>
      </c>
      <c r="E9814" s="17">
        <v>25330</v>
      </c>
      <c r="F9814" s="17"/>
    </row>
    <row r="9815" spans="1:6" x14ac:dyDescent="0.25">
      <c r="A9815" s="16" t="s">
        <v>251</v>
      </c>
      <c r="B9815" s="16">
        <v>10037</v>
      </c>
      <c r="C9815" s="16">
        <v>200</v>
      </c>
      <c r="D9815" s="16">
        <v>196.9</v>
      </c>
      <c r="E9815" s="17">
        <v>27794</v>
      </c>
      <c r="F9815" s="17"/>
    </row>
    <row r="9816" spans="1:6" x14ac:dyDescent="0.25">
      <c r="A9816" s="16" t="s">
        <v>251</v>
      </c>
      <c r="B9816" s="16">
        <v>11368</v>
      </c>
      <c r="C9816" s="16">
        <v>200</v>
      </c>
      <c r="D9816" s="16">
        <v>195.4</v>
      </c>
      <c r="E9816" s="17">
        <v>25967</v>
      </c>
      <c r="F9816" s="17"/>
    </row>
    <row r="9817" spans="1:6" x14ac:dyDescent="0.25">
      <c r="A9817" s="16" t="s">
        <v>251</v>
      </c>
      <c r="B9817" s="16">
        <v>12754</v>
      </c>
      <c r="C9817" s="16">
        <v>146</v>
      </c>
      <c r="D9817" s="16">
        <v>115.8</v>
      </c>
      <c r="E9817" s="17">
        <v>28591</v>
      </c>
      <c r="F9817" s="17"/>
    </row>
    <row r="9818" spans="1:6" x14ac:dyDescent="0.25">
      <c r="A9818" s="16" t="s">
        <v>251</v>
      </c>
      <c r="B9818" s="16">
        <v>10940</v>
      </c>
      <c r="C9818" s="16">
        <v>230</v>
      </c>
      <c r="D9818" s="16">
        <v>208.8</v>
      </c>
      <c r="E9818" s="17">
        <v>30130</v>
      </c>
      <c r="F9818" s="17"/>
    </row>
    <row r="9819" spans="1:6" x14ac:dyDescent="0.25">
      <c r="A9819" s="16" t="s">
        <v>251</v>
      </c>
      <c r="B9819" s="16">
        <v>11368</v>
      </c>
      <c r="C9819" s="16">
        <v>200</v>
      </c>
      <c r="D9819" s="16">
        <v>187.7</v>
      </c>
      <c r="E9819" s="17">
        <v>26969</v>
      </c>
      <c r="F9819" s="17"/>
    </row>
    <row r="9820" spans="1:6" x14ac:dyDescent="0.25">
      <c r="A9820" s="16" t="s">
        <v>251</v>
      </c>
      <c r="B9820" s="16">
        <v>12531</v>
      </c>
      <c r="C9820" s="16">
        <v>160</v>
      </c>
      <c r="D9820" s="16">
        <v>112.6</v>
      </c>
      <c r="E9820" s="17">
        <v>31594</v>
      </c>
      <c r="F9820" s="17"/>
    </row>
    <row r="9821" spans="1:6" x14ac:dyDescent="0.25">
      <c r="A9821" s="16" t="s">
        <v>251</v>
      </c>
      <c r="B9821" s="16">
        <v>13501</v>
      </c>
      <c r="C9821" s="16">
        <v>117</v>
      </c>
      <c r="D9821" s="16">
        <v>109.1</v>
      </c>
      <c r="E9821" s="17">
        <v>26678</v>
      </c>
      <c r="F9821" s="17"/>
    </row>
    <row r="9822" spans="1:6" x14ac:dyDescent="0.25">
      <c r="A9822" s="16" t="s">
        <v>251</v>
      </c>
      <c r="B9822" s="16">
        <v>10801</v>
      </c>
      <c r="C9822" s="16">
        <v>160</v>
      </c>
      <c r="D9822" s="16">
        <v>154.9</v>
      </c>
      <c r="E9822" s="17">
        <v>26420</v>
      </c>
      <c r="F9822" s="17"/>
    </row>
    <row r="9823" spans="1:6" x14ac:dyDescent="0.25">
      <c r="A9823" s="16" t="s">
        <v>251</v>
      </c>
      <c r="B9823" s="16">
        <v>10805</v>
      </c>
      <c r="C9823" s="16">
        <v>196</v>
      </c>
      <c r="D9823" s="16">
        <v>188.5</v>
      </c>
      <c r="E9823" s="17">
        <v>25146</v>
      </c>
      <c r="F9823" s="17"/>
    </row>
    <row r="9824" spans="1:6" x14ac:dyDescent="0.25">
      <c r="A9824" s="16" t="s">
        <v>251</v>
      </c>
      <c r="B9824" s="16">
        <v>10462</v>
      </c>
      <c r="C9824" s="16">
        <v>213</v>
      </c>
      <c r="D9824" s="16">
        <v>209.9</v>
      </c>
      <c r="E9824" s="17">
        <v>28065</v>
      </c>
      <c r="F9824" s="17"/>
    </row>
    <row r="9825" spans="1:6" x14ac:dyDescent="0.25">
      <c r="A9825" s="16" t="s">
        <v>251</v>
      </c>
      <c r="B9825" s="16">
        <v>13850</v>
      </c>
      <c r="C9825" s="16">
        <v>300</v>
      </c>
      <c r="D9825" s="16">
        <v>289.5</v>
      </c>
      <c r="E9825" s="17">
        <v>25385</v>
      </c>
      <c r="F9825" s="17"/>
    </row>
    <row r="9826" spans="1:6" x14ac:dyDescent="0.25">
      <c r="A9826" s="16" t="s">
        <v>251</v>
      </c>
      <c r="B9826" s="16">
        <v>10002</v>
      </c>
      <c r="C9826" s="16">
        <v>295</v>
      </c>
      <c r="D9826" s="16">
        <v>288.60000000000002</v>
      </c>
      <c r="E9826" s="17">
        <v>27590</v>
      </c>
      <c r="F9826" s="17"/>
    </row>
    <row r="9827" spans="1:6" x14ac:dyDescent="0.25">
      <c r="A9827" s="16" t="s">
        <v>251</v>
      </c>
      <c r="B9827" s="16">
        <v>10044</v>
      </c>
      <c r="C9827" s="16">
        <v>815</v>
      </c>
      <c r="D9827" s="16">
        <v>531</v>
      </c>
      <c r="E9827" s="17">
        <v>25750</v>
      </c>
      <c r="F9827" s="17"/>
    </row>
    <row r="9828" spans="1:6" x14ac:dyDescent="0.25">
      <c r="A9828" s="16" t="s">
        <v>251</v>
      </c>
      <c r="B9828" s="16">
        <v>11782</v>
      </c>
      <c r="C9828" s="16">
        <v>100</v>
      </c>
      <c r="D9828" s="16">
        <v>96.2</v>
      </c>
      <c r="E9828" s="17">
        <v>29237</v>
      </c>
      <c r="F9828" s="17"/>
    </row>
    <row r="9829" spans="1:6" x14ac:dyDescent="0.25">
      <c r="A9829" s="16" t="s">
        <v>251</v>
      </c>
      <c r="B9829" s="16">
        <v>11203</v>
      </c>
      <c r="C9829" s="16">
        <v>538</v>
      </c>
      <c r="D9829" s="16">
        <v>450.2</v>
      </c>
      <c r="E9829" s="17">
        <v>27973</v>
      </c>
      <c r="F9829" s="17"/>
    </row>
    <row r="9830" spans="1:6" x14ac:dyDescent="0.25">
      <c r="A9830" s="16" t="s">
        <v>251</v>
      </c>
      <c r="B9830" s="16">
        <v>11763</v>
      </c>
      <c r="C9830" s="16">
        <v>320</v>
      </c>
      <c r="D9830" s="16">
        <v>305</v>
      </c>
      <c r="E9830" s="17">
        <v>37530</v>
      </c>
      <c r="F9830" s="17"/>
    </row>
    <row r="9831" spans="1:6" x14ac:dyDescent="0.25">
      <c r="A9831" s="16" t="s">
        <v>251</v>
      </c>
      <c r="B9831" s="16">
        <v>12801</v>
      </c>
      <c r="C9831" s="16">
        <v>120</v>
      </c>
      <c r="D9831" s="16">
        <v>114</v>
      </c>
      <c r="E9831" s="17">
        <v>26054</v>
      </c>
      <c r="F9831" s="17"/>
    </row>
    <row r="9832" spans="1:6" x14ac:dyDescent="0.25">
      <c r="A9832" s="16" t="s">
        <v>251</v>
      </c>
      <c r="B9832" s="16">
        <v>10916</v>
      </c>
      <c r="C9832" s="16">
        <v>134</v>
      </c>
      <c r="D9832" s="16">
        <v>112.5</v>
      </c>
      <c r="E9832" s="17">
        <v>30195</v>
      </c>
      <c r="F9832" s="17"/>
    </row>
    <row r="9833" spans="1:6" x14ac:dyDescent="0.25">
      <c r="A9833" s="16" t="s">
        <v>251</v>
      </c>
      <c r="B9833" s="16">
        <v>10032</v>
      </c>
      <c r="C9833" s="16">
        <v>22</v>
      </c>
      <c r="D9833" s="16">
        <v>18.100000000000001</v>
      </c>
      <c r="E9833" s="17">
        <v>36704</v>
      </c>
      <c r="F9833" s="17"/>
    </row>
    <row r="9834" spans="1:6" x14ac:dyDescent="0.25">
      <c r="A9834" s="16" t="s">
        <v>251</v>
      </c>
      <c r="B9834" s="16">
        <v>13088</v>
      </c>
      <c r="C9834" s="16">
        <v>160</v>
      </c>
      <c r="D9834" s="16">
        <v>145</v>
      </c>
      <c r="E9834" s="17">
        <v>31047</v>
      </c>
      <c r="F9834" s="17"/>
    </row>
    <row r="9835" spans="1:6" x14ac:dyDescent="0.25">
      <c r="A9835" s="16" t="s">
        <v>251</v>
      </c>
      <c r="B9835" s="16">
        <v>10606</v>
      </c>
      <c r="C9835" s="16">
        <v>88</v>
      </c>
      <c r="D9835" s="16">
        <v>82.7</v>
      </c>
      <c r="E9835" s="17">
        <v>24635</v>
      </c>
      <c r="F9835" s="17"/>
    </row>
    <row r="9836" spans="1:6" x14ac:dyDescent="0.25">
      <c r="A9836" s="16" t="s">
        <v>251</v>
      </c>
      <c r="B9836" s="16">
        <v>10468</v>
      </c>
      <c r="C9836" s="16">
        <v>816</v>
      </c>
      <c r="D9836" s="16">
        <v>710.7</v>
      </c>
      <c r="E9836" s="17">
        <v>27760</v>
      </c>
      <c r="F9836" s="17"/>
    </row>
    <row r="9837" spans="1:6" x14ac:dyDescent="0.25">
      <c r="A9837" s="16" t="s">
        <v>251</v>
      </c>
      <c r="B9837" s="16">
        <v>13205</v>
      </c>
      <c r="C9837" s="16">
        <v>160</v>
      </c>
      <c r="D9837" s="16">
        <v>158.1</v>
      </c>
      <c r="E9837" s="17">
        <v>25815</v>
      </c>
      <c r="F9837" s="17"/>
    </row>
    <row r="9838" spans="1:6" x14ac:dyDescent="0.25">
      <c r="A9838" s="16" t="s">
        <v>251</v>
      </c>
      <c r="B9838" s="16">
        <v>12601</v>
      </c>
      <c r="C9838" s="16">
        <v>200</v>
      </c>
      <c r="D9838" s="16">
        <v>167.5</v>
      </c>
      <c r="E9838" s="17">
        <v>28065</v>
      </c>
      <c r="F9838" s="17"/>
    </row>
    <row r="9839" spans="1:6" x14ac:dyDescent="0.25">
      <c r="A9839" s="16" t="s">
        <v>251</v>
      </c>
      <c r="B9839" s="16">
        <v>14220</v>
      </c>
      <c r="C9839" s="16">
        <v>120</v>
      </c>
      <c r="D9839" s="16">
        <v>109.7</v>
      </c>
      <c r="E9839" s="17">
        <v>30529</v>
      </c>
      <c r="F9839" s="17"/>
    </row>
    <row r="9840" spans="1:6" x14ac:dyDescent="0.25">
      <c r="A9840" s="16" t="s">
        <v>251</v>
      </c>
      <c r="B9840" s="16">
        <v>11050</v>
      </c>
      <c r="C9840" s="16">
        <v>180</v>
      </c>
      <c r="D9840" s="16">
        <v>171.1</v>
      </c>
      <c r="E9840" s="17">
        <v>26115</v>
      </c>
      <c r="F9840" s="17"/>
    </row>
    <row r="9841" spans="1:6" x14ac:dyDescent="0.25">
      <c r="A9841" s="16" t="s">
        <v>251</v>
      </c>
      <c r="B9841" s="16">
        <v>12580</v>
      </c>
      <c r="C9841" s="16">
        <v>120</v>
      </c>
      <c r="D9841" s="16">
        <v>115</v>
      </c>
      <c r="E9841" s="17">
        <v>26999</v>
      </c>
      <c r="F9841" s="17"/>
    </row>
    <row r="9842" spans="1:6" x14ac:dyDescent="0.25">
      <c r="A9842" s="16" t="s">
        <v>251</v>
      </c>
      <c r="B9842" s="16">
        <v>14618</v>
      </c>
      <c r="C9842" s="16">
        <v>44</v>
      </c>
      <c r="D9842" s="16">
        <v>38.200000000000003</v>
      </c>
      <c r="E9842" s="17">
        <v>28065</v>
      </c>
      <c r="F9842" s="17"/>
    </row>
    <row r="9843" spans="1:6" x14ac:dyDescent="0.25">
      <c r="A9843" s="16" t="s">
        <v>251</v>
      </c>
      <c r="B9843" s="16">
        <v>10989</v>
      </c>
      <c r="C9843" s="16">
        <v>96</v>
      </c>
      <c r="D9843" s="16">
        <v>88.4</v>
      </c>
      <c r="E9843" s="17">
        <v>25846</v>
      </c>
      <c r="F9843" s="17"/>
    </row>
    <row r="9844" spans="1:6" x14ac:dyDescent="0.25">
      <c r="A9844" s="16" t="s">
        <v>251</v>
      </c>
      <c r="B9844" s="16">
        <v>12010</v>
      </c>
      <c r="C9844" s="16">
        <v>120</v>
      </c>
      <c r="D9844" s="16">
        <v>106.1</v>
      </c>
      <c r="E9844" s="17">
        <v>27364</v>
      </c>
      <c r="F9844" s="17"/>
    </row>
    <row r="9845" spans="1:6" x14ac:dyDescent="0.25">
      <c r="A9845" s="16" t="s">
        <v>251</v>
      </c>
      <c r="B9845" s="16">
        <v>10452</v>
      </c>
      <c r="C9845" s="16">
        <v>90</v>
      </c>
      <c r="D9845" s="16">
        <v>86.1</v>
      </c>
      <c r="E9845" s="17">
        <v>33380</v>
      </c>
      <c r="F9845" s="17"/>
    </row>
    <row r="9846" spans="1:6" x14ac:dyDescent="0.25">
      <c r="A9846" s="16" t="s">
        <v>251</v>
      </c>
      <c r="B9846" s="16">
        <v>10901</v>
      </c>
      <c r="C9846" s="16">
        <v>203</v>
      </c>
      <c r="D9846" s="16">
        <v>187.2</v>
      </c>
      <c r="E9846" s="17">
        <v>24473</v>
      </c>
      <c r="F9846" s="17"/>
    </row>
    <row r="9847" spans="1:6" x14ac:dyDescent="0.25">
      <c r="A9847" s="16" t="s">
        <v>251</v>
      </c>
      <c r="B9847" s="16">
        <v>10463</v>
      </c>
      <c r="C9847" s="16">
        <v>200</v>
      </c>
      <c r="D9847" s="16">
        <v>190.6</v>
      </c>
      <c r="E9847" s="17">
        <v>32457</v>
      </c>
      <c r="F9847" s="17"/>
    </row>
    <row r="9848" spans="1:6" x14ac:dyDescent="0.25">
      <c r="A9848" s="16" t="s">
        <v>251</v>
      </c>
      <c r="B9848" s="16">
        <v>14618</v>
      </c>
      <c r="C9848" s="16">
        <v>204</v>
      </c>
      <c r="D9848" s="16">
        <v>190.7</v>
      </c>
      <c r="E9848" s="17">
        <v>27760</v>
      </c>
      <c r="F9848" s="17"/>
    </row>
    <row r="9849" spans="1:6" x14ac:dyDescent="0.25">
      <c r="A9849" s="16" t="s">
        <v>251</v>
      </c>
      <c r="B9849" s="16">
        <v>10467</v>
      </c>
      <c r="C9849" s="16">
        <v>240</v>
      </c>
      <c r="D9849" s="16">
        <v>225.9</v>
      </c>
      <c r="E9849" s="17">
        <v>26538</v>
      </c>
      <c r="F9849" s="17"/>
    </row>
    <row r="9850" spans="1:6" x14ac:dyDescent="0.25">
      <c r="A9850" s="16" t="s">
        <v>251</v>
      </c>
      <c r="B9850" s="16">
        <v>11201</v>
      </c>
      <c r="C9850" s="16">
        <v>400</v>
      </c>
      <c r="D9850" s="16">
        <v>387.3</v>
      </c>
      <c r="E9850" s="17">
        <v>27912</v>
      </c>
      <c r="F9850" s="17"/>
    </row>
    <row r="9851" spans="1:6" x14ac:dyDescent="0.25">
      <c r="A9851" s="16" t="s">
        <v>251</v>
      </c>
      <c r="B9851" s="16">
        <v>14895</v>
      </c>
      <c r="C9851" s="16">
        <v>80</v>
      </c>
      <c r="D9851" s="16">
        <v>77.099999999999994</v>
      </c>
      <c r="E9851" s="17">
        <v>24523</v>
      </c>
      <c r="F9851" s="17"/>
    </row>
    <row r="9852" spans="1:6" x14ac:dyDescent="0.25">
      <c r="A9852" s="16" t="s">
        <v>251</v>
      </c>
      <c r="B9852" s="16">
        <v>14527</v>
      </c>
      <c r="C9852" s="16">
        <v>46</v>
      </c>
      <c r="D9852" s="16">
        <v>44.7</v>
      </c>
      <c r="E9852" s="17">
        <v>27760</v>
      </c>
      <c r="F9852" s="17"/>
    </row>
    <row r="9853" spans="1:6" x14ac:dyDescent="0.25">
      <c r="A9853" s="16" t="s">
        <v>251</v>
      </c>
      <c r="B9853" s="16">
        <v>13760</v>
      </c>
      <c r="C9853" s="16">
        <v>32</v>
      </c>
      <c r="D9853" s="16">
        <v>30.5</v>
      </c>
      <c r="E9853" s="17">
        <v>40304</v>
      </c>
      <c r="F9853" s="17"/>
    </row>
    <row r="9854" spans="1:6" x14ac:dyDescent="0.25">
      <c r="A9854" s="16" t="s">
        <v>251</v>
      </c>
      <c r="B9854" s="16">
        <v>12524</v>
      </c>
      <c r="C9854" s="16">
        <v>160</v>
      </c>
      <c r="D9854" s="16">
        <v>137</v>
      </c>
      <c r="E9854" s="17">
        <v>34984</v>
      </c>
      <c r="F9854" s="17"/>
    </row>
    <row r="9855" spans="1:6" x14ac:dyDescent="0.25">
      <c r="A9855" s="16" t="s">
        <v>251</v>
      </c>
      <c r="B9855" s="16">
        <v>11219</v>
      </c>
      <c r="C9855" s="16">
        <v>135</v>
      </c>
      <c r="D9855" s="16">
        <v>128.9</v>
      </c>
      <c r="E9855" s="17">
        <v>27942</v>
      </c>
      <c r="F9855" s="17"/>
    </row>
    <row r="9856" spans="1:6" x14ac:dyDescent="0.25">
      <c r="A9856" s="16" t="s">
        <v>251</v>
      </c>
      <c r="B9856" s="16">
        <v>12832</v>
      </c>
      <c r="C9856" s="16">
        <v>120</v>
      </c>
      <c r="D9856" s="16">
        <v>118</v>
      </c>
      <c r="E9856" s="17">
        <v>26167</v>
      </c>
      <c r="F9856" s="17"/>
    </row>
    <row r="9857" spans="1:6" x14ac:dyDescent="0.25">
      <c r="A9857" s="16" t="s">
        <v>251</v>
      </c>
      <c r="B9857" s="16">
        <v>13830</v>
      </c>
      <c r="C9857" s="16">
        <v>242</v>
      </c>
      <c r="D9857" s="16">
        <v>158.6</v>
      </c>
      <c r="E9857" s="17">
        <v>24473</v>
      </c>
      <c r="F9857" s="17"/>
    </row>
    <row r="9858" spans="1:6" x14ac:dyDescent="0.25">
      <c r="A9858" s="16" t="s">
        <v>251</v>
      </c>
      <c r="B9858" s="16">
        <v>11717</v>
      </c>
      <c r="C9858" s="16">
        <v>135</v>
      </c>
      <c r="D9858" s="16">
        <v>112.9</v>
      </c>
      <c r="E9858" s="17">
        <v>27030</v>
      </c>
      <c r="F9858" s="17"/>
    </row>
    <row r="9859" spans="1:6" x14ac:dyDescent="0.25">
      <c r="A9859" s="16" t="s">
        <v>251</v>
      </c>
      <c r="B9859" s="16">
        <v>13021</v>
      </c>
      <c r="C9859" s="16">
        <v>92</v>
      </c>
      <c r="D9859" s="16">
        <v>65</v>
      </c>
      <c r="E9859" s="17">
        <v>25720</v>
      </c>
      <c r="F9859" s="17"/>
    </row>
    <row r="9860" spans="1:6" x14ac:dyDescent="0.25">
      <c r="A9860" s="16" t="s">
        <v>251</v>
      </c>
      <c r="B9860" s="16">
        <v>14094</v>
      </c>
      <c r="C9860" s="16">
        <v>82</v>
      </c>
      <c r="D9860" s="16">
        <v>81.3</v>
      </c>
      <c r="E9860" s="17">
        <v>28126</v>
      </c>
      <c r="F9860" s="17"/>
    </row>
    <row r="9861" spans="1:6" x14ac:dyDescent="0.25">
      <c r="A9861" s="16" t="s">
        <v>251</v>
      </c>
      <c r="B9861" s="16">
        <v>11354</v>
      </c>
      <c r="C9861" s="16">
        <v>200</v>
      </c>
      <c r="D9861" s="16">
        <v>196</v>
      </c>
      <c r="E9861" s="17">
        <v>25734</v>
      </c>
      <c r="F9861" s="17"/>
    </row>
    <row r="9862" spans="1:6" x14ac:dyDescent="0.25">
      <c r="A9862" s="16" t="s">
        <v>251</v>
      </c>
      <c r="B9862" s="16">
        <v>11030</v>
      </c>
      <c r="C9862" s="16">
        <v>256</v>
      </c>
      <c r="D9862" s="16">
        <v>235.9</v>
      </c>
      <c r="E9862" s="17">
        <v>32599</v>
      </c>
      <c r="F9862" s="17"/>
    </row>
    <row r="9863" spans="1:6" x14ac:dyDescent="0.25">
      <c r="A9863" s="16" t="s">
        <v>251</v>
      </c>
      <c r="B9863" s="16">
        <v>11772</v>
      </c>
      <c r="C9863" s="16">
        <v>120</v>
      </c>
      <c r="D9863" s="16">
        <v>109.6</v>
      </c>
      <c r="E9863" s="17">
        <v>28126</v>
      </c>
      <c r="F9863" s="17"/>
    </row>
    <row r="9864" spans="1:6" x14ac:dyDescent="0.25">
      <c r="A9864" s="16" t="s">
        <v>251</v>
      </c>
      <c r="B9864" s="16">
        <v>11570</v>
      </c>
      <c r="C9864" s="16">
        <v>158</v>
      </c>
      <c r="D9864" s="16">
        <v>154.30000000000001</v>
      </c>
      <c r="E9864" s="17">
        <v>25741</v>
      </c>
      <c r="F9864" s="17"/>
    </row>
    <row r="9865" spans="1:6" x14ac:dyDescent="0.25">
      <c r="A9865" s="16" t="s">
        <v>251</v>
      </c>
      <c r="B9865" s="16">
        <v>14414</v>
      </c>
      <c r="C9865" s="16">
        <v>40</v>
      </c>
      <c r="D9865" s="16">
        <v>37</v>
      </c>
      <c r="E9865" s="17">
        <v>24473</v>
      </c>
      <c r="F9865" s="17"/>
    </row>
    <row r="9866" spans="1:6" x14ac:dyDescent="0.25">
      <c r="A9866" s="16" t="s">
        <v>251</v>
      </c>
      <c r="B9866" s="16">
        <v>14141</v>
      </c>
      <c r="C9866" s="16">
        <v>80</v>
      </c>
      <c r="D9866" s="16">
        <v>70.599999999999994</v>
      </c>
      <c r="E9866" s="17">
        <v>27426</v>
      </c>
      <c r="F9866" s="17"/>
    </row>
    <row r="9867" spans="1:6" x14ac:dyDescent="0.25">
      <c r="A9867" s="16" t="s">
        <v>251</v>
      </c>
      <c r="B9867" s="16">
        <v>10990</v>
      </c>
      <c r="C9867" s="16">
        <v>120</v>
      </c>
      <c r="D9867" s="16">
        <v>104.6</v>
      </c>
      <c r="E9867" s="17">
        <v>34836</v>
      </c>
      <c r="F9867" s="17"/>
    </row>
    <row r="9868" spans="1:6" x14ac:dyDescent="0.25">
      <c r="A9868" s="16" t="s">
        <v>251</v>
      </c>
      <c r="B9868" s="16">
        <v>11432</v>
      </c>
      <c r="C9868" s="16">
        <v>400</v>
      </c>
      <c r="D9868" s="16">
        <v>375.8</v>
      </c>
      <c r="E9868" s="17">
        <v>27750</v>
      </c>
      <c r="F9868" s="17"/>
    </row>
    <row r="9869" spans="1:6" x14ac:dyDescent="0.25">
      <c r="A9869" s="16" t="s">
        <v>251</v>
      </c>
      <c r="B9869" s="16">
        <v>12303</v>
      </c>
      <c r="C9869" s="16">
        <v>240</v>
      </c>
      <c r="D9869" s="16">
        <v>236.7</v>
      </c>
      <c r="E9869" s="17">
        <v>24473</v>
      </c>
      <c r="F9869" s="17"/>
    </row>
    <row r="9870" spans="1:6" x14ac:dyDescent="0.25">
      <c r="A9870" s="16" t="s">
        <v>251</v>
      </c>
      <c r="B9870" s="16">
        <v>12528</v>
      </c>
      <c r="C9870" s="16">
        <v>203</v>
      </c>
      <c r="D9870" s="16">
        <v>167.4</v>
      </c>
      <c r="E9870" s="17">
        <v>26896</v>
      </c>
      <c r="F9870" s="17"/>
    </row>
    <row r="9871" spans="1:6" x14ac:dyDescent="0.25">
      <c r="A9871" s="16" t="s">
        <v>251</v>
      </c>
      <c r="B9871" s="16">
        <v>11221</v>
      </c>
      <c r="C9871" s="16">
        <v>240</v>
      </c>
      <c r="D9871" s="16">
        <v>220</v>
      </c>
      <c r="E9871" s="17">
        <v>36959</v>
      </c>
      <c r="F9871" s="17"/>
    </row>
    <row r="9872" spans="1:6" x14ac:dyDescent="0.25">
      <c r="A9872" s="16" t="s">
        <v>251</v>
      </c>
      <c r="B9872" s="16">
        <v>11694</v>
      </c>
      <c r="C9872" s="16">
        <v>120</v>
      </c>
      <c r="D9872" s="16">
        <v>115.5</v>
      </c>
      <c r="E9872" s="17">
        <v>33639</v>
      </c>
      <c r="F9872" s="17"/>
    </row>
    <row r="9873" spans="1:6" x14ac:dyDescent="0.25">
      <c r="A9873" s="16" t="s">
        <v>251</v>
      </c>
      <c r="B9873" s="16">
        <v>11226</v>
      </c>
      <c r="C9873" s="16">
        <v>200</v>
      </c>
      <c r="D9873" s="16">
        <v>153.19999999999999</v>
      </c>
      <c r="E9873" s="17">
        <v>29913</v>
      </c>
      <c r="F9873" s="17"/>
    </row>
    <row r="9874" spans="1:6" x14ac:dyDescent="0.25">
      <c r="A9874" s="16" t="s">
        <v>251</v>
      </c>
      <c r="B9874" s="16">
        <v>13617</v>
      </c>
      <c r="C9874" s="16">
        <v>160</v>
      </c>
      <c r="D9874" s="16">
        <v>92.4</v>
      </c>
      <c r="E9874" s="17">
        <v>28126</v>
      </c>
      <c r="F9874" s="17"/>
    </row>
    <row r="9875" spans="1:6" x14ac:dyDescent="0.25">
      <c r="A9875" s="16" t="s">
        <v>251</v>
      </c>
      <c r="B9875" s="16">
        <v>14706</v>
      </c>
      <c r="C9875" s="16">
        <v>37</v>
      </c>
      <c r="D9875" s="16">
        <v>36.700000000000003</v>
      </c>
      <c r="E9875" s="17">
        <v>28491</v>
      </c>
      <c r="F9875" s="17"/>
    </row>
    <row r="9876" spans="1:6" x14ac:dyDescent="0.25">
      <c r="A9876" s="16" t="s">
        <v>251</v>
      </c>
      <c r="B9876" s="16">
        <v>12449</v>
      </c>
      <c r="C9876" s="16">
        <v>280</v>
      </c>
      <c r="D9876" s="16">
        <v>263.60000000000002</v>
      </c>
      <c r="E9876" s="17">
        <v>38190</v>
      </c>
      <c r="F9876" s="17"/>
    </row>
    <row r="9877" spans="1:6" x14ac:dyDescent="0.25">
      <c r="A9877" s="16" t="s">
        <v>251</v>
      </c>
      <c r="B9877" s="16">
        <v>14787</v>
      </c>
      <c r="C9877" s="16">
        <v>120</v>
      </c>
      <c r="D9877" s="16">
        <v>111.9</v>
      </c>
      <c r="E9877" s="17">
        <v>31222</v>
      </c>
      <c r="F9877" s="17"/>
    </row>
    <row r="9878" spans="1:6" x14ac:dyDescent="0.25">
      <c r="A9878" s="16" t="s">
        <v>251</v>
      </c>
      <c r="B9878" s="16">
        <v>10301</v>
      </c>
      <c r="C9878" s="16">
        <v>300</v>
      </c>
      <c r="D9878" s="16">
        <v>272.3</v>
      </c>
      <c r="E9878" s="17">
        <v>28065</v>
      </c>
      <c r="F9878" s="17"/>
    </row>
    <row r="9879" spans="1:6" x14ac:dyDescent="0.25">
      <c r="A9879" s="16" t="s">
        <v>251</v>
      </c>
      <c r="B9879" s="16">
        <v>13790</v>
      </c>
      <c r="C9879" s="16">
        <v>160</v>
      </c>
      <c r="D9879" s="16">
        <v>155.4</v>
      </c>
      <c r="E9879" s="17">
        <v>26728</v>
      </c>
      <c r="F9879" s="17"/>
    </row>
    <row r="9880" spans="1:6" x14ac:dyDescent="0.25">
      <c r="A9880" s="16" t="s">
        <v>251</v>
      </c>
      <c r="B9880" s="16">
        <v>10547</v>
      </c>
      <c r="C9880" s="16">
        <v>120</v>
      </c>
      <c r="D9880" s="16">
        <v>112.5</v>
      </c>
      <c r="E9880" s="17">
        <v>26343</v>
      </c>
      <c r="F9880" s="17"/>
    </row>
    <row r="9881" spans="1:6" x14ac:dyDescent="0.25">
      <c r="A9881" s="16" t="s">
        <v>251</v>
      </c>
      <c r="B9881" s="16">
        <v>10040</v>
      </c>
      <c r="C9881" s="16">
        <v>205</v>
      </c>
      <c r="D9881" s="16">
        <v>196.9</v>
      </c>
      <c r="E9881" s="17">
        <v>24914</v>
      </c>
      <c r="F9881" s="17"/>
    </row>
    <row r="9882" spans="1:6" x14ac:dyDescent="0.25">
      <c r="A9882" s="16" t="s">
        <v>251</v>
      </c>
      <c r="B9882" s="16">
        <v>10469</v>
      </c>
      <c r="C9882" s="16">
        <v>720</v>
      </c>
      <c r="D9882" s="16">
        <v>673.7</v>
      </c>
      <c r="E9882" s="17">
        <v>29646</v>
      </c>
      <c r="F9882" s="17"/>
    </row>
    <row r="9883" spans="1:6" x14ac:dyDescent="0.25">
      <c r="A9883" s="16" t="s">
        <v>251</v>
      </c>
      <c r="B9883" s="16">
        <v>11236</v>
      </c>
      <c r="C9883" s="16">
        <v>380</v>
      </c>
      <c r="D9883" s="16">
        <v>370.6</v>
      </c>
      <c r="E9883" s="17">
        <v>33822</v>
      </c>
      <c r="F9883" s="17"/>
    </row>
    <row r="9884" spans="1:6" x14ac:dyDescent="0.25">
      <c r="A9884" s="16" t="s">
        <v>251</v>
      </c>
      <c r="B9884" s="16">
        <v>14450</v>
      </c>
      <c r="C9884" s="16">
        <v>20</v>
      </c>
      <c r="D9884" s="16">
        <v>19.600000000000001</v>
      </c>
      <c r="E9884" s="17">
        <v>40967</v>
      </c>
      <c r="F9884" s="17"/>
    </row>
    <row r="9885" spans="1:6" x14ac:dyDescent="0.25">
      <c r="A9885" s="16" t="s">
        <v>251</v>
      </c>
      <c r="B9885" s="16">
        <v>13357</v>
      </c>
      <c r="C9885" s="16">
        <v>120</v>
      </c>
      <c r="D9885" s="16">
        <v>109.7</v>
      </c>
      <c r="E9885" s="17">
        <v>26624</v>
      </c>
      <c r="F9885" s="17"/>
    </row>
    <row r="9886" spans="1:6" x14ac:dyDescent="0.25">
      <c r="A9886" s="16" t="s">
        <v>251</v>
      </c>
      <c r="B9886" s="16">
        <v>12603</v>
      </c>
      <c r="C9886" s="16">
        <v>160</v>
      </c>
      <c r="D9886" s="16">
        <v>154</v>
      </c>
      <c r="E9886" s="17">
        <v>36040</v>
      </c>
      <c r="F9886" s="17"/>
    </row>
    <row r="9887" spans="1:6" x14ac:dyDescent="0.25">
      <c r="A9887" s="16" t="s">
        <v>251</v>
      </c>
      <c r="B9887" s="16">
        <v>11542</v>
      </c>
      <c r="C9887" s="16">
        <v>102</v>
      </c>
      <c r="D9887" s="16">
        <v>101.3</v>
      </c>
      <c r="E9887" s="17">
        <v>24473</v>
      </c>
      <c r="F9887" s="17"/>
    </row>
    <row r="9888" spans="1:6" x14ac:dyDescent="0.25">
      <c r="A9888" s="16" t="s">
        <v>251</v>
      </c>
      <c r="B9888" s="16">
        <v>14612</v>
      </c>
      <c r="C9888" s="16">
        <v>120</v>
      </c>
      <c r="D9888" s="16">
        <v>113.4</v>
      </c>
      <c r="E9888" s="17">
        <v>34310</v>
      </c>
      <c r="F9888" s="17"/>
    </row>
    <row r="9889" spans="1:6" x14ac:dyDescent="0.25">
      <c r="A9889" s="16" t="s">
        <v>251</v>
      </c>
      <c r="B9889" s="16">
        <v>13126</v>
      </c>
      <c r="C9889" s="16">
        <v>120</v>
      </c>
      <c r="D9889" s="16">
        <v>108.6</v>
      </c>
      <c r="E9889" s="17">
        <v>27760</v>
      </c>
      <c r="F9889" s="17"/>
    </row>
    <row r="9890" spans="1:6" x14ac:dyDescent="0.25">
      <c r="A9890" s="16" t="s">
        <v>251</v>
      </c>
      <c r="B9890" s="16">
        <v>10467</v>
      </c>
      <c r="C9890" s="16">
        <v>448</v>
      </c>
      <c r="D9890" s="16">
        <v>438.8</v>
      </c>
      <c r="E9890" s="17">
        <v>24551</v>
      </c>
      <c r="F9890" s="17"/>
    </row>
    <row r="9891" spans="1:6" x14ac:dyDescent="0.25">
      <c r="A9891" s="16" t="s">
        <v>251</v>
      </c>
      <c r="B9891" s="16">
        <v>13501</v>
      </c>
      <c r="C9891" s="16">
        <v>120</v>
      </c>
      <c r="D9891" s="16">
        <v>77.400000000000006</v>
      </c>
      <c r="E9891" s="17">
        <v>27791</v>
      </c>
      <c r="F9891" s="17"/>
    </row>
    <row r="9892" spans="1:6" x14ac:dyDescent="0.25">
      <c r="A9892" s="16" t="s">
        <v>251</v>
      </c>
      <c r="B9892" s="16">
        <v>12853</v>
      </c>
      <c r="C9892" s="16">
        <v>82</v>
      </c>
      <c r="D9892" s="16">
        <v>75.900000000000006</v>
      </c>
      <c r="E9892" s="17">
        <v>27304</v>
      </c>
      <c r="F9892" s="17"/>
    </row>
    <row r="9893" spans="1:6" x14ac:dyDescent="0.25">
      <c r="A9893" s="16" t="s">
        <v>251</v>
      </c>
      <c r="B9893" s="16">
        <v>11217</v>
      </c>
      <c r="C9893" s="16">
        <v>235</v>
      </c>
      <c r="D9893" s="16">
        <v>213.3</v>
      </c>
      <c r="E9893" s="17">
        <v>24473</v>
      </c>
      <c r="F9893" s="17"/>
    </row>
    <row r="9894" spans="1:6" x14ac:dyDescent="0.25">
      <c r="A9894" s="16" t="s">
        <v>251</v>
      </c>
      <c r="B9894" s="16">
        <v>10473</v>
      </c>
      <c r="C9894" s="16">
        <v>240</v>
      </c>
      <c r="D9894" s="16">
        <v>224.1</v>
      </c>
      <c r="E9894" s="17">
        <v>33673</v>
      </c>
      <c r="F9894" s="17"/>
    </row>
    <row r="9895" spans="1:6" x14ac:dyDescent="0.25">
      <c r="A9895" s="16" t="s">
        <v>251</v>
      </c>
      <c r="B9895" s="16">
        <v>11219</v>
      </c>
      <c r="C9895" s="16">
        <v>79</v>
      </c>
      <c r="D9895" s="16">
        <v>76.599999999999994</v>
      </c>
      <c r="E9895" s="17">
        <v>24473</v>
      </c>
      <c r="F9895" s="17"/>
    </row>
    <row r="9896" spans="1:6" x14ac:dyDescent="0.25">
      <c r="A9896" s="16" t="s">
        <v>251</v>
      </c>
      <c r="B9896" s="16">
        <v>13078</v>
      </c>
      <c r="C9896" s="16">
        <v>160</v>
      </c>
      <c r="D9896" s="16">
        <v>154.5</v>
      </c>
      <c r="E9896" s="17">
        <v>33912</v>
      </c>
      <c r="F9896" s="17"/>
    </row>
    <row r="9897" spans="1:6" x14ac:dyDescent="0.25">
      <c r="A9897" s="16" t="s">
        <v>251</v>
      </c>
      <c r="B9897" s="16">
        <v>14569</v>
      </c>
      <c r="C9897" s="16">
        <v>80</v>
      </c>
      <c r="D9897" s="16">
        <v>73.7</v>
      </c>
      <c r="E9897" s="17">
        <v>27912</v>
      </c>
      <c r="F9897" s="17"/>
    </row>
    <row r="9898" spans="1:6" x14ac:dyDescent="0.25">
      <c r="A9898" s="16" t="s">
        <v>251</v>
      </c>
      <c r="B9898" s="16">
        <v>14612</v>
      </c>
      <c r="C9898" s="16">
        <v>40</v>
      </c>
      <c r="D9898" s="16">
        <v>37.5</v>
      </c>
      <c r="E9898" s="17">
        <v>28491</v>
      </c>
      <c r="F9898" s="17"/>
    </row>
    <row r="9899" spans="1:6" x14ac:dyDescent="0.25">
      <c r="A9899" s="16" t="s">
        <v>251</v>
      </c>
      <c r="B9899" s="16">
        <v>11743</v>
      </c>
      <c r="C9899" s="16">
        <v>76</v>
      </c>
      <c r="D9899" s="16">
        <v>79.2</v>
      </c>
      <c r="E9899" s="17">
        <v>24473</v>
      </c>
      <c r="F9899" s="17"/>
    </row>
    <row r="9900" spans="1:6" x14ac:dyDescent="0.25">
      <c r="A9900" s="16" t="s">
        <v>251</v>
      </c>
      <c r="B9900" s="16">
        <v>10703</v>
      </c>
      <c r="C9900" s="16">
        <v>120</v>
      </c>
      <c r="D9900" s="16">
        <v>112.9</v>
      </c>
      <c r="E9900" s="17">
        <v>26969</v>
      </c>
      <c r="F9900" s="17"/>
    </row>
    <row r="9901" spans="1:6" x14ac:dyDescent="0.25">
      <c r="A9901" s="16" t="s">
        <v>251</v>
      </c>
      <c r="B9901" s="16">
        <v>14101</v>
      </c>
      <c r="C9901" s="16">
        <v>115</v>
      </c>
      <c r="D9901" s="16">
        <v>112.8</v>
      </c>
      <c r="E9901" s="17">
        <v>28369</v>
      </c>
      <c r="F9901" s="17"/>
    </row>
    <row r="9902" spans="1:6" x14ac:dyDescent="0.25">
      <c r="A9902" s="16" t="s">
        <v>251</v>
      </c>
      <c r="B9902" s="16">
        <v>12801</v>
      </c>
      <c r="C9902" s="16">
        <v>120</v>
      </c>
      <c r="D9902" s="16">
        <v>114.4</v>
      </c>
      <c r="E9902" s="17">
        <v>25714</v>
      </c>
      <c r="F9902" s="17"/>
    </row>
    <row r="9903" spans="1:6" x14ac:dyDescent="0.25">
      <c r="A9903" s="16" t="s">
        <v>251</v>
      </c>
      <c r="B9903" s="16">
        <v>13118</v>
      </c>
      <c r="C9903" s="16">
        <v>40</v>
      </c>
      <c r="D9903" s="16">
        <v>33.700000000000003</v>
      </c>
      <c r="E9903" s="17">
        <v>24473</v>
      </c>
      <c r="F9903" s="17"/>
    </row>
    <row r="9904" spans="1:6" x14ac:dyDescent="0.25">
      <c r="A9904" s="16" t="s">
        <v>251</v>
      </c>
      <c r="B9904" s="16">
        <v>14217</v>
      </c>
      <c r="C9904" s="16">
        <v>120</v>
      </c>
      <c r="D9904" s="16">
        <v>111.9</v>
      </c>
      <c r="E9904" s="17">
        <v>28338</v>
      </c>
      <c r="F9904" s="17"/>
    </row>
    <row r="9905" spans="1:6" x14ac:dyDescent="0.25">
      <c r="A9905" s="16" t="s">
        <v>251</v>
      </c>
      <c r="B9905" s="16">
        <v>10578</v>
      </c>
      <c r="C9905" s="16">
        <v>130</v>
      </c>
      <c r="D9905" s="16">
        <v>121.5</v>
      </c>
      <c r="E9905" s="17">
        <v>26115</v>
      </c>
      <c r="F9905" s="17"/>
    </row>
    <row r="9906" spans="1:6" x14ac:dyDescent="0.25">
      <c r="A9906" s="16" t="s">
        <v>251</v>
      </c>
      <c r="B9906" s="16">
        <v>13057</v>
      </c>
      <c r="C9906" s="16">
        <v>80</v>
      </c>
      <c r="D9906" s="16">
        <v>80.099999999999994</v>
      </c>
      <c r="E9906" s="17">
        <v>27030</v>
      </c>
      <c r="F9906" s="17"/>
    </row>
    <row r="9907" spans="1:6" x14ac:dyDescent="0.25">
      <c r="A9907" s="16" t="s">
        <v>251</v>
      </c>
      <c r="B9907" s="16">
        <v>10578</v>
      </c>
      <c r="C9907" s="16">
        <v>126</v>
      </c>
      <c r="D9907" s="16">
        <v>123.5</v>
      </c>
      <c r="E9907" s="17">
        <v>31981</v>
      </c>
      <c r="F9907" s="17"/>
    </row>
    <row r="9908" spans="1:6" x14ac:dyDescent="0.25">
      <c r="A9908" s="16" t="s">
        <v>251</v>
      </c>
      <c r="B9908" s="16">
        <v>11542</v>
      </c>
      <c r="C9908" s="16">
        <v>262</v>
      </c>
      <c r="D9908" s="16">
        <v>243.3</v>
      </c>
      <c r="E9908" s="17">
        <v>26100</v>
      </c>
      <c r="F9908" s="17"/>
    </row>
    <row r="9909" spans="1:6" x14ac:dyDescent="0.25">
      <c r="A9909" s="16" t="s">
        <v>251</v>
      </c>
      <c r="B9909" s="16">
        <v>10562</v>
      </c>
      <c r="C9909" s="16">
        <v>54</v>
      </c>
      <c r="D9909" s="16">
        <v>52.7</v>
      </c>
      <c r="E9909" s="17">
        <v>30627</v>
      </c>
      <c r="F9909" s="17"/>
    </row>
    <row r="9910" spans="1:6" x14ac:dyDescent="0.25">
      <c r="A9910" s="16" t="s">
        <v>251</v>
      </c>
      <c r="B9910" s="16">
        <v>12208</v>
      </c>
      <c r="C9910" s="16">
        <v>92</v>
      </c>
      <c r="D9910" s="16">
        <v>87.8</v>
      </c>
      <c r="E9910" s="17">
        <v>37106</v>
      </c>
      <c r="F9910" s="17"/>
    </row>
    <row r="9911" spans="1:6" x14ac:dyDescent="0.25">
      <c r="A9911" s="16" t="s">
        <v>251</v>
      </c>
      <c r="B9911" s="16">
        <v>11968</v>
      </c>
      <c r="C9911" s="16">
        <v>280</v>
      </c>
      <c r="D9911" s="16">
        <v>261.8</v>
      </c>
      <c r="E9911" s="17">
        <v>38952</v>
      </c>
      <c r="F9911" s="17"/>
    </row>
    <row r="9912" spans="1:6" x14ac:dyDescent="0.25">
      <c r="A9912" s="16" t="s">
        <v>251</v>
      </c>
      <c r="B9912" s="16">
        <v>13480</v>
      </c>
      <c r="C9912" s="16">
        <v>92</v>
      </c>
      <c r="D9912" s="16">
        <v>86.3</v>
      </c>
      <c r="E9912" s="17">
        <v>28126</v>
      </c>
      <c r="F9912" s="17"/>
    </row>
    <row r="9913" spans="1:6" x14ac:dyDescent="0.25">
      <c r="A9913" s="16" t="s">
        <v>251</v>
      </c>
      <c r="B9913" s="16">
        <v>13504</v>
      </c>
      <c r="C9913" s="16">
        <v>202</v>
      </c>
      <c r="D9913" s="16">
        <v>188.8</v>
      </c>
      <c r="E9913" s="17">
        <v>35312</v>
      </c>
      <c r="F9913" s="17"/>
    </row>
    <row r="9914" spans="1:6" x14ac:dyDescent="0.25">
      <c r="A9914" s="16" t="s">
        <v>251</v>
      </c>
      <c r="B9914" s="16">
        <v>11235</v>
      </c>
      <c r="C9914" s="16">
        <v>436</v>
      </c>
      <c r="D9914" s="16">
        <v>429.3</v>
      </c>
      <c r="E9914" s="17">
        <v>30130</v>
      </c>
      <c r="F9914" s="17"/>
    </row>
    <row r="9915" spans="1:6" x14ac:dyDescent="0.25">
      <c r="A9915" s="16" t="s">
        <v>251</v>
      </c>
      <c r="B9915" s="16">
        <v>11520</v>
      </c>
      <c r="C9915" s="16">
        <v>280</v>
      </c>
      <c r="D9915" s="16">
        <v>262.60000000000002</v>
      </c>
      <c r="E9915" s="17">
        <v>35248</v>
      </c>
      <c r="F9915" s="17"/>
    </row>
    <row r="9916" spans="1:6" x14ac:dyDescent="0.25">
      <c r="A9916" s="16" t="s">
        <v>251</v>
      </c>
      <c r="B9916" s="16">
        <v>11208</v>
      </c>
      <c r="C9916" s="16">
        <v>120</v>
      </c>
      <c r="D9916" s="16">
        <v>116.1</v>
      </c>
      <c r="E9916" s="17">
        <v>28338</v>
      </c>
      <c r="F9916" s="17"/>
    </row>
    <row r="9917" spans="1:6" x14ac:dyDescent="0.25">
      <c r="A9917" s="16" t="s">
        <v>251</v>
      </c>
      <c r="B9917" s="16">
        <v>11692</v>
      </c>
      <c r="C9917" s="16">
        <v>280</v>
      </c>
      <c r="D9917" s="16">
        <v>263</v>
      </c>
      <c r="E9917" s="17">
        <v>33701</v>
      </c>
      <c r="F9917" s="17"/>
    </row>
    <row r="9918" spans="1:6" x14ac:dyDescent="0.25">
      <c r="A9918" s="16" t="s">
        <v>251</v>
      </c>
      <c r="B9918" s="16">
        <v>11944</v>
      </c>
      <c r="C9918" s="16">
        <v>66</v>
      </c>
      <c r="D9918" s="16">
        <v>63.7</v>
      </c>
      <c r="E9918" s="17">
        <v>37704</v>
      </c>
      <c r="F9918" s="17"/>
    </row>
    <row r="9919" spans="1:6" x14ac:dyDescent="0.25">
      <c r="A9919" s="16" t="s">
        <v>251</v>
      </c>
      <c r="B9919" s="16">
        <v>14075</v>
      </c>
      <c r="C9919" s="16">
        <v>166</v>
      </c>
      <c r="D9919" s="16">
        <v>141.30000000000001</v>
      </c>
      <c r="E9919" s="17">
        <v>31068</v>
      </c>
      <c r="F9919" s="17"/>
    </row>
    <row r="9920" spans="1:6" x14ac:dyDescent="0.25">
      <c r="A9920" s="16" t="s">
        <v>251</v>
      </c>
      <c r="B9920" s="16">
        <v>10314</v>
      </c>
      <c r="C9920" s="16">
        <v>576</v>
      </c>
      <c r="D9920" s="16">
        <v>429.2</v>
      </c>
      <c r="E9920" s="17">
        <v>25379</v>
      </c>
      <c r="F9920" s="17"/>
    </row>
    <row r="9921" spans="1:6" x14ac:dyDescent="0.25">
      <c r="A9921" s="16" t="s">
        <v>251</v>
      </c>
      <c r="B9921" s="16">
        <v>13753</v>
      </c>
      <c r="C9921" s="16">
        <v>176</v>
      </c>
      <c r="D9921" s="16">
        <v>104.6</v>
      </c>
      <c r="E9921" s="17">
        <v>43175</v>
      </c>
      <c r="F9921" s="17"/>
    </row>
    <row r="9922" spans="1:6" x14ac:dyDescent="0.25">
      <c r="A9922" s="16" t="s">
        <v>251</v>
      </c>
      <c r="B9922" s="16">
        <v>10463</v>
      </c>
      <c r="C9922" s="16">
        <v>264</v>
      </c>
      <c r="D9922" s="16">
        <v>241.1</v>
      </c>
      <c r="E9922" s="17">
        <v>24473</v>
      </c>
      <c r="F9922" s="17"/>
    </row>
    <row r="9923" spans="1:6" x14ac:dyDescent="0.25">
      <c r="A9923" s="16" t="s">
        <v>251</v>
      </c>
      <c r="B9923" s="16">
        <v>14618</v>
      </c>
      <c r="C9923" s="16">
        <v>145</v>
      </c>
      <c r="D9923" s="16">
        <v>140.9</v>
      </c>
      <c r="E9923" s="17">
        <v>34708</v>
      </c>
      <c r="F9923" s="17"/>
    </row>
    <row r="9924" spans="1:6" x14ac:dyDescent="0.25">
      <c r="A9924" s="16" t="s">
        <v>251</v>
      </c>
      <c r="B9924" s="16">
        <v>12932</v>
      </c>
      <c r="C9924" s="16">
        <v>100</v>
      </c>
      <c r="D9924" s="16">
        <v>95.8</v>
      </c>
      <c r="E9924" s="17">
        <v>27729</v>
      </c>
      <c r="F9924" s="17"/>
    </row>
    <row r="9925" spans="1:6" x14ac:dyDescent="0.25">
      <c r="A9925" s="16" t="s">
        <v>251</v>
      </c>
      <c r="B9925" s="16">
        <v>10520</v>
      </c>
      <c r="C9925" s="16">
        <v>200</v>
      </c>
      <c r="D9925" s="16">
        <v>160.30000000000001</v>
      </c>
      <c r="E9925" s="17">
        <v>35773</v>
      </c>
      <c r="F9925" s="17"/>
    </row>
    <row r="9926" spans="1:6" x14ac:dyDescent="0.25">
      <c r="A9926" s="16" t="s">
        <v>251</v>
      </c>
      <c r="B9926" s="16">
        <v>10549</v>
      </c>
      <c r="C9926" s="16">
        <v>12</v>
      </c>
      <c r="D9926" s="16">
        <v>8.9</v>
      </c>
      <c r="E9926" s="17">
        <v>41852</v>
      </c>
      <c r="F9926" s="17"/>
    </row>
    <row r="9927" spans="1:6" x14ac:dyDescent="0.25">
      <c r="A9927" s="16" t="s">
        <v>251</v>
      </c>
      <c r="B9927" s="16">
        <v>12742</v>
      </c>
      <c r="C9927" s="16">
        <v>64</v>
      </c>
      <c r="D9927" s="16">
        <v>54.3</v>
      </c>
      <c r="E9927" s="17">
        <v>29312</v>
      </c>
      <c r="F9927" s="17"/>
    </row>
    <row r="9928" spans="1:6" x14ac:dyDescent="0.25">
      <c r="A9928" s="16" t="s">
        <v>251</v>
      </c>
      <c r="B9928" s="16">
        <v>13126</v>
      </c>
      <c r="C9928" s="16">
        <v>120</v>
      </c>
      <c r="D9928" s="16">
        <v>116.3</v>
      </c>
      <c r="E9928" s="17">
        <v>36223</v>
      </c>
      <c r="F9928" s="17"/>
    </row>
    <row r="9929" spans="1:6" x14ac:dyDescent="0.25">
      <c r="A9929" s="16" t="s">
        <v>251</v>
      </c>
      <c r="B9929" s="16">
        <v>14510</v>
      </c>
      <c r="C9929" s="16">
        <v>266</v>
      </c>
      <c r="D9929" s="16">
        <v>250.6</v>
      </c>
      <c r="E9929" s="17">
        <v>28065</v>
      </c>
      <c r="F9929" s="17"/>
    </row>
    <row r="9930" spans="1:6" x14ac:dyDescent="0.25">
      <c r="A9930" s="16" t="s">
        <v>251</v>
      </c>
      <c r="B9930" s="16">
        <v>14221</v>
      </c>
      <c r="C9930" s="16">
        <v>142</v>
      </c>
      <c r="D9930" s="16">
        <v>137.69999999999999</v>
      </c>
      <c r="E9930" s="17">
        <v>24473</v>
      </c>
      <c r="F9930" s="17"/>
    </row>
    <row r="9931" spans="1:6" x14ac:dyDescent="0.25">
      <c r="A9931" s="16" t="s">
        <v>251</v>
      </c>
      <c r="B9931" s="16">
        <v>14612</v>
      </c>
      <c r="C9931" s="16">
        <v>229</v>
      </c>
      <c r="D9931" s="16">
        <v>182.2</v>
      </c>
      <c r="E9931" s="17">
        <v>26451</v>
      </c>
      <c r="F9931" s="17"/>
    </row>
    <row r="9932" spans="1:6" x14ac:dyDescent="0.25">
      <c r="A9932" s="16" t="s">
        <v>251</v>
      </c>
      <c r="B9932" s="16">
        <v>12304</v>
      </c>
      <c r="C9932" s="16">
        <v>82</v>
      </c>
      <c r="D9932" s="16">
        <v>80.3</v>
      </c>
      <c r="E9932" s="17">
        <v>32780</v>
      </c>
      <c r="F9932" s="17"/>
    </row>
    <row r="9933" spans="1:6" x14ac:dyDescent="0.25">
      <c r="A9933" s="16" t="s">
        <v>251</v>
      </c>
      <c r="B9933" s="16">
        <v>10573</v>
      </c>
      <c r="C9933" s="16">
        <v>120</v>
      </c>
      <c r="D9933" s="16">
        <v>82.1</v>
      </c>
      <c r="E9933" s="17">
        <v>27576</v>
      </c>
      <c r="F9933" s="17"/>
    </row>
    <row r="9934" spans="1:6" x14ac:dyDescent="0.25">
      <c r="A9934" s="16" t="s">
        <v>251</v>
      </c>
      <c r="B9934" s="16">
        <v>10805</v>
      </c>
      <c r="C9934" s="16">
        <v>296</v>
      </c>
      <c r="D9934" s="16">
        <v>282.10000000000002</v>
      </c>
      <c r="E9934" s="17">
        <v>28246</v>
      </c>
      <c r="F9934" s="17"/>
    </row>
    <row r="9935" spans="1:6" x14ac:dyDescent="0.25">
      <c r="A9935" s="16" t="s">
        <v>251</v>
      </c>
      <c r="B9935" s="16">
        <v>13815</v>
      </c>
      <c r="C9935" s="16">
        <v>80</v>
      </c>
      <c r="D9935" s="16">
        <v>79.8</v>
      </c>
      <c r="E9935" s="17">
        <v>33771</v>
      </c>
      <c r="F9935" s="17"/>
    </row>
    <row r="9936" spans="1:6" x14ac:dyDescent="0.25">
      <c r="A9936" s="16" t="s">
        <v>251</v>
      </c>
      <c r="B9936" s="16">
        <v>10035</v>
      </c>
      <c r="C9936" s="16">
        <v>1389</v>
      </c>
      <c r="D9936" s="16">
        <v>162.4</v>
      </c>
      <c r="E9936" s="17">
        <v>25750</v>
      </c>
      <c r="F9936" s="17"/>
    </row>
    <row r="9937" spans="1:6" x14ac:dyDescent="0.25">
      <c r="A9937" s="16" t="s">
        <v>251</v>
      </c>
      <c r="B9937" s="16">
        <v>14621</v>
      </c>
      <c r="C9937" s="16">
        <v>470</v>
      </c>
      <c r="D9937" s="16">
        <v>357.4</v>
      </c>
      <c r="E9937" s="17">
        <v>24473</v>
      </c>
      <c r="F9937" s="17"/>
    </row>
    <row r="9938" spans="1:6" x14ac:dyDescent="0.25">
      <c r="A9938" s="16" t="s">
        <v>251</v>
      </c>
      <c r="B9938" s="16">
        <v>12809</v>
      </c>
      <c r="C9938" s="16">
        <v>122</v>
      </c>
      <c r="D9938" s="16">
        <v>120.6</v>
      </c>
      <c r="E9938" s="17">
        <v>27211</v>
      </c>
      <c r="F9938" s="17"/>
    </row>
    <row r="9939" spans="1:6" x14ac:dyDescent="0.25">
      <c r="A9939" s="16" t="s">
        <v>251</v>
      </c>
      <c r="B9939" s="16">
        <v>11550</v>
      </c>
      <c r="C9939" s="16">
        <v>200</v>
      </c>
      <c r="D9939" s="16">
        <v>188.3</v>
      </c>
      <c r="E9939" s="17">
        <v>25217</v>
      </c>
      <c r="F9939" s="17"/>
    </row>
    <row r="9940" spans="1:6" x14ac:dyDescent="0.25">
      <c r="A9940" s="16" t="s">
        <v>251</v>
      </c>
      <c r="B9940" s="16">
        <v>10014</v>
      </c>
      <c r="C9940" s="16">
        <v>105</v>
      </c>
      <c r="D9940" s="16">
        <v>95.3</v>
      </c>
      <c r="E9940" s="17">
        <v>24473</v>
      </c>
      <c r="F9940" s="17"/>
    </row>
    <row r="9941" spans="1:6" x14ac:dyDescent="0.25">
      <c r="A9941" s="16" t="s">
        <v>251</v>
      </c>
      <c r="B9941" s="16">
        <v>10471</v>
      </c>
      <c r="C9941" s="16">
        <v>200</v>
      </c>
      <c r="D9941" s="16">
        <v>189.7</v>
      </c>
      <c r="E9941" s="17">
        <v>26664</v>
      </c>
      <c r="F9941" s="17"/>
    </row>
    <row r="9942" spans="1:6" x14ac:dyDescent="0.25">
      <c r="A9942" s="16" t="s">
        <v>251</v>
      </c>
      <c r="B9942" s="16">
        <v>10583</v>
      </c>
      <c r="C9942" s="16">
        <v>121</v>
      </c>
      <c r="D9942" s="16">
        <v>106.6</v>
      </c>
      <c r="E9942" s="17">
        <v>26969</v>
      </c>
      <c r="F9942" s="17"/>
    </row>
    <row r="9943" spans="1:6" x14ac:dyDescent="0.25">
      <c r="A9943" s="16" t="s">
        <v>251</v>
      </c>
      <c r="B9943" s="16">
        <v>10035</v>
      </c>
      <c r="C9943" s="16">
        <v>320</v>
      </c>
      <c r="D9943" s="16">
        <v>316.39999999999998</v>
      </c>
      <c r="E9943" s="17">
        <v>35068</v>
      </c>
      <c r="F9943" s="17"/>
    </row>
    <row r="9944" spans="1:6" x14ac:dyDescent="0.25">
      <c r="A9944" s="16" t="s">
        <v>251</v>
      </c>
      <c r="B9944" s="16">
        <v>11362</v>
      </c>
      <c r="C9944" s="16">
        <v>120</v>
      </c>
      <c r="D9944" s="16">
        <v>117.3</v>
      </c>
      <c r="E9944" s="17">
        <v>28004</v>
      </c>
      <c r="F9944" s="17"/>
    </row>
    <row r="9945" spans="1:6" x14ac:dyDescent="0.25">
      <c r="A9945" s="16" t="s">
        <v>251</v>
      </c>
      <c r="B9945" s="16">
        <v>13902</v>
      </c>
      <c r="C9945" s="16">
        <v>356</v>
      </c>
      <c r="D9945" s="16">
        <v>304.5</v>
      </c>
      <c r="E9945" s="17">
        <v>24658</v>
      </c>
      <c r="F9945" s="17"/>
    </row>
    <row r="9946" spans="1:6" x14ac:dyDescent="0.25">
      <c r="A9946" s="16" t="s">
        <v>251</v>
      </c>
      <c r="B9946" s="16">
        <v>14551</v>
      </c>
      <c r="C9946" s="16">
        <v>130</v>
      </c>
      <c r="D9946" s="16">
        <v>96.1</v>
      </c>
      <c r="E9946" s="17">
        <v>26672</v>
      </c>
      <c r="F9946" s="17"/>
    </row>
    <row r="9947" spans="1:6" x14ac:dyDescent="0.25">
      <c r="A9947" s="16" t="s">
        <v>251</v>
      </c>
      <c r="B9947" s="16">
        <v>11236</v>
      </c>
      <c r="C9947" s="16">
        <v>270</v>
      </c>
      <c r="D9947" s="16">
        <v>265.10000000000002</v>
      </c>
      <c r="E9947" s="17">
        <v>30834</v>
      </c>
      <c r="F9947" s="17"/>
    </row>
    <row r="9948" spans="1:6" x14ac:dyDescent="0.25">
      <c r="A9948" s="16" t="s">
        <v>251</v>
      </c>
      <c r="B9948" s="16">
        <v>11747</v>
      </c>
      <c r="C9948" s="16">
        <v>320</v>
      </c>
      <c r="D9948" s="16">
        <v>298.2</v>
      </c>
      <c r="E9948" s="17">
        <v>36469</v>
      </c>
      <c r="F9948" s="17"/>
    </row>
    <row r="9949" spans="1:6" x14ac:dyDescent="0.25">
      <c r="A9949" s="16" t="s">
        <v>251</v>
      </c>
      <c r="B9949" s="16">
        <v>10461</v>
      </c>
      <c r="C9949" s="16">
        <v>386</v>
      </c>
      <c r="D9949" s="16">
        <v>310.2</v>
      </c>
      <c r="E9949" s="17">
        <v>27851</v>
      </c>
      <c r="F9949" s="17"/>
    </row>
    <row r="9950" spans="1:6" x14ac:dyDescent="0.25">
      <c r="A9950" s="16" t="s">
        <v>251</v>
      </c>
      <c r="B9950" s="16">
        <v>12771</v>
      </c>
      <c r="C9950" s="16">
        <v>46</v>
      </c>
      <c r="D9950" s="16">
        <v>43.1</v>
      </c>
      <c r="E9950" s="17">
        <v>32244</v>
      </c>
      <c r="F9950" s="17"/>
    </row>
    <row r="9951" spans="1:6" x14ac:dyDescent="0.25">
      <c r="A9951" s="16" t="s">
        <v>251</v>
      </c>
      <c r="B9951" s="16">
        <v>11742</v>
      </c>
      <c r="C9951" s="16">
        <v>120</v>
      </c>
      <c r="D9951" s="16">
        <v>103.3</v>
      </c>
      <c r="E9951" s="17">
        <v>37225</v>
      </c>
      <c r="F9951" s="17"/>
    </row>
    <row r="9952" spans="1:6" x14ac:dyDescent="0.25">
      <c r="A9952" s="16" t="s">
        <v>251</v>
      </c>
      <c r="B9952" s="16">
        <v>13073</v>
      </c>
      <c r="C9952" s="16">
        <v>80</v>
      </c>
      <c r="D9952" s="16">
        <v>67.7</v>
      </c>
      <c r="E9952" s="17">
        <v>30259</v>
      </c>
      <c r="F9952" s="17"/>
    </row>
    <row r="9953" spans="1:6" x14ac:dyDescent="0.25">
      <c r="A9953" s="16" t="s">
        <v>251</v>
      </c>
      <c r="B9953" s="16">
        <v>13440</v>
      </c>
      <c r="C9953" s="16">
        <v>100</v>
      </c>
      <c r="D9953" s="16">
        <v>96.2</v>
      </c>
      <c r="E9953" s="17">
        <v>33493</v>
      </c>
      <c r="F9953" s="17"/>
    </row>
    <row r="9954" spans="1:6" x14ac:dyDescent="0.25">
      <c r="A9954" s="16" t="s">
        <v>251</v>
      </c>
      <c r="B9954" s="16">
        <v>10993</v>
      </c>
      <c r="C9954" s="16">
        <v>25</v>
      </c>
      <c r="D9954" s="16">
        <v>20</v>
      </c>
      <c r="E9954" s="17">
        <v>36698</v>
      </c>
      <c r="F9954" s="17"/>
    </row>
    <row r="9955" spans="1:6" x14ac:dyDescent="0.25">
      <c r="A9955" s="16" t="s">
        <v>251</v>
      </c>
      <c r="B9955" s="16">
        <v>14432</v>
      </c>
      <c r="C9955" s="16">
        <v>108</v>
      </c>
      <c r="D9955" s="16">
        <v>100.5</v>
      </c>
      <c r="E9955" s="17">
        <v>26308</v>
      </c>
      <c r="F9955" s="17"/>
    </row>
    <row r="9956" spans="1:6" x14ac:dyDescent="0.25">
      <c r="A9956" s="16" t="s">
        <v>251</v>
      </c>
      <c r="B9956" s="16">
        <v>10314</v>
      </c>
      <c r="C9956" s="16">
        <v>238</v>
      </c>
      <c r="D9956" s="16">
        <v>219.8</v>
      </c>
      <c r="E9956" s="17">
        <v>27881</v>
      </c>
      <c r="F9956" s="17"/>
    </row>
    <row r="9957" spans="1:6" x14ac:dyDescent="0.25">
      <c r="A9957" s="16" t="s">
        <v>251</v>
      </c>
      <c r="B9957" s="16">
        <v>10304</v>
      </c>
      <c r="C9957" s="16">
        <v>372</v>
      </c>
      <c r="D9957" s="16">
        <v>366.6</v>
      </c>
      <c r="E9957" s="17">
        <v>34348</v>
      </c>
      <c r="F9957" s="17"/>
    </row>
    <row r="9958" spans="1:6" x14ac:dyDescent="0.25">
      <c r="A9958" s="16" t="s">
        <v>251</v>
      </c>
      <c r="B9958" s="16">
        <v>10002</v>
      </c>
      <c r="C9958" s="16">
        <v>58</v>
      </c>
      <c r="D9958" s="16">
        <v>55.2</v>
      </c>
      <c r="E9958" s="17">
        <v>27820</v>
      </c>
      <c r="F9958" s="17"/>
    </row>
    <row r="9959" spans="1:6" x14ac:dyDescent="0.25">
      <c r="A9959" s="16" t="s">
        <v>251</v>
      </c>
      <c r="B9959" s="16">
        <v>11208</v>
      </c>
      <c r="C9959" s="16">
        <v>140</v>
      </c>
      <c r="D9959" s="16">
        <v>126.5</v>
      </c>
      <c r="E9959" s="17">
        <v>29252</v>
      </c>
      <c r="F9959" s="17"/>
    </row>
    <row r="9960" spans="1:6" x14ac:dyDescent="0.25">
      <c r="A9960" s="16" t="s">
        <v>251</v>
      </c>
      <c r="B9960" s="16">
        <v>10471</v>
      </c>
      <c r="C9960" s="16">
        <v>120</v>
      </c>
      <c r="D9960" s="16">
        <v>99.6</v>
      </c>
      <c r="E9960" s="17">
        <v>27942</v>
      </c>
      <c r="F9960" s="17"/>
    </row>
    <row r="9961" spans="1:6" x14ac:dyDescent="0.25">
      <c r="A9961" s="16" t="s">
        <v>251</v>
      </c>
      <c r="B9961" s="16">
        <v>11563</v>
      </c>
      <c r="C9961" s="16">
        <v>100</v>
      </c>
      <c r="D9961" s="16">
        <v>108.6</v>
      </c>
      <c r="E9961" s="17">
        <v>25173</v>
      </c>
      <c r="F9961" s="17"/>
    </row>
    <row r="9962" spans="1:6" x14ac:dyDescent="0.25">
      <c r="A9962" s="16" t="s">
        <v>251</v>
      </c>
      <c r="B9962" s="16">
        <v>12208</v>
      </c>
      <c r="C9962" s="16">
        <v>160</v>
      </c>
      <c r="D9962" s="16">
        <v>150.6</v>
      </c>
      <c r="E9962" s="17">
        <v>24473</v>
      </c>
      <c r="F9962" s="17"/>
    </row>
    <row r="9963" spans="1:6" x14ac:dyDescent="0.25">
      <c r="A9963" s="16" t="s">
        <v>251</v>
      </c>
      <c r="B9963" s="16">
        <v>12776</v>
      </c>
      <c r="C9963" s="16">
        <v>87</v>
      </c>
      <c r="D9963" s="16">
        <v>78.5</v>
      </c>
      <c r="E9963" s="17">
        <v>25955</v>
      </c>
      <c r="F9963" s="17"/>
    </row>
    <row r="9964" spans="1:6" x14ac:dyDescent="0.25">
      <c r="A9964" s="16" t="s">
        <v>251</v>
      </c>
      <c r="B9964" s="16">
        <v>11354</v>
      </c>
      <c r="C9964" s="16">
        <v>200</v>
      </c>
      <c r="D9964" s="16">
        <v>167.4</v>
      </c>
      <c r="E9964" s="17">
        <v>25032</v>
      </c>
      <c r="F9964" s="17"/>
    </row>
    <row r="9965" spans="1:6" x14ac:dyDescent="0.25">
      <c r="A9965" s="16" t="s">
        <v>251</v>
      </c>
      <c r="B9965" s="16">
        <v>13027</v>
      </c>
      <c r="C9965" s="16">
        <v>120</v>
      </c>
      <c r="D9965" s="16">
        <v>111.3</v>
      </c>
      <c r="E9965" s="17">
        <v>33147</v>
      </c>
      <c r="F9965" s="17"/>
    </row>
    <row r="9966" spans="1:6" x14ac:dyDescent="0.25">
      <c r="A9966" s="16" t="s">
        <v>251</v>
      </c>
      <c r="B9966" s="16">
        <v>13215</v>
      </c>
      <c r="C9966" s="16">
        <v>513</v>
      </c>
      <c r="D9966" s="16">
        <v>471.3</v>
      </c>
      <c r="E9966" s="17">
        <v>24473</v>
      </c>
      <c r="F9966" s="17"/>
    </row>
    <row r="9967" spans="1:6" x14ac:dyDescent="0.25">
      <c r="A9967" s="16" t="s">
        <v>251</v>
      </c>
      <c r="B9967" s="16">
        <v>14127</v>
      </c>
      <c r="C9967" s="16">
        <v>60</v>
      </c>
      <c r="D9967" s="16">
        <v>53.3</v>
      </c>
      <c r="E9967" s="17">
        <v>39493</v>
      </c>
      <c r="F9967" s="17"/>
    </row>
    <row r="9968" spans="1:6" x14ac:dyDescent="0.25">
      <c r="A9968" s="16" t="s">
        <v>251</v>
      </c>
      <c r="B9968" s="16">
        <v>14760</v>
      </c>
      <c r="C9968" s="16">
        <v>120</v>
      </c>
      <c r="D9968" s="16">
        <v>113.6</v>
      </c>
      <c r="E9968" s="17">
        <v>26539</v>
      </c>
      <c r="F9968" s="17"/>
    </row>
    <row r="9969" spans="1:6" x14ac:dyDescent="0.25">
      <c r="A9969" s="16" t="s">
        <v>251</v>
      </c>
      <c r="B9969" s="16">
        <v>12010</v>
      </c>
      <c r="C9969" s="16">
        <v>120</v>
      </c>
      <c r="D9969" s="16">
        <v>117.9</v>
      </c>
      <c r="E9969" s="17">
        <v>28034</v>
      </c>
      <c r="F9969" s="17"/>
    </row>
    <row r="9970" spans="1:6" x14ac:dyDescent="0.25">
      <c r="A9970" s="16" t="s">
        <v>251</v>
      </c>
      <c r="B9970" s="16">
        <v>11357</v>
      </c>
      <c r="C9970" s="16">
        <v>179</v>
      </c>
      <c r="D9970" s="16">
        <v>173.7</v>
      </c>
      <c r="E9970" s="17">
        <v>24473</v>
      </c>
      <c r="F9970" s="17"/>
    </row>
    <row r="9971" spans="1:6" x14ac:dyDescent="0.25">
      <c r="A9971" s="16" t="s">
        <v>251</v>
      </c>
      <c r="B9971" s="16">
        <v>13669</v>
      </c>
      <c r="C9971" s="16">
        <v>180</v>
      </c>
      <c r="D9971" s="16">
        <v>163.69999999999999</v>
      </c>
      <c r="E9971" s="17">
        <v>28522</v>
      </c>
      <c r="F9971" s="17"/>
    </row>
    <row r="9972" spans="1:6" x14ac:dyDescent="0.25">
      <c r="A9972" s="16" t="s">
        <v>251</v>
      </c>
      <c r="B9972" s="16">
        <v>11719</v>
      </c>
      <c r="C9972" s="16">
        <v>240</v>
      </c>
      <c r="D9972" s="16">
        <v>226.8</v>
      </c>
      <c r="E9972" s="17">
        <v>33557</v>
      </c>
      <c r="F9972" s="17"/>
    </row>
    <row r="9973" spans="1:6" x14ac:dyDescent="0.25">
      <c r="A9973" s="16" t="s">
        <v>251</v>
      </c>
      <c r="B9973" s="16">
        <v>13440</v>
      </c>
      <c r="C9973" s="16">
        <v>120</v>
      </c>
      <c r="D9973" s="16">
        <v>112.2</v>
      </c>
      <c r="E9973" s="17">
        <v>33613</v>
      </c>
      <c r="F9973" s="17"/>
    </row>
    <row r="9974" spans="1:6" x14ac:dyDescent="0.25">
      <c r="A9974" s="16" t="s">
        <v>251</v>
      </c>
      <c r="B9974" s="16">
        <v>11725</v>
      </c>
      <c r="C9974" s="16">
        <v>460</v>
      </c>
      <c r="D9974" s="16">
        <v>437.6</v>
      </c>
      <c r="E9974" s="17">
        <v>32433</v>
      </c>
      <c r="F9974" s="17"/>
    </row>
    <row r="9975" spans="1:6" x14ac:dyDescent="0.25">
      <c r="A9975" s="16" t="s">
        <v>251</v>
      </c>
      <c r="B9975" s="16">
        <v>14068</v>
      </c>
      <c r="C9975" s="16">
        <v>180</v>
      </c>
      <c r="D9975" s="16">
        <v>168.6</v>
      </c>
      <c r="E9975" s="17">
        <v>24473</v>
      </c>
      <c r="F9975" s="17"/>
    </row>
    <row r="9976" spans="1:6" x14ac:dyDescent="0.25">
      <c r="A9976" s="16" t="s">
        <v>251</v>
      </c>
      <c r="B9976" s="16">
        <v>10701</v>
      </c>
      <c r="C9976" s="16">
        <v>200</v>
      </c>
      <c r="D9976" s="16">
        <v>149.69999999999999</v>
      </c>
      <c r="E9976" s="17">
        <v>27855</v>
      </c>
      <c r="F9976" s="17"/>
    </row>
    <row r="9977" spans="1:6" x14ac:dyDescent="0.25">
      <c r="A9977" s="16" t="s">
        <v>251</v>
      </c>
      <c r="B9977" s="16">
        <v>12159</v>
      </c>
      <c r="C9977" s="16">
        <v>24</v>
      </c>
      <c r="D9977" s="16">
        <v>23.5</v>
      </c>
      <c r="E9977" s="17">
        <v>40605</v>
      </c>
      <c r="F9977" s="17"/>
    </row>
    <row r="9978" spans="1:6" x14ac:dyDescent="0.25">
      <c r="A9978" s="16" t="s">
        <v>251</v>
      </c>
      <c r="B9978" s="16">
        <v>13815</v>
      </c>
      <c r="C9978" s="16">
        <v>82</v>
      </c>
      <c r="D9978" s="16">
        <v>84.6</v>
      </c>
      <c r="E9978" s="17">
        <v>24568</v>
      </c>
      <c r="F9978" s="17"/>
    </row>
    <row r="9979" spans="1:6" x14ac:dyDescent="0.25">
      <c r="A9979" s="16" t="s">
        <v>251</v>
      </c>
      <c r="B9979" s="16">
        <v>14607</v>
      </c>
      <c r="C9979" s="16">
        <v>200</v>
      </c>
      <c r="D9979" s="16">
        <v>132.19999999999999</v>
      </c>
      <c r="E9979" s="17">
        <v>27942</v>
      </c>
      <c r="F9979" s="17"/>
    </row>
    <row r="9980" spans="1:6" x14ac:dyDescent="0.25">
      <c r="A9980" s="16" t="s">
        <v>251</v>
      </c>
      <c r="B9980" s="16">
        <v>13411</v>
      </c>
      <c r="C9980" s="16">
        <v>80</v>
      </c>
      <c r="D9980" s="16">
        <v>71.599999999999994</v>
      </c>
      <c r="E9980" s="17">
        <v>26268</v>
      </c>
      <c r="F9980" s="17"/>
    </row>
    <row r="9981" spans="1:6" x14ac:dyDescent="0.25">
      <c r="A9981" s="16" t="s">
        <v>251</v>
      </c>
      <c r="B9981" s="16">
        <v>11953</v>
      </c>
      <c r="C9981" s="16">
        <v>120</v>
      </c>
      <c r="D9981" s="16">
        <v>111.3</v>
      </c>
      <c r="E9981" s="17">
        <v>33718</v>
      </c>
      <c r="F9981" s="17"/>
    </row>
    <row r="9982" spans="1:6" x14ac:dyDescent="0.25">
      <c r="A9982" s="16" t="s">
        <v>251</v>
      </c>
      <c r="B9982" s="16">
        <v>11354</v>
      </c>
      <c r="C9982" s="16">
        <v>218</v>
      </c>
      <c r="D9982" s="16">
        <v>212.4</v>
      </c>
      <c r="E9982" s="17">
        <v>27364</v>
      </c>
      <c r="F9982" s="17"/>
    </row>
    <row r="9983" spans="1:6" x14ac:dyDescent="0.25">
      <c r="A9983" s="16" t="s">
        <v>251</v>
      </c>
      <c r="B9983" s="16">
        <v>11746</v>
      </c>
      <c r="C9983" s="16">
        <v>195</v>
      </c>
      <c r="D9983" s="16">
        <v>180.7</v>
      </c>
      <c r="E9983" s="17">
        <v>24473</v>
      </c>
      <c r="F9983" s="17"/>
    </row>
    <row r="9984" spans="1:6" x14ac:dyDescent="0.25">
      <c r="A9984" s="16" t="s">
        <v>251</v>
      </c>
      <c r="B9984" s="16">
        <v>13203</v>
      </c>
      <c r="C9984" s="16">
        <v>455</v>
      </c>
      <c r="D9984" s="16">
        <v>370.3</v>
      </c>
      <c r="E9984" s="17">
        <v>26251</v>
      </c>
      <c r="F9984" s="17"/>
    </row>
    <row r="9985" spans="1:6" x14ac:dyDescent="0.25">
      <c r="A9985" s="16" t="s">
        <v>251</v>
      </c>
      <c r="B9985" s="16">
        <v>10469</v>
      </c>
      <c r="C9985" s="16">
        <v>524</v>
      </c>
      <c r="D9985" s="16">
        <v>508.9</v>
      </c>
      <c r="E9985" s="17">
        <v>24593</v>
      </c>
      <c r="F9985" s="17"/>
    </row>
    <row r="9986" spans="1:6" x14ac:dyDescent="0.25">
      <c r="A9986" s="16" t="s">
        <v>251</v>
      </c>
      <c r="B9986" s="16">
        <v>11235</v>
      </c>
      <c r="C9986" s="16">
        <v>200</v>
      </c>
      <c r="D9986" s="16">
        <v>192.7</v>
      </c>
      <c r="E9986" s="17">
        <v>31168</v>
      </c>
      <c r="F9986" s="17"/>
    </row>
    <row r="9987" spans="1:6" x14ac:dyDescent="0.25">
      <c r="A9987" s="16" t="s">
        <v>251</v>
      </c>
      <c r="B9987" s="16">
        <v>11375</v>
      </c>
      <c r="C9987" s="16">
        <v>160</v>
      </c>
      <c r="D9987" s="16">
        <v>161.19999999999999</v>
      </c>
      <c r="E9987" s="17">
        <v>26088</v>
      </c>
      <c r="F9987" s="17"/>
    </row>
    <row r="9988" spans="1:6" x14ac:dyDescent="0.25">
      <c r="A9988" s="16" t="s">
        <v>251</v>
      </c>
      <c r="B9988" s="16">
        <v>11423</v>
      </c>
      <c r="C9988" s="16">
        <v>314</v>
      </c>
      <c r="D9988" s="16">
        <v>312</v>
      </c>
      <c r="E9988" s="17">
        <v>27881</v>
      </c>
      <c r="F9988" s="17"/>
    </row>
    <row r="9989" spans="1:6" x14ac:dyDescent="0.25">
      <c r="A9989" s="16" t="s">
        <v>251</v>
      </c>
      <c r="B9989" s="16">
        <v>13078</v>
      </c>
      <c r="C9989" s="16">
        <v>40</v>
      </c>
      <c r="D9989" s="16">
        <v>37.9</v>
      </c>
      <c r="E9989" s="17">
        <v>35367</v>
      </c>
      <c r="F9989" s="17"/>
    </row>
    <row r="9990" spans="1:6" x14ac:dyDescent="0.25">
      <c r="A9990" s="16" t="s">
        <v>251</v>
      </c>
      <c r="B9990" s="16">
        <v>13413</v>
      </c>
      <c r="C9990" s="16">
        <v>188</v>
      </c>
      <c r="D9990" s="16">
        <v>175</v>
      </c>
      <c r="E9990" s="17">
        <v>27729</v>
      </c>
      <c r="F9990" s="17"/>
    </row>
    <row r="9991" spans="1:6" x14ac:dyDescent="0.25">
      <c r="A9991" s="16" t="s">
        <v>251</v>
      </c>
      <c r="B9991" s="16">
        <v>11214</v>
      </c>
      <c r="C9991" s="16">
        <v>271</v>
      </c>
      <c r="D9991" s="16">
        <v>262.60000000000002</v>
      </c>
      <c r="E9991" s="17">
        <v>28369</v>
      </c>
      <c r="F9991" s="17"/>
    </row>
    <row r="9992" spans="1:6" x14ac:dyDescent="0.25">
      <c r="A9992" s="16" t="s">
        <v>251</v>
      </c>
      <c r="B9992" s="16">
        <v>12550</v>
      </c>
      <c r="C9992" s="16">
        <v>190</v>
      </c>
      <c r="D9992" s="16">
        <v>176</v>
      </c>
      <c r="E9992" s="17">
        <v>27791</v>
      </c>
      <c r="F9992" s="17"/>
    </row>
    <row r="9993" spans="1:6" x14ac:dyDescent="0.25">
      <c r="A9993" s="16" t="s">
        <v>251</v>
      </c>
      <c r="B9993" s="16">
        <v>12832</v>
      </c>
      <c r="C9993" s="16">
        <v>88</v>
      </c>
      <c r="D9993" s="16">
        <v>86.2</v>
      </c>
      <c r="E9993" s="17">
        <v>32916</v>
      </c>
      <c r="F9993" s="17"/>
    </row>
    <row r="9994" spans="1:6" x14ac:dyDescent="0.25">
      <c r="A9994" s="16" t="s">
        <v>251</v>
      </c>
      <c r="B9994" s="16">
        <v>10952</v>
      </c>
      <c r="C9994" s="16">
        <v>120</v>
      </c>
      <c r="D9994" s="16">
        <v>115.6</v>
      </c>
      <c r="E9994" s="17">
        <v>26679</v>
      </c>
      <c r="F9994" s="17"/>
    </row>
    <row r="9995" spans="1:6" x14ac:dyDescent="0.25">
      <c r="A9995" s="16" t="s">
        <v>251</v>
      </c>
      <c r="B9995" s="16">
        <v>12061</v>
      </c>
      <c r="C9995" s="16">
        <v>242</v>
      </c>
      <c r="D9995" s="16">
        <v>240.2</v>
      </c>
      <c r="E9995" s="17">
        <v>26299</v>
      </c>
      <c r="F9995" s="17"/>
    </row>
    <row r="9996" spans="1:6" x14ac:dyDescent="0.25">
      <c r="A9996" s="16" t="s">
        <v>251</v>
      </c>
      <c r="B9996" s="16">
        <v>14626</v>
      </c>
      <c r="C9996" s="16">
        <v>40</v>
      </c>
      <c r="D9996" s="16">
        <v>35.1</v>
      </c>
      <c r="E9996" s="17">
        <v>28491</v>
      </c>
      <c r="F9996" s="17"/>
    </row>
    <row r="9997" spans="1:6" x14ac:dyDescent="0.25">
      <c r="A9997" s="16" t="s">
        <v>251</v>
      </c>
      <c r="B9997" s="16">
        <v>14580</v>
      </c>
      <c r="C9997" s="16">
        <v>74</v>
      </c>
      <c r="D9997" s="16">
        <v>70.8</v>
      </c>
      <c r="E9997" s="17">
        <v>28086</v>
      </c>
      <c r="F9997" s="17"/>
    </row>
    <row r="9998" spans="1:6" x14ac:dyDescent="0.25">
      <c r="A9998" s="16" t="s">
        <v>251</v>
      </c>
      <c r="B9998" s="16">
        <v>12572</v>
      </c>
      <c r="C9998" s="16">
        <v>328</v>
      </c>
      <c r="D9998" s="16">
        <v>306.3</v>
      </c>
      <c r="E9998" s="17">
        <v>26938</v>
      </c>
      <c r="F9998" s="17"/>
    </row>
    <row r="9999" spans="1:6" x14ac:dyDescent="0.25">
      <c r="A9999" s="16" t="s">
        <v>251</v>
      </c>
      <c r="B9999" s="16">
        <v>12590</v>
      </c>
      <c r="C9999" s="16">
        <v>62</v>
      </c>
      <c r="D9999" s="16">
        <v>58.2</v>
      </c>
      <c r="E9999" s="17">
        <v>25938</v>
      </c>
      <c r="F9999" s="17"/>
    </row>
    <row r="10000" spans="1:6" x14ac:dyDescent="0.25">
      <c r="A10000" s="16" t="s">
        <v>251</v>
      </c>
      <c r="B10000" s="16">
        <v>10562</v>
      </c>
      <c r="C10000" s="16">
        <v>153</v>
      </c>
      <c r="D10000" s="16">
        <v>138.69999999999999</v>
      </c>
      <c r="E10000" s="17">
        <v>24485</v>
      </c>
      <c r="F10000" s="17"/>
    </row>
    <row r="10001" spans="1:6" x14ac:dyDescent="0.25">
      <c r="A10001" s="16" t="s">
        <v>251</v>
      </c>
      <c r="B10001" s="16">
        <v>10993</v>
      </c>
      <c r="C10001" s="16">
        <v>24</v>
      </c>
      <c r="D10001" s="16">
        <v>18.100000000000001</v>
      </c>
      <c r="E10001" s="17">
        <v>42592</v>
      </c>
      <c r="F10001" s="17"/>
    </row>
    <row r="10002" spans="1:6" x14ac:dyDescent="0.25">
      <c r="A10002" s="16" t="s">
        <v>251</v>
      </c>
      <c r="B10002" s="16">
        <v>14020</v>
      </c>
      <c r="C10002" s="16">
        <v>160</v>
      </c>
      <c r="D10002" s="16">
        <v>150.6</v>
      </c>
      <c r="E10002" s="17">
        <v>27181</v>
      </c>
      <c r="F10002" s="17"/>
    </row>
    <row r="10003" spans="1:6" x14ac:dyDescent="0.25">
      <c r="A10003" s="16" t="s">
        <v>251</v>
      </c>
      <c r="B10003" s="16">
        <v>13350</v>
      </c>
      <c r="C10003" s="16">
        <v>160</v>
      </c>
      <c r="D10003" s="16">
        <v>147.69999999999999</v>
      </c>
      <c r="E10003" s="17">
        <v>30773</v>
      </c>
      <c r="F10003" s="17"/>
    </row>
    <row r="10004" spans="1:6" x14ac:dyDescent="0.25">
      <c r="A10004" s="16" t="s">
        <v>251</v>
      </c>
      <c r="B10004" s="16">
        <v>11375</v>
      </c>
      <c r="C10004" s="16">
        <v>200</v>
      </c>
      <c r="D10004" s="16">
        <v>207.3</v>
      </c>
      <c r="E10004" s="17">
        <v>25082</v>
      </c>
      <c r="F10004" s="17"/>
    </row>
    <row r="10005" spans="1:6" x14ac:dyDescent="0.25">
      <c r="A10005" s="16" t="s">
        <v>251</v>
      </c>
      <c r="B10005" s="16">
        <v>11720</v>
      </c>
      <c r="C10005" s="16">
        <v>60</v>
      </c>
      <c r="D10005" s="16">
        <v>57.1</v>
      </c>
      <c r="E10005" s="17">
        <v>37201</v>
      </c>
      <c r="F10005" s="17"/>
    </row>
    <row r="10006" spans="1:6" x14ac:dyDescent="0.25">
      <c r="A10006" s="16" t="s">
        <v>251</v>
      </c>
      <c r="B10006" s="16">
        <v>11790</v>
      </c>
      <c r="C10006" s="16">
        <v>350</v>
      </c>
      <c r="D10006" s="16">
        <v>346.9</v>
      </c>
      <c r="E10006" s="17">
        <v>33717</v>
      </c>
      <c r="F10006" s="17"/>
    </row>
    <row r="10007" spans="1:6" x14ac:dyDescent="0.25">
      <c r="A10007" s="16" t="s">
        <v>251</v>
      </c>
      <c r="B10007" s="16">
        <v>11692</v>
      </c>
      <c r="C10007" s="16">
        <v>280</v>
      </c>
      <c r="D10007" s="16">
        <v>204.9</v>
      </c>
      <c r="E10007" s="17">
        <v>25483</v>
      </c>
      <c r="F10007" s="17"/>
    </row>
    <row r="10008" spans="1:6" x14ac:dyDescent="0.25">
      <c r="A10008" s="16" t="s">
        <v>251</v>
      </c>
      <c r="B10008" s="16">
        <v>10456</v>
      </c>
      <c r="C10008" s="16">
        <v>240</v>
      </c>
      <c r="D10008" s="16">
        <v>240.2</v>
      </c>
      <c r="E10008" s="17">
        <v>27851</v>
      </c>
      <c r="F10008" s="17"/>
    </row>
    <row r="10009" spans="1:6" x14ac:dyDescent="0.25">
      <c r="A10009" s="16" t="s">
        <v>251</v>
      </c>
      <c r="B10009" s="16">
        <v>11691</v>
      </c>
      <c r="C10009" s="16">
        <v>102</v>
      </c>
      <c r="D10009" s="16">
        <v>98.2</v>
      </c>
      <c r="E10009" s="17">
        <v>25385</v>
      </c>
      <c r="F10009" s="17"/>
    </row>
    <row r="10010" spans="1:6" x14ac:dyDescent="0.25">
      <c r="A10010" s="16" t="s">
        <v>251</v>
      </c>
      <c r="B10010" s="16">
        <v>10021</v>
      </c>
      <c r="C10010" s="16">
        <v>362</v>
      </c>
      <c r="D10010" s="16">
        <v>336.6</v>
      </c>
      <c r="E10010" s="17">
        <v>25482</v>
      </c>
      <c r="F10010" s="17"/>
    </row>
    <row r="10011" spans="1:6" x14ac:dyDescent="0.25">
      <c r="A10011" s="16" t="s">
        <v>251</v>
      </c>
      <c r="B10011" s="16">
        <v>10595</v>
      </c>
      <c r="C10011" s="16">
        <v>20</v>
      </c>
      <c r="D10011" s="16">
        <v>14.6</v>
      </c>
      <c r="E10011" s="17">
        <v>37726</v>
      </c>
      <c r="F10011" s="17"/>
    </row>
    <row r="10012" spans="1:6" x14ac:dyDescent="0.25">
      <c r="A10012" s="16" t="s">
        <v>251</v>
      </c>
      <c r="B10012" s="16">
        <v>12302</v>
      </c>
      <c r="C10012" s="16">
        <v>210</v>
      </c>
      <c r="D10012" s="16">
        <v>197.4</v>
      </c>
      <c r="E10012" s="17">
        <v>24929</v>
      </c>
      <c r="F10012" s="17"/>
    </row>
    <row r="10013" spans="1:6" x14ac:dyDescent="0.25">
      <c r="A10013" s="16" t="s">
        <v>251</v>
      </c>
      <c r="B10013" s="16">
        <v>14830</v>
      </c>
      <c r="C10013" s="16">
        <v>120</v>
      </c>
      <c r="D10013" s="16">
        <v>110.2</v>
      </c>
      <c r="E10013" s="17">
        <v>26115</v>
      </c>
      <c r="F10013" s="17"/>
    </row>
    <row r="10014" spans="1:6" x14ac:dyDescent="0.25">
      <c r="A10014" s="16" t="s">
        <v>251</v>
      </c>
      <c r="B10014" s="16">
        <v>13350</v>
      </c>
      <c r="C10014" s="16">
        <v>163</v>
      </c>
      <c r="D10014" s="16">
        <v>150.30000000000001</v>
      </c>
      <c r="E10014" s="17">
        <v>27820</v>
      </c>
      <c r="F10014" s="17"/>
    </row>
    <row r="10015" spans="1:6" x14ac:dyDescent="0.25">
      <c r="A10015" s="16" t="s">
        <v>251</v>
      </c>
      <c r="B10015" s="16">
        <v>14141</v>
      </c>
      <c r="C10015" s="16">
        <v>82</v>
      </c>
      <c r="D10015" s="16">
        <v>73</v>
      </c>
      <c r="E10015" s="17">
        <v>27760</v>
      </c>
      <c r="F10015" s="17"/>
    </row>
    <row r="10016" spans="1:6" x14ac:dyDescent="0.25">
      <c r="A10016" s="16" t="s">
        <v>251</v>
      </c>
      <c r="B10016" s="16">
        <v>12946</v>
      </c>
      <c r="C10016" s="16">
        <v>156</v>
      </c>
      <c r="D10016" s="16">
        <v>101.6</v>
      </c>
      <c r="E10016" s="17">
        <v>25085</v>
      </c>
      <c r="F10016" s="17"/>
    </row>
    <row r="10017" spans="1:6" x14ac:dyDescent="0.25">
      <c r="A10017" s="16" t="s">
        <v>251</v>
      </c>
      <c r="B10017" s="16">
        <v>11418</v>
      </c>
      <c r="C10017" s="16">
        <v>226</v>
      </c>
      <c r="D10017" s="16">
        <v>219.9</v>
      </c>
      <c r="E10017" s="17">
        <v>27395</v>
      </c>
      <c r="F10017" s="17"/>
    </row>
    <row r="10018" spans="1:6" x14ac:dyDescent="0.25">
      <c r="A10018" s="16" t="s">
        <v>251</v>
      </c>
      <c r="B10018" s="16">
        <v>14624</v>
      </c>
      <c r="C10018" s="16">
        <v>124</v>
      </c>
      <c r="D10018" s="16">
        <v>123.7</v>
      </c>
      <c r="E10018" s="17">
        <v>26877</v>
      </c>
      <c r="F10018" s="17"/>
    </row>
    <row r="10019" spans="1:6" x14ac:dyDescent="0.25">
      <c r="A10019" s="16" t="s">
        <v>251</v>
      </c>
      <c r="B10019" s="16">
        <v>11207</v>
      </c>
      <c r="C10019" s="16">
        <v>225</v>
      </c>
      <c r="D10019" s="16">
        <v>227.7</v>
      </c>
      <c r="E10019" s="17">
        <v>32509</v>
      </c>
      <c r="F10019" s="17"/>
    </row>
    <row r="10020" spans="1:6" x14ac:dyDescent="0.25">
      <c r="A10020" s="16" t="s">
        <v>251</v>
      </c>
      <c r="B10020" s="16">
        <v>11235</v>
      </c>
      <c r="C10020" s="16">
        <v>320</v>
      </c>
      <c r="D10020" s="16">
        <v>292.7</v>
      </c>
      <c r="E10020" s="17">
        <v>28491</v>
      </c>
      <c r="F10020" s="17"/>
    </row>
    <row r="10021" spans="1:6" x14ac:dyDescent="0.25">
      <c r="A10021" s="16" t="s">
        <v>251</v>
      </c>
      <c r="B10021" s="16">
        <v>11691</v>
      </c>
      <c r="C10021" s="16">
        <v>200</v>
      </c>
      <c r="D10021" s="16">
        <v>186.2</v>
      </c>
      <c r="E10021" s="17">
        <v>26772</v>
      </c>
      <c r="F10021" s="17"/>
    </row>
    <row r="10022" spans="1:6" x14ac:dyDescent="0.25">
      <c r="A10022" s="16" t="s">
        <v>251</v>
      </c>
      <c r="B10022" s="16">
        <v>12565</v>
      </c>
      <c r="C10022" s="16">
        <v>120</v>
      </c>
      <c r="D10022" s="16">
        <v>110.9</v>
      </c>
      <c r="E10022" s="17">
        <v>28887</v>
      </c>
      <c r="F10022" s="17"/>
    </row>
    <row r="10023" spans="1:6" x14ac:dyDescent="0.25">
      <c r="A10023" s="16" t="s">
        <v>251</v>
      </c>
      <c r="B10023" s="16">
        <v>10595</v>
      </c>
      <c r="C10023" s="16">
        <v>160</v>
      </c>
      <c r="D10023" s="16">
        <v>156.19999999999999</v>
      </c>
      <c r="E10023" s="17">
        <v>35965</v>
      </c>
      <c r="F10023" s="17"/>
    </row>
    <row r="10024" spans="1:6" x14ac:dyDescent="0.25">
      <c r="A10024" s="16" t="s">
        <v>251</v>
      </c>
      <c r="B10024" s="16">
        <v>12901</v>
      </c>
      <c r="C10024" s="16">
        <v>89</v>
      </c>
      <c r="D10024" s="16">
        <v>77.400000000000006</v>
      </c>
      <c r="E10024" s="17">
        <v>27942</v>
      </c>
      <c r="F10024" s="17"/>
    </row>
    <row r="10025" spans="1:6" x14ac:dyDescent="0.25">
      <c r="A10025" s="16" t="s">
        <v>251</v>
      </c>
      <c r="B10025" s="16">
        <v>10463</v>
      </c>
      <c r="C10025" s="16">
        <v>366</v>
      </c>
      <c r="D10025" s="16">
        <v>354.2</v>
      </c>
      <c r="E10025" s="17">
        <v>24473</v>
      </c>
      <c r="F10025" s="17"/>
    </row>
    <row r="10026" spans="1:6" x14ac:dyDescent="0.25">
      <c r="A10026" s="16" t="s">
        <v>251</v>
      </c>
      <c r="B10026" s="16">
        <v>11434</v>
      </c>
      <c r="C10026" s="16">
        <v>250</v>
      </c>
      <c r="D10026" s="16">
        <v>219.7</v>
      </c>
      <c r="E10026" s="17">
        <v>34347</v>
      </c>
      <c r="F10026" s="17"/>
    </row>
    <row r="10027" spans="1:6" x14ac:dyDescent="0.25">
      <c r="A10027" s="16" t="s">
        <v>251</v>
      </c>
      <c r="B10027" s="16">
        <v>14626</v>
      </c>
      <c r="C10027" s="16">
        <v>120</v>
      </c>
      <c r="D10027" s="16">
        <v>116.1</v>
      </c>
      <c r="E10027" s="17">
        <v>26634</v>
      </c>
      <c r="F10027" s="17"/>
    </row>
    <row r="10028" spans="1:6" x14ac:dyDescent="0.25">
      <c r="A10028" s="16" t="s">
        <v>251</v>
      </c>
      <c r="B10028" s="16">
        <v>14221</v>
      </c>
      <c r="C10028" s="16">
        <v>200</v>
      </c>
      <c r="D10028" s="16">
        <v>186.2</v>
      </c>
      <c r="E10028" s="17">
        <v>26062</v>
      </c>
      <c r="F10028" s="17"/>
    </row>
    <row r="10029" spans="1:6" x14ac:dyDescent="0.25">
      <c r="A10029" s="16" t="s">
        <v>251</v>
      </c>
      <c r="B10029" s="16">
        <v>10021</v>
      </c>
      <c r="C10029" s="16">
        <v>449</v>
      </c>
      <c r="D10029" s="16">
        <v>458.3</v>
      </c>
      <c r="E10029" s="17">
        <v>24654</v>
      </c>
      <c r="F10029" s="17"/>
    </row>
    <row r="10030" spans="1:6" x14ac:dyDescent="0.25">
      <c r="A10030" s="16" t="s">
        <v>251</v>
      </c>
      <c r="B10030" s="16">
        <v>14227</v>
      </c>
      <c r="C10030" s="16">
        <v>172</v>
      </c>
      <c r="D10030" s="16">
        <v>153.4</v>
      </c>
      <c r="E10030" s="17">
        <v>33406</v>
      </c>
      <c r="F10030" s="17"/>
    </row>
    <row r="10031" spans="1:6" x14ac:dyDescent="0.25">
      <c r="A10031" s="16" t="s">
        <v>251</v>
      </c>
      <c r="B10031" s="16">
        <v>13365</v>
      </c>
      <c r="C10031" s="16">
        <v>80</v>
      </c>
      <c r="D10031" s="16">
        <v>70.5</v>
      </c>
      <c r="E10031" s="17">
        <v>28185</v>
      </c>
      <c r="F10031" s="17"/>
    </row>
    <row r="10032" spans="1:6" x14ac:dyDescent="0.25">
      <c r="A10032" s="16" t="s">
        <v>251</v>
      </c>
      <c r="B10032" s="16">
        <v>11219</v>
      </c>
      <c r="C10032" s="16">
        <v>510</v>
      </c>
      <c r="D10032" s="16">
        <v>496.1</v>
      </c>
      <c r="E10032" s="17">
        <v>27820</v>
      </c>
      <c r="F10032" s="17"/>
    </row>
    <row r="10033" spans="1:6" x14ac:dyDescent="0.25">
      <c r="A10033" s="16" t="s">
        <v>251</v>
      </c>
      <c r="B10033" s="16">
        <v>10805</v>
      </c>
      <c r="C10033" s="16">
        <v>183</v>
      </c>
      <c r="D10033" s="16">
        <v>175.5</v>
      </c>
      <c r="E10033" s="17">
        <v>28491</v>
      </c>
      <c r="F10033" s="17"/>
    </row>
    <row r="10034" spans="1:6" x14ac:dyDescent="0.25">
      <c r="A10034" s="16" t="s">
        <v>251</v>
      </c>
      <c r="B10034" s="16">
        <v>14304</v>
      </c>
      <c r="C10034" s="16">
        <v>123</v>
      </c>
      <c r="D10034" s="16">
        <v>109.2</v>
      </c>
      <c r="E10034" s="17">
        <v>34990</v>
      </c>
      <c r="F10034" s="17"/>
    </row>
    <row r="10035" spans="1:6" x14ac:dyDescent="0.25">
      <c r="A10035" s="16" t="s">
        <v>251</v>
      </c>
      <c r="B10035" s="16">
        <v>11379</v>
      </c>
      <c r="C10035" s="16">
        <v>360</v>
      </c>
      <c r="D10035" s="16">
        <v>352.2</v>
      </c>
      <c r="E10035" s="17">
        <v>27181</v>
      </c>
      <c r="F10035" s="17"/>
    </row>
    <row r="10036" spans="1:6" x14ac:dyDescent="0.25">
      <c r="A10036" s="16" t="s">
        <v>251</v>
      </c>
      <c r="B10036" s="16">
        <v>10567</v>
      </c>
      <c r="C10036" s="16">
        <v>120</v>
      </c>
      <c r="D10036" s="16">
        <v>109.6</v>
      </c>
      <c r="E10036" s="17">
        <v>28307</v>
      </c>
      <c r="F10036" s="17"/>
    </row>
    <row r="10037" spans="1:6" x14ac:dyDescent="0.25">
      <c r="A10037" s="16" t="s">
        <v>251</v>
      </c>
      <c r="B10037" s="16">
        <v>10924</v>
      </c>
      <c r="C10037" s="16">
        <v>120</v>
      </c>
      <c r="D10037" s="16">
        <v>113.7</v>
      </c>
      <c r="E10037" s="17">
        <v>31308</v>
      </c>
      <c r="F10037" s="17"/>
    </row>
    <row r="10038" spans="1:6" x14ac:dyDescent="0.25">
      <c r="A10038" s="16" t="s">
        <v>251</v>
      </c>
      <c r="B10038" s="16">
        <v>10029</v>
      </c>
      <c r="C10038" s="16">
        <v>679</v>
      </c>
      <c r="D10038" s="16">
        <v>536.5</v>
      </c>
      <c r="E10038" s="17">
        <v>30545</v>
      </c>
      <c r="F10038" s="17"/>
    </row>
    <row r="10039" spans="1:6" x14ac:dyDescent="0.25">
      <c r="A10039" s="16" t="s">
        <v>251</v>
      </c>
      <c r="B10039" s="16">
        <v>11553</v>
      </c>
      <c r="C10039" s="16">
        <v>589</v>
      </c>
      <c r="D10039" s="16">
        <v>460.6</v>
      </c>
      <c r="E10039" s="17">
        <v>24473</v>
      </c>
      <c r="F10039" s="17"/>
    </row>
    <row r="10040" spans="1:6" x14ac:dyDescent="0.25">
      <c r="A10040" s="16" t="s">
        <v>251</v>
      </c>
      <c r="B10040" s="16">
        <v>10459</v>
      </c>
      <c r="C10040" s="16">
        <v>200</v>
      </c>
      <c r="D10040" s="16">
        <v>116.4</v>
      </c>
      <c r="E10040" s="17">
        <v>33906</v>
      </c>
      <c r="F10040" s="17"/>
    </row>
    <row r="10041" spans="1:6" x14ac:dyDescent="0.25">
      <c r="A10041" s="16" t="s">
        <v>251</v>
      </c>
      <c r="B10041" s="16">
        <v>13045</v>
      </c>
      <c r="C10041" s="16">
        <v>200</v>
      </c>
      <c r="D10041" s="16">
        <v>176.9</v>
      </c>
      <c r="E10041" s="17">
        <v>26716</v>
      </c>
      <c r="F10041" s="17"/>
    </row>
    <row r="10042" spans="1:6" x14ac:dyDescent="0.25">
      <c r="A10042" s="16" t="s">
        <v>251</v>
      </c>
      <c r="B10042" s="16">
        <v>13126</v>
      </c>
      <c r="C10042" s="16">
        <v>200</v>
      </c>
      <c r="D10042" s="16">
        <v>200.1</v>
      </c>
      <c r="E10042" s="17">
        <v>33731</v>
      </c>
      <c r="F10042" s="17"/>
    </row>
    <row r="10043" spans="1:6" x14ac:dyDescent="0.25">
      <c r="A10043" s="16" t="s">
        <v>251</v>
      </c>
      <c r="B10043" s="16">
        <v>13827</v>
      </c>
      <c r="C10043" s="16">
        <v>77</v>
      </c>
      <c r="D10043" s="16">
        <v>73.5</v>
      </c>
      <c r="E10043" s="17">
        <v>24473</v>
      </c>
      <c r="F10043" s="17"/>
    </row>
    <row r="10044" spans="1:6" x14ac:dyDescent="0.25">
      <c r="A10044" s="16" t="s">
        <v>251</v>
      </c>
      <c r="B10044" s="16">
        <v>13820</v>
      </c>
      <c r="C10044" s="16">
        <v>80</v>
      </c>
      <c r="D10044" s="16">
        <v>78.099999999999994</v>
      </c>
      <c r="E10044" s="17">
        <v>28265</v>
      </c>
      <c r="F10044" s="17"/>
    </row>
    <row r="10045" spans="1:6" x14ac:dyDescent="0.25">
      <c r="A10045" s="16" t="s">
        <v>251</v>
      </c>
      <c r="B10045" s="16">
        <v>14127</v>
      </c>
      <c r="C10045" s="16">
        <v>160</v>
      </c>
      <c r="D10045" s="16">
        <v>152.19999999999999</v>
      </c>
      <c r="E10045" s="17">
        <v>34487</v>
      </c>
      <c r="F10045" s="17"/>
    </row>
    <row r="10046" spans="1:6" x14ac:dyDescent="0.25">
      <c r="A10046" s="16" t="s">
        <v>251</v>
      </c>
      <c r="B10046" s="16">
        <v>10566</v>
      </c>
      <c r="C10046" s="16">
        <v>92</v>
      </c>
      <c r="D10046" s="16">
        <v>93.3</v>
      </c>
      <c r="E10046" s="17">
        <v>24473</v>
      </c>
      <c r="F10046" s="17"/>
    </row>
    <row r="10047" spans="1:6" x14ac:dyDescent="0.25">
      <c r="A10047" s="16" t="s">
        <v>251</v>
      </c>
      <c r="B10047" s="16">
        <v>14048</v>
      </c>
      <c r="C10047" s="16">
        <v>40</v>
      </c>
      <c r="D10047" s="16">
        <v>33.799999999999997</v>
      </c>
      <c r="E10047" s="17">
        <v>28185</v>
      </c>
      <c r="F10047" s="17"/>
    </row>
    <row r="10048" spans="1:6" x14ac:dyDescent="0.25">
      <c r="A10048" s="16" t="s">
        <v>251</v>
      </c>
      <c r="B10048" s="16">
        <v>14902</v>
      </c>
      <c r="C10048" s="16">
        <v>26</v>
      </c>
      <c r="E10048" s="17">
        <v>41618</v>
      </c>
      <c r="F10048" s="17"/>
    </row>
    <row r="10049" spans="1:6" x14ac:dyDescent="0.25">
      <c r="A10049" s="16" t="s">
        <v>251</v>
      </c>
      <c r="B10049" s="16">
        <v>14845</v>
      </c>
      <c r="C10049" s="16">
        <v>122</v>
      </c>
      <c r="D10049" s="16">
        <v>111</v>
      </c>
      <c r="E10049" s="17">
        <v>29745</v>
      </c>
      <c r="F10049" s="17"/>
    </row>
    <row r="10050" spans="1:6" x14ac:dyDescent="0.25">
      <c r="A10050" s="16" t="s">
        <v>251</v>
      </c>
      <c r="B10050" s="16">
        <v>13219</v>
      </c>
      <c r="C10050" s="16">
        <v>284</v>
      </c>
      <c r="D10050" s="16">
        <v>242.6</v>
      </c>
      <c r="E10050" s="17">
        <v>25265</v>
      </c>
      <c r="F10050" s="17"/>
    </row>
    <row r="10051" spans="1:6" x14ac:dyDescent="0.25">
      <c r="A10051" s="16" t="s">
        <v>251</v>
      </c>
      <c r="B10051" s="16">
        <v>10543</v>
      </c>
      <c r="C10051" s="16">
        <v>300</v>
      </c>
      <c r="D10051" s="16">
        <v>293.3</v>
      </c>
      <c r="E10051" s="17">
        <v>25553</v>
      </c>
      <c r="F10051" s="17"/>
    </row>
    <row r="10052" spans="1:6" x14ac:dyDescent="0.25">
      <c r="A10052" s="16" t="s">
        <v>251</v>
      </c>
      <c r="B10052" s="16">
        <v>13021</v>
      </c>
      <c r="C10052" s="16">
        <v>80</v>
      </c>
      <c r="D10052" s="16">
        <v>75.900000000000006</v>
      </c>
      <c r="E10052" s="17">
        <v>34911</v>
      </c>
      <c r="F10052" s="17"/>
    </row>
    <row r="10053" spans="1:6" x14ac:dyDescent="0.25">
      <c r="A10053" s="16" t="s">
        <v>251</v>
      </c>
      <c r="B10053" s="16">
        <v>10701</v>
      </c>
      <c r="C10053" s="16">
        <v>120</v>
      </c>
      <c r="D10053" s="16">
        <v>108.3</v>
      </c>
      <c r="E10053" s="17">
        <v>37040</v>
      </c>
      <c r="F10053" s="17"/>
    </row>
    <row r="10054" spans="1:6" x14ac:dyDescent="0.25">
      <c r="A10054" s="16" t="s">
        <v>251</v>
      </c>
      <c r="B10054" s="16">
        <v>11710</v>
      </c>
      <c r="C10054" s="16">
        <v>102</v>
      </c>
      <c r="D10054" s="16">
        <v>97.6</v>
      </c>
      <c r="E10054" s="17">
        <v>24473</v>
      </c>
      <c r="F10054" s="17"/>
    </row>
    <row r="10055" spans="1:6" x14ac:dyDescent="0.25">
      <c r="A10055" s="16" t="s">
        <v>251</v>
      </c>
      <c r="B10055" s="16">
        <v>13045</v>
      </c>
      <c r="C10055" s="16">
        <v>120</v>
      </c>
      <c r="D10055" s="16">
        <v>113.3</v>
      </c>
      <c r="E10055" s="17">
        <v>24473</v>
      </c>
      <c r="F10055" s="17"/>
    </row>
    <row r="10056" spans="1:6" x14ac:dyDescent="0.25">
      <c r="A10056" s="16" t="s">
        <v>251</v>
      </c>
      <c r="B10056" s="16">
        <v>14569</v>
      </c>
      <c r="C10056" s="16">
        <v>138</v>
      </c>
      <c r="D10056" s="16">
        <v>137.80000000000001</v>
      </c>
      <c r="E10056" s="17">
        <v>24473</v>
      </c>
      <c r="F10056" s="17"/>
    </row>
    <row r="10057" spans="1:6" x14ac:dyDescent="0.25">
      <c r="A10057" s="16" t="s">
        <v>251</v>
      </c>
      <c r="B10057" s="16">
        <v>13165</v>
      </c>
      <c r="C10057" s="16">
        <v>120</v>
      </c>
      <c r="D10057" s="16">
        <v>75.3</v>
      </c>
      <c r="E10057" s="17">
        <v>26945</v>
      </c>
      <c r="F10057" s="17"/>
    </row>
    <row r="10058" spans="1:6" x14ac:dyDescent="0.25">
      <c r="A10058" s="16" t="s">
        <v>251</v>
      </c>
      <c r="B10058" s="16">
        <v>11706</v>
      </c>
      <c r="C10058" s="16">
        <v>84</v>
      </c>
      <c r="D10058" s="16">
        <v>84.7</v>
      </c>
      <c r="E10058" s="17">
        <v>28065</v>
      </c>
      <c r="F10058" s="17"/>
    </row>
    <row r="10059" spans="1:6" x14ac:dyDescent="0.25">
      <c r="A10059" s="16" t="s">
        <v>251</v>
      </c>
      <c r="B10059" s="16">
        <v>10465</v>
      </c>
      <c r="C10059" s="16">
        <v>30</v>
      </c>
      <c r="D10059" s="16">
        <v>29.7</v>
      </c>
      <c r="E10059" s="17">
        <v>38827</v>
      </c>
      <c r="F10059" s="17"/>
    </row>
    <row r="10060" spans="1:6" x14ac:dyDescent="0.25">
      <c r="A10060" s="16" t="s">
        <v>251</v>
      </c>
      <c r="B10060" s="16">
        <v>14221</v>
      </c>
      <c r="C10060" s="16">
        <v>220</v>
      </c>
      <c r="D10060" s="16">
        <v>177</v>
      </c>
      <c r="E10060" s="17">
        <v>29894</v>
      </c>
      <c r="F10060" s="17"/>
    </row>
    <row r="10061" spans="1:6" x14ac:dyDescent="0.25">
      <c r="A10061" s="16" t="s">
        <v>251</v>
      </c>
      <c r="B10061" s="16">
        <v>11704</v>
      </c>
      <c r="C10061" s="16">
        <v>175</v>
      </c>
      <c r="D10061" s="16">
        <v>152.9</v>
      </c>
      <c r="E10061" s="17">
        <v>25781</v>
      </c>
      <c r="F10061" s="17"/>
    </row>
    <row r="10062" spans="1:6" x14ac:dyDescent="0.25">
      <c r="A10062" s="16" t="s">
        <v>251</v>
      </c>
      <c r="B10062" s="16">
        <v>14048</v>
      </c>
      <c r="C10062" s="16">
        <v>216</v>
      </c>
      <c r="D10062" s="16">
        <v>204.7</v>
      </c>
      <c r="E10062" s="17">
        <v>27942</v>
      </c>
      <c r="F10062" s="17"/>
    </row>
    <row r="10063" spans="1:6" x14ac:dyDescent="0.25">
      <c r="A10063" s="16" t="s">
        <v>251</v>
      </c>
      <c r="B10063" s="16">
        <v>10706</v>
      </c>
      <c r="C10063" s="16">
        <v>197</v>
      </c>
      <c r="D10063" s="16">
        <v>193.6</v>
      </c>
      <c r="E10063" s="17">
        <v>35095</v>
      </c>
      <c r="F10063" s="17"/>
    </row>
    <row r="10064" spans="1:6" x14ac:dyDescent="0.25">
      <c r="A10064" s="16" t="s">
        <v>251</v>
      </c>
      <c r="B10064" s="16">
        <v>11050</v>
      </c>
      <c r="C10064" s="16">
        <v>56</v>
      </c>
      <c r="D10064" s="16">
        <v>51.8</v>
      </c>
      <c r="E10064" s="17">
        <v>40610</v>
      </c>
      <c r="F10064" s="17"/>
    </row>
    <row r="10065" spans="1:6" x14ac:dyDescent="0.25">
      <c r="A10065" s="16" t="s">
        <v>251</v>
      </c>
      <c r="B10065" s="16">
        <v>10024</v>
      </c>
      <c r="C10065" s="16">
        <v>520</v>
      </c>
      <c r="D10065" s="16">
        <v>508</v>
      </c>
      <c r="E10065" s="17">
        <v>26195</v>
      </c>
      <c r="F10065" s="17"/>
    </row>
    <row r="10066" spans="1:6" x14ac:dyDescent="0.25">
      <c r="A10066" s="16" t="s">
        <v>251</v>
      </c>
      <c r="B10066" s="16">
        <v>11226</v>
      </c>
      <c r="C10066" s="16">
        <v>200</v>
      </c>
      <c r="D10066" s="16">
        <v>187.8</v>
      </c>
      <c r="E10066" s="17">
        <v>28034</v>
      </c>
      <c r="F10066" s="17"/>
    </row>
    <row r="10067" spans="1:6" x14ac:dyDescent="0.25">
      <c r="A10067" s="16" t="s">
        <v>251</v>
      </c>
      <c r="B10067" s="16">
        <v>12414</v>
      </c>
      <c r="C10067" s="16">
        <v>136</v>
      </c>
      <c r="D10067" s="16">
        <v>133.69999999999999</v>
      </c>
      <c r="E10067" s="17">
        <v>26299</v>
      </c>
      <c r="F10067" s="17"/>
    </row>
    <row r="10068" spans="1:6" x14ac:dyDescent="0.25">
      <c r="A10068" s="16" t="s">
        <v>251</v>
      </c>
      <c r="B10068" s="16">
        <v>10027</v>
      </c>
      <c r="C10068" s="16">
        <v>40</v>
      </c>
      <c r="D10068" s="16">
        <v>33.799999999999997</v>
      </c>
      <c r="E10068" s="17">
        <v>33847</v>
      </c>
      <c r="F10068" s="17"/>
    </row>
    <row r="10069" spans="1:6" x14ac:dyDescent="0.25">
      <c r="A10069" s="16" t="s">
        <v>251</v>
      </c>
      <c r="B10069" s="16">
        <v>14901</v>
      </c>
      <c r="C10069" s="16">
        <v>200</v>
      </c>
      <c r="D10069" s="16">
        <v>181.5</v>
      </c>
      <c r="E10069" s="17">
        <v>27820</v>
      </c>
      <c r="F10069" s="17"/>
    </row>
    <row r="10070" spans="1:6" x14ac:dyDescent="0.25">
      <c r="A10070" s="16" t="s">
        <v>251</v>
      </c>
      <c r="B10070" s="16">
        <v>10467</v>
      </c>
      <c r="C10070" s="16">
        <v>200</v>
      </c>
      <c r="D10070" s="16">
        <v>195.1</v>
      </c>
      <c r="E10070" s="17">
        <v>29037</v>
      </c>
      <c r="F10070" s="17"/>
    </row>
    <row r="10071" spans="1:6" x14ac:dyDescent="0.25">
      <c r="A10071" s="16" t="s">
        <v>251</v>
      </c>
      <c r="B10071" s="16">
        <v>11694</v>
      </c>
      <c r="C10071" s="16">
        <v>196</v>
      </c>
      <c r="D10071" s="16">
        <v>178.2</v>
      </c>
      <c r="E10071" s="17">
        <v>24473</v>
      </c>
      <c r="F10071" s="17"/>
    </row>
    <row r="10072" spans="1:6" x14ac:dyDescent="0.25">
      <c r="A10072" s="16" t="s">
        <v>251</v>
      </c>
      <c r="B10072" s="16">
        <v>12047</v>
      </c>
      <c r="C10072" s="16">
        <v>192</v>
      </c>
      <c r="D10072" s="16">
        <v>189.6</v>
      </c>
      <c r="E10072" s="17">
        <v>32540</v>
      </c>
      <c r="F10072" s="17"/>
    </row>
    <row r="10073" spans="1:6" x14ac:dyDescent="0.25">
      <c r="A10073" s="16" t="s">
        <v>251</v>
      </c>
      <c r="B10073" s="16">
        <v>11361</v>
      </c>
      <c r="C10073" s="16">
        <v>432</v>
      </c>
      <c r="D10073" s="16">
        <v>361.8</v>
      </c>
      <c r="E10073" s="17">
        <v>26552</v>
      </c>
      <c r="F10073" s="17"/>
    </row>
    <row r="10074" spans="1:6" x14ac:dyDescent="0.25">
      <c r="A10074" s="16" t="s">
        <v>251</v>
      </c>
      <c r="B10074" s="16">
        <v>10589</v>
      </c>
      <c r="C10074" s="16">
        <v>300</v>
      </c>
      <c r="D10074" s="16">
        <v>273</v>
      </c>
      <c r="E10074" s="17">
        <v>25750</v>
      </c>
      <c r="F10074" s="17"/>
    </row>
    <row r="10075" spans="1:6" x14ac:dyDescent="0.25">
      <c r="A10075" s="16" t="s">
        <v>251</v>
      </c>
      <c r="B10075" s="16">
        <v>10466</v>
      </c>
      <c r="C10075" s="16">
        <v>240</v>
      </c>
      <c r="D10075" s="16">
        <v>228.3</v>
      </c>
      <c r="E10075" s="17">
        <v>25997</v>
      </c>
      <c r="F10075" s="17"/>
    </row>
    <row r="10076" spans="1:6" x14ac:dyDescent="0.25">
      <c r="A10076" s="16" t="s">
        <v>251</v>
      </c>
      <c r="B10076" s="16">
        <v>11249</v>
      </c>
      <c r="C10076" s="16">
        <v>200</v>
      </c>
      <c r="D10076" s="16">
        <v>191.6</v>
      </c>
      <c r="E10076" s="17">
        <v>28716</v>
      </c>
      <c r="F10076" s="17"/>
    </row>
    <row r="10077" spans="1:6" x14ac:dyDescent="0.25">
      <c r="A10077" s="16" t="s">
        <v>251</v>
      </c>
      <c r="B10077" s="16">
        <v>14779</v>
      </c>
      <c r="C10077" s="16">
        <v>120</v>
      </c>
      <c r="D10077" s="16">
        <v>88.4</v>
      </c>
      <c r="E10077" s="17">
        <v>27973</v>
      </c>
      <c r="F10077" s="17"/>
    </row>
    <row r="10078" spans="1:6" x14ac:dyDescent="0.25">
      <c r="A10078" s="16" t="s">
        <v>251</v>
      </c>
      <c r="B10078" s="16">
        <v>12033</v>
      </c>
      <c r="C10078" s="16">
        <v>80</v>
      </c>
      <c r="D10078" s="16">
        <v>76.400000000000006</v>
      </c>
      <c r="E10078" s="17">
        <v>27912</v>
      </c>
      <c r="F10078" s="17"/>
    </row>
    <row r="10079" spans="1:6" x14ac:dyDescent="0.25">
      <c r="A10079" s="16" t="s">
        <v>251</v>
      </c>
      <c r="B10079" s="16">
        <v>11803</v>
      </c>
      <c r="C10079" s="16">
        <v>202</v>
      </c>
      <c r="D10079" s="16">
        <v>225.3</v>
      </c>
      <c r="E10079" s="17">
        <v>25293</v>
      </c>
      <c r="F10079" s="17"/>
    </row>
    <row r="10080" spans="1:6" x14ac:dyDescent="0.25">
      <c r="A10080" s="16" t="s">
        <v>251</v>
      </c>
      <c r="B10080" s="16">
        <v>11369</v>
      </c>
      <c r="C10080" s="16">
        <v>240</v>
      </c>
      <c r="D10080" s="16">
        <v>232.7</v>
      </c>
      <c r="E10080" s="17">
        <v>36270</v>
      </c>
      <c r="F10080" s="17"/>
    </row>
    <row r="10081" spans="1:6" x14ac:dyDescent="0.25">
      <c r="A10081" s="16" t="s">
        <v>251</v>
      </c>
      <c r="B10081" s="16">
        <v>11735</v>
      </c>
      <c r="C10081" s="16">
        <v>142</v>
      </c>
      <c r="D10081" s="16">
        <v>119.2</v>
      </c>
      <c r="E10081" s="17">
        <v>26299</v>
      </c>
      <c r="F10081" s="17"/>
    </row>
    <row r="10082" spans="1:6" x14ac:dyDescent="0.25">
      <c r="A10082" s="16" t="s">
        <v>251</v>
      </c>
      <c r="B10082" s="16">
        <v>11561</v>
      </c>
      <c r="C10082" s="16">
        <v>240</v>
      </c>
      <c r="D10082" s="16">
        <v>225.3</v>
      </c>
      <c r="E10082" s="17">
        <v>36447</v>
      </c>
      <c r="F10082" s="17"/>
    </row>
    <row r="10083" spans="1:6" x14ac:dyDescent="0.25">
      <c r="A10083" s="16" t="s">
        <v>251</v>
      </c>
      <c r="B10083" s="16">
        <v>10475</v>
      </c>
      <c r="C10083" s="16">
        <v>480</v>
      </c>
      <c r="D10083" s="16">
        <v>470.6</v>
      </c>
      <c r="E10083" s="17">
        <v>28126</v>
      </c>
      <c r="F10083" s="17"/>
    </row>
    <row r="10084" spans="1:6" x14ac:dyDescent="0.25">
      <c r="A10084" s="16" t="s">
        <v>251</v>
      </c>
      <c r="B10084" s="16">
        <v>11429</v>
      </c>
      <c r="C10084" s="16">
        <v>53</v>
      </c>
      <c r="D10084" s="16">
        <v>50.4</v>
      </c>
      <c r="E10084" s="17">
        <v>28126</v>
      </c>
      <c r="F10084" s="17"/>
    </row>
    <row r="10085" spans="1:6" x14ac:dyDescent="0.25">
      <c r="A10085" s="16" t="s">
        <v>251</v>
      </c>
      <c r="B10085" s="16">
        <v>11717</v>
      </c>
      <c r="C10085" s="16">
        <v>188</v>
      </c>
      <c r="D10085" s="16">
        <v>179.9</v>
      </c>
      <c r="E10085" s="17">
        <v>37313</v>
      </c>
      <c r="F10085" s="17"/>
    </row>
    <row r="10086" spans="1:6" x14ac:dyDescent="0.25">
      <c r="A10086" s="16" t="s">
        <v>251</v>
      </c>
      <c r="B10086" s="16">
        <v>12020</v>
      </c>
      <c r="C10086" s="16">
        <v>257</v>
      </c>
      <c r="D10086" s="16">
        <v>131.69999999999999</v>
      </c>
      <c r="E10086" s="17">
        <v>28307</v>
      </c>
      <c r="F10086" s="17"/>
    </row>
    <row r="10087" spans="1:6" x14ac:dyDescent="0.25">
      <c r="A10087" s="16" t="s">
        <v>251</v>
      </c>
      <c r="B10087" s="16">
        <v>11691</v>
      </c>
      <c r="C10087" s="16">
        <v>215</v>
      </c>
      <c r="D10087" s="16">
        <v>189</v>
      </c>
      <c r="E10087" s="17">
        <v>33737</v>
      </c>
      <c r="F10087" s="17"/>
    </row>
    <row r="10088" spans="1:6" x14ac:dyDescent="0.25">
      <c r="A10088" s="16" t="s">
        <v>251</v>
      </c>
      <c r="B10088" s="16">
        <v>11427</v>
      </c>
      <c r="C10088" s="16">
        <v>70</v>
      </c>
      <c r="D10088" s="16">
        <v>66.900000000000006</v>
      </c>
      <c r="E10088" s="17">
        <v>24666</v>
      </c>
      <c r="F10088" s="17"/>
    </row>
    <row r="10089" spans="1:6" x14ac:dyDescent="0.25">
      <c r="A10089" s="16" t="s">
        <v>251</v>
      </c>
      <c r="B10089" s="16">
        <v>10463</v>
      </c>
      <c r="C10089" s="16">
        <v>240</v>
      </c>
      <c r="D10089" s="16">
        <v>224.4</v>
      </c>
      <c r="E10089" s="17">
        <v>30253</v>
      </c>
      <c r="F10089" s="17"/>
    </row>
    <row r="10090" spans="1:6" x14ac:dyDescent="0.25">
      <c r="A10090" s="16" t="s">
        <v>251</v>
      </c>
      <c r="B10090" s="16">
        <v>14092</v>
      </c>
      <c r="C10090" s="16">
        <v>250</v>
      </c>
      <c r="D10090" s="16">
        <v>238</v>
      </c>
      <c r="E10090" s="17">
        <v>37784</v>
      </c>
      <c r="F10090" s="17"/>
    </row>
    <row r="10091" spans="1:6" x14ac:dyDescent="0.25">
      <c r="A10091" s="16" t="s">
        <v>251</v>
      </c>
      <c r="B10091" s="16">
        <v>10509</v>
      </c>
      <c r="C10091" s="16">
        <v>160</v>
      </c>
      <c r="D10091" s="16">
        <v>148.6</v>
      </c>
      <c r="E10091" s="17">
        <v>36767</v>
      </c>
      <c r="F10091" s="17"/>
    </row>
    <row r="10092" spans="1:6" x14ac:dyDescent="0.25">
      <c r="A10092" s="16" t="s">
        <v>251</v>
      </c>
      <c r="B10092" s="16">
        <v>12180</v>
      </c>
      <c r="C10092" s="16">
        <v>80</v>
      </c>
      <c r="D10092" s="16">
        <v>78.599999999999994</v>
      </c>
      <c r="E10092" s="17">
        <v>31082</v>
      </c>
      <c r="F10092" s="17"/>
    </row>
    <row r="10093" spans="1:6" x14ac:dyDescent="0.25">
      <c r="A10093" s="16" t="s">
        <v>251</v>
      </c>
      <c r="B10093" s="16">
        <v>12401</v>
      </c>
      <c r="C10093" s="16">
        <v>280</v>
      </c>
      <c r="D10093" s="16">
        <v>261.5</v>
      </c>
      <c r="E10093" s="17">
        <v>28065</v>
      </c>
      <c r="F10093" s="17"/>
    </row>
    <row r="10094" spans="1:6" x14ac:dyDescent="0.25">
      <c r="A10094" s="16" t="s">
        <v>251</v>
      </c>
      <c r="B10094" s="16">
        <v>11780</v>
      </c>
      <c r="C10094" s="16">
        <v>230</v>
      </c>
      <c r="D10094" s="16">
        <v>226.1</v>
      </c>
      <c r="E10094" s="17">
        <v>25597</v>
      </c>
      <c r="F10094" s="17"/>
    </row>
    <row r="10095" spans="1:6" x14ac:dyDescent="0.25">
      <c r="A10095" s="16" t="s">
        <v>251</v>
      </c>
      <c r="B10095" s="16">
        <v>11550</v>
      </c>
      <c r="C10095" s="16">
        <v>251</v>
      </c>
      <c r="D10095" s="16">
        <v>231.4</v>
      </c>
      <c r="E10095" s="17">
        <v>36068</v>
      </c>
      <c r="F10095" s="17"/>
    </row>
    <row r="10096" spans="1:6" x14ac:dyDescent="0.25">
      <c r="A10096" s="16" t="s">
        <v>251</v>
      </c>
      <c r="B10096" s="16">
        <v>13440</v>
      </c>
      <c r="C10096" s="16">
        <v>80</v>
      </c>
      <c r="D10096" s="16">
        <v>71.7</v>
      </c>
      <c r="E10096" s="17">
        <v>24685</v>
      </c>
      <c r="F10096" s="17"/>
    </row>
    <row r="10097" spans="1:6" x14ac:dyDescent="0.25">
      <c r="A10097" s="16" t="s">
        <v>251</v>
      </c>
      <c r="B10097" s="16">
        <v>12090</v>
      </c>
      <c r="C10097" s="16">
        <v>82</v>
      </c>
      <c r="D10097" s="16">
        <v>68</v>
      </c>
      <c r="E10097" s="17">
        <v>28185</v>
      </c>
      <c r="F10097" s="17"/>
    </row>
    <row r="10098" spans="1:6" x14ac:dyDescent="0.25">
      <c r="A10098" s="16" t="s">
        <v>251</v>
      </c>
      <c r="B10098" s="16">
        <v>10461</v>
      </c>
      <c r="C10098" s="16">
        <v>77</v>
      </c>
      <c r="D10098" s="16">
        <v>72.599999999999994</v>
      </c>
      <c r="E10098" s="17">
        <v>25339</v>
      </c>
      <c r="F10098" s="17"/>
    </row>
    <row r="10099" spans="1:6" x14ac:dyDescent="0.25">
      <c r="A10099" s="16" t="s">
        <v>251</v>
      </c>
      <c r="B10099" s="16">
        <v>10465</v>
      </c>
      <c r="C10099" s="16">
        <v>205</v>
      </c>
      <c r="D10099" s="16">
        <v>198.4</v>
      </c>
      <c r="E10099" s="17">
        <v>34334</v>
      </c>
      <c r="F10099" s="17"/>
    </row>
    <row r="10100" spans="1:6" x14ac:dyDescent="0.25">
      <c r="A10100" s="16" t="s">
        <v>251</v>
      </c>
      <c r="B10100" s="16">
        <v>14209</v>
      </c>
      <c r="C10100" s="16">
        <v>95</v>
      </c>
      <c r="D10100" s="16">
        <v>92.8</v>
      </c>
      <c r="E10100" s="17">
        <v>29332</v>
      </c>
      <c r="F10100" s="17"/>
    </row>
    <row r="10101" spans="1:6" x14ac:dyDescent="0.25">
      <c r="A10101" s="16" t="s">
        <v>251</v>
      </c>
      <c r="B10101" s="16">
        <v>13326</v>
      </c>
      <c r="C10101" s="16">
        <v>174</v>
      </c>
      <c r="D10101" s="16">
        <v>176.5</v>
      </c>
      <c r="E10101" s="17">
        <v>27181</v>
      </c>
      <c r="F10101" s="17"/>
    </row>
    <row r="10102" spans="1:6" x14ac:dyDescent="0.25">
      <c r="A10102" s="16" t="s">
        <v>251</v>
      </c>
      <c r="B10102" s="16">
        <v>11758</v>
      </c>
      <c r="C10102" s="16">
        <v>169</v>
      </c>
      <c r="D10102" s="16">
        <v>162.80000000000001</v>
      </c>
      <c r="E10102" s="17">
        <v>25934</v>
      </c>
      <c r="F10102" s="17"/>
    </row>
    <row r="10103" spans="1:6" x14ac:dyDescent="0.25">
      <c r="A10103" s="16" t="s">
        <v>251</v>
      </c>
      <c r="B10103" s="16">
        <v>13367</v>
      </c>
      <c r="C10103" s="16">
        <v>160</v>
      </c>
      <c r="D10103" s="16">
        <v>146.1</v>
      </c>
      <c r="E10103" s="17">
        <v>27395</v>
      </c>
      <c r="F10103" s="17"/>
    </row>
    <row r="10104" spans="1:6" x14ac:dyDescent="0.25">
      <c r="A10104" s="16" t="s">
        <v>251</v>
      </c>
      <c r="B10104" s="16">
        <v>13428</v>
      </c>
      <c r="C10104" s="16">
        <v>70</v>
      </c>
      <c r="D10104" s="16">
        <v>65.099999999999994</v>
      </c>
      <c r="E10104" s="17">
        <v>31321</v>
      </c>
      <c r="F10104" s="17"/>
    </row>
    <row r="10105" spans="1:6" x14ac:dyDescent="0.25">
      <c r="A10105" s="16" t="s">
        <v>251</v>
      </c>
      <c r="B10105" s="16">
        <v>13440</v>
      </c>
      <c r="C10105" s="16">
        <v>80</v>
      </c>
      <c r="D10105" s="16">
        <v>70.3</v>
      </c>
      <c r="E10105" s="17">
        <v>28065</v>
      </c>
      <c r="F10105" s="17"/>
    </row>
    <row r="10106" spans="1:6" x14ac:dyDescent="0.25">
      <c r="A10106" s="16" t="s">
        <v>251</v>
      </c>
      <c r="B10106" s="16">
        <v>14411</v>
      </c>
      <c r="C10106" s="16">
        <v>120</v>
      </c>
      <c r="D10106" s="16">
        <v>114.3</v>
      </c>
      <c r="E10106" s="17">
        <v>24473</v>
      </c>
      <c r="F10106" s="17"/>
    </row>
    <row r="10107" spans="1:6" x14ac:dyDescent="0.25">
      <c r="A10107" s="16" t="s">
        <v>251</v>
      </c>
      <c r="B10107" s="16">
        <v>14031</v>
      </c>
      <c r="C10107" s="16">
        <v>240</v>
      </c>
      <c r="D10107" s="16">
        <v>232.3</v>
      </c>
      <c r="E10107" s="17">
        <v>24473</v>
      </c>
      <c r="F10107" s="17"/>
    </row>
    <row r="10108" spans="1:6" x14ac:dyDescent="0.25">
      <c r="A10108" s="16" t="s">
        <v>251</v>
      </c>
      <c r="B10108" s="16">
        <v>14870</v>
      </c>
      <c r="C10108" s="16">
        <v>120</v>
      </c>
      <c r="D10108" s="16">
        <v>113.3</v>
      </c>
      <c r="E10108" s="17">
        <v>30061</v>
      </c>
      <c r="F10108" s="17"/>
    </row>
    <row r="10109" spans="1:6" x14ac:dyDescent="0.25">
      <c r="A10109" s="16" t="s">
        <v>251</v>
      </c>
      <c r="B10109" s="16">
        <v>14843</v>
      </c>
      <c r="C10109" s="16">
        <v>122</v>
      </c>
      <c r="D10109" s="16">
        <v>105.4</v>
      </c>
      <c r="E10109" s="17">
        <v>32167</v>
      </c>
      <c r="F10109" s="17"/>
    </row>
    <row r="10110" spans="1:6" x14ac:dyDescent="0.25">
      <c r="A10110" s="16" t="s">
        <v>251</v>
      </c>
      <c r="B10110" s="16">
        <v>10469</v>
      </c>
      <c r="C10110" s="16">
        <v>200</v>
      </c>
      <c r="D10110" s="16">
        <v>191.6</v>
      </c>
      <c r="E10110" s="17">
        <v>33725</v>
      </c>
      <c r="F10110" s="17"/>
    </row>
    <row r="10111" spans="1:6" x14ac:dyDescent="0.25">
      <c r="A10111" s="16" t="s">
        <v>251</v>
      </c>
      <c r="B10111" s="16">
        <v>11418</v>
      </c>
      <c r="C10111" s="16">
        <v>7</v>
      </c>
      <c r="D10111" s="16">
        <v>8.8000000000000007</v>
      </c>
      <c r="E10111" s="17">
        <v>39822</v>
      </c>
      <c r="F10111" s="17"/>
    </row>
    <row r="10112" spans="1:6" x14ac:dyDescent="0.25">
      <c r="A10112" s="16" t="s">
        <v>251</v>
      </c>
      <c r="B10112" s="16">
        <v>11354</v>
      </c>
      <c r="C10112" s="16">
        <v>280</v>
      </c>
      <c r="D10112" s="16">
        <v>266.60000000000002</v>
      </c>
      <c r="E10112" s="17">
        <v>35305</v>
      </c>
      <c r="F10112" s="17"/>
    </row>
    <row r="10113" spans="1:6" x14ac:dyDescent="0.25">
      <c r="A10113" s="16" t="s">
        <v>251</v>
      </c>
      <c r="B10113" s="16">
        <v>13815</v>
      </c>
      <c r="C10113" s="16">
        <v>80</v>
      </c>
      <c r="D10113" s="16">
        <v>56.2</v>
      </c>
      <c r="E10113" s="17">
        <v>26350</v>
      </c>
      <c r="F10113" s="17"/>
    </row>
    <row r="10114" spans="1:6" x14ac:dyDescent="0.25">
      <c r="A10114" s="16" t="s">
        <v>251</v>
      </c>
      <c r="B10114" s="16">
        <v>10595</v>
      </c>
      <c r="C10114" s="16">
        <v>24</v>
      </c>
      <c r="D10114" s="16">
        <v>24.4</v>
      </c>
      <c r="E10114" s="17">
        <v>42636</v>
      </c>
      <c r="F10114" s="17"/>
    </row>
    <row r="10115" spans="1:6" x14ac:dyDescent="0.25">
      <c r="A10115" s="16" t="s">
        <v>251</v>
      </c>
      <c r="B10115" s="16">
        <v>12455</v>
      </c>
      <c r="C10115" s="16">
        <v>82</v>
      </c>
      <c r="D10115" s="16">
        <v>80.2</v>
      </c>
      <c r="E10115" s="17">
        <v>26251</v>
      </c>
      <c r="F10115" s="17"/>
    </row>
    <row r="10116" spans="1:6" x14ac:dyDescent="0.25">
      <c r="A10116" s="16" t="s">
        <v>251</v>
      </c>
      <c r="B10116" s="16">
        <v>11238</v>
      </c>
      <c r="C10116" s="16">
        <v>148</v>
      </c>
      <c r="D10116" s="16">
        <v>132.30000000000001</v>
      </c>
      <c r="E10116" s="17">
        <v>24473</v>
      </c>
      <c r="F10116" s="17"/>
    </row>
    <row r="10117" spans="1:6" x14ac:dyDescent="0.25">
      <c r="A10117" s="16" t="s">
        <v>251</v>
      </c>
      <c r="B10117" s="16">
        <v>10960</v>
      </c>
      <c r="C10117" s="16">
        <v>4</v>
      </c>
      <c r="E10117" s="17">
        <v>43592</v>
      </c>
      <c r="F10117" s="17"/>
    </row>
    <row r="10118" spans="1:6" x14ac:dyDescent="0.25">
      <c r="A10118" s="16" t="s">
        <v>251</v>
      </c>
      <c r="B10118" s="16">
        <v>14224</v>
      </c>
      <c r="C10118" s="16">
        <v>160</v>
      </c>
      <c r="D10118" s="16">
        <v>155.19999999999999</v>
      </c>
      <c r="E10118" s="17">
        <v>28185</v>
      </c>
      <c r="F10118" s="17"/>
    </row>
    <row r="10119" spans="1:6" x14ac:dyDescent="0.25">
      <c r="A10119" s="16" t="s">
        <v>251</v>
      </c>
      <c r="B10119" s="16">
        <v>14620</v>
      </c>
      <c r="C10119" s="16">
        <v>455</v>
      </c>
      <c r="D10119" s="16">
        <v>369.5</v>
      </c>
      <c r="E10119" s="17">
        <v>26469</v>
      </c>
      <c r="F10119" s="17"/>
    </row>
    <row r="10120" spans="1:6" x14ac:dyDescent="0.25">
      <c r="A10120" s="16" t="s">
        <v>251</v>
      </c>
      <c r="B10120" s="16">
        <v>14103</v>
      </c>
      <c r="C10120" s="16">
        <v>160</v>
      </c>
      <c r="D10120" s="16">
        <v>140.6</v>
      </c>
      <c r="E10120" s="17">
        <v>26969</v>
      </c>
      <c r="F10120" s="17"/>
    </row>
    <row r="10121" spans="1:6" x14ac:dyDescent="0.25">
      <c r="A10121" s="16" t="s">
        <v>251</v>
      </c>
      <c r="B10121" s="16">
        <v>13424</v>
      </c>
      <c r="C10121" s="16">
        <v>86</v>
      </c>
      <c r="D10121" s="16">
        <v>44.9</v>
      </c>
      <c r="E10121" s="17">
        <v>29190</v>
      </c>
      <c r="F10121" s="17"/>
    </row>
    <row r="10122" spans="1:6" x14ac:dyDescent="0.25">
      <c r="A10122" s="16" t="s">
        <v>251</v>
      </c>
      <c r="B10122" s="16">
        <v>12095</v>
      </c>
      <c r="C10122" s="16">
        <v>100</v>
      </c>
      <c r="D10122" s="16">
        <v>86.4</v>
      </c>
      <c r="E10122" s="17">
        <v>25938</v>
      </c>
      <c r="F10122" s="17"/>
    </row>
    <row r="10123" spans="1:6" x14ac:dyDescent="0.25">
      <c r="A10123" s="16" t="s">
        <v>251</v>
      </c>
      <c r="B10123" s="16">
        <v>12182</v>
      </c>
      <c r="C10123" s="16">
        <v>120</v>
      </c>
      <c r="D10123" s="16">
        <v>112.8</v>
      </c>
      <c r="E10123" s="17">
        <v>26696</v>
      </c>
      <c r="F10123" s="17"/>
    </row>
    <row r="10124" spans="1:6" x14ac:dyDescent="0.25">
      <c r="A10124" s="16" t="s">
        <v>251</v>
      </c>
      <c r="B10124" s="16">
        <v>14513</v>
      </c>
      <c r="C10124" s="16">
        <v>60</v>
      </c>
      <c r="D10124" s="16">
        <v>54.4</v>
      </c>
      <c r="E10124" s="17">
        <v>24607</v>
      </c>
      <c r="F10124" s="17"/>
    </row>
    <row r="10125" spans="1:6" x14ac:dyDescent="0.25">
      <c r="A10125" s="16" t="s">
        <v>251</v>
      </c>
      <c r="B10125" s="16">
        <v>14203</v>
      </c>
      <c r="C10125" s="16">
        <v>300</v>
      </c>
      <c r="D10125" s="16">
        <v>271.60000000000002</v>
      </c>
      <c r="E10125" s="17">
        <v>37230</v>
      </c>
      <c r="F10125" s="17"/>
    </row>
    <row r="10126" spans="1:6" x14ac:dyDescent="0.25">
      <c r="A10126" s="16" t="s">
        <v>251</v>
      </c>
      <c r="B10126" s="16">
        <v>11230</v>
      </c>
      <c r="C10126" s="16">
        <v>215</v>
      </c>
      <c r="D10126" s="16">
        <v>170.5</v>
      </c>
      <c r="E10126" s="17">
        <v>24473</v>
      </c>
      <c r="F10126" s="17"/>
    </row>
    <row r="10127" spans="1:6" x14ac:dyDescent="0.25">
      <c r="A10127" s="16" t="s">
        <v>251</v>
      </c>
      <c r="B10127" s="16">
        <v>10463</v>
      </c>
      <c r="C10127" s="16">
        <v>167</v>
      </c>
      <c r="D10127" s="16">
        <v>152.4</v>
      </c>
      <c r="E10127" s="17">
        <v>29026</v>
      </c>
      <c r="F10127" s="17"/>
    </row>
    <row r="10128" spans="1:6" x14ac:dyDescent="0.25">
      <c r="A10128" s="16" t="s">
        <v>251</v>
      </c>
      <c r="B10128" s="16">
        <v>11730</v>
      </c>
      <c r="C10128" s="16">
        <v>160</v>
      </c>
      <c r="D10128" s="16">
        <v>151</v>
      </c>
      <c r="E10128" s="17">
        <v>26962</v>
      </c>
      <c r="F10128" s="17"/>
    </row>
    <row r="10129" spans="1:6" x14ac:dyDescent="0.25">
      <c r="A10129" s="16" t="s">
        <v>251</v>
      </c>
      <c r="B10129" s="16">
        <v>11795</v>
      </c>
      <c r="C10129" s="16">
        <v>450</v>
      </c>
      <c r="D10129" s="16">
        <v>413.6</v>
      </c>
      <c r="E10129" s="17">
        <v>27557</v>
      </c>
      <c r="F10129" s="17"/>
    </row>
    <row r="10130" spans="1:6" x14ac:dyDescent="0.25">
      <c r="A10130" s="16" t="s">
        <v>251</v>
      </c>
      <c r="B10130" s="16">
        <v>14580</v>
      </c>
      <c r="C10130" s="16">
        <v>72</v>
      </c>
      <c r="D10130" s="16">
        <v>70.8</v>
      </c>
      <c r="E10130" s="17">
        <v>33683</v>
      </c>
      <c r="F10130" s="17"/>
    </row>
    <row r="10131" spans="1:6" x14ac:dyDescent="0.25">
      <c r="A10131" s="16" t="s">
        <v>251</v>
      </c>
      <c r="B10131" s="16">
        <v>11354</v>
      </c>
      <c r="C10131" s="16">
        <v>278</v>
      </c>
      <c r="D10131" s="16">
        <v>253.8</v>
      </c>
      <c r="E10131" s="17">
        <v>27576</v>
      </c>
      <c r="F10131" s="17"/>
    </row>
    <row r="10132" spans="1:6" x14ac:dyDescent="0.25">
      <c r="A10132" s="16" t="s">
        <v>251</v>
      </c>
      <c r="B10132" s="16">
        <v>13601</v>
      </c>
      <c r="C10132" s="16">
        <v>168</v>
      </c>
      <c r="D10132" s="16">
        <v>164.5</v>
      </c>
      <c r="E10132" s="17">
        <v>41369</v>
      </c>
      <c r="F10132" s="17"/>
    </row>
    <row r="10133" spans="1:6" x14ac:dyDescent="0.25">
      <c r="A10133" s="16" t="s">
        <v>251</v>
      </c>
      <c r="B10133" s="16">
        <v>14611</v>
      </c>
      <c r="C10133" s="16">
        <v>120</v>
      </c>
      <c r="D10133" s="16">
        <v>114.3</v>
      </c>
      <c r="E10133" s="17">
        <v>28491</v>
      </c>
      <c r="F10133" s="17"/>
    </row>
    <row r="10134" spans="1:6" x14ac:dyDescent="0.25">
      <c r="A10134" s="16" t="s">
        <v>251</v>
      </c>
      <c r="B10134" s="16">
        <v>14420</v>
      </c>
      <c r="C10134" s="16">
        <v>120</v>
      </c>
      <c r="D10134" s="16">
        <v>107.4</v>
      </c>
      <c r="E10134" s="17">
        <v>28095</v>
      </c>
      <c r="F10134" s="17"/>
    </row>
    <row r="10135" spans="1:6" x14ac:dyDescent="0.25">
      <c r="A10135" s="16" t="s">
        <v>251</v>
      </c>
      <c r="B10135" s="16">
        <v>10701</v>
      </c>
      <c r="C10135" s="16">
        <v>315</v>
      </c>
      <c r="D10135" s="16">
        <v>289.89999999999998</v>
      </c>
      <c r="E10135" s="17">
        <v>25934</v>
      </c>
      <c r="F10135" s="17"/>
    </row>
    <row r="10136" spans="1:6" x14ac:dyDescent="0.25">
      <c r="A10136" s="16" t="s">
        <v>251</v>
      </c>
      <c r="B10136" s="16">
        <v>14559</v>
      </c>
      <c r="C10136" s="16">
        <v>29</v>
      </c>
      <c r="D10136" s="16">
        <v>18.5</v>
      </c>
      <c r="E10136" s="17">
        <v>27030</v>
      </c>
      <c r="F10136" s="17"/>
    </row>
    <row r="10137" spans="1:6" x14ac:dyDescent="0.25">
      <c r="A10137" s="16" t="s">
        <v>251</v>
      </c>
      <c r="B10137" s="16">
        <v>14086</v>
      </c>
      <c r="C10137" s="16">
        <v>96</v>
      </c>
      <c r="D10137" s="16">
        <v>92.1</v>
      </c>
      <c r="E10137" s="17">
        <v>28126</v>
      </c>
      <c r="F10137" s="17"/>
    </row>
    <row r="10138" spans="1:6" x14ac:dyDescent="0.25">
      <c r="A10138" s="16" t="s">
        <v>251</v>
      </c>
      <c r="B10138" s="16">
        <v>11598</v>
      </c>
      <c r="C10138" s="16">
        <v>336</v>
      </c>
      <c r="D10138" s="16">
        <v>268.8</v>
      </c>
      <c r="E10138" s="17">
        <v>33583</v>
      </c>
      <c r="F10138" s="17"/>
    </row>
    <row r="10139" spans="1:6" x14ac:dyDescent="0.25">
      <c r="A10139" s="16" t="s">
        <v>251</v>
      </c>
      <c r="B10139" s="16">
        <v>14217</v>
      </c>
      <c r="C10139" s="16">
        <v>160</v>
      </c>
      <c r="D10139" s="16">
        <v>140.19999999999999</v>
      </c>
      <c r="E10139" s="17">
        <v>27295</v>
      </c>
      <c r="F10139" s="17"/>
    </row>
    <row r="10140" spans="1:6" x14ac:dyDescent="0.25">
      <c r="A10140" s="16" t="s">
        <v>251</v>
      </c>
      <c r="B10140" s="16">
        <v>10924</v>
      </c>
      <c r="C10140" s="16">
        <v>40</v>
      </c>
      <c r="D10140" s="16">
        <v>33</v>
      </c>
      <c r="E10140" s="17">
        <v>35395</v>
      </c>
      <c r="F10140" s="17"/>
    </row>
    <row r="10141" spans="1:6" x14ac:dyDescent="0.25">
      <c r="A10141" s="16" t="s">
        <v>251</v>
      </c>
      <c r="B10141" s="16">
        <v>11691</v>
      </c>
      <c r="C10141" s="16">
        <v>240</v>
      </c>
      <c r="D10141" s="16">
        <v>223</v>
      </c>
      <c r="E10141" s="17">
        <v>30956</v>
      </c>
      <c r="F10141" s="17"/>
    </row>
    <row r="10142" spans="1:6" x14ac:dyDescent="0.25">
      <c r="A10142" s="16" t="s">
        <v>251</v>
      </c>
      <c r="B10142" s="16">
        <v>14489</v>
      </c>
      <c r="C10142" s="16">
        <v>192</v>
      </c>
      <c r="D10142" s="16">
        <v>182.8</v>
      </c>
      <c r="E10142" s="17">
        <v>27030</v>
      </c>
      <c r="F10142" s="17"/>
    </row>
    <row r="10143" spans="1:6" x14ac:dyDescent="0.25">
      <c r="A10143" s="16" t="s">
        <v>251</v>
      </c>
      <c r="B10143" s="16">
        <v>11572</v>
      </c>
      <c r="C10143" s="16">
        <v>20</v>
      </c>
      <c r="D10143" s="16">
        <v>20</v>
      </c>
      <c r="E10143" s="17">
        <v>41961</v>
      </c>
      <c r="F10143" s="17"/>
    </row>
    <row r="10144" spans="1:6" x14ac:dyDescent="0.25">
      <c r="A10144" s="16" t="s">
        <v>251</v>
      </c>
      <c r="B10144" s="16">
        <v>11010</v>
      </c>
      <c r="C10144" s="16">
        <v>150</v>
      </c>
      <c r="D10144" s="16">
        <v>137.6</v>
      </c>
      <c r="E10144" s="17">
        <v>36384</v>
      </c>
      <c r="F10144" s="17"/>
    </row>
    <row r="10145" spans="1:6" x14ac:dyDescent="0.25">
      <c r="A10145" s="16" t="s">
        <v>251</v>
      </c>
      <c r="B10145" s="16">
        <v>12084</v>
      </c>
      <c r="C10145" s="16">
        <v>160</v>
      </c>
      <c r="D10145" s="16">
        <v>152.4</v>
      </c>
      <c r="E10145" s="17">
        <v>34151</v>
      </c>
      <c r="F10145" s="17"/>
    </row>
    <row r="10146" spans="1:6" x14ac:dyDescent="0.25">
      <c r="A10146" s="16" t="s">
        <v>251</v>
      </c>
      <c r="B10146" s="16">
        <v>11375</v>
      </c>
      <c r="C10146" s="16">
        <v>100</v>
      </c>
      <c r="D10146" s="16">
        <v>94.4</v>
      </c>
      <c r="E10146" s="17">
        <v>25160</v>
      </c>
      <c r="F10146" s="17"/>
    </row>
    <row r="10147" spans="1:6" x14ac:dyDescent="0.25">
      <c r="A10147" s="16" t="s">
        <v>251</v>
      </c>
      <c r="B10147" s="16">
        <v>10456</v>
      </c>
      <c r="C10147" s="16">
        <v>240</v>
      </c>
      <c r="D10147" s="16">
        <v>232.8</v>
      </c>
      <c r="E10147" s="17">
        <v>33494</v>
      </c>
      <c r="F10147" s="17"/>
    </row>
    <row r="10148" spans="1:6" x14ac:dyDescent="0.25">
      <c r="A10148" s="16" t="s">
        <v>251</v>
      </c>
      <c r="B10148" s="16">
        <v>11787</v>
      </c>
      <c r="C10148" s="16">
        <v>353</v>
      </c>
      <c r="D10148" s="16">
        <v>336.2</v>
      </c>
      <c r="E10148" s="17">
        <v>28653</v>
      </c>
      <c r="F10148" s="17"/>
    </row>
    <row r="10149" spans="1:6" x14ac:dyDescent="0.25">
      <c r="A10149" s="16" t="s">
        <v>251</v>
      </c>
      <c r="B10149" s="16">
        <v>14068</v>
      </c>
      <c r="C10149" s="16">
        <v>272</v>
      </c>
      <c r="D10149" s="16">
        <v>260.39999999999998</v>
      </c>
      <c r="E10149" s="17">
        <v>28611</v>
      </c>
      <c r="F10149" s="17"/>
    </row>
    <row r="10150" spans="1:6" x14ac:dyDescent="0.25">
      <c r="A10150" s="16" t="s">
        <v>251</v>
      </c>
      <c r="B10150" s="16">
        <v>11212</v>
      </c>
      <c r="C10150" s="16">
        <v>448</v>
      </c>
      <c r="D10150" s="16">
        <v>409.3</v>
      </c>
      <c r="E10150" s="17">
        <v>26743</v>
      </c>
      <c r="F10150" s="17"/>
    </row>
    <row r="10151" spans="1:6" x14ac:dyDescent="0.25">
      <c r="A10151" s="16" t="s">
        <v>251</v>
      </c>
      <c r="B10151" s="16">
        <v>13413</v>
      </c>
      <c r="C10151" s="16">
        <v>242</v>
      </c>
      <c r="D10151" s="16">
        <v>200.2</v>
      </c>
      <c r="E10151" s="17">
        <v>28034</v>
      </c>
      <c r="F10151" s="17"/>
    </row>
    <row r="10152" spans="1:6" x14ac:dyDescent="0.25">
      <c r="A10152" s="16" t="s">
        <v>251</v>
      </c>
      <c r="B10152" s="16">
        <v>11228</v>
      </c>
      <c r="C10152" s="16">
        <v>200</v>
      </c>
      <c r="D10152" s="16">
        <v>196</v>
      </c>
      <c r="E10152" s="17">
        <v>33051</v>
      </c>
      <c r="F10152" s="17"/>
    </row>
    <row r="10153" spans="1:6" x14ac:dyDescent="0.25">
      <c r="A10153" s="16" t="s">
        <v>251</v>
      </c>
      <c r="B10153" s="16">
        <v>11570</v>
      </c>
      <c r="C10153" s="16">
        <v>66</v>
      </c>
      <c r="D10153" s="16">
        <v>59.2</v>
      </c>
      <c r="E10153" s="17">
        <v>33457</v>
      </c>
      <c r="F10153" s="17"/>
    </row>
    <row r="10154" spans="1:6" x14ac:dyDescent="0.25">
      <c r="A10154" s="16" t="s">
        <v>251</v>
      </c>
      <c r="B10154" s="16">
        <v>12075</v>
      </c>
      <c r="C10154" s="16">
        <v>120</v>
      </c>
      <c r="D10154" s="16">
        <v>112.2</v>
      </c>
      <c r="E10154" s="17">
        <v>33924</v>
      </c>
      <c r="F10154" s="17"/>
    </row>
    <row r="10155" spans="1:6" x14ac:dyDescent="0.25">
      <c r="A10155" s="16" t="s">
        <v>251</v>
      </c>
      <c r="B10155" s="16">
        <v>10314</v>
      </c>
      <c r="C10155" s="16">
        <v>304</v>
      </c>
      <c r="D10155" s="16">
        <v>298.2</v>
      </c>
      <c r="E10155" s="17">
        <v>25750</v>
      </c>
      <c r="F10155" s="17"/>
    </row>
    <row r="10156" spans="1:6" x14ac:dyDescent="0.25">
      <c r="A10156" s="16" t="s">
        <v>251</v>
      </c>
      <c r="B10156" s="16">
        <v>10805</v>
      </c>
      <c r="C10156" s="16">
        <v>60</v>
      </c>
      <c r="D10156" s="16">
        <v>51.6</v>
      </c>
      <c r="E10156" s="17">
        <v>28491</v>
      </c>
      <c r="F10156" s="17"/>
    </row>
    <row r="10157" spans="1:6" x14ac:dyDescent="0.25">
      <c r="A10157" s="16" t="s">
        <v>251</v>
      </c>
      <c r="B10157" s="16">
        <v>11354</v>
      </c>
      <c r="C10157" s="16">
        <v>200</v>
      </c>
      <c r="D10157" s="16">
        <v>185</v>
      </c>
      <c r="E10157" s="17">
        <v>25491</v>
      </c>
      <c r="F10157" s="17"/>
    </row>
    <row r="10158" spans="1:6" x14ac:dyDescent="0.25">
      <c r="A10158" s="16" t="s">
        <v>251</v>
      </c>
      <c r="B10158" s="16">
        <v>11691</v>
      </c>
      <c r="C10158" s="16">
        <v>228</v>
      </c>
      <c r="D10158" s="16">
        <v>201.4</v>
      </c>
      <c r="E10158" s="17">
        <v>28065</v>
      </c>
      <c r="F10158" s="17"/>
    </row>
    <row r="10159" spans="1:6" x14ac:dyDescent="0.25">
      <c r="A10159" s="16" t="s">
        <v>251</v>
      </c>
      <c r="B10159" s="16">
        <v>14701</v>
      </c>
      <c r="C10159" s="16">
        <v>174</v>
      </c>
      <c r="D10159" s="16">
        <v>130.1</v>
      </c>
      <c r="E10159" s="17">
        <v>25079</v>
      </c>
      <c r="F10159" s="17"/>
    </row>
    <row r="10160" spans="1:6" x14ac:dyDescent="0.25">
      <c r="A10160" s="16" t="s">
        <v>251</v>
      </c>
      <c r="B10160" s="16">
        <v>14534</v>
      </c>
      <c r="C10160" s="16">
        <v>122</v>
      </c>
      <c r="D10160" s="16">
        <v>116.1</v>
      </c>
      <c r="E10160" s="17">
        <v>34890</v>
      </c>
      <c r="F10160" s="17"/>
    </row>
    <row r="10161" spans="1:6" x14ac:dyDescent="0.25">
      <c r="A10161" s="16" t="s">
        <v>251</v>
      </c>
      <c r="B10161" s="16">
        <v>11797</v>
      </c>
      <c r="C10161" s="16">
        <v>606</v>
      </c>
      <c r="D10161" s="16">
        <v>555</v>
      </c>
      <c r="E10161" s="17">
        <v>28460</v>
      </c>
      <c r="F10161" s="17"/>
    </row>
    <row r="10162" spans="1:6" x14ac:dyDescent="0.25">
      <c r="A10162" s="16" t="s">
        <v>251</v>
      </c>
      <c r="B10162" s="16">
        <v>14850</v>
      </c>
      <c r="C10162" s="16">
        <v>120</v>
      </c>
      <c r="D10162" s="16">
        <v>105.5</v>
      </c>
      <c r="E10162" s="17">
        <v>24473</v>
      </c>
      <c r="F10162" s="17"/>
    </row>
    <row r="10163" spans="1:6" x14ac:dyDescent="0.25">
      <c r="A10163" s="16" t="s">
        <v>251</v>
      </c>
      <c r="B10163" s="16">
        <v>14201</v>
      </c>
      <c r="C10163" s="16">
        <v>160</v>
      </c>
      <c r="D10163" s="16">
        <v>153</v>
      </c>
      <c r="E10163" s="17">
        <v>27485</v>
      </c>
      <c r="F10163" s="17"/>
    </row>
    <row r="10164" spans="1:6" x14ac:dyDescent="0.25">
      <c r="A10164" s="16" t="s">
        <v>251</v>
      </c>
      <c r="B10164" s="16">
        <v>11797</v>
      </c>
      <c r="C10164" s="16">
        <v>200</v>
      </c>
      <c r="D10164" s="16">
        <v>189.7</v>
      </c>
      <c r="E10164" s="17">
        <v>32080</v>
      </c>
      <c r="F10164" s="17"/>
    </row>
    <row r="10165" spans="1:6" x14ac:dyDescent="0.25">
      <c r="A10165" s="16" t="s">
        <v>251</v>
      </c>
      <c r="B10165" s="16">
        <v>14120</v>
      </c>
      <c r="C10165" s="16">
        <v>80</v>
      </c>
      <c r="D10165" s="16">
        <v>77.8</v>
      </c>
      <c r="E10165" s="17">
        <v>30773</v>
      </c>
      <c r="F10165" s="17"/>
    </row>
    <row r="10166" spans="1:6" x14ac:dyDescent="0.25">
      <c r="A10166" s="16" t="s">
        <v>251</v>
      </c>
      <c r="B10166" s="16">
        <v>13662</v>
      </c>
      <c r="C10166" s="16">
        <v>160</v>
      </c>
      <c r="D10166" s="16">
        <v>139.5</v>
      </c>
      <c r="E10166" s="17">
        <v>28216</v>
      </c>
      <c r="F10166" s="17"/>
    </row>
    <row r="10167" spans="1:6" x14ac:dyDescent="0.25">
      <c r="A10167" s="16" t="s">
        <v>251</v>
      </c>
      <c r="B10167" s="16">
        <v>13850</v>
      </c>
      <c r="C10167" s="16">
        <v>180</v>
      </c>
      <c r="D10167" s="16">
        <v>155.9</v>
      </c>
      <c r="E10167" s="17">
        <v>24653</v>
      </c>
      <c r="F10167" s="17"/>
    </row>
    <row r="10168" spans="1:6" x14ac:dyDescent="0.25">
      <c r="A10168" s="16" t="s">
        <v>251</v>
      </c>
      <c r="B10168" s="16">
        <v>10548</v>
      </c>
      <c r="C10168" s="16">
        <v>252</v>
      </c>
      <c r="D10168" s="16">
        <v>235.8</v>
      </c>
      <c r="E10168" s="17">
        <v>37169</v>
      </c>
      <c r="F10168" s="17"/>
    </row>
    <row r="10169" spans="1:6" x14ac:dyDescent="0.25">
      <c r="A10169" s="16" t="s">
        <v>251</v>
      </c>
      <c r="B10169" s="16">
        <v>11777</v>
      </c>
      <c r="C10169" s="16">
        <v>16</v>
      </c>
      <c r="D10169" s="16">
        <v>10.1</v>
      </c>
      <c r="E10169" s="17">
        <v>39176</v>
      </c>
      <c r="F10169" s="17"/>
    </row>
    <row r="10170" spans="1:6" x14ac:dyDescent="0.25">
      <c r="A10170" s="16" t="s">
        <v>251</v>
      </c>
      <c r="B10170" s="16">
        <v>14215</v>
      </c>
      <c r="C10170" s="16">
        <v>390</v>
      </c>
      <c r="D10170" s="16">
        <v>385.6</v>
      </c>
      <c r="E10170" s="17">
        <v>30096</v>
      </c>
      <c r="F10170" s="17"/>
    </row>
    <row r="10171" spans="1:6" x14ac:dyDescent="0.25">
      <c r="A10171" s="16" t="s">
        <v>251</v>
      </c>
      <c r="B10171" s="16">
        <v>11435</v>
      </c>
      <c r="C10171" s="16">
        <v>320</v>
      </c>
      <c r="D10171" s="16">
        <v>318</v>
      </c>
      <c r="E10171" s="17">
        <v>33233</v>
      </c>
      <c r="F10171" s="17"/>
    </row>
    <row r="10172" spans="1:6" x14ac:dyDescent="0.25">
      <c r="A10172" s="16" t="s">
        <v>251</v>
      </c>
      <c r="B10172" s="16">
        <v>12302</v>
      </c>
      <c r="C10172" s="16">
        <v>262</v>
      </c>
      <c r="D10172" s="16">
        <v>230.8</v>
      </c>
      <c r="E10172" s="17">
        <v>28438</v>
      </c>
      <c r="F10172" s="17"/>
    </row>
    <row r="10173" spans="1:6" x14ac:dyDescent="0.25">
      <c r="A10173" s="16" t="s">
        <v>251</v>
      </c>
      <c r="B10173" s="16">
        <v>11021</v>
      </c>
      <c r="C10173" s="16">
        <v>200</v>
      </c>
      <c r="D10173" s="16">
        <v>181.1</v>
      </c>
      <c r="E10173" s="17">
        <v>28277</v>
      </c>
      <c r="F10173" s="17"/>
    </row>
    <row r="10174" spans="1:6" x14ac:dyDescent="0.25">
      <c r="A10174" s="16" t="s">
        <v>251</v>
      </c>
      <c r="B10174" s="16">
        <v>11561</v>
      </c>
      <c r="C10174" s="16">
        <v>182</v>
      </c>
      <c r="D10174" s="16">
        <v>171.9</v>
      </c>
      <c r="E10174" s="17">
        <v>24473</v>
      </c>
      <c r="F10174" s="17"/>
    </row>
    <row r="10175" spans="1:6" x14ac:dyDescent="0.25">
      <c r="A10175" s="16" t="s">
        <v>251</v>
      </c>
      <c r="B10175" s="16">
        <v>12901</v>
      </c>
      <c r="C10175" s="16">
        <v>95</v>
      </c>
      <c r="D10175" s="16">
        <v>34.700000000000003</v>
      </c>
      <c r="E10175" s="17">
        <v>27395</v>
      </c>
      <c r="F10175" s="17"/>
    </row>
    <row r="10176" spans="1:6" x14ac:dyDescent="0.25">
      <c r="A10176" s="16" t="s">
        <v>251</v>
      </c>
      <c r="B10176" s="16">
        <v>12054</v>
      </c>
      <c r="C10176" s="16">
        <v>120</v>
      </c>
      <c r="D10176" s="16">
        <v>93.7</v>
      </c>
      <c r="E10176" s="17">
        <v>33590</v>
      </c>
      <c r="F10176" s="17"/>
    </row>
    <row r="10177" spans="1:6" x14ac:dyDescent="0.25">
      <c r="A10177" s="16" t="s">
        <v>251</v>
      </c>
      <c r="B10177" s="16">
        <v>14744</v>
      </c>
      <c r="C10177" s="16">
        <v>100</v>
      </c>
      <c r="D10177" s="16">
        <v>91.1</v>
      </c>
      <c r="E10177" s="17">
        <v>29479</v>
      </c>
      <c r="F10177" s="17"/>
    </row>
    <row r="10178" spans="1:6" x14ac:dyDescent="0.25">
      <c r="A10178" s="16" t="s">
        <v>251</v>
      </c>
      <c r="B10178" s="16">
        <v>10466</v>
      </c>
      <c r="C10178" s="16">
        <v>240</v>
      </c>
      <c r="D10178" s="16">
        <v>230.5</v>
      </c>
      <c r="E10178" s="17">
        <v>26983</v>
      </c>
      <c r="F10178" s="17"/>
    </row>
    <row r="10179" spans="1:6" x14ac:dyDescent="0.25">
      <c r="A10179" s="16" t="s">
        <v>251</v>
      </c>
      <c r="B10179" s="16">
        <v>13760</v>
      </c>
      <c r="C10179" s="16">
        <v>160</v>
      </c>
      <c r="D10179" s="16">
        <v>152.19999999999999</v>
      </c>
      <c r="E10179" s="17">
        <v>26481</v>
      </c>
      <c r="F10179" s="17"/>
    </row>
    <row r="10180" spans="1:6" x14ac:dyDescent="0.25">
      <c r="A10180" s="16" t="s">
        <v>251</v>
      </c>
      <c r="B10180" s="16">
        <v>14810</v>
      </c>
      <c r="C10180" s="16">
        <v>105</v>
      </c>
      <c r="D10180" s="16">
        <v>98.4</v>
      </c>
      <c r="E10180" s="17">
        <v>25764</v>
      </c>
      <c r="F10180" s="17"/>
    </row>
    <row r="10181" spans="1:6" x14ac:dyDescent="0.25">
      <c r="A10181" s="16" t="s">
        <v>251</v>
      </c>
      <c r="B10181" s="16">
        <v>11366</v>
      </c>
      <c r="C10181" s="16">
        <v>143</v>
      </c>
      <c r="D10181" s="16">
        <v>138.69999999999999</v>
      </c>
      <c r="E10181" s="17">
        <v>25723</v>
      </c>
      <c r="F10181" s="17"/>
    </row>
    <row r="10182" spans="1:6" x14ac:dyDescent="0.25">
      <c r="A10182" s="16" t="s">
        <v>251</v>
      </c>
      <c r="B10182" s="16">
        <v>12204</v>
      </c>
      <c r="C10182" s="16">
        <v>200</v>
      </c>
      <c r="D10182" s="16">
        <v>194.9</v>
      </c>
      <c r="E10182" s="17">
        <v>36190</v>
      </c>
      <c r="F10182" s="17"/>
    </row>
    <row r="10183" spans="1:6" x14ac:dyDescent="0.25">
      <c r="A10183" s="16" t="s">
        <v>251</v>
      </c>
      <c r="B10183" s="16">
        <v>10606</v>
      </c>
      <c r="C10183" s="16">
        <v>225</v>
      </c>
      <c r="D10183" s="16">
        <v>194.7</v>
      </c>
      <c r="E10183" s="17">
        <v>27334</v>
      </c>
      <c r="F10183" s="17"/>
    </row>
    <row r="10184" spans="1:6" x14ac:dyDescent="0.25">
      <c r="A10184" s="16" t="s">
        <v>251</v>
      </c>
      <c r="B10184" s="16">
        <v>14610</v>
      </c>
      <c r="C10184" s="16">
        <v>80</v>
      </c>
      <c r="D10184" s="16">
        <v>61.4</v>
      </c>
      <c r="E10184" s="17">
        <v>28430</v>
      </c>
      <c r="F10184" s="17"/>
    </row>
    <row r="10185" spans="1:6" x14ac:dyDescent="0.25">
      <c r="A10185" s="16" t="s">
        <v>251</v>
      </c>
      <c r="B10185" s="16">
        <v>14620</v>
      </c>
      <c r="C10185" s="16">
        <v>566</v>
      </c>
      <c r="D10185" s="16">
        <v>537</v>
      </c>
      <c r="E10185" s="17">
        <v>24473</v>
      </c>
      <c r="F10185" s="17"/>
    </row>
    <row r="10186" spans="1:6" x14ac:dyDescent="0.25">
      <c r="A10186" s="16" t="s">
        <v>251</v>
      </c>
      <c r="B10186" s="16">
        <v>14845</v>
      </c>
      <c r="C10186" s="16">
        <v>305</v>
      </c>
      <c r="D10186" s="16">
        <v>289.39999999999998</v>
      </c>
      <c r="E10186" s="17">
        <v>24473</v>
      </c>
      <c r="F10186" s="17"/>
    </row>
    <row r="10187" spans="1:6" x14ac:dyDescent="0.25">
      <c r="A10187" s="16" t="s">
        <v>251</v>
      </c>
      <c r="B10187" s="16">
        <v>11377</v>
      </c>
      <c r="C10187" s="16">
        <v>280</v>
      </c>
      <c r="D10187" s="16">
        <v>252.8</v>
      </c>
      <c r="E10187" s="17">
        <v>35062</v>
      </c>
      <c r="F10187" s="17"/>
    </row>
    <row r="10188" spans="1:6" x14ac:dyDescent="0.25">
      <c r="A10188" s="16" t="s">
        <v>251</v>
      </c>
      <c r="B10188" s="16">
        <v>11754</v>
      </c>
      <c r="C10188" s="16">
        <v>250</v>
      </c>
      <c r="D10188" s="16">
        <v>244.9</v>
      </c>
      <c r="E10188" s="17">
        <v>27755</v>
      </c>
      <c r="F10188" s="17"/>
    </row>
    <row r="10189" spans="1:6" x14ac:dyDescent="0.25">
      <c r="A10189" s="16" t="s">
        <v>251</v>
      </c>
      <c r="B10189" s="16">
        <v>11691</v>
      </c>
      <c r="C10189" s="16">
        <v>183</v>
      </c>
      <c r="D10189" s="16">
        <v>178.5</v>
      </c>
      <c r="E10189" s="17">
        <v>24473</v>
      </c>
      <c r="F10189" s="17"/>
    </row>
    <row r="10190" spans="1:6" x14ac:dyDescent="0.25">
      <c r="A10190" s="16" t="s">
        <v>251</v>
      </c>
      <c r="B10190" s="16">
        <v>10040</v>
      </c>
      <c r="C10190" s="16">
        <v>705</v>
      </c>
      <c r="D10190" s="16">
        <v>694.7</v>
      </c>
      <c r="E10190" s="17">
        <v>26393</v>
      </c>
      <c r="F10190" s="17"/>
    </row>
    <row r="10191" spans="1:6" x14ac:dyDescent="0.25">
      <c r="A10191" s="16" t="s">
        <v>251</v>
      </c>
      <c r="B10191" s="16">
        <v>10520</v>
      </c>
      <c r="C10191" s="16">
        <v>192</v>
      </c>
      <c r="D10191" s="16">
        <v>176.9</v>
      </c>
      <c r="E10191" s="17">
        <v>27881</v>
      </c>
      <c r="F10191" s="17"/>
    </row>
    <row r="10192" spans="1:6" x14ac:dyDescent="0.25">
      <c r="A10192" s="16" t="s">
        <v>251</v>
      </c>
      <c r="B10192" s="16">
        <v>13452</v>
      </c>
      <c r="C10192" s="16">
        <v>120</v>
      </c>
      <c r="D10192" s="16">
        <v>117.6</v>
      </c>
      <c r="E10192" s="17">
        <v>32687</v>
      </c>
      <c r="F10192" s="17"/>
    </row>
    <row r="10193" spans="1:6" x14ac:dyDescent="0.25">
      <c r="A10193" s="16" t="s">
        <v>251</v>
      </c>
      <c r="B10193" s="16">
        <v>12572</v>
      </c>
      <c r="C10193" s="16">
        <v>100</v>
      </c>
      <c r="D10193" s="16">
        <v>91.6</v>
      </c>
      <c r="E10193" s="17">
        <v>26336</v>
      </c>
      <c r="F10193" s="17"/>
    </row>
    <row r="10194" spans="1:6" x14ac:dyDescent="0.25">
      <c r="A10194" s="16" t="s">
        <v>251</v>
      </c>
      <c r="B10194" s="16">
        <v>13408</v>
      </c>
      <c r="C10194" s="16">
        <v>120</v>
      </c>
      <c r="D10194" s="16">
        <v>113.5</v>
      </c>
      <c r="E10194" s="17">
        <v>24473</v>
      </c>
      <c r="F10194" s="17"/>
    </row>
    <row r="10195" spans="1:6" x14ac:dyDescent="0.25">
      <c r="A10195" s="16" t="s">
        <v>251</v>
      </c>
      <c r="B10195" s="16">
        <v>12564</v>
      </c>
      <c r="C10195" s="16">
        <v>122</v>
      </c>
      <c r="D10195" s="16">
        <v>116</v>
      </c>
      <c r="E10195" s="17">
        <v>28034</v>
      </c>
      <c r="F10195" s="17"/>
    </row>
    <row r="10196" spans="1:6" x14ac:dyDescent="0.25">
      <c r="A10196" s="16" t="s">
        <v>251</v>
      </c>
      <c r="B10196" s="16">
        <v>11944</v>
      </c>
      <c r="C10196" s="16">
        <v>120</v>
      </c>
      <c r="D10196" s="16">
        <v>115.7</v>
      </c>
      <c r="E10196" s="17">
        <v>25143</v>
      </c>
      <c r="F10196" s="17"/>
    </row>
    <row r="10197" spans="1:6" x14ac:dyDescent="0.25">
      <c r="A10197" s="16" t="s">
        <v>251</v>
      </c>
      <c r="B10197" s="16">
        <v>14527</v>
      </c>
      <c r="C10197" s="16">
        <v>152</v>
      </c>
      <c r="D10197" s="16">
        <v>124.1</v>
      </c>
      <c r="E10197" s="17">
        <v>25369</v>
      </c>
      <c r="F10197" s="17"/>
    </row>
    <row r="10198" spans="1:6" x14ac:dyDescent="0.25">
      <c r="A10198" s="16" t="s">
        <v>251</v>
      </c>
      <c r="B10198" s="16">
        <v>13904</v>
      </c>
      <c r="C10198" s="16">
        <v>54</v>
      </c>
      <c r="D10198" s="16">
        <v>51.1</v>
      </c>
      <c r="E10198" s="17">
        <v>27942</v>
      </c>
      <c r="F10198" s="17"/>
    </row>
    <row r="10199" spans="1:6" x14ac:dyDescent="0.25">
      <c r="A10199" s="16" t="s">
        <v>251</v>
      </c>
      <c r="B10199" s="16">
        <v>14227</v>
      </c>
      <c r="C10199" s="16">
        <v>184</v>
      </c>
      <c r="D10199" s="16">
        <v>178.5</v>
      </c>
      <c r="E10199" s="17">
        <v>28884</v>
      </c>
      <c r="F10199" s="17"/>
    </row>
    <row r="10200" spans="1:6" x14ac:dyDescent="0.25">
      <c r="A10200" s="16" t="s">
        <v>251</v>
      </c>
      <c r="B10200" s="16">
        <v>11797</v>
      </c>
      <c r="C10200" s="16">
        <v>123</v>
      </c>
      <c r="D10200" s="16">
        <v>112.7</v>
      </c>
      <c r="E10200" s="17">
        <v>24947</v>
      </c>
      <c r="F10200" s="17"/>
    </row>
    <row r="10201" spans="1:6" x14ac:dyDescent="0.25">
      <c r="A10201" s="16" t="s">
        <v>251</v>
      </c>
      <c r="B10201" s="16">
        <v>12508</v>
      </c>
      <c r="C10201" s="16">
        <v>160</v>
      </c>
      <c r="D10201" s="16">
        <v>137.9</v>
      </c>
      <c r="E10201" s="17">
        <v>36994</v>
      </c>
      <c r="F10201" s="17"/>
    </row>
    <row r="10202" spans="1:6" x14ac:dyDescent="0.25">
      <c r="A10202" s="16" t="s">
        <v>251</v>
      </c>
      <c r="B10202" s="16">
        <v>13309</v>
      </c>
      <c r="C10202" s="16">
        <v>120</v>
      </c>
      <c r="D10202" s="16">
        <v>99.9</v>
      </c>
      <c r="E10202" s="17">
        <v>28216</v>
      </c>
      <c r="F10202" s="17"/>
    </row>
    <row r="10203" spans="1:6" x14ac:dyDescent="0.25">
      <c r="A10203" s="16" t="s">
        <v>251</v>
      </c>
      <c r="B10203" s="16">
        <v>11357</v>
      </c>
      <c r="C10203" s="16">
        <v>200</v>
      </c>
      <c r="D10203" s="16">
        <v>196.5</v>
      </c>
      <c r="E10203" s="17">
        <v>26069</v>
      </c>
      <c r="F10203" s="17"/>
    </row>
    <row r="10204" spans="1:6" x14ac:dyDescent="0.25">
      <c r="A10204" s="16" t="s">
        <v>251</v>
      </c>
      <c r="B10204" s="16">
        <v>12203</v>
      </c>
      <c r="C10204" s="16">
        <v>210</v>
      </c>
      <c r="D10204" s="16">
        <v>203.2</v>
      </c>
      <c r="E10204" s="17">
        <v>27820</v>
      </c>
      <c r="F10204" s="17"/>
    </row>
    <row r="10205" spans="1:6" x14ac:dyDescent="0.25">
      <c r="A10205" s="16" t="s">
        <v>251</v>
      </c>
      <c r="B10205" s="16">
        <v>10591</v>
      </c>
      <c r="C10205" s="16">
        <v>42</v>
      </c>
      <c r="D10205" s="16">
        <v>18.399999999999999</v>
      </c>
      <c r="E10205" s="17">
        <v>38518</v>
      </c>
      <c r="F10205" s="17"/>
    </row>
    <row r="10206" spans="1:6" x14ac:dyDescent="0.25">
      <c r="A10206" s="16" t="s">
        <v>251</v>
      </c>
      <c r="B10206" s="16">
        <v>10927</v>
      </c>
      <c r="C10206" s="16">
        <v>182</v>
      </c>
      <c r="D10206" s="16">
        <v>177.7</v>
      </c>
      <c r="E10206" s="17">
        <v>27211</v>
      </c>
      <c r="F10206" s="17"/>
    </row>
    <row r="10207" spans="1:6" x14ac:dyDescent="0.25">
      <c r="A10207" s="16" t="s">
        <v>251</v>
      </c>
      <c r="B10207" s="16">
        <v>11704</v>
      </c>
      <c r="C10207" s="16">
        <v>300</v>
      </c>
      <c r="D10207" s="16">
        <v>270.5</v>
      </c>
      <c r="E10207" s="17">
        <v>31093</v>
      </c>
      <c r="F10207" s="17"/>
    </row>
    <row r="10208" spans="1:6" x14ac:dyDescent="0.25">
      <c r="A10208" s="16" t="s">
        <v>251</v>
      </c>
      <c r="B10208" s="16">
        <v>11691</v>
      </c>
      <c r="C10208" s="16">
        <v>120</v>
      </c>
      <c r="D10208" s="16">
        <v>115.4</v>
      </c>
      <c r="E10208" s="17">
        <v>30590</v>
      </c>
      <c r="F10208" s="17"/>
    </row>
    <row r="10209" spans="1:6" x14ac:dyDescent="0.25">
      <c r="A10209" s="16" t="s">
        <v>251</v>
      </c>
      <c r="B10209" s="16">
        <v>11226</v>
      </c>
      <c r="C10209" s="16">
        <v>119</v>
      </c>
      <c r="D10209" s="16">
        <v>112.8</v>
      </c>
      <c r="E10209" s="17">
        <v>25071</v>
      </c>
      <c r="F10209" s="17"/>
    </row>
    <row r="10210" spans="1:6" x14ac:dyDescent="0.25">
      <c r="A10210" s="16" t="s">
        <v>251</v>
      </c>
      <c r="B10210" s="16">
        <v>14424</v>
      </c>
      <c r="C10210" s="16">
        <v>178</v>
      </c>
      <c r="D10210" s="16">
        <v>173</v>
      </c>
      <c r="E10210" s="17">
        <v>26259</v>
      </c>
      <c r="F10210" s="17"/>
    </row>
    <row r="10211" spans="1:6" x14ac:dyDescent="0.25">
      <c r="A10211" s="16" t="s">
        <v>251</v>
      </c>
      <c r="B10211" s="16">
        <v>11040</v>
      </c>
      <c r="C10211" s="16">
        <v>527</v>
      </c>
      <c r="D10211" s="16">
        <v>499.1</v>
      </c>
      <c r="E10211" s="17">
        <v>26372</v>
      </c>
      <c r="F10211" s="17"/>
    </row>
    <row r="10212" spans="1:6" x14ac:dyDescent="0.25">
      <c r="A10212" s="16" t="s">
        <v>251</v>
      </c>
      <c r="B10212" s="16">
        <v>14727</v>
      </c>
      <c r="C10212" s="16">
        <v>61</v>
      </c>
      <c r="D10212" s="16">
        <v>49.1</v>
      </c>
      <c r="E10212" s="17">
        <v>26481</v>
      </c>
      <c r="F10212" s="17"/>
    </row>
    <row r="10213" spans="1:6" x14ac:dyDescent="0.25">
      <c r="A10213" s="16" t="s">
        <v>251</v>
      </c>
      <c r="B10213" s="16">
        <v>10457</v>
      </c>
      <c r="C10213" s="16">
        <v>199</v>
      </c>
      <c r="D10213" s="16">
        <v>192.2</v>
      </c>
      <c r="E10213" s="17">
        <v>34456</v>
      </c>
      <c r="F10213" s="17"/>
    </row>
    <row r="10214" spans="1:6" x14ac:dyDescent="0.25">
      <c r="A10214" s="16" t="s">
        <v>251</v>
      </c>
      <c r="B10214" s="16">
        <v>13116</v>
      </c>
      <c r="C10214" s="16">
        <v>82</v>
      </c>
      <c r="D10214" s="16">
        <v>74.7</v>
      </c>
      <c r="E10214" s="17">
        <v>26846</v>
      </c>
      <c r="F10214" s="17"/>
    </row>
    <row r="10215" spans="1:6" x14ac:dyDescent="0.25">
      <c r="A10215" s="16" t="s">
        <v>251</v>
      </c>
      <c r="B10215" s="16">
        <v>13021</v>
      </c>
      <c r="C10215" s="16">
        <v>297</v>
      </c>
      <c r="D10215" s="16">
        <v>282.39999999999998</v>
      </c>
      <c r="E10215" s="17">
        <v>26589</v>
      </c>
      <c r="F10215" s="17"/>
    </row>
    <row r="10216" spans="1:6" x14ac:dyDescent="0.25">
      <c r="A10216" s="16" t="s">
        <v>251</v>
      </c>
      <c r="B10216" s="16">
        <v>10940</v>
      </c>
      <c r="C10216" s="16">
        <v>98</v>
      </c>
      <c r="D10216" s="16">
        <v>98.1</v>
      </c>
      <c r="E10216" s="17">
        <v>27942</v>
      </c>
      <c r="F10216" s="17"/>
    </row>
    <row r="10217" spans="1:6" x14ac:dyDescent="0.25">
      <c r="A10217" s="16" t="s">
        <v>251</v>
      </c>
      <c r="B10217" s="16">
        <v>11561</v>
      </c>
      <c r="C10217" s="16">
        <v>278</v>
      </c>
      <c r="D10217" s="16">
        <v>257.8</v>
      </c>
      <c r="E10217" s="17">
        <v>27881</v>
      </c>
      <c r="F10217" s="17"/>
    </row>
    <row r="10218" spans="1:6" x14ac:dyDescent="0.25">
      <c r="A10218" s="16" t="s">
        <v>251</v>
      </c>
      <c r="B10218" s="16">
        <v>11558</v>
      </c>
      <c r="C10218" s="16">
        <v>185</v>
      </c>
      <c r="D10218" s="16">
        <v>170.6</v>
      </c>
      <c r="E10218" s="17">
        <v>24473</v>
      </c>
      <c r="F10218" s="17"/>
    </row>
    <row r="10219" spans="1:6" x14ac:dyDescent="0.25">
      <c r="A10219" s="16" t="s">
        <v>251</v>
      </c>
      <c r="B10219" s="16">
        <v>14103</v>
      </c>
      <c r="C10219" s="16">
        <v>30</v>
      </c>
      <c r="D10219" s="16">
        <v>29.9</v>
      </c>
      <c r="E10219" s="17">
        <v>25807</v>
      </c>
      <c r="F10219" s="17"/>
    </row>
    <row r="10220" spans="1:6" x14ac:dyDescent="0.25">
      <c r="A10220" s="16" t="s">
        <v>251</v>
      </c>
      <c r="B10220" s="16">
        <v>11239</v>
      </c>
      <c r="C10220" s="16">
        <v>188</v>
      </c>
      <c r="D10220" s="16">
        <v>184.8</v>
      </c>
      <c r="E10220" s="17">
        <v>24473</v>
      </c>
      <c r="F10220" s="17"/>
    </row>
    <row r="10221" spans="1:6" x14ac:dyDescent="0.25">
      <c r="A10221" s="16" t="s">
        <v>251</v>
      </c>
      <c r="B10221" s="16">
        <v>10025</v>
      </c>
      <c r="C10221" s="16">
        <v>514</v>
      </c>
      <c r="D10221" s="16">
        <v>508.3</v>
      </c>
      <c r="E10221" s="17">
        <v>27851</v>
      </c>
      <c r="F10221" s="17"/>
    </row>
    <row r="10222" spans="1:6" x14ac:dyDescent="0.25">
      <c r="A10222" s="16" t="s">
        <v>251</v>
      </c>
      <c r="B10222" s="16">
        <v>13820</v>
      </c>
      <c r="C10222" s="16">
        <v>131</v>
      </c>
      <c r="D10222" s="16">
        <v>125.3</v>
      </c>
      <c r="E10222" s="17">
        <v>24552</v>
      </c>
      <c r="F10222" s="17"/>
    </row>
    <row r="10223" spans="1:6" x14ac:dyDescent="0.25">
      <c r="A10223" s="16" t="s">
        <v>251</v>
      </c>
      <c r="B10223" s="16">
        <v>12561</v>
      </c>
      <c r="C10223" s="16">
        <v>79</v>
      </c>
      <c r="D10223" s="16">
        <v>73.099999999999994</v>
      </c>
      <c r="E10223" s="17">
        <v>24473</v>
      </c>
      <c r="F10223" s="17"/>
    </row>
    <row r="10224" spans="1:6" x14ac:dyDescent="0.25">
      <c r="A10224" s="16" t="s">
        <v>251</v>
      </c>
      <c r="B10224" s="16">
        <v>11776</v>
      </c>
      <c r="C10224" s="16">
        <v>143</v>
      </c>
      <c r="D10224" s="16">
        <v>124.2</v>
      </c>
      <c r="E10224" s="17">
        <v>27912</v>
      </c>
      <c r="F10224" s="17"/>
    </row>
    <row r="10225" spans="1:6" x14ac:dyDescent="0.25">
      <c r="A10225" s="16" t="s">
        <v>251</v>
      </c>
      <c r="B10225" s="16">
        <v>11218</v>
      </c>
      <c r="C10225" s="16">
        <v>240</v>
      </c>
      <c r="D10225" s="16">
        <v>227</v>
      </c>
      <c r="E10225" s="17">
        <v>26085</v>
      </c>
      <c r="F10225" s="17"/>
    </row>
    <row r="10226" spans="1:6" x14ac:dyDescent="0.25">
      <c r="A10226" s="16" t="s">
        <v>251</v>
      </c>
      <c r="B10226" s="16">
        <v>12754</v>
      </c>
      <c r="C10226" s="16">
        <v>140</v>
      </c>
      <c r="D10226" s="16">
        <v>133.80000000000001</v>
      </c>
      <c r="E10226" s="17">
        <v>27550</v>
      </c>
      <c r="F10226" s="17"/>
    </row>
    <row r="10227" spans="1:6" x14ac:dyDescent="0.25">
      <c r="A10227" s="16" t="s">
        <v>251</v>
      </c>
      <c r="B10227" s="16">
        <v>14221</v>
      </c>
      <c r="C10227" s="16">
        <v>192</v>
      </c>
      <c r="D10227" s="16">
        <v>184.9</v>
      </c>
      <c r="E10227" s="17">
        <v>33702</v>
      </c>
      <c r="F10227" s="17"/>
    </row>
    <row r="10228" spans="1:6" x14ac:dyDescent="0.25">
      <c r="A10228" s="16" t="s">
        <v>251</v>
      </c>
      <c r="B10228" s="16">
        <v>11580</v>
      </c>
      <c r="C10228" s="16">
        <v>120</v>
      </c>
      <c r="D10228" s="16">
        <v>112.3</v>
      </c>
      <c r="E10228" s="17">
        <v>32521</v>
      </c>
      <c r="F10228" s="17"/>
    </row>
    <row r="10229" spans="1:6" x14ac:dyDescent="0.25">
      <c r="A10229" s="16" t="s">
        <v>251</v>
      </c>
      <c r="B10229" s="16">
        <v>10304</v>
      </c>
      <c r="C10229" s="16">
        <v>320</v>
      </c>
      <c r="D10229" s="16">
        <v>280.2</v>
      </c>
      <c r="E10229" s="17">
        <v>26604</v>
      </c>
      <c r="F10229" s="17"/>
    </row>
    <row r="10230" spans="1:6" x14ac:dyDescent="0.25">
      <c r="A10230" s="16" t="s">
        <v>251</v>
      </c>
      <c r="B10230" s="16">
        <v>12167</v>
      </c>
      <c r="C10230" s="16">
        <v>120</v>
      </c>
      <c r="D10230" s="16">
        <v>117.8</v>
      </c>
      <c r="E10230" s="17">
        <v>24777</v>
      </c>
      <c r="F10230" s="17"/>
    </row>
    <row r="10231" spans="1:6" x14ac:dyDescent="0.25">
      <c r="A10231" s="16" t="s">
        <v>251</v>
      </c>
      <c r="B10231" s="16">
        <v>12549</v>
      </c>
      <c r="C10231" s="16">
        <v>100</v>
      </c>
      <c r="D10231" s="16">
        <v>94.7</v>
      </c>
      <c r="E10231" s="17">
        <v>26969</v>
      </c>
      <c r="F10231" s="17"/>
    </row>
    <row r="10232" spans="1:6" x14ac:dyDescent="0.25">
      <c r="A10232" s="16" t="s">
        <v>251</v>
      </c>
      <c r="B10232" s="16">
        <v>10467</v>
      </c>
      <c r="C10232" s="16">
        <v>122</v>
      </c>
      <c r="D10232" s="16">
        <v>118.5</v>
      </c>
      <c r="E10232" s="17">
        <v>24473</v>
      </c>
      <c r="F10232" s="17"/>
    </row>
    <row r="10233" spans="1:6" x14ac:dyDescent="0.25">
      <c r="A10233" s="16" t="s">
        <v>251</v>
      </c>
      <c r="B10233" s="16">
        <v>14052</v>
      </c>
      <c r="C10233" s="16">
        <v>320</v>
      </c>
      <c r="D10233" s="16">
        <v>310.2</v>
      </c>
      <c r="E10233" s="17">
        <v>25275</v>
      </c>
      <c r="F10233" s="17"/>
    </row>
    <row r="10234" spans="1:6" x14ac:dyDescent="0.25">
      <c r="A10234" s="16" t="s">
        <v>251</v>
      </c>
      <c r="B10234" s="16">
        <v>10977</v>
      </c>
      <c r="C10234" s="16">
        <v>160</v>
      </c>
      <c r="D10234" s="16">
        <v>155</v>
      </c>
      <c r="E10234" s="17">
        <v>25337</v>
      </c>
      <c r="F10234" s="17"/>
    </row>
    <row r="10235" spans="1:6" x14ac:dyDescent="0.25">
      <c r="A10235" s="16" t="s">
        <v>251</v>
      </c>
      <c r="B10235" s="16">
        <v>14740</v>
      </c>
      <c r="C10235" s="16">
        <v>120</v>
      </c>
      <c r="D10235" s="16">
        <v>112.4</v>
      </c>
      <c r="E10235" s="17">
        <v>26512</v>
      </c>
      <c r="F10235" s="17"/>
    </row>
    <row r="10236" spans="1:6" x14ac:dyDescent="0.25">
      <c r="A10236" s="16" t="s">
        <v>251</v>
      </c>
      <c r="B10236" s="16">
        <v>10469</v>
      </c>
      <c r="C10236" s="16">
        <v>175</v>
      </c>
      <c r="D10236" s="16">
        <v>165.4</v>
      </c>
      <c r="E10236" s="17">
        <v>24473</v>
      </c>
      <c r="F10236" s="17"/>
    </row>
    <row r="10237" spans="1:6" x14ac:dyDescent="0.25">
      <c r="A10237" s="16" t="s">
        <v>251</v>
      </c>
      <c r="B10237" s="16">
        <v>10463</v>
      </c>
      <c r="C10237" s="16">
        <v>146</v>
      </c>
      <c r="D10237" s="16">
        <v>134.5</v>
      </c>
      <c r="E10237" s="17">
        <v>25031</v>
      </c>
      <c r="F10237" s="17"/>
    </row>
    <row r="10238" spans="1:6" x14ac:dyDescent="0.25">
      <c r="A10238" s="16" t="s">
        <v>251</v>
      </c>
      <c r="B10238" s="16">
        <v>11224</v>
      </c>
      <c r="C10238" s="16">
        <v>320</v>
      </c>
      <c r="D10238" s="16">
        <v>274</v>
      </c>
      <c r="E10238" s="17">
        <v>26969</v>
      </c>
      <c r="F10238" s="17"/>
    </row>
    <row r="10239" spans="1:6" x14ac:dyDescent="0.25">
      <c r="A10239" s="16" t="s">
        <v>251</v>
      </c>
      <c r="B10239" s="16">
        <v>12203</v>
      </c>
      <c r="C10239" s="16">
        <v>302</v>
      </c>
      <c r="D10239" s="16">
        <v>282.3</v>
      </c>
      <c r="E10239" s="17">
        <v>28661</v>
      </c>
      <c r="F10239" s="17"/>
    </row>
    <row r="10240" spans="1:6" x14ac:dyDescent="0.25">
      <c r="A10240" s="16" t="s">
        <v>251</v>
      </c>
      <c r="B10240" s="16">
        <v>14843</v>
      </c>
      <c r="C10240" s="16">
        <v>114</v>
      </c>
      <c r="D10240" s="16">
        <v>70.099999999999994</v>
      </c>
      <c r="E10240" s="17">
        <v>26010</v>
      </c>
      <c r="F10240" s="17"/>
    </row>
    <row r="10241" spans="1:6" x14ac:dyDescent="0.25">
      <c r="A10241" s="16" t="s">
        <v>251</v>
      </c>
      <c r="B10241" s="16">
        <v>11561</v>
      </c>
      <c r="C10241" s="16">
        <v>200</v>
      </c>
      <c r="D10241" s="16">
        <v>136</v>
      </c>
      <c r="E10241" s="17">
        <v>27344</v>
      </c>
      <c r="F10241" s="17"/>
    </row>
    <row r="10242" spans="1:6" x14ac:dyDescent="0.25">
      <c r="A10242" s="16" t="s">
        <v>251</v>
      </c>
      <c r="B10242" s="16">
        <v>11701</v>
      </c>
      <c r="C10242" s="16">
        <v>320</v>
      </c>
      <c r="D10242" s="16">
        <v>289.3</v>
      </c>
      <c r="E10242" s="17">
        <v>24563</v>
      </c>
      <c r="F10242" s="17"/>
    </row>
    <row r="10243" spans="1:6" x14ac:dyDescent="0.25">
      <c r="A10243" s="16" t="s">
        <v>251</v>
      </c>
      <c r="B10243" s="16">
        <v>14067</v>
      </c>
      <c r="C10243" s="16">
        <v>83</v>
      </c>
      <c r="D10243" s="16">
        <v>78.900000000000006</v>
      </c>
      <c r="E10243" s="17">
        <v>27973</v>
      </c>
      <c r="F10243" s="17"/>
    </row>
    <row r="10244" spans="1:6" x14ac:dyDescent="0.25">
      <c r="A10244" s="16" t="s">
        <v>251</v>
      </c>
      <c r="B10244" s="16">
        <v>11691</v>
      </c>
      <c r="C10244" s="16">
        <v>298</v>
      </c>
      <c r="D10244" s="16">
        <v>294.89999999999998</v>
      </c>
      <c r="E10244" s="17">
        <v>28126</v>
      </c>
      <c r="F10244" s="17"/>
    </row>
    <row r="10245" spans="1:6" x14ac:dyDescent="0.25">
      <c r="A10245" s="16" t="s">
        <v>251</v>
      </c>
      <c r="B10245" s="16">
        <v>14621</v>
      </c>
      <c r="C10245" s="16">
        <v>28</v>
      </c>
      <c r="E10245" s="17">
        <v>36894</v>
      </c>
      <c r="F10245" s="17"/>
    </row>
    <row r="10246" spans="1:6" x14ac:dyDescent="0.25">
      <c r="A10246" s="16" t="s">
        <v>251</v>
      </c>
      <c r="B10246" s="16">
        <v>10469</v>
      </c>
      <c r="C10246" s="16">
        <v>200</v>
      </c>
      <c r="D10246" s="16">
        <v>187.4</v>
      </c>
      <c r="E10246" s="17">
        <v>27851</v>
      </c>
      <c r="F10246" s="17"/>
    </row>
    <row r="10247" spans="1:6" x14ac:dyDescent="0.25">
      <c r="A10247" s="16" t="s">
        <v>251</v>
      </c>
      <c r="B10247" s="16">
        <v>13501</v>
      </c>
      <c r="C10247" s="16">
        <v>120</v>
      </c>
      <c r="D10247" s="16">
        <v>114.6</v>
      </c>
      <c r="E10247" s="17">
        <v>35124</v>
      </c>
      <c r="F10247" s="17"/>
    </row>
    <row r="10248" spans="1:6" x14ac:dyDescent="0.25">
      <c r="A10248" s="16" t="s">
        <v>251</v>
      </c>
      <c r="B10248" s="16">
        <v>14895</v>
      </c>
      <c r="C10248" s="16">
        <v>120</v>
      </c>
      <c r="D10248" s="16">
        <v>113.5</v>
      </c>
      <c r="E10248" s="17">
        <v>30348</v>
      </c>
      <c r="F10248" s="17"/>
    </row>
    <row r="10249" spans="1:6" x14ac:dyDescent="0.25">
      <c r="A10249" s="16" t="s">
        <v>251</v>
      </c>
      <c r="B10249" s="16">
        <v>11355</v>
      </c>
      <c r="C10249" s="16">
        <v>16</v>
      </c>
      <c r="D10249" s="16">
        <v>43.9</v>
      </c>
      <c r="E10249" s="17">
        <v>41134</v>
      </c>
      <c r="F10249" s="17"/>
    </row>
    <row r="10250" spans="1:6" x14ac:dyDescent="0.25">
      <c r="A10250" s="16" t="s">
        <v>251</v>
      </c>
      <c r="B10250" s="16">
        <v>13323</v>
      </c>
      <c r="C10250" s="16">
        <v>280</v>
      </c>
      <c r="D10250" s="16">
        <v>237.4</v>
      </c>
      <c r="E10250" s="17">
        <v>24473</v>
      </c>
      <c r="F10250" s="17"/>
    </row>
    <row r="10251" spans="1:6" x14ac:dyDescent="0.25">
      <c r="A10251" s="16" t="s">
        <v>251</v>
      </c>
      <c r="B10251" s="16">
        <v>13039</v>
      </c>
      <c r="C10251" s="16">
        <v>156</v>
      </c>
      <c r="D10251" s="16">
        <v>158.19999999999999</v>
      </c>
      <c r="E10251" s="17">
        <v>26268</v>
      </c>
      <c r="F10251" s="17"/>
    </row>
    <row r="10252" spans="1:6" x14ac:dyDescent="0.25">
      <c r="A10252" s="16" t="s">
        <v>251</v>
      </c>
      <c r="B10252" s="16">
        <v>11432</v>
      </c>
      <c r="C10252" s="16">
        <v>320</v>
      </c>
      <c r="D10252" s="16">
        <v>305.5</v>
      </c>
      <c r="E10252" s="17">
        <v>27881</v>
      </c>
      <c r="F10252" s="17"/>
    </row>
    <row r="10253" spans="1:6" x14ac:dyDescent="0.25">
      <c r="A10253" s="16" t="s">
        <v>251</v>
      </c>
      <c r="B10253" s="16">
        <v>14108</v>
      </c>
      <c r="C10253" s="16">
        <v>165</v>
      </c>
      <c r="D10253" s="16">
        <v>154.1</v>
      </c>
      <c r="E10253" s="17">
        <v>27820</v>
      </c>
      <c r="F10253" s="17"/>
    </row>
    <row r="10254" spans="1:6" x14ac:dyDescent="0.25">
      <c r="A10254" s="16" t="s">
        <v>251</v>
      </c>
      <c r="B10254" s="16">
        <v>11977</v>
      </c>
      <c r="C10254" s="16">
        <v>180</v>
      </c>
      <c r="D10254" s="16">
        <v>170.7</v>
      </c>
      <c r="E10254" s="17">
        <v>34781</v>
      </c>
      <c r="F10254" s="17"/>
    </row>
    <row r="10255" spans="1:6" x14ac:dyDescent="0.25">
      <c r="A10255" s="16" t="s">
        <v>251</v>
      </c>
      <c r="B10255" s="16">
        <v>10025</v>
      </c>
      <c r="C10255" s="16">
        <v>409</v>
      </c>
      <c r="D10255" s="16">
        <v>398.2</v>
      </c>
      <c r="E10255" s="17">
        <v>28076</v>
      </c>
      <c r="F10255" s="17"/>
    </row>
    <row r="10256" spans="1:6" x14ac:dyDescent="0.25">
      <c r="A10256" s="16" t="s">
        <v>251</v>
      </c>
      <c r="B10256" s="16">
        <v>11934</v>
      </c>
      <c r="C10256" s="16">
        <v>100</v>
      </c>
      <c r="D10256" s="16">
        <v>95.9</v>
      </c>
      <c r="E10256" s="17">
        <v>26882</v>
      </c>
      <c r="F10256" s="17"/>
    </row>
    <row r="10257" spans="1:6" x14ac:dyDescent="0.25">
      <c r="A10257" s="16" t="s">
        <v>251</v>
      </c>
      <c r="B10257" s="16">
        <v>11542</v>
      </c>
      <c r="C10257" s="16">
        <v>154</v>
      </c>
      <c r="D10257" s="16">
        <v>146.9</v>
      </c>
      <c r="E10257" s="17">
        <v>33667</v>
      </c>
      <c r="F10257" s="17"/>
    </row>
    <row r="10258" spans="1:6" x14ac:dyDescent="0.25">
      <c r="A10258" s="16" t="s">
        <v>251</v>
      </c>
      <c r="B10258" s="16">
        <v>13760</v>
      </c>
      <c r="C10258" s="16">
        <v>150</v>
      </c>
      <c r="D10258" s="16">
        <v>146.4</v>
      </c>
      <c r="E10258" s="17">
        <v>27883</v>
      </c>
      <c r="F10258" s="17"/>
    </row>
    <row r="10259" spans="1:6" x14ac:dyDescent="0.25">
      <c r="A10259" s="16" t="s">
        <v>251</v>
      </c>
      <c r="B10259" s="16">
        <v>11224</v>
      </c>
      <c r="C10259" s="16">
        <v>200</v>
      </c>
      <c r="D10259" s="16">
        <v>189</v>
      </c>
      <c r="E10259" s="17">
        <v>33273</v>
      </c>
      <c r="F10259" s="17"/>
    </row>
    <row r="10260" spans="1:6" x14ac:dyDescent="0.25">
      <c r="A10260" s="16" t="s">
        <v>251</v>
      </c>
      <c r="B10260" s="16">
        <v>11214</v>
      </c>
      <c r="C10260" s="16">
        <v>240</v>
      </c>
      <c r="D10260" s="16">
        <v>232.5</v>
      </c>
      <c r="E10260" s="17">
        <v>30104</v>
      </c>
      <c r="F10260" s="17"/>
    </row>
    <row r="10261" spans="1:6" x14ac:dyDescent="0.25">
      <c r="A10261" s="16" t="s">
        <v>251</v>
      </c>
      <c r="B10261" s="16">
        <v>12528</v>
      </c>
      <c r="C10261" s="16">
        <v>120</v>
      </c>
      <c r="D10261" s="16">
        <v>97</v>
      </c>
      <c r="E10261" s="17">
        <v>35529</v>
      </c>
      <c r="F10261" s="17"/>
    </row>
    <row r="10262" spans="1:6" x14ac:dyDescent="0.25">
      <c r="A10262" s="16" t="s">
        <v>251</v>
      </c>
      <c r="B10262" s="16">
        <v>14424</v>
      </c>
      <c r="C10262" s="16">
        <v>98</v>
      </c>
      <c r="D10262" s="16">
        <v>91.6</v>
      </c>
      <c r="E10262" s="17">
        <v>28126</v>
      </c>
      <c r="F10262" s="17"/>
    </row>
    <row r="10263" spans="1:6" x14ac:dyDescent="0.25">
      <c r="A10263" s="16" t="s">
        <v>251</v>
      </c>
      <c r="B10263" s="16">
        <v>13669</v>
      </c>
      <c r="C10263" s="16">
        <v>82</v>
      </c>
      <c r="D10263" s="16">
        <v>85.3</v>
      </c>
      <c r="E10263" s="17">
        <v>24473</v>
      </c>
      <c r="F10263" s="17"/>
    </row>
    <row r="10264" spans="1:6" x14ac:dyDescent="0.25">
      <c r="A10264" s="16" t="s">
        <v>251</v>
      </c>
      <c r="B10264" s="16">
        <v>11520</v>
      </c>
      <c r="C10264" s="16">
        <v>100</v>
      </c>
      <c r="D10264" s="16">
        <v>92.1</v>
      </c>
      <c r="E10264" s="17">
        <v>29116</v>
      </c>
      <c r="F10264" s="17"/>
    </row>
    <row r="10265" spans="1:6" x14ac:dyDescent="0.25">
      <c r="A10265" s="16" t="s">
        <v>251</v>
      </c>
      <c r="B10265" s="16">
        <v>12986</v>
      </c>
      <c r="C10265" s="16">
        <v>60</v>
      </c>
      <c r="D10265" s="16">
        <v>54.2</v>
      </c>
      <c r="E10265" s="17">
        <v>24616</v>
      </c>
      <c r="F10265" s="17"/>
    </row>
    <row r="10266" spans="1:6" x14ac:dyDescent="0.25">
      <c r="A10266" s="16" t="s">
        <v>251</v>
      </c>
      <c r="B10266" s="16">
        <v>14150</v>
      </c>
      <c r="C10266" s="16">
        <v>100</v>
      </c>
      <c r="D10266" s="16">
        <v>91</v>
      </c>
      <c r="E10266" s="17">
        <v>26326</v>
      </c>
      <c r="F10266" s="17"/>
    </row>
    <row r="10267" spans="1:6" x14ac:dyDescent="0.25">
      <c r="A10267" s="16" t="s">
        <v>251</v>
      </c>
      <c r="B10267" s="16">
        <v>11423</v>
      </c>
      <c r="C10267" s="16">
        <v>80</v>
      </c>
      <c r="D10267" s="16">
        <v>77.5</v>
      </c>
      <c r="E10267" s="17">
        <v>26190</v>
      </c>
      <c r="F10267" s="17"/>
    </row>
    <row r="10268" spans="1:6" x14ac:dyDescent="0.25">
      <c r="A10268" s="16" t="s">
        <v>251</v>
      </c>
      <c r="B10268" s="16">
        <v>12010</v>
      </c>
      <c r="C10268" s="16">
        <v>160</v>
      </c>
      <c r="D10268" s="16">
        <v>146</v>
      </c>
      <c r="E10268" s="17">
        <v>39981</v>
      </c>
      <c r="F10268" s="17"/>
    </row>
    <row r="10269" spans="1:6" x14ac:dyDescent="0.25">
      <c r="A10269" s="16" t="s">
        <v>251</v>
      </c>
      <c r="B10269" s="16">
        <v>12009</v>
      </c>
      <c r="C10269" s="16">
        <v>127</v>
      </c>
      <c r="D10269" s="16">
        <v>125.8</v>
      </c>
      <c r="E10269" s="17">
        <v>28004</v>
      </c>
      <c r="F10269" s="17"/>
    </row>
    <row r="10270" spans="1:6" x14ac:dyDescent="0.25">
      <c r="A10270" s="16" t="s">
        <v>251</v>
      </c>
      <c r="B10270" s="16">
        <v>13662</v>
      </c>
      <c r="C10270" s="16">
        <v>140</v>
      </c>
      <c r="D10270" s="16">
        <v>87.8</v>
      </c>
      <c r="E10270" s="17">
        <v>28491</v>
      </c>
      <c r="F10270" s="17"/>
    </row>
    <row r="10271" spans="1:6" x14ac:dyDescent="0.25">
      <c r="A10271" s="16" t="s">
        <v>251</v>
      </c>
      <c r="B10271" s="16">
        <v>10456</v>
      </c>
      <c r="C10271" s="16">
        <v>515</v>
      </c>
      <c r="D10271" s="16">
        <v>397</v>
      </c>
      <c r="E10271" s="17">
        <v>27820</v>
      </c>
      <c r="F10271" s="17"/>
    </row>
    <row r="10272" spans="1:6" x14ac:dyDescent="0.25">
      <c r="A10272" s="16" t="s">
        <v>251</v>
      </c>
      <c r="B10272" s="16">
        <v>11782</v>
      </c>
      <c r="C10272" s="16">
        <v>180</v>
      </c>
      <c r="D10272" s="16">
        <v>167.2</v>
      </c>
      <c r="E10272" s="17">
        <v>33899</v>
      </c>
      <c r="F10272" s="17"/>
    </row>
    <row r="10273" spans="1:6" x14ac:dyDescent="0.25">
      <c r="A10273" s="16" t="s">
        <v>251</v>
      </c>
      <c r="B10273" s="16">
        <v>10954</v>
      </c>
      <c r="C10273" s="16">
        <v>231</v>
      </c>
      <c r="D10273" s="16">
        <v>224.5</v>
      </c>
      <c r="E10273" s="17">
        <v>24473</v>
      </c>
      <c r="F10273" s="17"/>
    </row>
    <row r="10274" spans="1:6" x14ac:dyDescent="0.25">
      <c r="A10274" s="16" t="s">
        <v>251</v>
      </c>
      <c r="B10274" s="16">
        <v>12828</v>
      </c>
      <c r="C10274" s="16">
        <v>196</v>
      </c>
      <c r="D10274" s="16">
        <v>193</v>
      </c>
      <c r="E10274" s="17">
        <v>25580</v>
      </c>
      <c r="F10274" s="17"/>
    </row>
    <row r="10275" spans="1:6" x14ac:dyDescent="0.25">
      <c r="A10275" s="16" t="s">
        <v>251</v>
      </c>
      <c r="B10275" s="16">
        <v>14620</v>
      </c>
      <c r="C10275" s="16">
        <v>182</v>
      </c>
      <c r="D10275" s="16">
        <v>157.80000000000001</v>
      </c>
      <c r="E10275" s="17">
        <v>25082</v>
      </c>
      <c r="F10275" s="17"/>
    </row>
    <row r="10276" spans="1:6" x14ac:dyDescent="0.25">
      <c r="A10276" s="16" t="s">
        <v>251</v>
      </c>
      <c r="B10276" s="16">
        <v>14072</v>
      </c>
      <c r="C10276" s="16">
        <v>90</v>
      </c>
      <c r="D10276" s="16">
        <v>81.3</v>
      </c>
      <c r="E10276" s="17">
        <v>26846</v>
      </c>
      <c r="F10276" s="17"/>
    </row>
    <row r="10277" spans="1:6" x14ac:dyDescent="0.25">
      <c r="A10277" s="16" t="s">
        <v>251</v>
      </c>
      <c r="B10277" s="16">
        <v>13502</v>
      </c>
      <c r="C10277" s="16">
        <v>220</v>
      </c>
      <c r="D10277" s="16">
        <v>205.5</v>
      </c>
      <c r="E10277" s="17">
        <v>28156</v>
      </c>
      <c r="F10277" s="17"/>
    </row>
    <row r="10278" spans="1:6" x14ac:dyDescent="0.25">
      <c r="A10278" s="16" t="s">
        <v>251</v>
      </c>
      <c r="B10278" s="16">
        <v>14526</v>
      </c>
      <c r="C10278" s="16">
        <v>48</v>
      </c>
      <c r="D10278" s="16">
        <v>43.6</v>
      </c>
      <c r="E10278" s="17">
        <v>27061</v>
      </c>
      <c r="F10278" s="17"/>
    </row>
    <row r="10279" spans="1:6" x14ac:dyDescent="0.25">
      <c r="A10279" s="16" t="s">
        <v>251</v>
      </c>
      <c r="B10279" s="16">
        <v>14902</v>
      </c>
      <c r="C10279" s="16">
        <v>85</v>
      </c>
      <c r="D10279" s="16">
        <v>80.5</v>
      </c>
      <c r="E10279" s="17">
        <v>24473</v>
      </c>
      <c r="F10279" s="17"/>
    </row>
    <row r="10280" spans="1:6" x14ac:dyDescent="0.25">
      <c r="A10280" s="16" t="s">
        <v>251</v>
      </c>
      <c r="B10280" s="16">
        <v>14450</v>
      </c>
      <c r="C10280" s="16">
        <v>196</v>
      </c>
      <c r="D10280" s="16">
        <v>135.30000000000001</v>
      </c>
      <c r="E10280" s="17">
        <v>28126</v>
      </c>
      <c r="F10280" s="17"/>
    </row>
    <row r="10281" spans="1:6" x14ac:dyDescent="0.25">
      <c r="A10281" s="16" t="s">
        <v>251</v>
      </c>
      <c r="B10281" s="16">
        <v>13421</v>
      </c>
      <c r="C10281" s="16">
        <v>160</v>
      </c>
      <c r="D10281" s="16">
        <v>151.9</v>
      </c>
      <c r="E10281" s="17">
        <v>27246</v>
      </c>
      <c r="F10281" s="17"/>
    </row>
    <row r="10282" spans="1:6" x14ac:dyDescent="0.25">
      <c r="A10282" s="16" t="s">
        <v>251</v>
      </c>
      <c r="B10282" s="16">
        <v>14302</v>
      </c>
      <c r="C10282" s="16">
        <v>120</v>
      </c>
      <c r="D10282" s="16">
        <v>111.6</v>
      </c>
      <c r="E10282" s="17">
        <v>26667</v>
      </c>
      <c r="F10282" s="17"/>
    </row>
    <row r="10283" spans="1:6" x14ac:dyDescent="0.25">
      <c r="A10283" s="16" t="s">
        <v>251</v>
      </c>
      <c r="B10283" s="16">
        <v>11372</v>
      </c>
      <c r="C10283" s="16">
        <v>280</v>
      </c>
      <c r="D10283" s="16">
        <v>273.5</v>
      </c>
      <c r="E10283" s="17">
        <v>36564</v>
      </c>
      <c r="F10283" s="17"/>
    </row>
    <row r="10284" spans="1:6" x14ac:dyDescent="0.25">
      <c r="A10284" s="16" t="s">
        <v>251</v>
      </c>
      <c r="B10284" s="16">
        <v>13790</v>
      </c>
      <c r="C10284" s="16">
        <v>122</v>
      </c>
      <c r="D10284" s="16">
        <v>118.7</v>
      </c>
      <c r="E10284" s="17">
        <v>30956</v>
      </c>
      <c r="F10284" s="17"/>
    </row>
    <row r="10285" spans="1:6" x14ac:dyDescent="0.25">
      <c r="A10285" s="16" t="s">
        <v>251</v>
      </c>
      <c r="B10285" s="16">
        <v>14580</v>
      </c>
      <c r="C10285" s="16">
        <v>288</v>
      </c>
      <c r="D10285" s="16">
        <v>276.8</v>
      </c>
      <c r="E10285" s="17">
        <v>24838</v>
      </c>
      <c r="F10285" s="17"/>
    </row>
    <row r="10286" spans="1:6" x14ac:dyDescent="0.25">
      <c r="A10286" s="16" t="s">
        <v>251</v>
      </c>
      <c r="B10286" s="16">
        <v>11772</v>
      </c>
      <c r="C10286" s="16">
        <v>160</v>
      </c>
      <c r="D10286" s="16">
        <v>152.9</v>
      </c>
      <c r="E10286" s="17">
        <v>32260</v>
      </c>
      <c r="F10286" s="17"/>
    </row>
    <row r="10287" spans="1:6" x14ac:dyDescent="0.25">
      <c r="A10287" s="16" t="s">
        <v>251</v>
      </c>
      <c r="B10287" s="16">
        <v>11553</v>
      </c>
      <c r="C10287" s="16">
        <v>280</v>
      </c>
      <c r="D10287" s="16">
        <v>264.7</v>
      </c>
      <c r="E10287" s="17">
        <v>35341</v>
      </c>
      <c r="F10287" s="17"/>
    </row>
    <row r="10288" spans="1:6" x14ac:dyDescent="0.25">
      <c r="A10288" s="16" t="s">
        <v>251</v>
      </c>
      <c r="B10288" s="16">
        <v>11102</v>
      </c>
      <c r="C10288" s="16">
        <v>280</v>
      </c>
      <c r="D10288" s="16">
        <v>276.3</v>
      </c>
      <c r="E10288" s="17">
        <v>37379</v>
      </c>
      <c r="F10288" s="17"/>
    </row>
    <row r="10289" spans="1:6" x14ac:dyDescent="0.25">
      <c r="A10289" s="16" t="s">
        <v>251</v>
      </c>
      <c r="B10289" s="16">
        <v>14057</v>
      </c>
      <c r="C10289" s="16">
        <v>40</v>
      </c>
      <c r="D10289" s="16">
        <v>36.700000000000003</v>
      </c>
      <c r="E10289" s="17">
        <v>28672</v>
      </c>
      <c r="F10289" s="17"/>
    </row>
    <row r="10290" spans="1:6" x14ac:dyDescent="0.25">
      <c r="A10290" s="16" t="s">
        <v>251</v>
      </c>
      <c r="B10290" s="16">
        <v>14424</v>
      </c>
      <c r="C10290" s="16">
        <v>46</v>
      </c>
      <c r="D10290" s="16">
        <v>43.7</v>
      </c>
      <c r="E10290" s="17">
        <v>28126</v>
      </c>
      <c r="F10290" s="17"/>
    </row>
    <row r="10291" spans="1:6" x14ac:dyDescent="0.25">
      <c r="A10291" s="16" t="s">
        <v>251</v>
      </c>
      <c r="B10291" s="16">
        <v>14301</v>
      </c>
      <c r="C10291" s="16">
        <v>160</v>
      </c>
      <c r="D10291" s="16">
        <v>123</v>
      </c>
      <c r="E10291" s="17">
        <v>33675</v>
      </c>
      <c r="F10291" s="17"/>
    </row>
    <row r="10292" spans="1:6" x14ac:dyDescent="0.25">
      <c r="A10292" s="16" t="s">
        <v>251</v>
      </c>
      <c r="B10292" s="16">
        <v>12572</v>
      </c>
      <c r="C10292" s="16">
        <v>120</v>
      </c>
      <c r="D10292" s="16">
        <v>116.1</v>
      </c>
      <c r="E10292" s="17">
        <v>28460</v>
      </c>
      <c r="F10292" s="17"/>
    </row>
    <row r="10293" spans="1:6" x14ac:dyDescent="0.25">
      <c r="A10293" s="16" t="s">
        <v>251</v>
      </c>
      <c r="B10293" s="16">
        <v>11577</v>
      </c>
      <c r="C10293" s="16">
        <v>266</v>
      </c>
      <c r="D10293" s="16">
        <v>238.3</v>
      </c>
      <c r="E10293" s="17">
        <v>27590</v>
      </c>
      <c r="F10293" s="17"/>
    </row>
    <row r="10294" spans="1:6" x14ac:dyDescent="0.25">
      <c r="A10294" s="16" t="s">
        <v>251</v>
      </c>
      <c r="B10294" s="16">
        <v>12901</v>
      </c>
      <c r="C10294" s="16">
        <v>287</v>
      </c>
      <c r="D10294" s="16">
        <v>255.8</v>
      </c>
      <c r="E10294" s="17">
        <v>27515</v>
      </c>
      <c r="F10294" s="17"/>
    </row>
    <row r="10295" spans="1:6" x14ac:dyDescent="0.25">
      <c r="A10295" s="16" t="s">
        <v>251</v>
      </c>
      <c r="B10295" s="16">
        <v>11360</v>
      </c>
      <c r="C10295" s="16">
        <v>124</v>
      </c>
      <c r="D10295" s="16">
        <v>123.1</v>
      </c>
      <c r="E10295" s="17">
        <v>27119</v>
      </c>
      <c r="F10295" s="17"/>
    </row>
    <row r="10296" spans="1:6" x14ac:dyDescent="0.25">
      <c r="A10296" s="16" t="s">
        <v>251</v>
      </c>
      <c r="B10296" s="16">
        <v>10552</v>
      </c>
      <c r="C10296" s="16">
        <v>240</v>
      </c>
      <c r="D10296" s="16">
        <v>200.6</v>
      </c>
      <c r="E10296" s="17">
        <v>24996</v>
      </c>
      <c r="F10296" s="17"/>
    </row>
    <row r="10297" spans="1:6" x14ac:dyDescent="0.25">
      <c r="A10297" s="16" t="s">
        <v>251</v>
      </c>
      <c r="B10297" s="16">
        <v>10475</v>
      </c>
      <c r="C10297" s="16">
        <v>236</v>
      </c>
      <c r="D10297" s="16">
        <v>227.7</v>
      </c>
      <c r="E10297" s="17">
        <v>25621</v>
      </c>
      <c r="F10297" s="17"/>
    </row>
    <row r="10298" spans="1:6" x14ac:dyDescent="0.25">
      <c r="A10298" s="16" t="s">
        <v>252</v>
      </c>
      <c r="B10298" s="16">
        <v>43357</v>
      </c>
      <c r="C10298" s="16">
        <v>99</v>
      </c>
      <c r="D10298" s="16">
        <v>83.3</v>
      </c>
      <c r="E10298" s="17">
        <v>28411</v>
      </c>
      <c r="F10298" s="17"/>
    </row>
    <row r="10299" spans="1:6" x14ac:dyDescent="0.25">
      <c r="A10299" s="16" t="s">
        <v>252</v>
      </c>
      <c r="B10299" s="16">
        <v>44883</v>
      </c>
      <c r="C10299" s="16">
        <v>99</v>
      </c>
      <c r="D10299" s="16">
        <v>86.6</v>
      </c>
      <c r="E10299" s="17">
        <v>29144</v>
      </c>
      <c r="F10299" s="17"/>
    </row>
    <row r="10300" spans="1:6" x14ac:dyDescent="0.25">
      <c r="A10300" s="16" t="s">
        <v>252</v>
      </c>
      <c r="B10300" s="16">
        <v>45750</v>
      </c>
      <c r="C10300" s="16">
        <v>99</v>
      </c>
      <c r="D10300" s="16">
        <v>81.400000000000006</v>
      </c>
      <c r="E10300" s="17">
        <v>32818</v>
      </c>
      <c r="F10300" s="17"/>
    </row>
    <row r="10301" spans="1:6" x14ac:dyDescent="0.25">
      <c r="A10301" s="16" t="s">
        <v>252</v>
      </c>
      <c r="B10301" s="16">
        <v>44444</v>
      </c>
      <c r="C10301" s="16">
        <v>60</v>
      </c>
      <c r="D10301" s="16">
        <v>47</v>
      </c>
      <c r="E10301" s="17">
        <v>33543</v>
      </c>
      <c r="F10301" s="17"/>
    </row>
    <row r="10302" spans="1:6" x14ac:dyDescent="0.25">
      <c r="A10302" s="16" t="s">
        <v>252</v>
      </c>
      <c r="B10302" s="16">
        <v>44641</v>
      </c>
      <c r="C10302" s="16">
        <v>99</v>
      </c>
      <c r="D10302" s="16">
        <v>95.4</v>
      </c>
      <c r="E10302" s="17">
        <v>33991</v>
      </c>
      <c r="F10302" s="17"/>
    </row>
    <row r="10303" spans="1:6" x14ac:dyDescent="0.25">
      <c r="A10303" s="16" t="s">
        <v>252</v>
      </c>
      <c r="B10303" s="16">
        <v>45885</v>
      </c>
      <c r="C10303" s="16">
        <v>53</v>
      </c>
      <c r="D10303" s="16">
        <v>45</v>
      </c>
      <c r="E10303" s="17">
        <v>34374</v>
      </c>
      <c r="F10303" s="17"/>
    </row>
    <row r="10304" spans="1:6" x14ac:dyDescent="0.25">
      <c r="A10304" s="16" t="s">
        <v>252</v>
      </c>
      <c r="B10304" s="16">
        <v>44106</v>
      </c>
      <c r="C10304" s="16">
        <v>25</v>
      </c>
      <c r="D10304" s="16">
        <v>13.3</v>
      </c>
      <c r="E10304" s="17">
        <v>35128</v>
      </c>
      <c r="F10304" s="17"/>
    </row>
    <row r="10305" spans="1:6" x14ac:dyDescent="0.25">
      <c r="A10305" s="16" t="s">
        <v>252</v>
      </c>
      <c r="B10305" s="16">
        <v>44622</v>
      </c>
      <c r="C10305" s="16">
        <v>90</v>
      </c>
      <c r="D10305" s="16">
        <v>74.099999999999994</v>
      </c>
      <c r="E10305" s="17">
        <v>35383</v>
      </c>
      <c r="F10305" s="17"/>
    </row>
    <row r="10306" spans="1:6" x14ac:dyDescent="0.25">
      <c r="A10306" s="16" t="s">
        <v>252</v>
      </c>
      <c r="B10306" s="16">
        <v>45215</v>
      </c>
      <c r="C10306" s="16">
        <v>40</v>
      </c>
      <c r="D10306" s="16">
        <v>36.700000000000003</v>
      </c>
      <c r="E10306" s="17">
        <v>37132</v>
      </c>
      <c r="F10306" s="17"/>
    </row>
    <row r="10307" spans="1:6" x14ac:dyDescent="0.25">
      <c r="A10307" s="16" t="s">
        <v>252</v>
      </c>
      <c r="B10307" s="16">
        <v>45880</v>
      </c>
      <c r="C10307" s="16">
        <v>25</v>
      </c>
      <c r="D10307" s="16">
        <v>23.2</v>
      </c>
      <c r="E10307" s="17">
        <v>43311</v>
      </c>
      <c r="F10307" s="17"/>
    </row>
    <row r="10308" spans="1:6" x14ac:dyDescent="0.25">
      <c r="A10308" s="16" t="s">
        <v>252</v>
      </c>
      <c r="B10308" s="16">
        <v>43567</v>
      </c>
      <c r="C10308" s="16">
        <v>50</v>
      </c>
      <c r="D10308" s="16">
        <v>37.5</v>
      </c>
      <c r="E10308" s="17">
        <v>27921</v>
      </c>
      <c r="F10308" s="17"/>
    </row>
    <row r="10309" spans="1:6" x14ac:dyDescent="0.25">
      <c r="A10309" s="16" t="s">
        <v>252</v>
      </c>
      <c r="B10309" s="16">
        <v>44410</v>
      </c>
      <c r="C10309" s="16">
        <v>68</v>
      </c>
      <c r="D10309" s="16">
        <v>56.6</v>
      </c>
      <c r="E10309" s="17">
        <v>33182</v>
      </c>
      <c r="F10309" s="17"/>
    </row>
    <row r="10310" spans="1:6" x14ac:dyDescent="0.25">
      <c r="A10310" s="16" t="s">
        <v>252</v>
      </c>
      <c r="B10310" s="16">
        <v>44408</v>
      </c>
      <c r="C10310" s="16">
        <v>108</v>
      </c>
      <c r="D10310" s="16">
        <v>99</v>
      </c>
      <c r="E10310" s="17">
        <v>32436</v>
      </c>
      <c r="F10310" s="17"/>
    </row>
    <row r="10311" spans="1:6" x14ac:dyDescent="0.25">
      <c r="A10311" s="16" t="s">
        <v>252</v>
      </c>
      <c r="B10311" s="16">
        <v>45005</v>
      </c>
      <c r="C10311" s="16">
        <v>81</v>
      </c>
      <c r="D10311" s="16">
        <v>67.7</v>
      </c>
      <c r="E10311" s="17">
        <v>30348</v>
      </c>
      <c r="F10311" s="17"/>
    </row>
    <row r="10312" spans="1:6" x14ac:dyDescent="0.25">
      <c r="A10312" s="16" t="s">
        <v>252</v>
      </c>
      <c r="B10312" s="16">
        <v>43725</v>
      </c>
      <c r="C10312" s="16">
        <v>50</v>
      </c>
      <c r="D10312" s="16">
        <v>35.799999999999997</v>
      </c>
      <c r="E10312" s="17">
        <v>35612</v>
      </c>
      <c r="F10312" s="17"/>
    </row>
    <row r="10313" spans="1:6" x14ac:dyDescent="0.25">
      <c r="A10313" s="16" t="s">
        <v>252</v>
      </c>
      <c r="B10313" s="16">
        <v>44112</v>
      </c>
      <c r="C10313" s="16">
        <v>130</v>
      </c>
      <c r="D10313" s="16">
        <v>115.5</v>
      </c>
      <c r="E10313" s="17">
        <v>28261</v>
      </c>
      <c r="F10313" s="17"/>
    </row>
    <row r="10314" spans="1:6" x14ac:dyDescent="0.25">
      <c r="A10314" s="16" t="s">
        <v>252</v>
      </c>
      <c r="B10314" s="16">
        <v>43812</v>
      </c>
      <c r="C10314" s="16">
        <v>74</v>
      </c>
      <c r="D10314" s="16">
        <v>66.2</v>
      </c>
      <c r="E10314" s="17">
        <v>33938</v>
      </c>
      <c r="F10314" s="17"/>
    </row>
    <row r="10315" spans="1:6" x14ac:dyDescent="0.25">
      <c r="A10315" s="16" t="s">
        <v>252</v>
      </c>
      <c r="B10315" s="16">
        <v>44141</v>
      </c>
      <c r="C10315" s="16">
        <v>80</v>
      </c>
      <c r="D10315" s="16">
        <v>75.400000000000006</v>
      </c>
      <c r="E10315" s="17">
        <v>40802</v>
      </c>
      <c r="F10315" s="17"/>
    </row>
    <row r="10316" spans="1:6" x14ac:dyDescent="0.25">
      <c r="A10316" s="16" t="s">
        <v>252</v>
      </c>
      <c r="B10316" s="16">
        <v>43402</v>
      </c>
      <c r="C10316" s="16">
        <v>93</v>
      </c>
      <c r="D10316" s="16">
        <v>72</v>
      </c>
      <c r="E10316" s="17">
        <v>29318</v>
      </c>
      <c r="F10316" s="17"/>
    </row>
    <row r="10317" spans="1:6" x14ac:dyDescent="0.25">
      <c r="A10317" s="16" t="s">
        <v>252</v>
      </c>
      <c r="B10317" s="16">
        <v>45320</v>
      </c>
      <c r="C10317" s="16">
        <v>99</v>
      </c>
      <c r="D10317" s="16">
        <v>57.6</v>
      </c>
      <c r="E10317" s="17">
        <v>29749</v>
      </c>
      <c r="F10317" s="17"/>
    </row>
    <row r="10318" spans="1:6" x14ac:dyDescent="0.25">
      <c r="A10318" s="16" t="s">
        <v>252</v>
      </c>
      <c r="B10318" s="16">
        <v>45833</v>
      </c>
      <c r="C10318" s="16">
        <v>54</v>
      </c>
      <c r="D10318" s="16">
        <v>45.9</v>
      </c>
      <c r="E10318" s="17">
        <v>28864</v>
      </c>
      <c r="F10318" s="17"/>
    </row>
    <row r="10319" spans="1:6" x14ac:dyDescent="0.25">
      <c r="A10319" s="16" t="s">
        <v>252</v>
      </c>
      <c r="B10319" s="16">
        <v>44811</v>
      </c>
      <c r="C10319" s="16">
        <v>64</v>
      </c>
      <c r="D10319" s="16">
        <v>57.4</v>
      </c>
      <c r="E10319" s="17">
        <v>35590</v>
      </c>
      <c r="F10319" s="17"/>
    </row>
    <row r="10320" spans="1:6" x14ac:dyDescent="0.25">
      <c r="A10320" s="16" t="s">
        <v>252</v>
      </c>
      <c r="B10320" s="16">
        <v>43068</v>
      </c>
      <c r="C10320" s="16">
        <v>25</v>
      </c>
      <c r="D10320" s="16">
        <v>18.600000000000001</v>
      </c>
      <c r="E10320" s="17">
        <v>41507</v>
      </c>
      <c r="F10320" s="17"/>
    </row>
    <row r="10321" spans="1:6" x14ac:dyDescent="0.25">
      <c r="A10321" s="16" t="s">
        <v>252</v>
      </c>
      <c r="B10321" s="16">
        <v>43017</v>
      </c>
      <c r="C10321" s="16">
        <v>100</v>
      </c>
      <c r="D10321" s="16">
        <v>90.1</v>
      </c>
      <c r="E10321" s="17">
        <v>42326</v>
      </c>
      <c r="F10321" s="17"/>
    </row>
    <row r="10322" spans="1:6" x14ac:dyDescent="0.25">
      <c r="A10322" s="16" t="s">
        <v>252</v>
      </c>
      <c r="B10322" s="16">
        <v>45233</v>
      </c>
      <c r="C10322" s="16">
        <v>100</v>
      </c>
      <c r="D10322" s="16">
        <v>52.3</v>
      </c>
      <c r="E10322" s="17">
        <v>29321</v>
      </c>
      <c r="F10322" s="17"/>
    </row>
    <row r="10323" spans="1:6" x14ac:dyDescent="0.25">
      <c r="A10323" s="16" t="s">
        <v>252</v>
      </c>
      <c r="B10323" s="16">
        <v>45030</v>
      </c>
      <c r="C10323" s="16">
        <v>140</v>
      </c>
      <c r="D10323" s="16">
        <v>119.4</v>
      </c>
      <c r="E10323" s="17">
        <v>38742</v>
      </c>
      <c r="F10323" s="17"/>
    </row>
    <row r="10324" spans="1:6" x14ac:dyDescent="0.25">
      <c r="A10324" s="16" t="s">
        <v>252</v>
      </c>
      <c r="B10324" s="16">
        <v>43725</v>
      </c>
      <c r="C10324" s="16">
        <v>95</v>
      </c>
      <c r="D10324" s="16">
        <v>78.099999999999994</v>
      </c>
      <c r="E10324" s="17">
        <v>32840</v>
      </c>
      <c r="F10324" s="17"/>
    </row>
    <row r="10325" spans="1:6" x14ac:dyDescent="0.25">
      <c r="A10325" s="16" t="s">
        <v>252</v>
      </c>
      <c r="B10325" s="16">
        <v>44145</v>
      </c>
      <c r="C10325" s="16">
        <v>60</v>
      </c>
      <c r="D10325" s="16">
        <v>40.200000000000003</v>
      </c>
      <c r="E10325" s="17">
        <v>39847</v>
      </c>
      <c r="F10325" s="17"/>
    </row>
    <row r="10326" spans="1:6" x14ac:dyDescent="0.25">
      <c r="A10326" s="16" t="s">
        <v>252</v>
      </c>
      <c r="B10326" s="16">
        <v>45068</v>
      </c>
      <c r="C10326" s="16">
        <v>70</v>
      </c>
      <c r="D10326" s="16">
        <v>61.8</v>
      </c>
      <c r="E10326" s="17">
        <v>34516</v>
      </c>
      <c r="F10326" s="17"/>
    </row>
    <row r="10327" spans="1:6" x14ac:dyDescent="0.25">
      <c r="A10327" s="16" t="s">
        <v>252</v>
      </c>
      <c r="B10327" s="16">
        <v>44067</v>
      </c>
      <c r="C10327" s="16">
        <v>71</v>
      </c>
      <c r="D10327" s="16">
        <v>53</v>
      </c>
      <c r="E10327" s="17">
        <v>37805</v>
      </c>
      <c r="F10327" s="17"/>
    </row>
    <row r="10328" spans="1:6" x14ac:dyDescent="0.25">
      <c r="A10328" s="16" t="s">
        <v>252</v>
      </c>
      <c r="B10328" s="16">
        <v>45150</v>
      </c>
      <c r="C10328" s="16">
        <v>112</v>
      </c>
      <c r="D10328" s="16">
        <v>87.6</v>
      </c>
      <c r="E10328" s="17">
        <v>31449</v>
      </c>
      <c r="F10328" s="17"/>
    </row>
    <row r="10329" spans="1:6" x14ac:dyDescent="0.25">
      <c r="A10329" s="16" t="s">
        <v>252</v>
      </c>
      <c r="B10329" s="16">
        <v>45248</v>
      </c>
      <c r="C10329" s="16">
        <v>100</v>
      </c>
      <c r="D10329" s="16">
        <v>87.6</v>
      </c>
      <c r="E10329" s="17">
        <v>24958</v>
      </c>
      <c r="F10329" s="17"/>
    </row>
    <row r="10330" spans="1:6" x14ac:dyDescent="0.25">
      <c r="A10330" s="16" t="s">
        <v>252</v>
      </c>
      <c r="B10330" s="16">
        <v>45417</v>
      </c>
      <c r="C10330" s="16">
        <v>81</v>
      </c>
      <c r="D10330" s="16">
        <v>46.4</v>
      </c>
      <c r="E10330" s="17">
        <v>35986</v>
      </c>
      <c r="F10330" s="17"/>
    </row>
    <row r="10331" spans="1:6" x14ac:dyDescent="0.25">
      <c r="A10331" s="16" t="s">
        <v>252</v>
      </c>
      <c r="B10331" s="16">
        <v>44646</v>
      </c>
      <c r="C10331" s="16">
        <v>120</v>
      </c>
      <c r="D10331" s="16">
        <v>104.5</v>
      </c>
      <c r="E10331" s="17">
        <v>35291</v>
      </c>
      <c r="F10331" s="17"/>
    </row>
    <row r="10332" spans="1:6" x14ac:dyDescent="0.25">
      <c r="A10332" s="16" t="s">
        <v>252</v>
      </c>
      <c r="B10332" s="16">
        <v>44321</v>
      </c>
      <c r="C10332" s="16">
        <v>70</v>
      </c>
      <c r="D10332" s="16">
        <v>57.3</v>
      </c>
      <c r="E10332" s="17">
        <v>28004</v>
      </c>
      <c r="F10332" s="17"/>
    </row>
    <row r="10333" spans="1:6" x14ac:dyDescent="0.25">
      <c r="A10333" s="16" t="s">
        <v>252</v>
      </c>
      <c r="B10333" s="16">
        <v>44683</v>
      </c>
      <c r="C10333" s="16">
        <v>60</v>
      </c>
      <c r="D10333" s="16">
        <v>54.4</v>
      </c>
      <c r="E10333" s="17">
        <v>37707</v>
      </c>
      <c r="F10333" s="17"/>
    </row>
    <row r="10334" spans="1:6" x14ac:dyDescent="0.25">
      <c r="A10334" s="16" t="s">
        <v>252</v>
      </c>
      <c r="B10334" s="16">
        <v>45005</v>
      </c>
      <c r="C10334" s="16">
        <v>48</v>
      </c>
      <c r="D10334" s="16">
        <v>46.3</v>
      </c>
      <c r="E10334" s="17">
        <v>35125</v>
      </c>
      <c r="F10334" s="17"/>
    </row>
    <row r="10335" spans="1:6" x14ac:dyDescent="0.25">
      <c r="A10335" s="16" t="s">
        <v>252</v>
      </c>
      <c r="B10335" s="16">
        <v>44646</v>
      </c>
      <c r="C10335" s="16">
        <v>171</v>
      </c>
      <c r="D10335" s="16">
        <v>150.19999999999999</v>
      </c>
      <c r="E10335" s="17">
        <v>26774</v>
      </c>
      <c r="F10335" s="17"/>
    </row>
    <row r="10336" spans="1:6" x14ac:dyDescent="0.25">
      <c r="A10336" s="16" t="s">
        <v>252</v>
      </c>
      <c r="B10336" s="16">
        <v>45013</v>
      </c>
      <c r="C10336" s="16">
        <v>53</v>
      </c>
      <c r="D10336" s="16">
        <v>48.3</v>
      </c>
      <c r="E10336" s="17">
        <v>37245</v>
      </c>
      <c r="F10336" s="17"/>
    </row>
    <row r="10337" spans="1:6" x14ac:dyDescent="0.25">
      <c r="A10337" s="16" t="s">
        <v>252</v>
      </c>
      <c r="B10337" s="16">
        <v>45822</v>
      </c>
      <c r="C10337" s="16">
        <v>25</v>
      </c>
      <c r="D10337" s="16">
        <v>23.3</v>
      </c>
      <c r="E10337" s="17">
        <v>37154</v>
      </c>
      <c r="F10337" s="17"/>
    </row>
    <row r="10338" spans="1:6" x14ac:dyDescent="0.25">
      <c r="A10338" s="16" t="s">
        <v>252</v>
      </c>
      <c r="B10338" s="16">
        <v>44646</v>
      </c>
      <c r="C10338" s="16">
        <v>99</v>
      </c>
      <c r="D10338" s="16">
        <v>74.5</v>
      </c>
      <c r="E10338" s="17">
        <v>31336</v>
      </c>
      <c r="F10338" s="17"/>
    </row>
    <row r="10339" spans="1:6" x14ac:dyDescent="0.25">
      <c r="A10339" s="16" t="s">
        <v>252</v>
      </c>
      <c r="B10339" s="16">
        <v>44117</v>
      </c>
      <c r="C10339" s="16">
        <v>105</v>
      </c>
      <c r="D10339" s="16">
        <v>81.7</v>
      </c>
      <c r="E10339" s="17">
        <v>31461</v>
      </c>
      <c r="F10339" s="17"/>
    </row>
    <row r="10340" spans="1:6" x14ac:dyDescent="0.25">
      <c r="A10340" s="16" t="s">
        <v>252</v>
      </c>
      <c r="B10340" s="16">
        <v>43214</v>
      </c>
      <c r="C10340" s="16">
        <v>99</v>
      </c>
      <c r="D10340" s="16">
        <v>96.5</v>
      </c>
      <c r="E10340" s="17">
        <v>33417</v>
      </c>
      <c r="F10340" s="17"/>
    </row>
    <row r="10341" spans="1:6" x14ac:dyDescent="0.25">
      <c r="A10341" s="16" t="s">
        <v>252</v>
      </c>
      <c r="B10341" s="16">
        <v>43952</v>
      </c>
      <c r="C10341" s="16">
        <v>26</v>
      </c>
      <c r="D10341" s="16">
        <v>22.8</v>
      </c>
      <c r="E10341" s="17">
        <v>35373</v>
      </c>
      <c r="F10341" s="17"/>
    </row>
    <row r="10342" spans="1:6" x14ac:dyDescent="0.25">
      <c r="A10342" s="16" t="s">
        <v>252</v>
      </c>
      <c r="B10342" s="16">
        <v>44413</v>
      </c>
      <c r="C10342" s="16">
        <v>65</v>
      </c>
      <c r="D10342" s="16">
        <v>56.3</v>
      </c>
      <c r="E10342" s="17">
        <v>40087</v>
      </c>
      <c r="F10342" s="17"/>
    </row>
    <row r="10343" spans="1:6" x14ac:dyDescent="0.25">
      <c r="A10343" s="16" t="s">
        <v>252</v>
      </c>
      <c r="B10343" s="16">
        <v>44906</v>
      </c>
      <c r="C10343" s="16">
        <v>74</v>
      </c>
      <c r="D10343" s="16">
        <v>66.2</v>
      </c>
      <c r="E10343" s="17">
        <v>34333</v>
      </c>
      <c r="F10343" s="17"/>
    </row>
    <row r="10344" spans="1:6" x14ac:dyDescent="0.25">
      <c r="A10344" s="16" t="s">
        <v>252</v>
      </c>
      <c r="B10344" s="16">
        <v>43950</v>
      </c>
      <c r="C10344" s="16">
        <v>57</v>
      </c>
      <c r="D10344" s="16">
        <v>44.9</v>
      </c>
      <c r="E10344" s="17">
        <v>36565</v>
      </c>
      <c r="F10344" s="17"/>
    </row>
    <row r="10345" spans="1:6" x14ac:dyDescent="0.25">
      <c r="A10345" s="16" t="s">
        <v>252</v>
      </c>
      <c r="B10345" s="16">
        <v>45140</v>
      </c>
      <c r="C10345" s="16">
        <v>80</v>
      </c>
      <c r="D10345" s="16">
        <v>75.7</v>
      </c>
      <c r="E10345" s="17">
        <v>41915</v>
      </c>
      <c r="F10345" s="17"/>
    </row>
    <row r="10346" spans="1:6" x14ac:dyDescent="0.25">
      <c r="A10346" s="16" t="s">
        <v>252</v>
      </c>
      <c r="B10346" s="16">
        <v>44319</v>
      </c>
      <c r="C10346" s="16">
        <v>150</v>
      </c>
      <c r="D10346" s="16">
        <v>142.4</v>
      </c>
      <c r="E10346" s="17">
        <v>32512</v>
      </c>
      <c r="F10346" s="17"/>
    </row>
    <row r="10347" spans="1:6" x14ac:dyDescent="0.25">
      <c r="A10347" s="16" t="s">
        <v>252</v>
      </c>
      <c r="B10347" s="16">
        <v>43616</v>
      </c>
      <c r="C10347" s="16">
        <v>125</v>
      </c>
      <c r="D10347" s="16">
        <v>69.8</v>
      </c>
      <c r="E10347" s="17">
        <v>29224</v>
      </c>
      <c r="F10347" s="17"/>
    </row>
    <row r="10348" spans="1:6" x14ac:dyDescent="0.25">
      <c r="A10348" s="16" t="s">
        <v>252</v>
      </c>
      <c r="B10348" s="16">
        <v>43537</v>
      </c>
      <c r="C10348" s="16">
        <v>75</v>
      </c>
      <c r="D10348" s="16">
        <v>54</v>
      </c>
      <c r="E10348" s="17">
        <v>41417</v>
      </c>
      <c r="F10348" s="17"/>
    </row>
    <row r="10349" spans="1:6" x14ac:dyDescent="0.25">
      <c r="A10349" s="16" t="s">
        <v>252</v>
      </c>
      <c r="B10349" s="16">
        <v>45373</v>
      </c>
      <c r="C10349" s="16">
        <v>155</v>
      </c>
      <c r="D10349" s="16">
        <v>109.7</v>
      </c>
      <c r="E10349" s="17">
        <v>26421</v>
      </c>
      <c r="F10349" s="17"/>
    </row>
    <row r="10350" spans="1:6" x14ac:dyDescent="0.25">
      <c r="A10350" s="16" t="s">
        <v>252</v>
      </c>
      <c r="B10350" s="16">
        <v>43551</v>
      </c>
      <c r="C10350" s="16">
        <v>93</v>
      </c>
      <c r="D10350" s="16">
        <v>53.1</v>
      </c>
      <c r="E10350" s="17">
        <v>30880</v>
      </c>
      <c r="F10350" s="17"/>
    </row>
    <row r="10351" spans="1:6" x14ac:dyDescent="0.25">
      <c r="A10351" s="16" t="s">
        <v>252</v>
      </c>
      <c r="B10351" s="16">
        <v>44145</v>
      </c>
      <c r="C10351" s="16">
        <v>82</v>
      </c>
      <c r="D10351" s="16">
        <v>69.599999999999994</v>
      </c>
      <c r="E10351" s="17">
        <v>39610</v>
      </c>
      <c r="F10351" s="17"/>
    </row>
    <row r="10352" spans="1:6" x14ac:dyDescent="0.25">
      <c r="A10352" s="16" t="s">
        <v>252</v>
      </c>
      <c r="B10352" s="16">
        <v>44074</v>
      </c>
      <c r="C10352" s="16">
        <v>99</v>
      </c>
      <c r="D10352" s="16">
        <v>86.2</v>
      </c>
      <c r="E10352" s="17">
        <v>29361</v>
      </c>
      <c r="F10352" s="17"/>
    </row>
    <row r="10353" spans="1:6" x14ac:dyDescent="0.25">
      <c r="A10353" s="16" t="s">
        <v>252</v>
      </c>
      <c r="B10353" s="16">
        <v>45877</v>
      </c>
      <c r="C10353" s="16">
        <v>50</v>
      </c>
      <c r="D10353" s="16">
        <v>40.799999999999997</v>
      </c>
      <c r="E10353" s="17">
        <v>35012</v>
      </c>
      <c r="F10353" s="17"/>
    </row>
    <row r="10354" spans="1:6" x14ac:dyDescent="0.25">
      <c r="A10354" s="16" t="s">
        <v>252</v>
      </c>
      <c r="B10354" s="16">
        <v>44130</v>
      </c>
      <c r="C10354" s="16">
        <v>99</v>
      </c>
      <c r="D10354" s="16">
        <v>67.599999999999994</v>
      </c>
      <c r="E10354" s="17">
        <v>32792</v>
      </c>
      <c r="F10354" s="17"/>
    </row>
    <row r="10355" spans="1:6" x14ac:dyDescent="0.25">
      <c r="A10355" s="16" t="s">
        <v>252</v>
      </c>
      <c r="B10355" s="16">
        <v>43512</v>
      </c>
      <c r="C10355" s="16">
        <v>99</v>
      </c>
      <c r="D10355" s="16">
        <v>64.5</v>
      </c>
      <c r="E10355" s="17">
        <v>29308</v>
      </c>
      <c r="F10355" s="17"/>
    </row>
    <row r="10356" spans="1:6" x14ac:dyDescent="0.25">
      <c r="A10356" s="16" t="s">
        <v>252</v>
      </c>
      <c r="B10356" s="16">
        <v>45230</v>
      </c>
      <c r="C10356" s="16">
        <v>111</v>
      </c>
      <c r="D10356" s="16">
        <v>101.8</v>
      </c>
      <c r="E10356" s="17">
        <v>29294</v>
      </c>
      <c r="F10356" s="17"/>
    </row>
    <row r="10357" spans="1:6" x14ac:dyDescent="0.25">
      <c r="A10357" s="16" t="s">
        <v>252</v>
      </c>
      <c r="B10357" s="16">
        <v>45036</v>
      </c>
      <c r="C10357" s="16">
        <v>83</v>
      </c>
      <c r="D10357" s="16">
        <v>78.8</v>
      </c>
      <c r="E10357" s="17">
        <v>31772</v>
      </c>
      <c r="F10357" s="17"/>
    </row>
    <row r="10358" spans="1:6" x14ac:dyDescent="0.25">
      <c r="A10358" s="16" t="s">
        <v>252</v>
      </c>
      <c r="B10358" s="16">
        <v>45216</v>
      </c>
      <c r="C10358" s="16">
        <v>93</v>
      </c>
      <c r="D10358" s="16">
        <v>87.2</v>
      </c>
      <c r="E10358" s="17">
        <v>36894</v>
      </c>
      <c r="F10358" s="17"/>
    </row>
    <row r="10359" spans="1:6" x14ac:dyDescent="0.25">
      <c r="A10359" s="16" t="s">
        <v>252</v>
      </c>
      <c r="B10359" s="16">
        <v>44702</v>
      </c>
      <c r="C10359" s="16">
        <v>176</v>
      </c>
      <c r="D10359" s="16">
        <v>165</v>
      </c>
      <c r="E10359" s="17">
        <v>31141</v>
      </c>
      <c r="F10359" s="17"/>
    </row>
    <row r="10360" spans="1:6" x14ac:dyDescent="0.25">
      <c r="A10360" s="16" t="s">
        <v>252</v>
      </c>
      <c r="B10360" s="16">
        <v>43011</v>
      </c>
      <c r="C10360" s="16">
        <v>66</v>
      </c>
      <c r="D10360" s="16">
        <v>55.3</v>
      </c>
      <c r="E10360" s="17">
        <v>38201</v>
      </c>
      <c r="F10360" s="17"/>
    </row>
    <row r="10361" spans="1:6" x14ac:dyDescent="0.25">
      <c r="A10361" s="16" t="s">
        <v>252</v>
      </c>
      <c r="B10361" s="16">
        <v>44418</v>
      </c>
      <c r="C10361" s="16">
        <v>54</v>
      </c>
      <c r="D10361" s="16">
        <v>32.9</v>
      </c>
      <c r="E10361" s="17">
        <v>33998</v>
      </c>
      <c r="F10361" s="17"/>
    </row>
    <row r="10362" spans="1:6" x14ac:dyDescent="0.25">
      <c r="A10362" s="16" t="s">
        <v>252</v>
      </c>
      <c r="B10362" s="16">
        <v>43402</v>
      </c>
      <c r="C10362" s="16">
        <v>13</v>
      </c>
      <c r="D10362" s="16">
        <v>9.6</v>
      </c>
      <c r="E10362" s="17">
        <v>41241</v>
      </c>
      <c r="F10362" s="17"/>
    </row>
    <row r="10363" spans="1:6" x14ac:dyDescent="0.25">
      <c r="A10363" s="16" t="s">
        <v>252</v>
      </c>
      <c r="B10363" s="16">
        <v>45760</v>
      </c>
      <c r="C10363" s="16">
        <v>100</v>
      </c>
      <c r="D10363" s="16">
        <v>93.7</v>
      </c>
      <c r="E10363" s="17">
        <v>32499</v>
      </c>
      <c r="F10363" s="17"/>
    </row>
    <row r="10364" spans="1:6" x14ac:dyDescent="0.25">
      <c r="A10364" s="16" t="s">
        <v>252</v>
      </c>
      <c r="B10364" s="16">
        <v>43160</v>
      </c>
      <c r="C10364" s="16">
        <v>75</v>
      </c>
      <c r="D10364" s="16">
        <v>59.5</v>
      </c>
      <c r="E10364" s="17">
        <v>41835</v>
      </c>
      <c r="F10364" s="17"/>
    </row>
    <row r="10365" spans="1:6" x14ac:dyDescent="0.25">
      <c r="A10365" s="16" t="s">
        <v>252</v>
      </c>
      <c r="B10365" s="16">
        <v>43085</v>
      </c>
      <c r="C10365" s="16">
        <v>126</v>
      </c>
      <c r="D10365" s="16">
        <v>114.8</v>
      </c>
      <c r="E10365" s="17">
        <v>25379</v>
      </c>
      <c r="F10365" s="17"/>
    </row>
    <row r="10366" spans="1:6" x14ac:dyDescent="0.25">
      <c r="A10366" s="16" t="s">
        <v>252</v>
      </c>
      <c r="B10366" s="16">
        <v>44270</v>
      </c>
      <c r="C10366" s="16">
        <v>75</v>
      </c>
      <c r="D10366" s="16">
        <v>70.3</v>
      </c>
      <c r="E10366" s="17">
        <v>37539</v>
      </c>
      <c r="F10366" s="17"/>
    </row>
    <row r="10367" spans="1:6" x14ac:dyDescent="0.25">
      <c r="A10367" s="16" t="s">
        <v>252</v>
      </c>
      <c r="B10367" s="16">
        <v>44060</v>
      </c>
      <c r="C10367" s="16">
        <v>123</v>
      </c>
      <c r="D10367" s="16">
        <v>90</v>
      </c>
      <c r="E10367" s="17">
        <v>34894</v>
      </c>
      <c r="F10367" s="17"/>
    </row>
    <row r="10368" spans="1:6" x14ac:dyDescent="0.25">
      <c r="A10368" s="16" t="s">
        <v>252</v>
      </c>
      <c r="B10368" s="16">
        <v>44089</v>
      </c>
      <c r="C10368" s="16">
        <v>120</v>
      </c>
      <c r="D10368" s="16">
        <v>110.6</v>
      </c>
      <c r="E10368" s="17">
        <v>30987</v>
      </c>
      <c r="F10368" s="17"/>
    </row>
    <row r="10369" spans="1:6" x14ac:dyDescent="0.25">
      <c r="A10369" s="16" t="s">
        <v>252</v>
      </c>
      <c r="B10369" s="16">
        <v>43606</v>
      </c>
      <c r="C10369" s="16">
        <v>98</v>
      </c>
      <c r="D10369" s="16">
        <v>49.8</v>
      </c>
      <c r="E10369" s="17">
        <v>33448</v>
      </c>
      <c r="F10369" s="17"/>
    </row>
    <row r="10370" spans="1:6" x14ac:dyDescent="0.25">
      <c r="A10370" s="16" t="s">
        <v>252</v>
      </c>
      <c r="B10370" s="16">
        <v>45220</v>
      </c>
      <c r="C10370" s="16">
        <v>142</v>
      </c>
      <c r="D10370" s="16">
        <v>136.6</v>
      </c>
      <c r="E10370" s="17">
        <v>27104</v>
      </c>
      <c r="F10370" s="17"/>
    </row>
    <row r="10371" spans="1:6" x14ac:dyDescent="0.25">
      <c r="A10371" s="16" t="s">
        <v>252</v>
      </c>
      <c r="B10371" s="16">
        <v>43449</v>
      </c>
      <c r="C10371" s="16">
        <v>115</v>
      </c>
      <c r="D10371" s="16">
        <v>84.9</v>
      </c>
      <c r="E10371" s="17">
        <v>29399</v>
      </c>
      <c r="F10371" s="17"/>
    </row>
    <row r="10372" spans="1:6" x14ac:dyDescent="0.25">
      <c r="A10372" s="16" t="s">
        <v>252</v>
      </c>
      <c r="B10372" s="16">
        <v>43040</v>
      </c>
      <c r="C10372" s="16">
        <v>99</v>
      </c>
      <c r="D10372" s="16">
        <v>57.3</v>
      </c>
      <c r="E10372" s="17">
        <v>29991</v>
      </c>
      <c r="F10372" s="17"/>
    </row>
    <row r="10373" spans="1:6" x14ac:dyDescent="0.25">
      <c r="A10373" s="16" t="s">
        <v>252</v>
      </c>
      <c r="B10373" s="16">
        <v>45780</v>
      </c>
      <c r="C10373" s="16">
        <v>114</v>
      </c>
      <c r="D10373" s="16">
        <v>90.9</v>
      </c>
      <c r="E10373" s="17">
        <v>30231</v>
      </c>
      <c r="F10373" s="17"/>
    </row>
    <row r="10374" spans="1:6" x14ac:dyDescent="0.25">
      <c r="A10374" s="16" t="s">
        <v>252</v>
      </c>
      <c r="B10374" s="16">
        <v>44107</v>
      </c>
      <c r="C10374" s="16">
        <v>71</v>
      </c>
      <c r="D10374" s="16">
        <v>54.5</v>
      </c>
      <c r="E10374" s="17">
        <v>33746</v>
      </c>
      <c r="F10374" s="17"/>
    </row>
    <row r="10375" spans="1:6" x14ac:dyDescent="0.25">
      <c r="A10375" s="16" t="s">
        <v>252</v>
      </c>
      <c r="B10375" s="16">
        <v>44827</v>
      </c>
      <c r="C10375" s="16">
        <v>30</v>
      </c>
      <c r="D10375" s="16">
        <v>24</v>
      </c>
      <c r="E10375" s="17">
        <v>34858</v>
      </c>
      <c r="F10375" s="17"/>
    </row>
    <row r="10376" spans="1:6" x14ac:dyDescent="0.25">
      <c r="A10376" s="16" t="s">
        <v>252</v>
      </c>
      <c r="B10376" s="16">
        <v>43055</v>
      </c>
      <c r="C10376" s="16">
        <v>78</v>
      </c>
      <c r="D10376" s="16">
        <v>67.599999999999994</v>
      </c>
      <c r="E10376" s="17">
        <v>29304</v>
      </c>
      <c r="F10376" s="17"/>
    </row>
    <row r="10377" spans="1:6" x14ac:dyDescent="0.25">
      <c r="A10377" s="16" t="s">
        <v>252</v>
      </c>
      <c r="B10377" s="16">
        <v>44515</v>
      </c>
      <c r="C10377" s="16">
        <v>116</v>
      </c>
      <c r="D10377" s="16">
        <v>101</v>
      </c>
      <c r="E10377" s="17">
        <v>33205</v>
      </c>
      <c r="F10377" s="17"/>
    </row>
    <row r="10378" spans="1:6" x14ac:dyDescent="0.25">
      <c r="A10378" s="16" t="s">
        <v>252</v>
      </c>
      <c r="B10378" s="16">
        <v>44048</v>
      </c>
      <c r="C10378" s="16">
        <v>133</v>
      </c>
      <c r="D10378" s="16">
        <v>104.1</v>
      </c>
      <c r="E10378" s="17">
        <v>32680</v>
      </c>
      <c r="F10378" s="17"/>
    </row>
    <row r="10379" spans="1:6" x14ac:dyDescent="0.25">
      <c r="A10379" s="16" t="s">
        <v>252</v>
      </c>
      <c r="B10379" s="16">
        <v>45236</v>
      </c>
      <c r="C10379" s="16">
        <v>45</v>
      </c>
      <c r="D10379" s="16">
        <v>40.1</v>
      </c>
      <c r="E10379" s="17">
        <v>33098</v>
      </c>
      <c r="F10379" s="17"/>
    </row>
    <row r="10380" spans="1:6" x14ac:dyDescent="0.25">
      <c r="A10380" s="16" t="s">
        <v>252</v>
      </c>
      <c r="B10380" s="16">
        <v>45662</v>
      </c>
      <c r="C10380" s="16">
        <v>99</v>
      </c>
      <c r="D10380" s="16">
        <v>91.3</v>
      </c>
      <c r="E10380" s="17">
        <v>27668</v>
      </c>
      <c r="F10380" s="17"/>
    </row>
    <row r="10381" spans="1:6" x14ac:dyDescent="0.25">
      <c r="A10381" s="16" t="s">
        <v>252</v>
      </c>
      <c r="B10381" s="16">
        <v>45215</v>
      </c>
      <c r="C10381" s="16">
        <v>122</v>
      </c>
      <c r="D10381" s="16">
        <v>101.8</v>
      </c>
      <c r="E10381" s="17">
        <v>38953</v>
      </c>
      <c r="F10381" s="17"/>
    </row>
    <row r="10382" spans="1:6" x14ac:dyDescent="0.25">
      <c r="A10382" s="16" t="s">
        <v>252</v>
      </c>
      <c r="B10382" s="16">
        <v>43901</v>
      </c>
      <c r="C10382" s="16">
        <v>43</v>
      </c>
      <c r="D10382" s="16">
        <v>38.4</v>
      </c>
      <c r="E10382" s="17">
        <v>34115</v>
      </c>
      <c r="F10382" s="17"/>
    </row>
    <row r="10383" spans="1:6" x14ac:dyDescent="0.25">
      <c r="A10383" s="16" t="s">
        <v>252</v>
      </c>
      <c r="B10383" s="16">
        <v>44136</v>
      </c>
      <c r="C10383" s="16">
        <v>135</v>
      </c>
      <c r="D10383" s="16">
        <v>118.8</v>
      </c>
      <c r="E10383" s="17">
        <v>35446</v>
      </c>
      <c r="F10383" s="17"/>
    </row>
    <row r="10384" spans="1:6" x14ac:dyDescent="0.25">
      <c r="A10384" s="16" t="s">
        <v>252</v>
      </c>
      <c r="B10384" s="16">
        <v>44319</v>
      </c>
      <c r="C10384" s="16">
        <v>56</v>
      </c>
      <c r="D10384" s="16">
        <v>43.9</v>
      </c>
      <c r="E10384" s="17">
        <v>37881</v>
      </c>
      <c r="F10384" s="17"/>
    </row>
    <row r="10385" spans="1:6" x14ac:dyDescent="0.25">
      <c r="A10385" s="16" t="s">
        <v>252</v>
      </c>
      <c r="B10385" s="16">
        <v>45891</v>
      </c>
      <c r="C10385" s="16">
        <v>70</v>
      </c>
      <c r="D10385" s="16">
        <v>63.8</v>
      </c>
      <c r="E10385" s="17">
        <v>25744</v>
      </c>
      <c r="F10385" s="17"/>
    </row>
    <row r="10386" spans="1:6" x14ac:dyDescent="0.25">
      <c r="A10386" s="16" t="s">
        <v>252</v>
      </c>
      <c r="B10386" s="16">
        <v>45122</v>
      </c>
      <c r="C10386" s="16">
        <v>50</v>
      </c>
      <c r="D10386" s="16">
        <v>43.9</v>
      </c>
      <c r="E10386" s="17">
        <v>42597</v>
      </c>
      <c r="F10386" s="17"/>
    </row>
    <row r="10387" spans="1:6" x14ac:dyDescent="0.25">
      <c r="A10387" s="16" t="s">
        <v>252</v>
      </c>
      <c r="B10387" s="16">
        <v>44090</v>
      </c>
      <c r="C10387" s="16">
        <v>60</v>
      </c>
      <c r="D10387" s="16">
        <v>50.1</v>
      </c>
      <c r="E10387" s="17">
        <v>35523</v>
      </c>
      <c r="F10387" s="17"/>
    </row>
    <row r="10388" spans="1:6" x14ac:dyDescent="0.25">
      <c r="A10388" s="16" t="s">
        <v>252</v>
      </c>
      <c r="B10388" s="16">
        <v>44122</v>
      </c>
      <c r="C10388" s="16">
        <v>120</v>
      </c>
      <c r="D10388" s="16">
        <v>96.1</v>
      </c>
      <c r="E10388" s="17">
        <v>24473</v>
      </c>
      <c r="F10388" s="17"/>
    </row>
    <row r="10389" spans="1:6" x14ac:dyDescent="0.25">
      <c r="A10389" s="16" t="s">
        <v>252</v>
      </c>
      <c r="B10389" s="16">
        <v>43606</v>
      </c>
      <c r="C10389" s="16">
        <v>99</v>
      </c>
      <c r="D10389" s="16">
        <v>83.5</v>
      </c>
      <c r="E10389" s="17">
        <v>28093</v>
      </c>
      <c r="F10389" s="17"/>
    </row>
    <row r="10390" spans="1:6" x14ac:dyDescent="0.25">
      <c r="A10390" s="16" t="s">
        <v>252</v>
      </c>
      <c r="B10390" s="16">
        <v>44883</v>
      </c>
      <c r="C10390" s="16">
        <v>67</v>
      </c>
      <c r="E10390" s="17">
        <v>43810</v>
      </c>
      <c r="F10390" s="17"/>
    </row>
    <row r="10391" spans="1:6" x14ac:dyDescent="0.25">
      <c r="A10391" s="16" t="s">
        <v>252</v>
      </c>
      <c r="B10391" s="16">
        <v>45385</v>
      </c>
      <c r="C10391" s="16">
        <v>55</v>
      </c>
      <c r="D10391" s="16">
        <v>31.4</v>
      </c>
      <c r="E10391" s="17">
        <v>24797</v>
      </c>
      <c r="F10391" s="17"/>
    </row>
    <row r="10392" spans="1:6" x14ac:dyDescent="0.25">
      <c r="A10392" s="16" t="s">
        <v>252</v>
      </c>
      <c r="B10392" s="16">
        <v>45066</v>
      </c>
      <c r="C10392" s="16">
        <v>140</v>
      </c>
      <c r="D10392" s="16">
        <v>127.8</v>
      </c>
      <c r="E10392" s="17">
        <v>36504</v>
      </c>
      <c r="F10392" s="17"/>
    </row>
    <row r="10393" spans="1:6" x14ac:dyDescent="0.25">
      <c r="A10393" s="16" t="s">
        <v>252</v>
      </c>
      <c r="B10393" s="16">
        <v>44687</v>
      </c>
      <c r="C10393" s="16">
        <v>99</v>
      </c>
      <c r="D10393" s="16">
        <v>68</v>
      </c>
      <c r="E10393" s="17">
        <v>37700</v>
      </c>
      <c r="F10393" s="17"/>
    </row>
    <row r="10394" spans="1:6" x14ac:dyDescent="0.25">
      <c r="A10394" s="16" t="s">
        <v>252</v>
      </c>
      <c r="B10394" s="16">
        <v>45801</v>
      </c>
      <c r="C10394" s="16">
        <v>18</v>
      </c>
      <c r="D10394" s="16">
        <v>14.6</v>
      </c>
      <c r="E10394" s="17">
        <v>34479</v>
      </c>
      <c r="F10394" s="17"/>
    </row>
    <row r="10395" spans="1:6" x14ac:dyDescent="0.25">
      <c r="A10395" s="16" t="s">
        <v>252</v>
      </c>
      <c r="B10395" s="16">
        <v>45440</v>
      </c>
      <c r="C10395" s="16">
        <v>99</v>
      </c>
      <c r="D10395" s="16">
        <v>91.7</v>
      </c>
      <c r="E10395" s="17">
        <v>32896</v>
      </c>
      <c r="F10395" s="17"/>
    </row>
    <row r="10396" spans="1:6" x14ac:dyDescent="0.25">
      <c r="A10396" s="16" t="s">
        <v>252</v>
      </c>
      <c r="B10396" s="16">
        <v>44691</v>
      </c>
      <c r="C10396" s="16">
        <v>42</v>
      </c>
      <c r="D10396" s="16">
        <v>41.1</v>
      </c>
      <c r="E10396" s="17">
        <v>37243</v>
      </c>
      <c r="F10396" s="17"/>
    </row>
    <row r="10397" spans="1:6" x14ac:dyDescent="0.25">
      <c r="A10397" s="16" t="s">
        <v>252</v>
      </c>
      <c r="B10397" s="16">
        <v>44125</v>
      </c>
      <c r="C10397" s="16">
        <v>130</v>
      </c>
      <c r="D10397" s="16">
        <v>110.2</v>
      </c>
      <c r="E10397" s="17">
        <v>39113</v>
      </c>
      <c r="F10397" s="17"/>
    </row>
    <row r="10398" spans="1:6" x14ac:dyDescent="0.25">
      <c r="A10398" s="16" t="s">
        <v>252</v>
      </c>
      <c r="B10398" s="16">
        <v>44092</v>
      </c>
      <c r="C10398" s="16">
        <v>170</v>
      </c>
      <c r="D10398" s="16">
        <v>150.4</v>
      </c>
      <c r="E10398" s="17">
        <v>28684</v>
      </c>
      <c r="F10398" s="17"/>
    </row>
    <row r="10399" spans="1:6" x14ac:dyDescent="0.25">
      <c r="A10399" s="16" t="s">
        <v>252</v>
      </c>
      <c r="B10399" s="16">
        <v>45013</v>
      </c>
      <c r="C10399" s="16">
        <v>42</v>
      </c>
      <c r="D10399" s="16">
        <v>34.9</v>
      </c>
      <c r="E10399" s="17">
        <v>42816</v>
      </c>
      <c r="F10399" s="17"/>
    </row>
    <row r="10400" spans="1:6" x14ac:dyDescent="0.25">
      <c r="A10400" s="16" t="s">
        <v>252</v>
      </c>
      <c r="B10400" s="16">
        <v>44641</v>
      </c>
      <c r="C10400" s="16">
        <v>110</v>
      </c>
      <c r="D10400" s="16">
        <v>88.1</v>
      </c>
      <c r="E10400" s="17">
        <v>30586</v>
      </c>
      <c r="F10400" s="17"/>
    </row>
    <row r="10401" spans="1:6" x14ac:dyDescent="0.25">
      <c r="A10401" s="16" t="s">
        <v>252</v>
      </c>
      <c r="B10401" s="16">
        <v>45385</v>
      </c>
      <c r="C10401" s="16">
        <v>99</v>
      </c>
      <c r="D10401" s="16">
        <v>52.9</v>
      </c>
      <c r="E10401" s="17">
        <v>24473</v>
      </c>
      <c r="F10401" s="17"/>
    </row>
    <row r="10402" spans="1:6" x14ac:dyDescent="0.25">
      <c r="A10402" s="16" t="s">
        <v>252</v>
      </c>
      <c r="B10402" s="16">
        <v>43551</v>
      </c>
      <c r="C10402" s="16">
        <v>122</v>
      </c>
      <c r="D10402" s="16">
        <v>109.4</v>
      </c>
      <c r="E10402" s="17">
        <v>29465</v>
      </c>
      <c r="F10402" s="17"/>
    </row>
    <row r="10403" spans="1:6" x14ac:dyDescent="0.25">
      <c r="A10403" s="16" t="s">
        <v>252</v>
      </c>
      <c r="B10403" s="16">
        <v>44062</v>
      </c>
      <c r="C10403" s="16">
        <v>96</v>
      </c>
      <c r="D10403" s="16">
        <v>73.599999999999994</v>
      </c>
      <c r="E10403" s="17">
        <v>34274</v>
      </c>
      <c r="F10403" s="17"/>
    </row>
    <row r="10404" spans="1:6" x14ac:dyDescent="0.25">
      <c r="A10404" s="16" t="s">
        <v>252</v>
      </c>
      <c r="B10404" s="16">
        <v>44839</v>
      </c>
      <c r="C10404" s="16">
        <v>130</v>
      </c>
      <c r="D10404" s="16">
        <v>119.7</v>
      </c>
      <c r="E10404" s="17">
        <v>35247</v>
      </c>
      <c r="F10404" s="17"/>
    </row>
    <row r="10405" spans="1:6" x14ac:dyDescent="0.25">
      <c r="A10405" s="16" t="s">
        <v>252</v>
      </c>
      <c r="B10405" s="16">
        <v>44691</v>
      </c>
      <c r="C10405" s="16">
        <v>50</v>
      </c>
      <c r="D10405" s="16">
        <v>46.2</v>
      </c>
      <c r="E10405" s="17">
        <v>39184</v>
      </c>
      <c r="F10405" s="17"/>
    </row>
    <row r="10406" spans="1:6" x14ac:dyDescent="0.25">
      <c r="A10406" s="16" t="s">
        <v>252</v>
      </c>
      <c r="B10406" s="16">
        <v>44138</v>
      </c>
      <c r="C10406" s="16">
        <v>101</v>
      </c>
      <c r="D10406" s="16">
        <v>96.1</v>
      </c>
      <c r="E10406" s="17">
        <v>36273</v>
      </c>
      <c r="F10406" s="17"/>
    </row>
    <row r="10407" spans="1:6" x14ac:dyDescent="0.25">
      <c r="A10407" s="16" t="s">
        <v>252</v>
      </c>
      <c r="B10407" s="16">
        <v>44836</v>
      </c>
      <c r="C10407" s="16">
        <v>120</v>
      </c>
      <c r="D10407" s="16">
        <v>51.9</v>
      </c>
      <c r="E10407" s="17">
        <v>24473</v>
      </c>
      <c r="F10407" s="17"/>
    </row>
    <row r="10408" spans="1:6" x14ac:dyDescent="0.25">
      <c r="A10408" s="16" t="s">
        <v>252</v>
      </c>
      <c r="B10408" s="16">
        <v>44662</v>
      </c>
      <c r="C10408" s="16">
        <v>88</v>
      </c>
      <c r="D10408" s="16">
        <v>72.900000000000006</v>
      </c>
      <c r="E10408" s="17">
        <v>34790</v>
      </c>
      <c r="F10408" s="17"/>
    </row>
    <row r="10409" spans="1:6" x14ac:dyDescent="0.25">
      <c r="A10409" s="16" t="s">
        <v>252</v>
      </c>
      <c r="B10409" s="16">
        <v>44509</v>
      </c>
      <c r="C10409" s="16">
        <v>158</v>
      </c>
      <c r="D10409" s="16">
        <v>123</v>
      </c>
      <c r="E10409" s="17">
        <v>29280</v>
      </c>
      <c r="F10409" s="17"/>
    </row>
    <row r="10410" spans="1:6" x14ac:dyDescent="0.25">
      <c r="A10410" s="16" t="s">
        <v>252</v>
      </c>
      <c r="B10410" s="16">
        <v>44130</v>
      </c>
      <c r="C10410" s="16">
        <v>82</v>
      </c>
      <c r="D10410" s="16">
        <v>66.5</v>
      </c>
      <c r="E10410" s="17">
        <v>32070</v>
      </c>
      <c r="F10410" s="17"/>
    </row>
    <row r="10411" spans="1:6" x14ac:dyDescent="0.25">
      <c r="A10411" s="16" t="s">
        <v>252</v>
      </c>
      <c r="B10411" s="16">
        <v>45365</v>
      </c>
      <c r="C10411" s="16">
        <v>116</v>
      </c>
      <c r="D10411" s="16">
        <v>107.6</v>
      </c>
      <c r="E10411" s="17">
        <v>29314</v>
      </c>
      <c r="F10411" s="17"/>
    </row>
    <row r="10412" spans="1:6" x14ac:dyDescent="0.25">
      <c r="A10412" s="16" t="s">
        <v>252</v>
      </c>
      <c r="B10412" s="16">
        <v>43560</v>
      </c>
      <c r="C10412" s="16">
        <v>127</v>
      </c>
      <c r="D10412" s="16">
        <v>121</v>
      </c>
      <c r="E10412" s="17">
        <v>38362</v>
      </c>
      <c r="F10412" s="17"/>
    </row>
    <row r="10413" spans="1:6" x14ac:dyDescent="0.25">
      <c r="A10413" s="16" t="s">
        <v>252</v>
      </c>
      <c r="B10413" s="16">
        <v>44067</v>
      </c>
      <c r="C10413" s="16">
        <v>99</v>
      </c>
      <c r="D10413" s="16">
        <v>85.1</v>
      </c>
      <c r="E10413" s="17">
        <v>32724</v>
      </c>
      <c r="F10413" s="17"/>
    </row>
    <row r="10414" spans="1:6" x14ac:dyDescent="0.25">
      <c r="A10414" s="16" t="s">
        <v>252</v>
      </c>
      <c r="B10414" s="16">
        <v>44646</v>
      </c>
      <c r="C10414" s="16">
        <v>28</v>
      </c>
      <c r="D10414" s="16">
        <v>22.1</v>
      </c>
      <c r="E10414" s="17">
        <v>38132</v>
      </c>
      <c r="F10414" s="17"/>
    </row>
    <row r="10415" spans="1:6" x14ac:dyDescent="0.25">
      <c r="A10415" s="16" t="s">
        <v>252</v>
      </c>
      <c r="B10415" s="16">
        <v>45638</v>
      </c>
      <c r="C10415" s="16">
        <v>57</v>
      </c>
      <c r="D10415" s="16">
        <v>46.6</v>
      </c>
      <c r="E10415" s="17">
        <v>36748</v>
      </c>
      <c r="F10415" s="17"/>
    </row>
    <row r="10416" spans="1:6" x14ac:dyDescent="0.25">
      <c r="A10416" s="16" t="s">
        <v>252</v>
      </c>
      <c r="B10416" s="16">
        <v>45638</v>
      </c>
      <c r="C10416" s="16">
        <v>93</v>
      </c>
      <c r="D10416" s="16">
        <v>82</v>
      </c>
      <c r="E10416" s="17">
        <v>32986</v>
      </c>
      <c r="F10416" s="17"/>
    </row>
    <row r="10417" spans="1:6" x14ac:dyDescent="0.25">
      <c r="A10417" s="16" t="s">
        <v>252</v>
      </c>
      <c r="B10417" s="16">
        <v>44483</v>
      </c>
      <c r="C10417" s="16">
        <v>83</v>
      </c>
      <c r="D10417" s="16">
        <v>52.7</v>
      </c>
      <c r="E10417" s="17">
        <v>32954</v>
      </c>
      <c r="F10417" s="17"/>
    </row>
    <row r="10418" spans="1:6" x14ac:dyDescent="0.25">
      <c r="A10418" s="16" t="s">
        <v>252</v>
      </c>
      <c r="B10418" s="16">
        <v>44657</v>
      </c>
      <c r="C10418" s="16">
        <v>34</v>
      </c>
      <c r="D10418" s="16">
        <v>24.3</v>
      </c>
      <c r="E10418" s="17">
        <v>36453</v>
      </c>
      <c r="F10418" s="17"/>
    </row>
    <row r="10419" spans="1:6" x14ac:dyDescent="0.25">
      <c r="A10419" s="16" t="s">
        <v>252</v>
      </c>
      <c r="B10419" s="16">
        <v>45634</v>
      </c>
      <c r="C10419" s="16">
        <v>48</v>
      </c>
      <c r="D10419" s="16">
        <v>35.299999999999997</v>
      </c>
      <c r="E10419" s="17">
        <v>28676</v>
      </c>
      <c r="F10419" s="17"/>
    </row>
    <row r="10420" spans="1:6" x14ac:dyDescent="0.25">
      <c r="A10420" s="16" t="s">
        <v>252</v>
      </c>
      <c r="B10420" s="16">
        <v>45206</v>
      </c>
      <c r="C10420" s="16">
        <v>99</v>
      </c>
      <c r="D10420" s="16">
        <v>74.2</v>
      </c>
      <c r="E10420" s="17">
        <v>32676</v>
      </c>
      <c r="F10420" s="17"/>
    </row>
    <row r="10421" spans="1:6" x14ac:dyDescent="0.25">
      <c r="A10421" s="16" t="s">
        <v>252</v>
      </c>
      <c r="B10421" s="16">
        <v>44281</v>
      </c>
      <c r="C10421" s="16">
        <v>79</v>
      </c>
      <c r="D10421" s="16">
        <v>58.5</v>
      </c>
      <c r="E10421" s="17">
        <v>29172</v>
      </c>
      <c r="F10421" s="17"/>
    </row>
    <row r="10422" spans="1:6" x14ac:dyDescent="0.25">
      <c r="A10422" s="16" t="s">
        <v>252</v>
      </c>
      <c r="B10422" s="16">
        <v>44106</v>
      </c>
      <c r="C10422" s="16">
        <v>25</v>
      </c>
      <c r="D10422" s="16">
        <v>24.1</v>
      </c>
      <c r="E10422" s="17">
        <v>40157</v>
      </c>
      <c r="F10422" s="17"/>
    </row>
    <row r="10423" spans="1:6" x14ac:dyDescent="0.25">
      <c r="A10423" s="16" t="s">
        <v>252</v>
      </c>
      <c r="B10423" s="16">
        <v>45345</v>
      </c>
      <c r="C10423" s="16">
        <v>120</v>
      </c>
      <c r="D10423" s="16">
        <v>73.5</v>
      </c>
      <c r="E10423" s="17">
        <v>33970</v>
      </c>
      <c r="F10423" s="17"/>
    </row>
    <row r="10424" spans="1:6" x14ac:dyDescent="0.25">
      <c r="A10424" s="16" t="s">
        <v>252</v>
      </c>
      <c r="B10424" s="16">
        <v>45638</v>
      </c>
      <c r="C10424" s="16">
        <v>125</v>
      </c>
      <c r="D10424" s="16">
        <v>121.2</v>
      </c>
      <c r="E10424" s="17">
        <v>29858</v>
      </c>
      <c r="F10424" s="17"/>
    </row>
    <row r="10425" spans="1:6" x14ac:dyDescent="0.25">
      <c r="A10425" s="16" t="s">
        <v>252</v>
      </c>
      <c r="B10425" s="16">
        <v>44146</v>
      </c>
      <c r="C10425" s="16">
        <v>80</v>
      </c>
      <c r="D10425" s="16">
        <v>57.5</v>
      </c>
      <c r="E10425" s="17">
        <v>28825</v>
      </c>
      <c r="F10425" s="17"/>
    </row>
    <row r="10426" spans="1:6" x14ac:dyDescent="0.25">
      <c r="A10426" s="16" t="s">
        <v>252</v>
      </c>
      <c r="B10426" s="16">
        <v>43110</v>
      </c>
      <c r="C10426" s="16">
        <v>72</v>
      </c>
      <c r="D10426" s="16">
        <v>65.5</v>
      </c>
      <c r="E10426" s="17">
        <v>39759</v>
      </c>
      <c r="F10426" s="17"/>
    </row>
    <row r="10427" spans="1:6" x14ac:dyDescent="0.25">
      <c r="A10427" s="16" t="s">
        <v>252</v>
      </c>
      <c r="B10427" s="16">
        <v>44278</v>
      </c>
      <c r="C10427" s="16">
        <v>117</v>
      </c>
      <c r="D10427" s="16">
        <v>105.1</v>
      </c>
      <c r="E10427" s="17">
        <v>30812</v>
      </c>
      <c r="F10427" s="17"/>
    </row>
    <row r="10428" spans="1:6" x14ac:dyDescent="0.25">
      <c r="A10428" s="16" t="s">
        <v>252</v>
      </c>
      <c r="B10428" s="16">
        <v>43701</v>
      </c>
      <c r="C10428" s="16">
        <v>99</v>
      </c>
      <c r="D10428" s="16">
        <v>77.099999999999994</v>
      </c>
      <c r="E10428" s="17">
        <v>37434</v>
      </c>
      <c r="F10428" s="17"/>
    </row>
    <row r="10429" spans="1:6" x14ac:dyDescent="0.25">
      <c r="A10429" s="16" t="s">
        <v>252</v>
      </c>
      <c r="B10429" s="16">
        <v>45231</v>
      </c>
      <c r="C10429" s="16">
        <v>75</v>
      </c>
      <c r="D10429" s="16">
        <v>69.599999999999994</v>
      </c>
      <c r="E10429" s="17">
        <v>35093</v>
      </c>
      <c r="F10429" s="17"/>
    </row>
    <row r="10430" spans="1:6" x14ac:dyDescent="0.25">
      <c r="A10430" s="16" t="s">
        <v>252</v>
      </c>
      <c r="B10430" s="16">
        <v>44143</v>
      </c>
      <c r="C10430" s="16">
        <v>96</v>
      </c>
      <c r="D10430" s="16">
        <v>77.400000000000006</v>
      </c>
      <c r="E10430" s="17">
        <v>42413</v>
      </c>
      <c r="F10430" s="17"/>
    </row>
    <row r="10431" spans="1:6" x14ac:dyDescent="0.25">
      <c r="A10431" s="16" t="s">
        <v>252</v>
      </c>
      <c r="B10431" s="16">
        <v>45255</v>
      </c>
      <c r="C10431" s="16">
        <v>100</v>
      </c>
      <c r="D10431" s="16">
        <v>84.1</v>
      </c>
      <c r="E10431" s="17">
        <v>36212</v>
      </c>
      <c r="F10431" s="17"/>
    </row>
    <row r="10432" spans="1:6" x14ac:dyDescent="0.25">
      <c r="A10432" s="16" t="s">
        <v>252</v>
      </c>
      <c r="B10432" s="16">
        <v>44820</v>
      </c>
      <c r="C10432" s="16">
        <v>86</v>
      </c>
      <c r="D10432" s="16">
        <v>73.099999999999994</v>
      </c>
      <c r="E10432" s="17">
        <v>30773</v>
      </c>
      <c r="F10432" s="17"/>
    </row>
    <row r="10433" spans="1:6" x14ac:dyDescent="0.25">
      <c r="A10433" s="16" t="s">
        <v>252</v>
      </c>
      <c r="B10433" s="16">
        <v>45044</v>
      </c>
      <c r="C10433" s="16">
        <v>200</v>
      </c>
      <c r="D10433" s="16">
        <v>175.4</v>
      </c>
      <c r="E10433" s="17">
        <v>25122</v>
      </c>
      <c r="F10433" s="17"/>
    </row>
    <row r="10434" spans="1:6" x14ac:dyDescent="0.25">
      <c r="A10434" s="16" t="s">
        <v>252</v>
      </c>
      <c r="B10434" s="16">
        <v>44106</v>
      </c>
      <c r="C10434" s="16">
        <v>36</v>
      </c>
      <c r="D10434" s="16">
        <v>29.8</v>
      </c>
      <c r="E10434" s="17">
        <v>33676</v>
      </c>
      <c r="F10434" s="17"/>
    </row>
    <row r="10435" spans="1:6" x14ac:dyDescent="0.25">
      <c r="A10435" s="16" t="s">
        <v>252</v>
      </c>
      <c r="B10435" s="16">
        <v>44122</v>
      </c>
      <c r="C10435" s="16">
        <v>233</v>
      </c>
      <c r="D10435" s="16">
        <v>225</v>
      </c>
      <c r="E10435" s="17">
        <v>24473</v>
      </c>
      <c r="F10435" s="17"/>
    </row>
    <row r="10436" spans="1:6" x14ac:dyDescent="0.25">
      <c r="A10436" s="16" t="s">
        <v>252</v>
      </c>
      <c r="B10436" s="16">
        <v>44134</v>
      </c>
      <c r="C10436" s="16">
        <v>96</v>
      </c>
      <c r="D10436" s="16">
        <v>81.099999999999994</v>
      </c>
      <c r="E10436" s="17">
        <v>32773</v>
      </c>
      <c r="F10436" s="17"/>
    </row>
    <row r="10437" spans="1:6" x14ac:dyDescent="0.25">
      <c r="A10437" s="16" t="s">
        <v>252</v>
      </c>
      <c r="B10437" s="16">
        <v>43232</v>
      </c>
      <c r="C10437" s="16">
        <v>93</v>
      </c>
      <c r="D10437" s="16">
        <v>74.8</v>
      </c>
      <c r="E10437" s="17">
        <v>29963</v>
      </c>
      <c r="F10437" s="17"/>
    </row>
    <row r="10438" spans="1:6" x14ac:dyDescent="0.25">
      <c r="A10438" s="16" t="s">
        <v>252</v>
      </c>
      <c r="B10438" s="16">
        <v>44035</v>
      </c>
      <c r="C10438" s="16">
        <v>99</v>
      </c>
      <c r="D10438" s="16">
        <v>80.2</v>
      </c>
      <c r="E10438" s="17">
        <v>24593</v>
      </c>
      <c r="F10438" s="17"/>
    </row>
    <row r="10439" spans="1:6" x14ac:dyDescent="0.25">
      <c r="A10439" s="16" t="s">
        <v>252</v>
      </c>
      <c r="B10439" s="16">
        <v>43026</v>
      </c>
      <c r="C10439" s="16">
        <v>66</v>
      </c>
      <c r="D10439" s="16">
        <v>61.3</v>
      </c>
      <c r="E10439" s="17">
        <v>35661</v>
      </c>
      <c r="F10439" s="17"/>
    </row>
    <row r="10440" spans="1:6" x14ac:dyDescent="0.25">
      <c r="A10440" s="16" t="s">
        <v>252</v>
      </c>
      <c r="B10440" s="16">
        <v>45459</v>
      </c>
      <c r="C10440" s="16">
        <v>135</v>
      </c>
      <c r="D10440" s="16">
        <v>84</v>
      </c>
      <c r="E10440" s="17">
        <v>32874</v>
      </c>
      <c r="F10440" s="17"/>
    </row>
    <row r="10441" spans="1:6" x14ac:dyDescent="0.25">
      <c r="A10441" s="16" t="s">
        <v>252</v>
      </c>
      <c r="B10441" s="16">
        <v>43113</v>
      </c>
      <c r="C10441" s="16">
        <v>97</v>
      </c>
      <c r="D10441" s="16">
        <v>69.099999999999994</v>
      </c>
      <c r="E10441" s="17">
        <v>29293</v>
      </c>
      <c r="F10441" s="17"/>
    </row>
    <row r="10442" spans="1:6" x14ac:dyDescent="0.25">
      <c r="A10442" s="16" t="s">
        <v>252</v>
      </c>
      <c r="B10442" s="16">
        <v>43214</v>
      </c>
      <c r="C10442" s="16">
        <v>145</v>
      </c>
      <c r="D10442" s="16">
        <v>112.9</v>
      </c>
      <c r="E10442" s="17">
        <v>26296</v>
      </c>
      <c r="F10442" s="17"/>
    </row>
    <row r="10443" spans="1:6" x14ac:dyDescent="0.25">
      <c r="A10443" s="16" t="s">
        <v>252</v>
      </c>
      <c r="B10443" s="16">
        <v>44103</v>
      </c>
      <c r="C10443" s="16">
        <v>150</v>
      </c>
      <c r="D10443" s="16">
        <v>129.19999999999999</v>
      </c>
      <c r="E10443" s="17">
        <v>33707</v>
      </c>
      <c r="F10443" s="17"/>
    </row>
    <row r="10444" spans="1:6" x14ac:dyDescent="0.25">
      <c r="A10444" s="16" t="s">
        <v>252</v>
      </c>
      <c r="B10444" s="16">
        <v>44278</v>
      </c>
      <c r="C10444" s="16">
        <v>75</v>
      </c>
      <c r="D10444" s="16">
        <v>67.599999999999994</v>
      </c>
      <c r="E10444" s="17">
        <v>34857</v>
      </c>
      <c r="F10444" s="17"/>
    </row>
    <row r="10445" spans="1:6" x14ac:dyDescent="0.25">
      <c r="A10445" s="16" t="s">
        <v>252</v>
      </c>
      <c r="B10445" s="16">
        <v>45212</v>
      </c>
      <c r="C10445" s="16">
        <v>55</v>
      </c>
      <c r="D10445" s="16">
        <v>46.8</v>
      </c>
      <c r="E10445" s="17">
        <v>29326</v>
      </c>
      <c r="F10445" s="17"/>
    </row>
    <row r="10446" spans="1:6" x14ac:dyDescent="0.25">
      <c r="A10446" s="16" t="s">
        <v>252</v>
      </c>
      <c r="B10446" s="16">
        <v>44613</v>
      </c>
      <c r="C10446" s="16">
        <v>55</v>
      </c>
      <c r="D10446" s="16">
        <v>45.2</v>
      </c>
      <c r="E10446" s="17">
        <v>37719</v>
      </c>
      <c r="F10446" s="17"/>
    </row>
    <row r="10447" spans="1:6" x14ac:dyDescent="0.25">
      <c r="A10447" s="16" t="s">
        <v>252</v>
      </c>
      <c r="B10447" s="16">
        <v>45251</v>
      </c>
      <c r="C10447" s="16">
        <v>92</v>
      </c>
      <c r="D10447" s="16">
        <v>84.1</v>
      </c>
      <c r="E10447" s="17">
        <v>39023</v>
      </c>
      <c r="F10447" s="17"/>
    </row>
    <row r="10448" spans="1:6" x14ac:dyDescent="0.25">
      <c r="A10448" s="16" t="s">
        <v>252</v>
      </c>
      <c r="B10448" s="16">
        <v>44830</v>
      </c>
      <c r="C10448" s="16">
        <v>128</v>
      </c>
      <c r="D10448" s="16">
        <v>112.8</v>
      </c>
      <c r="E10448" s="17">
        <v>34442</v>
      </c>
      <c r="F10448" s="17"/>
    </row>
    <row r="10449" spans="1:6" x14ac:dyDescent="0.25">
      <c r="A10449" s="16" t="s">
        <v>252</v>
      </c>
      <c r="B10449" s="16">
        <v>44145</v>
      </c>
      <c r="C10449" s="16">
        <v>125</v>
      </c>
      <c r="D10449" s="16">
        <v>97.9</v>
      </c>
      <c r="E10449" s="17">
        <v>33164</v>
      </c>
      <c r="F10449" s="17"/>
    </row>
    <row r="10450" spans="1:6" x14ac:dyDescent="0.25">
      <c r="A10450" s="16" t="s">
        <v>252</v>
      </c>
      <c r="B10450" s="16">
        <v>44646</v>
      </c>
      <c r="C10450" s="16">
        <v>181</v>
      </c>
      <c r="D10450" s="16">
        <v>152.9</v>
      </c>
      <c r="E10450" s="17">
        <v>26823</v>
      </c>
      <c r="F10450" s="17"/>
    </row>
    <row r="10451" spans="1:6" x14ac:dyDescent="0.25">
      <c r="A10451" s="16" t="s">
        <v>252</v>
      </c>
      <c r="B10451" s="16">
        <v>45501</v>
      </c>
      <c r="C10451" s="16">
        <v>114</v>
      </c>
      <c r="D10451" s="16">
        <v>111.9</v>
      </c>
      <c r="E10451" s="17">
        <v>35534</v>
      </c>
      <c r="F10451" s="17"/>
    </row>
    <row r="10452" spans="1:6" x14ac:dyDescent="0.25">
      <c r="A10452" s="16" t="s">
        <v>252</v>
      </c>
      <c r="B10452" s="16">
        <v>45806</v>
      </c>
      <c r="C10452" s="16">
        <v>50</v>
      </c>
      <c r="D10452" s="16">
        <v>30.6</v>
      </c>
      <c r="E10452" s="17">
        <v>36182</v>
      </c>
      <c r="F10452" s="17"/>
    </row>
    <row r="10453" spans="1:6" x14ac:dyDescent="0.25">
      <c r="A10453" s="16" t="s">
        <v>252</v>
      </c>
      <c r="B10453" s="16">
        <v>43907</v>
      </c>
      <c r="C10453" s="16">
        <v>70</v>
      </c>
      <c r="D10453" s="16">
        <v>57.2</v>
      </c>
      <c r="E10453" s="17">
        <v>27914</v>
      </c>
      <c r="F10453" s="17"/>
    </row>
    <row r="10454" spans="1:6" x14ac:dyDescent="0.25">
      <c r="A10454" s="16" t="s">
        <v>252</v>
      </c>
      <c r="B10454" s="16">
        <v>44116</v>
      </c>
      <c r="C10454" s="16">
        <v>79</v>
      </c>
      <c r="D10454" s="16">
        <v>70.599999999999994</v>
      </c>
      <c r="E10454" s="17">
        <v>35400</v>
      </c>
      <c r="F10454" s="17"/>
    </row>
    <row r="10455" spans="1:6" x14ac:dyDescent="0.25">
      <c r="A10455" s="16" t="s">
        <v>252</v>
      </c>
      <c r="B10455" s="16">
        <v>45804</v>
      </c>
      <c r="C10455" s="16">
        <v>88</v>
      </c>
      <c r="D10455" s="16">
        <v>75.599999999999994</v>
      </c>
      <c r="E10455" s="17">
        <v>25125</v>
      </c>
      <c r="F10455" s="17"/>
    </row>
    <row r="10456" spans="1:6" x14ac:dyDescent="0.25">
      <c r="A10456" s="16" t="s">
        <v>252</v>
      </c>
      <c r="B10456" s="16">
        <v>44875</v>
      </c>
      <c r="C10456" s="16">
        <v>45</v>
      </c>
      <c r="D10456" s="16">
        <v>37.9</v>
      </c>
      <c r="E10456" s="17">
        <v>27827</v>
      </c>
      <c r="F10456" s="17"/>
    </row>
    <row r="10457" spans="1:6" x14ac:dyDescent="0.25">
      <c r="A10457" s="16" t="s">
        <v>252</v>
      </c>
      <c r="B10457" s="16">
        <v>44017</v>
      </c>
      <c r="C10457" s="16">
        <v>165</v>
      </c>
      <c r="D10457" s="16">
        <v>157.30000000000001</v>
      </c>
      <c r="E10457" s="17">
        <v>30658</v>
      </c>
      <c r="F10457" s="17"/>
    </row>
    <row r="10458" spans="1:6" x14ac:dyDescent="0.25">
      <c r="A10458" s="16" t="s">
        <v>252</v>
      </c>
      <c r="B10458" s="16">
        <v>43976</v>
      </c>
      <c r="C10458" s="16">
        <v>86</v>
      </c>
      <c r="D10458" s="16">
        <v>81.5</v>
      </c>
      <c r="E10458" s="17">
        <v>35158</v>
      </c>
      <c r="F10458" s="17"/>
    </row>
    <row r="10459" spans="1:6" x14ac:dyDescent="0.25">
      <c r="A10459" s="16" t="s">
        <v>252</v>
      </c>
      <c r="B10459" s="16">
        <v>44691</v>
      </c>
      <c r="C10459" s="16">
        <v>127</v>
      </c>
      <c r="D10459" s="16">
        <v>103.1</v>
      </c>
      <c r="E10459" s="17">
        <v>27493</v>
      </c>
      <c r="F10459" s="17"/>
    </row>
    <row r="10460" spans="1:6" x14ac:dyDescent="0.25">
      <c r="A10460" s="16" t="s">
        <v>252</v>
      </c>
      <c r="B10460" s="16">
        <v>45056</v>
      </c>
      <c r="C10460" s="16">
        <v>65</v>
      </c>
      <c r="D10460" s="16">
        <v>38.5</v>
      </c>
      <c r="E10460" s="17">
        <v>25960</v>
      </c>
      <c r="F10460" s="17"/>
    </row>
    <row r="10461" spans="1:6" x14ac:dyDescent="0.25">
      <c r="A10461" s="16" t="s">
        <v>252</v>
      </c>
      <c r="B10461" s="16">
        <v>43614</v>
      </c>
      <c r="C10461" s="16">
        <v>100</v>
      </c>
      <c r="D10461" s="16">
        <v>80.400000000000006</v>
      </c>
      <c r="E10461" s="17">
        <v>32057</v>
      </c>
      <c r="F10461" s="17"/>
    </row>
    <row r="10462" spans="1:6" x14ac:dyDescent="0.25">
      <c r="A10462" s="16" t="s">
        <v>252</v>
      </c>
      <c r="B10462" s="16">
        <v>43953</v>
      </c>
      <c r="C10462" s="16">
        <v>52</v>
      </c>
      <c r="D10462" s="16">
        <v>47.4</v>
      </c>
      <c r="E10462" s="17">
        <v>29262</v>
      </c>
      <c r="F10462" s="17"/>
    </row>
    <row r="10463" spans="1:6" x14ac:dyDescent="0.25">
      <c r="A10463" s="16" t="s">
        <v>252</v>
      </c>
      <c r="B10463" s="16">
        <v>44846</v>
      </c>
      <c r="C10463" s="16">
        <v>90</v>
      </c>
      <c r="D10463" s="16">
        <v>77.599999999999994</v>
      </c>
      <c r="E10463" s="17">
        <v>35261</v>
      </c>
      <c r="F10463" s="17"/>
    </row>
    <row r="10464" spans="1:6" x14ac:dyDescent="0.25">
      <c r="A10464" s="16" t="s">
        <v>252</v>
      </c>
      <c r="B10464" s="16">
        <v>44070</v>
      </c>
      <c r="C10464" s="16">
        <v>56</v>
      </c>
      <c r="D10464" s="16">
        <v>51.2</v>
      </c>
      <c r="E10464" s="17">
        <v>37784</v>
      </c>
      <c r="F10464" s="17"/>
    </row>
    <row r="10465" spans="1:6" x14ac:dyDescent="0.25">
      <c r="A10465" s="16" t="s">
        <v>252</v>
      </c>
      <c r="B10465" s="16">
        <v>43230</v>
      </c>
      <c r="C10465" s="16">
        <v>50</v>
      </c>
      <c r="D10465" s="16">
        <v>45.4</v>
      </c>
      <c r="E10465" s="17">
        <v>42240</v>
      </c>
      <c r="F10465" s="17"/>
    </row>
    <row r="10466" spans="1:6" x14ac:dyDescent="0.25">
      <c r="A10466" s="16" t="s">
        <v>252</v>
      </c>
      <c r="B10466" s="16">
        <v>44515</v>
      </c>
      <c r="C10466" s="16">
        <v>98</v>
      </c>
      <c r="D10466" s="16">
        <v>85.8</v>
      </c>
      <c r="E10466" s="17">
        <v>29592</v>
      </c>
      <c r="F10466" s="17"/>
    </row>
    <row r="10467" spans="1:6" x14ac:dyDescent="0.25">
      <c r="A10467" s="16" t="s">
        <v>252</v>
      </c>
      <c r="B10467" s="16">
        <v>44851</v>
      </c>
      <c r="C10467" s="16">
        <v>50</v>
      </c>
      <c r="D10467" s="16">
        <v>48</v>
      </c>
      <c r="E10467" s="17">
        <v>31183</v>
      </c>
      <c r="F10467" s="17"/>
    </row>
    <row r="10468" spans="1:6" x14ac:dyDescent="0.25">
      <c r="A10468" s="16" t="s">
        <v>252</v>
      </c>
      <c r="B10468" s="16">
        <v>43605</v>
      </c>
      <c r="C10468" s="16">
        <v>85</v>
      </c>
      <c r="D10468" s="16">
        <v>77.3</v>
      </c>
      <c r="E10468" s="17">
        <v>36566</v>
      </c>
      <c r="F10468" s="17"/>
    </row>
    <row r="10469" spans="1:6" x14ac:dyDescent="0.25">
      <c r="A10469" s="16" t="s">
        <v>252</v>
      </c>
      <c r="B10469" s="16">
        <v>43551</v>
      </c>
      <c r="C10469" s="16">
        <v>120</v>
      </c>
      <c r="D10469" s="16">
        <v>109.6</v>
      </c>
      <c r="E10469" s="17">
        <v>34961</v>
      </c>
      <c r="F10469" s="17"/>
    </row>
    <row r="10470" spans="1:6" x14ac:dyDescent="0.25">
      <c r="A10470" s="16" t="s">
        <v>252</v>
      </c>
      <c r="B10470" s="16">
        <v>43506</v>
      </c>
      <c r="C10470" s="16">
        <v>71</v>
      </c>
      <c r="D10470" s="16">
        <v>70.099999999999994</v>
      </c>
      <c r="E10470" s="17">
        <v>35787</v>
      </c>
      <c r="F10470" s="17"/>
    </row>
    <row r="10471" spans="1:6" x14ac:dyDescent="0.25">
      <c r="A10471" s="16" t="s">
        <v>252</v>
      </c>
      <c r="B10471" s="16">
        <v>43081</v>
      </c>
      <c r="C10471" s="16">
        <v>150</v>
      </c>
      <c r="D10471" s="16">
        <v>127.1</v>
      </c>
      <c r="E10471" s="17">
        <v>29070</v>
      </c>
      <c r="F10471" s="17"/>
    </row>
    <row r="10472" spans="1:6" x14ac:dyDescent="0.25">
      <c r="A10472" s="16" t="s">
        <v>252</v>
      </c>
      <c r="B10472" s="16">
        <v>43147</v>
      </c>
      <c r="C10472" s="16">
        <v>50</v>
      </c>
      <c r="E10472" s="17">
        <v>43816</v>
      </c>
      <c r="F10472" s="17"/>
    </row>
    <row r="10473" spans="1:6" x14ac:dyDescent="0.25">
      <c r="A10473" s="16" t="s">
        <v>252</v>
      </c>
      <c r="B10473" s="16">
        <v>43311</v>
      </c>
      <c r="C10473" s="16">
        <v>99</v>
      </c>
      <c r="D10473" s="16">
        <v>60.6</v>
      </c>
      <c r="E10473" s="17">
        <v>30719</v>
      </c>
      <c r="F10473" s="17"/>
    </row>
    <row r="10474" spans="1:6" x14ac:dyDescent="0.25">
      <c r="A10474" s="16" t="s">
        <v>252</v>
      </c>
      <c r="B10474" s="16">
        <v>44903</v>
      </c>
      <c r="C10474" s="16">
        <v>74</v>
      </c>
      <c r="D10474" s="16">
        <v>66.8</v>
      </c>
      <c r="E10474" s="17">
        <v>24476</v>
      </c>
      <c r="F10474" s="17"/>
    </row>
    <row r="10475" spans="1:6" x14ac:dyDescent="0.25">
      <c r="A10475" s="16" t="s">
        <v>252</v>
      </c>
      <c r="B10475" s="16">
        <v>44087</v>
      </c>
      <c r="C10475" s="16">
        <v>89</v>
      </c>
      <c r="D10475" s="16">
        <v>69.599999999999994</v>
      </c>
      <c r="E10475" s="17">
        <v>39281</v>
      </c>
      <c r="F10475" s="17"/>
    </row>
    <row r="10476" spans="1:6" x14ac:dyDescent="0.25">
      <c r="A10476" s="16" t="s">
        <v>252</v>
      </c>
      <c r="B10476" s="16">
        <v>44718</v>
      </c>
      <c r="C10476" s="16">
        <v>139</v>
      </c>
      <c r="D10476" s="16">
        <v>78.2</v>
      </c>
      <c r="E10476" s="17">
        <v>27119</v>
      </c>
      <c r="F10476" s="17"/>
    </row>
    <row r="10477" spans="1:6" x14ac:dyDescent="0.25">
      <c r="A10477" s="16" t="s">
        <v>252</v>
      </c>
      <c r="B10477" s="16">
        <v>44236</v>
      </c>
      <c r="C10477" s="16">
        <v>50</v>
      </c>
      <c r="D10477" s="16">
        <v>34.700000000000003</v>
      </c>
      <c r="E10477" s="17">
        <v>33695</v>
      </c>
      <c r="F10477" s="17"/>
    </row>
    <row r="10478" spans="1:6" x14ac:dyDescent="0.25">
      <c r="A10478" s="16" t="s">
        <v>252</v>
      </c>
      <c r="B10478" s="16">
        <v>45239</v>
      </c>
      <c r="C10478" s="16">
        <v>100</v>
      </c>
      <c r="D10478" s="16">
        <v>97.1</v>
      </c>
      <c r="E10478" s="17">
        <v>35752</v>
      </c>
      <c r="F10478" s="17"/>
    </row>
    <row r="10479" spans="1:6" x14ac:dyDescent="0.25">
      <c r="A10479" s="16" t="s">
        <v>252</v>
      </c>
      <c r="B10479" s="16">
        <v>43935</v>
      </c>
      <c r="C10479" s="16">
        <v>50</v>
      </c>
      <c r="D10479" s="16">
        <v>1</v>
      </c>
      <c r="E10479" s="17">
        <v>29956</v>
      </c>
      <c r="F10479" s="17"/>
    </row>
    <row r="10480" spans="1:6" x14ac:dyDescent="0.25">
      <c r="A10480" s="16" t="s">
        <v>252</v>
      </c>
      <c r="B10480" s="16">
        <v>45690</v>
      </c>
      <c r="C10480" s="16">
        <v>57</v>
      </c>
      <c r="D10480" s="16">
        <v>50.9</v>
      </c>
      <c r="E10480" s="17">
        <v>32688</v>
      </c>
      <c r="F10480" s="17"/>
    </row>
    <row r="10481" spans="1:6" x14ac:dyDescent="0.25">
      <c r="A10481" s="16" t="s">
        <v>252</v>
      </c>
      <c r="B10481" s="16">
        <v>44286</v>
      </c>
      <c r="C10481" s="16">
        <v>92</v>
      </c>
      <c r="D10481" s="16">
        <v>51.4</v>
      </c>
      <c r="E10481" s="17">
        <v>28502</v>
      </c>
      <c r="F10481" s="17"/>
    </row>
    <row r="10482" spans="1:6" x14ac:dyDescent="0.25">
      <c r="A10482" s="16" t="s">
        <v>252</v>
      </c>
      <c r="B10482" s="16">
        <v>45601</v>
      </c>
      <c r="C10482" s="16">
        <v>101</v>
      </c>
      <c r="D10482" s="16">
        <v>87.1</v>
      </c>
      <c r="E10482" s="17">
        <v>31817</v>
      </c>
      <c r="F10482" s="17"/>
    </row>
    <row r="10483" spans="1:6" x14ac:dyDescent="0.25">
      <c r="A10483" s="16" t="s">
        <v>252</v>
      </c>
      <c r="B10483" s="16">
        <v>43235</v>
      </c>
      <c r="C10483" s="16">
        <v>90</v>
      </c>
      <c r="D10483" s="16">
        <v>83.4</v>
      </c>
      <c r="E10483" s="17">
        <v>34214</v>
      </c>
      <c r="F10483" s="17"/>
    </row>
    <row r="10484" spans="1:6" x14ac:dyDescent="0.25">
      <c r="A10484" s="16" t="s">
        <v>252</v>
      </c>
      <c r="B10484" s="16">
        <v>45662</v>
      </c>
      <c r="C10484" s="16">
        <v>72</v>
      </c>
      <c r="D10484" s="16">
        <v>68.2</v>
      </c>
      <c r="E10484" s="17">
        <v>29157</v>
      </c>
      <c r="F10484" s="17"/>
    </row>
    <row r="10485" spans="1:6" x14ac:dyDescent="0.25">
      <c r="A10485" s="16" t="s">
        <v>252</v>
      </c>
      <c r="B10485" s="16">
        <v>45013</v>
      </c>
      <c r="C10485" s="16">
        <v>70</v>
      </c>
      <c r="D10485" s="16">
        <v>62.8</v>
      </c>
      <c r="E10485" s="17">
        <v>36596</v>
      </c>
      <c r="F10485" s="17"/>
    </row>
    <row r="10486" spans="1:6" x14ac:dyDescent="0.25">
      <c r="A10486" s="16" t="s">
        <v>252</v>
      </c>
      <c r="B10486" s="16">
        <v>44333</v>
      </c>
      <c r="C10486" s="16">
        <v>99</v>
      </c>
      <c r="D10486" s="16">
        <v>83</v>
      </c>
      <c r="E10486" s="17">
        <v>31699</v>
      </c>
      <c r="F10486" s="17"/>
    </row>
    <row r="10487" spans="1:6" x14ac:dyDescent="0.25">
      <c r="A10487" s="16" t="s">
        <v>252</v>
      </c>
      <c r="B10487" s="16">
        <v>44691</v>
      </c>
      <c r="C10487" s="16">
        <v>82</v>
      </c>
      <c r="D10487" s="16">
        <v>73</v>
      </c>
      <c r="E10487" s="17">
        <v>43196</v>
      </c>
      <c r="F10487" s="17"/>
    </row>
    <row r="10488" spans="1:6" x14ac:dyDescent="0.25">
      <c r="A10488" s="16" t="s">
        <v>252</v>
      </c>
      <c r="B10488" s="16">
        <v>43015</v>
      </c>
      <c r="C10488" s="16">
        <v>47</v>
      </c>
      <c r="D10488" s="16">
        <v>39.700000000000003</v>
      </c>
      <c r="E10488" s="17">
        <v>38443</v>
      </c>
      <c r="F10488" s="17"/>
    </row>
    <row r="10489" spans="1:6" x14ac:dyDescent="0.25">
      <c r="A10489" s="16" t="s">
        <v>252</v>
      </c>
      <c r="B10489" s="16">
        <v>44313</v>
      </c>
      <c r="C10489" s="16">
        <v>180</v>
      </c>
      <c r="D10489" s="16">
        <v>165.6</v>
      </c>
      <c r="E10489" s="17">
        <v>32870</v>
      </c>
      <c r="F10489" s="17"/>
    </row>
    <row r="10490" spans="1:6" x14ac:dyDescent="0.25">
      <c r="A10490" s="16" t="s">
        <v>252</v>
      </c>
      <c r="B10490" s="16">
        <v>43231</v>
      </c>
      <c r="C10490" s="16">
        <v>75</v>
      </c>
      <c r="D10490" s="16">
        <v>73</v>
      </c>
      <c r="E10490" s="17">
        <v>34648</v>
      </c>
      <c r="F10490" s="17"/>
    </row>
    <row r="10491" spans="1:6" x14ac:dyDescent="0.25">
      <c r="A10491" s="16" t="s">
        <v>252</v>
      </c>
      <c r="B10491" s="16">
        <v>45011</v>
      </c>
      <c r="C10491" s="16">
        <v>75</v>
      </c>
      <c r="D10491" s="16">
        <v>70.5</v>
      </c>
      <c r="E10491" s="17">
        <v>35027</v>
      </c>
      <c r="F10491" s="17"/>
    </row>
    <row r="10492" spans="1:6" x14ac:dyDescent="0.25">
      <c r="A10492" s="16" t="s">
        <v>252</v>
      </c>
      <c r="B10492" s="16">
        <v>45693</v>
      </c>
      <c r="C10492" s="16">
        <v>99</v>
      </c>
      <c r="D10492" s="16">
        <v>89.3</v>
      </c>
      <c r="E10492" s="17">
        <v>30182</v>
      </c>
      <c r="F10492" s="17"/>
    </row>
    <row r="10493" spans="1:6" x14ac:dyDescent="0.25">
      <c r="A10493" s="16" t="s">
        <v>252</v>
      </c>
      <c r="B10493" s="16">
        <v>43701</v>
      </c>
      <c r="C10493" s="16">
        <v>119</v>
      </c>
      <c r="D10493" s="16">
        <v>106.3</v>
      </c>
      <c r="E10493" s="17">
        <v>28780</v>
      </c>
      <c r="F10493" s="17"/>
    </row>
    <row r="10494" spans="1:6" x14ac:dyDescent="0.25">
      <c r="A10494" s="16" t="s">
        <v>252</v>
      </c>
      <c r="B10494" s="16">
        <v>44805</v>
      </c>
      <c r="C10494" s="16">
        <v>72</v>
      </c>
      <c r="D10494" s="16">
        <v>68.5</v>
      </c>
      <c r="E10494" s="17">
        <v>37425</v>
      </c>
      <c r="F10494" s="17"/>
    </row>
    <row r="10495" spans="1:6" x14ac:dyDescent="0.25">
      <c r="A10495" s="16" t="s">
        <v>252</v>
      </c>
      <c r="B10495" s="16">
        <v>44667</v>
      </c>
      <c r="C10495" s="16">
        <v>88</v>
      </c>
      <c r="D10495" s="16">
        <v>44.1</v>
      </c>
      <c r="E10495" s="17">
        <v>35551</v>
      </c>
      <c r="F10495" s="17"/>
    </row>
    <row r="10496" spans="1:6" x14ac:dyDescent="0.25">
      <c r="A10496" s="16" t="s">
        <v>252</v>
      </c>
      <c r="B10496" s="16">
        <v>44622</v>
      </c>
      <c r="C10496" s="16">
        <v>98</v>
      </c>
      <c r="D10496" s="16">
        <v>58.3</v>
      </c>
      <c r="E10496" s="17">
        <v>34738</v>
      </c>
      <c r="F10496" s="17"/>
    </row>
    <row r="10497" spans="1:6" x14ac:dyDescent="0.25">
      <c r="A10497" s="16" t="s">
        <v>252</v>
      </c>
      <c r="B10497" s="16">
        <v>45211</v>
      </c>
      <c r="C10497" s="16">
        <v>84</v>
      </c>
      <c r="D10497" s="16">
        <v>78.8</v>
      </c>
      <c r="E10497" s="17">
        <v>24473</v>
      </c>
      <c r="F10497" s="17"/>
    </row>
    <row r="10498" spans="1:6" x14ac:dyDescent="0.25">
      <c r="A10498" s="16" t="s">
        <v>252</v>
      </c>
      <c r="B10498" s="16">
        <v>44010</v>
      </c>
      <c r="C10498" s="16">
        <v>115</v>
      </c>
      <c r="D10498" s="16">
        <v>77.7</v>
      </c>
      <c r="E10498" s="17">
        <v>35346</v>
      </c>
      <c r="F10498" s="17"/>
    </row>
    <row r="10499" spans="1:6" x14ac:dyDescent="0.25">
      <c r="A10499" s="16" t="s">
        <v>252</v>
      </c>
      <c r="B10499" s="16">
        <v>43502</v>
      </c>
      <c r="C10499" s="16">
        <v>105</v>
      </c>
      <c r="D10499" s="16">
        <v>92.6</v>
      </c>
      <c r="E10499" s="17">
        <v>38231</v>
      </c>
      <c r="F10499" s="17"/>
    </row>
    <row r="10500" spans="1:6" x14ac:dyDescent="0.25">
      <c r="A10500" s="16" t="s">
        <v>252</v>
      </c>
      <c r="B10500" s="16">
        <v>44512</v>
      </c>
      <c r="C10500" s="16">
        <v>57</v>
      </c>
      <c r="D10500" s="16">
        <v>42.6</v>
      </c>
      <c r="E10500" s="17">
        <v>30032</v>
      </c>
      <c r="F10500" s="17"/>
    </row>
    <row r="10501" spans="1:6" x14ac:dyDescent="0.25">
      <c r="A10501" s="16" t="s">
        <v>252</v>
      </c>
      <c r="B10501" s="16">
        <v>43056</v>
      </c>
      <c r="C10501" s="16">
        <v>150</v>
      </c>
      <c r="D10501" s="16">
        <v>126.9</v>
      </c>
      <c r="E10501" s="17">
        <v>29321</v>
      </c>
      <c r="F10501" s="17"/>
    </row>
    <row r="10502" spans="1:6" x14ac:dyDescent="0.25">
      <c r="A10502" s="16" t="s">
        <v>252</v>
      </c>
      <c r="B10502" s="16">
        <v>45237</v>
      </c>
      <c r="C10502" s="16">
        <v>120</v>
      </c>
      <c r="D10502" s="16">
        <v>105.1</v>
      </c>
      <c r="E10502" s="17">
        <v>36977</v>
      </c>
      <c r="F10502" s="17"/>
    </row>
    <row r="10503" spans="1:6" x14ac:dyDescent="0.25">
      <c r="A10503" s="16" t="s">
        <v>252</v>
      </c>
      <c r="B10503" s="16">
        <v>45107</v>
      </c>
      <c r="C10503" s="16">
        <v>50</v>
      </c>
      <c r="D10503" s="16">
        <v>46.9</v>
      </c>
      <c r="E10503" s="17">
        <v>29651</v>
      </c>
      <c r="F10503" s="17"/>
    </row>
    <row r="10504" spans="1:6" x14ac:dyDescent="0.25">
      <c r="A10504" s="16" t="s">
        <v>252</v>
      </c>
      <c r="B10504" s="16">
        <v>44446</v>
      </c>
      <c r="C10504" s="16">
        <v>79</v>
      </c>
      <c r="D10504" s="16">
        <v>53.4</v>
      </c>
      <c r="E10504" s="17">
        <v>27275</v>
      </c>
      <c r="F10504" s="17"/>
    </row>
    <row r="10505" spans="1:6" x14ac:dyDescent="0.25">
      <c r="A10505" s="16" t="s">
        <v>252</v>
      </c>
      <c r="B10505" s="16">
        <v>45044</v>
      </c>
      <c r="C10505" s="16">
        <v>74</v>
      </c>
      <c r="D10505" s="16">
        <v>53.7</v>
      </c>
      <c r="E10505" s="17">
        <v>33193</v>
      </c>
      <c r="F10505" s="17"/>
    </row>
    <row r="10506" spans="1:6" x14ac:dyDescent="0.25">
      <c r="A10506" s="16" t="s">
        <v>252</v>
      </c>
      <c r="B10506" s="16">
        <v>44870</v>
      </c>
      <c r="C10506" s="16">
        <v>50</v>
      </c>
      <c r="D10506" s="16">
        <v>42.6</v>
      </c>
      <c r="E10506" s="17">
        <v>33835</v>
      </c>
      <c r="F10506" s="17"/>
    </row>
    <row r="10507" spans="1:6" x14ac:dyDescent="0.25">
      <c r="A10507" s="16" t="s">
        <v>252</v>
      </c>
      <c r="B10507" s="16">
        <v>43023</v>
      </c>
      <c r="C10507" s="16">
        <v>20</v>
      </c>
      <c r="D10507" s="16">
        <v>20.8</v>
      </c>
      <c r="E10507" s="17">
        <v>38527</v>
      </c>
      <c r="F10507" s="17"/>
    </row>
    <row r="10508" spans="1:6" x14ac:dyDescent="0.25">
      <c r="A10508" s="16" t="s">
        <v>252</v>
      </c>
      <c r="B10508" s="16">
        <v>44256</v>
      </c>
      <c r="C10508" s="16">
        <v>70</v>
      </c>
      <c r="D10508" s="16">
        <v>63.5</v>
      </c>
      <c r="E10508" s="17">
        <v>41445</v>
      </c>
      <c r="F10508" s="17"/>
    </row>
    <row r="10509" spans="1:6" x14ac:dyDescent="0.25">
      <c r="A10509" s="16" t="s">
        <v>252</v>
      </c>
      <c r="B10509" s="16">
        <v>44691</v>
      </c>
      <c r="C10509" s="16">
        <v>49</v>
      </c>
      <c r="D10509" s="16">
        <v>36</v>
      </c>
      <c r="E10509" s="17">
        <v>35059</v>
      </c>
      <c r="F10509" s="17"/>
    </row>
    <row r="10510" spans="1:6" x14ac:dyDescent="0.25">
      <c r="A10510" s="16" t="s">
        <v>252</v>
      </c>
      <c r="B10510" s="16">
        <v>43616</v>
      </c>
      <c r="C10510" s="16">
        <v>99</v>
      </c>
      <c r="D10510" s="16">
        <v>75.900000000000006</v>
      </c>
      <c r="E10510" s="17">
        <v>29334</v>
      </c>
      <c r="F10510" s="17"/>
    </row>
    <row r="10511" spans="1:6" x14ac:dyDescent="0.25">
      <c r="A10511" s="16" t="s">
        <v>252</v>
      </c>
      <c r="B10511" s="16">
        <v>44708</v>
      </c>
      <c r="C10511" s="16">
        <v>83</v>
      </c>
      <c r="D10511" s="16">
        <v>63.7</v>
      </c>
      <c r="E10511" s="17">
        <v>40431</v>
      </c>
      <c r="F10511" s="17"/>
    </row>
    <row r="10512" spans="1:6" x14ac:dyDescent="0.25">
      <c r="A10512" s="16" t="s">
        <v>252</v>
      </c>
      <c r="B10512" s="16">
        <v>43230</v>
      </c>
      <c r="C10512" s="16">
        <v>99</v>
      </c>
      <c r="D10512" s="16">
        <v>89.4</v>
      </c>
      <c r="E10512" s="17">
        <v>28957</v>
      </c>
      <c r="F10512" s="17"/>
    </row>
    <row r="10513" spans="1:6" x14ac:dyDescent="0.25">
      <c r="A10513" s="16" t="s">
        <v>252</v>
      </c>
      <c r="B10513" s="16">
        <v>43950</v>
      </c>
      <c r="C10513" s="16">
        <v>90</v>
      </c>
      <c r="D10513" s="16">
        <v>67.8</v>
      </c>
      <c r="E10513" s="17">
        <v>36368</v>
      </c>
      <c r="F10513" s="17"/>
    </row>
    <row r="10514" spans="1:6" x14ac:dyDescent="0.25">
      <c r="A10514" s="16" t="s">
        <v>252</v>
      </c>
      <c r="B10514" s="16">
        <v>44890</v>
      </c>
      <c r="C10514" s="16">
        <v>69</v>
      </c>
      <c r="D10514" s="16">
        <v>65.400000000000006</v>
      </c>
      <c r="E10514" s="17">
        <v>32820</v>
      </c>
      <c r="F10514" s="17"/>
    </row>
    <row r="10515" spans="1:6" x14ac:dyDescent="0.25">
      <c r="A10515" s="16" t="s">
        <v>252</v>
      </c>
      <c r="B10515" s="16">
        <v>43112</v>
      </c>
      <c r="C10515" s="16">
        <v>99</v>
      </c>
      <c r="D10515" s="16">
        <v>88.8</v>
      </c>
      <c r="E10515" s="17">
        <v>29293</v>
      </c>
      <c r="F10515" s="17"/>
    </row>
    <row r="10516" spans="1:6" x14ac:dyDescent="0.25">
      <c r="A10516" s="16" t="s">
        <v>252</v>
      </c>
      <c r="B10516" s="16">
        <v>45631</v>
      </c>
      <c r="C10516" s="16">
        <v>99</v>
      </c>
      <c r="D10516" s="16">
        <v>95.6</v>
      </c>
      <c r="E10516" s="17">
        <v>28611</v>
      </c>
      <c r="F10516" s="17"/>
    </row>
    <row r="10517" spans="1:6" x14ac:dyDescent="0.25">
      <c r="A10517" s="16" t="s">
        <v>252</v>
      </c>
      <c r="B10517" s="16">
        <v>43317</v>
      </c>
      <c r="C10517" s="16">
        <v>46</v>
      </c>
      <c r="D10517" s="16">
        <v>27.9</v>
      </c>
      <c r="E10517" s="17">
        <v>33296</v>
      </c>
      <c r="F10517" s="17"/>
    </row>
    <row r="10518" spans="1:6" x14ac:dyDescent="0.25">
      <c r="A10518" s="16" t="s">
        <v>252</v>
      </c>
      <c r="B10518" s="16">
        <v>44103</v>
      </c>
      <c r="C10518" s="16">
        <v>158</v>
      </c>
      <c r="D10518" s="16">
        <v>126.7</v>
      </c>
      <c r="E10518" s="17">
        <v>35419</v>
      </c>
      <c r="F10518" s="17"/>
    </row>
    <row r="10519" spans="1:6" x14ac:dyDescent="0.25">
      <c r="A10519" s="16" t="s">
        <v>252</v>
      </c>
      <c r="B10519" s="16">
        <v>45344</v>
      </c>
      <c r="C10519" s="16">
        <v>88</v>
      </c>
      <c r="D10519" s="16">
        <v>72.400000000000006</v>
      </c>
      <c r="E10519" s="17">
        <v>35439</v>
      </c>
      <c r="F10519" s="17"/>
    </row>
    <row r="10520" spans="1:6" x14ac:dyDescent="0.25">
      <c r="A10520" s="16" t="s">
        <v>252</v>
      </c>
      <c r="B10520" s="16">
        <v>44011</v>
      </c>
      <c r="C10520" s="16">
        <v>75</v>
      </c>
      <c r="D10520" s="16">
        <v>70.7</v>
      </c>
      <c r="E10520" s="17">
        <v>42138</v>
      </c>
      <c r="F10520" s="17"/>
    </row>
    <row r="10521" spans="1:6" x14ac:dyDescent="0.25">
      <c r="A10521" s="16" t="s">
        <v>252</v>
      </c>
      <c r="B10521" s="16">
        <v>44130</v>
      </c>
      <c r="C10521" s="16">
        <v>90</v>
      </c>
      <c r="D10521" s="16">
        <v>47.5</v>
      </c>
      <c r="E10521" s="17">
        <v>35200</v>
      </c>
      <c r="F10521" s="17"/>
    </row>
    <row r="10522" spans="1:6" x14ac:dyDescent="0.25">
      <c r="A10522" s="16" t="s">
        <v>252</v>
      </c>
      <c r="B10522" s="16">
        <v>43527</v>
      </c>
      <c r="C10522" s="16">
        <v>50</v>
      </c>
      <c r="D10522" s="16">
        <v>46.6</v>
      </c>
      <c r="E10522" s="17">
        <v>37610</v>
      </c>
      <c r="F10522" s="17"/>
    </row>
    <row r="10523" spans="1:6" x14ac:dyDescent="0.25">
      <c r="A10523" s="16" t="s">
        <v>252</v>
      </c>
      <c r="B10523" s="16">
        <v>43055</v>
      </c>
      <c r="C10523" s="16">
        <v>173</v>
      </c>
      <c r="D10523" s="16">
        <v>137.9</v>
      </c>
      <c r="E10523" s="17">
        <v>29147</v>
      </c>
      <c r="F10523" s="17"/>
    </row>
    <row r="10524" spans="1:6" x14ac:dyDescent="0.25">
      <c r="A10524" s="16" t="s">
        <v>252</v>
      </c>
      <c r="B10524" s="16">
        <v>43506</v>
      </c>
      <c r="C10524" s="16">
        <v>159</v>
      </c>
      <c r="D10524" s="16">
        <v>105</v>
      </c>
      <c r="E10524" s="17">
        <v>33325</v>
      </c>
      <c r="F10524" s="17"/>
    </row>
    <row r="10525" spans="1:6" x14ac:dyDescent="0.25">
      <c r="A10525" s="16" t="s">
        <v>252</v>
      </c>
      <c r="B10525" s="16">
        <v>44041</v>
      </c>
      <c r="C10525" s="16">
        <v>80</v>
      </c>
      <c r="D10525" s="16">
        <v>49.5</v>
      </c>
      <c r="E10525" s="17">
        <v>38912</v>
      </c>
      <c r="F10525" s="17"/>
    </row>
    <row r="10526" spans="1:6" x14ac:dyDescent="0.25">
      <c r="A10526" s="16" t="s">
        <v>252</v>
      </c>
      <c r="B10526" s="16">
        <v>45503</v>
      </c>
      <c r="C10526" s="16">
        <v>81</v>
      </c>
      <c r="D10526" s="16">
        <v>75.8</v>
      </c>
      <c r="E10526" s="17">
        <v>37352</v>
      </c>
      <c r="F10526" s="17"/>
    </row>
    <row r="10527" spans="1:6" x14ac:dyDescent="0.25">
      <c r="A10527" s="16" t="s">
        <v>252</v>
      </c>
      <c r="B10527" s="16">
        <v>44452</v>
      </c>
      <c r="C10527" s="16">
        <v>91</v>
      </c>
      <c r="D10527" s="16">
        <v>85.5</v>
      </c>
      <c r="E10527" s="17">
        <v>32170</v>
      </c>
      <c r="F10527" s="17"/>
    </row>
    <row r="10528" spans="1:6" x14ac:dyDescent="0.25">
      <c r="A10528" s="16" t="s">
        <v>252</v>
      </c>
      <c r="B10528" s="16">
        <v>44107</v>
      </c>
      <c r="C10528" s="16">
        <v>135</v>
      </c>
      <c r="D10528" s="16">
        <v>95.4</v>
      </c>
      <c r="E10528" s="17">
        <v>26151</v>
      </c>
      <c r="F10528" s="17"/>
    </row>
    <row r="10529" spans="1:6" x14ac:dyDescent="0.25">
      <c r="A10529" s="16" t="s">
        <v>252</v>
      </c>
      <c r="B10529" s="16">
        <v>43026</v>
      </c>
      <c r="C10529" s="16">
        <v>72</v>
      </c>
      <c r="D10529" s="16">
        <v>66.7</v>
      </c>
      <c r="E10529" s="17">
        <v>39860</v>
      </c>
      <c r="F10529" s="17"/>
    </row>
    <row r="10530" spans="1:6" x14ac:dyDescent="0.25">
      <c r="A10530" s="16" t="s">
        <v>252</v>
      </c>
      <c r="B10530" s="16">
        <v>45426</v>
      </c>
      <c r="C10530" s="16">
        <v>84</v>
      </c>
      <c r="D10530" s="16">
        <v>51.1</v>
      </c>
      <c r="E10530" s="17">
        <v>38322</v>
      </c>
      <c r="F10530" s="17"/>
    </row>
    <row r="10531" spans="1:6" x14ac:dyDescent="0.25">
      <c r="A10531" s="16" t="s">
        <v>252</v>
      </c>
      <c r="B10531" s="16">
        <v>43420</v>
      </c>
      <c r="C10531" s="16">
        <v>38</v>
      </c>
      <c r="D10531" s="16">
        <v>30.1</v>
      </c>
      <c r="E10531" s="17">
        <v>35276</v>
      </c>
      <c r="F10531" s="17"/>
    </row>
    <row r="10532" spans="1:6" x14ac:dyDescent="0.25">
      <c r="A10532" s="16" t="s">
        <v>252</v>
      </c>
      <c r="B10532" s="16">
        <v>43440</v>
      </c>
      <c r="C10532" s="16">
        <v>20</v>
      </c>
      <c r="D10532" s="16">
        <v>7</v>
      </c>
      <c r="E10532" s="17">
        <v>39365</v>
      </c>
      <c r="F10532" s="17"/>
    </row>
    <row r="10533" spans="1:6" x14ac:dyDescent="0.25">
      <c r="A10533" s="16" t="s">
        <v>252</v>
      </c>
      <c r="B10533" s="16">
        <v>44512</v>
      </c>
      <c r="C10533" s="16">
        <v>115</v>
      </c>
      <c r="D10533" s="16">
        <v>84.3</v>
      </c>
      <c r="E10533" s="17">
        <v>36654</v>
      </c>
      <c r="F10533" s="17"/>
    </row>
    <row r="10534" spans="1:6" x14ac:dyDescent="0.25">
      <c r="A10534" s="16" t="s">
        <v>252</v>
      </c>
      <c r="B10534" s="16">
        <v>44622</v>
      </c>
      <c r="C10534" s="16">
        <v>72</v>
      </c>
      <c r="D10534" s="16">
        <v>52.6</v>
      </c>
      <c r="E10534" s="17">
        <v>28976</v>
      </c>
      <c r="F10534" s="17"/>
    </row>
    <row r="10535" spans="1:6" x14ac:dyDescent="0.25">
      <c r="A10535" s="16" t="s">
        <v>252</v>
      </c>
      <c r="B10535" s="16">
        <v>45236</v>
      </c>
      <c r="C10535" s="16">
        <v>162</v>
      </c>
      <c r="D10535" s="16">
        <v>29.8</v>
      </c>
      <c r="E10535" s="17">
        <v>32630</v>
      </c>
      <c r="F10535" s="17"/>
    </row>
    <row r="10536" spans="1:6" x14ac:dyDescent="0.25">
      <c r="A10536" s="16" t="s">
        <v>252</v>
      </c>
      <c r="B10536" s="16">
        <v>45211</v>
      </c>
      <c r="C10536" s="16">
        <v>82</v>
      </c>
      <c r="D10536" s="16">
        <v>76.599999999999994</v>
      </c>
      <c r="E10536" s="17">
        <v>35759</v>
      </c>
      <c r="F10536" s="17"/>
    </row>
    <row r="10537" spans="1:6" x14ac:dyDescent="0.25">
      <c r="A10537" s="16" t="s">
        <v>252</v>
      </c>
      <c r="B10537" s="16">
        <v>44857</v>
      </c>
      <c r="C10537" s="16">
        <v>100</v>
      </c>
      <c r="D10537" s="16">
        <v>64.2</v>
      </c>
      <c r="E10537" s="17">
        <v>29405</v>
      </c>
      <c r="F10537" s="17"/>
    </row>
    <row r="10538" spans="1:6" x14ac:dyDescent="0.25">
      <c r="A10538" s="16" t="s">
        <v>252</v>
      </c>
      <c r="B10538" s="16">
        <v>44641</v>
      </c>
      <c r="C10538" s="16">
        <v>99</v>
      </c>
      <c r="D10538" s="16">
        <v>57.6</v>
      </c>
      <c r="E10538" s="17">
        <v>35682</v>
      </c>
      <c r="F10538" s="17"/>
    </row>
    <row r="10539" spans="1:6" x14ac:dyDescent="0.25">
      <c r="A10539" s="16" t="s">
        <v>252</v>
      </c>
      <c r="B10539" s="16">
        <v>43050</v>
      </c>
      <c r="C10539" s="16">
        <v>44</v>
      </c>
      <c r="D10539" s="16">
        <v>36.299999999999997</v>
      </c>
      <c r="E10539" s="17">
        <v>34943</v>
      </c>
      <c r="F10539" s="17"/>
    </row>
    <row r="10540" spans="1:6" x14ac:dyDescent="0.25">
      <c r="A10540" s="16" t="s">
        <v>252</v>
      </c>
      <c r="B10540" s="16">
        <v>44134</v>
      </c>
      <c r="C10540" s="16">
        <v>200</v>
      </c>
      <c r="D10540" s="16">
        <v>176.2</v>
      </c>
      <c r="E10540" s="17">
        <v>32772</v>
      </c>
      <c r="F10540" s="17"/>
    </row>
    <row r="10541" spans="1:6" x14ac:dyDescent="0.25">
      <c r="A10541" s="16" t="s">
        <v>252</v>
      </c>
      <c r="B10541" s="16">
        <v>43078</v>
      </c>
      <c r="C10541" s="16">
        <v>75</v>
      </c>
      <c r="D10541" s="16">
        <v>71.400000000000006</v>
      </c>
      <c r="E10541" s="17">
        <v>29273</v>
      </c>
      <c r="F10541" s="17"/>
    </row>
    <row r="10542" spans="1:6" x14ac:dyDescent="0.25">
      <c r="A10542" s="16" t="s">
        <v>252</v>
      </c>
      <c r="B10542" s="16">
        <v>45150</v>
      </c>
      <c r="C10542" s="16">
        <v>99</v>
      </c>
      <c r="D10542" s="16">
        <v>92.9</v>
      </c>
      <c r="E10542" s="17">
        <v>30893</v>
      </c>
      <c r="F10542" s="17"/>
    </row>
    <row r="10543" spans="1:6" x14ac:dyDescent="0.25">
      <c r="A10543" s="16" t="s">
        <v>252</v>
      </c>
      <c r="B10543" s="16">
        <v>44131</v>
      </c>
      <c r="C10543" s="16">
        <v>80</v>
      </c>
      <c r="D10543" s="16">
        <v>68</v>
      </c>
      <c r="E10543" s="17">
        <v>42445</v>
      </c>
      <c r="F10543" s="17"/>
    </row>
    <row r="10544" spans="1:6" x14ac:dyDescent="0.25">
      <c r="A10544" s="16" t="s">
        <v>252</v>
      </c>
      <c r="B10544" s="16">
        <v>45822</v>
      </c>
      <c r="C10544" s="16">
        <v>110</v>
      </c>
      <c r="D10544" s="16">
        <v>86.4</v>
      </c>
      <c r="E10544" s="17">
        <v>28667</v>
      </c>
      <c r="F10544" s="17"/>
    </row>
    <row r="10545" spans="1:6" x14ac:dyDescent="0.25">
      <c r="A10545" s="16" t="s">
        <v>252</v>
      </c>
      <c r="B10545" s="16">
        <v>44646</v>
      </c>
      <c r="C10545" s="16">
        <v>89</v>
      </c>
      <c r="D10545" s="16">
        <v>75.5</v>
      </c>
      <c r="E10545" s="17">
        <v>37925</v>
      </c>
      <c r="F10545" s="17"/>
    </row>
    <row r="10546" spans="1:6" x14ac:dyDescent="0.25">
      <c r="A10546" s="16" t="s">
        <v>252</v>
      </c>
      <c r="B10546" s="16">
        <v>43078</v>
      </c>
      <c r="C10546" s="16">
        <v>50</v>
      </c>
      <c r="D10546" s="16">
        <v>48</v>
      </c>
      <c r="E10546" s="17">
        <v>28581</v>
      </c>
      <c r="F10546" s="17"/>
    </row>
    <row r="10547" spans="1:6" x14ac:dyDescent="0.25">
      <c r="A10547" s="16" t="s">
        <v>252</v>
      </c>
      <c r="B10547" s="16">
        <v>44614</v>
      </c>
      <c r="C10547" s="16">
        <v>99</v>
      </c>
      <c r="D10547" s="16">
        <v>85.8</v>
      </c>
      <c r="E10547" s="17">
        <v>29312</v>
      </c>
      <c r="F10547" s="17"/>
    </row>
    <row r="10548" spans="1:6" x14ac:dyDescent="0.25">
      <c r="A10548" s="16" t="s">
        <v>252</v>
      </c>
      <c r="B10548" s="16">
        <v>44691</v>
      </c>
      <c r="C10548" s="16">
        <v>22</v>
      </c>
      <c r="D10548" s="16">
        <v>19.899999999999999</v>
      </c>
      <c r="E10548" s="17">
        <v>41362</v>
      </c>
      <c r="F10548" s="17"/>
    </row>
    <row r="10549" spans="1:6" x14ac:dyDescent="0.25">
      <c r="A10549" s="16" t="s">
        <v>252</v>
      </c>
      <c r="B10549" s="16">
        <v>44212</v>
      </c>
      <c r="C10549" s="16">
        <v>68</v>
      </c>
      <c r="D10549" s="16">
        <v>49.8</v>
      </c>
      <c r="E10549" s="17">
        <v>29284</v>
      </c>
      <c r="F10549" s="17"/>
    </row>
    <row r="10550" spans="1:6" x14ac:dyDescent="0.25">
      <c r="A10550" s="16" t="s">
        <v>252</v>
      </c>
      <c r="B10550" s="16">
        <v>45040</v>
      </c>
      <c r="C10550" s="16">
        <v>43</v>
      </c>
      <c r="D10550" s="16">
        <v>33.700000000000003</v>
      </c>
      <c r="E10550" s="17">
        <v>37033</v>
      </c>
      <c r="F10550" s="17"/>
    </row>
    <row r="10551" spans="1:6" x14ac:dyDescent="0.25">
      <c r="A10551" s="16" t="s">
        <v>252</v>
      </c>
      <c r="B10551" s="16">
        <v>44509</v>
      </c>
      <c r="C10551" s="16">
        <v>70</v>
      </c>
      <c r="D10551" s="16">
        <v>66.099999999999994</v>
      </c>
      <c r="E10551" s="17">
        <v>32629</v>
      </c>
      <c r="F10551" s="17"/>
    </row>
    <row r="10552" spans="1:6" x14ac:dyDescent="0.25">
      <c r="A10552" s="16" t="s">
        <v>252</v>
      </c>
      <c r="B10552" s="16">
        <v>44303</v>
      </c>
      <c r="C10552" s="16">
        <v>60</v>
      </c>
      <c r="D10552" s="16">
        <v>54.1</v>
      </c>
      <c r="E10552" s="17">
        <v>33616</v>
      </c>
      <c r="F10552" s="17"/>
    </row>
    <row r="10553" spans="1:6" x14ac:dyDescent="0.25">
      <c r="A10553" s="16" t="s">
        <v>252</v>
      </c>
      <c r="B10553" s="16">
        <v>44122</v>
      </c>
      <c r="C10553" s="16">
        <v>355</v>
      </c>
      <c r="D10553" s="16">
        <v>342.5</v>
      </c>
      <c r="E10553" s="17">
        <v>24473</v>
      </c>
      <c r="F10553" s="17"/>
    </row>
    <row r="10554" spans="1:6" x14ac:dyDescent="0.25">
      <c r="A10554" s="16" t="s">
        <v>252</v>
      </c>
      <c r="B10554" s="16">
        <v>44212</v>
      </c>
      <c r="C10554" s="16">
        <v>90</v>
      </c>
      <c r="D10554" s="16">
        <v>84.9</v>
      </c>
      <c r="E10554" s="17">
        <v>43067</v>
      </c>
      <c r="F10554" s="17"/>
    </row>
    <row r="10555" spans="1:6" x14ac:dyDescent="0.25">
      <c r="A10555" s="16" t="s">
        <v>252</v>
      </c>
      <c r="B10555" s="16">
        <v>44053</v>
      </c>
      <c r="C10555" s="16">
        <v>99</v>
      </c>
      <c r="D10555" s="16">
        <v>75.599999999999994</v>
      </c>
      <c r="E10555" s="17">
        <v>30839</v>
      </c>
      <c r="F10555" s="17"/>
    </row>
    <row r="10556" spans="1:6" x14ac:dyDescent="0.25">
      <c r="A10556" s="16" t="s">
        <v>252</v>
      </c>
      <c r="B10556" s="16">
        <v>44224</v>
      </c>
      <c r="C10556" s="16">
        <v>62</v>
      </c>
      <c r="D10556" s="16">
        <v>46.3</v>
      </c>
      <c r="E10556" s="17">
        <v>33613</v>
      </c>
      <c r="F10556" s="17"/>
    </row>
    <row r="10557" spans="1:6" x14ac:dyDescent="0.25">
      <c r="A10557" s="16" t="s">
        <v>252</v>
      </c>
      <c r="B10557" s="16">
        <v>45856</v>
      </c>
      <c r="C10557" s="16">
        <v>52</v>
      </c>
      <c r="D10557" s="16">
        <v>44.9</v>
      </c>
      <c r="E10557" s="17">
        <v>37609</v>
      </c>
      <c r="F10557" s="17"/>
    </row>
    <row r="10558" spans="1:6" x14ac:dyDescent="0.25">
      <c r="A10558" s="16" t="s">
        <v>252</v>
      </c>
      <c r="B10558" s="16">
        <v>45503</v>
      </c>
      <c r="C10558" s="16">
        <v>99</v>
      </c>
      <c r="D10558" s="16">
        <v>56.9</v>
      </c>
      <c r="E10558" s="17">
        <v>31574</v>
      </c>
      <c r="F10558" s="17"/>
    </row>
    <row r="10559" spans="1:6" x14ac:dyDescent="0.25">
      <c r="A10559" s="16" t="s">
        <v>252</v>
      </c>
      <c r="B10559" s="16">
        <v>45652</v>
      </c>
      <c r="C10559" s="16">
        <v>23</v>
      </c>
      <c r="D10559" s="16">
        <v>21.5</v>
      </c>
      <c r="E10559" s="17">
        <v>35247</v>
      </c>
      <c r="F10559" s="17"/>
    </row>
    <row r="10560" spans="1:6" x14ac:dyDescent="0.25">
      <c r="A10560" s="16" t="s">
        <v>252</v>
      </c>
      <c r="B10560" s="16">
        <v>44236</v>
      </c>
      <c r="C10560" s="16">
        <v>75</v>
      </c>
      <c r="D10560" s="16">
        <v>71.2</v>
      </c>
      <c r="E10560" s="17">
        <v>32997</v>
      </c>
      <c r="F10560" s="17"/>
    </row>
    <row r="10561" spans="1:6" x14ac:dyDescent="0.25">
      <c r="A10561" s="16" t="s">
        <v>252</v>
      </c>
      <c r="B10561" s="16">
        <v>43614</v>
      </c>
      <c r="C10561" s="16">
        <v>84</v>
      </c>
      <c r="D10561" s="16">
        <v>76.5</v>
      </c>
      <c r="E10561" s="17">
        <v>32674</v>
      </c>
      <c r="F10561" s="17"/>
    </row>
    <row r="10562" spans="1:6" x14ac:dyDescent="0.25">
      <c r="A10562" s="16" t="s">
        <v>252</v>
      </c>
      <c r="B10562" s="16">
        <v>45036</v>
      </c>
      <c r="C10562" s="16">
        <v>45</v>
      </c>
      <c r="D10562" s="16">
        <v>43.8</v>
      </c>
      <c r="E10562" s="17">
        <v>38193</v>
      </c>
      <c r="F10562" s="17"/>
    </row>
    <row r="10563" spans="1:6" x14ac:dyDescent="0.25">
      <c r="A10563" s="16" t="s">
        <v>252</v>
      </c>
      <c r="B10563" s="16">
        <v>44333</v>
      </c>
      <c r="C10563" s="16">
        <v>150</v>
      </c>
      <c r="D10563" s="16">
        <v>129.9</v>
      </c>
      <c r="E10563" s="17">
        <v>33427</v>
      </c>
      <c r="F10563" s="17"/>
    </row>
    <row r="10564" spans="1:6" x14ac:dyDescent="0.25">
      <c r="A10564" s="16" t="s">
        <v>252</v>
      </c>
      <c r="B10564" s="16">
        <v>43219</v>
      </c>
      <c r="C10564" s="16">
        <v>181</v>
      </c>
      <c r="D10564" s="16">
        <v>140.30000000000001</v>
      </c>
      <c r="E10564" s="17">
        <v>29278</v>
      </c>
      <c r="F10564" s="17"/>
    </row>
    <row r="10565" spans="1:6" x14ac:dyDescent="0.25">
      <c r="A10565" s="16" t="s">
        <v>252</v>
      </c>
      <c r="B10565" s="16">
        <v>44094</v>
      </c>
      <c r="C10565" s="16">
        <v>173</v>
      </c>
      <c r="D10565" s="16">
        <v>124.8</v>
      </c>
      <c r="E10565" s="17">
        <v>27151</v>
      </c>
      <c r="F10565" s="17"/>
    </row>
    <row r="10566" spans="1:6" x14ac:dyDescent="0.25">
      <c r="A10566" s="16" t="s">
        <v>252</v>
      </c>
      <c r="B10566" s="16">
        <v>45245</v>
      </c>
      <c r="C10566" s="16">
        <v>99</v>
      </c>
      <c r="D10566" s="16">
        <v>60</v>
      </c>
      <c r="E10566" s="17">
        <v>43356</v>
      </c>
      <c r="F10566" s="17"/>
    </row>
    <row r="10567" spans="1:6" x14ac:dyDescent="0.25">
      <c r="A10567" s="16" t="s">
        <v>252</v>
      </c>
      <c r="B10567" s="16">
        <v>43420</v>
      </c>
      <c r="C10567" s="16">
        <v>30</v>
      </c>
      <c r="D10567" s="16">
        <v>28.4</v>
      </c>
      <c r="E10567" s="17">
        <v>41934</v>
      </c>
      <c r="F10567" s="17"/>
    </row>
    <row r="10568" spans="1:6" x14ac:dyDescent="0.25">
      <c r="A10568" s="16" t="s">
        <v>252</v>
      </c>
      <c r="B10568" s="16">
        <v>44266</v>
      </c>
      <c r="C10568" s="16">
        <v>105</v>
      </c>
      <c r="D10568" s="16">
        <v>74.3</v>
      </c>
      <c r="E10568" s="17">
        <v>28543</v>
      </c>
      <c r="F10568" s="17"/>
    </row>
    <row r="10569" spans="1:6" x14ac:dyDescent="0.25">
      <c r="A10569" s="16" t="s">
        <v>252</v>
      </c>
      <c r="B10569" s="16">
        <v>44011</v>
      </c>
      <c r="C10569" s="16">
        <v>50</v>
      </c>
      <c r="D10569" s="16">
        <v>46.3</v>
      </c>
      <c r="E10569" s="17">
        <v>39224</v>
      </c>
      <c r="F10569" s="17"/>
    </row>
    <row r="10570" spans="1:6" x14ac:dyDescent="0.25">
      <c r="A10570" s="16" t="s">
        <v>252</v>
      </c>
      <c r="B10570" s="16">
        <v>45011</v>
      </c>
      <c r="C10570" s="16">
        <v>80</v>
      </c>
      <c r="D10570" s="16">
        <v>75.900000000000006</v>
      </c>
      <c r="E10570" s="17">
        <v>29753</v>
      </c>
      <c r="F10570" s="17"/>
    </row>
    <row r="10571" spans="1:6" x14ac:dyDescent="0.25">
      <c r="A10571" s="16" t="s">
        <v>252</v>
      </c>
      <c r="B10571" s="16">
        <v>43522</v>
      </c>
      <c r="C10571" s="16">
        <v>32</v>
      </c>
      <c r="D10571" s="16">
        <v>31.5</v>
      </c>
      <c r="E10571" s="17">
        <v>36413</v>
      </c>
      <c r="F10571" s="17"/>
    </row>
    <row r="10572" spans="1:6" x14ac:dyDescent="0.25">
      <c r="A10572" s="16" t="s">
        <v>252</v>
      </c>
      <c r="B10572" s="16">
        <v>45152</v>
      </c>
      <c r="C10572" s="16">
        <v>50</v>
      </c>
      <c r="D10572" s="16">
        <v>43.4</v>
      </c>
      <c r="E10572" s="17">
        <v>33745</v>
      </c>
      <c r="F10572" s="17"/>
    </row>
    <row r="10573" spans="1:6" x14ac:dyDescent="0.25">
      <c r="A10573" s="16" t="s">
        <v>252</v>
      </c>
      <c r="B10573" s="16">
        <v>44128</v>
      </c>
      <c r="C10573" s="16">
        <v>97</v>
      </c>
      <c r="D10573" s="16">
        <v>87.3</v>
      </c>
      <c r="E10573" s="17">
        <v>40469</v>
      </c>
      <c r="F10573" s="17"/>
    </row>
    <row r="10574" spans="1:6" x14ac:dyDescent="0.25">
      <c r="A10574" s="16" t="s">
        <v>252</v>
      </c>
      <c r="B10574" s="16">
        <v>43614</v>
      </c>
      <c r="C10574" s="16">
        <v>34</v>
      </c>
      <c r="D10574" s="16">
        <v>32.700000000000003</v>
      </c>
      <c r="E10574" s="17">
        <v>34807</v>
      </c>
      <c r="F10574" s="17"/>
    </row>
    <row r="10575" spans="1:6" x14ac:dyDescent="0.25">
      <c r="A10575" s="16" t="s">
        <v>252</v>
      </c>
      <c r="B10575" s="16">
        <v>43215</v>
      </c>
      <c r="C10575" s="16">
        <v>104</v>
      </c>
      <c r="D10575" s="16">
        <v>92.9</v>
      </c>
      <c r="E10575" s="17">
        <v>27435</v>
      </c>
      <c r="F10575" s="17"/>
    </row>
    <row r="10576" spans="1:6" x14ac:dyDescent="0.25">
      <c r="A10576" s="16" t="s">
        <v>252</v>
      </c>
      <c r="B10576" s="16">
        <v>45322</v>
      </c>
      <c r="C10576" s="16">
        <v>79</v>
      </c>
      <c r="D10576" s="16">
        <v>70.400000000000006</v>
      </c>
      <c r="E10576" s="17">
        <v>40234</v>
      </c>
      <c r="F10576" s="17"/>
    </row>
    <row r="10577" spans="1:6" x14ac:dyDescent="0.25">
      <c r="A10577" s="16" t="s">
        <v>252</v>
      </c>
      <c r="B10577" s="16">
        <v>44001</v>
      </c>
      <c r="C10577" s="16">
        <v>114</v>
      </c>
      <c r="D10577" s="16">
        <v>106.2</v>
      </c>
      <c r="E10577" s="17">
        <v>34151</v>
      </c>
      <c r="F10577" s="17"/>
    </row>
    <row r="10578" spans="1:6" x14ac:dyDescent="0.25">
      <c r="A10578" s="16" t="s">
        <v>252</v>
      </c>
      <c r="B10578" s="16">
        <v>43950</v>
      </c>
      <c r="C10578" s="16">
        <v>87</v>
      </c>
      <c r="D10578" s="16">
        <v>82.8</v>
      </c>
      <c r="E10578" s="17">
        <v>34604</v>
      </c>
      <c r="F10578" s="17"/>
    </row>
    <row r="10579" spans="1:6" x14ac:dyDescent="0.25">
      <c r="A10579" s="16" t="s">
        <v>252</v>
      </c>
      <c r="B10579" s="16">
        <v>43113</v>
      </c>
      <c r="C10579" s="16">
        <v>44</v>
      </c>
      <c r="D10579" s="16">
        <v>34.200000000000003</v>
      </c>
      <c r="E10579" s="17">
        <v>35496</v>
      </c>
      <c r="F10579" s="17"/>
    </row>
    <row r="10580" spans="1:6" x14ac:dyDescent="0.25">
      <c r="A10580" s="16" t="s">
        <v>252</v>
      </c>
      <c r="B10580" s="16">
        <v>43542</v>
      </c>
      <c r="C10580" s="16">
        <v>50</v>
      </c>
      <c r="D10580" s="16">
        <v>48.6</v>
      </c>
      <c r="E10580" s="17">
        <v>39588</v>
      </c>
      <c r="F10580" s="17"/>
    </row>
    <row r="10581" spans="1:6" x14ac:dyDescent="0.25">
      <c r="A10581" s="16" t="s">
        <v>252</v>
      </c>
      <c r="B10581" s="16">
        <v>44483</v>
      </c>
      <c r="C10581" s="16">
        <v>92</v>
      </c>
      <c r="D10581" s="16">
        <v>85.6</v>
      </c>
      <c r="E10581" s="17">
        <v>37895</v>
      </c>
      <c r="F10581" s="17"/>
    </row>
    <row r="10582" spans="1:6" x14ac:dyDescent="0.25">
      <c r="A10582" s="16" t="s">
        <v>252</v>
      </c>
      <c r="B10582" s="16">
        <v>45429</v>
      </c>
      <c r="C10582" s="16">
        <v>55</v>
      </c>
      <c r="D10582" s="16">
        <v>28.4</v>
      </c>
      <c r="E10582" s="17">
        <v>32874</v>
      </c>
      <c r="F10582" s="17"/>
    </row>
    <row r="10583" spans="1:6" x14ac:dyDescent="0.25">
      <c r="A10583" s="16" t="s">
        <v>252</v>
      </c>
      <c r="B10583" s="16">
        <v>45679</v>
      </c>
      <c r="C10583" s="16">
        <v>50</v>
      </c>
      <c r="D10583" s="16">
        <v>45.1</v>
      </c>
      <c r="E10583" s="17">
        <v>34022</v>
      </c>
      <c r="F10583" s="17"/>
    </row>
    <row r="10584" spans="1:6" x14ac:dyDescent="0.25">
      <c r="A10584" s="16" t="s">
        <v>252</v>
      </c>
      <c r="B10584" s="16">
        <v>43140</v>
      </c>
      <c r="C10584" s="16">
        <v>79</v>
      </c>
      <c r="D10584" s="16">
        <v>57.3</v>
      </c>
      <c r="E10584" s="17">
        <v>25618</v>
      </c>
      <c r="F10584" s="17"/>
    </row>
    <row r="10585" spans="1:6" x14ac:dyDescent="0.25">
      <c r="A10585" s="16" t="s">
        <v>252</v>
      </c>
      <c r="B10585" s="16">
        <v>43832</v>
      </c>
      <c r="C10585" s="16">
        <v>85</v>
      </c>
      <c r="D10585" s="16">
        <v>75.5</v>
      </c>
      <c r="E10585" s="17">
        <v>29108</v>
      </c>
      <c r="F10585" s="17"/>
    </row>
    <row r="10586" spans="1:6" x14ac:dyDescent="0.25">
      <c r="A10586" s="16" t="s">
        <v>252</v>
      </c>
      <c r="B10586" s="16">
        <v>44133</v>
      </c>
      <c r="C10586" s="16">
        <v>83</v>
      </c>
      <c r="D10586" s="16">
        <v>63.4</v>
      </c>
      <c r="E10586" s="17">
        <v>35883</v>
      </c>
      <c r="F10586" s="17"/>
    </row>
    <row r="10587" spans="1:6" x14ac:dyDescent="0.25">
      <c r="A10587" s="16" t="s">
        <v>252</v>
      </c>
      <c r="B10587" s="16">
        <v>45840</v>
      </c>
      <c r="C10587" s="16">
        <v>120</v>
      </c>
      <c r="D10587" s="16">
        <v>103.6</v>
      </c>
      <c r="E10587" s="17">
        <v>33970</v>
      </c>
      <c r="F10587" s="17"/>
    </row>
    <row r="10588" spans="1:6" x14ac:dyDescent="0.25">
      <c r="A10588" s="16" t="s">
        <v>252</v>
      </c>
      <c r="B10588" s="16">
        <v>43209</v>
      </c>
      <c r="C10588" s="16">
        <v>99</v>
      </c>
      <c r="D10588" s="16">
        <v>83.1</v>
      </c>
      <c r="E10588" s="17">
        <v>24473</v>
      </c>
      <c r="F10588" s="17"/>
    </row>
    <row r="10589" spans="1:6" x14ac:dyDescent="0.25">
      <c r="A10589" s="16" t="s">
        <v>252</v>
      </c>
      <c r="B10589" s="16">
        <v>45014</v>
      </c>
      <c r="C10589" s="16">
        <v>76</v>
      </c>
      <c r="D10589" s="16">
        <v>54.1</v>
      </c>
      <c r="E10589" s="17">
        <v>28502</v>
      </c>
      <c r="F10589" s="17"/>
    </row>
    <row r="10590" spans="1:6" x14ac:dyDescent="0.25">
      <c r="A10590" s="16" t="s">
        <v>252</v>
      </c>
      <c r="B10590" s="16">
        <v>45680</v>
      </c>
      <c r="C10590" s="16">
        <v>100</v>
      </c>
      <c r="D10590" s="16">
        <v>93.7</v>
      </c>
      <c r="E10590" s="17">
        <v>30788</v>
      </c>
      <c r="F10590" s="17"/>
    </row>
    <row r="10591" spans="1:6" x14ac:dyDescent="0.25">
      <c r="A10591" s="16" t="s">
        <v>252</v>
      </c>
      <c r="B10591" s="16">
        <v>44833</v>
      </c>
      <c r="C10591" s="16">
        <v>45</v>
      </c>
      <c r="D10591" s="16">
        <v>35</v>
      </c>
      <c r="E10591" s="17">
        <v>28750</v>
      </c>
      <c r="F10591" s="17"/>
    </row>
    <row r="10592" spans="1:6" x14ac:dyDescent="0.25">
      <c r="A10592" s="16" t="s">
        <v>252</v>
      </c>
      <c r="B10592" s="16">
        <v>44333</v>
      </c>
      <c r="C10592" s="16">
        <v>82</v>
      </c>
      <c r="D10592" s="16">
        <v>48.3</v>
      </c>
      <c r="E10592" s="17">
        <v>32188</v>
      </c>
      <c r="F10592" s="17"/>
    </row>
    <row r="10593" spans="1:6" x14ac:dyDescent="0.25">
      <c r="A10593" s="16" t="s">
        <v>252</v>
      </c>
      <c r="B10593" s="16">
        <v>43545</v>
      </c>
      <c r="C10593" s="16">
        <v>94</v>
      </c>
      <c r="D10593" s="16">
        <v>83.7</v>
      </c>
      <c r="E10593" s="17">
        <v>28642</v>
      </c>
      <c r="F10593" s="17"/>
    </row>
    <row r="10594" spans="1:6" x14ac:dyDescent="0.25">
      <c r="A10594" s="16" t="s">
        <v>252</v>
      </c>
      <c r="B10594" s="16">
        <v>44060</v>
      </c>
      <c r="C10594" s="16">
        <v>167</v>
      </c>
      <c r="D10594" s="16">
        <v>104.8</v>
      </c>
      <c r="E10594" s="17">
        <v>31772</v>
      </c>
      <c r="F10594" s="17"/>
    </row>
    <row r="10595" spans="1:6" x14ac:dyDescent="0.25">
      <c r="A10595" s="16" t="s">
        <v>252</v>
      </c>
      <c r="B10595" s="16">
        <v>45503</v>
      </c>
      <c r="C10595" s="16">
        <v>110</v>
      </c>
      <c r="D10595" s="16">
        <v>88</v>
      </c>
      <c r="E10595" s="17">
        <v>33270</v>
      </c>
      <c r="F10595" s="17"/>
    </row>
    <row r="10596" spans="1:6" x14ac:dyDescent="0.25">
      <c r="A10596" s="16" t="s">
        <v>252</v>
      </c>
      <c r="B10596" s="16">
        <v>45044</v>
      </c>
      <c r="C10596" s="16">
        <v>99</v>
      </c>
      <c r="D10596" s="16">
        <v>89.3</v>
      </c>
      <c r="E10596" s="17">
        <v>42409</v>
      </c>
      <c r="F10596" s="17"/>
    </row>
    <row r="10597" spans="1:6" x14ac:dyDescent="0.25">
      <c r="A10597" s="16" t="s">
        <v>252</v>
      </c>
      <c r="B10597" s="16">
        <v>43560</v>
      </c>
      <c r="C10597" s="16">
        <v>62</v>
      </c>
      <c r="D10597" s="16">
        <v>52.5</v>
      </c>
      <c r="E10597" s="17">
        <v>42794</v>
      </c>
      <c r="F10597" s="17"/>
    </row>
    <row r="10598" spans="1:6" x14ac:dyDescent="0.25">
      <c r="A10598" s="16" t="s">
        <v>252</v>
      </c>
      <c r="B10598" s="16">
        <v>45601</v>
      </c>
      <c r="C10598" s="16">
        <v>150</v>
      </c>
      <c r="D10598" s="16">
        <v>125.4</v>
      </c>
      <c r="E10598" s="17">
        <v>30442</v>
      </c>
      <c r="F10598" s="17"/>
    </row>
    <row r="10599" spans="1:6" x14ac:dyDescent="0.25">
      <c r="A10599" s="16" t="s">
        <v>252</v>
      </c>
      <c r="B10599" s="16">
        <v>45227</v>
      </c>
      <c r="C10599" s="16">
        <v>99</v>
      </c>
      <c r="D10599" s="16">
        <v>72.599999999999994</v>
      </c>
      <c r="E10599" s="17">
        <v>34351</v>
      </c>
      <c r="F10599" s="17"/>
    </row>
    <row r="10600" spans="1:6" x14ac:dyDescent="0.25">
      <c r="A10600" s="16" t="s">
        <v>252</v>
      </c>
      <c r="B10600" s="16">
        <v>43050</v>
      </c>
      <c r="C10600" s="16">
        <v>76</v>
      </c>
      <c r="D10600" s="16">
        <v>69.7</v>
      </c>
      <c r="E10600" s="17">
        <v>33227</v>
      </c>
      <c r="F10600" s="17"/>
    </row>
    <row r="10601" spans="1:6" x14ac:dyDescent="0.25">
      <c r="A10601" s="16" t="s">
        <v>252</v>
      </c>
      <c r="B10601" s="16">
        <v>43764</v>
      </c>
      <c r="C10601" s="16">
        <v>97</v>
      </c>
      <c r="D10601" s="16">
        <v>74.5</v>
      </c>
      <c r="E10601" s="17">
        <v>29994</v>
      </c>
      <c r="F10601" s="17"/>
    </row>
    <row r="10602" spans="1:6" x14ac:dyDescent="0.25">
      <c r="A10602" s="16" t="s">
        <v>252</v>
      </c>
      <c r="B10602" s="16">
        <v>45806</v>
      </c>
      <c r="C10602" s="16">
        <v>50</v>
      </c>
      <c r="D10602" s="16">
        <v>38.299999999999997</v>
      </c>
      <c r="E10602" s="17">
        <v>35132</v>
      </c>
      <c r="F10602" s="17"/>
    </row>
    <row r="10603" spans="1:6" x14ac:dyDescent="0.25">
      <c r="A10603" s="16" t="s">
        <v>252</v>
      </c>
      <c r="B10603" s="16">
        <v>43222</v>
      </c>
      <c r="C10603" s="16">
        <v>120</v>
      </c>
      <c r="D10603" s="16">
        <v>103.3</v>
      </c>
      <c r="E10603" s="17">
        <v>32772</v>
      </c>
      <c r="F10603" s="17"/>
    </row>
    <row r="10604" spans="1:6" x14ac:dyDescent="0.25">
      <c r="A10604" s="16" t="s">
        <v>252</v>
      </c>
      <c r="B10604" s="16">
        <v>44060</v>
      </c>
      <c r="C10604" s="16">
        <v>99</v>
      </c>
      <c r="D10604" s="16">
        <v>93.3</v>
      </c>
      <c r="E10604" s="17">
        <v>42978</v>
      </c>
      <c r="F10604" s="17"/>
    </row>
    <row r="10605" spans="1:6" x14ac:dyDescent="0.25">
      <c r="A10605" s="16" t="s">
        <v>252</v>
      </c>
      <c r="B10605" s="16">
        <v>44203</v>
      </c>
      <c r="C10605" s="16">
        <v>121</v>
      </c>
      <c r="D10605" s="16">
        <v>108.2</v>
      </c>
      <c r="E10605" s="17">
        <v>28760</v>
      </c>
      <c r="F10605" s="17"/>
    </row>
    <row r="10606" spans="1:6" x14ac:dyDescent="0.25">
      <c r="A10606" s="16" t="s">
        <v>252</v>
      </c>
      <c r="B10606" s="16">
        <v>44264</v>
      </c>
      <c r="C10606" s="16">
        <v>95</v>
      </c>
      <c r="D10606" s="16">
        <v>93.7</v>
      </c>
      <c r="E10606" s="17">
        <v>38694</v>
      </c>
      <c r="F10606" s="17"/>
    </row>
    <row r="10607" spans="1:6" x14ac:dyDescent="0.25">
      <c r="A10607" s="16" t="s">
        <v>252</v>
      </c>
      <c r="B10607" s="16">
        <v>43560</v>
      </c>
      <c r="C10607" s="16">
        <v>120</v>
      </c>
      <c r="D10607" s="16">
        <v>70.400000000000006</v>
      </c>
      <c r="E10607" s="17">
        <v>42397</v>
      </c>
      <c r="F10607" s="17"/>
    </row>
    <row r="10608" spans="1:6" x14ac:dyDescent="0.25">
      <c r="A10608" s="16" t="s">
        <v>252</v>
      </c>
      <c r="B10608" s="16">
        <v>44129</v>
      </c>
      <c r="C10608" s="16">
        <v>162</v>
      </c>
      <c r="D10608" s="16">
        <v>76.900000000000006</v>
      </c>
      <c r="E10608" s="17">
        <v>25846</v>
      </c>
      <c r="F10608" s="17"/>
    </row>
    <row r="10609" spans="1:6" x14ac:dyDescent="0.25">
      <c r="A10609" s="16" t="s">
        <v>252</v>
      </c>
      <c r="B10609" s="16">
        <v>44709</v>
      </c>
      <c r="C10609" s="16">
        <v>75</v>
      </c>
      <c r="D10609" s="16">
        <v>69.5</v>
      </c>
      <c r="E10609" s="17">
        <v>38231</v>
      </c>
      <c r="F10609" s="17"/>
    </row>
    <row r="10610" spans="1:6" x14ac:dyDescent="0.25">
      <c r="A10610" s="16" t="s">
        <v>252</v>
      </c>
      <c r="B10610" s="16">
        <v>43326</v>
      </c>
      <c r="C10610" s="16">
        <v>78</v>
      </c>
      <c r="D10610" s="16">
        <v>67.8</v>
      </c>
      <c r="E10610" s="17">
        <v>35674</v>
      </c>
      <c r="F10610" s="17"/>
    </row>
    <row r="10611" spans="1:6" x14ac:dyDescent="0.25">
      <c r="A10611" s="16" t="s">
        <v>252</v>
      </c>
      <c r="B10611" s="16">
        <v>43015</v>
      </c>
      <c r="C10611" s="16">
        <v>75</v>
      </c>
      <c r="D10611" s="16">
        <v>43.8</v>
      </c>
      <c r="E10611" s="17">
        <v>31264</v>
      </c>
      <c r="F10611" s="17"/>
    </row>
    <row r="10612" spans="1:6" x14ac:dyDescent="0.25">
      <c r="A10612" s="16" t="s">
        <v>252</v>
      </c>
      <c r="B10612" s="16">
        <v>43055</v>
      </c>
      <c r="C10612" s="16">
        <v>81</v>
      </c>
      <c r="D10612" s="16">
        <v>68.7</v>
      </c>
      <c r="E10612" s="17">
        <v>29304</v>
      </c>
      <c r="F10612" s="17"/>
    </row>
    <row r="10613" spans="1:6" x14ac:dyDescent="0.25">
      <c r="A10613" s="16" t="s">
        <v>252</v>
      </c>
      <c r="B10613" s="16">
        <v>45011</v>
      </c>
      <c r="C10613" s="16">
        <v>96</v>
      </c>
      <c r="D10613" s="16">
        <v>85.3</v>
      </c>
      <c r="E10613" s="17">
        <v>36834</v>
      </c>
      <c r="F10613" s="17"/>
    </row>
    <row r="10614" spans="1:6" x14ac:dyDescent="0.25">
      <c r="A10614" s="16" t="s">
        <v>252</v>
      </c>
      <c r="B10614" s="16">
        <v>44138</v>
      </c>
      <c r="C10614" s="16">
        <v>96</v>
      </c>
      <c r="D10614" s="16">
        <v>88.6</v>
      </c>
      <c r="E10614" s="17">
        <v>32785</v>
      </c>
      <c r="F10614" s="17"/>
    </row>
    <row r="10615" spans="1:6" x14ac:dyDescent="0.25">
      <c r="A10615" s="16" t="s">
        <v>252</v>
      </c>
      <c r="B10615" s="16">
        <v>44708</v>
      </c>
      <c r="C10615" s="16">
        <v>60</v>
      </c>
      <c r="D10615" s="16">
        <v>58.1</v>
      </c>
      <c r="E10615" s="17">
        <v>35278</v>
      </c>
      <c r="F10615" s="17"/>
    </row>
    <row r="10616" spans="1:6" x14ac:dyDescent="0.25">
      <c r="A10616" s="16" t="s">
        <v>252</v>
      </c>
      <c r="B10616" s="16">
        <v>43231</v>
      </c>
      <c r="C10616" s="16">
        <v>75</v>
      </c>
      <c r="D10616" s="16">
        <v>63.1</v>
      </c>
      <c r="E10616" s="17">
        <v>28797</v>
      </c>
      <c r="F10616" s="17"/>
    </row>
    <row r="10617" spans="1:6" x14ac:dyDescent="0.25">
      <c r="A10617" s="16" t="s">
        <v>252</v>
      </c>
      <c r="B10617" s="16">
        <v>44515</v>
      </c>
      <c r="C10617" s="16">
        <v>70</v>
      </c>
      <c r="D10617" s="16">
        <v>59</v>
      </c>
      <c r="E10617" s="17">
        <v>36421</v>
      </c>
      <c r="F10617" s="17"/>
    </row>
    <row r="10618" spans="1:6" x14ac:dyDescent="0.25">
      <c r="A10618" s="16" t="s">
        <v>252</v>
      </c>
      <c r="B10618" s="16">
        <v>45503</v>
      </c>
      <c r="C10618" s="16">
        <v>80</v>
      </c>
      <c r="D10618" s="16">
        <v>75.099999999999994</v>
      </c>
      <c r="E10618" s="17">
        <v>37470</v>
      </c>
      <c r="F10618" s="17"/>
    </row>
    <row r="10619" spans="1:6" x14ac:dyDescent="0.25">
      <c r="A10619" s="16" t="s">
        <v>252</v>
      </c>
      <c r="B10619" s="16">
        <v>43235</v>
      </c>
      <c r="C10619" s="16">
        <v>50</v>
      </c>
      <c r="D10619" s="16">
        <v>40.1</v>
      </c>
      <c r="E10619" s="17">
        <v>31474</v>
      </c>
      <c r="F10619" s="17"/>
    </row>
    <row r="10620" spans="1:6" x14ac:dyDescent="0.25">
      <c r="A10620" s="16" t="s">
        <v>252</v>
      </c>
      <c r="B10620" s="16">
        <v>44139</v>
      </c>
      <c r="C10620" s="16">
        <v>153</v>
      </c>
      <c r="D10620" s="16">
        <v>92.3</v>
      </c>
      <c r="E10620" s="17">
        <v>37162</v>
      </c>
      <c r="F10620" s="17"/>
    </row>
    <row r="10621" spans="1:6" x14ac:dyDescent="0.25">
      <c r="A10621" s="16" t="s">
        <v>252</v>
      </c>
      <c r="B10621" s="16">
        <v>45693</v>
      </c>
      <c r="C10621" s="16">
        <v>74</v>
      </c>
      <c r="D10621" s="16">
        <v>67.7</v>
      </c>
      <c r="E10621" s="17">
        <v>35643</v>
      </c>
      <c r="F10621" s="17"/>
    </row>
    <row r="10622" spans="1:6" x14ac:dyDescent="0.25">
      <c r="A10622" s="16" t="s">
        <v>252</v>
      </c>
      <c r="B10622" s="16">
        <v>44094</v>
      </c>
      <c r="C10622" s="16">
        <v>180</v>
      </c>
      <c r="D10622" s="16">
        <v>86.6</v>
      </c>
      <c r="E10622" s="17">
        <v>26819</v>
      </c>
      <c r="F10622" s="17"/>
    </row>
    <row r="10623" spans="1:6" x14ac:dyDescent="0.25">
      <c r="A10623" s="16" t="s">
        <v>252</v>
      </c>
      <c r="B10623" s="16">
        <v>43420</v>
      </c>
      <c r="C10623" s="16">
        <v>60</v>
      </c>
      <c r="D10623" s="16">
        <v>56.1</v>
      </c>
      <c r="E10623" s="17">
        <v>33359</v>
      </c>
      <c r="F10623" s="17"/>
    </row>
    <row r="10624" spans="1:6" x14ac:dyDescent="0.25">
      <c r="A10624" s="16" t="s">
        <v>252</v>
      </c>
      <c r="B10624" s="16">
        <v>44070</v>
      </c>
      <c r="C10624" s="16">
        <v>60</v>
      </c>
      <c r="D10624" s="16">
        <v>43.5</v>
      </c>
      <c r="E10624" s="17">
        <v>29294</v>
      </c>
      <c r="F10624" s="17"/>
    </row>
    <row r="10625" spans="1:6" x14ac:dyDescent="0.25">
      <c r="A10625" s="16" t="s">
        <v>252</v>
      </c>
      <c r="B10625" s="16">
        <v>45458</v>
      </c>
      <c r="C10625" s="16">
        <v>50</v>
      </c>
      <c r="D10625" s="16">
        <v>44.7</v>
      </c>
      <c r="E10625" s="17">
        <v>39762</v>
      </c>
      <c r="F10625" s="17"/>
    </row>
    <row r="10626" spans="1:6" x14ac:dyDescent="0.25">
      <c r="A10626" s="16" t="s">
        <v>252</v>
      </c>
      <c r="B10626" s="16">
        <v>45879</v>
      </c>
      <c r="C10626" s="16">
        <v>50</v>
      </c>
      <c r="D10626" s="16">
        <v>38</v>
      </c>
      <c r="E10626" s="17">
        <v>35115</v>
      </c>
      <c r="F10626" s="17"/>
    </row>
    <row r="10627" spans="1:6" x14ac:dyDescent="0.25">
      <c r="A10627" s="16" t="s">
        <v>252</v>
      </c>
      <c r="B10627" s="16">
        <v>43558</v>
      </c>
      <c r="C10627" s="16">
        <v>68</v>
      </c>
      <c r="D10627" s="16">
        <v>55</v>
      </c>
      <c r="E10627" s="17">
        <v>35263</v>
      </c>
      <c r="F10627" s="17"/>
    </row>
    <row r="10628" spans="1:6" x14ac:dyDescent="0.25">
      <c r="A10628" s="16" t="s">
        <v>252</v>
      </c>
      <c r="B10628" s="16">
        <v>45750</v>
      </c>
      <c r="C10628" s="16">
        <v>86</v>
      </c>
      <c r="D10628" s="16">
        <v>79.2</v>
      </c>
      <c r="E10628" s="17">
        <v>34855</v>
      </c>
      <c r="F10628" s="17"/>
    </row>
    <row r="10629" spans="1:6" x14ac:dyDescent="0.25">
      <c r="A10629" s="16" t="s">
        <v>252</v>
      </c>
      <c r="B10629" s="16">
        <v>43223</v>
      </c>
      <c r="C10629" s="16">
        <v>99</v>
      </c>
      <c r="D10629" s="16">
        <v>87.8</v>
      </c>
      <c r="E10629" s="17">
        <v>33129</v>
      </c>
      <c r="F10629" s="17"/>
    </row>
    <row r="10630" spans="1:6" x14ac:dyDescent="0.25">
      <c r="A10630" s="16" t="s">
        <v>252</v>
      </c>
      <c r="B10630" s="16">
        <v>45385</v>
      </c>
      <c r="C10630" s="16">
        <v>85</v>
      </c>
      <c r="D10630" s="16">
        <v>46.8</v>
      </c>
      <c r="E10630" s="17">
        <v>29280</v>
      </c>
      <c r="F10630" s="17"/>
    </row>
    <row r="10631" spans="1:6" x14ac:dyDescent="0.25">
      <c r="A10631" s="16" t="s">
        <v>252</v>
      </c>
      <c r="B10631" s="16">
        <v>44140</v>
      </c>
      <c r="C10631" s="16">
        <v>138</v>
      </c>
      <c r="D10631" s="16">
        <v>109.1</v>
      </c>
      <c r="E10631" s="17">
        <v>25961</v>
      </c>
      <c r="F10631" s="17"/>
    </row>
    <row r="10632" spans="1:6" x14ac:dyDescent="0.25">
      <c r="A10632" s="16" t="s">
        <v>252</v>
      </c>
      <c r="B10632" s="16">
        <v>44321</v>
      </c>
      <c r="C10632" s="16">
        <v>130</v>
      </c>
      <c r="D10632" s="16">
        <v>119.3</v>
      </c>
      <c r="E10632" s="17">
        <v>32882</v>
      </c>
      <c r="F10632" s="17"/>
    </row>
    <row r="10633" spans="1:6" x14ac:dyDescent="0.25">
      <c r="A10633" s="16" t="s">
        <v>252</v>
      </c>
      <c r="B10633" s="16">
        <v>43138</v>
      </c>
      <c r="C10633" s="16">
        <v>135</v>
      </c>
      <c r="D10633" s="16">
        <v>120.4</v>
      </c>
      <c r="E10633" s="17">
        <v>29229</v>
      </c>
      <c r="F10633" s="17"/>
    </row>
    <row r="10634" spans="1:6" x14ac:dyDescent="0.25">
      <c r="A10634" s="16" t="s">
        <v>252</v>
      </c>
      <c r="B10634" s="16">
        <v>45177</v>
      </c>
      <c r="C10634" s="16">
        <v>30</v>
      </c>
      <c r="D10634" s="16">
        <v>25.9</v>
      </c>
      <c r="E10634" s="17">
        <v>41764</v>
      </c>
      <c r="F10634" s="17"/>
    </row>
    <row r="10635" spans="1:6" x14ac:dyDescent="0.25">
      <c r="A10635" s="16" t="s">
        <v>252</v>
      </c>
      <c r="B10635" s="16">
        <v>43612</v>
      </c>
      <c r="C10635" s="16">
        <v>53</v>
      </c>
      <c r="D10635" s="16">
        <v>48.9</v>
      </c>
      <c r="E10635" s="17">
        <v>26451</v>
      </c>
      <c r="F10635" s="17"/>
    </row>
    <row r="10636" spans="1:6" x14ac:dyDescent="0.25">
      <c r="A10636" s="16" t="s">
        <v>252</v>
      </c>
      <c r="B10636" s="16">
        <v>43160</v>
      </c>
      <c r="C10636" s="16">
        <v>100</v>
      </c>
      <c r="D10636" s="16">
        <v>89.1</v>
      </c>
      <c r="E10636" s="17">
        <v>34131</v>
      </c>
      <c r="F10636" s="17"/>
    </row>
    <row r="10637" spans="1:6" x14ac:dyDescent="0.25">
      <c r="A10637" s="16" t="s">
        <v>252</v>
      </c>
      <c r="B10637" s="16">
        <v>44035</v>
      </c>
      <c r="C10637" s="16">
        <v>99</v>
      </c>
      <c r="D10637" s="16">
        <v>89.5</v>
      </c>
      <c r="E10637" s="17">
        <v>36256</v>
      </c>
      <c r="F10637" s="17"/>
    </row>
    <row r="10638" spans="1:6" x14ac:dyDescent="0.25">
      <c r="A10638" s="16" t="s">
        <v>252</v>
      </c>
      <c r="B10638" s="16">
        <v>44230</v>
      </c>
      <c r="C10638" s="16">
        <v>99</v>
      </c>
      <c r="D10638" s="16">
        <v>66.8</v>
      </c>
      <c r="E10638" s="17">
        <v>31915</v>
      </c>
      <c r="F10638" s="17"/>
    </row>
    <row r="10639" spans="1:6" x14ac:dyDescent="0.25">
      <c r="A10639" s="16" t="s">
        <v>252</v>
      </c>
      <c r="B10639" s="16">
        <v>45331</v>
      </c>
      <c r="C10639" s="16">
        <v>99</v>
      </c>
      <c r="D10639" s="16">
        <v>73.099999999999994</v>
      </c>
      <c r="E10639" s="17">
        <v>29283</v>
      </c>
      <c r="F10639" s="17"/>
    </row>
    <row r="10640" spans="1:6" x14ac:dyDescent="0.25">
      <c r="A10640" s="16" t="s">
        <v>252</v>
      </c>
      <c r="B10640" s="16">
        <v>44135</v>
      </c>
      <c r="C10640" s="16">
        <v>140</v>
      </c>
      <c r="D10640" s="16">
        <v>102.2</v>
      </c>
      <c r="E10640" s="17">
        <v>29037</v>
      </c>
      <c r="F10640" s="17"/>
    </row>
    <row r="10641" spans="1:6" x14ac:dyDescent="0.25">
      <c r="A10641" s="16" t="s">
        <v>252</v>
      </c>
      <c r="B10641" s="16">
        <v>45167</v>
      </c>
      <c r="C10641" s="16">
        <v>140</v>
      </c>
      <c r="D10641" s="16">
        <v>133.69999999999999</v>
      </c>
      <c r="E10641" s="17">
        <v>28650</v>
      </c>
      <c r="F10641" s="17"/>
    </row>
    <row r="10642" spans="1:6" x14ac:dyDescent="0.25">
      <c r="A10642" s="16" t="s">
        <v>252</v>
      </c>
      <c r="B10642" s="16">
        <v>44667</v>
      </c>
      <c r="C10642" s="16">
        <v>47</v>
      </c>
      <c r="D10642" s="16">
        <v>36.200000000000003</v>
      </c>
      <c r="E10642" s="17">
        <v>36745</v>
      </c>
      <c r="F10642" s="17"/>
    </row>
    <row r="10643" spans="1:6" x14ac:dyDescent="0.25">
      <c r="A10643" s="16" t="s">
        <v>252</v>
      </c>
      <c r="B10643" s="16">
        <v>45449</v>
      </c>
      <c r="C10643" s="16">
        <v>148</v>
      </c>
      <c r="D10643" s="16">
        <v>144.4</v>
      </c>
      <c r="E10643" s="17">
        <v>32513</v>
      </c>
      <c r="F10643" s="17"/>
    </row>
    <row r="10644" spans="1:6" x14ac:dyDescent="0.25">
      <c r="A10644" s="16" t="s">
        <v>252</v>
      </c>
      <c r="B10644" s="16">
        <v>44202</v>
      </c>
      <c r="C10644" s="16">
        <v>98</v>
      </c>
      <c r="D10644" s="16">
        <v>91.2</v>
      </c>
      <c r="E10644" s="17">
        <v>24473</v>
      </c>
      <c r="F10644" s="17"/>
    </row>
    <row r="10645" spans="1:6" x14ac:dyDescent="0.25">
      <c r="A10645" s="16" t="s">
        <v>252</v>
      </c>
      <c r="B10645" s="16">
        <v>43078</v>
      </c>
      <c r="C10645" s="16">
        <v>80</v>
      </c>
      <c r="D10645" s="16">
        <v>61.5</v>
      </c>
      <c r="E10645" s="17">
        <v>31126</v>
      </c>
      <c r="F10645" s="17"/>
    </row>
    <row r="10646" spans="1:6" x14ac:dyDescent="0.25">
      <c r="A10646" s="16" t="s">
        <v>252</v>
      </c>
      <c r="B10646" s="16">
        <v>43713</v>
      </c>
      <c r="C10646" s="16">
        <v>96</v>
      </c>
      <c r="D10646" s="16">
        <v>54.6</v>
      </c>
      <c r="E10646" s="17">
        <v>37685</v>
      </c>
      <c r="F10646" s="17"/>
    </row>
    <row r="10647" spans="1:6" x14ac:dyDescent="0.25">
      <c r="A10647" s="16" t="s">
        <v>252</v>
      </c>
      <c r="B10647" s="16">
        <v>43110</v>
      </c>
      <c r="C10647" s="16">
        <v>87</v>
      </c>
      <c r="D10647" s="16">
        <v>69.5</v>
      </c>
      <c r="E10647" s="17">
        <v>43146</v>
      </c>
      <c r="F10647" s="17"/>
    </row>
    <row r="10648" spans="1:6" x14ac:dyDescent="0.25">
      <c r="A10648" s="16" t="s">
        <v>252</v>
      </c>
      <c r="B10648" s="16">
        <v>43017</v>
      </c>
      <c r="C10648" s="16">
        <v>120</v>
      </c>
      <c r="D10648" s="16">
        <v>110.4</v>
      </c>
      <c r="E10648" s="17">
        <v>41842</v>
      </c>
      <c r="F10648" s="17"/>
    </row>
    <row r="10649" spans="1:6" x14ac:dyDescent="0.25">
      <c r="A10649" s="16" t="s">
        <v>252</v>
      </c>
      <c r="B10649" s="16">
        <v>44839</v>
      </c>
      <c r="C10649" s="16">
        <v>90</v>
      </c>
      <c r="D10649" s="16">
        <v>81.3</v>
      </c>
      <c r="E10649" s="17">
        <v>34463</v>
      </c>
      <c r="F10649" s="17"/>
    </row>
    <row r="10650" spans="1:6" x14ac:dyDescent="0.25">
      <c r="A10650" s="16" t="s">
        <v>252</v>
      </c>
      <c r="B10650" s="16">
        <v>45817</v>
      </c>
      <c r="C10650" s="16">
        <v>20</v>
      </c>
      <c r="D10650" s="16">
        <v>18.5</v>
      </c>
      <c r="E10650" s="17">
        <v>41334</v>
      </c>
      <c r="F10650" s="17"/>
    </row>
    <row r="10651" spans="1:6" x14ac:dyDescent="0.25">
      <c r="A10651" s="16" t="s">
        <v>252</v>
      </c>
      <c r="B10651" s="16">
        <v>45177</v>
      </c>
      <c r="C10651" s="16">
        <v>76</v>
      </c>
      <c r="D10651" s="16">
        <v>66.2</v>
      </c>
      <c r="E10651" s="17">
        <v>27141</v>
      </c>
      <c r="F10651" s="17"/>
    </row>
    <row r="10652" spans="1:6" x14ac:dyDescent="0.25">
      <c r="A10652" s="16" t="s">
        <v>252</v>
      </c>
      <c r="B10652" s="16">
        <v>43230</v>
      </c>
      <c r="C10652" s="16">
        <v>94</v>
      </c>
      <c r="D10652" s="16">
        <v>79.599999999999994</v>
      </c>
      <c r="E10652" s="17">
        <v>35390</v>
      </c>
      <c r="F10652" s="17"/>
    </row>
    <row r="10653" spans="1:6" x14ac:dyDescent="0.25">
      <c r="A10653" s="16" t="s">
        <v>252</v>
      </c>
      <c r="B10653" s="16">
        <v>45324</v>
      </c>
      <c r="C10653" s="16">
        <v>99</v>
      </c>
      <c r="D10653" s="16">
        <v>89</v>
      </c>
      <c r="E10653" s="17">
        <v>34577</v>
      </c>
      <c r="F10653" s="17"/>
    </row>
    <row r="10654" spans="1:6" x14ac:dyDescent="0.25">
      <c r="A10654" s="16" t="s">
        <v>252</v>
      </c>
      <c r="B10654" s="16">
        <v>45243</v>
      </c>
      <c r="C10654" s="16">
        <v>131</v>
      </c>
      <c r="D10654" s="16">
        <v>95.4</v>
      </c>
      <c r="E10654" s="17">
        <v>24777</v>
      </c>
      <c r="F10654" s="17"/>
    </row>
    <row r="10655" spans="1:6" x14ac:dyDescent="0.25">
      <c r="A10655" s="16" t="s">
        <v>252</v>
      </c>
      <c r="B10655" s="16">
        <v>45342</v>
      </c>
      <c r="C10655" s="16">
        <v>120</v>
      </c>
      <c r="D10655" s="16">
        <v>88.4</v>
      </c>
      <c r="E10655" s="17">
        <v>30945</v>
      </c>
      <c r="F10655" s="17"/>
    </row>
    <row r="10656" spans="1:6" x14ac:dyDescent="0.25">
      <c r="A10656" s="16" t="s">
        <v>252</v>
      </c>
      <c r="B10656" s="16">
        <v>44813</v>
      </c>
      <c r="C10656" s="16">
        <v>48</v>
      </c>
      <c r="D10656" s="16">
        <v>41.8</v>
      </c>
      <c r="E10656" s="17">
        <v>34801</v>
      </c>
      <c r="F10656" s="17"/>
    </row>
    <row r="10657" spans="1:6" x14ac:dyDescent="0.25">
      <c r="A10657" s="16" t="s">
        <v>252</v>
      </c>
      <c r="B10657" s="16">
        <v>44130</v>
      </c>
      <c r="C10657" s="16">
        <v>178</v>
      </c>
      <c r="D10657" s="16">
        <v>160.9</v>
      </c>
      <c r="E10657" s="17">
        <v>37230</v>
      </c>
      <c r="F10657" s="17"/>
    </row>
    <row r="10658" spans="1:6" x14ac:dyDescent="0.25">
      <c r="A10658" s="16" t="s">
        <v>252</v>
      </c>
      <c r="B10658" s="16">
        <v>43015</v>
      </c>
      <c r="C10658" s="16">
        <v>50</v>
      </c>
      <c r="D10658" s="16">
        <v>45.3</v>
      </c>
      <c r="E10658" s="17">
        <v>34960</v>
      </c>
      <c r="F10658" s="17"/>
    </row>
    <row r="10659" spans="1:6" x14ac:dyDescent="0.25">
      <c r="A10659" s="16" t="s">
        <v>252</v>
      </c>
      <c r="B10659" s="16">
        <v>44203</v>
      </c>
      <c r="C10659" s="16">
        <v>120</v>
      </c>
      <c r="D10659" s="16">
        <v>99.1</v>
      </c>
      <c r="E10659" s="17">
        <v>29037</v>
      </c>
      <c r="F10659" s="17"/>
    </row>
    <row r="10660" spans="1:6" x14ac:dyDescent="0.25">
      <c r="A10660" s="16" t="s">
        <v>252</v>
      </c>
      <c r="B10660" s="16">
        <v>44483</v>
      </c>
      <c r="C10660" s="16">
        <v>125</v>
      </c>
      <c r="D10660" s="16">
        <v>99.5</v>
      </c>
      <c r="E10660" s="17">
        <v>28947</v>
      </c>
      <c r="F10660" s="17"/>
    </row>
    <row r="10661" spans="1:6" x14ac:dyDescent="0.25">
      <c r="A10661" s="16" t="s">
        <v>252</v>
      </c>
      <c r="B10661" s="16">
        <v>45895</v>
      </c>
      <c r="C10661" s="16">
        <v>78</v>
      </c>
      <c r="D10661" s="16">
        <v>40.9</v>
      </c>
      <c r="E10661" s="17">
        <v>37473</v>
      </c>
      <c r="F10661" s="17"/>
    </row>
    <row r="10662" spans="1:6" x14ac:dyDescent="0.25">
      <c r="A10662" s="16" t="s">
        <v>252</v>
      </c>
      <c r="B10662" s="16">
        <v>45211</v>
      </c>
      <c r="C10662" s="16">
        <v>108</v>
      </c>
      <c r="D10662" s="16">
        <v>96.5</v>
      </c>
      <c r="E10662" s="17">
        <v>24473</v>
      </c>
      <c r="F10662" s="17"/>
    </row>
    <row r="10663" spans="1:6" x14ac:dyDescent="0.25">
      <c r="A10663" s="16" t="s">
        <v>252</v>
      </c>
      <c r="B10663" s="16">
        <v>45503</v>
      </c>
      <c r="C10663" s="16">
        <v>90</v>
      </c>
      <c r="D10663" s="16">
        <v>76.599999999999994</v>
      </c>
      <c r="E10663" s="17">
        <v>35405</v>
      </c>
      <c r="F10663" s="17"/>
    </row>
    <row r="10664" spans="1:6" x14ac:dyDescent="0.25">
      <c r="A10664" s="16" t="s">
        <v>252</v>
      </c>
      <c r="B10664" s="16">
        <v>44618</v>
      </c>
      <c r="C10664" s="16">
        <v>98</v>
      </c>
      <c r="D10664" s="16">
        <v>77.5</v>
      </c>
      <c r="E10664" s="17">
        <v>30317</v>
      </c>
      <c r="F10664" s="17"/>
    </row>
    <row r="10665" spans="1:6" x14ac:dyDescent="0.25">
      <c r="A10665" s="16" t="s">
        <v>252</v>
      </c>
      <c r="B10665" s="16">
        <v>45406</v>
      </c>
      <c r="C10665" s="16">
        <v>99</v>
      </c>
      <c r="D10665" s="16">
        <v>84.2</v>
      </c>
      <c r="E10665" s="17">
        <v>32468</v>
      </c>
      <c r="F10665" s="17"/>
    </row>
    <row r="10666" spans="1:6" x14ac:dyDescent="0.25">
      <c r="A10666" s="16" t="s">
        <v>252</v>
      </c>
      <c r="B10666" s="16">
        <v>45318</v>
      </c>
      <c r="C10666" s="16">
        <v>99</v>
      </c>
      <c r="D10666" s="16">
        <v>58.1</v>
      </c>
      <c r="E10666" s="17">
        <v>29316</v>
      </c>
      <c r="F10666" s="17"/>
    </row>
    <row r="10667" spans="1:6" x14ac:dyDescent="0.25">
      <c r="A10667" s="16" t="s">
        <v>252</v>
      </c>
      <c r="B10667" s="16">
        <v>44440</v>
      </c>
      <c r="C10667" s="16">
        <v>155</v>
      </c>
      <c r="D10667" s="16">
        <v>147.69999999999999</v>
      </c>
      <c r="E10667" s="17">
        <v>33204</v>
      </c>
      <c r="F10667" s="17"/>
    </row>
    <row r="10668" spans="1:6" x14ac:dyDescent="0.25">
      <c r="A10668" s="16" t="s">
        <v>252</v>
      </c>
      <c r="B10668" s="16">
        <v>45042</v>
      </c>
      <c r="C10668" s="16">
        <v>65</v>
      </c>
      <c r="D10668" s="16">
        <v>48.6</v>
      </c>
      <c r="E10668" s="17">
        <v>31086</v>
      </c>
      <c r="F10668" s="17"/>
    </row>
    <row r="10669" spans="1:6" x14ac:dyDescent="0.25">
      <c r="A10669" s="16" t="s">
        <v>252</v>
      </c>
      <c r="B10669" s="16">
        <v>44266</v>
      </c>
      <c r="C10669" s="16">
        <v>95</v>
      </c>
      <c r="D10669" s="16">
        <v>72</v>
      </c>
      <c r="E10669" s="17">
        <v>35476</v>
      </c>
      <c r="F10669" s="17"/>
    </row>
    <row r="10670" spans="1:6" x14ac:dyDescent="0.25">
      <c r="A10670" s="16" t="s">
        <v>252</v>
      </c>
      <c r="B10670" s="16">
        <v>43845</v>
      </c>
      <c r="C10670" s="16">
        <v>80</v>
      </c>
      <c r="D10670" s="16">
        <v>70.2</v>
      </c>
      <c r="E10670" s="17">
        <v>33920</v>
      </c>
      <c r="F10670" s="17"/>
    </row>
    <row r="10671" spans="1:6" x14ac:dyDescent="0.25">
      <c r="A10671" s="16" t="s">
        <v>252</v>
      </c>
      <c r="B10671" s="16">
        <v>43537</v>
      </c>
      <c r="C10671" s="16">
        <v>90</v>
      </c>
      <c r="D10671" s="16">
        <v>71.900000000000006</v>
      </c>
      <c r="E10671" s="17">
        <v>34327</v>
      </c>
      <c r="F10671" s="17"/>
    </row>
    <row r="10672" spans="1:6" x14ac:dyDescent="0.25">
      <c r="A10672" s="16" t="s">
        <v>252</v>
      </c>
      <c r="B10672" s="16">
        <v>45150</v>
      </c>
      <c r="C10672" s="16">
        <v>136</v>
      </c>
      <c r="D10672" s="16">
        <v>126.8</v>
      </c>
      <c r="E10672" s="17">
        <v>29314</v>
      </c>
      <c r="F10672" s="17"/>
    </row>
    <row r="10673" spans="1:6" x14ac:dyDescent="0.25">
      <c r="A10673" s="16" t="s">
        <v>252</v>
      </c>
      <c r="B10673" s="16">
        <v>45750</v>
      </c>
      <c r="C10673" s="16">
        <v>150</v>
      </c>
      <c r="D10673" s="16">
        <v>132.5</v>
      </c>
      <c r="E10673" s="17">
        <v>31593</v>
      </c>
      <c r="F10673" s="17"/>
    </row>
    <row r="10674" spans="1:6" x14ac:dyDescent="0.25">
      <c r="A10674" s="16" t="s">
        <v>252</v>
      </c>
      <c r="B10674" s="16">
        <v>45648</v>
      </c>
      <c r="C10674" s="16">
        <v>96</v>
      </c>
      <c r="D10674" s="16">
        <v>82.1</v>
      </c>
      <c r="E10674" s="17">
        <v>30179</v>
      </c>
      <c r="F10674" s="17"/>
    </row>
    <row r="10675" spans="1:6" x14ac:dyDescent="0.25">
      <c r="A10675" s="16" t="s">
        <v>252</v>
      </c>
      <c r="B10675" s="16">
        <v>44333</v>
      </c>
      <c r="C10675" s="16">
        <v>81</v>
      </c>
      <c r="D10675" s="16">
        <v>76</v>
      </c>
      <c r="E10675" s="17">
        <v>33420</v>
      </c>
      <c r="F10675" s="17"/>
    </row>
    <row r="10676" spans="1:6" x14ac:dyDescent="0.25">
      <c r="A10676" s="16" t="s">
        <v>252</v>
      </c>
      <c r="B10676" s="16">
        <v>45828</v>
      </c>
      <c r="C10676" s="16">
        <v>112</v>
      </c>
      <c r="D10676" s="16">
        <v>104.8</v>
      </c>
      <c r="E10676" s="17">
        <v>28124</v>
      </c>
      <c r="F10676" s="17"/>
    </row>
    <row r="10677" spans="1:6" x14ac:dyDescent="0.25">
      <c r="A10677" s="16" t="s">
        <v>252</v>
      </c>
      <c r="B10677" s="16">
        <v>43920</v>
      </c>
      <c r="C10677" s="16">
        <v>50</v>
      </c>
      <c r="D10677" s="16">
        <v>43.4</v>
      </c>
      <c r="E10677" s="17">
        <v>38408</v>
      </c>
      <c r="F10677" s="17"/>
    </row>
    <row r="10678" spans="1:6" x14ac:dyDescent="0.25">
      <c r="A10678" s="16" t="s">
        <v>252</v>
      </c>
      <c r="B10678" s="16">
        <v>45640</v>
      </c>
      <c r="C10678" s="16">
        <v>82</v>
      </c>
      <c r="D10678" s="16">
        <v>68.099999999999994</v>
      </c>
      <c r="E10678" s="17">
        <v>28759</v>
      </c>
      <c r="F10678" s="17"/>
    </row>
    <row r="10679" spans="1:6" x14ac:dyDescent="0.25">
      <c r="A10679" s="16" t="s">
        <v>252</v>
      </c>
      <c r="B10679" s="16">
        <v>44256</v>
      </c>
      <c r="C10679" s="16">
        <v>50</v>
      </c>
      <c r="D10679" s="16">
        <v>44.8</v>
      </c>
      <c r="E10679" s="17">
        <v>37428</v>
      </c>
      <c r="F10679" s="17"/>
    </row>
    <row r="10680" spans="1:6" x14ac:dyDescent="0.25">
      <c r="A10680" s="16" t="s">
        <v>252</v>
      </c>
      <c r="B10680" s="16">
        <v>43130</v>
      </c>
      <c r="C10680" s="16">
        <v>84</v>
      </c>
      <c r="D10680" s="16">
        <v>79.099999999999994</v>
      </c>
      <c r="E10680" s="17">
        <v>36833</v>
      </c>
      <c r="F10680" s="17"/>
    </row>
    <row r="10681" spans="1:6" x14ac:dyDescent="0.25">
      <c r="A10681" s="16" t="s">
        <v>252</v>
      </c>
      <c r="B10681" s="16">
        <v>45885</v>
      </c>
      <c r="C10681" s="16">
        <v>15</v>
      </c>
      <c r="D10681" s="16">
        <v>5.7</v>
      </c>
      <c r="E10681" s="17">
        <v>33133</v>
      </c>
      <c r="F10681" s="17"/>
    </row>
    <row r="10682" spans="1:6" x14ac:dyDescent="0.25">
      <c r="A10682" s="16" t="s">
        <v>252</v>
      </c>
      <c r="B10682" s="16">
        <v>44875</v>
      </c>
      <c r="C10682" s="16">
        <v>130</v>
      </c>
      <c r="D10682" s="16">
        <v>120.5</v>
      </c>
      <c r="E10682" s="17">
        <v>26428</v>
      </c>
      <c r="F10682" s="17"/>
    </row>
    <row r="10683" spans="1:6" x14ac:dyDescent="0.25">
      <c r="A10683" s="16" t="s">
        <v>252</v>
      </c>
      <c r="B10683" s="16">
        <v>44286</v>
      </c>
      <c r="C10683" s="16">
        <v>101</v>
      </c>
      <c r="D10683" s="16">
        <v>93.5</v>
      </c>
      <c r="E10683" s="17">
        <v>34193</v>
      </c>
      <c r="F10683" s="17"/>
    </row>
    <row r="10684" spans="1:6" x14ac:dyDescent="0.25">
      <c r="A10684" s="16" t="s">
        <v>252</v>
      </c>
      <c r="B10684" s="16">
        <v>45840</v>
      </c>
      <c r="C10684" s="16">
        <v>99</v>
      </c>
      <c r="D10684" s="16">
        <v>92.9</v>
      </c>
      <c r="E10684" s="17">
        <v>29539</v>
      </c>
      <c r="F10684" s="17"/>
    </row>
    <row r="10685" spans="1:6" x14ac:dyDescent="0.25">
      <c r="A10685" s="16" t="s">
        <v>252</v>
      </c>
      <c r="B10685" s="16">
        <v>44662</v>
      </c>
      <c r="C10685" s="16">
        <v>117</v>
      </c>
      <c r="D10685" s="16">
        <v>105.8</v>
      </c>
      <c r="E10685" s="17">
        <v>29370</v>
      </c>
      <c r="F10685" s="17"/>
    </row>
    <row r="10686" spans="1:6" x14ac:dyDescent="0.25">
      <c r="A10686" s="16" t="s">
        <v>252</v>
      </c>
      <c r="B10686" s="16">
        <v>45694</v>
      </c>
      <c r="C10686" s="16">
        <v>87</v>
      </c>
      <c r="D10686" s="16">
        <v>70.7</v>
      </c>
      <c r="E10686" s="17">
        <v>40121</v>
      </c>
      <c r="F10686" s="17"/>
    </row>
    <row r="10687" spans="1:6" x14ac:dyDescent="0.25">
      <c r="A10687" s="16" t="s">
        <v>252</v>
      </c>
      <c r="B10687" s="16">
        <v>45211</v>
      </c>
      <c r="C10687" s="16">
        <v>70</v>
      </c>
      <c r="D10687" s="16">
        <v>46.4</v>
      </c>
      <c r="E10687" s="17">
        <v>29294</v>
      </c>
      <c r="F10687" s="17"/>
    </row>
    <row r="10688" spans="1:6" x14ac:dyDescent="0.25">
      <c r="A10688" s="16" t="s">
        <v>252</v>
      </c>
      <c r="B10688" s="16">
        <v>45121</v>
      </c>
      <c r="C10688" s="16">
        <v>168</v>
      </c>
      <c r="D10688" s="16">
        <v>156.5</v>
      </c>
      <c r="E10688" s="17">
        <v>39448</v>
      </c>
      <c r="F10688" s="17"/>
    </row>
    <row r="10689" spans="1:6" x14ac:dyDescent="0.25">
      <c r="A10689" s="16" t="s">
        <v>252</v>
      </c>
      <c r="B10689" s="16">
        <v>45069</v>
      </c>
      <c r="C10689" s="16">
        <v>125</v>
      </c>
      <c r="D10689" s="16">
        <v>109.5</v>
      </c>
      <c r="E10689" s="17">
        <v>35244</v>
      </c>
      <c r="F10689" s="17"/>
    </row>
    <row r="10690" spans="1:6" x14ac:dyDescent="0.25">
      <c r="A10690" s="16" t="s">
        <v>252</v>
      </c>
      <c r="B10690" s="16">
        <v>44077</v>
      </c>
      <c r="C10690" s="16">
        <v>89</v>
      </c>
      <c r="D10690" s="16">
        <v>62.2</v>
      </c>
      <c r="E10690" s="17">
        <v>32301</v>
      </c>
      <c r="F10690" s="17"/>
    </row>
    <row r="10691" spans="1:6" x14ac:dyDescent="0.25">
      <c r="A10691" s="16" t="s">
        <v>252</v>
      </c>
      <c r="B10691" s="16">
        <v>43040</v>
      </c>
      <c r="C10691" s="16">
        <v>112</v>
      </c>
      <c r="D10691" s="16">
        <v>100.5</v>
      </c>
      <c r="E10691" s="17">
        <v>33669</v>
      </c>
      <c r="F10691" s="17"/>
    </row>
    <row r="10692" spans="1:6" x14ac:dyDescent="0.25">
      <c r="A10692" s="16" t="s">
        <v>252</v>
      </c>
      <c r="B10692" s="16">
        <v>43203</v>
      </c>
      <c r="C10692" s="16">
        <v>96</v>
      </c>
      <c r="D10692" s="16">
        <v>32.799999999999997</v>
      </c>
      <c r="E10692" s="17">
        <v>36879</v>
      </c>
      <c r="F10692" s="17"/>
    </row>
    <row r="10693" spans="1:6" x14ac:dyDescent="0.25">
      <c r="A10693" s="16" t="s">
        <v>252</v>
      </c>
      <c r="B10693" s="16">
        <v>45377</v>
      </c>
      <c r="C10693" s="16">
        <v>130</v>
      </c>
      <c r="D10693" s="16">
        <v>111.9</v>
      </c>
      <c r="E10693" s="17">
        <v>35013</v>
      </c>
      <c r="F10693" s="17"/>
    </row>
    <row r="10694" spans="1:6" x14ac:dyDescent="0.25">
      <c r="A10694" s="16" t="s">
        <v>252</v>
      </c>
      <c r="B10694" s="16">
        <v>44143</v>
      </c>
      <c r="C10694" s="16">
        <v>176</v>
      </c>
      <c r="D10694" s="16">
        <v>167.5</v>
      </c>
      <c r="E10694" s="17">
        <v>34891</v>
      </c>
      <c r="F10694" s="17"/>
    </row>
    <row r="10695" spans="1:6" x14ac:dyDescent="0.25">
      <c r="A10695" s="16" t="s">
        <v>252</v>
      </c>
      <c r="B10695" s="16">
        <v>43551</v>
      </c>
      <c r="C10695" s="16">
        <v>60</v>
      </c>
      <c r="D10695" s="16">
        <v>56.2</v>
      </c>
      <c r="E10695" s="17">
        <v>41582</v>
      </c>
      <c r="F10695" s="17"/>
    </row>
    <row r="10696" spans="1:6" x14ac:dyDescent="0.25">
      <c r="A10696" s="16" t="s">
        <v>252</v>
      </c>
      <c r="B10696" s="16">
        <v>43953</v>
      </c>
      <c r="C10696" s="16">
        <v>88</v>
      </c>
      <c r="D10696" s="16">
        <v>77.7</v>
      </c>
      <c r="E10696" s="17">
        <v>39000</v>
      </c>
      <c r="F10696" s="17"/>
    </row>
    <row r="10697" spans="1:6" x14ac:dyDescent="0.25">
      <c r="A10697" s="16" t="s">
        <v>252</v>
      </c>
      <c r="B10697" s="16">
        <v>45439</v>
      </c>
      <c r="C10697" s="16">
        <v>99</v>
      </c>
      <c r="D10697" s="16">
        <v>86.9</v>
      </c>
      <c r="E10697" s="17">
        <v>29378</v>
      </c>
      <c r="F10697" s="17"/>
    </row>
    <row r="10698" spans="1:6" x14ac:dyDescent="0.25">
      <c r="A10698" s="16" t="s">
        <v>252</v>
      </c>
      <c r="B10698" s="16">
        <v>45208</v>
      </c>
      <c r="C10698" s="16">
        <v>24</v>
      </c>
      <c r="D10698" s="16">
        <v>22.8</v>
      </c>
      <c r="E10698" s="17">
        <v>40325</v>
      </c>
      <c r="F10698" s="17"/>
    </row>
    <row r="10699" spans="1:6" x14ac:dyDescent="0.25">
      <c r="A10699" s="16" t="s">
        <v>252</v>
      </c>
      <c r="B10699" s="16">
        <v>45817</v>
      </c>
      <c r="C10699" s="16">
        <v>72</v>
      </c>
      <c r="D10699" s="16">
        <v>52.4</v>
      </c>
      <c r="E10699" s="17">
        <v>35657</v>
      </c>
      <c r="F10699" s="17"/>
    </row>
    <row r="10700" spans="1:6" x14ac:dyDescent="0.25">
      <c r="A10700" s="16" t="s">
        <v>252</v>
      </c>
      <c r="B10700" s="16">
        <v>44452</v>
      </c>
      <c r="C10700" s="16">
        <v>150</v>
      </c>
      <c r="D10700" s="16">
        <v>138.5</v>
      </c>
      <c r="E10700" s="17">
        <v>32926</v>
      </c>
      <c r="F10700" s="17"/>
    </row>
    <row r="10701" spans="1:6" x14ac:dyDescent="0.25">
      <c r="A10701" s="16" t="s">
        <v>252</v>
      </c>
      <c r="B10701" s="16">
        <v>43558</v>
      </c>
      <c r="C10701" s="16">
        <v>92</v>
      </c>
      <c r="D10701" s="16">
        <v>73.599999999999994</v>
      </c>
      <c r="E10701" s="17">
        <v>32687</v>
      </c>
      <c r="F10701" s="17"/>
    </row>
    <row r="10702" spans="1:6" x14ac:dyDescent="0.25">
      <c r="A10702" s="16" t="s">
        <v>252</v>
      </c>
      <c r="B10702" s="16">
        <v>45133</v>
      </c>
      <c r="C10702" s="16">
        <v>50</v>
      </c>
      <c r="D10702" s="16">
        <v>40.4</v>
      </c>
      <c r="E10702" s="17">
        <v>34264</v>
      </c>
      <c r="F10702" s="17"/>
    </row>
    <row r="10703" spans="1:6" x14ac:dyDescent="0.25">
      <c r="A10703" s="16" t="s">
        <v>252</v>
      </c>
      <c r="B10703" s="16">
        <v>44907</v>
      </c>
      <c r="C10703" s="16">
        <v>90</v>
      </c>
      <c r="D10703" s="16">
        <v>73.599999999999994</v>
      </c>
      <c r="E10703" s="17">
        <v>29328</v>
      </c>
      <c r="F10703" s="17"/>
    </row>
    <row r="10704" spans="1:6" x14ac:dyDescent="0.25">
      <c r="A10704" s="16" t="s">
        <v>252</v>
      </c>
      <c r="B10704" s="16">
        <v>43701</v>
      </c>
      <c r="C10704" s="16">
        <v>75</v>
      </c>
      <c r="D10704" s="16">
        <v>70.400000000000006</v>
      </c>
      <c r="E10704" s="17">
        <v>35165</v>
      </c>
      <c r="F10704" s="17"/>
    </row>
    <row r="10705" spans="1:6" x14ac:dyDescent="0.25">
      <c r="A10705" s="16" t="s">
        <v>252</v>
      </c>
      <c r="B10705" s="16">
        <v>43402</v>
      </c>
      <c r="C10705" s="16">
        <v>92</v>
      </c>
      <c r="D10705" s="16">
        <v>78</v>
      </c>
      <c r="E10705" s="17">
        <v>27999</v>
      </c>
      <c r="F10705" s="17"/>
    </row>
    <row r="10706" spans="1:6" x14ac:dyDescent="0.25">
      <c r="A10706" s="16" t="s">
        <v>252</v>
      </c>
      <c r="B10706" s="16">
        <v>43920</v>
      </c>
      <c r="C10706" s="16">
        <v>121</v>
      </c>
      <c r="D10706" s="16">
        <v>108.2</v>
      </c>
      <c r="E10706" s="17">
        <v>34751</v>
      </c>
      <c r="F10706" s="17"/>
    </row>
    <row r="10707" spans="1:6" x14ac:dyDescent="0.25">
      <c r="A10707" s="16" t="s">
        <v>252</v>
      </c>
      <c r="B10707" s="16">
        <v>45213</v>
      </c>
      <c r="C10707" s="16">
        <v>99</v>
      </c>
      <c r="D10707" s="16">
        <v>78.5</v>
      </c>
      <c r="E10707" s="17">
        <v>27333</v>
      </c>
      <c r="F10707" s="17"/>
    </row>
    <row r="10708" spans="1:6" x14ac:dyDescent="0.25">
      <c r="A10708" s="16" t="s">
        <v>252</v>
      </c>
      <c r="B10708" s="16">
        <v>43701</v>
      </c>
      <c r="C10708" s="16">
        <v>99</v>
      </c>
      <c r="D10708" s="16">
        <v>80.400000000000006</v>
      </c>
      <c r="E10708" s="17">
        <v>42312</v>
      </c>
      <c r="F10708" s="17"/>
    </row>
    <row r="10709" spans="1:6" x14ac:dyDescent="0.25">
      <c r="A10709" s="16" t="s">
        <v>252</v>
      </c>
      <c r="B10709" s="16">
        <v>43016</v>
      </c>
      <c r="C10709" s="16">
        <v>90</v>
      </c>
      <c r="D10709" s="16">
        <v>56.5</v>
      </c>
      <c r="E10709" s="17">
        <v>32493</v>
      </c>
      <c r="F10709" s="17"/>
    </row>
    <row r="10710" spans="1:6" x14ac:dyDescent="0.25">
      <c r="A10710" s="16" t="s">
        <v>252</v>
      </c>
      <c r="B10710" s="16">
        <v>44119</v>
      </c>
      <c r="C10710" s="16">
        <v>150</v>
      </c>
      <c r="D10710" s="16">
        <v>128.80000000000001</v>
      </c>
      <c r="E10710" s="17">
        <v>29881</v>
      </c>
      <c r="F10710" s="17"/>
    </row>
    <row r="10711" spans="1:6" x14ac:dyDescent="0.25">
      <c r="A10711" s="16" t="s">
        <v>252</v>
      </c>
      <c r="B10711" s="16">
        <v>44303</v>
      </c>
      <c r="C10711" s="16">
        <v>170</v>
      </c>
      <c r="D10711" s="16">
        <v>150.30000000000001</v>
      </c>
      <c r="E10711" s="17">
        <v>24473</v>
      </c>
      <c r="F10711" s="17"/>
    </row>
    <row r="10712" spans="1:6" x14ac:dyDescent="0.25">
      <c r="A10712" s="16" t="s">
        <v>252</v>
      </c>
      <c r="B10712" s="16">
        <v>44857</v>
      </c>
      <c r="C10712" s="16">
        <v>69</v>
      </c>
      <c r="D10712" s="16">
        <v>66</v>
      </c>
      <c r="E10712" s="17">
        <v>31341</v>
      </c>
      <c r="F10712" s="17"/>
    </row>
    <row r="10713" spans="1:6" x14ac:dyDescent="0.25">
      <c r="A10713" s="16" t="s">
        <v>252</v>
      </c>
      <c r="B10713" s="16">
        <v>44708</v>
      </c>
      <c r="C10713" s="16">
        <v>99</v>
      </c>
      <c r="D10713" s="16">
        <v>80.400000000000006</v>
      </c>
      <c r="E10713" s="17">
        <v>26798</v>
      </c>
      <c r="F10713" s="17"/>
    </row>
    <row r="10714" spans="1:6" x14ac:dyDescent="0.25">
      <c r="A10714" s="16" t="s">
        <v>252</v>
      </c>
      <c r="B10714" s="16">
        <v>43011</v>
      </c>
      <c r="C10714" s="16">
        <v>42</v>
      </c>
      <c r="D10714" s="16">
        <v>31.7</v>
      </c>
      <c r="E10714" s="17">
        <v>29448</v>
      </c>
      <c r="F10714" s="17"/>
    </row>
    <row r="10715" spans="1:6" x14ac:dyDescent="0.25">
      <c r="A10715" s="16" t="s">
        <v>252</v>
      </c>
      <c r="B10715" s="16">
        <v>44601</v>
      </c>
      <c r="C10715" s="16">
        <v>99</v>
      </c>
      <c r="D10715" s="16">
        <v>52.8</v>
      </c>
      <c r="E10715" s="17">
        <v>30925</v>
      </c>
      <c r="F10715" s="17"/>
    </row>
    <row r="10716" spans="1:6" x14ac:dyDescent="0.25">
      <c r="A10716" s="16" t="s">
        <v>252</v>
      </c>
      <c r="B10716" s="16">
        <v>44805</v>
      </c>
      <c r="C10716" s="16">
        <v>110</v>
      </c>
      <c r="D10716" s="16">
        <v>101.2</v>
      </c>
      <c r="E10716" s="17">
        <v>31050</v>
      </c>
      <c r="F10716" s="17"/>
    </row>
    <row r="10717" spans="1:6" x14ac:dyDescent="0.25">
      <c r="A10717" s="16" t="s">
        <v>252</v>
      </c>
      <c r="B10717" s="16">
        <v>45331</v>
      </c>
      <c r="C10717" s="16">
        <v>92</v>
      </c>
      <c r="D10717" s="16">
        <v>71.8</v>
      </c>
      <c r="E10717" s="17">
        <v>29403</v>
      </c>
      <c r="F10717" s="17"/>
    </row>
    <row r="10718" spans="1:6" x14ac:dyDescent="0.25">
      <c r="A10718" s="16" t="s">
        <v>252</v>
      </c>
      <c r="B10718" s="16">
        <v>45506</v>
      </c>
      <c r="C10718" s="16">
        <v>100</v>
      </c>
      <c r="D10718" s="16">
        <v>84.6</v>
      </c>
      <c r="E10718" s="17">
        <v>29143</v>
      </c>
      <c r="F10718" s="17"/>
    </row>
    <row r="10719" spans="1:6" x14ac:dyDescent="0.25">
      <c r="A10719" s="16" t="s">
        <v>252</v>
      </c>
      <c r="B10719" s="16">
        <v>44128</v>
      </c>
      <c r="C10719" s="16">
        <v>180</v>
      </c>
      <c r="D10719" s="16">
        <v>124.6</v>
      </c>
      <c r="E10719" s="17">
        <v>25281</v>
      </c>
      <c r="F10719" s="17"/>
    </row>
    <row r="10720" spans="1:6" x14ac:dyDescent="0.25">
      <c r="A10720" s="16" t="s">
        <v>252</v>
      </c>
      <c r="B10720" s="16">
        <v>44124</v>
      </c>
      <c r="C10720" s="16">
        <v>54</v>
      </c>
      <c r="D10720" s="16">
        <v>45.8</v>
      </c>
      <c r="E10720" s="17">
        <v>43024</v>
      </c>
      <c r="F10720" s="17"/>
    </row>
    <row r="10721" spans="1:6" x14ac:dyDescent="0.25">
      <c r="A10721" s="16" t="s">
        <v>252</v>
      </c>
      <c r="B10721" s="16">
        <v>44452</v>
      </c>
      <c r="C10721" s="16">
        <v>86</v>
      </c>
      <c r="D10721" s="16">
        <v>66.3</v>
      </c>
      <c r="E10721" s="17">
        <v>35221</v>
      </c>
      <c r="F10721" s="17"/>
    </row>
    <row r="10722" spans="1:6" x14ac:dyDescent="0.25">
      <c r="A10722" s="16" t="s">
        <v>252</v>
      </c>
      <c r="B10722" s="16">
        <v>44313</v>
      </c>
      <c r="C10722" s="16">
        <v>81</v>
      </c>
      <c r="D10722" s="16">
        <v>71.8</v>
      </c>
      <c r="E10722" s="17">
        <v>24473</v>
      </c>
      <c r="F10722" s="17"/>
    </row>
    <row r="10723" spans="1:6" x14ac:dyDescent="0.25">
      <c r="A10723" s="16" t="s">
        <v>252</v>
      </c>
      <c r="B10723" s="16">
        <v>45233</v>
      </c>
      <c r="C10723" s="16">
        <v>110</v>
      </c>
      <c r="D10723" s="16">
        <v>106.5</v>
      </c>
      <c r="E10723" s="17">
        <v>33228</v>
      </c>
      <c r="F10723" s="17"/>
    </row>
    <row r="10724" spans="1:6" x14ac:dyDescent="0.25">
      <c r="A10724" s="16" t="s">
        <v>252</v>
      </c>
      <c r="B10724" s="16">
        <v>45231</v>
      </c>
      <c r="C10724" s="16">
        <v>96</v>
      </c>
      <c r="D10724" s="16">
        <v>89</v>
      </c>
      <c r="E10724" s="17">
        <v>37613</v>
      </c>
      <c r="F10724" s="17"/>
    </row>
    <row r="10725" spans="1:6" x14ac:dyDescent="0.25">
      <c r="A10725" s="16" t="s">
        <v>252</v>
      </c>
      <c r="B10725" s="16">
        <v>43148</v>
      </c>
      <c r="C10725" s="16">
        <v>99</v>
      </c>
      <c r="D10725" s="16">
        <v>88.6</v>
      </c>
      <c r="E10725" s="17">
        <v>36727</v>
      </c>
      <c r="F10725" s="17"/>
    </row>
    <row r="10726" spans="1:6" x14ac:dyDescent="0.25">
      <c r="A10726" s="16" t="s">
        <v>252</v>
      </c>
      <c r="B10726" s="16">
        <v>44321</v>
      </c>
      <c r="C10726" s="16">
        <v>48</v>
      </c>
      <c r="D10726" s="16">
        <v>46.6</v>
      </c>
      <c r="E10726" s="17">
        <v>37996</v>
      </c>
      <c r="F10726" s="17"/>
    </row>
    <row r="10727" spans="1:6" x14ac:dyDescent="0.25">
      <c r="A10727" s="16" t="s">
        <v>252</v>
      </c>
      <c r="B10727" s="16">
        <v>44122</v>
      </c>
      <c r="C10727" s="16">
        <v>50</v>
      </c>
      <c r="D10727" s="16">
        <v>42.6</v>
      </c>
      <c r="E10727" s="17">
        <v>34922</v>
      </c>
      <c r="F10727" s="17"/>
    </row>
    <row r="10728" spans="1:6" x14ac:dyDescent="0.25">
      <c r="A10728" s="16" t="s">
        <v>252</v>
      </c>
      <c r="B10728" s="16">
        <v>45805</v>
      </c>
      <c r="C10728" s="16">
        <v>64</v>
      </c>
      <c r="D10728" s="16">
        <v>56.5</v>
      </c>
      <c r="E10728" s="17">
        <v>37105</v>
      </c>
      <c r="F10728" s="17"/>
    </row>
    <row r="10729" spans="1:6" x14ac:dyDescent="0.25">
      <c r="A10729" s="16" t="s">
        <v>252</v>
      </c>
      <c r="B10729" s="16">
        <v>45322</v>
      </c>
      <c r="C10729" s="16">
        <v>45</v>
      </c>
      <c r="D10729" s="16">
        <v>33</v>
      </c>
      <c r="E10729" s="17">
        <v>37718</v>
      </c>
      <c r="F10729" s="17"/>
    </row>
    <row r="10730" spans="1:6" x14ac:dyDescent="0.25">
      <c r="A10730" s="16" t="s">
        <v>252</v>
      </c>
      <c r="B10730" s="16">
        <v>44709</v>
      </c>
      <c r="C10730" s="16">
        <v>150</v>
      </c>
      <c r="D10730" s="16">
        <v>77.5</v>
      </c>
      <c r="E10730" s="17">
        <v>35370</v>
      </c>
      <c r="F10730" s="17"/>
    </row>
    <row r="10731" spans="1:6" x14ac:dyDescent="0.25">
      <c r="A10731" s="16" t="s">
        <v>252</v>
      </c>
      <c r="B10731" s="16">
        <v>45406</v>
      </c>
      <c r="C10731" s="16">
        <v>108</v>
      </c>
      <c r="D10731" s="16">
        <v>77.8</v>
      </c>
      <c r="E10731" s="17">
        <v>35489</v>
      </c>
      <c r="F10731" s="17"/>
    </row>
    <row r="10732" spans="1:6" x14ac:dyDescent="0.25">
      <c r="A10732" s="16" t="s">
        <v>252</v>
      </c>
      <c r="B10732" s="16">
        <v>43452</v>
      </c>
      <c r="C10732" s="16">
        <v>80</v>
      </c>
      <c r="D10732" s="16">
        <v>63.3</v>
      </c>
      <c r="E10732" s="17">
        <v>29360</v>
      </c>
      <c r="F10732" s="17"/>
    </row>
    <row r="10733" spans="1:6" x14ac:dyDescent="0.25">
      <c r="A10733" s="16" t="s">
        <v>252</v>
      </c>
      <c r="B10733" s="16">
        <v>44112</v>
      </c>
      <c r="C10733" s="16">
        <v>148</v>
      </c>
      <c r="D10733" s="16">
        <v>138.4</v>
      </c>
      <c r="E10733" s="17">
        <v>39241</v>
      </c>
      <c r="F10733" s="17"/>
    </row>
    <row r="10734" spans="1:6" x14ac:dyDescent="0.25">
      <c r="A10734" s="16" t="s">
        <v>252</v>
      </c>
      <c r="B10734" s="16">
        <v>44142</v>
      </c>
      <c r="C10734" s="16">
        <v>60</v>
      </c>
      <c r="D10734" s="16">
        <v>41.9</v>
      </c>
      <c r="E10734" s="17">
        <v>32569</v>
      </c>
      <c r="F10734" s="17"/>
    </row>
    <row r="10735" spans="1:6" x14ac:dyDescent="0.25">
      <c r="A10735" s="16" t="s">
        <v>252</v>
      </c>
      <c r="B10735" s="16">
        <v>44145</v>
      </c>
      <c r="C10735" s="16">
        <v>130</v>
      </c>
      <c r="D10735" s="16">
        <v>91</v>
      </c>
      <c r="E10735" s="17">
        <v>24473</v>
      </c>
      <c r="F10735" s="17"/>
    </row>
    <row r="10736" spans="1:6" x14ac:dyDescent="0.25">
      <c r="A10736" s="16" t="s">
        <v>252</v>
      </c>
      <c r="B10736" s="16">
        <v>43620</v>
      </c>
      <c r="C10736" s="16">
        <v>110</v>
      </c>
      <c r="D10736" s="16">
        <v>90.7</v>
      </c>
      <c r="E10736" s="17">
        <v>33823</v>
      </c>
      <c r="F10736" s="17"/>
    </row>
    <row r="10737" spans="1:6" x14ac:dyDescent="0.25">
      <c r="A10737" s="16" t="s">
        <v>252</v>
      </c>
      <c r="B10737" s="16">
        <v>45231</v>
      </c>
      <c r="C10737" s="16">
        <v>106</v>
      </c>
      <c r="D10737" s="16">
        <v>95.9</v>
      </c>
      <c r="E10737" s="17">
        <v>33836</v>
      </c>
      <c r="F10737" s="17"/>
    </row>
    <row r="10738" spans="1:6" x14ac:dyDescent="0.25">
      <c r="A10738" s="16" t="s">
        <v>252</v>
      </c>
      <c r="B10738" s="16">
        <v>45236</v>
      </c>
      <c r="C10738" s="16">
        <v>73</v>
      </c>
      <c r="D10738" s="16">
        <v>44</v>
      </c>
      <c r="E10738" s="17">
        <v>37664</v>
      </c>
      <c r="F10738" s="17"/>
    </row>
    <row r="10739" spans="1:6" x14ac:dyDescent="0.25">
      <c r="A10739" s="16" t="s">
        <v>252</v>
      </c>
      <c r="B10739" s="16">
        <v>45810</v>
      </c>
      <c r="C10739" s="16">
        <v>50</v>
      </c>
      <c r="D10739" s="16">
        <v>46.7</v>
      </c>
      <c r="E10739" s="17">
        <v>42579</v>
      </c>
      <c r="F10739" s="17"/>
    </row>
    <row r="10740" spans="1:6" x14ac:dyDescent="0.25">
      <c r="A10740" s="16" t="s">
        <v>252</v>
      </c>
      <c r="B10740" s="16">
        <v>44041</v>
      </c>
      <c r="C10740" s="16">
        <v>41</v>
      </c>
      <c r="D10740" s="16">
        <v>26.4</v>
      </c>
      <c r="E10740" s="17">
        <v>34382</v>
      </c>
      <c r="F10740" s="17"/>
    </row>
    <row r="10741" spans="1:6" x14ac:dyDescent="0.25">
      <c r="A10741" s="16" t="s">
        <v>252</v>
      </c>
      <c r="B10741" s="16">
        <v>43213</v>
      </c>
      <c r="C10741" s="16">
        <v>147</v>
      </c>
      <c r="D10741" s="16">
        <v>120.7</v>
      </c>
      <c r="E10741" s="17">
        <v>29299</v>
      </c>
      <c r="F10741" s="17"/>
    </row>
    <row r="10742" spans="1:6" x14ac:dyDescent="0.25">
      <c r="A10742" s="16" t="s">
        <v>252</v>
      </c>
      <c r="B10742" s="16">
        <v>44903</v>
      </c>
      <c r="C10742" s="16">
        <v>99</v>
      </c>
      <c r="D10742" s="16">
        <v>87.4</v>
      </c>
      <c r="E10742" s="17">
        <v>32855</v>
      </c>
      <c r="F10742" s="17"/>
    </row>
    <row r="10743" spans="1:6" x14ac:dyDescent="0.25">
      <c r="A10743" s="16" t="s">
        <v>252</v>
      </c>
      <c r="B10743" s="16">
        <v>45424</v>
      </c>
      <c r="C10743" s="16">
        <v>96</v>
      </c>
      <c r="D10743" s="16">
        <v>87.7</v>
      </c>
      <c r="E10743" s="17">
        <v>30880</v>
      </c>
      <c r="F10743" s="17"/>
    </row>
    <row r="10744" spans="1:6" x14ac:dyDescent="0.25">
      <c r="A10744" s="16" t="s">
        <v>252</v>
      </c>
      <c r="B10744" s="16">
        <v>45036</v>
      </c>
      <c r="C10744" s="16">
        <v>190</v>
      </c>
      <c r="D10744" s="16">
        <v>159.4</v>
      </c>
      <c r="E10744" s="17">
        <v>28198</v>
      </c>
      <c r="F10744" s="17"/>
    </row>
    <row r="10745" spans="1:6" x14ac:dyDescent="0.25">
      <c r="A10745" s="16" t="s">
        <v>252</v>
      </c>
      <c r="B10745" s="16">
        <v>43543</v>
      </c>
      <c r="C10745" s="16">
        <v>73</v>
      </c>
      <c r="D10745" s="16">
        <v>47.9</v>
      </c>
      <c r="E10745" s="17">
        <v>29328</v>
      </c>
      <c r="F10745" s="17"/>
    </row>
    <row r="10746" spans="1:6" x14ac:dyDescent="0.25">
      <c r="A10746" s="16" t="s">
        <v>252</v>
      </c>
      <c r="B10746" s="16">
        <v>45459</v>
      </c>
      <c r="C10746" s="16">
        <v>140</v>
      </c>
      <c r="D10746" s="16">
        <v>93.5</v>
      </c>
      <c r="E10746" s="17">
        <v>35444</v>
      </c>
      <c r="F10746" s="17"/>
    </row>
    <row r="10747" spans="1:6" x14ac:dyDescent="0.25">
      <c r="A10747" s="16" t="s">
        <v>252</v>
      </c>
      <c r="B10747" s="16">
        <v>44614</v>
      </c>
      <c r="C10747" s="16">
        <v>88</v>
      </c>
      <c r="D10747" s="16">
        <v>61.3</v>
      </c>
      <c r="E10747" s="17">
        <v>37754</v>
      </c>
      <c r="F10747" s="17"/>
    </row>
    <row r="10748" spans="1:6" x14ac:dyDescent="0.25">
      <c r="A10748" s="16" t="s">
        <v>252</v>
      </c>
      <c r="B10748" s="16">
        <v>43302</v>
      </c>
      <c r="C10748" s="16">
        <v>45</v>
      </c>
      <c r="D10748" s="16">
        <v>44.5</v>
      </c>
      <c r="E10748" s="17">
        <v>27791</v>
      </c>
      <c r="F10748" s="17"/>
    </row>
    <row r="10749" spans="1:6" x14ac:dyDescent="0.25">
      <c r="A10749" s="16" t="s">
        <v>252</v>
      </c>
      <c r="B10749" s="16">
        <v>43611</v>
      </c>
      <c r="C10749" s="16">
        <v>98</v>
      </c>
      <c r="D10749" s="16">
        <v>58.8</v>
      </c>
      <c r="E10749" s="17">
        <v>33970</v>
      </c>
      <c r="F10749" s="17"/>
    </row>
    <row r="10750" spans="1:6" x14ac:dyDescent="0.25">
      <c r="A10750" s="16" t="s">
        <v>252</v>
      </c>
      <c r="B10750" s="16">
        <v>44805</v>
      </c>
      <c r="C10750" s="16">
        <v>125</v>
      </c>
      <c r="D10750" s="16">
        <v>119.3</v>
      </c>
      <c r="E10750" s="17">
        <v>24473</v>
      </c>
      <c r="F10750" s="17"/>
    </row>
    <row r="10751" spans="1:6" x14ac:dyDescent="0.25">
      <c r="A10751" s="16" t="s">
        <v>252</v>
      </c>
      <c r="B10751" s="16">
        <v>44438</v>
      </c>
      <c r="C10751" s="16">
        <v>64</v>
      </c>
      <c r="D10751" s="16">
        <v>52.6</v>
      </c>
      <c r="E10751" s="17">
        <v>34822</v>
      </c>
      <c r="F10751" s="17"/>
    </row>
    <row r="10752" spans="1:6" x14ac:dyDescent="0.25">
      <c r="A10752" s="16" t="s">
        <v>252</v>
      </c>
      <c r="B10752" s="16">
        <v>45601</v>
      </c>
      <c r="C10752" s="16">
        <v>80</v>
      </c>
      <c r="D10752" s="16">
        <v>69.2</v>
      </c>
      <c r="E10752" s="17">
        <v>39126</v>
      </c>
      <c r="F10752" s="17"/>
    </row>
    <row r="10753" spans="1:6" x14ac:dyDescent="0.25">
      <c r="A10753" s="16" t="s">
        <v>252</v>
      </c>
      <c r="B10753" s="16">
        <v>43431</v>
      </c>
      <c r="C10753" s="16">
        <v>99</v>
      </c>
      <c r="D10753" s="16">
        <v>72.5</v>
      </c>
      <c r="E10753" s="17">
        <v>31576</v>
      </c>
      <c r="F10753" s="17"/>
    </row>
    <row r="10754" spans="1:6" x14ac:dyDescent="0.25">
      <c r="A10754" s="16" t="s">
        <v>252</v>
      </c>
      <c r="B10754" s="16">
        <v>44103</v>
      </c>
      <c r="C10754" s="16">
        <v>50</v>
      </c>
      <c r="D10754" s="16">
        <v>46.4</v>
      </c>
      <c r="E10754" s="17">
        <v>39317</v>
      </c>
      <c r="F10754" s="17"/>
    </row>
    <row r="10755" spans="1:6" x14ac:dyDescent="0.25">
      <c r="A10755" s="16" t="s">
        <v>252</v>
      </c>
      <c r="B10755" s="16">
        <v>45371</v>
      </c>
      <c r="C10755" s="16">
        <v>114</v>
      </c>
      <c r="D10755" s="16">
        <v>105.3</v>
      </c>
      <c r="E10755" s="17">
        <v>33786</v>
      </c>
      <c r="F10755" s="17"/>
    </row>
    <row r="10756" spans="1:6" x14ac:dyDescent="0.25">
      <c r="A10756" s="16" t="s">
        <v>252</v>
      </c>
      <c r="B10756" s="16">
        <v>44432</v>
      </c>
      <c r="C10756" s="16">
        <v>57</v>
      </c>
      <c r="D10756" s="16">
        <v>51.5</v>
      </c>
      <c r="E10756" s="17">
        <v>35342</v>
      </c>
      <c r="F10756" s="17"/>
    </row>
    <row r="10757" spans="1:6" x14ac:dyDescent="0.25">
      <c r="A10757" s="16" t="s">
        <v>252</v>
      </c>
      <c r="B10757" s="16">
        <v>44143</v>
      </c>
      <c r="C10757" s="16">
        <v>60</v>
      </c>
      <c r="D10757" s="16">
        <v>29.2</v>
      </c>
      <c r="E10757" s="17">
        <v>39960</v>
      </c>
      <c r="F10757" s="17"/>
    </row>
    <row r="10758" spans="1:6" x14ac:dyDescent="0.25">
      <c r="A10758" s="16" t="s">
        <v>252</v>
      </c>
      <c r="B10758" s="16">
        <v>43952</v>
      </c>
      <c r="C10758" s="16">
        <v>120</v>
      </c>
      <c r="D10758" s="16">
        <v>107.7</v>
      </c>
      <c r="E10758" s="17">
        <v>28919</v>
      </c>
      <c r="F10758" s="17"/>
    </row>
    <row r="10759" spans="1:6" x14ac:dyDescent="0.25">
      <c r="A10759" s="16" t="s">
        <v>252</v>
      </c>
      <c r="B10759" s="16">
        <v>45011</v>
      </c>
      <c r="C10759" s="16">
        <v>85</v>
      </c>
      <c r="D10759" s="16">
        <v>79.599999999999994</v>
      </c>
      <c r="E10759" s="17">
        <v>29703</v>
      </c>
      <c r="F10759" s="17"/>
    </row>
    <row r="10760" spans="1:6" x14ac:dyDescent="0.25">
      <c r="A10760" s="16" t="s">
        <v>252</v>
      </c>
      <c r="B10760" s="16">
        <v>45215</v>
      </c>
      <c r="C10760" s="16">
        <v>70</v>
      </c>
      <c r="D10760" s="16">
        <v>55.5</v>
      </c>
      <c r="E10760" s="17">
        <v>33177</v>
      </c>
      <c r="F10760" s="17"/>
    </row>
    <row r="10761" spans="1:6" x14ac:dyDescent="0.25">
      <c r="A10761" s="16" t="s">
        <v>252</v>
      </c>
      <c r="B10761" s="16">
        <v>44142</v>
      </c>
      <c r="C10761" s="16">
        <v>30</v>
      </c>
      <c r="D10761" s="16">
        <v>25.2</v>
      </c>
      <c r="E10761" s="17">
        <v>40443</v>
      </c>
      <c r="F10761" s="17"/>
    </row>
    <row r="10762" spans="1:6" x14ac:dyDescent="0.25">
      <c r="A10762" s="16" t="s">
        <v>252</v>
      </c>
      <c r="B10762" s="16">
        <v>45429</v>
      </c>
      <c r="C10762" s="16">
        <v>115</v>
      </c>
      <c r="D10762" s="16">
        <v>96.5</v>
      </c>
      <c r="E10762" s="17">
        <v>30711</v>
      </c>
      <c r="F10762" s="17"/>
    </row>
    <row r="10763" spans="1:6" x14ac:dyDescent="0.25">
      <c r="A10763" s="16" t="s">
        <v>252</v>
      </c>
      <c r="B10763" s="16">
        <v>44691</v>
      </c>
      <c r="C10763" s="16">
        <v>93</v>
      </c>
      <c r="D10763" s="16">
        <v>70.900000000000006</v>
      </c>
      <c r="E10763" s="17">
        <v>35851</v>
      </c>
      <c r="F10763" s="17"/>
    </row>
    <row r="10764" spans="1:6" x14ac:dyDescent="0.25">
      <c r="A10764" s="16" t="s">
        <v>252</v>
      </c>
      <c r="B10764" s="16">
        <v>43783</v>
      </c>
      <c r="C10764" s="16">
        <v>80</v>
      </c>
      <c r="D10764" s="16">
        <v>65.5</v>
      </c>
      <c r="E10764" s="17">
        <v>32798</v>
      </c>
      <c r="F10764" s="17"/>
    </row>
    <row r="10765" spans="1:6" x14ac:dyDescent="0.25">
      <c r="A10765" s="16" t="s">
        <v>252</v>
      </c>
      <c r="B10765" s="16">
        <v>44601</v>
      </c>
      <c r="C10765" s="16">
        <v>45</v>
      </c>
      <c r="D10765" s="16">
        <v>41.1</v>
      </c>
      <c r="E10765" s="17">
        <v>37764</v>
      </c>
      <c r="F10765" s="17"/>
    </row>
    <row r="10766" spans="1:6" x14ac:dyDescent="0.25">
      <c r="A10766" s="16" t="s">
        <v>252</v>
      </c>
      <c r="B10766" s="16">
        <v>44907</v>
      </c>
      <c r="C10766" s="16">
        <v>100</v>
      </c>
      <c r="D10766" s="16">
        <v>45.6</v>
      </c>
      <c r="E10766" s="17">
        <v>34047</v>
      </c>
      <c r="F10766" s="17"/>
    </row>
    <row r="10767" spans="1:6" x14ac:dyDescent="0.25">
      <c r="A10767" s="16" t="s">
        <v>252</v>
      </c>
      <c r="B10767" s="16">
        <v>44319</v>
      </c>
      <c r="C10767" s="16">
        <v>72</v>
      </c>
      <c r="D10767" s="16">
        <v>46.6</v>
      </c>
      <c r="E10767" s="17">
        <v>42046</v>
      </c>
      <c r="F10767" s="17"/>
    </row>
    <row r="10768" spans="1:6" x14ac:dyDescent="0.25">
      <c r="A10768" s="16" t="s">
        <v>252</v>
      </c>
      <c r="B10768" s="16">
        <v>43793</v>
      </c>
      <c r="C10768" s="16">
        <v>49</v>
      </c>
      <c r="D10768" s="16">
        <v>23.9</v>
      </c>
      <c r="E10768" s="17">
        <v>42776</v>
      </c>
      <c r="F10768" s="17"/>
    </row>
    <row r="10769" spans="1:6" x14ac:dyDescent="0.25">
      <c r="A10769" s="16" t="s">
        <v>252</v>
      </c>
      <c r="B10769" s="16">
        <v>43085</v>
      </c>
      <c r="C10769" s="16">
        <v>95</v>
      </c>
      <c r="D10769" s="16">
        <v>92</v>
      </c>
      <c r="E10769" s="17">
        <v>26010</v>
      </c>
      <c r="F10769" s="17"/>
    </row>
    <row r="10770" spans="1:6" x14ac:dyDescent="0.25">
      <c r="A10770" s="16" t="s">
        <v>252</v>
      </c>
      <c r="B10770" s="16">
        <v>43017</v>
      </c>
      <c r="C10770" s="16">
        <v>66</v>
      </c>
      <c r="D10770" s="16">
        <v>57.7</v>
      </c>
      <c r="E10770" s="17">
        <v>36077</v>
      </c>
      <c r="F10770" s="17"/>
    </row>
    <row r="10771" spans="1:6" x14ac:dyDescent="0.25">
      <c r="A10771" s="16" t="s">
        <v>252</v>
      </c>
      <c r="B10771" s="16">
        <v>44109</v>
      </c>
      <c r="C10771" s="16">
        <v>142</v>
      </c>
      <c r="D10771" s="16">
        <v>116.1</v>
      </c>
      <c r="E10771" s="17">
        <v>32940</v>
      </c>
      <c r="F10771" s="17"/>
    </row>
    <row r="10772" spans="1:6" x14ac:dyDescent="0.25">
      <c r="A10772" s="16" t="s">
        <v>252</v>
      </c>
      <c r="B10772" s="16">
        <v>45056</v>
      </c>
      <c r="C10772" s="16">
        <v>62</v>
      </c>
      <c r="D10772" s="16">
        <v>52.7</v>
      </c>
      <c r="E10772" s="17">
        <v>37978</v>
      </c>
      <c r="F10772" s="17"/>
    </row>
    <row r="10773" spans="1:6" x14ac:dyDescent="0.25">
      <c r="A10773" s="16" t="s">
        <v>252</v>
      </c>
      <c r="B10773" s="16">
        <v>45380</v>
      </c>
      <c r="C10773" s="16">
        <v>112</v>
      </c>
      <c r="D10773" s="16">
        <v>83</v>
      </c>
      <c r="E10773" s="17">
        <v>33975</v>
      </c>
      <c r="F10773" s="17"/>
    </row>
    <row r="10774" spans="1:6" x14ac:dyDescent="0.25">
      <c r="A10774" s="16" t="s">
        <v>252</v>
      </c>
      <c r="B10774" s="16">
        <v>45356</v>
      </c>
      <c r="C10774" s="16">
        <v>99</v>
      </c>
      <c r="D10774" s="16">
        <v>58.4</v>
      </c>
      <c r="E10774" s="17">
        <v>30692</v>
      </c>
      <c r="F10774" s="17"/>
    </row>
    <row r="10775" spans="1:6" x14ac:dyDescent="0.25">
      <c r="A10775" s="16" t="s">
        <v>252</v>
      </c>
      <c r="B10775" s="16">
        <v>45219</v>
      </c>
      <c r="C10775" s="16">
        <v>130</v>
      </c>
      <c r="D10775" s="16">
        <v>107.2</v>
      </c>
      <c r="E10775" s="17">
        <v>24502</v>
      </c>
      <c r="F10775" s="17"/>
    </row>
    <row r="10776" spans="1:6" x14ac:dyDescent="0.25">
      <c r="A10776" s="16" t="s">
        <v>252</v>
      </c>
      <c r="B10776" s="16">
        <v>45390</v>
      </c>
      <c r="C10776" s="16">
        <v>43</v>
      </c>
      <c r="D10776" s="16">
        <v>35.700000000000003</v>
      </c>
      <c r="E10776" s="17">
        <v>34458</v>
      </c>
      <c r="F10776" s="17"/>
    </row>
    <row r="10777" spans="1:6" x14ac:dyDescent="0.25">
      <c r="A10777" s="16" t="s">
        <v>252</v>
      </c>
      <c r="B10777" s="16">
        <v>43220</v>
      </c>
      <c r="C10777" s="16">
        <v>120</v>
      </c>
      <c r="D10777" s="16">
        <v>91.2</v>
      </c>
      <c r="E10777" s="17">
        <v>34368</v>
      </c>
      <c r="F10777" s="17"/>
    </row>
    <row r="10778" spans="1:6" x14ac:dyDescent="0.25">
      <c r="A10778" s="16" t="s">
        <v>252</v>
      </c>
      <c r="B10778" s="16">
        <v>45211</v>
      </c>
      <c r="C10778" s="16">
        <v>99</v>
      </c>
      <c r="D10778" s="16">
        <v>82.9</v>
      </c>
      <c r="E10778" s="17">
        <v>33390</v>
      </c>
      <c r="F10778" s="17"/>
    </row>
    <row r="10779" spans="1:6" x14ac:dyDescent="0.25">
      <c r="A10779" s="16" t="s">
        <v>252</v>
      </c>
      <c r="B10779" s="16">
        <v>44830</v>
      </c>
      <c r="C10779" s="16">
        <v>50</v>
      </c>
      <c r="D10779" s="16">
        <v>41.4</v>
      </c>
      <c r="E10779" s="17">
        <v>33644</v>
      </c>
      <c r="F10779" s="17"/>
    </row>
    <row r="10780" spans="1:6" x14ac:dyDescent="0.25">
      <c r="A10780" s="16" t="s">
        <v>252</v>
      </c>
      <c r="B10780" s="16">
        <v>45365</v>
      </c>
      <c r="C10780" s="16">
        <v>125</v>
      </c>
      <c r="D10780" s="16">
        <v>97.3</v>
      </c>
      <c r="E10780" s="17">
        <v>37317</v>
      </c>
      <c r="F10780" s="17"/>
    </row>
    <row r="10781" spans="1:6" x14ac:dyDescent="0.25">
      <c r="A10781" s="16" t="s">
        <v>252</v>
      </c>
      <c r="B10781" s="16">
        <v>44870</v>
      </c>
      <c r="C10781" s="16">
        <v>427</v>
      </c>
      <c r="D10781" s="16">
        <v>391.5</v>
      </c>
      <c r="E10781" s="17">
        <v>38991</v>
      </c>
      <c r="F10781" s="17"/>
    </row>
    <row r="10782" spans="1:6" x14ac:dyDescent="0.25">
      <c r="A10782" s="16" t="s">
        <v>252</v>
      </c>
      <c r="B10782" s="16">
        <v>44056</v>
      </c>
      <c r="C10782" s="16">
        <v>98</v>
      </c>
      <c r="D10782" s="16">
        <v>74.8</v>
      </c>
      <c r="E10782" s="17">
        <v>42961</v>
      </c>
      <c r="F10782" s="17"/>
    </row>
    <row r="10783" spans="1:6" x14ac:dyDescent="0.25">
      <c r="A10783" s="16" t="s">
        <v>252</v>
      </c>
      <c r="B10783" s="16">
        <v>44112</v>
      </c>
      <c r="C10783" s="16">
        <v>47</v>
      </c>
      <c r="D10783" s="16">
        <v>35.5</v>
      </c>
      <c r="E10783" s="17">
        <v>24473</v>
      </c>
      <c r="F10783" s="17"/>
    </row>
    <row r="10784" spans="1:6" x14ac:dyDescent="0.25">
      <c r="A10784" s="16" t="s">
        <v>252</v>
      </c>
      <c r="B10784" s="16">
        <v>44672</v>
      </c>
      <c r="C10784" s="16">
        <v>190</v>
      </c>
      <c r="D10784" s="16">
        <v>165.1</v>
      </c>
      <c r="E10784" s="17">
        <v>29987</v>
      </c>
      <c r="F10784" s="17"/>
    </row>
    <row r="10785" spans="1:6" x14ac:dyDescent="0.25">
      <c r="A10785" s="16" t="s">
        <v>252</v>
      </c>
      <c r="B10785" s="16">
        <v>45895</v>
      </c>
      <c r="C10785" s="16">
        <v>90</v>
      </c>
      <c r="D10785" s="16">
        <v>78.2</v>
      </c>
      <c r="E10785" s="17">
        <v>25617</v>
      </c>
      <c r="F10785" s="17"/>
    </row>
    <row r="10786" spans="1:6" x14ac:dyDescent="0.25">
      <c r="A10786" s="16" t="s">
        <v>252</v>
      </c>
      <c r="B10786" s="16">
        <v>45692</v>
      </c>
      <c r="C10786" s="16">
        <v>50</v>
      </c>
      <c r="D10786" s="16">
        <v>43.7</v>
      </c>
      <c r="E10786" s="17">
        <v>34264</v>
      </c>
      <c r="F10786" s="17"/>
    </row>
    <row r="10787" spans="1:6" x14ac:dyDescent="0.25">
      <c r="A10787" s="16" t="s">
        <v>252</v>
      </c>
      <c r="B10787" s="16">
        <v>43430</v>
      </c>
      <c r="C10787" s="16">
        <v>80</v>
      </c>
      <c r="D10787" s="16">
        <v>64.5</v>
      </c>
      <c r="E10787" s="17">
        <v>31223</v>
      </c>
      <c r="F10787" s="17"/>
    </row>
    <row r="10788" spans="1:6" x14ac:dyDescent="0.25">
      <c r="A10788" s="16" t="s">
        <v>252</v>
      </c>
      <c r="B10788" s="16">
        <v>43334</v>
      </c>
      <c r="C10788" s="16">
        <v>79</v>
      </c>
      <c r="D10788" s="16">
        <v>74.2</v>
      </c>
      <c r="E10788" s="17">
        <v>36595</v>
      </c>
      <c r="F10788" s="17"/>
    </row>
    <row r="10789" spans="1:6" x14ac:dyDescent="0.25">
      <c r="A10789" s="16" t="s">
        <v>252</v>
      </c>
      <c r="B10789" s="16">
        <v>45220</v>
      </c>
      <c r="C10789" s="16">
        <v>58</v>
      </c>
      <c r="D10789" s="16">
        <v>55.1</v>
      </c>
      <c r="E10789" s="17">
        <v>38657</v>
      </c>
      <c r="F10789" s="17"/>
    </row>
    <row r="10790" spans="1:6" x14ac:dyDescent="0.25">
      <c r="A10790" s="16" t="s">
        <v>252</v>
      </c>
      <c r="B10790" s="16">
        <v>45365</v>
      </c>
      <c r="C10790" s="16">
        <v>50</v>
      </c>
      <c r="D10790" s="16">
        <v>34.200000000000003</v>
      </c>
      <c r="E10790" s="17">
        <v>26869</v>
      </c>
      <c r="F10790" s="17"/>
    </row>
    <row r="10791" spans="1:6" x14ac:dyDescent="0.25">
      <c r="A10791" s="16" t="s">
        <v>252</v>
      </c>
      <c r="B10791" s="16">
        <v>43026</v>
      </c>
      <c r="C10791" s="16">
        <v>84</v>
      </c>
      <c r="D10791" s="16">
        <v>76.8</v>
      </c>
      <c r="E10791" s="17">
        <v>32536</v>
      </c>
      <c r="F10791" s="17"/>
    </row>
    <row r="10792" spans="1:6" x14ac:dyDescent="0.25">
      <c r="A10792" s="16" t="s">
        <v>252</v>
      </c>
      <c r="B10792" s="16">
        <v>44003</v>
      </c>
      <c r="C10792" s="16">
        <v>100</v>
      </c>
      <c r="D10792" s="16">
        <v>82.8</v>
      </c>
      <c r="E10792" s="17">
        <v>28950</v>
      </c>
      <c r="F10792" s="17"/>
    </row>
    <row r="10793" spans="1:6" x14ac:dyDescent="0.25">
      <c r="A10793" s="16" t="s">
        <v>252</v>
      </c>
      <c r="B10793" s="16">
        <v>43311</v>
      </c>
      <c r="C10793" s="16">
        <v>95</v>
      </c>
      <c r="D10793" s="16">
        <v>90.7</v>
      </c>
      <c r="E10793" s="17">
        <v>32723</v>
      </c>
      <c r="F10793" s="17"/>
    </row>
    <row r="10794" spans="1:6" x14ac:dyDescent="0.25">
      <c r="A10794" s="16" t="s">
        <v>252</v>
      </c>
      <c r="B10794" s="16">
        <v>43616</v>
      </c>
      <c r="C10794" s="16">
        <v>136</v>
      </c>
      <c r="D10794" s="16">
        <v>122.1</v>
      </c>
      <c r="E10794" s="17">
        <v>35262</v>
      </c>
      <c r="F10794" s="17"/>
    </row>
    <row r="10795" spans="1:6" x14ac:dyDescent="0.25">
      <c r="A10795" s="16" t="s">
        <v>252</v>
      </c>
      <c r="B10795" s="16">
        <v>45011</v>
      </c>
      <c r="C10795" s="16">
        <v>109</v>
      </c>
      <c r="D10795" s="16">
        <v>75.3</v>
      </c>
      <c r="E10795" s="17">
        <v>36572</v>
      </c>
      <c r="F10795" s="17"/>
    </row>
    <row r="10796" spans="1:6" x14ac:dyDescent="0.25">
      <c r="A10796" s="16" t="s">
        <v>252</v>
      </c>
      <c r="B10796" s="16">
        <v>44133</v>
      </c>
      <c r="C10796" s="16">
        <v>130</v>
      </c>
      <c r="D10796" s="16">
        <v>115.9</v>
      </c>
      <c r="E10796" s="17">
        <v>39240</v>
      </c>
      <c r="F10796" s="17"/>
    </row>
    <row r="10797" spans="1:6" x14ac:dyDescent="0.25">
      <c r="A10797" s="16" t="s">
        <v>252</v>
      </c>
      <c r="B10797" s="16">
        <v>43219</v>
      </c>
      <c r="C10797" s="16">
        <v>72</v>
      </c>
      <c r="D10797" s="16">
        <v>66.099999999999994</v>
      </c>
      <c r="E10797" s="17">
        <v>35651</v>
      </c>
      <c r="F10797" s="17"/>
    </row>
    <row r="10798" spans="1:6" x14ac:dyDescent="0.25">
      <c r="A10798" s="16" t="s">
        <v>252</v>
      </c>
      <c r="B10798" s="16">
        <v>44484</v>
      </c>
      <c r="C10798" s="16">
        <v>62</v>
      </c>
      <c r="D10798" s="16">
        <v>48.3</v>
      </c>
      <c r="E10798" s="17">
        <v>32720</v>
      </c>
      <c r="F10798" s="17"/>
    </row>
    <row r="10799" spans="1:6" x14ac:dyDescent="0.25">
      <c r="A10799" s="16" t="s">
        <v>252</v>
      </c>
      <c r="B10799" s="16">
        <v>44870</v>
      </c>
      <c r="C10799" s="16">
        <v>84</v>
      </c>
      <c r="D10799" s="16">
        <v>79.5</v>
      </c>
      <c r="E10799" s="17">
        <v>34810</v>
      </c>
      <c r="F10799" s="17"/>
    </row>
    <row r="10800" spans="1:6" x14ac:dyDescent="0.25">
      <c r="A10800" s="16" t="s">
        <v>252</v>
      </c>
      <c r="B10800" s="16">
        <v>45692</v>
      </c>
      <c r="C10800" s="16">
        <v>59</v>
      </c>
      <c r="D10800" s="16">
        <v>52.4</v>
      </c>
      <c r="E10800" s="17">
        <v>29111</v>
      </c>
      <c r="F10800" s="17"/>
    </row>
    <row r="10801" spans="1:6" x14ac:dyDescent="0.25">
      <c r="A10801" s="16" t="s">
        <v>252</v>
      </c>
      <c r="B10801" s="16">
        <v>44842</v>
      </c>
      <c r="C10801" s="16">
        <v>53</v>
      </c>
      <c r="D10801" s="16">
        <v>43.8</v>
      </c>
      <c r="E10801" s="17">
        <v>32758</v>
      </c>
      <c r="F10801" s="17"/>
    </row>
    <row r="10802" spans="1:6" x14ac:dyDescent="0.25">
      <c r="A10802" s="16" t="s">
        <v>252</v>
      </c>
      <c r="B10802" s="16">
        <v>44065</v>
      </c>
      <c r="C10802" s="16">
        <v>82</v>
      </c>
      <c r="D10802" s="16">
        <v>67</v>
      </c>
      <c r="E10802" s="17">
        <v>34335</v>
      </c>
      <c r="F10802" s="17"/>
    </row>
    <row r="10803" spans="1:6" x14ac:dyDescent="0.25">
      <c r="A10803" s="16" t="s">
        <v>252</v>
      </c>
      <c r="B10803" s="16">
        <v>43062</v>
      </c>
      <c r="C10803" s="16">
        <v>86</v>
      </c>
      <c r="D10803" s="16">
        <v>59</v>
      </c>
      <c r="E10803" s="17">
        <v>33084</v>
      </c>
      <c r="F10803" s="17"/>
    </row>
    <row r="10804" spans="1:6" x14ac:dyDescent="0.25">
      <c r="A10804" s="16" t="s">
        <v>252</v>
      </c>
      <c r="B10804" s="16">
        <v>43055</v>
      </c>
      <c r="C10804" s="16">
        <v>48</v>
      </c>
      <c r="D10804" s="16">
        <v>40.299999999999997</v>
      </c>
      <c r="E10804" s="17">
        <v>36641</v>
      </c>
      <c r="F10804" s="17"/>
    </row>
    <row r="10805" spans="1:6" x14ac:dyDescent="0.25">
      <c r="A10805" s="16" t="s">
        <v>252</v>
      </c>
      <c r="B10805" s="16">
        <v>45069</v>
      </c>
      <c r="C10805" s="16">
        <v>144</v>
      </c>
      <c r="D10805" s="16">
        <v>129.4</v>
      </c>
      <c r="E10805" s="17">
        <v>38267</v>
      </c>
      <c r="F10805" s="17"/>
    </row>
    <row r="10806" spans="1:6" x14ac:dyDescent="0.25">
      <c r="A10806" s="16" t="s">
        <v>252</v>
      </c>
      <c r="B10806" s="16">
        <v>44857</v>
      </c>
      <c r="C10806" s="16">
        <v>112</v>
      </c>
      <c r="D10806" s="16">
        <v>85.9</v>
      </c>
      <c r="E10806" s="17">
        <v>29145</v>
      </c>
      <c r="F10806" s="17"/>
    </row>
    <row r="10807" spans="1:6" x14ac:dyDescent="0.25">
      <c r="A10807" s="16" t="s">
        <v>252</v>
      </c>
      <c r="B10807" s="16">
        <v>45133</v>
      </c>
      <c r="C10807" s="16">
        <v>99</v>
      </c>
      <c r="D10807" s="16">
        <v>81</v>
      </c>
      <c r="E10807" s="17">
        <v>30726</v>
      </c>
      <c r="F10807" s="17"/>
    </row>
    <row r="10808" spans="1:6" x14ac:dyDescent="0.25">
      <c r="A10808" s="16" t="s">
        <v>252</v>
      </c>
      <c r="B10808" s="16">
        <v>44004</v>
      </c>
      <c r="C10808" s="16">
        <v>65</v>
      </c>
      <c r="D10808" s="16">
        <v>60.8</v>
      </c>
      <c r="E10808" s="17">
        <v>31029</v>
      </c>
      <c r="F10808" s="17"/>
    </row>
    <row r="10809" spans="1:6" x14ac:dyDescent="0.25">
      <c r="A10809" s="16" t="s">
        <v>252</v>
      </c>
      <c r="B10809" s="16">
        <v>45769</v>
      </c>
      <c r="C10809" s="16">
        <v>91</v>
      </c>
      <c r="D10809" s="16">
        <v>71.2</v>
      </c>
      <c r="E10809" s="17">
        <v>29238</v>
      </c>
      <c r="F10809" s="17"/>
    </row>
    <row r="10810" spans="1:6" x14ac:dyDescent="0.25">
      <c r="A10810" s="16" t="s">
        <v>252</v>
      </c>
      <c r="B10810" s="16">
        <v>44904</v>
      </c>
      <c r="C10810" s="16">
        <v>75</v>
      </c>
      <c r="D10810" s="16">
        <v>65.599999999999994</v>
      </c>
      <c r="E10810" s="17">
        <v>34912</v>
      </c>
      <c r="F10810" s="17"/>
    </row>
    <row r="10811" spans="1:6" x14ac:dyDescent="0.25">
      <c r="A10811" s="16" t="s">
        <v>252</v>
      </c>
      <c r="B10811" s="16">
        <v>44012</v>
      </c>
      <c r="C10811" s="16">
        <v>120</v>
      </c>
      <c r="D10811" s="16">
        <v>102.9</v>
      </c>
      <c r="E10811" s="17">
        <v>33725</v>
      </c>
      <c r="F10811" s="17"/>
    </row>
    <row r="10812" spans="1:6" x14ac:dyDescent="0.25">
      <c r="A10812" s="16" t="s">
        <v>252</v>
      </c>
      <c r="B10812" s="16">
        <v>43953</v>
      </c>
      <c r="C10812" s="16">
        <v>54</v>
      </c>
      <c r="D10812" s="16">
        <v>50.6</v>
      </c>
      <c r="E10812" s="17">
        <v>37398</v>
      </c>
      <c r="F10812" s="17"/>
    </row>
    <row r="10813" spans="1:6" x14ac:dyDescent="0.25">
      <c r="A10813" s="16" t="s">
        <v>252</v>
      </c>
      <c r="B10813" s="16">
        <v>45243</v>
      </c>
      <c r="C10813" s="16">
        <v>108</v>
      </c>
      <c r="D10813" s="16">
        <v>70.400000000000006</v>
      </c>
      <c r="E10813" s="17">
        <v>25842</v>
      </c>
      <c r="F10813" s="17"/>
    </row>
    <row r="10814" spans="1:6" x14ac:dyDescent="0.25">
      <c r="A10814" s="16" t="s">
        <v>252</v>
      </c>
      <c r="B10814" s="16">
        <v>45209</v>
      </c>
      <c r="C10814" s="16">
        <v>160</v>
      </c>
      <c r="D10814" s="16">
        <v>107.6</v>
      </c>
      <c r="E10814" s="17">
        <v>24636</v>
      </c>
      <c r="F10814" s="17"/>
    </row>
    <row r="10815" spans="1:6" x14ac:dyDescent="0.25">
      <c r="A10815" s="16" t="s">
        <v>252</v>
      </c>
      <c r="B10815" s="16">
        <v>44615</v>
      </c>
      <c r="C10815" s="16">
        <v>77</v>
      </c>
      <c r="D10815" s="16">
        <v>58.7</v>
      </c>
      <c r="E10815" s="17">
        <v>30021</v>
      </c>
      <c r="F10815" s="17"/>
    </row>
    <row r="10816" spans="1:6" x14ac:dyDescent="0.25">
      <c r="A10816" s="16" t="s">
        <v>252</v>
      </c>
      <c r="B10816" s="16">
        <v>44883</v>
      </c>
      <c r="C10816" s="16">
        <v>20</v>
      </c>
      <c r="D10816" s="16">
        <v>19.5</v>
      </c>
      <c r="E10816" s="17">
        <v>42430</v>
      </c>
      <c r="F10816" s="17"/>
    </row>
    <row r="10817" spans="1:6" x14ac:dyDescent="0.25">
      <c r="A10817" s="16" t="s">
        <v>252</v>
      </c>
      <c r="B10817" s="16">
        <v>43615</v>
      </c>
      <c r="C10817" s="16">
        <v>75</v>
      </c>
      <c r="D10817" s="16">
        <v>59.6</v>
      </c>
      <c r="E10817" s="17">
        <v>29350</v>
      </c>
      <c r="F10817" s="17"/>
    </row>
    <row r="10818" spans="1:6" x14ac:dyDescent="0.25">
      <c r="A10818" s="16" t="s">
        <v>252</v>
      </c>
      <c r="B10818" s="16">
        <v>45458</v>
      </c>
      <c r="C10818" s="16">
        <v>100</v>
      </c>
      <c r="D10818" s="16">
        <v>30.9</v>
      </c>
      <c r="E10818" s="17">
        <v>43340</v>
      </c>
      <c r="F10818" s="17"/>
    </row>
    <row r="10819" spans="1:6" x14ac:dyDescent="0.25">
      <c r="A10819" s="16" t="s">
        <v>252</v>
      </c>
      <c r="B10819" s="16">
        <v>45449</v>
      </c>
      <c r="C10819" s="16">
        <v>88</v>
      </c>
      <c r="D10819" s="16">
        <v>84.2</v>
      </c>
      <c r="E10819" s="17">
        <v>30461</v>
      </c>
      <c r="F10819" s="17"/>
    </row>
    <row r="10820" spans="1:6" x14ac:dyDescent="0.25">
      <c r="A10820" s="16" t="s">
        <v>252</v>
      </c>
      <c r="B10820" s="16">
        <v>45342</v>
      </c>
      <c r="C10820" s="16">
        <v>99</v>
      </c>
      <c r="D10820" s="16">
        <v>89.6</v>
      </c>
      <c r="E10820" s="17">
        <v>34767</v>
      </c>
      <c r="F10820" s="17"/>
    </row>
    <row r="10821" spans="1:6" x14ac:dyDescent="0.25">
      <c r="A10821" s="16" t="s">
        <v>252</v>
      </c>
      <c r="B10821" s="16">
        <v>45415</v>
      </c>
      <c r="C10821" s="16">
        <v>99</v>
      </c>
      <c r="D10821" s="16">
        <v>88</v>
      </c>
      <c r="E10821" s="17">
        <v>33198</v>
      </c>
      <c r="F10821" s="17"/>
    </row>
    <row r="10822" spans="1:6" x14ac:dyDescent="0.25">
      <c r="A10822" s="16" t="s">
        <v>252</v>
      </c>
      <c r="B10822" s="16">
        <v>43560</v>
      </c>
      <c r="C10822" s="16">
        <v>60</v>
      </c>
      <c r="D10822" s="16">
        <v>58.4</v>
      </c>
      <c r="E10822" s="17">
        <v>38718</v>
      </c>
      <c r="F10822" s="17"/>
    </row>
    <row r="10823" spans="1:6" x14ac:dyDescent="0.25">
      <c r="A10823" s="16" t="s">
        <v>252</v>
      </c>
      <c r="B10823" s="16">
        <v>45405</v>
      </c>
      <c r="C10823" s="16">
        <v>180</v>
      </c>
      <c r="D10823" s="16">
        <v>173.1</v>
      </c>
      <c r="E10823" s="17">
        <v>33784</v>
      </c>
      <c r="F10823" s="17"/>
    </row>
    <row r="10824" spans="1:6" x14ac:dyDescent="0.25">
      <c r="A10824" s="16" t="s">
        <v>252</v>
      </c>
      <c r="B10824" s="16">
        <v>45885</v>
      </c>
      <c r="C10824" s="16">
        <v>50</v>
      </c>
      <c r="D10824" s="16">
        <v>38.700000000000003</v>
      </c>
      <c r="E10824" s="17">
        <v>25496</v>
      </c>
      <c r="F10824" s="17"/>
    </row>
    <row r="10825" spans="1:6" x14ac:dyDescent="0.25">
      <c r="A10825" s="16" t="s">
        <v>252</v>
      </c>
      <c r="B10825" s="16">
        <v>45853</v>
      </c>
      <c r="C10825" s="16">
        <v>62</v>
      </c>
      <c r="D10825" s="16">
        <v>55.6</v>
      </c>
      <c r="E10825" s="17">
        <v>28900</v>
      </c>
      <c r="F10825" s="17"/>
    </row>
    <row r="10826" spans="1:6" x14ac:dyDescent="0.25">
      <c r="A10826" s="16" t="s">
        <v>252</v>
      </c>
      <c r="B10826" s="16">
        <v>44313</v>
      </c>
      <c r="C10826" s="16">
        <v>117</v>
      </c>
      <c r="D10826" s="16">
        <v>91.6</v>
      </c>
      <c r="E10826" s="17">
        <v>27369</v>
      </c>
      <c r="F10826" s="17"/>
    </row>
    <row r="10827" spans="1:6" x14ac:dyDescent="0.25">
      <c r="A10827" s="16" t="s">
        <v>252</v>
      </c>
      <c r="B10827" s="16">
        <v>45064</v>
      </c>
      <c r="C10827" s="16">
        <v>60</v>
      </c>
      <c r="D10827" s="16">
        <v>56.4</v>
      </c>
      <c r="E10827" s="17">
        <v>35405</v>
      </c>
      <c r="F10827" s="17"/>
    </row>
    <row r="10828" spans="1:6" x14ac:dyDescent="0.25">
      <c r="A10828" s="16" t="s">
        <v>252</v>
      </c>
      <c r="B10828" s="16">
        <v>45245</v>
      </c>
      <c r="C10828" s="16">
        <v>189</v>
      </c>
      <c r="D10828" s="16">
        <v>155.4</v>
      </c>
      <c r="E10828" s="17">
        <v>32905</v>
      </c>
      <c r="F10828" s="17"/>
    </row>
    <row r="10829" spans="1:6" x14ac:dyDescent="0.25">
      <c r="A10829" s="16" t="s">
        <v>252</v>
      </c>
      <c r="B10829" s="16">
        <v>45503</v>
      </c>
      <c r="C10829" s="16">
        <v>116</v>
      </c>
      <c r="D10829" s="16">
        <v>101.3</v>
      </c>
      <c r="E10829" s="17">
        <v>34115</v>
      </c>
      <c r="F10829" s="17"/>
    </row>
    <row r="10830" spans="1:6" x14ac:dyDescent="0.25">
      <c r="A10830" s="16" t="s">
        <v>252</v>
      </c>
      <c r="B10830" s="16">
        <v>44256</v>
      </c>
      <c r="C10830" s="16">
        <v>156</v>
      </c>
      <c r="D10830" s="16">
        <v>112.4</v>
      </c>
      <c r="E10830" s="17">
        <v>24473</v>
      </c>
      <c r="F10830" s="17"/>
    </row>
    <row r="10831" spans="1:6" x14ac:dyDescent="0.25">
      <c r="A10831" s="16" t="s">
        <v>252</v>
      </c>
      <c r="B10831" s="16">
        <v>44224</v>
      </c>
      <c r="C10831" s="16">
        <v>90</v>
      </c>
      <c r="D10831" s="16">
        <v>71.3</v>
      </c>
      <c r="E10831" s="17">
        <v>37825</v>
      </c>
      <c r="F10831" s="17"/>
    </row>
    <row r="10832" spans="1:6" x14ac:dyDescent="0.25">
      <c r="A10832" s="16" t="s">
        <v>252</v>
      </c>
      <c r="B10832" s="16">
        <v>43130</v>
      </c>
      <c r="C10832" s="16">
        <v>180</v>
      </c>
      <c r="D10832" s="16">
        <v>136.9</v>
      </c>
      <c r="E10832" s="17">
        <v>28285</v>
      </c>
      <c r="F10832" s="17"/>
    </row>
    <row r="10833" spans="1:6" x14ac:dyDescent="0.25">
      <c r="A10833" s="16" t="s">
        <v>252</v>
      </c>
      <c r="B10833" s="16">
        <v>43062</v>
      </c>
      <c r="C10833" s="16">
        <v>123</v>
      </c>
      <c r="D10833" s="16">
        <v>114.8</v>
      </c>
      <c r="E10833" s="17">
        <v>39293</v>
      </c>
      <c r="F10833" s="17"/>
    </row>
    <row r="10834" spans="1:6" x14ac:dyDescent="0.25">
      <c r="A10834" s="16" t="s">
        <v>252</v>
      </c>
      <c r="B10834" s="16">
        <v>44147</v>
      </c>
      <c r="C10834" s="16">
        <v>78</v>
      </c>
      <c r="D10834" s="16">
        <v>16.8</v>
      </c>
      <c r="E10834" s="17">
        <v>43700</v>
      </c>
      <c r="F10834" s="17"/>
    </row>
    <row r="10835" spans="1:6" x14ac:dyDescent="0.25">
      <c r="A10835" s="16" t="s">
        <v>252</v>
      </c>
      <c r="B10835" s="16">
        <v>44511</v>
      </c>
      <c r="C10835" s="16">
        <v>90</v>
      </c>
      <c r="D10835" s="16">
        <v>75.099999999999994</v>
      </c>
      <c r="E10835" s="17">
        <v>34533</v>
      </c>
      <c r="F10835" s="17"/>
    </row>
    <row r="10836" spans="1:6" x14ac:dyDescent="0.25">
      <c r="A10836" s="16" t="s">
        <v>252</v>
      </c>
      <c r="B10836" s="16">
        <v>43230</v>
      </c>
      <c r="C10836" s="16">
        <v>67</v>
      </c>
      <c r="D10836" s="16">
        <v>63.8</v>
      </c>
      <c r="E10836" s="17">
        <v>35886</v>
      </c>
      <c r="F10836" s="17"/>
    </row>
    <row r="10837" spans="1:6" x14ac:dyDescent="0.25">
      <c r="A10837" s="16" t="s">
        <v>252</v>
      </c>
      <c r="B10837" s="16">
        <v>44512</v>
      </c>
      <c r="C10837" s="16">
        <v>99</v>
      </c>
      <c r="D10837" s="16">
        <v>72.900000000000006</v>
      </c>
      <c r="E10837" s="17">
        <v>26755</v>
      </c>
      <c r="F10837" s="17"/>
    </row>
    <row r="10838" spans="1:6" x14ac:dyDescent="0.25">
      <c r="A10838" s="16" t="s">
        <v>252</v>
      </c>
      <c r="B10838" s="16">
        <v>45231</v>
      </c>
      <c r="C10838" s="16">
        <v>119</v>
      </c>
      <c r="D10838" s="16">
        <v>116.1</v>
      </c>
      <c r="E10838" s="17">
        <v>29663</v>
      </c>
      <c r="F10838" s="17"/>
    </row>
    <row r="10839" spans="1:6" x14ac:dyDescent="0.25">
      <c r="A10839" s="16" t="s">
        <v>252</v>
      </c>
      <c r="B10839" s="16">
        <v>43214</v>
      </c>
      <c r="C10839" s="16">
        <v>48</v>
      </c>
      <c r="D10839" s="16">
        <v>36.799999999999997</v>
      </c>
      <c r="E10839" s="17">
        <v>32902</v>
      </c>
      <c r="F10839" s="17"/>
    </row>
    <row r="10840" spans="1:6" x14ac:dyDescent="0.25">
      <c r="A10840" s="16" t="s">
        <v>252</v>
      </c>
      <c r="B10840" s="16">
        <v>43614</v>
      </c>
      <c r="C10840" s="16">
        <v>84</v>
      </c>
      <c r="D10840" s="16">
        <v>81.3</v>
      </c>
      <c r="E10840" s="17">
        <v>28034</v>
      </c>
      <c r="F10840" s="17"/>
    </row>
    <row r="10841" spans="1:6" x14ac:dyDescent="0.25">
      <c r="A10841" s="16" t="s">
        <v>252</v>
      </c>
      <c r="B10841" s="16">
        <v>44514</v>
      </c>
      <c r="C10841" s="16">
        <v>32</v>
      </c>
      <c r="D10841" s="16">
        <v>27.8</v>
      </c>
      <c r="E10841" s="17">
        <v>42852</v>
      </c>
      <c r="F10841" s="17"/>
    </row>
    <row r="10842" spans="1:6" x14ac:dyDescent="0.25">
      <c r="A10842" s="16" t="s">
        <v>252</v>
      </c>
      <c r="B10842" s="16">
        <v>45872</v>
      </c>
      <c r="C10842" s="16">
        <v>74</v>
      </c>
      <c r="D10842" s="16">
        <v>55.1</v>
      </c>
      <c r="E10842" s="17">
        <v>28691</v>
      </c>
      <c r="F10842" s="17"/>
    </row>
    <row r="10843" spans="1:6" x14ac:dyDescent="0.25">
      <c r="A10843" s="16" t="s">
        <v>252</v>
      </c>
      <c r="B10843" s="16">
        <v>44122</v>
      </c>
      <c r="C10843" s="16">
        <v>135</v>
      </c>
      <c r="D10843" s="16">
        <v>92.9</v>
      </c>
      <c r="E10843" s="17">
        <v>33304</v>
      </c>
      <c r="F10843" s="17"/>
    </row>
    <row r="10844" spans="1:6" x14ac:dyDescent="0.25">
      <c r="A10844" s="16" t="s">
        <v>252</v>
      </c>
      <c r="B10844" s="16">
        <v>45227</v>
      </c>
      <c r="C10844" s="16">
        <v>144</v>
      </c>
      <c r="D10844" s="16">
        <v>127.3</v>
      </c>
      <c r="E10844" s="17">
        <v>40121</v>
      </c>
      <c r="F10844" s="17"/>
    </row>
    <row r="10845" spans="1:6" x14ac:dyDescent="0.25">
      <c r="A10845" s="16" t="s">
        <v>252</v>
      </c>
      <c r="B10845" s="16">
        <v>45875</v>
      </c>
      <c r="C10845" s="16">
        <v>86</v>
      </c>
      <c r="D10845" s="16">
        <v>80.7</v>
      </c>
      <c r="E10845" s="17">
        <v>41984</v>
      </c>
      <c r="F10845" s="17"/>
    </row>
    <row r="10846" spans="1:6" x14ac:dyDescent="0.25">
      <c r="A10846" s="16" t="s">
        <v>252</v>
      </c>
      <c r="B10846" s="16">
        <v>44460</v>
      </c>
      <c r="C10846" s="16">
        <v>90</v>
      </c>
      <c r="D10846" s="16">
        <v>71.3</v>
      </c>
      <c r="E10846" s="17">
        <v>35370</v>
      </c>
      <c r="F10846" s="17"/>
    </row>
    <row r="10847" spans="1:6" x14ac:dyDescent="0.25">
      <c r="A10847" s="16" t="s">
        <v>252</v>
      </c>
      <c r="B10847" s="16">
        <v>45205</v>
      </c>
      <c r="C10847" s="16">
        <v>100</v>
      </c>
      <c r="D10847" s="16">
        <v>82</v>
      </c>
      <c r="E10847" s="17">
        <v>29328</v>
      </c>
      <c r="F10847" s="17"/>
    </row>
    <row r="10848" spans="1:6" x14ac:dyDescent="0.25">
      <c r="A10848" s="16" t="s">
        <v>252</v>
      </c>
      <c r="B10848" s="16">
        <v>45356</v>
      </c>
      <c r="C10848" s="16">
        <v>110</v>
      </c>
      <c r="D10848" s="16">
        <v>96.3</v>
      </c>
      <c r="E10848" s="17">
        <v>26164</v>
      </c>
      <c r="F10848" s="17"/>
    </row>
    <row r="10849" spans="1:6" x14ac:dyDescent="0.25">
      <c r="A10849" s="16" t="s">
        <v>252</v>
      </c>
      <c r="B10849" s="16">
        <v>44720</v>
      </c>
      <c r="C10849" s="16">
        <v>20</v>
      </c>
      <c r="D10849" s="16">
        <v>15.9</v>
      </c>
      <c r="E10849" s="17">
        <v>42930</v>
      </c>
      <c r="F10849" s="17"/>
    </row>
    <row r="10850" spans="1:6" x14ac:dyDescent="0.25">
      <c r="A10850" s="16" t="s">
        <v>252</v>
      </c>
      <c r="B10850" s="16">
        <v>44087</v>
      </c>
      <c r="C10850" s="16">
        <v>56</v>
      </c>
      <c r="D10850" s="16">
        <v>49.8</v>
      </c>
      <c r="E10850" s="17">
        <v>40256</v>
      </c>
      <c r="F10850" s="17"/>
    </row>
    <row r="10851" spans="1:6" x14ac:dyDescent="0.25">
      <c r="A10851" s="16" t="s">
        <v>252</v>
      </c>
      <c r="B10851" s="16">
        <v>45324</v>
      </c>
      <c r="C10851" s="16">
        <v>144</v>
      </c>
      <c r="D10851" s="16">
        <v>120.5</v>
      </c>
      <c r="E10851" s="17">
        <v>35825</v>
      </c>
      <c r="F10851" s="17"/>
    </row>
    <row r="10852" spans="1:6" x14ac:dyDescent="0.25">
      <c r="A10852" s="16" t="s">
        <v>252</v>
      </c>
      <c r="B10852" s="16">
        <v>43950</v>
      </c>
      <c r="C10852" s="16">
        <v>95</v>
      </c>
      <c r="D10852" s="16">
        <v>71.400000000000006</v>
      </c>
      <c r="E10852" s="17">
        <v>31882</v>
      </c>
      <c r="F10852" s="17"/>
    </row>
    <row r="10853" spans="1:6" x14ac:dyDescent="0.25">
      <c r="A10853" s="16" t="s">
        <v>252</v>
      </c>
      <c r="B10853" s="16">
        <v>43338</v>
      </c>
      <c r="C10853" s="16">
        <v>75</v>
      </c>
      <c r="D10853" s="16">
        <v>62.9</v>
      </c>
      <c r="E10853" s="17">
        <v>35004</v>
      </c>
      <c r="F10853" s="17"/>
    </row>
    <row r="10854" spans="1:6" x14ac:dyDescent="0.25">
      <c r="A10854" s="16" t="s">
        <v>252</v>
      </c>
      <c r="B10854" s="16">
        <v>45305</v>
      </c>
      <c r="C10854" s="16">
        <v>65</v>
      </c>
      <c r="D10854" s="16">
        <v>32.9</v>
      </c>
      <c r="E10854" s="17">
        <v>30880</v>
      </c>
      <c r="F10854" s="17"/>
    </row>
    <row r="10855" spans="1:6" x14ac:dyDescent="0.25">
      <c r="A10855" s="16" t="s">
        <v>252</v>
      </c>
      <c r="B10855" s="16">
        <v>45242</v>
      </c>
      <c r="C10855" s="16">
        <v>156</v>
      </c>
      <c r="D10855" s="16">
        <v>129.1</v>
      </c>
      <c r="E10855" s="17">
        <v>28663</v>
      </c>
      <c r="F10855" s="17"/>
    </row>
    <row r="10856" spans="1:6" x14ac:dyDescent="0.25">
      <c r="A10856" s="16" t="s">
        <v>252</v>
      </c>
      <c r="B10856" s="16">
        <v>45211</v>
      </c>
      <c r="C10856" s="16">
        <v>99</v>
      </c>
      <c r="D10856" s="16">
        <v>92.9</v>
      </c>
      <c r="E10856" s="17">
        <v>41254</v>
      </c>
      <c r="F10856" s="17"/>
    </row>
    <row r="10857" spans="1:6" x14ac:dyDescent="0.25">
      <c r="A10857" s="16" t="s">
        <v>252</v>
      </c>
      <c r="B10857" s="16">
        <v>44241</v>
      </c>
      <c r="C10857" s="16">
        <v>99</v>
      </c>
      <c r="D10857" s="16">
        <v>75.8</v>
      </c>
      <c r="E10857" s="17">
        <v>32475</v>
      </c>
      <c r="F10857" s="17"/>
    </row>
    <row r="10858" spans="1:6" x14ac:dyDescent="0.25">
      <c r="A10858" s="16" t="s">
        <v>252</v>
      </c>
      <c r="B10858" s="16">
        <v>44612</v>
      </c>
      <c r="C10858" s="16">
        <v>115</v>
      </c>
      <c r="D10858" s="16">
        <v>106.1</v>
      </c>
      <c r="E10858" s="17">
        <v>36739</v>
      </c>
      <c r="F10858" s="17"/>
    </row>
    <row r="10859" spans="1:6" x14ac:dyDescent="0.25">
      <c r="A10859" s="16" t="s">
        <v>252</v>
      </c>
      <c r="B10859" s="16">
        <v>45662</v>
      </c>
      <c r="C10859" s="16">
        <v>121</v>
      </c>
      <c r="D10859" s="16">
        <v>90.3</v>
      </c>
      <c r="E10859" s="17">
        <v>30190</v>
      </c>
      <c r="F10859" s="17"/>
    </row>
    <row r="10860" spans="1:6" x14ac:dyDescent="0.25">
      <c r="A10860" s="16" t="s">
        <v>252</v>
      </c>
      <c r="B10860" s="16">
        <v>45373</v>
      </c>
      <c r="C10860" s="16">
        <v>135</v>
      </c>
      <c r="D10860" s="16">
        <v>114.6</v>
      </c>
      <c r="E10860" s="17">
        <v>32636</v>
      </c>
      <c r="F10860" s="17"/>
    </row>
    <row r="10861" spans="1:6" x14ac:dyDescent="0.25">
      <c r="A10861" s="16" t="s">
        <v>252</v>
      </c>
      <c r="B10861" s="16">
        <v>45241</v>
      </c>
      <c r="C10861" s="16">
        <v>60</v>
      </c>
      <c r="D10861" s="16">
        <v>53.8</v>
      </c>
      <c r="E10861" s="17">
        <v>31100</v>
      </c>
      <c r="F10861" s="17"/>
    </row>
    <row r="10862" spans="1:6" x14ac:dyDescent="0.25">
      <c r="A10862" s="16" t="s">
        <v>252</v>
      </c>
      <c r="B10862" s="16">
        <v>45040</v>
      </c>
      <c r="C10862" s="16">
        <v>73</v>
      </c>
      <c r="D10862" s="16">
        <v>65.900000000000006</v>
      </c>
      <c r="E10862" s="17">
        <v>33933</v>
      </c>
      <c r="F10862" s="17"/>
    </row>
    <row r="10863" spans="1:6" x14ac:dyDescent="0.25">
      <c r="A10863" s="16" t="s">
        <v>252</v>
      </c>
      <c r="B10863" s="16">
        <v>44087</v>
      </c>
      <c r="C10863" s="16">
        <v>120</v>
      </c>
      <c r="D10863" s="16">
        <v>96.4</v>
      </c>
      <c r="E10863" s="17">
        <v>41877</v>
      </c>
      <c r="F10863" s="17"/>
    </row>
    <row r="10864" spans="1:6" x14ac:dyDescent="0.25">
      <c r="A10864" s="16" t="s">
        <v>252</v>
      </c>
      <c r="B10864" s="16">
        <v>45220</v>
      </c>
      <c r="C10864" s="16">
        <v>70</v>
      </c>
      <c r="D10864" s="16">
        <v>64.599999999999994</v>
      </c>
      <c r="E10864" s="17">
        <v>34586</v>
      </c>
      <c r="F10864" s="17"/>
    </row>
    <row r="10865" spans="1:6" x14ac:dyDescent="0.25">
      <c r="A10865" s="16" t="s">
        <v>252</v>
      </c>
      <c r="B10865" s="16">
        <v>45224</v>
      </c>
      <c r="C10865" s="16">
        <v>101</v>
      </c>
      <c r="D10865" s="16">
        <v>81.099999999999994</v>
      </c>
      <c r="E10865" s="17">
        <v>34891</v>
      </c>
      <c r="F10865" s="17"/>
    </row>
    <row r="10866" spans="1:6" x14ac:dyDescent="0.25">
      <c r="A10866" s="16" t="s">
        <v>252</v>
      </c>
      <c r="B10866" s="16">
        <v>44145</v>
      </c>
      <c r="C10866" s="16">
        <v>95</v>
      </c>
      <c r="D10866" s="16">
        <v>84.2</v>
      </c>
      <c r="E10866" s="17">
        <v>33395</v>
      </c>
      <c r="F10866" s="17"/>
    </row>
    <row r="10867" spans="1:6" x14ac:dyDescent="0.25">
      <c r="A10867" s="16" t="s">
        <v>252</v>
      </c>
      <c r="B10867" s="16">
        <v>45233</v>
      </c>
      <c r="C10867" s="16">
        <v>110</v>
      </c>
      <c r="D10867" s="16">
        <v>100.7</v>
      </c>
      <c r="E10867" s="17">
        <v>31891</v>
      </c>
      <c r="F10867" s="17"/>
    </row>
    <row r="10868" spans="1:6" x14ac:dyDescent="0.25">
      <c r="A10868" s="16" t="s">
        <v>252</v>
      </c>
      <c r="B10868" s="16">
        <v>43215</v>
      </c>
      <c r="C10868" s="16">
        <v>128</v>
      </c>
      <c r="D10868" s="16">
        <v>120.5</v>
      </c>
      <c r="E10868" s="17">
        <v>28958</v>
      </c>
      <c r="F10868" s="17"/>
    </row>
    <row r="10869" spans="1:6" x14ac:dyDescent="0.25">
      <c r="A10869" s="16" t="s">
        <v>252</v>
      </c>
      <c r="B10869" s="16">
        <v>43214</v>
      </c>
      <c r="C10869" s="16">
        <v>65</v>
      </c>
      <c r="D10869" s="16">
        <v>44.9</v>
      </c>
      <c r="E10869" s="17">
        <v>29341</v>
      </c>
      <c r="F10869" s="17"/>
    </row>
    <row r="10870" spans="1:6" x14ac:dyDescent="0.25">
      <c r="A10870" s="16" t="s">
        <v>252</v>
      </c>
      <c r="B10870" s="16">
        <v>43015</v>
      </c>
      <c r="C10870" s="16">
        <v>34</v>
      </c>
      <c r="D10870" s="16">
        <v>36.5</v>
      </c>
      <c r="E10870" s="17">
        <v>37469</v>
      </c>
      <c r="F10870" s="17"/>
    </row>
    <row r="10871" spans="1:6" x14ac:dyDescent="0.25">
      <c r="A10871" s="16" t="s">
        <v>252</v>
      </c>
      <c r="B10871" s="16">
        <v>44057</v>
      </c>
      <c r="C10871" s="16">
        <v>125</v>
      </c>
      <c r="D10871" s="16">
        <v>104</v>
      </c>
      <c r="E10871" s="17">
        <v>27241</v>
      </c>
      <c r="F10871" s="17"/>
    </row>
    <row r="10872" spans="1:6" x14ac:dyDescent="0.25">
      <c r="A10872" s="16" t="s">
        <v>252</v>
      </c>
      <c r="B10872" s="16">
        <v>44811</v>
      </c>
      <c r="C10872" s="16">
        <v>60</v>
      </c>
      <c r="D10872" s="16">
        <v>54.1</v>
      </c>
      <c r="E10872" s="17">
        <v>39638</v>
      </c>
      <c r="F10872" s="17"/>
    </row>
    <row r="10873" spans="1:6" x14ac:dyDescent="0.25">
      <c r="A10873" s="16" t="s">
        <v>252</v>
      </c>
      <c r="B10873" s="16">
        <v>44256</v>
      </c>
      <c r="C10873" s="16">
        <v>56</v>
      </c>
      <c r="D10873" s="16">
        <v>36.9</v>
      </c>
      <c r="E10873" s="17">
        <v>33207</v>
      </c>
      <c r="F10873" s="17"/>
    </row>
    <row r="10874" spans="1:6" x14ac:dyDescent="0.25">
      <c r="A10874" s="16" t="s">
        <v>252</v>
      </c>
      <c r="B10874" s="16">
        <v>45882</v>
      </c>
      <c r="C10874" s="16">
        <v>89</v>
      </c>
      <c r="D10874" s="16">
        <v>73.7</v>
      </c>
      <c r="E10874" s="17">
        <v>35550</v>
      </c>
      <c r="F10874" s="17"/>
    </row>
    <row r="10875" spans="1:6" x14ac:dyDescent="0.25">
      <c r="A10875" s="16" t="s">
        <v>252</v>
      </c>
      <c r="B10875" s="16">
        <v>43912</v>
      </c>
      <c r="C10875" s="16">
        <v>99</v>
      </c>
      <c r="D10875" s="16">
        <v>54.9</v>
      </c>
      <c r="E10875" s="17">
        <v>29790</v>
      </c>
      <c r="F10875" s="17"/>
    </row>
    <row r="10876" spans="1:6" x14ac:dyDescent="0.25">
      <c r="A10876" s="16" t="s">
        <v>252</v>
      </c>
      <c r="B10876" s="16">
        <v>43616</v>
      </c>
      <c r="C10876" s="16">
        <v>47</v>
      </c>
      <c r="D10876" s="16">
        <v>41.5</v>
      </c>
      <c r="E10876" s="17">
        <v>38481</v>
      </c>
      <c r="F10876" s="17"/>
    </row>
    <row r="10877" spans="1:6" x14ac:dyDescent="0.25">
      <c r="A10877" s="16" t="s">
        <v>252</v>
      </c>
      <c r="B10877" s="16">
        <v>44124</v>
      </c>
      <c r="C10877" s="16">
        <v>150</v>
      </c>
      <c r="D10877" s="16">
        <v>101.2</v>
      </c>
      <c r="E10877" s="17">
        <v>29037</v>
      </c>
      <c r="F10877" s="17"/>
    </row>
    <row r="10878" spans="1:6" x14ac:dyDescent="0.25">
      <c r="A10878" s="16" t="s">
        <v>252</v>
      </c>
      <c r="B10878" s="16">
        <v>43223</v>
      </c>
      <c r="C10878" s="16">
        <v>95</v>
      </c>
      <c r="D10878" s="16">
        <v>81.8</v>
      </c>
      <c r="E10878" s="17">
        <v>31532</v>
      </c>
      <c r="F10878" s="17"/>
    </row>
    <row r="10879" spans="1:6" x14ac:dyDescent="0.25">
      <c r="A10879" s="16" t="s">
        <v>252</v>
      </c>
      <c r="B10879" s="16">
        <v>44024</v>
      </c>
      <c r="C10879" s="16">
        <v>100</v>
      </c>
      <c r="D10879" s="16">
        <v>91.7</v>
      </c>
      <c r="E10879" s="17">
        <v>42246</v>
      </c>
      <c r="F10879" s="17"/>
    </row>
    <row r="10880" spans="1:6" x14ac:dyDescent="0.25">
      <c r="A10880" s="16" t="s">
        <v>252</v>
      </c>
      <c r="B10880" s="16">
        <v>43701</v>
      </c>
      <c r="C10880" s="16">
        <v>55</v>
      </c>
      <c r="D10880" s="16">
        <v>48.8</v>
      </c>
      <c r="E10880" s="17">
        <v>41585</v>
      </c>
      <c r="F10880" s="17"/>
    </row>
    <row r="10881" spans="1:6" x14ac:dyDescent="0.25">
      <c r="A10881" s="16" t="s">
        <v>252</v>
      </c>
      <c r="B10881" s="16">
        <v>43516</v>
      </c>
      <c r="C10881" s="16">
        <v>46</v>
      </c>
      <c r="D10881" s="16">
        <v>19.399999999999999</v>
      </c>
      <c r="E10881" s="17">
        <v>32800</v>
      </c>
      <c r="F10881" s="17"/>
    </row>
    <row r="10882" spans="1:6" x14ac:dyDescent="0.25">
      <c r="A10882" s="16" t="s">
        <v>252</v>
      </c>
      <c r="B10882" s="16">
        <v>43725</v>
      </c>
      <c r="C10882" s="16">
        <v>78</v>
      </c>
      <c r="D10882" s="16">
        <v>32</v>
      </c>
      <c r="E10882" s="17">
        <v>37733</v>
      </c>
      <c r="F10882" s="17"/>
    </row>
    <row r="10883" spans="1:6" x14ac:dyDescent="0.25">
      <c r="A10883" s="16" t="s">
        <v>252</v>
      </c>
      <c r="B10883" s="16">
        <v>44041</v>
      </c>
      <c r="C10883" s="16">
        <v>84</v>
      </c>
      <c r="D10883" s="16">
        <v>54.9</v>
      </c>
      <c r="E10883" s="17">
        <v>35125</v>
      </c>
      <c r="F10883" s="17"/>
    </row>
    <row r="10884" spans="1:6" x14ac:dyDescent="0.25">
      <c r="A10884" s="16" t="s">
        <v>252</v>
      </c>
      <c r="B10884" s="16">
        <v>43623</v>
      </c>
      <c r="C10884" s="16">
        <v>109</v>
      </c>
      <c r="D10884" s="16">
        <v>98.3</v>
      </c>
      <c r="E10884" s="17">
        <v>34029</v>
      </c>
      <c r="F10884" s="17"/>
    </row>
    <row r="10885" spans="1:6" x14ac:dyDescent="0.25">
      <c r="A10885" s="16" t="s">
        <v>252</v>
      </c>
      <c r="B10885" s="16">
        <v>45240</v>
      </c>
      <c r="C10885" s="16">
        <v>97</v>
      </c>
      <c r="D10885" s="16">
        <v>86.8</v>
      </c>
      <c r="E10885" s="17">
        <v>36230</v>
      </c>
      <c r="F10885" s="17"/>
    </row>
    <row r="10886" spans="1:6" x14ac:dyDescent="0.25">
      <c r="A10886" s="16" t="s">
        <v>252</v>
      </c>
      <c r="B10886" s="16">
        <v>44106</v>
      </c>
      <c r="C10886" s="16">
        <v>98</v>
      </c>
      <c r="D10886" s="16">
        <v>65.400000000000006</v>
      </c>
      <c r="E10886" s="17">
        <v>35409</v>
      </c>
      <c r="F10886" s="17"/>
    </row>
    <row r="10887" spans="1:6" x14ac:dyDescent="0.25">
      <c r="A10887" s="16" t="s">
        <v>252</v>
      </c>
      <c r="B10887" s="16">
        <v>45628</v>
      </c>
      <c r="C10887" s="16">
        <v>50</v>
      </c>
      <c r="D10887" s="16">
        <v>43.9</v>
      </c>
      <c r="E10887" s="17">
        <v>35285</v>
      </c>
      <c r="F10887" s="17"/>
    </row>
    <row r="10888" spans="1:6" x14ac:dyDescent="0.25">
      <c r="A10888" s="16" t="s">
        <v>252</v>
      </c>
      <c r="B10888" s="16">
        <v>45176</v>
      </c>
      <c r="C10888" s="16">
        <v>61</v>
      </c>
      <c r="D10888" s="16">
        <v>40.700000000000003</v>
      </c>
      <c r="E10888" s="17">
        <v>28550</v>
      </c>
      <c r="F10888" s="17"/>
    </row>
    <row r="10889" spans="1:6" x14ac:dyDescent="0.25">
      <c r="A10889" s="16" t="s">
        <v>252</v>
      </c>
      <c r="B10889" s="16">
        <v>45426</v>
      </c>
      <c r="C10889" s="16">
        <v>67</v>
      </c>
      <c r="D10889" s="16">
        <v>62.1</v>
      </c>
      <c r="E10889" s="17">
        <v>28479</v>
      </c>
      <c r="F10889" s="17"/>
    </row>
    <row r="10890" spans="1:6" x14ac:dyDescent="0.25">
      <c r="A10890" s="16" t="s">
        <v>252</v>
      </c>
      <c r="B10890" s="16">
        <v>44446</v>
      </c>
      <c r="C10890" s="16">
        <v>120</v>
      </c>
      <c r="D10890" s="16">
        <v>111</v>
      </c>
      <c r="E10890" s="17">
        <v>31502</v>
      </c>
      <c r="F10890" s="17"/>
    </row>
    <row r="10891" spans="1:6" x14ac:dyDescent="0.25">
      <c r="A10891" s="16" t="s">
        <v>252</v>
      </c>
      <c r="B10891" s="16">
        <v>44483</v>
      </c>
      <c r="C10891" s="16">
        <v>150</v>
      </c>
      <c r="D10891" s="16">
        <v>65.7</v>
      </c>
      <c r="E10891" s="17">
        <v>29390</v>
      </c>
      <c r="F10891" s="17"/>
    </row>
    <row r="10892" spans="1:6" x14ac:dyDescent="0.25">
      <c r="A10892" s="16" t="s">
        <v>252</v>
      </c>
      <c r="B10892" s="16">
        <v>44004</v>
      </c>
      <c r="C10892" s="16">
        <v>180</v>
      </c>
      <c r="D10892" s="16">
        <v>166.7</v>
      </c>
      <c r="E10892" s="17">
        <v>26609</v>
      </c>
      <c r="F10892" s="17"/>
    </row>
    <row r="10893" spans="1:6" x14ac:dyDescent="0.25">
      <c r="A10893" s="16" t="s">
        <v>252</v>
      </c>
      <c r="B10893" s="16">
        <v>45230</v>
      </c>
      <c r="C10893" s="16">
        <v>145</v>
      </c>
      <c r="D10893" s="16">
        <v>121.8</v>
      </c>
      <c r="E10893" s="17">
        <v>32724</v>
      </c>
      <c r="F10893" s="17"/>
    </row>
    <row r="10894" spans="1:6" x14ac:dyDescent="0.25">
      <c r="A10894" s="16" t="s">
        <v>252</v>
      </c>
      <c r="B10894" s="16">
        <v>45612</v>
      </c>
      <c r="C10894" s="16">
        <v>20</v>
      </c>
      <c r="D10894" s="16">
        <v>13.9</v>
      </c>
      <c r="E10894" s="17">
        <v>37154</v>
      </c>
      <c r="F10894" s="17"/>
    </row>
    <row r="10895" spans="1:6" x14ac:dyDescent="0.25">
      <c r="A10895" s="16" t="s">
        <v>252</v>
      </c>
      <c r="B10895" s="16">
        <v>44125</v>
      </c>
      <c r="C10895" s="16">
        <v>174</v>
      </c>
      <c r="D10895" s="16">
        <v>160.30000000000001</v>
      </c>
      <c r="E10895" s="17">
        <v>35156</v>
      </c>
      <c r="F10895" s="17"/>
    </row>
    <row r="10896" spans="1:6" x14ac:dyDescent="0.25">
      <c r="A10896" s="16" t="s">
        <v>252</v>
      </c>
      <c r="B10896" s="16">
        <v>43326</v>
      </c>
      <c r="C10896" s="16">
        <v>125</v>
      </c>
      <c r="D10896" s="16">
        <v>91.7</v>
      </c>
      <c r="E10896" s="17">
        <v>33403</v>
      </c>
      <c r="F10896" s="17"/>
    </row>
    <row r="10897" spans="1:6" x14ac:dyDescent="0.25">
      <c r="A10897" s="16" t="s">
        <v>252</v>
      </c>
      <c r="B10897" s="16">
        <v>45005</v>
      </c>
      <c r="C10897" s="16">
        <v>50</v>
      </c>
      <c r="D10897" s="16">
        <v>46</v>
      </c>
      <c r="E10897" s="17">
        <v>39972</v>
      </c>
      <c r="F10897" s="17"/>
    </row>
    <row r="10898" spans="1:6" x14ac:dyDescent="0.25">
      <c r="A10898" s="16" t="s">
        <v>252</v>
      </c>
      <c r="B10898" s="16">
        <v>44102</v>
      </c>
      <c r="C10898" s="16">
        <v>126</v>
      </c>
      <c r="D10898" s="16">
        <v>116.4</v>
      </c>
      <c r="E10898" s="17">
        <v>35256</v>
      </c>
      <c r="F10898" s="17"/>
    </row>
    <row r="10899" spans="1:6" x14ac:dyDescent="0.25">
      <c r="A10899" s="16" t="s">
        <v>252</v>
      </c>
      <c r="B10899" s="16">
        <v>44030</v>
      </c>
      <c r="C10899" s="16">
        <v>74</v>
      </c>
      <c r="D10899" s="16">
        <v>40.299999999999997</v>
      </c>
      <c r="E10899" s="17">
        <v>29279</v>
      </c>
      <c r="F10899" s="17"/>
    </row>
    <row r="10900" spans="1:6" x14ac:dyDescent="0.25">
      <c r="A10900" s="16" t="s">
        <v>252</v>
      </c>
      <c r="B10900" s="16">
        <v>43528</v>
      </c>
      <c r="C10900" s="16">
        <v>120</v>
      </c>
      <c r="D10900" s="16">
        <v>105.3</v>
      </c>
      <c r="E10900" s="17">
        <v>36553</v>
      </c>
      <c r="F10900" s="17"/>
    </row>
    <row r="10901" spans="1:6" x14ac:dyDescent="0.25">
      <c r="A10901" s="16" t="s">
        <v>252</v>
      </c>
      <c r="B10901" s="16">
        <v>44270</v>
      </c>
      <c r="C10901" s="16">
        <v>75</v>
      </c>
      <c r="D10901" s="16">
        <v>55.6</v>
      </c>
      <c r="E10901" s="17">
        <v>29756</v>
      </c>
      <c r="F10901" s="17"/>
    </row>
    <row r="10902" spans="1:6" x14ac:dyDescent="0.25">
      <c r="A10902" s="16" t="s">
        <v>252</v>
      </c>
      <c r="B10902" s="16">
        <v>43952</v>
      </c>
      <c r="C10902" s="16">
        <v>50</v>
      </c>
      <c r="D10902" s="16">
        <v>19.399999999999999</v>
      </c>
      <c r="E10902" s="17">
        <v>32477</v>
      </c>
      <c r="F10902" s="17"/>
    </row>
    <row r="10903" spans="1:6" x14ac:dyDescent="0.25">
      <c r="A10903" s="16" t="s">
        <v>252</v>
      </c>
      <c r="B10903" s="16">
        <v>44708</v>
      </c>
      <c r="C10903" s="16">
        <v>80</v>
      </c>
      <c r="D10903" s="16">
        <v>71.2</v>
      </c>
      <c r="E10903" s="17">
        <v>33672</v>
      </c>
      <c r="F10903" s="17"/>
    </row>
    <row r="10904" spans="1:6" x14ac:dyDescent="0.25">
      <c r="A10904" s="16" t="s">
        <v>252</v>
      </c>
      <c r="B10904" s="16">
        <v>45140</v>
      </c>
      <c r="C10904" s="16">
        <v>99</v>
      </c>
      <c r="D10904" s="16">
        <v>94.3</v>
      </c>
      <c r="E10904" s="17">
        <v>39289</v>
      </c>
      <c r="F10904" s="17"/>
    </row>
    <row r="10905" spans="1:6" x14ac:dyDescent="0.25">
      <c r="A10905" s="16" t="s">
        <v>252</v>
      </c>
      <c r="B10905" s="16">
        <v>44504</v>
      </c>
      <c r="C10905" s="16">
        <v>72</v>
      </c>
      <c r="D10905" s="16">
        <v>64.5</v>
      </c>
      <c r="E10905" s="17">
        <v>24473</v>
      </c>
      <c r="F10905" s="17"/>
    </row>
    <row r="10906" spans="1:6" x14ac:dyDescent="0.25">
      <c r="A10906" s="16" t="s">
        <v>252</v>
      </c>
      <c r="B10906" s="16">
        <v>45503</v>
      </c>
      <c r="C10906" s="16">
        <v>126</v>
      </c>
      <c r="D10906" s="16">
        <v>117.1</v>
      </c>
      <c r="E10906" s="17">
        <v>29434</v>
      </c>
      <c r="F10906" s="17"/>
    </row>
    <row r="10907" spans="1:6" x14ac:dyDescent="0.25">
      <c r="A10907" s="16" t="s">
        <v>252</v>
      </c>
      <c r="B10907" s="16">
        <v>44654</v>
      </c>
      <c r="C10907" s="16">
        <v>80</v>
      </c>
      <c r="D10907" s="16">
        <v>65.2</v>
      </c>
      <c r="E10907" s="17">
        <v>30910</v>
      </c>
      <c r="F10907" s="17"/>
    </row>
    <row r="10908" spans="1:6" x14ac:dyDescent="0.25">
      <c r="A10908" s="16" t="s">
        <v>252</v>
      </c>
      <c r="B10908" s="16">
        <v>43026</v>
      </c>
      <c r="C10908" s="16">
        <v>110</v>
      </c>
      <c r="D10908" s="16">
        <v>101.3</v>
      </c>
      <c r="E10908" s="17">
        <v>40431</v>
      </c>
      <c r="F10908" s="17"/>
    </row>
    <row r="10909" spans="1:6" x14ac:dyDescent="0.25">
      <c r="A10909" s="16" t="s">
        <v>252</v>
      </c>
      <c r="B10909" s="16">
        <v>44601</v>
      </c>
      <c r="C10909" s="16">
        <v>73</v>
      </c>
      <c r="D10909" s="16">
        <v>71</v>
      </c>
      <c r="E10909" s="17">
        <v>32836</v>
      </c>
      <c r="F10909" s="17"/>
    </row>
    <row r="10910" spans="1:6" x14ac:dyDescent="0.25">
      <c r="A10910" s="16" t="s">
        <v>252</v>
      </c>
      <c r="B10910" s="16">
        <v>45714</v>
      </c>
      <c r="C10910" s="16">
        <v>51</v>
      </c>
      <c r="D10910" s="16">
        <v>46.5</v>
      </c>
      <c r="E10910" s="17">
        <v>42567</v>
      </c>
      <c r="F10910" s="17"/>
    </row>
    <row r="10911" spans="1:6" x14ac:dyDescent="0.25">
      <c r="A10911" s="16" t="s">
        <v>252</v>
      </c>
      <c r="B10911" s="16">
        <v>45231</v>
      </c>
      <c r="C10911" s="16">
        <v>56</v>
      </c>
      <c r="D10911" s="16">
        <v>45.1</v>
      </c>
      <c r="E10911" s="17">
        <v>39706</v>
      </c>
      <c r="F10911" s="17"/>
    </row>
    <row r="10912" spans="1:6" x14ac:dyDescent="0.25">
      <c r="A10912" s="16" t="s">
        <v>252</v>
      </c>
      <c r="B10912" s="16">
        <v>45342</v>
      </c>
      <c r="C10912" s="16">
        <v>113</v>
      </c>
      <c r="D10912" s="16">
        <v>105.1</v>
      </c>
      <c r="E10912" s="17">
        <v>34771</v>
      </c>
      <c r="F10912" s="17"/>
    </row>
    <row r="10913" spans="1:6" x14ac:dyDescent="0.25">
      <c r="A10913" s="16" t="s">
        <v>252</v>
      </c>
      <c r="B10913" s="16">
        <v>43793</v>
      </c>
      <c r="C10913" s="16">
        <v>95</v>
      </c>
      <c r="D10913" s="16">
        <v>60.7</v>
      </c>
      <c r="E10913" s="17">
        <v>29293</v>
      </c>
      <c r="F10913" s="17"/>
    </row>
    <row r="10914" spans="1:6" x14ac:dyDescent="0.25">
      <c r="A10914" s="16" t="s">
        <v>252</v>
      </c>
      <c r="B10914" s="16">
        <v>44102</v>
      </c>
      <c r="C10914" s="16">
        <v>72</v>
      </c>
      <c r="D10914" s="16">
        <v>69.5</v>
      </c>
      <c r="E10914" s="17">
        <v>38411</v>
      </c>
      <c r="F10914" s="17"/>
    </row>
    <row r="10915" spans="1:6" x14ac:dyDescent="0.25">
      <c r="A10915" s="16" t="s">
        <v>252</v>
      </c>
      <c r="B10915" s="16">
        <v>45865</v>
      </c>
      <c r="C10915" s="16">
        <v>83</v>
      </c>
      <c r="D10915" s="16">
        <v>57.9</v>
      </c>
      <c r="E10915" s="17">
        <v>29755</v>
      </c>
      <c r="F10915" s="17"/>
    </row>
    <row r="10916" spans="1:6" x14ac:dyDescent="0.25">
      <c r="A10916" s="16" t="s">
        <v>252</v>
      </c>
      <c r="B10916" s="16">
        <v>44223</v>
      </c>
      <c r="C10916" s="16">
        <v>99</v>
      </c>
      <c r="D10916" s="16">
        <v>94.1</v>
      </c>
      <c r="E10916" s="17">
        <v>41348</v>
      </c>
      <c r="F10916" s="17"/>
    </row>
    <row r="10917" spans="1:6" x14ac:dyDescent="0.25">
      <c r="A10917" s="16" t="s">
        <v>252</v>
      </c>
      <c r="B10917" s="16">
        <v>45440</v>
      </c>
      <c r="C10917" s="16">
        <v>69</v>
      </c>
      <c r="D10917" s="16">
        <v>62.9</v>
      </c>
      <c r="E10917" s="17">
        <v>33947</v>
      </c>
      <c r="F10917" s="17"/>
    </row>
    <row r="10918" spans="1:6" x14ac:dyDescent="0.25">
      <c r="A10918" s="16" t="s">
        <v>252</v>
      </c>
      <c r="B10918" s="16">
        <v>45694</v>
      </c>
      <c r="C10918" s="16">
        <v>110</v>
      </c>
      <c r="D10918" s="16">
        <v>90</v>
      </c>
      <c r="E10918" s="17">
        <v>28702</v>
      </c>
      <c r="F10918" s="17"/>
    </row>
    <row r="10919" spans="1:6" x14ac:dyDescent="0.25">
      <c r="A10919" s="16" t="s">
        <v>252</v>
      </c>
      <c r="B10919" s="16">
        <v>43756</v>
      </c>
      <c r="C10919" s="16">
        <v>99</v>
      </c>
      <c r="D10919" s="16">
        <v>93.7</v>
      </c>
      <c r="E10919" s="17">
        <v>24527</v>
      </c>
      <c r="F10919" s="17"/>
    </row>
    <row r="10920" spans="1:6" x14ac:dyDescent="0.25">
      <c r="A10920" s="16" t="s">
        <v>252</v>
      </c>
      <c r="B10920" s="16">
        <v>45723</v>
      </c>
      <c r="C10920" s="16">
        <v>51</v>
      </c>
      <c r="D10920" s="16">
        <v>47.4</v>
      </c>
      <c r="E10920" s="17">
        <v>30278</v>
      </c>
      <c r="F10920" s="17"/>
    </row>
    <row r="10921" spans="1:6" x14ac:dyDescent="0.25">
      <c r="A10921" s="16" t="s">
        <v>252</v>
      </c>
      <c r="B10921" s="16">
        <v>45504</v>
      </c>
      <c r="C10921" s="16">
        <v>54</v>
      </c>
      <c r="D10921" s="16">
        <v>43.7</v>
      </c>
      <c r="E10921" s="17">
        <v>43146</v>
      </c>
      <c r="F10921" s="17"/>
    </row>
    <row r="10922" spans="1:6" x14ac:dyDescent="0.25">
      <c r="A10922" s="16" t="s">
        <v>252</v>
      </c>
      <c r="B10922" s="16">
        <v>45320</v>
      </c>
      <c r="C10922" s="16">
        <v>74</v>
      </c>
      <c r="D10922" s="16">
        <v>50.2</v>
      </c>
      <c r="E10922" s="17">
        <v>33543</v>
      </c>
      <c r="F10922" s="17"/>
    </row>
    <row r="10923" spans="1:6" x14ac:dyDescent="0.25">
      <c r="A10923" s="16" t="s">
        <v>252</v>
      </c>
      <c r="B10923" s="16">
        <v>45701</v>
      </c>
      <c r="C10923" s="16">
        <v>61</v>
      </c>
      <c r="D10923" s="16">
        <v>56.6</v>
      </c>
      <c r="E10923" s="17">
        <v>37418</v>
      </c>
      <c r="F10923" s="17"/>
    </row>
    <row r="10924" spans="1:6" x14ac:dyDescent="0.25">
      <c r="A10924" s="16" t="s">
        <v>252</v>
      </c>
      <c r="B10924" s="16">
        <v>44632</v>
      </c>
      <c r="C10924" s="16">
        <v>97</v>
      </c>
      <c r="D10924" s="16">
        <v>84.9</v>
      </c>
      <c r="E10924" s="17">
        <v>35096</v>
      </c>
      <c r="F10924" s="17"/>
    </row>
    <row r="10925" spans="1:6" x14ac:dyDescent="0.25">
      <c r="A10925" s="16" t="s">
        <v>252</v>
      </c>
      <c r="B10925" s="16">
        <v>43076</v>
      </c>
      <c r="C10925" s="16">
        <v>50</v>
      </c>
      <c r="D10925" s="16">
        <v>46.5</v>
      </c>
      <c r="E10925" s="17">
        <v>39762</v>
      </c>
      <c r="F10925" s="17"/>
    </row>
    <row r="10926" spans="1:6" x14ac:dyDescent="0.25">
      <c r="A10926" s="16" t="s">
        <v>252</v>
      </c>
      <c r="B10926" s="16">
        <v>43526</v>
      </c>
      <c r="C10926" s="16">
        <v>61</v>
      </c>
      <c r="D10926" s="16">
        <v>45.8</v>
      </c>
      <c r="E10926" s="17">
        <v>31551</v>
      </c>
      <c r="F10926" s="17"/>
    </row>
    <row r="10927" spans="1:6" x14ac:dyDescent="0.25">
      <c r="A10927" s="16" t="s">
        <v>252</v>
      </c>
      <c r="B10927" s="16">
        <v>45102</v>
      </c>
      <c r="C10927" s="16">
        <v>78</v>
      </c>
      <c r="D10927" s="16">
        <v>46.5</v>
      </c>
      <c r="E10927" s="17">
        <v>38047</v>
      </c>
      <c r="F10927" s="17"/>
    </row>
    <row r="10928" spans="1:6" x14ac:dyDescent="0.25">
      <c r="A10928" s="16" t="s">
        <v>252</v>
      </c>
      <c r="B10928" s="16">
        <v>45715</v>
      </c>
      <c r="C10928" s="16">
        <v>60</v>
      </c>
      <c r="D10928" s="16">
        <v>55.1</v>
      </c>
      <c r="E10928" s="17">
        <v>29335</v>
      </c>
      <c r="F10928" s="17"/>
    </row>
    <row r="10929" spans="1:6" x14ac:dyDescent="0.25">
      <c r="A10929" s="16" t="s">
        <v>252</v>
      </c>
      <c r="B10929" s="16">
        <v>44011</v>
      </c>
      <c r="C10929" s="16">
        <v>105</v>
      </c>
      <c r="D10929" s="16">
        <v>97.4</v>
      </c>
      <c r="E10929" s="17">
        <v>32780</v>
      </c>
      <c r="F10929" s="17"/>
    </row>
    <row r="10930" spans="1:6" x14ac:dyDescent="0.25">
      <c r="A10930" s="16" t="s">
        <v>252</v>
      </c>
      <c r="B10930" s="16">
        <v>43713</v>
      </c>
      <c r="C10930" s="16">
        <v>64</v>
      </c>
      <c r="D10930" s="16">
        <v>60.6</v>
      </c>
      <c r="E10930" s="17">
        <v>39339</v>
      </c>
      <c r="F10930" s="17"/>
    </row>
    <row r="10931" spans="1:6" x14ac:dyDescent="0.25">
      <c r="A10931" s="16" t="s">
        <v>252</v>
      </c>
      <c r="B10931" s="16">
        <v>44221</v>
      </c>
      <c r="C10931" s="16">
        <v>104</v>
      </c>
      <c r="D10931" s="16">
        <v>89.6</v>
      </c>
      <c r="E10931" s="17">
        <v>37084</v>
      </c>
      <c r="F10931" s="17"/>
    </row>
    <row r="10932" spans="1:6" x14ac:dyDescent="0.25">
      <c r="A10932" s="16" t="s">
        <v>252</v>
      </c>
      <c r="B10932" s="16">
        <v>45241</v>
      </c>
      <c r="C10932" s="16">
        <v>131</v>
      </c>
      <c r="D10932" s="16">
        <v>124.2</v>
      </c>
      <c r="E10932" s="17">
        <v>32392</v>
      </c>
      <c r="F10932" s="17"/>
    </row>
    <row r="10933" spans="1:6" x14ac:dyDescent="0.25">
      <c r="A10933" s="16" t="s">
        <v>252</v>
      </c>
      <c r="B10933" s="16">
        <v>45365</v>
      </c>
      <c r="C10933" s="16">
        <v>51</v>
      </c>
      <c r="D10933" s="16">
        <v>45.5</v>
      </c>
      <c r="E10933" s="17">
        <v>35021</v>
      </c>
      <c r="F10933" s="17"/>
    </row>
    <row r="10934" spans="1:6" x14ac:dyDescent="0.25">
      <c r="A10934" s="16" t="s">
        <v>252</v>
      </c>
      <c r="B10934" s="16">
        <v>44017</v>
      </c>
      <c r="C10934" s="16">
        <v>100</v>
      </c>
      <c r="D10934" s="16">
        <v>97.7</v>
      </c>
      <c r="E10934" s="17">
        <v>33171</v>
      </c>
      <c r="F10934" s="17"/>
    </row>
    <row r="10935" spans="1:6" x14ac:dyDescent="0.25">
      <c r="A10935" s="16" t="s">
        <v>252</v>
      </c>
      <c r="B10935" s="16">
        <v>43701</v>
      </c>
      <c r="C10935" s="16">
        <v>50</v>
      </c>
      <c r="D10935" s="16">
        <v>16.399999999999999</v>
      </c>
      <c r="E10935" s="17">
        <v>41143</v>
      </c>
      <c r="F10935" s="17"/>
    </row>
    <row r="10936" spans="1:6" x14ac:dyDescent="0.25">
      <c r="A10936" s="16" t="s">
        <v>252</v>
      </c>
      <c r="B10936" s="16">
        <v>45801</v>
      </c>
      <c r="C10936" s="16">
        <v>85</v>
      </c>
      <c r="D10936" s="16">
        <v>67.8</v>
      </c>
      <c r="E10936" s="17">
        <v>27142</v>
      </c>
      <c r="F10936" s="17"/>
    </row>
    <row r="10937" spans="1:6" x14ac:dyDescent="0.25">
      <c r="A10937" s="16" t="s">
        <v>252</v>
      </c>
      <c r="B10937" s="16">
        <v>45040</v>
      </c>
      <c r="C10937" s="16">
        <v>162</v>
      </c>
      <c r="D10937" s="16">
        <v>139.6</v>
      </c>
      <c r="E10937" s="17">
        <v>35521</v>
      </c>
      <c r="F10937" s="17"/>
    </row>
    <row r="10938" spans="1:6" x14ac:dyDescent="0.25">
      <c r="A10938" s="16" t="s">
        <v>252</v>
      </c>
      <c r="B10938" s="16">
        <v>45661</v>
      </c>
      <c r="C10938" s="16">
        <v>46</v>
      </c>
      <c r="D10938" s="16">
        <v>41.8</v>
      </c>
      <c r="E10938" s="17">
        <v>34467</v>
      </c>
      <c r="F10938" s="17"/>
    </row>
    <row r="10939" spans="1:6" x14ac:dyDescent="0.25">
      <c r="A10939" s="16" t="s">
        <v>252</v>
      </c>
      <c r="B10939" s="16">
        <v>43551</v>
      </c>
      <c r="C10939" s="16">
        <v>62</v>
      </c>
      <c r="D10939" s="16">
        <v>57.6</v>
      </c>
      <c r="E10939" s="17">
        <v>41489</v>
      </c>
      <c r="F10939" s="17"/>
    </row>
    <row r="10940" spans="1:6" x14ac:dyDescent="0.25">
      <c r="A10940" s="16" t="s">
        <v>252</v>
      </c>
      <c r="B10940" s="16">
        <v>44438</v>
      </c>
      <c r="C10940" s="16">
        <v>99</v>
      </c>
      <c r="D10940" s="16">
        <v>80.5</v>
      </c>
      <c r="E10940" s="17">
        <v>29728</v>
      </c>
      <c r="F10940" s="17"/>
    </row>
    <row r="10941" spans="1:6" x14ac:dyDescent="0.25">
      <c r="A10941" s="16" t="s">
        <v>252</v>
      </c>
      <c r="B10941" s="16">
        <v>44460</v>
      </c>
      <c r="C10941" s="16">
        <v>100</v>
      </c>
      <c r="D10941" s="16">
        <v>93.3</v>
      </c>
      <c r="E10941" s="17">
        <v>36123</v>
      </c>
      <c r="F10941" s="17"/>
    </row>
    <row r="10942" spans="1:6" x14ac:dyDescent="0.25">
      <c r="A10942" s="16" t="s">
        <v>252</v>
      </c>
      <c r="B10942" s="16">
        <v>45236</v>
      </c>
      <c r="C10942" s="16">
        <v>98</v>
      </c>
      <c r="D10942" s="16">
        <v>81.3</v>
      </c>
      <c r="E10942" s="17">
        <v>29290</v>
      </c>
      <c r="F10942" s="17"/>
    </row>
    <row r="10943" spans="1:6" x14ac:dyDescent="0.25">
      <c r="A10943" s="16" t="s">
        <v>252</v>
      </c>
      <c r="B10943" s="16">
        <v>44514</v>
      </c>
      <c r="C10943" s="16">
        <v>70</v>
      </c>
      <c r="D10943" s="16">
        <v>66.5</v>
      </c>
      <c r="E10943" s="17">
        <v>39007</v>
      </c>
      <c r="F10943" s="17"/>
    </row>
    <row r="10944" spans="1:6" x14ac:dyDescent="0.25">
      <c r="A10944" s="16" t="s">
        <v>252</v>
      </c>
      <c r="B10944" s="16">
        <v>44903</v>
      </c>
      <c r="C10944" s="16">
        <v>75</v>
      </c>
      <c r="D10944" s="16">
        <v>65.3</v>
      </c>
      <c r="E10944" s="17">
        <v>33364</v>
      </c>
      <c r="F10944" s="17"/>
    </row>
    <row r="10945" spans="1:6" x14ac:dyDescent="0.25">
      <c r="A10945" s="16" t="s">
        <v>252</v>
      </c>
      <c r="B10945" s="16">
        <v>45891</v>
      </c>
      <c r="C10945" s="16">
        <v>96</v>
      </c>
      <c r="D10945" s="16">
        <v>73.099999999999994</v>
      </c>
      <c r="E10945" s="17">
        <v>25925</v>
      </c>
      <c r="F10945" s="17"/>
    </row>
    <row r="10946" spans="1:6" x14ac:dyDescent="0.25">
      <c r="A10946" s="16" t="s">
        <v>252</v>
      </c>
      <c r="B10946" s="16">
        <v>44126</v>
      </c>
      <c r="C10946" s="16">
        <v>118</v>
      </c>
      <c r="D10946" s="16">
        <v>74.5</v>
      </c>
      <c r="E10946" s="17">
        <v>42236</v>
      </c>
      <c r="F10946" s="17"/>
    </row>
    <row r="10947" spans="1:6" x14ac:dyDescent="0.25">
      <c r="A10947" s="16" t="s">
        <v>252</v>
      </c>
      <c r="B10947" s="16">
        <v>43084</v>
      </c>
      <c r="C10947" s="16">
        <v>42</v>
      </c>
      <c r="D10947" s="16">
        <v>38.700000000000003</v>
      </c>
      <c r="E10947" s="17">
        <v>30456</v>
      </c>
      <c r="F10947" s="17"/>
    </row>
    <row r="10948" spans="1:6" x14ac:dyDescent="0.25">
      <c r="A10948" s="16" t="s">
        <v>252</v>
      </c>
      <c r="B10948" s="16">
        <v>44076</v>
      </c>
      <c r="C10948" s="16">
        <v>60</v>
      </c>
      <c r="D10948" s="16">
        <v>44.1</v>
      </c>
      <c r="E10948" s="17">
        <v>37699</v>
      </c>
      <c r="F10948" s="17"/>
    </row>
    <row r="10949" spans="1:6" x14ac:dyDescent="0.25">
      <c r="A10949" s="16" t="s">
        <v>252</v>
      </c>
      <c r="B10949" s="16">
        <v>45050</v>
      </c>
      <c r="C10949" s="16">
        <v>102</v>
      </c>
      <c r="D10949" s="16">
        <v>93.6</v>
      </c>
      <c r="E10949" s="17">
        <v>28447</v>
      </c>
      <c r="F10949" s="17"/>
    </row>
    <row r="10950" spans="1:6" x14ac:dyDescent="0.25">
      <c r="A10950" s="16" t="s">
        <v>252</v>
      </c>
      <c r="B10950" s="16">
        <v>43017</v>
      </c>
      <c r="C10950" s="16">
        <v>50</v>
      </c>
      <c r="D10950" s="16">
        <v>44.1</v>
      </c>
      <c r="E10950" s="17">
        <v>29782</v>
      </c>
      <c r="F10950" s="17"/>
    </row>
    <row r="10951" spans="1:6" x14ac:dyDescent="0.25">
      <c r="A10951" s="16" t="s">
        <v>252</v>
      </c>
      <c r="B10951" s="16">
        <v>45882</v>
      </c>
      <c r="C10951" s="16">
        <v>34</v>
      </c>
      <c r="D10951" s="16">
        <v>23.4</v>
      </c>
      <c r="E10951" s="17">
        <v>37262</v>
      </c>
      <c r="F10951" s="17"/>
    </row>
    <row r="10952" spans="1:6" x14ac:dyDescent="0.25">
      <c r="A10952" s="16" t="s">
        <v>252</v>
      </c>
      <c r="B10952" s="16">
        <v>44256</v>
      </c>
      <c r="C10952" s="16">
        <v>80</v>
      </c>
      <c r="D10952" s="16">
        <v>55.4</v>
      </c>
      <c r="E10952" s="17">
        <v>31348</v>
      </c>
      <c r="F10952" s="17"/>
    </row>
    <row r="10953" spans="1:6" x14ac:dyDescent="0.25">
      <c r="A10953" s="16" t="s">
        <v>252</v>
      </c>
      <c r="B10953" s="16">
        <v>44646</v>
      </c>
      <c r="C10953" s="16">
        <v>65</v>
      </c>
      <c r="D10953" s="16">
        <v>61.4</v>
      </c>
      <c r="E10953" s="17">
        <v>35333</v>
      </c>
      <c r="F10953" s="17"/>
    </row>
    <row r="10954" spans="1:6" x14ac:dyDescent="0.25">
      <c r="A10954" s="16" t="s">
        <v>252</v>
      </c>
      <c r="B10954" s="16">
        <v>44147</v>
      </c>
      <c r="C10954" s="16">
        <v>149</v>
      </c>
      <c r="D10954" s="16">
        <v>105.1</v>
      </c>
      <c r="E10954" s="17">
        <v>31250</v>
      </c>
      <c r="F10954" s="17"/>
    </row>
    <row r="10955" spans="1:6" x14ac:dyDescent="0.25">
      <c r="A10955" s="16" t="s">
        <v>252</v>
      </c>
      <c r="B10955" s="16">
        <v>44052</v>
      </c>
      <c r="C10955" s="16">
        <v>99</v>
      </c>
      <c r="D10955" s="16">
        <v>81.900000000000006</v>
      </c>
      <c r="E10955" s="17">
        <v>34335</v>
      </c>
      <c r="F10955" s="17"/>
    </row>
    <row r="10956" spans="1:6" x14ac:dyDescent="0.25">
      <c r="A10956" s="16" t="s">
        <v>252</v>
      </c>
      <c r="B10956" s="16">
        <v>43130</v>
      </c>
      <c r="C10956" s="16">
        <v>50</v>
      </c>
      <c r="D10956" s="16">
        <v>45.2</v>
      </c>
      <c r="E10956" s="17">
        <v>34892</v>
      </c>
      <c r="F10956" s="17"/>
    </row>
    <row r="10957" spans="1:6" x14ac:dyDescent="0.25">
      <c r="A10957" s="16" t="s">
        <v>252</v>
      </c>
      <c r="B10957" s="16">
        <v>44460</v>
      </c>
      <c r="C10957" s="16">
        <v>62</v>
      </c>
      <c r="D10957" s="16">
        <v>37.200000000000003</v>
      </c>
      <c r="E10957" s="17">
        <v>34584</v>
      </c>
      <c r="F10957" s="17"/>
    </row>
    <row r="10958" spans="1:6" x14ac:dyDescent="0.25">
      <c r="A10958" s="16" t="s">
        <v>252</v>
      </c>
      <c r="B10958" s="16">
        <v>43566</v>
      </c>
      <c r="C10958" s="16">
        <v>126</v>
      </c>
      <c r="D10958" s="16">
        <v>63.3</v>
      </c>
      <c r="E10958" s="17">
        <v>30747</v>
      </c>
      <c r="F10958" s="17"/>
    </row>
    <row r="10959" spans="1:6" x14ac:dyDescent="0.25">
      <c r="A10959" s="16" t="s">
        <v>252</v>
      </c>
      <c r="B10959" s="16">
        <v>44119</v>
      </c>
      <c r="C10959" s="16">
        <v>93</v>
      </c>
      <c r="D10959" s="16">
        <v>52.2</v>
      </c>
      <c r="E10959" s="17">
        <v>32611</v>
      </c>
      <c r="F10959" s="17"/>
    </row>
    <row r="10960" spans="1:6" x14ac:dyDescent="0.25">
      <c r="A10960" s="16" t="s">
        <v>252</v>
      </c>
      <c r="B10960" s="16">
        <v>44281</v>
      </c>
      <c r="C10960" s="16">
        <v>64</v>
      </c>
      <c r="D10960" s="16">
        <v>57.2</v>
      </c>
      <c r="E10960" s="17">
        <v>37382</v>
      </c>
      <c r="F10960" s="17"/>
    </row>
    <row r="10961" spans="1:6" x14ac:dyDescent="0.25">
      <c r="A10961" s="16" t="s">
        <v>252</v>
      </c>
      <c r="B10961" s="16">
        <v>45887</v>
      </c>
      <c r="C10961" s="16">
        <v>54</v>
      </c>
      <c r="D10961" s="16">
        <v>44.2</v>
      </c>
      <c r="E10961" s="17">
        <v>32735</v>
      </c>
      <c r="F10961" s="17"/>
    </row>
    <row r="10962" spans="1:6" x14ac:dyDescent="0.25">
      <c r="A10962" s="16" t="s">
        <v>252</v>
      </c>
      <c r="B10962" s="16">
        <v>44106</v>
      </c>
      <c r="C10962" s="16">
        <v>115</v>
      </c>
      <c r="D10962" s="16">
        <v>108.8</v>
      </c>
      <c r="E10962" s="17">
        <v>24473</v>
      </c>
      <c r="F10962" s="17"/>
    </row>
    <row r="10963" spans="1:6" x14ac:dyDescent="0.25">
      <c r="A10963" s="16" t="s">
        <v>252</v>
      </c>
      <c r="B10963" s="16">
        <v>45628</v>
      </c>
      <c r="C10963" s="16">
        <v>22</v>
      </c>
      <c r="D10963" s="16">
        <v>25.7</v>
      </c>
      <c r="E10963" s="17">
        <v>39231</v>
      </c>
      <c r="F10963" s="17"/>
    </row>
    <row r="10964" spans="1:6" x14ac:dyDescent="0.25">
      <c r="A10964" s="16" t="s">
        <v>252</v>
      </c>
      <c r="B10964" s="16">
        <v>43081</v>
      </c>
      <c r="C10964" s="16">
        <v>70</v>
      </c>
      <c r="D10964" s="16">
        <v>63.4</v>
      </c>
      <c r="E10964" s="17">
        <v>34271</v>
      </c>
      <c r="F10964" s="17"/>
    </row>
    <row r="10965" spans="1:6" x14ac:dyDescent="0.25">
      <c r="A10965" s="16" t="s">
        <v>252</v>
      </c>
      <c r="B10965" s="16">
        <v>45661</v>
      </c>
      <c r="C10965" s="16">
        <v>155</v>
      </c>
      <c r="D10965" s="16">
        <v>104.1</v>
      </c>
      <c r="E10965" s="17">
        <v>29259</v>
      </c>
      <c r="F10965" s="17"/>
    </row>
    <row r="10966" spans="1:6" x14ac:dyDescent="0.25">
      <c r="A10966" s="16" t="s">
        <v>252</v>
      </c>
      <c r="B10966" s="16">
        <v>43228</v>
      </c>
      <c r="C10966" s="16">
        <v>100</v>
      </c>
      <c r="D10966" s="16">
        <v>93.1</v>
      </c>
      <c r="E10966" s="17">
        <v>31717</v>
      </c>
      <c r="F10966" s="17"/>
    </row>
    <row r="10967" spans="1:6" x14ac:dyDescent="0.25">
      <c r="A10967" s="16" t="s">
        <v>252</v>
      </c>
      <c r="B10967" s="16">
        <v>44077</v>
      </c>
      <c r="C10967" s="16">
        <v>72</v>
      </c>
      <c r="D10967" s="16">
        <v>56.6</v>
      </c>
      <c r="E10967" s="17">
        <v>42599</v>
      </c>
      <c r="F10967" s="17"/>
    </row>
    <row r="10968" spans="1:6" x14ac:dyDescent="0.25">
      <c r="A10968" s="16" t="s">
        <v>252</v>
      </c>
      <c r="B10968" s="16">
        <v>45805</v>
      </c>
      <c r="C10968" s="16">
        <v>80</v>
      </c>
      <c r="D10968" s="16">
        <v>63.7</v>
      </c>
      <c r="E10968" s="17">
        <v>38217</v>
      </c>
      <c r="F10968" s="17"/>
    </row>
    <row r="10969" spans="1:6" x14ac:dyDescent="0.25">
      <c r="A10969" s="16" t="s">
        <v>252</v>
      </c>
      <c r="B10969" s="16">
        <v>45014</v>
      </c>
      <c r="C10969" s="16">
        <v>112</v>
      </c>
      <c r="D10969" s="16">
        <v>81.2</v>
      </c>
      <c r="E10969" s="17">
        <v>32617</v>
      </c>
      <c r="F10969" s="17"/>
    </row>
    <row r="10970" spans="1:6" x14ac:dyDescent="0.25">
      <c r="A10970" s="16" t="s">
        <v>252</v>
      </c>
      <c r="B10970" s="16">
        <v>45121</v>
      </c>
      <c r="C10970" s="16">
        <v>100</v>
      </c>
      <c r="D10970" s="16">
        <v>81.599999999999994</v>
      </c>
      <c r="E10970" s="17">
        <v>32969</v>
      </c>
      <c r="F10970" s="17"/>
    </row>
    <row r="10971" spans="1:6" x14ac:dyDescent="0.25">
      <c r="A10971" s="16" t="s">
        <v>252</v>
      </c>
      <c r="B10971" s="16">
        <v>44601</v>
      </c>
      <c r="C10971" s="16">
        <v>92</v>
      </c>
      <c r="D10971" s="16">
        <v>88.6</v>
      </c>
      <c r="E10971" s="17">
        <v>37026</v>
      </c>
      <c r="F10971" s="17"/>
    </row>
    <row r="10972" spans="1:6" x14ac:dyDescent="0.25">
      <c r="A10972" s="16" t="s">
        <v>252</v>
      </c>
      <c r="B10972" s="16">
        <v>44663</v>
      </c>
      <c r="C10972" s="16">
        <v>95</v>
      </c>
      <c r="D10972" s="16">
        <v>77.3</v>
      </c>
      <c r="E10972" s="17">
        <v>24530</v>
      </c>
      <c r="F10972" s="17"/>
    </row>
    <row r="10973" spans="1:6" x14ac:dyDescent="0.25">
      <c r="A10973" s="16" t="s">
        <v>252</v>
      </c>
      <c r="B10973" s="16">
        <v>43050</v>
      </c>
      <c r="C10973" s="16">
        <v>109</v>
      </c>
      <c r="D10973" s="16">
        <v>97.5</v>
      </c>
      <c r="E10973" s="17">
        <v>28825</v>
      </c>
      <c r="F10973" s="17"/>
    </row>
    <row r="10974" spans="1:6" x14ac:dyDescent="0.25">
      <c r="A10974" s="16" t="s">
        <v>252</v>
      </c>
      <c r="B10974" s="16">
        <v>44641</v>
      </c>
      <c r="C10974" s="16">
        <v>99</v>
      </c>
      <c r="D10974" s="16">
        <v>82.3</v>
      </c>
      <c r="E10974" s="17">
        <v>34851</v>
      </c>
      <c r="F10974" s="17"/>
    </row>
    <row r="10975" spans="1:6" x14ac:dyDescent="0.25">
      <c r="A10975" s="16" t="s">
        <v>252</v>
      </c>
      <c r="B10975" s="16">
        <v>44410</v>
      </c>
      <c r="C10975" s="16">
        <v>50</v>
      </c>
      <c r="D10975" s="16">
        <v>32</v>
      </c>
      <c r="E10975" s="17">
        <v>34271</v>
      </c>
      <c r="F10975" s="17"/>
    </row>
    <row r="10976" spans="1:6" x14ac:dyDescent="0.25">
      <c r="A10976" s="16" t="s">
        <v>252</v>
      </c>
      <c r="B10976" s="16">
        <v>45242</v>
      </c>
      <c r="C10976" s="16">
        <v>64</v>
      </c>
      <c r="D10976" s="16">
        <v>45.9</v>
      </c>
      <c r="E10976" s="17">
        <v>25358</v>
      </c>
      <c r="F10976" s="17"/>
    </row>
    <row r="10977" spans="1:6" x14ac:dyDescent="0.25">
      <c r="A10977" s="16" t="s">
        <v>252</v>
      </c>
      <c r="B10977" s="16">
        <v>43147</v>
      </c>
      <c r="C10977" s="16">
        <v>96</v>
      </c>
      <c r="D10977" s="16">
        <v>80.8</v>
      </c>
      <c r="E10977" s="17">
        <v>30956</v>
      </c>
      <c r="F10977" s="17"/>
    </row>
    <row r="10978" spans="1:6" x14ac:dyDescent="0.25">
      <c r="A10978" s="16" t="s">
        <v>252</v>
      </c>
      <c r="B10978" s="16">
        <v>44145</v>
      </c>
      <c r="C10978" s="16">
        <v>119</v>
      </c>
      <c r="D10978" s="16">
        <v>107.2</v>
      </c>
      <c r="E10978" s="17">
        <v>24473</v>
      </c>
      <c r="F10978" s="17"/>
    </row>
    <row r="10979" spans="1:6" x14ac:dyDescent="0.25">
      <c r="A10979" s="16" t="s">
        <v>252</v>
      </c>
      <c r="B10979" s="16">
        <v>44830</v>
      </c>
      <c r="C10979" s="16">
        <v>61</v>
      </c>
      <c r="D10979" s="16">
        <v>50.8</v>
      </c>
      <c r="E10979" s="17">
        <v>29950</v>
      </c>
      <c r="F10979" s="17"/>
    </row>
    <row r="10980" spans="1:6" x14ac:dyDescent="0.25">
      <c r="A10980" s="16" t="s">
        <v>252</v>
      </c>
      <c r="B10980" s="16">
        <v>45245</v>
      </c>
      <c r="C10980" s="16">
        <v>54</v>
      </c>
      <c r="D10980" s="16">
        <v>38.1</v>
      </c>
      <c r="E10980" s="17">
        <v>43313</v>
      </c>
      <c r="F10980" s="17"/>
    </row>
    <row r="10981" spans="1:6" x14ac:dyDescent="0.25">
      <c r="A10981" s="16" t="s">
        <v>252</v>
      </c>
      <c r="B10981" s="16">
        <v>43147</v>
      </c>
      <c r="C10981" s="16">
        <v>99</v>
      </c>
      <c r="D10981" s="16">
        <v>82.3</v>
      </c>
      <c r="E10981" s="17">
        <v>33794</v>
      </c>
      <c r="F10981" s="17"/>
    </row>
    <row r="10982" spans="1:6" x14ac:dyDescent="0.25">
      <c r="A10982" s="16" t="s">
        <v>252</v>
      </c>
      <c r="B10982" s="16">
        <v>45107</v>
      </c>
      <c r="C10982" s="16">
        <v>59</v>
      </c>
      <c r="D10982" s="16">
        <v>47</v>
      </c>
      <c r="E10982" s="17">
        <v>30336</v>
      </c>
      <c r="F10982" s="17"/>
    </row>
    <row r="10983" spans="1:6" x14ac:dyDescent="0.25">
      <c r="A10983" s="16" t="s">
        <v>252</v>
      </c>
      <c r="B10983" s="16">
        <v>45039</v>
      </c>
      <c r="C10983" s="16">
        <v>50</v>
      </c>
      <c r="D10983" s="16">
        <v>45.4</v>
      </c>
      <c r="E10983" s="17">
        <v>40458</v>
      </c>
      <c r="F10983" s="17"/>
    </row>
    <row r="10984" spans="1:6" x14ac:dyDescent="0.25">
      <c r="A10984" s="16" t="s">
        <v>252</v>
      </c>
      <c r="B10984" s="16">
        <v>44202</v>
      </c>
      <c r="C10984" s="16">
        <v>99</v>
      </c>
      <c r="D10984" s="16">
        <v>94.2</v>
      </c>
      <c r="E10984" s="17">
        <v>34807</v>
      </c>
      <c r="F10984" s="17"/>
    </row>
    <row r="10985" spans="1:6" x14ac:dyDescent="0.25">
      <c r="A10985" s="16" t="s">
        <v>252</v>
      </c>
      <c r="B10985" s="16">
        <v>44143</v>
      </c>
      <c r="C10985" s="16">
        <v>52</v>
      </c>
      <c r="D10985" s="16">
        <v>46.3</v>
      </c>
      <c r="E10985" s="17">
        <v>37756</v>
      </c>
      <c r="F10985" s="17"/>
    </row>
    <row r="10986" spans="1:6" x14ac:dyDescent="0.25">
      <c r="A10986" s="16" t="s">
        <v>252</v>
      </c>
      <c r="B10986" s="16">
        <v>45814</v>
      </c>
      <c r="C10986" s="16">
        <v>50</v>
      </c>
      <c r="D10986" s="16">
        <v>42.8</v>
      </c>
      <c r="E10986" s="17">
        <v>33878</v>
      </c>
      <c r="F10986" s="17"/>
    </row>
    <row r="10987" spans="1:6" x14ac:dyDescent="0.25">
      <c r="A10987" s="16" t="s">
        <v>252</v>
      </c>
      <c r="B10987" s="16">
        <v>45459</v>
      </c>
      <c r="C10987" s="16">
        <v>252</v>
      </c>
      <c r="D10987" s="16">
        <v>244.9</v>
      </c>
      <c r="E10987" s="17">
        <v>29373</v>
      </c>
      <c r="F10987" s="17"/>
    </row>
    <row r="10988" spans="1:6" x14ac:dyDescent="0.25">
      <c r="A10988" s="16" t="s">
        <v>252</v>
      </c>
      <c r="B10988" s="16">
        <v>43054</v>
      </c>
      <c r="C10988" s="16">
        <v>16</v>
      </c>
      <c r="D10988" s="16">
        <v>8</v>
      </c>
      <c r="E10988" s="17">
        <v>43503</v>
      </c>
      <c r="F10988" s="17"/>
    </row>
    <row r="10989" spans="1:6" x14ac:dyDescent="0.25">
      <c r="A10989" s="16" t="s">
        <v>252</v>
      </c>
      <c r="B10989" s="16">
        <v>45123</v>
      </c>
      <c r="C10989" s="16">
        <v>50</v>
      </c>
      <c r="D10989" s="16">
        <v>38.200000000000003</v>
      </c>
      <c r="E10989" s="17">
        <v>35033</v>
      </c>
      <c r="F10989" s="17"/>
    </row>
    <row r="10990" spans="1:6" x14ac:dyDescent="0.25">
      <c r="A10990" s="16" t="s">
        <v>252</v>
      </c>
      <c r="B10990" s="16">
        <v>43113</v>
      </c>
      <c r="C10990" s="16">
        <v>99</v>
      </c>
      <c r="D10990" s="16">
        <v>94.2</v>
      </c>
      <c r="E10990" s="17">
        <v>29068</v>
      </c>
      <c r="F10990" s="17"/>
    </row>
    <row r="10991" spans="1:6" x14ac:dyDescent="0.25">
      <c r="A10991" s="16" t="s">
        <v>252</v>
      </c>
      <c r="B10991" s="16">
        <v>45504</v>
      </c>
      <c r="C10991" s="16">
        <v>50</v>
      </c>
      <c r="D10991" s="16">
        <v>40.200000000000003</v>
      </c>
      <c r="E10991" s="17">
        <v>29374</v>
      </c>
      <c r="F10991" s="17"/>
    </row>
    <row r="10992" spans="1:6" x14ac:dyDescent="0.25">
      <c r="A10992" s="16" t="s">
        <v>252</v>
      </c>
      <c r="B10992" s="16">
        <v>44256</v>
      </c>
      <c r="C10992" s="16">
        <v>50</v>
      </c>
      <c r="D10992" s="16">
        <v>46.5</v>
      </c>
      <c r="E10992" s="17">
        <v>32850</v>
      </c>
      <c r="F10992" s="17"/>
    </row>
    <row r="10993" spans="1:6" x14ac:dyDescent="0.25">
      <c r="A10993" s="16" t="s">
        <v>252</v>
      </c>
      <c r="B10993" s="16">
        <v>44505</v>
      </c>
      <c r="C10993" s="16">
        <v>110</v>
      </c>
      <c r="D10993" s="16">
        <v>99.1</v>
      </c>
      <c r="E10993" s="17">
        <v>35415</v>
      </c>
      <c r="F10993" s="17"/>
    </row>
    <row r="10994" spans="1:6" x14ac:dyDescent="0.25">
      <c r="A10994" s="16" t="s">
        <v>252</v>
      </c>
      <c r="B10994" s="16">
        <v>45614</v>
      </c>
      <c r="C10994" s="16">
        <v>70</v>
      </c>
      <c r="D10994" s="16">
        <v>64.3</v>
      </c>
      <c r="E10994" s="17">
        <v>34799</v>
      </c>
      <c r="F10994" s="17"/>
    </row>
    <row r="10995" spans="1:6" x14ac:dyDescent="0.25">
      <c r="A10995" s="16" t="s">
        <v>252</v>
      </c>
      <c r="B10995" s="16">
        <v>43232</v>
      </c>
      <c r="C10995" s="16">
        <v>150</v>
      </c>
      <c r="D10995" s="16">
        <v>131.19999999999999</v>
      </c>
      <c r="E10995" s="17">
        <v>25017</v>
      </c>
      <c r="F10995" s="17"/>
    </row>
    <row r="10996" spans="1:6" x14ac:dyDescent="0.25">
      <c r="A10996" s="16" t="s">
        <v>252</v>
      </c>
      <c r="B10996" s="16">
        <v>43402</v>
      </c>
      <c r="C10996" s="16">
        <v>60</v>
      </c>
      <c r="D10996" s="16">
        <v>47.1</v>
      </c>
      <c r="E10996" s="17">
        <v>24473</v>
      </c>
      <c r="F10996" s="17"/>
    </row>
    <row r="10997" spans="1:6" x14ac:dyDescent="0.25">
      <c r="A10997" s="16" t="s">
        <v>252</v>
      </c>
      <c r="B10997" s="16">
        <v>44484</v>
      </c>
      <c r="C10997" s="16">
        <v>80</v>
      </c>
      <c r="D10997" s="16">
        <v>54.7</v>
      </c>
      <c r="E10997" s="17">
        <v>37635</v>
      </c>
      <c r="F10997" s="17"/>
    </row>
    <row r="10998" spans="1:6" x14ac:dyDescent="0.25">
      <c r="A10998" s="16" t="s">
        <v>252</v>
      </c>
      <c r="B10998" s="16">
        <v>45231</v>
      </c>
      <c r="C10998" s="16">
        <v>124</v>
      </c>
      <c r="D10998" s="16">
        <v>105.9</v>
      </c>
      <c r="E10998" s="17">
        <v>42229</v>
      </c>
      <c r="F10998" s="17"/>
    </row>
    <row r="10999" spans="1:6" x14ac:dyDescent="0.25">
      <c r="A10999" s="16" t="s">
        <v>252</v>
      </c>
      <c r="B10999" s="16">
        <v>45416</v>
      </c>
      <c r="C10999" s="16">
        <v>280</v>
      </c>
      <c r="D10999" s="16">
        <v>265.5</v>
      </c>
      <c r="E10999" s="17">
        <v>27119</v>
      </c>
      <c r="F10999" s="17"/>
    </row>
    <row r="11000" spans="1:6" x14ac:dyDescent="0.25">
      <c r="A11000" s="16" t="s">
        <v>252</v>
      </c>
      <c r="B11000" s="16">
        <v>43617</v>
      </c>
      <c r="C11000" s="16">
        <v>77</v>
      </c>
      <c r="D11000" s="16">
        <v>62.3</v>
      </c>
      <c r="E11000" s="17">
        <v>35174</v>
      </c>
      <c r="F11000" s="17"/>
    </row>
    <row r="11001" spans="1:6" x14ac:dyDescent="0.25">
      <c r="A11001" s="16" t="s">
        <v>252</v>
      </c>
      <c r="B11001" s="16">
        <v>44053</v>
      </c>
      <c r="C11001" s="16">
        <v>114</v>
      </c>
      <c r="D11001" s="16">
        <v>95.7</v>
      </c>
      <c r="E11001" s="17">
        <v>34516</v>
      </c>
      <c r="F11001" s="17"/>
    </row>
    <row r="11002" spans="1:6" x14ac:dyDescent="0.25">
      <c r="A11002" s="16" t="s">
        <v>252</v>
      </c>
      <c r="B11002" s="16">
        <v>45011</v>
      </c>
      <c r="C11002" s="16">
        <v>75</v>
      </c>
      <c r="D11002" s="16">
        <v>68.599999999999994</v>
      </c>
      <c r="E11002" s="17">
        <v>35951</v>
      </c>
      <c r="F11002" s="17"/>
    </row>
    <row r="11003" spans="1:6" x14ac:dyDescent="0.25">
      <c r="A11003" s="16" t="s">
        <v>252</v>
      </c>
      <c r="B11003" s="16">
        <v>45208</v>
      </c>
      <c r="C11003" s="16">
        <v>88</v>
      </c>
      <c r="D11003" s="16">
        <v>57.2</v>
      </c>
      <c r="E11003" s="17">
        <v>33082</v>
      </c>
      <c r="F11003" s="17"/>
    </row>
    <row r="11004" spans="1:6" x14ac:dyDescent="0.25">
      <c r="A11004" s="16" t="s">
        <v>252</v>
      </c>
      <c r="B11004" s="16">
        <v>44039</v>
      </c>
      <c r="C11004" s="16">
        <v>99</v>
      </c>
      <c r="D11004" s="16">
        <v>77.099999999999994</v>
      </c>
      <c r="E11004" s="17">
        <v>31036</v>
      </c>
      <c r="F11004" s="17"/>
    </row>
    <row r="11005" spans="1:6" x14ac:dyDescent="0.25">
      <c r="A11005" s="16" t="s">
        <v>252</v>
      </c>
      <c r="B11005" s="16">
        <v>44106</v>
      </c>
      <c r="C11005" s="16">
        <v>149</v>
      </c>
      <c r="D11005" s="16">
        <v>142.6</v>
      </c>
      <c r="E11005" s="17">
        <v>33333</v>
      </c>
      <c r="F11005" s="17"/>
    </row>
    <row r="11006" spans="1:6" x14ac:dyDescent="0.25">
      <c r="A11006" s="16" t="s">
        <v>252</v>
      </c>
      <c r="B11006" s="16">
        <v>44410</v>
      </c>
      <c r="C11006" s="16">
        <v>57</v>
      </c>
      <c r="D11006" s="16">
        <v>49.4</v>
      </c>
      <c r="E11006" s="17">
        <v>39141</v>
      </c>
      <c r="F11006" s="17"/>
    </row>
    <row r="11007" spans="1:6" x14ac:dyDescent="0.25">
      <c r="A11007" s="16" t="s">
        <v>252</v>
      </c>
      <c r="B11007" s="16">
        <v>44129</v>
      </c>
      <c r="C11007" s="16">
        <v>199</v>
      </c>
      <c r="D11007" s="16">
        <v>190.2</v>
      </c>
      <c r="E11007" s="17">
        <v>32099</v>
      </c>
      <c r="F11007" s="17"/>
    </row>
    <row r="11008" spans="1:6" x14ac:dyDescent="0.25">
      <c r="A11008" s="16" t="s">
        <v>252</v>
      </c>
      <c r="B11008" s="16">
        <v>43050</v>
      </c>
      <c r="C11008" s="16">
        <v>92</v>
      </c>
      <c r="D11008" s="16">
        <v>73.2</v>
      </c>
      <c r="E11008" s="17">
        <v>26162</v>
      </c>
      <c r="F11008" s="17"/>
    </row>
    <row r="11009" spans="1:6" x14ac:dyDescent="0.25">
      <c r="A11009" s="16" t="s">
        <v>252</v>
      </c>
      <c r="B11009" s="16">
        <v>44116</v>
      </c>
      <c r="C11009" s="16">
        <v>150</v>
      </c>
      <c r="D11009" s="16">
        <v>131.30000000000001</v>
      </c>
      <c r="E11009" s="17">
        <v>34145</v>
      </c>
      <c r="F11009" s="17"/>
    </row>
    <row r="11010" spans="1:6" x14ac:dyDescent="0.25">
      <c r="A11010" s="16" t="s">
        <v>252</v>
      </c>
      <c r="B11010" s="16">
        <v>45211</v>
      </c>
      <c r="C11010" s="16">
        <v>199</v>
      </c>
      <c r="D11010" s="16">
        <v>135.19999999999999</v>
      </c>
      <c r="E11010" s="17">
        <v>24473</v>
      </c>
      <c r="F11010" s="17"/>
    </row>
    <row r="11011" spans="1:6" x14ac:dyDescent="0.25">
      <c r="A11011" s="16" t="s">
        <v>252</v>
      </c>
      <c r="B11011" s="16">
        <v>44833</v>
      </c>
      <c r="C11011" s="16">
        <v>62</v>
      </c>
      <c r="D11011" s="16">
        <v>55.7</v>
      </c>
      <c r="E11011" s="17">
        <v>28640</v>
      </c>
      <c r="F11011" s="17"/>
    </row>
    <row r="11012" spans="1:6" x14ac:dyDescent="0.25">
      <c r="A11012" s="16" t="s">
        <v>252</v>
      </c>
      <c r="B11012" s="16">
        <v>45331</v>
      </c>
      <c r="C11012" s="16">
        <v>115</v>
      </c>
      <c r="D11012" s="16">
        <v>99.8</v>
      </c>
      <c r="E11012" s="17">
        <v>24473</v>
      </c>
      <c r="F11012" s="17"/>
    </row>
    <row r="11013" spans="1:6" x14ac:dyDescent="0.25">
      <c r="A11013" s="16" t="s">
        <v>252</v>
      </c>
      <c r="B11013" s="16">
        <v>43551</v>
      </c>
      <c r="C11013" s="16">
        <v>50</v>
      </c>
      <c r="D11013" s="16">
        <v>47.4</v>
      </c>
      <c r="E11013" s="17">
        <v>39357</v>
      </c>
      <c r="F11013" s="17"/>
    </row>
    <row r="11014" spans="1:6" x14ac:dyDescent="0.25">
      <c r="A11014" s="16" t="s">
        <v>252</v>
      </c>
      <c r="B11014" s="16">
        <v>44145</v>
      </c>
      <c r="C11014" s="16">
        <v>190</v>
      </c>
      <c r="D11014" s="16">
        <v>102.1</v>
      </c>
      <c r="E11014" s="17">
        <v>29347</v>
      </c>
      <c r="F11014" s="17"/>
    </row>
    <row r="11015" spans="1:6" x14ac:dyDescent="0.25">
      <c r="A11015" s="16" t="s">
        <v>252</v>
      </c>
      <c r="B11015" s="16">
        <v>43512</v>
      </c>
      <c r="C11015" s="16">
        <v>107</v>
      </c>
      <c r="D11015" s="16">
        <v>96.3</v>
      </c>
      <c r="E11015" s="17">
        <v>28702</v>
      </c>
      <c r="F11015" s="17"/>
    </row>
    <row r="11016" spans="1:6" x14ac:dyDescent="0.25">
      <c r="A11016" s="16" t="s">
        <v>252</v>
      </c>
      <c r="B11016" s="16">
        <v>43213</v>
      </c>
      <c r="C11016" s="16">
        <v>150</v>
      </c>
      <c r="D11016" s="16">
        <v>130.30000000000001</v>
      </c>
      <c r="E11016" s="17">
        <v>36760</v>
      </c>
      <c r="F11016" s="17"/>
    </row>
    <row r="11017" spans="1:6" x14ac:dyDescent="0.25">
      <c r="A11017" s="16" t="s">
        <v>252</v>
      </c>
      <c r="B11017" s="16">
        <v>44515</v>
      </c>
      <c r="C11017" s="16">
        <v>134</v>
      </c>
      <c r="D11017" s="16">
        <v>91.3</v>
      </c>
      <c r="E11017" s="17">
        <v>31011</v>
      </c>
      <c r="F11017" s="17"/>
    </row>
    <row r="11018" spans="1:6" x14ac:dyDescent="0.25">
      <c r="A11018" s="16" t="s">
        <v>252</v>
      </c>
      <c r="B11018" s="16">
        <v>45840</v>
      </c>
      <c r="C11018" s="16">
        <v>136</v>
      </c>
      <c r="D11018" s="16">
        <v>120</v>
      </c>
      <c r="E11018" s="17">
        <v>34592</v>
      </c>
      <c r="F11018" s="17"/>
    </row>
    <row r="11019" spans="1:6" x14ac:dyDescent="0.25">
      <c r="A11019" s="16" t="s">
        <v>252</v>
      </c>
      <c r="B11019" s="16">
        <v>45206</v>
      </c>
      <c r="C11019" s="16">
        <v>100</v>
      </c>
      <c r="D11019" s="16">
        <v>85.7</v>
      </c>
      <c r="E11019" s="17">
        <v>35937</v>
      </c>
      <c r="F11019" s="17"/>
    </row>
    <row r="11020" spans="1:6" x14ac:dyDescent="0.25">
      <c r="A11020" s="16" t="s">
        <v>252</v>
      </c>
      <c r="B11020" s="16">
        <v>44021</v>
      </c>
      <c r="C11020" s="16">
        <v>99</v>
      </c>
      <c r="D11020" s="16">
        <v>68.3</v>
      </c>
      <c r="E11020" s="17">
        <v>35366</v>
      </c>
      <c r="F11020" s="17"/>
    </row>
    <row r="11021" spans="1:6" x14ac:dyDescent="0.25">
      <c r="A11021" s="16" t="s">
        <v>252</v>
      </c>
      <c r="B11021" s="16">
        <v>43302</v>
      </c>
      <c r="C11021" s="16">
        <v>92</v>
      </c>
      <c r="D11021" s="16">
        <v>39.700000000000003</v>
      </c>
      <c r="E11021" s="17">
        <v>24755</v>
      </c>
      <c r="F11021" s="17"/>
    </row>
    <row r="11022" spans="1:6" x14ac:dyDescent="0.25">
      <c r="A11022" s="16" t="s">
        <v>252</v>
      </c>
      <c r="B11022" s="16">
        <v>43953</v>
      </c>
      <c r="C11022" s="16">
        <v>54</v>
      </c>
      <c r="D11022" s="16">
        <v>48.3</v>
      </c>
      <c r="E11022" s="17">
        <v>41794</v>
      </c>
      <c r="F11022" s="17"/>
    </row>
    <row r="11023" spans="1:6" x14ac:dyDescent="0.25">
      <c r="A11023" s="16" t="s">
        <v>252</v>
      </c>
      <c r="B11023" s="16">
        <v>45662</v>
      </c>
      <c r="C11023" s="16">
        <v>95</v>
      </c>
      <c r="D11023" s="16">
        <v>77.2</v>
      </c>
      <c r="E11023" s="17">
        <v>30748</v>
      </c>
      <c r="F11023" s="17"/>
    </row>
    <row r="11024" spans="1:6" x14ac:dyDescent="0.25">
      <c r="A11024" s="16" t="s">
        <v>252</v>
      </c>
      <c r="B11024" s="16">
        <v>43207</v>
      </c>
      <c r="C11024" s="16">
        <v>125</v>
      </c>
      <c r="D11024" s="16">
        <v>111.5</v>
      </c>
      <c r="E11024" s="17">
        <v>37680</v>
      </c>
      <c r="F11024" s="17"/>
    </row>
    <row r="11025" spans="1:6" x14ac:dyDescent="0.25">
      <c r="A11025" s="16" t="s">
        <v>252</v>
      </c>
      <c r="B11025" s="16">
        <v>44654</v>
      </c>
      <c r="C11025" s="16">
        <v>142</v>
      </c>
      <c r="D11025" s="16">
        <v>111.1</v>
      </c>
      <c r="E11025" s="17">
        <v>34990</v>
      </c>
      <c r="F11025" s="17"/>
    </row>
    <row r="11026" spans="1:6" x14ac:dyDescent="0.25">
      <c r="A11026" s="16" t="s">
        <v>252</v>
      </c>
      <c r="B11026" s="16">
        <v>45662</v>
      </c>
      <c r="C11026" s="16">
        <v>25</v>
      </c>
      <c r="D11026" s="16">
        <v>22.8</v>
      </c>
      <c r="E11026" s="17">
        <v>33664</v>
      </c>
      <c r="F11026" s="17"/>
    </row>
    <row r="11027" spans="1:6" x14ac:dyDescent="0.25">
      <c r="A11027" s="16" t="s">
        <v>252</v>
      </c>
      <c r="B11027" s="16">
        <v>44145</v>
      </c>
      <c r="C11027" s="16">
        <v>154</v>
      </c>
      <c r="D11027" s="16">
        <v>121.2</v>
      </c>
      <c r="E11027" s="17">
        <v>24473</v>
      </c>
      <c r="F11027" s="17"/>
    </row>
    <row r="11028" spans="1:6" x14ac:dyDescent="0.25">
      <c r="A11028" s="16" t="s">
        <v>252</v>
      </c>
      <c r="B11028" s="16">
        <v>44281</v>
      </c>
      <c r="C11028" s="16">
        <v>111</v>
      </c>
      <c r="D11028" s="16">
        <v>90.6</v>
      </c>
      <c r="E11028" s="17">
        <v>26140</v>
      </c>
      <c r="F11028" s="17"/>
    </row>
    <row r="11029" spans="1:6" x14ac:dyDescent="0.25">
      <c r="A11029" s="16" t="s">
        <v>252</v>
      </c>
      <c r="B11029" s="16">
        <v>44601</v>
      </c>
      <c r="C11029" s="16">
        <v>44</v>
      </c>
      <c r="D11029" s="16">
        <v>35.4</v>
      </c>
      <c r="E11029" s="17">
        <v>37043</v>
      </c>
      <c r="F11029" s="17"/>
    </row>
    <row r="11030" spans="1:6" x14ac:dyDescent="0.25">
      <c r="A11030" s="16" t="s">
        <v>252</v>
      </c>
      <c r="B11030" s="16">
        <v>44663</v>
      </c>
      <c r="C11030" s="16">
        <v>40</v>
      </c>
      <c r="D11030" s="16">
        <v>36.5</v>
      </c>
      <c r="E11030" s="17">
        <v>42752</v>
      </c>
      <c r="F11030" s="17"/>
    </row>
    <row r="11031" spans="1:6" x14ac:dyDescent="0.25">
      <c r="A11031" s="16" t="s">
        <v>252</v>
      </c>
      <c r="B11031" s="16">
        <v>45601</v>
      </c>
      <c r="C11031" s="16">
        <v>99</v>
      </c>
      <c r="D11031" s="16">
        <v>82.8</v>
      </c>
      <c r="E11031" s="17">
        <v>29987</v>
      </c>
      <c r="F11031" s="17"/>
    </row>
    <row r="11032" spans="1:6" x14ac:dyDescent="0.25">
      <c r="A11032" s="16" t="s">
        <v>252</v>
      </c>
      <c r="B11032" s="16">
        <v>44695</v>
      </c>
      <c r="C11032" s="16">
        <v>50</v>
      </c>
      <c r="D11032" s="16">
        <v>40.6</v>
      </c>
      <c r="E11032" s="17">
        <v>37566</v>
      </c>
      <c r="F11032" s="17"/>
    </row>
    <row r="11033" spans="1:6" x14ac:dyDescent="0.25">
      <c r="A11033" s="16" t="s">
        <v>252</v>
      </c>
      <c r="B11033" s="16">
        <v>45238</v>
      </c>
      <c r="C11033" s="16">
        <v>125</v>
      </c>
      <c r="D11033" s="16">
        <v>113.6</v>
      </c>
      <c r="E11033" s="17">
        <v>30485</v>
      </c>
      <c r="F11033" s="17"/>
    </row>
    <row r="11034" spans="1:6" x14ac:dyDescent="0.25">
      <c r="A11034" s="16" t="s">
        <v>252</v>
      </c>
      <c r="B11034" s="16">
        <v>44119</v>
      </c>
      <c r="C11034" s="16">
        <v>40</v>
      </c>
      <c r="D11034" s="16">
        <v>36.799999999999997</v>
      </c>
      <c r="E11034" s="17">
        <v>34229</v>
      </c>
      <c r="F11034" s="17"/>
    </row>
    <row r="11035" spans="1:6" x14ac:dyDescent="0.25">
      <c r="A11035" s="16" t="s">
        <v>252</v>
      </c>
      <c r="B11035" s="16">
        <v>44117</v>
      </c>
      <c r="C11035" s="16">
        <v>99</v>
      </c>
      <c r="D11035" s="16">
        <v>82.6</v>
      </c>
      <c r="E11035" s="17">
        <v>29298</v>
      </c>
      <c r="F11035" s="17"/>
    </row>
    <row r="11036" spans="1:6" x14ac:dyDescent="0.25">
      <c r="A11036" s="16" t="s">
        <v>252</v>
      </c>
      <c r="B11036" s="16">
        <v>45804</v>
      </c>
      <c r="C11036" s="16">
        <v>70</v>
      </c>
      <c r="D11036" s="16">
        <v>42.3</v>
      </c>
      <c r="E11036" s="17">
        <v>30498</v>
      </c>
      <c r="F11036" s="17"/>
    </row>
    <row r="11037" spans="1:6" x14ac:dyDescent="0.25">
      <c r="A11037" s="16" t="s">
        <v>252</v>
      </c>
      <c r="B11037" s="16">
        <v>45458</v>
      </c>
      <c r="C11037" s="16">
        <v>150</v>
      </c>
      <c r="D11037" s="16">
        <v>140.4</v>
      </c>
      <c r="E11037" s="17">
        <v>32430</v>
      </c>
      <c r="F11037" s="17"/>
    </row>
    <row r="11038" spans="1:6" x14ac:dyDescent="0.25">
      <c r="A11038" s="16" t="s">
        <v>252</v>
      </c>
      <c r="B11038" s="16">
        <v>45439</v>
      </c>
      <c r="C11038" s="16">
        <v>169</v>
      </c>
      <c r="D11038" s="16">
        <v>120</v>
      </c>
      <c r="E11038" s="17">
        <v>33253</v>
      </c>
      <c r="F11038" s="17"/>
    </row>
    <row r="11039" spans="1:6" x14ac:dyDescent="0.25">
      <c r="A11039" s="16" t="s">
        <v>252</v>
      </c>
      <c r="B11039" s="16">
        <v>44060</v>
      </c>
      <c r="C11039" s="16">
        <v>125</v>
      </c>
      <c r="D11039" s="16">
        <v>109</v>
      </c>
      <c r="E11039" s="17">
        <v>34904</v>
      </c>
      <c r="F11039" s="17"/>
    </row>
    <row r="11040" spans="1:6" x14ac:dyDescent="0.25">
      <c r="A11040" s="16" t="s">
        <v>252</v>
      </c>
      <c r="B11040" s="16">
        <v>45140</v>
      </c>
      <c r="C11040" s="16">
        <v>120</v>
      </c>
      <c r="D11040" s="16">
        <v>111.9</v>
      </c>
      <c r="E11040" s="17">
        <v>33863</v>
      </c>
      <c r="F11040" s="17"/>
    </row>
    <row r="11041" spans="1:6" x14ac:dyDescent="0.25">
      <c r="A11041" s="16" t="s">
        <v>252</v>
      </c>
      <c r="B11041" s="16">
        <v>45242</v>
      </c>
      <c r="C11041" s="16">
        <v>43</v>
      </c>
      <c r="D11041" s="16">
        <v>42.2</v>
      </c>
      <c r="E11041" s="17">
        <v>38718</v>
      </c>
      <c r="F11041" s="17"/>
    </row>
    <row r="11042" spans="1:6" x14ac:dyDescent="0.25">
      <c r="A11042" s="16" t="s">
        <v>252</v>
      </c>
      <c r="B11042" s="16">
        <v>43015</v>
      </c>
      <c r="C11042" s="16">
        <v>99</v>
      </c>
      <c r="D11042" s="16">
        <v>80</v>
      </c>
      <c r="E11042" s="17">
        <v>28907</v>
      </c>
      <c r="F11042" s="17"/>
    </row>
    <row r="11043" spans="1:6" x14ac:dyDescent="0.25">
      <c r="A11043" s="16" t="s">
        <v>252</v>
      </c>
      <c r="B11043" s="16">
        <v>43756</v>
      </c>
      <c r="C11043" s="16">
        <v>50</v>
      </c>
      <c r="D11043" s="16">
        <v>37.299999999999997</v>
      </c>
      <c r="E11043" s="17">
        <v>35612</v>
      </c>
      <c r="F11043" s="17"/>
    </row>
    <row r="11044" spans="1:6" x14ac:dyDescent="0.25">
      <c r="A11044" s="16" t="s">
        <v>252</v>
      </c>
      <c r="B11044" s="16">
        <v>44077</v>
      </c>
      <c r="C11044" s="16">
        <v>46</v>
      </c>
      <c r="D11044" s="16">
        <v>40</v>
      </c>
      <c r="E11044" s="17">
        <v>25589</v>
      </c>
      <c r="F11044" s="17"/>
    </row>
    <row r="11045" spans="1:6" x14ac:dyDescent="0.25">
      <c r="A11045" s="16" t="s">
        <v>252</v>
      </c>
      <c r="B11045" s="16">
        <v>45322</v>
      </c>
      <c r="C11045" s="16">
        <v>125</v>
      </c>
      <c r="D11045" s="16">
        <v>92.7</v>
      </c>
      <c r="E11045" s="17">
        <v>24473</v>
      </c>
      <c r="F11045" s="17"/>
    </row>
    <row r="11046" spans="1:6" x14ac:dyDescent="0.25">
      <c r="A11046" s="16" t="s">
        <v>252</v>
      </c>
      <c r="B11046" s="16">
        <v>43614</v>
      </c>
      <c r="C11046" s="16">
        <v>125</v>
      </c>
      <c r="D11046" s="16">
        <v>104.2</v>
      </c>
      <c r="E11046" s="17">
        <v>32737</v>
      </c>
      <c r="F11046" s="17"/>
    </row>
    <row r="11047" spans="1:6" x14ac:dyDescent="0.25">
      <c r="A11047" s="16" t="s">
        <v>252</v>
      </c>
      <c r="B11047" s="16">
        <v>45833</v>
      </c>
      <c r="C11047" s="16">
        <v>28</v>
      </c>
      <c r="D11047" s="16">
        <v>21.2</v>
      </c>
      <c r="E11047" s="17">
        <v>36948</v>
      </c>
      <c r="F11047" s="17"/>
    </row>
    <row r="11048" spans="1:6" x14ac:dyDescent="0.25">
      <c r="A11048" s="16" t="s">
        <v>252</v>
      </c>
      <c r="B11048" s="16">
        <v>43351</v>
      </c>
      <c r="C11048" s="16">
        <v>150</v>
      </c>
      <c r="D11048" s="16">
        <v>135.5</v>
      </c>
      <c r="E11048" s="17">
        <v>29314</v>
      </c>
      <c r="F11048" s="17"/>
    </row>
    <row r="11049" spans="1:6" x14ac:dyDescent="0.25">
      <c r="A11049" s="16" t="s">
        <v>252</v>
      </c>
      <c r="B11049" s="16">
        <v>44718</v>
      </c>
      <c r="C11049" s="16">
        <v>71</v>
      </c>
      <c r="D11049" s="16">
        <v>67.3</v>
      </c>
      <c r="E11049" s="17">
        <v>38217</v>
      </c>
      <c r="F11049" s="17"/>
    </row>
    <row r="11050" spans="1:6" x14ac:dyDescent="0.25">
      <c r="A11050" s="16" t="s">
        <v>252</v>
      </c>
      <c r="B11050" s="16">
        <v>43050</v>
      </c>
      <c r="C11050" s="16">
        <v>86</v>
      </c>
      <c r="D11050" s="16">
        <v>80.2</v>
      </c>
      <c r="E11050" s="17">
        <v>35271</v>
      </c>
      <c r="F11050" s="17"/>
    </row>
    <row r="11051" spans="1:6" x14ac:dyDescent="0.25">
      <c r="A11051" s="16" t="s">
        <v>252</v>
      </c>
      <c r="B11051" s="16">
        <v>43537</v>
      </c>
      <c r="C11051" s="16">
        <v>60</v>
      </c>
      <c r="D11051" s="16">
        <v>57.5</v>
      </c>
      <c r="E11051" s="17">
        <v>36502</v>
      </c>
      <c r="F11051" s="17"/>
    </row>
    <row r="11052" spans="1:6" x14ac:dyDescent="0.25">
      <c r="A11052" s="16" t="s">
        <v>252</v>
      </c>
      <c r="B11052" s="16">
        <v>45409</v>
      </c>
      <c r="C11052" s="16">
        <v>118</v>
      </c>
      <c r="D11052" s="16">
        <v>90.8</v>
      </c>
      <c r="E11052" s="17">
        <v>27119</v>
      </c>
      <c r="F11052" s="17"/>
    </row>
    <row r="11053" spans="1:6" x14ac:dyDescent="0.25">
      <c r="A11053" s="16" t="s">
        <v>252</v>
      </c>
      <c r="B11053" s="16">
        <v>45420</v>
      </c>
      <c r="C11053" s="16">
        <v>63</v>
      </c>
      <c r="D11053" s="16">
        <v>58.8</v>
      </c>
      <c r="E11053" s="17">
        <v>32988</v>
      </c>
      <c r="F11053" s="17"/>
    </row>
    <row r="11054" spans="1:6" x14ac:dyDescent="0.25">
      <c r="A11054" s="16" t="s">
        <v>252</v>
      </c>
      <c r="B11054" s="16">
        <v>45244</v>
      </c>
      <c r="C11054" s="16">
        <v>117</v>
      </c>
      <c r="D11054" s="16">
        <v>75.3</v>
      </c>
      <c r="E11054" s="17">
        <v>40436</v>
      </c>
      <c r="F11054" s="17"/>
    </row>
    <row r="11055" spans="1:6" x14ac:dyDescent="0.25">
      <c r="A11055" s="16" t="s">
        <v>252</v>
      </c>
      <c r="B11055" s="16">
        <v>45387</v>
      </c>
      <c r="C11055" s="16">
        <v>66</v>
      </c>
      <c r="D11055" s="16">
        <v>57</v>
      </c>
      <c r="E11055" s="17">
        <v>29523</v>
      </c>
      <c r="F11055" s="17"/>
    </row>
    <row r="11056" spans="1:6" x14ac:dyDescent="0.25">
      <c r="A11056" s="16" t="s">
        <v>252</v>
      </c>
      <c r="B11056" s="16">
        <v>43302</v>
      </c>
      <c r="C11056" s="16">
        <v>50</v>
      </c>
      <c r="D11056" s="16">
        <v>45.2</v>
      </c>
      <c r="E11056" s="17">
        <v>39113</v>
      </c>
      <c r="F11056" s="17"/>
    </row>
    <row r="11057" spans="1:6" x14ac:dyDescent="0.25">
      <c r="A11057" s="16" t="s">
        <v>252</v>
      </c>
      <c r="B11057" s="16">
        <v>43560</v>
      </c>
      <c r="C11057" s="16">
        <v>50</v>
      </c>
      <c r="D11057" s="16">
        <v>45.9</v>
      </c>
      <c r="E11057" s="17">
        <v>37335</v>
      </c>
      <c r="F11057" s="17"/>
    </row>
    <row r="11058" spans="1:6" x14ac:dyDescent="0.25">
      <c r="A11058" s="16" t="s">
        <v>252</v>
      </c>
      <c r="B11058" s="16">
        <v>44622</v>
      </c>
      <c r="C11058" s="16">
        <v>147</v>
      </c>
      <c r="D11058" s="16">
        <v>117.2</v>
      </c>
      <c r="E11058" s="17">
        <v>33322</v>
      </c>
      <c r="F11058" s="17"/>
    </row>
    <row r="11059" spans="1:6" x14ac:dyDescent="0.25">
      <c r="A11059" s="16" t="s">
        <v>252</v>
      </c>
      <c r="B11059" s="16">
        <v>45640</v>
      </c>
      <c r="C11059" s="16">
        <v>98</v>
      </c>
      <c r="D11059" s="16">
        <v>85.1</v>
      </c>
      <c r="E11059" s="17">
        <v>31450</v>
      </c>
      <c r="F11059" s="17"/>
    </row>
    <row r="11060" spans="1:6" x14ac:dyDescent="0.25">
      <c r="A11060" s="16" t="s">
        <v>252</v>
      </c>
      <c r="B11060" s="16">
        <v>43528</v>
      </c>
      <c r="C11060" s="16">
        <v>100</v>
      </c>
      <c r="D11060" s="16">
        <v>91.4</v>
      </c>
      <c r="E11060" s="17">
        <v>35048</v>
      </c>
      <c r="F11060" s="17"/>
    </row>
    <row r="11061" spans="1:6" x14ac:dyDescent="0.25">
      <c r="A11061" s="16" t="s">
        <v>252</v>
      </c>
      <c r="B11061" s="16">
        <v>44023</v>
      </c>
      <c r="C11061" s="16">
        <v>29</v>
      </c>
      <c r="D11061" s="16">
        <v>27.1</v>
      </c>
      <c r="E11061" s="17">
        <v>40110</v>
      </c>
      <c r="F11061" s="17"/>
    </row>
    <row r="11062" spans="1:6" x14ac:dyDescent="0.25">
      <c r="A11062" s="16" t="s">
        <v>252</v>
      </c>
      <c r="B11062" s="16">
        <v>43302</v>
      </c>
      <c r="C11062" s="16">
        <v>97</v>
      </c>
      <c r="D11062" s="16">
        <v>83.7</v>
      </c>
      <c r="E11062" s="17">
        <v>28856</v>
      </c>
      <c r="F11062" s="17"/>
    </row>
    <row r="11063" spans="1:6" x14ac:dyDescent="0.25">
      <c r="A11063" s="16" t="s">
        <v>252</v>
      </c>
      <c r="B11063" s="16">
        <v>44134</v>
      </c>
      <c r="C11063" s="16">
        <v>153</v>
      </c>
      <c r="D11063" s="16">
        <v>145</v>
      </c>
      <c r="E11063" s="17">
        <v>35279</v>
      </c>
      <c r="F11063" s="17"/>
    </row>
    <row r="11064" spans="1:6" x14ac:dyDescent="0.25">
      <c r="A11064" s="16" t="s">
        <v>252</v>
      </c>
      <c r="B11064" s="16">
        <v>44139</v>
      </c>
      <c r="C11064" s="16">
        <v>99</v>
      </c>
      <c r="D11064" s="16">
        <v>81.8</v>
      </c>
      <c r="E11064" s="17">
        <v>36392</v>
      </c>
      <c r="F11064" s="17"/>
    </row>
    <row r="11065" spans="1:6" x14ac:dyDescent="0.25">
      <c r="A11065" s="16" t="s">
        <v>252</v>
      </c>
      <c r="B11065" s="16">
        <v>45320</v>
      </c>
      <c r="C11065" s="16">
        <v>82</v>
      </c>
      <c r="D11065" s="16">
        <v>68.7</v>
      </c>
      <c r="E11065" s="17">
        <v>35292</v>
      </c>
      <c r="F11065" s="17"/>
    </row>
    <row r="11066" spans="1:6" x14ac:dyDescent="0.25">
      <c r="A11066" s="16" t="s">
        <v>252</v>
      </c>
      <c r="B11066" s="16">
        <v>44135</v>
      </c>
      <c r="C11066" s="16">
        <v>143</v>
      </c>
      <c r="D11066" s="16">
        <v>116</v>
      </c>
      <c r="E11066" s="17">
        <v>33064</v>
      </c>
      <c r="F11066" s="17"/>
    </row>
    <row r="11067" spans="1:6" x14ac:dyDescent="0.25">
      <c r="A11067" s="16" t="s">
        <v>252</v>
      </c>
      <c r="B11067" s="16">
        <v>44504</v>
      </c>
      <c r="C11067" s="16">
        <v>61</v>
      </c>
      <c r="D11067" s="16">
        <v>50.2</v>
      </c>
      <c r="E11067" s="17">
        <v>29342</v>
      </c>
      <c r="F11067" s="17"/>
    </row>
    <row r="11068" spans="1:6" x14ac:dyDescent="0.25">
      <c r="A11068" s="16" t="s">
        <v>252</v>
      </c>
      <c r="B11068" s="16">
        <v>43302</v>
      </c>
      <c r="C11068" s="16">
        <v>99</v>
      </c>
      <c r="D11068" s="16">
        <v>63.3</v>
      </c>
      <c r="E11068" s="17">
        <v>30736</v>
      </c>
      <c r="F11068" s="17"/>
    </row>
    <row r="11069" spans="1:6" x14ac:dyDescent="0.25">
      <c r="A11069" s="16" t="s">
        <v>252</v>
      </c>
      <c r="B11069" s="16">
        <v>45133</v>
      </c>
      <c r="C11069" s="16">
        <v>99</v>
      </c>
      <c r="D11069" s="16">
        <v>93.1</v>
      </c>
      <c r="E11069" s="17">
        <v>34766</v>
      </c>
      <c r="F11069" s="17"/>
    </row>
    <row r="11070" spans="1:6" x14ac:dyDescent="0.25">
      <c r="A11070" s="16" t="s">
        <v>252</v>
      </c>
      <c r="B11070" s="16">
        <v>44137</v>
      </c>
      <c r="C11070" s="16">
        <v>99</v>
      </c>
      <c r="D11070" s="16">
        <v>85.4</v>
      </c>
      <c r="E11070" s="17">
        <v>29326</v>
      </c>
      <c r="F11070" s="17"/>
    </row>
    <row r="11071" spans="1:6" x14ac:dyDescent="0.25">
      <c r="A11071" s="16" t="s">
        <v>252</v>
      </c>
      <c r="B11071" s="16">
        <v>43050</v>
      </c>
      <c r="C11071" s="16">
        <v>20</v>
      </c>
      <c r="D11071" s="16">
        <v>18.399999999999999</v>
      </c>
      <c r="E11071" s="17">
        <v>41494</v>
      </c>
      <c r="F11071" s="17"/>
    </row>
    <row r="11072" spans="1:6" x14ac:dyDescent="0.25">
      <c r="A11072" s="16" t="s">
        <v>252</v>
      </c>
      <c r="B11072" s="16">
        <v>44133</v>
      </c>
      <c r="C11072" s="16">
        <v>130</v>
      </c>
      <c r="D11072" s="16">
        <v>125.3</v>
      </c>
      <c r="E11072" s="17">
        <v>29201</v>
      </c>
      <c r="F11072" s="17"/>
    </row>
    <row r="11073" spans="1:6" x14ac:dyDescent="0.25">
      <c r="A11073" s="16" t="s">
        <v>252</v>
      </c>
      <c r="B11073" s="16">
        <v>43906</v>
      </c>
      <c r="C11073" s="16">
        <v>62</v>
      </c>
      <c r="D11073" s="16">
        <v>49.3</v>
      </c>
      <c r="E11073" s="17">
        <v>31951</v>
      </c>
      <c r="F11073" s="17"/>
    </row>
    <row r="11074" spans="1:6" x14ac:dyDescent="0.25">
      <c r="A11074" s="16" t="s">
        <v>252</v>
      </c>
      <c r="B11074" s="16">
        <v>45013</v>
      </c>
      <c r="C11074" s="16">
        <v>85</v>
      </c>
      <c r="D11074" s="16">
        <v>68</v>
      </c>
      <c r="E11074" s="17">
        <v>26452</v>
      </c>
      <c r="F11074" s="17"/>
    </row>
    <row r="11075" spans="1:6" x14ac:dyDescent="0.25">
      <c r="A11075" s="16" t="s">
        <v>252</v>
      </c>
      <c r="B11075" s="16">
        <v>45229</v>
      </c>
      <c r="C11075" s="16">
        <v>60</v>
      </c>
      <c r="D11075" s="16">
        <v>57.6</v>
      </c>
      <c r="E11075" s="17">
        <v>29395</v>
      </c>
      <c r="F11075" s="17"/>
    </row>
    <row r="11076" spans="1:6" x14ac:dyDescent="0.25">
      <c r="A11076" s="16" t="s">
        <v>252</v>
      </c>
      <c r="B11076" s="16">
        <v>44106</v>
      </c>
      <c r="C11076" s="16">
        <v>50</v>
      </c>
      <c r="D11076" s="16">
        <v>44.4</v>
      </c>
      <c r="E11076" s="17">
        <v>35450</v>
      </c>
      <c r="F11076" s="17"/>
    </row>
    <row r="11077" spans="1:6" x14ac:dyDescent="0.25">
      <c r="A11077" s="16" t="s">
        <v>252</v>
      </c>
      <c r="B11077" s="16">
        <v>44050</v>
      </c>
      <c r="C11077" s="16">
        <v>121</v>
      </c>
      <c r="D11077" s="16">
        <v>113.1</v>
      </c>
      <c r="E11077" s="17">
        <v>39806</v>
      </c>
      <c r="F11077" s="17"/>
    </row>
    <row r="11078" spans="1:6" x14ac:dyDescent="0.25">
      <c r="A11078" s="16" t="s">
        <v>252</v>
      </c>
      <c r="B11078" s="16">
        <v>45036</v>
      </c>
      <c r="C11078" s="16">
        <v>95</v>
      </c>
      <c r="D11078" s="16">
        <v>62.2</v>
      </c>
      <c r="E11078" s="17">
        <v>34213</v>
      </c>
      <c r="F11078" s="17"/>
    </row>
    <row r="11079" spans="1:6" x14ac:dyDescent="0.25">
      <c r="A11079" s="16" t="s">
        <v>252</v>
      </c>
      <c r="B11079" s="16">
        <v>44089</v>
      </c>
      <c r="C11079" s="16">
        <v>33</v>
      </c>
      <c r="D11079" s="16">
        <v>30.3</v>
      </c>
      <c r="E11079" s="17">
        <v>35012</v>
      </c>
      <c r="F11079" s="17"/>
    </row>
    <row r="11080" spans="1:6" x14ac:dyDescent="0.25">
      <c r="A11080" s="16" t="s">
        <v>252</v>
      </c>
      <c r="B11080" s="16">
        <v>43560</v>
      </c>
      <c r="C11080" s="16">
        <v>76</v>
      </c>
      <c r="D11080" s="16">
        <v>72.400000000000006</v>
      </c>
      <c r="E11080" s="17">
        <v>37917</v>
      </c>
      <c r="F11080" s="17"/>
    </row>
    <row r="11081" spans="1:6" x14ac:dyDescent="0.25">
      <c r="A11081" s="16" t="s">
        <v>252</v>
      </c>
      <c r="B11081" s="16">
        <v>43130</v>
      </c>
      <c r="C11081" s="16">
        <v>99</v>
      </c>
      <c r="D11081" s="16">
        <v>80.599999999999994</v>
      </c>
      <c r="E11081" s="17">
        <v>25833</v>
      </c>
      <c r="F11081" s="17"/>
    </row>
    <row r="11082" spans="1:6" x14ac:dyDescent="0.25">
      <c r="A11082" s="16" t="s">
        <v>252</v>
      </c>
      <c r="B11082" s="16">
        <v>44224</v>
      </c>
      <c r="C11082" s="16">
        <v>150</v>
      </c>
      <c r="D11082" s="16">
        <v>136</v>
      </c>
      <c r="E11082" s="17">
        <v>32436</v>
      </c>
      <c r="F11082" s="17"/>
    </row>
    <row r="11083" spans="1:6" x14ac:dyDescent="0.25">
      <c r="A11083" s="16" t="s">
        <v>252</v>
      </c>
      <c r="B11083" s="16">
        <v>44212</v>
      </c>
      <c r="C11083" s="16">
        <v>100</v>
      </c>
      <c r="D11083" s="16">
        <v>93.4</v>
      </c>
      <c r="E11083" s="17">
        <v>32875</v>
      </c>
      <c r="F11083" s="17"/>
    </row>
    <row r="11084" spans="1:6" x14ac:dyDescent="0.25">
      <c r="A11084" s="16" t="s">
        <v>252</v>
      </c>
      <c r="B11084" s="16">
        <v>45840</v>
      </c>
      <c r="C11084" s="16">
        <v>114</v>
      </c>
      <c r="D11084" s="16">
        <v>103.3</v>
      </c>
      <c r="E11084" s="17">
        <v>28074</v>
      </c>
      <c r="F11084" s="17"/>
    </row>
    <row r="11085" spans="1:6" x14ac:dyDescent="0.25">
      <c r="A11085" s="16" t="s">
        <v>252</v>
      </c>
      <c r="B11085" s="16">
        <v>44011</v>
      </c>
      <c r="C11085" s="16">
        <v>91</v>
      </c>
      <c r="D11085" s="16">
        <v>75.8</v>
      </c>
      <c r="E11085" s="17">
        <v>24531</v>
      </c>
      <c r="F11085" s="17"/>
    </row>
    <row r="11086" spans="1:6" x14ac:dyDescent="0.25">
      <c r="A11086" s="16" t="s">
        <v>252</v>
      </c>
      <c r="B11086" s="16">
        <v>45140</v>
      </c>
      <c r="C11086" s="16">
        <v>99</v>
      </c>
      <c r="D11086" s="16">
        <v>84.8</v>
      </c>
      <c r="E11086" s="17">
        <v>29164</v>
      </c>
      <c r="F11086" s="17"/>
    </row>
    <row r="11087" spans="1:6" x14ac:dyDescent="0.25">
      <c r="A11087" s="16" t="s">
        <v>252</v>
      </c>
      <c r="B11087" s="16">
        <v>44017</v>
      </c>
      <c r="C11087" s="16">
        <v>50</v>
      </c>
      <c r="D11087" s="16">
        <v>47.5</v>
      </c>
      <c r="E11087" s="17">
        <v>33928</v>
      </c>
      <c r="F11087" s="17"/>
    </row>
    <row r="11088" spans="1:6" x14ac:dyDescent="0.25">
      <c r="A11088" s="16" t="s">
        <v>252</v>
      </c>
      <c r="B11088" s="16">
        <v>43035</v>
      </c>
      <c r="C11088" s="16">
        <v>80</v>
      </c>
      <c r="D11088" s="16">
        <v>13.1</v>
      </c>
      <c r="E11088" s="17">
        <v>43739</v>
      </c>
      <c r="F11088" s="17"/>
    </row>
    <row r="11089" spans="1:6" x14ac:dyDescent="0.25">
      <c r="A11089" s="16" t="s">
        <v>252</v>
      </c>
      <c r="B11089" s="16">
        <v>44273</v>
      </c>
      <c r="C11089" s="16">
        <v>90</v>
      </c>
      <c r="D11089" s="16">
        <v>50.2</v>
      </c>
      <c r="E11089" s="17">
        <v>29868</v>
      </c>
      <c r="F11089" s="17"/>
    </row>
    <row r="11090" spans="1:6" x14ac:dyDescent="0.25">
      <c r="A11090" s="16" t="s">
        <v>252</v>
      </c>
      <c r="B11090" s="16">
        <v>45804</v>
      </c>
      <c r="C11090" s="16">
        <v>137</v>
      </c>
      <c r="D11090" s="16">
        <v>130.9</v>
      </c>
      <c r="E11090" s="17">
        <v>28388</v>
      </c>
      <c r="F11090" s="17"/>
    </row>
    <row r="11091" spans="1:6" x14ac:dyDescent="0.25">
      <c r="A11091" s="16" t="s">
        <v>252</v>
      </c>
      <c r="B11091" s="16">
        <v>45431</v>
      </c>
      <c r="C11091" s="16">
        <v>90</v>
      </c>
      <c r="D11091" s="16">
        <v>70.099999999999994</v>
      </c>
      <c r="E11091" s="17">
        <v>41229</v>
      </c>
      <c r="F11091" s="17"/>
    </row>
    <row r="11092" spans="1:6" x14ac:dyDescent="0.25">
      <c r="A11092" s="16" t="s">
        <v>252</v>
      </c>
      <c r="B11092" s="16">
        <v>44223</v>
      </c>
      <c r="C11092" s="16">
        <v>122</v>
      </c>
      <c r="D11092" s="16">
        <v>104.4</v>
      </c>
      <c r="E11092" s="17">
        <v>33310</v>
      </c>
      <c r="F11092" s="17"/>
    </row>
    <row r="11093" spans="1:6" x14ac:dyDescent="0.25">
      <c r="A11093" s="16" t="s">
        <v>252</v>
      </c>
      <c r="B11093" s="16">
        <v>43074</v>
      </c>
      <c r="C11093" s="16">
        <v>116</v>
      </c>
      <c r="D11093" s="16">
        <v>111.1</v>
      </c>
      <c r="E11093" s="17">
        <v>32884</v>
      </c>
      <c r="F11093" s="17"/>
    </row>
    <row r="11094" spans="1:6" x14ac:dyDescent="0.25">
      <c r="A11094" s="16" t="s">
        <v>252</v>
      </c>
      <c r="B11094" s="16">
        <v>44805</v>
      </c>
      <c r="C11094" s="16">
        <v>99</v>
      </c>
      <c r="D11094" s="16">
        <v>82.7</v>
      </c>
      <c r="E11094" s="17">
        <v>36166</v>
      </c>
      <c r="F11094" s="17"/>
    </row>
    <row r="11095" spans="1:6" x14ac:dyDescent="0.25">
      <c r="A11095" s="16" t="s">
        <v>252</v>
      </c>
      <c r="B11095" s="16">
        <v>45103</v>
      </c>
      <c r="C11095" s="16">
        <v>50</v>
      </c>
      <c r="D11095" s="16">
        <v>46.4</v>
      </c>
      <c r="E11095" s="17">
        <v>42426</v>
      </c>
      <c r="F11095" s="17"/>
    </row>
    <row r="11096" spans="1:6" x14ac:dyDescent="0.25">
      <c r="A11096" s="16" t="s">
        <v>252</v>
      </c>
      <c r="B11096" s="16">
        <v>43040</v>
      </c>
      <c r="C11096" s="16">
        <v>50</v>
      </c>
      <c r="D11096" s="16">
        <v>40.5</v>
      </c>
      <c r="E11096" s="17">
        <v>30895</v>
      </c>
      <c r="F11096" s="17"/>
    </row>
    <row r="11097" spans="1:6" x14ac:dyDescent="0.25">
      <c r="A11097" s="16" t="s">
        <v>252</v>
      </c>
      <c r="B11097" s="16">
        <v>43450</v>
      </c>
      <c r="C11097" s="16">
        <v>48</v>
      </c>
      <c r="D11097" s="16">
        <v>41.8</v>
      </c>
      <c r="E11097" s="17">
        <v>29935</v>
      </c>
      <c r="F11097" s="17"/>
    </row>
    <row r="11098" spans="1:6" x14ac:dyDescent="0.25">
      <c r="A11098" s="16" t="s">
        <v>252</v>
      </c>
      <c r="B11098" s="16">
        <v>44408</v>
      </c>
      <c r="C11098" s="16">
        <v>95</v>
      </c>
      <c r="D11098" s="16">
        <v>67.3</v>
      </c>
      <c r="E11098" s="17">
        <v>32786</v>
      </c>
      <c r="F11098" s="17"/>
    </row>
    <row r="11099" spans="1:6" x14ac:dyDescent="0.25">
      <c r="A11099" s="16" t="s">
        <v>252</v>
      </c>
      <c r="B11099" s="16">
        <v>43701</v>
      </c>
      <c r="C11099" s="16">
        <v>99</v>
      </c>
      <c r="D11099" s="16">
        <v>70.599999999999994</v>
      </c>
      <c r="E11099" s="17">
        <v>38036</v>
      </c>
      <c r="F11099" s="17"/>
    </row>
    <row r="11100" spans="1:6" x14ac:dyDescent="0.25">
      <c r="A11100" s="16" t="s">
        <v>252</v>
      </c>
      <c r="B11100" s="16">
        <v>45805</v>
      </c>
      <c r="C11100" s="16">
        <v>95</v>
      </c>
      <c r="D11100" s="16">
        <v>45</v>
      </c>
      <c r="E11100" s="17">
        <v>34304</v>
      </c>
      <c r="F11100" s="17"/>
    </row>
    <row r="11101" spans="1:6" x14ac:dyDescent="0.25">
      <c r="A11101" s="16" t="s">
        <v>252</v>
      </c>
      <c r="B11101" s="16">
        <v>43223</v>
      </c>
      <c r="C11101" s="16">
        <v>99</v>
      </c>
      <c r="D11101" s="16">
        <v>89.5</v>
      </c>
      <c r="E11101" s="17">
        <v>38467</v>
      </c>
      <c r="F11101" s="17"/>
    </row>
    <row r="11102" spans="1:6" x14ac:dyDescent="0.25">
      <c r="A11102" s="16" t="s">
        <v>252</v>
      </c>
      <c r="B11102" s="16">
        <v>43567</v>
      </c>
      <c r="C11102" s="16">
        <v>71</v>
      </c>
      <c r="D11102" s="16">
        <v>65.7</v>
      </c>
      <c r="E11102" s="17">
        <v>35396</v>
      </c>
      <c r="F11102" s="17"/>
    </row>
    <row r="11103" spans="1:6" x14ac:dyDescent="0.25">
      <c r="A11103" s="16" t="s">
        <v>252</v>
      </c>
      <c r="B11103" s="16">
        <v>44136</v>
      </c>
      <c r="C11103" s="16">
        <v>170</v>
      </c>
      <c r="D11103" s="16">
        <v>152.4</v>
      </c>
      <c r="E11103" s="17">
        <v>24473</v>
      </c>
      <c r="F11103" s="17"/>
    </row>
    <row r="11104" spans="1:6" x14ac:dyDescent="0.25">
      <c r="A11104" s="16" t="s">
        <v>252</v>
      </c>
      <c r="B11104" s="16">
        <v>44004</v>
      </c>
      <c r="C11104" s="16">
        <v>16</v>
      </c>
      <c r="D11104" s="16">
        <v>10.9</v>
      </c>
      <c r="E11104" s="17">
        <v>35151</v>
      </c>
      <c r="F11104" s="17"/>
    </row>
    <row r="11105" spans="1:6" x14ac:dyDescent="0.25">
      <c r="A11105" s="16" t="s">
        <v>252</v>
      </c>
      <c r="B11105" s="16">
        <v>44820</v>
      </c>
      <c r="C11105" s="16">
        <v>80</v>
      </c>
      <c r="D11105" s="16">
        <v>74</v>
      </c>
      <c r="E11105" s="17">
        <v>30876</v>
      </c>
      <c r="F11105" s="17"/>
    </row>
    <row r="11106" spans="1:6" x14ac:dyDescent="0.25">
      <c r="A11106" s="16" t="s">
        <v>252</v>
      </c>
      <c r="B11106" s="16">
        <v>44224</v>
      </c>
      <c r="C11106" s="16">
        <v>80</v>
      </c>
      <c r="D11106" s="16">
        <v>71.900000000000006</v>
      </c>
      <c r="E11106" s="17">
        <v>42325</v>
      </c>
      <c r="F11106" s="17"/>
    </row>
    <row r="11107" spans="1:6" x14ac:dyDescent="0.25">
      <c r="A11107" s="16" t="s">
        <v>252</v>
      </c>
      <c r="B11107" s="16">
        <v>44657</v>
      </c>
      <c r="C11107" s="16">
        <v>95</v>
      </c>
      <c r="D11107" s="16">
        <v>62.3</v>
      </c>
      <c r="E11107" s="17">
        <v>31482</v>
      </c>
      <c r="F11107" s="17"/>
    </row>
    <row r="11108" spans="1:6" x14ac:dyDescent="0.25">
      <c r="A11108" s="16" t="s">
        <v>252</v>
      </c>
      <c r="B11108" s="16">
        <v>43230</v>
      </c>
      <c r="C11108" s="16">
        <v>112</v>
      </c>
      <c r="D11108" s="16">
        <v>91</v>
      </c>
      <c r="E11108" s="17">
        <v>43031</v>
      </c>
      <c r="F11108" s="17"/>
    </row>
    <row r="11109" spans="1:6" x14ac:dyDescent="0.25">
      <c r="A11109" s="16" t="s">
        <v>252</v>
      </c>
      <c r="B11109" s="16">
        <v>43606</v>
      </c>
      <c r="C11109" s="16">
        <v>36</v>
      </c>
      <c r="D11109" s="16">
        <v>26.2</v>
      </c>
      <c r="E11109" s="17">
        <v>38113</v>
      </c>
      <c r="F11109" s="17"/>
    </row>
    <row r="11110" spans="1:6" x14ac:dyDescent="0.25">
      <c r="A11110" s="16" t="s">
        <v>252</v>
      </c>
      <c r="B11110" s="16">
        <v>44460</v>
      </c>
      <c r="C11110" s="16">
        <v>86</v>
      </c>
      <c r="D11110" s="16">
        <v>70</v>
      </c>
      <c r="E11110" s="17">
        <v>35431</v>
      </c>
      <c r="F11110" s="17"/>
    </row>
    <row r="11111" spans="1:6" x14ac:dyDescent="0.25">
      <c r="A11111" s="16" t="s">
        <v>252</v>
      </c>
      <c r="B11111" s="16">
        <v>44028</v>
      </c>
      <c r="C11111" s="16">
        <v>75</v>
      </c>
      <c r="D11111" s="16">
        <v>63.2</v>
      </c>
      <c r="E11111" s="17">
        <v>30154</v>
      </c>
      <c r="F11111" s="17"/>
    </row>
    <row r="11112" spans="1:6" x14ac:dyDescent="0.25">
      <c r="A11112" s="16" t="s">
        <v>252</v>
      </c>
      <c r="B11112" s="16">
        <v>44202</v>
      </c>
      <c r="C11112" s="16">
        <v>85</v>
      </c>
      <c r="D11112" s="16">
        <v>57.7</v>
      </c>
      <c r="E11112" s="17">
        <v>33459</v>
      </c>
      <c r="F11112" s="17"/>
    </row>
    <row r="11113" spans="1:6" x14ac:dyDescent="0.25">
      <c r="A11113" s="16" t="s">
        <v>252</v>
      </c>
      <c r="B11113" s="16">
        <v>44004</v>
      </c>
      <c r="C11113" s="16">
        <v>99</v>
      </c>
      <c r="D11113" s="16">
        <v>92.2</v>
      </c>
      <c r="E11113" s="17">
        <v>40177</v>
      </c>
      <c r="F11113" s="17"/>
    </row>
    <row r="11114" spans="1:6" x14ac:dyDescent="0.25">
      <c r="A11114" s="16" t="s">
        <v>252</v>
      </c>
      <c r="B11114" s="16">
        <v>44709</v>
      </c>
      <c r="C11114" s="16">
        <v>86</v>
      </c>
      <c r="D11114" s="16">
        <v>81.900000000000006</v>
      </c>
      <c r="E11114" s="17">
        <v>39083</v>
      </c>
      <c r="F11114" s="17"/>
    </row>
    <row r="11115" spans="1:6" x14ac:dyDescent="0.25">
      <c r="A11115" s="16" t="s">
        <v>252</v>
      </c>
      <c r="B11115" s="16">
        <v>43235</v>
      </c>
      <c r="C11115" s="16">
        <v>50</v>
      </c>
      <c r="D11115" s="16">
        <v>46.4</v>
      </c>
      <c r="E11115" s="17">
        <v>34715</v>
      </c>
      <c r="F11115" s="17"/>
    </row>
    <row r="11116" spans="1:6" x14ac:dyDescent="0.25">
      <c r="A11116" s="16" t="s">
        <v>252</v>
      </c>
      <c r="B11116" s="16">
        <v>44221</v>
      </c>
      <c r="C11116" s="16">
        <v>91</v>
      </c>
      <c r="D11116" s="16">
        <v>57.2</v>
      </c>
      <c r="E11116" s="17">
        <v>26704</v>
      </c>
      <c r="F11116" s="17"/>
    </row>
    <row r="11117" spans="1:6" x14ac:dyDescent="0.25">
      <c r="A11117" s="16" t="s">
        <v>252</v>
      </c>
      <c r="B11117" s="16">
        <v>45331</v>
      </c>
      <c r="C11117" s="16">
        <v>51</v>
      </c>
      <c r="D11117" s="16">
        <v>39.1</v>
      </c>
      <c r="E11117" s="17">
        <v>29300</v>
      </c>
      <c r="F11117" s="17"/>
    </row>
    <row r="11118" spans="1:6" x14ac:dyDescent="0.25">
      <c r="A11118" s="16" t="s">
        <v>252</v>
      </c>
      <c r="B11118" s="16">
        <v>45426</v>
      </c>
      <c r="C11118" s="16">
        <v>127</v>
      </c>
      <c r="D11118" s="16">
        <v>105.3</v>
      </c>
      <c r="E11118" s="17">
        <v>27289</v>
      </c>
      <c r="F11118" s="17"/>
    </row>
    <row r="11119" spans="1:6" x14ac:dyDescent="0.25">
      <c r="A11119" s="16" t="s">
        <v>252</v>
      </c>
      <c r="B11119" s="16">
        <v>44041</v>
      </c>
      <c r="C11119" s="16">
        <v>67</v>
      </c>
      <c r="D11119" s="16">
        <v>64.2</v>
      </c>
      <c r="E11119" s="17">
        <v>39722</v>
      </c>
      <c r="F11119" s="17"/>
    </row>
    <row r="11120" spans="1:6" x14ac:dyDescent="0.25">
      <c r="A11120" s="16" t="s">
        <v>252</v>
      </c>
      <c r="B11120" s="16">
        <v>45415</v>
      </c>
      <c r="C11120" s="16">
        <v>85</v>
      </c>
      <c r="D11120" s="16">
        <v>63.8</v>
      </c>
      <c r="E11120" s="17">
        <v>33848</v>
      </c>
      <c r="F11120" s="17"/>
    </row>
    <row r="11121" spans="1:6" x14ac:dyDescent="0.25">
      <c r="A11121" s="16" t="s">
        <v>252</v>
      </c>
      <c r="B11121" s="16">
        <v>45246</v>
      </c>
      <c r="C11121" s="16">
        <v>54</v>
      </c>
      <c r="D11121" s="16">
        <v>38.299999999999997</v>
      </c>
      <c r="E11121" s="17">
        <v>43265</v>
      </c>
      <c r="F11121" s="17"/>
    </row>
    <row r="11122" spans="1:6" x14ac:dyDescent="0.25">
      <c r="A11122" s="16" t="s">
        <v>252</v>
      </c>
      <c r="B11122" s="16">
        <v>43410</v>
      </c>
      <c r="C11122" s="16">
        <v>85</v>
      </c>
      <c r="D11122" s="16">
        <v>55.4</v>
      </c>
      <c r="E11122" s="17">
        <v>32679</v>
      </c>
      <c r="F11122" s="17"/>
    </row>
    <row r="11123" spans="1:6" x14ac:dyDescent="0.25">
      <c r="A11123" s="16" t="s">
        <v>252</v>
      </c>
      <c r="B11123" s="16">
        <v>43724</v>
      </c>
      <c r="C11123" s="16">
        <v>95</v>
      </c>
      <c r="D11123" s="16">
        <v>84.2</v>
      </c>
      <c r="E11123" s="17">
        <v>30634</v>
      </c>
      <c r="F11123" s="17"/>
    </row>
    <row r="11124" spans="1:6" x14ac:dyDescent="0.25">
      <c r="A11124" s="16" t="s">
        <v>252</v>
      </c>
      <c r="B11124" s="16">
        <v>45885</v>
      </c>
      <c r="C11124" s="16">
        <v>45</v>
      </c>
      <c r="D11124" s="16">
        <v>33.1</v>
      </c>
      <c r="E11124" s="17">
        <v>33151</v>
      </c>
      <c r="F11124" s="17"/>
    </row>
    <row r="11125" spans="1:6" x14ac:dyDescent="0.25">
      <c r="A11125" s="16" t="s">
        <v>252</v>
      </c>
      <c r="B11125" s="16">
        <v>43054</v>
      </c>
      <c r="C11125" s="16">
        <v>50</v>
      </c>
      <c r="D11125" s="16">
        <v>44.1</v>
      </c>
      <c r="E11125" s="17">
        <v>42068</v>
      </c>
      <c r="F11125" s="17"/>
    </row>
    <row r="11126" spans="1:6" x14ac:dyDescent="0.25">
      <c r="A11126" s="16" t="s">
        <v>252</v>
      </c>
      <c r="B11126" s="16">
        <v>45701</v>
      </c>
      <c r="C11126" s="16">
        <v>111</v>
      </c>
      <c r="D11126" s="16">
        <v>106.5</v>
      </c>
      <c r="E11126" s="17">
        <v>40883</v>
      </c>
      <c r="F11126" s="17"/>
    </row>
    <row r="11127" spans="1:6" x14ac:dyDescent="0.25">
      <c r="A11127" s="16" t="s">
        <v>252</v>
      </c>
      <c r="B11127" s="16">
        <v>45229</v>
      </c>
      <c r="C11127" s="16">
        <v>97</v>
      </c>
      <c r="D11127" s="16">
        <v>82.5</v>
      </c>
      <c r="E11127" s="17">
        <v>35770</v>
      </c>
      <c r="F11127" s="17"/>
    </row>
    <row r="11128" spans="1:6" x14ac:dyDescent="0.25">
      <c r="A11128" s="16" t="s">
        <v>252</v>
      </c>
      <c r="B11128" s="16">
        <v>43607</v>
      </c>
      <c r="C11128" s="16">
        <v>93</v>
      </c>
      <c r="D11128" s="16">
        <v>82.7</v>
      </c>
      <c r="E11128" s="17">
        <v>38966</v>
      </c>
      <c r="F11128" s="17"/>
    </row>
    <row r="11129" spans="1:6" x14ac:dyDescent="0.25">
      <c r="A11129" s="16" t="s">
        <v>252</v>
      </c>
      <c r="B11129" s="16">
        <v>44070</v>
      </c>
      <c r="C11129" s="16">
        <v>165</v>
      </c>
      <c r="D11129" s="16">
        <v>84.7</v>
      </c>
      <c r="E11129" s="17">
        <v>27228</v>
      </c>
      <c r="F11129" s="17"/>
    </row>
    <row r="11130" spans="1:6" x14ac:dyDescent="0.25">
      <c r="A11130" s="16" t="s">
        <v>252</v>
      </c>
      <c r="B11130" s="16">
        <v>43420</v>
      </c>
      <c r="C11130" s="16">
        <v>92</v>
      </c>
      <c r="D11130" s="16">
        <v>66.3</v>
      </c>
      <c r="E11130" s="17">
        <v>29403</v>
      </c>
      <c r="F11130" s="17"/>
    </row>
    <row r="11131" spans="1:6" x14ac:dyDescent="0.25">
      <c r="A11131" s="16" t="s">
        <v>252</v>
      </c>
      <c r="B11131" s="16">
        <v>43512</v>
      </c>
      <c r="C11131" s="16">
        <v>93</v>
      </c>
      <c r="D11131" s="16">
        <v>55.2</v>
      </c>
      <c r="E11131" s="17">
        <v>29357</v>
      </c>
      <c r="F11131" s="17"/>
    </row>
    <row r="11132" spans="1:6" x14ac:dyDescent="0.25">
      <c r="A11132" s="16" t="s">
        <v>252</v>
      </c>
      <c r="B11132" s="16">
        <v>44022</v>
      </c>
      <c r="C11132" s="16">
        <v>82</v>
      </c>
      <c r="D11132" s="16">
        <v>42.6</v>
      </c>
      <c r="E11132" s="17">
        <v>37823</v>
      </c>
      <c r="F11132" s="17"/>
    </row>
    <row r="11133" spans="1:6" x14ac:dyDescent="0.25">
      <c r="A11133" s="16" t="s">
        <v>252</v>
      </c>
      <c r="B11133" s="16">
        <v>43302</v>
      </c>
      <c r="C11133" s="16">
        <v>136</v>
      </c>
      <c r="D11133" s="16">
        <v>112.5</v>
      </c>
      <c r="E11133" s="17">
        <v>38321</v>
      </c>
      <c r="F11133" s="17"/>
    </row>
    <row r="11134" spans="1:6" x14ac:dyDescent="0.25">
      <c r="A11134" s="16" t="s">
        <v>252</v>
      </c>
      <c r="B11134" s="16">
        <v>43566</v>
      </c>
      <c r="C11134" s="16">
        <v>90</v>
      </c>
      <c r="D11134" s="16">
        <v>78.099999999999994</v>
      </c>
      <c r="E11134" s="17">
        <v>32791</v>
      </c>
      <c r="F11134" s="17"/>
    </row>
    <row r="11135" spans="1:6" x14ac:dyDescent="0.25">
      <c r="A11135" s="16" t="s">
        <v>252</v>
      </c>
      <c r="B11135" s="16">
        <v>43762</v>
      </c>
      <c r="C11135" s="16">
        <v>99</v>
      </c>
      <c r="D11135" s="16">
        <v>81.8</v>
      </c>
      <c r="E11135" s="17">
        <v>36239</v>
      </c>
      <c r="F11135" s="17"/>
    </row>
    <row r="11136" spans="1:6" x14ac:dyDescent="0.25">
      <c r="A11136" s="16" t="s">
        <v>252</v>
      </c>
      <c r="B11136" s="16">
        <v>43947</v>
      </c>
      <c r="C11136" s="16">
        <v>99</v>
      </c>
      <c r="D11136" s="16">
        <v>72.400000000000006</v>
      </c>
      <c r="E11136" s="17">
        <v>37928</v>
      </c>
      <c r="F11136" s="17"/>
    </row>
    <row r="11137" spans="1:6" x14ac:dyDescent="0.25">
      <c r="A11137" s="16" t="s">
        <v>252</v>
      </c>
      <c r="B11137" s="16">
        <v>43123</v>
      </c>
      <c r="C11137" s="16">
        <v>99</v>
      </c>
      <c r="D11137" s="16">
        <v>91.3</v>
      </c>
      <c r="E11137" s="17">
        <v>42556</v>
      </c>
      <c r="F11137" s="17"/>
    </row>
    <row r="11138" spans="1:6" x14ac:dyDescent="0.25">
      <c r="A11138" s="16" t="s">
        <v>252</v>
      </c>
      <c r="B11138" s="16">
        <v>45247</v>
      </c>
      <c r="C11138" s="16">
        <v>99</v>
      </c>
      <c r="D11138" s="16">
        <v>67.8</v>
      </c>
      <c r="E11138" s="17">
        <v>42184</v>
      </c>
      <c r="F11138" s="17"/>
    </row>
    <row r="11139" spans="1:6" x14ac:dyDescent="0.25">
      <c r="A11139" s="16" t="s">
        <v>252</v>
      </c>
      <c r="B11139" s="16">
        <v>45432</v>
      </c>
      <c r="C11139" s="16">
        <v>115</v>
      </c>
      <c r="D11139" s="16">
        <v>87.5</v>
      </c>
      <c r="E11139" s="17">
        <v>28674</v>
      </c>
      <c r="F11139" s="17"/>
    </row>
    <row r="11140" spans="1:6" x14ac:dyDescent="0.25">
      <c r="A11140" s="16" t="s">
        <v>252</v>
      </c>
      <c r="B11140" s="16">
        <v>44236</v>
      </c>
      <c r="C11140" s="16">
        <v>80</v>
      </c>
      <c r="D11140" s="16">
        <v>71.2</v>
      </c>
      <c r="E11140" s="17">
        <v>41352</v>
      </c>
      <c r="F11140" s="17"/>
    </row>
    <row r="11141" spans="1:6" x14ac:dyDescent="0.25">
      <c r="A11141" s="16" t="s">
        <v>252</v>
      </c>
      <c r="B11141" s="16">
        <v>43081</v>
      </c>
      <c r="C11141" s="16">
        <v>130</v>
      </c>
      <c r="D11141" s="16">
        <v>112.8</v>
      </c>
      <c r="E11141" s="17">
        <v>30680</v>
      </c>
      <c r="F11141" s="17"/>
    </row>
    <row r="11142" spans="1:6" x14ac:dyDescent="0.25">
      <c r="A11142" s="16" t="s">
        <v>252</v>
      </c>
      <c r="B11142" s="16">
        <v>45405</v>
      </c>
      <c r="C11142" s="16">
        <v>87</v>
      </c>
      <c r="D11142" s="16">
        <v>59.6</v>
      </c>
      <c r="E11142" s="17">
        <v>34677</v>
      </c>
      <c r="F11142" s="17"/>
    </row>
    <row r="11143" spans="1:6" x14ac:dyDescent="0.25">
      <c r="A11143" s="16" t="s">
        <v>252</v>
      </c>
      <c r="B11143" s="16">
        <v>43560</v>
      </c>
      <c r="C11143" s="16">
        <v>99</v>
      </c>
      <c r="D11143" s="16">
        <v>81.400000000000006</v>
      </c>
      <c r="E11143" s="17">
        <v>33970</v>
      </c>
      <c r="F11143" s="17"/>
    </row>
    <row r="11144" spans="1:6" x14ac:dyDescent="0.25">
      <c r="A11144" s="16" t="s">
        <v>252</v>
      </c>
      <c r="B11144" s="16">
        <v>44310</v>
      </c>
      <c r="C11144" s="16">
        <v>120</v>
      </c>
      <c r="D11144" s="16">
        <v>93.6</v>
      </c>
      <c r="E11144" s="17">
        <v>25946</v>
      </c>
      <c r="F11144" s="17"/>
    </row>
    <row r="11145" spans="1:6" x14ac:dyDescent="0.25">
      <c r="A11145" s="16" t="s">
        <v>252</v>
      </c>
      <c r="B11145" s="16">
        <v>44146</v>
      </c>
      <c r="C11145" s="16">
        <v>99</v>
      </c>
      <c r="D11145" s="16">
        <v>67</v>
      </c>
      <c r="E11145" s="17">
        <v>32065</v>
      </c>
      <c r="F11145" s="17"/>
    </row>
    <row r="11146" spans="1:6" x14ac:dyDescent="0.25">
      <c r="A11146" s="16" t="s">
        <v>252</v>
      </c>
      <c r="B11146" s="16">
        <v>45106</v>
      </c>
      <c r="C11146" s="16">
        <v>18</v>
      </c>
      <c r="D11146" s="16">
        <v>18.2</v>
      </c>
      <c r="E11146" s="17">
        <v>37301</v>
      </c>
      <c r="F11146" s="17"/>
    </row>
    <row r="11147" spans="1:6" x14ac:dyDescent="0.25">
      <c r="A11147" s="16" t="s">
        <v>252</v>
      </c>
      <c r="B11147" s="16">
        <v>44505</v>
      </c>
      <c r="C11147" s="16">
        <v>62</v>
      </c>
      <c r="D11147" s="16">
        <v>48.9</v>
      </c>
      <c r="E11147" s="17">
        <v>33243</v>
      </c>
      <c r="F11147" s="17"/>
    </row>
    <row r="11148" spans="1:6" x14ac:dyDescent="0.25">
      <c r="A11148" s="16" t="s">
        <v>252</v>
      </c>
      <c r="B11148" s="16">
        <v>44406</v>
      </c>
      <c r="C11148" s="16">
        <v>72</v>
      </c>
      <c r="D11148" s="16">
        <v>71.099999999999994</v>
      </c>
      <c r="E11148" s="17">
        <v>43076</v>
      </c>
      <c r="F11148" s="17"/>
    </row>
    <row r="11149" spans="1:6" x14ac:dyDescent="0.25">
      <c r="A11149" s="16" t="s">
        <v>252</v>
      </c>
      <c r="B11149" s="16">
        <v>43212</v>
      </c>
      <c r="C11149" s="16">
        <v>138</v>
      </c>
      <c r="D11149" s="16">
        <v>55.6</v>
      </c>
      <c r="E11149" s="17">
        <v>24473</v>
      </c>
      <c r="F11149" s="17"/>
    </row>
    <row r="11150" spans="1:6" x14ac:dyDescent="0.25">
      <c r="A11150" s="16" t="s">
        <v>252</v>
      </c>
      <c r="B11150" s="16">
        <v>44057</v>
      </c>
      <c r="C11150" s="16">
        <v>120</v>
      </c>
      <c r="D11150" s="16">
        <v>99.7</v>
      </c>
      <c r="E11150" s="17">
        <v>31203</v>
      </c>
      <c r="F11150" s="17"/>
    </row>
    <row r="11151" spans="1:6" x14ac:dyDescent="0.25">
      <c r="A11151" s="16" t="s">
        <v>252</v>
      </c>
      <c r="B11151" s="16">
        <v>43055</v>
      </c>
      <c r="C11151" s="16">
        <v>143</v>
      </c>
      <c r="D11151" s="16">
        <v>114.9</v>
      </c>
      <c r="E11151" s="17">
        <v>29321</v>
      </c>
      <c r="F11151" s="17"/>
    </row>
    <row r="11152" spans="1:6" x14ac:dyDescent="0.25">
      <c r="A11152" s="16" t="s">
        <v>252</v>
      </c>
      <c r="B11152" s="16">
        <v>44512</v>
      </c>
      <c r="C11152" s="16">
        <v>60</v>
      </c>
      <c r="D11152" s="16">
        <v>50.1</v>
      </c>
      <c r="E11152" s="17">
        <v>32744</v>
      </c>
      <c r="F11152" s="17"/>
    </row>
    <row r="11153" spans="1:6" x14ac:dyDescent="0.25">
      <c r="A11153" s="16" t="s">
        <v>252</v>
      </c>
      <c r="B11153" s="16">
        <v>45216</v>
      </c>
      <c r="C11153" s="16">
        <v>85</v>
      </c>
      <c r="D11153" s="16">
        <v>59.4</v>
      </c>
      <c r="E11153" s="17">
        <v>32509</v>
      </c>
      <c r="F11153" s="17"/>
    </row>
    <row r="11154" spans="1:6" x14ac:dyDescent="0.25">
      <c r="A11154" s="16" t="s">
        <v>252</v>
      </c>
      <c r="B11154" s="16">
        <v>45309</v>
      </c>
      <c r="C11154" s="16">
        <v>110</v>
      </c>
      <c r="D11154" s="16">
        <v>92</v>
      </c>
      <c r="E11154" s="17">
        <v>29130</v>
      </c>
      <c r="F11154" s="17"/>
    </row>
    <row r="11155" spans="1:6" x14ac:dyDescent="0.25">
      <c r="A11155" s="16" t="s">
        <v>252</v>
      </c>
      <c r="B11155" s="16">
        <v>44046</v>
      </c>
      <c r="C11155" s="16">
        <v>76</v>
      </c>
      <c r="D11155" s="16">
        <v>61.8</v>
      </c>
      <c r="E11155" s="17">
        <v>35582</v>
      </c>
      <c r="F11155" s="17"/>
    </row>
    <row r="11156" spans="1:6" x14ac:dyDescent="0.25">
      <c r="A11156" s="16" t="s">
        <v>252</v>
      </c>
      <c r="B11156" s="16">
        <v>45327</v>
      </c>
      <c r="C11156" s="16">
        <v>50</v>
      </c>
      <c r="D11156" s="16">
        <v>41.6</v>
      </c>
      <c r="E11156" s="17">
        <v>38037</v>
      </c>
      <c r="F11156" s="17"/>
    </row>
    <row r="11157" spans="1:6" x14ac:dyDescent="0.25">
      <c r="A11157" s="16" t="s">
        <v>252</v>
      </c>
      <c r="B11157" s="16">
        <v>44240</v>
      </c>
      <c r="C11157" s="16">
        <v>79</v>
      </c>
      <c r="D11157" s="16">
        <v>67.5</v>
      </c>
      <c r="E11157" s="17">
        <v>27030</v>
      </c>
      <c r="F11157" s="17"/>
    </row>
    <row r="11158" spans="1:6" x14ac:dyDescent="0.25">
      <c r="A11158" s="16" t="s">
        <v>252</v>
      </c>
      <c r="B11158" s="16">
        <v>44107</v>
      </c>
      <c r="C11158" s="16">
        <v>50</v>
      </c>
      <c r="D11158" s="16">
        <v>46.1</v>
      </c>
      <c r="E11158" s="17">
        <v>37756</v>
      </c>
      <c r="F11158" s="17"/>
    </row>
    <row r="11159" spans="1:6" x14ac:dyDescent="0.25">
      <c r="A11159" s="16" t="s">
        <v>252</v>
      </c>
      <c r="B11159" s="16">
        <v>43953</v>
      </c>
      <c r="C11159" s="16">
        <v>85</v>
      </c>
      <c r="D11159" s="16">
        <v>66.099999999999994</v>
      </c>
      <c r="E11159" s="17">
        <v>30854</v>
      </c>
      <c r="F11159" s="17"/>
    </row>
    <row r="11160" spans="1:6" x14ac:dyDescent="0.25">
      <c r="A11160" s="16" t="s">
        <v>252</v>
      </c>
      <c r="B11160" s="16">
        <v>44146</v>
      </c>
      <c r="C11160" s="16">
        <v>75</v>
      </c>
      <c r="D11160" s="16">
        <v>57.9</v>
      </c>
      <c r="E11160" s="17">
        <v>33291</v>
      </c>
      <c r="F11160" s="17"/>
    </row>
    <row r="11161" spans="1:6" x14ac:dyDescent="0.25">
      <c r="A11161" s="16" t="s">
        <v>252</v>
      </c>
      <c r="B11161" s="16">
        <v>44112</v>
      </c>
      <c r="C11161" s="16">
        <v>99</v>
      </c>
      <c r="D11161" s="16">
        <v>95.2</v>
      </c>
      <c r="E11161" s="17">
        <v>27242</v>
      </c>
      <c r="F11161" s="17"/>
    </row>
    <row r="11162" spans="1:6" x14ac:dyDescent="0.25">
      <c r="A11162" s="16" t="s">
        <v>252</v>
      </c>
      <c r="B11162" s="16">
        <v>45231</v>
      </c>
      <c r="C11162" s="16">
        <v>113</v>
      </c>
      <c r="D11162" s="16">
        <v>98.5</v>
      </c>
      <c r="E11162" s="17">
        <v>39288</v>
      </c>
      <c r="F11162" s="17"/>
    </row>
    <row r="11163" spans="1:6" x14ac:dyDescent="0.25">
      <c r="A11163" s="16" t="s">
        <v>252</v>
      </c>
      <c r="B11163" s="16">
        <v>44074</v>
      </c>
      <c r="C11163" s="16">
        <v>12</v>
      </c>
      <c r="D11163" s="16">
        <v>3.5</v>
      </c>
      <c r="E11163" s="17">
        <v>34364</v>
      </c>
      <c r="F11163" s="17"/>
    </row>
    <row r="11164" spans="1:6" x14ac:dyDescent="0.25">
      <c r="A11164" s="16" t="s">
        <v>252</v>
      </c>
      <c r="B11164" s="16">
        <v>43517</v>
      </c>
      <c r="C11164" s="16">
        <v>92</v>
      </c>
      <c r="D11164" s="16">
        <v>55.5</v>
      </c>
      <c r="E11164" s="17">
        <v>29889</v>
      </c>
      <c r="F11164" s="17"/>
    </row>
    <row r="11165" spans="1:6" x14ac:dyDescent="0.25">
      <c r="A11165" s="16" t="s">
        <v>252</v>
      </c>
      <c r="B11165" s="16">
        <v>45430</v>
      </c>
      <c r="C11165" s="16">
        <v>102</v>
      </c>
      <c r="D11165" s="16">
        <v>94.8</v>
      </c>
      <c r="E11165" s="17">
        <v>29377</v>
      </c>
      <c r="F11165" s="17"/>
    </row>
    <row r="11166" spans="1:6" x14ac:dyDescent="0.25">
      <c r="A11166" s="16" t="s">
        <v>252</v>
      </c>
      <c r="B11166" s="16">
        <v>44883</v>
      </c>
      <c r="C11166" s="16">
        <v>132</v>
      </c>
      <c r="D11166" s="16">
        <v>117.1</v>
      </c>
      <c r="E11166" s="17">
        <v>35436</v>
      </c>
      <c r="F11166" s="17"/>
    </row>
    <row r="11167" spans="1:6" x14ac:dyDescent="0.25">
      <c r="A11167" s="16" t="s">
        <v>252</v>
      </c>
      <c r="B11167" s="16">
        <v>43351</v>
      </c>
      <c r="C11167" s="16">
        <v>90</v>
      </c>
      <c r="D11167" s="16">
        <v>60.7</v>
      </c>
      <c r="E11167" s="17">
        <v>37740</v>
      </c>
      <c r="F11167" s="17"/>
    </row>
    <row r="11168" spans="1:6" x14ac:dyDescent="0.25">
      <c r="A11168" s="16" t="s">
        <v>252</v>
      </c>
      <c r="B11168" s="16">
        <v>45014</v>
      </c>
      <c r="C11168" s="16">
        <v>200</v>
      </c>
      <c r="D11168" s="16">
        <v>189.9</v>
      </c>
      <c r="E11168" s="17">
        <v>28814</v>
      </c>
      <c r="F11168" s="17"/>
    </row>
    <row r="11169" spans="1:6" x14ac:dyDescent="0.25">
      <c r="A11169" s="16" t="s">
        <v>252</v>
      </c>
      <c r="B11169" s="16">
        <v>43160</v>
      </c>
      <c r="C11169" s="16">
        <v>60</v>
      </c>
      <c r="D11169" s="16">
        <v>52</v>
      </c>
      <c r="E11169" s="17">
        <v>27498</v>
      </c>
      <c r="F11169" s="17"/>
    </row>
    <row r="11170" spans="1:6" x14ac:dyDescent="0.25">
      <c r="A11170" s="16" t="s">
        <v>252</v>
      </c>
      <c r="B11170" s="16">
        <v>43537</v>
      </c>
      <c r="C11170" s="16">
        <v>90</v>
      </c>
      <c r="D11170" s="16">
        <v>68</v>
      </c>
      <c r="E11170" s="17">
        <v>35066</v>
      </c>
      <c r="F11170" s="17"/>
    </row>
    <row r="11171" spans="1:6" x14ac:dyDescent="0.25">
      <c r="A11171" s="16" t="s">
        <v>252</v>
      </c>
      <c r="B11171" s="16">
        <v>45614</v>
      </c>
      <c r="C11171" s="16">
        <v>95</v>
      </c>
      <c r="D11171" s="16">
        <v>78.099999999999994</v>
      </c>
      <c r="E11171" s="17">
        <v>30197</v>
      </c>
      <c r="F11171" s="17"/>
    </row>
    <row r="11172" spans="1:6" x14ac:dyDescent="0.25">
      <c r="A11172" s="16" t="s">
        <v>252</v>
      </c>
      <c r="B11172" s="16">
        <v>44024</v>
      </c>
      <c r="C11172" s="16">
        <v>161</v>
      </c>
      <c r="D11172" s="16">
        <v>143.5</v>
      </c>
      <c r="E11172" s="17">
        <v>33109</v>
      </c>
      <c r="F11172" s="17"/>
    </row>
    <row r="11173" spans="1:6" x14ac:dyDescent="0.25">
      <c r="A11173" s="16" t="s">
        <v>252</v>
      </c>
      <c r="B11173" s="16">
        <v>45246</v>
      </c>
      <c r="C11173" s="16">
        <v>145</v>
      </c>
      <c r="D11173" s="16">
        <v>121.8</v>
      </c>
      <c r="E11173" s="17">
        <v>28611</v>
      </c>
      <c r="F11173" s="17"/>
    </row>
    <row r="11174" spans="1:6" x14ac:dyDescent="0.25">
      <c r="A11174" s="16" t="s">
        <v>252</v>
      </c>
      <c r="B11174" s="16">
        <v>44512</v>
      </c>
      <c r="C11174" s="16">
        <v>120</v>
      </c>
      <c r="D11174" s="16">
        <v>104.7</v>
      </c>
      <c r="E11174" s="17">
        <v>33512</v>
      </c>
      <c r="F11174" s="17"/>
    </row>
    <row r="11175" spans="1:6" x14ac:dyDescent="0.25">
      <c r="A11175" s="16" t="s">
        <v>252</v>
      </c>
      <c r="B11175" s="16">
        <v>44833</v>
      </c>
      <c r="C11175" s="16">
        <v>63</v>
      </c>
      <c r="D11175" s="16">
        <v>61</v>
      </c>
      <c r="E11175" s="17">
        <v>39826</v>
      </c>
      <c r="F11175" s="17"/>
    </row>
    <row r="11176" spans="1:6" x14ac:dyDescent="0.25">
      <c r="A11176" s="16" t="s">
        <v>252</v>
      </c>
      <c r="B11176" s="16">
        <v>43160</v>
      </c>
      <c r="C11176" s="16">
        <v>95</v>
      </c>
      <c r="D11176" s="16">
        <v>58.9</v>
      </c>
      <c r="E11176" s="17">
        <v>31413</v>
      </c>
      <c r="F11176" s="17"/>
    </row>
    <row r="11177" spans="1:6" x14ac:dyDescent="0.25">
      <c r="A11177" s="16" t="s">
        <v>252</v>
      </c>
      <c r="B11177" s="16">
        <v>45044</v>
      </c>
      <c r="C11177" s="16">
        <v>109</v>
      </c>
      <c r="D11177" s="16">
        <v>101</v>
      </c>
      <c r="E11177" s="17">
        <v>29300</v>
      </c>
      <c r="F11177" s="17"/>
    </row>
    <row r="11178" spans="1:6" x14ac:dyDescent="0.25">
      <c r="A11178" s="16" t="s">
        <v>252</v>
      </c>
      <c r="B11178" s="16">
        <v>45629</v>
      </c>
      <c r="C11178" s="16">
        <v>30</v>
      </c>
      <c r="D11178" s="16">
        <v>26.9</v>
      </c>
      <c r="E11178" s="17">
        <v>34808</v>
      </c>
      <c r="F11178" s="17"/>
    </row>
    <row r="11179" spans="1:6" x14ac:dyDescent="0.25">
      <c r="A11179" s="16" t="s">
        <v>252</v>
      </c>
      <c r="B11179" s="16">
        <v>44504</v>
      </c>
      <c r="C11179" s="16">
        <v>129</v>
      </c>
      <c r="D11179" s="16">
        <v>78.8</v>
      </c>
      <c r="E11179" s="17">
        <v>26322</v>
      </c>
      <c r="F11179" s="17"/>
    </row>
    <row r="11180" spans="1:6" x14ac:dyDescent="0.25">
      <c r="A11180" s="16" t="s">
        <v>252</v>
      </c>
      <c r="B11180" s="16">
        <v>43812</v>
      </c>
      <c r="C11180" s="16">
        <v>83</v>
      </c>
      <c r="D11180" s="16">
        <v>55.8</v>
      </c>
      <c r="E11180" s="17">
        <v>33778</v>
      </c>
      <c r="F11180" s="17"/>
    </row>
    <row r="11181" spans="1:6" x14ac:dyDescent="0.25">
      <c r="A11181" s="16" t="s">
        <v>252</v>
      </c>
      <c r="B11181" s="16">
        <v>44214</v>
      </c>
      <c r="C11181" s="16">
        <v>81</v>
      </c>
      <c r="D11181" s="16">
        <v>70.900000000000006</v>
      </c>
      <c r="E11181" s="17">
        <v>40437</v>
      </c>
      <c r="F11181" s="17"/>
    </row>
    <row r="11182" spans="1:6" x14ac:dyDescent="0.25">
      <c r="A11182" s="16" t="s">
        <v>252</v>
      </c>
      <c r="B11182" s="16">
        <v>43606</v>
      </c>
      <c r="C11182" s="16">
        <v>20</v>
      </c>
      <c r="D11182" s="16">
        <v>19</v>
      </c>
      <c r="E11182" s="17">
        <v>35781</v>
      </c>
      <c r="F11182" s="17"/>
    </row>
    <row r="11183" spans="1:6" x14ac:dyDescent="0.25">
      <c r="A11183" s="16" t="s">
        <v>252</v>
      </c>
      <c r="B11183" s="16">
        <v>45243</v>
      </c>
      <c r="C11183" s="16">
        <v>98</v>
      </c>
      <c r="D11183" s="16">
        <v>62.3</v>
      </c>
      <c r="E11183" s="17">
        <v>29717</v>
      </c>
      <c r="F11183" s="17"/>
    </row>
    <row r="11184" spans="1:6" x14ac:dyDescent="0.25">
      <c r="A11184" s="16" t="s">
        <v>252</v>
      </c>
      <c r="B11184" s="16">
        <v>44654</v>
      </c>
      <c r="C11184" s="16">
        <v>164</v>
      </c>
      <c r="D11184" s="16">
        <v>149.80000000000001</v>
      </c>
      <c r="E11184" s="17">
        <v>39083</v>
      </c>
      <c r="F11184" s="17"/>
    </row>
    <row r="11185" spans="1:6" x14ac:dyDescent="0.25">
      <c r="A11185" s="16" t="s">
        <v>252</v>
      </c>
      <c r="B11185" s="16">
        <v>43920</v>
      </c>
      <c r="C11185" s="16">
        <v>99</v>
      </c>
      <c r="D11185" s="16">
        <v>72.599999999999994</v>
      </c>
      <c r="E11185" s="17">
        <v>38384</v>
      </c>
      <c r="F11185" s="17"/>
    </row>
    <row r="11186" spans="1:6" x14ac:dyDescent="0.25">
      <c r="A11186" s="16" t="s">
        <v>252</v>
      </c>
      <c r="B11186" s="16">
        <v>45335</v>
      </c>
      <c r="C11186" s="16">
        <v>50</v>
      </c>
      <c r="D11186" s="16">
        <v>37.700000000000003</v>
      </c>
      <c r="E11186" s="17">
        <v>28430</v>
      </c>
      <c r="F11186" s="17"/>
    </row>
    <row r="11187" spans="1:6" x14ac:dyDescent="0.25">
      <c r="A11187" s="16" t="s">
        <v>252</v>
      </c>
      <c r="B11187" s="16">
        <v>43952</v>
      </c>
      <c r="C11187" s="16">
        <v>98</v>
      </c>
      <c r="D11187" s="16">
        <v>86.3</v>
      </c>
      <c r="E11187" s="17">
        <v>39626</v>
      </c>
      <c r="F11187" s="17"/>
    </row>
    <row r="11188" spans="1:6" x14ac:dyDescent="0.25">
      <c r="A11188" s="16" t="s">
        <v>252</v>
      </c>
      <c r="B11188" s="16">
        <v>45324</v>
      </c>
      <c r="C11188" s="16">
        <v>99</v>
      </c>
      <c r="D11188" s="16">
        <v>78.2</v>
      </c>
      <c r="E11188" s="17">
        <v>32653</v>
      </c>
      <c r="F11188" s="17"/>
    </row>
    <row r="11189" spans="1:6" x14ac:dyDescent="0.25">
      <c r="A11189" s="16" t="s">
        <v>252</v>
      </c>
      <c r="B11189" s="16">
        <v>45648</v>
      </c>
      <c r="C11189" s="16">
        <v>71</v>
      </c>
      <c r="D11189" s="16">
        <v>65.7</v>
      </c>
      <c r="E11189" s="17">
        <v>34214</v>
      </c>
      <c r="F11189" s="17"/>
    </row>
    <row r="11190" spans="1:6" x14ac:dyDescent="0.25">
      <c r="A11190" s="16" t="s">
        <v>252</v>
      </c>
      <c r="B11190" s="16">
        <v>45883</v>
      </c>
      <c r="C11190" s="16">
        <v>25</v>
      </c>
      <c r="D11190" s="16">
        <v>24.3</v>
      </c>
      <c r="E11190" s="17">
        <v>36656</v>
      </c>
      <c r="F11190" s="17"/>
    </row>
    <row r="11191" spans="1:6" x14ac:dyDescent="0.25">
      <c r="A11191" s="16" t="s">
        <v>252</v>
      </c>
      <c r="B11191" s="16">
        <v>43123</v>
      </c>
      <c r="C11191" s="16">
        <v>155</v>
      </c>
      <c r="D11191" s="16">
        <v>127.9</v>
      </c>
      <c r="E11191" s="17">
        <v>24473</v>
      </c>
      <c r="F11191" s="17"/>
    </row>
    <row r="11192" spans="1:6" x14ac:dyDescent="0.25">
      <c r="A11192" s="16" t="s">
        <v>252</v>
      </c>
      <c r="B11192" s="16">
        <v>44202</v>
      </c>
      <c r="C11192" s="16">
        <v>98</v>
      </c>
      <c r="D11192" s="16">
        <v>83.6</v>
      </c>
      <c r="E11192" s="17">
        <v>42247</v>
      </c>
      <c r="F11192" s="17"/>
    </row>
    <row r="11193" spans="1:6" x14ac:dyDescent="0.25">
      <c r="A11193" s="16" t="s">
        <v>252</v>
      </c>
      <c r="B11193" s="16">
        <v>45807</v>
      </c>
      <c r="C11193" s="16">
        <v>54</v>
      </c>
      <c r="D11193" s="16">
        <v>49</v>
      </c>
      <c r="E11193" s="17">
        <v>43314</v>
      </c>
      <c r="F11193" s="17"/>
    </row>
    <row r="11194" spans="1:6" x14ac:dyDescent="0.25">
      <c r="A11194" s="16" t="s">
        <v>252</v>
      </c>
      <c r="B11194" s="16">
        <v>43229</v>
      </c>
      <c r="C11194" s="16">
        <v>225</v>
      </c>
      <c r="D11194" s="16">
        <v>199.5</v>
      </c>
      <c r="E11194" s="17">
        <v>28695</v>
      </c>
      <c r="F11194" s="17"/>
    </row>
    <row r="11195" spans="1:6" x14ac:dyDescent="0.25">
      <c r="A11195" s="16" t="s">
        <v>252</v>
      </c>
      <c r="B11195" s="16">
        <v>44135</v>
      </c>
      <c r="C11195" s="16">
        <v>70</v>
      </c>
      <c r="D11195" s="16">
        <v>50.5</v>
      </c>
      <c r="E11195" s="17">
        <v>35309</v>
      </c>
      <c r="F11195" s="17"/>
    </row>
    <row r="11196" spans="1:6" x14ac:dyDescent="0.25">
      <c r="A11196" s="16" t="s">
        <v>252</v>
      </c>
      <c r="B11196" s="16">
        <v>43804</v>
      </c>
      <c r="C11196" s="16">
        <v>89</v>
      </c>
      <c r="D11196" s="16">
        <v>83.4</v>
      </c>
      <c r="E11196" s="17">
        <v>37631</v>
      </c>
      <c r="F11196" s="17"/>
    </row>
    <row r="11197" spans="1:6" x14ac:dyDescent="0.25">
      <c r="A11197" s="16" t="s">
        <v>252</v>
      </c>
      <c r="B11197" s="16">
        <v>45013</v>
      </c>
      <c r="C11197" s="16">
        <v>33</v>
      </c>
      <c r="D11197" s="16">
        <v>30.3</v>
      </c>
      <c r="E11197" s="17">
        <v>35194</v>
      </c>
      <c r="F11197" s="17"/>
    </row>
    <row r="11198" spans="1:6" x14ac:dyDescent="0.25">
      <c r="A11198" s="16" t="s">
        <v>252</v>
      </c>
      <c r="B11198" s="16">
        <v>44130</v>
      </c>
      <c r="C11198" s="16">
        <v>162</v>
      </c>
      <c r="D11198" s="16">
        <v>142.5</v>
      </c>
      <c r="E11198" s="17">
        <v>24947</v>
      </c>
      <c r="F11198" s="17"/>
    </row>
    <row r="11199" spans="1:6" x14ac:dyDescent="0.25">
      <c r="A11199" s="16" t="s">
        <v>252</v>
      </c>
      <c r="B11199" s="16">
        <v>45123</v>
      </c>
      <c r="C11199" s="16">
        <v>60</v>
      </c>
      <c r="D11199" s="16">
        <v>56.1</v>
      </c>
      <c r="E11199" s="17">
        <v>28672</v>
      </c>
      <c r="F11199" s="17"/>
    </row>
    <row r="11200" spans="1:6" x14ac:dyDescent="0.25">
      <c r="A11200" s="16" t="s">
        <v>252</v>
      </c>
      <c r="B11200" s="16">
        <v>44047</v>
      </c>
      <c r="C11200" s="16">
        <v>99</v>
      </c>
      <c r="D11200" s="16">
        <v>83.4</v>
      </c>
      <c r="E11200" s="17">
        <v>30980</v>
      </c>
      <c r="F11200" s="17"/>
    </row>
    <row r="11201" spans="1:6" x14ac:dyDescent="0.25">
      <c r="A11201" s="16" t="s">
        <v>252</v>
      </c>
      <c r="B11201" s="16">
        <v>43162</v>
      </c>
      <c r="C11201" s="16">
        <v>99</v>
      </c>
      <c r="D11201" s="16">
        <v>77.8</v>
      </c>
      <c r="E11201" s="17">
        <v>29140</v>
      </c>
      <c r="F11201" s="17"/>
    </row>
    <row r="11202" spans="1:6" x14ac:dyDescent="0.25">
      <c r="A11202" s="16" t="s">
        <v>252</v>
      </c>
      <c r="B11202" s="16">
        <v>43110</v>
      </c>
      <c r="C11202" s="16">
        <v>176</v>
      </c>
      <c r="D11202" s="16">
        <v>151.19999999999999</v>
      </c>
      <c r="E11202" s="17">
        <v>31051</v>
      </c>
      <c r="F11202" s="17"/>
    </row>
    <row r="11203" spans="1:6" x14ac:dyDescent="0.25">
      <c r="A11203" s="16" t="s">
        <v>252</v>
      </c>
      <c r="B11203" s="16">
        <v>43420</v>
      </c>
      <c r="C11203" s="16">
        <v>82</v>
      </c>
      <c r="D11203" s="16">
        <v>54.5</v>
      </c>
      <c r="E11203" s="17">
        <v>29004</v>
      </c>
      <c r="F11203" s="17"/>
    </row>
    <row r="11204" spans="1:6" x14ac:dyDescent="0.25">
      <c r="A11204" s="16" t="s">
        <v>252</v>
      </c>
      <c r="B11204" s="16">
        <v>44024</v>
      </c>
      <c r="C11204" s="16">
        <v>99</v>
      </c>
      <c r="D11204" s="16">
        <v>78.900000000000006</v>
      </c>
      <c r="E11204" s="17">
        <v>32364</v>
      </c>
      <c r="F11204" s="17"/>
    </row>
    <row r="11205" spans="1:6" x14ac:dyDescent="0.25">
      <c r="A11205" s="16" t="s">
        <v>252</v>
      </c>
      <c r="B11205" s="16">
        <v>44663</v>
      </c>
      <c r="C11205" s="16">
        <v>49</v>
      </c>
      <c r="D11205" s="16">
        <v>44</v>
      </c>
      <c r="E11205" s="17">
        <v>37621</v>
      </c>
      <c r="F11205" s="17"/>
    </row>
    <row r="11206" spans="1:6" x14ac:dyDescent="0.25">
      <c r="A11206" s="16" t="s">
        <v>252</v>
      </c>
      <c r="B11206" s="16">
        <v>43331</v>
      </c>
      <c r="C11206" s="16">
        <v>40</v>
      </c>
      <c r="D11206" s="16">
        <v>34.4</v>
      </c>
      <c r="E11206" s="17">
        <v>31336</v>
      </c>
      <c r="F11206" s="17"/>
    </row>
    <row r="11207" spans="1:6" x14ac:dyDescent="0.25">
      <c r="A11207" s="16" t="s">
        <v>252</v>
      </c>
      <c r="B11207" s="16">
        <v>44113</v>
      </c>
      <c r="C11207" s="16">
        <v>178</v>
      </c>
      <c r="D11207" s="16">
        <v>165.8</v>
      </c>
      <c r="E11207" s="17">
        <v>28781</v>
      </c>
      <c r="F11207" s="17"/>
    </row>
    <row r="11208" spans="1:6" x14ac:dyDescent="0.25">
      <c r="A11208" s="16" t="s">
        <v>252</v>
      </c>
      <c r="B11208" s="16">
        <v>44110</v>
      </c>
      <c r="C11208" s="16">
        <v>149</v>
      </c>
      <c r="D11208" s="16">
        <v>108.2</v>
      </c>
      <c r="E11208" s="17">
        <v>30405</v>
      </c>
      <c r="F11208" s="17"/>
    </row>
    <row r="11209" spans="1:6" x14ac:dyDescent="0.25">
      <c r="A11209" s="16" t="s">
        <v>252</v>
      </c>
      <c r="B11209" s="16">
        <v>45833</v>
      </c>
      <c r="C11209" s="16">
        <v>125</v>
      </c>
      <c r="D11209" s="16">
        <v>70.900000000000006</v>
      </c>
      <c r="E11209" s="17">
        <v>36560</v>
      </c>
      <c r="F11209" s="17"/>
    </row>
    <row r="11210" spans="1:6" x14ac:dyDescent="0.25">
      <c r="A11210" s="16" t="s">
        <v>252</v>
      </c>
      <c r="B11210" s="16">
        <v>44471</v>
      </c>
      <c r="C11210" s="16">
        <v>55</v>
      </c>
      <c r="D11210" s="16">
        <v>49.3</v>
      </c>
      <c r="E11210" s="17">
        <v>36586</v>
      </c>
      <c r="F11210" s="17"/>
    </row>
    <row r="11211" spans="1:6" x14ac:dyDescent="0.25">
      <c r="A11211" s="16" t="s">
        <v>252</v>
      </c>
      <c r="B11211" s="16">
        <v>44102</v>
      </c>
      <c r="C11211" s="16">
        <v>234</v>
      </c>
      <c r="D11211" s="16">
        <v>200.9</v>
      </c>
      <c r="E11211" s="17">
        <v>33970</v>
      </c>
      <c r="F11211" s="17"/>
    </row>
    <row r="11212" spans="1:6" x14ac:dyDescent="0.25">
      <c r="A11212" s="16" t="s">
        <v>252</v>
      </c>
      <c r="B11212" s="16">
        <v>44117</v>
      </c>
      <c r="C11212" s="16">
        <v>97</v>
      </c>
      <c r="D11212" s="16">
        <v>45.9</v>
      </c>
      <c r="E11212" s="17">
        <v>32603</v>
      </c>
      <c r="F11212" s="17"/>
    </row>
    <row r="11213" spans="1:6" x14ac:dyDescent="0.25">
      <c r="A11213" s="16" t="s">
        <v>252</v>
      </c>
      <c r="B11213" s="16">
        <v>44483</v>
      </c>
      <c r="C11213" s="16">
        <v>99</v>
      </c>
      <c r="D11213" s="16">
        <v>95.1</v>
      </c>
      <c r="E11213" s="17">
        <v>35612</v>
      </c>
      <c r="F11213" s="17"/>
    </row>
    <row r="11214" spans="1:6" x14ac:dyDescent="0.25">
      <c r="A11214" s="16" t="s">
        <v>252</v>
      </c>
      <c r="B11214" s="16">
        <v>44077</v>
      </c>
      <c r="C11214" s="16">
        <v>80</v>
      </c>
      <c r="D11214" s="16">
        <v>72.599999999999994</v>
      </c>
      <c r="E11214" s="17">
        <v>29349</v>
      </c>
      <c r="F11214" s="17"/>
    </row>
    <row r="11215" spans="1:6" x14ac:dyDescent="0.25">
      <c r="A11215" s="16" t="s">
        <v>252</v>
      </c>
      <c r="B11215" s="16">
        <v>45230</v>
      </c>
      <c r="C11215" s="16">
        <v>109</v>
      </c>
      <c r="D11215" s="16">
        <v>91.2</v>
      </c>
      <c r="E11215" s="17">
        <v>26763</v>
      </c>
      <c r="F11215" s="17"/>
    </row>
    <row r="11216" spans="1:6" x14ac:dyDescent="0.25">
      <c r="A11216" s="16" t="s">
        <v>252</v>
      </c>
      <c r="B11216" s="16">
        <v>43545</v>
      </c>
      <c r="C11216" s="16">
        <v>80</v>
      </c>
      <c r="D11216" s="16">
        <v>68.3</v>
      </c>
      <c r="E11216" s="17">
        <v>36077</v>
      </c>
      <c r="F11216" s="17"/>
    </row>
    <row r="11217" spans="1:6" x14ac:dyDescent="0.25">
      <c r="A11217" s="16" t="s">
        <v>252</v>
      </c>
      <c r="B11217" s="16">
        <v>45651</v>
      </c>
      <c r="C11217" s="16">
        <v>42</v>
      </c>
      <c r="D11217" s="16">
        <v>32.1</v>
      </c>
      <c r="E11217" s="17">
        <v>35592</v>
      </c>
      <c r="F11217" s="17"/>
    </row>
    <row r="11218" spans="1:6" x14ac:dyDescent="0.25">
      <c r="A11218" s="16" t="s">
        <v>252</v>
      </c>
      <c r="B11218" s="16">
        <v>45385</v>
      </c>
      <c r="C11218" s="16">
        <v>99</v>
      </c>
      <c r="D11218" s="16">
        <v>62.5</v>
      </c>
      <c r="E11218" s="17">
        <v>30539</v>
      </c>
      <c r="F11218" s="17"/>
    </row>
    <row r="11219" spans="1:6" x14ac:dyDescent="0.25">
      <c r="A11219" s="16" t="s">
        <v>252</v>
      </c>
      <c r="B11219" s="16">
        <v>45208</v>
      </c>
      <c r="C11219" s="16">
        <v>80</v>
      </c>
      <c r="D11219" s="16">
        <v>77.599999999999994</v>
      </c>
      <c r="E11219" s="17">
        <v>29287</v>
      </c>
      <c r="F11219" s="17"/>
    </row>
    <row r="11220" spans="1:6" x14ac:dyDescent="0.25">
      <c r="A11220" s="16" t="s">
        <v>252</v>
      </c>
      <c r="B11220" s="16">
        <v>43571</v>
      </c>
      <c r="C11220" s="16">
        <v>90</v>
      </c>
      <c r="D11220" s="16">
        <v>81.5</v>
      </c>
      <c r="E11220" s="17">
        <v>32785</v>
      </c>
      <c r="F11220" s="17"/>
    </row>
    <row r="11221" spans="1:6" x14ac:dyDescent="0.25">
      <c r="A11221" s="16" t="s">
        <v>252</v>
      </c>
      <c r="B11221" s="16">
        <v>44514</v>
      </c>
      <c r="C11221" s="16">
        <v>26</v>
      </c>
      <c r="D11221" s="16">
        <v>22.3</v>
      </c>
      <c r="E11221" s="17">
        <v>42521</v>
      </c>
      <c r="F11221" s="17"/>
    </row>
    <row r="11222" spans="1:6" x14ac:dyDescent="0.25">
      <c r="A11222" s="16" t="s">
        <v>252</v>
      </c>
      <c r="B11222" s="16">
        <v>44890</v>
      </c>
      <c r="C11222" s="16">
        <v>59</v>
      </c>
      <c r="D11222" s="16">
        <v>46.5</v>
      </c>
      <c r="E11222" s="17">
        <v>28030</v>
      </c>
      <c r="F11222" s="17"/>
    </row>
    <row r="11223" spans="1:6" x14ac:dyDescent="0.25">
      <c r="A11223" s="16" t="s">
        <v>252</v>
      </c>
      <c r="B11223" s="16">
        <v>44278</v>
      </c>
      <c r="C11223" s="16">
        <v>115</v>
      </c>
      <c r="D11223" s="16">
        <v>94.4</v>
      </c>
      <c r="E11223" s="17">
        <v>32650</v>
      </c>
      <c r="F11223" s="17"/>
    </row>
    <row r="11224" spans="1:6" x14ac:dyDescent="0.25">
      <c r="A11224" s="16" t="s">
        <v>252</v>
      </c>
      <c r="B11224" s="16">
        <v>45242</v>
      </c>
      <c r="C11224" s="16">
        <v>102</v>
      </c>
      <c r="D11224" s="16">
        <v>80.8</v>
      </c>
      <c r="E11224" s="17">
        <v>27600</v>
      </c>
      <c r="F11224" s="17"/>
    </row>
    <row r="11225" spans="1:6" x14ac:dyDescent="0.25">
      <c r="A11225" s="16" t="s">
        <v>252</v>
      </c>
      <c r="B11225" s="16">
        <v>44507</v>
      </c>
      <c r="C11225" s="16">
        <v>99</v>
      </c>
      <c r="D11225" s="16">
        <v>85.3</v>
      </c>
      <c r="E11225" s="17">
        <v>33056</v>
      </c>
      <c r="F11225" s="17"/>
    </row>
    <row r="11226" spans="1:6" x14ac:dyDescent="0.25">
      <c r="A11226" s="16" t="s">
        <v>252</v>
      </c>
      <c r="B11226" s="16">
        <v>45875</v>
      </c>
      <c r="C11226" s="16">
        <v>50</v>
      </c>
      <c r="D11226" s="16">
        <v>44.6</v>
      </c>
      <c r="E11226" s="17">
        <v>37014</v>
      </c>
      <c r="F11226" s="17"/>
    </row>
    <row r="11227" spans="1:6" x14ac:dyDescent="0.25">
      <c r="A11227" s="16" t="s">
        <v>252</v>
      </c>
      <c r="B11227" s="16">
        <v>44601</v>
      </c>
      <c r="C11227" s="16">
        <v>97</v>
      </c>
      <c r="D11227" s="16">
        <v>83.5</v>
      </c>
      <c r="E11227" s="17">
        <v>28822</v>
      </c>
      <c r="F11227" s="17"/>
    </row>
    <row r="11228" spans="1:6" x14ac:dyDescent="0.25">
      <c r="A11228" s="16" t="s">
        <v>252</v>
      </c>
      <c r="B11228" s="16">
        <v>45212</v>
      </c>
      <c r="C11228" s="16">
        <v>90</v>
      </c>
      <c r="D11228" s="16">
        <v>65.2</v>
      </c>
      <c r="E11228" s="17">
        <v>37372</v>
      </c>
      <c r="F11228" s="17"/>
    </row>
    <row r="11229" spans="1:6" x14ac:dyDescent="0.25">
      <c r="A11229" s="16" t="s">
        <v>252</v>
      </c>
      <c r="B11229" s="16">
        <v>44460</v>
      </c>
      <c r="C11229" s="16">
        <v>44</v>
      </c>
      <c r="D11229" s="16">
        <v>41.4</v>
      </c>
      <c r="E11229" s="17">
        <v>37037</v>
      </c>
      <c r="F11229" s="17"/>
    </row>
    <row r="11230" spans="1:6" x14ac:dyDescent="0.25">
      <c r="A11230" s="16" t="s">
        <v>252</v>
      </c>
      <c r="B11230" s="16">
        <v>45204</v>
      </c>
      <c r="C11230" s="16">
        <v>95</v>
      </c>
      <c r="D11230" s="16">
        <v>52.4</v>
      </c>
      <c r="E11230" s="17">
        <v>34178</v>
      </c>
      <c r="F11230" s="17"/>
    </row>
    <row r="11231" spans="1:6" x14ac:dyDescent="0.25">
      <c r="A11231" s="16" t="s">
        <v>252</v>
      </c>
      <c r="B11231" s="16">
        <v>44240</v>
      </c>
      <c r="C11231" s="16">
        <v>99</v>
      </c>
      <c r="D11231" s="16">
        <v>69.599999999999994</v>
      </c>
      <c r="E11231" s="17">
        <v>33329</v>
      </c>
      <c r="F11231" s="17"/>
    </row>
    <row r="11232" spans="1:6" x14ac:dyDescent="0.25">
      <c r="A11232" s="16" t="s">
        <v>252</v>
      </c>
      <c r="B11232" s="16">
        <v>44442</v>
      </c>
      <c r="C11232" s="16">
        <v>99</v>
      </c>
      <c r="D11232" s="16">
        <v>90.1</v>
      </c>
      <c r="E11232" s="17">
        <v>39995</v>
      </c>
      <c r="F11232" s="17"/>
    </row>
    <row r="11233" spans="1:6" x14ac:dyDescent="0.25">
      <c r="A11233" s="16" t="s">
        <v>252</v>
      </c>
      <c r="B11233" s="16">
        <v>44053</v>
      </c>
      <c r="C11233" s="16">
        <v>80</v>
      </c>
      <c r="D11233" s="16">
        <v>56.8</v>
      </c>
      <c r="E11233" s="17">
        <v>29623</v>
      </c>
      <c r="F11233" s="17"/>
    </row>
    <row r="11234" spans="1:6" x14ac:dyDescent="0.25">
      <c r="A11234" s="16" t="s">
        <v>252</v>
      </c>
      <c r="B11234" s="16">
        <v>44039</v>
      </c>
      <c r="C11234" s="16">
        <v>150</v>
      </c>
      <c r="D11234" s="16">
        <v>122.1</v>
      </c>
      <c r="E11234" s="17">
        <v>31555</v>
      </c>
      <c r="F11234" s="17"/>
    </row>
    <row r="11235" spans="1:6" x14ac:dyDescent="0.25">
      <c r="A11235" s="16" t="s">
        <v>252</v>
      </c>
      <c r="B11235" s="16">
        <v>43235</v>
      </c>
      <c r="C11235" s="16">
        <v>56</v>
      </c>
      <c r="D11235" s="16">
        <v>50.6</v>
      </c>
      <c r="E11235" s="17">
        <v>38299</v>
      </c>
      <c r="F11235" s="17"/>
    </row>
    <row r="11236" spans="1:6" x14ac:dyDescent="0.25">
      <c r="A11236" s="16" t="s">
        <v>252</v>
      </c>
      <c r="B11236" s="16">
        <v>45169</v>
      </c>
      <c r="C11236" s="16">
        <v>50</v>
      </c>
      <c r="D11236" s="16">
        <v>36.1</v>
      </c>
      <c r="E11236" s="17">
        <v>35331</v>
      </c>
      <c r="F11236" s="17"/>
    </row>
    <row r="11237" spans="1:6" x14ac:dyDescent="0.25">
      <c r="A11237" s="16" t="s">
        <v>252</v>
      </c>
      <c r="B11237" s="16">
        <v>44135</v>
      </c>
      <c r="C11237" s="16">
        <v>80</v>
      </c>
      <c r="D11237" s="16">
        <v>71.599999999999994</v>
      </c>
      <c r="E11237" s="17">
        <v>39470</v>
      </c>
      <c r="F11237" s="17"/>
    </row>
    <row r="11238" spans="1:6" x14ac:dyDescent="0.25">
      <c r="A11238" s="16" t="s">
        <v>252</v>
      </c>
      <c r="B11238" s="16">
        <v>44094</v>
      </c>
      <c r="C11238" s="16">
        <v>108</v>
      </c>
      <c r="D11238" s="16">
        <v>102.8</v>
      </c>
      <c r="E11238" s="17">
        <v>30113</v>
      </c>
      <c r="F11238" s="17"/>
    </row>
    <row r="11239" spans="1:6" x14ac:dyDescent="0.25">
      <c r="A11239" s="16" t="s">
        <v>252</v>
      </c>
      <c r="B11239" s="16">
        <v>45103</v>
      </c>
      <c r="C11239" s="16">
        <v>120</v>
      </c>
      <c r="D11239" s="16">
        <v>102.3</v>
      </c>
      <c r="E11239" s="17">
        <v>29313</v>
      </c>
      <c r="F11239" s="17"/>
    </row>
    <row r="11240" spans="1:6" x14ac:dyDescent="0.25">
      <c r="A11240" s="16" t="s">
        <v>252</v>
      </c>
      <c r="B11240" s="16">
        <v>44870</v>
      </c>
      <c r="C11240" s="16">
        <v>138</v>
      </c>
      <c r="D11240" s="16">
        <v>130.80000000000001</v>
      </c>
      <c r="E11240" s="17">
        <v>34700</v>
      </c>
      <c r="F11240" s="17"/>
    </row>
    <row r="11241" spans="1:6" x14ac:dyDescent="0.25">
      <c r="A11241" s="16" t="s">
        <v>252</v>
      </c>
      <c r="B11241" s="16">
        <v>44224</v>
      </c>
      <c r="C11241" s="16">
        <v>50</v>
      </c>
      <c r="D11241" s="16">
        <v>47.9</v>
      </c>
      <c r="E11241" s="17">
        <v>36514</v>
      </c>
      <c r="F11241" s="17"/>
    </row>
    <row r="11242" spans="1:6" x14ac:dyDescent="0.25">
      <c r="A11242" s="16" t="s">
        <v>252</v>
      </c>
      <c r="B11242" s="16">
        <v>43054</v>
      </c>
      <c r="C11242" s="16">
        <v>50</v>
      </c>
      <c r="E11242" s="17">
        <v>43829</v>
      </c>
      <c r="F11242" s="17"/>
    </row>
    <row r="11243" spans="1:6" x14ac:dyDescent="0.25">
      <c r="A11243" s="16" t="s">
        <v>252</v>
      </c>
      <c r="B11243" s="16">
        <v>44720</v>
      </c>
      <c r="C11243" s="16">
        <v>202</v>
      </c>
      <c r="D11243" s="16">
        <v>141.80000000000001</v>
      </c>
      <c r="E11243" s="17">
        <v>29384</v>
      </c>
      <c r="F11243" s="17"/>
    </row>
    <row r="11244" spans="1:6" x14ac:dyDescent="0.25">
      <c r="A11244" s="16" t="s">
        <v>252</v>
      </c>
      <c r="B11244" s="16">
        <v>44695</v>
      </c>
      <c r="C11244" s="16">
        <v>25</v>
      </c>
      <c r="D11244" s="16">
        <v>21.1</v>
      </c>
      <c r="E11244" s="17">
        <v>35096</v>
      </c>
      <c r="F11244" s="17"/>
    </row>
    <row r="11245" spans="1:6" x14ac:dyDescent="0.25">
      <c r="A11245" s="16" t="s">
        <v>252</v>
      </c>
      <c r="B11245" s="16">
        <v>45245</v>
      </c>
      <c r="C11245" s="16">
        <v>30</v>
      </c>
      <c r="D11245" s="16">
        <v>19.7</v>
      </c>
      <c r="E11245" s="17">
        <v>41446</v>
      </c>
      <c r="F11245" s="17"/>
    </row>
    <row r="11246" spans="1:6" x14ac:dyDescent="0.25">
      <c r="A11246" s="16" t="s">
        <v>252</v>
      </c>
      <c r="B11246" s="16">
        <v>45414</v>
      </c>
      <c r="C11246" s="16">
        <v>144</v>
      </c>
      <c r="D11246" s="16">
        <v>131.9</v>
      </c>
      <c r="E11246" s="17">
        <v>40436</v>
      </c>
      <c r="F11246" s="17"/>
    </row>
    <row r="11247" spans="1:6" x14ac:dyDescent="0.25">
      <c r="A11247" s="16" t="s">
        <v>252</v>
      </c>
      <c r="B11247" s="16">
        <v>43113</v>
      </c>
      <c r="C11247" s="16">
        <v>99</v>
      </c>
      <c r="D11247" s="16">
        <v>83.2</v>
      </c>
      <c r="E11247" s="17">
        <v>29724</v>
      </c>
      <c r="F11247" s="17"/>
    </row>
    <row r="11248" spans="1:6" x14ac:dyDescent="0.25">
      <c r="A11248" s="16" t="s">
        <v>252</v>
      </c>
      <c r="B11248" s="16">
        <v>45403</v>
      </c>
      <c r="C11248" s="16">
        <v>75</v>
      </c>
      <c r="D11248" s="16">
        <v>62</v>
      </c>
      <c r="E11248" s="17">
        <v>36376</v>
      </c>
      <c r="F11248" s="17"/>
    </row>
    <row r="11249" spans="1:6" x14ac:dyDescent="0.25">
      <c r="A11249" s="16" t="s">
        <v>252</v>
      </c>
      <c r="B11249" s="16">
        <v>45224</v>
      </c>
      <c r="C11249" s="16">
        <v>85</v>
      </c>
      <c r="D11249" s="16">
        <v>71.7</v>
      </c>
      <c r="E11249" s="17">
        <v>29311</v>
      </c>
      <c r="F11249" s="17"/>
    </row>
    <row r="11250" spans="1:6" x14ac:dyDescent="0.25">
      <c r="A11250" s="16" t="s">
        <v>252</v>
      </c>
      <c r="B11250" s="16">
        <v>44124</v>
      </c>
      <c r="C11250" s="16">
        <v>190</v>
      </c>
      <c r="D11250" s="16">
        <v>157.30000000000001</v>
      </c>
      <c r="E11250" s="17">
        <v>35501</v>
      </c>
      <c r="F11250" s="17"/>
    </row>
    <row r="11251" spans="1:6" x14ac:dyDescent="0.25">
      <c r="A11251" s="16" t="s">
        <v>253</v>
      </c>
      <c r="B11251" s="16">
        <v>73663</v>
      </c>
      <c r="C11251" s="16">
        <v>31</v>
      </c>
      <c r="D11251" s="16">
        <v>20.3</v>
      </c>
      <c r="E11251" s="17">
        <v>28916</v>
      </c>
      <c r="F11251" s="17"/>
    </row>
    <row r="11252" spans="1:6" x14ac:dyDescent="0.25">
      <c r="A11252" s="16" t="s">
        <v>253</v>
      </c>
      <c r="B11252" s="16">
        <v>74953</v>
      </c>
      <c r="C11252" s="16">
        <v>158</v>
      </c>
      <c r="D11252" s="16">
        <v>87</v>
      </c>
      <c r="E11252" s="17">
        <v>34425</v>
      </c>
      <c r="F11252" s="17"/>
    </row>
    <row r="11253" spans="1:6" x14ac:dyDescent="0.25">
      <c r="A11253" s="16" t="s">
        <v>253</v>
      </c>
      <c r="B11253" s="16">
        <v>74437</v>
      </c>
      <c r="C11253" s="16">
        <v>53</v>
      </c>
      <c r="D11253" s="16">
        <v>31.7</v>
      </c>
      <c r="E11253" s="17">
        <v>42702</v>
      </c>
      <c r="F11253" s="17"/>
    </row>
    <row r="11254" spans="1:6" x14ac:dyDescent="0.25">
      <c r="A11254" s="16" t="s">
        <v>253</v>
      </c>
      <c r="B11254" s="16">
        <v>74403</v>
      </c>
      <c r="C11254" s="16">
        <v>58</v>
      </c>
      <c r="D11254" s="16">
        <v>33.700000000000003</v>
      </c>
      <c r="E11254" s="17">
        <v>36495</v>
      </c>
      <c r="F11254" s="17"/>
    </row>
    <row r="11255" spans="1:6" x14ac:dyDescent="0.25">
      <c r="A11255" s="16" t="s">
        <v>253</v>
      </c>
      <c r="B11255" s="16">
        <v>74128</v>
      </c>
      <c r="C11255" s="16">
        <v>104</v>
      </c>
      <c r="D11255" s="16">
        <v>93.6</v>
      </c>
      <c r="E11255" s="17">
        <v>36732</v>
      </c>
      <c r="F11255" s="17"/>
    </row>
    <row r="11256" spans="1:6" x14ac:dyDescent="0.25">
      <c r="A11256" s="16" t="s">
        <v>253</v>
      </c>
      <c r="B11256" s="16">
        <v>74801</v>
      </c>
      <c r="C11256" s="16">
        <v>161</v>
      </c>
      <c r="D11256" s="16">
        <v>89.9</v>
      </c>
      <c r="E11256" s="17">
        <v>37672</v>
      </c>
      <c r="F11256" s="17"/>
    </row>
    <row r="11257" spans="1:6" x14ac:dyDescent="0.25">
      <c r="A11257" s="16" t="s">
        <v>253</v>
      </c>
      <c r="B11257" s="16">
        <v>73529</v>
      </c>
      <c r="C11257" s="16">
        <v>63</v>
      </c>
      <c r="D11257" s="16">
        <v>39.299999999999997</v>
      </c>
      <c r="E11257" s="17">
        <v>37624</v>
      </c>
      <c r="F11257" s="17"/>
    </row>
    <row r="11258" spans="1:6" x14ac:dyDescent="0.25">
      <c r="A11258" s="16" t="s">
        <v>253</v>
      </c>
      <c r="B11258" s="16">
        <v>74859</v>
      </c>
      <c r="C11258" s="16">
        <v>80</v>
      </c>
      <c r="D11258" s="16">
        <v>65.400000000000006</v>
      </c>
      <c r="E11258" s="17">
        <v>35800</v>
      </c>
      <c r="F11258" s="17"/>
    </row>
    <row r="11259" spans="1:6" x14ac:dyDescent="0.25">
      <c r="A11259" s="16" t="s">
        <v>253</v>
      </c>
      <c r="B11259" s="16">
        <v>74012</v>
      </c>
      <c r="C11259" s="16">
        <v>110</v>
      </c>
      <c r="D11259" s="16">
        <v>79.900000000000006</v>
      </c>
      <c r="E11259" s="17">
        <v>39630</v>
      </c>
      <c r="F11259" s="17"/>
    </row>
    <row r="11260" spans="1:6" x14ac:dyDescent="0.25">
      <c r="A11260" s="16" t="s">
        <v>253</v>
      </c>
      <c r="B11260" s="16">
        <v>73852</v>
      </c>
      <c r="C11260" s="16">
        <v>62</v>
      </c>
      <c r="D11260" s="16">
        <v>33</v>
      </c>
      <c r="E11260" s="17">
        <v>40593</v>
      </c>
      <c r="F11260" s="17"/>
    </row>
    <row r="11261" spans="1:6" x14ac:dyDescent="0.25">
      <c r="A11261" s="16" t="s">
        <v>253</v>
      </c>
      <c r="B11261" s="16">
        <v>74110</v>
      </c>
      <c r="C11261" s="16">
        <v>114</v>
      </c>
      <c r="D11261" s="16">
        <v>99.1</v>
      </c>
      <c r="E11261" s="17">
        <v>37622</v>
      </c>
      <c r="F11261" s="17"/>
    </row>
    <row r="11262" spans="1:6" x14ac:dyDescent="0.25">
      <c r="A11262" s="16" t="s">
        <v>253</v>
      </c>
      <c r="B11262" s="16">
        <v>73701</v>
      </c>
      <c r="C11262" s="16">
        <v>150</v>
      </c>
      <c r="D11262" s="16">
        <v>110.2</v>
      </c>
      <c r="E11262" s="17">
        <v>36069</v>
      </c>
      <c r="F11262" s="17"/>
    </row>
    <row r="11263" spans="1:6" x14ac:dyDescent="0.25">
      <c r="A11263" s="16" t="s">
        <v>253</v>
      </c>
      <c r="B11263" s="16">
        <v>74884</v>
      </c>
      <c r="C11263" s="16">
        <v>87</v>
      </c>
      <c r="D11263" s="16">
        <v>31.8</v>
      </c>
      <c r="E11263" s="17">
        <v>35542</v>
      </c>
      <c r="F11263" s="17"/>
    </row>
    <row r="11264" spans="1:6" x14ac:dyDescent="0.25">
      <c r="A11264" s="16" t="s">
        <v>253</v>
      </c>
      <c r="B11264" s="16">
        <v>74820</v>
      </c>
      <c r="C11264" s="16">
        <v>85</v>
      </c>
      <c r="D11264" s="16">
        <v>56.2</v>
      </c>
      <c r="E11264" s="17">
        <v>38069</v>
      </c>
      <c r="F11264" s="17"/>
    </row>
    <row r="11265" spans="1:6" x14ac:dyDescent="0.25">
      <c r="A11265" s="16" t="s">
        <v>253</v>
      </c>
      <c r="B11265" s="16">
        <v>73401</v>
      </c>
      <c r="C11265" s="16">
        <v>68</v>
      </c>
      <c r="D11265" s="16">
        <v>44.6</v>
      </c>
      <c r="E11265" s="17">
        <v>36928</v>
      </c>
      <c r="F11265" s="17"/>
    </row>
    <row r="11266" spans="1:6" x14ac:dyDescent="0.25">
      <c r="A11266" s="16" t="s">
        <v>253</v>
      </c>
      <c r="B11266" s="16">
        <v>74902</v>
      </c>
      <c r="C11266" s="16">
        <v>90</v>
      </c>
      <c r="D11266" s="16">
        <v>72.599999999999994</v>
      </c>
      <c r="E11266" s="17">
        <v>34608</v>
      </c>
      <c r="F11266" s="17"/>
    </row>
    <row r="11267" spans="1:6" x14ac:dyDescent="0.25">
      <c r="A11267" s="16" t="s">
        <v>253</v>
      </c>
      <c r="B11267" s="16">
        <v>73110</v>
      </c>
      <c r="C11267" s="16">
        <v>106</v>
      </c>
      <c r="D11267" s="16">
        <v>70.2</v>
      </c>
      <c r="E11267" s="17">
        <v>35156</v>
      </c>
      <c r="F11267" s="17"/>
    </row>
    <row r="11268" spans="1:6" x14ac:dyDescent="0.25">
      <c r="A11268" s="16" t="s">
        <v>253</v>
      </c>
      <c r="B11268" s="16">
        <v>74447</v>
      </c>
      <c r="C11268" s="16">
        <v>114</v>
      </c>
      <c r="D11268" s="16">
        <v>70.8</v>
      </c>
      <c r="E11268" s="17">
        <v>38384</v>
      </c>
      <c r="F11268" s="17"/>
    </row>
    <row r="11269" spans="1:6" x14ac:dyDescent="0.25">
      <c r="A11269" s="16" t="s">
        <v>253</v>
      </c>
      <c r="B11269" s="16">
        <v>74029</v>
      </c>
      <c r="C11269" s="16">
        <v>116</v>
      </c>
      <c r="D11269" s="16">
        <v>58.3</v>
      </c>
      <c r="E11269" s="17">
        <v>38921</v>
      </c>
      <c r="F11269" s="17"/>
    </row>
    <row r="11270" spans="1:6" x14ac:dyDescent="0.25">
      <c r="A11270" s="16" t="s">
        <v>253</v>
      </c>
      <c r="B11270" s="16">
        <v>74362</v>
      </c>
      <c r="C11270" s="16">
        <v>75</v>
      </c>
      <c r="D11270" s="16">
        <v>41.5</v>
      </c>
      <c r="E11270" s="17">
        <v>35534</v>
      </c>
      <c r="F11270" s="17"/>
    </row>
    <row r="11271" spans="1:6" x14ac:dyDescent="0.25">
      <c r="A11271" s="16" t="s">
        <v>253</v>
      </c>
      <c r="B11271" s="16">
        <v>74037</v>
      </c>
      <c r="C11271" s="16">
        <v>187</v>
      </c>
      <c r="D11271" s="16">
        <v>139.80000000000001</v>
      </c>
      <c r="E11271" s="17">
        <v>36100</v>
      </c>
      <c r="F11271" s="17"/>
    </row>
    <row r="11272" spans="1:6" x14ac:dyDescent="0.25">
      <c r="A11272" s="16" t="s">
        <v>253</v>
      </c>
      <c r="B11272" s="16">
        <v>73742</v>
      </c>
      <c r="C11272" s="16">
        <v>50</v>
      </c>
      <c r="D11272" s="16">
        <v>36.200000000000003</v>
      </c>
      <c r="E11272" s="17">
        <v>38594</v>
      </c>
      <c r="F11272" s="17"/>
    </row>
    <row r="11273" spans="1:6" x14ac:dyDescent="0.25">
      <c r="A11273" s="16" t="s">
        <v>253</v>
      </c>
      <c r="B11273" s="16">
        <v>73013</v>
      </c>
      <c r="C11273" s="16">
        <v>129</v>
      </c>
      <c r="D11273" s="16">
        <v>89.8</v>
      </c>
      <c r="E11273" s="17">
        <v>34425</v>
      </c>
      <c r="F11273" s="17"/>
    </row>
    <row r="11274" spans="1:6" x14ac:dyDescent="0.25">
      <c r="A11274" s="16" t="s">
        <v>253</v>
      </c>
      <c r="B11274" s="16">
        <v>74465</v>
      </c>
      <c r="C11274" s="16">
        <v>125</v>
      </c>
      <c r="D11274" s="16">
        <v>66.599999999999994</v>
      </c>
      <c r="E11274" s="17">
        <v>33820</v>
      </c>
      <c r="F11274" s="17"/>
    </row>
    <row r="11275" spans="1:6" x14ac:dyDescent="0.25">
      <c r="A11275" s="16" t="s">
        <v>253</v>
      </c>
      <c r="B11275" s="16">
        <v>73127</v>
      </c>
      <c r="C11275" s="16">
        <v>112</v>
      </c>
      <c r="D11275" s="16">
        <v>74.599999999999994</v>
      </c>
      <c r="E11275" s="17">
        <v>37169</v>
      </c>
      <c r="F11275" s="17"/>
    </row>
    <row r="11276" spans="1:6" x14ac:dyDescent="0.25">
      <c r="A11276" s="16" t="s">
        <v>253</v>
      </c>
      <c r="B11276" s="16">
        <v>74012</v>
      </c>
      <c r="C11276" s="16">
        <v>101</v>
      </c>
      <c r="D11276" s="16">
        <v>80.400000000000006</v>
      </c>
      <c r="E11276" s="17">
        <v>42261</v>
      </c>
      <c r="F11276" s="17"/>
    </row>
    <row r="11277" spans="1:6" x14ac:dyDescent="0.25">
      <c r="A11277" s="16" t="s">
        <v>253</v>
      </c>
      <c r="B11277" s="16">
        <v>73717</v>
      </c>
      <c r="C11277" s="16">
        <v>80</v>
      </c>
      <c r="D11277" s="16">
        <v>49.6</v>
      </c>
      <c r="E11277" s="17">
        <v>40979</v>
      </c>
      <c r="F11277" s="17"/>
    </row>
    <row r="11278" spans="1:6" x14ac:dyDescent="0.25">
      <c r="A11278" s="16" t="s">
        <v>253</v>
      </c>
      <c r="B11278" s="16">
        <v>74571</v>
      </c>
      <c r="C11278" s="16">
        <v>175</v>
      </c>
      <c r="E11278" s="17">
        <v>43689</v>
      </c>
      <c r="F11278" s="17"/>
    </row>
    <row r="11279" spans="1:6" x14ac:dyDescent="0.25">
      <c r="A11279" s="16" t="s">
        <v>253</v>
      </c>
      <c r="B11279" s="16">
        <v>73072</v>
      </c>
      <c r="C11279" s="16">
        <v>52</v>
      </c>
      <c r="D11279" s="16">
        <v>40.700000000000003</v>
      </c>
      <c r="E11279" s="17">
        <v>38161</v>
      </c>
      <c r="F11279" s="17"/>
    </row>
    <row r="11280" spans="1:6" x14ac:dyDescent="0.25">
      <c r="A11280" s="16" t="s">
        <v>253</v>
      </c>
      <c r="B11280" s="16">
        <v>74848</v>
      </c>
      <c r="C11280" s="16">
        <v>118</v>
      </c>
      <c r="D11280" s="16">
        <v>67.3</v>
      </c>
      <c r="E11280" s="17">
        <v>34746</v>
      </c>
      <c r="F11280" s="17"/>
    </row>
    <row r="11281" spans="1:6" x14ac:dyDescent="0.25">
      <c r="A11281" s="16" t="s">
        <v>253</v>
      </c>
      <c r="B11281" s="16">
        <v>73080</v>
      </c>
      <c r="C11281" s="16">
        <v>69</v>
      </c>
      <c r="D11281" s="16">
        <v>54.3</v>
      </c>
      <c r="E11281" s="17">
        <v>37883</v>
      </c>
      <c r="F11281" s="17"/>
    </row>
    <row r="11282" spans="1:6" x14ac:dyDescent="0.25">
      <c r="A11282" s="16" t="s">
        <v>253</v>
      </c>
      <c r="B11282" s="16">
        <v>73566</v>
      </c>
      <c r="C11282" s="16">
        <v>97</v>
      </c>
      <c r="D11282" s="16">
        <v>70.8</v>
      </c>
      <c r="E11282" s="17">
        <v>40863</v>
      </c>
      <c r="F11282" s="17"/>
    </row>
    <row r="11283" spans="1:6" x14ac:dyDescent="0.25">
      <c r="A11283" s="16" t="s">
        <v>253</v>
      </c>
      <c r="B11283" s="16">
        <v>74015</v>
      </c>
      <c r="C11283" s="16">
        <v>126</v>
      </c>
      <c r="D11283" s="16">
        <v>86.3</v>
      </c>
      <c r="E11283" s="17">
        <v>34904</v>
      </c>
      <c r="F11283" s="17"/>
    </row>
    <row r="11284" spans="1:6" x14ac:dyDescent="0.25">
      <c r="A11284" s="16" t="s">
        <v>253</v>
      </c>
      <c r="B11284" s="16">
        <v>73750</v>
      </c>
      <c r="C11284" s="16">
        <v>92</v>
      </c>
      <c r="D11284" s="16">
        <v>72</v>
      </c>
      <c r="E11284" s="17">
        <v>32856</v>
      </c>
      <c r="F11284" s="17"/>
    </row>
    <row r="11285" spans="1:6" x14ac:dyDescent="0.25">
      <c r="A11285" s="16" t="s">
        <v>253</v>
      </c>
      <c r="B11285" s="16">
        <v>74804</v>
      </c>
      <c r="C11285" s="16">
        <v>110</v>
      </c>
      <c r="D11285" s="16">
        <v>86.3</v>
      </c>
      <c r="E11285" s="17">
        <v>39113</v>
      </c>
      <c r="F11285" s="17"/>
    </row>
    <row r="11286" spans="1:6" x14ac:dyDescent="0.25">
      <c r="A11286" s="16" t="s">
        <v>253</v>
      </c>
      <c r="B11286" s="16">
        <v>73051</v>
      </c>
      <c r="C11286" s="16">
        <v>70</v>
      </c>
      <c r="D11286" s="16">
        <v>45.8</v>
      </c>
      <c r="E11286" s="17">
        <v>39314</v>
      </c>
      <c r="F11286" s="17"/>
    </row>
    <row r="11287" spans="1:6" x14ac:dyDescent="0.25">
      <c r="A11287" s="16" t="s">
        <v>253</v>
      </c>
      <c r="B11287" s="16">
        <v>74074</v>
      </c>
      <c r="C11287" s="16">
        <v>125</v>
      </c>
      <c r="D11287" s="16">
        <v>69.400000000000006</v>
      </c>
      <c r="E11287" s="17">
        <v>37484</v>
      </c>
      <c r="F11287" s="17"/>
    </row>
    <row r="11288" spans="1:6" x14ac:dyDescent="0.25">
      <c r="A11288" s="16" t="s">
        <v>253</v>
      </c>
      <c r="B11288" s="16">
        <v>73568</v>
      </c>
      <c r="C11288" s="16">
        <v>48</v>
      </c>
      <c r="D11288" s="16">
        <v>30</v>
      </c>
      <c r="E11288" s="17">
        <v>37624</v>
      </c>
      <c r="F11288" s="17"/>
    </row>
    <row r="11289" spans="1:6" x14ac:dyDescent="0.25">
      <c r="A11289" s="16" t="s">
        <v>253</v>
      </c>
      <c r="B11289" s="16">
        <v>74354</v>
      </c>
      <c r="C11289" s="16">
        <v>100</v>
      </c>
      <c r="D11289" s="16">
        <v>53</v>
      </c>
      <c r="E11289" s="17">
        <v>35860</v>
      </c>
      <c r="F11289" s="17"/>
    </row>
    <row r="11290" spans="1:6" x14ac:dyDescent="0.25">
      <c r="A11290" s="16" t="s">
        <v>253</v>
      </c>
      <c r="B11290" s="16">
        <v>73162</v>
      </c>
      <c r="C11290" s="16">
        <v>120</v>
      </c>
      <c r="D11290" s="16">
        <v>101.2</v>
      </c>
      <c r="E11290" s="17">
        <v>41760</v>
      </c>
      <c r="F11290" s="17"/>
    </row>
    <row r="11291" spans="1:6" x14ac:dyDescent="0.25">
      <c r="A11291" s="16" t="s">
        <v>253</v>
      </c>
      <c r="B11291" s="16">
        <v>73052</v>
      </c>
      <c r="C11291" s="16">
        <v>106</v>
      </c>
      <c r="D11291" s="16">
        <v>48.3</v>
      </c>
      <c r="E11291" s="17">
        <v>34731</v>
      </c>
      <c r="F11291" s="17"/>
    </row>
    <row r="11292" spans="1:6" x14ac:dyDescent="0.25">
      <c r="A11292" s="16" t="s">
        <v>253</v>
      </c>
      <c r="B11292" s="16">
        <v>74044</v>
      </c>
      <c r="C11292" s="16">
        <v>108</v>
      </c>
      <c r="D11292" s="16">
        <v>47.8</v>
      </c>
      <c r="E11292" s="17">
        <v>35996</v>
      </c>
      <c r="F11292" s="17"/>
    </row>
    <row r="11293" spans="1:6" x14ac:dyDescent="0.25">
      <c r="A11293" s="16" t="s">
        <v>253</v>
      </c>
      <c r="B11293" s="16">
        <v>74403</v>
      </c>
      <c r="C11293" s="16">
        <v>60</v>
      </c>
      <c r="D11293" s="16">
        <v>41.3</v>
      </c>
      <c r="E11293" s="17">
        <v>33989</v>
      </c>
      <c r="F11293" s="17"/>
    </row>
    <row r="11294" spans="1:6" x14ac:dyDescent="0.25">
      <c r="A11294" s="16" t="s">
        <v>253</v>
      </c>
      <c r="B11294" s="16">
        <v>74363</v>
      </c>
      <c r="C11294" s="16">
        <v>86</v>
      </c>
      <c r="D11294" s="16">
        <v>36.799999999999997</v>
      </c>
      <c r="E11294" s="17">
        <v>27334</v>
      </c>
      <c r="F11294" s="17"/>
    </row>
    <row r="11295" spans="1:6" x14ac:dyDescent="0.25">
      <c r="A11295" s="16" t="s">
        <v>253</v>
      </c>
      <c r="B11295" s="16">
        <v>74344</v>
      </c>
      <c r="C11295" s="16">
        <v>60</v>
      </c>
      <c r="D11295" s="16">
        <v>53.2</v>
      </c>
      <c r="E11295" s="17">
        <v>37993</v>
      </c>
      <c r="F11295" s="17"/>
    </row>
    <row r="11296" spans="1:6" x14ac:dyDescent="0.25">
      <c r="A11296" s="16" t="s">
        <v>253</v>
      </c>
      <c r="B11296" s="16">
        <v>73130</v>
      </c>
      <c r="C11296" s="16">
        <v>100</v>
      </c>
      <c r="D11296" s="16">
        <v>69.400000000000006</v>
      </c>
      <c r="E11296" s="17">
        <v>40121</v>
      </c>
      <c r="F11296" s="17"/>
    </row>
    <row r="11297" spans="1:6" x14ac:dyDescent="0.25">
      <c r="A11297" s="16" t="s">
        <v>253</v>
      </c>
      <c r="B11297" s="16">
        <v>74501</v>
      </c>
      <c r="C11297" s="16">
        <v>100</v>
      </c>
      <c r="D11297" s="16">
        <v>78.599999999999994</v>
      </c>
      <c r="E11297" s="17">
        <v>39326</v>
      </c>
      <c r="F11297" s="17"/>
    </row>
    <row r="11298" spans="1:6" x14ac:dyDescent="0.25">
      <c r="A11298" s="16" t="s">
        <v>253</v>
      </c>
      <c r="B11298" s="16">
        <v>74048</v>
      </c>
      <c r="C11298" s="16">
        <v>50</v>
      </c>
      <c r="D11298" s="16">
        <v>22.9</v>
      </c>
      <c r="E11298" s="17">
        <v>38245</v>
      </c>
      <c r="F11298" s="17"/>
    </row>
    <row r="11299" spans="1:6" x14ac:dyDescent="0.25">
      <c r="A11299" s="16" t="s">
        <v>253</v>
      </c>
      <c r="B11299" s="16">
        <v>74501</v>
      </c>
      <c r="C11299" s="16">
        <v>55</v>
      </c>
      <c r="D11299" s="16">
        <v>44.1</v>
      </c>
      <c r="E11299" s="17">
        <v>36669</v>
      </c>
      <c r="F11299" s="17"/>
    </row>
    <row r="11300" spans="1:6" x14ac:dyDescent="0.25">
      <c r="A11300" s="16" t="s">
        <v>253</v>
      </c>
      <c r="B11300" s="16">
        <v>74301</v>
      </c>
      <c r="C11300" s="16">
        <v>146</v>
      </c>
      <c r="D11300" s="16">
        <v>76.099999999999994</v>
      </c>
      <c r="E11300" s="17">
        <v>38702</v>
      </c>
      <c r="F11300" s="17"/>
    </row>
    <row r="11301" spans="1:6" x14ac:dyDescent="0.25">
      <c r="A11301" s="16" t="s">
        <v>253</v>
      </c>
      <c r="B11301" s="16">
        <v>73110</v>
      </c>
      <c r="C11301" s="16">
        <v>187</v>
      </c>
      <c r="D11301" s="16">
        <v>52.9</v>
      </c>
      <c r="E11301" s="17">
        <v>43146</v>
      </c>
      <c r="F11301" s="17"/>
    </row>
    <row r="11302" spans="1:6" x14ac:dyDescent="0.25">
      <c r="A11302" s="16" t="s">
        <v>253</v>
      </c>
      <c r="B11302" s="16">
        <v>73036</v>
      </c>
      <c r="C11302" s="16">
        <v>120</v>
      </c>
      <c r="D11302" s="16">
        <v>74.400000000000006</v>
      </c>
      <c r="E11302" s="17">
        <v>33522</v>
      </c>
      <c r="F11302" s="17"/>
    </row>
    <row r="11303" spans="1:6" x14ac:dyDescent="0.25">
      <c r="A11303" s="16" t="s">
        <v>253</v>
      </c>
      <c r="B11303" s="16">
        <v>74129</v>
      </c>
      <c r="C11303" s="16">
        <v>117</v>
      </c>
      <c r="D11303" s="16">
        <v>81.3</v>
      </c>
      <c r="E11303" s="17">
        <v>34881</v>
      </c>
      <c r="F11303" s="17"/>
    </row>
    <row r="11304" spans="1:6" x14ac:dyDescent="0.25">
      <c r="A11304" s="16" t="s">
        <v>253</v>
      </c>
      <c r="B11304" s="16">
        <v>74820</v>
      </c>
      <c r="C11304" s="16">
        <v>73</v>
      </c>
      <c r="D11304" s="16">
        <v>44.4</v>
      </c>
      <c r="E11304" s="17">
        <v>35281</v>
      </c>
      <c r="F11304" s="17"/>
    </row>
    <row r="11305" spans="1:6" x14ac:dyDescent="0.25">
      <c r="A11305" s="16" t="s">
        <v>253</v>
      </c>
      <c r="B11305" s="16">
        <v>73112</v>
      </c>
      <c r="C11305" s="16">
        <v>148</v>
      </c>
      <c r="D11305" s="16">
        <v>69.5</v>
      </c>
      <c r="E11305" s="17">
        <v>37400</v>
      </c>
      <c r="F11305" s="17"/>
    </row>
    <row r="11306" spans="1:6" x14ac:dyDescent="0.25">
      <c r="A11306" s="16" t="s">
        <v>253</v>
      </c>
      <c r="B11306" s="16">
        <v>74365</v>
      </c>
      <c r="C11306" s="16">
        <v>65</v>
      </c>
      <c r="D11306" s="16">
        <v>39.9</v>
      </c>
      <c r="E11306" s="17">
        <v>36270</v>
      </c>
      <c r="F11306" s="17"/>
    </row>
    <row r="11307" spans="1:6" x14ac:dyDescent="0.25">
      <c r="A11307" s="16" t="s">
        <v>253</v>
      </c>
      <c r="B11307" s="16">
        <v>74136</v>
      </c>
      <c r="C11307" s="16">
        <v>180</v>
      </c>
      <c r="D11307" s="16">
        <v>116.4</v>
      </c>
      <c r="E11307" s="17">
        <v>42649</v>
      </c>
      <c r="F11307" s="17"/>
    </row>
    <row r="11308" spans="1:6" x14ac:dyDescent="0.25">
      <c r="A11308" s="16" t="s">
        <v>253</v>
      </c>
      <c r="B11308" s="16">
        <v>73834</v>
      </c>
      <c r="C11308" s="16">
        <v>76</v>
      </c>
      <c r="D11308" s="16">
        <v>31.1</v>
      </c>
      <c r="E11308" s="17">
        <v>35186</v>
      </c>
      <c r="F11308" s="17"/>
    </row>
    <row r="11309" spans="1:6" x14ac:dyDescent="0.25">
      <c r="A11309" s="16" t="s">
        <v>253</v>
      </c>
      <c r="B11309" s="16">
        <v>74523</v>
      </c>
      <c r="C11309" s="16">
        <v>72</v>
      </c>
      <c r="D11309" s="16">
        <v>29.9</v>
      </c>
      <c r="E11309" s="17">
        <v>36423</v>
      </c>
      <c r="F11309" s="17"/>
    </row>
    <row r="11310" spans="1:6" x14ac:dyDescent="0.25">
      <c r="A11310" s="16" t="s">
        <v>253</v>
      </c>
      <c r="B11310" s="16">
        <v>74538</v>
      </c>
      <c r="C11310" s="16">
        <v>75</v>
      </c>
      <c r="D11310" s="16">
        <v>47.5</v>
      </c>
      <c r="E11310" s="17">
        <v>35643</v>
      </c>
      <c r="F11310" s="17"/>
    </row>
    <row r="11311" spans="1:6" x14ac:dyDescent="0.25">
      <c r="A11311" s="16" t="s">
        <v>253</v>
      </c>
      <c r="B11311" s="16">
        <v>73055</v>
      </c>
      <c r="C11311" s="16">
        <v>96</v>
      </c>
      <c r="D11311" s="16">
        <v>62.7</v>
      </c>
      <c r="E11311" s="17">
        <v>37712</v>
      </c>
      <c r="F11311" s="17"/>
    </row>
    <row r="11312" spans="1:6" x14ac:dyDescent="0.25">
      <c r="A11312" s="16" t="s">
        <v>253</v>
      </c>
      <c r="B11312" s="16">
        <v>74114</v>
      </c>
      <c r="C11312" s="16">
        <v>56</v>
      </c>
      <c r="D11312" s="16">
        <v>45.5</v>
      </c>
      <c r="E11312" s="17">
        <v>38283</v>
      </c>
      <c r="F11312" s="17"/>
    </row>
    <row r="11313" spans="1:6" x14ac:dyDescent="0.25">
      <c r="A11313" s="16" t="s">
        <v>253</v>
      </c>
      <c r="B11313" s="16">
        <v>74106</v>
      </c>
      <c r="C11313" s="16">
        <v>109</v>
      </c>
      <c r="D11313" s="16">
        <v>86.2</v>
      </c>
      <c r="E11313" s="17">
        <v>41454</v>
      </c>
      <c r="F11313" s="17"/>
    </row>
    <row r="11314" spans="1:6" x14ac:dyDescent="0.25">
      <c r="A11314" s="16" t="s">
        <v>253</v>
      </c>
      <c r="B11314" s="16">
        <v>74048</v>
      </c>
      <c r="C11314" s="16">
        <v>65</v>
      </c>
      <c r="D11314" s="16">
        <v>28</v>
      </c>
      <c r="E11314" s="17">
        <v>36069</v>
      </c>
      <c r="F11314" s="17"/>
    </row>
    <row r="11315" spans="1:6" x14ac:dyDescent="0.25">
      <c r="A11315" s="16" t="s">
        <v>253</v>
      </c>
      <c r="B11315" s="16">
        <v>74403</v>
      </c>
      <c r="C11315" s="16">
        <v>105</v>
      </c>
      <c r="D11315" s="16">
        <v>85.9</v>
      </c>
      <c r="E11315" s="17">
        <v>34309</v>
      </c>
      <c r="F11315" s="17"/>
    </row>
    <row r="11316" spans="1:6" x14ac:dyDescent="0.25">
      <c r="A11316" s="16" t="s">
        <v>253</v>
      </c>
      <c r="B11316" s="16">
        <v>73505</v>
      </c>
      <c r="C11316" s="16">
        <v>105</v>
      </c>
      <c r="D11316" s="16">
        <v>91.3</v>
      </c>
      <c r="E11316" s="17">
        <v>40438</v>
      </c>
      <c r="F11316" s="17"/>
    </row>
    <row r="11317" spans="1:6" x14ac:dyDescent="0.25">
      <c r="A11317" s="16" t="s">
        <v>253</v>
      </c>
      <c r="B11317" s="16">
        <v>73045</v>
      </c>
      <c r="C11317" s="16">
        <v>48</v>
      </c>
      <c r="D11317" s="16">
        <v>40.700000000000003</v>
      </c>
      <c r="E11317" s="17">
        <v>38353</v>
      </c>
      <c r="F11317" s="17"/>
    </row>
    <row r="11318" spans="1:6" x14ac:dyDescent="0.25">
      <c r="A11318" s="16" t="s">
        <v>253</v>
      </c>
      <c r="B11318" s="16">
        <v>74063</v>
      </c>
      <c r="C11318" s="16">
        <v>173</v>
      </c>
      <c r="D11318" s="16">
        <v>50.3</v>
      </c>
      <c r="E11318" s="17">
        <v>35431</v>
      </c>
      <c r="F11318" s="17"/>
    </row>
    <row r="11319" spans="1:6" x14ac:dyDescent="0.25">
      <c r="A11319" s="16" t="s">
        <v>253</v>
      </c>
      <c r="B11319" s="16">
        <v>73119</v>
      </c>
      <c r="C11319" s="16">
        <v>375</v>
      </c>
      <c r="D11319" s="16">
        <v>195.9</v>
      </c>
      <c r="E11319" s="17">
        <v>36220</v>
      </c>
      <c r="F11319" s="17"/>
    </row>
    <row r="11320" spans="1:6" x14ac:dyDescent="0.25">
      <c r="A11320" s="16" t="s">
        <v>253</v>
      </c>
      <c r="B11320" s="16">
        <v>74462</v>
      </c>
      <c r="C11320" s="16">
        <v>80</v>
      </c>
      <c r="D11320" s="16">
        <v>61.5</v>
      </c>
      <c r="E11320" s="17">
        <v>38726</v>
      </c>
      <c r="F11320" s="17"/>
    </row>
    <row r="11321" spans="1:6" x14ac:dyDescent="0.25">
      <c r="A11321" s="16" t="s">
        <v>253</v>
      </c>
      <c r="B11321" s="16">
        <v>74074</v>
      </c>
      <c r="C11321" s="16">
        <v>112</v>
      </c>
      <c r="D11321" s="16">
        <v>72.8</v>
      </c>
      <c r="E11321" s="17">
        <v>34547</v>
      </c>
      <c r="F11321" s="17"/>
    </row>
    <row r="11322" spans="1:6" x14ac:dyDescent="0.25">
      <c r="A11322" s="16" t="s">
        <v>253</v>
      </c>
      <c r="B11322" s="16">
        <v>74401</v>
      </c>
      <c r="C11322" s="16">
        <v>90</v>
      </c>
      <c r="D11322" s="16">
        <v>72.099999999999994</v>
      </c>
      <c r="E11322" s="17">
        <v>34439</v>
      </c>
      <c r="F11322" s="17"/>
    </row>
    <row r="11323" spans="1:6" x14ac:dyDescent="0.25">
      <c r="A11323" s="16" t="s">
        <v>253</v>
      </c>
      <c r="B11323" s="16">
        <v>74105</v>
      </c>
      <c r="C11323" s="16">
        <v>120</v>
      </c>
      <c r="D11323" s="16">
        <v>64.7</v>
      </c>
      <c r="E11323" s="17">
        <v>38093</v>
      </c>
      <c r="F11323" s="17"/>
    </row>
    <row r="11324" spans="1:6" x14ac:dyDescent="0.25">
      <c r="A11324" s="16" t="s">
        <v>253</v>
      </c>
      <c r="B11324" s="16">
        <v>73601</v>
      </c>
      <c r="C11324" s="16">
        <v>101</v>
      </c>
      <c r="D11324" s="16">
        <v>37.299999999999997</v>
      </c>
      <c r="E11324" s="17">
        <v>35247</v>
      </c>
      <c r="F11324" s="17"/>
    </row>
    <row r="11325" spans="1:6" x14ac:dyDescent="0.25">
      <c r="A11325" s="16" t="s">
        <v>253</v>
      </c>
      <c r="B11325" s="16">
        <v>74058</v>
      </c>
      <c r="C11325" s="16">
        <v>82</v>
      </c>
      <c r="D11325" s="16">
        <v>46.6</v>
      </c>
      <c r="E11325" s="17">
        <v>36586</v>
      </c>
      <c r="F11325" s="17"/>
    </row>
    <row r="11326" spans="1:6" x14ac:dyDescent="0.25">
      <c r="A11326" s="16" t="s">
        <v>253</v>
      </c>
      <c r="B11326" s="16">
        <v>74743</v>
      </c>
      <c r="C11326" s="16">
        <v>100</v>
      </c>
      <c r="D11326" s="16">
        <v>70.7</v>
      </c>
      <c r="E11326" s="17">
        <v>36831</v>
      </c>
      <c r="F11326" s="17"/>
    </row>
    <row r="11327" spans="1:6" x14ac:dyDescent="0.25">
      <c r="A11327" s="16" t="s">
        <v>253</v>
      </c>
      <c r="B11327" s="16">
        <v>74501</v>
      </c>
      <c r="C11327" s="16">
        <v>63</v>
      </c>
      <c r="D11327" s="16">
        <v>47</v>
      </c>
      <c r="E11327" s="17">
        <v>38605</v>
      </c>
      <c r="F11327" s="17"/>
    </row>
    <row r="11328" spans="1:6" x14ac:dyDescent="0.25">
      <c r="A11328" s="16" t="s">
        <v>253</v>
      </c>
      <c r="B11328" s="16">
        <v>74055</v>
      </c>
      <c r="C11328" s="16">
        <v>105</v>
      </c>
      <c r="D11328" s="16">
        <v>91.7</v>
      </c>
      <c r="E11328" s="17">
        <v>41691</v>
      </c>
      <c r="F11328" s="17"/>
    </row>
    <row r="11329" spans="1:6" x14ac:dyDescent="0.25">
      <c r="A11329" s="16" t="s">
        <v>253</v>
      </c>
      <c r="B11329" s="16">
        <v>74571</v>
      </c>
      <c r="C11329" s="16">
        <v>69</v>
      </c>
      <c r="D11329" s="16">
        <v>35.5</v>
      </c>
      <c r="E11329" s="17">
        <v>35739</v>
      </c>
      <c r="F11329" s="17"/>
    </row>
    <row r="11330" spans="1:6" x14ac:dyDescent="0.25">
      <c r="A11330" s="16" t="s">
        <v>253</v>
      </c>
      <c r="B11330" s="16">
        <v>73112</v>
      </c>
      <c r="C11330" s="16">
        <v>100</v>
      </c>
      <c r="D11330" s="16">
        <v>63</v>
      </c>
      <c r="E11330" s="17">
        <v>39974</v>
      </c>
      <c r="F11330" s="17"/>
    </row>
    <row r="11331" spans="1:6" x14ac:dyDescent="0.25">
      <c r="A11331" s="16" t="s">
        <v>253</v>
      </c>
      <c r="B11331" s="16">
        <v>73401</v>
      </c>
      <c r="C11331" s="16">
        <v>76</v>
      </c>
      <c r="D11331" s="16">
        <v>38.299999999999997</v>
      </c>
      <c r="E11331" s="17">
        <v>40595</v>
      </c>
      <c r="F11331" s="17"/>
    </row>
    <row r="11332" spans="1:6" x14ac:dyDescent="0.25">
      <c r="A11332" s="16" t="s">
        <v>253</v>
      </c>
      <c r="B11332" s="16">
        <v>73460</v>
      </c>
      <c r="C11332" s="16">
        <v>70</v>
      </c>
      <c r="D11332" s="16">
        <v>42.6</v>
      </c>
      <c r="E11332" s="17">
        <v>35551</v>
      </c>
      <c r="F11332" s="17"/>
    </row>
    <row r="11333" spans="1:6" x14ac:dyDescent="0.25">
      <c r="A11333" s="16" t="s">
        <v>253</v>
      </c>
      <c r="B11333" s="16">
        <v>74868</v>
      </c>
      <c r="C11333" s="16">
        <v>110</v>
      </c>
      <c r="D11333" s="16">
        <v>49.1</v>
      </c>
      <c r="E11333" s="17">
        <v>35971</v>
      </c>
      <c r="F11333" s="17"/>
    </row>
    <row r="11334" spans="1:6" x14ac:dyDescent="0.25">
      <c r="A11334" s="16" t="s">
        <v>253</v>
      </c>
      <c r="B11334" s="16">
        <v>73121</v>
      </c>
      <c r="C11334" s="16">
        <v>60</v>
      </c>
      <c r="D11334" s="16">
        <v>44</v>
      </c>
      <c r="E11334" s="17">
        <v>37593</v>
      </c>
      <c r="F11334" s="17"/>
    </row>
    <row r="11335" spans="1:6" x14ac:dyDescent="0.25">
      <c r="A11335" s="16" t="s">
        <v>253</v>
      </c>
      <c r="B11335" s="16">
        <v>73703</v>
      </c>
      <c r="C11335" s="16">
        <v>118</v>
      </c>
      <c r="D11335" s="16">
        <v>82.3</v>
      </c>
      <c r="E11335" s="17">
        <v>39692</v>
      </c>
      <c r="F11335" s="17"/>
    </row>
    <row r="11336" spans="1:6" x14ac:dyDescent="0.25">
      <c r="A11336" s="16" t="s">
        <v>253</v>
      </c>
      <c r="B11336" s="16">
        <v>73122</v>
      </c>
      <c r="C11336" s="16">
        <v>55</v>
      </c>
      <c r="D11336" s="16">
        <v>51.6</v>
      </c>
      <c r="E11336" s="17">
        <v>39029</v>
      </c>
      <c r="F11336" s="17"/>
    </row>
    <row r="11337" spans="1:6" x14ac:dyDescent="0.25">
      <c r="A11337" s="16" t="s">
        <v>253</v>
      </c>
      <c r="B11337" s="16">
        <v>73505</v>
      </c>
      <c r="C11337" s="16">
        <v>146</v>
      </c>
      <c r="D11337" s="16">
        <v>137.5</v>
      </c>
      <c r="E11337" s="17">
        <v>41809</v>
      </c>
      <c r="F11337" s="17"/>
    </row>
    <row r="11338" spans="1:6" x14ac:dyDescent="0.25">
      <c r="A11338" s="16" t="s">
        <v>253</v>
      </c>
      <c r="B11338" s="16">
        <v>73550</v>
      </c>
      <c r="C11338" s="16">
        <v>92</v>
      </c>
      <c r="D11338" s="16">
        <v>41.7</v>
      </c>
      <c r="E11338" s="17">
        <v>28672</v>
      </c>
      <c r="F11338" s="17"/>
    </row>
    <row r="11339" spans="1:6" x14ac:dyDescent="0.25">
      <c r="A11339" s="16" t="s">
        <v>253</v>
      </c>
      <c r="B11339" s="16">
        <v>74006</v>
      </c>
      <c r="C11339" s="16">
        <v>92</v>
      </c>
      <c r="D11339" s="16">
        <v>34.700000000000003</v>
      </c>
      <c r="E11339" s="17">
        <v>41025</v>
      </c>
      <c r="F11339" s="17"/>
    </row>
    <row r="11340" spans="1:6" x14ac:dyDescent="0.25">
      <c r="A11340" s="16" t="s">
        <v>253</v>
      </c>
      <c r="B11340" s="16">
        <v>74136</v>
      </c>
      <c r="C11340" s="16">
        <v>171</v>
      </c>
      <c r="D11340" s="16">
        <v>112.4</v>
      </c>
      <c r="E11340" s="17">
        <v>34455</v>
      </c>
      <c r="F11340" s="17"/>
    </row>
    <row r="11341" spans="1:6" x14ac:dyDescent="0.25">
      <c r="A11341" s="16" t="s">
        <v>253</v>
      </c>
      <c r="B11341" s="16">
        <v>74345</v>
      </c>
      <c r="C11341" s="16">
        <v>100</v>
      </c>
      <c r="D11341" s="16">
        <v>72.599999999999994</v>
      </c>
      <c r="E11341" s="17">
        <v>33610</v>
      </c>
      <c r="F11341" s="17"/>
    </row>
    <row r="11342" spans="1:6" x14ac:dyDescent="0.25">
      <c r="A11342" s="16" t="s">
        <v>253</v>
      </c>
      <c r="B11342" s="16">
        <v>73142</v>
      </c>
      <c r="C11342" s="16">
        <v>118</v>
      </c>
      <c r="D11342" s="16">
        <v>92.7</v>
      </c>
      <c r="E11342" s="17">
        <v>34700</v>
      </c>
      <c r="F11342" s="17"/>
    </row>
    <row r="11343" spans="1:6" x14ac:dyDescent="0.25">
      <c r="A11343" s="16" t="s">
        <v>253</v>
      </c>
      <c r="B11343" s="16">
        <v>73750</v>
      </c>
      <c r="C11343" s="16">
        <v>55</v>
      </c>
      <c r="D11343" s="16">
        <v>46.6</v>
      </c>
      <c r="E11343" s="17">
        <v>37412</v>
      </c>
      <c r="F11343" s="17"/>
    </row>
    <row r="11344" spans="1:6" x14ac:dyDescent="0.25">
      <c r="A11344" s="16" t="s">
        <v>253</v>
      </c>
      <c r="B11344" s="16">
        <v>73573</v>
      </c>
      <c r="C11344" s="16">
        <v>83</v>
      </c>
      <c r="D11344" s="16">
        <v>28.1</v>
      </c>
      <c r="E11344" s="17">
        <v>34653</v>
      </c>
      <c r="F11344" s="17"/>
    </row>
    <row r="11345" spans="1:6" x14ac:dyDescent="0.25">
      <c r="A11345" s="16" t="s">
        <v>253</v>
      </c>
      <c r="B11345" s="16">
        <v>73439</v>
      </c>
      <c r="C11345" s="16">
        <v>60</v>
      </c>
      <c r="D11345" s="16">
        <v>35</v>
      </c>
      <c r="E11345" s="17">
        <v>37755</v>
      </c>
      <c r="F11345" s="17"/>
    </row>
    <row r="11346" spans="1:6" x14ac:dyDescent="0.25">
      <c r="A11346" s="16" t="s">
        <v>253</v>
      </c>
      <c r="B11346" s="16">
        <v>73771</v>
      </c>
      <c r="C11346" s="16">
        <v>52</v>
      </c>
      <c r="D11346" s="16">
        <v>34.799999999999997</v>
      </c>
      <c r="E11346" s="17">
        <v>35361</v>
      </c>
      <c r="F11346" s="17"/>
    </row>
    <row r="11347" spans="1:6" x14ac:dyDescent="0.25">
      <c r="A11347" s="16" t="s">
        <v>253</v>
      </c>
      <c r="B11347" s="16">
        <v>73105</v>
      </c>
      <c r="C11347" s="16">
        <v>56</v>
      </c>
      <c r="D11347" s="16">
        <v>37</v>
      </c>
      <c r="E11347" s="17">
        <v>34578</v>
      </c>
      <c r="F11347" s="17"/>
    </row>
    <row r="11348" spans="1:6" x14ac:dyDescent="0.25">
      <c r="A11348" s="16" t="s">
        <v>253</v>
      </c>
      <c r="B11348" s="16">
        <v>73044</v>
      </c>
      <c r="C11348" s="16">
        <v>100</v>
      </c>
      <c r="D11348" s="16">
        <v>81.400000000000006</v>
      </c>
      <c r="E11348" s="17">
        <v>37746</v>
      </c>
      <c r="F11348" s="17"/>
    </row>
    <row r="11349" spans="1:6" x14ac:dyDescent="0.25">
      <c r="A11349" s="16" t="s">
        <v>253</v>
      </c>
      <c r="B11349" s="16">
        <v>74701</v>
      </c>
      <c r="C11349" s="16">
        <v>65</v>
      </c>
      <c r="D11349" s="16">
        <v>40.6</v>
      </c>
      <c r="E11349" s="17">
        <v>37078</v>
      </c>
      <c r="F11349" s="17"/>
    </row>
    <row r="11350" spans="1:6" x14ac:dyDescent="0.25">
      <c r="A11350" s="16" t="s">
        <v>253</v>
      </c>
      <c r="B11350" s="16">
        <v>74820</v>
      </c>
      <c r="C11350" s="16">
        <v>132</v>
      </c>
      <c r="D11350" s="16">
        <v>45.9</v>
      </c>
      <c r="E11350" s="17">
        <v>34967</v>
      </c>
      <c r="F11350" s="17"/>
    </row>
    <row r="11351" spans="1:6" x14ac:dyDescent="0.25">
      <c r="A11351" s="16" t="s">
        <v>253</v>
      </c>
      <c r="B11351" s="16">
        <v>73111</v>
      </c>
      <c r="C11351" s="16">
        <v>107</v>
      </c>
      <c r="D11351" s="16">
        <v>81.400000000000006</v>
      </c>
      <c r="E11351" s="17">
        <v>36572</v>
      </c>
      <c r="F11351" s="17"/>
    </row>
    <row r="11352" spans="1:6" x14ac:dyDescent="0.25">
      <c r="A11352" s="16" t="s">
        <v>253</v>
      </c>
      <c r="B11352" s="16">
        <v>73644</v>
      </c>
      <c r="C11352" s="16">
        <v>118</v>
      </c>
      <c r="D11352" s="16">
        <v>53.7</v>
      </c>
      <c r="E11352" s="17">
        <v>38305</v>
      </c>
      <c r="F11352" s="17"/>
    </row>
    <row r="11353" spans="1:6" x14ac:dyDescent="0.25">
      <c r="A11353" s="16" t="s">
        <v>253</v>
      </c>
      <c r="B11353" s="16">
        <v>74136</v>
      </c>
      <c r="C11353" s="16">
        <v>74</v>
      </c>
      <c r="D11353" s="16">
        <v>71.7</v>
      </c>
      <c r="E11353" s="17">
        <v>38175</v>
      </c>
      <c r="F11353" s="17"/>
    </row>
    <row r="11354" spans="1:6" x14ac:dyDescent="0.25">
      <c r="A11354" s="16" t="s">
        <v>253</v>
      </c>
      <c r="B11354" s="16">
        <v>74361</v>
      </c>
      <c r="C11354" s="16">
        <v>65</v>
      </c>
      <c r="D11354" s="16">
        <v>27.7</v>
      </c>
      <c r="E11354" s="17">
        <v>35856</v>
      </c>
      <c r="F11354" s="17"/>
    </row>
    <row r="11355" spans="1:6" x14ac:dyDescent="0.25">
      <c r="A11355" s="16" t="s">
        <v>253</v>
      </c>
      <c r="B11355" s="16">
        <v>73010</v>
      </c>
      <c r="C11355" s="16">
        <v>50</v>
      </c>
      <c r="E11355" s="17">
        <v>43777</v>
      </c>
      <c r="F11355" s="17"/>
    </row>
    <row r="11356" spans="1:6" x14ac:dyDescent="0.25">
      <c r="A11356" s="16" t="s">
        <v>253</v>
      </c>
      <c r="B11356" s="16">
        <v>73099</v>
      </c>
      <c r="C11356" s="16">
        <v>69</v>
      </c>
      <c r="D11356" s="16">
        <v>48.6</v>
      </c>
      <c r="E11356" s="17">
        <v>37397</v>
      </c>
      <c r="F11356" s="17"/>
    </row>
    <row r="11357" spans="1:6" x14ac:dyDescent="0.25">
      <c r="A11357" s="16" t="s">
        <v>253</v>
      </c>
      <c r="B11357" s="16">
        <v>73662</v>
      </c>
      <c r="C11357" s="16">
        <v>67</v>
      </c>
      <c r="D11357" s="16">
        <v>35</v>
      </c>
      <c r="E11357" s="17">
        <v>40193</v>
      </c>
      <c r="F11357" s="17"/>
    </row>
    <row r="11358" spans="1:6" x14ac:dyDescent="0.25">
      <c r="A11358" s="16" t="s">
        <v>253</v>
      </c>
      <c r="B11358" s="16">
        <v>73132</v>
      </c>
      <c r="C11358" s="16">
        <v>120</v>
      </c>
      <c r="D11358" s="16">
        <v>87.8</v>
      </c>
      <c r="E11358" s="17">
        <v>37055</v>
      </c>
      <c r="F11358" s="17"/>
    </row>
    <row r="11359" spans="1:6" x14ac:dyDescent="0.25">
      <c r="A11359" s="16" t="s">
        <v>253</v>
      </c>
      <c r="B11359" s="16">
        <v>74066</v>
      </c>
      <c r="C11359" s="16">
        <v>69</v>
      </c>
      <c r="D11359" s="16">
        <v>47.9</v>
      </c>
      <c r="E11359" s="17">
        <v>43216</v>
      </c>
      <c r="F11359" s="17"/>
    </row>
    <row r="11360" spans="1:6" x14ac:dyDescent="0.25">
      <c r="A11360" s="16" t="s">
        <v>253</v>
      </c>
      <c r="B11360" s="16">
        <v>74401</v>
      </c>
      <c r="C11360" s="16">
        <v>105</v>
      </c>
      <c r="D11360" s="16">
        <v>90.6</v>
      </c>
      <c r="E11360" s="17">
        <v>34425</v>
      </c>
      <c r="F11360" s="17"/>
    </row>
    <row r="11361" spans="1:6" x14ac:dyDescent="0.25">
      <c r="A11361" s="16" t="s">
        <v>253</v>
      </c>
      <c r="B11361" s="16">
        <v>73651</v>
      </c>
      <c r="C11361" s="16">
        <v>58</v>
      </c>
      <c r="D11361" s="16">
        <v>29.9</v>
      </c>
      <c r="E11361" s="17">
        <v>35309</v>
      </c>
      <c r="F11361" s="17"/>
    </row>
    <row r="11362" spans="1:6" x14ac:dyDescent="0.25">
      <c r="A11362" s="16" t="s">
        <v>253</v>
      </c>
      <c r="B11362" s="16">
        <v>73110</v>
      </c>
      <c r="C11362" s="16">
        <v>116</v>
      </c>
      <c r="D11362" s="16">
        <v>65.2</v>
      </c>
      <c r="E11362" s="17">
        <v>32661</v>
      </c>
      <c r="F11362" s="17"/>
    </row>
    <row r="11363" spans="1:6" x14ac:dyDescent="0.25">
      <c r="A11363" s="16" t="s">
        <v>253</v>
      </c>
      <c r="B11363" s="16">
        <v>74020</v>
      </c>
      <c r="C11363" s="16">
        <v>90</v>
      </c>
      <c r="D11363" s="16">
        <v>65.900000000000006</v>
      </c>
      <c r="E11363" s="17">
        <v>37918</v>
      </c>
      <c r="F11363" s="17"/>
    </row>
    <row r="11364" spans="1:6" x14ac:dyDescent="0.25">
      <c r="A11364" s="16" t="s">
        <v>253</v>
      </c>
      <c r="B11364" s="16">
        <v>74631</v>
      </c>
      <c r="C11364" s="16">
        <v>137</v>
      </c>
      <c r="D11364" s="16">
        <v>42.6</v>
      </c>
      <c r="E11364" s="17">
        <v>37132</v>
      </c>
      <c r="F11364" s="17"/>
    </row>
    <row r="11365" spans="1:6" x14ac:dyDescent="0.25">
      <c r="A11365" s="16" t="s">
        <v>253</v>
      </c>
      <c r="B11365" s="16">
        <v>73018</v>
      </c>
      <c r="C11365" s="16">
        <v>82</v>
      </c>
      <c r="D11365" s="16">
        <v>57.5</v>
      </c>
      <c r="E11365" s="17">
        <v>36192</v>
      </c>
      <c r="F11365" s="17"/>
    </row>
    <row r="11366" spans="1:6" x14ac:dyDescent="0.25">
      <c r="A11366" s="16" t="s">
        <v>253</v>
      </c>
      <c r="B11366" s="16">
        <v>73542</v>
      </c>
      <c r="C11366" s="16">
        <v>30</v>
      </c>
      <c r="D11366" s="16">
        <v>25.9</v>
      </c>
      <c r="E11366" s="17">
        <v>42471</v>
      </c>
      <c r="F11366" s="17"/>
    </row>
    <row r="11367" spans="1:6" x14ac:dyDescent="0.25">
      <c r="A11367" s="16" t="s">
        <v>253</v>
      </c>
      <c r="B11367" s="16">
        <v>74547</v>
      </c>
      <c r="C11367" s="16">
        <v>60</v>
      </c>
      <c r="D11367" s="16">
        <v>38.4</v>
      </c>
      <c r="E11367" s="17">
        <v>36705</v>
      </c>
      <c r="F11367" s="17"/>
    </row>
    <row r="11368" spans="1:6" x14ac:dyDescent="0.25">
      <c r="A11368" s="16" t="s">
        <v>253</v>
      </c>
      <c r="B11368" s="16">
        <v>74743</v>
      </c>
      <c r="C11368" s="16">
        <v>124</v>
      </c>
      <c r="D11368" s="16">
        <v>51.6</v>
      </c>
      <c r="E11368" s="17">
        <v>38673</v>
      </c>
      <c r="F11368" s="17"/>
    </row>
    <row r="11369" spans="1:6" x14ac:dyDescent="0.25">
      <c r="A11369" s="16" t="s">
        <v>253</v>
      </c>
      <c r="B11369" s="16">
        <v>73080</v>
      </c>
      <c r="C11369" s="16">
        <v>105</v>
      </c>
      <c r="D11369" s="16">
        <v>40.4</v>
      </c>
      <c r="E11369" s="17">
        <v>35400</v>
      </c>
      <c r="F11369" s="17"/>
    </row>
    <row r="11370" spans="1:6" x14ac:dyDescent="0.25">
      <c r="A11370" s="16" t="s">
        <v>253</v>
      </c>
      <c r="B11370" s="16">
        <v>74135</v>
      </c>
      <c r="C11370" s="16">
        <v>84</v>
      </c>
      <c r="D11370" s="16">
        <v>74.400000000000006</v>
      </c>
      <c r="E11370" s="17">
        <v>37926</v>
      </c>
      <c r="F11370" s="17"/>
    </row>
    <row r="11371" spans="1:6" x14ac:dyDescent="0.25">
      <c r="A11371" s="16" t="s">
        <v>253</v>
      </c>
      <c r="B11371" s="16">
        <v>74880</v>
      </c>
      <c r="C11371" s="16">
        <v>60</v>
      </c>
      <c r="D11371" s="16">
        <v>38.5</v>
      </c>
      <c r="E11371" s="17">
        <v>27273</v>
      </c>
      <c r="F11371" s="17"/>
    </row>
    <row r="11372" spans="1:6" x14ac:dyDescent="0.25">
      <c r="A11372" s="16" t="s">
        <v>253</v>
      </c>
      <c r="B11372" s="16">
        <v>73075</v>
      </c>
      <c r="C11372" s="16">
        <v>109</v>
      </c>
      <c r="D11372" s="16">
        <v>60.1</v>
      </c>
      <c r="E11372" s="17">
        <v>35886</v>
      </c>
      <c r="F11372" s="17"/>
    </row>
    <row r="11373" spans="1:6" x14ac:dyDescent="0.25">
      <c r="A11373" s="16" t="s">
        <v>253</v>
      </c>
      <c r="B11373" s="16">
        <v>74023</v>
      </c>
      <c r="C11373" s="16">
        <v>67</v>
      </c>
      <c r="D11373" s="16">
        <v>35.799999999999997</v>
      </c>
      <c r="E11373" s="17">
        <v>38363</v>
      </c>
      <c r="F11373" s="17"/>
    </row>
    <row r="11374" spans="1:6" x14ac:dyDescent="0.25">
      <c r="A11374" s="16" t="s">
        <v>253</v>
      </c>
      <c r="B11374" s="16">
        <v>74955</v>
      </c>
      <c r="C11374" s="16">
        <v>162</v>
      </c>
      <c r="D11374" s="16">
        <v>91.6</v>
      </c>
      <c r="E11374" s="17">
        <v>34455</v>
      </c>
      <c r="F11374" s="17"/>
    </row>
    <row r="11375" spans="1:6" x14ac:dyDescent="0.25">
      <c r="A11375" s="16" t="s">
        <v>253</v>
      </c>
      <c r="B11375" s="16">
        <v>74464</v>
      </c>
      <c r="C11375" s="16">
        <v>139</v>
      </c>
      <c r="D11375" s="16">
        <v>75.5</v>
      </c>
      <c r="E11375" s="17">
        <v>34578</v>
      </c>
      <c r="F11375" s="17"/>
    </row>
    <row r="11376" spans="1:6" x14ac:dyDescent="0.25">
      <c r="A11376" s="16" t="s">
        <v>253</v>
      </c>
      <c r="B11376" s="16">
        <v>74733</v>
      </c>
      <c r="C11376" s="16">
        <v>95</v>
      </c>
      <c r="D11376" s="16">
        <v>40.6</v>
      </c>
      <c r="E11376" s="17">
        <v>38249</v>
      </c>
      <c r="F11376" s="17"/>
    </row>
    <row r="11377" spans="1:6" x14ac:dyDescent="0.25">
      <c r="A11377" s="16" t="s">
        <v>253</v>
      </c>
      <c r="B11377" s="16">
        <v>73008</v>
      </c>
      <c r="C11377" s="16">
        <v>55</v>
      </c>
      <c r="D11377" s="16">
        <v>50.8</v>
      </c>
      <c r="E11377" s="17">
        <v>39356</v>
      </c>
      <c r="F11377" s="17"/>
    </row>
    <row r="11378" spans="1:6" x14ac:dyDescent="0.25">
      <c r="A11378" s="16" t="s">
        <v>253</v>
      </c>
      <c r="B11378" s="16">
        <v>74848</v>
      </c>
      <c r="C11378" s="16">
        <v>155</v>
      </c>
      <c r="D11378" s="16">
        <v>47.3</v>
      </c>
      <c r="E11378" s="17">
        <v>41565</v>
      </c>
      <c r="F11378" s="17"/>
    </row>
    <row r="11379" spans="1:6" x14ac:dyDescent="0.25">
      <c r="A11379" s="16" t="s">
        <v>253</v>
      </c>
      <c r="B11379" s="16">
        <v>74730</v>
      </c>
      <c r="C11379" s="16">
        <v>82</v>
      </c>
      <c r="D11379" s="16">
        <v>49.3</v>
      </c>
      <c r="E11379" s="17">
        <v>39367</v>
      </c>
      <c r="F11379" s="17"/>
    </row>
    <row r="11380" spans="1:6" x14ac:dyDescent="0.25">
      <c r="A11380" s="16" t="s">
        <v>253</v>
      </c>
      <c r="B11380" s="16">
        <v>73099</v>
      </c>
      <c r="C11380" s="16">
        <v>150</v>
      </c>
      <c r="D11380" s="16">
        <v>120.3</v>
      </c>
      <c r="E11380" s="17">
        <v>34869</v>
      </c>
      <c r="F11380" s="17"/>
    </row>
    <row r="11381" spans="1:6" x14ac:dyDescent="0.25">
      <c r="A11381" s="16" t="s">
        <v>253</v>
      </c>
      <c r="B11381" s="16">
        <v>73023</v>
      </c>
      <c r="C11381" s="16">
        <v>120</v>
      </c>
      <c r="D11381" s="16">
        <v>59.4</v>
      </c>
      <c r="E11381" s="17">
        <v>34274</v>
      </c>
      <c r="F11381" s="17"/>
    </row>
    <row r="11382" spans="1:6" x14ac:dyDescent="0.25">
      <c r="A11382" s="16" t="s">
        <v>253</v>
      </c>
      <c r="B11382" s="16">
        <v>73089</v>
      </c>
      <c r="C11382" s="16">
        <v>52</v>
      </c>
      <c r="D11382" s="16">
        <v>37.6</v>
      </c>
      <c r="E11382" s="17">
        <v>37691</v>
      </c>
      <c r="F11382" s="17"/>
    </row>
    <row r="11383" spans="1:6" x14ac:dyDescent="0.25">
      <c r="A11383" s="16" t="s">
        <v>253</v>
      </c>
      <c r="B11383" s="16">
        <v>74066</v>
      </c>
      <c r="C11383" s="16">
        <v>85</v>
      </c>
      <c r="D11383" s="16">
        <v>56.4</v>
      </c>
      <c r="E11383" s="17">
        <v>40324</v>
      </c>
      <c r="F11383" s="17"/>
    </row>
    <row r="11384" spans="1:6" x14ac:dyDescent="0.25">
      <c r="A11384" s="16" t="s">
        <v>253</v>
      </c>
      <c r="B11384" s="16">
        <v>74959</v>
      </c>
      <c r="C11384" s="16">
        <v>95</v>
      </c>
      <c r="D11384" s="16">
        <v>58.8</v>
      </c>
      <c r="E11384" s="17">
        <v>35186</v>
      </c>
      <c r="F11384" s="17"/>
    </row>
    <row r="11385" spans="1:6" x14ac:dyDescent="0.25">
      <c r="A11385" s="16" t="s">
        <v>253</v>
      </c>
      <c r="B11385" s="16">
        <v>73942</v>
      </c>
      <c r="C11385" s="16">
        <v>77</v>
      </c>
      <c r="D11385" s="16">
        <v>40.5</v>
      </c>
      <c r="E11385" s="17">
        <v>39630</v>
      </c>
      <c r="F11385" s="17"/>
    </row>
    <row r="11386" spans="1:6" x14ac:dyDescent="0.25">
      <c r="A11386" s="16" t="s">
        <v>253</v>
      </c>
      <c r="B11386" s="16">
        <v>74006</v>
      </c>
      <c r="C11386" s="16">
        <v>100</v>
      </c>
      <c r="D11386" s="16">
        <v>70.8</v>
      </c>
      <c r="E11386" s="17">
        <v>33329</v>
      </c>
      <c r="F11386" s="17"/>
    </row>
    <row r="11387" spans="1:6" x14ac:dyDescent="0.25">
      <c r="A11387" s="16" t="s">
        <v>253</v>
      </c>
      <c r="B11387" s="16">
        <v>73077</v>
      </c>
      <c r="C11387" s="16">
        <v>112</v>
      </c>
      <c r="D11387" s="16">
        <v>64.2</v>
      </c>
      <c r="E11387" s="17">
        <v>36451</v>
      </c>
      <c r="F11387" s="17"/>
    </row>
    <row r="11388" spans="1:6" x14ac:dyDescent="0.25">
      <c r="A11388" s="16" t="s">
        <v>253</v>
      </c>
      <c r="B11388" s="16">
        <v>73048</v>
      </c>
      <c r="C11388" s="16">
        <v>60</v>
      </c>
      <c r="D11388" s="16">
        <v>39.799999999999997</v>
      </c>
      <c r="E11388" s="17">
        <v>38727</v>
      </c>
      <c r="F11388" s="17"/>
    </row>
    <row r="11389" spans="1:6" x14ac:dyDescent="0.25">
      <c r="A11389" s="16" t="s">
        <v>253</v>
      </c>
      <c r="B11389" s="16">
        <v>73448</v>
      </c>
      <c r="C11389" s="16">
        <v>69</v>
      </c>
      <c r="D11389" s="16">
        <v>53.3</v>
      </c>
      <c r="E11389" s="17">
        <v>35643</v>
      </c>
      <c r="F11389" s="17"/>
    </row>
    <row r="11390" spans="1:6" x14ac:dyDescent="0.25">
      <c r="A11390" s="16" t="s">
        <v>253</v>
      </c>
      <c r="B11390" s="16">
        <v>74851</v>
      </c>
      <c r="C11390" s="16">
        <v>80</v>
      </c>
      <c r="D11390" s="16">
        <v>59.4</v>
      </c>
      <c r="E11390" s="17">
        <v>35974</v>
      </c>
      <c r="F11390" s="17"/>
    </row>
    <row r="11391" spans="1:6" x14ac:dyDescent="0.25">
      <c r="A11391" s="16" t="s">
        <v>253</v>
      </c>
      <c r="B11391" s="16">
        <v>73763</v>
      </c>
      <c r="C11391" s="16">
        <v>48</v>
      </c>
      <c r="D11391" s="16">
        <v>31.3</v>
      </c>
      <c r="E11391" s="17">
        <v>38008</v>
      </c>
      <c r="F11391" s="17"/>
    </row>
    <row r="11392" spans="1:6" x14ac:dyDescent="0.25">
      <c r="A11392" s="16" t="s">
        <v>253</v>
      </c>
      <c r="B11392" s="16">
        <v>74464</v>
      </c>
      <c r="C11392" s="16">
        <v>100</v>
      </c>
      <c r="D11392" s="16">
        <v>100.4</v>
      </c>
      <c r="E11392" s="17">
        <v>35796</v>
      </c>
      <c r="F11392" s="17"/>
    </row>
    <row r="11393" spans="1:6" x14ac:dyDescent="0.25">
      <c r="A11393" s="16" t="s">
        <v>253</v>
      </c>
      <c r="B11393" s="16">
        <v>73446</v>
      </c>
      <c r="C11393" s="16">
        <v>140</v>
      </c>
      <c r="D11393" s="16">
        <v>51.8</v>
      </c>
      <c r="E11393" s="17">
        <v>34943</v>
      </c>
      <c r="F11393" s="17"/>
    </row>
    <row r="11394" spans="1:6" x14ac:dyDescent="0.25">
      <c r="A11394" s="16" t="s">
        <v>253</v>
      </c>
      <c r="B11394" s="16">
        <v>73601</v>
      </c>
      <c r="C11394" s="16">
        <v>100</v>
      </c>
      <c r="D11394" s="16">
        <v>66.3</v>
      </c>
      <c r="E11394" s="17">
        <v>34274</v>
      </c>
      <c r="F11394" s="17"/>
    </row>
    <row r="11395" spans="1:6" x14ac:dyDescent="0.25">
      <c r="A11395" s="16" t="s">
        <v>253</v>
      </c>
      <c r="B11395" s="16">
        <v>73034</v>
      </c>
      <c r="C11395" s="16">
        <v>122</v>
      </c>
      <c r="D11395" s="16">
        <v>85.9</v>
      </c>
      <c r="E11395" s="17">
        <v>38777</v>
      </c>
      <c r="F11395" s="17"/>
    </row>
    <row r="11396" spans="1:6" x14ac:dyDescent="0.25">
      <c r="A11396" s="16" t="s">
        <v>253</v>
      </c>
      <c r="B11396" s="16">
        <v>73521</v>
      </c>
      <c r="C11396" s="16">
        <v>158</v>
      </c>
      <c r="D11396" s="16">
        <v>86.8</v>
      </c>
      <c r="E11396" s="17">
        <v>39003</v>
      </c>
      <c r="F11396" s="17"/>
    </row>
    <row r="11397" spans="1:6" x14ac:dyDescent="0.25">
      <c r="A11397" s="16" t="s">
        <v>253</v>
      </c>
      <c r="B11397" s="16">
        <v>73119</v>
      </c>
      <c r="C11397" s="16">
        <v>120</v>
      </c>
      <c r="D11397" s="16">
        <v>81.900000000000006</v>
      </c>
      <c r="E11397" s="17">
        <v>34366</v>
      </c>
      <c r="F11397" s="17"/>
    </row>
    <row r="11398" spans="1:6" x14ac:dyDescent="0.25">
      <c r="A11398" s="16" t="s">
        <v>253</v>
      </c>
      <c r="B11398" s="16">
        <v>73069</v>
      </c>
      <c r="C11398" s="16">
        <v>89</v>
      </c>
      <c r="D11398" s="16">
        <v>80.7</v>
      </c>
      <c r="E11398" s="17">
        <v>34790</v>
      </c>
      <c r="F11398" s="17"/>
    </row>
    <row r="11399" spans="1:6" x14ac:dyDescent="0.25">
      <c r="A11399" s="16" t="s">
        <v>253</v>
      </c>
      <c r="B11399" s="16">
        <v>74346</v>
      </c>
      <c r="C11399" s="16">
        <v>98</v>
      </c>
      <c r="D11399" s="16">
        <v>46.3</v>
      </c>
      <c r="E11399" s="17">
        <v>37514</v>
      </c>
      <c r="F11399" s="17"/>
    </row>
    <row r="11400" spans="1:6" x14ac:dyDescent="0.25">
      <c r="A11400" s="16" t="s">
        <v>253</v>
      </c>
      <c r="B11400" s="16">
        <v>73044</v>
      </c>
      <c r="C11400" s="16">
        <v>125</v>
      </c>
      <c r="D11400" s="16">
        <v>114.9</v>
      </c>
      <c r="E11400" s="17">
        <v>36404</v>
      </c>
      <c r="F11400" s="17"/>
    </row>
    <row r="11401" spans="1:6" x14ac:dyDescent="0.25">
      <c r="A11401" s="16" t="s">
        <v>253</v>
      </c>
      <c r="B11401" s="16">
        <v>74012</v>
      </c>
      <c r="C11401" s="16">
        <v>60</v>
      </c>
      <c r="D11401" s="16">
        <v>97.2</v>
      </c>
      <c r="E11401" s="17">
        <v>36942</v>
      </c>
      <c r="F11401" s="17"/>
    </row>
    <row r="11402" spans="1:6" x14ac:dyDescent="0.25">
      <c r="A11402" s="16" t="s">
        <v>253</v>
      </c>
      <c r="B11402" s="16">
        <v>73932</v>
      </c>
      <c r="C11402" s="16">
        <v>62</v>
      </c>
      <c r="D11402" s="16">
        <v>35.1</v>
      </c>
      <c r="E11402" s="17">
        <v>41682</v>
      </c>
      <c r="F11402" s="17"/>
    </row>
    <row r="11403" spans="1:6" x14ac:dyDescent="0.25">
      <c r="A11403" s="16" t="s">
        <v>253</v>
      </c>
      <c r="B11403" s="16">
        <v>73112</v>
      </c>
      <c r="C11403" s="16">
        <v>132</v>
      </c>
      <c r="D11403" s="16">
        <v>29.9</v>
      </c>
      <c r="E11403" s="17">
        <v>43269</v>
      </c>
      <c r="F11403" s="17"/>
    </row>
    <row r="11404" spans="1:6" x14ac:dyDescent="0.25">
      <c r="A11404" s="16" t="s">
        <v>253</v>
      </c>
      <c r="B11404" s="16">
        <v>73018</v>
      </c>
      <c r="C11404" s="16">
        <v>49</v>
      </c>
      <c r="D11404" s="16">
        <v>42.8</v>
      </c>
      <c r="E11404" s="17">
        <v>40515</v>
      </c>
      <c r="F11404" s="17"/>
    </row>
    <row r="11405" spans="1:6" x14ac:dyDescent="0.25">
      <c r="A11405" s="16" t="s">
        <v>253</v>
      </c>
      <c r="B11405" s="16">
        <v>73701</v>
      </c>
      <c r="C11405" s="16">
        <v>45</v>
      </c>
      <c r="D11405" s="16">
        <v>31.9</v>
      </c>
      <c r="E11405" s="17">
        <v>38169</v>
      </c>
      <c r="F11405" s="17"/>
    </row>
    <row r="11406" spans="1:6" x14ac:dyDescent="0.25">
      <c r="A11406" s="16" t="s">
        <v>253</v>
      </c>
      <c r="B11406" s="16">
        <v>73045</v>
      </c>
      <c r="C11406" s="16">
        <v>100</v>
      </c>
      <c r="D11406" s="16">
        <v>86.8</v>
      </c>
      <c r="E11406" s="17">
        <v>36874</v>
      </c>
      <c r="F11406" s="17"/>
    </row>
    <row r="11407" spans="1:6" x14ac:dyDescent="0.25">
      <c r="A11407" s="16" t="s">
        <v>253</v>
      </c>
      <c r="B11407" s="16">
        <v>74135</v>
      </c>
      <c r="C11407" s="16">
        <v>121</v>
      </c>
      <c r="D11407" s="16">
        <v>72.5</v>
      </c>
      <c r="E11407" s="17">
        <v>37787</v>
      </c>
      <c r="F11407" s="17"/>
    </row>
    <row r="11408" spans="1:6" x14ac:dyDescent="0.25">
      <c r="A11408" s="16" t="s">
        <v>253</v>
      </c>
      <c r="B11408" s="16">
        <v>74437</v>
      </c>
      <c r="C11408" s="16">
        <v>119</v>
      </c>
      <c r="D11408" s="16">
        <v>85.8</v>
      </c>
      <c r="E11408" s="17">
        <v>37894</v>
      </c>
      <c r="F11408" s="17"/>
    </row>
    <row r="11409" spans="1:6" x14ac:dyDescent="0.25">
      <c r="A11409" s="16" t="s">
        <v>253</v>
      </c>
      <c r="B11409" s="16">
        <v>74432</v>
      </c>
      <c r="C11409" s="16">
        <v>100</v>
      </c>
      <c r="D11409" s="16">
        <v>76.2</v>
      </c>
      <c r="E11409" s="17">
        <v>37020</v>
      </c>
      <c r="F11409" s="17"/>
    </row>
    <row r="11410" spans="1:6" x14ac:dyDescent="0.25">
      <c r="A11410" s="16" t="s">
        <v>253</v>
      </c>
      <c r="B11410" s="16">
        <v>73068</v>
      </c>
      <c r="C11410" s="16">
        <v>110</v>
      </c>
      <c r="D11410" s="16">
        <v>89.9</v>
      </c>
      <c r="E11410" s="17">
        <v>35004</v>
      </c>
      <c r="F11410" s="17"/>
    </row>
    <row r="11411" spans="1:6" x14ac:dyDescent="0.25">
      <c r="A11411" s="16" t="s">
        <v>253</v>
      </c>
      <c r="B11411" s="16">
        <v>74604</v>
      </c>
      <c r="C11411" s="16">
        <v>96</v>
      </c>
      <c r="D11411" s="16">
        <v>40.200000000000003</v>
      </c>
      <c r="E11411" s="17">
        <v>34715</v>
      </c>
      <c r="F11411" s="17"/>
    </row>
    <row r="11412" spans="1:6" x14ac:dyDescent="0.25">
      <c r="A11412" s="16" t="s">
        <v>253</v>
      </c>
      <c r="B11412" s="16">
        <v>73706</v>
      </c>
      <c r="C11412" s="16">
        <v>138</v>
      </c>
      <c r="D11412" s="16">
        <v>113.2</v>
      </c>
      <c r="E11412" s="17">
        <v>38392</v>
      </c>
      <c r="F11412" s="17"/>
    </row>
    <row r="11413" spans="1:6" x14ac:dyDescent="0.25">
      <c r="A11413" s="16" t="s">
        <v>253</v>
      </c>
      <c r="B11413" s="16">
        <v>74012</v>
      </c>
      <c r="C11413" s="16">
        <v>82</v>
      </c>
      <c r="D11413" s="16">
        <v>81.3</v>
      </c>
      <c r="E11413" s="17">
        <v>39715</v>
      </c>
      <c r="F11413" s="17"/>
    </row>
    <row r="11414" spans="1:6" x14ac:dyDescent="0.25">
      <c r="A11414" s="16" t="s">
        <v>253</v>
      </c>
      <c r="B11414" s="16">
        <v>73120</v>
      </c>
      <c r="C11414" s="16">
        <v>137</v>
      </c>
      <c r="D11414" s="16">
        <v>120.4</v>
      </c>
      <c r="E11414" s="17">
        <v>40270</v>
      </c>
      <c r="F11414" s="17"/>
    </row>
    <row r="11415" spans="1:6" x14ac:dyDescent="0.25">
      <c r="A11415" s="16" t="s">
        <v>253</v>
      </c>
      <c r="B11415" s="16">
        <v>74502</v>
      </c>
      <c r="C11415" s="16">
        <v>81</v>
      </c>
      <c r="D11415" s="16">
        <v>71.900000000000006</v>
      </c>
      <c r="E11415" s="17">
        <v>35643</v>
      </c>
      <c r="F11415" s="17"/>
    </row>
    <row r="11416" spans="1:6" x14ac:dyDescent="0.25">
      <c r="A11416" s="16" t="s">
        <v>253</v>
      </c>
      <c r="B11416" s="16">
        <v>74701</v>
      </c>
      <c r="C11416" s="16">
        <v>104</v>
      </c>
      <c r="D11416" s="16">
        <v>61.6</v>
      </c>
      <c r="E11416" s="17">
        <v>36161</v>
      </c>
      <c r="F11416" s="17"/>
    </row>
    <row r="11417" spans="1:6" x14ac:dyDescent="0.25">
      <c r="A11417" s="16" t="s">
        <v>253</v>
      </c>
      <c r="B11417" s="16">
        <v>74070</v>
      </c>
      <c r="C11417" s="16">
        <v>70</v>
      </c>
      <c r="D11417" s="16">
        <v>38.799999999999997</v>
      </c>
      <c r="E11417" s="17">
        <v>35490</v>
      </c>
      <c r="F11417" s="17"/>
    </row>
    <row r="11418" spans="1:6" x14ac:dyDescent="0.25">
      <c r="A11418" s="16" t="s">
        <v>253</v>
      </c>
      <c r="B11418" s="16">
        <v>74055</v>
      </c>
      <c r="C11418" s="16">
        <v>120</v>
      </c>
      <c r="D11418" s="16">
        <v>87.1</v>
      </c>
      <c r="E11418" s="17">
        <v>36655</v>
      </c>
      <c r="F11418" s="17"/>
    </row>
    <row r="11419" spans="1:6" x14ac:dyDescent="0.25">
      <c r="A11419" s="16" t="s">
        <v>253</v>
      </c>
      <c r="B11419" s="16">
        <v>74002</v>
      </c>
      <c r="C11419" s="16">
        <v>40</v>
      </c>
      <c r="D11419" s="16">
        <v>32.700000000000003</v>
      </c>
      <c r="E11419" s="17">
        <v>38576</v>
      </c>
      <c r="F11419" s="17"/>
    </row>
    <row r="11420" spans="1:6" x14ac:dyDescent="0.25">
      <c r="A11420" s="16" t="s">
        <v>253</v>
      </c>
      <c r="B11420" s="16">
        <v>73401</v>
      </c>
      <c r="C11420" s="16">
        <v>126</v>
      </c>
      <c r="D11420" s="16">
        <v>81.8</v>
      </c>
      <c r="E11420" s="17">
        <v>34407</v>
      </c>
      <c r="F11420" s="17"/>
    </row>
    <row r="11421" spans="1:6" x14ac:dyDescent="0.25">
      <c r="A11421" s="16" t="s">
        <v>253</v>
      </c>
      <c r="B11421" s="16">
        <v>73049</v>
      </c>
      <c r="C11421" s="16">
        <v>160</v>
      </c>
      <c r="D11421" s="16">
        <v>79.400000000000006</v>
      </c>
      <c r="E11421" s="17">
        <v>33644</v>
      </c>
      <c r="F11421" s="17"/>
    </row>
    <row r="11422" spans="1:6" x14ac:dyDescent="0.25">
      <c r="A11422" s="16" t="s">
        <v>253</v>
      </c>
      <c r="B11422" s="16">
        <v>73072</v>
      </c>
      <c r="C11422" s="16">
        <v>136</v>
      </c>
      <c r="D11422" s="16">
        <v>111.1</v>
      </c>
      <c r="E11422" s="17">
        <v>33756</v>
      </c>
      <c r="F11422" s="17"/>
    </row>
    <row r="11423" spans="1:6" x14ac:dyDescent="0.25">
      <c r="A11423" s="16" t="s">
        <v>253</v>
      </c>
      <c r="B11423" s="16">
        <v>73009</v>
      </c>
      <c r="C11423" s="16">
        <v>65</v>
      </c>
      <c r="D11423" s="16">
        <v>35</v>
      </c>
      <c r="E11423" s="17">
        <v>37196</v>
      </c>
      <c r="F11423" s="17"/>
    </row>
    <row r="11424" spans="1:6" x14ac:dyDescent="0.25">
      <c r="A11424" s="16" t="s">
        <v>253</v>
      </c>
      <c r="B11424" s="16">
        <v>74937</v>
      </c>
      <c r="C11424" s="16">
        <v>84</v>
      </c>
      <c r="D11424" s="16">
        <v>64.5</v>
      </c>
      <c r="E11424" s="17">
        <v>37709</v>
      </c>
      <c r="F11424" s="17"/>
    </row>
    <row r="11425" spans="1:6" x14ac:dyDescent="0.25">
      <c r="A11425" s="16" t="s">
        <v>253</v>
      </c>
      <c r="B11425" s="16">
        <v>74960</v>
      </c>
      <c r="C11425" s="16">
        <v>120</v>
      </c>
      <c r="D11425" s="16">
        <v>59</v>
      </c>
      <c r="E11425" s="17">
        <v>35827</v>
      </c>
      <c r="F11425" s="17"/>
    </row>
    <row r="11426" spans="1:6" x14ac:dyDescent="0.25">
      <c r="A11426" s="16" t="s">
        <v>253</v>
      </c>
      <c r="B11426" s="16">
        <v>73030</v>
      </c>
      <c r="C11426" s="16">
        <v>73</v>
      </c>
      <c r="D11426" s="16">
        <v>57.9</v>
      </c>
      <c r="E11426" s="17">
        <v>35796</v>
      </c>
      <c r="F11426" s="17"/>
    </row>
    <row r="11427" spans="1:6" x14ac:dyDescent="0.25">
      <c r="A11427" s="16" t="s">
        <v>253</v>
      </c>
      <c r="B11427" s="16">
        <v>74578</v>
      </c>
      <c r="C11427" s="16">
        <v>55</v>
      </c>
      <c r="D11427" s="16">
        <v>36.1</v>
      </c>
      <c r="E11427" s="17">
        <v>42086</v>
      </c>
      <c r="F11427" s="17"/>
    </row>
    <row r="11428" spans="1:6" x14ac:dyDescent="0.25">
      <c r="A11428" s="16" t="s">
        <v>253</v>
      </c>
      <c r="B11428" s="16">
        <v>74604</v>
      </c>
      <c r="C11428" s="16">
        <v>68</v>
      </c>
      <c r="D11428" s="16">
        <v>57.9</v>
      </c>
      <c r="E11428" s="17">
        <v>39530</v>
      </c>
      <c r="F11428" s="17"/>
    </row>
    <row r="11429" spans="1:6" x14ac:dyDescent="0.25">
      <c r="A11429" s="16" t="s">
        <v>253</v>
      </c>
      <c r="B11429" s="16">
        <v>74467</v>
      </c>
      <c r="C11429" s="16">
        <v>117</v>
      </c>
      <c r="D11429" s="16">
        <v>47.3</v>
      </c>
      <c r="E11429" s="17">
        <v>36213</v>
      </c>
      <c r="F11429" s="17"/>
    </row>
    <row r="11430" spans="1:6" x14ac:dyDescent="0.25">
      <c r="A11430" s="16" t="s">
        <v>253</v>
      </c>
      <c r="B11430" s="16">
        <v>73632</v>
      </c>
      <c r="C11430" s="16">
        <v>110</v>
      </c>
      <c r="D11430" s="16">
        <v>51.4</v>
      </c>
      <c r="E11430" s="17">
        <v>35612</v>
      </c>
      <c r="F11430" s="17"/>
    </row>
    <row r="11431" spans="1:6" x14ac:dyDescent="0.25">
      <c r="A11431" s="16" t="s">
        <v>253</v>
      </c>
      <c r="B11431" s="16">
        <v>74012</v>
      </c>
      <c r="C11431" s="16">
        <v>126</v>
      </c>
      <c r="D11431" s="16">
        <v>12.8</v>
      </c>
      <c r="E11431" s="17">
        <v>36052</v>
      </c>
      <c r="F11431" s="17"/>
    </row>
    <row r="11432" spans="1:6" x14ac:dyDescent="0.25">
      <c r="A11432" s="16" t="s">
        <v>253</v>
      </c>
      <c r="B11432" s="16">
        <v>73015</v>
      </c>
      <c r="C11432" s="16">
        <v>100</v>
      </c>
      <c r="D11432" s="16">
        <v>40.799999999999997</v>
      </c>
      <c r="E11432" s="17">
        <v>27638</v>
      </c>
      <c r="F11432" s="17"/>
    </row>
    <row r="11433" spans="1:6" x14ac:dyDescent="0.25">
      <c r="A11433" s="16" t="s">
        <v>253</v>
      </c>
      <c r="B11433" s="16">
        <v>74868</v>
      </c>
      <c r="C11433" s="16">
        <v>106</v>
      </c>
      <c r="D11433" s="16">
        <v>90.4</v>
      </c>
      <c r="E11433" s="17">
        <v>37497</v>
      </c>
      <c r="F11433" s="17"/>
    </row>
    <row r="11434" spans="1:6" x14ac:dyDescent="0.25">
      <c r="A11434" s="16" t="s">
        <v>253</v>
      </c>
      <c r="B11434" s="16">
        <v>74137</v>
      </c>
      <c r="C11434" s="16">
        <v>80</v>
      </c>
      <c r="D11434" s="16">
        <v>75.7</v>
      </c>
      <c r="E11434" s="17">
        <v>39969</v>
      </c>
      <c r="F11434" s="17"/>
    </row>
    <row r="11435" spans="1:6" x14ac:dyDescent="0.25">
      <c r="A11435" s="16" t="s">
        <v>253</v>
      </c>
      <c r="B11435" s="16">
        <v>74107</v>
      </c>
      <c r="C11435" s="16">
        <v>102</v>
      </c>
      <c r="D11435" s="16">
        <v>62.9</v>
      </c>
      <c r="E11435" s="17">
        <v>41542</v>
      </c>
      <c r="F11435" s="17"/>
    </row>
    <row r="11436" spans="1:6" x14ac:dyDescent="0.25">
      <c r="A11436" s="16" t="s">
        <v>253</v>
      </c>
      <c r="B11436" s="16">
        <v>74030</v>
      </c>
      <c r="C11436" s="16">
        <v>133</v>
      </c>
      <c r="D11436" s="16">
        <v>43.8</v>
      </c>
      <c r="E11436" s="17">
        <v>38245</v>
      </c>
      <c r="F11436" s="17"/>
    </row>
    <row r="11437" spans="1:6" x14ac:dyDescent="0.25">
      <c r="A11437" s="16" t="s">
        <v>253</v>
      </c>
      <c r="B11437" s="16">
        <v>74873</v>
      </c>
      <c r="C11437" s="16">
        <v>100</v>
      </c>
      <c r="D11437" s="16">
        <v>54.3</v>
      </c>
      <c r="E11437" s="17">
        <v>37903</v>
      </c>
      <c r="F11437" s="17"/>
    </row>
    <row r="11438" spans="1:6" x14ac:dyDescent="0.25">
      <c r="A11438" s="16" t="s">
        <v>253</v>
      </c>
      <c r="B11438" s="16">
        <v>73507</v>
      </c>
      <c r="C11438" s="16">
        <v>95</v>
      </c>
      <c r="D11438" s="16">
        <v>70.7</v>
      </c>
      <c r="E11438" s="17">
        <v>39164</v>
      </c>
      <c r="F11438" s="17"/>
    </row>
    <row r="11439" spans="1:6" x14ac:dyDescent="0.25">
      <c r="A11439" s="16" t="s">
        <v>253</v>
      </c>
      <c r="B11439" s="16">
        <v>74403</v>
      </c>
      <c r="C11439" s="16">
        <v>110</v>
      </c>
      <c r="D11439" s="16">
        <v>91.5</v>
      </c>
      <c r="E11439" s="17">
        <v>34578</v>
      </c>
      <c r="F11439" s="17"/>
    </row>
    <row r="11440" spans="1:6" x14ac:dyDescent="0.25">
      <c r="A11440" s="16" t="s">
        <v>253</v>
      </c>
      <c r="B11440" s="16">
        <v>74129</v>
      </c>
      <c r="C11440" s="16">
        <v>118</v>
      </c>
      <c r="D11440" s="16">
        <v>61.8</v>
      </c>
      <c r="E11440" s="17">
        <v>32610</v>
      </c>
      <c r="F11440" s="17"/>
    </row>
    <row r="11441" spans="1:6" x14ac:dyDescent="0.25">
      <c r="A11441" s="16" t="s">
        <v>253</v>
      </c>
      <c r="B11441" s="16">
        <v>74834</v>
      </c>
      <c r="C11441" s="16">
        <v>76</v>
      </c>
      <c r="D11441" s="16">
        <v>48</v>
      </c>
      <c r="E11441" s="17">
        <v>38208</v>
      </c>
      <c r="F11441" s="17"/>
    </row>
    <row r="11442" spans="1:6" x14ac:dyDescent="0.25">
      <c r="A11442" s="16" t="s">
        <v>253</v>
      </c>
      <c r="B11442" s="16">
        <v>74079</v>
      </c>
      <c r="C11442" s="16">
        <v>58</v>
      </c>
      <c r="D11442" s="16">
        <v>54.9</v>
      </c>
      <c r="E11442" s="17">
        <v>36251</v>
      </c>
      <c r="F11442" s="17"/>
    </row>
    <row r="11443" spans="1:6" x14ac:dyDescent="0.25">
      <c r="A11443" s="16" t="s">
        <v>253</v>
      </c>
      <c r="B11443" s="16">
        <v>73086</v>
      </c>
      <c r="C11443" s="16">
        <v>72</v>
      </c>
      <c r="D11443" s="16">
        <v>41.5</v>
      </c>
      <c r="E11443" s="17">
        <v>35436</v>
      </c>
      <c r="F11443" s="17"/>
    </row>
    <row r="11444" spans="1:6" x14ac:dyDescent="0.25">
      <c r="A11444" s="16" t="s">
        <v>253</v>
      </c>
      <c r="B11444" s="16">
        <v>73533</v>
      </c>
      <c r="C11444" s="16">
        <v>104</v>
      </c>
      <c r="D11444" s="16">
        <v>73.8</v>
      </c>
      <c r="E11444" s="17">
        <v>38472</v>
      </c>
      <c r="F11444" s="17"/>
    </row>
    <row r="11445" spans="1:6" x14ac:dyDescent="0.25">
      <c r="A11445" s="16" t="s">
        <v>253</v>
      </c>
      <c r="B11445" s="16">
        <v>74338</v>
      </c>
      <c r="C11445" s="16">
        <v>120</v>
      </c>
      <c r="D11445" s="16">
        <v>72.900000000000006</v>
      </c>
      <c r="E11445" s="17">
        <v>36717</v>
      </c>
      <c r="F11445" s="17"/>
    </row>
    <row r="11446" spans="1:6" x14ac:dyDescent="0.25">
      <c r="A11446" s="16" t="s">
        <v>253</v>
      </c>
      <c r="B11446" s="16">
        <v>73114</v>
      </c>
      <c r="C11446" s="16">
        <v>97</v>
      </c>
      <c r="D11446" s="16">
        <v>55.9</v>
      </c>
      <c r="E11446" s="17">
        <v>34578</v>
      </c>
      <c r="F11446" s="17"/>
    </row>
    <row r="11447" spans="1:6" x14ac:dyDescent="0.25">
      <c r="A11447" s="16" t="s">
        <v>253</v>
      </c>
      <c r="B11447" s="16">
        <v>74337</v>
      </c>
      <c r="C11447" s="16">
        <v>65</v>
      </c>
      <c r="D11447" s="16">
        <v>33.1</v>
      </c>
      <c r="E11447" s="17">
        <v>35296</v>
      </c>
      <c r="F11447" s="17"/>
    </row>
    <row r="11448" spans="1:6" x14ac:dyDescent="0.25">
      <c r="A11448" s="16" t="s">
        <v>253</v>
      </c>
      <c r="B11448" s="16">
        <v>73521</v>
      </c>
      <c r="C11448" s="16">
        <v>128</v>
      </c>
      <c r="D11448" s="16">
        <v>86.6</v>
      </c>
      <c r="E11448" s="17">
        <v>37244</v>
      </c>
      <c r="F11448" s="17"/>
    </row>
    <row r="11449" spans="1:6" x14ac:dyDescent="0.25">
      <c r="A11449" s="16" t="s">
        <v>253</v>
      </c>
      <c r="B11449" s="16">
        <v>74469</v>
      </c>
      <c r="C11449" s="16">
        <v>111</v>
      </c>
      <c r="D11449" s="16">
        <v>77.7</v>
      </c>
      <c r="E11449" s="17">
        <v>35977</v>
      </c>
      <c r="F11449" s="17"/>
    </row>
    <row r="11450" spans="1:6" x14ac:dyDescent="0.25">
      <c r="A11450" s="16" t="s">
        <v>253</v>
      </c>
      <c r="B11450" s="16">
        <v>73139</v>
      </c>
      <c r="C11450" s="16">
        <v>124</v>
      </c>
      <c r="D11450" s="16">
        <v>95.9</v>
      </c>
      <c r="E11450" s="17">
        <v>35181</v>
      </c>
      <c r="F11450" s="17"/>
    </row>
    <row r="11451" spans="1:6" x14ac:dyDescent="0.25">
      <c r="A11451" s="16" t="s">
        <v>253</v>
      </c>
      <c r="B11451" s="16">
        <v>73533</v>
      </c>
      <c r="C11451" s="16">
        <v>120</v>
      </c>
      <c r="D11451" s="16">
        <v>80.3</v>
      </c>
      <c r="E11451" s="17">
        <v>42373</v>
      </c>
      <c r="F11451" s="17"/>
    </row>
    <row r="11452" spans="1:6" x14ac:dyDescent="0.25">
      <c r="A11452" s="16" t="s">
        <v>253</v>
      </c>
      <c r="B11452" s="16">
        <v>74135</v>
      </c>
      <c r="C11452" s="16">
        <v>106</v>
      </c>
      <c r="D11452" s="16">
        <v>76</v>
      </c>
      <c r="E11452" s="17">
        <v>34394</v>
      </c>
      <c r="F11452" s="17"/>
    </row>
    <row r="11453" spans="1:6" x14ac:dyDescent="0.25">
      <c r="A11453" s="16" t="s">
        <v>253</v>
      </c>
      <c r="B11453" s="16">
        <v>74884</v>
      </c>
      <c r="C11453" s="16">
        <v>46</v>
      </c>
      <c r="D11453" s="16">
        <v>42.5</v>
      </c>
      <c r="E11453" s="17">
        <v>37635</v>
      </c>
      <c r="F11453" s="17"/>
    </row>
    <row r="11454" spans="1:6" x14ac:dyDescent="0.25">
      <c r="A11454" s="16" t="s">
        <v>253</v>
      </c>
      <c r="B11454" s="16">
        <v>74447</v>
      </c>
      <c r="C11454" s="16">
        <v>8</v>
      </c>
      <c r="D11454" s="16">
        <v>7.6</v>
      </c>
      <c r="E11454" s="17">
        <v>35619</v>
      </c>
      <c r="F11454" s="17"/>
    </row>
    <row r="11455" spans="1:6" x14ac:dyDescent="0.25">
      <c r="A11455" s="16" t="s">
        <v>253</v>
      </c>
      <c r="B11455" s="16">
        <v>73162</v>
      </c>
      <c r="C11455" s="16">
        <v>120</v>
      </c>
      <c r="D11455" s="16">
        <v>98.8</v>
      </c>
      <c r="E11455" s="17">
        <v>36678</v>
      </c>
      <c r="F11455" s="17"/>
    </row>
    <row r="11456" spans="1:6" x14ac:dyDescent="0.25">
      <c r="A11456" s="16" t="s">
        <v>253</v>
      </c>
      <c r="B11456" s="16">
        <v>74021</v>
      </c>
      <c r="C11456" s="16">
        <v>119</v>
      </c>
      <c r="D11456" s="16">
        <v>59.3</v>
      </c>
      <c r="E11456" s="17">
        <v>39071</v>
      </c>
      <c r="F11456" s="17"/>
    </row>
    <row r="11457" spans="1:6" x14ac:dyDescent="0.25">
      <c r="A11457" s="16" t="s">
        <v>253</v>
      </c>
      <c r="B11457" s="16">
        <v>73005</v>
      </c>
      <c r="C11457" s="16">
        <v>92</v>
      </c>
      <c r="D11457" s="16">
        <v>76.900000000000006</v>
      </c>
      <c r="E11457" s="17">
        <v>38562</v>
      </c>
      <c r="F11457" s="17"/>
    </row>
    <row r="11458" spans="1:6" x14ac:dyDescent="0.25">
      <c r="A11458" s="16" t="s">
        <v>253</v>
      </c>
      <c r="B11458" s="16">
        <v>74029</v>
      </c>
      <c r="C11458" s="16">
        <v>58</v>
      </c>
      <c r="D11458" s="16">
        <v>41</v>
      </c>
      <c r="E11458" s="17">
        <v>34335</v>
      </c>
      <c r="F11458" s="17"/>
    </row>
    <row r="11459" spans="1:6" x14ac:dyDescent="0.25">
      <c r="A11459" s="16" t="s">
        <v>253</v>
      </c>
      <c r="B11459" s="16">
        <v>73008</v>
      </c>
      <c r="C11459" s="16">
        <v>161</v>
      </c>
      <c r="D11459" s="16">
        <v>104.6</v>
      </c>
      <c r="E11459" s="17">
        <v>33165</v>
      </c>
      <c r="F11459" s="17"/>
    </row>
    <row r="11460" spans="1:6" x14ac:dyDescent="0.25">
      <c r="A11460" s="16" t="s">
        <v>253</v>
      </c>
      <c r="B11460" s="16">
        <v>73132</v>
      </c>
      <c r="C11460" s="16">
        <v>30</v>
      </c>
      <c r="D11460" s="16">
        <v>28.4</v>
      </c>
      <c r="E11460" s="17">
        <v>40250</v>
      </c>
      <c r="F11460" s="17"/>
    </row>
    <row r="11461" spans="1:6" x14ac:dyDescent="0.25">
      <c r="A11461" s="16" t="s">
        <v>253</v>
      </c>
      <c r="B11461" s="16">
        <v>73051</v>
      </c>
      <c r="C11461" s="16">
        <v>101</v>
      </c>
      <c r="D11461" s="16">
        <v>86.1</v>
      </c>
      <c r="E11461" s="17">
        <v>38593</v>
      </c>
      <c r="F11461" s="17"/>
    </row>
    <row r="11462" spans="1:6" x14ac:dyDescent="0.25">
      <c r="A11462" s="16" t="s">
        <v>253</v>
      </c>
      <c r="B11462" s="16">
        <v>74745</v>
      </c>
      <c r="C11462" s="16">
        <v>51</v>
      </c>
      <c r="D11462" s="16">
        <v>40.9</v>
      </c>
      <c r="E11462" s="17">
        <v>34881</v>
      </c>
      <c r="F11462" s="17"/>
    </row>
    <row r="11463" spans="1:6" x14ac:dyDescent="0.25">
      <c r="A11463" s="16" t="s">
        <v>253</v>
      </c>
      <c r="B11463" s="16">
        <v>73463</v>
      </c>
      <c r="C11463" s="16">
        <v>64</v>
      </c>
      <c r="D11463" s="16">
        <v>32.799999999999997</v>
      </c>
      <c r="E11463" s="17">
        <v>42947</v>
      </c>
      <c r="F11463" s="17"/>
    </row>
    <row r="11464" spans="1:6" x14ac:dyDescent="0.25">
      <c r="A11464" s="16" t="s">
        <v>253</v>
      </c>
      <c r="B11464" s="16">
        <v>73859</v>
      </c>
      <c r="C11464" s="16">
        <v>73</v>
      </c>
      <c r="D11464" s="16">
        <v>43.9</v>
      </c>
      <c r="E11464" s="17">
        <v>40762</v>
      </c>
      <c r="F11464" s="17"/>
    </row>
    <row r="11465" spans="1:6" x14ac:dyDescent="0.25">
      <c r="A11465" s="16" t="s">
        <v>253</v>
      </c>
      <c r="B11465" s="16">
        <v>73737</v>
      </c>
      <c r="C11465" s="16">
        <v>100</v>
      </c>
      <c r="D11465" s="16">
        <v>70.3</v>
      </c>
      <c r="E11465" s="17">
        <v>37652</v>
      </c>
      <c r="F11465" s="17"/>
    </row>
    <row r="11466" spans="1:6" x14ac:dyDescent="0.25">
      <c r="A11466" s="16" t="s">
        <v>253</v>
      </c>
      <c r="B11466" s="16">
        <v>73116</v>
      </c>
      <c r="C11466" s="16">
        <v>108</v>
      </c>
      <c r="D11466" s="16">
        <v>88</v>
      </c>
      <c r="E11466" s="17">
        <v>36035</v>
      </c>
      <c r="F11466" s="17"/>
    </row>
    <row r="11467" spans="1:6" x14ac:dyDescent="0.25">
      <c r="A11467" s="16" t="s">
        <v>253</v>
      </c>
      <c r="B11467" s="16">
        <v>73107</v>
      </c>
      <c r="C11467" s="16">
        <v>125</v>
      </c>
      <c r="D11467" s="16">
        <v>108.8</v>
      </c>
      <c r="E11467" s="17">
        <v>34731</v>
      </c>
      <c r="F11467" s="17"/>
    </row>
    <row r="11468" spans="1:6" x14ac:dyDescent="0.25">
      <c r="A11468" s="16" t="s">
        <v>253</v>
      </c>
      <c r="B11468" s="16">
        <v>73024</v>
      </c>
      <c r="C11468" s="16">
        <v>104</v>
      </c>
      <c r="D11468" s="16">
        <v>82.1</v>
      </c>
      <c r="E11468" s="17">
        <v>37390</v>
      </c>
      <c r="F11468" s="17"/>
    </row>
    <row r="11469" spans="1:6" x14ac:dyDescent="0.25">
      <c r="A11469" s="16" t="s">
        <v>253</v>
      </c>
      <c r="B11469" s="16">
        <v>73086</v>
      </c>
      <c r="C11469" s="16">
        <v>86</v>
      </c>
      <c r="D11469" s="16">
        <v>56.8</v>
      </c>
      <c r="E11469" s="17">
        <v>42305</v>
      </c>
      <c r="F11469" s="17"/>
    </row>
    <row r="11470" spans="1:6" x14ac:dyDescent="0.25">
      <c r="A11470" s="16" t="s">
        <v>253</v>
      </c>
      <c r="B11470" s="16">
        <v>73109</v>
      </c>
      <c r="C11470" s="16">
        <v>47</v>
      </c>
      <c r="D11470" s="16">
        <v>45</v>
      </c>
      <c r="E11470" s="17">
        <v>38036</v>
      </c>
      <c r="F11470" s="17"/>
    </row>
    <row r="11471" spans="1:6" x14ac:dyDescent="0.25">
      <c r="A11471" s="16" t="s">
        <v>253</v>
      </c>
      <c r="B11471" s="16">
        <v>74435</v>
      </c>
      <c r="C11471" s="16">
        <v>70</v>
      </c>
      <c r="D11471" s="16">
        <v>46.1</v>
      </c>
      <c r="E11471" s="17">
        <v>35462</v>
      </c>
      <c r="F11471" s="17"/>
    </row>
    <row r="11472" spans="1:6" x14ac:dyDescent="0.25">
      <c r="A11472" s="16" t="s">
        <v>253</v>
      </c>
      <c r="B11472" s="16">
        <v>73717</v>
      </c>
      <c r="C11472" s="16">
        <v>74</v>
      </c>
      <c r="D11472" s="16">
        <v>48.3</v>
      </c>
      <c r="E11472" s="17">
        <v>39657</v>
      </c>
      <c r="F11472" s="17"/>
    </row>
    <row r="11473" spans="1:6" x14ac:dyDescent="0.25">
      <c r="A11473" s="16" t="s">
        <v>253</v>
      </c>
      <c r="B11473" s="16">
        <v>74525</v>
      </c>
      <c r="C11473" s="16">
        <v>96</v>
      </c>
      <c r="D11473" s="16">
        <v>53.4</v>
      </c>
      <c r="E11473" s="17">
        <v>40392</v>
      </c>
      <c r="F11473" s="17"/>
    </row>
    <row r="11474" spans="1:6" x14ac:dyDescent="0.25">
      <c r="A11474" s="16" t="s">
        <v>253</v>
      </c>
      <c r="B11474" s="16">
        <v>73013</v>
      </c>
      <c r="C11474" s="16">
        <v>109</v>
      </c>
      <c r="D11474" s="16">
        <v>76.400000000000006</v>
      </c>
      <c r="E11474" s="17">
        <v>38534</v>
      </c>
      <c r="F11474" s="17"/>
    </row>
    <row r="11475" spans="1:6" x14ac:dyDescent="0.25">
      <c r="A11475" s="16" t="s">
        <v>253</v>
      </c>
      <c r="B11475" s="16">
        <v>73759</v>
      </c>
      <c r="C11475" s="16">
        <v>84</v>
      </c>
      <c r="E11475" s="17">
        <v>36069</v>
      </c>
      <c r="F11475" s="17"/>
    </row>
    <row r="11476" spans="1:6" x14ac:dyDescent="0.25">
      <c r="A11476" s="16" t="s">
        <v>253</v>
      </c>
      <c r="B11476" s="16">
        <v>73701</v>
      </c>
      <c r="C11476" s="16">
        <v>50</v>
      </c>
      <c r="D11476" s="16">
        <v>29.7</v>
      </c>
      <c r="E11476" s="17">
        <v>37841</v>
      </c>
      <c r="F11476" s="17"/>
    </row>
    <row r="11477" spans="1:6" x14ac:dyDescent="0.25">
      <c r="A11477" s="16" t="s">
        <v>253</v>
      </c>
      <c r="B11477" s="16">
        <v>73703</v>
      </c>
      <c r="C11477" s="16">
        <v>80</v>
      </c>
      <c r="D11477" s="16">
        <v>69.2</v>
      </c>
      <c r="E11477" s="17">
        <v>37319</v>
      </c>
      <c r="F11477" s="17"/>
    </row>
    <row r="11478" spans="1:6" x14ac:dyDescent="0.25">
      <c r="A11478" s="16" t="s">
        <v>253</v>
      </c>
      <c r="B11478" s="16">
        <v>73160</v>
      </c>
      <c r="C11478" s="16">
        <v>154</v>
      </c>
      <c r="D11478" s="16">
        <v>99.8</v>
      </c>
      <c r="E11478" s="17">
        <v>35760</v>
      </c>
      <c r="F11478" s="17"/>
    </row>
    <row r="11479" spans="1:6" x14ac:dyDescent="0.25">
      <c r="A11479" s="16" t="s">
        <v>253</v>
      </c>
      <c r="B11479" s="16">
        <v>73072</v>
      </c>
      <c r="C11479" s="16">
        <v>104</v>
      </c>
      <c r="D11479" s="16">
        <v>89.9</v>
      </c>
      <c r="E11479" s="17">
        <v>41061</v>
      </c>
      <c r="F11479" s="17"/>
    </row>
    <row r="11480" spans="1:6" x14ac:dyDescent="0.25">
      <c r="A11480" s="16" t="s">
        <v>253</v>
      </c>
      <c r="B11480" s="16">
        <v>74432</v>
      </c>
      <c r="C11480" s="16">
        <v>70</v>
      </c>
      <c r="D11480" s="16">
        <v>14.8</v>
      </c>
      <c r="E11480" s="17">
        <v>43661</v>
      </c>
      <c r="F11480" s="17"/>
    </row>
    <row r="11481" spans="1:6" x14ac:dyDescent="0.25">
      <c r="A11481" s="16" t="s">
        <v>253</v>
      </c>
      <c r="B11481" s="16">
        <v>74036</v>
      </c>
      <c r="C11481" s="16">
        <v>65</v>
      </c>
      <c r="D11481" s="16">
        <v>47.5</v>
      </c>
      <c r="E11481" s="17">
        <v>37817</v>
      </c>
      <c r="F11481" s="17"/>
    </row>
    <row r="11482" spans="1:6" x14ac:dyDescent="0.25">
      <c r="A11482" s="16" t="s">
        <v>253</v>
      </c>
      <c r="B11482" s="16">
        <v>74954</v>
      </c>
      <c r="C11482" s="16">
        <v>80</v>
      </c>
      <c r="D11482" s="16">
        <v>48.2</v>
      </c>
      <c r="E11482" s="17">
        <v>37019</v>
      </c>
      <c r="F11482" s="17"/>
    </row>
    <row r="11483" spans="1:6" x14ac:dyDescent="0.25">
      <c r="A11483" s="16" t="s">
        <v>253</v>
      </c>
      <c r="B11483" s="16">
        <v>73111</v>
      </c>
      <c r="C11483" s="16">
        <v>105</v>
      </c>
      <c r="D11483" s="16">
        <v>82.4</v>
      </c>
      <c r="E11483" s="17">
        <v>34335</v>
      </c>
      <c r="F11483" s="17"/>
    </row>
    <row r="11484" spans="1:6" x14ac:dyDescent="0.25">
      <c r="A11484" s="16" t="s">
        <v>253</v>
      </c>
      <c r="B11484" s="16">
        <v>74601</v>
      </c>
      <c r="C11484" s="16">
        <v>157</v>
      </c>
      <c r="D11484" s="16">
        <v>90.5</v>
      </c>
      <c r="E11484" s="17">
        <v>37786</v>
      </c>
      <c r="F11484" s="17"/>
    </row>
    <row r="11485" spans="1:6" x14ac:dyDescent="0.25">
      <c r="A11485" s="16" t="s">
        <v>253</v>
      </c>
      <c r="B11485" s="16">
        <v>73801</v>
      </c>
      <c r="C11485" s="16">
        <v>80</v>
      </c>
      <c r="D11485" s="16">
        <v>59.6</v>
      </c>
      <c r="E11485" s="17">
        <v>34639</v>
      </c>
      <c r="F11485" s="17"/>
    </row>
    <row r="11486" spans="1:6" x14ac:dyDescent="0.25">
      <c r="A11486" s="16" t="s">
        <v>253</v>
      </c>
      <c r="B11486" s="16">
        <v>74436</v>
      </c>
      <c r="C11486" s="16">
        <v>58</v>
      </c>
      <c r="D11486" s="16">
        <v>36</v>
      </c>
      <c r="E11486" s="17">
        <v>37515</v>
      </c>
      <c r="F11486" s="17"/>
    </row>
    <row r="11487" spans="1:6" x14ac:dyDescent="0.25">
      <c r="A11487" s="16" t="s">
        <v>253</v>
      </c>
      <c r="B11487" s="16">
        <v>73115</v>
      </c>
      <c r="C11487" s="16">
        <v>61</v>
      </c>
      <c r="D11487" s="16">
        <v>49.7</v>
      </c>
      <c r="E11487" s="17">
        <v>34578</v>
      </c>
      <c r="F11487" s="17"/>
    </row>
    <row r="11488" spans="1:6" x14ac:dyDescent="0.25">
      <c r="A11488" s="16" t="s">
        <v>253</v>
      </c>
      <c r="B11488" s="16">
        <v>74426</v>
      </c>
      <c r="C11488" s="16">
        <v>82</v>
      </c>
      <c r="D11488" s="16">
        <v>40.299999999999997</v>
      </c>
      <c r="E11488" s="17">
        <v>34182</v>
      </c>
      <c r="F11488" s="17"/>
    </row>
    <row r="11489" spans="1:6" x14ac:dyDescent="0.25">
      <c r="A11489" s="16" t="s">
        <v>253</v>
      </c>
      <c r="B11489" s="16">
        <v>74354</v>
      </c>
      <c r="C11489" s="16">
        <v>82</v>
      </c>
      <c r="D11489" s="16">
        <v>66.8</v>
      </c>
      <c r="E11489" s="17">
        <v>36591</v>
      </c>
      <c r="F11489" s="17"/>
    </row>
    <row r="11490" spans="1:6" x14ac:dyDescent="0.25">
      <c r="A11490" s="16" t="s">
        <v>253</v>
      </c>
      <c r="B11490" s="16">
        <v>74962</v>
      </c>
      <c r="C11490" s="16">
        <v>133</v>
      </c>
      <c r="D11490" s="16">
        <v>57.7</v>
      </c>
      <c r="E11490" s="17">
        <v>37763</v>
      </c>
      <c r="F11490" s="17"/>
    </row>
    <row r="11491" spans="1:6" x14ac:dyDescent="0.25">
      <c r="A11491" s="16" t="s">
        <v>253</v>
      </c>
      <c r="B11491" s="16">
        <v>74701</v>
      </c>
      <c r="C11491" s="16">
        <v>122</v>
      </c>
      <c r="D11491" s="16">
        <v>64.400000000000006</v>
      </c>
      <c r="E11491" s="17">
        <v>34943</v>
      </c>
      <c r="F11491" s="17"/>
    </row>
    <row r="11492" spans="1:6" x14ac:dyDescent="0.25">
      <c r="A11492" s="16" t="s">
        <v>253</v>
      </c>
      <c r="B11492" s="16">
        <v>73099</v>
      </c>
      <c r="C11492" s="16">
        <v>47</v>
      </c>
      <c r="D11492" s="16">
        <v>36.1</v>
      </c>
      <c r="E11492" s="17">
        <v>41705</v>
      </c>
      <c r="F11492" s="17"/>
    </row>
    <row r="11493" spans="1:6" x14ac:dyDescent="0.25">
      <c r="A11493" s="16" t="s">
        <v>253</v>
      </c>
      <c r="B11493" s="16">
        <v>74055</v>
      </c>
      <c r="C11493" s="16">
        <v>92</v>
      </c>
      <c r="D11493" s="16">
        <v>53.5</v>
      </c>
      <c r="E11493" s="17">
        <v>35996</v>
      </c>
      <c r="F11493" s="17"/>
    </row>
    <row r="11494" spans="1:6" x14ac:dyDescent="0.25">
      <c r="A11494" s="16" t="s">
        <v>253</v>
      </c>
      <c r="B11494" s="16">
        <v>73139</v>
      </c>
      <c r="C11494" s="16">
        <v>137</v>
      </c>
      <c r="D11494" s="16">
        <v>115</v>
      </c>
      <c r="E11494" s="17">
        <v>33023</v>
      </c>
      <c r="F11494" s="17"/>
    </row>
    <row r="11495" spans="1:6" x14ac:dyDescent="0.25">
      <c r="A11495" s="16" t="s">
        <v>253</v>
      </c>
      <c r="B11495" s="16">
        <v>73023</v>
      </c>
      <c r="C11495" s="16">
        <v>120</v>
      </c>
      <c r="D11495" s="16">
        <v>79.2</v>
      </c>
      <c r="E11495" s="17">
        <v>36161</v>
      </c>
      <c r="F11495" s="17"/>
    </row>
    <row r="11496" spans="1:6" x14ac:dyDescent="0.25">
      <c r="A11496" s="16" t="s">
        <v>253</v>
      </c>
      <c r="B11496" s="16">
        <v>74447</v>
      </c>
      <c r="C11496" s="16">
        <v>114</v>
      </c>
      <c r="D11496" s="16">
        <v>44.5</v>
      </c>
      <c r="E11496" s="17">
        <v>38579</v>
      </c>
      <c r="F11496" s="17"/>
    </row>
    <row r="11497" spans="1:6" x14ac:dyDescent="0.25">
      <c r="A11497" s="16" t="s">
        <v>253</v>
      </c>
      <c r="B11497" s="16">
        <v>74901</v>
      </c>
      <c r="C11497" s="16">
        <v>56</v>
      </c>
      <c r="D11497" s="16">
        <v>38.299999999999997</v>
      </c>
      <c r="E11497" s="17">
        <v>36404</v>
      </c>
      <c r="F11497" s="17"/>
    </row>
    <row r="11498" spans="1:6" x14ac:dyDescent="0.25">
      <c r="A11498" s="16" t="s">
        <v>253</v>
      </c>
      <c r="B11498" s="16">
        <v>74429</v>
      </c>
      <c r="C11498" s="16">
        <v>100</v>
      </c>
      <c r="D11498" s="16">
        <v>68.8</v>
      </c>
      <c r="E11498" s="17">
        <v>35551</v>
      </c>
      <c r="F11498" s="17"/>
    </row>
    <row r="11499" spans="1:6" x14ac:dyDescent="0.25">
      <c r="A11499" s="16" t="s">
        <v>253</v>
      </c>
      <c r="B11499" s="16">
        <v>74343</v>
      </c>
      <c r="C11499" s="16">
        <v>29</v>
      </c>
      <c r="D11499" s="16">
        <v>23.5</v>
      </c>
      <c r="E11499" s="17">
        <v>39278</v>
      </c>
      <c r="F11499" s="17"/>
    </row>
    <row r="11500" spans="1:6" x14ac:dyDescent="0.25">
      <c r="A11500" s="16" t="s">
        <v>253</v>
      </c>
      <c r="B11500" s="16">
        <v>74136</v>
      </c>
      <c r="C11500" s="16">
        <v>58</v>
      </c>
      <c r="D11500" s="16">
        <v>56.7</v>
      </c>
      <c r="E11500" s="17">
        <v>40862</v>
      </c>
      <c r="F11500" s="17"/>
    </row>
    <row r="11501" spans="1:6" x14ac:dyDescent="0.25">
      <c r="A11501" s="16" t="s">
        <v>253</v>
      </c>
      <c r="B11501" s="16">
        <v>74339</v>
      </c>
      <c r="C11501" s="16">
        <v>80</v>
      </c>
      <c r="D11501" s="16">
        <v>59.7</v>
      </c>
      <c r="E11501" s="17">
        <v>39654</v>
      </c>
      <c r="F11501" s="17"/>
    </row>
    <row r="11502" spans="1:6" x14ac:dyDescent="0.25">
      <c r="A11502" s="16" t="s">
        <v>253</v>
      </c>
      <c r="B11502" s="16">
        <v>74855</v>
      </c>
      <c r="C11502" s="16">
        <v>70</v>
      </c>
      <c r="D11502" s="16">
        <v>55.3</v>
      </c>
      <c r="E11502" s="17">
        <v>35800</v>
      </c>
      <c r="F11502" s="17"/>
    </row>
    <row r="11503" spans="1:6" x14ac:dyDescent="0.25">
      <c r="A11503" s="16" t="s">
        <v>253</v>
      </c>
      <c r="B11503" s="16">
        <v>74017</v>
      </c>
      <c r="C11503" s="16">
        <v>129</v>
      </c>
      <c r="D11503" s="16">
        <v>114.3</v>
      </c>
      <c r="E11503" s="17">
        <v>38708</v>
      </c>
      <c r="F11503" s="17"/>
    </row>
    <row r="11504" spans="1:6" x14ac:dyDescent="0.25">
      <c r="A11504" s="16" t="s">
        <v>253</v>
      </c>
      <c r="B11504" s="16">
        <v>73858</v>
      </c>
      <c r="C11504" s="16">
        <v>60</v>
      </c>
      <c r="D11504" s="16">
        <v>34.5</v>
      </c>
      <c r="E11504" s="17">
        <v>42247</v>
      </c>
      <c r="F11504" s="17"/>
    </row>
    <row r="11505" spans="1:6" x14ac:dyDescent="0.25">
      <c r="A11505" s="16" t="s">
        <v>253</v>
      </c>
      <c r="B11505" s="16">
        <v>74133</v>
      </c>
      <c r="C11505" s="16">
        <v>176</v>
      </c>
      <c r="D11505" s="16">
        <v>71.7</v>
      </c>
      <c r="E11505" s="17">
        <v>38626</v>
      </c>
      <c r="F11505" s="17"/>
    </row>
    <row r="11506" spans="1:6" x14ac:dyDescent="0.25">
      <c r="A11506" s="16" t="s">
        <v>253</v>
      </c>
      <c r="B11506" s="16">
        <v>74561</v>
      </c>
      <c r="C11506" s="16">
        <v>50</v>
      </c>
      <c r="D11506" s="16">
        <v>25.6</v>
      </c>
      <c r="E11506" s="17">
        <v>38954</v>
      </c>
      <c r="F11506" s="17"/>
    </row>
    <row r="11507" spans="1:6" x14ac:dyDescent="0.25">
      <c r="A11507" s="16" t="s">
        <v>253</v>
      </c>
      <c r="B11507" s="16">
        <v>73069</v>
      </c>
      <c r="C11507" s="16">
        <v>51</v>
      </c>
      <c r="D11507" s="16">
        <v>45.6</v>
      </c>
      <c r="E11507" s="17">
        <v>27364</v>
      </c>
      <c r="F11507" s="17"/>
    </row>
    <row r="11508" spans="1:6" x14ac:dyDescent="0.25">
      <c r="A11508" s="16" t="s">
        <v>253</v>
      </c>
      <c r="B11508" s="16">
        <v>74859</v>
      </c>
      <c r="C11508" s="16">
        <v>76</v>
      </c>
      <c r="D11508" s="16">
        <v>51.2</v>
      </c>
      <c r="E11508" s="17">
        <v>37585</v>
      </c>
      <c r="F11508" s="17"/>
    </row>
    <row r="11509" spans="1:6" x14ac:dyDescent="0.25">
      <c r="A11509" s="16" t="s">
        <v>253</v>
      </c>
      <c r="B11509" s="16">
        <v>74728</v>
      </c>
      <c r="C11509" s="16">
        <v>105</v>
      </c>
      <c r="D11509" s="16">
        <v>76.2</v>
      </c>
      <c r="E11509" s="17">
        <v>34425</v>
      </c>
      <c r="F11509" s="17"/>
    </row>
    <row r="11510" spans="1:6" x14ac:dyDescent="0.25">
      <c r="A11510" s="16" t="s">
        <v>253</v>
      </c>
      <c r="B11510" s="16">
        <v>73075</v>
      </c>
      <c r="C11510" s="16">
        <v>71</v>
      </c>
      <c r="D11510" s="16">
        <v>30.9</v>
      </c>
      <c r="E11510" s="17">
        <v>38183</v>
      </c>
      <c r="F11510" s="17"/>
    </row>
    <row r="11511" spans="1:6" x14ac:dyDescent="0.25">
      <c r="A11511" s="16" t="s">
        <v>253</v>
      </c>
      <c r="B11511" s="16">
        <v>74745</v>
      </c>
      <c r="C11511" s="16">
        <v>118</v>
      </c>
      <c r="D11511" s="16">
        <v>40.9</v>
      </c>
      <c r="E11511" s="17">
        <v>33777</v>
      </c>
      <c r="F11511" s="17"/>
    </row>
    <row r="11512" spans="1:6" x14ac:dyDescent="0.25">
      <c r="A11512" s="16" t="s">
        <v>253</v>
      </c>
      <c r="B11512" s="16">
        <v>74804</v>
      </c>
      <c r="C11512" s="16">
        <v>114</v>
      </c>
      <c r="D11512" s="16">
        <v>78</v>
      </c>
      <c r="E11512" s="17">
        <v>34973</v>
      </c>
      <c r="F11512" s="17"/>
    </row>
    <row r="11513" spans="1:6" x14ac:dyDescent="0.25">
      <c r="A11513" s="16" t="s">
        <v>253</v>
      </c>
      <c r="B11513" s="16">
        <v>74017</v>
      </c>
      <c r="C11513" s="16">
        <v>118</v>
      </c>
      <c r="D11513" s="16">
        <v>98.1</v>
      </c>
      <c r="E11513" s="17">
        <v>36440</v>
      </c>
      <c r="F11513" s="17"/>
    </row>
    <row r="11514" spans="1:6" x14ac:dyDescent="0.25">
      <c r="A11514" s="16" t="s">
        <v>253</v>
      </c>
      <c r="B11514" s="16">
        <v>73644</v>
      </c>
      <c r="C11514" s="16">
        <v>90</v>
      </c>
      <c r="D11514" s="16">
        <v>53.1</v>
      </c>
      <c r="E11514" s="17">
        <v>37151</v>
      </c>
      <c r="F11514" s="17"/>
    </row>
    <row r="11515" spans="1:6" x14ac:dyDescent="0.25">
      <c r="A11515" s="16" t="s">
        <v>253</v>
      </c>
      <c r="B11515" s="16">
        <v>74578</v>
      </c>
      <c r="C11515" s="16">
        <v>48</v>
      </c>
      <c r="D11515" s="16">
        <v>32.6</v>
      </c>
      <c r="E11515" s="17">
        <v>40114</v>
      </c>
      <c r="F11515" s="17"/>
    </row>
    <row r="11516" spans="1:6" x14ac:dyDescent="0.25">
      <c r="A11516" s="16" t="s">
        <v>253</v>
      </c>
      <c r="B11516" s="16">
        <v>73554</v>
      </c>
      <c r="C11516" s="16">
        <v>140</v>
      </c>
      <c r="D11516" s="16">
        <v>49.3</v>
      </c>
      <c r="E11516" s="17">
        <v>34700</v>
      </c>
      <c r="F11516" s="17"/>
    </row>
    <row r="11517" spans="1:6" x14ac:dyDescent="0.25">
      <c r="A11517" s="16" t="s">
        <v>253</v>
      </c>
      <c r="B11517" s="16">
        <v>74010</v>
      </c>
      <c r="C11517" s="16">
        <v>106</v>
      </c>
      <c r="D11517" s="16">
        <v>70.5</v>
      </c>
      <c r="E11517" s="17">
        <v>35765</v>
      </c>
      <c r="F11517" s="17"/>
    </row>
    <row r="11518" spans="1:6" x14ac:dyDescent="0.25">
      <c r="A11518" s="16" t="s">
        <v>253</v>
      </c>
      <c r="B11518" s="16">
        <v>74132</v>
      </c>
      <c r="C11518" s="16">
        <v>44</v>
      </c>
      <c r="D11518" s="16">
        <v>35.700000000000003</v>
      </c>
      <c r="E11518" s="17">
        <v>38496</v>
      </c>
      <c r="F11518" s="17"/>
    </row>
    <row r="11519" spans="1:6" x14ac:dyDescent="0.25">
      <c r="A11519" s="16" t="s">
        <v>253</v>
      </c>
      <c r="B11519" s="16">
        <v>74344</v>
      </c>
      <c r="C11519" s="16">
        <v>133</v>
      </c>
      <c r="D11519" s="16">
        <v>75.599999999999994</v>
      </c>
      <c r="E11519" s="17">
        <v>36220</v>
      </c>
      <c r="F11519" s="17"/>
    </row>
    <row r="11520" spans="1:6" x14ac:dyDescent="0.25">
      <c r="A11520" s="16" t="s">
        <v>253</v>
      </c>
      <c r="B11520" s="16">
        <v>74864</v>
      </c>
      <c r="C11520" s="16">
        <v>78</v>
      </c>
      <c r="E11520" s="17">
        <v>36607</v>
      </c>
      <c r="F11520" s="17"/>
    </row>
    <row r="11521" spans="1:6" x14ac:dyDescent="0.25">
      <c r="A11521" s="16" t="s">
        <v>253</v>
      </c>
      <c r="B11521" s="16">
        <v>73055</v>
      </c>
      <c r="C11521" s="16">
        <v>69</v>
      </c>
      <c r="D11521" s="16">
        <v>35.9</v>
      </c>
      <c r="E11521" s="17">
        <v>38576</v>
      </c>
      <c r="F11521" s="17"/>
    </row>
    <row r="11522" spans="1:6" x14ac:dyDescent="0.25">
      <c r="A11522" s="16" t="s">
        <v>253</v>
      </c>
      <c r="B11522" s="16">
        <v>74523</v>
      </c>
      <c r="C11522" s="16">
        <v>133</v>
      </c>
      <c r="D11522" s="16">
        <v>30.9</v>
      </c>
      <c r="E11522" s="17">
        <v>35618</v>
      </c>
      <c r="F11522" s="17"/>
    </row>
    <row r="11523" spans="1:6" x14ac:dyDescent="0.25">
      <c r="A11523" s="16" t="s">
        <v>253</v>
      </c>
      <c r="B11523" s="16">
        <v>73401</v>
      </c>
      <c r="C11523" s="16">
        <v>114</v>
      </c>
      <c r="D11523" s="16">
        <v>61.8</v>
      </c>
      <c r="E11523" s="17">
        <v>35198</v>
      </c>
      <c r="F11523" s="17"/>
    </row>
    <row r="11524" spans="1:6" x14ac:dyDescent="0.25">
      <c r="A11524" s="16" t="s">
        <v>253</v>
      </c>
      <c r="B11524" s="16">
        <v>74012</v>
      </c>
      <c r="C11524" s="16">
        <v>90</v>
      </c>
      <c r="D11524" s="16">
        <v>52.2</v>
      </c>
      <c r="E11524" s="17">
        <v>34439</v>
      </c>
      <c r="F11524" s="17"/>
    </row>
    <row r="11525" spans="1:6" x14ac:dyDescent="0.25">
      <c r="A11525" s="16" t="s">
        <v>253</v>
      </c>
      <c r="B11525" s="16">
        <v>73533</v>
      </c>
      <c r="C11525" s="16">
        <v>118</v>
      </c>
      <c r="D11525" s="16">
        <v>104.6</v>
      </c>
      <c r="E11525" s="17">
        <v>37578</v>
      </c>
      <c r="F11525" s="17"/>
    </row>
    <row r="11526" spans="1:6" x14ac:dyDescent="0.25">
      <c r="A11526" s="16" t="s">
        <v>253</v>
      </c>
      <c r="B11526" s="16">
        <v>73109</v>
      </c>
      <c r="C11526" s="16">
        <v>112</v>
      </c>
      <c r="D11526" s="16">
        <v>56.2</v>
      </c>
      <c r="E11526" s="17">
        <v>34001</v>
      </c>
      <c r="F11526" s="17"/>
    </row>
    <row r="11527" spans="1:6" x14ac:dyDescent="0.25">
      <c r="A11527" s="16" t="s">
        <v>253</v>
      </c>
      <c r="B11527" s="16">
        <v>73096</v>
      </c>
      <c r="C11527" s="16">
        <v>81</v>
      </c>
      <c r="D11527" s="16">
        <v>63.4</v>
      </c>
      <c r="E11527" s="17">
        <v>39995</v>
      </c>
      <c r="F11527" s="17"/>
    </row>
    <row r="11528" spans="1:6" x14ac:dyDescent="0.25">
      <c r="A11528" s="16" t="s">
        <v>253</v>
      </c>
      <c r="B11528" s="16">
        <v>74637</v>
      </c>
      <c r="C11528" s="16">
        <v>60</v>
      </c>
      <c r="D11528" s="16">
        <v>29.3</v>
      </c>
      <c r="E11528" s="17">
        <v>38166</v>
      </c>
      <c r="F11528" s="17"/>
    </row>
    <row r="11529" spans="1:6" x14ac:dyDescent="0.25">
      <c r="A11529" s="16" t="s">
        <v>253</v>
      </c>
      <c r="B11529" s="16">
        <v>74801</v>
      </c>
      <c r="C11529" s="16">
        <v>83</v>
      </c>
      <c r="D11529" s="16">
        <v>52.1</v>
      </c>
      <c r="E11529" s="17">
        <v>39326</v>
      </c>
      <c r="F11529" s="17"/>
    </row>
    <row r="11530" spans="1:6" x14ac:dyDescent="0.25">
      <c r="A11530" s="16" t="s">
        <v>253</v>
      </c>
      <c r="B11530" s="16">
        <v>74012</v>
      </c>
      <c r="C11530" s="16">
        <v>89</v>
      </c>
      <c r="D11530" s="16">
        <v>63.3</v>
      </c>
      <c r="E11530" s="17">
        <v>34881</v>
      </c>
      <c r="F11530" s="17"/>
    </row>
    <row r="11531" spans="1:6" x14ac:dyDescent="0.25">
      <c r="A11531" s="16" t="s">
        <v>253</v>
      </c>
      <c r="B11531" s="16">
        <v>73505</v>
      </c>
      <c r="C11531" s="16">
        <v>151</v>
      </c>
      <c r="D11531" s="16">
        <v>98.3</v>
      </c>
      <c r="E11531" s="17">
        <v>37733</v>
      </c>
      <c r="F11531" s="17"/>
    </row>
    <row r="11532" spans="1:6" x14ac:dyDescent="0.25">
      <c r="A11532" s="16" t="s">
        <v>253</v>
      </c>
      <c r="B11532" s="16">
        <v>74403</v>
      </c>
      <c r="C11532" s="16">
        <v>101</v>
      </c>
      <c r="D11532" s="16">
        <v>81.099999999999994</v>
      </c>
      <c r="E11532" s="17">
        <v>37990</v>
      </c>
      <c r="F11532" s="17"/>
    </row>
    <row r="11533" spans="1:6" x14ac:dyDescent="0.25">
      <c r="A11533" s="16" t="s">
        <v>253</v>
      </c>
      <c r="B11533" s="16">
        <v>74066</v>
      </c>
      <c r="C11533" s="16">
        <v>142</v>
      </c>
      <c r="D11533" s="16">
        <v>78.7</v>
      </c>
      <c r="E11533" s="17">
        <v>35373</v>
      </c>
      <c r="F11533" s="17"/>
    </row>
    <row r="11534" spans="1:6" x14ac:dyDescent="0.25">
      <c r="A11534" s="16" t="s">
        <v>253</v>
      </c>
      <c r="B11534" s="16">
        <v>74105</v>
      </c>
      <c r="C11534" s="16">
        <v>110</v>
      </c>
      <c r="D11534" s="16">
        <v>102.8</v>
      </c>
      <c r="E11534" s="17">
        <v>40778</v>
      </c>
      <c r="F11534" s="17"/>
    </row>
    <row r="11535" spans="1:6" x14ac:dyDescent="0.25">
      <c r="A11535" s="16" t="s">
        <v>253</v>
      </c>
      <c r="B11535" s="16">
        <v>74434</v>
      </c>
      <c r="C11535" s="16">
        <v>66</v>
      </c>
      <c r="D11535" s="16">
        <v>51.1</v>
      </c>
      <c r="E11535" s="17">
        <v>35796</v>
      </c>
      <c r="F11535" s="17"/>
    </row>
    <row r="11536" spans="1:6" x14ac:dyDescent="0.25">
      <c r="A11536" s="16" t="s">
        <v>253</v>
      </c>
      <c r="B11536" s="16">
        <v>73112</v>
      </c>
      <c r="C11536" s="16">
        <v>29</v>
      </c>
      <c r="D11536" s="16">
        <v>16.5</v>
      </c>
      <c r="E11536" s="17">
        <v>36892</v>
      </c>
      <c r="F11536" s="17"/>
    </row>
    <row r="11537" spans="1:6" x14ac:dyDescent="0.25">
      <c r="A11537" s="16" t="s">
        <v>253</v>
      </c>
      <c r="B11537" s="16">
        <v>74502</v>
      </c>
      <c r="C11537" s="16">
        <v>80</v>
      </c>
      <c r="D11537" s="16">
        <v>70.599999999999994</v>
      </c>
      <c r="E11537" s="17">
        <v>35916</v>
      </c>
      <c r="F11537" s="17"/>
    </row>
    <row r="11538" spans="1:6" x14ac:dyDescent="0.25">
      <c r="A11538" s="16" t="s">
        <v>253</v>
      </c>
      <c r="B11538" s="16">
        <v>73134</v>
      </c>
      <c r="C11538" s="16">
        <v>87</v>
      </c>
      <c r="D11538" s="16">
        <v>74.5</v>
      </c>
      <c r="E11538" s="17">
        <v>38376</v>
      </c>
      <c r="F11538" s="17"/>
    </row>
    <row r="11539" spans="1:6" x14ac:dyDescent="0.25">
      <c r="A11539" s="16" t="s">
        <v>253</v>
      </c>
      <c r="B11539" s="16">
        <v>74066</v>
      </c>
      <c r="C11539" s="16">
        <v>107</v>
      </c>
      <c r="D11539" s="16">
        <v>89.5</v>
      </c>
      <c r="E11539" s="17">
        <v>37312</v>
      </c>
      <c r="F11539" s="17"/>
    </row>
    <row r="11540" spans="1:6" x14ac:dyDescent="0.25">
      <c r="A11540" s="16" t="s">
        <v>253</v>
      </c>
      <c r="B11540" s="16">
        <v>73701</v>
      </c>
      <c r="C11540" s="16">
        <v>102</v>
      </c>
      <c r="D11540" s="16">
        <v>52.5</v>
      </c>
      <c r="E11540" s="17">
        <v>34547</v>
      </c>
      <c r="F11540" s="17"/>
    </row>
    <row r="11541" spans="1:6" x14ac:dyDescent="0.25">
      <c r="A11541" s="16" t="s">
        <v>253</v>
      </c>
      <c r="B11541" s="16">
        <v>74017</v>
      </c>
      <c r="C11541" s="16">
        <v>60</v>
      </c>
      <c r="D11541" s="16">
        <v>55.8</v>
      </c>
      <c r="E11541" s="17">
        <v>41429</v>
      </c>
      <c r="F11541" s="17"/>
    </row>
    <row r="11542" spans="1:6" x14ac:dyDescent="0.25">
      <c r="A11542" s="16" t="s">
        <v>253</v>
      </c>
      <c r="B11542" s="16">
        <v>74653</v>
      </c>
      <c r="C11542" s="16">
        <v>49</v>
      </c>
      <c r="D11542" s="16">
        <v>34.6</v>
      </c>
      <c r="E11542" s="17">
        <v>41543</v>
      </c>
      <c r="F11542" s="17"/>
    </row>
    <row r="11543" spans="1:6" x14ac:dyDescent="0.25">
      <c r="A11543" s="16" t="s">
        <v>253</v>
      </c>
      <c r="B11543" s="16">
        <v>73132</v>
      </c>
      <c r="C11543" s="16">
        <v>103</v>
      </c>
      <c r="D11543" s="16">
        <v>71.3</v>
      </c>
      <c r="E11543" s="17">
        <v>35278</v>
      </c>
      <c r="F11543" s="17"/>
    </row>
    <row r="11544" spans="1:6" x14ac:dyDescent="0.25">
      <c r="A11544" s="16" t="s">
        <v>253</v>
      </c>
      <c r="B11544" s="16">
        <v>73401</v>
      </c>
      <c r="C11544" s="16">
        <v>62</v>
      </c>
      <c r="D11544" s="16">
        <v>31.4</v>
      </c>
      <c r="E11544" s="17">
        <v>36526</v>
      </c>
      <c r="F11544" s="17"/>
    </row>
    <row r="11545" spans="1:6" x14ac:dyDescent="0.25">
      <c r="A11545" s="16" t="s">
        <v>253</v>
      </c>
      <c r="B11545" s="16">
        <v>73139</v>
      </c>
      <c r="C11545" s="16">
        <v>59</v>
      </c>
      <c r="D11545" s="16">
        <v>55.7</v>
      </c>
      <c r="E11545" s="17">
        <v>42873</v>
      </c>
      <c r="F11545" s="17"/>
    </row>
    <row r="11546" spans="1:6" x14ac:dyDescent="0.25">
      <c r="A11546" s="16" t="s">
        <v>253</v>
      </c>
      <c r="B11546" s="16">
        <v>73036</v>
      </c>
      <c r="C11546" s="16">
        <v>66</v>
      </c>
      <c r="D11546" s="16">
        <v>53.2</v>
      </c>
      <c r="E11546" s="17">
        <v>37858</v>
      </c>
      <c r="F11546" s="17"/>
    </row>
    <row r="11547" spans="1:6" x14ac:dyDescent="0.25">
      <c r="A11547" s="16" t="s">
        <v>253</v>
      </c>
      <c r="B11547" s="16">
        <v>74033</v>
      </c>
      <c r="C11547" s="16">
        <v>119</v>
      </c>
      <c r="D11547" s="16">
        <v>76.599999999999994</v>
      </c>
      <c r="E11547" s="17">
        <v>34335</v>
      </c>
      <c r="F11547" s="17"/>
    </row>
    <row r="11548" spans="1:6" x14ac:dyDescent="0.25">
      <c r="A11548" s="16" t="s">
        <v>253</v>
      </c>
      <c r="B11548" s="16">
        <v>74006</v>
      </c>
      <c r="C11548" s="16">
        <v>119</v>
      </c>
      <c r="D11548" s="16">
        <v>71.7</v>
      </c>
      <c r="E11548" s="17">
        <v>33329</v>
      </c>
      <c r="F11548" s="17"/>
    </row>
    <row r="11549" spans="1:6" x14ac:dyDescent="0.25">
      <c r="A11549" s="16" t="s">
        <v>254</v>
      </c>
      <c r="B11549" s="16">
        <v>97232</v>
      </c>
      <c r="C11549" s="16">
        <v>30</v>
      </c>
      <c r="D11549" s="16">
        <v>20.2</v>
      </c>
      <c r="E11549" s="17">
        <v>27454</v>
      </c>
      <c r="F11549" s="17"/>
    </row>
    <row r="11550" spans="1:6" x14ac:dyDescent="0.25">
      <c r="A11550" s="16" t="s">
        <v>254</v>
      </c>
      <c r="B11550" s="16">
        <v>97215</v>
      </c>
      <c r="C11550" s="16">
        <v>120</v>
      </c>
      <c r="D11550" s="16">
        <v>88.6</v>
      </c>
      <c r="E11550" s="17">
        <v>28764</v>
      </c>
      <c r="F11550" s="17"/>
    </row>
    <row r="11551" spans="1:6" x14ac:dyDescent="0.25">
      <c r="A11551" s="16" t="s">
        <v>254</v>
      </c>
      <c r="B11551" s="16">
        <v>97526</v>
      </c>
      <c r="C11551" s="16">
        <v>102</v>
      </c>
      <c r="D11551" s="16">
        <v>43.7</v>
      </c>
      <c r="E11551" s="17">
        <v>24929</v>
      </c>
      <c r="F11551" s="17"/>
    </row>
    <row r="11552" spans="1:6" x14ac:dyDescent="0.25">
      <c r="A11552" s="16" t="s">
        <v>254</v>
      </c>
      <c r="B11552" s="16">
        <v>97303</v>
      </c>
      <c r="C11552" s="16">
        <v>49</v>
      </c>
      <c r="D11552" s="16">
        <v>45.3</v>
      </c>
      <c r="E11552" s="17">
        <v>34425</v>
      </c>
      <c r="F11552" s="17"/>
    </row>
    <row r="11553" spans="1:6" x14ac:dyDescent="0.25">
      <c r="A11553" s="16" t="s">
        <v>254</v>
      </c>
      <c r="B11553" s="16">
        <v>97221</v>
      </c>
      <c r="C11553" s="16">
        <v>73</v>
      </c>
      <c r="D11553" s="16">
        <v>57.3</v>
      </c>
      <c r="E11553" s="17">
        <v>32982</v>
      </c>
      <c r="F11553" s="17"/>
    </row>
    <row r="11554" spans="1:6" x14ac:dyDescent="0.25">
      <c r="A11554" s="16" t="s">
        <v>254</v>
      </c>
      <c r="B11554" s="16">
        <v>97420</v>
      </c>
      <c r="C11554" s="16">
        <v>114</v>
      </c>
      <c r="D11554" s="16">
        <v>49.8</v>
      </c>
      <c r="E11554" s="17">
        <v>30623</v>
      </c>
      <c r="F11554" s="17"/>
    </row>
    <row r="11555" spans="1:6" x14ac:dyDescent="0.25">
      <c r="A11555" s="16" t="s">
        <v>254</v>
      </c>
      <c r="B11555" s="16">
        <v>97030</v>
      </c>
      <c r="C11555" s="16">
        <v>82</v>
      </c>
      <c r="D11555" s="16">
        <v>60.4</v>
      </c>
      <c r="E11555" s="17">
        <v>27925</v>
      </c>
      <c r="F11555" s="17"/>
    </row>
    <row r="11556" spans="1:6" x14ac:dyDescent="0.25">
      <c r="A11556" s="16" t="s">
        <v>254</v>
      </c>
      <c r="B11556" s="16">
        <v>97236</v>
      </c>
      <c r="C11556" s="16">
        <v>105</v>
      </c>
      <c r="D11556" s="16">
        <v>69.400000000000006</v>
      </c>
      <c r="E11556" s="17">
        <v>32335</v>
      </c>
      <c r="F11556" s="17"/>
    </row>
    <row r="11557" spans="1:6" x14ac:dyDescent="0.25">
      <c r="A11557" s="16" t="s">
        <v>254</v>
      </c>
      <c r="B11557" s="16">
        <v>97213</v>
      </c>
      <c r="C11557" s="16">
        <v>58</v>
      </c>
      <c r="D11557" s="16">
        <v>27.6</v>
      </c>
      <c r="E11557" s="17">
        <v>27273</v>
      </c>
      <c r="F11557" s="17"/>
    </row>
    <row r="11558" spans="1:6" x14ac:dyDescent="0.25">
      <c r="A11558" s="16" t="s">
        <v>254</v>
      </c>
      <c r="B11558" s="16">
        <v>97405</v>
      </c>
      <c r="C11558" s="16">
        <v>83</v>
      </c>
      <c r="D11558" s="16">
        <v>54.1</v>
      </c>
      <c r="E11558" s="17">
        <v>24473</v>
      </c>
      <c r="F11558" s="17"/>
    </row>
    <row r="11559" spans="1:6" x14ac:dyDescent="0.25">
      <c r="A11559" s="16" t="s">
        <v>254</v>
      </c>
      <c r="B11559" s="16">
        <v>97239</v>
      </c>
      <c r="C11559" s="16">
        <v>44</v>
      </c>
      <c r="D11559" s="16">
        <v>36.1</v>
      </c>
      <c r="E11559" s="17">
        <v>40577</v>
      </c>
      <c r="F11559" s="17"/>
    </row>
    <row r="11560" spans="1:6" x14ac:dyDescent="0.25">
      <c r="A11560" s="16" t="s">
        <v>254</v>
      </c>
      <c r="B11560" s="16">
        <v>97128</v>
      </c>
      <c r="C11560" s="16">
        <v>20</v>
      </c>
      <c r="D11560" s="16">
        <v>15.6</v>
      </c>
      <c r="E11560" s="17">
        <v>38555</v>
      </c>
      <c r="F11560" s="17"/>
    </row>
    <row r="11561" spans="1:6" x14ac:dyDescent="0.25">
      <c r="A11561" s="16" t="s">
        <v>254</v>
      </c>
      <c r="B11561" s="16">
        <v>97202</v>
      </c>
      <c r="C11561" s="16">
        <v>100</v>
      </c>
      <c r="D11561" s="16">
        <v>79.7</v>
      </c>
      <c r="E11561" s="17">
        <v>26707</v>
      </c>
      <c r="F11561" s="17"/>
    </row>
    <row r="11562" spans="1:6" x14ac:dyDescent="0.25">
      <c r="A11562" s="16" t="s">
        <v>254</v>
      </c>
      <c r="B11562" s="16">
        <v>97301</v>
      </c>
      <c r="C11562" s="16">
        <v>100</v>
      </c>
      <c r="D11562" s="16">
        <v>30.2</v>
      </c>
      <c r="E11562" s="17">
        <v>33422</v>
      </c>
      <c r="F11562" s="17"/>
    </row>
    <row r="11563" spans="1:6" x14ac:dyDescent="0.25">
      <c r="A11563" s="16" t="s">
        <v>254</v>
      </c>
      <c r="B11563" s="16">
        <v>97415</v>
      </c>
      <c r="C11563" s="16">
        <v>59</v>
      </c>
      <c r="D11563" s="16">
        <v>27.3</v>
      </c>
      <c r="E11563" s="17">
        <v>31079</v>
      </c>
      <c r="F11563" s="17"/>
    </row>
    <row r="11564" spans="1:6" x14ac:dyDescent="0.25">
      <c r="A11564" s="16" t="s">
        <v>254</v>
      </c>
      <c r="B11564" s="16">
        <v>97008</v>
      </c>
      <c r="C11564" s="16">
        <v>104</v>
      </c>
      <c r="D11564" s="16">
        <v>80.5</v>
      </c>
      <c r="E11564" s="17">
        <v>32636</v>
      </c>
      <c r="F11564" s="17"/>
    </row>
    <row r="11565" spans="1:6" x14ac:dyDescent="0.25">
      <c r="A11565" s="16" t="s">
        <v>254</v>
      </c>
      <c r="B11565" s="16">
        <v>97471</v>
      </c>
      <c r="C11565" s="16">
        <v>118</v>
      </c>
      <c r="D11565" s="16">
        <v>93.7</v>
      </c>
      <c r="E11565" s="17">
        <v>29099</v>
      </c>
      <c r="F11565" s="17"/>
    </row>
    <row r="11566" spans="1:6" x14ac:dyDescent="0.25">
      <c r="A11566" s="16" t="s">
        <v>254</v>
      </c>
      <c r="B11566" s="16">
        <v>97504</v>
      </c>
      <c r="C11566" s="16">
        <v>68</v>
      </c>
      <c r="D11566" s="16">
        <v>35.1</v>
      </c>
      <c r="E11566" s="17">
        <v>35040</v>
      </c>
      <c r="F11566" s="17"/>
    </row>
    <row r="11567" spans="1:6" x14ac:dyDescent="0.25">
      <c r="A11567" s="16" t="s">
        <v>254</v>
      </c>
      <c r="B11567" s="16">
        <v>97630</v>
      </c>
      <c r="C11567" s="16">
        <v>47</v>
      </c>
      <c r="D11567" s="16">
        <v>17.2</v>
      </c>
      <c r="E11567" s="17">
        <v>25867</v>
      </c>
      <c r="F11567" s="17"/>
    </row>
    <row r="11568" spans="1:6" x14ac:dyDescent="0.25">
      <c r="A11568" s="16" t="s">
        <v>254</v>
      </c>
      <c r="B11568" s="16">
        <v>97838</v>
      </c>
      <c r="C11568" s="16">
        <v>105</v>
      </c>
      <c r="D11568" s="16">
        <v>67.7</v>
      </c>
      <c r="E11568" s="17">
        <v>37165</v>
      </c>
      <c r="F11568" s="17"/>
    </row>
    <row r="11569" spans="1:6" x14ac:dyDescent="0.25">
      <c r="A11569" s="16" t="s">
        <v>254</v>
      </c>
      <c r="B11569" s="16">
        <v>97756</v>
      </c>
      <c r="C11569" s="16">
        <v>50</v>
      </c>
      <c r="D11569" s="16">
        <v>34.1</v>
      </c>
      <c r="E11569" s="17">
        <v>33780</v>
      </c>
      <c r="F11569" s="17"/>
    </row>
    <row r="11570" spans="1:6" x14ac:dyDescent="0.25">
      <c r="A11570" s="16" t="s">
        <v>254</v>
      </c>
      <c r="B11570" s="16">
        <v>97128</v>
      </c>
      <c r="C11570" s="16">
        <v>63</v>
      </c>
      <c r="D11570" s="16">
        <v>53.2</v>
      </c>
      <c r="E11570" s="17">
        <v>31509</v>
      </c>
      <c r="F11570" s="17"/>
    </row>
    <row r="11571" spans="1:6" x14ac:dyDescent="0.25">
      <c r="A11571" s="16" t="s">
        <v>254</v>
      </c>
      <c r="B11571" s="16">
        <v>97132</v>
      </c>
      <c r="C11571" s="16">
        <v>84</v>
      </c>
      <c r="D11571" s="16">
        <v>41.3</v>
      </c>
      <c r="E11571" s="17">
        <v>32647</v>
      </c>
      <c r="F11571" s="17"/>
    </row>
    <row r="11572" spans="1:6" x14ac:dyDescent="0.25">
      <c r="A11572" s="16" t="s">
        <v>254</v>
      </c>
      <c r="B11572" s="16">
        <v>97214</v>
      </c>
      <c r="C11572" s="16">
        <v>159</v>
      </c>
      <c r="D11572" s="16">
        <v>107.7</v>
      </c>
      <c r="E11572" s="17">
        <v>24473</v>
      </c>
      <c r="F11572" s="17"/>
    </row>
    <row r="11573" spans="1:6" x14ac:dyDescent="0.25">
      <c r="A11573" s="16" t="s">
        <v>254</v>
      </c>
      <c r="B11573" s="16">
        <v>97211</v>
      </c>
      <c r="C11573" s="16">
        <v>70</v>
      </c>
      <c r="D11573" s="16">
        <v>58.5</v>
      </c>
      <c r="E11573" s="17">
        <v>32765</v>
      </c>
      <c r="F11573" s="17"/>
    </row>
    <row r="11574" spans="1:6" x14ac:dyDescent="0.25">
      <c r="A11574" s="16" t="s">
        <v>254</v>
      </c>
      <c r="B11574" s="16">
        <v>97317</v>
      </c>
      <c r="C11574" s="16">
        <v>80</v>
      </c>
      <c r="D11574" s="16">
        <v>76.099999999999994</v>
      </c>
      <c r="E11574" s="17">
        <v>34060</v>
      </c>
      <c r="F11574" s="17"/>
    </row>
    <row r="11575" spans="1:6" x14ac:dyDescent="0.25">
      <c r="A11575" s="16" t="s">
        <v>254</v>
      </c>
      <c r="B11575" s="16">
        <v>97471</v>
      </c>
      <c r="C11575" s="16">
        <v>193</v>
      </c>
      <c r="D11575" s="16">
        <v>90.1</v>
      </c>
      <c r="E11575" s="17">
        <v>30083</v>
      </c>
      <c r="F11575" s="17"/>
    </row>
    <row r="11576" spans="1:6" x14ac:dyDescent="0.25">
      <c r="A11576" s="16" t="s">
        <v>254</v>
      </c>
      <c r="B11576" s="16">
        <v>97477</v>
      </c>
      <c r="C11576" s="16">
        <v>136</v>
      </c>
      <c r="D11576" s="16">
        <v>90.9</v>
      </c>
      <c r="E11576" s="17">
        <v>25934</v>
      </c>
      <c r="F11576" s="17"/>
    </row>
    <row r="11577" spans="1:6" x14ac:dyDescent="0.25">
      <c r="A11577" s="16" t="s">
        <v>254</v>
      </c>
      <c r="B11577" s="16">
        <v>97741</v>
      </c>
      <c r="C11577" s="16">
        <v>20</v>
      </c>
      <c r="D11577" s="16">
        <v>13</v>
      </c>
      <c r="E11577" s="17">
        <v>32282</v>
      </c>
      <c r="F11577" s="17"/>
    </row>
    <row r="11578" spans="1:6" x14ac:dyDescent="0.25">
      <c r="A11578" s="16" t="s">
        <v>254</v>
      </c>
      <c r="B11578" s="16">
        <v>97030</v>
      </c>
      <c r="C11578" s="16">
        <v>78</v>
      </c>
      <c r="D11578" s="16">
        <v>53.6</v>
      </c>
      <c r="E11578" s="17">
        <v>32562</v>
      </c>
      <c r="F11578" s="17"/>
    </row>
    <row r="11579" spans="1:6" x14ac:dyDescent="0.25">
      <c r="A11579" s="16" t="s">
        <v>254</v>
      </c>
      <c r="B11579" s="16">
        <v>97355</v>
      </c>
      <c r="C11579" s="16">
        <v>154</v>
      </c>
      <c r="D11579" s="16">
        <v>149.80000000000001</v>
      </c>
      <c r="E11579" s="17">
        <v>41999</v>
      </c>
      <c r="F11579" s="17"/>
    </row>
    <row r="11580" spans="1:6" x14ac:dyDescent="0.25">
      <c r="A11580" s="16" t="s">
        <v>254</v>
      </c>
      <c r="B11580" s="16">
        <v>97239</v>
      </c>
      <c r="C11580" s="16">
        <v>127</v>
      </c>
      <c r="D11580" s="16">
        <v>82.4</v>
      </c>
      <c r="E11580" s="17">
        <v>24473</v>
      </c>
      <c r="F11580" s="17"/>
    </row>
    <row r="11581" spans="1:6" x14ac:dyDescent="0.25">
      <c r="A11581" s="16" t="s">
        <v>254</v>
      </c>
      <c r="B11581" s="16">
        <v>97220</v>
      </c>
      <c r="C11581" s="16">
        <v>59</v>
      </c>
      <c r="D11581" s="16">
        <v>54.8</v>
      </c>
      <c r="E11581" s="17">
        <v>37865</v>
      </c>
      <c r="F11581" s="17"/>
    </row>
    <row r="11582" spans="1:6" x14ac:dyDescent="0.25">
      <c r="A11582" s="16" t="s">
        <v>254</v>
      </c>
      <c r="B11582" s="16">
        <v>97220</v>
      </c>
      <c r="C11582" s="16">
        <v>100</v>
      </c>
      <c r="D11582" s="16">
        <v>62.5</v>
      </c>
      <c r="E11582" s="17">
        <v>28171</v>
      </c>
      <c r="F11582" s="17"/>
    </row>
    <row r="11583" spans="1:6" x14ac:dyDescent="0.25">
      <c r="A11583" s="16" t="s">
        <v>254</v>
      </c>
      <c r="B11583" s="16">
        <v>97056</v>
      </c>
      <c r="C11583" s="16">
        <v>40</v>
      </c>
      <c r="D11583" s="16">
        <v>25.2</v>
      </c>
      <c r="E11583" s="17">
        <v>43374</v>
      </c>
      <c r="F11583" s="17"/>
    </row>
    <row r="11584" spans="1:6" x14ac:dyDescent="0.25">
      <c r="A11584" s="16" t="s">
        <v>254</v>
      </c>
      <c r="B11584" s="16">
        <v>97147</v>
      </c>
      <c r="C11584" s="16">
        <v>50</v>
      </c>
      <c r="D11584" s="16">
        <v>26.4</v>
      </c>
      <c r="E11584" s="17">
        <v>34455</v>
      </c>
      <c r="F11584" s="17"/>
    </row>
    <row r="11585" spans="1:6" x14ac:dyDescent="0.25">
      <c r="A11585" s="16" t="s">
        <v>254</v>
      </c>
      <c r="B11585" s="16">
        <v>97850</v>
      </c>
      <c r="C11585" s="16">
        <v>76</v>
      </c>
      <c r="D11585" s="16">
        <v>30.7</v>
      </c>
      <c r="E11585" s="17">
        <v>32826</v>
      </c>
      <c r="F11585" s="17"/>
    </row>
    <row r="11586" spans="1:6" x14ac:dyDescent="0.25">
      <c r="A11586" s="16" t="s">
        <v>254</v>
      </c>
      <c r="B11586" s="16">
        <v>97236</v>
      </c>
      <c r="C11586" s="16">
        <v>40</v>
      </c>
      <c r="D11586" s="16">
        <v>39.6</v>
      </c>
      <c r="E11586" s="17">
        <v>27851</v>
      </c>
      <c r="F11586" s="17"/>
    </row>
    <row r="11587" spans="1:6" x14ac:dyDescent="0.25">
      <c r="A11587" s="16" t="s">
        <v>254</v>
      </c>
      <c r="B11587" s="16">
        <v>97351</v>
      </c>
      <c r="C11587" s="16">
        <v>80</v>
      </c>
      <c r="D11587" s="16">
        <v>32.5</v>
      </c>
      <c r="E11587" s="17">
        <v>32580</v>
      </c>
      <c r="F11587" s="17"/>
    </row>
    <row r="11588" spans="1:6" x14ac:dyDescent="0.25">
      <c r="A11588" s="16" t="s">
        <v>254</v>
      </c>
      <c r="B11588" s="16">
        <v>97058</v>
      </c>
      <c r="C11588" s="16">
        <v>90</v>
      </c>
      <c r="D11588" s="16">
        <v>65.5</v>
      </c>
      <c r="E11588" s="17">
        <v>24473</v>
      </c>
      <c r="F11588" s="17"/>
    </row>
    <row r="11589" spans="1:6" x14ac:dyDescent="0.25">
      <c r="A11589" s="16" t="s">
        <v>254</v>
      </c>
      <c r="B11589" s="16">
        <v>97458</v>
      </c>
      <c r="C11589" s="16">
        <v>35</v>
      </c>
      <c r="D11589" s="16">
        <v>25.9</v>
      </c>
      <c r="E11589" s="17">
        <v>35593</v>
      </c>
      <c r="F11589" s="17"/>
    </row>
    <row r="11590" spans="1:6" x14ac:dyDescent="0.25">
      <c r="A11590" s="16" t="s">
        <v>254</v>
      </c>
      <c r="B11590" s="16">
        <v>97051</v>
      </c>
      <c r="C11590" s="16">
        <v>92</v>
      </c>
      <c r="D11590" s="16">
        <v>33</v>
      </c>
      <c r="E11590" s="17">
        <v>33242</v>
      </c>
      <c r="F11590" s="17"/>
    </row>
    <row r="11591" spans="1:6" x14ac:dyDescent="0.25">
      <c r="A11591" s="16" t="s">
        <v>254</v>
      </c>
      <c r="B11591" s="16">
        <v>97045</v>
      </c>
      <c r="C11591" s="16">
        <v>111</v>
      </c>
      <c r="D11591" s="16">
        <v>61</v>
      </c>
      <c r="E11591" s="17">
        <v>27481</v>
      </c>
      <c r="F11591" s="17"/>
    </row>
    <row r="11592" spans="1:6" x14ac:dyDescent="0.25">
      <c r="A11592" s="16" t="s">
        <v>254</v>
      </c>
      <c r="B11592" s="16">
        <v>97701</v>
      </c>
      <c r="C11592" s="16">
        <v>74</v>
      </c>
      <c r="D11592" s="16">
        <v>31.3</v>
      </c>
      <c r="E11592" s="17">
        <v>28611</v>
      </c>
      <c r="F11592" s="17"/>
    </row>
    <row r="11593" spans="1:6" x14ac:dyDescent="0.25">
      <c r="A11593" s="16" t="s">
        <v>254</v>
      </c>
      <c r="B11593" s="16">
        <v>97467</v>
      </c>
      <c r="C11593" s="16">
        <v>29</v>
      </c>
      <c r="D11593" s="16">
        <v>18.2</v>
      </c>
      <c r="E11593" s="17">
        <v>30844</v>
      </c>
      <c r="F11593" s="17"/>
    </row>
    <row r="11594" spans="1:6" x14ac:dyDescent="0.25">
      <c r="A11594" s="16" t="s">
        <v>254</v>
      </c>
      <c r="B11594" s="16">
        <v>97035</v>
      </c>
      <c r="C11594" s="16">
        <v>74</v>
      </c>
      <c r="D11594" s="16">
        <v>43.6</v>
      </c>
      <c r="E11594" s="17">
        <v>38742</v>
      </c>
      <c r="F11594" s="17"/>
    </row>
    <row r="11595" spans="1:6" x14ac:dyDescent="0.25">
      <c r="A11595" s="16" t="s">
        <v>254</v>
      </c>
      <c r="B11595" s="16">
        <v>97424</v>
      </c>
      <c r="C11595" s="16">
        <v>80</v>
      </c>
      <c r="D11595" s="16">
        <v>47.6</v>
      </c>
      <c r="E11595" s="17">
        <v>30124</v>
      </c>
      <c r="F11595" s="17"/>
    </row>
    <row r="11596" spans="1:6" x14ac:dyDescent="0.25">
      <c r="A11596" s="16" t="s">
        <v>254</v>
      </c>
      <c r="B11596" s="16">
        <v>97116</v>
      </c>
      <c r="C11596" s="16">
        <v>63</v>
      </c>
      <c r="D11596" s="16">
        <v>51.9</v>
      </c>
      <c r="E11596" s="17">
        <v>32782</v>
      </c>
      <c r="F11596" s="17"/>
    </row>
    <row r="11597" spans="1:6" x14ac:dyDescent="0.25">
      <c r="A11597" s="16" t="s">
        <v>254</v>
      </c>
      <c r="B11597" s="16">
        <v>97045</v>
      </c>
      <c r="C11597" s="16">
        <v>53</v>
      </c>
      <c r="D11597" s="16">
        <v>34.4</v>
      </c>
      <c r="E11597" s="17">
        <v>34507</v>
      </c>
      <c r="F11597" s="17"/>
    </row>
    <row r="11598" spans="1:6" x14ac:dyDescent="0.25">
      <c r="A11598" s="16" t="s">
        <v>254</v>
      </c>
      <c r="B11598" s="16">
        <v>97448</v>
      </c>
      <c r="C11598" s="16">
        <v>53</v>
      </c>
      <c r="D11598" s="16">
        <v>38.9</v>
      </c>
      <c r="E11598" s="17">
        <v>33632</v>
      </c>
      <c r="F11598" s="17"/>
    </row>
    <row r="11599" spans="1:6" x14ac:dyDescent="0.25">
      <c r="A11599" s="16" t="s">
        <v>254</v>
      </c>
      <c r="B11599" s="16">
        <v>97504</v>
      </c>
      <c r="C11599" s="16">
        <v>91</v>
      </c>
      <c r="D11599" s="16">
        <v>50.5</v>
      </c>
      <c r="E11599" s="17">
        <v>24473</v>
      </c>
      <c r="F11599" s="17"/>
    </row>
    <row r="11600" spans="1:6" x14ac:dyDescent="0.25">
      <c r="A11600" s="16" t="s">
        <v>254</v>
      </c>
      <c r="B11600" s="16">
        <v>97405</v>
      </c>
      <c r="C11600" s="16">
        <v>106</v>
      </c>
      <c r="D11600" s="16">
        <v>34.200000000000003</v>
      </c>
      <c r="E11600" s="17">
        <v>29618</v>
      </c>
      <c r="F11600" s="17"/>
    </row>
    <row r="11601" spans="1:6" x14ac:dyDescent="0.25">
      <c r="A11601" s="16" t="s">
        <v>254</v>
      </c>
      <c r="B11601" s="16">
        <v>97355</v>
      </c>
      <c r="C11601" s="16">
        <v>84</v>
      </c>
      <c r="D11601" s="16">
        <v>75</v>
      </c>
      <c r="E11601" s="17">
        <v>31413</v>
      </c>
      <c r="F11601" s="17"/>
    </row>
    <row r="11602" spans="1:6" x14ac:dyDescent="0.25">
      <c r="A11602" s="16" t="s">
        <v>254</v>
      </c>
      <c r="B11602" s="16">
        <v>97027</v>
      </c>
      <c r="C11602" s="16">
        <v>87</v>
      </c>
      <c r="D11602" s="16">
        <v>46.2</v>
      </c>
      <c r="E11602" s="17">
        <v>32723</v>
      </c>
      <c r="F11602" s="17"/>
    </row>
    <row r="11603" spans="1:6" x14ac:dyDescent="0.25">
      <c r="A11603" s="16" t="s">
        <v>254</v>
      </c>
      <c r="B11603" s="16">
        <v>97219</v>
      </c>
      <c r="C11603" s="16">
        <v>180</v>
      </c>
      <c r="D11603" s="16">
        <v>97.4</v>
      </c>
      <c r="E11603" s="17">
        <v>25695</v>
      </c>
      <c r="F11603" s="17"/>
    </row>
    <row r="11604" spans="1:6" x14ac:dyDescent="0.25">
      <c r="A11604" s="16" t="s">
        <v>254</v>
      </c>
      <c r="B11604" s="16">
        <v>97266</v>
      </c>
      <c r="C11604" s="16">
        <v>80</v>
      </c>
      <c r="D11604" s="16">
        <v>77.400000000000006</v>
      </c>
      <c r="E11604" s="17">
        <v>28100</v>
      </c>
      <c r="F11604" s="17"/>
    </row>
    <row r="11605" spans="1:6" x14ac:dyDescent="0.25">
      <c r="A11605" s="16" t="s">
        <v>254</v>
      </c>
      <c r="B11605" s="16">
        <v>97378</v>
      </c>
      <c r="C11605" s="16">
        <v>51</v>
      </c>
      <c r="D11605" s="16">
        <v>31</v>
      </c>
      <c r="E11605" s="17">
        <v>41100</v>
      </c>
      <c r="F11605" s="17"/>
    </row>
    <row r="11606" spans="1:6" x14ac:dyDescent="0.25">
      <c r="A11606" s="16" t="s">
        <v>254</v>
      </c>
      <c r="B11606" s="16">
        <v>97526</v>
      </c>
      <c r="C11606" s="16">
        <v>145</v>
      </c>
      <c r="D11606" s="16">
        <v>109.1</v>
      </c>
      <c r="E11606" s="17">
        <v>29691</v>
      </c>
      <c r="F11606" s="17"/>
    </row>
    <row r="11607" spans="1:6" x14ac:dyDescent="0.25">
      <c r="A11607" s="16" t="s">
        <v>254</v>
      </c>
      <c r="B11607" s="16">
        <v>97601</v>
      </c>
      <c r="C11607" s="16">
        <v>95</v>
      </c>
      <c r="D11607" s="16">
        <v>75</v>
      </c>
      <c r="E11607" s="17">
        <v>28642</v>
      </c>
      <c r="F11607" s="17"/>
    </row>
    <row r="11608" spans="1:6" x14ac:dyDescent="0.25">
      <c r="A11608" s="16" t="s">
        <v>254</v>
      </c>
      <c r="B11608" s="16">
        <v>97058</v>
      </c>
      <c r="C11608" s="16">
        <v>151</v>
      </c>
      <c r="D11608" s="16">
        <v>136.4</v>
      </c>
      <c r="E11608" s="17">
        <v>35914</v>
      </c>
      <c r="F11608" s="17"/>
    </row>
    <row r="11609" spans="1:6" x14ac:dyDescent="0.25">
      <c r="A11609" s="16" t="s">
        <v>254</v>
      </c>
      <c r="B11609" s="16">
        <v>97330</v>
      </c>
      <c r="C11609" s="16">
        <v>135</v>
      </c>
      <c r="D11609" s="16">
        <v>72.400000000000006</v>
      </c>
      <c r="E11609" s="17">
        <v>28611</v>
      </c>
      <c r="F11609" s="17"/>
    </row>
    <row r="11610" spans="1:6" x14ac:dyDescent="0.25">
      <c r="A11610" s="16" t="s">
        <v>254</v>
      </c>
      <c r="B11610" s="16">
        <v>97045</v>
      </c>
      <c r="C11610" s="16">
        <v>102</v>
      </c>
      <c r="D11610" s="16">
        <v>59.4</v>
      </c>
      <c r="E11610" s="17">
        <v>33162</v>
      </c>
      <c r="F11610" s="17"/>
    </row>
    <row r="11611" spans="1:6" x14ac:dyDescent="0.25">
      <c r="A11611" s="16" t="s">
        <v>254</v>
      </c>
      <c r="B11611" s="16">
        <v>97302</v>
      </c>
      <c r="C11611" s="16">
        <v>88</v>
      </c>
      <c r="D11611" s="16">
        <v>72.5</v>
      </c>
      <c r="E11611" s="17">
        <v>32532</v>
      </c>
      <c r="F11611" s="17"/>
    </row>
    <row r="11612" spans="1:6" x14ac:dyDescent="0.25">
      <c r="A11612" s="16" t="s">
        <v>254</v>
      </c>
      <c r="B11612" s="16">
        <v>97211</v>
      </c>
      <c r="C11612" s="16">
        <v>63</v>
      </c>
      <c r="D11612" s="16">
        <v>28.3</v>
      </c>
      <c r="E11612" s="17">
        <v>34151</v>
      </c>
      <c r="F11612" s="17"/>
    </row>
    <row r="11613" spans="1:6" x14ac:dyDescent="0.25">
      <c r="A11613" s="16" t="s">
        <v>254</v>
      </c>
      <c r="B11613" s="16">
        <v>97062</v>
      </c>
      <c r="C11613" s="16">
        <v>54</v>
      </c>
      <c r="D11613" s="16">
        <v>50.6</v>
      </c>
      <c r="E11613" s="17">
        <v>41920</v>
      </c>
      <c r="F11613" s="17"/>
    </row>
    <row r="11614" spans="1:6" x14ac:dyDescent="0.25">
      <c r="A11614" s="16" t="s">
        <v>254</v>
      </c>
      <c r="B11614" s="16">
        <v>97754</v>
      </c>
      <c r="C11614" s="16">
        <v>44</v>
      </c>
      <c r="D11614" s="16">
        <v>27.8</v>
      </c>
      <c r="E11614" s="17">
        <v>36528</v>
      </c>
      <c r="F11614" s="17"/>
    </row>
    <row r="11615" spans="1:6" x14ac:dyDescent="0.25">
      <c r="A11615" s="16" t="s">
        <v>254</v>
      </c>
      <c r="B11615" s="16">
        <v>97426</v>
      </c>
      <c r="C11615" s="16">
        <v>76</v>
      </c>
      <c r="D11615" s="16">
        <v>51</v>
      </c>
      <c r="E11615" s="17">
        <v>32261</v>
      </c>
      <c r="F11615" s="17"/>
    </row>
    <row r="11616" spans="1:6" x14ac:dyDescent="0.25">
      <c r="A11616" s="16" t="s">
        <v>254</v>
      </c>
      <c r="B11616" s="16">
        <v>97233</v>
      </c>
      <c r="C11616" s="16">
        <v>80</v>
      </c>
      <c r="D11616" s="16">
        <v>73.400000000000006</v>
      </c>
      <c r="E11616" s="17">
        <v>32350</v>
      </c>
      <c r="F11616" s="17"/>
    </row>
    <row r="11617" spans="1:6" x14ac:dyDescent="0.25">
      <c r="A11617" s="16" t="s">
        <v>254</v>
      </c>
      <c r="B11617" s="16">
        <v>97071</v>
      </c>
      <c r="C11617" s="16">
        <v>80</v>
      </c>
      <c r="D11617" s="16">
        <v>56.8</v>
      </c>
      <c r="E11617" s="17">
        <v>26481</v>
      </c>
      <c r="F11617" s="17"/>
    </row>
    <row r="11618" spans="1:6" x14ac:dyDescent="0.25">
      <c r="A11618" s="16" t="s">
        <v>254</v>
      </c>
      <c r="B11618" s="16">
        <v>97365</v>
      </c>
      <c r="C11618" s="16">
        <v>52</v>
      </c>
      <c r="D11618" s="16">
        <v>46.3</v>
      </c>
      <c r="E11618" s="17">
        <v>30805</v>
      </c>
      <c r="F11618" s="17"/>
    </row>
    <row r="11619" spans="1:6" x14ac:dyDescent="0.25">
      <c r="A11619" s="16" t="s">
        <v>254</v>
      </c>
      <c r="B11619" s="16">
        <v>97232</v>
      </c>
      <c r="C11619" s="16">
        <v>51</v>
      </c>
      <c r="D11619" s="16">
        <v>34.299999999999997</v>
      </c>
      <c r="E11619" s="17">
        <v>36021</v>
      </c>
      <c r="F11619" s="17"/>
    </row>
    <row r="11620" spans="1:6" x14ac:dyDescent="0.25">
      <c r="A11620" s="16" t="s">
        <v>254</v>
      </c>
      <c r="B11620" s="16">
        <v>97420</v>
      </c>
      <c r="C11620" s="16">
        <v>92</v>
      </c>
      <c r="D11620" s="16">
        <v>36.9</v>
      </c>
      <c r="E11620" s="17">
        <v>34359</v>
      </c>
      <c r="F11620" s="17"/>
    </row>
    <row r="11621" spans="1:6" x14ac:dyDescent="0.25">
      <c r="A11621" s="16" t="s">
        <v>254</v>
      </c>
      <c r="B11621" s="16">
        <v>97230</v>
      </c>
      <c r="C11621" s="16">
        <v>83</v>
      </c>
      <c r="D11621" s="16">
        <v>69.900000000000006</v>
      </c>
      <c r="E11621" s="17">
        <v>24473</v>
      </c>
      <c r="F11621" s="17"/>
    </row>
    <row r="11622" spans="1:6" x14ac:dyDescent="0.25">
      <c r="A11622" s="16" t="s">
        <v>254</v>
      </c>
      <c r="B11622" s="16">
        <v>97070</v>
      </c>
      <c r="C11622" s="16">
        <v>50</v>
      </c>
      <c r="D11622" s="16">
        <v>43.2</v>
      </c>
      <c r="E11622" s="17">
        <v>37561</v>
      </c>
      <c r="F11622" s="17"/>
    </row>
    <row r="11623" spans="1:6" x14ac:dyDescent="0.25">
      <c r="A11623" s="16" t="s">
        <v>254</v>
      </c>
      <c r="B11623" s="16">
        <v>97116</v>
      </c>
      <c r="C11623" s="16">
        <v>114</v>
      </c>
      <c r="D11623" s="16">
        <v>68.900000000000006</v>
      </c>
      <c r="E11623" s="17">
        <v>30508</v>
      </c>
      <c r="F11623" s="17"/>
    </row>
    <row r="11624" spans="1:6" x14ac:dyDescent="0.25">
      <c r="A11624" s="16" t="s">
        <v>254</v>
      </c>
      <c r="B11624" s="16">
        <v>97058</v>
      </c>
      <c r="C11624" s="16">
        <v>121</v>
      </c>
      <c r="D11624" s="16">
        <v>26.6</v>
      </c>
      <c r="E11624" s="17">
        <v>31594</v>
      </c>
      <c r="F11624" s="17"/>
    </row>
    <row r="11625" spans="1:6" x14ac:dyDescent="0.25">
      <c r="A11625" s="16" t="s">
        <v>254</v>
      </c>
      <c r="B11625" s="16">
        <v>97321</v>
      </c>
      <c r="C11625" s="16">
        <v>95</v>
      </c>
      <c r="D11625" s="16">
        <v>71</v>
      </c>
      <c r="E11625" s="17">
        <v>32731</v>
      </c>
      <c r="F11625" s="17"/>
    </row>
    <row r="11626" spans="1:6" x14ac:dyDescent="0.25">
      <c r="A11626" s="16" t="s">
        <v>254</v>
      </c>
      <c r="B11626" s="16">
        <v>97405</v>
      </c>
      <c r="C11626" s="16">
        <v>92</v>
      </c>
      <c r="D11626" s="16">
        <v>75.099999999999994</v>
      </c>
      <c r="E11626" s="17">
        <v>29526</v>
      </c>
      <c r="F11626" s="17"/>
    </row>
    <row r="11627" spans="1:6" x14ac:dyDescent="0.25">
      <c r="A11627" s="16" t="s">
        <v>254</v>
      </c>
      <c r="B11627" s="16">
        <v>97504</v>
      </c>
      <c r="C11627" s="16">
        <v>117</v>
      </c>
      <c r="D11627" s="16">
        <v>95.1</v>
      </c>
      <c r="E11627" s="17">
        <v>27546</v>
      </c>
      <c r="F11627" s="17"/>
    </row>
    <row r="11628" spans="1:6" x14ac:dyDescent="0.25">
      <c r="A11628" s="16" t="s">
        <v>254</v>
      </c>
      <c r="B11628" s="16">
        <v>97869</v>
      </c>
      <c r="C11628" s="16">
        <v>40</v>
      </c>
      <c r="D11628" s="16">
        <v>17.8</v>
      </c>
      <c r="E11628" s="17">
        <v>27273</v>
      </c>
      <c r="F11628" s="17"/>
    </row>
    <row r="11629" spans="1:6" x14ac:dyDescent="0.25">
      <c r="A11629" s="16" t="s">
        <v>254</v>
      </c>
      <c r="B11629" s="16">
        <v>97216</v>
      </c>
      <c r="C11629" s="16">
        <v>77</v>
      </c>
      <c r="D11629" s="16">
        <v>61.1</v>
      </c>
      <c r="E11629" s="17">
        <v>32933</v>
      </c>
      <c r="F11629" s="17"/>
    </row>
    <row r="11630" spans="1:6" x14ac:dyDescent="0.25">
      <c r="A11630" s="16" t="s">
        <v>254</v>
      </c>
      <c r="B11630" s="16">
        <v>97526</v>
      </c>
      <c r="C11630" s="16">
        <v>44</v>
      </c>
      <c r="D11630" s="16">
        <v>31</v>
      </c>
      <c r="E11630" s="17">
        <v>33878</v>
      </c>
      <c r="F11630" s="17"/>
    </row>
    <row r="11631" spans="1:6" x14ac:dyDescent="0.25">
      <c r="A11631" s="16" t="s">
        <v>254</v>
      </c>
      <c r="B11631" s="16">
        <v>97224</v>
      </c>
      <c r="C11631" s="16">
        <v>112</v>
      </c>
      <c r="D11631" s="16">
        <v>52.3</v>
      </c>
      <c r="E11631" s="17">
        <v>38808</v>
      </c>
      <c r="F11631" s="17"/>
    </row>
    <row r="11632" spans="1:6" x14ac:dyDescent="0.25">
      <c r="A11632" s="16" t="s">
        <v>254</v>
      </c>
      <c r="B11632" s="16">
        <v>97233</v>
      </c>
      <c r="C11632" s="16">
        <v>105</v>
      </c>
      <c r="D11632" s="16">
        <v>41.1</v>
      </c>
      <c r="E11632" s="17">
        <v>33604</v>
      </c>
      <c r="F11632" s="17"/>
    </row>
    <row r="11633" spans="1:6" x14ac:dyDescent="0.25">
      <c r="A11633" s="16" t="s">
        <v>254</v>
      </c>
      <c r="B11633" s="16">
        <v>97030</v>
      </c>
      <c r="C11633" s="16">
        <v>106</v>
      </c>
      <c r="D11633" s="16">
        <v>77</v>
      </c>
      <c r="E11633" s="17">
        <v>24565</v>
      </c>
      <c r="F11633" s="17"/>
    </row>
    <row r="11634" spans="1:6" x14ac:dyDescent="0.25">
      <c r="A11634" s="16" t="s">
        <v>254</v>
      </c>
      <c r="B11634" s="16">
        <v>97222</v>
      </c>
      <c r="C11634" s="16">
        <v>45</v>
      </c>
      <c r="D11634" s="16">
        <v>38.9</v>
      </c>
      <c r="E11634" s="17">
        <v>41274</v>
      </c>
      <c r="F11634" s="17"/>
    </row>
    <row r="11635" spans="1:6" x14ac:dyDescent="0.25">
      <c r="A11635" s="16" t="s">
        <v>254</v>
      </c>
      <c r="B11635" s="16">
        <v>97801</v>
      </c>
      <c r="C11635" s="16">
        <v>59</v>
      </c>
      <c r="D11635" s="16">
        <v>41.1</v>
      </c>
      <c r="E11635" s="17">
        <v>32646</v>
      </c>
      <c r="F11635" s="17"/>
    </row>
    <row r="11636" spans="1:6" x14ac:dyDescent="0.25">
      <c r="A11636" s="16" t="s">
        <v>254</v>
      </c>
      <c r="B11636" s="16">
        <v>97526</v>
      </c>
      <c r="C11636" s="16">
        <v>119</v>
      </c>
      <c r="D11636" s="16">
        <v>110.4</v>
      </c>
      <c r="E11636" s="17">
        <v>29819</v>
      </c>
      <c r="F11636" s="17"/>
    </row>
    <row r="11637" spans="1:6" x14ac:dyDescent="0.25">
      <c r="A11637" s="16" t="s">
        <v>254</v>
      </c>
      <c r="B11637" s="16">
        <v>97362</v>
      </c>
      <c r="C11637" s="16">
        <v>93</v>
      </c>
      <c r="D11637" s="16">
        <v>84.7</v>
      </c>
      <c r="E11637" s="17">
        <v>24473</v>
      </c>
      <c r="F11637" s="17"/>
    </row>
    <row r="11638" spans="1:6" x14ac:dyDescent="0.25">
      <c r="A11638" s="16" t="s">
        <v>254</v>
      </c>
      <c r="B11638" s="16">
        <v>97221</v>
      </c>
      <c r="C11638" s="16">
        <v>88</v>
      </c>
      <c r="D11638" s="16">
        <v>72.7</v>
      </c>
      <c r="E11638" s="17">
        <v>29160</v>
      </c>
      <c r="F11638" s="17"/>
    </row>
    <row r="11639" spans="1:6" x14ac:dyDescent="0.25">
      <c r="A11639" s="16" t="s">
        <v>254</v>
      </c>
      <c r="B11639" s="16">
        <v>97701</v>
      </c>
      <c r="C11639" s="16">
        <v>54</v>
      </c>
      <c r="D11639" s="16">
        <v>52</v>
      </c>
      <c r="E11639" s="17">
        <v>35376</v>
      </c>
      <c r="F11639" s="17"/>
    </row>
    <row r="11640" spans="1:6" x14ac:dyDescent="0.25">
      <c r="A11640" s="16" t="s">
        <v>254</v>
      </c>
      <c r="B11640" s="16">
        <v>97060</v>
      </c>
      <c r="C11640" s="16">
        <v>60</v>
      </c>
      <c r="D11640" s="16">
        <v>56.8</v>
      </c>
      <c r="E11640" s="17">
        <v>27813</v>
      </c>
      <c r="F11640" s="17"/>
    </row>
    <row r="11641" spans="1:6" x14ac:dyDescent="0.25">
      <c r="A11641" s="16" t="s">
        <v>254</v>
      </c>
      <c r="B11641" s="16">
        <v>97405</v>
      </c>
      <c r="C11641" s="16">
        <v>32</v>
      </c>
      <c r="D11641" s="16">
        <v>15.2</v>
      </c>
      <c r="E11641" s="17">
        <v>41239</v>
      </c>
      <c r="F11641" s="17"/>
    </row>
    <row r="11642" spans="1:6" x14ac:dyDescent="0.25">
      <c r="A11642" s="16" t="s">
        <v>254</v>
      </c>
      <c r="B11642" s="16">
        <v>97862</v>
      </c>
      <c r="C11642" s="16">
        <v>70</v>
      </c>
      <c r="D11642" s="16">
        <v>29.8</v>
      </c>
      <c r="E11642" s="17">
        <v>30701</v>
      </c>
      <c r="F11642" s="17"/>
    </row>
    <row r="11643" spans="1:6" x14ac:dyDescent="0.25">
      <c r="A11643" s="16" t="s">
        <v>254</v>
      </c>
      <c r="B11643" s="16">
        <v>97220</v>
      </c>
      <c r="C11643" s="16">
        <v>55</v>
      </c>
      <c r="D11643" s="16">
        <v>36.700000000000003</v>
      </c>
      <c r="E11643" s="17">
        <v>35947</v>
      </c>
      <c r="F11643" s="17"/>
    </row>
    <row r="11644" spans="1:6" x14ac:dyDescent="0.25">
      <c r="A11644" s="16" t="s">
        <v>254</v>
      </c>
      <c r="B11644" s="16">
        <v>97702</v>
      </c>
      <c r="C11644" s="16">
        <v>46</v>
      </c>
      <c r="D11644" s="16">
        <v>31.8</v>
      </c>
      <c r="E11644" s="17">
        <v>43196</v>
      </c>
      <c r="F11644" s="17"/>
    </row>
    <row r="11645" spans="1:6" x14ac:dyDescent="0.25">
      <c r="A11645" s="16" t="s">
        <v>254</v>
      </c>
      <c r="B11645" s="16">
        <v>97403</v>
      </c>
      <c r="C11645" s="16">
        <v>110</v>
      </c>
      <c r="D11645" s="16">
        <v>78.599999999999994</v>
      </c>
      <c r="E11645" s="17">
        <v>31184</v>
      </c>
      <c r="F11645" s="17"/>
    </row>
    <row r="11646" spans="1:6" x14ac:dyDescent="0.25">
      <c r="A11646" s="16" t="s">
        <v>254</v>
      </c>
      <c r="B11646" s="16">
        <v>97013</v>
      </c>
      <c r="C11646" s="16">
        <v>50</v>
      </c>
      <c r="D11646" s="16">
        <v>46.8</v>
      </c>
      <c r="E11646" s="17">
        <v>36049</v>
      </c>
      <c r="F11646" s="17"/>
    </row>
    <row r="11647" spans="1:6" x14ac:dyDescent="0.25">
      <c r="A11647" s="16" t="s">
        <v>254</v>
      </c>
      <c r="B11647" s="16">
        <v>97321</v>
      </c>
      <c r="C11647" s="16">
        <v>67</v>
      </c>
      <c r="D11647" s="16">
        <v>58.4</v>
      </c>
      <c r="E11647" s="17">
        <v>30470</v>
      </c>
      <c r="F11647" s="17"/>
    </row>
    <row r="11648" spans="1:6" x14ac:dyDescent="0.25">
      <c r="A11648" s="16" t="s">
        <v>254</v>
      </c>
      <c r="B11648" s="16">
        <v>97321</v>
      </c>
      <c r="C11648" s="16">
        <v>74</v>
      </c>
      <c r="D11648" s="16">
        <v>43.1</v>
      </c>
      <c r="E11648" s="17">
        <v>33037</v>
      </c>
      <c r="F11648" s="17"/>
    </row>
    <row r="11649" spans="1:6" x14ac:dyDescent="0.25">
      <c r="A11649" s="16" t="s">
        <v>254</v>
      </c>
      <c r="B11649" s="16">
        <v>97439</v>
      </c>
      <c r="C11649" s="16">
        <v>72</v>
      </c>
      <c r="D11649" s="16">
        <v>51.3</v>
      </c>
      <c r="E11649" s="17">
        <v>28856</v>
      </c>
      <c r="F11649" s="17"/>
    </row>
    <row r="11650" spans="1:6" x14ac:dyDescent="0.25">
      <c r="A11650" s="16" t="s">
        <v>254</v>
      </c>
      <c r="B11650" s="16">
        <v>97385</v>
      </c>
      <c r="C11650" s="16">
        <v>214</v>
      </c>
      <c r="D11650" s="16">
        <v>57.8</v>
      </c>
      <c r="E11650" s="17">
        <v>34372</v>
      </c>
      <c r="F11650" s="17"/>
    </row>
    <row r="11651" spans="1:6" x14ac:dyDescent="0.25">
      <c r="A11651" s="16" t="s">
        <v>254</v>
      </c>
      <c r="B11651" s="16">
        <v>97124</v>
      </c>
      <c r="C11651" s="16">
        <v>78</v>
      </c>
      <c r="D11651" s="16">
        <v>48.8</v>
      </c>
      <c r="E11651" s="17">
        <v>32995</v>
      </c>
      <c r="F11651" s="17"/>
    </row>
    <row r="11652" spans="1:6" x14ac:dyDescent="0.25">
      <c r="A11652" s="16" t="s">
        <v>254</v>
      </c>
      <c r="B11652" s="16">
        <v>97918</v>
      </c>
      <c r="C11652" s="16">
        <v>33</v>
      </c>
      <c r="D11652" s="16">
        <v>23.7</v>
      </c>
      <c r="E11652" s="17">
        <v>40403</v>
      </c>
      <c r="F11652" s="17"/>
    </row>
    <row r="11653" spans="1:6" x14ac:dyDescent="0.25">
      <c r="A11653" s="16" t="s">
        <v>254</v>
      </c>
      <c r="B11653" s="16">
        <v>97401</v>
      </c>
      <c r="C11653" s="16">
        <v>110</v>
      </c>
      <c r="D11653" s="16">
        <v>103.9</v>
      </c>
      <c r="E11653" s="17">
        <v>30511</v>
      </c>
      <c r="F11653" s="17"/>
    </row>
    <row r="11654" spans="1:6" x14ac:dyDescent="0.25">
      <c r="A11654" s="16" t="s">
        <v>254</v>
      </c>
      <c r="B11654" s="16">
        <v>97068</v>
      </c>
      <c r="C11654" s="16">
        <v>71</v>
      </c>
      <c r="D11654" s="16">
        <v>64</v>
      </c>
      <c r="E11654" s="17">
        <v>41762</v>
      </c>
      <c r="F11654" s="17"/>
    </row>
    <row r="11655" spans="1:6" x14ac:dyDescent="0.25">
      <c r="A11655" s="16" t="s">
        <v>254</v>
      </c>
      <c r="B11655" s="16">
        <v>97202</v>
      </c>
      <c r="C11655" s="16">
        <v>64</v>
      </c>
      <c r="D11655" s="16">
        <v>48.6</v>
      </c>
      <c r="E11655" s="17">
        <v>24485</v>
      </c>
      <c r="F11655" s="17"/>
    </row>
    <row r="11656" spans="1:6" x14ac:dyDescent="0.25">
      <c r="A11656" s="16" t="s">
        <v>254</v>
      </c>
      <c r="B11656" s="16">
        <v>97405</v>
      </c>
      <c r="C11656" s="16">
        <v>121</v>
      </c>
      <c r="D11656" s="16">
        <v>72.5</v>
      </c>
      <c r="E11656" s="17">
        <v>26624</v>
      </c>
      <c r="F11656" s="17"/>
    </row>
    <row r="11657" spans="1:6" x14ac:dyDescent="0.25">
      <c r="A11657" s="16" t="s">
        <v>254</v>
      </c>
      <c r="B11657" s="16">
        <v>97225</v>
      </c>
      <c r="C11657" s="16">
        <v>39</v>
      </c>
      <c r="D11657" s="16">
        <v>36.799999999999997</v>
      </c>
      <c r="E11657" s="17">
        <v>34843</v>
      </c>
      <c r="F11657" s="17"/>
    </row>
    <row r="11658" spans="1:6" x14ac:dyDescent="0.25">
      <c r="A11658" s="16" t="s">
        <v>254</v>
      </c>
      <c r="B11658" s="16">
        <v>97301</v>
      </c>
      <c r="C11658" s="16">
        <v>76</v>
      </c>
      <c r="D11658" s="16">
        <v>70.3</v>
      </c>
      <c r="E11658" s="17">
        <v>29312</v>
      </c>
      <c r="F11658" s="17"/>
    </row>
    <row r="11659" spans="1:6" x14ac:dyDescent="0.25">
      <c r="A11659" s="16" t="s">
        <v>254</v>
      </c>
      <c r="B11659" s="16">
        <v>97303</v>
      </c>
      <c r="C11659" s="16">
        <v>69</v>
      </c>
      <c r="D11659" s="16">
        <v>64.3</v>
      </c>
      <c r="E11659" s="17">
        <v>33970</v>
      </c>
      <c r="F11659" s="17"/>
    </row>
    <row r="11660" spans="1:6" x14ac:dyDescent="0.25">
      <c r="A11660" s="16" t="s">
        <v>254</v>
      </c>
      <c r="B11660" s="16">
        <v>97520</v>
      </c>
      <c r="C11660" s="16">
        <v>87</v>
      </c>
      <c r="D11660" s="16">
        <v>62.4</v>
      </c>
      <c r="E11660" s="17">
        <v>32651</v>
      </c>
      <c r="F11660" s="17"/>
    </row>
    <row r="11661" spans="1:6" x14ac:dyDescent="0.25">
      <c r="A11661" s="16" t="s">
        <v>254</v>
      </c>
      <c r="B11661" s="16">
        <v>97401</v>
      </c>
      <c r="C11661" s="16">
        <v>119</v>
      </c>
      <c r="D11661" s="16">
        <v>84.5</v>
      </c>
      <c r="E11661" s="17">
        <v>32375</v>
      </c>
      <c r="F11661" s="17"/>
    </row>
    <row r="11662" spans="1:6" x14ac:dyDescent="0.25">
      <c r="A11662" s="16" t="s">
        <v>254</v>
      </c>
      <c r="B11662" s="16">
        <v>97218</v>
      </c>
      <c r="C11662" s="16">
        <v>99</v>
      </c>
      <c r="D11662" s="16">
        <v>62.7</v>
      </c>
      <c r="E11662" s="17">
        <v>24473</v>
      </c>
      <c r="F11662" s="17"/>
    </row>
    <row r="11663" spans="1:6" x14ac:dyDescent="0.25">
      <c r="A11663" s="16" t="s">
        <v>254</v>
      </c>
      <c r="B11663" s="16">
        <v>97222</v>
      </c>
      <c r="C11663" s="16">
        <v>96</v>
      </c>
      <c r="D11663" s="16">
        <v>54.2</v>
      </c>
      <c r="E11663" s="17">
        <v>38643</v>
      </c>
      <c r="F11663" s="17"/>
    </row>
    <row r="11664" spans="1:6" x14ac:dyDescent="0.25">
      <c r="A11664" s="16" t="s">
        <v>254</v>
      </c>
      <c r="B11664" s="16">
        <v>97224</v>
      </c>
      <c r="C11664" s="16">
        <v>148</v>
      </c>
      <c r="D11664" s="16">
        <v>68.2</v>
      </c>
      <c r="E11664" s="17">
        <v>27912</v>
      </c>
      <c r="F11664" s="17"/>
    </row>
    <row r="11665" spans="1:6" x14ac:dyDescent="0.25">
      <c r="A11665" s="16" t="s">
        <v>254</v>
      </c>
      <c r="B11665" s="16">
        <v>97007</v>
      </c>
      <c r="C11665" s="16">
        <v>165</v>
      </c>
      <c r="D11665" s="16">
        <v>142.4</v>
      </c>
      <c r="E11665" s="17">
        <v>31100</v>
      </c>
      <c r="F11665" s="17"/>
    </row>
    <row r="11666" spans="1:6" x14ac:dyDescent="0.25">
      <c r="A11666" s="16" t="s">
        <v>254</v>
      </c>
      <c r="B11666" s="16">
        <v>97222</v>
      </c>
      <c r="C11666" s="16">
        <v>6</v>
      </c>
      <c r="D11666" s="16">
        <v>6.5</v>
      </c>
      <c r="E11666" s="17">
        <v>32640</v>
      </c>
      <c r="F11666" s="17"/>
    </row>
    <row r="11667" spans="1:6" x14ac:dyDescent="0.25">
      <c r="A11667" s="16" t="s">
        <v>254</v>
      </c>
      <c r="B11667" s="16">
        <v>97236</v>
      </c>
      <c r="C11667" s="16">
        <v>114</v>
      </c>
      <c r="D11667" s="16">
        <v>99.2</v>
      </c>
      <c r="E11667" s="17">
        <v>42200</v>
      </c>
      <c r="F11667" s="17"/>
    </row>
    <row r="11668" spans="1:6" x14ac:dyDescent="0.25">
      <c r="A11668" s="16" t="s">
        <v>254</v>
      </c>
      <c r="B11668" s="16">
        <v>97132</v>
      </c>
      <c r="C11668" s="16">
        <v>54</v>
      </c>
      <c r="D11668" s="16">
        <v>46.6</v>
      </c>
      <c r="E11668" s="17">
        <v>32290</v>
      </c>
      <c r="F11668" s="17"/>
    </row>
    <row r="11669" spans="1:6" x14ac:dyDescent="0.25">
      <c r="A11669" s="16" t="s">
        <v>254</v>
      </c>
      <c r="B11669" s="16">
        <v>97266</v>
      </c>
      <c r="C11669" s="16">
        <v>53</v>
      </c>
      <c r="D11669" s="16">
        <v>46.6</v>
      </c>
      <c r="E11669" s="17">
        <v>37104</v>
      </c>
      <c r="F11669" s="17"/>
    </row>
    <row r="11670" spans="1:6" x14ac:dyDescent="0.25">
      <c r="A11670" s="16" t="s">
        <v>254</v>
      </c>
      <c r="B11670" s="16">
        <v>97128</v>
      </c>
      <c r="C11670" s="16">
        <v>96</v>
      </c>
      <c r="D11670" s="16">
        <v>45</v>
      </c>
      <c r="E11670" s="17">
        <v>33507</v>
      </c>
      <c r="F11670" s="17"/>
    </row>
    <row r="11671" spans="1:6" x14ac:dyDescent="0.25">
      <c r="A11671" s="16" t="s">
        <v>254</v>
      </c>
      <c r="B11671" s="16">
        <v>97103</v>
      </c>
      <c r="C11671" s="16">
        <v>71</v>
      </c>
      <c r="D11671" s="16">
        <v>29.8</v>
      </c>
      <c r="E11671" s="17">
        <v>29160</v>
      </c>
      <c r="F11671" s="17"/>
    </row>
    <row r="11672" spans="1:6" x14ac:dyDescent="0.25">
      <c r="A11672" s="16" t="s">
        <v>254</v>
      </c>
      <c r="B11672" s="16">
        <v>97031</v>
      </c>
      <c r="C11672" s="16">
        <v>100</v>
      </c>
      <c r="D11672" s="16">
        <v>47.3</v>
      </c>
      <c r="E11672" s="17">
        <v>30498</v>
      </c>
      <c r="F11672" s="17"/>
    </row>
    <row r="11673" spans="1:6" x14ac:dyDescent="0.25">
      <c r="A11673" s="16" t="s">
        <v>254</v>
      </c>
      <c r="B11673" s="16">
        <v>97215</v>
      </c>
      <c r="C11673" s="16">
        <v>41</v>
      </c>
      <c r="D11673" s="16">
        <v>36.200000000000003</v>
      </c>
      <c r="E11673" s="17">
        <v>41253</v>
      </c>
      <c r="F11673" s="17"/>
    </row>
    <row r="11674" spans="1:6" x14ac:dyDescent="0.25">
      <c r="A11674" s="16" t="s">
        <v>254</v>
      </c>
      <c r="B11674" s="16">
        <v>97038</v>
      </c>
      <c r="C11674" s="16">
        <v>92</v>
      </c>
      <c r="D11674" s="16">
        <v>34</v>
      </c>
      <c r="E11674" s="17">
        <v>29849</v>
      </c>
      <c r="F11674" s="17"/>
    </row>
    <row r="11675" spans="1:6" x14ac:dyDescent="0.25">
      <c r="A11675" s="16" t="s">
        <v>254</v>
      </c>
      <c r="B11675" s="16">
        <v>97338</v>
      </c>
      <c r="C11675" s="16">
        <v>121</v>
      </c>
      <c r="D11675" s="16">
        <v>99.8</v>
      </c>
      <c r="E11675" s="17">
        <v>32763</v>
      </c>
      <c r="F11675" s="17"/>
    </row>
    <row r="11676" spans="1:6" x14ac:dyDescent="0.25">
      <c r="A11676" s="16" t="s">
        <v>254</v>
      </c>
      <c r="B11676" s="16">
        <v>97504</v>
      </c>
      <c r="C11676" s="16">
        <v>87</v>
      </c>
      <c r="D11676" s="16">
        <v>70.8</v>
      </c>
      <c r="E11676" s="17">
        <v>27119</v>
      </c>
      <c r="F11676" s="17"/>
    </row>
    <row r="11677" spans="1:6" x14ac:dyDescent="0.25">
      <c r="A11677" s="16" t="s">
        <v>254</v>
      </c>
      <c r="B11677" s="16">
        <v>97123</v>
      </c>
      <c r="C11677" s="16">
        <v>87</v>
      </c>
      <c r="D11677" s="16">
        <v>77.2</v>
      </c>
      <c r="E11677" s="17">
        <v>35174</v>
      </c>
      <c r="F11677" s="17"/>
    </row>
    <row r="11678" spans="1:6" x14ac:dyDescent="0.25">
      <c r="A11678" s="16" t="s">
        <v>254</v>
      </c>
      <c r="B11678" s="16">
        <v>97080</v>
      </c>
      <c r="C11678" s="16">
        <v>128</v>
      </c>
      <c r="D11678" s="16">
        <v>86.8</v>
      </c>
      <c r="E11678" s="17">
        <v>24473</v>
      </c>
      <c r="F11678" s="17"/>
    </row>
    <row r="11679" spans="1:6" x14ac:dyDescent="0.25">
      <c r="A11679" s="16" t="s">
        <v>255</v>
      </c>
      <c r="B11679" s="16">
        <v>19348</v>
      </c>
      <c r="C11679" s="16">
        <v>60</v>
      </c>
      <c r="D11679" s="16">
        <v>53.3</v>
      </c>
      <c r="E11679" s="17">
        <v>28394</v>
      </c>
      <c r="F11679" s="17"/>
    </row>
    <row r="11680" spans="1:6" x14ac:dyDescent="0.25">
      <c r="A11680" s="16" t="s">
        <v>255</v>
      </c>
      <c r="B11680" s="16">
        <v>16148</v>
      </c>
      <c r="C11680" s="16">
        <v>90</v>
      </c>
      <c r="D11680" s="16">
        <v>66.8</v>
      </c>
      <c r="E11680" s="17">
        <v>32690</v>
      </c>
      <c r="F11680" s="17"/>
    </row>
    <row r="11681" spans="1:6" x14ac:dyDescent="0.25">
      <c r="A11681" s="16" t="s">
        <v>255</v>
      </c>
      <c r="B11681" s="16">
        <v>16001</v>
      </c>
      <c r="C11681" s="16">
        <v>25</v>
      </c>
      <c r="D11681" s="16">
        <v>21.8</v>
      </c>
      <c r="E11681" s="17">
        <v>33568</v>
      </c>
      <c r="F11681" s="17"/>
    </row>
    <row r="11682" spans="1:6" x14ac:dyDescent="0.25">
      <c r="A11682" s="16" t="s">
        <v>255</v>
      </c>
      <c r="B11682" s="16">
        <v>19002</v>
      </c>
      <c r="C11682" s="16">
        <v>61</v>
      </c>
      <c r="D11682" s="16">
        <v>59.2</v>
      </c>
      <c r="E11682" s="17">
        <v>34396</v>
      </c>
      <c r="F11682" s="17"/>
    </row>
    <row r="11683" spans="1:6" x14ac:dyDescent="0.25">
      <c r="A11683" s="16" t="s">
        <v>255</v>
      </c>
      <c r="B11683" s="16">
        <v>16127</v>
      </c>
      <c r="C11683" s="16">
        <v>20</v>
      </c>
      <c r="E11683" s="17">
        <v>35292</v>
      </c>
      <c r="F11683" s="17"/>
    </row>
    <row r="11684" spans="1:6" x14ac:dyDescent="0.25">
      <c r="A11684" s="16" t="s">
        <v>255</v>
      </c>
      <c r="B11684" s="16">
        <v>19390</v>
      </c>
      <c r="C11684" s="16">
        <v>38</v>
      </c>
      <c r="D11684" s="16">
        <v>28.3</v>
      </c>
      <c r="E11684" s="17">
        <v>38126</v>
      </c>
      <c r="F11684" s="17"/>
    </row>
    <row r="11685" spans="1:6" x14ac:dyDescent="0.25">
      <c r="A11685" s="16" t="s">
        <v>255</v>
      </c>
      <c r="B11685" s="16">
        <v>17501</v>
      </c>
      <c r="C11685" s="16">
        <v>46</v>
      </c>
      <c r="D11685" s="16">
        <v>40.9</v>
      </c>
      <c r="E11685" s="17">
        <v>40214</v>
      </c>
      <c r="F11685" s="17"/>
    </row>
    <row r="11686" spans="1:6" x14ac:dyDescent="0.25">
      <c r="A11686" s="16" t="s">
        <v>255</v>
      </c>
      <c r="B11686" s="16">
        <v>18702</v>
      </c>
      <c r="C11686" s="16">
        <v>120</v>
      </c>
      <c r="D11686" s="16">
        <v>110.4</v>
      </c>
      <c r="E11686" s="17">
        <v>31338</v>
      </c>
      <c r="F11686" s="17"/>
    </row>
    <row r="11687" spans="1:6" x14ac:dyDescent="0.25">
      <c r="A11687" s="16" t="s">
        <v>255</v>
      </c>
      <c r="B11687" s="16">
        <v>18657</v>
      </c>
      <c r="C11687" s="16">
        <v>124</v>
      </c>
      <c r="D11687" s="16">
        <v>112.5</v>
      </c>
      <c r="E11687" s="17">
        <v>29007</v>
      </c>
      <c r="F11687" s="17"/>
    </row>
    <row r="11688" spans="1:6" x14ac:dyDescent="0.25">
      <c r="A11688" s="16" t="s">
        <v>255</v>
      </c>
      <c r="B11688" s="16">
        <v>19090</v>
      </c>
      <c r="C11688" s="16">
        <v>173</v>
      </c>
      <c r="D11688" s="16">
        <v>142.5</v>
      </c>
      <c r="E11688" s="17">
        <v>24473</v>
      </c>
      <c r="F11688" s="17"/>
    </row>
    <row r="11689" spans="1:6" x14ac:dyDescent="0.25">
      <c r="A11689" s="16" t="s">
        <v>255</v>
      </c>
      <c r="B11689" s="16">
        <v>15217</v>
      </c>
      <c r="C11689" s="16">
        <v>178</v>
      </c>
      <c r="D11689" s="16">
        <v>131.30000000000001</v>
      </c>
      <c r="E11689" s="17">
        <v>28369</v>
      </c>
      <c r="F11689" s="17"/>
    </row>
    <row r="11690" spans="1:6" x14ac:dyDescent="0.25">
      <c r="A11690" s="16" t="s">
        <v>255</v>
      </c>
      <c r="B11690" s="16">
        <v>16830</v>
      </c>
      <c r="C11690" s="16">
        <v>240</v>
      </c>
      <c r="D11690" s="16">
        <v>155.5</v>
      </c>
      <c r="E11690" s="17">
        <v>27516</v>
      </c>
      <c r="F11690" s="17"/>
    </row>
    <row r="11691" spans="1:6" x14ac:dyDescent="0.25">
      <c r="A11691" s="16" t="s">
        <v>255</v>
      </c>
      <c r="B11691" s="16">
        <v>15217</v>
      </c>
      <c r="C11691" s="16">
        <v>124</v>
      </c>
      <c r="D11691" s="16">
        <v>87.7</v>
      </c>
      <c r="E11691" s="17">
        <v>30046</v>
      </c>
      <c r="F11691" s="17"/>
    </row>
    <row r="11692" spans="1:6" x14ac:dyDescent="0.25">
      <c r="A11692" s="16" t="s">
        <v>255</v>
      </c>
      <c r="B11692" s="16">
        <v>15074</v>
      </c>
      <c r="C11692" s="16">
        <v>122</v>
      </c>
      <c r="D11692" s="16">
        <v>97.7</v>
      </c>
      <c r="E11692" s="17">
        <v>32246</v>
      </c>
      <c r="F11692" s="17"/>
    </row>
    <row r="11693" spans="1:6" x14ac:dyDescent="0.25">
      <c r="A11693" s="16" t="s">
        <v>255</v>
      </c>
      <c r="B11693" s="16">
        <v>15241</v>
      </c>
      <c r="C11693" s="16">
        <v>89</v>
      </c>
      <c r="D11693" s="16">
        <v>78.599999999999994</v>
      </c>
      <c r="E11693" s="17">
        <v>31076</v>
      </c>
      <c r="F11693" s="17"/>
    </row>
    <row r="11694" spans="1:6" x14ac:dyDescent="0.25">
      <c r="A11694" s="16" t="s">
        <v>255</v>
      </c>
      <c r="B11694" s="16">
        <v>17044</v>
      </c>
      <c r="C11694" s="16">
        <v>134</v>
      </c>
      <c r="D11694" s="16">
        <v>130.4</v>
      </c>
      <c r="E11694" s="17">
        <v>28399</v>
      </c>
      <c r="F11694" s="17"/>
    </row>
    <row r="11695" spans="1:6" x14ac:dyDescent="0.25">
      <c r="A11695" s="16" t="s">
        <v>255</v>
      </c>
      <c r="B11695" s="16">
        <v>19006</v>
      </c>
      <c r="C11695" s="16">
        <v>125</v>
      </c>
      <c r="D11695" s="16">
        <v>116.7</v>
      </c>
      <c r="E11695" s="17">
        <v>34221</v>
      </c>
      <c r="F11695" s="17"/>
    </row>
    <row r="11696" spans="1:6" x14ac:dyDescent="0.25">
      <c r="A11696" s="16" t="s">
        <v>255</v>
      </c>
      <c r="B11696" s="16">
        <v>17078</v>
      </c>
      <c r="C11696" s="16">
        <v>39</v>
      </c>
      <c r="D11696" s="16">
        <v>34.4</v>
      </c>
      <c r="E11696" s="17">
        <v>29707</v>
      </c>
      <c r="F11696" s="17"/>
    </row>
    <row r="11697" spans="1:6" x14ac:dyDescent="0.25">
      <c r="A11697" s="16" t="s">
        <v>255</v>
      </c>
      <c r="B11697" s="16">
        <v>17847</v>
      </c>
      <c r="C11697" s="16">
        <v>138</v>
      </c>
      <c r="D11697" s="16">
        <v>111.3</v>
      </c>
      <c r="E11697" s="17">
        <v>30376</v>
      </c>
      <c r="F11697" s="17"/>
    </row>
    <row r="11698" spans="1:6" x14ac:dyDescent="0.25">
      <c r="A11698" s="16" t="s">
        <v>255</v>
      </c>
      <c r="B11698" s="16">
        <v>17055</v>
      </c>
      <c r="C11698" s="16">
        <v>69</v>
      </c>
      <c r="D11698" s="16">
        <v>68.8</v>
      </c>
      <c r="E11698" s="17">
        <v>28430</v>
      </c>
      <c r="F11698" s="17"/>
    </row>
    <row r="11699" spans="1:6" x14ac:dyDescent="0.25">
      <c r="A11699" s="16" t="s">
        <v>255</v>
      </c>
      <c r="B11699" s="16">
        <v>18105</v>
      </c>
      <c r="C11699" s="16">
        <v>52</v>
      </c>
      <c r="D11699" s="16">
        <v>36</v>
      </c>
      <c r="E11699" s="17">
        <v>34781</v>
      </c>
      <c r="F11699" s="17"/>
    </row>
    <row r="11700" spans="1:6" x14ac:dyDescent="0.25">
      <c r="A11700" s="16" t="s">
        <v>255</v>
      </c>
      <c r="B11700" s="16">
        <v>18452</v>
      </c>
      <c r="C11700" s="16">
        <v>38</v>
      </c>
      <c r="D11700" s="16">
        <v>34.799999999999997</v>
      </c>
      <c r="E11700" s="17">
        <v>30803</v>
      </c>
      <c r="F11700" s="17"/>
    </row>
    <row r="11701" spans="1:6" x14ac:dyDescent="0.25">
      <c r="A11701" s="16" t="s">
        <v>255</v>
      </c>
      <c r="B11701" s="16">
        <v>16323</v>
      </c>
      <c r="C11701" s="16">
        <v>148</v>
      </c>
      <c r="D11701" s="16">
        <v>110</v>
      </c>
      <c r="E11701" s="17">
        <v>32509</v>
      </c>
      <c r="F11701" s="17"/>
    </row>
    <row r="11702" spans="1:6" x14ac:dyDescent="0.25">
      <c r="A11702" s="16" t="s">
        <v>255</v>
      </c>
      <c r="B11702" s="16">
        <v>19013</v>
      </c>
      <c r="C11702" s="16">
        <v>150</v>
      </c>
      <c r="D11702" s="16">
        <v>127.2</v>
      </c>
      <c r="E11702" s="17">
        <v>30543</v>
      </c>
      <c r="F11702" s="17"/>
    </row>
    <row r="11703" spans="1:6" x14ac:dyDescent="0.25">
      <c r="A11703" s="16" t="s">
        <v>255</v>
      </c>
      <c r="B11703" s="16">
        <v>16648</v>
      </c>
      <c r="C11703" s="16">
        <v>132</v>
      </c>
      <c r="D11703" s="16">
        <v>127.7</v>
      </c>
      <c r="E11703" s="17">
        <v>24473</v>
      </c>
      <c r="F11703" s="17"/>
    </row>
    <row r="11704" spans="1:6" x14ac:dyDescent="0.25">
      <c r="A11704" s="16" t="s">
        <v>255</v>
      </c>
      <c r="B11704" s="16">
        <v>18447</v>
      </c>
      <c r="C11704" s="16">
        <v>272</v>
      </c>
      <c r="D11704" s="16">
        <v>169.4</v>
      </c>
      <c r="E11704" s="17">
        <v>28637</v>
      </c>
      <c r="F11704" s="17"/>
    </row>
    <row r="11705" spans="1:6" x14ac:dyDescent="0.25">
      <c r="A11705" s="16" t="s">
        <v>255</v>
      </c>
      <c r="B11705" s="16">
        <v>19115</v>
      </c>
      <c r="C11705" s="16">
        <v>148</v>
      </c>
      <c r="D11705" s="16">
        <v>125.7</v>
      </c>
      <c r="E11705" s="17">
        <v>24473</v>
      </c>
      <c r="F11705" s="17"/>
    </row>
    <row r="11706" spans="1:6" x14ac:dyDescent="0.25">
      <c r="A11706" s="16" t="s">
        <v>255</v>
      </c>
      <c r="B11706" s="16">
        <v>15317</v>
      </c>
      <c r="C11706" s="16">
        <v>62</v>
      </c>
      <c r="D11706" s="16">
        <v>55.6</v>
      </c>
      <c r="E11706" s="17">
        <v>36922</v>
      </c>
      <c r="F11706" s="17"/>
    </row>
    <row r="11707" spans="1:6" x14ac:dyDescent="0.25">
      <c r="A11707" s="16" t="s">
        <v>255</v>
      </c>
      <c r="B11707" s="16">
        <v>17976</v>
      </c>
      <c r="C11707" s="16">
        <v>124</v>
      </c>
      <c r="D11707" s="16">
        <v>105.2</v>
      </c>
      <c r="E11707" s="17">
        <v>30286</v>
      </c>
      <c r="F11707" s="17"/>
    </row>
    <row r="11708" spans="1:6" x14ac:dyDescent="0.25">
      <c r="A11708" s="16" t="s">
        <v>255</v>
      </c>
      <c r="B11708" s="16">
        <v>15613</v>
      </c>
      <c r="C11708" s="16">
        <v>177</v>
      </c>
      <c r="D11708" s="16">
        <v>137.6</v>
      </c>
      <c r="E11708" s="17">
        <v>28097</v>
      </c>
      <c r="F11708" s="17"/>
    </row>
    <row r="11709" spans="1:6" x14ac:dyDescent="0.25">
      <c r="A11709" s="16" t="s">
        <v>255</v>
      </c>
      <c r="B11709" s="16">
        <v>18036</v>
      </c>
      <c r="C11709" s="16">
        <v>180</v>
      </c>
      <c r="D11709" s="16">
        <v>157.1</v>
      </c>
      <c r="E11709" s="17">
        <v>25073</v>
      </c>
      <c r="F11709" s="17"/>
    </row>
    <row r="11710" spans="1:6" x14ac:dyDescent="0.25">
      <c r="A11710" s="16" t="s">
        <v>255</v>
      </c>
      <c r="B11710" s="16">
        <v>19341</v>
      </c>
      <c r="C11710" s="16">
        <v>120</v>
      </c>
      <c r="D11710" s="16">
        <v>105.8</v>
      </c>
      <c r="E11710" s="17">
        <v>43328</v>
      </c>
      <c r="F11710" s="17"/>
    </row>
    <row r="11711" spans="1:6" x14ac:dyDescent="0.25">
      <c r="A11711" s="16" t="s">
        <v>255</v>
      </c>
      <c r="B11711" s="16">
        <v>15102</v>
      </c>
      <c r="C11711" s="16">
        <v>160</v>
      </c>
      <c r="D11711" s="16">
        <v>144.5</v>
      </c>
      <c r="E11711" s="17">
        <v>31929</v>
      </c>
      <c r="F11711" s="17"/>
    </row>
    <row r="11712" spans="1:6" x14ac:dyDescent="0.25">
      <c r="A11712" s="16" t="s">
        <v>255</v>
      </c>
      <c r="B11712" s="16">
        <v>17754</v>
      </c>
      <c r="C11712" s="16">
        <v>163</v>
      </c>
      <c r="D11712" s="16">
        <v>149.69999999999999</v>
      </c>
      <c r="E11712" s="17">
        <v>34080</v>
      </c>
      <c r="F11712" s="17"/>
    </row>
    <row r="11713" spans="1:6" x14ac:dyDescent="0.25">
      <c r="A11713" s="16" t="s">
        <v>255</v>
      </c>
      <c r="B11713" s="16">
        <v>17201</v>
      </c>
      <c r="C11713" s="16">
        <v>186</v>
      </c>
      <c r="D11713" s="16">
        <v>171.6</v>
      </c>
      <c r="E11713" s="17">
        <v>30682</v>
      </c>
      <c r="F11713" s="17"/>
    </row>
    <row r="11714" spans="1:6" x14ac:dyDescent="0.25">
      <c r="A11714" s="16" t="s">
        <v>255</v>
      </c>
      <c r="B11714" s="16">
        <v>15044</v>
      </c>
      <c r="C11714" s="16">
        <v>152</v>
      </c>
      <c r="D11714" s="16">
        <v>93.4</v>
      </c>
      <c r="E11714" s="17">
        <v>30682</v>
      </c>
      <c r="F11714" s="17"/>
    </row>
    <row r="11715" spans="1:6" x14ac:dyDescent="0.25">
      <c r="A11715" s="16" t="s">
        <v>255</v>
      </c>
      <c r="B11715" s="16">
        <v>19335</v>
      </c>
      <c r="C11715" s="16">
        <v>120</v>
      </c>
      <c r="D11715" s="16">
        <v>110.8</v>
      </c>
      <c r="E11715" s="17">
        <v>32861</v>
      </c>
      <c r="F11715" s="17"/>
    </row>
    <row r="11716" spans="1:6" x14ac:dyDescent="0.25">
      <c r="A11716" s="16" t="s">
        <v>255</v>
      </c>
      <c r="B11716" s="16">
        <v>18976</v>
      </c>
      <c r="C11716" s="16">
        <v>60</v>
      </c>
      <c r="D11716" s="16">
        <v>44.5</v>
      </c>
      <c r="E11716" s="17">
        <v>28034</v>
      </c>
      <c r="F11716" s="17"/>
    </row>
    <row r="11717" spans="1:6" x14ac:dyDescent="0.25">
      <c r="A11717" s="16" t="s">
        <v>255</v>
      </c>
      <c r="B11717" s="16">
        <v>19076</v>
      </c>
      <c r="C11717" s="16">
        <v>180</v>
      </c>
      <c r="D11717" s="16">
        <v>141.69999999999999</v>
      </c>
      <c r="E11717" s="17">
        <v>24561</v>
      </c>
      <c r="F11717" s="17"/>
    </row>
    <row r="11718" spans="1:6" x14ac:dyDescent="0.25">
      <c r="A11718" s="16" t="s">
        <v>255</v>
      </c>
      <c r="B11718" s="16">
        <v>19464</v>
      </c>
      <c r="C11718" s="16">
        <v>41</v>
      </c>
      <c r="D11718" s="16">
        <v>40.200000000000003</v>
      </c>
      <c r="E11718" s="17">
        <v>33025</v>
      </c>
      <c r="F11718" s="17"/>
    </row>
    <row r="11719" spans="1:6" x14ac:dyDescent="0.25">
      <c r="A11719" s="16" t="s">
        <v>255</v>
      </c>
      <c r="B11719" s="16">
        <v>15317</v>
      </c>
      <c r="C11719" s="16">
        <v>140</v>
      </c>
      <c r="D11719" s="16">
        <v>103.8</v>
      </c>
      <c r="E11719" s="17">
        <v>31104</v>
      </c>
      <c r="F11719" s="17"/>
    </row>
    <row r="11720" spans="1:6" x14ac:dyDescent="0.25">
      <c r="A11720" s="16" t="s">
        <v>255</v>
      </c>
      <c r="B11720" s="16">
        <v>18701</v>
      </c>
      <c r="C11720" s="16">
        <v>120</v>
      </c>
      <c r="D11720" s="16">
        <v>97.9</v>
      </c>
      <c r="E11720" s="17">
        <v>29192</v>
      </c>
      <c r="F11720" s="17"/>
    </row>
    <row r="11721" spans="1:6" x14ac:dyDescent="0.25">
      <c r="A11721" s="16" t="s">
        <v>255</v>
      </c>
      <c r="B11721" s="16">
        <v>19605</v>
      </c>
      <c r="C11721" s="16">
        <v>198</v>
      </c>
      <c r="D11721" s="16">
        <v>175.3</v>
      </c>
      <c r="E11721" s="17">
        <v>29444</v>
      </c>
      <c r="F11721" s="17"/>
    </row>
    <row r="11722" spans="1:6" x14ac:dyDescent="0.25">
      <c r="A11722" s="16" t="s">
        <v>255</v>
      </c>
      <c r="B11722" s="16">
        <v>18411</v>
      </c>
      <c r="C11722" s="16">
        <v>119</v>
      </c>
      <c r="D11722" s="16">
        <v>110.7</v>
      </c>
      <c r="E11722" s="17">
        <v>31236</v>
      </c>
      <c r="F11722" s="17"/>
    </row>
    <row r="11723" spans="1:6" x14ac:dyDescent="0.25">
      <c r="A11723" s="16" t="s">
        <v>255</v>
      </c>
      <c r="B11723" s="16">
        <v>15644</v>
      </c>
      <c r="C11723" s="16">
        <v>155</v>
      </c>
      <c r="D11723" s="16">
        <v>105.4</v>
      </c>
      <c r="E11723" s="17">
        <v>36068</v>
      </c>
      <c r="F11723" s="17"/>
    </row>
    <row r="11724" spans="1:6" x14ac:dyDescent="0.25">
      <c r="A11724" s="16" t="s">
        <v>255</v>
      </c>
      <c r="B11724" s="16">
        <v>16066</v>
      </c>
      <c r="C11724" s="16">
        <v>150</v>
      </c>
      <c r="D11724" s="16">
        <v>91.8</v>
      </c>
      <c r="E11724" s="17">
        <v>33266</v>
      </c>
      <c r="F11724" s="17"/>
    </row>
    <row r="11725" spans="1:6" x14ac:dyDescent="0.25">
      <c r="A11725" s="16" t="s">
        <v>255</v>
      </c>
      <c r="B11725" s="16">
        <v>15220</v>
      </c>
      <c r="C11725" s="16">
        <v>180</v>
      </c>
      <c r="D11725" s="16">
        <v>153.30000000000001</v>
      </c>
      <c r="E11725" s="17">
        <v>32057</v>
      </c>
      <c r="F11725" s="17"/>
    </row>
    <row r="11726" spans="1:6" x14ac:dyDescent="0.25">
      <c r="A11726" s="16" t="s">
        <v>255</v>
      </c>
      <c r="B11726" s="16">
        <v>17331</v>
      </c>
      <c r="C11726" s="16">
        <v>152</v>
      </c>
      <c r="D11726" s="16">
        <v>126.2</v>
      </c>
      <c r="E11726" s="17">
        <v>25017</v>
      </c>
      <c r="F11726" s="17"/>
    </row>
    <row r="11727" spans="1:6" x14ac:dyDescent="0.25">
      <c r="A11727" s="16" t="s">
        <v>255</v>
      </c>
      <c r="B11727" s="16">
        <v>16915</v>
      </c>
      <c r="C11727" s="16">
        <v>44</v>
      </c>
      <c r="D11727" s="16">
        <v>36.700000000000003</v>
      </c>
      <c r="E11727" s="17">
        <v>24883</v>
      </c>
      <c r="F11727" s="17"/>
    </row>
    <row r="11728" spans="1:6" x14ac:dyDescent="0.25">
      <c r="A11728" s="16" t="s">
        <v>255</v>
      </c>
      <c r="B11728" s="16">
        <v>16023</v>
      </c>
      <c r="C11728" s="16">
        <v>142</v>
      </c>
      <c r="D11728" s="16">
        <v>137.6</v>
      </c>
      <c r="E11728" s="17">
        <v>31017</v>
      </c>
      <c r="F11728" s="17"/>
    </row>
    <row r="11729" spans="1:6" x14ac:dyDescent="0.25">
      <c r="A11729" s="16" t="s">
        <v>255</v>
      </c>
      <c r="B11729" s="16">
        <v>17555</v>
      </c>
      <c r="C11729" s="16">
        <v>87</v>
      </c>
      <c r="D11729" s="16">
        <v>77.7</v>
      </c>
      <c r="E11729" s="17">
        <v>27471</v>
      </c>
      <c r="F11729" s="17"/>
    </row>
    <row r="11730" spans="1:6" x14ac:dyDescent="0.25">
      <c r="A11730" s="16" t="s">
        <v>255</v>
      </c>
      <c r="B11730" s="16">
        <v>18512</v>
      </c>
      <c r="C11730" s="16">
        <v>92</v>
      </c>
      <c r="D11730" s="16">
        <v>80.7</v>
      </c>
      <c r="E11730" s="17">
        <v>30104</v>
      </c>
      <c r="F11730" s="17"/>
    </row>
    <row r="11731" spans="1:6" x14ac:dyDescent="0.25">
      <c r="A11731" s="16" t="s">
        <v>255</v>
      </c>
      <c r="B11731" s="16">
        <v>19063</v>
      </c>
      <c r="C11731" s="16">
        <v>82</v>
      </c>
      <c r="D11731" s="16">
        <v>62.7</v>
      </c>
      <c r="E11731" s="17">
        <v>31975</v>
      </c>
      <c r="F11731" s="17"/>
    </row>
    <row r="11732" spans="1:6" x14ac:dyDescent="0.25">
      <c r="A11732" s="16" t="s">
        <v>255</v>
      </c>
      <c r="B11732" s="16">
        <v>18102</v>
      </c>
      <c r="C11732" s="16">
        <v>22</v>
      </c>
      <c r="D11732" s="16">
        <v>17.7</v>
      </c>
      <c r="E11732" s="17">
        <v>34395</v>
      </c>
      <c r="F11732" s="17"/>
    </row>
    <row r="11733" spans="1:6" x14ac:dyDescent="0.25">
      <c r="A11733" s="16" t="s">
        <v>255</v>
      </c>
      <c r="B11733" s="16">
        <v>16335</v>
      </c>
      <c r="C11733" s="16">
        <v>173</v>
      </c>
      <c r="D11733" s="16">
        <v>119.4</v>
      </c>
      <c r="E11733" s="17">
        <v>30498</v>
      </c>
      <c r="F11733" s="17"/>
    </row>
    <row r="11734" spans="1:6" x14ac:dyDescent="0.25">
      <c r="A11734" s="16" t="s">
        <v>255</v>
      </c>
      <c r="B11734" s="16">
        <v>19031</v>
      </c>
      <c r="C11734" s="16">
        <v>106</v>
      </c>
      <c r="D11734" s="16">
        <v>98.3</v>
      </c>
      <c r="E11734" s="17">
        <v>25610</v>
      </c>
      <c r="F11734" s="17"/>
    </row>
    <row r="11735" spans="1:6" x14ac:dyDescent="0.25">
      <c r="A11735" s="16" t="s">
        <v>255</v>
      </c>
      <c r="B11735" s="16">
        <v>15232</v>
      </c>
      <c r="C11735" s="16">
        <v>197</v>
      </c>
      <c r="D11735" s="16">
        <v>160.5</v>
      </c>
      <c r="E11735" s="17">
        <v>24473</v>
      </c>
      <c r="F11735" s="17"/>
    </row>
    <row r="11736" spans="1:6" x14ac:dyDescent="0.25">
      <c r="A11736" s="16" t="s">
        <v>255</v>
      </c>
      <c r="B11736" s="16">
        <v>16142</v>
      </c>
      <c r="C11736" s="16">
        <v>32</v>
      </c>
      <c r="D11736" s="16">
        <v>29.6</v>
      </c>
      <c r="E11736" s="17">
        <v>39070</v>
      </c>
      <c r="F11736" s="17"/>
    </row>
    <row r="11737" spans="1:6" x14ac:dyDescent="0.25">
      <c r="A11737" s="16" t="s">
        <v>255</v>
      </c>
      <c r="B11737" s="16">
        <v>17078</v>
      </c>
      <c r="C11737" s="16">
        <v>53</v>
      </c>
      <c r="D11737" s="16">
        <v>51.5</v>
      </c>
      <c r="E11737" s="17">
        <v>33329</v>
      </c>
      <c r="F11737" s="17"/>
    </row>
    <row r="11738" spans="1:6" x14ac:dyDescent="0.25">
      <c r="A11738" s="16" t="s">
        <v>255</v>
      </c>
      <c r="B11738" s="16">
        <v>18707</v>
      </c>
      <c r="C11738" s="16">
        <v>106</v>
      </c>
      <c r="D11738" s="16">
        <v>101.7</v>
      </c>
      <c r="E11738" s="17">
        <v>30225</v>
      </c>
      <c r="F11738" s="17"/>
    </row>
    <row r="11739" spans="1:6" x14ac:dyDescent="0.25">
      <c r="A11739" s="16" t="s">
        <v>255</v>
      </c>
      <c r="B11739" s="16">
        <v>18104</v>
      </c>
      <c r="C11739" s="16">
        <v>670</v>
      </c>
      <c r="D11739" s="16">
        <v>617.70000000000005</v>
      </c>
      <c r="E11739" s="17">
        <v>29252</v>
      </c>
      <c r="F11739" s="17"/>
    </row>
    <row r="11740" spans="1:6" x14ac:dyDescent="0.25">
      <c r="A11740" s="16" t="s">
        <v>255</v>
      </c>
      <c r="B11740" s="16">
        <v>17036</v>
      </c>
      <c r="C11740" s="16">
        <v>22</v>
      </c>
      <c r="D11740" s="16">
        <v>20.100000000000001</v>
      </c>
      <c r="E11740" s="17">
        <v>41775</v>
      </c>
      <c r="F11740" s="17"/>
    </row>
    <row r="11741" spans="1:6" x14ac:dyDescent="0.25">
      <c r="A11741" s="16" t="s">
        <v>255</v>
      </c>
      <c r="B11741" s="16">
        <v>19023</v>
      </c>
      <c r="C11741" s="16">
        <v>127</v>
      </c>
      <c r="D11741" s="16">
        <v>106.1</v>
      </c>
      <c r="E11741" s="17">
        <v>32874</v>
      </c>
      <c r="F11741" s="17"/>
    </row>
    <row r="11742" spans="1:6" x14ac:dyDescent="0.25">
      <c r="A11742" s="16" t="s">
        <v>255</v>
      </c>
      <c r="B11742" s="16">
        <v>17557</v>
      </c>
      <c r="C11742" s="16">
        <v>73</v>
      </c>
      <c r="D11742" s="16">
        <v>62.9</v>
      </c>
      <c r="E11742" s="17">
        <v>37183</v>
      </c>
      <c r="F11742" s="17"/>
    </row>
    <row r="11743" spans="1:6" x14ac:dyDescent="0.25">
      <c r="A11743" s="16" t="s">
        <v>255</v>
      </c>
      <c r="B11743" s="16">
        <v>15668</v>
      </c>
      <c r="C11743" s="16">
        <v>120</v>
      </c>
      <c r="D11743" s="16">
        <v>101.7</v>
      </c>
      <c r="E11743" s="17">
        <v>26340</v>
      </c>
      <c r="F11743" s="17"/>
    </row>
    <row r="11744" spans="1:6" x14ac:dyDescent="0.25">
      <c r="A11744" s="16" t="s">
        <v>255</v>
      </c>
      <c r="B11744" s="16">
        <v>19143</v>
      </c>
      <c r="C11744" s="16">
        <v>45</v>
      </c>
      <c r="D11744" s="16">
        <v>39.200000000000003</v>
      </c>
      <c r="E11744" s="17">
        <v>30742</v>
      </c>
      <c r="F11744" s="17"/>
    </row>
    <row r="11745" spans="1:6" x14ac:dyDescent="0.25">
      <c r="A11745" s="16" t="s">
        <v>255</v>
      </c>
      <c r="B11745" s="16">
        <v>19477</v>
      </c>
      <c r="C11745" s="16">
        <v>120</v>
      </c>
      <c r="D11745" s="16">
        <v>92.3</v>
      </c>
      <c r="E11745" s="17">
        <v>28185</v>
      </c>
      <c r="F11745" s="17"/>
    </row>
    <row r="11746" spans="1:6" x14ac:dyDescent="0.25">
      <c r="A11746" s="16" t="s">
        <v>255</v>
      </c>
      <c r="B11746" s="16">
        <v>17878</v>
      </c>
      <c r="C11746" s="16">
        <v>77</v>
      </c>
      <c r="D11746" s="16">
        <v>74.2</v>
      </c>
      <c r="E11746" s="17">
        <v>30864</v>
      </c>
      <c r="F11746" s="17"/>
    </row>
    <row r="11747" spans="1:6" x14ac:dyDescent="0.25">
      <c r="A11747" s="16" t="s">
        <v>255</v>
      </c>
      <c r="B11747" s="16">
        <v>18018</v>
      </c>
      <c r="C11747" s="16">
        <v>109</v>
      </c>
      <c r="D11747" s="16">
        <v>75.400000000000006</v>
      </c>
      <c r="E11747" s="17">
        <v>38527</v>
      </c>
      <c r="F11747" s="17"/>
    </row>
    <row r="11748" spans="1:6" x14ac:dyDescent="0.25">
      <c r="A11748" s="16" t="s">
        <v>255</v>
      </c>
      <c r="B11748" s="16">
        <v>18936</v>
      </c>
      <c r="C11748" s="16">
        <v>155</v>
      </c>
      <c r="D11748" s="16">
        <v>141.4</v>
      </c>
      <c r="E11748" s="17">
        <v>32668</v>
      </c>
      <c r="F11748" s="17"/>
    </row>
    <row r="11749" spans="1:6" x14ac:dyDescent="0.25">
      <c r="A11749" s="16" t="s">
        <v>255</v>
      </c>
      <c r="B11749" s="16">
        <v>19047</v>
      </c>
      <c r="C11749" s="16">
        <v>120</v>
      </c>
      <c r="D11749" s="16">
        <v>102.7</v>
      </c>
      <c r="E11749" s="17">
        <v>29983</v>
      </c>
      <c r="F11749" s="17"/>
    </row>
    <row r="11750" spans="1:6" x14ac:dyDescent="0.25">
      <c r="A11750" s="16" t="s">
        <v>255</v>
      </c>
      <c r="B11750" s="16">
        <v>17606</v>
      </c>
      <c r="C11750" s="16">
        <v>20</v>
      </c>
      <c r="D11750" s="16">
        <v>13.3</v>
      </c>
      <c r="E11750" s="17">
        <v>42500</v>
      </c>
      <c r="F11750" s="17"/>
    </row>
    <row r="11751" spans="1:6" x14ac:dyDescent="0.25">
      <c r="A11751" s="16" t="s">
        <v>255</v>
      </c>
      <c r="B11751" s="16">
        <v>17013</v>
      </c>
      <c r="C11751" s="16">
        <v>58</v>
      </c>
      <c r="D11751" s="16">
        <v>53.9</v>
      </c>
      <c r="E11751" s="17">
        <v>33732</v>
      </c>
      <c r="F11751" s="17"/>
    </row>
    <row r="11752" spans="1:6" x14ac:dyDescent="0.25">
      <c r="A11752" s="16" t="s">
        <v>255</v>
      </c>
      <c r="B11752" s="16">
        <v>19344</v>
      </c>
      <c r="C11752" s="16">
        <v>110</v>
      </c>
      <c r="D11752" s="16">
        <v>99.4</v>
      </c>
      <c r="E11752" s="17">
        <v>28836</v>
      </c>
      <c r="F11752" s="17"/>
    </row>
    <row r="11753" spans="1:6" x14ac:dyDescent="0.25">
      <c r="A11753" s="16" t="s">
        <v>255</v>
      </c>
      <c r="B11753" s="16">
        <v>15801</v>
      </c>
      <c r="C11753" s="16">
        <v>140</v>
      </c>
      <c r="D11753" s="16">
        <v>116</v>
      </c>
      <c r="E11753" s="17">
        <v>28887</v>
      </c>
      <c r="F11753" s="17"/>
    </row>
    <row r="11754" spans="1:6" x14ac:dyDescent="0.25">
      <c r="A11754" s="16" t="s">
        <v>255</v>
      </c>
      <c r="B11754" s="16">
        <v>19002</v>
      </c>
      <c r="C11754" s="16">
        <v>16</v>
      </c>
      <c r="D11754" s="16">
        <v>88.5</v>
      </c>
      <c r="E11754" s="17">
        <v>29617</v>
      </c>
      <c r="F11754" s="17"/>
    </row>
    <row r="11755" spans="1:6" x14ac:dyDescent="0.25">
      <c r="A11755" s="16" t="s">
        <v>255</v>
      </c>
      <c r="B11755" s="16">
        <v>15767</v>
      </c>
      <c r="C11755" s="16">
        <v>75</v>
      </c>
      <c r="D11755" s="16">
        <v>66.2</v>
      </c>
      <c r="E11755" s="17">
        <v>30682</v>
      </c>
      <c r="F11755" s="17"/>
    </row>
    <row r="11756" spans="1:6" x14ac:dyDescent="0.25">
      <c r="A11756" s="16" t="s">
        <v>255</v>
      </c>
      <c r="B11756" s="16">
        <v>18711</v>
      </c>
      <c r="C11756" s="16">
        <v>180</v>
      </c>
      <c r="D11756" s="16">
        <v>167.1</v>
      </c>
      <c r="E11756" s="17">
        <v>24473</v>
      </c>
      <c r="F11756" s="17"/>
    </row>
    <row r="11757" spans="1:6" x14ac:dyDescent="0.25">
      <c r="A11757" s="16" t="s">
        <v>255</v>
      </c>
      <c r="B11757" s="16">
        <v>18505</v>
      </c>
      <c r="C11757" s="16">
        <v>44</v>
      </c>
      <c r="D11757" s="16">
        <v>38.700000000000003</v>
      </c>
      <c r="E11757" s="17">
        <v>38427</v>
      </c>
      <c r="F11757" s="17"/>
    </row>
    <row r="11758" spans="1:6" x14ac:dyDescent="0.25">
      <c r="A11758" s="16" t="s">
        <v>255</v>
      </c>
      <c r="B11758" s="16">
        <v>19152</v>
      </c>
      <c r="C11758" s="16">
        <v>28</v>
      </c>
      <c r="D11758" s="16">
        <v>25.6</v>
      </c>
      <c r="E11758" s="17">
        <v>35279</v>
      </c>
      <c r="F11758" s="17"/>
    </row>
    <row r="11759" spans="1:6" x14ac:dyDescent="0.25">
      <c r="A11759" s="16" t="s">
        <v>255</v>
      </c>
      <c r="B11759" s="16">
        <v>19380</v>
      </c>
      <c r="C11759" s="16">
        <v>40</v>
      </c>
      <c r="D11759" s="16">
        <v>32.6</v>
      </c>
      <c r="E11759" s="17">
        <v>39534</v>
      </c>
      <c r="F11759" s="17"/>
    </row>
    <row r="11760" spans="1:6" x14ac:dyDescent="0.25">
      <c r="A11760" s="16" t="s">
        <v>255</v>
      </c>
      <c r="B11760" s="16">
        <v>17961</v>
      </c>
      <c r="C11760" s="16">
        <v>120</v>
      </c>
      <c r="D11760" s="16">
        <v>115.1</v>
      </c>
      <c r="E11760" s="17">
        <v>36203</v>
      </c>
      <c r="F11760" s="17"/>
    </row>
    <row r="11761" spans="1:6" x14ac:dyDescent="0.25">
      <c r="A11761" s="16" t="s">
        <v>255</v>
      </c>
      <c r="B11761" s="16">
        <v>15014</v>
      </c>
      <c r="C11761" s="16">
        <v>97</v>
      </c>
      <c r="D11761" s="16">
        <v>91.5</v>
      </c>
      <c r="E11761" s="17">
        <v>24473</v>
      </c>
      <c r="F11761" s="17"/>
    </row>
    <row r="11762" spans="1:6" x14ac:dyDescent="0.25">
      <c r="A11762" s="16" t="s">
        <v>255</v>
      </c>
      <c r="B11762" s="16">
        <v>18517</v>
      </c>
      <c r="C11762" s="16">
        <v>142</v>
      </c>
      <c r="D11762" s="16">
        <v>129.6</v>
      </c>
      <c r="E11762" s="17">
        <v>30329</v>
      </c>
      <c r="F11762" s="17"/>
    </row>
    <row r="11763" spans="1:6" x14ac:dyDescent="0.25">
      <c r="A11763" s="16" t="s">
        <v>255</v>
      </c>
      <c r="B11763" s="16">
        <v>19131</v>
      </c>
      <c r="C11763" s="16">
        <v>84</v>
      </c>
      <c r="D11763" s="16">
        <v>81.099999999999994</v>
      </c>
      <c r="E11763" s="17">
        <v>35165</v>
      </c>
      <c r="F11763" s="17"/>
    </row>
    <row r="11764" spans="1:6" x14ac:dyDescent="0.25">
      <c r="A11764" s="16" t="s">
        <v>255</v>
      </c>
      <c r="B11764" s="16">
        <v>18707</v>
      </c>
      <c r="C11764" s="16">
        <v>37</v>
      </c>
      <c r="D11764" s="16">
        <v>33.799999999999997</v>
      </c>
      <c r="E11764" s="17">
        <v>31625</v>
      </c>
      <c r="F11764" s="17"/>
    </row>
    <row r="11765" spans="1:6" x14ac:dyDescent="0.25">
      <c r="A11765" s="16" t="s">
        <v>255</v>
      </c>
      <c r="B11765" s="16">
        <v>16901</v>
      </c>
      <c r="C11765" s="16">
        <v>120</v>
      </c>
      <c r="D11765" s="16">
        <v>109.2</v>
      </c>
      <c r="E11765" s="17">
        <v>27330</v>
      </c>
      <c r="F11765" s="17"/>
    </row>
    <row r="11766" spans="1:6" x14ac:dyDescent="0.25">
      <c r="A11766" s="16" t="s">
        <v>255</v>
      </c>
      <c r="B11766" s="16">
        <v>19152</v>
      </c>
      <c r="C11766" s="16">
        <v>206</v>
      </c>
      <c r="D11766" s="16">
        <v>197.8</v>
      </c>
      <c r="E11766" s="17">
        <v>28835</v>
      </c>
      <c r="F11766" s="17"/>
    </row>
    <row r="11767" spans="1:6" x14ac:dyDescent="0.25">
      <c r="A11767" s="16" t="s">
        <v>255</v>
      </c>
      <c r="B11767" s="16">
        <v>17055</v>
      </c>
      <c r="C11767" s="16">
        <v>48</v>
      </c>
      <c r="D11767" s="16">
        <v>36.5</v>
      </c>
      <c r="E11767" s="17">
        <v>41681</v>
      </c>
      <c r="F11767" s="17"/>
    </row>
    <row r="11768" spans="1:6" x14ac:dyDescent="0.25">
      <c r="A11768" s="16" t="s">
        <v>255</v>
      </c>
      <c r="B11768" s="16">
        <v>17901</v>
      </c>
      <c r="C11768" s="16">
        <v>80</v>
      </c>
      <c r="D11768" s="16">
        <v>69.3</v>
      </c>
      <c r="E11768" s="17">
        <v>25162</v>
      </c>
      <c r="F11768" s="17"/>
    </row>
    <row r="11769" spans="1:6" x14ac:dyDescent="0.25">
      <c r="A11769" s="16" t="s">
        <v>255</v>
      </c>
      <c r="B11769" s="16">
        <v>19020</v>
      </c>
      <c r="C11769" s="16">
        <v>17</v>
      </c>
      <c r="D11769" s="16">
        <v>13.1</v>
      </c>
      <c r="E11769" s="17">
        <v>33465</v>
      </c>
      <c r="F11769" s="17"/>
    </row>
    <row r="11770" spans="1:6" x14ac:dyDescent="0.25">
      <c r="A11770" s="16" t="s">
        <v>255</v>
      </c>
      <c r="B11770" s="16">
        <v>15501</v>
      </c>
      <c r="C11770" s="16">
        <v>100</v>
      </c>
      <c r="D11770" s="16">
        <v>84.1</v>
      </c>
      <c r="E11770" s="17">
        <v>33134</v>
      </c>
      <c r="F11770" s="17"/>
    </row>
    <row r="11771" spans="1:6" x14ac:dyDescent="0.25">
      <c r="A11771" s="16" t="s">
        <v>255</v>
      </c>
      <c r="B11771" s="16">
        <v>17016</v>
      </c>
      <c r="C11771" s="16">
        <v>96</v>
      </c>
      <c r="D11771" s="16">
        <v>88.3</v>
      </c>
      <c r="E11771" s="17">
        <v>24544</v>
      </c>
      <c r="F11771" s="17"/>
    </row>
    <row r="11772" spans="1:6" x14ac:dyDescent="0.25">
      <c r="A11772" s="16" t="s">
        <v>255</v>
      </c>
      <c r="B11772" s="16">
        <v>19382</v>
      </c>
      <c r="C11772" s="16">
        <v>180</v>
      </c>
      <c r="D11772" s="16">
        <v>160.69999999999999</v>
      </c>
      <c r="E11772" s="17">
        <v>31989</v>
      </c>
      <c r="F11772" s="17"/>
    </row>
    <row r="11773" spans="1:6" x14ac:dyDescent="0.25">
      <c r="A11773" s="16" t="s">
        <v>255</v>
      </c>
      <c r="B11773" s="16">
        <v>18704</v>
      </c>
      <c r="C11773" s="16">
        <v>134</v>
      </c>
      <c r="D11773" s="16">
        <v>83.9</v>
      </c>
      <c r="E11773" s="17">
        <v>28095</v>
      </c>
      <c r="F11773" s="17"/>
    </row>
    <row r="11774" spans="1:6" x14ac:dyDescent="0.25">
      <c r="A11774" s="16" t="s">
        <v>255</v>
      </c>
      <c r="B11774" s="16">
        <v>19446</v>
      </c>
      <c r="C11774" s="16">
        <v>92</v>
      </c>
      <c r="D11774" s="16">
        <v>90</v>
      </c>
      <c r="E11774" s="17">
        <v>32343</v>
      </c>
      <c r="F11774" s="17"/>
    </row>
    <row r="11775" spans="1:6" x14ac:dyDescent="0.25">
      <c r="A11775" s="16" t="s">
        <v>255</v>
      </c>
      <c r="B11775" s="16">
        <v>17013</v>
      </c>
      <c r="C11775" s="16">
        <v>114</v>
      </c>
      <c r="D11775" s="16">
        <v>106.7</v>
      </c>
      <c r="E11775" s="17">
        <v>26509</v>
      </c>
      <c r="F11775" s="17"/>
    </row>
    <row r="11776" spans="1:6" x14ac:dyDescent="0.25">
      <c r="A11776" s="16" t="s">
        <v>255</v>
      </c>
      <c r="B11776" s="16">
        <v>16201</v>
      </c>
      <c r="C11776" s="16">
        <v>17</v>
      </c>
      <c r="D11776" s="16">
        <v>9</v>
      </c>
      <c r="E11776" s="17">
        <v>34023</v>
      </c>
      <c r="F11776" s="17"/>
    </row>
    <row r="11777" spans="1:6" x14ac:dyDescent="0.25">
      <c r="A11777" s="16" t="s">
        <v>255</v>
      </c>
      <c r="B11777" s="16">
        <v>17011</v>
      </c>
      <c r="C11777" s="16">
        <v>309</v>
      </c>
      <c r="D11777" s="16">
        <v>209.8</v>
      </c>
      <c r="E11777" s="17">
        <v>28825</v>
      </c>
      <c r="F11777" s="17"/>
    </row>
    <row r="11778" spans="1:6" x14ac:dyDescent="0.25">
      <c r="A11778" s="16" t="s">
        <v>255</v>
      </c>
      <c r="B11778" s="16">
        <v>15601</v>
      </c>
      <c r="C11778" s="16">
        <v>120</v>
      </c>
      <c r="D11778" s="16">
        <v>89.3</v>
      </c>
      <c r="E11778" s="17">
        <v>33357</v>
      </c>
      <c r="F11778" s="17"/>
    </row>
    <row r="11779" spans="1:6" x14ac:dyDescent="0.25">
      <c r="A11779" s="16" t="s">
        <v>255</v>
      </c>
      <c r="B11779" s="16">
        <v>15317</v>
      </c>
      <c r="C11779" s="16">
        <v>15</v>
      </c>
      <c r="D11779" s="16">
        <v>11.6</v>
      </c>
      <c r="E11779" s="17">
        <v>42482</v>
      </c>
      <c r="F11779" s="17"/>
    </row>
    <row r="11780" spans="1:6" x14ac:dyDescent="0.25">
      <c r="A11780" s="16" t="s">
        <v>255</v>
      </c>
      <c r="B11780" s="16">
        <v>17543</v>
      </c>
      <c r="C11780" s="16">
        <v>103</v>
      </c>
      <c r="D11780" s="16">
        <v>99.1</v>
      </c>
      <c r="E11780" s="17">
        <v>32690</v>
      </c>
      <c r="F11780" s="17"/>
    </row>
    <row r="11781" spans="1:6" x14ac:dyDescent="0.25">
      <c r="A11781" s="16" t="s">
        <v>255</v>
      </c>
      <c r="B11781" s="16">
        <v>15024</v>
      </c>
      <c r="C11781" s="16">
        <v>121</v>
      </c>
      <c r="D11781" s="16">
        <v>108.8</v>
      </c>
      <c r="E11781" s="17">
        <v>30195</v>
      </c>
      <c r="F11781" s="17"/>
    </row>
    <row r="11782" spans="1:6" x14ac:dyDescent="0.25">
      <c r="A11782" s="16" t="s">
        <v>255</v>
      </c>
      <c r="B11782" s="16">
        <v>18951</v>
      </c>
      <c r="C11782" s="16">
        <v>140</v>
      </c>
      <c r="D11782" s="16">
        <v>104.2</v>
      </c>
      <c r="E11782" s="17">
        <v>31954</v>
      </c>
      <c r="F11782" s="17"/>
    </row>
    <row r="11783" spans="1:6" x14ac:dyDescent="0.25">
      <c r="A11783" s="16" t="s">
        <v>255</v>
      </c>
      <c r="B11783" s="16">
        <v>19087</v>
      </c>
      <c r="C11783" s="16">
        <v>112</v>
      </c>
      <c r="D11783" s="16">
        <v>103.7</v>
      </c>
      <c r="E11783" s="17">
        <v>27570</v>
      </c>
      <c r="F11783" s="17"/>
    </row>
    <row r="11784" spans="1:6" x14ac:dyDescent="0.25">
      <c r="A11784" s="16" t="s">
        <v>255</v>
      </c>
      <c r="B11784" s="16">
        <v>17837</v>
      </c>
      <c r="C11784" s="16">
        <v>102</v>
      </c>
      <c r="D11784" s="16">
        <v>98.9</v>
      </c>
      <c r="E11784" s="17">
        <v>27531</v>
      </c>
      <c r="F11784" s="17"/>
    </row>
    <row r="11785" spans="1:6" x14ac:dyDescent="0.25">
      <c r="A11785" s="16" t="s">
        <v>255</v>
      </c>
      <c r="B11785" s="16">
        <v>15401</v>
      </c>
      <c r="C11785" s="16">
        <v>61</v>
      </c>
      <c r="D11785" s="16">
        <v>54.8</v>
      </c>
      <c r="E11785" s="17">
        <v>25062</v>
      </c>
      <c r="F11785" s="17"/>
    </row>
    <row r="11786" spans="1:6" x14ac:dyDescent="0.25">
      <c r="A11786" s="16" t="s">
        <v>255</v>
      </c>
      <c r="B11786" s="16">
        <v>16735</v>
      </c>
      <c r="C11786" s="16">
        <v>90</v>
      </c>
      <c r="D11786" s="16">
        <v>83.5</v>
      </c>
      <c r="E11786" s="17">
        <v>32874</v>
      </c>
      <c r="F11786" s="17"/>
    </row>
    <row r="11787" spans="1:6" x14ac:dyDescent="0.25">
      <c r="A11787" s="16" t="s">
        <v>255</v>
      </c>
      <c r="B11787" s="16">
        <v>15857</v>
      </c>
      <c r="C11787" s="16">
        <v>138</v>
      </c>
      <c r="D11787" s="16">
        <v>113.6</v>
      </c>
      <c r="E11787" s="17">
        <v>28642</v>
      </c>
      <c r="F11787" s="17"/>
    </row>
    <row r="11788" spans="1:6" x14ac:dyDescent="0.25">
      <c r="A11788" s="16" t="s">
        <v>255</v>
      </c>
      <c r="B11788" s="16">
        <v>18235</v>
      </c>
      <c r="C11788" s="16">
        <v>142</v>
      </c>
      <c r="D11788" s="16">
        <v>128.80000000000001</v>
      </c>
      <c r="E11788" s="17">
        <v>29587</v>
      </c>
      <c r="F11788" s="17"/>
    </row>
    <row r="11789" spans="1:6" x14ac:dyDescent="0.25">
      <c r="A11789" s="16" t="s">
        <v>255</v>
      </c>
      <c r="B11789" s="16">
        <v>17740</v>
      </c>
      <c r="C11789" s="16">
        <v>120</v>
      </c>
      <c r="D11789" s="16">
        <v>104.2</v>
      </c>
      <c r="E11789" s="17">
        <v>28216</v>
      </c>
      <c r="F11789" s="17"/>
    </row>
    <row r="11790" spans="1:6" x14ac:dyDescent="0.25">
      <c r="A11790" s="16" t="s">
        <v>255</v>
      </c>
      <c r="B11790" s="16">
        <v>18974</v>
      </c>
      <c r="C11790" s="16">
        <v>43</v>
      </c>
      <c r="D11790" s="16">
        <v>42.6</v>
      </c>
      <c r="E11790" s="17">
        <v>36069</v>
      </c>
      <c r="F11790" s="17"/>
    </row>
    <row r="11791" spans="1:6" x14ac:dyDescent="0.25">
      <c r="A11791" s="16" t="s">
        <v>255</v>
      </c>
      <c r="B11791" s="16">
        <v>19031</v>
      </c>
      <c r="C11791" s="16">
        <v>120</v>
      </c>
      <c r="D11791" s="16">
        <v>107.5</v>
      </c>
      <c r="E11791" s="17">
        <v>32660</v>
      </c>
      <c r="F11791" s="17"/>
    </row>
    <row r="11792" spans="1:6" x14ac:dyDescent="0.25">
      <c r="A11792" s="16" t="s">
        <v>255</v>
      </c>
      <c r="B11792" s="16">
        <v>18801</v>
      </c>
      <c r="C11792" s="16">
        <v>63</v>
      </c>
      <c r="D11792" s="16">
        <v>57.3</v>
      </c>
      <c r="E11792" s="17">
        <v>24473</v>
      </c>
      <c r="F11792" s="17"/>
    </row>
    <row r="11793" spans="1:6" x14ac:dyDescent="0.25">
      <c r="A11793" s="16" t="s">
        <v>255</v>
      </c>
      <c r="B11793" s="16">
        <v>17261</v>
      </c>
      <c r="C11793" s="16">
        <v>159</v>
      </c>
      <c r="D11793" s="16">
        <v>135.1</v>
      </c>
      <c r="E11793" s="17">
        <v>31229</v>
      </c>
      <c r="F11793" s="17"/>
    </row>
    <row r="11794" spans="1:6" x14ac:dyDescent="0.25">
      <c r="A11794" s="16" t="s">
        <v>255</v>
      </c>
      <c r="B11794" s="16">
        <v>15102</v>
      </c>
      <c r="C11794" s="16">
        <v>50</v>
      </c>
      <c r="D11794" s="16">
        <v>42</v>
      </c>
      <c r="E11794" s="17">
        <v>31169</v>
      </c>
      <c r="F11794" s="17"/>
    </row>
    <row r="11795" spans="1:6" x14ac:dyDescent="0.25">
      <c r="A11795" s="16" t="s">
        <v>255</v>
      </c>
      <c r="B11795" s="16">
        <v>17402</v>
      </c>
      <c r="C11795" s="16">
        <v>151</v>
      </c>
      <c r="D11795" s="16">
        <v>142.6</v>
      </c>
      <c r="E11795" s="17">
        <v>27199</v>
      </c>
      <c r="F11795" s="17"/>
    </row>
    <row r="11796" spans="1:6" x14ac:dyDescent="0.25">
      <c r="A11796" s="16" t="s">
        <v>255</v>
      </c>
      <c r="B11796" s="16">
        <v>19103</v>
      </c>
      <c r="C11796" s="16">
        <v>109</v>
      </c>
      <c r="D11796" s="16">
        <v>91.1</v>
      </c>
      <c r="E11796" s="17">
        <v>30861</v>
      </c>
      <c r="F11796" s="17"/>
    </row>
    <row r="11797" spans="1:6" x14ac:dyDescent="0.25">
      <c r="A11797" s="16" t="s">
        <v>255</v>
      </c>
      <c r="B11797" s="16">
        <v>18062</v>
      </c>
      <c r="C11797" s="16">
        <v>128</v>
      </c>
      <c r="D11797" s="16">
        <v>122.2</v>
      </c>
      <c r="E11797" s="17">
        <v>34656</v>
      </c>
      <c r="F11797" s="17"/>
    </row>
    <row r="11798" spans="1:6" x14ac:dyDescent="0.25">
      <c r="A11798" s="16" t="s">
        <v>255</v>
      </c>
      <c r="B11798" s="16">
        <v>17102</v>
      </c>
      <c r="C11798" s="16">
        <v>95</v>
      </c>
      <c r="D11798" s="16">
        <v>89.2</v>
      </c>
      <c r="E11798" s="17">
        <v>29419</v>
      </c>
      <c r="F11798" s="17"/>
    </row>
    <row r="11799" spans="1:6" x14ac:dyDescent="0.25">
      <c r="A11799" s="16" t="s">
        <v>255</v>
      </c>
      <c r="B11799" s="16">
        <v>18501</v>
      </c>
      <c r="C11799" s="16">
        <v>369</v>
      </c>
      <c r="D11799" s="16">
        <v>332.2</v>
      </c>
      <c r="E11799" s="17">
        <v>36937</v>
      </c>
      <c r="F11799" s="17"/>
    </row>
    <row r="11800" spans="1:6" x14ac:dyDescent="0.25">
      <c r="A11800" s="16" t="s">
        <v>255</v>
      </c>
      <c r="B11800" s="16">
        <v>15243</v>
      </c>
      <c r="C11800" s="16">
        <v>63</v>
      </c>
      <c r="D11800" s="16">
        <v>54.6</v>
      </c>
      <c r="E11800" s="17">
        <v>40127</v>
      </c>
      <c r="F11800" s="17"/>
    </row>
    <row r="11801" spans="1:6" x14ac:dyDescent="0.25">
      <c r="A11801" s="16" t="s">
        <v>255</v>
      </c>
      <c r="B11801" s="16">
        <v>17331</v>
      </c>
      <c r="C11801" s="16">
        <v>40</v>
      </c>
      <c r="D11801" s="16">
        <v>37.799999999999997</v>
      </c>
      <c r="E11801" s="17">
        <v>39251</v>
      </c>
      <c r="F11801" s="17"/>
    </row>
    <row r="11802" spans="1:6" x14ac:dyDescent="0.25">
      <c r="A11802" s="16" t="s">
        <v>255</v>
      </c>
      <c r="B11802" s="16">
        <v>17011</v>
      </c>
      <c r="C11802" s="16">
        <v>123</v>
      </c>
      <c r="D11802" s="16">
        <v>112.2</v>
      </c>
      <c r="E11802" s="17">
        <v>28946</v>
      </c>
      <c r="F11802" s="17"/>
    </row>
    <row r="11803" spans="1:6" x14ac:dyDescent="0.25">
      <c r="A11803" s="16" t="s">
        <v>255</v>
      </c>
      <c r="B11803" s="16">
        <v>16371</v>
      </c>
      <c r="C11803" s="16">
        <v>176</v>
      </c>
      <c r="D11803" s="16">
        <v>145.80000000000001</v>
      </c>
      <c r="E11803" s="17">
        <v>30682</v>
      </c>
      <c r="F11803" s="17"/>
    </row>
    <row r="11804" spans="1:6" x14ac:dyDescent="0.25">
      <c r="A11804" s="16" t="s">
        <v>255</v>
      </c>
      <c r="B11804" s="16">
        <v>17402</v>
      </c>
      <c r="C11804" s="16">
        <v>151</v>
      </c>
      <c r="D11804" s="16">
        <v>140.1</v>
      </c>
      <c r="E11804" s="17">
        <v>24473</v>
      </c>
      <c r="F11804" s="17"/>
    </row>
    <row r="11805" spans="1:6" x14ac:dyDescent="0.25">
      <c r="A11805" s="16" t="s">
        <v>255</v>
      </c>
      <c r="B11805" s="16">
        <v>17701</v>
      </c>
      <c r="C11805" s="16">
        <v>116</v>
      </c>
      <c r="D11805" s="16">
        <v>85.5</v>
      </c>
      <c r="E11805" s="17">
        <v>28430</v>
      </c>
      <c r="F11805" s="17"/>
    </row>
    <row r="11806" spans="1:6" x14ac:dyDescent="0.25">
      <c r="A11806" s="16" t="s">
        <v>255</v>
      </c>
      <c r="B11806" s="16">
        <v>19050</v>
      </c>
      <c r="C11806" s="16">
        <v>129</v>
      </c>
      <c r="D11806" s="16">
        <v>119.8</v>
      </c>
      <c r="E11806" s="17">
        <v>35229</v>
      </c>
      <c r="F11806" s="17"/>
    </row>
    <row r="11807" spans="1:6" x14ac:dyDescent="0.25">
      <c r="A11807" s="16" t="s">
        <v>255</v>
      </c>
      <c r="B11807" s="16">
        <v>19037</v>
      </c>
      <c r="C11807" s="16">
        <v>874</v>
      </c>
      <c r="D11807" s="16">
        <v>593.29999999999995</v>
      </c>
      <c r="E11807" s="17">
        <v>32540</v>
      </c>
      <c r="F11807" s="17"/>
    </row>
    <row r="11808" spans="1:6" x14ac:dyDescent="0.25">
      <c r="A11808" s="16" t="s">
        <v>255</v>
      </c>
      <c r="B11808" s="16">
        <v>15370</v>
      </c>
      <c r="C11808" s="16">
        <v>111</v>
      </c>
      <c r="D11808" s="16">
        <v>93</v>
      </c>
      <c r="E11808" s="17">
        <v>30757</v>
      </c>
      <c r="F11808" s="17"/>
    </row>
    <row r="11809" spans="1:6" x14ac:dyDescent="0.25">
      <c r="A11809" s="16" t="s">
        <v>255</v>
      </c>
      <c r="B11809" s="16">
        <v>17754</v>
      </c>
      <c r="C11809" s="16">
        <v>133</v>
      </c>
      <c r="D11809" s="16">
        <v>126.4</v>
      </c>
      <c r="E11809" s="17">
        <v>28764</v>
      </c>
      <c r="F11809" s="17"/>
    </row>
    <row r="11810" spans="1:6" x14ac:dyDescent="0.25">
      <c r="A11810" s="16" t="s">
        <v>255</v>
      </c>
      <c r="B11810" s="16">
        <v>16055</v>
      </c>
      <c r="C11810" s="16">
        <v>66</v>
      </c>
      <c r="D11810" s="16">
        <v>55.5</v>
      </c>
      <c r="E11810" s="17">
        <v>30164</v>
      </c>
      <c r="F11810" s="17"/>
    </row>
    <row r="11811" spans="1:6" x14ac:dyDescent="0.25">
      <c r="A11811" s="16" t="s">
        <v>255</v>
      </c>
      <c r="B11811" s="16">
        <v>16509</v>
      </c>
      <c r="C11811" s="16">
        <v>80</v>
      </c>
      <c r="D11811" s="16">
        <v>76</v>
      </c>
      <c r="E11811" s="17">
        <v>34158</v>
      </c>
      <c r="F11811" s="17"/>
    </row>
    <row r="11812" spans="1:6" x14ac:dyDescent="0.25">
      <c r="A11812" s="16" t="s">
        <v>255</v>
      </c>
      <c r="B11812" s="16">
        <v>19111</v>
      </c>
      <c r="C11812" s="16">
        <v>54</v>
      </c>
      <c r="D11812" s="16">
        <v>49.7</v>
      </c>
      <c r="E11812" s="17">
        <v>24473</v>
      </c>
      <c r="F11812" s="17"/>
    </row>
    <row r="11813" spans="1:6" x14ac:dyDescent="0.25">
      <c r="A11813" s="16" t="s">
        <v>255</v>
      </c>
      <c r="B11813" s="16">
        <v>17801</v>
      </c>
      <c r="C11813" s="16">
        <v>126</v>
      </c>
      <c r="D11813" s="16">
        <v>112.4</v>
      </c>
      <c r="E11813" s="17">
        <v>29843</v>
      </c>
      <c r="F11813" s="17"/>
    </row>
    <row r="11814" spans="1:6" x14ac:dyDescent="0.25">
      <c r="A11814" s="16" t="s">
        <v>255</v>
      </c>
      <c r="B11814" s="16">
        <v>17578</v>
      </c>
      <c r="C11814" s="16">
        <v>82</v>
      </c>
      <c r="D11814" s="16">
        <v>75.599999999999994</v>
      </c>
      <c r="E11814" s="17">
        <v>30498</v>
      </c>
      <c r="F11814" s="17"/>
    </row>
    <row r="11815" spans="1:6" x14ac:dyDescent="0.25">
      <c r="A11815" s="16" t="s">
        <v>255</v>
      </c>
      <c r="B11815" s="16">
        <v>19475</v>
      </c>
      <c r="C11815" s="16">
        <v>238</v>
      </c>
      <c r="D11815" s="16">
        <v>216.7</v>
      </c>
      <c r="E11815" s="17">
        <v>39814</v>
      </c>
      <c r="F11815" s="17"/>
    </row>
    <row r="11816" spans="1:6" x14ac:dyDescent="0.25">
      <c r="A11816" s="16" t="s">
        <v>255</v>
      </c>
      <c r="B11816" s="16">
        <v>17013</v>
      </c>
      <c r="C11816" s="16">
        <v>83</v>
      </c>
      <c r="D11816" s="16">
        <v>79.5</v>
      </c>
      <c r="E11816" s="17">
        <v>32752</v>
      </c>
      <c r="F11816" s="17"/>
    </row>
    <row r="11817" spans="1:6" x14ac:dyDescent="0.25">
      <c r="A11817" s="16" t="s">
        <v>255</v>
      </c>
      <c r="B11817" s="16">
        <v>17112</v>
      </c>
      <c r="C11817" s="16">
        <v>138</v>
      </c>
      <c r="D11817" s="16">
        <v>125.7</v>
      </c>
      <c r="E11817" s="17">
        <v>28227</v>
      </c>
      <c r="F11817" s="17"/>
    </row>
    <row r="11818" spans="1:6" x14ac:dyDescent="0.25">
      <c r="A11818" s="16" t="s">
        <v>255</v>
      </c>
      <c r="B11818" s="16">
        <v>16335</v>
      </c>
      <c r="C11818" s="16">
        <v>32</v>
      </c>
      <c r="D11818" s="16">
        <v>17</v>
      </c>
      <c r="E11818" s="17">
        <v>33976</v>
      </c>
      <c r="F11818" s="17"/>
    </row>
    <row r="11819" spans="1:6" x14ac:dyDescent="0.25">
      <c r="A11819" s="16" t="s">
        <v>255</v>
      </c>
      <c r="B11819" s="16">
        <v>15825</v>
      </c>
      <c r="C11819" s="16">
        <v>160</v>
      </c>
      <c r="D11819" s="16">
        <v>103.1</v>
      </c>
      <c r="E11819" s="17">
        <v>30682</v>
      </c>
      <c r="F11819" s="17"/>
    </row>
    <row r="11820" spans="1:6" x14ac:dyDescent="0.25">
      <c r="A11820" s="16" t="s">
        <v>255</v>
      </c>
      <c r="B11820" s="16">
        <v>17584</v>
      </c>
      <c r="C11820" s="16">
        <v>80</v>
      </c>
      <c r="D11820" s="16">
        <v>77</v>
      </c>
      <c r="E11820" s="17">
        <v>32509</v>
      </c>
      <c r="F11820" s="17"/>
    </row>
    <row r="11821" spans="1:6" x14ac:dyDescent="0.25">
      <c r="A11821" s="16" t="s">
        <v>255</v>
      </c>
      <c r="B11821" s="16">
        <v>16504</v>
      </c>
      <c r="C11821" s="16">
        <v>139</v>
      </c>
      <c r="D11821" s="16">
        <v>132.9</v>
      </c>
      <c r="E11821" s="17">
        <v>24473</v>
      </c>
      <c r="F11821" s="17"/>
    </row>
    <row r="11822" spans="1:6" x14ac:dyDescent="0.25">
      <c r="A11822" s="16" t="s">
        <v>255</v>
      </c>
      <c r="B11822" s="16">
        <v>17764</v>
      </c>
      <c r="C11822" s="16">
        <v>43</v>
      </c>
      <c r="D11822" s="16">
        <v>30.7</v>
      </c>
      <c r="E11822" s="17">
        <v>29067</v>
      </c>
      <c r="F11822" s="17"/>
    </row>
    <row r="11823" spans="1:6" x14ac:dyDescent="0.25">
      <c r="A11823" s="16" t="s">
        <v>255</v>
      </c>
      <c r="B11823" s="16">
        <v>16323</v>
      </c>
      <c r="C11823" s="16">
        <v>100</v>
      </c>
      <c r="D11823" s="16">
        <v>94.9</v>
      </c>
      <c r="E11823" s="17">
        <v>34970</v>
      </c>
      <c r="F11823" s="17"/>
    </row>
    <row r="11824" spans="1:6" x14ac:dyDescent="0.25">
      <c r="A11824" s="16" t="s">
        <v>255</v>
      </c>
      <c r="B11824" s="16">
        <v>18222</v>
      </c>
      <c r="C11824" s="16">
        <v>37</v>
      </c>
      <c r="D11824" s="16">
        <v>32</v>
      </c>
      <c r="E11824" s="17">
        <v>29312</v>
      </c>
      <c r="F11824" s="17"/>
    </row>
    <row r="11825" spans="1:6" x14ac:dyDescent="0.25">
      <c r="A11825" s="16" t="s">
        <v>255</v>
      </c>
      <c r="B11825" s="16">
        <v>15666</v>
      </c>
      <c r="C11825" s="16">
        <v>109</v>
      </c>
      <c r="D11825" s="16">
        <v>98.6</v>
      </c>
      <c r="E11825" s="17">
        <v>31834</v>
      </c>
      <c r="F11825" s="17"/>
    </row>
    <row r="11826" spans="1:6" x14ac:dyDescent="0.25">
      <c r="A11826" s="16" t="s">
        <v>255</v>
      </c>
      <c r="B11826" s="16">
        <v>17325</v>
      </c>
      <c r="C11826" s="16">
        <v>60</v>
      </c>
      <c r="D11826" s="16">
        <v>55.8</v>
      </c>
      <c r="E11826" s="17">
        <v>30834</v>
      </c>
      <c r="F11826" s="17"/>
    </row>
    <row r="11827" spans="1:6" x14ac:dyDescent="0.25">
      <c r="A11827" s="16" t="s">
        <v>255</v>
      </c>
      <c r="B11827" s="16">
        <v>17042</v>
      </c>
      <c r="C11827" s="16">
        <v>105</v>
      </c>
      <c r="D11827" s="16">
        <v>102.2</v>
      </c>
      <c r="E11827" s="17">
        <v>28142</v>
      </c>
      <c r="F11827" s="17"/>
    </row>
    <row r="11828" spans="1:6" x14ac:dyDescent="0.25">
      <c r="A11828" s="16" t="s">
        <v>255</v>
      </c>
      <c r="B11828" s="16">
        <v>16354</v>
      </c>
      <c r="C11828" s="16">
        <v>77</v>
      </c>
      <c r="D11828" s="16">
        <v>69.2</v>
      </c>
      <c r="E11828" s="17">
        <v>34151</v>
      </c>
      <c r="F11828" s="17"/>
    </row>
    <row r="11829" spans="1:6" x14ac:dyDescent="0.25">
      <c r="A11829" s="16" t="s">
        <v>255</v>
      </c>
      <c r="B11829" s="16">
        <v>15946</v>
      </c>
      <c r="C11829" s="16">
        <v>50</v>
      </c>
      <c r="D11829" s="16">
        <v>44.7</v>
      </c>
      <c r="E11829" s="17">
        <v>37875</v>
      </c>
      <c r="F11829" s="17"/>
    </row>
    <row r="11830" spans="1:6" x14ac:dyDescent="0.25">
      <c r="A11830" s="16" t="s">
        <v>255</v>
      </c>
      <c r="B11830" s="16">
        <v>17972</v>
      </c>
      <c r="C11830" s="16">
        <v>142</v>
      </c>
      <c r="D11830" s="16">
        <v>137.69999999999999</v>
      </c>
      <c r="E11830" s="17">
        <v>28720</v>
      </c>
      <c r="F11830" s="17"/>
    </row>
    <row r="11831" spans="1:6" x14ac:dyDescent="0.25">
      <c r="A11831" s="16" t="s">
        <v>255</v>
      </c>
      <c r="B11831" s="16">
        <v>19464</v>
      </c>
      <c r="C11831" s="16">
        <v>150</v>
      </c>
      <c r="D11831" s="16">
        <v>105</v>
      </c>
      <c r="E11831" s="17">
        <v>28529</v>
      </c>
      <c r="F11831" s="17"/>
    </row>
    <row r="11832" spans="1:6" x14ac:dyDescent="0.25">
      <c r="A11832" s="16" t="s">
        <v>255</v>
      </c>
      <c r="B11832" s="16">
        <v>18510</v>
      </c>
      <c r="C11832" s="16">
        <v>173</v>
      </c>
      <c r="D11832" s="16">
        <v>155.5</v>
      </c>
      <c r="E11832" s="17">
        <v>24473</v>
      </c>
      <c r="F11832" s="17"/>
    </row>
    <row r="11833" spans="1:6" x14ac:dyDescent="0.25">
      <c r="A11833" s="16" t="s">
        <v>255</v>
      </c>
      <c r="B11833" s="16">
        <v>19136</v>
      </c>
      <c r="C11833" s="16">
        <v>296</v>
      </c>
      <c r="D11833" s="16">
        <v>267.8</v>
      </c>
      <c r="E11833" s="17">
        <v>27837</v>
      </c>
      <c r="F11833" s="17"/>
    </row>
    <row r="11834" spans="1:6" x14ac:dyDescent="0.25">
      <c r="A11834" s="16" t="s">
        <v>255</v>
      </c>
      <c r="B11834" s="16">
        <v>15904</v>
      </c>
      <c r="C11834" s="16">
        <v>141</v>
      </c>
      <c r="D11834" s="16">
        <v>125.8</v>
      </c>
      <c r="E11834" s="17">
        <v>36542</v>
      </c>
      <c r="F11834" s="17"/>
    </row>
    <row r="11835" spans="1:6" x14ac:dyDescent="0.25">
      <c r="A11835" s="16" t="s">
        <v>255</v>
      </c>
      <c r="B11835" s="16">
        <v>19526</v>
      </c>
      <c r="C11835" s="16">
        <v>130</v>
      </c>
      <c r="D11835" s="16">
        <v>117.7</v>
      </c>
      <c r="E11835" s="17">
        <v>28353</v>
      </c>
      <c r="F11835" s="17"/>
    </row>
    <row r="11836" spans="1:6" x14ac:dyDescent="0.25">
      <c r="A11836" s="16" t="s">
        <v>255</v>
      </c>
      <c r="B11836" s="16">
        <v>19606</v>
      </c>
      <c r="C11836" s="16">
        <v>124</v>
      </c>
      <c r="D11836" s="16">
        <v>113.5</v>
      </c>
      <c r="E11836" s="17">
        <v>30592</v>
      </c>
      <c r="F11836" s="17"/>
    </row>
    <row r="11837" spans="1:6" x14ac:dyDescent="0.25">
      <c r="A11837" s="16" t="s">
        <v>255</v>
      </c>
      <c r="B11837" s="16">
        <v>15005</v>
      </c>
      <c r="C11837" s="16">
        <v>120</v>
      </c>
      <c r="D11837" s="16">
        <v>115.9</v>
      </c>
      <c r="E11837" s="17">
        <v>35486</v>
      </c>
      <c r="F11837" s="17"/>
    </row>
    <row r="11838" spans="1:6" x14ac:dyDescent="0.25">
      <c r="A11838" s="16" t="s">
        <v>255</v>
      </c>
      <c r="B11838" s="16">
        <v>17931</v>
      </c>
      <c r="C11838" s="16">
        <v>129</v>
      </c>
      <c r="D11838" s="16">
        <v>97.4</v>
      </c>
      <c r="E11838" s="17">
        <v>25870</v>
      </c>
      <c r="F11838" s="17"/>
    </row>
    <row r="11839" spans="1:6" x14ac:dyDescent="0.25">
      <c r="A11839" s="16" t="s">
        <v>255</v>
      </c>
      <c r="B11839" s="16">
        <v>19104</v>
      </c>
      <c r="C11839" s="16">
        <v>180</v>
      </c>
      <c r="D11839" s="16">
        <v>168.9</v>
      </c>
      <c r="E11839" s="17">
        <v>34760</v>
      </c>
      <c r="F11839" s="17"/>
    </row>
    <row r="11840" spans="1:6" x14ac:dyDescent="0.25">
      <c r="A11840" s="16" t="s">
        <v>255</v>
      </c>
      <c r="B11840" s="16">
        <v>18634</v>
      </c>
      <c r="C11840" s="16">
        <v>121</v>
      </c>
      <c r="D11840" s="16">
        <v>112.9</v>
      </c>
      <c r="E11840" s="17">
        <v>30781</v>
      </c>
      <c r="F11840" s="17"/>
    </row>
    <row r="11841" spans="1:6" x14ac:dyDescent="0.25">
      <c r="A11841" s="16" t="s">
        <v>255</v>
      </c>
      <c r="B11841" s="16">
        <v>19355</v>
      </c>
      <c r="C11841" s="16">
        <v>184</v>
      </c>
      <c r="D11841" s="16">
        <v>159.4</v>
      </c>
      <c r="E11841" s="17">
        <v>29992</v>
      </c>
      <c r="F11841" s="17"/>
    </row>
    <row r="11842" spans="1:6" x14ac:dyDescent="0.25">
      <c r="A11842" s="16" t="s">
        <v>255</v>
      </c>
      <c r="B11842" s="16">
        <v>16901</v>
      </c>
      <c r="C11842" s="16">
        <v>120</v>
      </c>
      <c r="D11842" s="16">
        <v>108</v>
      </c>
      <c r="E11842" s="17">
        <v>28795</v>
      </c>
      <c r="F11842" s="17"/>
    </row>
    <row r="11843" spans="1:6" x14ac:dyDescent="0.25">
      <c r="A11843" s="16" t="s">
        <v>255</v>
      </c>
      <c r="B11843" s="16">
        <v>17845</v>
      </c>
      <c r="C11843" s="16">
        <v>57</v>
      </c>
      <c r="D11843" s="16">
        <v>54.9</v>
      </c>
      <c r="E11843" s="17">
        <v>30682</v>
      </c>
      <c r="F11843" s="17"/>
    </row>
    <row r="11844" spans="1:6" x14ac:dyDescent="0.25">
      <c r="A11844" s="16" t="s">
        <v>255</v>
      </c>
      <c r="B11844" s="16">
        <v>17756</v>
      </c>
      <c r="C11844" s="16">
        <v>138</v>
      </c>
      <c r="D11844" s="16">
        <v>121.2</v>
      </c>
      <c r="E11844" s="17">
        <v>30412</v>
      </c>
      <c r="F11844" s="17"/>
    </row>
    <row r="11845" spans="1:6" x14ac:dyDescent="0.25">
      <c r="A11845" s="16" t="s">
        <v>255</v>
      </c>
      <c r="B11845" s="16">
        <v>19139</v>
      </c>
      <c r="C11845" s="16">
        <v>396</v>
      </c>
      <c r="D11845" s="16">
        <v>356.2</v>
      </c>
      <c r="E11845" s="17">
        <v>34115</v>
      </c>
      <c r="F11845" s="17"/>
    </row>
    <row r="11846" spans="1:6" x14ac:dyDescent="0.25">
      <c r="A11846" s="16" t="s">
        <v>255</v>
      </c>
      <c r="B11846" s="16">
        <v>15905</v>
      </c>
      <c r="C11846" s="16">
        <v>120</v>
      </c>
      <c r="D11846" s="16">
        <v>98.1</v>
      </c>
      <c r="E11846" s="17">
        <v>32821</v>
      </c>
      <c r="F11846" s="17"/>
    </row>
    <row r="11847" spans="1:6" x14ac:dyDescent="0.25">
      <c r="A11847" s="16" t="s">
        <v>255</v>
      </c>
      <c r="B11847" s="16">
        <v>16509</v>
      </c>
      <c r="C11847" s="16">
        <v>144</v>
      </c>
      <c r="D11847" s="16">
        <v>129</v>
      </c>
      <c r="E11847" s="17">
        <v>36731</v>
      </c>
      <c r="F11847" s="17"/>
    </row>
    <row r="11848" spans="1:6" x14ac:dyDescent="0.25">
      <c r="A11848" s="16" t="s">
        <v>255</v>
      </c>
      <c r="B11848" s="16">
        <v>15301</v>
      </c>
      <c r="C11848" s="16">
        <v>120</v>
      </c>
      <c r="D11848" s="16">
        <v>103.6</v>
      </c>
      <c r="E11848" s="17">
        <v>31089</v>
      </c>
      <c r="F11848" s="17"/>
    </row>
    <row r="11849" spans="1:6" x14ac:dyDescent="0.25">
      <c r="A11849" s="16" t="s">
        <v>255</v>
      </c>
      <c r="B11849" s="16">
        <v>19148</v>
      </c>
      <c r="C11849" s="16">
        <v>180</v>
      </c>
      <c r="D11849" s="16">
        <v>167.2</v>
      </c>
      <c r="E11849" s="17">
        <v>30284</v>
      </c>
      <c r="F11849" s="17"/>
    </row>
    <row r="11850" spans="1:6" x14ac:dyDescent="0.25">
      <c r="A11850" s="16" t="s">
        <v>255</v>
      </c>
      <c r="B11850" s="16">
        <v>18017</v>
      </c>
      <c r="C11850" s="16">
        <v>60</v>
      </c>
      <c r="D11850" s="16">
        <v>57.3</v>
      </c>
      <c r="E11850" s="17">
        <v>34340</v>
      </c>
      <c r="F11850" s="17"/>
    </row>
    <row r="11851" spans="1:6" x14ac:dyDescent="0.25">
      <c r="A11851" s="16" t="s">
        <v>255</v>
      </c>
      <c r="B11851" s="16">
        <v>19095</v>
      </c>
      <c r="C11851" s="16">
        <v>58</v>
      </c>
      <c r="D11851" s="16">
        <v>42.9</v>
      </c>
      <c r="E11851" s="17">
        <v>39654</v>
      </c>
      <c r="F11851" s="17"/>
    </row>
    <row r="11852" spans="1:6" x14ac:dyDescent="0.25">
      <c r="A11852" s="16" t="s">
        <v>255</v>
      </c>
      <c r="B11852" s="16">
        <v>16025</v>
      </c>
      <c r="C11852" s="16">
        <v>114</v>
      </c>
      <c r="D11852" s="16">
        <v>103.6</v>
      </c>
      <c r="E11852" s="17">
        <v>24473</v>
      </c>
      <c r="F11852" s="17"/>
    </row>
    <row r="11853" spans="1:6" x14ac:dyDescent="0.25">
      <c r="A11853" s="16" t="s">
        <v>255</v>
      </c>
      <c r="B11853" s="16">
        <v>19061</v>
      </c>
      <c r="C11853" s="16">
        <v>90</v>
      </c>
      <c r="D11853" s="16">
        <v>82.1</v>
      </c>
      <c r="E11853" s="17">
        <v>34823</v>
      </c>
      <c r="F11853" s="17"/>
    </row>
    <row r="11854" spans="1:6" x14ac:dyDescent="0.25">
      <c r="A11854" s="16" t="s">
        <v>255</v>
      </c>
      <c r="B11854" s="16">
        <v>19046</v>
      </c>
      <c r="C11854" s="16">
        <v>114</v>
      </c>
      <c r="D11854" s="16">
        <v>92.5</v>
      </c>
      <c r="E11854" s="17">
        <v>27327</v>
      </c>
      <c r="F11854" s="17"/>
    </row>
    <row r="11855" spans="1:6" x14ac:dyDescent="0.25">
      <c r="A11855" s="16" t="s">
        <v>255</v>
      </c>
      <c r="B11855" s="16">
        <v>18064</v>
      </c>
      <c r="C11855" s="16">
        <v>61</v>
      </c>
      <c r="D11855" s="16">
        <v>54.4</v>
      </c>
      <c r="E11855" s="17">
        <v>32244</v>
      </c>
      <c r="F11855" s="17"/>
    </row>
    <row r="11856" spans="1:6" x14ac:dyDescent="0.25">
      <c r="A11856" s="16" t="s">
        <v>255</v>
      </c>
      <c r="B11856" s="16">
        <v>18087</v>
      </c>
      <c r="C11856" s="16">
        <v>60</v>
      </c>
      <c r="D11856" s="16">
        <v>48.8</v>
      </c>
      <c r="E11856" s="17">
        <v>24473</v>
      </c>
      <c r="F11856" s="17"/>
    </row>
    <row r="11857" spans="1:6" x14ac:dyDescent="0.25">
      <c r="A11857" s="16" t="s">
        <v>255</v>
      </c>
      <c r="B11857" s="16">
        <v>18901</v>
      </c>
      <c r="C11857" s="16">
        <v>130</v>
      </c>
      <c r="D11857" s="16">
        <v>118.9</v>
      </c>
      <c r="E11857" s="17">
        <v>24473</v>
      </c>
      <c r="F11857" s="17"/>
    </row>
    <row r="11858" spans="1:6" x14ac:dyDescent="0.25">
      <c r="A11858" s="16" t="s">
        <v>255</v>
      </c>
      <c r="B11858" s="16">
        <v>17857</v>
      </c>
      <c r="C11858" s="16">
        <v>121</v>
      </c>
      <c r="D11858" s="16">
        <v>103.9</v>
      </c>
      <c r="E11858" s="17">
        <v>28436</v>
      </c>
      <c r="F11858" s="17"/>
    </row>
    <row r="11859" spans="1:6" x14ac:dyDescent="0.25">
      <c r="A11859" s="16" t="s">
        <v>255</v>
      </c>
      <c r="B11859" s="16">
        <v>17403</v>
      </c>
      <c r="C11859" s="16">
        <v>270</v>
      </c>
      <c r="D11859" s="16">
        <v>212.9</v>
      </c>
      <c r="E11859" s="17">
        <v>24495</v>
      </c>
      <c r="F11859" s="17"/>
    </row>
    <row r="11860" spans="1:6" x14ac:dyDescent="0.25">
      <c r="A11860" s="16" t="s">
        <v>255</v>
      </c>
      <c r="B11860" s="16">
        <v>15658</v>
      </c>
      <c r="C11860" s="16">
        <v>96</v>
      </c>
      <c r="D11860" s="16">
        <v>85.5</v>
      </c>
      <c r="E11860" s="17">
        <v>30317</v>
      </c>
      <c r="F11860" s="17"/>
    </row>
    <row r="11861" spans="1:6" x14ac:dyDescent="0.25">
      <c r="A11861" s="16" t="s">
        <v>255</v>
      </c>
      <c r="B11861" s="16">
        <v>18901</v>
      </c>
      <c r="C11861" s="16">
        <v>90</v>
      </c>
      <c r="D11861" s="16">
        <v>80.599999999999994</v>
      </c>
      <c r="E11861" s="17">
        <v>28223</v>
      </c>
      <c r="F11861" s="17"/>
    </row>
    <row r="11862" spans="1:6" x14ac:dyDescent="0.25">
      <c r="A11862" s="16" t="s">
        <v>255</v>
      </c>
      <c r="B11862" s="16">
        <v>16239</v>
      </c>
      <c r="C11862" s="16">
        <v>100</v>
      </c>
      <c r="D11862" s="16">
        <v>94.5</v>
      </c>
      <c r="E11862" s="17">
        <v>31952</v>
      </c>
      <c r="F11862" s="17"/>
    </row>
    <row r="11863" spans="1:6" x14ac:dyDescent="0.25">
      <c r="A11863" s="16" t="s">
        <v>255</v>
      </c>
      <c r="B11863" s="16">
        <v>17603</v>
      </c>
      <c r="C11863" s="16">
        <v>172</v>
      </c>
      <c r="D11863" s="16">
        <v>155.4</v>
      </c>
      <c r="E11863" s="17">
        <v>24573</v>
      </c>
      <c r="F11863" s="17"/>
    </row>
    <row r="11864" spans="1:6" x14ac:dyDescent="0.25">
      <c r="A11864" s="16" t="s">
        <v>255</v>
      </c>
      <c r="B11864" s="16">
        <v>18104</v>
      </c>
      <c r="C11864" s="16">
        <v>146</v>
      </c>
      <c r="D11864" s="16">
        <v>140</v>
      </c>
      <c r="E11864" s="17">
        <v>25380</v>
      </c>
      <c r="F11864" s="17"/>
    </row>
    <row r="11865" spans="1:6" x14ac:dyDescent="0.25">
      <c r="A11865" s="16" t="s">
        <v>255</v>
      </c>
      <c r="B11865" s="16">
        <v>19038</v>
      </c>
      <c r="C11865" s="16">
        <v>77</v>
      </c>
      <c r="D11865" s="16">
        <v>66.599999999999994</v>
      </c>
      <c r="E11865" s="17">
        <v>39308</v>
      </c>
      <c r="F11865" s="17"/>
    </row>
    <row r="11866" spans="1:6" x14ac:dyDescent="0.25">
      <c r="A11866" s="16" t="s">
        <v>255</v>
      </c>
      <c r="B11866" s="16">
        <v>19046</v>
      </c>
      <c r="C11866" s="16">
        <v>296</v>
      </c>
      <c r="D11866" s="16">
        <v>284.39999999999998</v>
      </c>
      <c r="E11866" s="17">
        <v>24473</v>
      </c>
      <c r="F11866" s="17"/>
    </row>
    <row r="11867" spans="1:6" x14ac:dyDescent="0.25">
      <c r="A11867" s="16" t="s">
        <v>255</v>
      </c>
      <c r="B11867" s="16">
        <v>18218</v>
      </c>
      <c r="C11867" s="16">
        <v>48</v>
      </c>
      <c r="D11867" s="16">
        <v>45.3</v>
      </c>
      <c r="E11867" s="17">
        <v>26969</v>
      </c>
      <c r="F11867" s="17"/>
    </row>
    <row r="11868" spans="1:6" x14ac:dyDescent="0.25">
      <c r="A11868" s="16" t="s">
        <v>255</v>
      </c>
      <c r="B11868" s="16">
        <v>18901</v>
      </c>
      <c r="C11868" s="16">
        <v>178</v>
      </c>
      <c r="D11868" s="16">
        <v>169.1</v>
      </c>
      <c r="E11868" s="17">
        <v>29434</v>
      </c>
      <c r="F11868" s="17"/>
    </row>
    <row r="11869" spans="1:6" x14ac:dyDescent="0.25">
      <c r="A11869" s="16" t="s">
        <v>255</v>
      </c>
      <c r="B11869" s="16">
        <v>16214</v>
      </c>
      <c r="C11869" s="16">
        <v>83</v>
      </c>
      <c r="D11869" s="16">
        <v>41.4</v>
      </c>
      <c r="E11869" s="17">
        <v>31264</v>
      </c>
      <c r="F11869" s="17"/>
    </row>
    <row r="11870" spans="1:6" x14ac:dyDescent="0.25">
      <c r="A11870" s="16" t="s">
        <v>255</v>
      </c>
      <c r="B11870" s="16">
        <v>15063</v>
      </c>
      <c r="C11870" s="16">
        <v>48</v>
      </c>
      <c r="D11870" s="16">
        <v>43.9</v>
      </c>
      <c r="E11870" s="17">
        <v>30713</v>
      </c>
      <c r="F11870" s="17"/>
    </row>
    <row r="11871" spans="1:6" x14ac:dyDescent="0.25">
      <c r="A11871" s="16" t="s">
        <v>255</v>
      </c>
      <c r="B11871" s="16">
        <v>19380</v>
      </c>
      <c r="C11871" s="16">
        <v>64</v>
      </c>
      <c r="D11871" s="16">
        <v>51.3</v>
      </c>
      <c r="E11871" s="17">
        <v>37587</v>
      </c>
      <c r="F11871" s="17"/>
    </row>
    <row r="11872" spans="1:6" x14ac:dyDescent="0.25">
      <c r="A11872" s="16" t="s">
        <v>255</v>
      </c>
      <c r="B11872" s="16">
        <v>15206</v>
      </c>
      <c r="C11872" s="16">
        <v>144</v>
      </c>
      <c r="D11872" s="16">
        <v>120.3</v>
      </c>
      <c r="E11872" s="17">
        <v>32506</v>
      </c>
      <c r="F11872" s="17"/>
    </row>
    <row r="11873" spans="1:6" x14ac:dyDescent="0.25">
      <c r="A11873" s="16" t="s">
        <v>255</v>
      </c>
      <c r="B11873" s="16">
        <v>19131</v>
      </c>
      <c r="C11873" s="16">
        <v>180</v>
      </c>
      <c r="D11873" s="16">
        <v>166.9</v>
      </c>
      <c r="E11873" s="17">
        <v>36948</v>
      </c>
      <c r="F11873" s="17"/>
    </row>
    <row r="11874" spans="1:6" x14ac:dyDescent="0.25">
      <c r="A11874" s="16" t="s">
        <v>255</v>
      </c>
      <c r="B11874" s="16">
        <v>16646</v>
      </c>
      <c r="C11874" s="16">
        <v>98</v>
      </c>
      <c r="D11874" s="16">
        <v>88</v>
      </c>
      <c r="E11874" s="17">
        <v>30473</v>
      </c>
      <c r="F11874" s="17"/>
    </row>
    <row r="11875" spans="1:6" x14ac:dyDescent="0.25">
      <c r="A11875" s="16" t="s">
        <v>255</v>
      </c>
      <c r="B11875" s="16">
        <v>15009</v>
      </c>
      <c r="C11875" s="16">
        <v>589</v>
      </c>
      <c r="D11875" s="16">
        <v>492.2</v>
      </c>
      <c r="E11875" s="17">
        <v>28491</v>
      </c>
      <c r="F11875" s="17"/>
    </row>
    <row r="11876" spans="1:6" x14ac:dyDescent="0.25">
      <c r="A11876" s="16" t="s">
        <v>255</v>
      </c>
      <c r="B11876" s="16">
        <v>16662</v>
      </c>
      <c r="C11876" s="16">
        <v>129</v>
      </c>
      <c r="D11876" s="16">
        <v>120.1</v>
      </c>
      <c r="E11876" s="17">
        <v>34121</v>
      </c>
      <c r="F11876" s="17"/>
    </row>
    <row r="11877" spans="1:6" x14ac:dyDescent="0.25">
      <c r="A11877" s="16" t="s">
        <v>255</v>
      </c>
      <c r="B11877" s="16">
        <v>16801</v>
      </c>
      <c r="C11877" s="16">
        <v>157</v>
      </c>
      <c r="D11877" s="16">
        <v>138.69999999999999</v>
      </c>
      <c r="E11877" s="17">
        <v>33557</v>
      </c>
      <c r="F11877" s="17"/>
    </row>
    <row r="11878" spans="1:6" x14ac:dyDescent="0.25">
      <c r="A11878" s="16" t="s">
        <v>255</v>
      </c>
      <c r="B11878" s="16">
        <v>19435</v>
      </c>
      <c r="C11878" s="16">
        <v>61</v>
      </c>
      <c r="D11878" s="16">
        <v>52</v>
      </c>
      <c r="E11878" s="17">
        <v>30682</v>
      </c>
      <c r="F11878" s="17"/>
    </row>
    <row r="11879" spans="1:6" x14ac:dyDescent="0.25">
      <c r="A11879" s="16" t="s">
        <v>255</v>
      </c>
      <c r="B11879" s="16">
        <v>18017</v>
      </c>
      <c r="C11879" s="16">
        <v>217</v>
      </c>
      <c r="D11879" s="16">
        <v>192.1</v>
      </c>
      <c r="E11879" s="17">
        <v>30093</v>
      </c>
      <c r="F11879" s="17"/>
    </row>
    <row r="11880" spans="1:6" x14ac:dyDescent="0.25">
      <c r="A11880" s="16" t="s">
        <v>255</v>
      </c>
      <c r="B11880" s="16">
        <v>15213</v>
      </c>
      <c r="C11880" s="16">
        <v>20</v>
      </c>
      <c r="D11880" s="16">
        <v>17.7</v>
      </c>
      <c r="E11880" s="17">
        <v>38611</v>
      </c>
      <c r="F11880" s="17"/>
    </row>
    <row r="11881" spans="1:6" x14ac:dyDescent="0.25">
      <c r="A11881" s="16" t="s">
        <v>255</v>
      </c>
      <c r="B11881" s="16">
        <v>16652</v>
      </c>
      <c r="C11881" s="16">
        <v>64</v>
      </c>
      <c r="D11881" s="16">
        <v>61.6</v>
      </c>
      <c r="E11881" s="17">
        <v>35410</v>
      </c>
      <c r="F11881" s="17"/>
    </row>
    <row r="11882" spans="1:6" x14ac:dyDescent="0.25">
      <c r="A11882" s="16" t="s">
        <v>255</v>
      </c>
      <c r="B11882" s="16">
        <v>17201</v>
      </c>
      <c r="C11882" s="16">
        <v>44</v>
      </c>
      <c r="D11882" s="16">
        <v>30.6</v>
      </c>
      <c r="E11882" s="17">
        <v>43517</v>
      </c>
      <c r="F11882" s="17"/>
    </row>
    <row r="11883" spans="1:6" x14ac:dyDescent="0.25">
      <c r="A11883" s="16" t="s">
        <v>255</v>
      </c>
      <c r="B11883" s="16">
        <v>19145</v>
      </c>
      <c r="C11883" s="16">
        <v>53</v>
      </c>
      <c r="D11883" s="16">
        <v>40.9</v>
      </c>
      <c r="E11883" s="17">
        <v>42731</v>
      </c>
      <c r="F11883" s="17"/>
    </row>
    <row r="11884" spans="1:6" x14ac:dyDescent="0.25">
      <c r="A11884" s="16" t="s">
        <v>255</v>
      </c>
      <c r="B11884" s="16">
        <v>16406</v>
      </c>
      <c r="C11884" s="16">
        <v>181</v>
      </c>
      <c r="D11884" s="16">
        <v>148.6</v>
      </c>
      <c r="E11884" s="17">
        <v>30682</v>
      </c>
      <c r="F11884" s="17"/>
    </row>
    <row r="11885" spans="1:6" x14ac:dyDescent="0.25">
      <c r="A11885" s="16" t="s">
        <v>255</v>
      </c>
      <c r="B11885" s="16">
        <v>19401</v>
      </c>
      <c r="C11885" s="16">
        <v>120</v>
      </c>
      <c r="D11885" s="16">
        <v>94.1</v>
      </c>
      <c r="E11885" s="17">
        <v>34228</v>
      </c>
      <c r="F11885" s="17"/>
    </row>
    <row r="11886" spans="1:6" x14ac:dyDescent="0.25">
      <c r="A11886" s="16" t="s">
        <v>255</v>
      </c>
      <c r="B11886" s="16">
        <v>17257</v>
      </c>
      <c r="C11886" s="16">
        <v>125</v>
      </c>
      <c r="D11886" s="16">
        <v>105.1</v>
      </c>
      <c r="E11886" s="17">
        <v>34983</v>
      </c>
      <c r="F11886" s="17"/>
    </row>
    <row r="11887" spans="1:6" x14ac:dyDescent="0.25">
      <c r="A11887" s="16" t="s">
        <v>255</v>
      </c>
      <c r="B11887" s="16">
        <v>17201</v>
      </c>
      <c r="C11887" s="16">
        <v>210</v>
      </c>
      <c r="D11887" s="16">
        <v>176</v>
      </c>
      <c r="E11887" s="17">
        <v>28126</v>
      </c>
      <c r="F11887" s="17"/>
    </row>
    <row r="11888" spans="1:6" x14ac:dyDescent="0.25">
      <c r="A11888" s="16" t="s">
        <v>255</v>
      </c>
      <c r="B11888" s="16">
        <v>17981</v>
      </c>
      <c r="C11888" s="16">
        <v>180</v>
      </c>
      <c r="D11888" s="16">
        <v>165.3</v>
      </c>
      <c r="E11888" s="17">
        <v>29637</v>
      </c>
      <c r="F11888" s="17"/>
    </row>
    <row r="11889" spans="1:6" x14ac:dyDescent="0.25">
      <c r="A11889" s="16" t="s">
        <v>255</v>
      </c>
      <c r="B11889" s="16">
        <v>18974</v>
      </c>
      <c r="C11889" s="16">
        <v>48</v>
      </c>
      <c r="D11889" s="16">
        <v>38.799999999999997</v>
      </c>
      <c r="E11889" s="17">
        <v>40129</v>
      </c>
      <c r="F11889" s="17"/>
    </row>
    <row r="11890" spans="1:6" x14ac:dyDescent="0.25">
      <c r="A11890" s="16" t="s">
        <v>255</v>
      </c>
      <c r="B11890" s="16">
        <v>17111</v>
      </c>
      <c r="C11890" s="16">
        <v>404</v>
      </c>
      <c r="D11890" s="16">
        <v>369.6</v>
      </c>
      <c r="E11890" s="17">
        <v>24473</v>
      </c>
      <c r="F11890" s="17"/>
    </row>
    <row r="11891" spans="1:6" x14ac:dyDescent="0.25">
      <c r="A11891" s="16" t="s">
        <v>255</v>
      </c>
      <c r="B11891" s="16">
        <v>19010</v>
      </c>
      <c r="C11891" s="16">
        <v>76</v>
      </c>
      <c r="D11891" s="16">
        <v>67.3</v>
      </c>
      <c r="E11891" s="17">
        <v>24560</v>
      </c>
      <c r="F11891" s="17"/>
    </row>
    <row r="11892" spans="1:6" x14ac:dyDescent="0.25">
      <c r="A11892" s="16" t="s">
        <v>255</v>
      </c>
      <c r="B11892" s="16">
        <v>17325</v>
      </c>
      <c r="C11892" s="16">
        <v>135</v>
      </c>
      <c r="D11892" s="16">
        <v>124.7</v>
      </c>
      <c r="E11892" s="17">
        <v>32721</v>
      </c>
      <c r="F11892" s="17"/>
    </row>
    <row r="11893" spans="1:6" x14ac:dyDescent="0.25">
      <c r="A11893" s="16" t="s">
        <v>255</v>
      </c>
      <c r="B11893" s="16">
        <v>16201</v>
      </c>
      <c r="C11893" s="16">
        <v>120</v>
      </c>
      <c r="D11893" s="16">
        <v>94</v>
      </c>
      <c r="E11893" s="17">
        <v>35241</v>
      </c>
      <c r="F11893" s="17"/>
    </row>
    <row r="11894" spans="1:6" x14ac:dyDescent="0.25">
      <c r="A11894" s="16" t="s">
        <v>255</v>
      </c>
      <c r="B11894" s="16">
        <v>19083</v>
      </c>
      <c r="C11894" s="16">
        <v>110</v>
      </c>
      <c r="D11894" s="16">
        <v>100</v>
      </c>
      <c r="E11894" s="17">
        <v>26330</v>
      </c>
      <c r="F11894" s="17"/>
    </row>
    <row r="11895" spans="1:6" x14ac:dyDescent="0.25">
      <c r="A11895" s="16" t="s">
        <v>255</v>
      </c>
      <c r="B11895" s="16">
        <v>17078</v>
      </c>
      <c r="C11895" s="16">
        <v>100</v>
      </c>
      <c r="D11895" s="16">
        <v>81.099999999999994</v>
      </c>
      <c r="E11895" s="17">
        <v>28909</v>
      </c>
      <c r="F11895" s="17"/>
    </row>
    <row r="11896" spans="1:6" x14ac:dyDescent="0.25">
      <c r="A11896" s="16" t="s">
        <v>255</v>
      </c>
      <c r="B11896" s="16">
        <v>18974</v>
      </c>
      <c r="C11896" s="16">
        <v>180</v>
      </c>
      <c r="D11896" s="16">
        <v>145.80000000000001</v>
      </c>
      <c r="E11896" s="17">
        <v>28942</v>
      </c>
      <c r="F11896" s="17"/>
    </row>
    <row r="11897" spans="1:6" x14ac:dyDescent="0.25">
      <c r="A11897" s="16" t="s">
        <v>255</v>
      </c>
      <c r="B11897" s="16">
        <v>17846</v>
      </c>
      <c r="C11897" s="16">
        <v>110</v>
      </c>
      <c r="D11897" s="16">
        <v>103.4</v>
      </c>
      <c r="E11897" s="17">
        <v>33695</v>
      </c>
      <c r="F11897" s="17"/>
    </row>
    <row r="11898" spans="1:6" x14ac:dyDescent="0.25">
      <c r="A11898" s="16" t="s">
        <v>255</v>
      </c>
      <c r="B11898" s="16">
        <v>17701</v>
      </c>
      <c r="C11898" s="16">
        <v>123</v>
      </c>
      <c r="D11898" s="16">
        <v>112.9</v>
      </c>
      <c r="E11898" s="17">
        <v>32406</v>
      </c>
      <c r="F11898" s="17"/>
    </row>
    <row r="11899" spans="1:6" x14ac:dyDescent="0.25">
      <c r="A11899" s="16" t="s">
        <v>255</v>
      </c>
      <c r="B11899" s="16">
        <v>19063</v>
      </c>
      <c r="C11899" s="16">
        <v>60</v>
      </c>
      <c r="D11899" s="16">
        <v>47.3</v>
      </c>
      <c r="E11899" s="17">
        <v>29598</v>
      </c>
      <c r="F11899" s="17"/>
    </row>
    <row r="11900" spans="1:6" x14ac:dyDescent="0.25">
      <c r="A11900" s="16" t="s">
        <v>255</v>
      </c>
      <c r="B11900" s="16">
        <v>19462</v>
      </c>
      <c r="C11900" s="16">
        <v>153</v>
      </c>
      <c r="D11900" s="16">
        <v>137.6</v>
      </c>
      <c r="E11900" s="17">
        <v>24473</v>
      </c>
      <c r="F11900" s="17"/>
    </row>
    <row r="11901" spans="1:6" x14ac:dyDescent="0.25">
      <c r="A11901" s="16" t="s">
        <v>255</v>
      </c>
      <c r="B11901" s="16">
        <v>19565</v>
      </c>
      <c r="C11901" s="16">
        <v>120</v>
      </c>
      <c r="D11901" s="16">
        <v>98.8</v>
      </c>
      <c r="E11901" s="17">
        <v>33869</v>
      </c>
      <c r="F11901" s="17"/>
    </row>
    <row r="11902" spans="1:6" x14ac:dyDescent="0.25">
      <c r="A11902" s="16" t="s">
        <v>255</v>
      </c>
      <c r="B11902" s="16">
        <v>19144</v>
      </c>
      <c r="C11902" s="16">
        <v>120</v>
      </c>
      <c r="D11902" s="16">
        <v>117.5</v>
      </c>
      <c r="E11902" s="17">
        <v>31471</v>
      </c>
      <c r="F11902" s="17"/>
    </row>
    <row r="11903" spans="1:6" x14ac:dyDescent="0.25">
      <c r="A11903" s="16" t="s">
        <v>255</v>
      </c>
      <c r="B11903" s="16">
        <v>15227</v>
      </c>
      <c r="C11903" s="16">
        <v>200</v>
      </c>
      <c r="D11903" s="16">
        <v>183.5</v>
      </c>
      <c r="E11903" s="17">
        <v>32076</v>
      </c>
      <c r="F11903" s="17"/>
    </row>
    <row r="11904" spans="1:6" x14ac:dyDescent="0.25">
      <c r="A11904" s="16" t="s">
        <v>255</v>
      </c>
      <c r="B11904" s="16">
        <v>17606</v>
      </c>
      <c r="C11904" s="16">
        <v>120</v>
      </c>
      <c r="D11904" s="16">
        <v>113.2</v>
      </c>
      <c r="E11904" s="17">
        <v>27519</v>
      </c>
      <c r="F11904" s="17"/>
    </row>
    <row r="11905" spans="1:6" x14ac:dyDescent="0.25">
      <c r="A11905" s="16" t="s">
        <v>255</v>
      </c>
      <c r="B11905" s="16">
        <v>17604</v>
      </c>
      <c r="C11905" s="16">
        <v>60</v>
      </c>
      <c r="D11905" s="16">
        <v>52.3</v>
      </c>
      <c r="E11905" s="17">
        <v>31702</v>
      </c>
      <c r="F11905" s="17"/>
    </row>
    <row r="11906" spans="1:6" x14ac:dyDescent="0.25">
      <c r="A11906" s="16" t="s">
        <v>255</v>
      </c>
      <c r="B11906" s="16">
        <v>16417</v>
      </c>
      <c r="C11906" s="16">
        <v>300</v>
      </c>
      <c r="D11906" s="16">
        <v>242.9</v>
      </c>
      <c r="E11906" s="17">
        <v>31594</v>
      </c>
      <c r="F11906" s="17"/>
    </row>
    <row r="11907" spans="1:6" x14ac:dyDescent="0.25">
      <c r="A11907" s="16" t="s">
        <v>255</v>
      </c>
      <c r="B11907" s="16">
        <v>15201</v>
      </c>
      <c r="C11907" s="16">
        <v>115</v>
      </c>
      <c r="D11907" s="16">
        <v>94.2</v>
      </c>
      <c r="E11907" s="17">
        <v>24473</v>
      </c>
      <c r="F11907" s="17"/>
    </row>
    <row r="11908" spans="1:6" x14ac:dyDescent="0.25">
      <c r="A11908" s="16" t="s">
        <v>255</v>
      </c>
      <c r="B11908" s="16">
        <v>17821</v>
      </c>
      <c r="C11908" s="16">
        <v>90</v>
      </c>
      <c r="D11908" s="16">
        <v>87.4</v>
      </c>
      <c r="E11908" s="17">
        <v>32994</v>
      </c>
      <c r="F11908" s="17"/>
    </row>
    <row r="11909" spans="1:6" x14ac:dyDescent="0.25">
      <c r="A11909" s="16" t="s">
        <v>255</v>
      </c>
      <c r="B11909" s="16">
        <v>15801</v>
      </c>
      <c r="C11909" s="16">
        <v>160</v>
      </c>
      <c r="D11909" s="16">
        <v>147.69999999999999</v>
      </c>
      <c r="E11909" s="17">
        <v>29312</v>
      </c>
      <c r="F11909" s="17"/>
    </row>
    <row r="11910" spans="1:6" x14ac:dyDescent="0.25">
      <c r="A11910" s="16" t="s">
        <v>255</v>
      </c>
      <c r="B11910" s="16">
        <v>16101</v>
      </c>
      <c r="C11910" s="16">
        <v>91</v>
      </c>
      <c r="D11910" s="16">
        <v>90.3</v>
      </c>
      <c r="E11910" s="17">
        <v>39203</v>
      </c>
      <c r="F11910" s="17"/>
    </row>
    <row r="11911" spans="1:6" x14ac:dyDescent="0.25">
      <c r="A11911" s="16" t="s">
        <v>255</v>
      </c>
      <c r="B11911" s="16">
        <v>19462</v>
      </c>
      <c r="C11911" s="16">
        <v>60</v>
      </c>
      <c r="D11911" s="16">
        <v>52.5</v>
      </c>
      <c r="E11911" s="17">
        <v>33294</v>
      </c>
      <c r="F11911" s="17"/>
    </row>
    <row r="11912" spans="1:6" x14ac:dyDescent="0.25">
      <c r="A11912" s="16" t="s">
        <v>255</v>
      </c>
      <c r="B11912" s="16">
        <v>15601</v>
      </c>
      <c r="C11912" s="16">
        <v>120</v>
      </c>
      <c r="D11912" s="16">
        <v>108.5</v>
      </c>
      <c r="E11912" s="17">
        <v>30621</v>
      </c>
      <c r="F11912" s="17"/>
    </row>
    <row r="11913" spans="1:6" x14ac:dyDescent="0.25">
      <c r="A11913" s="16" t="s">
        <v>255</v>
      </c>
      <c r="B11913" s="16">
        <v>19422</v>
      </c>
      <c r="C11913" s="16">
        <v>73</v>
      </c>
      <c r="D11913" s="16">
        <v>59.8</v>
      </c>
      <c r="E11913" s="17">
        <v>30843</v>
      </c>
      <c r="F11913" s="17"/>
    </row>
    <row r="11914" spans="1:6" x14ac:dyDescent="0.25">
      <c r="A11914" s="16" t="s">
        <v>255</v>
      </c>
      <c r="B11914" s="16">
        <v>16508</v>
      </c>
      <c r="C11914" s="16">
        <v>135</v>
      </c>
      <c r="D11914" s="16">
        <v>123.4</v>
      </c>
      <c r="E11914" s="17">
        <v>28551</v>
      </c>
      <c r="F11914" s="17"/>
    </row>
    <row r="11915" spans="1:6" x14ac:dyDescent="0.25">
      <c r="A11915" s="16" t="s">
        <v>255</v>
      </c>
      <c r="B11915" s="16">
        <v>19001</v>
      </c>
      <c r="C11915" s="16">
        <v>120</v>
      </c>
      <c r="D11915" s="16">
        <v>112.1</v>
      </c>
      <c r="E11915" s="17">
        <v>25706</v>
      </c>
      <c r="F11915" s="17"/>
    </row>
    <row r="11916" spans="1:6" x14ac:dyDescent="0.25">
      <c r="A11916" s="16" t="s">
        <v>255</v>
      </c>
      <c r="B11916" s="16">
        <v>16101</v>
      </c>
      <c r="C11916" s="16">
        <v>118</v>
      </c>
      <c r="D11916" s="16">
        <v>83.3</v>
      </c>
      <c r="E11916" s="17">
        <v>30155</v>
      </c>
      <c r="F11916" s="17"/>
    </row>
    <row r="11917" spans="1:6" x14ac:dyDescent="0.25">
      <c r="A11917" s="16" t="s">
        <v>255</v>
      </c>
      <c r="B11917" s="16">
        <v>19123</v>
      </c>
      <c r="C11917" s="16">
        <v>180</v>
      </c>
      <c r="D11917" s="16">
        <v>166</v>
      </c>
      <c r="E11917" s="17">
        <v>29256</v>
      </c>
      <c r="F11917" s="17"/>
    </row>
    <row r="11918" spans="1:6" x14ac:dyDescent="0.25">
      <c r="A11918" s="16" t="s">
        <v>255</v>
      </c>
      <c r="B11918" s="16">
        <v>15143</v>
      </c>
      <c r="C11918" s="16">
        <v>128</v>
      </c>
      <c r="D11918" s="16">
        <v>119</v>
      </c>
      <c r="E11918" s="17">
        <v>30750</v>
      </c>
      <c r="F11918" s="17"/>
    </row>
    <row r="11919" spans="1:6" x14ac:dyDescent="0.25">
      <c r="A11919" s="16" t="s">
        <v>255</v>
      </c>
      <c r="B11919" s="16">
        <v>18510</v>
      </c>
      <c r="C11919" s="16">
        <v>139</v>
      </c>
      <c r="D11919" s="16">
        <v>99.7</v>
      </c>
      <c r="E11919" s="17">
        <v>25507</v>
      </c>
      <c r="F11919" s="17"/>
    </row>
    <row r="11920" spans="1:6" x14ac:dyDescent="0.25">
      <c r="A11920" s="16" t="s">
        <v>255</v>
      </c>
      <c r="B11920" s="16">
        <v>16137</v>
      </c>
      <c r="C11920" s="16">
        <v>100</v>
      </c>
      <c r="D11920" s="16">
        <v>86.5</v>
      </c>
      <c r="E11920" s="17">
        <v>36095</v>
      </c>
      <c r="F11920" s="17"/>
    </row>
    <row r="11921" spans="1:6" x14ac:dyDescent="0.25">
      <c r="A11921" s="16" t="s">
        <v>255</v>
      </c>
      <c r="B11921" s="16">
        <v>16125</v>
      </c>
      <c r="C11921" s="16">
        <v>192</v>
      </c>
      <c r="D11921" s="16">
        <v>178.7</v>
      </c>
      <c r="E11921" s="17">
        <v>25007</v>
      </c>
      <c r="F11921" s="17"/>
    </row>
    <row r="11922" spans="1:6" x14ac:dyDescent="0.25">
      <c r="A11922" s="16" t="s">
        <v>255</v>
      </c>
      <c r="B11922" s="16">
        <v>16038</v>
      </c>
      <c r="C11922" s="16">
        <v>103</v>
      </c>
      <c r="D11922" s="16">
        <v>96.6</v>
      </c>
      <c r="E11922" s="17">
        <v>25104</v>
      </c>
      <c r="F11922" s="17"/>
    </row>
    <row r="11923" spans="1:6" x14ac:dyDescent="0.25">
      <c r="A11923" s="16" t="s">
        <v>255</v>
      </c>
      <c r="B11923" s="16">
        <v>19119</v>
      </c>
      <c r="C11923" s="16">
        <v>269</v>
      </c>
      <c r="D11923" s="16">
        <v>227.6</v>
      </c>
      <c r="E11923" s="17">
        <v>32905</v>
      </c>
      <c r="F11923" s="17"/>
    </row>
    <row r="11924" spans="1:6" x14ac:dyDescent="0.25">
      <c r="A11924" s="16" t="s">
        <v>255</v>
      </c>
      <c r="B11924" s="16">
        <v>18634</v>
      </c>
      <c r="C11924" s="16">
        <v>110</v>
      </c>
      <c r="D11924" s="16">
        <v>96.6</v>
      </c>
      <c r="E11924" s="17">
        <v>26485</v>
      </c>
      <c r="F11924" s="17"/>
    </row>
    <row r="11925" spans="1:6" x14ac:dyDescent="0.25">
      <c r="A11925" s="16" t="s">
        <v>255</v>
      </c>
      <c r="B11925" s="16">
        <v>19008</v>
      </c>
      <c r="C11925" s="16">
        <v>298</v>
      </c>
      <c r="D11925" s="16">
        <v>248.9</v>
      </c>
      <c r="E11925" s="17">
        <v>24473</v>
      </c>
      <c r="F11925" s="17"/>
    </row>
    <row r="11926" spans="1:6" x14ac:dyDescent="0.25">
      <c r="A11926" s="16" t="s">
        <v>255</v>
      </c>
      <c r="B11926" s="16">
        <v>19128</v>
      </c>
      <c r="C11926" s="16">
        <v>244</v>
      </c>
      <c r="D11926" s="16">
        <v>225.4</v>
      </c>
      <c r="E11926" s="17">
        <v>26438</v>
      </c>
      <c r="F11926" s="17"/>
    </row>
    <row r="11927" spans="1:6" x14ac:dyDescent="0.25">
      <c r="A11927" s="16" t="s">
        <v>255</v>
      </c>
      <c r="B11927" s="16">
        <v>19095</v>
      </c>
      <c r="C11927" s="16">
        <v>180</v>
      </c>
      <c r="D11927" s="16">
        <v>173.4</v>
      </c>
      <c r="E11927" s="17">
        <v>29495</v>
      </c>
      <c r="F11927" s="17"/>
    </row>
    <row r="11928" spans="1:6" x14ac:dyDescent="0.25">
      <c r="A11928" s="16" t="s">
        <v>255</v>
      </c>
      <c r="B11928" s="16">
        <v>17022</v>
      </c>
      <c r="C11928" s="16">
        <v>45</v>
      </c>
      <c r="D11928" s="16">
        <v>42.8</v>
      </c>
      <c r="E11928" s="17">
        <v>33298</v>
      </c>
      <c r="F11928" s="17"/>
    </row>
    <row r="11929" spans="1:6" x14ac:dyDescent="0.25">
      <c r="A11929" s="16" t="s">
        <v>255</v>
      </c>
      <c r="B11929" s="16">
        <v>17013</v>
      </c>
      <c r="C11929" s="16">
        <v>109</v>
      </c>
      <c r="D11929" s="16">
        <v>102.8</v>
      </c>
      <c r="E11929" s="17">
        <v>32599</v>
      </c>
      <c r="F11929" s="17"/>
    </row>
    <row r="11930" spans="1:6" x14ac:dyDescent="0.25">
      <c r="A11930" s="16" t="s">
        <v>255</v>
      </c>
      <c r="B11930" s="16">
        <v>18337</v>
      </c>
      <c r="C11930" s="16">
        <v>30</v>
      </c>
      <c r="D11930" s="16">
        <v>27.1</v>
      </c>
      <c r="E11930" s="17">
        <v>37216</v>
      </c>
      <c r="F11930" s="17"/>
    </row>
    <row r="11931" spans="1:6" x14ac:dyDescent="0.25">
      <c r="A11931" s="16" t="s">
        <v>255</v>
      </c>
      <c r="B11931" s="16">
        <v>18840</v>
      </c>
      <c r="C11931" s="16">
        <v>90</v>
      </c>
      <c r="D11931" s="16">
        <v>72.400000000000006</v>
      </c>
      <c r="E11931" s="17">
        <v>24473</v>
      </c>
      <c r="F11931" s="17"/>
    </row>
    <row r="11932" spans="1:6" x14ac:dyDescent="0.25">
      <c r="A11932" s="16" t="s">
        <v>255</v>
      </c>
      <c r="B11932" s="16">
        <v>15146</v>
      </c>
      <c r="C11932" s="16">
        <v>131</v>
      </c>
      <c r="D11932" s="16">
        <v>114.6</v>
      </c>
      <c r="E11932" s="17">
        <v>35290</v>
      </c>
      <c r="F11932" s="17"/>
    </row>
    <row r="11933" spans="1:6" x14ac:dyDescent="0.25">
      <c r="A11933" s="16" t="s">
        <v>255</v>
      </c>
      <c r="B11933" s="16">
        <v>17003</v>
      </c>
      <c r="C11933" s="16">
        <v>33</v>
      </c>
      <c r="D11933" s="16">
        <v>12.8</v>
      </c>
      <c r="E11933" s="17">
        <v>30987</v>
      </c>
      <c r="F11933" s="17"/>
    </row>
    <row r="11934" spans="1:6" x14ac:dyDescent="0.25">
      <c r="A11934" s="16" t="s">
        <v>255</v>
      </c>
      <c r="B11934" s="16">
        <v>18103</v>
      </c>
      <c r="C11934" s="16">
        <v>166</v>
      </c>
      <c r="D11934" s="16">
        <v>143.5</v>
      </c>
      <c r="E11934" s="17">
        <v>32350</v>
      </c>
      <c r="F11934" s="17"/>
    </row>
    <row r="11935" spans="1:6" x14ac:dyDescent="0.25">
      <c r="A11935" s="16" t="s">
        <v>255</v>
      </c>
      <c r="B11935" s="16">
        <v>17067</v>
      </c>
      <c r="C11935" s="16">
        <v>60</v>
      </c>
      <c r="D11935" s="16">
        <v>57</v>
      </c>
      <c r="E11935" s="17">
        <v>34388</v>
      </c>
      <c r="F11935" s="17"/>
    </row>
    <row r="11936" spans="1:6" x14ac:dyDescent="0.25">
      <c r="A11936" s="16" t="s">
        <v>255</v>
      </c>
      <c r="B11936" s="16">
        <v>15401</v>
      </c>
      <c r="C11936" s="16">
        <v>98</v>
      </c>
      <c r="D11936" s="16">
        <v>80.400000000000006</v>
      </c>
      <c r="E11936" s="17">
        <v>32660</v>
      </c>
      <c r="F11936" s="17"/>
    </row>
    <row r="11937" spans="1:6" x14ac:dyDescent="0.25">
      <c r="A11937" s="16" t="s">
        <v>255</v>
      </c>
      <c r="B11937" s="16">
        <v>15701</v>
      </c>
      <c r="C11937" s="16">
        <v>118</v>
      </c>
      <c r="D11937" s="16">
        <v>96.8</v>
      </c>
      <c r="E11937" s="17">
        <v>31198</v>
      </c>
      <c r="F11937" s="17"/>
    </row>
    <row r="11938" spans="1:6" x14ac:dyDescent="0.25">
      <c r="A11938" s="16" t="s">
        <v>255</v>
      </c>
      <c r="B11938" s="16">
        <v>16511</v>
      </c>
      <c r="C11938" s="16">
        <v>85</v>
      </c>
      <c r="D11938" s="16">
        <v>64.7</v>
      </c>
      <c r="E11938" s="17">
        <v>28825</v>
      </c>
      <c r="F11938" s="17"/>
    </row>
    <row r="11939" spans="1:6" x14ac:dyDescent="0.25">
      <c r="A11939" s="16" t="s">
        <v>255</v>
      </c>
      <c r="B11939" s="16">
        <v>15824</v>
      </c>
      <c r="C11939" s="16">
        <v>50</v>
      </c>
      <c r="D11939" s="16">
        <v>45.7</v>
      </c>
      <c r="E11939" s="17">
        <v>33718</v>
      </c>
      <c r="F11939" s="17"/>
    </row>
    <row r="11940" spans="1:6" x14ac:dyDescent="0.25">
      <c r="A11940" s="16" t="s">
        <v>255</v>
      </c>
      <c r="B11940" s="16">
        <v>19446</v>
      </c>
      <c r="C11940" s="16">
        <v>72</v>
      </c>
      <c r="D11940" s="16">
        <v>67.900000000000006</v>
      </c>
      <c r="E11940" s="17">
        <v>29763</v>
      </c>
      <c r="F11940" s="17"/>
    </row>
    <row r="11941" spans="1:6" x14ac:dyDescent="0.25">
      <c r="A11941" s="16" t="s">
        <v>255</v>
      </c>
      <c r="B11941" s="16">
        <v>16137</v>
      </c>
      <c r="C11941" s="16">
        <v>48</v>
      </c>
      <c r="D11941" s="16">
        <v>43.9</v>
      </c>
      <c r="E11941" s="17">
        <v>33858</v>
      </c>
      <c r="F11941" s="17"/>
    </row>
    <row r="11942" spans="1:6" x14ac:dyDescent="0.25">
      <c r="A11942" s="16" t="s">
        <v>255</v>
      </c>
      <c r="B11942" s="16">
        <v>19530</v>
      </c>
      <c r="C11942" s="16">
        <v>140</v>
      </c>
      <c r="D11942" s="16">
        <v>132.4</v>
      </c>
      <c r="E11942" s="17">
        <v>30993</v>
      </c>
      <c r="F11942" s="17"/>
    </row>
    <row r="11943" spans="1:6" x14ac:dyDescent="0.25">
      <c r="A11943" s="16" t="s">
        <v>255</v>
      </c>
      <c r="B11943" s="16">
        <v>19606</v>
      </c>
      <c r="C11943" s="16">
        <v>130</v>
      </c>
      <c r="D11943" s="16">
        <v>125.2</v>
      </c>
      <c r="E11943" s="17">
        <v>34599</v>
      </c>
      <c r="F11943" s="17"/>
    </row>
    <row r="11944" spans="1:6" x14ac:dyDescent="0.25">
      <c r="A11944" s="16" t="s">
        <v>255</v>
      </c>
      <c r="B11944" s="16">
        <v>18055</v>
      </c>
      <c r="C11944" s="16">
        <v>44</v>
      </c>
      <c r="D11944" s="16">
        <v>17.7</v>
      </c>
      <c r="E11944" s="17">
        <v>35551</v>
      </c>
      <c r="F11944" s="17"/>
    </row>
    <row r="11945" spans="1:6" x14ac:dyDescent="0.25">
      <c r="A11945" s="16" t="s">
        <v>255</v>
      </c>
      <c r="B11945" s="16">
        <v>17408</v>
      </c>
      <c r="C11945" s="16">
        <v>161</v>
      </c>
      <c r="D11945" s="16">
        <v>151.30000000000001</v>
      </c>
      <c r="E11945" s="17">
        <v>29045</v>
      </c>
      <c r="F11945" s="17"/>
    </row>
    <row r="11946" spans="1:6" x14ac:dyDescent="0.25">
      <c r="A11946" s="16" t="s">
        <v>255</v>
      </c>
      <c r="B11946" s="16">
        <v>18969</v>
      </c>
      <c r="C11946" s="16">
        <v>75</v>
      </c>
      <c r="D11946" s="16">
        <v>67.599999999999994</v>
      </c>
      <c r="E11946" s="17">
        <v>32782</v>
      </c>
      <c r="F11946" s="17"/>
    </row>
    <row r="11947" spans="1:6" x14ac:dyDescent="0.25">
      <c r="A11947" s="16" t="s">
        <v>255</v>
      </c>
      <c r="B11947" s="16">
        <v>18013</v>
      </c>
      <c r="C11947" s="16">
        <v>126</v>
      </c>
      <c r="D11947" s="16">
        <v>108.8</v>
      </c>
      <c r="E11947" s="17">
        <v>29606</v>
      </c>
      <c r="F11947" s="17"/>
    </row>
    <row r="11948" spans="1:6" x14ac:dyDescent="0.25">
      <c r="A11948" s="16" t="s">
        <v>255</v>
      </c>
      <c r="B11948" s="16">
        <v>18702</v>
      </c>
      <c r="C11948" s="16">
        <v>122</v>
      </c>
      <c r="D11948" s="16">
        <v>118.3</v>
      </c>
      <c r="E11948" s="17">
        <v>31111</v>
      </c>
      <c r="F11948" s="17"/>
    </row>
    <row r="11949" spans="1:6" x14ac:dyDescent="0.25">
      <c r="A11949" s="16" t="s">
        <v>255</v>
      </c>
      <c r="B11949" s="16">
        <v>17745</v>
      </c>
      <c r="C11949" s="16">
        <v>90</v>
      </c>
      <c r="D11949" s="16">
        <v>77.8</v>
      </c>
      <c r="E11949" s="17">
        <v>24473</v>
      </c>
      <c r="F11949" s="17"/>
    </row>
    <row r="11950" spans="1:6" x14ac:dyDescent="0.25">
      <c r="A11950" s="16" t="s">
        <v>255</v>
      </c>
      <c r="B11950" s="16">
        <v>15132</v>
      </c>
      <c r="C11950" s="16">
        <v>120</v>
      </c>
      <c r="D11950" s="16">
        <v>109.2</v>
      </c>
      <c r="E11950" s="17">
        <v>31651</v>
      </c>
      <c r="F11950" s="17"/>
    </row>
    <row r="11951" spans="1:6" x14ac:dyDescent="0.25">
      <c r="A11951" s="16" t="s">
        <v>255</v>
      </c>
      <c r="B11951" s="16">
        <v>15401</v>
      </c>
      <c r="C11951" s="16">
        <v>120</v>
      </c>
      <c r="D11951" s="16">
        <v>91.5</v>
      </c>
      <c r="E11951" s="17">
        <v>35052</v>
      </c>
      <c r="F11951" s="17"/>
    </row>
    <row r="11952" spans="1:6" x14ac:dyDescent="0.25">
      <c r="A11952" s="16" t="s">
        <v>255</v>
      </c>
      <c r="B11952" s="16">
        <v>17602</v>
      </c>
      <c r="C11952" s="16">
        <v>124</v>
      </c>
      <c r="D11952" s="16">
        <v>118.6</v>
      </c>
      <c r="E11952" s="17">
        <v>24534</v>
      </c>
      <c r="F11952" s="17"/>
    </row>
    <row r="11953" spans="1:6" x14ac:dyDescent="0.25">
      <c r="A11953" s="16" t="s">
        <v>255</v>
      </c>
      <c r="B11953" s="16">
        <v>15601</v>
      </c>
      <c r="C11953" s="16">
        <v>48</v>
      </c>
      <c r="D11953" s="16">
        <v>40</v>
      </c>
      <c r="E11953" s="17">
        <v>30803</v>
      </c>
      <c r="F11953" s="17"/>
    </row>
    <row r="11954" spans="1:6" x14ac:dyDescent="0.25">
      <c r="A11954" s="16" t="s">
        <v>255</v>
      </c>
      <c r="B11954" s="16">
        <v>19131</v>
      </c>
      <c r="C11954" s="16">
        <v>252</v>
      </c>
      <c r="D11954" s="16">
        <v>232.6</v>
      </c>
      <c r="E11954" s="17">
        <v>24473</v>
      </c>
      <c r="F11954" s="17"/>
    </row>
    <row r="11955" spans="1:6" x14ac:dyDescent="0.25">
      <c r="A11955" s="16" t="s">
        <v>255</v>
      </c>
      <c r="B11955" s="16">
        <v>17268</v>
      </c>
      <c r="C11955" s="16">
        <v>134</v>
      </c>
      <c r="D11955" s="16">
        <v>125</v>
      </c>
      <c r="E11955" s="17">
        <v>28399</v>
      </c>
      <c r="F11955" s="17"/>
    </row>
    <row r="11956" spans="1:6" x14ac:dyDescent="0.25">
      <c r="A11956" s="16" t="s">
        <v>255</v>
      </c>
      <c r="B11956" s="16">
        <v>17964</v>
      </c>
      <c r="C11956" s="16">
        <v>48</v>
      </c>
      <c r="D11956" s="16">
        <v>36.299999999999997</v>
      </c>
      <c r="E11956" s="17">
        <v>37691</v>
      </c>
      <c r="F11956" s="17"/>
    </row>
    <row r="11957" spans="1:6" x14ac:dyDescent="0.25">
      <c r="A11957" s="16" t="s">
        <v>255</v>
      </c>
      <c r="B11957" s="16">
        <v>17543</v>
      </c>
      <c r="C11957" s="16">
        <v>59</v>
      </c>
      <c r="D11957" s="16">
        <v>53.9</v>
      </c>
      <c r="E11957" s="17">
        <v>30713</v>
      </c>
      <c r="F11957" s="17"/>
    </row>
    <row r="11958" spans="1:6" x14ac:dyDescent="0.25">
      <c r="A11958" s="16" t="s">
        <v>255</v>
      </c>
      <c r="B11958" s="16">
        <v>18612</v>
      </c>
      <c r="C11958" s="16">
        <v>130</v>
      </c>
      <c r="D11958" s="16">
        <v>112</v>
      </c>
      <c r="E11958" s="17">
        <v>30557</v>
      </c>
      <c r="F11958" s="17"/>
    </row>
    <row r="11959" spans="1:6" x14ac:dyDescent="0.25">
      <c r="A11959" s="16" t="s">
        <v>255</v>
      </c>
      <c r="B11959" s="16">
        <v>19119</v>
      </c>
      <c r="C11959" s="16">
        <v>180</v>
      </c>
      <c r="D11959" s="16">
        <v>166</v>
      </c>
      <c r="E11959" s="17">
        <v>33420</v>
      </c>
      <c r="F11959" s="17"/>
    </row>
    <row r="11960" spans="1:6" x14ac:dyDescent="0.25">
      <c r="A11960" s="16" t="s">
        <v>255</v>
      </c>
      <c r="B11960" s="16">
        <v>15522</v>
      </c>
      <c r="C11960" s="16">
        <v>72</v>
      </c>
      <c r="D11960" s="16">
        <v>65.8</v>
      </c>
      <c r="E11960" s="17">
        <v>25051</v>
      </c>
      <c r="F11960" s="17"/>
    </row>
    <row r="11961" spans="1:6" x14ac:dyDescent="0.25">
      <c r="A11961" s="16" t="s">
        <v>255</v>
      </c>
      <c r="B11961" s="16">
        <v>19468</v>
      </c>
      <c r="C11961" s="16">
        <v>467</v>
      </c>
      <c r="D11961" s="16">
        <v>316.39999999999998</v>
      </c>
      <c r="E11961" s="17">
        <v>29150</v>
      </c>
      <c r="F11961" s="17"/>
    </row>
    <row r="11962" spans="1:6" x14ac:dyDescent="0.25">
      <c r="A11962" s="16" t="s">
        <v>255</v>
      </c>
      <c r="B11962" s="16">
        <v>18337</v>
      </c>
      <c r="C11962" s="16">
        <v>80</v>
      </c>
      <c r="D11962" s="16">
        <v>77.599999999999994</v>
      </c>
      <c r="E11962" s="17">
        <v>29312</v>
      </c>
      <c r="F11962" s="17"/>
    </row>
    <row r="11963" spans="1:6" x14ac:dyDescent="0.25">
      <c r="A11963" s="16" t="s">
        <v>255</v>
      </c>
      <c r="B11963" s="16">
        <v>16037</v>
      </c>
      <c r="C11963" s="16">
        <v>115</v>
      </c>
      <c r="D11963" s="16">
        <v>110.1</v>
      </c>
      <c r="E11963" s="17">
        <v>32295</v>
      </c>
      <c r="F11963" s="17"/>
    </row>
    <row r="11964" spans="1:6" x14ac:dyDescent="0.25">
      <c r="A11964" s="16" t="s">
        <v>255</v>
      </c>
      <c r="B11964" s="16">
        <v>19608</v>
      </c>
      <c r="C11964" s="16">
        <v>214</v>
      </c>
      <c r="D11964" s="16">
        <v>201.6</v>
      </c>
      <c r="E11964" s="17">
        <v>30207</v>
      </c>
      <c r="F11964" s="17"/>
    </row>
    <row r="11965" spans="1:6" x14ac:dyDescent="0.25">
      <c r="A11965" s="16" t="s">
        <v>255</v>
      </c>
      <c r="B11965" s="16">
        <v>16508</v>
      </c>
      <c r="C11965" s="16">
        <v>51</v>
      </c>
      <c r="D11965" s="16">
        <v>47.7</v>
      </c>
      <c r="E11965" s="17">
        <v>29419</v>
      </c>
      <c r="F11965" s="17"/>
    </row>
    <row r="11966" spans="1:6" x14ac:dyDescent="0.25">
      <c r="A11966" s="16" t="s">
        <v>255</v>
      </c>
      <c r="B11966" s="16">
        <v>17404</v>
      </c>
      <c r="C11966" s="16">
        <v>82</v>
      </c>
      <c r="D11966" s="16">
        <v>81.2</v>
      </c>
      <c r="E11966" s="17">
        <v>36312</v>
      </c>
      <c r="F11966" s="17"/>
    </row>
    <row r="11967" spans="1:6" x14ac:dyDescent="0.25">
      <c r="A11967" s="16" t="s">
        <v>255</v>
      </c>
      <c r="B11967" s="16">
        <v>15206</v>
      </c>
      <c r="C11967" s="16">
        <v>187</v>
      </c>
      <c r="D11967" s="16">
        <v>116.7</v>
      </c>
      <c r="E11967" s="17">
        <v>28734</v>
      </c>
      <c r="F11967" s="17"/>
    </row>
    <row r="11968" spans="1:6" x14ac:dyDescent="0.25">
      <c r="A11968" s="16" t="s">
        <v>255</v>
      </c>
      <c r="B11968" s="16">
        <v>16801</v>
      </c>
      <c r="C11968" s="16">
        <v>46</v>
      </c>
      <c r="D11968" s="16">
        <v>38.9</v>
      </c>
      <c r="E11968" s="17">
        <v>33135</v>
      </c>
      <c r="F11968" s="17"/>
    </row>
    <row r="11969" spans="1:6" x14ac:dyDescent="0.25">
      <c r="A11969" s="16" t="s">
        <v>255</v>
      </c>
      <c r="B11969" s="16">
        <v>17086</v>
      </c>
      <c r="C11969" s="16">
        <v>40</v>
      </c>
      <c r="D11969" s="16">
        <v>36.9</v>
      </c>
      <c r="E11969" s="17">
        <v>38237</v>
      </c>
      <c r="F11969" s="17"/>
    </row>
    <row r="11970" spans="1:6" x14ac:dyDescent="0.25">
      <c r="A11970" s="16" t="s">
        <v>255</v>
      </c>
      <c r="B11970" s="16">
        <v>19146</v>
      </c>
      <c r="C11970" s="16">
        <v>150</v>
      </c>
      <c r="D11970" s="16">
        <v>135</v>
      </c>
      <c r="E11970" s="17">
        <v>29495</v>
      </c>
      <c r="F11970" s="17"/>
    </row>
    <row r="11971" spans="1:6" x14ac:dyDescent="0.25">
      <c r="A11971" s="16" t="s">
        <v>255</v>
      </c>
      <c r="B11971" s="16">
        <v>18431</v>
      </c>
      <c r="C11971" s="16">
        <v>128</v>
      </c>
      <c r="D11971" s="16">
        <v>102.6</v>
      </c>
      <c r="E11971" s="17">
        <v>28024</v>
      </c>
      <c r="F11971" s="17"/>
    </row>
    <row r="11972" spans="1:6" x14ac:dyDescent="0.25">
      <c r="A11972" s="16" t="s">
        <v>255</v>
      </c>
      <c r="B11972" s="16">
        <v>15232</v>
      </c>
      <c r="C11972" s="16">
        <v>150</v>
      </c>
      <c r="D11972" s="16">
        <v>119.5</v>
      </c>
      <c r="E11972" s="17">
        <v>25122</v>
      </c>
      <c r="F11972" s="17"/>
    </row>
    <row r="11973" spans="1:6" x14ac:dyDescent="0.25">
      <c r="A11973" s="16" t="s">
        <v>255</v>
      </c>
      <c r="B11973" s="16">
        <v>15220</v>
      </c>
      <c r="C11973" s="16">
        <v>118</v>
      </c>
      <c r="D11973" s="16">
        <v>108.4</v>
      </c>
      <c r="E11973" s="17">
        <v>32417</v>
      </c>
      <c r="F11973" s="17"/>
    </row>
    <row r="11974" spans="1:6" x14ac:dyDescent="0.25">
      <c r="A11974" s="16" t="s">
        <v>255</v>
      </c>
      <c r="B11974" s="16">
        <v>15931</v>
      </c>
      <c r="C11974" s="16">
        <v>301</v>
      </c>
      <c r="D11974" s="16">
        <v>243.1</v>
      </c>
      <c r="E11974" s="17">
        <v>32990</v>
      </c>
      <c r="F11974" s="17"/>
    </row>
    <row r="11975" spans="1:6" x14ac:dyDescent="0.25">
      <c r="A11975" s="16" t="s">
        <v>255</v>
      </c>
      <c r="B11975" s="16">
        <v>16823</v>
      </c>
      <c r="C11975" s="16">
        <v>240</v>
      </c>
      <c r="D11975" s="16">
        <v>225.7</v>
      </c>
      <c r="E11975" s="17">
        <v>32509</v>
      </c>
      <c r="F11975" s="17"/>
    </row>
    <row r="11976" spans="1:6" x14ac:dyDescent="0.25">
      <c r="A11976" s="16" t="s">
        <v>255</v>
      </c>
      <c r="B11976" s="16">
        <v>19086</v>
      </c>
      <c r="C11976" s="16">
        <v>193</v>
      </c>
      <c r="D11976" s="16">
        <v>179.2</v>
      </c>
      <c r="E11976" s="17">
        <v>31027</v>
      </c>
      <c r="F11976" s="17"/>
    </row>
    <row r="11977" spans="1:6" x14ac:dyDescent="0.25">
      <c r="A11977" s="16" t="s">
        <v>255</v>
      </c>
      <c r="B11977" s="16">
        <v>19401</v>
      </c>
      <c r="C11977" s="16">
        <v>119</v>
      </c>
      <c r="D11977" s="16">
        <v>88.8</v>
      </c>
      <c r="E11977" s="17">
        <v>28065</v>
      </c>
      <c r="F11977" s="17"/>
    </row>
    <row r="11978" spans="1:6" x14ac:dyDescent="0.25">
      <c r="A11978" s="16" t="s">
        <v>255</v>
      </c>
      <c r="B11978" s="16">
        <v>15147</v>
      </c>
      <c r="C11978" s="16">
        <v>174</v>
      </c>
      <c r="D11978" s="16">
        <v>134.1</v>
      </c>
      <c r="E11978" s="17">
        <v>32629</v>
      </c>
      <c r="F11978" s="17"/>
    </row>
    <row r="11979" spans="1:6" x14ac:dyDescent="0.25">
      <c r="A11979" s="16" t="s">
        <v>255</v>
      </c>
      <c r="B11979" s="16">
        <v>15459</v>
      </c>
      <c r="C11979" s="16">
        <v>74</v>
      </c>
      <c r="D11979" s="16">
        <v>66.5</v>
      </c>
      <c r="E11979" s="17">
        <v>34173</v>
      </c>
      <c r="F11979" s="17"/>
    </row>
    <row r="11980" spans="1:6" x14ac:dyDescent="0.25">
      <c r="A11980" s="16" t="s">
        <v>255</v>
      </c>
      <c r="B11980" s="16">
        <v>16505</v>
      </c>
      <c r="C11980" s="16">
        <v>78</v>
      </c>
      <c r="D11980" s="16">
        <v>74.900000000000006</v>
      </c>
      <c r="E11980" s="17">
        <v>35290</v>
      </c>
      <c r="F11980" s="17"/>
    </row>
    <row r="11981" spans="1:6" x14ac:dyDescent="0.25">
      <c r="A11981" s="16" t="s">
        <v>255</v>
      </c>
      <c r="B11981" s="16">
        <v>18020</v>
      </c>
      <c r="C11981" s="16">
        <v>70</v>
      </c>
      <c r="D11981" s="16">
        <v>61.8</v>
      </c>
      <c r="E11981" s="17">
        <v>35950</v>
      </c>
      <c r="F11981" s="17"/>
    </row>
    <row r="11982" spans="1:6" x14ac:dyDescent="0.25">
      <c r="A11982" s="16" t="s">
        <v>255</v>
      </c>
      <c r="B11982" s="16">
        <v>15221</v>
      </c>
      <c r="C11982" s="16">
        <v>126</v>
      </c>
      <c r="D11982" s="16">
        <v>79.5</v>
      </c>
      <c r="E11982" s="17">
        <v>33909</v>
      </c>
      <c r="F11982" s="17"/>
    </row>
    <row r="11983" spans="1:6" x14ac:dyDescent="0.25">
      <c r="A11983" s="16" t="s">
        <v>255</v>
      </c>
      <c r="B11983" s="16">
        <v>15963</v>
      </c>
      <c r="C11983" s="16">
        <v>127</v>
      </c>
      <c r="D11983" s="16">
        <v>99.8</v>
      </c>
      <c r="E11983" s="17">
        <v>24473</v>
      </c>
      <c r="F11983" s="17"/>
    </row>
    <row r="11984" spans="1:6" x14ac:dyDescent="0.25">
      <c r="A11984" s="16" t="s">
        <v>255</v>
      </c>
      <c r="B11984" s="16">
        <v>17566</v>
      </c>
      <c r="C11984" s="16">
        <v>130</v>
      </c>
      <c r="D11984" s="16">
        <v>93</v>
      </c>
      <c r="E11984" s="17">
        <v>27607</v>
      </c>
      <c r="F11984" s="17"/>
    </row>
    <row r="11985" spans="1:6" x14ac:dyDescent="0.25">
      <c r="A11985" s="16" t="s">
        <v>255</v>
      </c>
      <c r="B11985" s="16">
        <v>17233</v>
      </c>
      <c r="C11985" s="16">
        <v>67</v>
      </c>
      <c r="D11985" s="16">
        <v>65.8</v>
      </c>
      <c r="E11985" s="17">
        <v>28163</v>
      </c>
      <c r="F11985" s="17"/>
    </row>
    <row r="11986" spans="1:6" x14ac:dyDescent="0.25">
      <c r="A11986" s="16" t="s">
        <v>255</v>
      </c>
      <c r="B11986" s="16">
        <v>15301</v>
      </c>
      <c r="C11986" s="16">
        <v>288</v>
      </c>
      <c r="D11986" s="16">
        <v>248.5</v>
      </c>
      <c r="E11986" s="17">
        <v>30529</v>
      </c>
      <c r="F11986" s="17"/>
    </row>
    <row r="11987" spans="1:6" x14ac:dyDescent="0.25">
      <c r="A11987" s="16" t="s">
        <v>255</v>
      </c>
      <c r="B11987" s="16">
        <v>15101</v>
      </c>
      <c r="C11987" s="16">
        <v>60</v>
      </c>
      <c r="D11987" s="16">
        <v>55.4</v>
      </c>
      <c r="E11987" s="17">
        <v>36458</v>
      </c>
      <c r="F11987" s="17"/>
    </row>
    <row r="11988" spans="1:6" x14ac:dyDescent="0.25">
      <c r="A11988" s="16" t="s">
        <v>255</v>
      </c>
      <c r="B11988" s="16">
        <v>18407</v>
      </c>
      <c r="C11988" s="16">
        <v>115</v>
      </c>
      <c r="D11988" s="16">
        <v>95.9</v>
      </c>
      <c r="E11988" s="17">
        <v>25268</v>
      </c>
      <c r="F11988" s="17"/>
    </row>
    <row r="11989" spans="1:6" x14ac:dyDescent="0.25">
      <c r="A11989" s="16" t="s">
        <v>255</v>
      </c>
      <c r="B11989" s="16">
        <v>19611</v>
      </c>
      <c r="C11989" s="16">
        <v>176</v>
      </c>
      <c r="D11989" s="16">
        <v>158.19999999999999</v>
      </c>
      <c r="E11989" s="17">
        <v>28185</v>
      </c>
      <c r="F11989" s="17"/>
    </row>
    <row r="11990" spans="1:6" x14ac:dyDescent="0.25">
      <c r="A11990" s="16" t="s">
        <v>255</v>
      </c>
      <c r="B11990" s="16">
        <v>15146</v>
      </c>
      <c r="C11990" s="16">
        <v>25</v>
      </c>
      <c r="D11990" s="16">
        <v>23</v>
      </c>
      <c r="E11990" s="17">
        <v>42175</v>
      </c>
      <c r="F11990" s="17"/>
    </row>
    <row r="11991" spans="1:6" x14ac:dyDescent="0.25">
      <c r="A11991" s="16" t="s">
        <v>255</v>
      </c>
      <c r="B11991" s="16">
        <v>15025</v>
      </c>
      <c r="C11991" s="16">
        <v>50</v>
      </c>
      <c r="D11991" s="16">
        <v>40</v>
      </c>
      <c r="E11991" s="17">
        <v>34751</v>
      </c>
      <c r="F11991" s="17"/>
    </row>
    <row r="11992" spans="1:6" x14ac:dyDescent="0.25">
      <c r="A11992" s="16" t="s">
        <v>255</v>
      </c>
      <c r="B11992" s="16">
        <v>17057</v>
      </c>
      <c r="C11992" s="16">
        <v>102</v>
      </c>
      <c r="D11992" s="16">
        <v>91.8</v>
      </c>
      <c r="E11992" s="17">
        <v>30042</v>
      </c>
      <c r="F11992" s="17"/>
    </row>
    <row r="11993" spans="1:6" x14ac:dyDescent="0.25">
      <c r="A11993" s="16" t="s">
        <v>255</v>
      </c>
      <c r="B11993" s="16">
        <v>17013</v>
      </c>
      <c r="C11993" s="16">
        <v>59</v>
      </c>
      <c r="D11993" s="16">
        <v>56.6</v>
      </c>
      <c r="E11993" s="17">
        <v>34366</v>
      </c>
      <c r="F11993" s="17"/>
    </row>
    <row r="11994" spans="1:6" x14ac:dyDescent="0.25">
      <c r="A11994" s="16" t="s">
        <v>255</v>
      </c>
      <c r="B11994" s="16">
        <v>17044</v>
      </c>
      <c r="C11994" s="16">
        <v>121</v>
      </c>
      <c r="D11994" s="16">
        <v>118.3</v>
      </c>
      <c r="E11994" s="17">
        <v>28615</v>
      </c>
      <c r="F11994" s="17"/>
    </row>
    <row r="11995" spans="1:6" x14ac:dyDescent="0.25">
      <c r="A11995" s="16" t="s">
        <v>255</v>
      </c>
      <c r="B11995" s="16">
        <v>18509</v>
      </c>
      <c r="C11995" s="16">
        <v>54</v>
      </c>
      <c r="D11995" s="16">
        <v>51.3</v>
      </c>
      <c r="E11995" s="17">
        <v>30682</v>
      </c>
      <c r="F11995" s="17"/>
    </row>
    <row r="11996" spans="1:6" x14ac:dyDescent="0.25">
      <c r="A11996" s="16" t="s">
        <v>255</v>
      </c>
      <c r="B11996" s="16">
        <v>16662</v>
      </c>
      <c r="C11996" s="16">
        <v>124</v>
      </c>
      <c r="D11996" s="16">
        <v>114</v>
      </c>
      <c r="E11996" s="17">
        <v>30317</v>
      </c>
      <c r="F11996" s="17"/>
    </row>
    <row r="11997" spans="1:6" x14ac:dyDescent="0.25">
      <c r="A11997" s="16" t="s">
        <v>255</v>
      </c>
      <c r="B11997" s="16">
        <v>17109</v>
      </c>
      <c r="C11997" s="16">
        <v>198</v>
      </c>
      <c r="D11997" s="16">
        <v>172.6</v>
      </c>
      <c r="E11997" s="17">
        <v>28460</v>
      </c>
      <c r="F11997" s="17"/>
    </row>
    <row r="11998" spans="1:6" x14ac:dyDescent="0.25">
      <c r="A11998" s="16" t="s">
        <v>255</v>
      </c>
      <c r="B11998" s="16">
        <v>19111</v>
      </c>
      <c r="C11998" s="16">
        <v>126</v>
      </c>
      <c r="D11998" s="16">
        <v>115.2</v>
      </c>
      <c r="E11998" s="17">
        <v>34962</v>
      </c>
      <c r="F11998" s="17"/>
    </row>
    <row r="11999" spans="1:6" x14ac:dyDescent="0.25">
      <c r="A11999" s="16" t="s">
        <v>255</v>
      </c>
      <c r="B11999" s="16">
        <v>19562</v>
      </c>
      <c r="C11999" s="16">
        <v>194</v>
      </c>
      <c r="D11999" s="16">
        <v>179.9</v>
      </c>
      <c r="E11999" s="17">
        <v>24473</v>
      </c>
      <c r="F11999" s="17"/>
    </row>
    <row r="12000" spans="1:6" x14ac:dyDescent="0.25">
      <c r="A12000" s="16" t="s">
        <v>255</v>
      </c>
      <c r="B12000" s="16">
        <v>15401</v>
      </c>
      <c r="C12000" s="16">
        <v>120</v>
      </c>
      <c r="D12000" s="16">
        <v>112.8</v>
      </c>
      <c r="E12000" s="17">
        <v>30882</v>
      </c>
      <c r="F12000" s="17"/>
    </row>
    <row r="12001" spans="1:6" x14ac:dyDescent="0.25">
      <c r="A12001" s="16" t="s">
        <v>255</v>
      </c>
      <c r="B12001" s="16">
        <v>16511</v>
      </c>
      <c r="C12001" s="16">
        <v>120</v>
      </c>
      <c r="D12001" s="16">
        <v>100.6</v>
      </c>
      <c r="E12001" s="17">
        <v>24473</v>
      </c>
      <c r="F12001" s="17"/>
    </row>
    <row r="12002" spans="1:6" x14ac:dyDescent="0.25">
      <c r="A12002" s="16" t="s">
        <v>255</v>
      </c>
      <c r="B12002" s="16">
        <v>17870</v>
      </c>
      <c r="C12002" s="16">
        <v>159</v>
      </c>
      <c r="D12002" s="16">
        <v>135.5</v>
      </c>
      <c r="E12002" s="17">
        <v>24476</v>
      </c>
      <c r="F12002" s="17"/>
    </row>
    <row r="12003" spans="1:6" x14ac:dyDescent="0.25">
      <c r="A12003" s="16" t="s">
        <v>255</v>
      </c>
      <c r="B12003" s="16">
        <v>19446</v>
      </c>
      <c r="C12003" s="16">
        <v>72</v>
      </c>
      <c r="D12003" s="16">
        <v>69.5</v>
      </c>
      <c r="E12003" s="17">
        <v>30294</v>
      </c>
      <c r="F12003" s="17"/>
    </row>
    <row r="12004" spans="1:6" x14ac:dyDescent="0.25">
      <c r="A12004" s="16" t="s">
        <v>255</v>
      </c>
      <c r="B12004" s="16">
        <v>18104</v>
      </c>
      <c r="C12004" s="16">
        <v>60</v>
      </c>
      <c r="D12004" s="16">
        <v>55.3</v>
      </c>
      <c r="E12004" s="17">
        <v>30498</v>
      </c>
      <c r="F12004" s="17"/>
    </row>
    <row r="12005" spans="1:6" x14ac:dyDescent="0.25">
      <c r="A12005" s="16" t="s">
        <v>255</v>
      </c>
      <c r="B12005" s="16">
        <v>19348</v>
      </c>
      <c r="C12005" s="16">
        <v>53</v>
      </c>
      <c r="D12005" s="16">
        <v>43.6</v>
      </c>
      <c r="E12005" s="17">
        <v>26940</v>
      </c>
      <c r="F12005" s="17"/>
    </row>
    <row r="12006" spans="1:6" x14ac:dyDescent="0.25">
      <c r="A12006" s="16" t="s">
        <v>255</v>
      </c>
      <c r="B12006" s="16">
        <v>19046</v>
      </c>
      <c r="C12006" s="16">
        <v>21</v>
      </c>
      <c r="D12006" s="16">
        <v>29.5</v>
      </c>
      <c r="E12006" s="17">
        <v>33486</v>
      </c>
      <c r="F12006" s="17"/>
    </row>
    <row r="12007" spans="1:6" x14ac:dyDescent="0.25">
      <c r="A12007" s="16" t="s">
        <v>255</v>
      </c>
      <c r="B12007" s="16">
        <v>17601</v>
      </c>
      <c r="C12007" s="16">
        <v>240</v>
      </c>
      <c r="D12007" s="16">
        <v>204.5</v>
      </c>
      <c r="E12007" s="17">
        <v>28034</v>
      </c>
      <c r="F12007" s="17"/>
    </row>
    <row r="12008" spans="1:6" x14ac:dyDescent="0.25">
      <c r="A12008" s="16" t="s">
        <v>255</v>
      </c>
      <c r="B12008" s="16">
        <v>15825</v>
      </c>
      <c r="C12008" s="16">
        <v>90</v>
      </c>
      <c r="D12008" s="16">
        <v>75.099999999999994</v>
      </c>
      <c r="E12008" s="17">
        <v>30317</v>
      </c>
      <c r="F12008" s="17"/>
    </row>
    <row r="12009" spans="1:6" x14ac:dyDescent="0.25">
      <c r="A12009" s="16" t="s">
        <v>255</v>
      </c>
      <c r="B12009" s="16">
        <v>17325</v>
      </c>
      <c r="C12009" s="16">
        <v>118</v>
      </c>
      <c r="D12009" s="16">
        <v>101.9</v>
      </c>
      <c r="E12009" s="17">
        <v>31965</v>
      </c>
      <c r="F12009" s="17"/>
    </row>
    <row r="12010" spans="1:6" x14ac:dyDescent="0.25">
      <c r="A12010" s="16" t="s">
        <v>255</v>
      </c>
      <c r="B12010" s="16">
        <v>18702</v>
      </c>
      <c r="C12010" s="16">
        <v>45</v>
      </c>
      <c r="D12010" s="16">
        <v>37.200000000000003</v>
      </c>
      <c r="E12010" s="17">
        <v>39213</v>
      </c>
      <c r="F12010" s="17"/>
    </row>
    <row r="12011" spans="1:6" x14ac:dyDescent="0.25">
      <c r="A12011" s="16" t="s">
        <v>255</v>
      </c>
      <c r="B12011" s="16">
        <v>18847</v>
      </c>
      <c r="C12011" s="16">
        <v>58</v>
      </c>
      <c r="D12011" s="16">
        <v>54.3</v>
      </c>
      <c r="E12011" s="17">
        <v>25843</v>
      </c>
      <c r="F12011" s="17"/>
    </row>
    <row r="12012" spans="1:6" x14ac:dyDescent="0.25">
      <c r="A12012" s="16" t="s">
        <v>255</v>
      </c>
      <c r="B12012" s="16">
        <v>17020</v>
      </c>
      <c r="C12012" s="16">
        <v>60</v>
      </c>
      <c r="D12012" s="16">
        <v>57.8</v>
      </c>
      <c r="E12012" s="17">
        <v>32568</v>
      </c>
      <c r="F12012" s="17"/>
    </row>
    <row r="12013" spans="1:6" x14ac:dyDescent="0.25">
      <c r="A12013" s="16" t="s">
        <v>255</v>
      </c>
      <c r="B12013" s="16">
        <v>15017</v>
      </c>
      <c r="C12013" s="16">
        <v>194</v>
      </c>
      <c r="D12013" s="16">
        <v>160.9</v>
      </c>
      <c r="E12013" s="17">
        <v>30613</v>
      </c>
      <c r="F12013" s="17"/>
    </row>
    <row r="12014" spans="1:6" x14ac:dyDescent="0.25">
      <c r="A12014" s="16" t="s">
        <v>255</v>
      </c>
      <c r="B12014" s="16">
        <v>15212</v>
      </c>
      <c r="C12014" s="16">
        <v>48</v>
      </c>
      <c r="D12014" s="16">
        <v>46.4</v>
      </c>
      <c r="E12014" s="17">
        <v>39458</v>
      </c>
      <c r="F12014" s="17"/>
    </row>
    <row r="12015" spans="1:6" x14ac:dyDescent="0.25">
      <c r="A12015" s="16" t="s">
        <v>255</v>
      </c>
      <c r="B12015" s="16">
        <v>16512</v>
      </c>
      <c r="C12015" s="16">
        <v>107</v>
      </c>
      <c r="D12015" s="16">
        <v>105.2</v>
      </c>
      <c r="E12015" s="17">
        <v>39814</v>
      </c>
      <c r="F12015" s="17"/>
    </row>
    <row r="12016" spans="1:6" x14ac:dyDescent="0.25">
      <c r="A12016" s="16" t="s">
        <v>255</v>
      </c>
      <c r="B12016" s="16">
        <v>18976</v>
      </c>
      <c r="C12016" s="16">
        <v>360</v>
      </c>
      <c r="D12016" s="16">
        <v>357.3</v>
      </c>
      <c r="E12016" s="17">
        <v>24473</v>
      </c>
      <c r="F12016" s="17"/>
    </row>
    <row r="12017" spans="1:6" x14ac:dyDescent="0.25">
      <c r="A12017" s="16" t="s">
        <v>255</v>
      </c>
      <c r="B12017" s="16">
        <v>17801</v>
      </c>
      <c r="C12017" s="16">
        <v>29</v>
      </c>
      <c r="D12017" s="16">
        <v>24.9</v>
      </c>
      <c r="E12017" s="17">
        <v>27120</v>
      </c>
      <c r="F12017" s="17"/>
    </row>
    <row r="12018" spans="1:6" x14ac:dyDescent="0.25">
      <c r="A12018" s="16" t="s">
        <v>255</v>
      </c>
      <c r="B12018" s="16">
        <v>17901</v>
      </c>
      <c r="C12018" s="16">
        <v>190</v>
      </c>
      <c r="D12018" s="16">
        <v>182.7</v>
      </c>
      <c r="E12018" s="17">
        <v>33051</v>
      </c>
      <c r="F12018" s="17"/>
    </row>
    <row r="12019" spans="1:6" x14ac:dyDescent="0.25">
      <c r="A12019" s="16" t="s">
        <v>255</v>
      </c>
      <c r="B12019" s="16">
        <v>15905</v>
      </c>
      <c r="C12019" s="16">
        <v>41</v>
      </c>
      <c r="D12019" s="16">
        <v>31.3</v>
      </c>
      <c r="E12019" s="17">
        <v>40878</v>
      </c>
      <c r="F12019" s="17"/>
    </row>
    <row r="12020" spans="1:6" x14ac:dyDescent="0.25">
      <c r="A12020" s="16" t="s">
        <v>255</v>
      </c>
      <c r="B12020" s="16">
        <v>19126</v>
      </c>
      <c r="C12020" s="16">
        <v>87</v>
      </c>
      <c r="D12020" s="16">
        <v>81</v>
      </c>
      <c r="E12020" s="17">
        <v>30123</v>
      </c>
      <c r="F12020" s="17"/>
    </row>
    <row r="12021" spans="1:6" x14ac:dyDescent="0.25">
      <c r="A12021" s="16" t="s">
        <v>255</v>
      </c>
      <c r="B12021" s="16">
        <v>17404</v>
      </c>
      <c r="C12021" s="16">
        <v>64</v>
      </c>
      <c r="D12021" s="16">
        <v>59</v>
      </c>
      <c r="E12021" s="17">
        <v>34152</v>
      </c>
      <c r="F12021" s="17"/>
    </row>
    <row r="12022" spans="1:6" x14ac:dyDescent="0.25">
      <c r="A12022" s="16" t="s">
        <v>255</v>
      </c>
      <c r="B12022" s="16">
        <v>17815</v>
      </c>
      <c r="C12022" s="16">
        <v>66</v>
      </c>
      <c r="D12022" s="16">
        <v>64.8</v>
      </c>
      <c r="E12022" s="17">
        <v>34880</v>
      </c>
      <c r="F12022" s="17"/>
    </row>
    <row r="12023" spans="1:6" x14ac:dyDescent="0.25">
      <c r="A12023" s="16" t="s">
        <v>255</v>
      </c>
      <c r="B12023" s="16">
        <v>17602</v>
      </c>
      <c r="C12023" s="16">
        <v>446</v>
      </c>
      <c r="D12023" s="16">
        <v>432</v>
      </c>
      <c r="E12023" s="17">
        <v>32509</v>
      </c>
      <c r="F12023" s="17"/>
    </row>
    <row r="12024" spans="1:6" x14ac:dyDescent="0.25">
      <c r="A12024" s="16" t="s">
        <v>255</v>
      </c>
      <c r="B12024" s="16">
        <v>15090</v>
      </c>
      <c r="C12024" s="16">
        <v>182</v>
      </c>
      <c r="D12024" s="16">
        <v>145.19999999999999</v>
      </c>
      <c r="E12024" s="17">
        <v>26627</v>
      </c>
      <c r="F12024" s="17"/>
    </row>
    <row r="12025" spans="1:6" x14ac:dyDescent="0.25">
      <c r="A12025" s="16" t="s">
        <v>255</v>
      </c>
      <c r="B12025" s="16">
        <v>18964</v>
      </c>
      <c r="C12025" s="16">
        <v>71</v>
      </c>
      <c r="D12025" s="16">
        <v>65.7</v>
      </c>
      <c r="E12025" s="17">
        <v>30773</v>
      </c>
      <c r="F12025" s="17"/>
    </row>
    <row r="12026" spans="1:6" x14ac:dyDescent="0.25">
      <c r="A12026" s="16" t="s">
        <v>255</v>
      </c>
      <c r="B12026" s="16">
        <v>18045</v>
      </c>
      <c r="C12026" s="16">
        <v>180</v>
      </c>
      <c r="D12026" s="16">
        <v>162.1</v>
      </c>
      <c r="E12026" s="17">
        <v>37084</v>
      </c>
      <c r="F12026" s="17"/>
    </row>
    <row r="12027" spans="1:6" x14ac:dyDescent="0.25">
      <c r="A12027" s="16" t="s">
        <v>255</v>
      </c>
      <c r="B12027" s="16">
        <v>17801</v>
      </c>
      <c r="C12027" s="16">
        <v>70</v>
      </c>
      <c r="D12027" s="16">
        <v>66</v>
      </c>
      <c r="E12027" s="17">
        <v>29495</v>
      </c>
      <c r="F12027" s="17"/>
    </row>
    <row r="12028" spans="1:6" x14ac:dyDescent="0.25">
      <c r="A12028" s="16" t="s">
        <v>255</v>
      </c>
      <c r="B12028" s="16">
        <v>16127</v>
      </c>
      <c r="C12028" s="16">
        <v>109</v>
      </c>
      <c r="D12028" s="16">
        <v>94.9</v>
      </c>
      <c r="E12028" s="17">
        <v>30574</v>
      </c>
      <c r="F12028" s="17"/>
    </row>
    <row r="12029" spans="1:6" x14ac:dyDescent="0.25">
      <c r="A12029" s="16" t="s">
        <v>255</v>
      </c>
      <c r="B12029" s="16">
        <v>18974</v>
      </c>
      <c r="C12029" s="16">
        <v>88</v>
      </c>
      <c r="D12029" s="16">
        <v>71.2</v>
      </c>
      <c r="E12029" s="17">
        <v>39189</v>
      </c>
      <c r="F12029" s="17"/>
    </row>
    <row r="12030" spans="1:6" x14ac:dyDescent="0.25">
      <c r="A12030" s="16" t="s">
        <v>255</v>
      </c>
      <c r="B12030" s="16">
        <v>15243</v>
      </c>
      <c r="C12030" s="16">
        <v>139</v>
      </c>
      <c r="D12030" s="16">
        <v>128.69999999999999</v>
      </c>
      <c r="E12030" s="17">
        <v>28338</v>
      </c>
      <c r="F12030" s="17"/>
    </row>
    <row r="12031" spans="1:6" x14ac:dyDescent="0.25">
      <c r="A12031" s="16" t="s">
        <v>255</v>
      </c>
      <c r="B12031" s="16">
        <v>19063</v>
      </c>
      <c r="C12031" s="16">
        <v>164</v>
      </c>
      <c r="D12031" s="16">
        <v>139.30000000000001</v>
      </c>
      <c r="E12031" s="17">
        <v>37589</v>
      </c>
      <c r="F12031" s="17"/>
    </row>
    <row r="12032" spans="1:6" x14ac:dyDescent="0.25">
      <c r="A12032" s="16" t="s">
        <v>255</v>
      </c>
      <c r="B12032" s="16">
        <v>16046</v>
      </c>
      <c r="C12032" s="16">
        <v>268</v>
      </c>
      <c r="D12032" s="16">
        <v>172.2</v>
      </c>
      <c r="E12032" s="17">
        <v>24498</v>
      </c>
      <c r="F12032" s="17"/>
    </row>
    <row r="12033" spans="1:6" x14ac:dyDescent="0.25">
      <c r="A12033" s="16" t="s">
        <v>255</v>
      </c>
      <c r="B12033" s="16">
        <v>17042</v>
      </c>
      <c r="C12033" s="16">
        <v>159</v>
      </c>
      <c r="D12033" s="16">
        <v>149.69999999999999</v>
      </c>
      <c r="E12033" s="17">
        <v>29381</v>
      </c>
      <c r="F12033" s="17"/>
    </row>
    <row r="12034" spans="1:6" x14ac:dyDescent="0.25">
      <c r="A12034" s="16" t="s">
        <v>255</v>
      </c>
      <c r="B12034" s="16">
        <v>16365</v>
      </c>
      <c r="C12034" s="16">
        <v>121</v>
      </c>
      <c r="D12034" s="16">
        <v>103.4</v>
      </c>
      <c r="E12034" s="17">
        <v>30790</v>
      </c>
      <c r="F12034" s="17"/>
    </row>
    <row r="12035" spans="1:6" x14ac:dyDescent="0.25">
      <c r="A12035" s="16" t="s">
        <v>255</v>
      </c>
      <c r="B12035" s="16">
        <v>17004</v>
      </c>
      <c r="C12035" s="16">
        <v>162</v>
      </c>
      <c r="D12035" s="16">
        <v>143.19999999999999</v>
      </c>
      <c r="E12035" s="17">
        <v>32599</v>
      </c>
      <c r="F12035" s="17"/>
    </row>
    <row r="12036" spans="1:6" x14ac:dyDescent="0.25">
      <c r="A12036" s="16" t="s">
        <v>255</v>
      </c>
      <c r="B12036" s="16">
        <v>15236</v>
      </c>
      <c r="C12036" s="16">
        <v>17</v>
      </c>
      <c r="D12036" s="16">
        <v>13.9</v>
      </c>
      <c r="E12036" s="17">
        <v>43237</v>
      </c>
      <c r="F12036" s="17"/>
    </row>
    <row r="12037" spans="1:6" x14ac:dyDescent="0.25">
      <c r="A12037" s="16" t="s">
        <v>255</v>
      </c>
      <c r="B12037" s="16">
        <v>17055</v>
      </c>
      <c r="C12037" s="16">
        <v>56</v>
      </c>
      <c r="D12037" s="16">
        <v>47.8</v>
      </c>
      <c r="E12037" s="17">
        <v>39769</v>
      </c>
      <c r="F12037" s="17"/>
    </row>
    <row r="12038" spans="1:6" x14ac:dyDescent="0.25">
      <c r="A12038" s="16" t="s">
        <v>255</v>
      </c>
      <c r="B12038" s="16">
        <v>16506</v>
      </c>
      <c r="C12038" s="16">
        <v>115</v>
      </c>
      <c r="D12038" s="16">
        <v>105.9</v>
      </c>
      <c r="E12038" s="17">
        <v>24502</v>
      </c>
      <c r="F12038" s="17"/>
    </row>
    <row r="12039" spans="1:6" x14ac:dyDescent="0.25">
      <c r="A12039" s="16" t="s">
        <v>255</v>
      </c>
      <c r="B12039" s="16">
        <v>19144</v>
      </c>
      <c r="C12039" s="16">
        <v>174</v>
      </c>
      <c r="D12039" s="16">
        <v>161.30000000000001</v>
      </c>
      <c r="E12039" s="17">
        <v>40403</v>
      </c>
      <c r="F12039" s="17"/>
    </row>
    <row r="12040" spans="1:6" x14ac:dyDescent="0.25">
      <c r="A12040" s="16" t="s">
        <v>255</v>
      </c>
      <c r="B12040" s="16">
        <v>16262</v>
      </c>
      <c r="C12040" s="16">
        <v>114</v>
      </c>
      <c r="D12040" s="16">
        <v>99.7</v>
      </c>
      <c r="E12040" s="17">
        <v>28586</v>
      </c>
      <c r="F12040" s="17"/>
    </row>
    <row r="12041" spans="1:6" x14ac:dyDescent="0.25">
      <c r="A12041" s="16" t="s">
        <v>255</v>
      </c>
      <c r="B12041" s="16">
        <v>15212</v>
      </c>
      <c r="C12041" s="16">
        <v>100</v>
      </c>
      <c r="D12041" s="16">
        <v>82.5</v>
      </c>
      <c r="E12041" s="17">
        <v>30834</v>
      </c>
      <c r="F12041" s="17"/>
    </row>
    <row r="12042" spans="1:6" x14ac:dyDescent="0.25">
      <c r="A12042" s="16" t="s">
        <v>255</v>
      </c>
      <c r="B12042" s="16">
        <v>19460</v>
      </c>
      <c r="C12042" s="16">
        <v>138</v>
      </c>
      <c r="D12042" s="16">
        <v>84.1</v>
      </c>
      <c r="E12042" s="17">
        <v>25769</v>
      </c>
      <c r="F12042" s="17"/>
    </row>
    <row r="12043" spans="1:6" x14ac:dyDescent="0.25">
      <c r="A12043" s="16" t="s">
        <v>255</v>
      </c>
      <c r="B12043" s="16">
        <v>17061</v>
      </c>
      <c r="C12043" s="16">
        <v>194</v>
      </c>
      <c r="D12043" s="16">
        <v>171.6</v>
      </c>
      <c r="E12043" s="17">
        <v>29037</v>
      </c>
      <c r="F12043" s="17"/>
    </row>
    <row r="12044" spans="1:6" x14ac:dyDescent="0.25">
      <c r="A12044" s="16" t="s">
        <v>255</v>
      </c>
      <c r="B12044" s="16">
        <v>18702</v>
      </c>
      <c r="C12044" s="16">
        <v>104</v>
      </c>
      <c r="D12044" s="16">
        <v>90.4</v>
      </c>
      <c r="E12044" s="17">
        <v>25128</v>
      </c>
      <c r="F12044" s="17"/>
    </row>
    <row r="12045" spans="1:6" x14ac:dyDescent="0.25">
      <c r="A12045" s="16" t="s">
        <v>255</v>
      </c>
      <c r="B12045" s="16">
        <v>17361</v>
      </c>
      <c r="C12045" s="16">
        <v>100</v>
      </c>
      <c r="D12045" s="16">
        <v>86.8</v>
      </c>
      <c r="E12045" s="17">
        <v>29129</v>
      </c>
      <c r="F12045" s="17"/>
    </row>
    <row r="12046" spans="1:6" x14ac:dyDescent="0.25">
      <c r="A12046" s="16" t="s">
        <v>255</v>
      </c>
      <c r="B12046" s="16">
        <v>15108</v>
      </c>
      <c r="C12046" s="16">
        <v>150</v>
      </c>
      <c r="D12046" s="16">
        <v>136.80000000000001</v>
      </c>
      <c r="E12046" s="17">
        <v>30690</v>
      </c>
      <c r="F12046" s="17"/>
    </row>
    <row r="12047" spans="1:6" x14ac:dyDescent="0.25">
      <c r="A12047" s="16" t="s">
        <v>255</v>
      </c>
      <c r="B12047" s="16">
        <v>15024</v>
      </c>
      <c r="C12047" s="16">
        <v>130</v>
      </c>
      <c r="D12047" s="16">
        <v>120.1</v>
      </c>
      <c r="E12047" s="17">
        <v>35710</v>
      </c>
      <c r="F12047" s="17"/>
    </row>
    <row r="12048" spans="1:6" x14ac:dyDescent="0.25">
      <c r="A12048" s="16" t="s">
        <v>255</v>
      </c>
      <c r="B12048" s="16">
        <v>17815</v>
      </c>
      <c r="C12048" s="16">
        <v>149</v>
      </c>
      <c r="D12048" s="16">
        <v>109.5</v>
      </c>
      <c r="E12048" s="17">
        <v>36298</v>
      </c>
      <c r="F12048" s="17"/>
    </row>
    <row r="12049" spans="1:6" x14ac:dyDescent="0.25">
      <c r="A12049" s="16" t="s">
        <v>255</v>
      </c>
      <c r="B12049" s="16">
        <v>18042</v>
      </c>
      <c r="C12049" s="16">
        <v>115</v>
      </c>
      <c r="D12049" s="16">
        <v>105.7</v>
      </c>
      <c r="E12049" s="17">
        <v>31371</v>
      </c>
      <c r="F12049" s="17"/>
    </row>
    <row r="12050" spans="1:6" x14ac:dyDescent="0.25">
      <c r="A12050" s="16" t="s">
        <v>255</v>
      </c>
      <c r="B12050" s="16">
        <v>19114</v>
      </c>
      <c r="C12050" s="16">
        <v>120</v>
      </c>
      <c r="D12050" s="16">
        <v>112.1</v>
      </c>
      <c r="E12050" s="17">
        <v>33198</v>
      </c>
      <c r="F12050" s="17"/>
    </row>
    <row r="12051" spans="1:6" x14ac:dyDescent="0.25">
      <c r="A12051" s="16" t="s">
        <v>255</v>
      </c>
      <c r="B12051" s="16">
        <v>17013</v>
      </c>
      <c r="C12051" s="16">
        <v>150</v>
      </c>
      <c r="D12051" s="16">
        <v>114.7</v>
      </c>
      <c r="E12051" s="17">
        <v>32079</v>
      </c>
      <c r="F12051" s="17"/>
    </row>
    <row r="12052" spans="1:6" x14ac:dyDescent="0.25">
      <c r="A12052" s="16" t="s">
        <v>255</v>
      </c>
      <c r="B12052" s="16">
        <v>16648</v>
      </c>
      <c r="C12052" s="16">
        <v>67</v>
      </c>
      <c r="D12052" s="16">
        <v>64.400000000000006</v>
      </c>
      <c r="E12052" s="17">
        <v>30164</v>
      </c>
      <c r="F12052" s="17"/>
    </row>
    <row r="12053" spans="1:6" x14ac:dyDescent="0.25">
      <c r="A12053" s="16" t="s">
        <v>255</v>
      </c>
      <c r="B12053" s="16">
        <v>15317</v>
      </c>
      <c r="C12053" s="16">
        <v>140</v>
      </c>
      <c r="D12053" s="16">
        <v>115.6</v>
      </c>
      <c r="E12053" s="17">
        <v>32567</v>
      </c>
      <c r="F12053" s="17"/>
    </row>
    <row r="12054" spans="1:6" x14ac:dyDescent="0.25">
      <c r="A12054" s="16" t="s">
        <v>255</v>
      </c>
      <c r="B12054" s="16">
        <v>18702</v>
      </c>
      <c r="C12054" s="16">
        <v>133</v>
      </c>
      <c r="D12054" s="16">
        <v>113.8</v>
      </c>
      <c r="E12054" s="17">
        <v>27454</v>
      </c>
      <c r="F12054" s="17"/>
    </row>
    <row r="12055" spans="1:6" x14ac:dyDescent="0.25">
      <c r="A12055" s="16" t="s">
        <v>255</v>
      </c>
      <c r="B12055" s="16">
        <v>19040</v>
      </c>
      <c r="C12055" s="16">
        <v>109</v>
      </c>
      <c r="D12055" s="16">
        <v>96.1</v>
      </c>
      <c r="E12055" s="17">
        <v>35447</v>
      </c>
      <c r="F12055" s="17"/>
    </row>
    <row r="12056" spans="1:6" x14ac:dyDescent="0.25">
      <c r="A12056" s="16" t="s">
        <v>255</v>
      </c>
      <c r="B12056" s="16">
        <v>17543</v>
      </c>
      <c r="C12056" s="16">
        <v>42</v>
      </c>
      <c r="D12056" s="16">
        <v>38.299999999999997</v>
      </c>
      <c r="E12056" s="17">
        <v>30498</v>
      </c>
      <c r="F12056" s="17"/>
    </row>
    <row r="12057" spans="1:6" x14ac:dyDescent="0.25">
      <c r="A12057" s="16" t="s">
        <v>255</v>
      </c>
      <c r="B12057" s="16">
        <v>15010</v>
      </c>
      <c r="C12057" s="16">
        <v>180</v>
      </c>
      <c r="D12057" s="16">
        <v>171.2</v>
      </c>
      <c r="E12057" s="17">
        <v>31002</v>
      </c>
      <c r="F12057" s="17"/>
    </row>
    <row r="12058" spans="1:6" x14ac:dyDescent="0.25">
      <c r="A12058" s="16" t="s">
        <v>255</v>
      </c>
      <c r="B12058" s="16">
        <v>19380</v>
      </c>
      <c r="C12058" s="16">
        <v>96</v>
      </c>
      <c r="D12058" s="16">
        <v>87.9</v>
      </c>
      <c r="E12058" s="17">
        <v>33351</v>
      </c>
      <c r="F12058" s="17"/>
    </row>
    <row r="12059" spans="1:6" x14ac:dyDescent="0.25">
      <c r="A12059" s="16" t="s">
        <v>255</v>
      </c>
      <c r="B12059" s="16">
        <v>17601</v>
      </c>
      <c r="C12059" s="16">
        <v>45</v>
      </c>
      <c r="D12059" s="16">
        <v>39.5</v>
      </c>
      <c r="E12059" s="17">
        <v>27942</v>
      </c>
      <c r="F12059" s="17"/>
    </row>
    <row r="12060" spans="1:6" x14ac:dyDescent="0.25">
      <c r="A12060" s="16" t="s">
        <v>255</v>
      </c>
      <c r="B12060" s="16">
        <v>17067</v>
      </c>
      <c r="C12060" s="16">
        <v>152</v>
      </c>
      <c r="D12060" s="16">
        <v>132.30000000000001</v>
      </c>
      <c r="E12060" s="17">
        <v>27760</v>
      </c>
      <c r="F12060" s="17"/>
    </row>
    <row r="12061" spans="1:6" x14ac:dyDescent="0.25">
      <c r="A12061" s="16" t="s">
        <v>255</v>
      </c>
      <c r="B12061" s="16">
        <v>18201</v>
      </c>
      <c r="C12061" s="16">
        <v>120</v>
      </c>
      <c r="D12061" s="16">
        <v>98.3</v>
      </c>
      <c r="E12061" s="17">
        <v>25352</v>
      </c>
      <c r="F12061" s="17"/>
    </row>
    <row r="12062" spans="1:6" x14ac:dyDescent="0.25">
      <c r="A12062" s="16" t="s">
        <v>255</v>
      </c>
      <c r="B12062" s="16">
        <v>19610</v>
      </c>
      <c r="C12062" s="16">
        <v>80</v>
      </c>
      <c r="D12062" s="16">
        <v>73.900000000000006</v>
      </c>
      <c r="E12062" s="17">
        <v>32700</v>
      </c>
      <c r="F12062" s="17"/>
    </row>
    <row r="12063" spans="1:6" x14ac:dyDescent="0.25">
      <c r="A12063" s="16" t="s">
        <v>255</v>
      </c>
      <c r="B12063" s="16">
        <v>19342</v>
      </c>
      <c r="C12063" s="16">
        <v>92</v>
      </c>
      <c r="D12063" s="16">
        <v>77.5</v>
      </c>
      <c r="E12063" s="17">
        <v>34270</v>
      </c>
      <c r="F12063" s="17"/>
    </row>
    <row r="12064" spans="1:6" x14ac:dyDescent="0.25">
      <c r="A12064" s="16" t="s">
        <v>255</v>
      </c>
      <c r="B12064" s="16">
        <v>19444</v>
      </c>
      <c r="C12064" s="16">
        <v>60</v>
      </c>
      <c r="D12064" s="16">
        <v>55.8</v>
      </c>
      <c r="E12064" s="17">
        <v>32933</v>
      </c>
      <c r="F12064" s="17"/>
    </row>
    <row r="12065" spans="1:6" x14ac:dyDescent="0.25">
      <c r="A12065" s="16" t="s">
        <v>255</v>
      </c>
      <c r="B12065" s="16">
        <v>17402</v>
      </c>
      <c r="C12065" s="16">
        <v>375</v>
      </c>
      <c r="D12065" s="16">
        <v>332</v>
      </c>
      <c r="E12065" s="17">
        <v>26042</v>
      </c>
      <c r="F12065" s="17"/>
    </row>
    <row r="12066" spans="1:6" x14ac:dyDescent="0.25">
      <c r="A12066" s="16" t="s">
        <v>255</v>
      </c>
      <c r="B12066" s="16">
        <v>15068</v>
      </c>
      <c r="C12066" s="16">
        <v>103</v>
      </c>
      <c r="D12066" s="16">
        <v>67.3</v>
      </c>
      <c r="E12066" s="17">
        <v>24629</v>
      </c>
      <c r="F12066" s="17"/>
    </row>
    <row r="12067" spans="1:6" x14ac:dyDescent="0.25">
      <c r="A12067" s="16" t="s">
        <v>255</v>
      </c>
      <c r="B12067" s="16">
        <v>19403</v>
      </c>
      <c r="C12067" s="16">
        <v>120</v>
      </c>
      <c r="D12067" s="16">
        <v>121.2</v>
      </c>
      <c r="E12067" s="17">
        <v>38748</v>
      </c>
      <c r="F12067" s="17"/>
    </row>
    <row r="12068" spans="1:6" x14ac:dyDescent="0.25">
      <c r="A12068" s="16" t="s">
        <v>255</v>
      </c>
      <c r="B12068" s="16">
        <v>17350</v>
      </c>
      <c r="C12068" s="16">
        <v>270</v>
      </c>
      <c r="D12068" s="16">
        <v>155.5</v>
      </c>
      <c r="E12068" s="17">
        <v>24473</v>
      </c>
      <c r="F12068" s="17"/>
    </row>
    <row r="12069" spans="1:6" x14ac:dyDescent="0.25">
      <c r="A12069" s="16" t="s">
        <v>255</v>
      </c>
      <c r="B12069" s="16">
        <v>17331</v>
      </c>
      <c r="C12069" s="16">
        <v>120</v>
      </c>
      <c r="D12069" s="16">
        <v>112.9</v>
      </c>
      <c r="E12069" s="17">
        <v>34069</v>
      </c>
      <c r="F12069" s="17"/>
    </row>
    <row r="12070" spans="1:6" x14ac:dyDescent="0.25">
      <c r="A12070" s="16" t="s">
        <v>255</v>
      </c>
      <c r="B12070" s="16">
        <v>16506</v>
      </c>
      <c r="C12070" s="16">
        <v>80</v>
      </c>
      <c r="D12070" s="16">
        <v>77.3</v>
      </c>
      <c r="E12070" s="17">
        <v>37260</v>
      </c>
      <c r="F12070" s="17"/>
    </row>
    <row r="12071" spans="1:6" x14ac:dyDescent="0.25">
      <c r="A12071" s="16" t="s">
        <v>255</v>
      </c>
      <c r="B12071" s="16">
        <v>17403</v>
      </c>
      <c r="C12071" s="16">
        <v>159</v>
      </c>
      <c r="D12071" s="16">
        <v>132.4</v>
      </c>
      <c r="E12071" s="17">
        <v>24473</v>
      </c>
      <c r="F12071" s="17"/>
    </row>
    <row r="12072" spans="1:6" x14ac:dyDescent="0.25">
      <c r="A12072" s="16" t="s">
        <v>255</v>
      </c>
      <c r="B12072" s="16">
        <v>17013</v>
      </c>
      <c r="C12072" s="16">
        <v>282</v>
      </c>
      <c r="D12072" s="16">
        <v>256</v>
      </c>
      <c r="E12072" s="17">
        <v>30895</v>
      </c>
      <c r="F12072" s="17"/>
    </row>
    <row r="12073" spans="1:6" x14ac:dyDescent="0.25">
      <c r="A12073" s="16" t="s">
        <v>255</v>
      </c>
      <c r="B12073" s="16">
        <v>18042</v>
      </c>
      <c r="C12073" s="16">
        <v>181</v>
      </c>
      <c r="D12073" s="16">
        <v>172.4</v>
      </c>
      <c r="E12073" s="17">
        <v>31866</v>
      </c>
      <c r="F12073" s="17"/>
    </row>
    <row r="12074" spans="1:6" x14ac:dyDescent="0.25">
      <c r="A12074" s="16" t="s">
        <v>255</v>
      </c>
      <c r="B12074" s="16">
        <v>19010</v>
      </c>
      <c r="C12074" s="16">
        <v>120</v>
      </c>
      <c r="D12074" s="16">
        <v>38.299999999999997</v>
      </c>
      <c r="E12074" s="17">
        <v>24473</v>
      </c>
      <c r="F12074" s="17"/>
    </row>
    <row r="12075" spans="1:6" x14ac:dyDescent="0.25">
      <c r="A12075" s="16" t="s">
        <v>255</v>
      </c>
      <c r="B12075" s="16">
        <v>19363</v>
      </c>
      <c r="C12075" s="16">
        <v>137</v>
      </c>
      <c r="D12075" s="16">
        <v>94.3</v>
      </c>
      <c r="E12075" s="17">
        <v>28185</v>
      </c>
      <c r="F12075" s="17"/>
    </row>
    <row r="12076" spans="1:6" x14ac:dyDescent="0.25">
      <c r="A12076" s="16" t="s">
        <v>255</v>
      </c>
      <c r="B12076" s="16">
        <v>17202</v>
      </c>
      <c r="C12076" s="16">
        <v>40</v>
      </c>
      <c r="D12076" s="16">
        <v>19.3</v>
      </c>
      <c r="E12076" s="17">
        <v>43586</v>
      </c>
      <c r="F12076" s="17"/>
    </row>
    <row r="12077" spans="1:6" x14ac:dyDescent="0.25">
      <c r="A12077" s="16" t="s">
        <v>255</v>
      </c>
      <c r="B12077" s="16">
        <v>18421</v>
      </c>
      <c r="C12077" s="16">
        <v>132</v>
      </c>
      <c r="D12077" s="16">
        <v>100.1</v>
      </c>
      <c r="E12077" s="17">
        <v>30286</v>
      </c>
      <c r="F12077" s="17"/>
    </row>
    <row r="12078" spans="1:6" x14ac:dyDescent="0.25">
      <c r="A12078" s="16" t="s">
        <v>255</v>
      </c>
      <c r="B12078" s="16">
        <v>19460</v>
      </c>
      <c r="C12078" s="16">
        <v>22</v>
      </c>
      <c r="D12078" s="16">
        <v>19.899999999999999</v>
      </c>
      <c r="E12078" s="17">
        <v>40156</v>
      </c>
      <c r="F12078" s="17"/>
    </row>
    <row r="12079" spans="1:6" x14ac:dyDescent="0.25">
      <c r="A12079" s="16" t="s">
        <v>255</v>
      </c>
      <c r="B12079" s="16">
        <v>17745</v>
      </c>
      <c r="C12079" s="16">
        <v>146</v>
      </c>
      <c r="D12079" s="16">
        <v>124.8</v>
      </c>
      <c r="E12079" s="17">
        <v>30682</v>
      </c>
      <c r="F12079" s="17"/>
    </row>
    <row r="12080" spans="1:6" x14ac:dyDescent="0.25">
      <c r="A12080" s="16" t="s">
        <v>255</v>
      </c>
      <c r="B12080" s="16">
        <v>17777</v>
      </c>
      <c r="C12080" s="16">
        <v>125</v>
      </c>
      <c r="D12080" s="16">
        <v>83.6</v>
      </c>
      <c r="E12080" s="17">
        <v>32939</v>
      </c>
      <c r="F12080" s="17"/>
    </row>
    <row r="12081" spans="1:6" x14ac:dyDescent="0.25">
      <c r="A12081" s="16" t="s">
        <v>255</v>
      </c>
      <c r="B12081" s="16">
        <v>18912</v>
      </c>
      <c r="C12081" s="16">
        <v>130</v>
      </c>
      <c r="D12081" s="16">
        <v>110.2</v>
      </c>
      <c r="E12081" s="17">
        <v>24566</v>
      </c>
      <c r="F12081" s="17"/>
    </row>
    <row r="12082" spans="1:6" x14ac:dyDescent="0.25">
      <c r="A12082" s="16" t="s">
        <v>255</v>
      </c>
      <c r="B12082" s="16">
        <v>19047</v>
      </c>
      <c r="C12082" s="16">
        <v>180</v>
      </c>
      <c r="D12082" s="16">
        <v>172.3</v>
      </c>
      <c r="E12082" s="17">
        <v>29234</v>
      </c>
      <c r="F12082" s="17"/>
    </row>
    <row r="12083" spans="1:6" x14ac:dyDescent="0.25">
      <c r="A12083" s="16" t="s">
        <v>255</v>
      </c>
      <c r="B12083" s="16">
        <v>18018</v>
      </c>
      <c r="C12083" s="16">
        <v>44</v>
      </c>
      <c r="D12083" s="16">
        <v>15.6</v>
      </c>
      <c r="E12083" s="17">
        <v>30621</v>
      </c>
      <c r="F12083" s="17"/>
    </row>
    <row r="12084" spans="1:6" x14ac:dyDescent="0.25">
      <c r="A12084" s="16" t="s">
        <v>255</v>
      </c>
      <c r="B12084" s="16">
        <v>15108</v>
      </c>
      <c r="C12084" s="16">
        <v>120</v>
      </c>
      <c r="D12084" s="16">
        <v>115.5</v>
      </c>
      <c r="E12084" s="17">
        <v>30615</v>
      </c>
      <c r="F12084" s="17"/>
    </row>
    <row r="12085" spans="1:6" x14ac:dyDescent="0.25">
      <c r="A12085" s="16" t="s">
        <v>255</v>
      </c>
      <c r="B12085" s="16">
        <v>16601</v>
      </c>
      <c r="C12085" s="16">
        <v>120</v>
      </c>
      <c r="D12085" s="16">
        <v>106.2</v>
      </c>
      <c r="E12085" s="17">
        <v>35173</v>
      </c>
      <c r="F12085" s="17"/>
    </row>
    <row r="12086" spans="1:6" x14ac:dyDescent="0.25">
      <c r="A12086" s="16" t="s">
        <v>255</v>
      </c>
      <c r="B12086" s="16">
        <v>19446</v>
      </c>
      <c r="C12086" s="16">
        <v>181</v>
      </c>
      <c r="D12086" s="16">
        <v>171</v>
      </c>
      <c r="E12086" s="17">
        <v>29444</v>
      </c>
      <c r="F12086" s="17"/>
    </row>
    <row r="12087" spans="1:6" x14ac:dyDescent="0.25">
      <c r="A12087" s="16" t="s">
        <v>255</v>
      </c>
      <c r="B12087" s="16">
        <v>18951</v>
      </c>
      <c r="C12087" s="16">
        <v>138</v>
      </c>
      <c r="D12087" s="16">
        <v>129.80000000000001</v>
      </c>
      <c r="E12087" s="17">
        <v>28607</v>
      </c>
      <c r="F12087" s="17"/>
    </row>
    <row r="12088" spans="1:6" x14ac:dyDescent="0.25">
      <c r="A12088" s="16" t="s">
        <v>255</v>
      </c>
      <c r="B12088" s="16">
        <v>15145</v>
      </c>
      <c r="C12088" s="16">
        <v>120</v>
      </c>
      <c r="D12088" s="16">
        <v>98.4</v>
      </c>
      <c r="E12088" s="17">
        <v>33604</v>
      </c>
      <c r="F12088" s="17"/>
    </row>
    <row r="12089" spans="1:6" x14ac:dyDescent="0.25">
      <c r="A12089" s="16" t="s">
        <v>255</v>
      </c>
      <c r="B12089" s="16">
        <v>17201</v>
      </c>
      <c r="C12089" s="16">
        <v>60</v>
      </c>
      <c r="D12089" s="16">
        <v>55.9</v>
      </c>
      <c r="E12089" s="17">
        <v>34697</v>
      </c>
      <c r="F12089" s="17"/>
    </row>
    <row r="12090" spans="1:6" x14ac:dyDescent="0.25">
      <c r="A12090" s="16" t="s">
        <v>255</v>
      </c>
      <c r="B12090" s="16">
        <v>19490</v>
      </c>
      <c r="C12090" s="16">
        <v>59</v>
      </c>
      <c r="D12090" s="16">
        <v>55.5</v>
      </c>
      <c r="E12090" s="17">
        <v>32442</v>
      </c>
      <c r="F12090" s="17"/>
    </row>
    <row r="12091" spans="1:6" x14ac:dyDescent="0.25">
      <c r="A12091" s="16" t="s">
        <v>255</v>
      </c>
      <c r="B12091" s="16">
        <v>19152</v>
      </c>
      <c r="C12091" s="16">
        <v>240</v>
      </c>
      <c r="D12091" s="16">
        <v>204.6</v>
      </c>
      <c r="E12091" s="17">
        <v>30141</v>
      </c>
      <c r="F12091" s="17"/>
    </row>
    <row r="12092" spans="1:6" x14ac:dyDescent="0.25">
      <c r="A12092" s="16" t="s">
        <v>255</v>
      </c>
      <c r="B12092" s="16">
        <v>18960</v>
      </c>
      <c r="C12092" s="16">
        <v>90</v>
      </c>
      <c r="D12092" s="16">
        <v>58.6</v>
      </c>
      <c r="E12092" s="17">
        <v>29738</v>
      </c>
      <c r="F12092" s="17"/>
    </row>
    <row r="12093" spans="1:6" x14ac:dyDescent="0.25">
      <c r="A12093" s="16" t="s">
        <v>255</v>
      </c>
      <c r="B12093" s="16">
        <v>19464</v>
      </c>
      <c r="C12093" s="16">
        <v>130</v>
      </c>
      <c r="D12093" s="16">
        <v>118.4</v>
      </c>
      <c r="E12093" s="17">
        <v>34173</v>
      </c>
      <c r="F12093" s="17"/>
    </row>
    <row r="12094" spans="1:6" x14ac:dyDescent="0.25">
      <c r="A12094" s="16" t="s">
        <v>255</v>
      </c>
      <c r="B12094" s="16">
        <v>15146</v>
      </c>
      <c r="C12094" s="16">
        <v>59</v>
      </c>
      <c r="D12094" s="16">
        <v>54.4</v>
      </c>
      <c r="E12094" s="17">
        <v>36053</v>
      </c>
      <c r="F12094" s="17"/>
    </row>
    <row r="12095" spans="1:6" x14ac:dyDescent="0.25">
      <c r="A12095" s="16" t="s">
        <v>255</v>
      </c>
      <c r="B12095" s="16">
        <v>15601</v>
      </c>
      <c r="C12095" s="16">
        <v>408</v>
      </c>
      <c r="D12095" s="16">
        <v>383.5</v>
      </c>
      <c r="E12095" s="17">
        <v>31413</v>
      </c>
      <c r="F12095" s="17"/>
    </row>
    <row r="12096" spans="1:6" x14ac:dyDescent="0.25">
      <c r="A12096" s="16" t="s">
        <v>255</v>
      </c>
      <c r="B12096" s="16">
        <v>15537</v>
      </c>
      <c r="C12096" s="16">
        <v>133</v>
      </c>
      <c r="D12096" s="16">
        <v>121.8</v>
      </c>
      <c r="E12096" s="17">
        <v>28769</v>
      </c>
      <c r="F12096" s="17"/>
    </row>
    <row r="12097" spans="1:6" x14ac:dyDescent="0.25">
      <c r="A12097" s="16" t="s">
        <v>255</v>
      </c>
      <c r="B12097" s="16">
        <v>18104</v>
      </c>
      <c r="C12097" s="16">
        <v>395</v>
      </c>
      <c r="D12097" s="16">
        <v>250</v>
      </c>
      <c r="E12097" s="17">
        <v>24473</v>
      </c>
      <c r="F12097" s="17"/>
    </row>
    <row r="12098" spans="1:6" x14ac:dyDescent="0.25">
      <c r="A12098" s="16" t="s">
        <v>255</v>
      </c>
      <c r="B12098" s="16">
        <v>19073</v>
      </c>
      <c r="C12098" s="16">
        <v>81</v>
      </c>
      <c r="D12098" s="16">
        <v>72.400000000000006</v>
      </c>
      <c r="E12098" s="17">
        <v>27583</v>
      </c>
      <c r="F12098" s="17"/>
    </row>
    <row r="12099" spans="1:6" x14ac:dyDescent="0.25">
      <c r="A12099" s="16" t="s">
        <v>255</v>
      </c>
      <c r="B12099" s="16">
        <v>15120</v>
      </c>
      <c r="C12099" s="16">
        <v>48</v>
      </c>
      <c r="D12099" s="16">
        <v>43</v>
      </c>
      <c r="E12099" s="17">
        <v>24473</v>
      </c>
      <c r="F12099" s="17"/>
    </row>
    <row r="12100" spans="1:6" x14ac:dyDescent="0.25">
      <c r="A12100" s="16" t="s">
        <v>255</v>
      </c>
      <c r="B12100" s="16">
        <v>15234</v>
      </c>
      <c r="C12100" s="16">
        <v>126</v>
      </c>
      <c r="D12100" s="16">
        <v>112</v>
      </c>
      <c r="E12100" s="17">
        <v>24473</v>
      </c>
      <c r="F12100" s="17"/>
    </row>
    <row r="12101" spans="1:6" x14ac:dyDescent="0.25">
      <c r="A12101" s="16" t="s">
        <v>255</v>
      </c>
      <c r="B12101" s="16">
        <v>15139</v>
      </c>
      <c r="C12101" s="16">
        <v>193</v>
      </c>
      <c r="D12101" s="16">
        <v>186.8</v>
      </c>
      <c r="E12101" s="17">
        <v>31419</v>
      </c>
      <c r="F12101" s="17"/>
    </row>
    <row r="12102" spans="1:6" x14ac:dyDescent="0.25">
      <c r="A12102" s="16" t="s">
        <v>255</v>
      </c>
      <c r="B12102" s="16">
        <v>16749</v>
      </c>
      <c r="C12102" s="16">
        <v>34</v>
      </c>
      <c r="D12102" s="16">
        <v>31.2</v>
      </c>
      <c r="E12102" s="17">
        <v>33572</v>
      </c>
      <c r="F12102" s="17"/>
    </row>
    <row r="12103" spans="1:6" x14ac:dyDescent="0.25">
      <c r="A12103" s="16" t="s">
        <v>255</v>
      </c>
      <c r="B12103" s="16">
        <v>19010</v>
      </c>
      <c r="C12103" s="16">
        <v>44</v>
      </c>
      <c r="D12103" s="16">
        <v>40.299999999999997</v>
      </c>
      <c r="E12103" s="17">
        <v>32227</v>
      </c>
      <c r="F12103" s="17"/>
    </row>
    <row r="12104" spans="1:6" x14ac:dyDescent="0.25">
      <c r="A12104" s="16" t="s">
        <v>255</v>
      </c>
      <c r="B12104" s="16">
        <v>15025</v>
      </c>
      <c r="C12104" s="16">
        <v>83</v>
      </c>
      <c r="D12104" s="16">
        <v>77.099999999999994</v>
      </c>
      <c r="E12104" s="17">
        <v>29281</v>
      </c>
      <c r="F12104" s="17"/>
    </row>
    <row r="12105" spans="1:6" x14ac:dyDescent="0.25">
      <c r="A12105" s="16" t="s">
        <v>255</v>
      </c>
      <c r="B12105" s="16">
        <v>15701</v>
      </c>
      <c r="C12105" s="16">
        <v>108</v>
      </c>
      <c r="D12105" s="16">
        <v>83.3</v>
      </c>
      <c r="E12105" s="17">
        <v>32478</v>
      </c>
      <c r="F12105" s="17"/>
    </row>
    <row r="12106" spans="1:6" x14ac:dyDescent="0.25">
      <c r="A12106" s="16" t="s">
        <v>255</v>
      </c>
      <c r="B12106" s="16">
        <v>17241</v>
      </c>
      <c r="C12106" s="16">
        <v>79</v>
      </c>
      <c r="D12106" s="16">
        <v>72.900000000000006</v>
      </c>
      <c r="E12106" s="17">
        <v>28268</v>
      </c>
      <c r="F12106" s="17"/>
    </row>
    <row r="12107" spans="1:6" x14ac:dyDescent="0.25">
      <c r="A12107" s="16" t="s">
        <v>255</v>
      </c>
      <c r="B12107" s="16">
        <v>17057</v>
      </c>
      <c r="C12107" s="16">
        <v>136</v>
      </c>
      <c r="D12107" s="16">
        <v>128.80000000000001</v>
      </c>
      <c r="E12107" s="17">
        <v>28095</v>
      </c>
      <c r="F12107" s="17"/>
    </row>
    <row r="12108" spans="1:6" x14ac:dyDescent="0.25">
      <c r="A12108" s="16" t="s">
        <v>255</v>
      </c>
      <c r="B12108" s="16">
        <v>18616</v>
      </c>
      <c r="C12108" s="16">
        <v>67</v>
      </c>
      <c r="D12108" s="16">
        <v>54.7</v>
      </c>
      <c r="E12108" s="17">
        <v>34213</v>
      </c>
      <c r="F12108" s="17"/>
    </row>
    <row r="12109" spans="1:6" x14ac:dyDescent="0.25">
      <c r="A12109" s="16" t="s">
        <v>255</v>
      </c>
      <c r="B12109" s="16">
        <v>16346</v>
      </c>
      <c r="C12109" s="16">
        <v>16</v>
      </c>
      <c r="D12109" s="16">
        <v>11.8</v>
      </c>
      <c r="E12109" s="17">
        <v>34961</v>
      </c>
      <c r="F12109" s="17"/>
    </row>
    <row r="12110" spans="1:6" x14ac:dyDescent="0.25">
      <c r="A12110" s="16" t="s">
        <v>255</v>
      </c>
      <c r="B12110" s="16">
        <v>17222</v>
      </c>
      <c r="C12110" s="16">
        <v>92</v>
      </c>
      <c r="D12110" s="16">
        <v>83</v>
      </c>
      <c r="E12110" s="17">
        <v>31747</v>
      </c>
      <c r="F12110" s="17"/>
    </row>
    <row r="12111" spans="1:6" x14ac:dyDescent="0.25">
      <c r="A12111" s="16" t="s">
        <v>255</v>
      </c>
      <c r="B12111" s="16">
        <v>16415</v>
      </c>
      <c r="C12111" s="16">
        <v>121</v>
      </c>
      <c r="D12111" s="16">
        <v>111.9</v>
      </c>
      <c r="E12111" s="17">
        <v>30447</v>
      </c>
      <c r="F12111" s="17"/>
    </row>
    <row r="12112" spans="1:6" x14ac:dyDescent="0.25">
      <c r="A12112" s="16" t="s">
        <v>255</v>
      </c>
      <c r="B12112" s="16">
        <v>15642</v>
      </c>
      <c r="C12112" s="16">
        <v>120</v>
      </c>
      <c r="D12112" s="16">
        <v>109.9</v>
      </c>
      <c r="E12112" s="17">
        <v>28359</v>
      </c>
      <c r="F12112" s="17"/>
    </row>
    <row r="12113" spans="1:6" x14ac:dyDescent="0.25">
      <c r="A12113" s="16" t="s">
        <v>255</v>
      </c>
      <c r="B12113" s="16">
        <v>19104</v>
      </c>
      <c r="C12113" s="16">
        <v>176</v>
      </c>
      <c r="D12113" s="16">
        <v>147.6</v>
      </c>
      <c r="E12113" s="17">
        <v>31009</v>
      </c>
      <c r="F12113" s="17"/>
    </row>
    <row r="12114" spans="1:6" x14ac:dyDescent="0.25">
      <c r="A12114" s="16" t="s">
        <v>255</v>
      </c>
      <c r="B12114" s="16">
        <v>15601</v>
      </c>
      <c r="C12114" s="16">
        <v>137</v>
      </c>
      <c r="D12114" s="16">
        <v>106</v>
      </c>
      <c r="E12114" s="17">
        <v>29665</v>
      </c>
      <c r="F12114" s="17"/>
    </row>
    <row r="12115" spans="1:6" x14ac:dyDescent="0.25">
      <c r="A12115" s="16" t="s">
        <v>255</v>
      </c>
      <c r="B12115" s="16">
        <v>19131</v>
      </c>
      <c r="C12115" s="16">
        <v>154</v>
      </c>
      <c r="D12115" s="16">
        <v>132.30000000000001</v>
      </c>
      <c r="E12115" s="17">
        <v>24488</v>
      </c>
      <c r="F12115" s="17"/>
    </row>
    <row r="12116" spans="1:6" x14ac:dyDescent="0.25">
      <c r="A12116" s="16" t="s">
        <v>255</v>
      </c>
      <c r="B12116" s="16">
        <v>16509</v>
      </c>
      <c r="C12116" s="16">
        <v>80</v>
      </c>
      <c r="D12116" s="16">
        <v>43.2</v>
      </c>
      <c r="E12116" s="17">
        <v>24516</v>
      </c>
      <c r="F12116" s="17"/>
    </row>
    <row r="12117" spans="1:6" x14ac:dyDescent="0.25">
      <c r="A12117" s="16" t="s">
        <v>255</v>
      </c>
      <c r="B12117" s="16">
        <v>18202</v>
      </c>
      <c r="C12117" s="16">
        <v>297</v>
      </c>
      <c r="D12117" s="16">
        <v>252</v>
      </c>
      <c r="E12117" s="17">
        <v>30468</v>
      </c>
      <c r="F12117" s="17"/>
    </row>
    <row r="12118" spans="1:6" x14ac:dyDescent="0.25">
      <c r="A12118" s="16" t="s">
        <v>255</v>
      </c>
      <c r="B12118" s="16">
        <v>15132</v>
      </c>
      <c r="C12118" s="16">
        <v>360</v>
      </c>
      <c r="D12118" s="16">
        <v>258.60000000000002</v>
      </c>
      <c r="E12118" s="17">
        <v>30708</v>
      </c>
      <c r="F12118" s="17"/>
    </row>
    <row r="12119" spans="1:6" x14ac:dyDescent="0.25">
      <c r="A12119" s="16" t="s">
        <v>255</v>
      </c>
      <c r="B12119" s="16">
        <v>15650</v>
      </c>
      <c r="C12119" s="16">
        <v>107</v>
      </c>
      <c r="D12119" s="16">
        <v>98.8</v>
      </c>
      <c r="E12119" s="17">
        <v>34060</v>
      </c>
      <c r="F12119" s="17"/>
    </row>
    <row r="12120" spans="1:6" x14ac:dyDescent="0.25">
      <c r="A12120" s="16" t="s">
        <v>255</v>
      </c>
      <c r="B12120" s="16">
        <v>18330</v>
      </c>
      <c r="C12120" s="16">
        <v>119</v>
      </c>
      <c r="D12120" s="16">
        <v>110.9</v>
      </c>
      <c r="E12120" s="17">
        <v>29312</v>
      </c>
      <c r="F12120" s="17"/>
    </row>
    <row r="12121" spans="1:6" x14ac:dyDescent="0.25">
      <c r="A12121" s="16" t="s">
        <v>255</v>
      </c>
      <c r="B12121" s="16">
        <v>18235</v>
      </c>
      <c r="C12121" s="16">
        <v>91</v>
      </c>
      <c r="D12121" s="16">
        <v>81.599999999999994</v>
      </c>
      <c r="E12121" s="17">
        <v>25576</v>
      </c>
      <c r="F12121" s="17"/>
    </row>
    <row r="12122" spans="1:6" x14ac:dyDescent="0.25">
      <c r="A12122" s="16" t="s">
        <v>255</v>
      </c>
      <c r="B12122" s="16">
        <v>17601</v>
      </c>
      <c r="C12122" s="16">
        <v>188</v>
      </c>
      <c r="D12122" s="16">
        <v>148.9</v>
      </c>
      <c r="E12122" s="17">
        <v>30407</v>
      </c>
      <c r="F12122" s="17"/>
    </row>
    <row r="12123" spans="1:6" x14ac:dyDescent="0.25">
      <c r="A12123" s="16" t="s">
        <v>255</v>
      </c>
      <c r="B12123" s="16">
        <v>16365</v>
      </c>
      <c r="C12123" s="16">
        <v>106</v>
      </c>
      <c r="D12123" s="16">
        <v>90</v>
      </c>
      <c r="E12123" s="17">
        <v>28245</v>
      </c>
      <c r="F12123" s="17"/>
    </row>
    <row r="12124" spans="1:6" x14ac:dyDescent="0.25">
      <c r="A12124" s="16" t="s">
        <v>255</v>
      </c>
      <c r="B12124" s="16">
        <v>15370</v>
      </c>
      <c r="C12124" s="16">
        <v>121</v>
      </c>
      <c r="D12124" s="16">
        <v>103</v>
      </c>
      <c r="E12124" s="17">
        <v>30682</v>
      </c>
      <c r="F12124" s="17"/>
    </row>
    <row r="12125" spans="1:6" x14ac:dyDescent="0.25">
      <c r="A12125" s="16" t="s">
        <v>255</v>
      </c>
      <c r="B12125" s="16">
        <v>16652</v>
      </c>
      <c r="C12125" s="16">
        <v>93</v>
      </c>
      <c r="D12125" s="16">
        <v>89.1</v>
      </c>
      <c r="E12125" s="17">
        <v>26413</v>
      </c>
      <c r="F12125" s="17"/>
    </row>
    <row r="12126" spans="1:6" x14ac:dyDescent="0.25">
      <c r="A12126" s="16" t="s">
        <v>255</v>
      </c>
      <c r="B12126" s="16">
        <v>17313</v>
      </c>
      <c r="C12126" s="16">
        <v>202</v>
      </c>
      <c r="D12126" s="16">
        <v>172.2</v>
      </c>
      <c r="E12126" s="17">
        <v>29145</v>
      </c>
      <c r="F12126" s="17"/>
    </row>
    <row r="12127" spans="1:6" x14ac:dyDescent="0.25">
      <c r="A12127" s="16" t="s">
        <v>255</v>
      </c>
      <c r="B12127" s="16">
        <v>15834</v>
      </c>
      <c r="C12127" s="16">
        <v>39</v>
      </c>
      <c r="D12127" s="16">
        <v>31.1</v>
      </c>
      <c r="E12127" s="17">
        <v>28004</v>
      </c>
      <c r="F12127" s="17"/>
    </row>
    <row r="12128" spans="1:6" x14ac:dyDescent="0.25">
      <c r="A12128" s="16" t="s">
        <v>255</v>
      </c>
      <c r="B12128" s="16">
        <v>17866</v>
      </c>
      <c r="C12128" s="16">
        <v>271</v>
      </c>
      <c r="D12128" s="16">
        <v>211.4</v>
      </c>
      <c r="E12128" s="17">
        <v>24473</v>
      </c>
      <c r="F12128" s="17"/>
    </row>
    <row r="12129" spans="1:6" x14ac:dyDescent="0.25">
      <c r="A12129" s="16" t="s">
        <v>255</v>
      </c>
      <c r="B12129" s="16">
        <v>15530</v>
      </c>
      <c r="C12129" s="16">
        <v>150</v>
      </c>
      <c r="D12129" s="16">
        <v>134</v>
      </c>
      <c r="E12129" s="17">
        <v>32996</v>
      </c>
      <c r="F12129" s="17"/>
    </row>
    <row r="12130" spans="1:6" x14ac:dyDescent="0.25">
      <c r="A12130" s="16" t="s">
        <v>255</v>
      </c>
      <c r="B12130" s="16">
        <v>15090</v>
      </c>
      <c r="C12130" s="16">
        <v>55</v>
      </c>
      <c r="D12130" s="16">
        <v>51.8</v>
      </c>
      <c r="E12130" s="17">
        <v>34179</v>
      </c>
      <c r="F12130" s="17"/>
    </row>
    <row r="12131" spans="1:6" x14ac:dyDescent="0.25">
      <c r="A12131" s="16" t="s">
        <v>255</v>
      </c>
      <c r="B12131" s="16">
        <v>16947</v>
      </c>
      <c r="C12131" s="16">
        <v>200</v>
      </c>
      <c r="D12131" s="16">
        <v>132.30000000000001</v>
      </c>
      <c r="E12131" s="17">
        <v>30560</v>
      </c>
      <c r="F12131" s="17"/>
    </row>
    <row r="12132" spans="1:6" x14ac:dyDescent="0.25">
      <c r="A12132" s="16" t="s">
        <v>255</v>
      </c>
      <c r="B12132" s="16">
        <v>15063</v>
      </c>
      <c r="C12132" s="16">
        <v>60</v>
      </c>
      <c r="D12132" s="16">
        <v>52.2</v>
      </c>
      <c r="E12132" s="17">
        <v>37627</v>
      </c>
      <c r="F12132" s="17"/>
    </row>
    <row r="12133" spans="1:6" x14ac:dyDescent="0.25">
      <c r="A12133" s="16" t="s">
        <v>255</v>
      </c>
      <c r="B12133" s="16">
        <v>17512</v>
      </c>
      <c r="C12133" s="16">
        <v>173</v>
      </c>
      <c r="D12133" s="16">
        <v>159.19999999999999</v>
      </c>
      <c r="E12133" s="17">
        <v>28521</v>
      </c>
      <c r="F12133" s="17"/>
    </row>
    <row r="12134" spans="1:6" x14ac:dyDescent="0.25">
      <c r="A12134" s="16" t="s">
        <v>255</v>
      </c>
      <c r="B12134" s="16">
        <v>16701</v>
      </c>
      <c r="C12134" s="16">
        <v>115</v>
      </c>
      <c r="D12134" s="16">
        <v>95</v>
      </c>
      <c r="E12134" s="17">
        <v>31201</v>
      </c>
      <c r="F12134" s="17"/>
    </row>
    <row r="12135" spans="1:6" x14ac:dyDescent="0.25">
      <c r="A12135" s="16" t="s">
        <v>255</v>
      </c>
      <c r="B12135" s="16">
        <v>19095</v>
      </c>
      <c r="C12135" s="16">
        <v>106</v>
      </c>
      <c r="D12135" s="16">
        <v>100.5</v>
      </c>
      <c r="E12135" s="17">
        <v>27884</v>
      </c>
      <c r="F12135" s="17"/>
    </row>
    <row r="12136" spans="1:6" x14ac:dyDescent="0.25">
      <c r="A12136" s="16" t="s">
        <v>255</v>
      </c>
      <c r="B12136" s="16">
        <v>19116</v>
      </c>
      <c r="C12136" s="16">
        <v>225</v>
      </c>
      <c r="D12136" s="16">
        <v>188.8</v>
      </c>
      <c r="E12136" s="17">
        <v>24473</v>
      </c>
      <c r="F12136" s="17"/>
    </row>
    <row r="12137" spans="1:6" x14ac:dyDescent="0.25">
      <c r="A12137" s="16" t="s">
        <v>255</v>
      </c>
      <c r="B12137" s="16">
        <v>17961</v>
      </c>
      <c r="C12137" s="16">
        <v>130</v>
      </c>
      <c r="D12137" s="16">
        <v>106.8</v>
      </c>
      <c r="E12137" s="17">
        <v>33843</v>
      </c>
      <c r="F12137" s="17"/>
    </row>
    <row r="12138" spans="1:6" x14ac:dyDescent="0.25">
      <c r="A12138" s="16" t="s">
        <v>255</v>
      </c>
      <c r="B12138" s="16">
        <v>15401</v>
      </c>
      <c r="C12138" s="16">
        <v>139</v>
      </c>
      <c r="D12138" s="16">
        <v>117.3</v>
      </c>
      <c r="E12138" s="17">
        <v>30773</v>
      </c>
      <c r="F12138" s="17"/>
    </row>
    <row r="12139" spans="1:6" x14ac:dyDescent="0.25">
      <c r="A12139" s="16" t="s">
        <v>255</v>
      </c>
      <c r="B12139" s="16">
        <v>18472</v>
      </c>
      <c r="C12139" s="16">
        <v>121</v>
      </c>
      <c r="D12139" s="16">
        <v>82</v>
      </c>
      <c r="E12139" s="17">
        <v>34599</v>
      </c>
      <c r="F12139" s="17"/>
    </row>
    <row r="12140" spans="1:6" x14ac:dyDescent="0.25">
      <c r="A12140" s="16" t="s">
        <v>255</v>
      </c>
      <c r="B12140" s="16">
        <v>15301</v>
      </c>
      <c r="C12140" s="16">
        <v>74</v>
      </c>
      <c r="D12140" s="16">
        <v>67.599999999999994</v>
      </c>
      <c r="E12140" s="17">
        <v>30926</v>
      </c>
      <c r="F12140" s="17"/>
    </row>
    <row r="12141" spans="1:6" x14ac:dyDescent="0.25">
      <c r="A12141" s="16" t="s">
        <v>255</v>
      </c>
      <c r="B12141" s="16">
        <v>17325</v>
      </c>
      <c r="C12141" s="16">
        <v>102</v>
      </c>
      <c r="D12141" s="16">
        <v>94.3</v>
      </c>
      <c r="E12141" s="17">
        <v>25111</v>
      </c>
      <c r="F12141" s="17"/>
    </row>
    <row r="12142" spans="1:6" x14ac:dyDescent="0.25">
      <c r="A12142" s="16" t="s">
        <v>255</v>
      </c>
      <c r="B12142" s="16">
        <v>15146</v>
      </c>
      <c r="C12142" s="16">
        <v>120</v>
      </c>
      <c r="D12142" s="16">
        <v>111.2</v>
      </c>
      <c r="E12142" s="17">
        <v>30796</v>
      </c>
      <c r="F12142" s="17"/>
    </row>
    <row r="12143" spans="1:6" x14ac:dyDescent="0.25">
      <c r="A12143" s="16" t="s">
        <v>255</v>
      </c>
      <c r="B12143" s="16">
        <v>18436</v>
      </c>
      <c r="C12143" s="16">
        <v>120</v>
      </c>
      <c r="D12143" s="16">
        <v>80.8</v>
      </c>
      <c r="E12143" s="17">
        <v>29613</v>
      </c>
      <c r="F12143" s="17"/>
    </row>
    <row r="12144" spans="1:6" x14ac:dyDescent="0.25">
      <c r="A12144" s="16" t="s">
        <v>255</v>
      </c>
      <c r="B12144" s="16">
        <v>19064</v>
      </c>
      <c r="C12144" s="16">
        <v>100</v>
      </c>
      <c r="D12144" s="16">
        <v>51.1</v>
      </c>
      <c r="E12144" s="17">
        <v>31062</v>
      </c>
      <c r="F12144" s="17"/>
    </row>
    <row r="12145" spans="1:6" x14ac:dyDescent="0.25">
      <c r="A12145" s="16" t="s">
        <v>255</v>
      </c>
      <c r="B12145" s="16">
        <v>19344</v>
      </c>
      <c r="C12145" s="16">
        <v>129</v>
      </c>
      <c r="D12145" s="16">
        <v>118.7</v>
      </c>
      <c r="E12145" s="17">
        <v>30272</v>
      </c>
      <c r="F12145" s="17"/>
    </row>
    <row r="12146" spans="1:6" x14ac:dyDescent="0.25">
      <c r="A12146" s="16" t="s">
        <v>255</v>
      </c>
      <c r="B12146" s="16">
        <v>19035</v>
      </c>
      <c r="C12146" s="16">
        <v>49</v>
      </c>
      <c r="D12146" s="16">
        <v>40.799999999999997</v>
      </c>
      <c r="E12146" s="17">
        <v>31649</v>
      </c>
      <c r="F12146" s="17"/>
    </row>
    <row r="12147" spans="1:6" x14ac:dyDescent="0.25">
      <c r="A12147" s="16" t="s">
        <v>255</v>
      </c>
      <c r="B12147" s="16">
        <v>16648</v>
      </c>
      <c r="C12147" s="16">
        <v>89</v>
      </c>
      <c r="D12147" s="16">
        <v>79.400000000000006</v>
      </c>
      <c r="E12147" s="17">
        <v>29007</v>
      </c>
      <c r="F12147" s="17"/>
    </row>
    <row r="12148" spans="1:6" x14ac:dyDescent="0.25">
      <c r="A12148" s="16" t="s">
        <v>255</v>
      </c>
      <c r="B12148" s="16">
        <v>17404</v>
      </c>
      <c r="C12148" s="16">
        <v>104</v>
      </c>
      <c r="D12148" s="16">
        <v>99.5</v>
      </c>
      <c r="E12148" s="17">
        <v>30682</v>
      </c>
      <c r="F12148" s="17"/>
    </row>
    <row r="12149" spans="1:6" x14ac:dyDescent="0.25">
      <c r="A12149" s="16" t="s">
        <v>255</v>
      </c>
      <c r="B12149" s="16">
        <v>15317</v>
      </c>
      <c r="C12149" s="16">
        <v>115</v>
      </c>
      <c r="D12149" s="16">
        <v>104.2</v>
      </c>
      <c r="E12149" s="17">
        <v>24473</v>
      </c>
      <c r="F12149" s="17"/>
    </row>
    <row r="12150" spans="1:6" x14ac:dyDescent="0.25">
      <c r="A12150" s="16" t="s">
        <v>255</v>
      </c>
      <c r="B12150" s="16">
        <v>19063</v>
      </c>
      <c r="C12150" s="16">
        <v>86</v>
      </c>
      <c r="D12150" s="16">
        <v>83.4</v>
      </c>
      <c r="E12150" s="17">
        <v>35016</v>
      </c>
      <c r="F12150" s="17"/>
    </row>
    <row r="12151" spans="1:6" x14ac:dyDescent="0.25">
      <c r="A12151" s="16" t="s">
        <v>255</v>
      </c>
      <c r="B12151" s="16">
        <v>19002</v>
      </c>
      <c r="C12151" s="16">
        <v>100</v>
      </c>
      <c r="D12151" s="16">
        <v>93.3</v>
      </c>
      <c r="E12151" s="17">
        <v>24524</v>
      </c>
      <c r="F12151" s="17"/>
    </row>
    <row r="12152" spans="1:6" x14ac:dyDescent="0.25">
      <c r="A12152" s="16" t="s">
        <v>255</v>
      </c>
      <c r="B12152" s="16">
        <v>16502</v>
      </c>
      <c r="C12152" s="16">
        <v>110</v>
      </c>
      <c r="D12152" s="16">
        <v>97.2</v>
      </c>
      <c r="E12152" s="17">
        <v>30879</v>
      </c>
      <c r="F12152" s="17"/>
    </row>
    <row r="12153" spans="1:6" x14ac:dyDescent="0.25">
      <c r="A12153" s="16" t="s">
        <v>255</v>
      </c>
      <c r="B12153" s="16">
        <v>16059</v>
      </c>
      <c r="C12153" s="16">
        <v>47</v>
      </c>
      <c r="D12153" s="16">
        <v>23.5</v>
      </c>
      <c r="E12153" s="17">
        <v>28221</v>
      </c>
      <c r="F12153" s="17"/>
    </row>
    <row r="12154" spans="1:6" x14ac:dyDescent="0.25">
      <c r="A12154" s="16" t="s">
        <v>255</v>
      </c>
      <c r="B12154" s="16">
        <v>19401</v>
      </c>
      <c r="C12154" s="16">
        <v>99</v>
      </c>
      <c r="D12154" s="16">
        <v>89.3</v>
      </c>
      <c r="E12154" s="17">
        <v>35318</v>
      </c>
      <c r="F12154" s="17"/>
    </row>
    <row r="12155" spans="1:6" x14ac:dyDescent="0.25">
      <c r="A12155" s="16" t="s">
        <v>255</v>
      </c>
      <c r="B12155" s="16">
        <v>17110</v>
      </c>
      <c r="C12155" s="16">
        <v>95</v>
      </c>
      <c r="D12155" s="16">
        <v>90.4</v>
      </c>
      <c r="E12155" s="17">
        <v>24473</v>
      </c>
      <c r="F12155" s="17"/>
    </row>
    <row r="12156" spans="1:6" x14ac:dyDescent="0.25">
      <c r="A12156" s="16" t="s">
        <v>255</v>
      </c>
      <c r="B12156" s="16">
        <v>15206</v>
      </c>
      <c r="C12156" s="16">
        <v>236</v>
      </c>
      <c r="D12156" s="16">
        <v>210.5</v>
      </c>
      <c r="E12156" s="17">
        <v>39814</v>
      </c>
      <c r="F12156" s="17"/>
    </row>
    <row r="12157" spans="1:6" x14ac:dyDescent="0.25">
      <c r="A12157" s="16" t="s">
        <v>255</v>
      </c>
      <c r="B12157" s="16">
        <v>18704</v>
      </c>
      <c r="C12157" s="16">
        <v>65</v>
      </c>
      <c r="D12157" s="16">
        <v>54.1</v>
      </c>
      <c r="E12157" s="17">
        <v>34190</v>
      </c>
      <c r="F12157" s="17"/>
    </row>
    <row r="12158" spans="1:6" x14ac:dyDescent="0.25">
      <c r="A12158" s="16" t="s">
        <v>255</v>
      </c>
      <c r="B12158" s="16">
        <v>19034</v>
      </c>
      <c r="C12158" s="16">
        <v>118</v>
      </c>
      <c r="D12158" s="16">
        <v>98.1</v>
      </c>
      <c r="E12158" s="17">
        <v>29691</v>
      </c>
      <c r="F12158" s="17"/>
    </row>
    <row r="12159" spans="1:6" x14ac:dyDescent="0.25">
      <c r="A12159" s="16" t="s">
        <v>255</v>
      </c>
      <c r="B12159" s="16">
        <v>15147</v>
      </c>
      <c r="C12159" s="16">
        <v>60</v>
      </c>
      <c r="D12159" s="16">
        <v>59</v>
      </c>
      <c r="E12159" s="17">
        <v>33903</v>
      </c>
      <c r="F12159" s="17"/>
    </row>
    <row r="12160" spans="1:6" x14ac:dyDescent="0.25">
      <c r="A12160" s="16" t="s">
        <v>255</v>
      </c>
      <c r="B12160" s="16">
        <v>18701</v>
      </c>
      <c r="C12160" s="16">
        <v>50</v>
      </c>
      <c r="D12160" s="16">
        <v>43.6</v>
      </c>
      <c r="E12160" s="17">
        <v>30498</v>
      </c>
      <c r="F12160" s="17"/>
    </row>
    <row r="12161" spans="1:6" x14ac:dyDescent="0.25">
      <c r="A12161" s="16" t="s">
        <v>255</v>
      </c>
      <c r="B12161" s="16">
        <v>18042</v>
      </c>
      <c r="C12161" s="16">
        <v>97</v>
      </c>
      <c r="D12161" s="16">
        <v>85.5</v>
      </c>
      <c r="E12161" s="17">
        <v>24473</v>
      </c>
      <c r="F12161" s="17"/>
    </row>
    <row r="12162" spans="1:6" x14ac:dyDescent="0.25">
      <c r="A12162" s="16" t="s">
        <v>255</v>
      </c>
      <c r="B12162" s="16">
        <v>15122</v>
      </c>
      <c r="C12162" s="16">
        <v>118</v>
      </c>
      <c r="D12162" s="16">
        <v>102.6</v>
      </c>
      <c r="E12162" s="17">
        <v>32042</v>
      </c>
      <c r="F12162" s="17"/>
    </row>
    <row r="12163" spans="1:6" x14ac:dyDescent="0.25">
      <c r="A12163" s="16" t="s">
        <v>255</v>
      </c>
      <c r="B12163" s="16">
        <v>19611</v>
      </c>
      <c r="C12163" s="16">
        <v>184</v>
      </c>
      <c r="D12163" s="16">
        <v>154.1</v>
      </c>
      <c r="E12163" s="17">
        <v>24824</v>
      </c>
      <c r="F12163" s="17"/>
    </row>
    <row r="12164" spans="1:6" x14ac:dyDescent="0.25">
      <c r="A12164" s="16" t="s">
        <v>255</v>
      </c>
      <c r="B12164" s="16">
        <v>19128</v>
      </c>
      <c r="C12164" s="16">
        <v>133</v>
      </c>
      <c r="D12164" s="16">
        <v>108.5</v>
      </c>
      <c r="E12164" s="17">
        <v>29308</v>
      </c>
      <c r="F12164" s="17"/>
    </row>
    <row r="12165" spans="1:6" x14ac:dyDescent="0.25">
      <c r="A12165" s="16" t="s">
        <v>255</v>
      </c>
      <c r="B12165" s="16">
        <v>18810</v>
      </c>
      <c r="C12165" s="16">
        <v>90</v>
      </c>
      <c r="D12165" s="16">
        <v>54.5</v>
      </c>
      <c r="E12165" s="17">
        <v>42100</v>
      </c>
      <c r="F12165" s="17"/>
    </row>
    <row r="12166" spans="1:6" x14ac:dyDescent="0.25">
      <c r="A12166" s="16" t="s">
        <v>255</v>
      </c>
      <c r="B12166" s="16">
        <v>16648</v>
      </c>
      <c r="C12166" s="16">
        <v>257</v>
      </c>
      <c r="D12166" s="16">
        <v>233.3</v>
      </c>
      <c r="E12166" s="17">
        <v>39814</v>
      </c>
      <c r="F12166" s="17"/>
    </row>
    <row r="12167" spans="1:6" x14ac:dyDescent="0.25">
      <c r="A12167" s="16" t="s">
        <v>255</v>
      </c>
      <c r="B12167" s="16">
        <v>18045</v>
      </c>
      <c r="C12167" s="16">
        <v>227</v>
      </c>
      <c r="D12167" s="16">
        <v>212.3</v>
      </c>
      <c r="E12167" s="17">
        <v>30151</v>
      </c>
      <c r="F12167" s="17"/>
    </row>
    <row r="12168" spans="1:6" x14ac:dyDescent="0.25">
      <c r="A12168" s="16" t="s">
        <v>255</v>
      </c>
      <c r="B12168" s="16">
        <v>18940</v>
      </c>
      <c r="C12168" s="16">
        <v>47</v>
      </c>
      <c r="D12168" s="16">
        <v>44.2</v>
      </c>
      <c r="E12168" s="17">
        <v>30682</v>
      </c>
      <c r="F12168" s="17"/>
    </row>
    <row r="12169" spans="1:6" x14ac:dyDescent="0.25">
      <c r="A12169" s="16" t="s">
        <v>255</v>
      </c>
      <c r="B12169" s="16">
        <v>18940</v>
      </c>
      <c r="C12169" s="16">
        <v>53</v>
      </c>
      <c r="D12169" s="16">
        <v>44.3</v>
      </c>
      <c r="E12169" s="17">
        <v>29376</v>
      </c>
      <c r="F12169" s="17"/>
    </row>
    <row r="12170" spans="1:6" x14ac:dyDescent="0.25">
      <c r="A12170" s="16" t="s">
        <v>255</v>
      </c>
      <c r="B12170" s="16">
        <v>17837</v>
      </c>
      <c r="C12170" s="16">
        <v>226</v>
      </c>
      <c r="D12170" s="16">
        <v>125</v>
      </c>
      <c r="E12170" s="17">
        <v>25791</v>
      </c>
      <c r="F12170" s="17"/>
    </row>
    <row r="12171" spans="1:6" x14ac:dyDescent="0.25">
      <c r="A12171" s="16" t="s">
        <v>255</v>
      </c>
      <c r="B12171" s="16">
        <v>16407</v>
      </c>
      <c r="C12171" s="16">
        <v>121</v>
      </c>
      <c r="D12171" s="16">
        <v>109</v>
      </c>
      <c r="E12171" s="17">
        <v>29587</v>
      </c>
      <c r="F12171" s="17"/>
    </row>
    <row r="12172" spans="1:6" x14ac:dyDescent="0.25">
      <c r="A12172" s="16" t="s">
        <v>255</v>
      </c>
      <c r="B12172" s="16">
        <v>17003</v>
      </c>
      <c r="C12172" s="16">
        <v>55</v>
      </c>
      <c r="D12172" s="16">
        <v>52.9</v>
      </c>
      <c r="E12172" s="17">
        <v>33117</v>
      </c>
      <c r="F12172" s="17"/>
    </row>
    <row r="12173" spans="1:6" x14ac:dyDescent="0.25">
      <c r="A12173" s="16" t="s">
        <v>255</v>
      </c>
      <c r="B12173" s="16">
        <v>18103</v>
      </c>
      <c r="C12173" s="16">
        <v>111</v>
      </c>
      <c r="D12173" s="16">
        <v>101.1</v>
      </c>
      <c r="E12173" s="17">
        <v>24526</v>
      </c>
      <c r="F12173" s="17"/>
    </row>
    <row r="12174" spans="1:6" x14ac:dyDescent="0.25">
      <c r="A12174" s="16" t="s">
        <v>255</v>
      </c>
      <c r="B12174" s="16">
        <v>16412</v>
      </c>
      <c r="C12174" s="16">
        <v>121</v>
      </c>
      <c r="D12174" s="16">
        <v>108.9</v>
      </c>
      <c r="E12174" s="17">
        <v>30768</v>
      </c>
      <c r="F12174" s="17"/>
    </row>
    <row r="12175" spans="1:6" x14ac:dyDescent="0.25">
      <c r="A12175" s="16" t="s">
        <v>255</v>
      </c>
      <c r="B12175" s="16">
        <v>16001</v>
      </c>
      <c r="C12175" s="16">
        <v>220</v>
      </c>
      <c r="D12175" s="16">
        <v>214.3</v>
      </c>
      <c r="E12175" s="17">
        <v>32568</v>
      </c>
      <c r="F12175" s="17"/>
    </row>
    <row r="12176" spans="1:6" x14ac:dyDescent="0.25">
      <c r="A12176" s="16" t="s">
        <v>255</v>
      </c>
      <c r="B12176" s="16">
        <v>16105</v>
      </c>
      <c r="C12176" s="16">
        <v>78</v>
      </c>
      <c r="D12176" s="16">
        <v>71.5</v>
      </c>
      <c r="E12176" s="17">
        <v>35867</v>
      </c>
      <c r="F12176" s="17"/>
    </row>
    <row r="12177" spans="1:6" x14ac:dyDescent="0.25">
      <c r="A12177" s="16" t="s">
        <v>255</v>
      </c>
      <c r="B12177" s="16">
        <v>19390</v>
      </c>
      <c r="C12177" s="16">
        <v>120</v>
      </c>
      <c r="D12177" s="16">
        <v>116.3</v>
      </c>
      <c r="E12177" s="17">
        <v>39281</v>
      </c>
      <c r="F12177" s="17"/>
    </row>
    <row r="12178" spans="1:6" x14ac:dyDescent="0.25">
      <c r="A12178" s="16" t="s">
        <v>255</v>
      </c>
      <c r="B12178" s="16">
        <v>15701</v>
      </c>
      <c r="C12178" s="16">
        <v>56</v>
      </c>
      <c r="D12178" s="16">
        <v>44.2</v>
      </c>
      <c r="E12178" s="17">
        <v>27192</v>
      </c>
      <c r="F12178" s="17"/>
    </row>
    <row r="12179" spans="1:6" x14ac:dyDescent="0.25">
      <c r="A12179" s="16" t="s">
        <v>255</v>
      </c>
      <c r="B12179" s="16">
        <v>15650</v>
      </c>
      <c r="C12179" s="16">
        <v>120</v>
      </c>
      <c r="D12179" s="16">
        <v>95.5</v>
      </c>
      <c r="E12179" s="17">
        <v>33504</v>
      </c>
      <c r="F12179" s="17"/>
    </row>
    <row r="12180" spans="1:6" x14ac:dyDescent="0.25">
      <c r="A12180" s="16" t="s">
        <v>255</v>
      </c>
      <c r="B12180" s="16">
        <v>16502</v>
      </c>
      <c r="C12180" s="16">
        <v>106</v>
      </c>
      <c r="D12180" s="16">
        <v>100.8</v>
      </c>
      <c r="E12180" s="17">
        <v>24615</v>
      </c>
      <c r="F12180" s="17"/>
    </row>
    <row r="12181" spans="1:6" x14ac:dyDescent="0.25">
      <c r="A12181" s="16" t="s">
        <v>255</v>
      </c>
      <c r="B12181" s="16">
        <v>16146</v>
      </c>
      <c r="C12181" s="16">
        <v>54</v>
      </c>
      <c r="D12181" s="16">
        <v>49.1</v>
      </c>
      <c r="E12181" s="17">
        <v>36676</v>
      </c>
      <c r="F12181" s="17"/>
    </row>
    <row r="12182" spans="1:6" x14ac:dyDescent="0.25">
      <c r="A12182" s="16" t="s">
        <v>255</v>
      </c>
      <c r="B12182" s="16">
        <v>18966</v>
      </c>
      <c r="C12182" s="16">
        <v>66</v>
      </c>
      <c r="D12182" s="16">
        <v>44.7</v>
      </c>
      <c r="E12182" s="17">
        <v>29007</v>
      </c>
      <c r="F12182" s="17"/>
    </row>
    <row r="12183" spans="1:6" x14ac:dyDescent="0.25">
      <c r="A12183" s="16" t="s">
        <v>255</v>
      </c>
      <c r="B12183" s="16">
        <v>15601</v>
      </c>
      <c r="C12183" s="16">
        <v>77</v>
      </c>
      <c r="D12183" s="16">
        <v>72.099999999999994</v>
      </c>
      <c r="E12183" s="17">
        <v>35464</v>
      </c>
      <c r="F12183" s="17"/>
    </row>
    <row r="12184" spans="1:6" x14ac:dyDescent="0.25">
      <c r="A12184" s="16" t="s">
        <v>255</v>
      </c>
      <c r="B12184" s="16">
        <v>19038</v>
      </c>
      <c r="C12184" s="16">
        <v>60</v>
      </c>
      <c r="D12184" s="16">
        <v>57</v>
      </c>
      <c r="E12184" s="17">
        <v>32359</v>
      </c>
      <c r="F12184" s="17"/>
    </row>
    <row r="12185" spans="1:6" x14ac:dyDescent="0.25">
      <c r="A12185" s="16" t="s">
        <v>255</v>
      </c>
      <c r="B12185" s="16">
        <v>15317</v>
      </c>
      <c r="C12185" s="16">
        <v>104</v>
      </c>
      <c r="D12185" s="16">
        <v>90</v>
      </c>
      <c r="E12185" s="17">
        <v>29370</v>
      </c>
      <c r="F12185" s="17"/>
    </row>
    <row r="12186" spans="1:6" x14ac:dyDescent="0.25">
      <c r="A12186" s="16" t="s">
        <v>255</v>
      </c>
      <c r="B12186" s="16">
        <v>19150</v>
      </c>
      <c r="C12186" s="16">
        <v>145</v>
      </c>
      <c r="D12186" s="16">
        <v>135.1</v>
      </c>
      <c r="E12186" s="17">
        <v>30069</v>
      </c>
      <c r="F12186" s="17"/>
    </row>
    <row r="12187" spans="1:6" x14ac:dyDescent="0.25">
      <c r="A12187" s="16" t="s">
        <v>255</v>
      </c>
      <c r="B12187" s="16">
        <v>19141</v>
      </c>
      <c r="C12187" s="16">
        <v>44</v>
      </c>
      <c r="D12187" s="16">
        <v>37.5</v>
      </c>
      <c r="E12187" s="17">
        <v>29850</v>
      </c>
      <c r="F12187" s="17"/>
    </row>
    <row r="12188" spans="1:6" x14ac:dyDescent="0.25">
      <c r="A12188" s="16" t="s">
        <v>255</v>
      </c>
      <c r="B12188" s="16">
        <v>17055</v>
      </c>
      <c r="C12188" s="16">
        <v>184</v>
      </c>
      <c r="D12188" s="16">
        <v>163.30000000000001</v>
      </c>
      <c r="E12188" s="17">
        <v>29190</v>
      </c>
      <c r="F12188" s="17"/>
    </row>
    <row r="12189" spans="1:6" x14ac:dyDescent="0.25">
      <c r="A12189" s="16" t="s">
        <v>255</v>
      </c>
      <c r="B12189" s="16">
        <v>19611</v>
      </c>
      <c r="C12189" s="16">
        <v>103</v>
      </c>
      <c r="D12189" s="16">
        <v>96.3</v>
      </c>
      <c r="E12189" s="17">
        <v>24965</v>
      </c>
      <c r="F12189" s="17"/>
    </row>
    <row r="12190" spans="1:6" x14ac:dyDescent="0.25">
      <c r="A12190" s="16" t="s">
        <v>255</v>
      </c>
      <c r="B12190" s="16">
        <v>16056</v>
      </c>
      <c r="C12190" s="16">
        <v>68</v>
      </c>
      <c r="D12190" s="16">
        <v>55.6</v>
      </c>
      <c r="E12190" s="17">
        <v>24499</v>
      </c>
      <c r="F12190" s="17"/>
    </row>
    <row r="12191" spans="1:6" x14ac:dyDescent="0.25">
      <c r="A12191" s="16" t="s">
        <v>255</v>
      </c>
      <c r="B12191" s="16">
        <v>19111</v>
      </c>
      <c r="C12191" s="16">
        <v>120</v>
      </c>
      <c r="D12191" s="16">
        <v>106.2</v>
      </c>
      <c r="E12191" s="17">
        <v>31314</v>
      </c>
      <c r="F12191" s="17"/>
    </row>
    <row r="12192" spans="1:6" x14ac:dyDescent="0.25">
      <c r="A12192" s="16" t="s">
        <v>255</v>
      </c>
      <c r="B12192" s="16">
        <v>17545</v>
      </c>
      <c r="C12192" s="16">
        <v>133</v>
      </c>
      <c r="D12192" s="16">
        <v>95.4</v>
      </c>
      <c r="E12192" s="17">
        <v>32690</v>
      </c>
      <c r="F12192" s="17"/>
    </row>
    <row r="12193" spans="1:6" x14ac:dyDescent="0.25">
      <c r="A12193" s="16" t="s">
        <v>255</v>
      </c>
      <c r="B12193" s="16">
        <v>19038</v>
      </c>
      <c r="C12193" s="16">
        <v>181</v>
      </c>
      <c r="D12193" s="16">
        <v>156.4</v>
      </c>
      <c r="E12193" s="17">
        <v>27645</v>
      </c>
      <c r="F12193" s="17"/>
    </row>
    <row r="12194" spans="1:6" x14ac:dyDescent="0.25">
      <c r="A12194" s="16" t="s">
        <v>255</v>
      </c>
      <c r="B12194" s="16">
        <v>16803</v>
      </c>
      <c r="C12194" s="16">
        <v>36</v>
      </c>
      <c r="D12194" s="16">
        <v>32.5</v>
      </c>
      <c r="E12194" s="17">
        <v>38174</v>
      </c>
      <c r="F12194" s="17"/>
    </row>
    <row r="12195" spans="1:6" x14ac:dyDescent="0.25">
      <c r="A12195" s="16" t="s">
        <v>255</v>
      </c>
      <c r="B12195" s="16">
        <v>16749</v>
      </c>
      <c r="C12195" s="16">
        <v>152</v>
      </c>
      <c r="D12195" s="16">
        <v>129.1</v>
      </c>
      <c r="E12195" s="17">
        <v>32509</v>
      </c>
      <c r="F12195" s="17"/>
    </row>
    <row r="12196" spans="1:6" x14ac:dyDescent="0.25">
      <c r="A12196" s="16" t="s">
        <v>255</v>
      </c>
      <c r="B12196" s="16">
        <v>19406</v>
      </c>
      <c r="C12196" s="16">
        <v>170</v>
      </c>
      <c r="D12196" s="16">
        <v>145.80000000000001</v>
      </c>
      <c r="E12196" s="17">
        <v>33084</v>
      </c>
      <c r="F12196" s="17"/>
    </row>
    <row r="12197" spans="1:6" x14ac:dyDescent="0.25">
      <c r="A12197" s="16" t="s">
        <v>255</v>
      </c>
      <c r="B12197" s="16">
        <v>16148</v>
      </c>
      <c r="C12197" s="16">
        <v>33</v>
      </c>
      <c r="D12197" s="16">
        <v>24.2</v>
      </c>
      <c r="E12197" s="17">
        <v>24893</v>
      </c>
      <c r="F12197" s="17"/>
    </row>
    <row r="12198" spans="1:6" x14ac:dyDescent="0.25">
      <c r="A12198" s="16" t="s">
        <v>255</v>
      </c>
      <c r="B12198" s="16">
        <v>18360</v>
      </c>
      <c r="C12198" s="16">
        <v>90</v>
      </c>
      <c r="D12198" s="16">
        <v>75.400000000000006</v>
      </c>
      <c r="E12198" s="17">
        <v>40738</v>
      </c>
      <c r="F12198" s="17"/>
    </row>
    <row r="12199" spans="1:6" x14ac:dyDescent="0.25">
      <c r="A12199" s="16" t="s">
        <v>255</v>
      </c>
      <c r="B12199" s="16">
        <v>19150</v>
      </c>
      <c r="C12199" s="16">
        <v>94</v>
      </c>
      <c r="D12199" s="16">
        <v>83.8</v>
      </c>
      <c r="E12199" s="17">
        <v>32387</v>
      </c>
      <c r="F12199" s="17"/>
    </row>
    <row r="12200" spans="1:6" x14ac:dyDescent="0.25">
      <c r="A12200" s="16" t="s">
        <v>255</v>
      </c>
      <c r="B12200" s="16">
        <v>15746</v>
      </c>
      <c r="C12200" s="16">
        <v>74</v>
      </c>
      <c r="D12200" s="16">
        <v>70.8</v>
      </c>
      <c r="E12200" s="17">
        <v>30329</v>
      </c>
      <c r="F12200" s="17"/>
    </row>
    <row r="12201" spans="1:6" x14ac:dyDescent="0.25">
      <c r="A12201" s="16" t="s">
        <v>255</v>
      </c>
      <c r="B12201" s="16">
        <v>19007</v>
      </c>
      <c r="C12201" s="16">
        <v>174</v>
      </c>
      <c r="D12201" s="16">
        <v>164.3</v>
      </c>
      <c r="E12201" s="17">
        <v>25218</v>
      </c>
      <c r="F12201" s="17"/>
    </row>
    <row r="12202" spans="1:6" x14ac:dyDescent="0.25">
      <c r="A12202" s="16" t="s">
        <v>255</v>
      </c>
      <c r="B12202" s="16">
        <v>17402</v>
      </c>
      <c r="C12202" s="16">
        <v>50</v>
      </c>
      <c r="D12202" s="16">
        <v>47.4</v>
      </c>
      <c r="E12202" s="17">
        <v>35400</v>
      </c>
      <c r="F12202" s="17"/>
    </row>
    <row r="12203" spans="1:6" x14ac:dyDescent="0.25">
      <c r="A12203" s="16" t="s">
        <v>255</v>
      </c>
      <c r="B12203" s="16">
        <v>16901</v>
      </c>
      <c r="C12203" s="16">
        <v>26</v>
      </c>
      <c r="D12203" s="16">
        <v>19</v>
      </c>
      <c r="E12203" s="17">
        <v>31472</v>
      </c>
      <c r="F12203" s="17"/>
    </row>
    <row r="12204" spans="1:6" x14ac:dyDescent="0.25">
      <c r="A12204" s="16" t="s">
        <v>255</v>
      </c>
      <c r="B12204" s="16">
        <v>16433</v>
      </c>
      <c r="C12204" s="16">
        <v>157</v>
      </c>
      <c r="D12204" s="16">
        <v>131.6</v>
      </c>
      <c r="E12204" s="17">
        <v>33390</v>
      </c>
      <c r="F12204" s="17"/>
    </row>
    <row r="12205" spans="1:6" x14ac:dyDescent="0.25">
      <c r="A12205" s="16" t="s">
        <v>255</v>
      </c>
      <c r="B12205" s="16">
        <v>19056</v>
      </c>
      <c r="C12205" s="16">
        <v>101</v>
      </c>
      <c r="D12205" s="16">
        <v>82.5</v>
      </c>
      <c r="E12205" s="17">
        <v>28216</v>
      </c>
      <c r="F12205" s="17"/>
    </row>
    <row r="12206" spans="1:6" x14ac:dyDescent="0.25">
      <c r="A12206" s="16" t="s">
        <v>255</v>
      </c>
      <c r="B12206" s="16">
        <v>16063</v>
      </c>
      <c r="C12206" s="16">
        <v>102</v>
      </c>
      <c r="D12206" s="16">
        <v>99.3</v>
      </c>
      <c r="E12206" s="17">
        <v>24473</v>
      </c>
      <c r="F12206" s="17"/>
    </row>
    <row r="12207" spans="1:6" x14ac:dyDescent="0.25">
      <c r="A12207" s="16" t="s">
        <v>255</v>
      </c>
      <c r="B12207" s="16">
        <v>16066</v>
      </c>
      <c r="C12207" s="16">
        <v>43</v>
      </c>
      <c r="D12207" s="16">
        <v>36.4</v>
      </c>
      <c r="E12207" s="17">
        <v>30246</v>
      </c>
      <c r="F12207" s="17"/>
    </row>
    <row r="12208" spans="1:6" x14ac:dyDescent="0.25">
      <c r="A12208" s="16" t="s">
        <v>255</v>
      </c>
      <c r="B12208" s="16">
        <v>15132</v>
      </c>
      <c r="C12208" s="16">
        <v>18</v>
      </c>
      <c r="D12208" s="16">
        <v>14.7</v>
      </c>
      <c r="E12208" s="17">
        <v>34389</v>
      </c>
      <c r="F12208" s="17"/>
    </row>
    <row r="12209" spans="1:6" x14ac:dyDescent="0.25">
      <c r="A12209" s="16" t="s">
        <v>255</v>
      </c>
      <c r="B12209" s="16">
        <v>15217</v>
      </c>
      <c r="C12209" s="16">
        <v>143</v>
      </c>
      <c r="D12209" s="16">
        <v>111.2</v>
      </c>
      <c r="E12209" s="17">
        <v>31937</v>
      </c>
      <c r="F12209" s="17"/>
    </row>
    <row r="12210" spans="1:6" x14ac:dyDescent="0.25">
      <c r="A12210" s="16" t="s">
        <v>255</v>
      </c>
      <c r="B12210" s="16">
        <v>17522</v>
      </c>
      <c r="C12210" s="16">
        <v>114</v>
      </c>
      <c r="D12210" s="16">
        <v>102.6</v>
      </c>
      <c r="E12210" s="17">
        <v>32782</v>
      </c>
      <c r="F12210" s="17"/>
    </row>
    <row r="12211" spans="1:6" x14ac:dyDescent="0.25">
      <c r="A12211" s="16" t="s">
        <v>255</v>
      </c>
      <c r="B12211" s="16">
        <v>19008</v>
      </c>
      <c r="C12211" s="16">
        <v>123</v>
      </c>
      <c r="D12211" s="16">
        <v>78.5</v>
      </c>
      <c r="E12211" s="17">
        <v>24616</v>
      </c>
      <c r="F12211" s="17"/>
    </row>
    <row r="12212" spans="1:6" x14ac:dyDescent="0.25">
      <c r="A12212" s="16" t="s">
        <v>255</v>
      </c>
      <c r="B12212" s="16">
        <v>15237</v>
      </c>
      <c r="C12212" s="16">
        <v>240</v>
      </c>
      <c r="D12212" s="16">
        <v>194.3</v>
      </c>
      <c r="E12212" s="17">
        <v>30617</v>
      </c>
      <c r="F12212" s="17"/>
    </row>
    <row r="12213" spans="1:6" x14ac:dyDescent="0.25">
      <c r="A12213" s="16" t="s">
        <v>255</v>
      </c>
      <c r="B12213" s="16">
        <v>15237</v>
      </c>
      <c r="C12213" s="16">
        <v>200</v>
      </c>
      <c r="D12213" s="16">
        <v>178.9</v>
      </c>
      <c r="E12213" s="17">
        <v>32974</v>
      </c>
      <c r="F12213" s="17"/>
    </row>
    <row r="12214" spans="1:6" x14ac:dyDescent="0.25">
      <c r="A12214" s="16" t="s">
        <v>255</v>
      </c>
      <c r="B12214" s="16">
        <v>16255</v>
      </c>
      <c r="C12214" s="16">
        <v>120</v>
      </c>
      <c r="D12214" s="16">
        <v>81.3</v>
      </c>
      <c r="E12214" s="17">
        <v>29178</v>
      </c>
      <c r="F12214" s="17"/>
    </row>
    <row r="12215" spans="1:6" x14ac:dyDescent="0.25">
      <c r="A12215" s="16" t="s">
        <v>255</v>
      </c>
      <c r="B12215" s="16">
        <v>18612</v>
      </c>
      <c r="C12215" s="16">
        <v>59</v>
      </c>
      <c r="D12215" s="16">
        <v>55.3</v>
      </c>
      <c r="E12215" s="17">
        <v>33367</v>
      </c>
      <c r="F12215" s="17"/>
    </row>
    <row r="12216" spans="1:6" x14ac:dyDescent="0.25">
      <c r="A12216" s="16" t="s">
        <v>255</v>
      </c>
      <c r="B12216" s="16">
        <v>15146</v>
      </c>
      <c r="C12216" s="16">
        <v>120</v>
      </c>
      <c r="D12216" s="16">
        <v>110.9</v>
      </c>
      <c r="E12216" s="17">
        <v>30866</v>
      </c>
      <c r="F12216" s="17"/>
    </row>
    <row r="12217" spans="1:6" x14ac:dyDescent="0.25">
      <c r="A12217" s="16" t="s">
        <v>255</v>
      </c>
      <c r="B12217" s="16">
        <v>15207</v>
      </c>
      <c r="C12217" s="16">
        <v>255</v>
      </c>
      <c r="D12217" s="16">
        <v>226.8</v>
      </c>
      <c r="E12217" s="17">
        <v>30727</v>
      </c>
      <c r="F12217" s="17"/>
    </row>
    <row r="12218" spans="1:6" x14ac:dyDescent="0.25">
      <c r="A12218" s="16" t="s">
        <v>255</v>
      </c>
      <c r="B12218" s="16">
        <v>18255</v>
      </c>
      <c r="C12218" s="16">
        <v>200</v>
      </c>
      <c r="D12218" s="16">
        <v>183.5</v>
      </c>
      <c r="E12218" s="17">
        <v>29190</v>
      </c>
      <c r="F12218" s="17"/>
    </row>
    <row r="12219" spans="1:6" x14ac:dyDescent="0.25">
      <c r="A12219" s="16" t="s">
        <v>255</v>
      </c>
      <c r="B12219" s="16">
        <v>18901</v>
      </c>
      <c r="C12219" s="16">
        <v>120</v>
      </c>
      <c r="D12219" s="16">
        <v>86.2</v>
      </c>
      <c r="E12219" s="17">
        <v>25650</v>
      </c>
      <c r="F12219" s="17"/>
    </row>
    <row r="12220" spans="1:6" x14ac:dyDescent="0.25">
      <c r="A12220" s="16" t="s">
        <v>255</v>
      </c>
      <c r="B12220" s="16">
        <v>15236</v>
      </c>
      <c r="C12220" s="16">
        <v>166</v>
      </c>
      <c r="D12220" s="16">
        <v>150.9</v>
      </c>
      <c r="E12220" s="17">
        <v>36426</v>
      </c>
      <c r="F12220" s="17"/>
    </row>
    <row r="12221" spans="1:6" x14ac:dyDescent="0.25">
      <c r="A12221" s="16" t="s">
        <v>255</v>
      </c>
      <c r="B12221" s="16">
        <v>19047</v>
      </c>
      <c r="C12221" s="16">
        <v>179</v>
      </c>
      <c r="D12221" s="16">
        <v>168.3</v>
      </c>
      <c r="E12221" s="17">
        <v>31414</v>
      </c>
      <c r="F12221" s="17"/>
    </row>
    <row r="12222" spans="1:6" x14ac:dyDescent="0.25">
      <c r="A12222" s="16" t="s">
        <v>255</v>
      </c>
      <c r="B12222" s="16">
        <v>15206</v>
      </c>
      <c r="C12222" s="16">
        <v>50</v>
      </c>
      <c r="D12222" s="16">
        <v>48.6</v>
      </c>
      <c r="E12222" s="17">
        <v>33270</v>
      </c>
      <c r="F12222" s="17"/>
    </row>
    <row r="12223" spans="1:6" x14ac:dyDescent="0.25">
      <c r="A12223" s="16" t="s">
        <v>255</v>
      </c>
      <c r="B12223" s="16">
        <v>19401</v>
      </c>
      <c r="C12223" s="16">
        <v>121</v>
      </c>
      <c r="D12223" s="16">
        <v>109.9</v>
      </c>
      <c r="E12223" s="17">
        <v>29397</v>
      </c>
      <c r="F12223" s="17"/>
    </row>
    <row r="12224" spans="1:6" x14ac:dyDescent="0.25">
      <c r="A12224" s="16" t="s">
        <v>255</v>
      </c>
      <c r="B12224" s="16">
        <v>16254</v>
      </c>
      <c r="C12224" s="16">
        <v>120</v>
      </c>
      <c r="D12224" s="16">
        <v>68.7</v>
      </c>
      <c r="E12224" s="17">
        <v>30627</v>
      </c>
      <c r="F12224" s="17"/>
    </row>
    <row r="12225" spans="1:6" x14ac:dyDescent="0.25">
      <c r="A12225" s="16" t="s">
        <v>255</v>
      </c>
      <c r="B12225" s="16">
        <v>16335</v>
      </c>
      <c r="C12225" s="16">
        <v>210</v>
      </c>
      <c r="D12225" s="16">
        <v>194.5</v>
      </c>
      <c r="E12225" s="17">
        <v>26115</v>
      </c>
      <c r="F12225" s="17"/>
    </row>
    <row r="12226" spans="1:6" x14ac:dyDescent="0.25">
      <c r="A12226" s="16" t="s">
        <v>255</v>
      </c>
      <c r="B12226" s="16">
        <v>18940</v>
      </c>
      <c r="C12226" s="16">
        <v>53</v>
      </c>
      <c r="D12226" s="16">
        <v>45.6</v>
      </c>
      <c r="E12226" s="17">
        <v>26833</v>
      </c>
      <c r="F12226" s="17"/>
    </row>
    <row r="12227" spans="1:6" x14ac:dyDescent="0.25">
      <c r="A12227" s="16" t="s">
        <v>255</v>
      </c>
      <c r="B12227" s="16">
        <v>16301</v>
      </c>
      <c r="C12227" s="16">
        <v>95</v>
      </c>
      <c r="D12227" s="16">
        <v>83.8</v>
      </c>
      <c r="E12227" s="17">
        <v>30498</v>
      </c>
      <c r="F12227" s="17"/>
    </row>
    <row r="12228" spans="1:6" x14ac:dyDescent="0.25">
      <c r="A12228" s="16" t="s">
        <v>255</v>
      </c>
      <c r="B12228" s="16">
        <v>18017</v>
      </c>
      <c r="C12228" s="16">
        <v>60</v>
      </c>
      <c r="D12228" s="16">
        <v>59.6</v>
      </c>
      <c r="E12228" s="17">
        <v>39264</v>
      </c>
      <c r="F12228" s="17"/>
    </row>
    <row r="12229" spans="1:6" x14ac:dyDescent="0.25">
      <c r="A12229" s="16" t="s">
        <v>255</v>
      </c>
      <c r="B12229" s="16">
        <v>16866</v>
      </c>
      <c r="C12229" s="16">
        <v>120</v>
      </c>
      <c r="D12229" s="16">
        <v>110.6</v>
      </c>
      <c r="E12229" s="17">
        <v>30164</v>
      </c>
      <c r="F12229" s="17"/>
    </row>
    <row r="12230" spans="1:6" x14ac:dyDescent="0.25">
      <c r="A12230" s="16" t="s">
        <v>255</v>
      </c>
      <c r="B12230" s="16">
        <v>19152</v>
      </c>
      <c r="C12230" s="16">
        <v>120</v>
      </c>
      <c r="D12230" s="16">
        <v>115</v>
      </c>
      <c r="E12230" s="17">
        <v>28734</v>
      </c>
      <c r="F12230" s="17"/>
    </row>
    <row r="12231" spans="1:6" x14ac:dyDescent="0.25">
      <c r="A12231" s="16" t="s">
        <v>255</v>
      </c>
      <c r="B12231" s="16">
        <v>17859</v>
      </c>
      <c r="C12231" s="16">
        <v>120</v>
      </c>
      <c r="D12231" s="16">
        <v>110.3</v>
      </c>
      <c r="E12231" s="17">
        <v>34151</v>
      </c>
      <c r="F12231" s="17"/>
    </row>
    <row r="12232" spans="1:6" x14ac:dyDescent="0.25">
      <c r="A12232" s="16" t="s">
        <v>255</v>
      </c>
      <c r="B12232" s="16">
        <v>16201</v>
      </c>
      <c r="C12232" s="16">
        <v>115</v>
      </c>
      <c r="D12232" s="16">
        <v>88.7</v>
      </c>
      <c r="E12232" s="17">
        <v>29403</v>
      </c>
      <c r="F12232" s="17"/>
    </row>
    <row r="12233" spans="1:6" x14ac:dyDescent="0.25">
      <c r="A12233" s="16" t="s">
        <v>255</v>
      </c>
      <c r="B12233" s="16">
        <v>19126</v>
      </c>
      <c r="C12233" s="16">
        <v>240</v>
      </c>
      <c r="D12233" s="16">
        <v>215.1</v>
      </c>
      <c r="E12233" s="17">
        <v>31068</v>
      </c>
      <c r="F12233" s="17"/>
    </row>
    <row r="12234" spans="1:6" x14ac:dyDescent="0.25">
      <c r="A12234" s="16" t="s">
        <v>255</v>
      </c>
      <c r="B12234" s="16">
        <v>18503</v>
      </c>
      <c r="C12234" s="16">
        <v>196</v>
      </c>
      <c r="D12234" s="16">
        <v>184</v>
      </c>
      <c r="E12234" s="17">
        <v>39814</v>
      </c>
      <c r="F12234" s="17"/>
    </row>
    <row r="12235" spans="1:6" x14ac:dyDescent="0.25">
      <c r="A12235" s="16" t="s">
        <v>255</v>
      </c>
      <c r="B12235" s="16">
        <v>18360</v>
      </c>
      <c r="C12235" s="16">
        <v>174</v>
      </c>
      <c r="D12235" s="16">
        <v>153</v>
      </c>
      <c r="E12235" s="17">
        <v>29320</v>
      </c>
      <c r="F12235" s="17"/>
    </row>
    <row r="12236" spans="1:6" x14ac:dyDescent="0.25">
      <c r="A12236" s="16" t="s">
        <v>255</v>
      </c>
      <c r="B12236" s="16">
        <v>16301</v>
      </c>
      <c r="C12236" s="16">
        <v>106</v>
      </c>
      <c r="D12236" s="16">
        <v>98.9</v>
      </c>
      <c r="E12236" s="17">
        <v>29616</v>
      </c>
      <c r="F12236" s="17"/>
    </row>
    <row r="12237" spans="1:6" x14ac:dyDescent="0.25">
      <c r="A12237" s="16" t="s">
        <v>255</v>
      </c>
      <c r="B12237" s="16">
        <v>17020</v>
      </c>
      <c r="C12237" s="16">
        <v>60</v>
      </c>
      <c r="D12237" s="16">
        <v>52.6</v>
      </c>
      <c r="E12237" s="17">
        <v>34311</v>
      </c>
      <c r="F12237" s="17"/>
    </row>
    <row r="12238" spans="1:6" x14ac:dyDescent="0.25">
      <c r="A12238" s="16" t="s">
        <v>255</v>
      </c>
      <c r="B12238" s="16">
        <v>19129</v>
      </c>
      <c r="C12238" s="16">
        <v>60</v>
      </c>
      <c r="D12238" s="16">
        <v>45.8</v>
      </c>
      <c r="E12238" s="17">
        <v>43292</v>
      </c>
      <c r="F12238" s="17"/>
    </row>
    <row r="12239" spans="1:6" x14ac:dyDescent="0.25">
      <c r="A12239" s="16" t="s">
        <v>255</v>
      </c>
      <c r="B12239" s="16">
        <v>17058</v>
      </c>
      <c r="C12239" s="16">
        <v>104</v>
      </c>
      <c r="D12239" s="16">
        <v>93.8</v>
      </c>
      <c r="E12239" s="17">
        <v>27892</v>
      </c>
      <c r="F12239" s="17"/>
    </row>
    <row r="12240" spans="1:6" x14ac:dyDescent="0.25">
      <c r="A12240" s="16" t="s">
        <v>255</v>
      </c>
      <c r="B12240" s="16">
        <v>18951</v>
      </c>
      <c r="C12240" s="16">
        <v>59</v>
      </c>
      <c r="D12240" s="16">
        <v>52.3</v>
      </c>
      <c r="E12240" s="17">
        <v>30468</v>
      </c>
      <c r="F12240" s="17"/>
    </row>
    <row r="12241" spans="1:6" x14ac:dyDescent="0.25">
      <c r="A12241" s="16" t="s">
        <v>255</v>
      </c>
      <c r="B12241" s="16">
        <v>18252</v>
      </c>
      <c r="C12241" s="16">
        <v>150</v>
      </c>
      <c r="D12241" s="16">
        <v>117.1</v>
      </c>
      <c r="E12241" s="17">
        <v>33660</v>
      </c>
      <c r="F12241" s="17"/>
    </row>
    <row r="12242" spans="1:6" x14ac:dyDescent="0.25">
      <c r="A12242" s="16" t="s">
        <v>255</v>
      </c>
      <c r="B12242" s="16">
        <v>18509</v>
      </c>
      <c r="C12242" s="16">
        <v>95</v>
      </c>
      <c r="D12242" s="16">
        <v>87.5</v>
      </c>
      <c r="E12242" s="17">
        <v>26350</v>
      </c>
      <c r="F12242" s="17"/>
    </row>
    <row r="12243" spans="1:6" x14ac:dyDescent="0.25">
      <c r="A12243" s="16" t="s">
        <v>255</v>
      </c>
      <c r="B12243" s="16">
        <v>19041</v>
      </c>
      <c r="C12243" s="16">
        <v>78</v>
      </c>
      <c r="D12243" s="16">
        <v>58.9</v>
      </c>
      <c r="E12243" s="17">
        <v>32692</v>
      </c>
      <c r="F12243" s="17"/>
    </row>
    <row r="12244" spans="1:6" x14ac:dyDescent="0.25">
      <c r="A12244" s="16" t="s">
        <v>255</v>
      </c>
      <c r="B12244" s="16">
        <v>18017</v>
      </c>
      <c r="C12244" s="16">
        <v>227</v>
      </c>
      <c r="D12244" s="16">
        <v>200.7</v>
      </c>
      <c r="E12244" s="17">
        <v>28850</v>
      </c>
      <c r="F12244" s="17"/>
    </row>
    <row r="12245" spans="1:6" x14ac:dyDescent="0.25">
      <c r="A12245" s="16" t="s">
        <v>255</v>
      </c>
      <c r="B12245" s="16">
        <v>17042</v>
      </c>
      <c r="C12245" s="16">
        <v>324</v>
      </c>
      <c r="D12245" s="16">
        <v>281.3</v>
      </c>
      <c r="E12245" s="17">
        <v>32509</v>
      </c>
      <c r="F12245" s="17"/>
    </row>
    <row r="12246" spans="1:6" x14ac:dyDescent="0.25">
      <c r="A12246" s="16" t="s">
        <v>255</v>
      </c>
      <c r="B12246" s="16">
        <v>18901</v>
      </c>
      <c r="C12246" s="16">
        <v>60</v>
      </c>
      <c r="D12246" s="16">
        <v>50.8</v>
      </c>
      <c r="E12246" s="17">
        <v>29984</v>
      </c>
      <c r="F12246" s="17"/>
    </row>
    <row r="12247" spans="1:6" x14ac:dyDescent="0.25">
      <c r="A12247" s="16" t="s">
        <v>255</v>
      </c>
      <c r="B12247" s="16">
        <v>18018</v>
      </c>
      <c r="C12247" s="16">
        <v>208</v>
      </c>
      <c r="D12247" s="16">
        <v>150.1</v>
      </c>
      <c r="E12247" s="17">
        <v>25143</v>
      </c>
      <c r="F12247" s="17"/>
    </row>
    <row r="12248" spans="1:6" x14ac:dyDescent="0.25">
      <c r="A12248" s="16" t="s">
        <v>255</v>
      </c>
      <c r="B12248" s="16">
        <v>19034</v>
      </c>
      <c r="C12248" s="16">
        <v>40</v>
      </c>
      <c r="D12248" s="16">
        <v>39.700000000000003</v>
      </c>
      <c r="E12248" s="17">
        <v>29559</v>
      </c>
      <c r="F12248" s="17"/>
    </row>
    <row r="12249" spans="1:6" x14ac:dyDescent="0.25">
      <c r="A12249" s="16" t="s">
        <v>255</v>
      </c>
      <c r="B12249" s="16">
        <v>15905</v>
      </c>
      <c r="C12249" s="16">
        <v>63</v>
      </c>
      <c r="D12249" s="16">
        <v>48.3</v>
      </c>
      <c r="E12249" s="17">
        <v>29068</v>
      </c>
      <c r="F12249" s="17"/>
    </row>
    <row r="12250" spans="1:6" x14ac:dyDescent="0.25">
      <c r="A12250" s="16" t="s">
        <v>255</v>
      </c>
      <c r="B12250" s="16">
        <v>17201</v>
      </c>
      <c r="C12250" s="16">
        <v>65</v>
      </c>
      <c r="D12250" s="16">
        <v>59.4</v>
      </c>
      <c r="E12250" s="17">
        <v>34316</v>
      </c>
      <c r="F12250" s="17"/>
    </row>
    <row r="12251" spans="1:6" x14ac:dyDescent="0.25">
      <c r="A12251" s="16" t="s">
        <v>255</v>
      </c>
      <c r="B12251" s="16">
        <v>19446</v>
      </c>
      <c r="C12251" s="16">
        <v>120</v>
      </c>
      <c r="D12251" s="16">
        <v>117.4</v>
      </c>
      <c r="E12251" s="17">
        <v>30682</v>
      </c>
      <c r="F12251" s="17"/>
    </row>
    <row r="12252" spans="1:6" x14ac:dyDescent="0.25">
      <c r="A12252" s="16" t="s">
        <v>255</v>
      </c>
      <c r="B12252" s="16">
        <v>17602</v>
      </c>
      <c r="C12252" s="16">
        <v>339</v>
      </c>
      <c r="D12252" s="16">
        <v>192.5</v>
      </c>
      <c r="E12252" s="17">
        <v>34900</v>
      </c>
      <c r="F12252" s="17"/>
    </row>
    <row r="12253" spans="1:6" x14ac:dyDescent="0.25">
      <c r="A12253" s="16" t="s">
        <v>255</v>
      </c>
      <c r="B12253" s="16">
        <v>18955</v>
      </c>
      <c r="C12253" s="16">
        <v>143</v>
      </c>
      <c r="D12253" s="16">
        <v>123.9</v>
      </c>
      <c r="E12253" s="17">
        <v>24473</v>
      </c>
      <c r="F12253" s="17"/>
    </row>
    <row r="12254" spans="1:6" x14ac:dyDescent="0.25">
      <c r="A12254" s="16" t="s">
        <v>255</v>
      </c>
      <c r="B12254" s="16">
        <v>19126</v>
      </c>
      <c r="C12254" s="16">
        <v>255</v>
      </c>
      <c r="D12254" s="16">
        <v>212.8</v>
      </c>
      <c r="E12254" s="17">
        <v>27537</v>
      </c>
      <c r="F12254" s="17"/>
    </row>
    <row r="12255" spans="1:6" x14ac:dyDescent="0.25">
      <c r="A12255" s="16" t="s">
        <v>255</v>
      </c>
      <c r="B12255" s="16">
        <v>17013</v>
      </c>
      <c r="C12255" s="16">
        <v>117</v>
      </c>
      <c r="D12255" s="16">
        <v>110.9</v>
      </c>
      <c r="E12255" s="17">
        <v>30864</v>
      </c>
      <c r="F12255" s="17"/>
    </row>
    <row r="12256" spans="1:6" x14ac:dyDescent="0.25">
      <c r="A12256" s="16" t="s">
        <v>255</v>
      </c>
      <c r="B12256" s="16">
        <v>15701</v>
      </c>
      <c r="C12256" s="16">
        <v>131</v>
      </c>
      <c r="D12256" s="16">
        <v>123.7</v>
      </c>
      <c r="E12256" s="17">
        <v>30285</v>
      </c>
      <c r="F12256" s="17"/>
    </row>
    <row r="12257" spans="1:6" x14ac:dyDescent="0.25">
      <c r="A12257" s="16" t="s">
        <v>255</v>
      </c>
      <c r="B12257" s="16">
        <v>16146</v>
      </c>
      <c r="C12257" s="16">
        <v>38</v>
      </c>
      <c r="D12257" s="16">
        <v>30.3</v>
      </c>
      <c r="E12257" s="17">
        <v>32279</v>
      </c>
      <c r="F12257" s="17"/>
    </row>
    <row r="12258" spans="1:6" x14ac:dyDescent="0.25">
      <c r="A12258" s="16" t="s">
        <v>255</v>
      </c>
      <c r="B12258" s="16">
        <v>15001</v>
      </c>
      <c r="C12258" s="16">
        <v>67</v>
      </c>
      <c r="D12258" s="16">
        <v>64</v>
      </c>
      <c r="E12258" s="17">
        <v>24473</v>
      </c>
      <c r="F12258" s="17"/>
    </row>
    <row r="12259" spans="1:6" x14ac:dyDescent="0.25">
      <c r="A12259" s="16" t="s">
        <v>255</v>
      </c>
      <c r="B12259" s="16">
        <v>19380</v>
      </c>
      <c r="C12259" s="16">
        <v>180</v>
      </c>
      <c r="D12259" s="16">
        <v>118.2</v>
      </c>
      <c r="E12259" s="17">
        <v>28095</v>
      </c>
      <c r="F12259" s="17"/>
    </row>
    <row r="12260" spans="1:6" x14ac:dyDescent="0.25">
      <c r="A12260" s="16" t="s">
        <v>255</v>
      </c>
      <c r="B12260" s="16">
        <v>19040</v>
      </c>
      <c r="C12260" s="16">
        <v>140</v>
      </c>
      <c r="D12260" s="16">
        <v>124.1</v>
      </c>
      <c r="E12260" s="17">
        <v>28284</v>
      </c>
      <c r="F12260" s="17"/>
    </row>
    <row r="12261" spans="1:6" x14ac:dyDescent="0.25">
      <c r="A12261" s="16" t="s">
        <v>255</v>
      </c>
      <c r="B12261" s="16">
        <v>16686</v>
      </c>
      <c r="C12261" s="16">
        <v>102</v>
      </c>
      <c r="D12261" s="16">
        <v>96.2</v>
      </c>
      <c r="E12261" s="17">
        <v>28795</v>
      </c>
      <c r="F12261" s="17"/>
    </row>
    <row r="12262" spans="1:6" x14ac:dyDescent="0.25">
      <c r="A12262" s="16" t="s">
        <v>255</v>
      </c>
      <c r="B12262" s="16">
        <v>18073</v>
      </c>
      <c r="C12262" s="16">
        <v>120</v>
      </c>
      <c r="D12262" s="16">
        <v>110.3</v>
      </c>
      <c r="E12262" s="17">
        <v>30256</v>
      </c>
      <c r="F12262" s="17"/>
    </row>
    <row r="12263" spans="1:6" x14ac:dyDescent="0.25">
      <c r="A12263" s="16" t="s">
        <v>255</v>
      </c>
      <c r="B12263" s="16">
        <v>18612</v>
      </c>
      <c r="C12263" s="16">
        <v>31</v>
      </c>
      <c r="D12263" s="16">
        <v>28.1</v>
      </c>
      <c r="E12263" s="17">
        <v>31929</v>
      </c>
      <c r="F12263" s="17"/>
    </row>
    <row r="12264" spans="1:6" x14ac:dyDescent="0.25">
      <c r="A12264" s="16" t="s">
        <v>255</v>
      </c>
      <c r="B12264" s="16">
        <v>15010</v>
      </c>
      <c r="C12264" s="16">
        <v>120</v>
      </c>
      <c r="D12264" s="16">
        <v>112.8</v>
      </c>
      <c r="E12264" s="17">
        <v>25412</v>
      </c>
      <c r="F12264" s="17"/>
    </row>
    <row r="12265" spans="1:6" x14ac:dyDescent="0.25">
      <c r="A12265" s="16" t="s">
        <v>255</v>
      </c>
      <c r="B12265" s="16">
        <v>15552</v>
      </c>
      <c r="C12265" s="16">
        <v>99</v>
      </c>
      <c r="D12265" s="16">
        <v>67.7</v>
      </c>
      <c r="E12265" s="17">
        <v>30774</v>
      </c>
      <c r="F12265" s="17"/>
    </row>
    <row r="12266" spans="1:6" x14ac:dyDescent="0.25">
      <c r="A12266" s="16" t="s">
        <v>255</v>
      </c>
      <c r="B12266" s="16">
        <v>19130</v>
      </c>
      <c r="C12266" s="16">
        <v>402</v>
      </c>
      <c r="D12266" s="16">
        <v>297.39999999999998</v>
      </c>
      <c r="E12266" s="17">
        <v>29300</v>
      </c>
      <c r="F12266" s="17"/>
    </row>
    <row r="12267" spans="1:6" x14ac:dyDescent="0.25">
      <c r="A12267" s="16" t="s">
        <v>255</v>
      </c>
      <c r="B12267" s="16">
        <v>18064</v>
      </c>
      <c r="C12267" s="16">
        <v>688</v>
      </c>
      <c r="D12267" s="16">
        <v>643.4</v>
      </c>
      <c r="E12267" s="17">
        <v>29526</v>
      </c>
      <c r="F12267" s="17"/>
    </row>
    <row r="12268" spans="1:6" x14ac:dyDescent="0.25">
      <c r="A12268" s="16" t="s">
        <v>255</v>
      </c>
      <c r="B12268" s="16">
        <v>15228</v>
      </c>
      <c r="C12268" s="16">
        <v>121</v>
      </c>
      <c r="D12268" s="16">
        <v>105.1</v>
      </c>
      <c r="E12268" s="17">
        <v>28940</v>
      </c>
      <c r="F12268" s="17"/>
    </row>
    <row r="12269" spans="1:6" x14ac:dyDescent="0.25">
      <c r="A12269" s="16" t="s">
        <v>255</v>
      </c>
      <c r="B12269" s="16">
        <v>19320</v>
      </c>
      <c r="C12269" s="16">
        <v>60</v>
      </c>
      <c r="D12269" s="16">
        <v>42.5</v>
      </c>
      <c r="E12269" s="17">
        <v>36153</v>
      </c>
      <c r="F12269" s="17"/>
    </row>
    <row r="12270" spans="1:6" x14ac:dyDescent="0.25">
      <c r="A12270" s="16" t="s">
        <v>255</v>
      </c>
      <c r="B12270" s="16">
        <v>18603</v>
      </c>
      <c r="C12270" s="16">
        <v>240</v>
      </c>
      <c r="D12270" s="16">
        <v>128.69999999999999</v>
      </c>
      <c r="E12270" s="17">
        <v>28788</v>
      </c>
      <c r="F12270" s="17"/>
    </row>
    <row r="12271" spans="1:6" x14ac:dyDescent="0.25">
      <c r="A12271" s="16" t="s">
        <v>255</v>
      </c>
      <c r="B12271" s="16">
        <v>15317</v>
      </c>
      <c r="C12271" s="16">
        <v>118</v>
      </c>
      <c r="D12271" s="16">
        <v>94.4</v>
      </c>
      <c r="E12271" s="17">
        <v>32933</v>
      </c>
      <c r="F12271" s="17"/>
    </row>
    <row r="12272" spans="1:6" x14ac:dyDescent="0.25">
      <c r="A12272" s="16" t="s">
        <v>255</v>
      </c>
      <c r="B12272" s="16">
        <v>18201</v>
      </c>
      <c r="C12272" s="16">
        <v>104</v>
      </c>
      <c r="D12272" s="16">
        <v>94.4</v>
      </c>
      <c r="E12272" s="17">
        <v>30774</v>
      </c>
      <c r="F12272" s="17"/>
    </row>
    <row r="12273" spans="1:6" x14ac:dyDescent="0.25">
      <c r="A12273" s="16" t="s">
        <v>255</v>
      </c>
      <c r="B12273" s="16">
        <v>18103</v>
      </c>
      <c r="C12273" s="16">
        <v>99</v>
      </c>
      <c r="D12273" s="16">
        <v>97.9</v>
      </c>
      <c r="E12273" s="17">
        <v>24473</v>
      </c>
      <c r="F12273" s="17"/>
    </row>
    <row r="12274" spans="1:6" x14ac:dyDescent="0.25">
      <c r="A12274" s="16" t="s">
        <v>255</v>
      </c>
      <c r="B12274" s="16">
        <v>19454</v>
      </c>
      <c r="C12274" s="16">
        <v>324</v>
      </c>
      <c r="D12274" s="16">
        <v>318.60000000000002</v>
      </c>
      <c r="E12274" s="17">
        <v>37183</v>
      </c>
      <c r="F12274" s="17"/>
    </row>
    <row r="12275" spans="1:6" x14ac:dyDescent="0.25">
      <c r="A12275" s="16" t="s">
        <v>255</v>
      </c>
      <c r="B12275" s="16">
        <v>18626</v>
      </c>
      <c r="C12275" s="16">
        <v>120</v>
      </c>
      <c r="D12275" s="16">
        <v>105.5</v>
      </c>
      <c r="E12275" s="17">
        <v>31063</v>
      </c>
      <c r="F12275" s="17"/>
    </row>
    <row r="12276" spans="1:6" x14ac:dyDescent="0.25">
      <c r="A12276" s="16" t="s">
        <v>255</v>
      </c>
      <c r="B12276" s="16">
        <v>16701</v>
      </c>
      <c r="C12276" s="16">
        <v>95</v>
      </c>
      <c r="D12276" s="16">
        <v>80.400000000000006</v>
      </c>
      <c r="E12276" s="17">
        <v>27942</v>
      </c>
      <c r="F12276" s="17"/>
    </row>
    <row r="12277" spans="1:6" x14ac:dyDescent="0.25">
      <c r="A12277" s="16" t="s">
        <v>255</v>
      </c>
      <c r="B12277" s="16">
        <v>15459</v>
      </c>
      <c r="C12277" s="16">
        <v>60</v>
      </c>
      <c r="D12277" s="16">
        <v>55.4</v>
      </c>
      <c r="E12277" s="17">
        <v>33573</v>
      </c>
      <c r="F12277" s="17"/>
    </row>
    <row r="12278" spans="1:6" x14ac:dyDescent="0.25">
      <c r="A12278" s="16" t="s">
        <v>255</v>
      </c>
      <c r="B12278" s="16">
        <v>15901</v>
      </c>
      <c r="C12278" s="16">
        <v>30</v>
      </c>
      <c r="D12278" s="16">
        <v>16.2</v>
      </c>
      <c r="E12278" s="17">
        <v>38728</v>
      </c>
      <c r="F12278" s="17"/>
    </row>
    <row r="12279" spans="1:6" x14ac:dyDescent="0.25">
      <c r="A12279" s="16" t="s">
        <v>255</v>
      </c>
      <c r="B12279" s="16">
        <v>17851</v>
      </c>
      <c r="C12279" s="16">
        <v>121</v>
      </c>
      <c r="D12279" s="16">
        <v>113.7</v>
      </c>
      <c r="E12279" s="17">
        <v>30517</v>
      </c>
      <c r="F12279" s="17"/>
    </row>
    <row r="12280" spans="1:6" x14ac:dyDescent="0.25">
      <c r="A12280" s="16" t="s">
        <v>255</v>
      </c>
      <c r="B12280" s="16">
        <v>16127</v>
      </c>
      <c r="C12280" s="16">
        <v>121</v>
      </c>
      <c r="D12280" s="16">
        <v>107.1</v>
      </c>
      <c r="E12280" s="17">
        <v>32660</v>
      </c>
      <c r="F12280" s="17"/>
    </row>
    <row r="12281" spans="1:6" x14ac:dyDescent="0.25">
      <c r="A12281" s="16" t="s">
        <v>255</v>
      </c>
      <c r="B12281" s="16">
        <v>18640</v>
      </c>
      <c r="C12281" s="16">
        <v>183</v>
      </c>
      <c r="D12281" s="16">
        <v>170.9</v>
      </c>
      <c r="E12281" s="17">
        <v>30682</v>
      </c>
      <c r="F12281" s="17"/>
    </row>
    <row r="12282" spans="1:6" x14ac:dyDescent="0.25">
      <c r="A12282" s="16" t="s">
        <v>255</v>
      </c>
      <c r="B12282" s="16">
        <v>15243</v>
      </c>
      <c r="C12282" s="16">
        <v>311</v>
      </c>
      <c r="D12282" s="16">
        <v>252.1</v>
      </c>
      <c r="E12282" s="17">
        <v>30659</v>
      </c>
      <c r="F12282" s="17"/>
    </row>
    <row r="12283" spans="1:6" x14ac:dyDescent="0.25">
      <c r="A12283" s="16" t="s">
        <v>255</v>
      </c>
      <c r="B12283" s="16">
        <v>19610</v>
      </c>
      <c r="C12283" s="16">
        <v>50</v>
      </c>
      <c r="D12283" s="16">
        <v>48.3</v>
      </c>
      <c r="E12283" s="17">
        <v>34612</v>
      </c>
      <c r="F12283" s="17"/>
    </row>
    <row r="12284" spans="1:6" x14ac:dyDescent="0.25">
      <c r="A12284" s="16" t="s">
        <v>255</v>
      </c>
      <c r="B12284" s="16">
        <v>19382</v>
      </c>
      <c r="C12284" s="16">
        <v>275</v>
      </c>
      <c r="D12284" s="16">
        <v>242.4</v>
      </c>
      <c r="E12284" s="17">
        <v>28216</v>
      </c>
      <c r="F12284" s="17"/>
    </row>
    <row r="12285" spans="1:6" x14ac:dyDescent="0.25">
      <c r="A12285" s="16" t="s">
        <v>255</v>
      </c>
      <c r="B12285" s="16">
        <v>15501</v>
      </c>
      <c r="C12285" s="16">
        <v>120</v>
      </c>
      <c r="D12285" s="16">
        <v>91.6</v>
      </c>
      <c r="E12285" s="17">
        <v>28672</v>
      </c>
      <c r="F12285" s="17"/>
    </row>
    <row r="12286" spans="1:6" x14ac:dyDescent="0.25">
      <c r="A12286" s="16" t="s">
        <v>255</v>
      </c>
      <c r="B12286" s="16">
        <v>17022</v>
      </c>
      <c r="C12286" s="16">
        <v>453</v>
      </c>
      <c r="D12286" s="16">
        <v>439.9</v>
      </c>
      <c r="E12286" s="17">
        <v>30390</v>
      </c>
      <c r="F12286" s="17"/>
    </row>
    <row r="12287" spans="1:6" x14ac:dyDescent="0.25">
      <c r="A12287" s="16" t="s">
        <v>255</v>
      </c>
      <c r="B12287" s="16">
        <v>17011</v>
      </c>
      <c r="C12287" s="16">
        <v>95</v>
      </c>
      <c r="D12287" s="16">
        <v>87</v>
      </c>
      <c r="E12287" s="17">
        <v>25387</v>
      </c>
      <c r="F12287" s="17"/>
    </row>
    <row r="12288" spans="1:6" x14ac:dyDescent="0.25">
      <c r="A12288" s="16" t="s">
        <v>255</v>
      </c>
      <c r="B12288" s="16">
        <v>19342</v>
      </c>
      <c r="C12288" s="16">
        <v>66</v>
      </c>
      <c r="D12288" s="16">
        <v>62.4</v>
      </c>
      <c r="E12288" s="17">
        <v>40017</v>
      </c>
      <c r="F12288" s="17"/>
    </row>
    <row r="12289" spans="1:6" x14ac:dyDescent="0.25">
      <c r="A12289" s="16" t="s">
        <v>255</v>
      </c>
      <c r="B12289" s="16">
        <v>15928</v>
      </c>
      <c r="C12289" s="16">
        <v>60</v>
      </c>
      <c r="D12289" s="16">
        <v>55.8</v>
      </c>
      <c r="E12289" s="17">
        <v>34022</v>
      </c>
      <c r="F12289" s="17"/>
    </row>
    <row r="12290" spans="1:6" x14ac:dyDescent="0.25">
      <c r="A12290" s="16" t="s">
        <v>255</v>
      </c>
      <c r="B12290" s="16">
        <v>18954</v>
      </c>
      <c r="C12290" s="16">
        <v>82</v>
      </c>
      <c r="D12290" s="16">
        <v>73</v>
      </c>
      <c r="E12290" s="17">
        <v>24684</v>
      </c>
      <c r="F12290" s="17"/>
    </row>
    <row r="12291" spans="1:6" x14ac:dyDescent="0.25">
      <c r="A12291" s="16" t="s">
        <v>255</v>
      </c>
      <c r="B12291" s="16">
        <v>19038</v>
      </c>
      <c r="C12291" s="16">
        <v>129</v>
      </c>
      <c r="D12291" s="16">
        <v>105.1</v>
      </c>
      <c r="E12291" s="17">
        <v>30125</v>
      </c>
      <c r="F12291" s="17"/>
    </row>
    <row r="12292" spans="1:6" x14ac:dyDescent="0.25">
      <c r="A12292" s="16" t="s">
        <v>255</v>
      </c>
      <c r="B12292" s="16">
        <v>17543</v>
      </c>
      <c r="C12292" s="16">
        <v>119</v>
      </c>
      <c r="D12292" s="16">
        <v>93.7</v>
      </c>
      <c r="E12292" s="17">
        <v>27851</v>
      </c>
      <c r="F12292" s="17"/>
    </row>
    <row r="12293" spans="1:6" x14ac:dyDescent="0.25">
      <c r="A12293" s="16" t="s">
        <v>255</v>
      </c>
      <c r="B12293" s="16">
        <v>18643</v>
      </c>
      <c r="C12293" s="16">
        <v>120</v>
      </c>
      <c r="D12293" s="16">
        <v>104.2</v>
      </c>
      <c r="E12293" s="17">
        <v>30348</v>
      </c>
      <c r="F12293" s="17"/>
    </row>
    <row r="12294" spans="1:6" x14ac:dyDescent="0.25">
      <c r="A12294" s="16" t="s">
        <v>255</v>
      </c>
      <c r="B12294" s="16">
        <v>19008</v>
      </c>
      <c r="C12294" s="16">
        <v>146</v>
      </c>
      <c r="D12294" s="16">
        <v>131.5</v>
      </c>
      <c r="E12294" s="17">
        <v>24473</v>
      </c>
      <c r="F12294" s="17"/>
    </row>
    <row r="12295" spans="1:6" x14ac:dyDescent="0.25">
      <c r="A12295" s="16" t="s">
        <v>255</v>
      </c>
      <c r="B12295" s="16">
        <v>19050</v>
      </c>
      <c r="C12295" s="16">
        <v>198</v>
      </c>
      <c r="D12295" s="16">
        <v>171.7</v>
      </c>
      <c r="E12295" s="17">
        <v>28338</v>
      </c>
      <c r="F12295" s="17"/>
    </row>
    <row r="12296" spans="1:6" x14ac:dyDescent="0.25">
      <c r="A12296" s="16" t="s">
        <v>255</v>
      </c>
      <c r="B12296" s="16">
        <v>15642</v>
      </c>
      <c r="C12296" s="16">
        <v>120</v>
      </c>
      <c r="D12296" s="16">
        <v>99</v>
      </c>
      <c r="E12296" s="17">
        <v>30545</v>
      </c>
      <c r="F12296" s="17"/>
    </row>
    <row r="12297" spans="1:6" x14ac:dyDescent="0.25">
      <c r="A12297" s="16" t="s">
        <v>255</v>
      </c>
      <c r="B12297" s="16">
        <v>17603</v>
      </c>
      <c r="C12297" s="16">
        <v>94</v>
      </c>
      <c r="D12297" s="16">
        <v>88</v>
      </c>
      <c r="E12297" s="17">
        <v>24821</v>
      </c>
      <c r="F12297" s="17"/>
    </row>
    <row r="12298" spans="1:6" x14ac:dyDescent="0.25">
      <c r="A12298" s="16" t="s">
        <v>255</v>
      </c>
      <c r="B12298" s="16">
        <v>16101</v>
      </c>
      <c r="C12298" s="16">
        <v>84</v>
      </c>
      <c r="D12298" s="16">
        <v>75.7</v>
      </c>
      <c r="E12298" s="17">
        <v>36930</v>
      </c>
      <c r="F12298" s="17"/>
    </row>
    <row r="12299" spans="1:6" x14ac:dyDescent="0.25">
      <c r="A12299" s="16" t="s">
        <v>255</v>
      </c>
      <c r="B12299" s="16">
        <v>19154</v>
      </c>
      <c r="C12299" s="16">
        <v>130</v>
      </c>
      <c r="D12299" s="16">
        <v>119.1</v>
      </c>
      <c r="E12299" s="17">
        <v>39814</v>
      </c>
      <c r="F12299" s="17"/>
    </row>
    <row r="12300" spans="1:6" x14ac:dyDescent="0.25">
      <c r="A12300" s="16" t="s">
        <v>255</v>
      </c>
      <c r="B12300" s="16">
        <v>16833</v>
      </c>
      <c r="C12300" s="16">
        <v>131</v>
      </c>
      <c r="D12300" s="16">
        <v>104</v>
      </c>
      <c r="E12300" s="17">
        <v>30809</v>
      </c>
      <c r="F12300" s="17"/>
    </row>
    <row r="12301" spans="1:6" x14ac:dyDescent="0.25">
      <c r="A12301" s="16" t="s">
        <v>255</v>
      </c>
      <c r="B12301" s="16">
        <v>18301</v>
      </c>
      <c r="C12301" s="16">
        <v>127</v>
      </c>
      <c r="D12301" s="16">
        <v>114.3</v>
      </c>
      <c r="E12301" s="17">
        <v>25941</v>
      </c>
      <c r="F12301" s="17"/>
    </row>
    <row r="12302" spans="1:6" x14ac:dyDescent="0.25">
      <c r="A12302" s="16" t="s">
        <v>255</v>
      </c>
      <c r="B12302" s="16">
        <v>17545</v>
      </c>
      <c r="C12302" s="16">
        <v>50</v>
      </c>
      <c r="D12302" s="16">
        <v>48.3</v>
      </c>
      <c r="E12302" s="17">
        <v>39630</v>
      </c>
      <c r="F12302" s="17"/>
    </row>
    <row r="12303" spans="1:6" x14ac:dyDescent="0.25">
      <c r="A12303" s="16" t="s">
        <v>255</v>
      </c>
      <c r="B12303" s="16">
        <v>19067</v>
      </c>
      <c r="C12303" s="16">
        <v>170</v>
      </c>
      <c r="D12303" s="16">
        <v>150.5</v>
      </c>
      <c r="E12303" s="17">
        <v>32891</v>
      </c>
      <c r="F12303" s="17"/>
    </row>
    <row r="12304" spans="1:6" x14ac:dyDescent="0.25">
      <c r="A12304" s="16" t="s">
        <v>255</v>
      </c>
      <c r="B12304" s="16">
        <v>17201</v>
      </c>
      <c r="C12304" s="16">
        <v>152</v>
      </c>
      <c r="D12304" s="16">
        <v>74.3</v>
      </c>
      <c r="E12304" s="17">
        <v>24473</v>
      </c>
      <c r="F12304" s="17"/>
    </row>
    <row r="12305" spans="1:6" x14ac:dyDescent="0.25">
      <c r="A12305" s="16" t="s">
        <v>255</v>
      </c>
      <c r="B12305" s="16">
        <v>15904</v>
      </c>
      <c r="C12305" s="16">
        <v>97</v>
      </c>
      <c r="D12305" s="16">
        <v>85.1</v>
      </c>
      <c r="E12305" s="17">
        <v>30592</v>
      </c>
      <c r="F12305" s="17"/>
    </row>
    <row r="12306" spans="1:6" x14ac:dyDescent="0.25">
      <c r="A12306" s="16" t="s">
        <v>255</v>
      </c>
      <c r="B12306" s="16">
        <v>17068</v>
      </c>
      <c r="C12306" s="16">
        <v>118</v>
      </c>
      <c r="D12306" s="16">
        <v>102.4</v>
      </c>
      <c r="E12306" s="17">
        <v>28873</v>
      </c>
      <c r="F12306" s="17"/>
    </row>
    <row r="12307" spans="1:6" x14ac:dyDescent="0.25">
      <c r="A12307" s="16" t="s">
        <v>255</v>
      </c>
      <c r="B12307" s="16">
        <v>19465</v>
      </c>
      <c r="C12307" s="16">
        <v>133</v>
      </c>
      <c r="D12307" s="16">
        <v>129.30000000000001</v>
      </c>
      <c r="E12307" s="17">
        <v>27218</v>
      </c>
      <c r="F12307" s="17"/>
    </row>
    <row r="12308" spans="1:6" x14ac:dyDescent="0.25">
      <c r="A12308" s="16" t="s">
        <v>255</v>
      </c>
      <c r="B12308" s="16">
        <v>19144</v>
      </c>
      <c r="C12308" s="16">
        <v>180</v>
      </c>
      <c r="D12308" s="16">
        <v>161.6</v>
      </c>
      <c r="E12308" s="17">
        <v>33519</v>
      </c>
      <c r="F12308" s="17"/>
    </row>
    <row r="12309" spans="1:6" x14ac:dyDescent="0.25">
      <c r="A12309" s="16" t="s">
        <v>255</v>
      </c>
      <c r="B12309" s="16">
        <v>19119</v>
      </c>
      <c r="C12309" s="16">
        <v>180</v>
      </c>
      <c r="D12309" s="16">
        <v>174.1</v>
      </c>
      <c r="E12309" s="17">
        <v>28034</v>
      </c>
      <c r="F12309" s="17"/>
    </row>
    <row r="12310" spans="1:6" x14ac:dyDescent="0.25">
      <c r="A12310" s="16" t="s">
        <v>255</v>
      </c>
      <c r="B12310" s="16">
        <v>19096</v>
      </c>
      <c r="C12310" s="16">
        <v>35</v>
      </c>
      <c r="D12310" s="16">
        <v>28.1</v>
      </c>
      <c r="E12310" s="17">
        <v>35283</v>
      </c>
      <c r="F12310" s="17"/>
    </row>
    <row r="12311" spans="1:6" x14ac:dyDescent="0.25">
      <c r="A12311" s="16" t="s">
        <v>255</v>
      </c>
      <c r="B12311" s="16">
        <v>18052</v>
      </c>
      <c r="C12311" s="16">
        <v>121</v>
      </c>
      <c r="D12311" s="16">
        <v>118.1</v>
      </c>
      <c r="E12311" s="17">
        <v>32381</v>
      </c>
      <c r="F12311" s="17"/>
    </row>
    <row r="12312" spans="1:6" x14ac:dyDescent="0.25">
      <c r="A12312" s="16" t="s">
        <v>255</v>
      </c>
      <c r="B12312" s="16">
        <v>16701</v>
      </c>
      <c r="C12312" s="16">
        <v>100</v>
      </c>
      <c r="D12312" s="16">
        <v>95.8</v>
      </c>
      <c r="E12312" s="17">
        <v>34335</v>
      </c>
      <c r="F12312" s="17"/>
    </row>
    <row r="12313" spans="1:6" x14ac:dyDescent="0.25">
      <c r="A12313" s="16" t="s">
        <v>255</v>
      </c>
      <c r="B12313" s="16">
        <v>18505</v>
      </c>
      <c r="C12313" s="16">
        <v>180</v>
      </c>
      <c r="D12313" s="16">
        <v>156.6</v>
      </c>
      <c r="E12313" s="17">
        <v>33913</v>
      </c>
      <c r="F12313" s="17"/>
    </row>
    <row r="12314" spans="1:6" x14ac:dyDescent="0.25">
      <c r="A12314" s="16" t="s">
        <v>255</v>
      </c>
      <c r="B12314" s="16">
        <v>19533</v>
      </c>
      <c r="C12314" s="16">
        <v>420</v>
      </c>
      <c r="D12314" s="16">
        <v>396.9</v>
      </c>
      <c r="E12314" s="17">
        <v>24473</v>
      </c>
      <c r="F12314" s="17"/>
    </row>
    <row r="12315" spans="1:6" x14ac:dyDescent="0.25">
      <c r="A12315" s="16" t="s">
        <v>255</v>
      </c>
      <c r="B12315" s="16">
        <v>16915</v>
      </c>
      <c r="C12315" s="16">
        <v>121</v>
      </c>
      <c r="D12315" s="16">
        <v>99.9</v>
      </c>
      <c r="E12315" s="17">
        <v>31183</v>
      </c>
      <c r="F12315" s="17"/>
    </row>
    <row r="12316" spans="1:6" x14ac:dyDescent="0.25">
      <c r="A12316" s="16" t="s">
        <v>255</v>
      </c>
      <c r="B12316" s="16">
        <v>15857</v>
      </c>
      <c r="C12316" s="16">
        <v>120</v>
      </c>
      <c r="D12316" s="16">
        <v>114.2</v>
      </c>
      <c r="E12316" s="17">
        <v>27619</v>
      </c>
      <c r="F12316" s="17"/>
    </row>
    <row r="12317" spans="1:6" x14ac:dyDescent="0.25">
      <c r="A12317" s="16" t="s">
        <v>255</v>
      </c>
      <c r="B12317" s="16">
        <v>17509</v>
      </c>
      <c r="C12317" s="16">
        <v>139</v>
      </c>
      <c r="D12317" s="16">
        <v>110.3</v>
      </c>
      <c r="E12317" s="17">
        <v>28672</v>
      </c>
      <c r="F12317" s="17"/>
    </row>
    <row r="12318" spans="1:6" x14ac:dyDescent="0.25">
      <c r="A12318" s="16" t="s">
        <v>255</v>
      </c>
      <c r="B12318" s="16">
        <v>18508</v>
      </c>
      <c r="C12318" s="16">
        <v>51</v>
      </c>
      <c r="D12318" s="16">
        <v>40.9</v>
      </c>
      <c r="E12318" s="17">
        <v>41829</v>
      </c>
      <c r="F12318" s="17"/>
    </row>
    <row r="12319" spans="1:6" x14ac:dyDescent="0.25">
      <c r="A12319" s="16" t="s">
        <v>255</v>
      </c>
      <c r="B12319" s="16">
        <v>17976</v>
      </c>
      <c r="C12319" s="16">
        <v>111</v>
      </c>
      <c r="D12319" s="16">
        <v>89.3</v>
      </c>
      <c r="E12319" s="17">
        <v>34516</v>
      </c>
      <c r="F12319" s="17"/>
    </row>
    <row r="12320" spans="1:6" x14ac:dyDescent="0.25">
      <c r="A12320" s="16" t="s">
        <v>255</v>
      </c>
      <c r="B12320" s="16">
        <v>18848</v>
      </c>
      <c r="C12320" s="16">
        <v>68</v>
      </c>
      <c r="D12320" s="16">
        <v>60.3</v>
      </c>
      <c r="E12320" s="17">
        <v>27729</v>
      </c>
      <c r="F12320" s="17"/>
    </row>
    <row r="12321" spans="1:6" x14ac:dyDescent="0.25">
      <c r="A12321" s="16" t="s">
        <v>255</v>
      </c>
      <c r="B12321" s="16">
        <v>16509</v>
      </c>
      <c r="C12321" s="16">
        <v>133</v>
      </c>
      <c r="D12321" s="16">
        <v>88.2</v>
      </c>
      <c r="E12321" s="17">
        <v>29129</v>
      </c>
      <c r="F12321" s="17"/>
    </row>
    <row r="12322" spans="1:6" x14ac:dyDescent="0.25">
      <c r="A12322" s="16" t="s">
        <v>255</v>
      </c>
      <c r="B12322" s="16">
        <v>17821</v>
      </c>
      <c r="C12322" s="16">
        <v>172</v>
      </c>
      <c r="D12322" s="16">
        <v>157.6</v>
      </c>
      <c r="E12322" s="17">
        <v>30682</v>
      </c>
      <c r="F12322" s="17"/>
    </row>
    <row r="12323" spans="1:6" x14ac:dyDescent="0.25">
      <c r="A12323" s="16" t="s">
        <v>255</v>
      </c>
      <c r="B12323" s="16">
        <v>15214</v>
      </c>
      <c r="C12323" s="16">
        <v>58</v>
      </c>
      <c r="D12323" s="16">
        <v>49.2</v>
      </c>
      <c r="E12323" s="17">
        <v>30363</v>
      </c>
      <c r="F12323" s="17"/>
    </row>
    <row r="12324" spans="1:6" x14ac:dyDescent="0.25">
      <c r="A12324" s="16" t="s">
        <v>255</v>
      </c>
      <c r="B12324" s="16">
        <v>19023</v>
      </c>
      <c r="C12324" s="16">
        <v>273</v>
      </c>
      <c r="D12324" s="16">
        <v>199.1</v>
      </c>
      <c r="E12324" s="17">
        <v>28065</v>
      </c>
      <c r="F12324" s="17"/>
    </row>
    <row r="12325" spans="1:6" x14ac:dyDescent="0.25">
      <c r="A12325" s="16" t="s">
        <v>255</v>
      </c>
      <c r="B12325" s="16">
        <v>18407</v>
      </c>
      <c r="C12325" s="16">
        <v>81</v>
      </c>
      <c r="D12325" s="16">
        <v>64.900000000000006</v>
      </c>
      <c r="E12325" s="17">
        <v>35181</v>
      </c>
      <c r="F12325" s="17"/>
    </row>
    <row r="12326" spans="1:6" x14ac:dyDescent="0.25">
      <c r="A12326" s="16" t="s">
        <v>255</v>
      </c>
      <c r="B12326" s="16">
        <v>18505</v>
      </c>
      <c r="C12326" s="16">
        <v>102</v>
      </c>
      <c r="D12326" s="16">
        <v>75.7</v>
      </c>
      <c r="E12326" s="17">
        <v>31656</v>
      </c>
      <c r="F12326" s="17"/>
    </row>
    <row r="12327" spans="1:6" x14ac:dyDescent="0.25">
      <c r="A12327" s="16" t="s">
        <v>255</v>
      </c>
      <c r="B12327" s="16">
        <v>18704</v>
      </c>
      <c r="C12327" s="16">
        <v>176</v>
      </c>
      <c r="D12327" s="16">
        <v>118.8</v>
      </c>
      <c r="E12327" s="17">
        <v>28460</v>
      </c>
      <c r="F12327" s="17"/>
    </row>
    <row r="12328" spans="1:6" x14ac:dyDescent="0.25">
      <c r="A12328" s="16" t="s">
        <v>255</v>
      </c>
      <c r="B12328" s="16">
        <v>15139</v>
      </c>
      <c r="C12328" s="16">
        <v>85</v>
      </c>
      <c r="D12328" s="16">
        <v>72.2</v>
      </c>
      <c r="E12328" s="17">
        <v>28766</v>
      </c>
      <c r="F12328" s="17"/>
    </row>
    <row r="12329" spans="1:6" x14ac:dyDescent="0.25">
      <c r="A12329" s="16" t="s">
        <v>255</v>
      </c>
      <c r="B12329" s="16">
        <v>19116</v>
      </c>
      <c r="C12329" s="16">
        <v>226</v>
      </c>
      <c r="D12329" s="16">
        <v>199.3</v>
      </c>
      <c r="E12329" s="17">
        <v>24538</v>
      </c>
      <c r="F12329" s="17"/>
    </row>
    <row r="12330" spans="1:6" x14ac:dyDescent="0.25">
      <c r="A12330" s="16" t="s">
        <v>255</v>
      </c>
      <c r="B12330" s="16">
        <v>19115</v>
      </c>
      <c r="C12330" s="16">
        <v>120</v>
      </c>
      <c r="D12330" s="16">
        <v>111.5</v>
      </c>
      <c r="E12330" s="17">
        <v>31999</v>
      </c>
      <c r="F12330" s="17"/>
    </row>
    <row r="12331" spans="1:6" x14ac:dyDescent="0.25">
      <c r="A12331" s="16" t="s">
        <v>255</v>
      </c>
      <c r="B12331" s="16">
        <v>19607</v>
      </c>
      <c r="C12331" s="16">
        <v>136</v>
      </c>
      <c r="D12331" s="16">
        <v>132.4</v>
      </c>
      <c r="E12331" s="17">
        <v>24473</v>
      </c>
      <c r="F12331" s="17"/>
    </row>
    <row r="12332" spans="1:6" x14ac:dyDescent="0.25">
      <c r="A12332" s="16" t="s">
        <v>255</v>
      </c>
      <c r="B12332" s="16">
        <v>19096</v>
      </c>
      <c r="C12332" s="16">
        <v>180</v>
      </c>
      <c r="D12332" s="16">
        <v>159.5</v>
      </c>
      <c r="E12332" s="17">
        <v>28216</v>
      </c>
      <c r="F12332" s="17"/>
    </row>
    <row r="12333" spans="1:6" x14ac:dyDescent="0.25">
      <c r="A12333" s="16" t="s">
        <v>255</v>
      </c>
      <c r="B12333" s="16">
        <v>15243</v>
      </c>
      <c r="C12333" s="16">
        <v>46</v>
      </c>
      <c r="D12333" s="16">
        <v>36.799999999999997</v>
      </c>
      <c r="E12333" s="17">
        <v>38072</v>
      </c>
      <c r="F12333" s="17"/>
    </row>
    <row r="12334" spans="1:6" x14ac:dyDescent="0.25">
      <c r="A12334" s="16" t="s">
        <v>255</v>
      </c>
      <c r="B12334" s="16">
        <v>17059</v>
      </c>
      <c r="C12334" s="16">
        <v>85</v>
      </c>
      <c r="D12334" s="16">
        <v>80.099999999999994</v>
      </c>
      <c r="E12334" s="17">
        <v>28856</v>
      </c>
      <c r="F12334" s="17"/>
    </row>
    <row r="12335" spans="1:6" x14ac:dyDescent="0.25">
      <c r="A12335" s="16" t="s">
        <v>255</v>
      </c>
      <c r="B12335" s="16">
        <v>19010</v>
      </c>
      <c r="C12335" s="16">
        <v>160</v>
      </c>
      <c r="D12335" s="16">
        <v>130</v>
      </c>
      <c r="E12335" s="17">
        <v>27177</v>
      </c>
      <c r="F12335" s="17"/>
    </row>
    <row r="12336" spans="1:6" x14ac:dyDescent="0.25">
      <c r="A12336" s="16" t="s">
        <v>255</v>
      </c>
      <c r="B12336" s="16">
        <v>17522</v>
      </c>
      <c r="C12336" s="16">
        <v>120</v>
      </c>
      <c r="D12336" s="16">
        <v>109.6</v>
      </c>
      <c r="E12336" s="17">
        <v>33457</v>
      </c>
      <c r="F12336" s="17"/>
    </row>
    <row r="12337" spans="1:6" x14ac:dyDescent="0.25">
      <c r="A12337" s="16" t="s">
        <v>255</v>
      </c>
      <c r="B12337" s="16">
        <v>19027</v>
      </c>
      <c r="C12337" s="16">
        <v>150</v>
      </c>
      <c r="D12337" s="16">
        <v>135</v>
      </c>
      <c r="E12337" s="17">
        <v>31377</v>
      </c>
      <c r="F12337" s="17"/>
    </row>
    <row r="12338" spans="1:6" x14ac:dyDescent="0.25">
      <c r="A12338" s="16" t="s">
        <v>255</v>
      </c>
      <c r="B12338" s="16">
        <v>19143</v>
      </c>
      <c r="C12338" s="16">
        <v>123</v>
      </c>
      <c r="D12338" s="16">
        <v>109.9</v>
      </c>
      <c r="E12338" s="17">
        <v>30682</v>
      </c>
      <c r="F12338" s="17"/>
    </row>
    <row r="12339" spans="1:6" x14ac:dyDescent="0.25">
      <c r="A12339" s="16" t="s">
        <v>255</v>
      </c>
      <c r="B12339" s="16">
        <v>16801</v>
      </c>
      <c r="C12339" s="16">
        <v>116</v>
      </c>
      <c r="D12339" s="16">
        <v>70.099999999999994</v>
      </c>
      <c r="E12339" s="17">
        <v>32282</v>
      </c>
      <c r="F12339" s="17"/>
    </row>
    <row r="12340" spans="1:6" x14ac:dyDescent="0.25">
      <c r="A12340" s="16" t="s">
        <v>255</v>
      </c>
      <c r="B12340" s="16">
        <v>17543</v>
      </c>
      <c r="C12340" s="16">
        <v>106</v>
      </c>
      <c r="D12340" s="16">
        <v>102</v>
      </c>
      <c r="E12340" s="17">
        <v>28672</v>
      </c>
      <c r="F12340" s="17"/>
    </row>
    <row r="12341" spans="1:6" x14ac:dyDescent="0.25">
      <c r="A12341" s="16" t="s">
        <v>255</v>
      </c>
      <c r="B12341" s="16">
        <v>17022</v>
      </c>
      <c r="C12341" s="16">
        <v>73</v>
      </c>
      <c r="D12341" s="16">
        <v>66.5</v>
      </c>
      <c r="E12341" s="17">
        <v>29360</v>
      </c>
      <c r="F12341" s="17"/>
    </row>
    <row r="12342" spans="1:6" x14ac:dyDescent="0.25">
      <c r="A12342" s="16" t="s">
        <v>255</v>
      </c>
      <c r="B12342" s="16">
        <v>16101</v>
      </c>
      <c r="C12342" s="16">
        <v>204</v>
      </c>
      <c r="D12342" s="16">
        <v>154.19999999999999</v>
      </c>
      <c r="E12342" s="17">
        <v>24473</v>
      </c>
      <c r="F12342" s="17"/>
    </row>
    <row r="12343" spans="1:6" x14ac:dyDescent="0.25">
      <c r="A12343" s="16" t="s">
        <v>255</v>
      </c>
      <c r="B12343" s="16">
        <v>15601</v>
      </c>
      <c r="C12343" s="16">
        <v>155</v>
      </c>
      <c r="D12343" s="16">
        <v>138</v>
      </c>
      <c r="E12343" s="17">
        <v>30317</v>
      </c>
      <c r="F12343" s="17"/>
    </row>
    <row r="12344" spans="1:6" x14ac:dyDescent="0.25">
      <c r="A12344" s="16" t="s">
        <v>255</v>
      </c>
      <c r="B12344" s="16">
        <v>19444</v>
      </c>
      <c r="C12344" s="16">
        <v>60</v>
      </c>
      <c r="D12344" s="16">
        <v>53.1</v>
      </c>
      <c r="E12344" s="17">
        <v>39281</v>
      </c>
      <c r="F12344" s="17"/>
    </row>
    <row r="12345" spans="1:6" x14ac:dyDescent="0.25">
      <c r="A12345" s="16" t="s">
        <v>255</v>
      </c>
      <c r="B12345" s="16">
        <v>15601</v>
      </c>
      <c r="C12345" s="16">
        <v>120</v>
      </c>
      <c r="D12345" s="16">
        <v>108.2</v>
      </c>
      <c r="E12345" s="17">
        <v>31324</v>
      </c>
      <c r="F12345" s="17"/>
    </row>
    <row r="12346" spans="1:6" x14ac:dyDescent="0.25">
      <c r="A12346" s="16" t="s">
        <v>255</v>
      </c>
      <c r="B12346" s="16">
        <v>16148</v>
      </c>
      <c r="C12346" s="16">
        <v>105</v>
      </c>
      <c r="D12346" s="16">
        <v>94.5</v>
      </c>
      <c r="E12346" s="17">
        <v>24908</v>
      </c>
      <c r="F12346" s="17"/>
    </row>
    <row r="12347" spans="1:6" x14ac:dyDescent="0.25">
      <c r="A12347" s="16" t="s">
        <v>255</v>
      </c>
      <c r="B12347" s="16">
        <v>18966</v>
      </c>
      <c r="C12347" s="16">
        <v>120</v>
      </c>
      <c r="D12347" s="16">
        <v>100.1</v>
      </c>
      <c r="E12347" s="17">
        <v>29574</v>
      </c>
      <c r="F12347" s="17"/>
    </row>
    <row r="12348" spans="1:6" x14ac:dyDescent="0.25">
      <c r="A12348" s="16" t="s">
        <v>255</v>
      </c>
      <c r="B12348" s="16">
        <v>19118</v>
      </c>
      <c r="C12348" s="16">
        <v>176</v>
      </c>
      <c r="D12348" s="16">
        <v>162.5</v>
      </c>
      <c r="E12348" s="17">
        <v>32569</v>
      </c>
      <c r="F12348" s="17"/>
    </row>
    <row r="12349" spans="1:6" x14ac:dyDescent="0.25">
      <c r="A12349" s="16" t="s">
        <v>255</v>
      </c>
      <c r="B12349" s="16">
        <v>19073</v>
      </c>
      <c r="C12349" s="16">
        <v>59</v>
      </c>
      <c r="D12349" s="16">
        <v>53.3</v>
      </c>
      <c r="E12349" s="17">
        <v>33084</v>
      </c>
      <c r="F12349" s="17"/>
    </row>
    <row r="12350" spans="1:6" x14ac:dyDescent="0.25">
      <c r="A12350" s="16" t="s">
        <v>255</v>
      </c>
      <c r="B12350" s="16">
        <v>19446</v>
      </c>
      <c r="C12350" s="16">
        <v>126</v>
      </c>
      <c r="D12350" s="16">
        <v>98.5</v>
      </c>
      <c r="E12350" s="17">
        <v>25143</v>
      </c>
      <c r="F12350" s="17"/>
    </row>
    <row r="12351" spans="1:6" x14ac:dyDescent="0.25">
      <c r="A12351" s="16" t="s">
        <v>255</v>
      </c>
      <c r="B12351" s="16">
        <v>17243</v>
      </c>
      <c r="C12351" s="16">
        <v>125</v>
      </c>
      <c r="D12351" s="16">
        <v>122.1</v>
      </c>
      <c r="E12351" s="17">
        <v>31181</v>
      </c>
      <c r="F12351" s="17"/>
    </row>
    <row r="12352" spans="1:6" x14ac:dyDescent="0.25">
      <c r="A12352" s="16" t="s">
        <v>255</v>
      </c>
      <c r="B12352" s="16">
        <v>17901</v>
      </c>
      <c r="C12352" s="16">
        <v>179</v>
      </c>
      <c r="D12352" s="16">
        <v>103.1</v>
      </c>
      <c r="E12352" s="17">
        <v>28581</v>
      </c>
      <c r="F12352" s="17"/>
    </row>
    <row r="12353" spans="1:6" x14ac:dyDescent="0.25">
      <c r="A12353" s="16" t="s">
        <v>255</v>
      </c>
      <c r="B12353" s="16">
        <v>16142</v>
      </c>
      <c r="C12353" s="16">
        <v>115</v>
      </c>
      <c r="D12353" s="16">
        <v>99</v>
      </c>
      <c r="E12353" s="17">
        <v>24825</v>
      </c>
      <c r="F12353" s="17"/>
    </row>
    <row r="12354" spans="1:6" x14ac:dyDescent="0.25">
      <c r="A12354" s="16" t="s">
        <v>255</v>
      </c>
      <c r="B12354" s="16">
        <v>16127</v>
      </c>
      <c r="C12354" s="16">
        <v>59</v>
      </c>
      <c r="D12354" s="16">
        <v>58.3</v>
      </c>
      <c r="E12354" s="17">
        <v>29860</v>
      </c>
      <c r="F12354" s="17"/>
    </row>
    <row r="12355" spans="1:6" x14ac:dyDescent="0.25">
      <c r="A12355" s="16" t="s">
        <v>255</v>
      </c>
      <c r="B12355" s="16">
        <v>18444</v>
      </c>
      <c r="C12355" s="16">
        <v>112</v>
      </c>
      <c r="D12355" s="16">
        <v>102.9</v>
      </c>
      <c r="E12355" s="17">
        <v>28126</v>
      </c>
      <c r="F12355" s="17"/>
    </row>
    <row r="12356" spans="1:6" x14ac:dyDescent="0.25">
      <c r="A12356" s="16" t="s">
        <v>255</v>
      </c>
      <c r="B12356" s="16">
        <v>19152</v>
      </c>
      <c r="C12356" s="16">
        <v>49</v>
      </c>
      <c r="D12356" s="16">
        <v>51.5</v>
      </c>
      <c r="E12356" s="17">
        <v>36664</v>
      </c>
      <c r="F12356" s="17"/>
    </row>
    <row r="12357" spans="1:6" x14ac:dyDescent="0.25">
      <c r="A12357" s="16" t="s">
        <v>255</v>
      </c>
      <c r="B12357" s="16">
        <v>16602</v>
      </c>
      <c r="C12357" s="16">
        <v>240</v>
      </c>
      <c r="D12357" s="16">
        <v>208.4</v>
      </c>
      <c r="E12357" s="17">
        <v>29881</v>
      </c>
      <c r="F12357" s="17"/>
    </row>
    <row r="12358" spans="1:6" x14ac:dyDescent="0.25">
      <c r="A12358" s="16" t="s">
        <v>255</v>
      </c>
      <c r="B12358" s="16">
        <v>15683</v>
      </c>
      <c r="C12358" s="16">
        <v>35</v>
      </c>
      <c r="D12358" s="16">
        <v>29.9</v>
      </c>
      <c r="E12358" s="17">
        <v>35684</v>
      </c>
      <c r="F12358" s="17"/>
    </row>
    <row r="12359" spans="1:6" x14ac:dyDescent="0.25">
      <c r="A12359" s="16" t="s">
        <v>255</v>
      </c>
      <c r="B12359" s="16">
        <v>17512</v>
      </c>
      <c r="C12359" s="16">
        <v>119</v>
      </c>
      <c r="D12359" s="16">
        <v>92.1</v>
      </c>
      <c r="E12359" s="17">
        <v>32963</v>
      </c>
      <c r="F12359" s="17"/>
    </row>
    <row r="12360" spans="1:6" x14ac:dyDescent="0.25">
      <c r="A12360" s="16" t="s">
        <v>255</v>
      </c>
      <c r="B12360" s="16">
        <v>16101</v>
      </c>
      <c r="C12360" s="16">
        <v>62</v>
      </c>
      <c r="D12360" s="16">
        <v>54.8</v>
      </c>
      <c r="E12360" s="17">
        <v>29972</v>
      </c>
      <c r="F12360" s="17"/>
    </row>
    <row r="12361" spans="1:6" x14ac:dyDescent="0.25">
      <c r="A12361" s="16" t="s">
        <v>255</v>
      </c>
      <c r="B12361" s="16">
        <v>16602</v>
      </c>
      <c r="C12361" s="16">
        <v>133</v>
      </c>
      <c r="D12361" s="16">
        <v>122.7</v>
      </c>
      <c r="E12361" s="17">
        <v>28611</v>
      </c>
      <c r="F12361" s="17"/>
    </row>
    <row r="12362" spans="1:6" x14ac:dyDescent="0.25">
      <c r="A12362" s="16" t="s">
        <v>255</v>
      </c>
      <c r="B12362" s="16">
        <v>17701</v>
      </c>
      <c r="C12362" s="16">
        <v>129</v>
      </c>
      <c r="D12362" s="16">
        <v>125.3</v>
      </c>
      <c r="E12362" s="17">
        <v>30987</v>
      </c>
      <c r="F12362" s="17"/>
    </row>
    <row r="12363" spans="1:6" x14ac:dyDescent="0.25">
      <c r="A12363" s="16" t="s">
        <v>255</v>
      </c>
      <c r="B12363" s="16">
        <v>19037</v>
      </c>
      <c r="C12363" s="16">
        <v>60</v>
      </c>
      <c r="D12363" s="16">
        <v>51.4</v>
      </c>
      <c r="E12363" s="17">
        <v>29599</v>
      </c>
      <c r="F12363" s="17"/>
    </row>
    <row r="12364" spans="1:6" x14ac:dyDescent="0.25">
      <c r="A12364" s="16" t="s">
        <v>255</v>
      </c>
      <c r="B12364" s="16">
        <v>19401</v>
      </c>
      <c r="C12364" s="16">
        <v>120</v>
      </c>
      <c r="D12364" s="16">
        <v>104.9</v>
      </c>
      <c r="E12364" s="17">
        <v>29034</v>
      </c>
      <c r="F12364" s="17"/>
    </row>
    <row r="12365" spans="1:6" x14ac:dyDescent="0.25">
      <c r="A12365" s="16" t="s">
        <v>255</v>
      </c>
      <c r="B12365" s="16">
        <v>15237</v>
      </c>
      <c r="C12365" s="16">
        <v>212</v>
      </c>
      <c r="D12365" s="16">
        <v>201.5</v>
      </c>
      <c r="E12365" s="17">
        <v>24473</v>
      </c>
      <c r="F12365" s="17"/>
    </row>
    <row r="12366" spans="1:6" x14ac:dyDescent="0.25">
      <c r="A12366" s="16" t="s">
        <v>255</v>
      </c>
      <c r="B12366" s="16">
        <v>19104</v>
      </c>
      <c r="C12366" s="16">
        <v>25</v>
      </c>
      <c r="D12366" s="16">
        <v>18</v>
      </c>
      <c r="E12366" s="17">
        <v>32174</v>
      </c>
      <c r="F12366" s="17"/>
    </row>
    <row r="12367" spans="1:6" x14ac:dyDescent="0.25">
      <c r="A12367" s="16" t="s">
        <v>255</v>
      </c>
      <c r="B12367" s="16">
        <v>19115</v>
      </c>
      <c r="C12367" s="16">
        <v>238</v>
      </c>
      <c r="D12367" s="16">
        <v>211.8</v>
      </c>
      <c r="E12367" s="17">
        <v>29190</v>
      </c>
      <c r="F12367" s="17"/>
    </row>
    <row r="12368" spans="1:6" x14ac:dyDescent="0.25">
      <c r="A12368" s="16" t="s">
        <v>255</v>
      </c>
      <c r="B12368" s="16">
        <v>15301</v>
      </c>
      <c r="C12368" s="16">
        <v>155</v>
      </c>
      <c r="D12368" s="16">
        <v>139.69999999999999</v>
      </c>
      <c r="E12368" s="17">
        <v>30834</v>
      </c>
      <c r="F12368" s="17"/>
    </row>
    <row r="12369" spans="1:6" x14ac:dyDescent="0.25">
      <c r="A12369" s="16" t="s">
        <v>255</v>
      </c>
      <c r="B12369" s="16">
        <v>19063</v>
      </c>
      <c r="C12369" s="16">
        <v>23</v>
      </c>
      <c r="D12369" s="16">
        <v>16.7</v>
      </c>
      <c r="E12369" s="17">
        <v>32017</v>
      </c>
      <c r="F12369" s="17"/>
    </row>
    <row r="12370" spans="1:6" x14ac:dyDescent="0.25">
      <c r="A12370" s="16" t="s">
        <v>255</v>
      </c>
      <c r="B12370" s="16">
        <v>19438</v>
      </c>
      <c r="C12370" s="16">
        <v>72</v>
      </c>
      <c r="D12370" s="16">
        <v>53.2</v>
      </c>
      <c r="E12370" s="17">
        <v>30864</v>
      </c>
      <c r="F12370" s="17"/>
    </row>
    <row r="12371" spans="1:6" x14ac:dyDescent="0.25">
      <c r="A12371" s="16" t="s">
        <v>255</v>
      </c>
      <c r="B12371" s="16">
        <v>19104</v>
      </c>
      <c r="C12371" s="16">
        <v>124</v>
      </c>
      <c r="D12371" s="16">
        <v>108.4</v>
      </c>
      <c r="E12371" s="17">
        <v>31699</v>
      </c>
      <c r="F12371" s="17"/>
    </row>
    <row r="12372" spans="1:6" x14ac:dyDescent="0.25">
      <c r="A12372" s="16" t="s">
        <v>255</v>
      </c>
      <c r="B12372" s="16">
        <v>16125</v>
      </c>
      <c r="C12372" s="16">
        <v>154</v>
      </c>
      <c r="D12372" s="16">
        <v>134.30000000000001</v>
      </c>
      <c r="E12372" s="17">
        <v>24498</v>
      </c>
      <c r="F12372" s="17"/>
    </row>
    <row r="12373" spans="1:6" x14ac:dyDescent="0.25">
      <c r="A12373" s="16" t="s">
        <v>255</v>
      </c>
      <c r="B12373" s="16">
        <v>17701</v>
      </c>
      <c r="C12373" s="16">
        <v>152</v>
      </c>
      <c r="D12373" s="16">
        <v>114.3</v>
      </c>
      <c r="E12373" s="17">
        <v>28216</v>
      </c>
      <c r="F12373" s="17"/>
    </row>
    <row r="12374" spans="1:6" x14ac:dyDescent="0.25">
      <c r="A12374" s="16" t="s">
        <v>256</v>
      </c>
      <c r="B12374" s="16">
        <v>928</v>
      </c>
      <c r="C12374" s="16">
        <v>25</v>
      </c>
      <c r="D12374" s="16">
        <v>5.5</v>
      </c>
      <c r="E12374" s="17">
        <v>42892</v>
      </c>
      <c r="F12374" s="17"/>
    </row>
    <row r="12375" spans="1:6" x14ac:dyDescent="0.25">
      <c r="A12375" s="16" t="s">
        <v>256</v>
      </c>
      <c r="B12375" s="16">
        <v>717</v>
      </c>
      <c r="C12375" s="16">
        <v>25</v>
      </c>
      <c r="D12375" s="16">
        <v>21.6</v>
      </c>
      <c r="E12375" s="17">
        <v>32394</v>
      </c>
      <c r="F12375" s="17"/>
    </row>
    <row r="12376" spans="1:6" x14ac:dyDescent="0.25">
      <c r="A12376" s="16" t="s">
        <v>256</v>
      </c>
      <c r="B12376" s="16">
        <v>660</v>
      </c>
      <c r="C12376" s="16">
        <v>19</v>
      </c>
      <c r="D12376" s="16">
        <v>13.9</v>
      </c>
      <c r="E12376" s="17">
        <v>38911</v>
      </c>
      <c r="F12376" s="17"/>
    </row>
    <row r="12377" spans="1:6" x14ac:dyDescent="0.25">
      <c r="A12377" s="16" t="s">
        <v>256</v>
      </c>
      <c r="B12377" s="16">
        <v>792</v>
      </c>
      <c r="C12377" s="16">
        <v>62</v>
      </c>
      <c r="D12377" s="16">
        <v>28.4</v>
      </c>
      <c r="E12377" s="17">
        <v>28946</v>
      </c>
      <c r="F12377" s="17"/>
    </row>
    <row r="12378" spans="1:6" x14ac:dyDescent="0.25">
      <c r="A12378" s="16" t="s">
        <v>256</v>
      </c>
      <c r="B12378" s="16">
        <v>926</v>
      </c>
      <c r="C12378" s="16">
        <v>35</v>
      </c>
      <c r="D12378" s="16">
        <v>22.6</v>
      </c>
      <c r="E12378" s="17">
        <v>42047</v>
      </c>
      <c r="F12378" s="17"/>
    </row>
    <row r="12379" spans="1:6" x14ac:dyDescent="0.25">
      <c r="A12379" s="16" t="s">
        <v>256</v>
      </c>
      <c r="B12379" s="16">
        <v>693</v>
      </c>
      <c r="C12379" s="16">
        <v>45</v>
      </c>
      <c r="D12379" s="16">
        <v>25.2</v>
      </c>
      <c r="E12379" s="17">
        <v>32729</v>
      </c>
      <c r="F12379" s="17"/>
    </row>
    <row r="12380" spans="1:6" x14ac:dyDescent="0.25">
      <c r="A12380" s="16" t="s">
        <v>257</v>
      </c>
      <c r="B12380" s="16">
        <v>2852</v>
      </c>
      <c r="C12380" s="16">
        <v>120</v>
      </c>
      <c r="D12380" s="16">
        <v>98.7</v>
      </c>
      <c r="E12380" s="17">
        <v>28976</v>
      </c>
      <c r="F12380" s="17"/>
    </row>
    <row r="12381" spans="1:6" x14ac:dyDescent="0.25">
      <c r="A12381" s="16" t="s">
        <v>257</v>
      </c>
      <c r="B12381" s="16">
        <v>2840</v>
      </c>
      <c r="C12381" s="16">
        <v>114</v>
      </c>
      <c r="D12381" s="16">
        <v>108.2</v>
      </c>
      <c r="E12381" s="17">
        <v>27395</v>
      </c>
      <c r="F12381" s="17"/>
    </row>
    <row r="12382" spans="1:6" x14ac:dyDescent="0.25">
      <c r="A12382" s="16" t="s">
        <v>257</v>
      </c>
      <c r="B12382" s="16">
        <v>2891</v>
      </c>
      <c r="C12382" s="16">
        <v>60</v>
      </c>
      <c r="D12382" s="16">
        <v>46.1</v>
      </c>
      <c r="E12382" s="17">
        <v>35121</v>
      </c>
      <c r="F12382" s="17"/>
    </row>
    <row r="12383" spans="1:6" x14ac:dyDescent="0.25">
      <c r="A12383" s="16" t="s">
        <v>257</v>
      </c>
      <c r="B12383" s="16">
        <v>2892</v>
      </c>
      <c r="C12383" s="16">
        <v>96</v>
      </c>
      <c r="D12383" s="16">
        <v>93.8</v>
      </c>
      <c r="E12383" s="17">
        <v>28491</v>
      </c>
      <c r="F12383" s="17"/>
    </row>
    <row r="12384" spans="1:6" x14ac:dyDescent="0.25">
      <c r="A12384" s="16" t="s">
        <v>257</v>
      </c>
      <c r="B12384" s="16">
        <v>2859</v>
      </c>
      <c r="C12384" s="16">
        <v>71</v>
      </c>
      <c r="D12384" s="16">
        <v>53.2</v>
      </c>
      <c r="E12384" s="17">
        <v>33482</v>
      </c>
      <c r="F12384" s="17"/>
    </row>
    <row r="12385" spans="1:6" x14ac:dyDescent="0.25">
      <c r="A12385" s="16" t="s">
        <v>257</v>
      </c>
      <c r="B12385" s="16">
        <v>2863</v>
      </c>
      <c r="C12385" s="16">
        <v>62</v>
      </c>
      <c r="D12385" s="16">
        <v>52.2</v>
      </c>
      <c r="E12385" s="17">
        <v>33331</v>
      </c>
      <c r="F12385" s="17"/>
    </row>
    <row r="12386" spans="1:6" x14ac:dyDescent="0.25">
      <c r="A12386" s="16" t="s">
        <v>257</v>
      </c>
      <c r="B12386" s="16">
        <v>2919</v>
      </c>
      <c r="C12386" s="16">
        <v>120</v>
      </c>
      <c r="D12386" s="16">
        <v>111.8</v>
      </c>
      <c r="E12386" s="17">
        <v>29007</v>
      </c>
      <c r="F12386" s="17"/>
    </row>
    <row r="12387" spans="1:6" x14ac:dyDescent="0.25">
      <c r="A12387" s="16" t="s">
        <v>257</v>
      </c>
      <c r="B12387" s="16">
        <v>2889</v>
      </c>
      <c r="C12387" s="16">
        <v>145</v>
      </c>
      <c r="D12387" s="16">
        <v>126.6</v>
      </c>
      <c r="E12387" s="17">
        <v>25689</v>
      </c>
      <c r="F12387" s="17"/>
    </row>
    <row r="12388" spans="1:6" x14ac:dyDescent="0.25">
      <c r="A12388" s="16" t="s">
        <v>257</v>
      </c>
      <c r="B12388" s="16">
        <v>2896</v>
      </c>
      <c r="C12388" s="16">
        <v>260</v>
      </c>
      <c r="D12388" s="16">
        <v>240.7</v>
      </c>
      <c r="E12388" s="17">
        <v>33604</v>
      </c>
      <c r="F12388" s="17"/>
    </row>
    <row r="12389" spans="1:6" x14ac:dyDescent="0.25">
      <c r="A12389" s="16" t="s">
        <v>257</v>
      </c>
      <c r="B12389" s="16">
        <v>2915</v>
      </c>
      <c r="C12389" s="16">
        <v>166</v>
      </c>
      <c r="D12389" s="16">
        <v>156.5</v>
      </c>
      <c r="E12389" s="17">
        <v>28764</v>
      </c>
      <c r="F12389" s="17"/>
    </row>
    <row r="12390" spans="1:6" x14ac:dyDescent="0.25">
      <c r="A12390" s="16" t="s">
        <v>257</v>
      </c>
      <c r="B12390" s="16">
        <v>2842</v>
      </c>
      <c r="C12390" s="16">
        <v>60</v>
      </c>
      <c r="D12390" s="16">
        <v>56</v>
      </c>
      <c r="E12390" s="17">
        <v>30225</v>
      </c>
      <c r="F12390" s="17"/>
    </row>
    <row r="12391" spans="1:6" x14ac:dyDescent="0.25">
      <c r="A12391" s="16" t="s">
        <v>257</v>
      </c>
      <c r="B12391" s="16">
        <v>2891</v>
      </c>
      <c r="C12391" s="16">
        <v>60</v>
      </c>
      <c r="D12391" s="16">
        <v>39.700000000000003</v>
      </c>
      <c r="E12391" s="17">
        <v>25979</v>
      </c>
      <c r="F12391" s="17"/>
    </row>
    <row r="12392" spans="1:6" x14ac:dyDescent="0.25">
      <c r="A12392" s="16" t="s">
        <v>257</v>
      </c>
      <c r="B12392" s="16">
        <v>2893</v>
      </c>
      <c r="C12392" s="16">
        <v>120</v>
      </c>
      <c r="D12392" s="16">
        <v>115.4</v>
      </c>
      <c r="E12392" s="17">
        <v>29252</v>
      </c>
      <c r="F12392" s="17"/>
    </row>
    <row r="12393" spans="1:6" x14ac:dyDescent="0.25">
      <c r="A12393" s="16" t="s">
        <v>257</v>
      </c>
      <c r="B12393" s="16">
        <v>2859</v>
      </c>
      <c r="C12393" s="16">
        <v>110</v>
      </c>
      <c r="D12393" s="16">
        <v>86.3</v>
      </c>
      <c r="E12393" s="17">
        <v>31148</v>
      </c>
      <c r="F12393" s="17"/>
    </row>
    <row r="12394" spans="1:6" x14ac:dyDescent="0.25">
      <c r="A12394" s="16" t="s">
        <v>257</v>
      </c>
      <c r="B12394" s="16">
        <v>2840</v>
      </c>
      <c r="C12394" s="16">
        <v>60</v>
      </c>
      <c r="D12394" s="16">
        <v>54.8</v>
      </c>
      <c r="E12394" s="17">
        <v>33604</v>
      </c>
      <c r="F12394" s="17"/>
    </row>
    <row r="12395" spans="1:6" x14ac:dyDescent="0.25">
      <c r="A12395" s="16" t="s">
        <v>257</v>
      </c>
      <c r="B12395" s="16">
        <v>2860</v>
      </c>
      <c r="C12395" s="16">
        <v>129</v>
      </c>
      <c r="D12395" s="16">
        <v>120.1</v>
      </c>
      <c r="E12395" s="17">
        <v>25355</v>
      </c>
      <c r="F12395" s="17"/>
    </row>
    <row r="12396" spans="1:6" x14ac:dyDescent="0.25">
      <c r="A12396" s="16" t="s">
        <v>257</v>
      </c>
      <c r="B12396" s="16">
        <v>2842</v>
      </c>
      <c r="C12396" s="16">
        <v>50</v>
      </c>
      <c r="D12396" s="16">
        <v>32.799999999999997</v>
      </c>
      <c r="E12396" s="17">
        <v>27119</v>
      </c>
      <c r="F12396" s="17"/>
    </row>
    <row r="12397" spans="1:6" x14ac:dyDescent="0.25">
      <c r="A12397" s="16" t="s">
        <v>257</v>
      </c>
      <c r="B12397" s="16">
        <v>2908</v>
      </c>
      <c r="C12397" s="16">
        <v>206</v>
      </c>
      <c r="D12397" s="16">
        <v>183.8</v>
      </c>
      <c r="E12397" s="17">
        <v>32541</v>
      </c>
      <c r="F12397" s="17"/>
    </row>
    <row r="12398" spans="1:6" x14ac:dyDescent="0.25">
      <c r="A12398" s="16" t="s">
        <v>257</v>
      </c>
      <c r="B12398" s="16">
        <v>2914</v>
      </c>
      <c r="C12398" s="16">
        <v>60</v>
      </c>
      <c r="D12398" s="16">
        <v>57</v>
      </c>
      <c r="E12398" s="17">
        <v>29587</v>
      </c>
      <c r="F12398" s="17"/>
    </row>
    <row r="12399" spans="1:6" x14ac:dyDescent="0.25">
      <c r="A12399" s="16" t="s">
        <v>257</v>
      </c>
      <c r="B12399" s="16">
        <v>2914</v>
      </c>
      <c r="C12399" s="16">
        <v>84</v>
      </c>
      <c r="D12399" s="16">
        <v>73.5</v>
      </c>
      <c r="E12399" s="17">
        <v>33359</v>
      </c>
      <c r="F12399" s="17"/>
    </row>
    <row r="12400" spans="1:6" x14ac:dyDescent="0.25">
      <c r="A12400" s="16" t="s">
        <v>257</v>
      </c>
      <c r="B12400" s="16">
        <v>2917</v>
      </c>
      <c r="C12400" s="16">
        <v>133</v>
      </c>
      <c r="D12400" s="16">
        <v>104</v>
      </c>
      <c r="E12400" s="17">
        <v>28430</v>
      </c>
      <c r="F12400" s="17"/>
    </row>
    <row r="12401" spans="1:6" x14ac:dyDescent="0.25">
      <c r="A12401" s="16" t="s">
        <v>257</v>
      </c>
      <c r="B12401" s="16">
        <v>2828</v>
      </c>
      <c r="C12401" s="16">
        <v>80</v>
      </c>
      <c r="D12401" s="16">
        <v>70.400000000000006</v>
      </c>
      <c r="E12401" s="17">
        <v>35649</v>
      </c>
      <c r="F12401" s="17"/>
    </row>
    <row r="12402" spans="1:6" x14ac:dyDescent="0.25">
      <c r="A12402" s="16" t="s">
        <v>257</v>
      </c>
      <c r="B12402" s="16">
        <v>2891</v>
      </c>
      <c r="C12402" s="16">
        <v>66</v>
      </c>
      <c r="D12402" s="16">
        <v>60.3</v>
      </c>
      <c r="E12402" s="17">
        <v>24473</v>
      </c>
      <c r="F12402" s="17"/>
    </row>
    <row r="12403" spans="1:6" x14ac:dyDescent="0.25">
      <c r="A12403" s="16" t="s">
        <v>257</v>
      </c>
      <c r="B12403" s="16">
        <v>2886</v>
      </c>
      <c r="C12403" s="16">
        <v>130</v>
      </c>
      <c r="D12403" s="16">
        <v>119.1</v>
      </c>
      <c r="E12403" s="17">
        <v>24473</v>
      </c>
      <c r="F12403" s="17"/>
    </row>
    <row r="12404" spans="1:6" x14ac:dyDescent="0.25">
      <c r="A12404" s="16" t="s">
        <v>257</v>
      </c>
      <c r="B12404" s="16">
        <v>2842</v>
      </c>
      <c r="C12404" s="16">
        <v>146</v>
      </c>
      <c r="D12404" s="16">
        <v>122.4</v>
      </c>
      <c r="E12404" s="17">
        <v>27395</v>
      </c>
      <c r="F12404" s="17"/>
    </row>
    <row r="12405" spans="1:6" x14ac:dyDescent="0.25">
      <c r="A12405" s="16" t="s">
        <v>257</v>
      </c>
      <c r="B12405" s="16">
        <v>2892</v>
      </c>
      <c r="C12405" s="16">
        <v>55</v>
      </c>
      <c r="D12405" s="16">
        <v>47.9</v>
      </c>
      <c r="E12405" s="17">
        <v>33604</v>
      </c>
      <c r="F12405" s="17"/>
    </row>
    <row r="12406" spans="1:6" x14ac:dyDescent="0.25">
      <c r="A12406" s="16" t="s">
        <v>257</v>
      </c>
      <c r="B12406" s="16">
        <v>2852</v>
      </c>
      <c r="C12406" s="16">
        <v>120</v>
      </c>
      <c r="D12406" s="16">
        <v>100.9</v>
      </c>
      <c r="E12406" s="17">
        <v>28915</v>
      </c>
      <c r="F12406" s="17"/>
    </row>
    <row r="12407" spans="1:6" x14ac:dyDescent="0.25">
      <c r="A12407" s="16" t="s">
        <v>257</v>
      </c>
      <c r="B12407" s="16">
        <v>2885</v>
      </c>
      <c r="C12407" s="16">
        <v>86</v>
      </c>
      <c r="D12407" s="16">
        <v>85.5</v>
      </c>
      <c r="E12407" s="17">
        <v>24559</v>
      </c>
      <c r="F12407" s="17"/>
    </row>
    <row r="12408" spans="1:6" x14ac:dyDescent="0.25">
      <c r="A12408" s="16" t="s">
        <v>257</v>
      </c>
      <c r="B12408" s="16">
        <v>2904</v>
      </c>
      <c r="C12408" s="16">
        <v>152</v>
      </c>
      <c r="D12408" s="16">
        <v>123.5</v>
      </c>
      <c r="E12408" s="17">
        <v>25493</v>
      </c>
      <c r="F12408" s="17"/>
    </row>
    <row r="12409" spans="1:6" x14ac:dyDescent="0.25">
      <c r="A12409" s="16" t="s">
        <v>257</v>
      </c>
      <c r="B12409" s="16">
        <v>2838</v>
      </c>
      <c r="C12409" s="16">
        <v>170</v>
      </c>
      <c r="D12409" s="16">
        <v>155.19999999999999</v>
      </c>
      <c r="E12409" s="17">
        <v>29373</v>
      </c>
      <c r="F12409" s="17"/>
    </row>
    <row r="12410" spans="1:6" x14ac:dyDescent="0.25">
      <c r="A12410" s="16" t="s">
        <v>257</v>
      </c>
      <c r="B12410" s="16">
        <v>2904</v>
      </c>
      <c r="C12410" s="16">
        <v>57</v>
      </c>
      <c r="D12410" s="16">
        <v>48.6</v>
      </c>
      <c r="E12410" s="17">
        <v>25036</v>
      </c>
      <c r="F12410" s="17"/>
    </row>
    <row r="12411" spans="1:6" x14ac:dyDescent="0.25">
      <c r="A12411" s="16" t="s">
        <v>257</v>
      </c>
      <c r="B12411" s="16">
        <v>2859</v>
      </c>
      <c r="C12411" s="16">
        <v>100</v>
      </c>
      <c r="D12411" s="16">
        <v>89.6</v>
      </c>
      <c r="E12411" s="17">
        <v>32578</v>
      </c>
      <c r="F12411" s="17"/>
    </row>
    <row r="12412" spans="1:6" x14ac:dyDescent="0.25">
      <c r="A12412" s="16" t="s">
        <v>257</v>
      </c>
      <c r="B12412" s="16">
        <v>2891</v>
      </c>
      <c r="C12412" s="16">
        <v>106</v>
      </c>
      <c r="D12412" s="16">
        <v>95.3</v>
      </c>
      <c r="E12412" s="17">
        <v>31254</v>
      </c>
      <c r="F12412" s="17"/>
    </row>
    <row r="12413" spans="1:6" x14ac:dyDescent="0.25">
      <c r="A12413" s="16" t="s">
        <v>257</v>
      </c>
      <c r="B12413" s="16">
        <v>2914</v>
      </c>
      <c r="C12413" s="16">
        <v>160</v>
      </c>
      <c r="D12413" s="16">
        <v>146.9</v>
      </c>
      <c r="E12413" s="17">
        <v>29037</v>
      </c>
      <c r="F12413" s="17"/>
    </row>
    <row r="12414" spans="1:6" x14ac:dyDescent="0.25">
      <c r="A12414" s="16" t="s">
        <v>257</v>
      </c>
      <c r="B12414" s="16">
        <v>2906</v>
      </c>
      <c r="C12414" s="16">
        <v>33</v>
      </c>
      <c r="D12414" s="16">
        <v>33.9</v>
      </c>
      <c r="E12414" s="17">
        <v>33379</v>
      </c>
      <c r="F12414" s="17"/>
    </row>
    <row r="12415" spans="1:6" x14ac:dyDescent="0.25">
      <c r="A12415" s="16" t="s">
        <v>257</v>
      </c>
      <c r="B12415" s="16">
        <v>2919</v>
      </c>
      <c r="C12415" s="16">
        <v>122</v>
      </c>
      <c r="D12415" s="16">
        <v>111.1</v>
      </c>
      <c r="E12415" s="17">
        <v>24509</v>
      </c>
      <c r="F12415" s="17"/>
    </row>
    <row r="12416" spans="1:6" x14ac:dyDescent="0.25">
      <c r="A12416" s="16" t="s">
        <v>257</v>
      </c>
      <c r="B12416" s="16">
        <v>2917</v>
      </c>
      <c r="C12416" s="16">
        <v>100</v>
      </c>
      <c r="D12416" s="16">
        <v>91.2</v>
      </c>
      <c r="E12416" s="17">
        <v>27119</v>
      </c>
      <c r="F12416" s="17"/>
    </row>
    <row r="12417" spans="1:6" x14ac:dyDescent="0.25">
      <c r="A12417" s="16" t="s">
        <v>257</v>
      </c>
      <c r="B12417" s="16">
        <v>2864</v>
      </c>
      <c r="C12417" s="16">
        <v>98</v>
      </c>
      <c r="D12417" s="16">
        <v>94.5</v>
      </c>
      <c r="E12417" s="17">
        <v>32919</v>
      </c>
      <c r="F12417" s="17"/>
    </row>
    <row r="12418" spans="1:6" x14ac:dyDescent="0.25">
      <c r="A12418" s="16" t="s">
        <v>257</v>
      </c>
      <c r="B12418" s="16">
        <v>2914</v>
      </c>
      <c r="C12418" s="16">
        <v>52</v>
      </c>
      <c r="D12418" s="16">
        <v>52.6</v>
      </c>
      <c r="E12418" s="17">
        <v>33604</v>
      </c>
      <c r="F12418" s="17"/>
    </row>
    <row r="12419" spans="1:6" x14ac:dyDescent="0.25">
      <c r="A12419" s="16" t="s">
        <v>257</v>
      </c>
      <c r="B12419" s="16">
        <v>2885</v>
      </c>
      <c r="C12419" s="16">
        <v>63</v>
      </c>
      <c r="D12419" s="16">
        <v>43.4</v>
      </c>
      <c r="E12419" s="17">
        <v>28779</v>
      </c>
      <c r="F12419" s="17"/>
    </row>
    <row r="12420" spans="1:6" x14ac:dyDescent="0.25">
      <c r="A12420" s="16" t="s">
        <v>257</v>
      </c>
      <c r="B12420" s="16">
        <v>2863</v>
      </c>
      <c r="C12420" s="16">
        <v>32</v>
      </c>
      <c r="D12420" s="16">
        <v>30.5</v>
      </c>
      <c r="E12420" s="17">
        <v>33604</v>
      </c>
      <c r="F12420" s="17"/>
    </row>
    <row r="12421" spans="1:6" x14ac:dyDescent="0.25">
      <c r="A12421" s="16" t="s">
        <v>257</v>
      </c>
      <c r="B12421" s="16">
        <v>2904</v>
      </c>
      <c r="C12421" s="16">
        <v>200</v>
      </c>
      <c r="D12421" s="16">
        <v>169.1</v>
      </c>
      <c r="E12421" s="17">
        <v>27515</v>
      </c>
      <c r="F12421" s="17"/>
    </row>
    <row r="12422" spans="1:6" x14ac:dyDescent="0.25">
      <c r="A12422" s="16" t="s">
        <v>257</v>
      </c>
      <c r="B12422" s="16">
        <v>2904</v>
      </c>
      <c r="C12422" s="16">
        <v>120</v>
      </c>
      <c r="D12422" s="16">
        <v>99.9</v>
      </c>
      <c r="E12422" s="17">
        <v>28358</v>
      </c>
      <c r="F12422" s="17"/>
    </row>
    <row r="12423" spans="1:6" x14ac:dyDescent="0.25">
      <c r="A12423" s="16" t="s">
        <v>257</v>
      </c>
      <c r="B12423" s="16">
        <v>2861</v>
      </c>
      <c r="C12423" s="16">
        <v>154</v>
      </c>
      <c r="D12423" s="16">
        <v>112.8</v>
      </c>
      <c r="E12423" s="17">
        <v>29190</v>
      </c>
      <c r="F12423" s="17"/>
    </row>
    <row r="12424" spans="1:6" x14ac:dyDescent="0.25">
      <c r="A12424" s="16" t="s">
        <v>257</v>
      </c>
      <c r="B12424" s="16">
        <v>2886</v>
      </c>
      <c r="C12424" s="16">
        <v>153</v>
      </c>
      <c r="D12424" s="16">
        <v>142.30000000000001</v>
      </c>
      <c r="E12424" s="17">
        <v>24475</v>
      </c>
      <c r="F12424" s="17"/>
    </row>
    <row r="12425" spans="1:6" x14ac:dyDescent="0.25">
      <c r="A12425" s="16" t="s">
        <v>257</v>
      </c>
      <c r="B12425" s="16">
        <v>2915</v>
      </c>
      <c r="C12425" s="16">
        <v>57</v>
      </c>
      <c r="D12425" s="16">
        <v>47.7</v>
      </c>
      <c r="E12425" s="17">
        <v>24473</v>
      </c>
      <c r="F12425" s="17"/>
    </row>
    <row r="12426" spans="1:6" x14ac:dyDescent="0.25">
      <c r="A12426" s="16" t="s">
        <v>257</v>
      </c>
      <c r="B12426" s="16">
        <v>2816</v>
      </c>
      <c r="C12426" s="16">
        <v>190</v>
      </c>
      <c r="D12426" s="16">
        <v>175.9</v>
      </c>
      <c r="E12426" s="17">
        <v>31478</v>
      </c>
      <c r="F12426" s="17"/>
    </row>
    <row r="12427" spans="1:6" x14ac:dyDescent="0.25">
      <c r="A12427" s="16" t="s">
        <v>257</v>
      </c>
      <c r="B12427" s="16">
        <v>2895</v>
      </c>
      <c r="C12427" s="16">
        <v>185</v>
      </c>
      <c r="D12427" s="16">
        <v>165.5</v>
      </c>
      <c r="E12427" s="17">
        <v>31126</v>
      </c>
      <c r="F12427" s="17"/>
    </row>
    <row r="12428" spans="1:6" x14ac:dyDescent="0.25">
      <c r="A12428" s="16" t="s">
        <v>257</v>
      </c>
      <c r="B12428" s="16">
        <v>2895</v>
      </c>
      <c r="C12428" s="16">
        <v>43</v>
      </c>
      <c r="D12428" s="16">
        <v>36.5</v>
      </c>
      <c r="E12428" s="17">
        <v>33359</v>
      </c>
      <c r="F12428" s="17"/>
    </row>
    <row r="12429" spans="1:6" x14ac:dyDescent="0.25">
      <c r="A12429" s="16" t="s">
        <v>257</v>
      </c>
      <c r="B12429" s="16">
        <v>2886</v>
      </c>
      <c r="C12429" s="16">
        <v>57</v>
      </c>
      <c r="D12429" s="16">
        <v>55.9</v>
      </c>
      <c r="E12429" s="17">
        <v>24930</v>
      </c>
      <c r="F12429" s="17"/>
    </row>
    <row r="12430" spans="1:6" x14ac:dyDescent="0.25">
      <c r="A12430" s="16" t="s">
        <v>257</v>
      </c>
      <c r="B12430" s="16">
        <v>2895</v>
      </c>
      <c r="C12430" s="16">
        <v>126</v>
      </c>
      <c r="D12430" s="16">
        <v>122.7</v>
      </c>
      <c r="E12430" s="17">
        <v>29007</v>
      </c>
      <c r="F12430" s="17"/>
    </row>
    <row r="12431" spans="1:6" x14ac:dyDescent="0.25">
      <c r="A12431" s="16" t="s">
        <v>257</v>
      </c>
      <c r="B12431" s="16">
        <v>2840</v>
      </c>
      <c r="C12431" s="16">
        <v>95</v>
      </c>
      <c r="D12431" s="16">
        <v>79.8</v>
      </c>
      <c r="E12431" s="17">
        <v>29299</v>
      </c>
      <c r="F12431" s="17"/>
    </row>
    <row r="12432" spans="1:6" x14ac:dyDescent="0.25">
      <c r="A12432" s="16" t="s">
        <v>257</v>
      </c>
      <c r="B12432" s="16">
        <v>2908</v>
      </c>
      <c r="C12432" s="16">
        <v>220</v>
      </c>
      <c r="D12432" s="16">
        <v>184.7</v>
      </c>
      <c r="E12432" s="17">
        <v>34822</v>
      </c>
      <c r="F12432" s="17"/>
    </row>
    <row r="12433" spans="1:6" x14ac:dyDescent="0.25">
      <c r="A12433" s="16" t="s">
        <v>257</v>
      </c>
      <c r="B12433" s="16">
        <v>2809</v>
      </c>
      <c r="C12433" s="16">
        <v>128</v>
      </c>
      <c r="D12433" s="16">
        <v>106.8</v>
      </c>
      <c r="E12433" s="17">
        <v>25946</v>
      </c>
      <c r="F12433" s="17"/>
    </row>
    <row r="12434" spans="1:6" x14ac:dyDescent="0.25">
      <c r="A12434" s="16" t="s">
        <v>257</v>
      </c>
      <c r="B12434" s="16">
        <v>2818</v>
      </c>
      <c r="C12434" s="16">
        <v>168</v>
      </c>
      <c r="D12434" s="16">
        <v>159.4</v>
      </c>
      <c r="E12434" s="17">
        <v>24473</v>
      </c>
      <c r="F12434" s="17"/>
    </row>
    <row r="12435" spans="1:6" x14ac:dyDescent="0.25">
      <c r="A12435" s="16" t="s">
        <v>257</v>
      </c>
      <c r="B12435" s="16">
        <v>2883</v>
      </c>
      <c r="C12435" s="16">
        <v>80</v>
      </c>
      <c r="D12435" s="16">
        <v>64.5</v>
      </c>
      <c r="E12435" s="17">
        <v>28672</v>
      </c>
      <c r="F12435" s="17"/>
    </row>
    <row r="12436" spans="1:6" x14ac:dyDescent="0.25">
      <c r="A12436" s="16" t="s">
        <v>257</v>
      </c>
      <c r="B12436" s="16">
        <v>2885</v>
      </c>
      <c r="C12436" s="16">
        <v>76</v>
      </c>
      <c r="D12436" s="16">
        <v>66.099999999999994</v>
      </c>
      <c r="E12436" s="17">
        <v>29281</v>
      </c>
      <c r="F12436" s="17"/>
    </row>
    <row r="12437" spans="1:6" x14ac:dyDescent="0.25">
      <c r="A12437" s="16" t="s">
        <v>257</v>
      </c>
      <c r="B12437" s="16">
        <v>2828</v>
      </c>
      <c r="C12437" s="16">
        <v>131</v>
      </c>
      <c r="D12437" s="16">
        <v>105.9</v>
      </c>
      <c r="E12437" s="17">
        <v>33147</v>
      </c>
      <c r="F12437" s="17"/>
    </row>
    <row r="12438" spans="1:6" x14ac:dyDescent="0.25">
      <c r="A12438" s="16" t="s">
        <v>257</v>
      </c>
      <c r="B12438" s="16">
        <v>2905</v>
      </c>
      <c r="C12438" s="16">
        <v>74</v>
      </c>
      <c r="D12438" s="16">
        <v>68.2</v>
      </c>
      <c r="E12438" s="17">
        <v>28307</v>
      </c>
      <c r="F12438" s="17"/>
    </row>
    <row r="12439" spans="1:6" x14ac:dyDescent="0.25">
      <c r="A12439" s="16" t="s">
        <v>257</v>
      </c>
      <c r="B12439" s="16">
        <v>2914</v>
      </c>
      <c r="C12439" s="16">
        <v>68</v>
      </c>
      <c r="D12439" s="16">
        <v>61.6</v>
      </c>
      <c r="E12439" s="17">
        <v>32388</v>
      </c>
      <c r="F12439" s="17"/>
    </row>
    <row r="12440" spans="1:6" x14ac:dyDescent="0.25">
      <c r="A12440" s="16" t="s">
        <v>257</v>
      </c>
      <c r="B12440" s="16">
        <v>2914</v>
      </c>
      <c r="C12440" s="16">
        <v>31</v>
      </c>
      <c r="D12440" s="16">
        <v>28.7</v>
      </c>
      <c r="E12440" s="17">
        <v>33420</v>
      </c>
      <c r="F12440" s="17"/>
    </row>
    <row r="12441" spans="1:6" x14ac:dyDescent="0.25">
      <c r="A12441" s="16" t="s">
        <v>257</v>
      </c>
      <c r="B12441" s="16">
        <v>2907</v>
      </c>
      <c r="C12441" s="16">
        <v>70</v>
      </c>
      <c r="D12441" s="16">
        <v>64.8</v>
      </c>
      <c r="E12441" s="17">
        <v>29068</v>
      </c>
      <c r="F12441" s="17"/>
    </row>
    <row r="12442" spans="1:6" x14ac:dyDescent="0.25">
      <c r="A12442" s="16" t="s">
        <v>257</v>
      </c>
      <c r="B12442" s="16">
        <v>2907</v>
      </c>
      <c r="C12442" s="16">
        <v>161</v>
      </c>
      <c r="D12442" s="16">
        <v>144.80000000000001</v>
      </c>
      <c r="E12442" s="17">
        <v>27119</v>
      </c>
      <c r="F12442" s="17"/>
    </row>
    <row r="12443" spans="1:6" x14ac:dyDescent="0.25">
      <c r="A12443" s="16" t="s">
        <v>257</v>
      </c>
      <c r="B12443" s="16">
        <v>2889</v>
      </c>
      <c r="C12443" s="16">
        <v>31</v>
      </c>
      <c r="D12443" s="16">
        <v>29.1</v>
      </c>
      <c r="E12443" s="17">
        <v>29252</v>
      </c>
      <c r="F12443" s="17"/>
    </row>
    <row r="12444" spans="1:6" x14ac:dyDescent="0.25">
      <c r="A12444" s="16" t="s">
        <v>257</v>
      </c>
      <c r="B12444" s="16">
        <v>2827</v>
      </c>
      <c r="C12444" s="16">
        <v>41</v>
      </c>
      <c r="D12444" s="16">
        <v>35.5</v>
      </c>
      <c r="E12444" s="17">
        <v>33573</v>
      </c>
      <c r="F12444" s="17"/>
    </row>
    <row r="12445" spans="1:6" x14ac:dyDescent="0.25">
      <c r="A12445" s="16" t="s">
        <v>257</v>
      </c>
      <c r="B12445" s="16">
        <v>2919</v>
      </c>
      <c r="C12445" s="16">
        <v>172</v>
      </c>
      <c r="D12445" s="16">
        <v>164.6</v>
      </c>
      <c r="E12445" s="17">
        <v>28338</v>
      </c>
      <c r="F12445" s="17"/>
    </row>
    <row r="12446" spans="1:6" x14ac:dyDescent="0.25">
      <c r="A12446" s="16" t="s">
        <v>257</v>
      </c>
      <c r="B12446" s="16">
        <v>2852</v>
      </c>
      <c r="C12446" s="16">
        <v>66</v>
      </c>
      <c r="D12446" s="16">
        <v>59.3</v>
      </c>
      <c r="E12446" s="17">
        <v>33604</v>
      </c>
      <c r="F12446" s="17"/>
    </row>
    <row r="12447" spans="1:6" x14ac:dyDescent="0.25">
      <c r="A12447" s="16" t="s">
        <v>257</v>
      </c>
      <c r="B12447" s="16">
        <v>2914</v>
      </c>
      <c r="C12447" s="16">
        <v>132</v>
      </c>
      <c r="D12447" s="16">
        <v>124.7</v>
      </c>
      <c r="E12447" s="17">
        <v>27851</v>
      </c>
      <c r="F12447" s="17"/>
    </row>
    <row r="12448" spans="1:6" x14ac:dyDescent="0.25">
      <c r="A12448" s="16" t="s">
        <v>257</v>
      </c>
      <c r="B12448" s="16">
        <v>2816</v>
      </c>
      <c r="C12448" s="16">
        <v>210</v>
      </c>
      <c r="D12448" s="16">
        <v>177.3</v>
      </c>
      <c r="E12448" s="17">
        <v>30355</v>
      </c>
      <c r="F12448" s="17"/>
    </row>
    <row r="12449" spans="1:6" x14ac:dyDescent="0.25">
      <c r="A12449" s="16" t="s">
        <v>257</v>
      </c>
      <c r="B12449" s="16">
        <v>2906</v>
      </c>
      <c r="C12449" s="16">
        <v>146</v>
      </c>
      <c r="D12449" s="16">
        <v>124</v>
      </c>
      <c r="E12449" s="17">
        <v>39686</v>
      </c>
      <c r="F12449" s="17"/>
    </row>
    <row r="12450" spans="1:6" x14ac:dyDescent="0.25">
      <c r="A12450" s="16" t="s">
        <v>257</v>
      </c>
      <c r="B12450" s="16">
        <v>2895</v>
      </c>
      <c r="C12450" s="16">
        <v>178</v>
      </c>
      <c r="D12450" s="16">
        <v>157.4</v>
      </c>
      <c r="E12450" s="17">
        <v>33547</v>
      </c>
      <c r="F12450" s="17"/>
    </row>
    <row r="12451" spans="1:6" x14ac:dyDescent="0.25">
      <c r="A12451" s="16" t="s">
        <v>257</v>
      </c>
      <c r="B12451" s="16">
        <v>2886</v>
      </c>
      <c r="C12451" s="16">
        <v>96</v>
      </c>
      <c r="D12451" s="16">
        <v>89</v>
      </c>
      <c r="E12451" s="17">
        <v>29037</v>
      </c>
      <c r="F12451" s="17"/>
    </row>
    <row r="12452" spans="1:6" x14ac:dyDescent="0.25">
      <c r="A12452" s="16" t="s">
        <v>257</v>
      </c>
      <c r="B12452" s="16">
        <v>2864</v>
      </c>
      <c r="C12452" s="16">
        <v>72</v>
      </c>
      <c r="D12452" s="16">
        <v>67.2</v>
      </c>
      <c r="E12452" s="17">
        <v>24839</v>
      </c>
      <c r="F12452" s="17"/>
    </row>
    <row r="12453" spans="1:6" x14ac:dyDescent="0.25">
      <c r="A12453" s="16" t="s">
        <v>257</v>
      </c>
      <c r="B12453" s="16">
        <v>2809</v>
      </c>
      <c r="C12453" s="16">
        <v>133</v>
      </c>
      <c r="D12453" s="16">
        <v>126.7</v>
      </c>
      <c r="E12453" s="17">
        <v>28177</v>
      </c>
      <c r="F12453" s="17"/>
    </row>
    <row r="12454" spans="1:6" x14ac:dyDescent="0.25">
      <c r="A12454" s="16" t="s">
        <v>257</v>
      </c>
      <c r="B12454" s="16">
        <v>2860</v>
      </c>
      <c r="C12454" s="16">
        <v>49</v>
      </c>
      <c r="D12454" s="16">
        <v>44.6</v>
      </c>
      <c r="E12454" s="17">
        <v>29221</v>
      </c>
      <c r="F12454" s="17"/>
    </row>
    <row r="12455" spans="1:6" x14ac:dyDescent="0.25">
      <c r="A12455" s="16" t="s">
        <v>257</v>
      </c>
      <c r="B12455" s="16">
        <v>2895</v>
      </c>
      <c r="C12455" s="16">
        <v>150</v>
      </c>
      <c r="D12455" s="16">
        <v>121.5</v>
      </c>
      <c r="E12455" s="17">
        <v>27571</v>
      </c>
      <c r="F12455" s="17"/>
    </row>
    <row r="12456" spans="1:6" x14ac:dyDescent="0.25">
      <c r="A12456" s="16" t="s">
        <v>257</v>
      </c>
      <c r="B12456" s="16">
        <v>2903</v>
      </c>
      <c r="C12456" s="16">
        <v>120</v>
      </c>
      <c r="D12456" s="16">
        <v>114.8</v>
      </c>
      <c r="E12456" s="17">
        <v>33359</v>
      </c>
      <c r="F12456" s="17"/>
    </row>
    <row r="12457" spans="1:6" x14ac:dyDescent="0.25">
      <c r="A12457" s="16" t="s">
        <v>257</v>
      </c>
      <c r="B12457" s="16">
        <v>2816</v>
      </c>
      <c r="C12457" s="16">
        <v>60</v>
      </c>
      <c r="D12457" s="16">
        <v>59.4</v>
      </c>
      <c r="E12457" s="17">
        <v>33218</v>
      </c>
      <c r="F12457" s="17"/>
    </row>
    <row r="12458" spans="1:6" x14ac:dyDescent="0.25">
      <c r="A12458" s="16" t="s">
        <v>257</v>
      </c>
      <c r="B12458" s="16">
        <v>2920</v>
      </c>
      <c r="C12458" s="16">
        <v>41</v>
      </c>
      <c r="D12458" s="16">
        <v>35.4</v>
      </c>
      <c r="E12458" s="17">
        <v>29252</v>
      </c>
      <c r="F12458" s="17"/>
    </row>
    <row r="12459" spans="1:6" x14ac:dyDescent="0.25">
      <c r="A12459" s="16" t="s">
        <v>257</v>
      </c>
      <c r="B12459" s="16">
        <v>2920</v>
      </c>
      <c r="C12459" s="16">
        <v>156</v>
      </c>
      <c r="D12459" s="16">
        <v>155.69999999999999</v>
      </c>
      <c r="E12459" s="17">
        <v>25804</v>
      </c>
      <c r="F12459" s="17"/>
    </row>
    <row r="12460" spans="1:6" x14ac:dyDescent="0.25">
      <c r="A12460" s="16" t="s">
        <v>258</v>
      </c>
      <c r="B12460" s="16">
        <v>29360</v>
      </c>
      <c r="C12460" s="16">
        <v>176</v>
      </c>
      <c r="D12460" s="16">
        <v>161.1</v>
      </c>
      <c r="E12460" s="17">
        <v>26938</v>
      </c>
      <c r="F12460" s="17"/>
    </row>
    <row r="12461" spans="1:6" x14ac:dyDescent="0.25">
      <c r="A12461" s="16" t="s">
        <v>258</v>
      </c>
      <c r="B12461" s="16">
        <v>29150</v>
      </c>
      <c r="C12461" s="16">
        <v>176</v>
      </c>
      <c r="D12461" s="16">
        <v>155.4</v>
      </c>
      <c r="E12461" s="17">
        <v>28216</v>
      </c>
      <c r="F12461" s="17"/>
    </row>
    <row r="12462" spans="1:6" x14ac:dyDescent="0.25">
      <c r="A12462" s="16" t="s">
        <v>258</v>
      </c>
      <c r="B12462" s="16">
        <v>29526</v>
      </c>
      <c r="C12462" s="16">
        <v>88</v>
      </c>
      <c r="D12462" s="16">
        <v>83.4</v>
      </c>
      <c r="E12462" s="17">
        <v>32675</v>
      </c>
      <c r="F12462" s="17"/>
    </row>
    <row r="12463" spans="1:6" x14ac:dyDescent="0.25">
      <c r="A12463" s="16" t="s">
        <v>258</v>
      </c>
      <c r="B12463" s="16">
        <v>29621</v>
      </c>
      <c r="C12463" s="16">
        <v>280</v>
      </c>
      <c r="D12463" s="16">
        <v>266.3</v>
      </c>
      <c r="E12463" s="17">
        <v>26938</v>
      </c>
      <c r="F12463" s="17"/>
    </row>
    <row r="12464" spans="1:6" x14ac:dyDescent="0.25">
      <c r="A12464" s="16" t="s">
        <v>258</v>
      </c>
      <c r="B12464" s="16">
        <v>29418</v>
      </c>
      <c r="C12464" s="16">
        <v>176</v>
      </c>
      <c r="D12464" s="16">
        <v>152.80000000000001</v>
      </c>
      <c r="E12464" s="17">
        <v>28996</v>
      </c>
      <c r="F12464" s="17"/>
    </row>
    <row r="12465" spans="1:6" x14ac:dyDescent="0.25">
      <c r="A12465" s="16" t="s">
        <v>258</v>
      </c>
      <c r="B12465" s="16">
        <v>29492</v>
      </c>
      <c r="C12465" s="16">
        <v>60</v>
      </c>
      <c r="D12465" s="16">
        <v>43.5</v>
      </c>
      <c r="E12465" s="17">
        <v>43567</v>
      </c>
      <c r="F12465" s="17"/>
    </row>
    <row r="12466" spans="1:6" x14ac:dyDescent="0.25">
      <c r="A12466" s="16" t="s">
        <v>258</v>
      </c>
      <c r="B12466" s="16">
        <v>29732</v>
      </c>
      <c r="C12466" s="16">
        <v>40</v>
      </c>
      <c r="D12466" s="16">
        <v>8.1</v>
      </c>
      <c r="E12466" s="17">
        <v>37006</v>
      </c>
      <c r="F12466" s="17"/>
    </row>
    <row r="12467" spans="1:6" x14ac:dyDescent="0.25">
      <c r="A12467" s="16" t="s">
        <v>258</v>
      </c>
      <c r="B12467" s="16">
        <v>29617</v>
      </c>
      <c r="C12467" s="16">
        <v>30</v>
      </c>
      <c r="D12467" s="16">
        <v>27.2</v>
      </c>
      <c r="E12467" s="17">
        <v>40142</v>
      </c>
      <c r="F12467" s="17"/>
    </row>
    <row r="12468" spans="1:6" x14ac:dyDescent="0.25">
      <c r="A12468" s="16" t="s">
        <v>258</v>
      </c>
      <c r="B12468" s="16">
        <v>29671</v>
      </c>
      <c r="C12468" s="16">
        <v>130</v>
      </c>
      <c r="D12468" s="16">
        <v>119.4</v>
      </c>
      <c r="E12468" s="17">
        <v>26355</v>
      </c>
      <c r="F12468" s="17"/>
    </row>
    <row r="12469" spans="1:6" x14ac:dyDescent="0.25">
      <c r="A12469" s="16" t="s">
        <v>258</v>
      </c>
      <c r="B12469" s="16">
        <v>29817</v>
      </c>
      <c r="C12469" s="16">
        <v>85</v>
      </c>
      <c r="D12469" s="16">
        <v>78.7</v>
      </c>
      <c r="E12469" s="17">
        <v>33553</v>
      </c>
      <c r="F12469" s="17"/>
    </row>
    <row r="12470" spans="1:6" x14ac:dyDescent="0.25">
      <c r="A12470" s="16" t="s">
        <v>258</v>
      </c>
      <c r="B12470" s="16">
        <v>29926</v>
      </c>
      <c r="C12470" s="16">
        <v>88</v>
      </c>
      <c r="D12470" s="16">
        <v>54.8</v>
      </c>
      <c r="E12470" s="17">
        <v>29977</v>
      </c>
      <c r="F12470" s="17"/>
    </row>
    <row r="12471" spans="1:6" x14ac:dyDescent="0.25">
      <c r="A12471" s="16" t="s">
        <v>258</v>
      </c>
      <c r="B12471" s="16">
        <v>29682</v>
      </c>
      <c r="C12471" s="16">
        <v>44</v>
      </c>
      <c r="D12471" s="16">
        <v>39.799999999999997</v>
      </c>
      <c r="E12471" s="17">
        <v>33339</v>
      </c>
      <c r="F12471" s="17"/>
    </row>
    <row r="12472" spans="1:6" x14ac:dyDescent="0.25">
      <c r="A12472" s="16" t="s">
        <v>258</v>
      </c>
      <c r="B12472" s="16">
        <v>29706</v>
      </c>
      <c r="C12472" s="16">
        <v>80</v>
      </c>
      <c r="D12472" s="16">
        <v>68.5</v>
      </c>
      <c r="E12472" s="17">
        <v>25182</v>
      </c>
      <c r="F12472" s="17"/>
    </row>
    <row r="12473" spans="1:6" x14ac:dyDescent="0.25">
      <c r="A12473" s="16" t="s">
        <v>258</v>
      </c>
      <c r="B12473" s="16">
        <v>29204</v>
      </c>
      <c r="C12473" s="16">
        <v>132</v>
      </c>
      <c r="D12473" s="16">
        <v>105.4</v>
      </c>
      <c r="E12473" s="17">
        <v>26357</v>
      </c>
      <c r="F12473" s="17"/>
    </row>
    <row r="12474" spans="1:6" x14ac:dyDescent="0.25">
      <c r="A12474" s="16" t="s">
        <v>258</v>
      </c>
      <c r="B12474" s="16">
        <v>29061</v>
      </c>
      <c r="C12474" s="16">
        <v>38</v>
      </c>
      <c r="D12474" s="16">
        <v>32.1</v>
      </c>
      <c r="E12474" s="17">
        <v>36663</v>
      </c>
      <c r="F12474" s="17"/>
    </row>
    <row r="12475" spans="1:6" x14ac:dyDescent="0.25">
      <c r="A12475" s="16" t="s">
        <v>258</v>
      </c>
      <c r="B12475" s="16">
        <v>29536</v>
      </c>
      <c r="C12475" s="16">
        <v>84</v>
      </c>
      <c r="D12475" s="16">
        <v>76.900000000000006</v>
      </c>
      <c r="E12475" s="17">
        <v>28672</v>
      </c>
      <c r="F12475" s="17"/>
    </row>
    <row r="12476" spans="1:6" x14ac:dyDescent="0.25">
      <c r="A12476" s="16" t="s">
        <v>258</v>
      </c>
      <c r="B12476" s="16">
        <v>29611</v>
      </c>
      <c r="C12476" s="16">
        <v>132</v>
      </c>
      <c r="D12476" s="16">
        <v>125.2</v>
      </c>
      <c r="E12476" s="17">
        <v>27639</v>
      </c>
      <c r="F12476" s="17"/>
    </row>
    <row r="12477" spans="1:6" x14ac:dyDescent="0.25">
      <c r="A12477" s="16" t="s">
        <v>258</v>
      </c>
      <c r="B12477" s="16">
        <v>29527</v>
      </c>
      <c r="C12477" s="16">
        <v>190</v>
      </c>
      <c r="D12477" s="16">
        <v>159.5</v>
      </c>
      <c r="E12477" s="17">
        <v>28672</v>
      </c>
      <c r="F12477" s="17"/>
    </row>
    <row r="12478" spans="1:6" x14ac:dyDescent="0.25">
      <c r="A12478" s="16" t="s">
        <v>258</v>
      </c>
      <c r="B12478" s="16">
        <v>29020</v>
      </c>
      <c r="C12478" s="16">
        <v>96</v>
      </c>
      <c r="D12478" s="16">
        <v>85.9</v>
      </c>
      <c r="E12478" s="17">
        <v>26299</v>
      </c>
      <c r="F12478" s="17"/>
    </row>
    <row r="12479" spans="1:6" x14ac:dyDescent="0.25">
      <c r="A12479" s="16" t="s">
        <v>258</v>
      </c>
      <c r="B12479" s="16">
        <v>29388</v>
      </c>
      <c r="C12479" s="16">
        <v>88</v>
      </c>
      <c r="D12479" s="16">
        <v>83.1</v>
      </c>
      <c r="E12479" s="17">
        <v>32878</v>
      </c>
      <c r="F12479" s="17"/>
    </row>
    <row r="12480" spans="1:6" x14ac:dyDescent="0.25">
      <c r="A12480" s="16" t="s">
        <v>258</v>
      </c>
      <c r="B12480" s="16">
        <v>29307</v>
      </c>
      <c r="C12480" s="16">
        <v>26</v>
      </c>
      <c r="D12480" s="16">
        <v>16.399999999999999</v>
      </c>
      <c r="E12480" s="17">
        <v>43140</v>
      </c>
      <c r="F12480" s="17"/>
    </row>
    <row r="12481" spans="1:6" x14ac:dyDescent="0.25">
      <c r="A12481" s="16" t="s">
        <v>258</v>
      </c>
      <c r="B12481" s="16">
        <v>29307</v>
      </c>
      <c r="C12481" s="16">
        <v>33</v>
      </c>
      <c r="D12481" s="16">
        <v>22.6</v>
      </c>
      <c r="E12481" s="17">
        <v>39787</v>
      </c>
      <c r="F12481" s="17"/>
    </row>
    <row r="12482" spans="1:6" x14ac:dyDescent="0.25">
      <c r="A12482" s="16" t="s">
        <v>258</v>
      </c>
      <c r="B12482" s="16">
        <v>29154</v>
      </c>
      <c r="C12482" s="16">
        <v>96</v>
      </c>
      <c r="D12482" s="16">
        <v>87.1</v>
      </c>
      <c r="E12482" s="17">
        <v>33410</v>
      </c>
      <c r="F12482" s="17"/>
    </row>
    <row r="12483" spans="1:6" x14ac:dyDescent="0.25">
      <c r="A12483" s="16" t="s">
        <v>258</v>
      </c>
      <c r="B12483" s="16">
        <v>29588</v>
      </c>
      <c r="C12483" s="16">
        <v>88</v>
      </c>
      <c r="D12483" s="16">
        <v>82.5</v>
      </c>
      <c r="E12483" s="17">
        <v>33682</v>
      </c>
      <c r="F12483" s="17"/>
    </row>
    <row r="12484" spans="1:6" x14ac:dyDescent="0.25">
      <c r="A12484" s="16" t="s">
        <v>258</v>
      </c>
      <c r="B12484" s="16">
        <v>29506</v>
      </c>
      <c r="C12484" s="16">
        <v>88</v>
      </c>
      <c r="D12484" s="16">
        <v>81.599999999999994</v>
      </c>
      <c r="E12484" s="17">
        <v>31661</v>
      </c>
      <c r="F12484" s="17"/>
    </row>
    <row r="12485" spans="1:6" x14ac:dyDescent="0.25">
      <c r="A12485" s="16" t="s">
        <v>258</v>
      </c>
      <c r="B12485" s="16">
        <v>29115</v>
      </c>
      <c r="C12485" s="16">
        <v>113</v>
      </c>
      <c r="D12485" s="16">
        <v>103.9</v>
      </c>
      <c r="E12485" s="17">
        <v>28672</v>
      </c>
      <c r="F12485" s="17"/>
    </row>
    <row r="12486" spans="1:6" x14ac:dyDescent="0.25">
      <c r="A12486" s="16" t="s">
        <v>258</v>
      </c>
      <c r="B12486" s="16">
        <v>29340</v>
      </c>
      <c r="C12486" s="16">
        <v>111</v>
      </c>
      <c r="D12486" s="16">
        <v>100.2</v>
      </c>
      <c r="E12486" s="17">
        <v>26742</v>
      </c>
      <c r="F12486" s="17"/>
    </row>
    <row r="12487" spans="1:6" x14ac:dyDescent="0.25">
      <c r="A12487" s="16" t="s">
        <v>258</v>
      </c>
      <c r="B12487" s="16">
        <v>29520</v>
      </c>
      <c r="C12487" s="16">
        <v>104</v>
      </c>
      <c r="D12487" s="16">
        <v>98</v>
      </c>
      <c r="E12487" s="17">
        <v>33319</v>
      </c>
      <c r="F12487" s="17"/>
    </row>
    <row r="12488" spans="1:6" x14ac:dyDescent="0.25">
      <c r="A12488" s="16" t="s">
        <v>258</v>
      </c>
      <c r="B12488" s="16">
        <v>29302</v>
      </c>
      <c r="C12488" s="16">
        <v>88</v>
      </c>
      <c r="D12488" s="16">
        <v>82.7</v>
      </c>
      <c r="E12488" s="17">
        <v>32778</v>
      </c>
      <c r="F12488" s="17"/>
    </row>
    <row r="12489" spans="1:6" x14ac:dyDescent="0.25">
      <c r="A12489" s="16" t="s">
        <v>258</v>
      </c>
      <c r="B12489" s="16">
        <v>29203</v>
      </c>
      <c r="C12489" s="16">
        <v>80</v>
      </c>
      <c r="D12489" s="16">
        <v>74.7</v>
      </c>
      <c r="E12489" s="17">
        <v>39431</v>
      </c>
      <c r="F12489" s="17"/>
    </row>
    <row r="12490" spans="1:6" x14ac:dyDescent="0.25">
      <c r="A12490" s="16" t="s">
        <v>258</v>
      </c>
      <c r="B12490" s="16">
        <v>29203</v>
      </c>
      <c r="C12490" s="16">
        <v>252</v>
      </c>
      <c r="D12490" s="16">
        <v>85.7</v>
      </c>
      <c r="E12490" s="17">
        <v>25836</v>
      </c>
      <c r="F12490" s="17"/>
    </row>
    <row r="12491" spans="1:6" x14ac:dyDescent="0.25">
      <c r="A12491" s="16" t="s">
        <v>258</v>
      </c>
      <c r="B12491" s="16">
        <v>29406</v>
      </c>
      <c r="C12491" s="16">
        <v>148</v>
      </c>
      <c r="D12491" s="16">
        <v>123.4</v>
      </c>
      <c r="E12491" s="17">
        <v>34367</v>
      </c>
      <c r="F12491" s="17"/>
    </row>
    <row r="12492" spans="1:6" x14ac:dyDescent="0.25">
      <c r="A12492" s="16" t="s">
        <v>258</v>
      </c>
      <c r="B12492" s="16">
        <v>29501</v>
      </c>
      <c r="C12492" s="16">
        <v>132</v>
      </c>
      <c r="D12492" s="16">
        <v>119.2</v>
      </c>
      <c r="E12492" s="17">
        <v>31464</v>
      </c>
      <c r="F12492" s="17"/>
    </row>
    <row r="12493" spans="1:6" x14ac:dyDescent="0.25">
      <c r="A12493" s="16" t="s">
        <v>258</v>
      </c>
      <c r="B12493" s="16">
        <v>29204</v>
      </c>
      <c r="C12493" s="16">
        <v>185</v>
      </c>
      <c r="D12493" s="16">
        <v>139.80000000000001</v>
      </c>
      <c r="E12493" s="17">
        <v>24473</v>
      </c>
      <c r="F12493" s="17"/>
    </row>
    <row r="12494" spans="1:6" x14ac:dyDescent="0.25">
      <c r="A12494" s="16" t="s">
        <v>258</v>
      </c>
      <c r="B12494" s="16">
        <v>29501</v>
      </c>
      <c r="C12494" s="16">
        <v>88</v>
      </c>
      <c r="D12494" s="16">
        <v>83.1</v>
      </c>
      <c r="E12494" s="17">
        <v>32310</v>
      </c>
      <c r="F12494" s="17"/>
    </row>
    <row r="12495" spans="1:6" x14ac:dyDescent="0.25">
      <c r="A12495" s="16" t="s">
        <v>258</v>
      </c>
      <c r="B12495" s="16">
        <v>29464</v>
      </c>
      <c r="C12495" s="16">
        <v>42</v>
      </c>
      <c r="D12495" s="16">
        <v>29.9</v>
      </c>
      <c r="E12495" s="17">
        <v>41159</v>
      </c>
      <c r="F12495" s="17"/>
    </row>
    <row r="12496" spans="1:6" x14ac:dyDescent="0.25">
      <c r="A12496" s="16" t="s">
        <v>258</v>
      </c>
      <c r="B12496" s="16">
        <v>29720</v>
      </c>
      <c r="C12496" s="16">
        <v>14</v>
      </c>
      <c r="D12496" s="16">
        <v>11.6</v>
      </c>
      <c r="E12496" s="17">
        <v>35564</v>
      </c>
      <c r="F12496" s="17"/>
    </row>
    <row r="12497" spans="1:6" x14ac:dyDescent="0.25">
      <c r="A12497" s="16" t="s">
        <v>258</v>
      </c>
      <c r="B12497" s="16">
        <v>29003</v>
      </c>
      <c r="C12497" s="16">
        <v>88</v>
      </c>
      <c r="D12497" s="16">
        <v>79.099999999999994</v>
      </c>
      <c r="E12497" s="17">
        <v>27834</v>
      </c>
      <c r="F12497" s="17"/>
    </row>
    <row r="12498" spans="1:6" x14ac:dyDescent="0.25">
      <c r="A12498" s="16" t="s">
        <v>258</v>
      </c>
      <c r="B12498" s="16">
        <v>29108</v>
      </c>
      <c r="C12498" s="16">
        <v>118</v>
      </c>
      <c r="D12498" s="16">
        <v>112.8</v>
      </c>
      <c r="E12498" s="17">
        <v>24473</v>
      </c>
      <c r="F12498" s="17"/>
    </row>
    <row r="12499" spans="1:6" x14ac:dyDescent="0.25">
      <c r="A12499" s="16" t="s">
        <v>258</v>
      </c>
      <c r="B12499" s="16">
        <v>29651</v>
      </c>
      <c r="C12499" s="16">
        <v>133</v>
      </c>
      <c r="D12499" s="16">
        <v>121.6</v>
      </c>
      <c r="E12499" s="17">
        <v>29566</v>
      </c>
      <c r="F12499" s="17"/>
    </row>
    <row r="12500" spans="1:6" x14ac:dyDescent="0.25">
      <c r="A12500" s="16" t="s">
        <v>258</v>
      </c>
      <c r="B12500" s="16">
        <v>29607</v>
      </c>
      <c r="C12500" s="16">
        <v>120</v>
      </c>
      <c r="D12500" s="16">
        <v>113.8</v>
      </c>
      <c r="E12500" s="17">
        <v>35986</v>
      </c>
      <c r="F12500" s="17"/>
    </row>
    <row r="12501" spans="1:6" x14ac:dyDescent="0.25">
      <c r="A12501" s="16" t="s">
        <v>258</v>
      </c>
      <c r="B12501" s="16">
        <v>29020</v>
      </c>
      <c r="C12501" s="16">
        <v>148</v>
      </c>
      <c r="D12501" s="16">
        <v>141.6</v>
      </c>
      <c r="E12501" s="17">
        <v>32514</v>
      </c>
      <c r="F12501" s="17"/>
    </row>
    <row r="12502" spans="1:6" x14ac:dyDescent="0.25">
      <c r="A12502" s="16" t="s">
        <v>258</v>
      </c>
      <c r="B12502" s="16">
        <v>29681</v>
      </c>
      <c r="C12502" s="16">
        <v>132</v>
      </c>
      <c r="D12502" s="16">
        <v>122.1</v>
      </c>
      <c r="E12502" s="17">
        <v>28475</v>
      </c>
      <c r="F12502" s="17"/>
    </row>
    <row r="12503" spans="1:6" x14ac:dyDescent="0.25">
      <c r="A12503" s="16" t="s">
        <v>258</v>
      </c>
      <c r="B12503" s="16">
        <v>29607</v>
      </c>
      <c r="C12503" s="16">
        <v>180</v>
      </c>
      <c r="D12503" s="16">
        <v>166.8</v>
      </c>
      <c r="E12503" s="17">
        <v>35712</v>
      </c>
      <c r="F12503" s="17"/>
    </row>
    <row r="12504" spans="1:6" x14ac:dyDescent="0.25">
      <c r="A12504" s="16" t="s">
        <v>258</v>
      </c>
      <c r="B12504" s="16">
        <v>29464</v>
      </c>
      <c r="C12504" s="16">
        <v>40</v>
      </c>
      <c r="D12504" s="16">
        <v>4.7</v>
      </c>
      <c r="E12504" s="17">
        <v>43774</v>
      </c>
      <c r="F12504" s="17"/>
    </row>
    <row r="12505" spans="1:6" x14ac:dyDescent="0.25">
      <c r="A12505" s="16" t="s">
        <v>258</v>
      </c>
      <c r="B12505" s="16">
        <v>29640</v>
      </c>
      <c r="C12505" s="16">
        <v>103</v>
      </c>
      <c r="D12505" s="16">
        <v>93.8</v>
      </c>
      <c r="E12505" s="17">
        <v>26207</v>
      </c>
      <c r="F12505" s="17"/>
    </row>
    <row r="12506" spans="1:6" x14ac:dyDescent="0.25">
      <c r="A12506" s="16" t="s">
        <v>258</v>
      </c>
      <c r="B12506" s="16">
        <v>29585</v>
      </c>
      <c r="C12506" s="16">
        <v>24</v>
      </c>
      <c r="D12506" s="16">
        <v>10.199999999999999</v>
      </c>
      <c r="E12506" s="17">
        <v>37838</v>
      </c>
      <c r="F12506" s="17"/>
    </row>
    <row r="12507" spans="1:6" x14ac:dyDescent="0.25">
      <c r="A12507" s="16" t="s">
        <v>258</v>
      </c>
      <c r="B12507" s="16">
        <v>29745</v>
      </c>
      <c r="C12507" s="16">
        <v>109</v>
      </c>
      <c r="D12507" s="16">
        <v>85.5</v>
      </c>
      <c r="E12507" s="17">
        <v>26473</v>
      </c>
      <c r="F12507" s="17"/>
    </row>
    <row r="12508" spans="1:6" x14ac:dyDescent="0.25">
      <c r="A12508" s="16" t="s">
        <v>258</v>
      </c>
      <c r="B12508" s="16">
        <v>29673</v>
      </c>
      <c r="C12508" s="16">
        <v>88</v>
      </c>
      <c r="D12508" s="16">
        <v>77.5</v>
      </c>
      <c r="E12508" s="17">
        <v>33514</v>
      </c>
      <c r="F12508" s="17"/>
    </row>
    <row r="12509" spans="1:6" x14ac:dyDescent="0.25">
      <c r="A12509" s="16" t="s">
        <v>258</v>
      </c>
      <c r="B12509" s="16">
        <v>29708</v>
      </c>
      <c r="C12509" s="16">
        <v>60</v>
      </c>
      <c r="D12509" s="16">
        <v>51.6</v>
      </c>
      <c r="E12509" s="17">
        <v>42478</v>
      </c>
      <c r="F12509" s="17"/>
    </row>
    <row r="12510" spans="1:6" x14ac:dyDescent="0.25">
      <c r="A12510" s="16" t="s">
        <v>258</v>
      </c>
      <c r="B12510" s="16">
        <v>29642</v>
      </c>
      <c r="C12510" s="16">
        <v>60</v>
      </c>
      <c r="D12510" s="16">
        <v>56.9</v>
      </c>
      <c r="E12510" s="17">
        <v>33215</v>
      </c>
      <c r="F12510" s="17"/>
    </row>
    <row r="12511" spans="1:6" x14ac:dyDescent="0.25">
      <c r="A12511" s="16" t="s">
        <v>258</v>
      </c>
      <c r="B12511" s="16">
        <v>29901</v>
      </c>
      <c r="C12511" s="16">
        <v>170</v>
      </c>
      <c r="D12511" s="16">
        <v>149.80000000000001</v>
      </c>
      <c r="E12511" s="17">
        <v>27729</v>
      </c>
      <c r="F12511" s="17"/>
    </row>
    <row r="12512" spans="1:6" x14ac:dyDescent="0.25">
      <c r="A12512" s="16" t="s">
        <v>258</v>
      </c>
      <c r="B12512" s="16">
        <v>29841</v>
      </c>
      <c r="C12512" s="16">
        <v>192</v>
      </c>
      <c r="D12512" s="16">
        <v>182.8</v>
      </c>
      <c r="E12512" s="17">
        <v>33590</v>
      </c>
      <c r="F12512" s="17"/>
    </row>
    <row r="12513" spans="1:6" x14ac:dyDescent="0.25">
      <c r="A12513" s="16" t="s">
        <v>258</v>
      </c>
      <c r="B12513" s="16">
        <v>29150</v>
      </c>
      <c r="C12513" s="16">
        <v>138</v>
      </c>
      <c r="D12513" s="16">
        <v>128.30000000000001</v>
      </c>
      <c r="E12513" s="17">
        <v>28430</v>
      </c>
      <c r="F12513" s="17"/>
    </row>
    <row r="12514" spans="1:6" x14ac:dyDescent="0.25">
      <c r="A12514" s="16" t="s">
        <v>258</v>
      </c>
      <c r="B12514" s="16">
        <v>29210</v>
      </c>
      <c r="C12514" s="16">
        <v>120</v>
      </c>
      <c r="D12514" s="16">
        <v>96.1</v>
      </c>
      <c r="E12514" s="17">
        <v>28998</v>
      </c>
      <c r="F12514" s="17"/>
    </row>
    <row r="12515" spans="1:6" x14ac:dyDescent="0.25">
      <c r="A12515" s="16" t="s">
        <v>258</v>
      </c>
      <c r="B12515" s="16">
        <v>29803</v>
      </c>
      <c r="C12515" s="16">
        <v>89</v>
      </c>
      <c r="D12515" s="16">
        <v>110.3</v>
      </c>
      <c r="E12515" s="17">
        <v>33402</v>
      </c>
      <c r="F12515" s="17"/>
    </row>
    <row r="12516" spans="1:6" x14ac:dyDescent="0.25">
      <c r="A12516" s="16" t="s">
        <v>258</v>
      </c>
      <c r="B12516" s="16">
        <v>29464</v>
      </c>
      <c r="C12516" s="16">
        <v>176</v>
      </c>
      <c r="D12516" s="16">
        <v>148.5</v>
      </c>
      <c r="E12516" s="17">
        <v>29830</v>
      </c>
      <c r="F12516" s="17"/>
    </row>
    <row r="12517" spans="1:6" x14ac:dyDescent="0.25">
      <c r="A12517" s="16" t="s">
        <v>258</v>
      </c>
      <c r="B12517" s="16">
        <v>29909</v>
      </c>
      <c r="C12517" s="16">
        <v>60</v>
      </c>
      <c r="D12517" s="16">
        <v>16.3</v>
      </c>
      <c r="E12517" s="17">
        <v>43647</v>
      </c>
      <c r="F12517" s="17"/>
    </row>
    <row r="12518" spans="1:6" x14ac:dyDescent="0.25">
      <c r="A12518" s="16" t="s">
        <v>258</v>
      </c>
      <c r="B12518" s="16">
        <v>29532</v>
      </c>
      <c r="C12518" s="16">
        <v>68</v>
      </c>
      <c r="D12518" s="16">
        <v>54.9</v>
      </c>
      <c r="E12518" s="17">
        <v>36705</v>
      </c>
      <c r="F12518" s="17"/>
    </row>
    <row r="12519" spans="1:6" x14ac:dyDescent="0.25">
      <c r="A12519" s="16" t="s">
        <v>258</v>
      </c>
      <c r="B12519" s="16">
        <v>29579</v>
      </c>
      <c r="C12519" s="16">
        <v>67</v>
      </c>
      <c r="D12519" s="16">
        <v>44.3</v>
      </c>
      <c r="E12519" s="17">
        <v>40170</v>
      </c>
      <c r="F12519" s="17"/>
    </row>
    <row r="12520" spans="1:6" x14ac:dyDescent="0.25">
      <c r="A12520" s="16" t="s">
        <v>258</v>
      </c>
      <c r="B12520" s="16">
        <v>29115</v>
      </c>
      <c r="C12520" s="16">
        <v>88</v>
      </c>
      <c r="D12520" s="16">
        <v>82.3</v>
      </c>
      <c r="E12520" s="17">
        <v>28960</v>
      </c>
      <c r="F12520" s="17"/>
    </row>
    <row r="12521" spans="1:6" x14ac:dyDescent="0.25">
      <c r="A12521" s="16" t="s">
        <v>258</v>
      </c>
      <c r="B12521" s="16">
        <v>29576</v>
      </c>
      <c r="C12521" s="16">
        <v>148</v>
      </c>
      <c r="D12521" s="16">
        <v>136.19999999999999</v>
      </c>
      <c r="E12521" s="17">
        <v>33703</v>
      </c>
      <c r="F12521" s="17"/>
    </row>
    <row r="12522" spans="1:6" x14ac:dyDescent="0.25">
      <c r="A12522" s="16" t="s">
        <v>258</v>
      </c>
      <c r="B12522" s="16">
        <v>29732</v>
      </c>
      <c r="C12522" s="16">
        <v>106</v>
      </c>
      <c r="D12522" s="16">
        <v>96.5</v>
      </c>
      <c r="E12522" s="17">
        <v>32351</v>
      </c>
      <c r="F12522" s="17"/>
    </row>
    <row r="12523" spans="1:6" x14ac:dyDescent="0.25">
      <c r="A12523" s="16" t="s">
        <v>258</v>
      </c>
      <c r="B12523" s="16">
        <v>29340</v>
      </c>
      <c r="C12523" s="16">
        <v>132</v>
      </c>
      <c r="D12523" s="16">
        <v>102.2</v>
      </c>
      <c r="E12523" s="17">
        <v>25252</v>
      </c>
      <c r="F12523" s="17"/>
    </row>
    <row r="12524" spans="1:6" x14ac:dyDescent="0.25">
      <c r="A12524" s="16" t="s">
        <v>258</v>
      </c>
      <c r="B12524" s="16">
        <v>29661</v>
      </c>
      <c r="C12524" s="16">
        <v>44</v>
      </c>
      <c r="D12524" s="16">
        <v>39.200000000000003</v>
      </c>
      <c r="E12524" s="17">
        <v>33337</v>
      </c>
      <c r="F12524" s="17"/>
    </row>
    <row r="12525" spans="1:6" x14ac:dyDescent="0.25">
      <c r="A12525" s="16" t="s">
        <v>258</v>
      </c>
      <c r="B12525" s="16">
        <v>29642</v>
      </c>
      <c r="C12525" s="16">
        <v>22</v>
      </c>
      <c r="D12525" s="16">
        <v>18.899999999999999</v>
      </c>
      <c r="E12525" s="17">
        <v>40837</v>
      </c>
      <c r="F12525" s="17"/>
    </row>
    <row r="12526" spans="1:6" x14ac:dyDescent="0.25">
      <c r="A12526" s="16" t="s">
        <v>258</v>
      </c>
      <c r="B12526" s="16">
        <v>29527</v>
      </c>
      <c r="C12526" s="16">
        <v>95</v>
      </c>
      <c r="D12526" s="16">
        <v>79.400000000000006</v>
      </c>
      <c r="E12526" s="17">
        <v>40045</v>
      </c>
      <c r="F12526" s="17"/>
    </row>
    <row r="12527" spans="1:6" x14ac:dyDescent="0.25">
      <c r="A12527" s="16" t="s">
        <v>258</v>
      </c>
      <c r="B12527" s="16">
        <v>29349</v>
      </c>
      <c r="C12527" s="16">
        <v>75</v>
      </c>
      <c r="D12527" s="16">
        <v>46.7</v>
      </c>
      <c r="E12527" s="17">
        <v>37034</v>
      </c>
      <c r="F12527" s="17"/>
    </row>
    <row r="12528" spans="1:6" x14ac:dyDescent="0.25">
      <c r="A12528" s="16" t="s">
        <v>258</v>
      </c>
      <c r="B12528" s="16">
        <v>29572</v>
      </c>
      <c r="C12528" s="16">
        <v>60</v>
      </c>
      <c r="D12528" s="16">
        <v>35.700000000000003</v>
      </c>
      <c r="E12528" s="17">
        <v>25758</v>
      </c>
      <c r="F12528" s="17"/>
    </row>
    <row r="12529" spans="1:6" x14ac:dyDescent="0.25">
      <c r="A12529" s="16" t="s">
        <v>258</v>
      </c>
      <c r="B12529" s="16">
        <v>29505</v>
      </c>
      <c r="C12529" s="16">
        <v>163</v>
      </c>
      <c r="D12529" s="16">
        <v>141.5</v>
      </c>
      <c r="E12529" s="17">
        <v>28672</v>
      </c>
      <c r="F12529" s="17"/>
    </row>
    <row r="12530" spans="1:6" x14ac:dyDescent="0.25">
      <c r="A12530" s="16" t="s">
        <v>258</v>
      </c>
      <c r="B12530" s="16">
        <v>29130</v>
      </c>
      <c r="C12530" s="16">
        <v>112</v>
      </c>
      <c r="D12530" s="16">
        <v>61</v>
      </c>
      <c r="E12530" s="17">
        <v>31485</v>
      </c>
      <c r="F12530" s="17"/>
    </row>
    <row r="12531" spans="1:6" x14ac:dyDescent="0.25">
      <c r="A12531" s="16" t="s">
        <v>258</v>
      </c>
      <c r="B12531" s="16">
        <v>29223</v>
      </c>
      <c r="C12531" s="16">
        <v>88</v>
      </c>
      <c r="D12531" s="16">
        <v>82.2</v>
      </c>
      <c r="E12531" s="17">
        <v>32363</v>
      </c>
      <c r="F12531" s="17"/>
    </row>
    <row r="12532" spans="1:6" x14ac:dyDescent="0.25">
      <c r="A12532" s="16" t="s">
        <v>258</v>
      </c>
      <c r="B12532" s="16">
        <v>29646</v>
      </c>
      <c r="C12532" s="16">
        <v>102</v>
      </c>
      <c r="D12532" s="16">
        <v>69</v>
      </c>
      <c r="E12532" s="17">
        <v>29556</v>
      </c>
      <c r="F12532" s="17"/>
    </row>
    <row r="12533" spans="1:6" x14ac:dyDescent="0.25">
      <c r="A12533" s="16" t="s">
        <v>258</v>
      </c>
      <c r="B12533" s="16">
        <v>29520</v>
      </c>
      <c r="C12533" s="16">
        <v>120</v>
      </c>
      <c r="D12533" s="16">
        <v>109.5</v>
      </c>
      <c r="E12533" s="17">
        <v>24509</v>
      </c>
      <c r="F12533" s="17"/>
    </row>
    <row r="12534" spans="1:6" x14ac:dyDescent="0.25">
      <c r="A12534" s="16" t="s">
        <v>258</v>
      </c>
      <c r="B12534" s="16">
        <v>29169</v>
      </c>
      <c r="C12534" s="16">
        <v>169</v>
      </c>
      <c r="D12534" s="16">
        <v>156.6</v>
      </c>
      <c r="E12534" s="17">
        <v>34404</v>
      </c>
      <c r="F12534" s="17"/>
    </row>
    <row r="12535" spans="1:6" x14ac:dyDescent="0.25">
      <c r="A12535" s="16" t="s">
        <v>258</v>
      </c>
      <c r="B12535" s="16">
        <v>29801</v>
      </c>
      <c r="C12535" s="16">
        <v>86</v>
      </c>
      <c r="D12535" s="16">
        <v>83.1</v>
      </c>
      <c r="E12535" s="17">
        <v>29465</v>
      </c>
      <c r="F12535" s="17"/>
    </row>
    <row r="12536" spans="1:6" x14ac:dyDescent="0.25">
      <c r="A12536" s="16" t="s">
        <v>258</v>
      </c>
      <c r="B12536" s="16">
        <v>29102</v>
      </c>
      <c r="C12536" s="16">
        <v>64</v>
      </c>
      <c r="D12536" s="16">
        <v>49.2</v>
      </c>
      <c r="E12536" s="17">
        <v>28672</v>
      </c>
      <c r="F12536" s="17"/>
    </row>
    <row r="12537" spans="1:6" x14ac:dyDescent="0.25">
      <c r="A12537" s="16" t="s">
        <v>258</v>
      </c>
      <c r="B12537" s="16">
        <v>29204</v>
      </c>
      <c r="C12537" s="16">
        <v>120</v>
      </c>
      <c r="D12537" s="16">
        <v>114</v>
      </c>
      <c r="E12537" s="17">
        <v>25600</v>
      </c>
      <c r="F12537" s="17"/>
    </row>
    <row r="12538" spans="1:6" x14ac:dyDescent="0.25">
      <c r="A12538" s="16" t="s">
        <v>258</v>
      </c>
      <c r="B12538" s="16">
        <v>29501</v>
      </c>
      <c r="C12538" s="16">
        <v>88</v>
      </c>
      <c r="D12538" s="16">
        <v>76</v>
      </c>
      <c r="E12538" s="17">
        <v>28672</v>
      </c>
      <c r="F12538" s="17"/>
    </row>
    <row r="12539" spans="1:6" x14ac:dyDescent="0.25">
      <c r="A12539" s="16" t="s">
        <v>258</v>
      </c>
      <c r="B12539" s="16">
        <v>29177</v>
      </c>
      <c r="C12539" s="16">
        <v>176</v>
      </c>
      <c r="D12539" s="16">
        <v>147.30000000000001</v>
      </c>
      <c r="E12539" s="17">
        <v>27089</v>
      </c>
      <c r="F12539" s="17"/>
    </row>
    <row r="12540" spans="1:6" x14ac:dyDescent="0.25">
      <c r="A12540" s="16" t="s">
        <v>258</v>
      </c>
      <c r="B12540" s="16">
        <v>29169</v>
      </c>
      <c r="C12540" s="16">
        <v>22</v>
      </c>
      <c r="D12540" s="16">
        <v>16.100000000000001</v>
      </c>
      <c r="E12540" s="17">
        <v>40702</v>
      </c>
      <c r="F12540" s="17"/>
    </row>
    <row r="12541" spans="1:6" x14ac:dyDescent="0.25">
      <c r="A12541" s="16" t="s">
        <v>258</v>
      </c>
      <c r="B12541" s="16">
        <v>29732</v>
      </c>
      <c r="C12541" s="16">
        <v>66</v>
      </c>
      <c r="D12541" s="16">
        <v>19.2</v>
      </c>
      <c r="E12541" s="17">
        <v>32967</v>
      </c>
      <c r="F12541" s="17"/>
    </row>
    <row r="12542" spans="1:6" x14ac:dyDescent="0.25">
      <c r="A12542" s="16" t="s">
        <v>258</v>
      </c>
      <c r="B12542" s="16">
        <v>29488</v>
      </c>
      <c r="C12542" s="16">
        <v>220</v>
      </c>
      <c r="D12542" s="16">
        <v>217.1</v>
      </c>
      <c r="E12542" s="17">
        <v>39358</v>
      </c>
      <c r="F12542" s="17"/>
    </row>
    <row r="12543" spans="1:6" x14ac:dyDescent="0.25">
      <c r="A12543" s="16" t="s">
        <v>258</v>
      </c>
      <c r="B12543" s="16">
        <v>29303</v>
      </c>
      <c r="C12543" s="16">
        <v>60</v>
      </c>
      <c r="D12543" s="16">
        <v>49.2</v>
      </c>
      <c r="E12543" s="17">
        <v>24473</v>
      </c>
      <c r="F12543" s="17"/>
    </row>
    <row r="12544" spans="1:6" x14ac:dyDescent="0.25">
      <c r="A12544" s="16" t="s">
        <v>258</v>
      </c>
      <c r="B12544" s="16">
        <v>29223</v>
      </c>
      <c r="C12544" s="16">
        <v>32</v>
      </c>
      <c r="D12544" s="16">
        <v>13.2</v>
      </c>
      <c r="E12544" s="17">
        <v>38898</v>
      </c>
      <c r="F12544" s="17"/>
    </row>
    <row r="12545" spans="1:6" x14ac:dyDescent="0.25">
      <c r="A12545" s="16" t="s">
        <v>258</v>
      </c>
      <c r="B12545" s="16">
        <v>29325</v>
      </c>
      <c r="C12545" s="16">
        <v>131</v>
      </c>
      <c r="D12545" s="16">
        <v>121.3</v>
      </c>
      <c r="E12545" s="17">
        <v>25785</v>
      </c>
      <c r="F12545" s="17"/>
    </row>
    <row r="12546" spans="1:6" x14ac:dyDescent="0.25">
      <c r="A12546" s="16" t="s">
        <v>258</v>
      </c>
      <c r="B12546" s="16">
        <v>29678</v>
      </c>
      <c r="C12546" s="16">
        <v>128</v>
      </c>
      <c r="D12546" s="16">
        <v>114.1</v>
      </c>
      <c r="E12546" s="17">
        <v>29635</v>
      </c>
      <c r="F12546" s="17"/>
    </row>
    <row r="12547" spans="1:6" x14ac:dyDescent="0.25">
      <c r="A12547" s="16" t="s">
        <v>258</v>
      </c>
      <c r="B12547" s="16">
        <v>29646</v>
      </c>
      <c r="C12547" s="16">
        <v>88</v>
      </c>
      <c r="D12547" s="16">
        <v>79.599999999999994</v>
      </c>
      <c r="E12547" s="17">
        <v>32568</v>
      </c>
      <c r="F12547" s="17"/>
    </row>
    <row r="12548" spans="1:6" x14ac:dyDescent="0.25">
      <c r="A12548" s="16" t="s">
        <v>258</v>
      </c>
      <c r="B12548" s="16">
        <v>29412</v>
      </c>
      <c r="C12548" s="16">
        <v>41</v>
      </c>
      <c r="D12548" s="16">
        <v>32.799999999999997</v>
      </c>
      <c r="E12548" s="17">
        <v>43150</v>
      </c>
      <c r="F12548" s="17"/>
    </row>
    <row r="12549" spans="1:6" x14ac:dyDescent="0.25">
      <c r="A12549" s="16" t="s">
        <v>258</v>
      </c>
      <c r="B12549" s="16">
        <v>29655</v>
      </c>
      <c r="C12549" s="16">
        <v>60</v>
      </c>
      <c r="D12549" s="16">
        <v>53.7</v>
      </c>
      <c r="E12549" s="17">
        <v>33520</v>
      </c>
      <c r="F12549" s="17"/>
    </row>
    <row r="12550" spans="1:6" x14ac:dyDescent="0.25">
      <c r="A12550" s="16" t="s">
        <v>258</v>
      </c>
      <c r="B12550" s="16">
        <v>29601</v>
      </c>
      <c r="C12550" s="16">
        <v>99</v>
      </c>
      <c r="D12550" s="16">
        <v>90.8</v>
      </c>
      <c r="E12550" s="17">
        <v>26543</v>
      </c>
      <c r="F12550" s="17"/>
    </row>
    <row r="12551" spans="1:6" x14ac:dyDescent="0.25">
      <c r="A12551" s="16" t="s">
        <v>258</v>
      </c>
      <c r="B12551" s="16">
        <v>29853</v>
      </c>
      <c r="C12551" s="16">
        <v>44</v>
      </c>
      <c r="D12551" s="16">
        <v>39.6</v>
      </c>
      <c r="E12551" s="17">
        <v>33160</v>
      </c>
      <c r="F12551" s="17"/>
    </row>
    <row r="12552" spans="1:6" x14ac:dyDescent="0.25">
      <c r="A12552" s="16" t="s">
        <v>258</v>
      </c>
      <c r="B12552" s="16">
        <v>29223</v>
      </c>
      <c r="C12552" s="16">
        <v>180</v>
      </c>
      <c r="D12552" s="16">
        <v>97.5</v>
      </c>
      <c r="E12552" s="17">
        <v>35562</v>
      </c>
      <c r="F12552" s="17"/>
    </row>
    <row r="12553" spans="1:6" x14ac:dyDescent="0.25">
      <c r="A12553" s="16" t="s">
        <v>258</v>
      </c>
      <c r="B12553" s="16">
        <v>29440</v>
      </c>
      <c r="C12553" s="16">
        <v>84</v>
      </c>
      <c r="D12553" s="16">
        <v>63.8</v>
      </c>
      <c r="E12553" s="17">
        <v>27303</v>
      </c>
      <c r="F12553" s="17"/>
    </row>
    <row r="12554" spans="1:6" x14ac:dyDescent="0.25">
      <c r="A12554" s="16" t="s">
        <v>258</v>
      </c>
      <c r="B12554" s="16">
        <v>29169</v>
      </c>
      <c r="C12554" s="16">
        <v>100</v>
      </c>
      <c r="D12554" s="16">
        <v>86.1</v>
      </c>
      <c r="E12554" s="17">
        <v>37694</v>
      </c>
      <c r="F12554" s="17"/>
    </row>
    <row r="12555" spans="1:6" x14ac:dyDescent="0.25">
      <c r="A12555" s="16" t="s">
        <v>258</v>
      </c>
      <c r="B12555" s="16">
        <v>29625</v>
      </c>
      <c r="C12555" s="16">
        <v>88</v>
      </c>
      <c r="D12555" s="16">
        <v>78</v>
      </c>
      <c r="E12555" s="17">
        <v>24473</v>
      </c>
      <c r="F12555" s="17"/>
    </row>
    <row r="12556" spans="1:6" x14ac:dyDescent="0.25">
      <c r="A12556" s="16" t="s">
        <v>258</v>
      </c>
      <c r="B12556" s="16">
        <v>29607</v>
      </c>
      <c r="C12556" s="16">
        <v>44</v>
      </c>
      <c r="D12556" s="16">
        <v>40</v>
      </c>
      <c r="E12556" s="17">
        <v>40121</v>
      </c>
      <c r="F12556" s="17"/>
    </row>
    <row r="12557" spans="1:6" x14ac:dyDescent="0.25">
      <c r="A12557" s="16" t="s">
        <v>258</v>
      </c>
      <c r="B12557" s="16">
        <v>29574</v>
      </c>
      <c r="C12557" s="16">
        <v>92</v>
      </c>
      <c r="D12557" s="16">
        <v>75.7</v>
      </c>
      <c r="E12557" s="17">
        <v>33466</v>
      </c>
      <c r="F12557" s="17"/>
    </row>
    <row r="12558" spans="1:6" x14ac:dyDescent="0.25">
      <c r="A12558" s="16" t="s">
        <v>258</v>
      </c>
      <c r="B12558" s="16">
        <v>29360</v>
      </c>
      <c r="C12558" s="16">
        <v>88</v>
      </c>
      <c r="D12558" s="16">
        <v>78.8</v>
      </c>
      <c r="E12558" s="17">
        <v>34457</v>
      </c>
      <c r="F12558" s="17"/>
    </row>
    <row r="12559" spans="1:6" x14ac:dyDescent="0.25">
      <c r="A12559" s="16" t="s">
        <v>258</v>
      </c>
      <c r="B12559" s="16">
        <v>29644</v>
      </c>
      <c r="C12559" s="16">
        <v>60</v>
      </c>
      <c r="D12559" s="16">
        <v>53.7</v>
      </c>
      <c r="E12559" s="17">
        <v>32513</v>
      </c>
      <c r="F12559" s="17"/>
    </row>
    <row r="12560" spans="1:6" x14ac:dyDescent="0.25">
      <c r="A12560" s="16" t="s">
        <v>258</v>
      </c>
      <c r="B12560" s="16">
        <v>29801</v>
      </c>
      <c r="C12560" s="16">
        <v>176</v>
      </c>
      <c r="D12560" s="16">
        <v>156.19999999999999</v>
      </c>
      <c r="E12560" s="17">
        <v>30047</v>
      </c>
      <c r="F12560" s="17"/>
    </row>
    <row r="12561" spans="1:6" x14ac:dyDescent="0.25">
      <c r="A12561" s="16" t="s">
        <v>258</v>
      </c>
      <c r="B12561" s="16">
        <v>29646</v>
      </c>
      <c r="C12561" s="16">
        <v>152</v>
      </c>
      <c r="D12561" s="16">
        <v>136.4</v>
      </c>
      <c r="E12561" s="17">
        <v>26938</v>
      </c>
      <c r="F12561" s="17"/>
    </row>
    <row r="12562" spans="1:6" x14ac:dyDescent="0.25">
      <c r="A12562" s="16" t="s">
        <v>258</v>
      </c>
      <c r="B12562" s="16">
        <v>29464</v>
      </c>
      <c r="C12562" s="16">
        <v>132</v>
      </c>
      <c r="D12562" s="16">
        <v>127</v>
      </c>
      <c r="E12562" s="17">
        <v>28451</v>
      </c>
      <c r="F12562" s="17"/>
    </row>
    <row r="12563" spans="1:6" x14ac:dyDescent="0.25">
      <c r="A12563" s="16" t="s">
        <v>258</v>
      </c>
      <c r="B12563" s="16">
        <v>29824</v>
      </c>
      <c r="C12563" s="16">
        <v>120</v>
      </c>
      <c r="D12563" s="16">
        <v>109.1</v>
      </c>
      <c r="E12563" s="17">
        <v>33128</v>
      </c>
      <c r="F12563" s="17"/>
    </row>
    <row r="12564" spans="1:6" x14ac:dyDescent="0.25">
      <c r="A12564" s="16" t="s">
        <v>258</v>
      </c>
      <c r="B12564" s="16">
        <v>29405</v>
      </c>
      <c r="C12564" s="16">
        <v>160</v>
      </c>
      <c r="D12564" s="16">
        <v>153.4</v>
      </c>
      <c r="E12564" s="17">
        <v>29099</v>
      </c>
      <c r="F12564" s="17"/>
    </row>
    <row r="12565" spans="1:6" x14ac:dyDescent="0.25">
      <c r="A12565" s="16" t="s">
        <v>258</v>
      </c>
      <c r="B12565" s="16">
        <v>29571</v>
      </c>
      <c r="C12565" s="16">
        <v>95</v>
      </c>
      <c r="D12565" s="16">
        <v>6.1</v>
      </c>
      <c r="E12565" s="17">
        <v>43748</v>
      </c>
      <c r="F12565" s="17"/>
    </row>
    <row r="12566" spans="1:6" x14ac:dyDescent="0.25">
      <c r="A12566" s="16" t="s">
        <v>258</v>
      </c>
      <c r="B12566" s="16">
        <v>29615</v>
      </c>
      <c r="C12566" s="16">
        <v>45</v>
      </c>
      <c r="D12566" s="16">
        <v>32.299999999999997</v>
      </c>
      <c r="E12566" s="17">
        <v>36712</v>
      </c>
      <c r="F12566" s="17"/>
    </row>
    <row r="12567" spans="1:6" x14ac:dyDescent="0.25">
      <c r="A12567" s="16" t="s">
        <v>258</v>
      </c>
      <c r="B12567" s="16">
        <v>29073</v>
      </c>
      <c r="C12567" s="16">
        <v>44</v>
      </c>
      <c r="D12567" s="16">
        <v>17.8</v>
      </c>
      <c r="E12567" s="17">
        <v>40263</v>
      </c>
      <c r="F12567" s="17"/>
    </row>
    <row r="12568" spans="1:6" x14ac:dyDescent="0.25">
      <c r="A12568" s="16" t="s">
        <v>258</v>
      </c>
      <c r="B12568" s="16">
        <v>29926</v>
      </c>
      <c r="C12568" s="16">
        <v>77</v>
      </c>
      <c r="D12568" s="16">
        <v>46.2</v>
      </c>
      <c r="E12568" s="17">
        <v>33730</v>
      </c>
      <c r="F12568" s="17"/>
    </row>
    <row r="12569" spans="1:6" x14ac:dyDescent="0.25">
      <c r="A12569" s="16" t="s">
        <v>258</v>
      </c>
      <c r="B12569" s="16">
        <v>29569</v>
      </c>
      <c r="C12569" s="16">
        <v>88</v>
      </c>
      <c r="D12569" s="16">
        <v>80.400000000000006</v>
      </c>
      <c r="E12569" s="17">
        <v>26273</v>
      </c>
      <c r="F12569" s="17"/>
    </row>
    <row r="12570" spans="1:6" x14ac:dyDescent="0.25">
      <c r="A12570" s="16" t="s">
        <v>258</v>
      </c>
      <c r="B12570" s="16">
        <v>29732</v>
      </c>
      <c r="C12570" s="16">
        <v>99</v>
      </c>
      <c r="D12570" s="16">
        <v>79.599999999999994</v>
      </c>
      <c r="E12570" s="17">
        <v>31903</v>
      </c>
      <c r="F12570" s="17"/>
    </row>
    <row r="12571" spans="1:6" x14ac:dyDescent="0.25">
      <c r="A12571" s="16" t="s">
        <v>258</v>
      </c>
      <c r="B12571" s="16">
        <v>29801</v>
      </c>
      <c r="C12571" s="16">
        <v>132</v>
      </c>
      <c r="D12571" s="16">
        <v>101.5</v>
      </c>
      <c r="E12571" s="17">
        <v>33381</v>
      </c>
      <c r="F12571" s="17"/>
    </row>
    <row r="12572" spans="1:6" x14ac:dyDescent="0.25">
      <c r="A12572" s="16" t="s">
        <v>258</v>
      </c>
      <c r="B12572" s="16">
        <v>29379</v>
      </c>
      <c r="C12572" s="16">
        <v>113</v>
      </c>
      <c r="D12572" s="16">
        <v>101.8</v>
      </c>
      <c r="E12572" s="17">
        <v>24473</v>
      </c>
      <c r="F12572" s="17"/>
    </row>
    <row r="12573" spans="1:6" x14ac:dyDescent="0.25">
      <c r="A12573" s="16" t="s">
        <v>258</v>
      </c>
      <c r="B12573" s="16">
        <v>29379</v>
      </c>
      <c r="C12573" s="16">
        <v>88</v>
      </c>
      <c r="D12573" s="16">
        <v>73.2</v>
      </c>
      <c r="E12573" s="17">
        <v>29865</v>
      </c>
      <c r="F12573" s="17"/>
    </row>
    <row r="12574" spans="1:6" x14ac:dyDescent="0.25">
      <c r="A12574" s="16" t="s">
        <v>258</v>
      </c>
      <c r="B12574" s="16">
        <v>29115</v>
      </c>
      <c r="C12574" s="16">
        <v>122</v>
      </c>
      <c r="D12574" s="16">
        <v>80.400000000000006</v>
      </c>
      <c r="E12574" s="17">
        <v>28672</v>
      </c>
      <c r="F12574" s="17"/>
    </row>
    <row r="12575" spans="1:6" x14ac:dyDescent="0.25">
      <c r="A12575" s="16" t="s">
        <v>258</v>
      </c>
      <c r="B12575" s="16">
        <v>29130</v>
      </c>
      <c r="C12575" s="16">
        <v>150</v>
      </c>
      <c r="D12575" s="16">
        <v>135.30000000000001</v>
      </c>
      <c r="E12575" s="17">
        <v>32714</v>
      </c>
      <c r="F12575" s="17"/>
    </row>
    <row r="12576" spans="1:6" x14ac:dyDescent="0.25">
      <c r="A12576" s="16" t="s">
        <v>258</v>
      </c>
      <c r="B12576" s="16">
        <v>29532</v>
      </c>
      <c r="C12576" s="16">
        <v>88</v>
      </c>
      <c r="D12576" s="16">
        <v>83.2</v>
      </c>
      <c r="E12576" s="17">
        <v>32787</v>
      </c>
      <c r="F12576" s="17"/>
    </row>
    <row r="12577" spans="1:6" x14ac:dyDescent="0.25">
      <c r="A12577" s="16" t="s">
        <v>258</v>
      </c>
      <c r="B12577" s="16">
        <v>29303</v>
      </c>
      <c r="C12577" s="16">
        <v>25</v>
      </c>
      <c r="D12577" s="16">
        <v>12.1</v>
      </c>
      <c r="E12577" s="17">
        <v>38783</v>
      </c>
      <c r="F12577" s="17"/>
    </row>
    <row r="12578" spans="1:6" x14ac:dyDescent="0.25">
      <c r="A12578" s="16" t="s">
        <v>258</v>
      </c>
      <c r="B12578" s="16">
        <v>29305</v>
      </c>
      <c r="C12578" s="16">
        <v>95</v>
      </c>
      <c r="D12578" s="16">
        <v>87.7</v>
      </c>
      <c r="E12578" s="17">
        <v>28581</v>
      </c>
      <c r="F12578" s="17"/>
    </row>
    <row r="12579" spans="1:6" x14ac:dyDescent="0.25">
      <c r="A12579" s="16" t="s">
        <v>258</v>
      </c>
      <c r="B12579" s="16">
        <v>29650</v>
      </c>
      <c r="C12579" s="16">
        <v>132</v>
      </c>
      <c r="D12579" s="16">
        <v>120.7</v>
      </c>
      <c r="E12579" s="17">
        <v>33646</v>
      </c>
      <c r="F12579" s="17"/>
    </row>
    <row r="12580" spans="1:6" x14ac:dyDescent="0.25">
      <c r="A12580" s="16" t="s">
        <v>258</v>
      </c>
      <c r="B12580" s="16">
        <v>29841</v>
      </c>
      <c r="C12580" s="16">
        <v>132</v>
      </c>
      <c r="D12580" s="16">
        <v>113</v>
      </c>
      <c r="E12580" s="17">
        <v>33221</v>
      </c>
      <c r="F12580" s="17"/>
    </row>
    <row r="12581" spans="1:6" x14ac:dyDescent="0.25">
      <c r="A12581" s="16" t="s">
        <v>258</v>
      </c>
      <c r="B12581" s="16">
        <v>29650</v>
      </c>
      <c r="C12581" s="16">
        <v>144</v>
      </c>
      <c r="D12581" s="16">
        <v>136.6</v>
      </c>
      <c r="E12581" s="17">
        <v>24473</v>
      </c>
      <c r="F12581" s="17"/>
    </row>
    <row r="12582" spans="1:6" x14ac:dyDescent="0.25">
      <c r="A12582" s="16" t="s">
        <v>258</v>
      </c>
      <c r="B12582" s="16">
        <v>29928</v>
      </c>
      <c r="C12582" s="16">
        <v>25</v>
      </c>
      <c r="D12582" s="16">
        <v>24.2</v>
      </c>
      <c r="E12582" s="17">
        <v>35584</v>
      </c>
      <c r="F12582" s="17"/>
    </row>
    <row r="12583" spans="1:6" x14ac:dyDescent="0.25">
      <c r="A12583" s="16" t="s">
        <v>258</v>
      </c>
      <c r="B12583" s="16">
        <v>29512</v>
      </c>
      <c r="C12583" s="16">
        <v>110</v>
      </c>
      <c r="D12583" s="16">
        <v>103.9</v>
      </c>
      <c r="E12583" s="17">
        <v>28672</v>
      </c>
      <c r="F12583" s="17"/>
    </row>
    <row r="12584" spans="1:6" x14ac:dyDescent="0.25">
      <c r="A12584" s="16" t="s">
        <v>258</v>
      </c>
      <c r="B12584" s="16">
        <v>29812</v>
      </c>
      <c r="C12584" s="16">
        <v>44</v>
      </c>
      <c r="D12584" s="16">
        <v>37.700000000000003</v>
      </c>
      <c r="E12584" s="17">
        <v>26828</v>
      </c>
      <c r="F12584" s="17"/>
    </row>
    <row r="12585" spans="1:6" x14ac:dyDescent="0.25">
      <c r="A12585" s="16" t="s">
        <v>258</v>
      </c>
      <c r="B12585" s="16">
        <v>29624</v>
      </c>
      <c r="C12585" s="16">
        <v>181</v>
      </c>
      <c r="D12585" s="16">
        <v>147.5</v>
      </c>
      <c r="E12585" s="17">
        <v>25569</v>
      </c>
      <c r="F12585" s="17"/>
    </row>
    <row r="12586" spans="1:6" x14ac:dyDescent="0.25">
      <c r="A12586" s="16" t="s">
        <v>258</v>
      </c>
      <c r="B12586" s="16">
        <v>29461</v>
      </c>
      <c r="C12586" s="16">
        <v>132</v>
      </c>
      <c r="D12586" s="16">
        <v>113.2</v>
      </c>
      <c r="E12586" s="17">
        <v>29838</v>
      </c>
      <c r="F12586" s="17"/>
    </row>
    <row r="12587" spans="1:6" x14ac:dyDescent="0.25">
      <c r="A12587" s="16" t="s">
        <v>258</v>
      </c>
      <c r="B12587" s="16">
        <v>29302</v>
      </c>
      <c r="C12587" s="16">
        <v>132</v>
      </c>
      <c r="D12587" s="16">
        <v>121.2</v>
      </c>
      <c r="E12587" s="17">
        <v>24473</v>
      </c>
      <c r="F12587" s="17"/>
    </row>
    <row r="12588" spans="1:6" x14ac:dyDescent="0.25">
      <c r="A12588" s="16" t="s">
        <v>258</v>
      </c>
      <c r="B12588" s="16">
        <v>29349</v>
      </c>
      <c r="C12588" s="16">
        <v>44</v>
      </c>
      <c r="D12588" s="16">
        <v>33.1</v>
      </c>
      <c r="E12588" s="17">
        <v>33522</v>
      </c>
      <c r="F12588" s="17"/>
    </row>
    <row r="12589" spans="1:6" x14ac:dyDescent="0.25">
      <c r="A12589" s="16" t="s">
        <v>258</v>
      </c>
      <c r="B12589" s="16">
        <v>29928</v>
      </c>
      <c r="C12589" s="16">
        <v>33</v>
      </c>
      <c r="D12589" s="16">
        <v>24.1</v>
      </c>
      <c r="E12589" s="17">
        <v>30643</v>
      </c>
      <c r="F12589" s="17"/>
    </row>
    <row r="12590" spans="1:6" x14ac:dyDescent="0.25">
      <c r="A12590" s="16" t="s">
        <v>258</v>
      </c>
      <c r="B12590" s="16">
        <v>29732</v>
      </c>
      <c r="C12590" s="16">
        <v>132</v>
      </c>
      <c r="D12590" s="16">
        <v>110.9</v>
      </c>
      <c r="E12590" s="17">
        <v>29403</v>
      </c>
      <c r="F12590" s="17"/>
    </row>
    <row r="12591" spans="1:6" x14ac:dyDescent="0.25">
      <c r="A12591" s="16" t="s">
        <v>258</v>
      </c>
      <c r="B12591" s="16">
        <v>29229</v>
      </c>
      <c r="C12591" s="16">
        <v>120</v>
      </c>
      <c r="D12591" s="16">
        <v>98</v>
      </c>
      <c r="E12591" s="17">
        <v>40485</v>
      </c>
      <c r="F12591" s="17"/>
    </row>
    <row r="12592" spans="1:6" x14ac:dyDescent="0.25">
      <c r="A12592" s="16" t="s">
        <v>258</v>
      </c>
      <c r="B12592" s="16">
        <v>29835</v>
      </c>
      <c r="C12592" s="16">
        <v>120</v>
      </c>
      <c r="D12592" s="16">
        <v>104.5</v>
      </c>
      <c r="E12592" s="17">
        <v>32554</v>
      </c>
      <c r="F12592" s="17"/>
    </row>
    <row r="12593" spans="1:6" x14ac:dyDescent="0.25">
      <c r="A12593" s="16" t="s">
        <v>258</v>
      </c>
      <c r="B12593" s="16">
        <v>29483</v>
      </c>
      <c r="C12593" s="16">
        <v>87</v>
      </c>
      <c r="D12593" s="16">
        <v>39</v>
      </c>
      <c r="E12593" s="17">
        <v>39828</v>
      </c>
      <c r="F12593" s="17"/>
    </row>
    <row r="12594" spans="1:6" x14ac:dyDescent="0.25">
      <c r="A12594" s="16" t="s">
        <v>258</v>
      </c>
      <c r="B12594" s="16">
        <v>29108</v>
      </c>
      <c r="C12594" s="16">
        <v>146</v>
      </c>
      <c r="D12594" s="16">
        <v>136.1</v>
      </c>
      <c r="E12594" s="17">
        <v>26109</v>
      </c>
      <c r="F12594" s="17"/>
    </row>
    <row r="12595" spans="1:6" x14ac:dyDescent="0.25">
      <c r="A12595" s="16" t="s">
        <v>258</v>
      </c>
      <c r="B12595" s="16">
        <v>29072</v>
      </c>
      <c r="C12595" s="16">
        <v>60</v>
      </c>
      <c r="D12595" s="16">
        <v>42.6</v>
      </c>
      <c r="E12595" s="17">
        <v>43210</v>
      </c>
      <c r="F12595" s="17"/>
    </row>
    <row r="12596" spans="1:6" x14ac:dyDescent="0.25">
      <c r="A12596" s="16" t="s">
        <v>258</v>
      </c>
      <c r="B12596" s="16">
        <v>29611</v>
      </c>
      <c r="C12596" s="16">
        <v>125</v>
      </c>
      <c r="D12596" s="16">
        <v>113.5</v>
      </c>
      <c r="E12596" s="17">
        <v>33178</v>
      </c>
      <c r="F12596" s="17"/>
    </row>
    <row r="12597" spans="1:6" x14ac:dyDescent="0.25">
      <c r="A12597" s="16" t="s">
        <v>258</v>
      </c>
      <c r="B12597" s="16">
        <v>29138</v>
      </c>
      <c r="C12597" s="16">
        <v>176</v>
      </c>
      <c r="D12597" s="16">
        <v>172.7</v>
      </c>
      <c r="E12597" s="17">
        <v>26161</v>
      </c>
      <c r="F12597" s="17"/>
    </row>
    <row r="12598" spans="1:6" x14ac:dyDescent="0.25">
      <c r="A12598" s="16" t="s">
        <v>258</v>
      </c>
      <c r="B12598" s="16">
        <v>29148</v>
      </c>
      <c r="C12598" s="16">
        <v>88</v>
      </c>
      <c r="D12598" s="16">
        <v>82.9</v>
      </c>
      <c r="E12598" s="17">
        <v>33308</v>
      </c>
      <c r="F12598" s="17"/>
    </row>
    <row r="12599" spans="1:6" x14ac:dyDescent="0.25">
      <c r="A12599" s="16" t="s">
        <v>258</v>
      </c>
      <c r="B12599" s="16">
        <v>29720</v>
      </c>
      <c r="C12599" s="16">
        <v>132</v>
      </c>
      <c r="D12599" s="16">
        <v>120.1</v>
      </c>
      <c r="E12599" s="17">
        <v>24473</v>
      </c>
      <c r="F12599" s="17"/>
    </row>
    <row r="12600" spans="1:6" x14ac:dyDescent="0.25">
      <c r="A12600" s="16" t="s">
        <v>258</v>
      </c>
      <c r="B12600" s="16">
        <v>29223</v>
      </c>
      <c r="C12600" s="16">
        <v>179</v>
      </c>
      <c r="D12600" s="16">
        <v>99.8</v>
      </c>
      <c r="E12600" s="17">
        <v>34522</v>
      </c>
      <c r="F12600" s="17"/>
    </row>
    <row r="12601" spans="1:6" x14ac:dyDescent="0.25">
      <c r="A12601" s="16" t="s">
        <v>258</v>
      </c>
      <c r="B12601" s="16">
        <v>29488</v>
      </c>
      <c r="C12601" s="16">
        <v>132</v>
      </c>
      <c r="D12601" s="16">
        <v>117.1</v>
      </c>
      <c r="E12601" s="17">
        <v>29587</v>
      </c>
      <c r="F12601" s="17"/>
    </row>
    <row r="12602" spans="1:6" x14ac:dyDescent="0.25">
      <c r="A12602" s="16" t="s">
        <v>258</v>
      </c>
      <c r="B12602" s="16">
        <v>29115</v>
      </c>
      <c r="C12602" s="16">
        <v>60</v>
      </c>
      <c r="D12602" s="16">
        <v>57.6</v>
      </c>
      <c r="E12602" s="17">
        <v>29403</v>
      </c>
      <c r="F12602" s="17"/>
    </row>
    <row r="12603" spans="1:6" x14ac:dyDescent="0.25">
      <c r="A12603" s="16" t="s">
        <v>258</v>
      </c>
      <c r="B12603" s="16">
        <v>29010</v>
      </c>
      <c r="C12603" s="16">
        <v>120</v>
      </c>
      <c r="D12603" s="16">
        <v>113.7</v>
      </c>
      <c r="E12603" s="17">
        <v>32772</v>
      </c>
      <c r="F12603" s="17"/>
    </row>
    <row r="12604" spans="1:6" x14ac:dyDescent="0.25">
      <c r="A12604" s="16" t="s">
        <v>258</v>
      </c>
      <c r="B12604" s="16">
        <v>29611</v>
      </c>
      <c r="C12604" s="16">
        <v>132</v>
      </c>
      <c r="D12604" s="16">
        <v>115.2</v>
      </c>
      <c r="E12604" s="17">
        <v>28004</v>
      </c>
      <c r="F12604" s="17"/>
    </row>
    <row r="12605" spans="1:6" x14ac:dyDescent="0.25">
      <c r="A12605" s="16" t="s">
        <v>258</v>
      </c>
      <c r="B12605" s="16">
        <v>29936</v>
      </c>
      <c r="C12605" s="16">
        <v>88</v>
      </c>
      <c r="D12605" s="16">
        <v>71.400000000000006</v>
      </c>
      <c r="E12605" s="17">
        <v>29084</v>
      </c>
      <c r="F12605" s="17"/>
    </row>
    <row r="12606" spans="1:6" x14ac:dyDescent="0.25">
      <c r="A12606" s="16" t="s">
        <v>258</v>
      </c>
      <c r="B12606" s="16">
        <v>29477</v>
      </c>
      <c r="C12606" s="16">
        <v>88</v>
      </c>
      <c r="D12606" s="16">
        <v>82.4</v>
      </c>
      <c r="E12606" s="17">
        <v>29938</v>
      </c>
      <c r="F12606" s="17"/>
    </row>
    <row r="12607" spans="1:6" x14ac:dyDescent="0.25">
      <c r="A12607" s="16" t="s">
        <v>258</v>
      </c>
      <c r="B12607" s="16">
        <v>29935</v>
      </c>
      <c r="C12607" s="16">
        <v>65</v>
      </c>
      <c r="D12607" s="16">
        <v>34.4</v>
      </c>
      <c r="E12607" s="17">
        <v>43369</v>
      </c>
      <c r="F12607" s="17"/>
    </row>
    <row r="12608" spans="1:6" x14ac:dyDescent="0.25">
      <c r="A12608" s="16" t="s">
        <v>258</v>
      </c>
      <c r="B12608" s="16">
        <v>29620</v>
      </c>
      <c r="C12608" s="16">
        <v>94</v>
      </c>
      <c r="D12608" s="16">
        <v>86.5</v>
      </c>
      <c r="E12608" s="17">
        <v>25034</v>
      </c>
      <c r="F12608" s="17"/>
    </row>
    <row r="12609" spans="1:6" x14ac:dyDescent="0.25">
      <c r="A12609" s="16" t="s">
        <v>258</v>
      </c>
      <c r="B12609" s="16">
        <v>29464</v>
      </c>
      <c r="C12609" s="16">
        <v>44</v>
      </c>
      <c r="D12609" s="16">
        <v>42</v>
      </c>
      <c r="E12609" s="17">
        <v>36836</v>
      </c>
      <c r="F12609" s="17"/>
    </row>
    <row r="12610" spans="1:6" x14ac:dyDescent="0.25">
      <c r="A12610" s="16" t="s">
        <v>258</v>
      </c>
      <c r="B12610" s="16">
        <v>29349</v>
      </c>
      <c r="C12610" s="16">
        <v>40</v>
      </c>
      <c r="D12610" s="16">
        <v>35.700000000000003</v>
      </c>
      <c r="E12610" s="17">
        <v>28672</v>
      </c>
      <c r="F12610" s="17"/>
    </row>
    <row r="12611" spans="1:6" x14ac:dyDescent="0.25">
      <c r="A12611" s="16" t="s">
        <v>258</v>
      </c>
      <c r="B12611" s="16">
        <v>29325</v>
      </c>
      <c r="C12611" s="16">
        <v>18</v>
      </c>
      <c r="D12611" s="16">
        <v>10.8</v>
      </c>
      <c r="E12611" s="17">
        <v>40065</v>
      </c>
      <c r="F12611" s="17"/>
    </row>
    <row r="12612" spans="1:6" x14ac:dyDescent="0.25">
      <c r="A12612" s="16" t="s">
        <v>258</v>
      </c>
      <c r="B12612" s="16">
        <v>29485</v>
      </c>
      <c r="C12612" s="16">
        <v>88</v>
      </c>
      <c r="D12612" s="16">
        <v>83.3</v>
      </c>
      <c r="E12612" s="17">
        <v>31763</v>
      </c>
      <c r="F12612" s="17"/>
    </row>
    <row r="12613" spans="1:6" x14ac:dyDescent="0.25">
      <c r="A12613" s="16" t="s">
        <v>258</v>
      </c>
      <c r="B12613" s="16">
        <v>29406</v>
      </c>
      <c r="C12613" s="16">
        <v>135</v>
      </c>
      <c r="D12613" s="16">
        <v>82.3</v>
      </c>
      <c r="E12613" s="17">
        <v>32716</v>
      </c>
      <c r="F12613" s="17"/>
    </row>
    <row r="12614" spans="1:6" x14ac:dyDescent="0.25">
      <c r="A12614" s="16" t="s">
        <v>258</v>
      </c>
      <c r="B12614" s="16">
        <v>29501</v>
      </c>
      <c r="C12614" s="16">
        <v>104</v>
      </c>
      <c r="D12614" s="16">
        <v>98.1</v>
      </c>
      <c r="E12614" s="17">
        <v>28544</v>
      </c>
      <c r="F12614" s="17"/>
    </row>
    <row r="12615" spans="1:6" x14ac:dyDescent="0.25">
      <c r="A12615" s="16" t="s">
        <v>258</v>
      </c>
      <c r="B12615" s="16">
        <v>29642</v>
      </c>
      <c r="C12615" s="16">
        <v>60</v>
      </c>
      <c r="D12615" s="16">
        <v>47</v>
      </c>
      <c r="E12615" s="17">
        <v>43050</v>
      </c>
      <c r="F12615" s="17"/>
    </row>
    <row r="12616" spans="1:6" x14ac:dyDescent="0.25">
      <c r="A12616" s="16" t="s">
        <v>258</v>
      </c>
      <c r="B12616" s="16">
        <v>29560</v>
      </c>
      <c r="C12616" s="16">
        <v>88</v>
      </c>
      <c r="D12616" s="16">
        <v>64.599999999999994</v>
      </c>
      <c r="E12616" s="17">
        <v>33389</v>
      </c>
      <c r="F12616" s="17"/>
    </row>
    <row r="12617" spans="1:6" x14ac:dyDescent="0.25">
      <c r="A12617" s="16" t="s">
        <v>258</v>
      </c>
      <c r="B12617" s="16">
        <v>29485</v>
      </c>
      <c r="C12617" s="16">
        <v>88</v>
      </c>
      <c r="D12617" s="16">
        <v>80.900000000000006</v>
      </c>
      <c r="E12617" s="17">
        <v>33921</v>
      </c>
      <c r="F12617" s="17"/>
    </row>
    <row r="12618" spans="1:6" x14ac:dyDescent="0.25">
      <c r="A12618" s="16" t="s">
        <v>258</v>
      </c>
      <c r="B12618" s="16">
        <v>29607</v>
      </c>
      <c r="C12618" s="16">
        <v>58</v>
      </c>
      <c r="D12618" s="16">
        <v>106.3</v>
      </c>
      <c r="E12618" s="17">
        <v>33284</v>
      </c>
      <c r="F12618" s="17"/>
    </row>
    <row r="12619" spans="1:6" x14ac:dyDescent="0.25">
      <c r="A12619" s="16" t="s">
        <v>258</v>
      </c>
      <c r="B12619" s="16">
        <v>29827</v>
      </c>
      <c r="C12619" s="16">
        <v>44</v>
      </c>
      <c r="D12619" s="16">
        <v>30.4</v>
      </c>
      <c r="E12619" s="17">
        <v>27791</v>
      </c>
      <c r="F12619" s="17"/>
    </row>
    <row r="12620" spans="1:6" x14ac:dyDescent="0.25">
      <c r="A12620" s="16" t="s">
        <v>258</v>
      </c>
      <c r="B12620" s="16">
        <v>29455</v>
      </c>
      <c r="C12620" s="16">
        <v>132</v>
      </c>
      <c r="D12620" s="16">
        <v>118.8</v>
      </c>
      <c r="E12620" s="17">
        <v>36511</v>
      </c>
      <c r="F12620" s="17"/>
    </row>
    <row r="12621" spans="1:6" x14ac:dyDescent="0.25">
      <c r="A12621" s="16" t="s">
        <v>258</v>
      </c>
      <c r="B12621" s="16">
        <v>29909</v>
      </c>
      <c r="C12621" s="16">
        <v>120</v>
      </c>
      <c r="D12621" s="16">
        <v>113.3</v>
      </c>
      <c r="E12621" s="17">
        <v>40323</v>
      </c>
      <c r="F12621" s="17"/>
    </row>
    <row r="12622" spans="1:6" x14ac:dyDescent="0.25">
      <c r="A12622" s="16" t="s">
        <v>258</v>
      </c>
      <c r="B12622" s="16">
        <v>29732</v>
      </c>
      <c r="C12622" s="16">
        <v>140</v>
      </c>
      <c r="D12622" s="16">
        <v>133.80000000000001</v>
      </c>
      <c r="E12622" s="17">
        <v>26465</v>
      </c>
      <c r="F12622" s="17"/>
    </row>
    <row r="12623" spans="1:6" x14ac:dyDescent="0.25">
      <c r="A12623" s="16" t="s">
        <v>258</v>
      </c>
      <c r="B12623" s="16">
        <v>29072</v>
      </c>
      <c r="C12623" s="16">
        <v>388</v>
      </c>
      <c r="D12623" s="16">
        <v>328.2</v>
      </c>
      <c r="E12623" s="17">
        <v>33589</v>
      </c>
      <c r="F12623" s="17"/>
    </row>
    <row r="12624" spans="1:6" x14ac:dyDescent="0.25">
      <c r="A12624" s="16" t="s">
        <v>258</v>
      </c>
      <c r="B12624" s="16">
        <v>29720</v>
      </c>
      <c r="C12624" s="16">
        <v>142</v>
      </c>
      <c r="D12624" s="16">
        <v>134.19999999999999</v>
      </c>
      <c r="E12624" s="17">
        <v>31467</v>
      </c>
      <c r="F12624" s="17"/>
    </row>
    <row r="12625" spans="1:6" x14ac:dyDescent="0.25">
      <c r="A12625" s="16" t="s">
        <v>258</v>
      </c>
      <c r="B12625" s="16">
        <v>29479</v>
      </c>
      <c r="C12625" s="16">
        <v>88</v>
      </c>
      <c r="D12625" s="16">
        <v>84.5</v>
      </c>
      <c r="E12625" s="17">
        <v>34820</v>
      </c>
      <c r="F12625" s="17"/>
    </row>
    <row r="12626" spans="1:6" x14ac:dyDescent="0.25">
      <c r="A12626" s="16" t="s">
        <v>258</v>
      </c>
      <c r="B12626" s="16">
        <v>29349</v>
      </c>
      <c r="C12626" s="16">
        <v>88</v>
      </c>
      <c r="D12626" s="16">
        <v>83.5</v>
      </c>
      <c r="E12626" s="17">
        <v>33284</v>
      </c>
      <c r="F12626" s="17"/>
    </row>
    <row r="12627" spans="1:6" x14ac:dyDescent="0.25">
      <c r="A12627" s="16" t="s">
        <v>258</v>
      </c>
      <c r="B12627" s="16">
        <v>29615</v>
      </c>
      <c r="C12627" s="16">
        <v>74</v>
      </c>
      <c r="D12627" s="16">
        <v>62.8</v>
      </c>
      <c r="E12627" s="17">
        <v>31758</v>
      </c>
      <c r="F12627" s="17"/>
    </row>
    <row r="12628" spans="1:6" x14ac:dyDescent="0.25">
      <c r="A12628" s="16" t="s">
        <v>258</v>
      </c>
      <c r="B12628" s="16">
        <v>29303</v>
      </c>
      <c r="C12628" s="16">
        <v>126</v>
      </c>
      <c r="D12628" s="16">
        <v>126.3</v>
      </c>
      <c r="E12628" s="17">
        <v>42859</v>
      </c>
      <c r="F12628" s="17"/>
    </row>
    <row r="12629" spans="1:6" x14ac:dyDescent="0.25">
      <c r="A12629" s="16" t="s">
        <v>258</v>
      </c>
      <c r="B12629" s="16">
        <v>29501</v>
      </c>
      <c r="C12629" s="16">
        <v>44</v>
      </c>
      <c r="D12629" s="16">
        <v>34.700000000000003</v>
      </c>
      <c r="E12629" s="17">
        <v>42368</v>
      </c>
      <c r="F12629" s="17"/>
    </row>
    <row r="12630" spans="1:6" x14ac:dyDescent="0.25">
      <c r="A12630" s="16" t="s">
        <v>258</v>
      </c>
      <c r="B12630" s="16">
        <v>29303</v>
      </c>
      <c r="C12630" s="16">
        <v>120</v>
      </c>
      <c r="D12630" s="16">
        <v>114</v>
      </c>
      <c r="E12630" s="17">
        <v>32780</v>
      </c>
      <c r="F12630" s="17"/>
    </row>
    <row r="12631" spans="1:6" x14ac:dyDescent="0.25">
      <c r="A12631" s="16" t="s">
        <v>258</v>
      </c>
      <c r="B12631" s="16">
        <v>29303</v>
      </c>
      <c r="C12631" s="16">
        <v>88</v>
      </c>
      <c r="D12631" s="16">
        <v>81.8</v>
      </c>
      <c r="E12631" s="17">
        <v>26850</v>
      </c>
      <c r="F12631" s="17"/>
    </row>
    <row r="12632" spans="1:6" x14ac:dyDescent="0.25">
      <c r="A12632" s="16" t="s">
        <v>258</v>
      </c>
      <c r="B12632" s="16">
        <v>29543</v>
      </c>
      <c r="C12632" s="16">
        <v>111</v>
      </c>
      <c r="D12632" s="16">
        <v>106.6</v>
      </c>
      <c r="E12632" s="17">
        <v>26604</v>
      </c>
      <c r="F12632" s="17"/>
    </row>
    <row r="12633" spans="1:6" x14ac:dyDescent="0.25">
      <c r="A12633" s="16" t="s">
        <v>258</v>
      </c>
      <c r="B12633" s="16">
        <v>29918</v>
      </c>
      <c r="C12633" s="16">
        <v>104</v>
      </c>
      <c r="D12633" s="16">
        <v>85.4</v>
      </c>
      <c r="E12633" s="17">
        <v>33508</v>
      </c>
      <c r="F12633" s="17"/>
    </row>
    <row r="12634" spans="1:6" x14ac:dyDescent="0.25">
      <c r="A12634" s="16" t="s">
        <v>258</v>
      </c>
      <c r="B12634" s="16">
        <v>29646</v>
      </c>
      <c r="C12634" s="16">
        <v>12</v>
      </c>
      <c r="D12634" s="16">
        <v>12</v>
      </c>
      <c r="E12634" s="17">
        <v>39500</v>
      </c>
      <c r="F12634" s="17"/>
    </row>
    <row r="12635" spans="1:6" x14ac:dyDescent="0.25">
      <c r="A12635" s="16" t="s">
        <v>258</v>
      </c>
      <c r="B12635" s="16">
        <v>29672</v>
      </c>
      <c r="C12635" s="16">
        <v>120</v>
      </c>
      <c r="D12635" s="16">
        <v>101.9</v>
      </c>
      <c r="E12635" s="17">
        <v>25934</v>
      </c>
      <c r="F12635" s="17"/>
    </row>
    <row r="12636" spans="1:6" x14ac:dyDescent="0.25">
      <c r="A12636" s="16" t="s">
        <v>258</v>
      </c>
      <c r="B12636" s="16">
        <v>29440</v>
      </c>
      <c r="C12636" s="16">
        <v>148</v>
      </c>
      <c r="D12636" s="16">
        <v>130.69999999999999</v>
      </c>
      <c r="E12636" s="17">
        <v>33197</v>
      </c>
      <c r="F12636" s="17"/>
    </row>
    <row r="12637" spans="1:6" x14ac:dyDescent="0.25">
      <c r="A12637" s="16" t="s">
        <v>258</v>
      </c>
      <c r="B12637" s="16">
        <v>29349</v>
      </c>
      <c r="C12637" s="16">
        <v>176</v>
      </c>
      <c r="D12637" s="16">
        <v>164.3</v>
      </c>
      <c r="E12637" s="17">
        <v>24473</v>
      </c>
      <c r="F12637" s="17"/>
    </row>
    <row r="12638" spans="1:6" x14ac:dyDescent="0.25">
      <c r="A12638" s="16" t="s">
        <v>258</v>
      </c>
      <c r="B12638" s="16">
        <v>29414</v>
      </c>
      <c r="C12638" s="16">
        <v>88</v>
      </c>
      <c r="D12638" s="16">
        <v>67.099999999999994</v>
      </c>
      <c r="E12638" s="17">
        <v>38099</v>
      </c>
      <c r="F12638" s="17"/>
    </row>
    <row r="12639" spans="1:6" x14ac:dyDescent="0.25">
      <c r="A12639" s="16" t="s">
        <v>258</v>
      </c>
      <c r="B12639" s="16">
        <v>29609</v>
      </c>
      <c r="C12639" s="16">
        <v>132</v>
      </c>
      <c r="D12639" s="16">
        <v>120.8</v>
      </c>
      <c r="E12639" s="17">
        <v>24476</v>
      </c>
      <c r="F12639" s="17"/>
    </row>
    <row r="12640" spans="1:6" x14ac:dyDescent="0.25">
      <c r="A12640" s="16" t="s">
        <v>258</v>
      </c>
      <c r="B12640" s="16">
        <v>29621</v>
      </c>
      <c r="C12640" s="16">
        <v>220</v>
      </c>
      <c r="D12640" s="16">
        <v>216.5</v>
      </c>
      <c r="E12640" s="17">
        <v>33310</v>
      </c>
      <c r="F12640" s="17"/>
    </row>
    <row r="12641" spans="1:6" x14ac:dyDescent="0.25">
      <c r="A12641" s="16" t="s">
        <v>258</v>
      </c>
      <c r="B12641" s="16">
        <v>29203</v>
      </c>
      <c r="C12641" s="16">
        <v>308</v>
      </c>
      <c r="D12641" s="16">
        <v>168.4</v>
      </c>
      <c r="E12641" s="17">
        <v>35706</v>
      </c>
      <c r="F12641" s="17"/>
    </row>
    <row r="12642" spans="1:6" x14ac:dyDescent="0.25">
      <c r="A12642" s="16" t="s">
        <v>258</v>
      </c>
      <c r="B12642" s="16">
        <v>29135</v>
      </c>
      <c r="C12642" s="16">
        <v>120</v>
      </c>
      <c r="D12642" s="16">
        <v>109.4</v>
      </c>
      <c r="E12642" s="17">
        <v>32534</v>
      </c>
      <c r="F12642" s="17"/>
    </row>
    <row r="12643" spans="1:6" x14ac:dyDescent="0.25">
      <c r="A12643" s="16" t="s">
        <v>258</v>
      </c>
      <c r="B12643" s="16">
        <v>29407</v>
      </c>
      <c r="C12643" s="16">
        <v>125</v>
      </c>
      <c r="D12643" s="16">
        <v>63.7</v>
      </c>
      <c r="E12643" s="17">
        <v>36165</v>
      </c>
      <c r="F12643" s="17"/>
    </row>
    <row r="12644" spans="1:6" x14ac:dyDescent="0.25">
      <c r="A12644" s="16" t="s">
        <v>258</v>
      </c>
      <c r="B12644" s="16">
        <v>29551</v>
      </c>
      <c r="C12644" s="16">
        <v>154</v>
      </c>
      <c r="D12644" s="16">
        <v>133.30000000000001</v>
      </c>
      <c r="E12644" s="17">
        <v>28457</v>
      </c>
      <c r="F12644" s="17"/>
    </row>
    <row r="12645" spans="1:6" x14ac:dyDescent="0.25">
      <c r="A12645" s="16" t="s">
        <v>258</v>
      </c>
      <c r="B12645" s="16">
        <v>29591</v>
      </c>
      <c r="C12645" s="16">
        <v>88</v>
      </c>
      <c r="D12645" s="16">
        <v>79.599999999999994</v>
      </c>
      <c r="E12645" s="17">
        <v>30518</v>
      </c>
      <c r="F12645" s="17"/>
    </row>
    <row r="12646" spans="1:6" x14ac:dyDescent="0.25">
      <c r="A12646" s="16" t="s">
        <v>258</v>
      </c>
      <c r="B12646" s="16">
        <v>29532</v>
      </c>
      <c r="C12646" s="16">
        <v>88</v>
      </c>
      <c r="D12646" s="16">
        <v>79.900000000000006</v>
      </c>
      <c r="E12646" s="17">
        <v>25266</v>
      </c>
      <c r="F12646" s="17"/>
    </row>
    <row r="12647" spans="1:6" x14ac:dyDescent="0.25">
      <c r="A12647" s="16" t="s">
        <v>258</v>
      </c>
      <c r="B12647" s="16">
        <v>29556</v>
      </c>
      <c r="C12647" s="16">
        <v>96</v>
      </c>
      <c r="D12647" s="16">
        <v>93.8</v>
      </c>
      <c r="E12647" s="17">
        <v>28672</v>
      </c>
      <c r="F12647" s="17"/>
    </row>
    <row r="12648" spans="1:6" x14ac:dyDescent="0.25">
      <c r="A12648" s="16" t="s">
        <v>258</v>
      </c>
      <c r="B12648" s="16">
        <v>29169</v>
      </c>
      <c r="C12648" s="16">
        <v>132</v>
      </c>
      <c r="D12648" s="16">
        <v>96.8</v>
      </c>
      <c r="E12648" s="17">
        <v>27881</v>
      </c>
      <c r="F12648" s="17"/>
    </row>
    <row r="12649" spans="1:6" x14ac:dyDescent="0.25">
      <c r="A12649" s="16" t="s">
        <v>258</v>
      </c>
      <c r="B12649" s="16">
        <v>29621</v>
      </c>
      <c r="C12649" s="16">
        <v>44</v>
      </c>
      <c r="D12649" s="16">
        <v>31.4</v>
      </c>
      <c r="E12649" s="17">
        <v>40459</v>
      </c>
      <c r="F12649" s="17"/>
    </row>
    <row r="12650" spans="1:6" x14ac:dyDescent="0.25">
      <c r="A12650" s="16" t="s">
        <v>259</v>
      </c>
      <c r="B12650" s="16">
        <v>57345</v>
      </c>
      <c r="C12650" s="16">
        <v>40</v>
      </c>
      <c r="D12650" s="16">
        <v>34.799999999999997</v>
      </c>
      <c r="E12650" s="17">
        <v>35034</v>
      </c>
      <c r="F12650" s="17"/>
    </row>
    <row r="12651" spans="1:6" x14ac:dyDescent="0.25">
      <c r="A12651" s="16" t="s">
        <v>259</v>
      </c>
      <c r="B12651" s="16">
        <v>57567</v>
      </c>
      <c r="C12651" s="16">
        <v>30</v>
      </c>
      <c r="D12651" s="16">
        <v>27.5</v>
      </c>
      <c r="E12651" s="17">
        <v>28581</v>
      </c>
      <c r="F12651" s="17"/>
    </row>
    <row r="12652" spans="1:6" x14ac:dyDescent="0.25">
      <c r="A12652" s="16" t="s">
        <v>259</v>
      </c>
      <c r="B12652" s="16">
        <v>57579</v>
      </c>
      <c r="C12652" s="16">
        <v>52</v>
      </c>
      <c r="D12652" s="16">
        <v>36.299999999999997</v>
      </c>
      <c r="E12652" s="17">
        <v>33010</v>
      </c>
      <c r="F12652" s="17"/>
    </row>
    <row r="12653" spans="1:6" x14ac:dyDescent="0.25">
      <c r="A12653" s="16" t="s">
        <v>259</v>
      </c>
      <c r="B12653" s="16">
        <v>57105</v>
      </c>
      <c r="C12653" s="16">
        <v>100</v>
      </c>
      <c r="D12653" s="16">
        <v>77.8</v>
      </c>
      <c r="E12653" s="17">
        <v>32599</v>
      </c>
      <c r="F12653" s="17"/>
    </row>
    <row r="12654" spans="1:6" x14ac:dyDescent="0.25">
      <c r="A12654" s="16" t="s">
        <v>259</v>
      </c>
      <c r="B12654" s="16">
        <v>57385</v>
      </c>
      <c r="C12654" s="16">
        <v>52</v>
      </c>
      <c r="D12654" s="16">
        <v>41.6</v>
      </c>
      <c r="E12654" s="17">
        <v>37226</v>
      </c>
      <c r="F12654" s="17"/>
    </row>
    <row r="12655" spans="1:6" x14ac:dyDescent="0.25">
      <c r="A12655" s="16" t="s">
        <v>259</v>
      </c>
      <c r="B12655" s="16">
        <v>57279</v>
      </c>
      <c r="C12655" s="16">
        <v>30</v>
      </c>
      <c r="D12655" s="16">
        <v>26.1</v>
      </c>
      <c r="E12655" s="17">
        <v>37347</v>
      </c>
      <c r="F12655" s="17"/>
    </row>
    <row r="12656" spans="1:6" x14ac:dyDescent="0.25">
      <c r="A12656" s="16" t="s">
        <v>259</v>
      </c>
      <c r="B12656" s="16">
        <v>57006</v>
      </c>
      <c r="C12656" s="16">
        <v>81</v>
      </c>
      <c r="D12656" s="16">
        <v>64.900000000000006</v>
      </c>
      <c r="E12656" s="17">
        <v>34516</v>
      </c>
      <c r="F12656" s="17"/>
    </row>
    <row r="12657" spans="1:6" x14ac:dyDescent="0.25">
      <c r="A12657" s="16" t="s">
        <v>259</v>
      </c>
      <c r="B12657" s="16">
        <v>57717</v>
      </c>
      <c r="C12657" s="16">
        <v>83</v>
      </c>
      <c r="D12657" s="16">
        <v>69.900000000000006</v>
      </c>
      <c r="E12657" s="17">
        <v>31481</v>
      </c>
      <c r="F12657" s="17"/>
    </row>
    <row r="12658" spans="1:6" x14ac:dyDescent="0.25">
      <c r="A12658" s="16" t="s">
        <v>259</v>
      </c>
      <c r="B12658" s="16">
        <v>57059</v>
      </c>
      <c r="C12658" s="16">
        <v>42</v>
      </c>
      <c r="D12658" s="16">
        <v>38.799999999999997</v>
      </c>
      <c r="E12658" s="17">
        <v>35125</v>
      </c>
      <c r="F12658" s="17"/>
    </row>
    <row r="12659" spans="1:6" x14ac:dyDescent="0.25">
      <c r="A12659" s="16" t="s">
        <v>259</v>
      </c>
      <c r="B12659" s="16">
        <v>57037</v>
      </c>
      <c r="C12659" s="16">
        <v>60</v>
      </c>
      <c r="D12659" s="16">
        <v>49.5</v>
      </c>
      <c r="E12659" s="17">
        <v>35431</v>
      </c>
      <c r="F12659" s="17"/>
    </row>
    <row r="12660" spans="1:6" x14ac:dyDescent="0.25">
      <c r="A12660" s="16" t="s">
        <v>259</v>
      </c>
      <c r="B12660" s="16">
        <v>57313</v>
      </c>
      <c r="C12660" s="16">
        <v>39</v>
      </c>
      <c r="D12660" s="16">
        <v>38.700000000000003</v>
      </c>
      <c r="E12660" s="17">
        <v>33270</v>
      </c>
      <c r="F12660" s="17"/>
    </row>
    <row r="12661" spans="1:6" x14ac:dyDescent="0.25">
      <c r="A12661" s="16" t="s">
        <v>259</v>
      </c>
      <c r="B12661" s="16">
        <v>57045</v>
      </c>
      <c r="C12661" s="16">
        <v>41</v>
      </c>
      <c r="D12661" s="16">
        <v>25.9</v>
      </c>
      <c r="E12661" s="17">
        <v>35886</v>
      </c>
      <c r="F12661" s="17"/>
    </row>
    <row r="12662" spans="1:6" x14ac:dyDescent="0.25">
      <c r="A12662" s="16" t="s">
        <v>259</v>
      </c>
      <c r="B12662" s="16">
        <v>57730</v>
      </c>
      <c r="C12662" s="16">
        <v>76</v>
      </c>
      <c r="D12662" s="16">
        <v>56.2</v>
      </c>
      <c r="E12662" s="17">
        <v>30956</v>
      </c>
      <c r="F12662" s="17"/>
    </row>
    <row r="12663" spans="1:6" x14ac:dyDescent="0.25">
      <c r="A12663" s="16" t="s">
        <v>259</v>
      </c>
      <c r="B12663" s="16">
        <v>57004</v>
      </c>
      <c r="C12663" s="16">
        <v>58</v>
      </c>
      <c r="D12663" s="16">
        <v>53</v>
      </c>
      <c r="E12663" s="17">
        <v>34578</v>
      </c>
      <c r="F12663" s="17"/>
    </row>
    <row r="12664" spans="1:6" x14ac:dyDescent="0.25">
      <c r="A12664" s="16" t="s">
        <v>259</v>
      </c>
      <c r="B12664" s="16">
        <v>57231</v>
      </c>
      <c r="C12664" s="16">
        <v>43</v>
      </c>
      <c r="D12664" s="16">
        <v>42.3</v>
      </c>
      <c r="E12664" s="17">
        <v>34394</v>
      </c>
      <c r="F12664" s="17"/>
    </row>
    <row r="12665" spans="1:6" x14ac:dyDescent="0.25">
      <c r="A12665" s="16" t="s">
        <v>259</v>
      </c>
      <c r="B12665" s="16">
        <v>57362</v>
      </c>
      <c r="C12665" s="16">
        <v>51</v>
      </c>
      <c r="D12665" s="16">
        <v>40.299999999999997</v>
      </c>
      <c r="E12665" s="17">
        <v>39569</v>
      </c>
      <c r="F12665" s="17"/>
    </row>
    <row r="12666" spans="1:6" x14ac:dyDescent="0.25">
      <c r="A12666" s="16" t="s">
        <v>259</v>
      </c>
      <c r="B12666" s="16">
        <v>57430</v>
      </c>
      <c r="C12666" s="16">
        <v>52</v>
      </c>
      <c r="D12666" s="16">
        <v>42.5</v>
      </c>
      <c r="E12666" s="17">
        <v>35643</v>
      </c>
      <c r="F12666" s="17"/>
    </row>
    <row r="12667" spans="1:6" x14ac:dyDescent="0.25">
      <c r="A12667" s="16" t="s">
        <v>259</v>
      </c>
      <c r="B12667" s="16">
        <v>57005</v>
      </c>
      <c r="C12667" s="16">
        <v>60</v>
      </c>
      <c r="D12667" s="16">
        <v>55.3</v>
      </c>
      <c r="E12667" s="17">
        <v>41193</v>
      </c>
      <c r="F12667" s="17"/>
    </row>
    <row r="12668" spans="1:6" x14ac:dyDescent="0.25">
      <c r="A12668" s="16" t="s">
        <v>259</v>
      </c>
      <c r="B12668" s="16">
        <v>57001</v>
      </c>
      <c r="C12668" s="16">
        <v>47</v>
      </c>
      <c r="D12668" s="16">
        <v>43.2</v>
      </c>
      <c r="E12668" s="17">
        <v>33635</v>
      </c>
      <c r="F12668" s="17"/>
    </row>
    <row r="12669" spans="1:6" x14ac:dyDescent="0.25">
      <c r="A12669" s="16" t="s">
        <v>259</v>
      </c>
      <c r="B12669" s="16">
        <v>57469</v>
      </c>
      <c r="C12669" s="16">
        <v>30</v>
      </c>
      <c r="D12669" s="16">
        <v>28.1</v>
      </c>
      <c r="E12669" s="17">
        <v>37580</v>
      </c>
      <c r="F12669" s="17"/>
    </row>
    <row r="12670" spans="1:6" x14ac:dyDescent="0.25">
      <c r="A12670" s="16" t="s">
        <v>259</v>
      </c>
      <c r="B12670" s="16">
        <v>57028</v>
      </c>
      <c r="C12670" s="16">
        <v>63</v>
      </c>
      <c r="D12670" s="16">
        <v>52.4</v>
      </c>
      <c r="E12670" s="17">
        <v>34790</v>
      </c>
      <c r="F12670" s="17"/>
    </row>
    <row r="12671" spans="1:6" x14ac:dyDescent="0.25">
      <c r="A12671" s="16" t="s">
        <v>259</v>
      </c>
      <c r="B12671" s="16">
        <v>57104</v>
      </c>
      <c r="C12671" s="16">
        <v>97</v>
      </c>
      <c r="D12671" s="16">
        <v>92.2</v>
      </c>
      <c r="E12671" s="17">
        <v>33055</v>
      </c>
      <c r="F12671" s="17"/>
    </row>
    <row r="12672" spans="1:6" x14ac:dyDescent="0.25">
      <c r="A12672" s="16" t="s">
        <v>259</v>
      </c>
      <c r="B12672" s="16">
        <v>57201</v>
      </c>
      <c r="C12672" s="16">
        <v>51</v>
      </c>
      <c r="D12672" s="16">
        <v>43.9</v>
      </c>
      <c r="E12672" s="17">
        <v>34029</v>
      </c>
      <c r="F12672" s="17"/>
    </row>
    <row r="12673" spans="1:6" x14ac:dyDescent="0.25">
      <c r="A12673" s="16" t="s">
        <v>259</v>
      </c>
      <c r="B12673" s="16">
        <v>57702</v>
      </c>
      <c r="C12673" s="16">
        <v>93</v>
      </c>
      <c r="D12673" s="16">
        <v>80.3</v>
      </c>
      <c r="E12673" s="17">
        <v>32905</v>
      </c>
      <c r="F12673" s="17"/>
    </row>
    <row r="12674" spans="1:6" x14ac:dyDescent="0.25">
      <c r="A12674" s="16" t="s">
        <v>259</v>
      </c>
      <c r="B12674" s="16">
        <v>57058</v>
      </c>
      <c r="C12674" s="16">
        <v>53</v>
      </c>
      <c r="D12674" s="16">
        <v>43.1</v>
      </c>
      <c r="E12674" s="17">
        <v>33239</v>
      </c>
      <c r="F12674" s="17"/>
    </row>
    <row r="12675" spans="1:6" x14ac:dyDescent="0.25">
      <c r="A12675" s="16" t="s">
        <v>259</v>
      </c>
      <c r="B12675" s="16">
        <v>57013</v>
      </c>
      <c r="C12675" s="16">
        <v>56</v>
      </c>
      <c r="D12675" s="16">
        <v>53.6</v>
      </c>
      <c r="E12675" s="17">
        <v>35521</v>
      </c>
      <c r="F12675" s="17"/>
    </row>
    <row r="12676" spans="1:6" x14ac:dyDescent="0.25">
      <c r="A12676" s="16" t="s">
        <v>259</v>
      </c>
      <c r="B12676" s="16">
        <v>57701</v>
      </c>
      <c r="C12676" s="16">
        <v>68</v>
      </c>
      <c r="D12676" s="16">
        <v>59.9</v>
      </c>
      <c r="E12676" s="17">
        <v>33786</v>
      </c>
      <c r="F12676" s="17"/>
    </row>
    <row r="12677" spans="1:6" x14ac:dyDescent="0.25">
      <c r="A12677" s="16" t="s">
        <v>259</v>
      </c>
      <c r="B12677" s="16">
        <v>57747</v>
      </c>
      <c r="C12677" s="16">
        <v>51</v>
      </c>
      <c r="D12677" s="16">
        <v>53.4</v>
      </c>
      <c r="E12677" s="17">
        <v>34182</v>
      </c>
      <c r="F12677" s="17"/>
    </row>
    <row r="12678" spans="1:6" x14ac:dyDescent="0.25">
      <c r="A12678" s="16" t="s">
        <v>259</v>
      </c>
      <c r="B12678" s="16">
        <v>57325</v>
      </c>
      <c r="C12678" s="16">
        <v>44</v>
      </c>
      <c r="D12678" s="16">
        <v>42.4</v>
      </c>
      <c r="E12678" s="17">
        <v>30348</v>
      </c>
      <c r="F12678" s="17"/>
    </row>
    <row r="12679" spans="1:6" x14ac:dyDescent="0.25">
      <c r="A12679" s="16" t="s">
        <v>259</v>
      </c>
      <c r="B12679" s="16">
        <v>57039</v>
      </c>
      <c r="C12679" s="16">
        <v>53</v>
      </c>
      <c r="D12679" s="16">
        <v>46.8</v>
      </c>
      <c r="E12679" s="17">
        <v>34731</v>
      </c>
      <c r="F12679" s="17"/>
    </row>
    <row r="12680" spans="1:6" x14ac:dyDescent="0.25">
      <c r="A12680" s="16" t="s">
        <v>259</v>
      </c>
      <c r="B12680" s="16">
        <v>57201</v>
      </c>
      <c r="C12680" s="16">
        <v>162</v>
      </c>
      <c r="D12680" s="16">
        <v>142.69999999999999</v>
      </c>
      <c r="E12680" s="17">
        <v>31814</v>
      </c>
      <c r="F12680" s="17"/>
    </row>
    <row r="12681" spans="1:6" x14ac:dyDescent="0.25">
      <c r="A12681" s="16" t="s">
        <v>259</v>
      </c>
      <c r="B12681" s="16">
        <v>57701</v>
      </c>
      <c r="C12681" s="16">
        <v>78</v>
      </c>
      <c r="D12681" s="16">
        <v>74.5</v>
      </c>
      <c r="E12681" s="17">
        <v>33359</v>
      </c>
      <c r="F12681" s="17"/>
    </row>
    <row r="12682" spans="1:6" x14ac:dyDescent="0.25">
      <c r="A12682" s="16" t="s">
        <v>259</v>
      </c>
      <c r="B12682" s="16">
        <v>57069</v>
      </c>
      <c r="C12682" s="16">
        <v>66</v>
      </c>
      <c r="D12682" s="16">
        <v>62.4</v>
      </c>
      <c r="E12682" s="17">
        <v>33329</v>
      </c>
      <c r="F12682" s="17"/>
    </row>
    <row r="12683" spans="1:6" x14ac:dyDescent="0.25">
      <c r="A12683" s="16" t="s">
        <v>259</v>
      </c>
      <c r="B12683" s="16">
        <v>57226</v>
      </c>
      <c r="C12683" s="16">
        <v>40</v>
      </c>
      <c r="D12683" s="16">
        <v>36.4</v>
      </c>
      <c r="E12683" s="17">
        <v>37043</v>
      </c>
      <c r="F12683" s="17"/>
    </row>
    <row r="12684" spans="1:6" x14ac:dyDescent="0.25">
      <c r="A12684" s="16" t="s">
        <v>259</v>
      </c>
      <c r="B12684" s="16">
        <v>57451</v>
      </c>
      <c r="C12684" s="16">
        <v>35</v>
      </c>
      <c r="D12684" s="16">
        <v>32.700000000000003</v>
      </c>
      <c r="E12684" s="17">
        <v>33482</v>
      </c>
      <c r="F12684" s="17"/>
    </row>
    <row r="12685" spans="1:6" x14ac:dyDescent="0.25">
      <c r="A12685" s="16" t="s">
        <v>259</v>
      </c>
      <c r="B12685" s="16">
        <v>57437</v>
      </c>
      <c r="C12685" s="16">
        <v>56</v>
      </c>
      <c r="D12685" s="16">
        <v>52.4</v>
      </c>
      <c r="E12685" s="17">
        <v>34456</v>
      </c>
      <c r="F12685" s="17"/>
    </row>
    <row r="12686" spans="1:6" x14ac:dyDescent="0.25">
      <c r="A12686" s="16" t="s">
        <v>259</v>
      </c>
      <c r="B12686" s="16">
        <v>57066</v>
      </c>
      <c r="C12686" s="16">
        <v>71</v>
      </c>
      <c r="D12686" s="16">
        <v>63.8</v>
      </c>
      <c r="E12686" s="17">
        <v>35156</v>
      </c>
      <c r="F12686" s="17"/>
    </row>
    <row r="12687" spans="1:6" x14ac:dyDescent="0.25">
      <c r="A12687" s="16" t="s">
        <v>259</v>
      </c>
      <c r="B12687" s="16">
        <v>57070</v>
      </c>
      <c r="C12687" s="16">
        <v>43</v>
      </c>
      <c r="D12687" s="16">
        <v>36.700000000000003</v>
      </c>
      <c r="E12687" s="17">
        <v>38078</v>
      </c>
      <c r="F12687" s="17"/>
    </row>
    <row r="12688" spans="1:6" x14ac:dyDescent="0.25">
      <c r="A12688" s="16" t="s">
        <v>259</v>
      </c>
      <c r="B12688" s="16">
        <v>57012</v>
      </c>
      <c r="C12688" s="16">
        <v>55</v>
      </c>
      <c r="D12688" s="16">
        <v>47.5</v>
      </c>
      <c r="E12688" s="17">
        <v>34881</v>
      </c>
      <c r="F12688" s="17"/>
    </row>
    <row r="12689" spans="1:6" x14ac:dyDescent="0.25">
      <c r="A12689" s="16" t="s">
        <v>259</v>
      </c>
      <c r="B12689" s="16">
        <v>57580</v>
      </c>
      <c r="C12689" s="16">
        <v>80</v>
      </c>
      <c r="D12689" s="16">
        <v>48.3</v>
      </c>
      <c r="E12689" s="17">
        <v>33298</v>
      </c>
      <c r="F12689" s="17"/>
    </row>
    <row r="12690" spans="1:6" x14ac:dyDescent="0.25">
      <c r="A12690" s="16" t="s">
        <v>259</v>
      </c>
      <c r="B12690" s="16">
        <v>57747</v>
      </c>
      <c r="C12690" s="16">
        <v>76</v>
      </c>
      <c r="D12690" s="16">
        <v>74.599999999999994</v>
      </c>
      <c r="E12690" s="17">
        <v>40585</v>
      </c>
      <c r="F12690" s="17"/>
    </row>
    <row r="12691" spans="1:6" x14ac:dyDescent="0.25">
      <c r="A12691" s="16" t="s">
        <v>259</v>
      </c>
      <c r="B12691" s="16">
        <v>57029</v>
      </c>
      <c r="C12691" s="16">
        <v>51</v>
      </c>
      <c r="D12691" s="16">
        <v>43.8</v>
      </c>
      <c r="E12691" s="17">
        <v>35827</v>
      </c>
      <c r="F12691" s="17"/>
    </row>
    <row r="12692" spans="1:6" x14ac:dyDescent="0.25">
      <c r="A12692" s="16" t="s">
        <v>259</v>
      </c>
      <c r="B12692" s="16">
        <v>57533</v>
      </c>
      <c r="C12692" s="16">
        <v>42</v>
      </c>
      <c r="D12692" s="16">
        <v>35</v>
      </c>
      <c r="E12692" s="17">
        <v>27576</v>
      </c>
      <c r="F12692" s="17"/>
    </row>
    <row r="12693" spans="1:6" x14ac:dyDescent="0.25">
      <c r="A12693" s="16" t="s">
        <v>259</v>
      </c>
      <c r="B12693" s="16">
        <v>57401</v>
      </c>
      <c r="C12693" s="16">
        <v>86</v>
      </c>
      <c r="D12693" s="16">
        <v>83.8</v>
      </c>
      <c r="E12693" s="17">
        <v>34243</v>
      </c>
      <c r="F12693" s="17"/>
    </row>
    <row r="12694" spans="1:6" x14ac:dyDescent="0.25">
      <c r="A12694" s="16" t="s">
        <v>259</v>
      </c>
      <c r="B12694" s="16">
        <v>57022</v>
      </c>
      <c r="C12694" s="16">
        <v>50</v>
      </c>
      <c r="D12694" s="16">
        <v>43.6</v>
      </c>
      <c r="E12694" s="17">
        <v>41187</v>
      </c>
      <c r="F12694" s="17"/>
    </row>
    <row r="12695" spans="1:6" x14ac:dyDescent="0.25">
      <c r="A12695" s="16" t="s">
        <v>259</v>
      </c>
      <c r="B12695" s="16">
        <v>57261</v>
      </c>
      <c r="C12695" s="16">
        <v>32</v>
      </c>
      <c r="D12695" s="16">
        <v>30.7</v>
      </c>
      <c r="E12695" s="17">
        <v>39685</v>
      </c>
      <c r="F12695" s="17"/>
    </row>
    <row r="12696" spans="1:6" x14ac:dyDescent="0.25">
      <c r="A12696" s="16" t="s">
        <v>259</v>
      </c>
      <c r="B12696" s="16">
        <v>57073</v>
      </c>
      <c r="C12696" s="16">
        <v>37</v>
      </c>
      <c r="D12696" s="16">
        <v>32.299999999999997</v>
      </c>
      <c r="E12696" s="17">
        <v>35096</v>
      </c>
      <c r="F12696" s="17"/>
    </row>
    <row r="12697" spans="1:6" x14ac:dyDescent="0.25">
      <c r="A12697" s="16" t="s">
        <v>259</v>
      </c>
      <c r="B12697" s="16">
        <v>57328</v>
      </c>
      <c r="C12697" s="16">
        <v>50</v>
      </c>
      <c r="D12697" s="16">
        <v>43.4</v>
      </c>
      <c r="E12697" s="17">
        <v>34912</v>
      </c>
      <c r="F12697" s="17"/>
    </row>
    <row r="12698" spans="1:6" x14ac:dyDescent="0.25">
      <c r="A12698" s="16" t="s">
        <v>259</v>
      </c>
      <c r="B12698" s="16">
        <v>57106</v>
      </c>
      <c r="C12698" s="16">
        <v>177</v>
      </c>
      <c r="D12698" s="16">
        <v>167.2</v>
      </c>
      <c r="E12698" s="17">
        <v>33055</v>
      </c>
      <c r="F12698" s="17"/>
    </row>
    <row r="12699" spans="1:6" x14ac:dyDescent="0.25">
      <c r="A12699" s="16" t="s">
        <v>259</v>
      </c>
      <c r="B12699" s="16">
        <v>57212</v>
      </c>
      <c r="C12699" s="16">
        <v>35</v>
      </c>
      <c r="D12699" s="16">
        <v>33</v>
      </c>
      <c r="E12699" s="17">
        <v>33239</v>
      </c>
      <c r="F12699" s="17"/>
    </row>
    <row r="12700" spans="1:6" x14ac:dyDescent="0.25">
      <c r="A12700" s="16" t="s">
        <v>259</v>
      </c>
      <c r="B12700" s="16">
        <v>57380</v>
      </c>
      <c r="C12700" s="16">
        <v>47</v>
      </c>
      <c r="D12700" s="16">
        <v>49.5</v>
      </c>
      <c r="E12700" s="17">
        <v>35643</v>
      </c>
      <c r="F12700" s="17"/>
    </row>
    <row r="12701" spans="1:6" x14ac:dyDescent="0.25">
      <c r="A12701" s="16" t="s">
        <v>259</v>
      </c>
      <c r="B12701" s="16">
        <v>57702</v>
      </c>
      <c r="C12701" s="16">
        <v>30</v>
      </c>
      <c r="D12701" s="16">
        <v>47</v>
      </c>
      <c r="E12701" s="17">
        <v>43082</v>
      </c>
      <c r="F12701" s="17"/>
    </row>
    <row r="12702" spans="1:6" x14ac:dyDescent="0.25">
      <c r="A12702" s="16" t="s">
        <v>259</v>
      </c>
      <c r="B12702" s="16">
        <v>57043</v>
      </c>
      <c r="C12702" s="16">
        <v>64</v>
      </c>
      <c r="D12702" s="16">
        <v>61.6</v>
      </c>
      <c r="E12702" s="17">
        <v>34135</v>
      </c>
      <c r="F12702" s="17"/>
    </row>
    <row r="12703" spans="1:6" x14ac:dyDescent="0.25">
      <c r="A12703" s="16" t="s">
        <v>259</v>
      </c>
      <c r="B12703" s="16">
        <v>57785</v>
      </c>
      <c r="C12703" s="16">
        <v>84</v>
      </c>
      <c r="D12703" s="16">
        <v>60.7</v>
      </c>
      <c r="E12703" s="17">
        <v>35551</v>
      </c>
      <c r="F12703" s="17"/>
    </row>
    <row r="12704" spans="1:6" x14ac:dyDescent="0.25">
      <c r="A12704" s="16" t="s">
        <v>259</v>
      </c>
      <c r="B12704" s="16">
        <v>57274</v>
      </c>
      <c r="C12704" s="16">
        <v>50</v>
      </c>
      <c r="D12704" s="16">
        <v>47.2</v>
      </c>
      <c r="E12704" s="17">
        <v>34151</v>
      </c>
      <c r="F12704" s="17"/>
    </row>
    <row r="12705" spans="1:6" x14ac:dyDescent="0.25">
      <c r="A12705" s="16" t="s">
        <v>259</v>
      </c>
      <c r="B12705" s="16">
        <v>57445</v>
      </c>
      <c r="C12705" s="16">
        <v>39</v>
      </c>
      <c r="D12705" s="16">
        <v>32.6</v>
      </c>
      <c r="E12705" s="17">
        <v>33239</v>
      </c>
      <c r="F12705" s="17"/>
    </row>
    <row r="12706" spans="1:6" x14ac:dyDescent="0.25">
      <c r="A12706" s="16" t="s">
        <v>259</v>
      </c>
      <c r="B12706" s="16">
        <v>57025</v>
      </c>
      <c r="C12706" s="16">
        <v>37</v>
      </c>
      <c r="D12706" s="16">
        <v>22.2</v>
      </c>
      <c r="E12706" s="17">
        <v>33817</v>
      </c>
      <c r="F12706" s="17"/>
    </row>
    <row r="12707" spans="1:6" x14ac:dyDescent="0.25">
      <c r="A12707" s="16" t="s">
        <v>259</v>
      </c>
      <c r="B12707" s="16">
        <v>57248</v>
      </c>
      <c r="C12707" s="16">
        <v>48</v>
      </c>
      <c r="D12707" s="16">
        <v>47</v>
      </c>
      <c r="E12707" s="17">
        <v>33359</v>
      </c>
      <c r="F12707" s="17"/>
    </row>
    <row r="12708" spans="1:6" x14ac:dyDescent="0.25">
      <c r="A12708" s="16" t="s">
        <v>259</v>
      </c>
      <c r="B12708" s="16">
        <v>57030</v>
      </c>
      <c r="C12708" s="16">
        <v>55</v>
      </c>
      <c r="D12708" s="16">
        <v>45.2</v>
      </c>
      <c r="E12708" s="17">
        <v>36069</v>
      </c>
      <c r="F12708" s="17"/>
    </row>
    <row r="12709" spans="1:6" x14ac:dyDescent="0.25">
      <c r="A12709" s="16" t="s">
        <v>259</v>
      </c>
      <c r="B12709" s="16">
        <v>57252</v>
      </c>
      <c r="C12709" s="16">
        <v>60</v>
      </c>
      <c r="D12709" s="16">
        <v>56.6</v>
      </c>
      <c r="E12709" s="17">
        <v>38426</v>
      </c>
      <c r="F12709" s="17"/>
    </row>
    <row r="12710" spans="1:6" x14ac:dyDescent="0.25">
      <c r="A12710" s="16" t="s">
        <v>259</v>
      </c>
      <c r="B12710" s="16">
        <v>57369</v>
      </c>
      <c r="C12710" s="16">
        <v>48</v>
      </c>
      <c r="D12710" s="16">
        <v>40.200000000000003</v>
      </c>
      <c r="E12710" s="17">
        <v>30133</v>
      </c>
      <c r="F12710" s="17"/>
    </row>
    <row r="12711" spans="1:6" x14ac:dyDescent="0.25">
      <c r="A12711" s="16" t="s">
        <v>259</v>
      </c>
      <c r="B12711" s="16">
        <v>57469</v>
      </c>
      <c r="C12711" s="16">
        <v>54</v>
      </c>
      <c r="D12711" s="16">
        <v>52.6</v>
      </c>
      <c r="E12711" s="17">
        <v>33270</v>
      </c>
      <c r="F12711" s="17"/>
    </row>
    <row r="12712" spans="1:6" x14ac:dyDescent="0.25">
      <c r="A12712" s="16" t="s">
        <v>259</v>
      </c>
      <c r="B12712" s="16">
        <v>57006</v>
      </c>
      <c r="C12712" s="16">
        <v>79</v>
      </c>
      <c r="D12712" s="16">
        <v>76</v>
      </c>
      <c r="E12712" s="17">
        <v>34790</v>
      </c>
      <c r="F12712" s="17"/>
    </row>
    <row r="12713" spans="1:6" x14ac:dyDescent="0.25">
      <c r="A12713" s="16" t="s">
        <v>259</v>
      </c>
      <c r="B12713" s="16">
        <v>57702</v>
      </c>
      <c r="C12713" s="16">
        <v>52</v>
      </c>
      <c r="D12713" s="16">
        <v>49.5</v>
      </c>
      <c r="E12713" s="17">
        <v>32143</v>
      </c>
      <c r="F12713" s="17"/>
    </row>
    <row r="12714" spans="1:6" x14ac:dyDescent="0.25">
      <c r="A12714" s="16" t="s">
        <v>259</v>
      </c>
      <c r="B12714" s="16">
        <v>57301</v>
      </c>
      <c r="C12714" s="16">
        <v>150</v>
      </c>
      <c r="D12714" s="16">
        <v>111.5</v>
      </c>
      <c r="E12714" s="17">
        <v>35735</v>
      </c>
      <c r="F12714" s="17"/>
    </row>
    <row r="12715" spans="1:6" x14ac:dyDescent="0.25">
      <c r="A12715" s="16" t="s">
        <v>259</v>
      </c>
      <c r="B12715" s="16">
        <v>57356</v>
      </c>
      <c r="C12715" s="16">
        <v>42</v>
      </c>
      <c r="D12715" s="16">
        <v>35.700000000000003</v>
      </c>
      <c r="E12715" s="17">
        <v>35125</v>
      </c>
      <c r="F12715" s="17"/>
    </row>
    <row r="12716" spans="1:6" x14ac:dyDescent="0.25">
      <c r="A12716" s="16" t="s">
        <v>259</v>
      </c>
      <c r="B12716" s="16">
        <v>57105</v>
      </c>
      <c r="C12716" s="16">
        <v>92</v>
      </c>
      <c r="D12716" s="16">
        <v>85.1</v>
      </c>
      <c r="E12716" s="17">
        <v>33025</v>
      </c>
      <c r="F12716" s="17"/>
    </row>
    <row r="12717" spans="1:6" x14ac:dyDescent="0.25">
      <c r="A12717" s="16" t="s">
        <v>259</v>
      </c>
      <c r="B12717" s="16">
        <v>57543</v>
      </c>
      <c r="C12717" s="16">
        <v>30</v>
      </c>
      <c r="D12717" s="16">
        <v>28.1</v>
      </c>
      <c r="E12717" s="17">
        <v>33359</v>
      </c>
      <c r="F12717" s="17"/>
    </row>
    <row r="12718" spans="1:6" x14ac:dyDescent="0.25">
      <c r="A12718" s="16" t="s">
        <v>259</v>
      </c>
      <c r="B12718" s="16">
        <v>57350</v>
      </c>
      <c r="C12718" s="16">
        <v>119</v>
      </c>
      <c r="D12718" s="16">
        <v>86.7</v>
      </c>
      <c r="E12718" s="17">
        <v>24961</v>
      </c>
      <c r="F12718" s="17"/>
    </row>
    <row r="12719" spans="1:6" x14ac:dyDescent="0.25">
      <c r="A12719" s="16" t="s">
        <v>259</v>
      </c>
      <c r="B12719" s="16">
        <v>57042</v>
      </c>
      <c r="C12719" s="16">
        <v>59</v>
      </c>
      <c r="D12719" s="16">
        <v>57.7</v>
      </c>
      <c r="E12719" s="17">
        <v>34425</v>
      </c>
      <c r="F12719" s="17"/>
    </row>
    <row r="12720" spans="1:6" x14ac:dyDescent="0.25">
      <c r="A12720" s="16" t="s">
        <v>259</v>
      </c>
      <c r="B12720" s="16">
        <v>57401</v>
      </c>
      <c r="C12720" s="16">
        <v>80</v>
      </c>
      <c r="D12720" s="16">
        <v>73.099999999999994</v>
      </c>
      <c r="E12720" s="17">
        <v>32843</v>
      </c>
      <c r="F12720" s="17"/>
    </row>
    <row r="12721" spans="1:6" x14ac:dyDescent="0.25">
      <c r="A12721" s="16" t="s">
        <v>259</v>
      </c>
      <c r="B12721" s="16">
        <v>57219</v>
      </c>
      <c r="C12721" s="16">
        <v>37</v>
      </c>
      <c r="D12721" s="16">
        <v>32.799999999999997</v>
      </c>
      <c r="E12721" s="17">
        <v>35065</v>
      </c>
      <c r="F12721" s="17"/>
    </row>
    <row r="12722" spans="1:6" x14ac:dyDescent="0.25">
      <c r="A12722" s="16" t="s">
        <v>259</v>
      </c>
      <c r="B12722" s="16">
        <v>57501</v>
      </c>
      <c r="C12722" s="16">
        <v>80</v>
      </c>
      <c r="D12722" s="16">
        <v>58.3</v>
      </c>
      <c r="E12722" s="17">
        <v>31285</v>
      </c>
      <c r="F12722" s="17"/>
    </row>
    <row r="12723" spans="1:6" x14ac:dyDescent="0.25">
      <c r="A12723" s="16" t="s">
        <v>259</v>
      </c>
      <c r="B12723" s="16">
        <v>57366</v>
      </c>
      <c r="C12723" s="16">
        <v>47</v>
      </c>
      <c r="D12723" s="16">
        <v>46.3</v>
      </c>
      <c r="E12723" s="17">
        <v>40725</v>
      </c>
      <c r="F12723" s="17"/>
    </row>
    <row r="12724" spans="1:6" x14ac:dyDescent="0.25">
      <c r="A12724" s="16" t="s">
        <v>259</v>
      </c>
      <c r="B12724" s="16">
        <v>57252</v>
      </c>
      <c r="C12724" s="16">
        <v>60</v>
      </c>
      <c r="D12724" s="16">
        <v>55.3</v>
      </c>
      <c r="E12724" s="17">
        <v>24504</v>
      </c>
      <c r="F12724" s="17"/>
    </row>
    <row r="12725" spans="1:6" x14ac:dyDescent="0.25">
      <c r="A12725" s="16" t="s">
        <v>259</v>
      </c>
      <c r="B12725" s="16">
        <v>57428</v>
      </c>
      <c r="C12725" s="16">
        <v>38</v>
      </c>
      <c r="D12725" s="16">
        <v>31.5</v>
      </c>
      <c r="E12725" s="17">
        <v>35674</v>
      </c>
      <c r="F12725" s="17"/>
    </row>
    <row r="12726" spans="1:6" x14ac:dyDescent="0.25">
      <c r="A12726" s="16" t="s">
        <v>259</v>
      </c>
      <c r="B12726" s="16">
        <v>57382</v>
      </c>
      <c r="C12726" s="16">
        <v>40</v>
      </c>
      <c r="D12726" s="16">
        <v>33</v>
      </c>
      <c r="E12726" s="17">
        <v>42984</v>
      </c>
      <c r="F12726" s="17"/>
    </row>
    <row r="12727" spans="1:6" x14ac:dyDescent="0.25">
      <c r="A12727" s="16" t="s">
        <v>259</v>
      </c>
      <c r="B12727" s="16">
        <v>57078</v>
      </c>
      <c r="C12727" s="16">
        <v>187</v>
      </c>
      <c r="D12727" s="16">
        <v>174.1</v>
      </c>
      <c r="E12727" s="17">
        <v>34151</v>
      </c>
      <c r="F12727" s="17"/>
    </row>
    <row r="12728" spans="1:6" x14ac:dyDescent="0.25">
      <c r="A12728" s="16" t="s">
        <v>259</v>
      </c>
      <c r="B12728" s="16">
        <v>57702</v>
      </c>
      <c r="C12728" s="16">
        <v>90</v>
      </c>
      <c r="D12728" s="16">
        <v>84.1</v>
      </c>
      <c r="E12728" s="17">
        <v>35827</v>
      </c>
      <c r="F12728" s="17"/>
    </row>
    <row r="12729" spans="1:6" x14ac:dyDescent="0.25">
      <c r="A12729" s="16" t="s">
        <v>259</v>
      </c>
      <c r="B12729" s="16">
        <v>57104</v>
      </c>
      <c r="C12729" s="16">
        <v>50</v>
      </c>
      <c r="D12729" s="16">
        <v>48.8</v>
      </c>
      <c r="E12729" s="17">
        <v>40225</v>
      </c>
      <c r="F12729" s="17"/>
    </row>
    <row r="12730" spans="1:6" x14ac:dyDescent="0.25">
      <c r="A12730" s="16" t="s">
        <v>259</v>
      </c>
      <c r="B12730" s="16">
        <v>57014</v>
      </c>
      <c r="C12730" s="16">
        <v>38</v>
      </c>
      <c r="D12730" s="16">
        <v>40.299999999999997</v>
      </c>
      <c r="E12730" s="17">
        <v>34885</v>
      </c>
      <c r="F12730" s="17"/>
    </row>
    <row r="12731" spans="1:6" x14ac:dyDescent="0.25">
      <c r="A12731" s="16" t="s">
        <v>259</v>
      </c>
      <c r="B12731" s="16">
        <v>57472</v>
      </c>
      <c r="C12731" s="16">
        <v>50</v>
      </c>
      <c r="D12731" s="16">
        <v>45.1</v>
      </c>
      <c r="E12731" s="17">
        <v>39083</v>
      </c>
      <c r="F12731" s="17"/>
    </row>
    <row r="12732" spans="1:6" x14ac:dyDescent="0.25">
      <c r="A12732" s="16" t="s">
        <v>259</v>
      </c>
      <c r="B12732" s="16">
        <v>57401</v>
      </c>
      <c r="C12732" s="16">
        <v>81</v>
      </c>
      <c r="D12732" s="16">
        <v>76.900000000000006</v>
      </c>
      <c r="E12732" s="17">
        <v>33004</v>
      </c>
      <c r="F12732" s="17"/>
    </row>
    <row r="12733" spans="1:6" x14ac:dyDescent="0.25">
      <c r="A12733" s="16" t="s">
        <v>259</v>
      </c>
      <c r="B12733" s="16">
        <v>57438</v>
      </c>
      <c r="C12733" s="16">
        <v>42</v>
      </c>
      <c r="D12733" s="16">
        <v>36.1</v>
      </c>
      <c r="E12733" s="17">
        <v>34731</v>
      </c>
      <c r="F12733" s="17"/>
    </row>
    <row r="12734" spans="1:6" x14ac:dyDescent="0.25">
      <c r="A12734" s="16" t="s">
        <v>259</v>
      </c>
      <c r="B12734" s="16">
        <v>57501</v>
      </c>
      <c r="C12734" s="16">
        <v>67</v>
      </c>
      <c r="D12734" s="16">
        <v>60.9</v>
      </c>
      <c r="E12734" s="17">
        <v>33482</v>
      </c>
      <c r="F12734" s="17"/>
    </row>
    <row r="12735" spans="1:6" x14ac:dyDescent="0.25">
      <c r="A12735" s="16" t="s">
        <v>259</v>
      </c>
      <c r="B12735" s="16">
        <v>57638</v>
      </c>
      <c r="C12735" s="16">
        <v>42</v>
      </c>
      <c r="D12735" s="16">
        <v>39</v>
      </c>
      <c r="E12735" s="17">
        <v>34943</v>
      </c>
      <c r="F12735" s="17"/>
    </row>
    <row r="12736" spans="1:6" x14ac:dyDescent="0.25">
      <c r="A12736" s="16" t="s">
        <v>259</v>
      </c>
      <c r="B12736" s="16">
        <v>57551</v>
      </c>
      <c r="C12736" s="16">
        <v>48</v>
      </c>
      <c r="D12736" s="16">
        <v>33.700000000000003</v>
      </c>
      <c r="E12736" s="17">
        <v>30560</v>
      </c>
      <c r="F12736" s="17"/>
    </row>
    <row r="12737" spans="1:6" x14ac:dyDescent="0.25">
      <c r="A12737" s="16" t="s">
        <v>259</v>
      </c>
      <c r="B12737" s="16">
        <v>57702</v>
      </c>
      <c r="C12737" s="16">
        <v>72</v>
      </c>
      <c r="D12737" s="16">
        <v>58.9</v>
      </c>
      <c r="E12737" s="17">
        <v>33239</v>
      </c>
      <c r="F12737" s="17"/>
    </row>
    <row r="12738" spans="1:6" x14ac:dyDescent="0.25">
      <c r="A12738" s="16" t="s">
        <v>259</v>
      </c>
      <c r="B12738" s="16">
        <v>57349</v>
      </c>
      <c r="C12738" s="16">
        <v>47</v>
      </c>
      <c r="D12738" s="16">
        <v>41.6</v>
      </c>
      <c r="E12738" s="17">
        <v>34394</v>
      </c>
      <c r="F12738" s="17"/>
    </row>
    <row r="12739" spans="1:6" x14ac:dyDescent="0.25">
      <c r="A12739" s="16" t="s">
        <v>259</v>
      </c>
      <c r="B12739" s="16">
        <v>57105</v>
      </c>
      <c r="C12739" s="16">
        <v>52</v>
      </c>
      <c r="D12739" s="16">
        <v>43.1</v>
      </c>
      <c r="E12739" s="17">
        <v>35125</v>
      </c>
      <c r="F12739" s="17"/>
    </row>
    <row r="12740" spans="1:6" x14ac:dyDescent="0.25">
      <c r="A12740" s="16" t="s">
        <v>259</v>
      </c>
      <c r="B12740" s="16">
        <v>57078</v>
      </c>
      <c r="C12740" s="16">
        <v>69</v>
      </c>
      <c r="D12740" s="16">
        <v>51.8</v>
      </c>
      <c r="E12740" s="17">
        <v>28549</v>
      </c>
      <c r="F12740" s="17"/>
    </row>
    <row r="12741" spans="1:6" x14ac:dyDescent="0.25">
      <c r="A12741" s="16" t="s">
        <v>259</v>
      </c>
      <c r="B12741" s="16">
        <v>57783</v>
      </c>
      <c r="C12741" s="16">
        <v>105</v>
      </c>
      <c r="D12741" s="16">
        <v>86.5</v>
      </c>
      <c r="E12741" s="17">
        <v>32914</v>
      </c>
      <c r="F12741" s="17"/>
    </row>
    <row r="12742" spans="1:6" x14ac:dyDescent="0.25">
      <c r="A12742" s="16" t="s">
        <v>259</v>
      </c>
      <c r="B12742" s="16">
        <v>57225</v>
      </c>
      <c r="C12742" s="16">
        <v>35</v>
      </c>
      <c r="D12742" s="16">
        <v>31.9</v>
      </c>
      <c r="E12742" s="17">
        <v>33359</v>
      </c>
      <c r="F12742" s="17"/>
    </row>
    <row r="12743" spans="1:6" x14ac:dyDescent="0.25">
      <c r="A12743" s="16" t="s">
        <v>259</v>
      </c>
      <c r="B12743" s="16">
        <v>57319</v>
      </c>
      <c r="C12743" s="16">
        <v>32</v>
      </c>
      <c r="D12743" s="16">
        <v>32.299999999999997</v>
      </c>
      <c r="E12743" s="17">
        <v>35977</v>
      </c>
      <c r="F12743" s="17"/>
    </row>
    <row r="12744" spans="1:6" x14ac:dyDescent="0.25">
      <c r="A12744" s="16" t="s">
        <v>259</v>
      </c>
      <c r="B12744" s="16">
        <v>57383</v>
      </c>
      <c r="C12744" s="16">
        <v>19</v>
      </c>
      <c r="D12744" s="16">
        <v>30.5</v>
      </c>
      <c r="E12744" s="17">
        <v>41928</v>
      </c>
      <c r="F12744" s="17"/>
    </row>
    <row r="12745" spans="1:6" x14ac:dyDescent="0.25">
      <c r="A12745" s="16" t="s">
        <v>259</v>
      </c>
      <c r="B12745" s="16">
        <v>57301</v>
      </c>
      <c r="C12745" s="16">
        <v>84</v>
      </c>
      <c r="D12745" s="16">
        <v>81</v>
      </c>
      <c r="E12745" s="17">
        <v>33512</v>
      </c>
      <c r="F12745" s="17"/>
    </row>
    <row r="12746" spans="1:6" x14ac:dyDescent="0.25">
      <c r="A12746" s="16" t="s">
        <v>259</v>
      </c>
      <c r="B12746" s="16">
        <v>57234</v>
      </c>
      <c r="C12746" s="16">
        <v>60</v>
      </c>
      <c r="D12746" s="16">
        <v>56.3</v>
      </c>
      <c r="E12746" s="17">
        <v>35186</v>
      </c>
      <c r="F12746" s="17"/>
    </row>
    <row r="12747" spans="1:6" x14ac:dyDescent="0.25">
      <c r="A12747" s="16" t="s">
        <v>259</v>
      </c>
      <c r="B12747" s="16">
        <v>57625</v>
      </c>
      <c r="C12747" s="16">
        <v>50</v>
      </c>
      <c r="D12747" s="16">
        <v>23.7</v>
      </c>
      <c r="E12747" s="17">
        <v>43501</v>
      </c>
      <c r="F12747" s="17"/>
    </row>
    <row r="12748" spans="1:6" x14ac:dyDescent="0.25">
      <c r="A12748" s="16" t="s">
        <v>259</v>
      </c>
      <c r="B12748" s="16">
        <v>57401</v>
      </c>
      <c r="C12748" s="16">
        <v>99</v>
      </c>
      <c r="D12748" s="16">
        <v>72.5</v>
      </c>
      <c r="E12748" s="17">
        <v>24473</v>
      </c>
      <c r="F12748" s="17"/>
    </row>
    <row r="12749" spans="1:6" x14ac:dyDescent="0.25">
      <c r="A12749" s="16" t="s">
        <v>259</v>
      </c>
      <c r="B12749" s="16">
        <v>57103</v>
      </c>
      <c r="C12749" s="16">
        <v>114</v>
      </c>
      <c r="D12749" s="16">
        <v>103.5</v>
      </c>
      <c r="E12749" s="17">
        <v>33878</v>
      </c>
      <c r="F12749" s="17"/>
    </row>
    <row r="12750" spans="1:6" x14ac:dyDescent="0.25">
      <c r="A12750" s="16" t="s">
        <v>259</v>
      </c>
      <c r="B12750" s="16">
        <v>57262</v>
      </c>
      <c r="C12750" s="16">
        <v>50</v>
      </c>
      <c r="D12750" s="16">
        <v>44.7</v>
      </c>
      <c r="E12750" s="17">
        <v>32423</v>
      </c>
      <c r="F12750" s="17"/>
    </row>
    <row r="12751" spans="1:6" x14ac:dyDescent="0.25">
      <c r="A12751" s="16" t="s">
        <v>259</v>
      </c>
      <c r="B12751" s="16">
        <v>57761</v>
      </c>
      <c r="C12751" s="16">
        <v>43</v>
      </c>
      <c r="D12751" s="16">
        <v>37.4</v>
      </c>
      <c r="E12751" s="17">
        <v>35612</v>
      </c>
      <c r="F12751" s="17"/>
    </row>
    <row r="12752" spans="1:6" x14ac:dyDescent="0.25">
      <c r="A12752" s="16" t="s">
        <v>259</v>
      </c>
      <c r="B12752" s="16">
        <v>57701</v>
      </c>
      <c r="C12752" s="16">
        <v>44</v>
      </c>
      <c r="D12752" s="16">
        <v>40.1</v>
      </c>
      <c r="E12752" s="17">
        <v>31107</v>
      </c>
      <c r="F12752" s="17"/>
    </row>
    <row r="12753" spans="1:6" x14ac:dyDescent="0.25">
      <c r="A12753" s="16" t="s">
        <v>259</v>
      </c>
      <c r="B12753" s="16">
        <v>57442</v>
      </c>
      <c r="C12753" s="16">
        <v>53</v>
      </c>
      <c r="D12753" s="16">
        <v>39.4</v>
      </c>
      <c r="E12753" s="17">
        <v>33420</v>
      </c>
      <c r="F12753" s="17"/>
    </row>
    <row r="12754" spans="1:6" x14ac:dyDescent="0.25">
      <c r="A12754" s="16" t="s">
        <v>260</v>
      </c>
      <c r="B12754" s="16">
        <v>38401</v>
      </c>
      <c r="C12754" s="16">
        <v>112</v>
      </c>
      <c r="D12754" s="16">
        <v>91.9</v>
      </c>
      <c r="E12754" s="17">
        <v>24505</v>
      </c>
      <c r="F12754" s="17"/>
    </row>
    <row r="12755" spans="1:6" x14ac:dyDescent="0.25">
      <c r="A12755" s="16" t="s">
        <v>260</v>
      </c>
      <c r="B12755" s="16">
        <v>38251</v>
      </c>
      <c r="C12755" s="16">
        <v>32</v>
      </c>
      <c r="D12755" s="16">
        <v>25.5</v>
      </c>
      <c r="E12755" s="17">
        <v>37712</v>
      </c>
      <c r="F12755" s="17"/>
    </row>
    <row r="12756" spans="1:6" x14ac:dyDescent="0.25">
      <c r="A12756" s="16" t="s">
        <v>260</v>
      </c>
      <c r="B12756" s="16">
        <v>37083</v>
      </c>
      <c r="C12756" s="16">
        <v>49</v>
      </c>
      <c r="D12756" s="16">
        <v>46.9</v>
      </c>
      <c r="E12756" s="17">
        <v>35866</v>
      </c>
      <c r="F12756" s="17"/>
    </row>
    <row r="12757" spans="1:6" x14ac:dyDescent="0.25">
      <c r="A12757" s="16" t="s">
        <v>260</v>
      </c>
      <c r="B12757" s="16">
        <v>37203</v>
      </c>
      <c r="C12757" s="16">
        <v>119</v>
      </c>
      <c r="D12757" s="16">
        <v>113.4</v>
      </c>
      <c r="E12757" s="17">
        <v>41415</v>
      </c>
      <c r="F12757" s="17"/>
    </row>
    <row r="12758" spans="1:6" x14ac:dyDescent="0.25">
      <c r="A12758" s="16" t="s">
        <v>260</v>
      </c>
      <c r="B12758" s="16">
        <v>37076</v>
      </c>
      <c r="C12758" s="16">
        <v>180</v>
      </c>
      <c r="D12758" s="16">
        <v>156.69999999999999</v>
      </c>
      <c r="E12758" s="17">
        <v>39826</v>
      </c>
      <c r="F12758" s="17"/>
    </row>
    <row r="12759" spans="1:6" x14ac:dyDescent="0.25">
      <c r="A12759" s="16" t="s">
        <v>260</v>
      </c>
      <c r="B12759" s="16">
        <v>38053</v>
      </c>
      <c r="C12759" s="16">
        <v>85</v>
      </c>
      <c r="D12759" s="16">
        <v>76.8</v>
      </c>
      <c r="E12759" s="17">
        <v>37073</v>
      </c>
      <c r="F12759" s="17"/>
    </row>
    <row r="12760" spans="1:6" x14ac:dyDescent="0.25">
      <c r="A12760" s="16" t="s">
        <v>260</v>
      </c>
      <c r="B12760" s="16">
        <v>37055</v>
      </c>
      <c r="C12760" s="16">
        <v>70</v>
      </c>
      <c r="D12760" s="16">
        <v>61.4</v>
      </c>
      <c r="E12760" s="17">
        <v>38365</v>
      </c>
      <c r="F12760" s="17"/>
    </row>
    <row r="12761" spans="1:6" x14ac:dyDescent="0.25">
      <c r="A12761" s="16" t="s">
        <v>260</v>
      </c>
      <c r="B12761" s="16">
        <v>37352</v>
      </c>
      <c r="C12761" s="16">
        <v>88</v>
      </c>
      <c r="D12761" s="16">
        <v>65.099999999999994</v>
      </c>
      <c r="E12761" s="17">
        <v>33675</v>
      </c>
      <c r="F12761" s="17"/>
    </row>
    <row r="12762" spans="1:6" x14ac:dyDescent="0.25">
      <c r="A12762" s="16" t="s">
        <v>260</v>
      </c>
      <c r="B12762" s="16">
        <v>37210</v>
      </c>
      <c r="C12762" s="16">
        <v>240</v>
      </c>
      <c r="D12762" s="16">
        <v>213.3</v>
      </c>
      <c r="E12762" s="17">
        <v>28034</v>
      </c>
      <c r="F12762" s="17"/>
    </row>
    <row r="12763" spans="1:6" x14ac:dyDescent="0.25">
      <c r="A12763" s="16" t="s">
        <v>260</v>
      </c>
      <c r="B12763" s="16">
        <v>37617</v>
      </c>
      <c r="C12763" s="16">
        <v>120</v>
      </c>
      <c r="D12763" s="16">
        <v>114</v>
      </c>
      <c r="E12763" s="17">
        <v>43165</v>
      </c>
      <c r="F12763" s="17"/>
    </row>
    <row r="12764" spans="1:6" x14ac:dyDescent="0.25">
      <c r="A12764" s="16" t="s">
        <v>260</v>
      </c>
      <c r="B12764" s="16">
        <v>37355</v>
      </c>
      <c r="C12764" s="16">
        <v>120</v>
      </c>
      <c r="D12764" s="16">
        <v>64.400000000000006</v>
      </c>
      <c r="E12764" s="17">
        <v>35506</v>
      </c>
      <c r="F12764" s="17"/>
    </row>
    <row r="12765" spans="1:6" x14ac:dyDescent="0.25">
      <c r="A12765" s="16" t="s">
        <v>260</v>
      </c>
      <c r="B12765" s="16">
        <v>37150</v>
      </c>
      <c r="C12765" s="16">
        <v>119</v>
      </c>
      <c r="D12765" s="16">
        <v>69.5</v>
      </c>
      <c r="E12765" s="17">
        <v>34486</v>
      </c>
      <c r="F12765" s="17"/>
    </row>
    <row r="12766" spans="1:6" x14ac:dyDescent="0.25">
      <c r="A12766" s="16" t="s">
        <v>260</v>
      </c>
      <c r="B12766" s="16">
        <v>37777</v>
      </c>
      <c r="C12766" s="16">
        <v>120</v>
      </c>
      <c r="D12766" s="16">
        <v>78.099999999999994</v>
      </c>
      <c r="E12766" s="17">
        <v>42383</v>
      </c>
      <c r="F12766" s="17"/>
    </row>
    <row r="12767" spans="1:6" x14ac:dyDescent="0.25">
      <c r="A12767" s="16" t="s">
        <v>260</v>
      </c>
      <c r="B12767" s="16">
        <v>37643</v>
      </c>
      <c r="C12767" s="16">
        <v>70</v>
      </c>
      <c r="D12767" s="16">
        <v>63.7</v>
      </c>
      <c r="E12767" s="17">
        <v>38069</v>
      </c>
      <c r="F12767" s="17"/>
    </row>
    <row r="12768" spans="1:6" x14ac:dyDescent="0.25">
      <c r="A12768" s="16" t="s">
        <v>260</v>
      </c>
      <c r="B12768" s="16">
        <v>37218</v>
      </c>
      <c r="C12768" s="16">
        <v>419</v>
      </c>
      <c r="D12768" s="16">
        <v>163</v>
      </c>
      <c r="E12768" s="17">
        <v>24502</v>
      </c>
      <c r="F12768" s="17"/>
    </row>
    <row r="12769" spans="1:6" x14ac:dyDescent="0.25">
      <c r="A12769" s="16" t="s">
        <v>260</v>
      </c>
      <c r="B12769" s="16">
        <v>37863</v>
      </c>
      <c r="C12769" s="16">
        <v>120</v>
      </c>
      <c r="D12769" s="16">
        <v>79.2</v>
      </c>
      <c r="E12769" s="17">
        <v>35309</v>
      </c>
      <c r="F12769" s="17"/>
    </row>
    <row r="12770" spans="1:6" x14ac:dyDescent="0.25">
      <c r="A12770" s="16" t="s">
        <v>260</v>
      </c>
      <c r="B12770" s="16">
        <v>38363</v>
      </c>
      <c r="C12770" s="16">
        <v>125</v>
      </c>
      <c r="D12770" s="16">
        <v>94</v>
      </c>
      <c r="E12770" s="17">
        <v>37438</v>
      </c>
      <c r="F12770" s="17"/>
    </row>
    <row r="12771" spans="1:6" x14ac:dyDescent="0.25">
      <c r="A12771" s="16" t="s">
        <v>260</v>
      </c>
      <c r="B12771" s="16">
        <v>38242</v>
      </c>
      <c r="C12771" s="16">
        <v>136</v>
      </c>
      <c r="D12771" s="16">
        <v>86.6</v>
      </c>
      <c r="E12771" s="17">
        <v>32637</v>
      </c>
      <c r="F12771" s="17"/>
    </row>
    <row r="12772" spans="1:6" x14ac:dyDescent="0.25">
      <c r="A12772" s="16" t="s">
        <v>260</v>
      </c>
      <c r="B12772" s="16">
        <v>37861</v>
      </c>
      <c r="C12772" s="16">
        <v>132</v>
      </c>
      <c r="D12772" s="16">
        <v>104.8</v>
      </c>
      <c r="E12772" s="17">
        <v>33878</v>
      </c>
      <c r="F12772" s="17"/>
    </row>
    <row r="12773" spans="1:6" x14ac:dyDescent="0.25">
      <c r="A12773" s="16" t="s">
        <v>260</v>
      </c>
      <c r="B12773" s="16">
        <v>37138</v>
      </c>
      <c r="C12773" s="16">
        <v>124</v>
      </c>
      <c r="D12773" s="16">
        <v>96.8</v>
      </c>
      <c r="E12773" s="17">
        <v>41080</v>
      </c>
      <c r="F12773" s="17"/>
    </row>
    <row r="12774" spans="1:6" x14ac:dyDescent="0.25">
      <c r="A12774" s="16" t="s">
        <v>260</v>
      </c>
      <c r="B12774" s="16">
        <v>37659</v>
      </c>
      <c r="C12774" s="16">
        <v>84</v>
      </c>
      <c r="D12774" s="16">
        <v>76.2</v>
      </c>
      <c r="E12774" s="17">
        <v>37438</v>
      </c>
      <c r="F12774" s="17"/>
    </row>
    <row r="12775" spans="1:6" x14ac:dyDescent="0.25">
      <c r="A12775" s="16" t="s">
        <v>260</v>
      </c>
      <c r="B12775" s="16">
        <v>37874</v>
      </c>
      <c r="C12775" s="16">
        <v>90</v>
      </c>
      <c r="D12775" s="16">
        <v>79.3</v>
      </c>
      <c r="E12775" s="17">
        <v>37377</v>
      </c>
      <c r="F12775" s="17"/>
    </row>
    <row r="12776" spans="1:6" x14ac:dyDescent="0.25">
      <c r="A12776" s="16" t="s">
        <v>260</v>
      </c>
      <c r="B12776" s="16">
        <v>38225</v>
      </c>
      <c r="C12776" s="16">
        <v>70</v>
      </c>
      <c r="D12776" s="16">
        <v>30.3</v>
      </c>
      <c r="E12776" s="17">
        <v>35065</v>
      </c>
      <c r="F12776" s="17"/>
    </row>
    <row r="12777" spans="1:6" x14ac:dyDescent="0.25">
      <c r="A12777" s="16" t="s">
        <v>260</v>
      </c>
      <c r="B12777" s="16">
        <v>38320</v>
      </c>
      <c r="C12777" s="16">
        <v>120</v>
      </c>
      <c r="D12777" s="16">
        <v>57.5</v>
      </c>
      <c r="E12777" s="17">
        <v>33576</v>
      </c>
      <c r="F12777" s="17"/>
    </row>
    <row r="12778" spans="1:6" x14ac:dyDescent="0.25">
      <c r="A12778" s="16" t="s">
        <v>260</v>
      </c>
      <c r="B12778" s="16">
        <v>37620</v>
      </c>
      <c r="C12778" s="16">
        <v>130</v>
      </c>
      <c r="D12778" s="16">
        <v>50.4</v>
      </c>
      <c r="E12778" s="17">
        <v>31687</v>
      </c>
      <c r="F12778" s="17"/>
    </row>
    <row r="12779" spans="1:6" x14ac:dyDescent="0.25">
      <c r="A12779" s="16" t="s">
        <v>260</v>
      </c>
      <c r="B12779" s="16">
        <v>37185</v>
      </c>
      <c r="C12779" s="16">
        <v>95</v>
      </c>
      <c r="D12779" s="16">
        <v>80.8</v>
      </c>
      <c r="E12779" s="17">
        <v>39814</v>
      </c>
      <c r="F12779" s="17"/>
    </row>
    <row r="12780" spans="1:6" x14ac:dyDescent="0.25">
      <c r="A12780" s="16" t="s">
        <v>260</v>
      </c>
      <c r="B12780" s="16">
        <v>37774</v>
      </c>
      <c r="C12780" s="16">
        <v>180</v>
      </c>
      <c r="D12780" s="16">
        <v>125.4</v>
      </c>
      <c r="E12780" s="17">
        <v>33025</v>
      </c>
      <c r="F12780" s="17"/>
    </row>
    <row r="12781" spans="1:6" x14ac:dyDescent="0.25">
      <c r="A12781" s="16" t="s">
        <v>260</v>
      </c>
      <c r="B12781" s="16">
        <v>37916</v>
      </c>
      <c r="C12781" s="16">
        <v>166</v>
      </c>
      <c r="D12781" s="16">
        <v>136.9</v>
      </c>
      <c r="E12781" s="17">
        <v>28157</v>
      </c>
      <c r="F12781" s="17"/>
    </row>
    <row r="12782" spans="1:6" x14ac:dyDescent="0.25">
      <c r="A12782" s="16" t="s">
        <v>260</v>
      </c>
      <c r="B12782" s="16">
        <v>37874</v>
      </c>
      <c r="C12782" s="16">
        <v>89</v>
      </c>
      <c r="D12782" s="16">
        <v>79.099999999999994</v>
      </c>
      <c r="E12782" s="17">
        <v>34290</v>
      </c>
      <c r="F12782" s="17"/>
    </row>
    <row r="12783" spans="1:6" x14ac:dyDescent="0.25">
      <c r="A12783" s="16" t="s">
        <v>260</v>
      </c>
      <c r="B12783" s="16">
        <v>38036</v>
      </c>
      <c r="C12783" s="16">
        <v>104</v>
      </c>
      <c r="D12783" s="16">
        <v>94.5</v>
      </c>
      <c r="E12783" s="17">
        <v>37284</v>
      </c>
      <c r="F12783" s="17"/>
    </row>
    <row r="12784" spans="1:6" x14ac:dyDescent="0.25">
      <c r="A12784" s="16" t="s">
        <v>260</v>
      </c>
      <c r="B12784" s="16">
        <v>38261</v>
      </c>
      <c r="C12784" s="16">
        <v>80</v>
      </c>
      <c r="D12784" s="16">
        <v>56.6</v>
      </c>
      <c r="E12784" s="17">
        <v>29606</v>
      </c>
      <c r="F12784" s="17"/>
    </row>
    <row r="12785" spans="1:6" x14ac:dyDescent="0.25">
      <c r="A12785" s="16" t="s">
        <v>260</v>
      </c>
      <c r="B12785" s="16">
        <v>37186</v>
      </c>
      <c r="C12785" s="16">
        <v>100</v>
      </c>
      <c r="D12785" s="16">
        <v>91.2</v>
      </c>
      <c r="E12785" s="17">
        <v>34740</v>
      </c>
      <c r="F12785" s="17"/>
    </row>
    <row r="12786" spans="1:6" x14ac:dyDescent="0.25">
      <c r="A12786" s="16" t="s">
        <v>260</v>
      </c>
      <c r="B12786" s="16">
        <v>37160</v>
      </c>
      <c r="C12786" s="16">
        <v>130</v>
      </c>
      <c r="D12786" s="16">
        <v>65.400000000000006</v>
      </c>
      <c r="E12786" s="17">
        <v>32787</v>
      </c>
      <c r="F12786" s="17"/>
    </row>
    <row r="12787" spans="1:6" x14ac:dyDescent="0.25">
      <c r="A12787" s="16" t="s">
        <v>260</v>
      </c>
      <c r="B12787" s="16">
        <v>38019</v>
      </c>
      <c r="C12787" s="16">
        <v>156</v>
      </c>
      <c r="D12787" s="16">
        <v>112.6</v>
      </c>
      <c r="E12787" s="17">
        <v>37530</v>
      </c>
      <c r="F12787" s="17"/>
    </row>
    <row r="12788" spans="1:6" x14ac:dyDescent="0.25">
      <c r="A12788" s="16" t="s">
        <v>260</v>
      </c>
      <c r="B12788" s="16">
        <v>37760</v>
      </c>
      <c r="C12788" s="16">
        <v>170</v>
      </c>
      <c r="D12788" s="16">
        <v>123.2</v>
      </c>
      <c r="E12788" s="17">
        <v>32937</v>
      </c>
      <c r="F12788" s="17"/>
    </row>
    <row r="12789" spans="1:6" x14ac:dyDescent="0.25">
      <c r="A12789" s="16" t="s">
        <v>260</v>
      </c>
      <c r="B12789" s="16">
        <v>37321</v>
      </c>
      <c r="C12789" s="16">
        <v>89</v>
      </c>
      <c r="D12789" s="16">
        <v>72.7</v>
      </c>
      <c r="E12789" s="17">
        <v>40115</v>
      </c>
      <c r="F12789" s="17"/>
    </row>
    <row r="12790" spans="1:6" x14ac:dyDescent="0.25">
      <c r="A12790" s="16" t="s">
        <v>260</v>
      </c>
      <c r="B12790" s="16">
        <v>37167</v>
      </c>
      <c r="C12790" s="16">
        <v>125</v>
      </c>
      <c r="D12790" s="16">
        <v>87.2</v>
      </c>
      <c r="E12790" s="17">
        <v>30615</v>
      </c>
      <c r="F12790" s="17"/>
    </row>
    <row r="12791" spans="1:6" x14ac:dyDescent="0.25">
      <c r="A12791" s="16" t="s">
        <v>260</v>
      </c>
      <c r="B12791" s="16">
        <v>38478</v>
      </c>
      <c r="C12791" s="16">
        <v>83</v>
      </c>
      <c r="D12791" s="16">
        <v>50.3</v>
      </c>
      <c r="E12791" s="17">
        <v>37347</v>
      </c>
      <c r="F12791" s="17"/>
    </row>
    <row r="12792" spans="1:6" x14ac:dyDescent="0.25">
      <c r="A12792" s="16" t="s">
        <v>260</v>
      </c>
      <c r="B12792" s="16">
        <v>37315</v>
      </c>
      <c r="C12792" s="16">
        <v>124</v>
      </c>
      <c r="D12792" s="16">
        <v>113.7</v>
      </c>
      <c r="E12792" s="17">
        <v>33786</v>
      </c>
      <c r="F12792" s="17"/>
    </row>
    <row r="12793" spans="1:6" x14ac:dyDescent="0.25">
      <c r="A12793" s="16" t="s">
        <v>260</v>
      </c>
      <c r="B12793" s="16">
        <v>37331</v>
      </c>
      <c r="C12793" s="16">
        <v>120</v>
      </c>
      <c r="D12793" s="16">
        <v>76.8</v>
      </c>
      <c r="E12793" s="17">
        <v>36868</v>
      </c>
      <c r="F12793" s="17"/>
    </row>
    <row r="12794" spans="1:6" x14ac:dyDescent="0.25">
      <c r="A12794" s="16" t="s">
        <v>260</v>
      </c>
      <c r="B12794" s="16">
        <v>38570</v>
      </c>
      <c r="C12794" s="16">
        <v>125</v>
      </c>
      <c r="D12794" s="16">
        <v>88.5</v>
      </c>
      <c r="E12794" s="17">
        <v>36708</v>
      </c>
      <c r="F12794" s="17"/>
    </row>
    <row r="12795" spans="1:6" x14ac:dyDescent="0.25">
      <c r="A12795" s="16" t="s">
        <v>260</v>
      </c>
      <c r="B12795" s="16">
        <v>37091</v>
      </c>
      <c r="C12795" s="16">
        <v>100</v>
      </c>
      <c r="D12795" s="16">
        <v>83.6</v>
      </c>
      <c r="E12795" s="17">
        <v>26137</v>
      </c>
      <c r="F12795" s="17"/>
    </row>
    <row r="12796" spans="1:6" x14ac:dyDescent="0.25">
      <c r="A12796" s="16" t="s">
        <v>260</v>
      </c>
      <c r="B12796" s="16">
        <v>37814</v>
      </c>
      <c r="C12796" s="16">
        <v>161</v>
      </c>
      <c r="D12796" s="16">
        <v>104.7</v>
      </c>
      <c r="E12796" s="17">
        <v>34151</v>
      </c>
      <c r="F12796" s="17"/>
    </row>
    <row r="12797" spans="1:6" x14ac:dyDescent="0.25">
      <c r="A12797" s="16" t="s">
        <v>260</v>
      </c>
      <c r="B12797" s="16">
        <v>38358</v>
      </c>
      <c r="C12797" s="16">
        <v>72</v>
      </c>
      <c r="D12797" s="16">
        <v>64.7</v>
      </c>
      <c r="E12797" s="17">
        <v>37257</v>
      </c>
      <c r="F12797" s="17"/>
    </row>
    <row r="12798" spans="1:6" x14ac:dyDescent="0.25">
      <c r="A12798" s="16" t="s">
        <v>260</v>
      </c>
      <c r="B12798" s="16">
        <v>38372</v>
      </c>
      <c r="C12798" s="16">
        <v>49</v>
      </c>
      <c r="D12798" s="16">
        <v>48.2</v>
      </c>
      <c r="E12798" s="17">
        <v>42600</v>
      </c>
      <c r="F12798" s="17"/>
    </row>
    <row r="12799" spans="1:6" x14ac:dyDescent="0.25">
      <c r="A12799" s="16" t="s">
        <v>260</v>
      </c>
      <c r="B12799" s="16">
        <v>38118</v>
      </c>
      <c r="C12799" s="16">
        <v>180</v>
      </c>
      <c r="D12799" s="16">
        <v>166.1</v>
      </c>
      <c r="E12799" s="17">
        <v>39211</v>
      </c>
      <c r="F12799" s="17"/>
    </row>
    <row r="12800" spans="1:6" x14ac:dyDescent="0.25">
      <c r="A12800" s="16" t="s">
        <v>260</v>
      </c>
      <c r="B12800" s="16">
        <v>37917</v>
      </c>
      <c r="C12800" s="16">
        <v>127</v>
      </c>
      <c r="D12800" s="16">
        <v>111.4</v>
      </c>
      <c r="E12800" s="17">
        <v>26299</v>
      </c>
      <c r="F12800" s="17"/>
    </row>
    <row r="12801" spans="1:6" x14ac:dyDescent="0.25">
      <c r="A12801" s="16" t="s">
        <v>260</v>
      </c>
      <c r="B12801" s="16">
        <v>37015</v>
      </c>
      <c r="C12801" s="16">
        <v>95</v>
      </c>
      <c r="D12801" s="16">
        <v>60.5</v>
      </c>
      <c r="E12801" s="17">
        <v>34293</v>
      </c>
      <c r="F12801" s="17"/>
    </row>
    <row r="12802" spans="1:6" x14ac:dyDescent="0.25">
      <c r="A12802" s="16" t="s">
        <v>260</v>
      </c>
      <c r="B12802" s="16">
        <v>37803</v>
      </c>
      <c r="C12802" s="16">
        <v>185</v>
      </c>
      <c r="D12802" s="16">
        <v>125.7</v>
      </c>
      <c r="E12802" s="17">
        <v>32933</v>
      </c>
      <c r="F12802" s="17"/>
    </row>
    <row r="12803" spans="1:6" x14ac:dyDescent="0.25">
      <c r="A12803" s="16" t="s">
        <v>260</v>
      </c>
      <c r="B12803" s="16">
        <v>37421</v>
      </c>
      <c r="C12803" s="16">
        <v>127</v>
      </c>
      <c r="D12803" s="16">
        <v>51.5</v>
      </c>
      <c r="E12803" s="17">
        <v>32323</v>
      </c>
      <c r="F12803" s="17"/>
    </row>
    <row r="12804" spans="1:6" x14ac:dyDescent="0.25">
      <c r="A12804" s="16" t="s">
        <v>260</v>
      </c>
      <c r="B12804" s="16">
        <v>38556</v>
      </c>
      <c r="C12804" s="16">
        <v>140</v>
      </c>
      <c r="D12804" s="16">
        <v>94.4</v>
      </c>
      <c r="E12804" s="17">
        <v>35065</v>
      </c>
      <c r="F12804" s="17"/>
    </row>
    <row r="12805" spans="1:6" x14ac:dyDescent="0.25">
      <c r="A12805" s="16" t="s">
        <v>260</v>
      </c>
      <c r="B12805" s="16">
        <v>38115</v>
      </c>
      <c r="C12805" s="16">
        <v>30</v>
      </c>
      <c r="D12805" s="16">
        <v>16.3</v>
      </c>
      <c r="E12805" s="17">
        <v>31478</v>
      </c>
      <c r="F12805" s="17"/>
    </row>
    <row r="12806" spans="1:6" x14ac:dyDescent="0.25">
      <c r="A12806" s="16" t="s">
        <v>260</v>
      </c>
      <c r="B12806" s="16">
        <v>38079</v>
      </c>
      <c r="C12806" s="16">
        <v>116</v>
      </c>
      <c r="D12806" s="16">
        <v>62.3</v>
      </c>
      <c r="E12806" s="17">
        <v>33725</v>
      </c>
      <c r="F12806" s="17"/>
    </row>
    <row r="12807" spans="1:6" x14ac:dyDescent="0.25">
      <c r="A12807" s="16" t="s">
        <v>260</v>
      </c>
      <c r="B12807" s="16">
        <v>37215</v>
      </c>
      <c r="C12807" s="16">
        <v>83</v>
      </c>
      <c r="D12807" s="16">
        <v>70.099999999999994</v>
      </c>
      <c r="E12807" s="17">
        <v>35237</v>
      </c>
      <c r="F12807" s="17"/>
    </row>
    <row r="12808" spans="1:6" x14ac:dyDescent="0.25">
      <c r="A12808" s="16" t="s">
        <v>260</v>
      </c>
      <c r="B12808" s="16">
        <v>38111</v>
      </c>
      <c r="C12808" s="16">
        <v>31</v>
      </c>
      <c r="D12808" s="16">
        <v>20.9</v>
      </c>
      <c r="E12808" s="17">
        <v>29461</v>
      </c>
      <c r="F12808" s="17"/>
    </row>
    <row r="12809" spans="1:6" x14ac:dyDescent="0.25">
      <c r="A12809" s="16" t="s">
        <v>260</v>
      </c>
      <c r="B12809" s="16">
        <v>38063</v>
      </c>
      <c r="C12809" s="16">
        <v>71</v>
      </c>
      <c r="D12809" s="16">
        <v>49.8</v>
      </c>
      <c r="E12809" s="17">
        <v>34912</v>
      </c>
      <c r="F12809" s="17"/>
    </row>
    <row r="12810" spans="1:6" x14ac:dyDescent="0.25">
      <c r="A12810" s="16" t="s">
        <v>260</v>
      </c>
      <c r="B12810" s="16">
        <v>38401</v>
      </c>
      <c r="C12810" s="16">
        <v>181</v>
      </c>
      <c r="D12810" s="16">
        <v>71.3</v>
      </c>
      <c r="E12810" s="17">
        <v>37594</v>
      </c>
      <c r="F12810" s="17"/>
    </row>
    <row r="12811" spans="1:6" x14ac:dyDescent="0.25">
      <c r="A12811" s="16" t="s">
        <v>260</v>
      </c>
      <c r="B12811" s="16">
        <v>38301</v>
      </c>
      <c r="C12811" s="16">
        <v>57</v>
      </c>
      <c r="D12811" s="16">
        <v>49</v>
      </c>
      <c r="E12811" s="17">
        <v>37347</v>
      </c>
      <c r="F12811" s="17"/>
    </row>
    <row r="12812" spans="1:6" x14ac:dyDescent="0.25">
      <c r="A12812" s="16" t="s">
        <v>260</v>
      </c>
      <c r="B12812" s="16">
        <v>38555</v>
      </c>
      <c r="C12812" s="16">
        <v>122</v>
      </c>
      <c r="D12812" s="16">
        <v>95.2</v>
      </c>
      <c r="E12812" s="17">
        <v>30902</v>
      </c>
      <c r="F12812" s="17"/>
    </row>
    <row r="12813" spans="1:6" x14ac:dyDescent="0.25">
      <c r="A12813" s="16" t="s">
        <v>260</v>
      </c>
      <c r="B12813" s="16">
        <v>37087</v>
      </c>
      <c r="C12813" s="16">
        <v>60</v>
      </c>
      <c r="D12813" s="16">
        <v>55</v>
      </c>
      <c r="E12813" s="17">
        <v>40529</v>
      </c>
      <c r="F12813" s="17"/>
    </row>
    <row r="12814" spans="1:6" x14ac:dyDescent="0.25">
      <c r="A12814" s="16" t="s">
        <v>260</v>
      </c>
      <c r="B12814" s="16">
        <v>38343</v>
      </c>
      <c r="C12814" s="16">
        <v>50</v>
      </c>
      <c r="D12814" s="16">
        <v>34.5</v>
      </c>
      <c r="E12814" s="17">
        <v>34640</v>
      </c>
      <c r="F12814" s="17"/>
    </row>
    <row r="12815" spans="1:6" x14ac:dyDescent="0.25">
      <c r="A12815" s="16" t="s">
        <v>260</v>
      </c>
      <c r="B12815" s="16">
        <v>37831</v>
      </c>
      <c r="C12815" s="16">
        <v>128</v>
      </c>
      <c r="D12815" s="16">
        <v>108.9</v>
      </c>
      <c r="E12815" s="17">
        <v>28940</v>
      </c>
      <c r="F12815" s="17"/>
    </row>
    <row r="12816" spans="1:6" x14ac:dyDescent="0.25">
      <c r="A12816" s="16" t="s">
        <v>260</v>
      </c>
      <c r="B12816" s="16">
        <v>37687</v>
      </c>
      <c r="C12816" s="16">
        <v>80</v>
      </c>
      <c r="D12816" s="16">
        <v>69.3</v>
      </c>
      <c r="E12816" s="17">
        <v>35570</v>
      </c>
      <c r="F12816" s="17"/>
    </row>
    <row r="12817" spans="1:6" x14ac:dyDescent="0.25">
      <c r="A12817" s="16" t="s">
        <v>260</v>
      </c>
      <c r="B12817" s="16">
        <v>37752</v>
      </c>
      <c r="C12817" s="16">
        <v>116</v>
      </c>
      <c r="D12817" s="16">
        <v>88.4</v>
      </c>
      <c r="E12817" s="17">
        <v>33318</v>
      </c>
      <c r="F12817" s="17"/>
    </row>
    <row r="12818" spans="1:6" x14ac:dyDescent="0.25">
      <c r="A12818" s="16" t="s">
        <v>260</v>
      </c>
      <c r="B12818" s="16">
        <v>38201</v>
      </c>
      <c r="C12818" s="16">
        <v>99</v>
      </c>
      <c r="D12818" s="16">
        <v>86.4</v>
      </c>
      <c r="E12818" s="17">
        <v>37257</v>
      </c>
      <c r="F12818" s="17"/>
    </row>
    <row r="12819" spans="1:6" x14ac:dyDescent="0.25">
      <c r="A12819" s="16" t="s">
        <v>260</v>
      </c>
      <c r="B12819" s="16">
        <v>37660</v>
      </c>
      <c r="C12819" s="16">
        <v>60</v>
      </c>
      <c r="D12819" s="16">
        <v>54.6</v>
      </c>
      <c r="E12819" s="17">
        <v>41996</v>
      </c>
      <c r="F12819" s="17"/>
    </row>
    <row r="12820" spans="1:6" x14ac:dyDescent="0.25">
      <c r="A12820" s="16" t="s">
        <v>260</v>
      </c>
      <c r="B12820" s="16">
        <v>37660</v>
      </c>
      <c r="C12820" s="16">
        <v>67</v>
      </c>
      <c r="D12820" s="16">
        <v>45.7</v>
      </c>
      <c r="E12820" s="17">
        <v>38694</v>
      </c>
      <c r="F12820" s="17"/>
    </row>
    <row r="12821" spans="1:6" x14ac:dyDescent="0.25">
      <c r="A12821" s="16" t="s">
        <v>260</v>
      </c>
      <c r="B12821" s="16">
        <v>38104</v>
      </c>
      <c r="C12821" s="16">
        <v>169</v>
      </c>
      <c r="D12821" s="16">
        <v>158.1</v>
      </c>
      <c r="E12821" s="17">
        <v>30256</v>
      </c>
      <c r="F12821" s="17"/>
    </row>
    <row r="12822" spans="1:6" x14ac:dyDescent="0.25">
      <c r="A12822" s="16" t="s">
        <v>260</v>
      </c>
      <c r="B12822" s="16">
        <v>38464</v>
      </c>
      <c r="C12822" s="16">
        <v>60</v>
      </c>
      <c r="D12822" s="16">
        <v>48.4</v>
      </c>
      <c r="E12822" s="17">
        <v>28307</v>
      </c>
      <c r="F12822" s="17"/>
    </row>
    <row r="12823" spans="1:6" x14ac:dyDescent="0.25">
      <c r="A12823" s="16" t="s">
        <v>260</v>
      </c>
      <c r="B12823" s="16">
        <v>37321</v>
      </c>
      <c r="C12823" s="16">
        <v>50</v>
      </c>
      <c r="E12823" s="17">
        <v>43727</v>
      </c>
      <c r="F12823" s="17"/>
    </row>
    <row r="12824" spans="1:6" x14ac:dyDescent="0.25">
      <c r="A12824" s="16" t="s">
        <v>260</v>
      </c>
      <c r="B12824" s="16">
        <v>37042</v>
      </c>
      <c r="C12824" s="16">
        <v>108</v>
      </c>
      <c r="D12824" s="16">
        <v>104.9</v>
      </c>
      <c r="E12824" s="17">
        <v>42500</v>
      </c>
      <c r="F12824" s="17"/>
    </row>
    <row r="12825" spans="1:6" x14ac:dyDescent="0.25">
      <c r="A12825" s="16" t="s">
        <v>260</v>
      </c>
      <c r="B12825" s="16">
        <v>37887</v>
      </c>
      <c r="C12825" s="16">
        <v>124</v>
      </c>
      <c r="D12825" s="16">
        <v>70.599999999999994</v>
      </c>
      <c r="E12825" s="17">
        <v>32840</v>
      </c>
      <c r="F12825" s="17"/>
    </row>
    <row r="12826" spans="1:6" x14ac:dyDescent="0.25">
      <c r="A12826" s="16" t="s">
        <v>260</v>
      </c>
      <c r="B12826" s="16">
        <v>38372</v>
      </c>
      <c r="C12826" s="16">
        <v>73</v>
      </c>
      <c r="D12826" s="16">
        <v>53.1</v>
      </c>
      <c r="E12826" s="17">
        <v>35156</v>
      </c>
      <c r="F12826" s="17"/>
    </row>
    <row r="12827" spans="1:6" x14ac:dyDescent="0.25">
      <c r="A12827" s="16" t="s">
        <v>260</v>
      </c>
      <c r="B12827" s="16">
        <v>37033</v>
      </c>
      <c r="C12827" s="16">
        <v>40</v>
      </c>
      <c r="D12827" s="16">
        <v>26.6</v>
      </c>
      <c r="E12827" s="17">
        <v>27119</v>
      </c>
      <c r="F12827" s="17"/>
    </row>
    <row r="12828" spans="1:6" x14ac:dyDescent="0.25">
      <c r="A12828" s="16" t="s">
        <v>260</v>
      </c>
      <c r="B12828" s="16">
        <v>37660</v>
      </c>
      <c r="C12828" s="16">
        <v>180</v>
      </c>
      <c r="D12828" s="16">
        <v>43.8</v>
      </c>
      <c r="E12828" s="17">
        <v>31252</v>
      </c>
      <c r="F12828" s="17"/>
    </row>
    <row r="12829" spans="1:6" x14ac:dyDescent="0.25">
      <c r="A12829" s="16" t="s">
        <v>260</v>
      </c>
      <c r="B12829" s="16">
        <v>37862</v>
      </c>
      <c r="C12829" s="16">
        <v>149</v>
      </c>
      <c r="D12829" s="16">
        <v>69</v>
      </c>
      <c r="E12829" s="17">
        <v>29339</v>
      </c>
      <c r="F12829" s="17"/>
    </row>
    <row r="12830" spans="1:6" x14ac:dyDescent="0.25">
      <c r="A12830" s="16" t="s">
        <v>260</v>
      </c>
      <c r="B12830" s="16">
        <v>37110</v>
      </c>
      <c r="C12830" s="16">
        <v>115</v>
      </c>
      <c r="D12830" s="16">
        <v>109.3</v>
      </c>
      <c r="E12830" s="17">
        <v>25450</v>
      </c>
      <c r="F12830" s="17"/>
    </row>
    <row r="12831" spans="1:6" x14ac:dyDescent="0.25">
      <c r="A12831" s="16" t="s">
        <v>260</v>
      </c>
      <c r="B12831" s="16">
        <v>38018</v>
      </c>
      <c r="C12831" s="16">
        <v>160</v>
      </c>
      <c r="D12831" s="16">
        <v>151.30000000000001</v>
      </c>
      <c r="E12831" s="17">
        <v>33787</v>
      </c>
      <c r="F12831" s="17"/>
    </row>
    <row r="12832" spans="1:6" x14ac:dyDescent="0.25">
      <c r="A12832" s="16" t="s">
        <v>260</v>
      </c>
      <c r="B12832" s="16">
        <v>37403</v>
      </c>
      <c r="C12832" s="16">
        <v>108</v>
      </c>
      <c r="D12832" s="16">
        <v>52.3</v>
      </c>
      <c r="E12832" s="17">
        <v>24473</v>
      </c>
      <c r="F12832" s="17"/>
    </row>
    <row r="12833" spans="1:6" x14ac:dyDescent="0.25">
      <c r="A12833" s="16" t="s">
        <v>260</v>
      </c>
      <c r="B12833" s="16">
        <v>37643</v>
      </c>
      <c r="C12833" s="16">
        <v>94</v>
      </c>
      <c r="D12833" s="16">
        <v>69.8</v>
      </c>
      <c r="E12833" s="17">
        <v>32556</v>
      </c>
      <c r="F12833" s="17"/>
    </row>
    <row r="12834" spans="1:6" x14ac:dyDescent="0.25">
      <c r="A12834" s="16" t="s">
        <v>260</v>
      </c>
      <c r="B12834" s="16">
        <v>37821</v>
      </c>
      <c r="C12834" s="16">
        <v>150</v>
      </c>
      <c r="D12834" s="16">
        <v>86.1</v>
      </c>
      <c r="E12834" s="17">
        <v>40709</v>
      </c>
      <c r="F12834" s="17"/>
    </row>
    <row r="12835" spans="1:6" x14ac:dyDescent="0.25">
      <c r="A12835" s="16" t="s">
        <v>260</v>
      </c>
      <c r="B12835" s="16">
        <v>37804</v>
      </c>
      <c r="C12835" s="16">
        <v>76</v>
      </c>
      <c r="D12835" s="16">
        <v>54.9</v>
      </c>
      <c r="E12835" s="17">
        <v>35706</v>
      </c>
      <c r="F12835" s="17"/>
    </row>
    <row r="12836" spans="1:6" x14ac:dyDescent="0.25">
      <c r="A12836" s="16" t="s">
        <v>260</v>
      </c>
      <c r="B12836" s="16">
        <v>38375</v>
      </c>
      <c r="C12836" s="16">
        <v>126</v>
      </c>
      <c r="D12836" s="16">
        <v>108.2</v>
      </c>
      <c r="E12836" s="17">
        <v>37438</v>
      </c>
      <c r="F12836" s="17"/>
    </row>
    <row r="12837" spans="1:6" x14ac:dyDescent="0.25">
      <c r="A12837" s="16" t="s">
        <v>260</v>
      </c>
      <c r="B12837" s="16">
        <v>38372</v>
      </c>
      <c r="C12837" s="16">
        <v>120</v>
      </c>
      <c r="D12837" s="16">
        <v>105.6</v>
      </c>
      <c r="E12837" s="17">
        <v>37347</v>
      </c>
      <c r="F12837" s="17"/>
    </row>
    <row r="12838" spans="1:6" x14ac:dyDescent="0.25">
      <c r="A12838" s="16" t="s">
        <v>260</v>
      </c>
      <c r="B12838" s="16">
        <v>38261</v>
      </c>
      <c r="C12838" s="16">
        <v>115</v>
      </c>
      <c r="D12838" s="16">
        <v>71.3</v>
      </c>
      <c r="E12838" s="17">
        <v>35284</v>
      </c>
      <c r="F12838" s="17"/>
    </row>
    <row r="12839" spans="1:6" x14ac:dyDescent="0.25">
      <c r="A12839" s="16" t="s">
        <v>260</v>
      </c>
      <c r="B12839" s="16">
        <v>37312</v>
      </c>
      <c r="C12839" s="16">
        <v>213</v>
      </c>
      <c r="D12839" s="16">
        <v>127.3</v>
      </c>
      <c r="E12839" s="17">
        <v>29728</v>
      </c>
      <c r="F12839" s="17"/>
    </row>
    <row r="12840" spans="1:6" x14ac:dyDescent="0.25">
      <c r="A12840" s="16" t="s">
        <v>260</v>
      </c>
      <c r="B12840" s="16">
        <v>37821</v>
      </c>
      <c r="C12840" s="16">
        <v>56</v>
      </c>
      <c r="D12840" s="16">
        <v>52.1</v>
      </c>
      <c r="E12840" s="17">
        <v>27119</v>
      </c>
      <c r="F12840" s="17"/>
    </row>
    <row r="12841" spans="1:6" x14ac:dyDescent="0.25">
      <c r="A12841" s="16" t="s">
        <v>260</v>
      </c>
      <c r="B12841" s="16">
        <v>37130</v>
      </c>
      <c r="C12841" s="16">
        <v>68</v>
      </c>
      <c r="D12841" s="16">
        <v>55.4</v>
      </c>
      <c r="E12841" s="17">
        <v>35199</v>
      </c>
      <c r="F12841" s="17"/>
    </row>
    <row r="12842" spans="1:6" x14ac:dyDescent="0.25">
      <c r="A12842" s="16" t="s">
        <v>260</v>
      </c>
      <c r="B12842" s="16">
        <v>37130</v>
      </c>
      <c r="C12842" s="16">
        <v>100</v>
      </c>
      <c r="D12842" s="16">
        <v>57.3</v>
      </c>
      <c r="E12842" s="17">
        <v>32784</v>
      </c>
      <c r="F12842" s="17"/>
    </row>
    <row r="12843" spans="1:6" x14ac:dyDescent="0.25">
      <c r="A12843" s="16" t="s">
        <v>260</v>
      </c>
      <c r="B12843" s="16">
        <v>37760</v>
      </c>
      <c r="C12843" s="16">
        <v>121</v>
      </c>
      <c r="D12843" s="16">
        <v>100.5</v>
      </c>
      <c r="E12843" s="17">
        <v>33655</v>
      </c>
      <c r="F12843" s="17"/>
    </row>
    <row r="12844" spans="1:6" x14ac:dyDescent="0.25">
      <c r="A12844" s="16" t="s">
        <v>260</v>
      </c>
      <c r="B12844" s="16">
        <v>37601</v>
      </c>
      <c r="C12844" s="16">
        <v>167</v>
      </c>
      <c r="D12844" s="16">
        <v>151.30000000000001</v>
      </c>
      <c r="E12844" s="17">
        <v>24473</v>
      </c>
      <c r="F12844" s="17"/>
    </row>
    <row r="12845" spans="1:6" x14ac:dyDescent="0.25">
      <c r="A12845" s="16" t="s">
        <v>260</v>
      </c>
      <c r="B12845" s="16">
        <v>37013</v>
      </c>
      <c r="C12845" s="16">
        <v>110</v>
      </c>
      <c r="D12845" s="16">
        <v>93.4</v>
      </c>
      <c r="E12845" s="17">
        <v>31063</v>
      </c>
      <c r="F12845" s="17"/>
    </row>
    <row r="12846" spans="1:6" x14ac:dyDescent="0.25">
      <c r="A12846" s="16" t="s">
        <v>260</v>
      </c>
      <c r="B12846" s="16">
        <v>38317</v>
      </c>
      <c r="C12846" s="16">
        <v>130</v>
      </c>
      <c r="D12846" s="16">
        <v>81.3</v>
      </c>
      <c r="E12846" s="17">
        <v>34416</v>
      </c>
      <c r="F12846" s="17"/>
    </row>
    <row r="12847" spans="1:6" x14ac:dyDescent="0.25">
      <c r="A12847" s="16" t="s">
        <v>260</v>
      </c>
      <c r="B12847" s="16">
        <v>37918</v>
      </c>
      <c r="C12847" s="16">
        <v>271</v>
      </c>
      <c r="D12847" s="16">
        <v>216.2</v>
      </c>
      <c r="E12847" s="17">
        <v>29301</v>
      </c>
      <c r="F12847" s="17"/>
    </row>
    <row r="12848" spans="1:6" x14ac:dyDescent="0.25">
      <c r="A12848" s="16" t="s">
        <v>260</v>
      </c>
      <c r="B12848" s="16">
        <v>37909</v>
      </c>
      <c r="C12848" s="16">
        <v>30</v>
      </c>
      <c r="D12848" s="16">
        <v>23.8</v>
      </c>
      <c r="E12848" s="17">
        <v>42466</v>
      </c>
      <c r="F12848" s="17"/>
    </row>
    <row r="12849" spans="1:6" x14ac:dyDescent="0.25">
      <c r="A12849" s="16" t="s">
        <v>260</v>
      </c>
      <c r="B12849" s="16">
        <v>38310</v>
      </c>
      <c r="C12849" s="16">
        <v>125</v>
      </c>
      <c r="D12849" s="16">
        <v>96.9</v>
      </c>
      <c r="E12849" s="17">
        <v>35597</v>
      </c>
      <c r="F12849" s="17"/>
    </row>
    <row r="12850" spans="1:6" x14ac:dyDescent="0.25">
      <c r="A12850" s="16" t="s">
        <v>260</v>
      </c>
      <c r="B12850" s="16">
        <v>37142</v>
      </c>
      <c r="C12850" s="16">
        <v>75</v>
      </c>
      <c r="D12850" s="16">
        <v>51.9</v>
      </c>
      <c r="E12850" s="17">
        <v>31531</v>
      </c>
      <c r="F12850" s="17"/>
    </row>
    <row r="12851" spans="1:6" x14ac:dyDescent="0.25">
      <c r="A12851" s="16" t="s">
        <v>260</v>
      </c>
      <c r="B12851" s="16">
        <v>38344</v>
      </c>
      <c r="C12851" s="16">
        <v>120</v>
      </c>
      <c r="D12851" s="16">
        <v>76.3</v>
      </c>
      <c r="E12851" s="17">
        <v>32303</v>
      </c>
      <c r="F12851" s="17"/>
    </row>
    <row r="12852" spans="1:6" x14ac:dyDescent="0.25">
      <c r="A12852" s="16" t="s">
        <v>260</v>
      </c>
      <c r="B12852" s="16">
        <v>38372</v>
      </c>
      <c r="C12852" s="16">
        <v>62</v>
      </c>
      <c r="D12852" s="16">
        <v>41.2</v>
      </c>
      <c r="E12852" s="17">
        <v>31709</v>
      </c>
      <c r="F12852" s="17"/>
    </row>
    <row r="12853" spans="1:6" x14ac:dyDescent="0.25">
      <c r="A12853" s="16" t="s">
        <v>260</v>
      </c>
      <c r="B12853" s="16">
        <v>38117</v>
      </c>
      <c r="C12853" s="16">
        <v>77</v>
      </c>
      <c r="D12853" s="16">
        <v>70.2</v>
      </c>
      <c r="E12853" s="17">
        <v>37090</v>
      </c>
      <c r="F12853" s="17"/>
    </row>
    <row r="12854" spans="1:6" x14ac:dyDescent="0.25">
      <c r="A12854" s="16" t="s">
        <v>260</v>
      </c>
      <c r="B12854" s="16">
        <v>38555</v>
      </c>
      <c r="C12854" s="16">
        <v>157</v>
      </c>
      <c r="D12854" s="16">
        <v>104.1</v>
      </c>
      <c r="E12854" s="17">
        <v>33917</v>
      </c>
      <c r="F12854" s="17"/>
    </row>
    <row r="12855" spans="1:6" x14ac:dyDescent="0.25">
      <c r="A12855" s="16" t="s">
        <v>260</v>
      </c>
      <c r="B12855" s="16">
        <v>37643</v>
      </c>
      <c r="C12855" s="16">
        <v>158</v>
      </c>
      <c r="D12855" s="16">
        <v>70.3</v>
      </c>
      <c r="E12855" s="17">
        <v>33984</v>
      </c>
      <c r="F12855" s="17"/>
    </row>
    <row r="12856" spans="1:6" x14ac:dyDescent="0.25">
      <c r="A12856" s="16" t="s">
        <v>260</v>
      </c>
      <c r="B12856" s="16">
        <v>38358</v>
      </c>
      <c r="C12856" s="16">
        <v>117</v>
      </c>
      <c r="D12856" s="16">
        <v>101.9</v>
      </c>
      <c r="E12856" s="17">
        <v>31777</v>
      </c>
      <c r="F12856" s="17"/>
    </row>
    <row r="12857" spans="1:6" x14ac:dyDescent="0.25">
      <c r="A12857" s="16" t="s">
        <v>260</v>
      </c>
      <c r="B12857" s="16">
        <v>38237</v>
      </c>
      <c r="C12857" s="16">
        <v>150</v>
      </c>
      <c r="D12857" s="16">
        <v>89</v>
      </c>
      <c r="E12857" s="17">
        <v>32974</v>
      </c>
      <c r="F12857" s="17"/>
    </row>
    <row r="12858" spans="1:6" x14ac:dyDescent="0.25">
      <c r="A12858" s="16" t="s">
        <v>260</v>
      </c>
      <c r="B12858" s="16">
        <v>38351</v>
      </c>
      <c r="C12858" s="16">
        <v>118</v>
      </c>
      <c r="D12858" s="16">
        <v>100.6</v>
      </c>
      <c r="E12858" s="17">
        <v>37257</v>
      </c>
      <c r="F12858" s="17"/>
    </row>
    <row r="12859" spans="1:6" x14ac:dyDescent="0.25">
      <c r="A12859" s="16" t="s">
        <v>260</v>
      </c>
      <c r="B12859" s="16">
        <v>38017</v>
      </c>
      <c r="C12859" s="16">
        <v>114</v>
      </c>
      <c r="D12859" s="16">
        <v>74.3</v>
      </c>
      <c r="E12859" s="17">
        <v>40001</v>
      </c>
      <c r="F12859" s="17"/>
    </row>
    <row r="12860" spans="1:6" x14ac:dyDescent="0.25">
      <c r="A12860" s="16" t="s">
        <v>260</v>
      </c>
      <c r="B12860" s="16">
        <v>38261</v>
      </c>
      <c r="C12860" s="16">
        <v>56</v>
      </c>
      <c r="D12860" s="16">
        <v>41.4</v>
      </c>
      <c r="E12860" s="17">
        <v>41019</v>
      </c>
      <c r="F12860" s="17"/>
    </row>
    <row r="12861" spans="1:6" x14ac:dyDescent="0.25">
      <c r="A12861" s="16" t="s">
        <v>260</v>
      </c>
      <c r="B12861" s="16">
        <v>37174</v>
      </c>
      <c r="C12861" s="16">
        <v>68</v>
      </c>
      <c r="D12861" s="16">
        <v>29.1</v>
      </c>
      <c r="E12861" s="17">
        <v>43258</v>
      </c>
      <c r="F12861" s="17"/>
    </row>
    <row r="12862" spans="1:6" x14ac:dyDescent="0.25">
      <c r="A12862" s="16" t="s">
        <v>260</v>
      </c>
      <c r="B12862" s="16">
        <v>37664</v>
      </c>
      <c r="C12862" s="16">
        <v>204</v>
      </c>
      <c r="D12862" s="16">
        <v>137.9</v>
      </c>
      <c r="E12862" s="17">
        <v>33817</v>
      </c>
      <c r="F12862" s="17"/>
    </row>
    <row r="12863" spans="1:6" x14ac:dyDescent="0.25">
      <c r="A12863" s="16" t="s">
        <v>260</v>
      </c>
      <c r="B12863" s="16">
        <v>37660</v>
      </c>
      <c r="C12863" s="16">
        <v>174</v>
      </c>
      <c r="D12863" s="16">
        <v>159.19999999999999</v>
      </c>
      <c r="E12863" s="17">
        <v>32062</v>
      </c>
      <c r="F12863" s="17"/>
    </row>
    <row r="12864" spans="1:6" x14ac:dyDescent="0.25">
      <c r="A12864" s="16" t="s">
        <v>260</v>
      </c>
      <c r="B12864" s="16">
        <v>38104</v>
      </c>
      <c r="C12864" s="16">
        <v>180</v>
      </c>
      <c r="D12864" s="16">
        <v>142.1</v>
      </c>
      <c r="E12864" s="17">
        <v>29621</v>
      </c>
      <c r="F12864" s="17"/>
    </row>
    <row r="12865" spans="1:6" x14ac:dyDescent="0.25">
      <c r="A12865" s="16" t="s">
        <v>260</v>
      </c>
      <c r="B12865" s="16">
        <v>37922</v>
      </c>
      <c r="C12865" s="16">
        <v>106</v>
      </c>
      <c r="D12865" s="16">
        <v>97.5</v>
      </c>
      <c r="E12865" s="17">
        <v>36073</v>
      </c>
      <c r="F12865" s="17"/>
    </row>
    <row r="12866" spans="1:6" x14ac:dyDescent="0.25">
      <c r="A12866" s="16" t="s">
        <v>260</v>
      </c>
      <c r="B12866" s="16">
        <v>37122</v>
      </c>
      <c r="C12866" s="16">
        <v>106</v>
      </c>
      <c r="D12866" s="16">
        <v>78.3</v>
      </c>
      <c r="E12866" s="17">
        <v>37263</v>
      </c>
      <c r="F12866" s="17"/>
    </row>
    <row r="12867" spans="1:6" x14ac:dyDescent="0.25">
      <c r="A12867" s="16" t="s">
        <v>260</v>
      </c>
      <c r="B12867" s="16">
        <v>37725</v>
      </c>
      <c r="C12867" s="16">
        <v>160</v>
      </c>
      <c r="D12867" s="16">
        <v>148.80000000000001</v>
      </c>
      <c r="E12867" s="17">
        <v>38008</v>
      </c>
      <c r="F12867" s="17"/>
    </row>
    <row r="12868" spans="1:6" x14ac:dyDescent="0.25">
      <c r="A12868" s="16" t="s">
        <v>260</v>
      </c>
      <c r="B12868" s="16">
        <v>37743</v>
      </c>
      <c r="C12868" s="16">
        <v>161</v>
      </c>
      <c r="D12868" s="16">
        <v>129.69999999999999</v>
      </c>
      <c r="E12868" s="17">
        <v>32748</v>
      </c>
      <c r="F12868" s="17"/>
    </row>
    <row r="12869" spans="1:6" x14ac:dyDescent="0.25">
      <c r="A12869" s="16" t="s">
        <v>260</v>
      </c>
      <c r="B12869" s="16">
        <v>37825</v>
      </c>
      <c r="C12869" s="16">
        <v>134</v>
      </c>
      <c r="D12869" s="16">
        <v>99.3</v>
      </c>
      <c r="E12869" s="17">
        <v>30357</v>
      </c>
      <c r="F12869" s="17"/>
    </row>
    <row r="12870" spans="1:6" x14ac:dyDescent="0.25">
      <c r="A12870" s="16" t="s">
        <v>260</v>
      </c>
      <c r="B12870" s="16">
        <v>37641</v>
      </c>
      <c r="C12870" s="16">
        <v>75</v>
      </c>
      <c r="D12870" s="16">
        <v>67.8</v>
      </c>
      <c r="E12870" s="17">
        <v>38405</v>
      </c>
      <c r="F12870" s="17"/>
    </row>
    <row r="12871" spans="1:6" x14ac:dyDescent="0.25">
      <c r="A12871" s="16" t="s">
        <v>260</v>
      </c>
      <c r="B12871" s="16">
        <v>38464</v>
      </c>
      <c r="C12871" s="16">
        <v>162</v>
      </c>
      <c r="D12871" s="16">
        <v>65.599999999999994</v>
      </c>
      <c r="E12871" s="17">
        <v>33681</v>
      </c>
      <c r="F12871" s="17"/>
    </row>
    <row r="12872" spans="1:6" x14ac:dyDescent="0.25">
      <c r="A12872" s="16" t="s">
        <v>260</v>
      </c>
      <c r="B12872" s="16">
        <v>37604</v>
      </c>
      <c r="C12872" s="16">
        <v>84</v>
      </c>
      <c r="D12872" s="16">
        <v>74.400000000000006</v>
      </c>
      <c r="E12872" s="17">
        <v>30648</v>
      </c>
      <c r="F12872" s="17"/>
    </row>
    <row r="12873" spans="1:6" x14ac:dyDescent="0.25">
      <c r="A12873" s="16" t="s">
        <v>260</v>
      </c>
      <c r="B12873" s="16">
        <v>37066</v>
      </c>
      <c r="C12873" s="16">
        <v>92</v>
      </c>
      <c r="D12873" s="16">
        <v>87.1</v>
      </c>
      <c r="E12873" s="17">
        <v>42296</v>
      </c>
      <c r="F12873" s="17"/>
    </row>
    <row r="12874" spans="1:6" x14ac:dyDescent="0.25">
      <c r="A12874" s="16" t="s">
        <v>260</v>
      </c>
      <c r="B12874" s="16">
        <v>37919</v>
      </c>
      <c r="C12874" s="16">
        <v>222</v>
      </c>
      <c r="D12874" s="16">
        <v>111.3</v>
      </c>
      <c r="E12874" s="17">
        <v>28131</v>
      </c>
      <c r="F12874" s="17"/>
    </row>
    <row r="12875" spans="1:6" x14ac:dyDescent="0.25">
      <c r="A12875" s="16" t="s">
        <v>260</v>
      </c>
      <c r="B12875" s="16">
        <v>37923</v>
      </c>
      <c r="C12875" s="16">
        <v>113</v>
      </c>
      <c r="D12875" s="16">
        <v>95.3</v>
      </c>
      <c r="E12875" s="17">
        <v>33086</v>
      </c>
      <c r="F12875" s="17"/>
    </row>
    <row r="12876" spans="1:6" x14ac:dyDescent="0.25">
      <c r="A12876" s="16" t="s">
        <v>260</v>
      </c>
      <c r="B12876" s="16">
        <v>37040</v>
      </c>
      <c r="C12876" s="16">
        <v>113</v>
      </c>
      <c r="D12876" s="16">
        <v>104.8</v>
      </c>
      <c r="E12876" s="17">
        <v>37438</v>
      </c>
      <c r="F12876" s="17"/>
    </row>
    <row r="12877" spans="1:6" x14ac:dyDescent="0.25">
      <c r="A12877" s="16" t="s">
        <v>260</v>
      </c>
      <c r="B12877" s="16">
        <v>37841</v>
      </c>
      <c r="C12877" s="16">
        <v>56</v>
      </c>
      <c r="D12877" s="16">
        <v>42.8</v>
      </c>
      <c r="E12877" s="17">
        <v>33245</v>
      </c>
      <c r="F12877" s="17"/>
    </row>
    <row r="12878" spans="1:6" x14ac:dyDescent="0.25">
      <c r="A12878" s="16" t="s">
        <v>260</v>
      </c>
      <c r="B12878" s="16">
        <v>38019</v>
      </c>
      <c r="C12878" s="16">
        <v>98</v>
      </c>
      <c r="D12878" s="16">
        <v>80.599999999999994</v>
      </c>
      <c r="E12878" s="17">
        <v>34494</v>
      </c>
      <c r="F12878" s="17"/>
    </row>
    <row r="12879" spans="1:6" x14ac:dyDescent="0.25">
      <c r="A12879" s="16" t="s">
        <v>260</v>
      </c>
      <c r="B12879" s="16">
        <v>38549</v>
      </c>
      <c r="C12879" s="16">
        <v>69</v>
      </c>
      <c r="D12879" s="16">
        <v>51.3</v>
      </c>
      <c r="E12879" s="17">
        <v>35521</v>
      </c>
      <c r="F12879" s="17"/>
    </row>
    <row r="12880" spans="1:6" x14ac:dyDescent="0.25">
      <c r="A12880" s="16" t="s">
        <v>260</v>
      </c>
      <c r="B12880" s="16">
        <v>37377</v>
      </c>
      <c r="C12880" s="16">
        <v>114</v>
      </c>
      <c r="D12880" s="16">
        <v>83.3</v>
      </c>
      <c r="E12880" s="17">
        <v>28642</v>
      </c>
      <c r="F12880" s="17"/>
    </row>
    <row r="12881" spans="1:6" x14ac:dyDescent="0.25">
      <c r="A12881" s="16" t="s">
        <v>260</v>
      </c>
      <c r="B12881" s="16">
        <v>37188</v>
      </c>
      <c r="C12881" s="16">
        <v>84</v>
      </c>
      <c r="D12881" s="16">
        <v>69.7</v>
      </c>
      <c r="E12881" s="17">
        <v>41472</v>
      </c>
      <c r="F12881" s="17"/>
    </row>
    <row r="12882" spans="1:6" x14ac:dyDescent="0.25">
      <c r="A12882" s="16" t="s">
        <v>260</v>
      </c>
      <c r="B12882" s="16">
        <v>37075</v>
      </c>
      <c r="C12882" s="16">
        <v>122</v>
      </c>
      <c r="D12882" s="16">
        <v>104.1</v>
      </c>
      <c r="E12882" s="17">
        <v>31506</v>
      </c>
      <c r="F12882" s="17"/>
    </row>
    <row r="12883" spans="1:6" x14ac:dyDescent="0.25">
      <c r="A12883" s="16" t="s">
        <v>260</v>
      </c>
      <c r="B12883" s="16">
        <v>38242</v>
      </c>
      <c r="C12883" s="16">
        <v>127</v>
      </c>
      <c r="D12883" s="16">
        <v>101.7</v>
      </c>
      <c r="E12883" s="17">
        <v>37530</v>
      </c>
      <c r="F12883" s="17"/>
    </row>
    <row r="12884" spans="1:6" x14ac:dyDescent="0.25">
      <c r="A12884" s="16" t="s">
        <v>260</v>
      </c>
      <c r="B12884" s="16">
        <v>37027</v>
      </c>
      <c r="C12884" s="16">
        <v>66</v>
      </c>
      <c r="D12884" s="16">
        <v>62.2</v>
      </c>
      <c r="E12884" s="17">
        <v>39259</v>
      </c>
      <c r="F12884" s="17"/>
    </row>
    <row r="12885" spans="1:6" x14ac:dyDescent="0.25">
      <c r="A12885" s="16" t="s">
        <v>260</v>
      </c>
      <c r="B12885" s="16">
        <v>37096</v>
      </c>
      <c r="C12885" s="16">
        <v>114</v>
      </c>
      <c r="D12885" s="16">
        <v>88.2</v>
      </c>
      <c r="E12885" s="17">
        <v>40634</v>
      </c>
      <c r="F12885" s="17"/>
    </row>
    <row r="12886" spans="1:6" x14ac:dyDescent="0.25">
      <c r="A12886" s="16" t="s">
        <v>260</v>
      </c>
      <c r="B12886" s="16">
        <v>37311</v>
      </c>
      <c r="C12886" s="16">
        <v>142</v>
      </c>
      <c r="D12886" s="16">
        <v>115</v>
      </c>
      <c r="E12886" s="17">
        <v>32861</v>
      </c>
      <c r="F12886" s="17"/>
    </row>
    <row r="12887" spans="1:6" x14ac:dyDescent="0.25">
      <c r="A12887" s="16" t="s">
        <v>260</v>
      </c>
      <c r="B12887" s="16">
        <v>37919</v>
      </c>
      <c r="C12887" s="16">
        <v>194</v>
      </c>
      <c r="D12887" s="16">
        <v>132.5</v>
      </c>
      <c r="E12887" s="17">
        <v>40563</v>
      </c>
      <c r="F12887" s="17"/>
    </row>
    <row r="12888" spans="1:6" x14ac:dyDescent="0.25">
      <c r="A12888" s="16" t="s">
        <v>260</v>
      </c>
      <c r="B12888" s="16">
        <v>37643</v>
      </c>
      <c r="C12888" s="16">
        <v>101</v>
      </c>
      <c r="D12888" s="16">
        <v>93.4</v>
      </c>
      <c r="E12888" s="17">
        <v>37591</v>
      </c>
      <c r="F12888" s="17"/>
    </row>
    <row r="12889" spans="1:6" x14ac:dyDescent="0.25">
      <c r="A12889" s="16" t="s">
        <v>260</v>
      </c>
      <c r="B12889" s="16">
        <v>38574</v>
      </c>
      <c r="C12889" s="16">
        <v>115</v>
      </c>
      <c r="D12889" s="16">
        <v>70.2</v>
      </c>
      <c r="E12889" s="17">
        <v>35068</v>
      </c>
      <c r="F12889" s="17"/>
    </row>
    <row r="12890" spans="1:6" x14ac:dyDescent="0.25">
      <c r="A12890" s="16" t="s">
        <v>260</v>
      </c>
      <c r="B12890" s="16">
        <v>37716</v>
      </c>
      <c r="C12890" s="16">
        <v>120</v>
      </c>
      <c r="D12890" s="16">
        <v>87.1</v>
      </c>
      <c r="E12890" s="17">
        <v>29514</v>
      </c>
      <c r="F12890" s="17"/>
    </row>
    <row r="12891" spans="1:6" x14ac:dyDescent="0.25">
      <c r="A12891" s="16" t="s">
        <v>260</v>
      </c>
      <c r="B12891" s="16">
        <v>37064</v>
      </c>
      <c r="C12891" s="16">
        <v>157</v>
      </c>
      <c r="D12891" s="16">
        <v>110.9</v>
      </c>
      <c r="E12891" s="17">
        <v>30490</v>
      </c>
      <c r="F12891" s="17"/>
    </row>
    <row r="12892" spans="1:6" x14ac:dyDescent="0.25">
      <c r="A12892" s="16" t="s">
        <v>260</v>
      </c>
      <c r="B12892" s="16">
        <v>37064</v>
      </c>
      <c r="C12892" s="16">
        <v>88</v>
      </c>
      <c r="D12892" s="16">
        <v>58.3</v>
      </c>
      <c r="E12892" s="17">
        <v>29808</v>
      </c>
      <c r="F12892" s="17"/>
    </row>
    <row r="12893" spans="1:6" x14ac:dyDescent="0.25">
      <c r="A12893" s="16" t="s">
        <v>260</v>
      </c>
      <c r="B12893" s="16">
        <v>38138</v>
      </c>
      <c r="C12893" s="16">
        <v>50</v>
      </c>
      <c r="D12893" s="16">
        <v>45.6</v>
      </c>
      <c r="E12893" s="17">
        <v>38919</v>
      </c>
      <c r="F12893" s="17"/>
    </row>
    <row r="12894" spans="1:6" x14ac:dyDescent="0.25">
      <c r="A12894" s="16" t="s">
        <v>260</v>
      </c>
      <c r="B12894" s="16">
        <v>38068</v>
      </c>
      <c r="C12894" s="16">
        <v>72</v>
      </c>
      <c r="D12894" s="16">
        <v>70</v>
      </c>
      <c r="E12894" s="17">
        <v>28307</v>
      </c>
      <c r="F12894" s="17"/>
    </row>
    <row r="12895" spans="1:6" x14ac:dyDescent="0.25">
      <c r="A12895" s="16" t="s">
        <v>260</v>
      </c>
      <c r="B12895" s="16">
        <v>37218</v>
      </c>
      <c r="C12895" s="16">
        <v>124</v>
      </c>
      <c r="D12895" s="16">
        <v>88.1</v>
      </c>
      <c r="E12895" s="17">
        <v>33305</v>
      </c>
      <c r="F12895" s="17"/>
    </row>
    <row r="12896" spans="1:6" x14ac:dyDescent="0.25">
      <c r="A12896" s="16" t="s">
        <v>260</v>
      </c>
      <c r="B12896" s="16">
        <v>38301</v>
      </c>
      <c r="C12896" s="16">
        <v>67</v>
      </c>
      <c r="D12896" s="16">
        <v>62.4</v>
      </c>
      <c r="E12896" s="17">
        <v>31477</v>
      </c>
      <c r="F12896" s="17"/>
    </row>
    <row r="12897" spans="1:6" x14ac:dyDescent="0.25">
      <c r="A12897" s="16" t="s">
        <v>260</v>
      </c>
      <c r="B12897" s="16">
        <v>37388</v>
      </c>
      <c r="C12897" s="16">
        <v>169</v>
      </c>
      <c r="D12897" s="16">
        <v>103.5</v>
      </c>
      <c r="E12897" s="17">
        <v>32854</v>
      </c>
      <c r="F12897" s="17"/>
    </row>
    <row r="12898" spans="1:6" x14ac:dyDescent="0.25">
      <c r="A12898" s="16" t="s">
        <v>260</v>
      </c>
      <c r="B12898" s="16">
        <v>37326</v>
      </c>
      <c r="C12898" s="16">
        <v>135</v>
      </c>
      <c r="D12898" s="16">
        <v>70.5</v>
      </c>
      <c r="E12898" s="17">
        <v>34060</v>
      </c>
      <c r="F12898" s="17"/>
    </row>
    <row r="12899" spans="1:6" x14ac:dyDescent="0.25">
      <c r="A12899" s="16" t="s">
        <v>260</v>
      </c>
      <c r="B12899" s="16">
        <v>37931</v>
      </c>
      <c r="C12899" s="16">
        <v>140</v>
      </c>
      <c r="D12899" s="16">
        <v>131</v>
      </c>
      <c r="E12899" s="17">
        <v>39100</v>
      </c>
      <c r="F12899" s="17"/>
    </row>
    <row r="12900" spans="1:6" x14ac:dyDescent="0.25">
      <c r="A12900" s="16" t="s">
        <v>260</v>
      </c>
      <c r="B12900" s="16">
        <v>37398</v>
      </c>
      <c r="C12900" s="16">
        <v>46</v>
      </c>
      <c r="D12900" s="16">
        <v>33.1</v>
      </c>
      <c r="E12900" s="17">
        <v>32623</v>
      </c>
      <c r="F12900" s="17"/>
    </row>
    <row r="12901" spans="1:6" x14ac:dyDescent="0.25">
      <c r="A12901" s="16" t="s">
        <v>260</v>
      </c>
      <c r="B12901" s="16">
        <v>38485</v>
      </c>
      <c r="C12901" s="16">
        <v>109</v>
      </c>
      <c r="D12901" s="16">
        <v>83.4</v>
      </c>
      <c r="E12901" s="17">
        <v>41984</v>
      </c>
      <c r="F12901" s="17"/>
    </row>
    <row r="12902" spans="1:6" x14ac:dyDescent="0.25">
      <c r="A12902" s="16" t="s">
        <v>260</v>
      </c>
      <c r="B12902" s="16">
        <v>37909</v>
      </c>
      <c r="C12902" s="16">
        <v>176</v>
      </c>
      <c r="D12902" s="16">
        <v>150.69999999999999</v>
      </c>
      <c r="E12902" s="17">
        <v>26749</v>
      </c>
      <c r="F12902" s="17"/>
    </row>
    <row r="12903" spans="1:6" x14ac:dyDescent="0.25">
      <c r="A12903" s="16" t="s">
        <v>260</v>
      </c>
      <c r="B12903" s="16">
        <v>38001</v>
      </c>
      <c r="C12903" s="16">
        <v>121</v>
      </c>
      <c r="D12903" s="16">
        <v>71.7</v>
      </c>
      <c r="E12903" s="17">
        <v>37544</v>
      </c>
      <c r="F12903" s="17"/>
    </row>
    <row r="12904" spans="1:6" x14ac:dyDescent="0.25">
      <c r="A12904" s="16" t="s">
        <v>260</v>
      </c>
      <c r="B12904" s="16">
        <v>37110</v>
      </c>
      <c r="C12904" s="16">
        <v>140</v>
      </c>
      <c r="D12904" s="16">
        <v>84.2</v>
      </c>
      <c r="E12904" s="17">
        <v>32492</v>
      </c>
      <c r="F12904" s="17"/>
    </row>
    <row r="12905" spans="1:6" x14ac:dyDescent="0.25">
      <c r="A12905" s="16" t="s">
        <v>260</v>
      </c>
      <c r="B12905" s="16">
        <v>37334</v>
      </c>
      <c r="C12905" s="16">
        <v>79</v>
      </c>
      <c r="D12905" s="16">
        <v>40.200000000000003</v>
      </c>
      <c r="E12905" s="17">
        <v>34243</v>
      </c>
      <c r="F12905" s="17"/>
    </row>
    <row r="12906" spans="1:6" x14ac:dyDescent="0.25">
      <c r="A12906" s="16" t="s">
        <v>260</v>
      </c>
      <c r="B12906" s="16">
        <v>37043</v>
      </c>
      <c r="C12906" s="16">
        <v>120</v>
      </c>
      <c r="D12906" s="16">
        <v>79.599999999999994</v>
      </c>
      <c r="E12906" s="17">
        <v>37347</v>
      </c>
      <c r="F12906" s="17"/>
    </row>
    <row r="12907" spans="1:6" x14ac:dyDescent="0.25">
      <c r="A12907" s="16" t="s">
        <v>260</v>
      </c>
      <c r="B12907" s="16">
        <v>38024</v>
      </c>
      <c r="C12907" s="16">
        <v>50</v>
      </c>
      <c r="D12907" s="16">
        <v>39.700000000000003</v>
      </c>
      <c r="E12907" s="17">
        <v>34578</v>
      </c>
      <c r="F12907" s="17"/>
    </row>
    <row r="12908" spans="1:6" x14ac:dyDescent="0.25">
      <c r="A12908" s="16" t="s">
        <v>260</v>
      </c>
      <c r="B12908" s="16">
        <v>37807</v>
      </c>
      <c r="C12908" s="16">
        <v>77</v>
      </c>
      <c r="D12908" s="16">
        <v>67.7</v>
      </c>
      <c r="E12908" s="17">
        <v>33690</v>
      </c>
      <c r="F12908" s="17"/>
    </row>
    <row r="12909" spans="1:6" x14ac:dyDescent="0.25">
      <c r="A12909" s="16" t="s">
        <v>260</v>
      </c>
      <c r="B12909" s="16">
        <v>37343</v>
      </c>
      <c r="C12909" s="16">
        <v>108</v>
      </c>
      <c r="D12909" s="16">
        <v>82.9</v>
      </c>
      <c r="E12909" s="17">
        <v>35339</v>
      </c>
      <c r="F12909" s="17"/>
    </row>
    <row r="12910" spans="1:6" x14ac:dyDescent="0.25">
      <c r="A12910" s="16" t="s">
        <v>260</v>
      </c>
      <c r="B12910" s="16">
        <v>37601</v>
      </c>
      <c r="C12910" s="16">
        <v>47</v>
      </c>
      <c r="D12910" s="16">
        <v>40.299999999999997</v>
      </c>
      <c r="E12910" s="17">
        <v>34936</v>
      </c>
      <c r="F12910" s="17"/>
    </row>
    <row r="12911" spans="1:6" x14ac:dyDescent="0.25">
      <c r="A12911" s="16" t="s">
        <v>260</v>
      </c>
      <c r="B12911" s="16">
        <v>37055</v>
      </c>
      <c r="C12911" s="16">
        <v>191</v>
      </c>
      <c r="D12911" s="16">
        <v>177</v>
      </c>
      <c r="E12911" s="17">
        <v>24473</v>
      </c>
      <c r="F12911" s="17"/>
    </row>
    <row r="12912" spans="1:6" x14ac:dyDescent="0.25">
      <c r="A12912" s="16" t="s">
        <v>260</v>
      </c>
      <c r="B12912" s="16">
        <v>37762</v>
      </c>
      <c r="C12912" s="16">
        <v>110</v>
      </c>
      <c r="D12912" s="16">
        <v>88.9</v>
      </c>
      <c r="E12912" s="17">
        <v>33787</v>
      </c>
      <c r="F12912" s="17"/>
    </row>
    <row r="12913" spans="1:6" x14ac:dyDescent="0.25">
      <c r="A12913" s="16" t="s">
        <v>260</v>
      </c>
      <c r="B12913" s="16">
        <v>37064</v>
      </c>
      <c r="C12913" s="16">
        <v>80</v>
      </c>
      <c r="D12913" s="16">
        <v>76.099999999999994</v>
      </c>
      <c r="E12913" s="17">
        <v>29416</v>
      </c>
      <c r="F12913" s="17"/>
    </row>
    <row r="12914" spans="1:6" x14ac:dyDescent="0.25">
      <c r="A12914" s="16" t="s">
        <v>260</v>
      </c>
      <c r="B12914" s="16">
        <v>37127</v>
      </c>
      <c r="C12914" s="16">
        <v>131</v>
      </c>
      <c r="D12914" s="16">
        <v>99.9</v>
      </c>
      <c r="E12914" s="17">
        <v>35612</v>
      </c>
      <c r="F12914" s="17"/>
    </row>
    <row r="12915" spans="1:6" x14ac:dyDescent="0.25">
      <c r="A12915" s="16" t="s">
        <v>260</v>
      </c>
      <c r="B12915" s="16">
        <v>37043</v>
      </c>
      <c r="C12915" s="16">
        <v>122</v>
      </c>
      <c r="D12915" s="16">
        <v>110.4</v>
      </c>
      <c r="E12915" s="17">
        <v>37257</v>
      </c>
      <c r="F12915" s="17"/>
    </row>
    <row r="12916" spans="1:6" x14ac:dyDescent="0.25">
      <c r="A12916" s="16" t="s">
        <v>260</v>
      </c>
      <c r="B12916" s="16">
        <v>38372</v>
      </c>
      <c r="C12916" s="16">
        <v>39</v>
      </c>
      <c r="D12916" s="16">
        <v>31.2</v>
      </c>
      <c r="E12916" s="17">
        <v>29403</v>
      </c>
      <c r="F12916" s="17"/>
    </row>
    <row r="12917" spans="1:6" x14ac:dyDescent="0.25">
      <c r="A12917" s="16" t="s">
        <v>260</v>
      </c>
      <c r="B12917" s="16">
        <v>37334</v>
      </c>
      <c r="C12917" s="16">
        <v>168</v>
      </c>
      <c r="D12917" s="16">
        <v>120.5</v>
      </c>
      <c r="E12917" s="17">
        <v>31159</v>
      </c>
      <c r="F12917" s="17"/>
    </row>
    <row r="12918" spans="1:6" x14ac:dyDescent="0.25">
      <c r="A12918" s="16" t="s">
        <v>260</v>
      </c>
      <c r="B12918" s="16">
        <v>38462</v>
      </c>
      <c r="C12918" s="16">
        <v>131</v>
      </c>
      <c r="D12918" s="16">
        <v>93.2</v>
      </c>
      <c r="E12918" s="17">
        <v>37257</v>
      </c>
      <c r="F12918" s="17"/>
    </row>
    <row r="12919" spans="1:6" x14ac:dyDescent="0.25">
      <c r="A12919" s="16" t="s">
        <v>260</v>
      </c>
      <c r="B12919" s="16">
        <v>37743</v>
      </c>
      <c r="C12919" s="16">
        <v>154</v>
      </c>
      <c r="D12919" s="16">
        <v>117</v>
      </c>
      <c r="E12919" s="17">
        <v>34943</v>
      </c>
      <c r="F12919" s="17"/>
    </row>
    <row r="12920" spans="1:6" x14ac:dyDescent="0.25">
      <c r="A12920" s="16" t="s">
        <v>260</v>
      </c>
      <c r="B12920" s="16">
        <v>37129</v>
      </c>
      <c r="C12920" s="16">
        <v>140</v>
      </c>
      <c r="D12920" s="16">
        <v>118.8</v>
      </c>
      <c r="E12920" s="17">
        <v>33420</v>
      </c>
      <c r="F12920" s="17"/>
    </row>
    <row r="12921" spans="1:6" x14ac:dyDescent="0.25">
      <c r="A12921" s="16" t="s">
        <v>260</v>
      </c>
      <c r="B12921" s="16">
        <v>37650</v>
      </c>
      <c r="C12921" s="16">
        <v>51</v>
      </c>
      <c r="D12921" s="16">
        <v>41.5</v>
      </c>
      <c r="E12921" s="17">
        <v>25461</v>
      </c>
      <c r="F12921" s="17"/>
    </row>
    <row r="12922" spans="1:6" x14ac:dyDescent="0.25">
      <c r="A12922" s="16" t="s">
        <v>260</v>
      </c>
      <c r="B12922" s="16">
        <v>38501</v>
      </c>
      <c r="C12922" s="16">
        <v>94</v>
      </c>
      <c r="D12922" s="16">
        <v>88.8</v>
      </c>
      <c r="E12922" s="17">
        <v>27787</v>
      </c>
      <c r="F12922" s="17"/>
    </row>
    <row r="12923" spans="1:6" x14ac:dyDescent="0.25">
      <c r="A12923" s="16" t="s">
        <v>260</v>
      </c>
      <c r="B12923" s="16">
        <v>37066</v>
      </c>
      <c r="C12923" s="16">
        <v>207</v>
      </c>
      <c r="D12923" s="16">
        <v>182.8</v>
      </c>
      <c r="E12923" s="17">
        <v>31470</v>
      </c>
      <c r="F12923" s="17"/>
    </row>
    <row r="12924" spans="1:6" x14ac:dyDescent="0.25">
      <c r="A12924" s="16" t="s">
        <v>260</v>
      </c>
      <c r="B12924" s="16">
        <v>38401</v>
      </c>
      <c r="C12924" s="16">
        <v>123</v>
      </c>
      <c r="D12924" s="16">
        <v>100</v>
      </c>
      <c r="E12924" s="17">
        <v>32779</v>
      </c>
      <c r="F12924" s="17"/>
    </row>
    <row r="12925" spans="1:6" x14ac:dyDescent="0.25">
      <c r="A12925" s="16" t="s">
        <v>260</v>
      </c>
      <c r="B12925" s="16">
        <v>37803</v>
      </c>
      <c r="C12925" s="16">
        <v>44</v>
      </c>
      <c r="D12925" s="16">
        <v>43.9</v>
      </c>
      <c r="E12925" s="17">
        <v>37809</v>
      </c>
      <c r="F12925" s="17"/>
    </row>
    <row r="12926" spans="1:6" x14ac:dyDescent="0.25">
      <c r="A12926" s="16" t="s">
        <v>260</v>
      </c>
      <c r="B12926" s="16">
        <v>37917</v>
      </c>
      <c r="C12926" s="16">
        <v>91</v>
      </c>
      <c r="D12926" s="16">
        <v>67.400000000000006</v>
      </c>
      <c r="E12926" s="17">
        <v>33848</v>
      </c>
      <c r="F12926" s="17"/>
    </row>
    <row r="12927" spans="1:6" x14ac:dyDescent="0.25">
      <c r="A12927" s="16" t="s">
        <v>260</v>
      </c>
      <c r="B12927" s="16">
        <v>37160</v>
      </c>
      <c r="C12927" s="16">
        <v>96</v>
      </c>
      <c r="D12927" s="16">
        <v>69.8</v>
      </c>
      <c r="E12927" s="17">
        <v>31058</v>
      </c>
      <c r="F12927" s="17"/>
    </row>
    <row r="12928" spans="1:6" x14ac:dyDescent="0.25">
      <c r="A12928" s="16" t="s">
        <v>260</v>
      </c>
      <c r="B12928" s="16">
        <v>38135</v>
      </c>
      <c r="C12928" s="16">
        <v>233</v>
      </c>
      <c r="D12928" s="16">
        <v>179.2</v>
      </c>
      <c r="E12928" s="17">
        <v>32630</v>
      </c>
      <c r="F12928" s="17"/>
    </row>
    <row r="12929" spans="1:6" x14ac:dyDescent="0.25">
      <c r="A12929" s="16" t="s">
        <v>260</v>
      </c>
      <c r="B12929" s="16">
        <v>38063</v>
      </c>
      <c r="C12929" s="16">
        <v>144</v>
      </c>
      <c r="D12929" s="16">
        <v>56.4</v>
      </c>
      <c r="E12929" s="17">
        <v>39902</v>
      </c>
      <c r="F12929" s="17"/>
    </row>
    <row r="12930" spans="1:6" x14ac:dyDescent="0.25">
      <c r="A12930" s="16" t="s">
        <v>260</v>
      </c>
      <c r="B12930" s="16">
        <v>38551</v>
      </c>
      <c r="C12930" s="16">
        <v>78</v>
      </c>
      <c r="D12930" s="16">
        <v>60.7</v>
      </c>
      <c r="E12930" s="17">
        <v>37347</v>
      </c>
      <c r="F12930" s="17"/>
    </row>
    <row r="12931" spans="1:6" x14ac:dyDescent="0.25">
      <c r="A12931" s="16" t="s">
        <v>260</v>
      </c>
      <c r="B12931" s="16">
        <v>38305</v>
      </c>
      <c r="C12931" s="16">
        <v>120</v>
      </c>
      <c r="D12931" s="16">
        <v>93.2</v>
      </c>
      <c r="E12931" s="17">
        <v>35667</v>
      </c>
      <c r="F12931" s="17"/>
    </row>
    <row r="12932" spans="1:6" x14ac:dyDescent="0.25">
      <c r="A12932" s="16" t="s">
        <v>260</v>
      </c>
      <c r="B12932" s="16">
        <v>37766</v>
      </c>
      <c r="C12932" s="16">
        <v>182</v>
      </c>
      <c r="D12932" s="16">
        <v>153.4</v>
      </c>
      <c r="E12932" s="17">
        <v>33618</v>
      </c>
      <c r="F12932" s="17"/>
    </row>
    <row r="12933" spans="1:6" x14ac:dyDescent="0.25">
      <c r="A12933" s="16" t="s">
        <v>260</v>
      </c>
      <c r="B12933" s="16">
        <v>38134</v>
      </c>
      <c r="C12933" s="16">
        <v>140</v>
      </c>
      <c r="D12933" s="16">
        <v>119.6</v>
      </c>
      <c r="E12933" s="17">
        <v>32863</v>
      </c>
      <c r="F12933" s="17"/>
    </row>
    <row r="12934" spans="1:6" x14ac:dyDescent="0.25">
      <c r="A12934" s="16" t="s">
        <v>260</v>
      </c>
      <c r="B12934" s="16">
        <v>37381</v>
      </c>
      <c r="C12934" s="16">
        <v>138</v>
      </c>
      <c r="D12934" s="16">
        <v>79.900000000000006</v>
      </c>
      <c r="E12934" s="17">
        <v>32189</v>
      </c>
      <c r="F12934" s="17"/>
    </row>
    <row r="12935" spans="1:6" x14ac:dyDescent="0.25">
      <c r="A12935" s="16" t="s">
        <v>260</v>
      </c>
      <c r="B12935" s="16">
        <v>37388</v>
      </c>
      <c r="C12935" s="16">
        <v>90</v>
      </c>
      <c r="D12935" s="16">
        <v>87.7</v>
      </c>
      <c r="E12935" s="17">
        <v>41604</v>
      </c>
      <c r="F12935" s="17"/>
    </row>
    <row r="12936" spans="1:6" x14ac:dyDescent="0.25">
      <c r="A12936" s="16" t="s">
        <v>260</v>
      </c>
      <c r="B12936" s="16">
        <v>37058</v>
      </c>
      <c r="C12936" s="16">
        <v>88</v>
      </c>
      <c r="D12936" s="16">
        <v>64.2</v>
      </c>
      <c r="E12936" s="17">
        <v>30320</v>
      </c>
      <c r="F12936" s="17"/>
    </row>
    <row r="12937" spans="1:6" x14ac:dyDescent="0.25">
      <c r="A12937" s="16" t="s">
        <v>260</v>
      </c>
      <c r="B12937" s="16">
        <v>38401</v>
      </c>
      <c r="C12937" s="16">
        <v>106</v>
      </c>
      <c r="D12937" s="16">
        <v>93.9</v>
      </c>
      <c r="E12937" s="17">
        <v>27546</v>
      </c>
      <c r="F12937" s="17"/>
    </row>
    <row r="12938" spans="1:6" x14ac:dyDescent="0.25">
      <c r="A12938" s="16" t="s">
        <v>260</v>
      </c>
      <c r="B12938" s="16">
        <v>37074</v>
      </c>
      <c r="C12938" s="16">
        <v>95</v>
      </c>
      <c r="D12938" s="16">
        <v>46.3</v>
      </c>
      <c r="E12938" s="17">
        <v>33105</v>
      </c>
      <c r="F12938" s="17"/>
    </row>
    <row r="12939" spans="1:6" x14ac:dyDescent="0.25">
      <c r="A12939" s="16" t="s">
        <v>260</v>
      </c>
      <c r="B12939" s="16">
        <v>37766</v>
      </c>
      <c r="C12939" s="16">
        <v>98</v>
      </c>
      <c r="D12939" s="16">
        <v>74.099999999999994</v>
      </c>
      <c r="E12939" s="17">
        <v>28109</v>
      </c>
      <c r="F12939" s="17"/>
    </row>
    <row r="12940" spans="1:6" x14ac:dyDescent="0.25">
      <c r="A12940" s="16" t="s">
        <v>260</v>
      </c>
      <c r="B12940" s="16">
        <v>38116</v>
      </c>
      <c r="C12940" s="16">
        <v>240</v>
      </c>
      <c r="D12940" s="16">
        <v>170.9</v>
      </c>
      <c r="E12940" s="17">
        <v>34516</v>
      </c>
      <c r="F12940" s="17"/>
    </row>
    <row r="12941" spans="1:6" x14ac:dyDescent="0.25">
      <c r="A12941" s="16" t="s">
        <v>260</v>
      </c>
      <c r="B12941" s="16">
        <v>38119</v>
      </c>
      <c r="C12941" s="16">
        <v>120</v>
      </c>
      <c r="D12941" s="16">
        <v>91.6</v>
      </c>
      <c r="E12941" s="17">
        <v>29740</v>
      </c>
      <c r="F12941" s="17"/>
    </row>
    <row r="12942" spans="1:6" x14ac:dyDescent="0.25">
      <c r="A12942" s="16" t="s">
        <v>260</v>
      </c>
      <c r="B12942" s="16">
        <v>37804</v>
      </c>
      <c r="C12942" s="16">
        <v>181</v>
      </c>
      <c r="D12942" s="16">
        <v>145.69999999999999</v>
      </c>
      <c r="E12942" s="17">
        <v>24473</v>
      </c>
      <c r="F12942" s="17"/>
    </row>
    <row r="12943" spans="1:6" x14ac:dyDescent="0.25">
      <c r="A12943" s="16" t="s">
        <v>260</v>
      </c>
      <c r="B12943" s="16">
        <v>37705</v>
      </c>
      <c r="C12943" s="16">
        <v>103</v>
      </c>
      <c r="D12943" s="16">
        <v>67.400000000000006</v>
      </c>
      <c r="E12943" s="17">
        <v>33939</v>
      </c>
      <c r="F12943" s="17"/>
    </row>
    <row r="12944" spans="1:6" x14ac:dyDescent="0.25">
      <c r="A12944" s="16" t="s">
        <v>260</v>
      </c>
      <c r="B12944" s="16">
        <v>38008</v>
      </c>
      <c r="C12944" s="16">
        <v>134</v>
      </c>
      <c r="D12944" s="16">
        <v>125.8</v>
      </c>
      <c r="E12944" s="17">
        <v>32757</v>
      </c>
      <c r="F12944" s="17"/>
    </row>
    <row r="12945" spans="1:6" x14ac:dyDescent="0.25">
      <c r="A12945" s="16" t="s">
        <v>260</v>
      </c>
      <c r="B12945" s="16">
        <v>37013</v>
      </c>
      <c r="C12945" s="16">
        <v>124</v>
      </c>
      <c r="D12945" s="16">
        <v>88.3</v>
      </c>
      <c r="E12945" s="17">
        <v>40877</v>
      </c>
      <c r="F12945" s="17"/>
    </row>
    <row r="12946" spans="1:6" x14ac:dyDescent="0.25">
      <c r="A12946" s="16" t="s">
        <v>260</v>
      </c>
      <c r="B12946" s="16">
        <v>37879</v>
      </c>
      <c r="C12946" s="16">
        <v>100</v>
      </c>
      <c r="D12946" s="16">
        <v>83.8</v>
      </c>
      <c r="E12946" s="17">
        <v>25194</v>
      </c>
      <c r="F12946" s="17"/>
    </row>
    <row r="12947" spans="1:6" x14ac:dyDescent="0.25">
      <c r="A12947" s="16" t="s">
        <v>260</v>
      </c>
      <c r="B12947" s="16">
        <v>37185</v>
      </c>
      <c r="C12947" s="16">
        <v>100</v>
      </c>
      <c r="D12947" s="16">
        <v>50.6</v>
      </c>
      <c r="E12947" s="17">
        <v>32972</v>
      </c>
      <c r="F12947" s="17"/>
    </row>
    <row r="12948" spans="1:6" x14ac:dyDescent="0.25">
      <c r="A12948" s="16" t="s">
        <v>260</v>
      </c>
      <c r="B12948" s="16">
        <v>38111</v>
      </c>
      <c r="C12948" s="16">
        <v>180</v>
      </c>
      <c r="D12948" s="16">
        <v>153.69999999999999</v>
      </c>
      <c r="E12948" s="17">
        <v>30858</v>
      </c>
      <c r="F12948" s="17"/>
    </row>
    <row r="12949" spans="1:6" x14ac:dyDescent="0.25">
      <c r="A12949" s="16" t="s">
        <v>260</v>
      </c>
      <c r="B12949" s="16">
        <v>38583</v>
      </c>
      <c r="C12949" s="16">
        <v>90</v>
      </c>
      <c r="D12949" s="16">
        <v>88.6</v>
      </c>
      <c r="E12949" s="17">
        <v>29137</v>
      </c>
      <c r="F12949" s="17"/>
    </row>
    <row r="12950" spans="1:6" x14ac:dyDescent="0.25">
      <c r="A12950" s="16" t="s">
        <v>260</v>
      </c>
      <c r="B12950" s="16">
        <v>38119</v>
      </c>
      <c r="C12950" s="16">
        <v>188</v>
      </c>
      <c r="D12950" s="16">
        <v>175.2</v>
      </c>
      <c r="E12950" s="17">
        <v>31720</v>
      </c>
      <c r="F12950" s="17"/>
    </row>
    <row r="12951" spans="1:6" x14ac:dyDescent="0.25">
      <c r="A12951" s="16" t="s">
        <v>260</v>
      </c>
      <c r="B12951" s="16">
        <v>37189</v>
      </c>
      <c r="C12951" s="16">
        <v>127</v>
      </c>
      <c r="D12951" s="16">
        <v>97.8</v>
      </c>
      <c r="E12951" s="17">
        <v>33728</v>
      </c>
      <c r="F12951" s="17"/>
    </row>
    <row r="12952" spans="1:6" x14ac:dyDescent="0.25">
      <c r="A12952" s="16" t="s">
        <v>260</v>
      </c>
      <c r="B12952" s="16">
        <v>37615</v>
      </c>
      <c r="C12952" s="16">
        <v>133</v>
      </c>
      <c r="D12952" s="16">
        <v>72.8</v>
      </c>
      <c r="E12952" s="17">
        <v>38466</v>
      </c>
      <c r="F12952" s="17"/>
    </row>
    <row r="12953" spans="1:6" x14ac:dyDescent="0.25">
      <c r="A12953" s="16" t="s">
        <v>260</v>
      </c>
      <c r="B12953" s="16">
        <v>37412</v>
      </c>
      <c r="C12953" s="16">
        <v>108</v>
      </c>
      <c r="D12953" s="16">
        <v>70.3</v>
      </c>
      <c r="E12953" s="17">
        <v>42899</v>
      </c>
      <c r="F12953" s="17"/>
    </row>
    <row r="12954" spans="1:6" x14ac:dyDescent="0.25">
      <c r="A12954" s="16" t="s">
        <v>260</v>
      </c>
      <c r="B12954" s="16">
        <v>38119</v>
      </c>
      <c r="C12954" s="16">
        <v>90</v>
      </c>
      <c r="D12954" s="16">
        <v>79.2</v>
      </c>
      <c r="E12954" s="17">
        <v>42471</v>
      </c>
      <c r="F12954" s="17"/>
    </row>
    <row r="12955" spans="1:6" x14ac:dyDescent="0.25">
      <c r="A12955" s="16" t="s">
        <v>260</v>
      </c>
      <c r="B12955" s="16">
        <v>38585</v>
      </c>
      <c r="C12955" s="16">
        <v>70</v>
      </c>
      <c r="D12955" s="16">
        <v>69.5</v>
      </c>
      <c r="E12955" s="17">
        <v>35453</v>
      </c>
      <c r="F12955" s="17"/>
    </row>
    <row r="12956" spans="1:6" x14ac:dyDescent="0.25">
      <c r="A12956" s="16" t="s">
        <v>260</v>
      </c>
      <c r="B12956" s="16">
        <v>38225</v>
      </c>
      <c r="C12956" s="16">
        <v>136</v>
      </c>
      <c r="D12956" s="16">
        <v>83.1</v>
      </c>
      <c r="E12956" s="17">
        <v>37257</v>
      </c>
      <c r="F12956" s="17"/>
    </row>
    <row r="12957" spans="1:6" x14ac:dyDescent="0.25">
      <c r="A12957" s="16" t="s">
        <v>260</v>
      </c>
      <c r="B12957" s="16">
        <v>38133</v>
      </c>
      <c r="C12957" s="16">
        <v>108</v>
      </c>
      <c r="D12957" s="16">
        <v>101.3</v>
      </c>
      <c r="E12957" s="17">
        <v>32617</v>
      </c>
      <c r="F12957" s="17"/>
    </row>
    <row r="12958" spans="1:6" x14ac:dyDescent="0.25">
      <c r="A12958" s="16" t="s">
        <v>260</v>
      </c>
      <c r="B12958" s="16">
        <v>37914</v>
      </c>
      <c r="C12958" s="16">
        <v>94</v>
      </c>
      <c r="D12958" s="16">
        <v>86.2</v>
      </c>
      <c r="E12958" s="17">
        <v>34752</v>
      </c>
      <c r="F12958" s="17"/>
    </row>
    <row r="12959" spans="1:6" x14ac:dyDescent="0.25">
      <c r="A12959" s="16" t="s">
        <v>260</v>
      </c>
      <c r="B12959" s="16">
        <v>38006</v>
      </c>
      <c r="C12959" s="16">
        <v>120</v>
      </c>
      <c r="D12959" s="16">
        <v>105.4</v>
      </c>
      <c r="E12959" s="17">
        <v>37530</v>
      </c>
      <c r="F12959" s="17"/>
    </row>
    <row r="12960" spans="1:6" x14ac:dyDescent="0.25">
      <c r="A12960" s="16" t="s">
        <v>260</v>
      </c>
      <c r="B12960" s="16">
        <v>37172</v>
      </c>
      <c r="C12960" s="16">
        <v>107</v>
      </c>
      <c r="D12960" s="16">
        <v>96.7</v>
      </c>
      <c r="E12960" s="17">
        <v>26938</v>
      </c>
      <c r="F12960" s="17"/>
    </row>
    <row r="12961" spans="1:6" x14ac:dyDescent="0.25">
      <c r="A12961" s="16" t="s">
        <v>260</v>
      </c>
      <c r="B12961" s="16">
        <v>37650</v>
      </c>
      <c r="C12961" s="16">
        <v>125</v>
      </c>
      <c r="D12961" s="16">
        <v>100</v>
      </c>
      <c r="E12961" s="17">
        <v>33786</v>
      </c>
      <c r="F12961" s="17"/>
    </row>
    <row r="12962" spans="1:6" x14ac:dyDescent="0.25">
      <c r="A12962" s="16" t="s">
        <v>260</v>
      </c>
      <c r="B12962" s="16">
        <v>37091</v>
      </c>
      <c r="C12962" s="16">
        <v>60</v>
      </c>
      <c r="D12962" s="16">
        <v>48.7</v>
      </c>
      <c r="E12962" s="17">
        <v>26826</v>
      </c>
      <c r="F12962" s="17"/>
    </row>
    <row r="12963" spans="1:6" x14ac:dyDescent="0.25">
      <c r="A12963" s="16" t="s">
        <v>260</v>
      </c>
      <c r="B12963" s="16">
        <v>37167</v>
      </c>
      <c r="C12963" s="16">
        <v>91</v>
      </c>
      <c r="D12963" s="16">
        <v>83.5</v>
      </c>
      <c r="E12963" s="17">
        <v>40626</v>
      </c>
      <c r="F12963" s="17"/>
    </row>
    <row r="12964" spans="1:6" x14ac:dyDescent="0.25">
      <c r="A12964" s="16" t="s">
        <v>260</v>
      </c>
      <c r="B12964" s="16">
        <v>37327</v>
      </c>
      <c r="C12964" s="16">
        <v>110</v>
      </c>
      <c r="D12964" s="16">
        <v>99.8</v>
      </c>
      <c r="E12964" s="17">
        <v>28702</v>
      </c>
      <c r="F12964" s="17"/>
    </row>
    <row r="12965" spans="1:6" x14ac:dyDescent="0.25">
      <c r="A12965" s="16" t="s">
        <v>260</v>
      </c>
      <c r="B12965" s="16">
        <v>38343</v>
      </c>
      <c r="C12965" s="16">
        <v>89</v>
      </c>
      <c r="D12965" s="16">
        <v>44.2</v>
      </c>
      <c r="E12965" s="17">
        <v>37438</v>
      </c>
      <c r="F12965" s="17"/>
    </row>
    <row r="12966" spans="1:6" x14ac:dyDescent="0.25">
      <c r="A12966" s="16" t="s">
        <v>260</v>
      </c>
      <c r="B12966" s="16">
        <v>38301</v>
      </c>
      <c r="C12966" s="16">
        <v>64</v>
      </c>
      <c r="D12966" s="16">
        <v>60.4</v>
      </c>
      <c r="E12966" s="17">
        <v>35521</v>
      </c>
      <c r="F12966" s="17"/>
    </row>
    <row r="12967" spans="1:6" x14ac:dyDescent="0.25">
      <c r="A12967" s="16" t="s">
        <v>260</v>
      </c>
      <c r="B12967" s="16">
        <v>38237</v>
      </c>
      <c r="C12967" s="16">
        <v>91</v>
      </c>
      <c r="D12967" s="16">
        <v>55.9</v>
      </c>
      <c r="E12967" s="17">
        <v>36860</v>
      </c>
      <c r="F12967" s="17"/>
    </row>
    <row r="12968" spans="1:6" x14ac:dyDescent="0.25">
      <c r="A12968" s="16" t="s">
        <v>260</v>
      </c>
      <c r="B12968" s="16">
        <v>37601</v>
      </c>
      <c r="C12968" s="16">
        <v>103</v>
      </c>
      <c r="D12968" s="16">
        <v>80.3</v>
      </c>
      <c r="E12968" s="17">
        <v>39083</v>
      </c>
      <c r="F12968" s="17"/>
    </row>
    <row r="12969" spans="1:6" x14ac:dyDescent="0.25">
      <c r="A12969" s="16" t="s">
        <v>260</v>
      </c>
      <c r="B12969" s="16">
        <v>37771</v>
      </c>
      <c r="C12969" s="16">
        <v>104</v>
      </c>
      <c r="D12969" s="16">
        <v>26.5</v>
      </c>
      <c r="E12969" s="17">
        <v>43374</v>
      </c>
      <c r="F12969" s="17"/>
    </row>
    <row r="12970" spans="1:6" x14ac:dyDescent="0.25">
      <c r="A12970" s="16" t="s">
        <v>260</v>
      </c>
      <c r="B12970" s="16">
        <v>37214</v>
      </c>
      <c r="C12970" s="16">
        <v>66</v>
      </c>
      <c r="D12970" s="16">
        <v>61.2</v>
      </c>
      <c r="E12970" s="17">
        <v>42626</v>
      </c>
      <c r="F12970" s="17"/>
    </row>
    <row r="12971" spans="1:6" x14ac:dyDescent="0.25">
      <c r="A12971" s="16" t="s">
        <v>260</v>
      </c>
      <c r="B12971" s="16">
        <v>38330</v>
      </c>
      <c r="C12971" s="16">
        <v>120</v>
      </c>
      <c r="D12971" s="16">
        <v>73.5</v>
      </c>
      <c r="E12971" s="17">
        <v>37544</v>
      </c>
      <c r="F12971" s="17"/>
    </row>
    <row r="12972" spans="1:6" x14ac:dyDescent="0.25">
      <c r="A12972" s="16" t="s">
        <v>260</v>
      </c>
      <c r="B12972" s="16">
        <v>37748</v>
      </c>
      <c r="C12972" s="16">
        <v>180</v>
      </c>
      <c r="D12972" s="16">
        <v>67.099999999999994</v>
      </c>
      <c r="E12972" s="17">
        <v>35156</v>
      </c>
      <c r="F12972" s="17"/>
    </row>
    <row r="12973" spans="1:6" x14ac:dyDescent="0.25">
      <c r="A12973" s="16" t="s">
        <v>260</v>
      </c>
      <c r="B12973" s="16">
        <v>37917</v>
      </c>
      <c r="C12973" s="16">
        <v>79</v>
      </c>
      <c r="D12973" s="16">
        <v>73.099999999999994</v>
      </c>
      <c r="E12973" s="17">
        <v>27119</v>
      </c>
      <c r="F12973" s="17"/>
    </row>
    <row r="12974" spans="1:6" x14ac:dyDescent="0.25">
      <c r="A12974" s="16" t="s">
        <v>260</v>
      </c>
      <c r="B12974" s="16">
        <v>37030</v>
      </c>
      <c r="C12974" s="16">
        <v>128</v>
      </c>
      <c r="D12974" s="16">
        <v>88.1</v>
      </c>
      <c r="E12974" s="17">
        <v>31020</v>
      </c>
      <c r="F12974" s="17"/>
    </row>
    <row r="12975" spans="1:6" x14ac:dyDescent="0.25">
      <c r="A12975" s="16" t="s">
        <v>260</v>
      </c>
      <c r="B12975" s="16">
        <v>37869</v>
      </c>
      <c r="C12975" s="16">
        <v>50</v>
      </c>
      <c r="D12975" s="16">
        <v>33</v>
      </c>
      <c r="E12975" s="17">
        <v>37530</v>
      </c>
      <c r="F12975" s="17"/>
    </row>
    <row r="12976" spans="1:6" x14ac:dyDescent="0.25">
      <c r="A12976" s="16" t="s">
        <v>260</v>
      </c>
      <c r="B12976" s="16">
        <v>38201</v>
      </c>
      <c r="C12976" s="16">
        <v>66</v>
      </c>
      <c r="D12976" s="16">
        <v>35.1</v>
      </c>
      <c r="E12976" s="17">
        <v>34881</v>
      </c>
      <c r="F12976" s="17"/>
    </row>
    <row r="12977" spans="1:6" x14ac:dyDescent="0.25">
      <c r="A12977" s="16" t="s">
        <v>260</v>
      </c>
      <c r="B12977" s="16">
        <v>38329</v>
      </c>
      <c r="C12977" s="16">
        <v>90</v>
      </c>
      <c r="D12977" s="16">
        <v>56.6</v>
      </c>
      <c r="E12977" s="17">
        <v>37347</v>
      </c>
      <c r="F12977" s="17"/>
    </row>
    <row r="12978" spans="1:6" x14ac:dyDescent="0.25">
      <c r="A12978" s="16" t="s">
        <v>260</v>
      </c>
      <c r="B12978" s="16">
        <v>37814</v>
      </c>
      <c r="C12978" s="16">
        <v>197</v>
      </c>
      <c r="D12978" s="16">
        <v>154.1</v>
      </c>
      <c r="E12978" s="17">
        <v>32511</v>
      </c>
      <c r="F12978" s="17"/>
    </row>
    <row r="12979" spans="1:6" x14ac:dyDescent="0.25">
      <c r="A12979" s="16" t="s">
        <v>260</v>
      </c>
      <c r="B12979" s="16">
        <v>38351</v>
      </c>
      <c r="C12979" s="16">
        <v>55</v>
      </c>
      <c r="D12979" s="16">
        <v>41.5</v>
      </c>
      <c r="E12979" s="17">
        <v>34578</v>
      </c>
      <c r="F12979" s="17"/>
    </row>
    <row r="12980" spans="1:6" x14ac:dyDescent="0.25">
      <c r="A12980" s="16" t="s">
        <v>260</v>
      </c>
      <c r="B12980" s="16">
        <v>37221</v>
      </c>
      <c r="C12980" s="16">
        <v>113</v>
      </c>
      <c r="D12980" s="16">
        <v>91.9</v>
      </c>
      <c r="E12980" s="17">
        <v>40284</v>
      </c>
      <c r="F12980" s="17"/>
    </row>
    <row r="12981" spans="1:6" x14ac:dyDescent="0.25">
      <c r="A12981" s="16" t="s">
        <v>260</v>
      </c>
      <c r="B12981" s="16">
        <v>37830</v>
      </c>
      <c r="C12981" s="16">
        <v>120</v>
      </c>
      <c r="D12981" s="16">
        <v>89.7</v>
      </c>
      <c r="E12981" s="17">
        <v>33178</v>
      </c>
      <c r="F12981" s="17"/>
    </row>
    <row r="12982" spans="1:6" x14ac:dyDescent="0.25">
      <c r="A12982" s="16" t="s">
        <v>260</v>
      </c>
      <c r="B12982" s="16">
        <v>37379</v>
      </c>
      <c r="C12982" s="16">
        <v>134</v>
      </c>
      <c r="D12982" s="16">
        <v>106.2</v>
      </c>
      <c r="E12982" s="17">
        <v>35859</v>
      </c>
      <c r="F12982" s="17"/>
    </row>
    <row r="12983" spans="1:6" x14ac:dyDescent="0.25">
      <c r="A12983" s="16" t="s">
        <v>260</v>
      </c>
      <c r="B12983" s="16">
        <v>37604</v>
      </c>
      <c r="C12983" s="16">
        <v>84</v>
      </c>
      <c r="D12983" s="16">
        <v>66</v>
      </c>
      <c r="E12983" s="17">
        <v>39406</v>
      </c>
      <c r="F12983" s="17"/>
    </row>
    <row r="12984" spans="1:6" x14ac:dyDescent="0.25">
      <c r="A12984" s="16" t="s">
        <v>260</v>
      </c>
      <c r="B12984" s="16">
        <v>38382</v>
      </c>
      <c r="C12984" s="16">
        <v>62</v>
      </c>
      <c r="D12984" s="16">
        <v>42.4</v>
      </c>
      <c r="E12984" s="17">
        <v>33886</v>
      </c>
      <c r="F12984" s="17"/>
    </row>
    <row r="12985" spans="1:6" x14ac:dyDescent="0.25">
      <c r="A12985" s="16" t="s">
        <v>260</v>
      </c>
      <c r="B12985" s="16">
        <v>38501</v>
      </c>
      <c r="C12985" s="16">
        <v>120</v>
      </c>
      <c r="D12985" s="16">
        <v>101.7</v>
      </c>
      <c r="E12985" s="17">
        <v>37085</v>
      </c>
      <c r="F12985" s="17"/>
    </row>
    <row r="12986" spans="1:6" x14ac:dyDescent="0.25">
      <c r="A12986" s="16" t="s">
        <v>260</v>
      </c>
      <c r="B12986" s="16">
        <v>38478</v>
      </c>
      <c r="C12986" s="16">
        <v>102</v>
      </c>
      <c r="D12986" s="16">
        <v>87.3</v>
      </c>
      <c r="E12986" s="17">
        <v>26512</v>
      </c>
      <c r="F12986" s="17"/>
    </row>
    <row r="12987" spans="1:6" x14ac:dyDescent="0.25">
      <c r="A12987" s="16" t="s">
        <v>260</v>
      </c>
      <c r="B12987" s="16">
        <v>37087</v>
      </c>
      <c r="C12987" s="16">
        <v>60</v>
      </c>
      <c r="D12987" s="16">
        <v>48.3</v>
      </c>
      <c r="E12987" s="17">
        <v>33381</v>
      </c>
      <c r="F12987" s="17"/>
    </row>
    <row r="12988" spans="1:6" x14ac:dyDescent="0.25">
      <c r="A12988" s="16" t="s">
        <v>260</v>
      </c>
      <c r="B12988" s="16">
        <v>37398</v>
      </c>
      <c r="C12988" s="16">
        <v>132</v>
      </c>
      <c r="D12988" s="16">
        <v>88.2</v>
      </c>
      <c r="E12988" s="17">
        <v>29759</v>
      </c>
      <c r="F12988" s="17"/>
    </row>
    <row r="12989" spans="1:6" x14ac:dyDescent="0.25">
      <c r="A12989" s="16" t="s">
        <v>260</v>
      </c>
      <c r="B12989" s="16">
        <v>37398</v>
      </c>
      <c r="C12989" s="16">
        <v>80</v>
      </c>
      <c r="D12989" s="16">
        <v>48.8</v>
      </c>
      <c r="E12989" s="17">
        <v>34243</v>
      </c>
      <c r="F12989" s="17"/>
    </row>
    <row r="12990" spans="1:6" x14ac:dyDescent="0.25">
      <c r="A12990" s="16" t="s">
        <v>260</v>
      </c>
      <c r="B12990" s="16">
        <v>38133</v>
      </c>
      <c r="C12990" s="16">
        <v>115</v>
      </c>
      <c r="D12990" s="16">
        <v>88.6</v>
      </c>
      <c r="E12990" s="17">
        <v>33723</v>
      </c>
      <c r="F12990" s="17"/>
    </row>
    <row r="12991" spans="1:6" x14ac:dyDescent="0.25">
      <c r="A12991" s="16" t="s">
        <v>260</v>
      </c>
      <c r="B12991" s="16">
        <v>37617</v>
      </c>
      <c r="C12991" s="16">
        <v>160</v>
      </c>
      <c r="D12991" s="16">
        <v>76.8</v>
      </c>
      <c r="E12991" s="17">
        <v>32856</v>
      </c>
      <c r="F12991" s="17"/>
    </row>
    <row r="12992" spans="1:6" x14ac:dyDescent="0.25">
      <c r="A12992" s="16" t="s">
        <v>260</v>
      </c>
      <c r="B12992" s="16">
        <v>38080</v>
      </c>
      <c r="C12992" s="16">
        <v>100</v>
      </c>
      <c r="D12992" s="16">
        <v>76.5</v>
      </c>
      <c r="E12992" s="17">
        <v>34430</v>
      </c>
      <c r="F12992" s="17"/>
    </row>
    <row r="12993" spans="1:6" x14ac:dyDescent="0.25">
      <c r="A12993" s="16" t="s">
        <v>260</v>
      </c>
      <c r="B12993" s="16">
        <v>38343</v>
      </c>
      <c r="C12993" s="16">
        <v>140</v>
      </c>
      <c r="D12993" s="16">
        <v>120.1</v>
      </c>
      <c r="E12993" s="17">
        <v>35110</v>
      </c>
      <c r="F12993" s="17"/>
    </row>
    <row r="12994" spans="1:6" x14ac:dyDescent="0.25">
      <c r="A12994" s="16" t="s">
        <v>260</v>
      </c>
      <c r="B12994" s="16">
        <v>38474</v>
      </c>
      <c r="C12994" s="16">
        <v>72</v>
      </c>
      <c r="D12994" s="16">
        <v>60.5</v>
      </c>
      <c r="E12994" s="17">
        <v>35217</v>
      </c>
      <c r="F12994" s="17"/>
    </row>
    <row r="12995" spans="1:6" x14ac:dyDescent="0.25">
      <c r="A12995" s="16" t="s">
        <v>260</v>
      </c>
      <c r="B12995" s="16">
        <v>37642</v>
      </c>
      <c r="C12995" s="16">
        <v>124</v>
      </c>
      <c r="D12995" s="16">
        <v>99.9</v>
      </c>
      <c r="E12995" s="17">
        <v>32774</v>
      </c>
      <c r="F12995" s="17"/>
    </row>
    <row r="12996" spans="1:6" x14ac:dyDescent="0.25">
      <c r="A12996" s="16" t="s">
        <v>260</v>
      </c>
      <c r="B12996" s="16">
        <v>38506</v>
      </c>
      <c r="C12996" s="16">
        <v>175</v>
      </c>
      <c r="D12996" s="16">
        <v>147.4</v>
      </c>
      <c r="E12996" s="17">
        <v>29493</v>
      </c>
      <c r="F12996" s="17"/>
    </row>
    <row r="12997" spans="1:6" x14ac:dyDescent="0.25">
      <c r="A12997" s="16" t="s">
        <v>260</v>
      </c>
      <c r="B12997" s="16">
        <v>37421</v>
      </c>
      <c r="C12997" s="16">
        <v>444</v>
      </c>
      <c r="D12997" s="16">
        <v>367.1</v>
      </c>
      <c r="E12997" s="17">
        <v>27906</v>
      </c>
      <c r="F12997" s="17"/>
    </row>
    <row r="12998" spans="1:6" x14ac:dyDescent="0.25">
      <c r="A12998" s="16" t="s">
        <v>260</v>
      </c>
      <c r="B12998" s="16">
        <v>38103</v>
      </c>
      <c r="C12998" s="16">
        <v>20</v>
      </c>
      <c r="D12998" s="16">
        <v>17.8</v>
      </c>
      <c r="E12998" s="17">
        <v>42416</v>
      </c>
      <c r="F12998" s="17"/>
    </row>
    <row r="12999" spans="1:6" x14ac:dyDescent="0.25">
      <c r="A12999" s="16" t="s">
        <v>260</v>
      </c>
      <c r="B12999" s="16">
        <v>37916</v>
      </c>
      <c r="C12999" s="16">
        <v>24</v>
      </c>
      <c r="D12999" s="16">
        <v>19.8</v>
      </c>
      <c r="E12999" s="17">
        <v>34485</v>
      </c>
      <c r="F12999" s="17"/>
    </row>
    <row r="13000" spans="1:6" x14ac:dyDescent="0.25">
      <c r="A13000" s="16" t="s">
        <v>260</v>
      </c>
      <c r="B13000" s="16">
        <v>38134</v>
      </c>
      <c r="C13000" s="16">
        <v>100</v>
      </c>
      <c r="D13000" s="16">
        <v>94.8</v>
      </c>
      <c r="E13000" s="17">
        <v>39814</v>
      </c>
      <c r="F13000" s="17"/>
    </row>
    <row r="13001" spans="1:6" x14ac:dyDescent="0.25">
      <c r="A13001" s="16" t="s">
        <v>260</v>
      </c>
      <c r="B13001" s="16">
        <v>37363</v>
      </c>
      <c r="C13001" s="16">
        <v>120</v>
      </c>
      <c r="D13001" s="16">
        <v>66.3</v>
      </c>
      <c r="E13001" s="17">
        <v>41394</v>
      </c>
      <c r="F13001" s="17"/>
    </row>
    <row r="13002" spans="1:6" x14ac:dyDescent="0.25">
      <c r="A13002" s="16" t="s">
        <v>260</v>
      </c>
      <c r="B13002" s="16">
        <v>37072</v>
      </c>
      <c r="C13002" s="16">
        <v>90</v>
      </c>
      <c r="D13002" s="16">
        <v>81.099999999999994</v>
      </c>
      <c r="E13002" s="17">
        <v>37530</v>
      </c>
      <c r="F13002" s="17"/>
    </row>
    <row r="13003" spans="1:6" x14ac:dyDescent="0.25">
      <c r="A13003" s="16" t="s">
        <v>260</v>
      </c>
      <c r="B13003" s="16">
        <v>37115</v>
      </c>
      <c r="C13003" s="16">
        <v>102</v>
      </c>
      <c r="D13003" s="16">
        <v>61.6</v>
      </c>
      <c r="E13003" s="17">
        <v>27089</v>
      </c>
      <c r="F13003" s="17"/>
    </row>
    <row r="13004" spans="1:6" x14ac:dyDescent="0.25">
      <c r="A13004" s="16" t="s">
        <v>260</v>
      </c>
      <c r="B13004" s="16">
        <v>38108</v>
      </c>
      <c r="C13004" s="16">
        <v>48</v>
      </c>
      <c r="D13004" s="16">
        <v>24.4</v>
      </c>
      <c r="E13004" s="17">
        <v>40109</v>
      </c>
      <c r="F13004" s="17"/>
    </row>
    <row r="13005" spans="1:6" x14ac:dyDescent="0.25">
      <c r="A13005" s="16" t="s">
        <v>260</v>
      </c>
      <c r="B13005" s="16">
        <v>38018</v>
      </c>
      <c r="C13005" s="16">
        <v>240</v>
      </c>
      <c r="D13005" s="16">
        <v>183.6</v>
      </c>
      <c r="E13005" s="17">
        <v>32568</v>
      </c>
      <c r="F13005" s="17"/>
    </row>
    <row r="13006" spans="1:6" x14ac:dyDescent="0.25">
      <c r="A13006" s="16" t="s">
        <v>260</v>
      </c>
      <c r="B13006" s="16">
        <v>38018</v>
      </c>
      <c r="C13006" s="16">
        <v>78</v>
      </c>
      <c r="D13006" s="16">
        <v>69.900000000000006</v>
      </c>
      <c r="E13006" s="17">
        <v>35959</v>
      </c>
      <c r="F13006" s="17"/>
    </row>
    <row r="13007" spans="1:6" x14ac:dyDescent="0.25">
      <c r="A13007" s="16" t="s">
        <v>260</v>
      </c>
      <c r="B13007" s="16">
        <v>37067</v>
      </c>
      <c r="C13007" s="16">
        <v>180</v>
      </c>
      <c r="D13007" s="16">
        <v>134.19999999999999</v>
      </c>
      <c r="E13007" s="17">
        <v>38117</v>
      </c>
      <c r="F13007" s="17"/>
    </row>
    <row r="13008" spans="1:6" x14ac:dyDescent="0.25">
      <c r="A13008" s="16" t="s">
        <v>260</v>
      </c>
      <c r="B13008" s="16">
        <v>37087</v>
      </c>
      <c r="C13008" s="16">
        <v>280</v>
      </c>
      <c r="D13008" s="16">
        <v>250.8</v>
      </c>
      <c r="E13008" s="17">
        <v>30344</v>
      </c>
      <c r="F13008" s="17"/>
    </row>
    <row r="13009" spans="1:6" x14ac:dyDescent="0.25">
      <c r="A13009" s="16" t="s">
        <v>260</v>
      </c>
      <c r="B13009" s="16">
        <v>37920</v>
      </c>
      <c r="C13009" s="16">
        <v>95</v>
      </c>
      <c r="D13009" s="16">
        <v>83.8</v>
      </c>
      <c r="E13009" s="17">
        <v>38078</v>
      </c>
      <c r="F13009" s="17"/>
    </row>
    <row r="13010" spans="1:6" x14ac:dyDescent="0.25">
      <c r="A13010" s="16" t="s">
        <v>260</v>
      </c>
      <c r="B13010" s="16">
        <v>37331</v>
      </c>
      <c r="C13010" s="16">
        <v>88</v>
      </c>
      <c r="D13010" s="16">
        <v>77.5</v>
      </c>
      <c r="E13010" s="17">
        <v>33668</v>
      </c>
      <c r="F13010" s="17"/>
    </row>
    <row r="13011" spans="1:6" x14ac:dyDescent="0.25">
      <c r="A13011" s="16" t="s">
        <v>260</v>
      </c>
      <c r="B13011" s="16">
        <v>37862</v>
      </c>
      <c r="C13011" s="16">
        <v>54</v>
      </c>
      <c r="D13011" s="16">
        <v>37.1</v>
      </c>
      <c r="E13011" s="17">
        <v>28933</v>
      </c>
      <c r="F13011" s="17"/>
    </row>
    <row r="13012" spans="1:6" x14ac:dyDescent="0.25">
      <c r="A13012" s="16" t="s">
        <v>260</v>
      </c>
      <c r="B13012" s="16">
        <v>37211</v>
      </c>
      <c r="C13012" s="16">
        <v>180</v>
      </c>
      <c r="D13012" s="16">
        <v>165</v>
      </c>
      <c r="E13012" s="17">
        <v>30617</v>
      </c>
      <c r="F13012" s="17"/>
    </row>
    <row r="13013" spans="1:6" x14ac:dyDescent="0.25">
      <c r="A13013" s="16" t="s">
        <v>260</v>
      </c>
      <c r="B13013" s="16">
        <v>37354</v>
      </c>
      <c r="C13013" s="16">
        <v>85</v>
      </c>
      <c r="D13013" s="16">
        <v>52</v>
      </c>
      <c r="E13013" s="17">
        <v>37438</v>
      </c>
      <c r="F13013" s="17"/>
    </row>
    <row r="13014" spans="1:6" x14ac:dyDescent="0.25">
      <c r="A13014" s="16" t="s">
        <v>260</v>
      </c>
      <c r="B13014" s="16">
        <v>37129</v>
      </c>
      <c r="C13014" s="16">
        <v>40</v>
      </c>
      <c r="D13014" s="16">
        <v>38.299999999999997</v>
      </c>
      <c r="E13014" s="17">
        <v>35537</v>
      </c>
      <c r="F13014" s="17"/>
    </row>
    <row r="13015" spans="1:6" x14ac:dyDescent="0.25">
      <c r="A13015" s="16" t="s">
        <v>260</v>
      </c>
      <c r="B13015" s="16">
        <v>37743</v>
      </c>
      <c r="C13015" s="16">
        <v>90</v>
      </c>
      <c r="D13015" s="16">
        <v>59.3</v>
      </c>
      <c r="E13015" s="17">
        <v>33340</v>
      </c>
      <c r="F13015" s="17"/>
    </row>
    <row r="13016" spans="1:6" x14ac:dyDescent="0.25">
      <c r="A13016" s="16" t="s">
        <v>260</v>
      </c>
      <c r="B13016" s="16">
        <v>38449</v>
      </c>
      <c r="C13016" s="16">
        <v>79</v>
      </c>
      <c r="D13016" s="16">
        <v>39.200000000000003</v>
      </c>
      <c r="E13016" s="17">
        <v>34243</v>
      </c>
      <c r="F13016" s="17"/>
    </row>
    <row r="13017" spans="1:6" x14ac:dyDescent="0.25">
      <c r="A13017" s="16" t="s">
        <v>260</v>
      </c>
      <c r="B13017" s="16">
        <v>37205</v>
      </c>
      <c r="C13017" s="16">
        <v>120</v>
      </c>
      <c r="D13017" s="16">
        <v>84.2</v>
      </c>
      <c r="E13017" s="17">
        <v>31975</v>
      </c>
      <c r="F13017" s="17"/>
    </row>
    <row r="13018" spans="1:6" x14ac:dyDescent="0.25">
      <c r="A13018" s="16" t="s">
        <v>260</v>
      </c>
      <c r="B13018" s="16">
        <v>37355</v>
      </c>
      <c r="C13018" s="16">
        <v>72</v>
      </c>
      <c r="D13018" s="16">
        <v>48.6</v>
      </c>
      <c r="E13018" s="17">
        <v>35278</v>
      </c>
      <c r="F13018" s="17"/>
    </row>
    <row r="13019" spans="1:6" x14ac:dyDescent="0.25">
      <c r="A13019" s="16" t="s">
        <v>260</v>
      </c>
      <c r="B13019" s="16">
        <v>37033</v>
      </c>
      <c r="C13019" s="16">
        <v>132</v>
      </c>
      <c r="D13019" s="16">
        <v>73.3</v>
      </c>
      <c r="E13019" s="17">
        <v>33007</v>
      </c>
      <c r="F13019" s="17"/>
    </row>
    <row r="13020" spans="1:6" x14ac:dyDescent="0.25">
      <c r="A13020" s="16" t="s">
        <v>260</v>
      </c>
      <c r="B13020" s="16">
        <v>37322</v>
      </c>
      <c r="C13020" s="16">
        <v>88</v>
      </c>
      <c r="D13020" s="16">
        <v>40.9</v>
      </c>
      <c r="E13020" s="17">
        <v>43068</v>
      </c>
      <c r="F13020" s="17"/>
    </row>
    <row r="13021" spans="1:6" x14ac:dyDescent="0.25">
      <c r="A13021" s="16" t="s">
        <v>260</v>
      </c>
      <c r="B13021" s="16">
        <v>37130</v>
      </c>
      <c r="C13021" s="16">
        <v>181</v>
      </c>
      <c r="D13021" s="16">
        <v>153.80000000000001</v>
      </c>
      <c r="E13021" s="17">
        <v>29618</v>
      </c>
      <c r="F13021" s="17"/>
    </row>
    <row r="13022" spans="1:6" x14ac:dyDescent="0.25">
      <c r="A13022" s="16" t="s">
        <v>260</v>
      </c>
      <c r="B13022" s="16">
        <v>38583</v>
      </c>
      <c r="C13022" s="16">
        <v>100</v>
      </c>
      <c r="D13022" s="16">
        <v>80.7</v>
      </c>
      <c r="E13022" s="17">
        <v>36817</v>
      </c>
      <c r="F13022" s="17"/>
    </row>
    <row r="13023" spans="1:6" x14ac:dyDescent="0.25">
      <c r="A13023" s="16" t="s">
        <v>260</v>
      </c>
      <c r="B13023" s="16">
        <v>37857</v>
      </c>
      <c r="C13023" s="16">
        <v>150</v>
      </c>
      <c r="D13023" s="16">
        <v>110.2</v>
      </c>
      <c r="E13023" s="17">
        <v>34943</v>
      </c>
      <c r="F13023" s="17"/>
    </row>
    <row r="13024" spans="1:6" x14ac:dyDescent="0.25">
      <c r="A13024" s="16" t="s">
        <v>260</v>
      </c>
      <c r="B13024" s="16">
        <v>38343</v>
      </c>
      <c r="C13024" s="16">
        <v>120</v>
      </c>
      <c r="D13024" s="16">
        <v>67.900000000000006</v>
      </c>
      <c r="E13024" s="17">
        <v>37347</v>
      </c>
      <c r="F13024" s="17"/>
    </row>
    <row r="13025" spans="1:6" x14ac:dyDescent="0.25">
      <c r="A13025" s="16" t="s">
        <v>260</v>
      </c>
      <c r="B13025" s="16">
        <v>37404</v>
      </c>
      <c r="C13025" s="16">
        <v>200</v>
      </c>
      <c r="D13025" s="16">
        <v>176.7</v>
      </c>
      <c r="E13025" s="17">
        <v>24473</v>
      </c>
      <c r="F13025" s="17"/>
    </row>
    <row r="13026" spans="1:6" x14ac:dyDescent="0.25">
      <c r="A13026" s="16" t="s">
        <v>260</v>
      </c>
      <c r="B13026" s="16">
        <v>38562</v>
      </c>
      <c r="C13026" s="16">
        <v>80</v>
      </c>
      <c r="D13026" s="16">
        <v>46.8</v>
      </c>
      <c r="E13026" s="17">
        <v>33535</v>
      </c>
      <c r="F13026" s="17"/>
    </row>
    <row r="13027" spans="1:6" x14ac:dyDescent="0.25">
      <c r="A13027" s="16" t="s">
        <v>260</v>
      </c>
      <c r="B13027" s="16">
        <v>37748</v>
      </c>
      <c r="C13027" s="16">
        <v>130</v>
      </c>
      <c r="D13027" s="16">
        <v>57.2</v>
      </c>
      <c r="E13027" s="17">
        <v>32643</v>
      </c>
      <c r="F13027" s="17"/>
    </row>
    <row r="13028" spans="1:6" x14ac:dyDescent="0.25">
      <c r="A13028" s="16" t="s">
        <v>260</v>
      </c>
      <c r="B13028" s="16">
        <v>37066</v>
      </c>
      <c r="C13028" s="16">
        <v>124</v>
      </c>
      <c r="D13028" s="16">
        <v>90.9</v>
      </c>
      <c r="E13028" s="17">
        <v>28635</v>
      </c>
      <c r="F13028" s="17"/>
    </row>
    <row r="13029" spans="1:6" x14ac:dyDescent="0.25">
      <c r="A13029" s="16" t="s">
        <v>260</v>
      </c>
      <c r="B13029" s="16">
        <v>38109</v>
      </c>
      <c r="C13029" s="16">
        <v>120</v>
      </c>
      <c r="D13029" s="16">
        <v>114.3</v>
      </c>
      <c r="E13029" s="17">
        <v>35289</v>
      </c>
      <c r="F13029" s="17"/>
    </row>
    <row r="13030" spans="1:6" x14ac:dyDescent="0.25">
      <c r="A13030" s="16" t="s">
        <v>260</v>
      </c>
      <c r="B13030" s="16">
        <v>37769</v>
      </c>
      <c r="C13030" s="16">
        <v>117</v>
      </c>
      <c r="D13030" s="16">
        <v>65</v>
      </c>
      <c r="E13030" s="17">
        <v>33087</v>
      </c>
      <c r="F13030" s="17"/>
    </row>
    <row r="13031" spans="1:6" x14ac:dyDescent="0.25">
      <c r="A13031" s="16" t="s">
        <v>260</v>
      </c>
      <c r="B13031" s="16">
        <v>38301</v>
      </c>
      <c r="C13031" s="16">
        <v>170</v>
      </c>
      <c r="D13031" s="16">
        <v>91.5</v>
      </c>
      <c r="E13031" s="17">
        <v>37438</v>
      </c>
      <c r="F13031" s="17"/>
    </row>
    <row r="13032" spans="1:6" x14ac:dyDescent="0.25">
      <c r="A13032" s="16" t="s">
        <v>260</v>
      </c>
      <c r="B13032" s="16">
        <v>37356</v>
      </c>
      <c r="C13032" s="16">
        <v>150</v>
      </c>
      <c r="D13032" s="16">
        <v>93.6</v>
      </c>
      <c r="E13032" s="17">
        <v>35612</v>
      </c>
      <c r="F13032" s="17"/>
    </row>
    <row r="13033" spans="1:6" x14ac:dyDescent="0.25">
      <c r="A13033" s="16" t="s">
        <v>260</v>
      </c>
      <c r="B13033" s="16">
        <v>37205</v>
      </c>
      <c r="C13033" s="16">
        <v>107</v>
      </c>
      <c r="D13033" s="16">
        <v>100.1</v>
      </c>
      <c r="E13033" s="17">
        <v>30803</v>
      </c>
      <c r="F13033" s="17"/>
    </row>
    <row r="13034" spans="1:6" x14ac:dyDescent="0.25">
      <c r="A13034" s="16" t="s">
        <v>260</v>
      </c>
      <c r="B13034" s="16">
        <v>37190</v>
      </c>
      <c r="C13034" s="16">
        <v>102</v>
      </c>
      <c r="D13034" s="16">
        <v>67.599999999999994</v>
      </c>
      <c r="E13034" s="17">
        <v>37257</v>
      </c>
      <c r="F13034" s="17"/>
    </row>
    <row r="13035" spans="1:6" x14ac:dyDescent="0.25">
      <c r="A13035" s="16" t="s">
        <v>260</v>
      </c>
      <c r="B13035" s="16">
        <v>37650</v>
      </c>
      <c r="C13035" s="16">
        <v>120</v>
      </c>
      <c r="D13035" s="16">
        <v>90.2</v>
      </c>
      <c r="E13035" s="17">
        <v>37011</v>
      </c>
      <c r="F13035" s="17"/>
    </row>
    <row r="13036" spans="1:6" x14ac:dyDescent="0.25">
      <c r="A13036" s="16" t="s">
        <v>260</v>
      </c>
      <c r="B13036" s="16">
        <v>37367</v>
      </c>
      <c r="C13036" s="16">
        <v>50</v>
      </c>
      <c r="D13036" s="16">
        <v>40.1</v>
      </c>
      <c r="E13036" s="17">
        <v>28641</v>
      </c>
      <c r="F13036" s="17"/>
    </row>
    <row r="13037" spans="1:6" x14ac:dyDescent="0.25">
      <c r="A13037" s="16" t="s">
        <v>260</v>
      </c>
      <c r="B13037" s="16">
        <v>37380</v>
      </c>
      <c r="C13037" s="16">
        <v>165</v>
      </c>
      <c r="D13037" s="16">
        <v>95.1</v>
      </c>
      <c r="E13037" s="17">
        <v>34759</v>
      </c>
      <c r="F13037" s="17"/>
    </row>
    <row r="13038" spans="1:6" x14ac:dyDescent="0.25">
      <c r="A13038" s="16" t="s">
        <v>260</v>
      </c>
      <c r="B13038" s="16">
        <v>37215</v>
      </c>
      <c r="C13038" s="16">
        <v>150</v>
      </c>
      <c r="D13038" s="16">
        <v>78.2</v>
      </c>
      <c r="E13038" s="17">
        <v>33367</v>
      </c>
      <c r="F13038" s="17"/>
    </row>
    <row r="13039" spans="1:6" x14ac:dyDescent="0.25">
      <c r="A13039" s="16" t="s">
        <v>260</v>
      </c>
      <c r="B13039" s="16">
        <v>37303</v>
      </c>
      <c r="C13039" s="16">
        <v>86</v>
      </c>
      <c r="D13039" s="16">
        <v>74.7</v>
      </c>
      <c r="E13039" s="17">
        <v>26253</v>
      </c>
      <c r="F13039" s="17"/>
    </row>
    <row r="13040" spans="1:6" x14ac:dyDescent="0.25">
      <c r="A13040" s="16" t="s">
        <v>260</v>
      </c>
      <c r="B13040" s="16">
        <v>37129</v>
      </c>
      <c r="C13040" s="16">
        <v>30</v>
      </c>
      <c r="D13040" s="16">
        <v>27.3</v>
      </c>
      <c r="E13040" s="17">
        <v>43437</v>
      </c>
      <c r="F13040" s="17"/>
    </row>
    <row r="13041" spans="1:6" x14ac:dyDescent="0.25">
      <c r="A13041" s="16" t="s">
        <v>260</v>
      </c>
      <c r="B13041" s="16">
        <v>37015</v>
      </c>
      <c r="C13041" s="16">
        <v>80</v>
      </c>
      <c r="D13041" s="16">
        <v>73.3</v>
      </c>
      <c r="E13041" s="17">
        <v>34274</v>
      </c>
      <c r="F13041" s="17"/>
    </row>
    <row r="13042" spans="1:6" x14ac:dyDescent="0.25">
      <c r="A13042" s="16" t="s">
        <v>260</v>
      </c>
      <c r="B13042" s="16">
        <v>38558</v>
      </c>
      <c r="C13042" s="16">
        <v>60</v>
      </c>
      <c r="D13042" s="16">
        <v>46.8</v>
      </c>
      <c r="E13042" s="17">
        <v>40844</v>
      </c>
      <c r="F13042" s="17"/>
    </row>
    <row r="13043" spans="1:6" x14ac:dyDescent="0.25">
      <c r="A13043" s="16" t="s">
        <v>260</v>
      </c>
      <c r="B13043" s="16">
        <v>38012</v>
      </c>
      <c r="C13043" s="16">
        <v>115</v>
      </c>
      <c r="D13043" s="16">
        <v>84.2</v>
      </c>
      <c r="E13043" s="17">
        <v>37347</v>
      </c>
      <c r="F13043" s="17"/>
    </row>
    <row r="13044" spans="1:6" x14ac:dyDescent="0.25">
      <c r="A13044" s="16" t="s">
        <v>260</v>
      </c>
      <c r="B13044" s="16">
        <v>37801</v>
      </c>
      <c r="C13044" s="16">
        <v>75</v>
      </c>
      <c r="D13044" s="16">
        <v>68.900000000000006</v>
      </c>
      <c r="E13044" s="17">
        <v>33732</v>
      </c>
      <c r="F13044" s="17"/>
    </row>
    <row r="13045" spans="1:6" x14ac:dyDescent="0.25">
      <c r="A13045" s="16" t="s">
        <v>260</v>
      </c>
      <c r="B13045" s="16">
        <v>38305</v>
      </c>
      <c r="C13045" s="16">
        <v>160</v>
      </c>
      <c r="D13045" s="16">
        <v>141.30000000000001</v>
      </c>
      <c r="E13045" s="17">
        <v>35537</v>
      </c>
      <c r="F13045" s="17"/>
    </row>
    <row r="13046" spans="1:6" x14ac:dyDescent="0.25">
      <c r="A13046" s="16" t="s">
        <v>260</v>
      </c>
      <c r="B13046" s="16">
        <v>37172</v>
      </c>
      <c r="C13046" s="16">
        <v>120</v>
      </c>
      <c r="D13046" s="16">
        <v>57.1</v>
      </c>
      <c r="E13046" s="17">
        <v>29495</v>
      </c>
      <c r="F13046" s="17"/>
    </row>
    <row r="13047" spans="1:6" x14ac:dyDescent="0.25">
      <c r="A13047" s="16" t="s">
        <v>260</v>
      </c>
      <c r="B13047" s="16">
        <v>37312</v>
      </c>
      <c r="C13047" s="16">
        <v>100</v>
      </c>
      <c r="D13047" s="16">
        <v>86</v>
      </c>
      <c r="E13047" s="17">
        <v>35125</v>
      </c>
      <c r="F13047" s="17"/>
    </row>
    <row r="13048" spans="1:6" x14ac:dyDescent="0.25">
      <c r="A13048" s="16" t="s">
        <v>260</v>
      </c>
      <c r="B13048" s="16">
        <v>38116</v>
      </c>
      <c r="C13048" s="16">
        <v>88</v>
      </c>
      <c r="D13048" s="16">
        <v>47.9</v>
      </c>
      <c r="E13048" s="17">
        <v>32764</v>
      </c>
      <c r="F13048" s="17"/>
    </row>
    <row r="13049" spans="1:6" x14ac:dyDescent="0.25">
      <c r="A13049" s="16" t="s">
        <v>260</v>
      </c>
      <c r="B13049" s="16">
        <v>37604</v>
      </c>
      <c r="C13049" s="16">
        <v>109</v>
      </c>
      <c r="D13049" s="16">
        <v>89</v>
      </c>
      <c r="E13049" s="17">
        <v>34968</v>
      </c>
      <c r="F13049" s="17"/>
    </row>
    <row r="13050" spans="1:6" x14ac:dyDescent="0.25">
      <c r="A13050" s="16" t="s">
        <v>260</v>
      </c>
      <c r="B13050" s="16">
        <v>37756</v>
      </c>
      <c r="C13050" s="16">
        <v>76</v>
      </c>
      <c r="D13050" s="16">
        <v>67.400000000000006</v>
      </c>
      <c r="E13050" s="17">
        <v>33717</v>
      </c>
      <c r="F13050" s="17"/>
    </row>
    <row r="13051" spans="1:6" x14ac:dyDescent="0.25">
      <c r="A13051" s="16" t="s">
        <v>260</v>
      </c>
      <c r="B13051" s="16">
        <v>37221</v>
      </c>
      <c r="C13051" s="16">
        <v>90</v>
      </c>
      <c r="D13051" s="16">
        <v>81.7</v>
      </c>
      <c r="E13051" s="17">
        <v>42563</v>
      </c>
      <c r="F13051" s="17"/>
    </row>
    <row r="13052" spans="1:6" x14ac:dyDescent="0.25">
      <c r="A13052" s="16" t="s">
        <v>260</v>
      </c>
      <c r="B13052" s="16">
        <v>37166</v>
      </c>
      <c r="C13052" s="16">
        <v>114</v>
      </c>
      <c r="D13052" s="16">
        <v>101.2</v>
      </c>
      <c r="E13052" s="17">
        <v>28278</v>
      </c>
      <c r="F13052" s="17"/>
    </row>
    <row r="13053" spans="1:6" x14ac:dyDescent="0.25">
      <c r="A13053" s="16" t="s">
        <v>260</v>
      </c>
      <c r="B13053" s="16">
        <v>37043</v>
      </c>
      <c r="C13053" s="16">
        <v>121</v>
      </c>
      <c r="D13053" s="16">
        <v>91.7</v>
      </c>
      <c r="E13053" s="17">
        <v>35704</v>
      </c>
      <c r="F13053" s="17"/>
    </row>
    <row r="13054" spans="1:6" x14ac:dyDescent="0.25">
      <c r="A13054" s="16" t="s">
        <v>260</v>
      </c>
      <c r="B13054" s="16">
        <v>37405</v>
      </c>
      <c r="C13054" s="16">
        <v>148</v>
      </c>
      <c r="D13054" s="16">
        <v>97.9</v>
      </c>
      <c r="E13054" s="17">
        <v>32843</v>
      </c>
      <c r="F13054" s="17"/>
    </row>
    <row r="13055" spans="1:6" x14ac:dyDescent="0.25">
      <c r="A13055" s="16" t="s">
        <v>260</v>
      </c>
      <c r="B13055" s="16">
        <v>37148</v>
      </c>
      <c r="C13055" s="16">
        <v>112</v>
      </c>
      <c r="D13055" s="16">
        <v>71.7</v>
      </c>
      <c r="E13055" s="17">
        <v>33970</v>
      </c>
      <c r="F13055" s="17"/>
    </row>
    <row r="13056" spans="1:6" x14ac:dyDescent="0.25">
      <c r="A13056" s="16" t="s">
        <v>260</v>
      </c>
      <c r="B13056" s="16">
        <v>37115</v>
      </c>
      <c r="C13056" s="16">
        <v>139</v>
      </c>
      <c r="D13056" s="16">
        <v>130.4</v>
      </c>
      <c r="E13056" s="17">
        <v>41654</v>
      </c>
      <c r="F13056" s="17"/>
    </row>
    <row r="13057" spans="1:6" x14ac:dyDescent="0.25">
      <c r="A13057" s="16" t="s">
        <v>260</v>
      </c>
      <c r="B13057" s="16">
        <v>38107</v>
      </c>
      <c r="C13057" s="16">
        <v>103</v>
      </c>
      <c r="D13057" s="16">
        <v>92.1</v>
      </c>
      <c r="E13057" s="17">
        <v>37165</v>
      </c>
      <c r="F13057" s="17"/>
    </row>
    <row r="13058" spans="1:6" x14ac:dyDescent="0.25">
      <c r="A13058" s="16" t="s">
        <v>260</v>
      </c>
      <c r="B13058" s="16">
        <v>37072</v>
      </c>
      <c r="C13058" s="16">
        <v>38</v>
      </c>
      <c r="D13058" s="16">
        <v>34.5</v>
      </c>
      <c r="E13058" s="17">
        <v>39259</v>
      </c>
      <c r="F13058" s="17"/>
    </row>
    <row r="13059" spans="1:6" x14ac:dyDescent="0.25">
      <c r="A13059" s="16" t="s">
        <v>260</v>
      </c>
      <c r="B13059" s="16">
        <v>38464</v>
      </c>
      <c r="C13059" s="16">
        <v>96</v>
      </c>
      <c r="D13059" s="16">
        <v>86.7</v>
      </c>
      <c r="E13059" s="17">
        <v>31418</v>
      </c>
      <c r="F13059" s="17"/>
    </row>
    <row r="13060" spans="1:6" x14ac:dyDescent="0.25">
      <c r="A13060" s="16" t="s">
        <v>260</v>
      </c>
      <c r="B13060" s="16">
        <v>37371</v>
      </c>
      <c r="C13060" s="16">
        <v>128</v>
      </c>
      <c r="D13060" s="16">
        <v>103</v>
      </c>
      <c r="E13060" s="17">
        <v>33848</v>
      </c>
      <c r="F13060" s="17"/>
    </row>
    <row r="13061" spans="1:6" x14ac:dyDescent="0.25">
      <c r="A13061" s="16" t="s">
        <v>260</v>
      </c>
      <c r="B13061" s="16">
        <v>37643</v>
      </c>
      <c r="C13061" s="16">
        <v>76</v>
      </c>
      <c r="D13061" s="16">
        <v>67.599999999999994</v>
      </c>
      <c r="E13061" s="17">
        <v>37557</v>
      </c>
      <c r="F13061" s="17"/>
    </row>
    <row r="13062" spans="1:6" x14ac:dyDescent="0.25">
      <c r="A13062" s="16" t="s">
        <v>260</v>
      </c>
      <c r="B13062" s="16">
        <v>37683</v>
      </c>
      <c r="C13062" s="16">
        <v>120</v>
      </c>
      <c r="D13062" s="16">
        <v>105.7</v>
      </c>
      <c r="E13062" s="17">
        <v>32478</v>
      </c>
      <c r="F13062" s="17"/>
    </row>
    <row r="13063" spans="1:6" x14ac:dyDescent="0.25">
      <c r="A13063" s="16" t="s">
        <v>260</v>
      </c>
      <c r="B13063" s="16">
        <v>38024</v>
      </c>
      <c r="C13063" s="16">
        <v>130</v>
      </c>
      <c r="D13063" s="16">
        <v>105.5</v>
      </c>
      <c r="E13063" s="17">
        <v>37347</v>
      </c>
      <c r="F13063" s="17"/>
    </row>
    <row r="13064" spans="1:6" x14ac:dyDescent="0.25">
      <c r="A13064" s="16" t="s">
        <v>260</v>
      </c>
      <c r="B13064" s="16">
        <v>38578</v>
      </c>
      <c r="C13064" s="16">
        <v>62</v>
      </c>
      <c r="D13064" s="16">
        <v>53.1</v>
      </c>
      <c r="E13064" s="17">
        <v>41171</v>
      </c>
      <c r="F13064" s="17"/>
    </row>
    <row r="13065" spans="1:6" x14ac:dyDescent="0.25">
      <c r="A13065" s="16" t="s">
        <v>260</v>
      </c>
      <c r="B13065" s="16">
        <v>38024</v>
      </c>
      <c r="C13065" s="16">
        <v>123</v>
      </c>
      <c r="D13065" s="16">
        <v>82.5</v>
      </c>
      <c r="E13065" s="17">
        <v>40137</v>
      </c>
      <c r="F13065" s="17"/>
    </row>
    <row r="13066" spans="1:6" x14ac:dyDescent="0.25">
      <c r="A13066" s="16" t="s">
        <v>260</v>
      </c>
      <c r="B13066" s="16">
        <v>38340</v>
      </c>
      <c r="C13066" s="16">
        <v>132</v>
      </c>
      <c r="D13066" s="16">
        <v>94.5</v>
      </c>
      <c r="E13066" s="17">
        <v>37712</v>
      </c>
      <c r="F13066" s="17"/>
    </row>
    <row r="13067" spans="1:6" x14ac:dyDescent="0.25">
      <c r="A13067" s="16" t="s">
        <v>260</v>
      </c>
      <c r="B13067" s="16">
        <v>37061</v>
      </c>
      <c r="C13067" s="16">
        <v>164</v>
      </c>
      <c r="D13067" s="16">
        <v>124.2</v>
      </c>
      <c r="E13067" s="17">
        <v>35247</v>
      </c>
      <c r="F13067" s="17"/>
    </row>
    <row r="13068" spans="1:6" x14ac:dyDescent="0.25">
      <c r="A13068" s="16" t="s">
        <v>260</v>
      </c>
      <c r="B13068" s="16">
        <v>37172</v>
      </c>
      <c r="C13068" s="16">
        <v>66</v>
      </c>
      <c r="D13068" s="16">
        <v>53</v>
      </c>
      <c r="E13068" s="17">
        <v>38632</v>
      </c>
      <c r="F13068" s="17"/>
    </row>
    <row r="13069" spans="1:6" x14ac:dyDescent="0.25">
      <c r="A13069" s="16" t="s">
        <v>260</v>
      </c>
      <c r="B13069" s="16">
        <v>37854</v>
      </c>
      <c r="C13069" s="16">
        <v>157</v>
      </c>
      <c r="D13069" s="16">
        <v>71.8</v>
      </c>
      <c r="E13069" s="17">
        <v>29763</v>
      </c>
      <c r="F13069" s="17"/>
    </row>
    <row r="13070" spans="1:6" x14ac:dyDescent="0.25">
      <c r="A13070" s="16" t="s">
        <v>261</v>
      </c>
      <c r="B13070" s="16">
        <v>78130</v>
      </c>
      <c r="C13070" s="16">
        <v>154</v>
      </c>
      <c r="D13070" s="16">
        <v>128.69999999999999</v>
      </c>
      <c r="E13070" s="17">
        <v>27912</v>
      </c>
      <c r="F13070" s="17"/>
    </row>
    <row r="13071" spans="1:6" x14ac:dyDescent="0.25">
      <c r="A13071" s="16" t="s">
        <v>261</v>
      </c>
      <c r="B13071" s="16">
        <v>76903</v>
      </c>
      <c r="C13071" s="16">
        <v>28</v>
      </c>
      <c r="D13071" s="16">
        <v>13.4</v>
      </c>
      <c r="E13071" s="17">
        <v>31667</v>
      </c>
      <c r="F13071" s="17"/>
    </row>
    <row r="13072" spans="1:6" x14ac:dyDescent="0.25">
      <c r="A13072" s="16" t="s">
        <v>261</v>
      </c>
      <c r="B13072" s="16">
        <v>77469</v>
      </c>
      <c r="C13072" s="16">
        <v>36</v>
      </c>
      <c r="D13072" s="16">
        <v>15.2</v>
      </c>
      <c r="E13072" s="17">
        <v>32422</v>
      </c>
      <c r="F13072" s="17"/>
    </row>
    <row r="13073" spans="1:6" x14ac:dyDescent="0.25">
      <c r="A13073" s="16" t="s">
        <v>261</v>
      </c>
      <c r="B13073" s="16">
        <v>79360</v>
      </c>
      <c r="C13073" s="16">
        <v>58</v>
      </c>
      <c r="D13073" s="16">
        <v>33.9</v>
      </c>
      <c r="E13073" s="17">
        <v>35895</v>
      </c>
      <c r="F13073" s="17"/>
    </row>
    <row r="13074" spans="1:6" x14ac:dyDescent="0.25">
      <c r="A13074" s="16" t="s">
        <v>261</v>
      </c>
      <c r="B13074" s="16">
        <v>76201</v>
      </c>
      <c r="C13074" s="16">
        <v>196</v>
      </c>
      <c r="D13074" s="16">
        <v>83.3</v>
      </c>
      <c r="E13074" s="17">
        <v>34082</v>
      </c>
      <c r="F13074" s="17"/>
    </row>
    <row r="13075" spans="1:6" x14ac:dyDescent="0.25">
      <c r="A13075" s="16" t="s">
        <v>261</v>
      </c>
      <c r="B13075" s="16">
        <v>76114</v>
      </c>
      <c r="C13075" s="16">
        <v>92</v>
      </c>
      <c r="D13075" s="16">
        <v>53.7</v>
      </c>
      <c r="E13075" s="17">
        <v>34085</v>
      </c>
      <c r="F13075" s="17"/>
    </row>
    <row r="13076" spans="1:6" x14ac:dyDescent="0.25">
      <c r="A13076" s="16" t="s">
        <v>261</v>
      </c>
      <c r="B13076" s="16">
        <v>75243</v>
      </c>
      <c r="C13076" s="16">
        <v>116</v>
      </c>
      <c r="D13076" s="16">
        <v>98.3</v>
      </c>
      <c r="E13076" s="17">
        <v>34725</v>
      </c>
      <c r="F13076" s="17"/>
    </row>
    <row r="13077" spans="1:6" x14ac:dyDescent="0.25">
      <c r="A13077" s="16" t="s">
        <v>261</v>
      </c>
      <c r="B13077" s="16">
        <v>79567</v>
      </c>
      <c r="C13077" s="16">
        <v>48</v>
      </c>
      <c r="D13077" s="16">
        <v>17.899999999999999</v>
      </c>
      <c r="E13077" s="17">
        <v>36670</v>
      </c>
      <c r="F13077" s="17"/>
    </row>
    <row r="13078" spans="1:6" x14ac:dyDescent="0.25">
      <c r="A13078" s="16" t="s">
        <v>261</v>
      </c>
      <c r="B13078" s="16">
        <v>75860</v>
      </c>
      <c r="C13078" s="16">
        <v>98</v>
      </c>
      <c r="D13078" s="16">
        <v>30.9</v>
      </c>
      <c r="E13078" s="17">
        <v>37146</v>
      </c>
      <c r="F13078" s="17"/>
    </row>
    <row r="13079" spans="1:6" x14ac:dyDescent="0.25">
      <c r="A13079" s="16" t="s">
        <v>261</v>
      </c>
      <c r="B13079" s="16">
        <v>75243</v>
      </c>
      <c r="C13079" s="16">
        <v>57</v>
      </c>
      <c r="D13079" s="16">
        <v>44.9</v>
      </c>
      <c r="E13079" s="17">
        <v>37223</v>
      </c>
      <c r="F13079" s="17"/>
    </row>
    <row r="13080" spans="1:6" x14ac:dyDescent="0.25">
      <c r="A13080" s="16" t="s">
        <v>261</v>
      </c>
      <c r="B13080" s="16">
        <v>78009</v>
      </c>
      <c r="C13080" s="16">
        <v>116</v>
      </c>
      <c r="D13080" s="16">
        <v>81.400000000000006</v>
      </c>
      <c r="E13080" s="17">
        <v>37792</v>
      </c>
      <c r="F13080" s="17"/>
    </row>
    <row r="13081" spans="1:6" x14ac:dyDescent="0.25">
      <c r="A13081" s="16" t="s">
        <v>261</v>
      </c>
      <c r="B13081" s="16">
        <v>79707</v>
      </c>
      <c r="C13081" s="16">
        <v>156</v>
      </c>
      <c r="D13081" s="16">
        <v>112.8</v>
      </c>
      <c r="E13081" s="17">
        <v>38077</v>
      </c>
      <c r="F13081" s="17"/>
    </row>
    <row r="13082" spans="1:6" x14ac:dyDescent="0.25">
      <c r="A13082" s="16" t="s">
        <v>261</v>
      </c>
      <c r="B13082" s="16">
        <v>75835</v>
      </c>
      <c r="C13082" s="16">
        <v>90</v>
      </c>
      <c r="D13082" s="16">
        <v>48</v>
      </c>
      <c r="E13082" s="17">
        <v>38353</v>
      </c>
      <c r="F13082" s="17"/>
    </row>
    <row r="13083" spans="1:6" x14ac:dyDescent="0.25">
      <c r="A13083" s="16" t="s">
        <v>261</v>
      </c>
      <c r="B13083" s="16">
        <v>75216</v>
      </c>
      <c r="C13083" s="16">
        <v>150</v>
      </c>
      <c r="D13083" s="16">
        <v>66.7</v>
      </c>
      <c r="E13083" s="17">
        <v>41373</v>
      </c>
      <c r="F13083" s="17"/>
    </row>
    <row r="13084" spans="1:6" x14ac:dyDescent="0.25">
      <c r="A13084" s="16" t="s">
        <v>261</v>
      </c>
      <c r="B13084" s="16">
        <v>79226</v>
      </c>
      <c r="C13084" s="16">
        <v>61</v>
      </c>
      <c r="D13084" s="16">
        <v>55.8</v>
      </c>
      <c r="E13084" s="17">
        <v>42768</v>
      </c>
      <c r="F13084" s="17"/>
    </row>
    <row r="13085" spans="1:6" x14ac:dyDescent="0.25">
      <c r="A13085" s="16" t="s">
        <v>261</v>
      </c>
      <c r="B13085" s="16">
        <v>78596</v>
      </c>
      <c r="C13085" s="16">
        <v>60</v>
      </c>
      <c r="D13085" s="16">
        <v>56.5</v>
      </c>
      <c r="E13085" s="17">
        <v>34522</v>
      </c>
      <c r="F13085" s="17"/>
    </row>
    <row r="13086" spans="1:6" x14ac:dyDescent="0.25">
      <c r="A13086" s="16" t="s">
        <v>261</v>
      </c>
      <c r="B13086" s="16">
        <v>75225</v>
      </c>
      <c r="C13086" s="16">
        <v>90</v>
      </c>
      <c r="D13086" s="16">
        <v>30.8</v>
      </c>
      <c r="E13086" s="17">
        <v>33276</v>
      </c>
      <c r="F13086" s="17"/>
    </row>
    <row r="13087" spans="1:6" x14ac:dyDescent="0.25">
      <c r="A13087" s="16" t="s">
        <v>261</v>
      </c>
      <c r="B13087" s="16">
        <v>78624</v>
      </c>
      <c r="C13087" s="16">
        <v>120</v>
      </c>
      <c r="D13087" s="16">
        <v>90.3</v>
      </c>
      <c r="E13087" s="17">
        <v>33445</v>
      </c>
      <c r="F13087" s="17"/>
    </row>
    <row r="13088" spans="1:6" x14ac:dyDescent="0.25">
      <c r="A13088" s="16" t="s">
        <v>261</v>
      </c>
      <c r="B13088" s="16">
        <v>77584</v>
      </c>
      <c r="C13088" s="16">
        <v>104</v>
      </c>
      <c r="D13088" s="16">
        <v>36.5</v>
      </c>
      <c r="E13088" s="17">
        <v>43153</v>
      </c>
      <c r="F13088" s="17"/>
    </row>
    <row r="13089" spans="1:6" x14ac:dyDescent="0.25">
      <c r="A13089" s="16" t="s">
        <v>261</v>
      </c>
      <c r="B13089" s="16">
        <v>79705</v>
      </c>
      <c r="C13089" s="16">
        <v>106</v>
      </c>
      <c r="D13089" s="16">
        <v>79.3</v>
      </c>
      <c r="E13089" s="17">
        <v>37344</v>
      </c>
      <c r="F13089" s="17"/>
    </row>
    <row r="13090" spans="1:6" x14ac:dyDescent="0.25">
      <c r="A13090" s="16" t="s">
        <v>261</v>
      </c>
      <c r="B13090" s="16">
        <v>76117</v>
      </c>
      <c r="C13090" s="16">
        <v>127</v>
      </c>
      <c r="D13090" s="16">
        <v>90.9</v>
      </c>
      <c r="E13090" s="17">
        <v>37473</v>
      </c>
      <c r="F13090" s="17"/>
    </row>
    <row r="13091" spans="1:6" x14ac:dyDescent="0.25">
      <c r="A13091" s="16" t="s">
        <v>261</v>
      </c>
      <c r="B13091" s="16">
        <v>78861</v>
      </c>
      <c r="C13091" s="16">
        <v>75</v>
      </c>
      <c r="D13091" s="16">
        <v>52.3</v>
      </c>
      <c r="E13091" s="17">
        <v>31730</v>
      </c>
      <c r="F13091" s="17"/>
    </row>
    <row r="13092" spans="1:6" x14ac:dyDescent="0.25">
      <c r="A13092" s="16" t="s">
        <v>261</v>
      </c>
      <c r="B13092" s="16">
        <v>76234</v>
      </c>
      <c r="C13092" s="16">
        <v>60</v>
      </c>
      <c r="D13092" s="16">
        <v>48.5</v>
      </c>
      <c r="E13092" s="17">
        <v>34885</v>
      </c>
      <c r="F13092" s="17"/>
    </row>
    <row r="13093" spans="1:6" x14ac:dyDescent="0.25">
      <c r="A13093" s="16" t="s">
        <v>261</v>
      </c>
      <c r="B13093" s="16">
        <v>76104</v>
      </c>
      <c r="C13093" s="16">
        <v>136</v>
      </c>
      <c r="D13093" s="16">
        <v>99.5</v>
      </c>
      <c r="E13093" s="17">
        <v>40381</v>
      </c>
      <c r="F13093" s="17"/>
    </row>
    <row r="13094" spans="1:6" x14ac:dyDescent="0.25">
      <c r="A13094" s="16" t="s">
        <v>261</v>
      </c>
      <c r="B13094" s="16">
        <v>76011</v>
      </c>
      <c r="C13094" s="16">
        <v>114</v>
      </c>
      <c r="D13094" s="16">
        <v>49</v>
      </c>
      <c r="E13094" s="17">
        <v>37075</v>
      </c>
      <c r="F13094" s="17"/>
    </row>
    <row r="13095" spans="1:6" x14ac:dyDescent="0.25">
      <c r="A13095" s="16" t="s">
        <v>261</v>
      </c>
      <c r="B13095" s="16">
        <v>78212</v>
      </c>
      <c r="C13095" s="16">
        <v>150</v>
      </c>
      <c r="D13095" s="16">
        <v>87</v>
      </c>
      <c r="E13095" s="17">
        <v>31826</v>
      </c>
      <c r="F13095" s="17"/>
    </row>
    <row r="13096" spans="1:6" x14ac:dyDescent="0.25">
      <c r="A13096" s="16" t="s">
        <v>261</v>
      </c>
      <c r="B13096" s="16">
        <v>79106</v>
      </c>
      <c r="C13096" s="16">
        <v>60</v>
      </c>
      <c r="D13096" s="16">
        <v>39.9</v>
      </c>
      <c r="E13096" s="17">
        <v>29221</v>
      </c>
      <c r="F13096" s="17"/>
    </row>
    <row r="13097" spans="1:6" x14ac:dyDescent="0.25">
      <c r="A13097" s="16" t="s">
        <v>261</v>
      </c>
      <c r="B13097" s="16">
        <v>77630</v>
      </c>
      <c r="C13097" s="16">
        <v>120</v>
      </c>
      <c r="D13097" s="16">
        <v>76</v>
      </c>
      <c r="E13097" s="17">
        <v>38785</v>
      </c>
      <c r="F13097" s="17"/>
    </row>
    <row r="13098" spans="1:6" x14ac:dyDescent="0.25">
      <c r="A13098" s="16" t="s">
        <v>261</v>
      </c>
      <c r="B13098" s="16">
        <v>78666</v>
      </c>
      <c r="C13098" s="16">
        <v>129</v>
      </c>
      <c r="D13098" s="16">
        <v>93</v>
      </c>
      <c r="E13098" s="17">
        <v>35462</v>
      </c>
      <c r="F13098" s="17"/>
    </row>
    <row r="13099" spans="1:6" x14ac:dyDescent="0.25">
      <c r="A13099" s="16" t="s">
        <v>261</v>
      </c>
      <c r="B13099" s="16">
        <v>77625</v>
      </c>
      <c r="C13099" s="16">
        <v>60</v>
      </c>
      <c r="D13099" s="16">
        <v>54.3</v>
      </c>
      <c r="E13099" s="17">
        <v>31343</v>
      </c>
      <c r="F13099" s="17"/>
    </row>
    <row r="13100" spans="1:6" x14ac:dyDescent="0.25">
      <c r="A13100" s="16" t="s">
        <v>261</v>
      </c>
      <c r="B13100" s="16">
        <v>77706</v>
      </c>
      <c r="C13100" s="16">
        <v>42</v>
      </c>
      <c r="D13100" s="16">
        <v>44.6</v>
      </c>
      <c r="E13100" s="17">
        <v>38938</v>
      </c>
      <c r="F13100" s="17"/>
    </row>
    <row r="13101" spans="1:6" x14ac:dyDescent="0.25">
      <c r="A13101" s="16" t="s">
        <v>261</v>
      </c>
      <c r="B13101" s="16">
        <v>78746</v>
      </c>
      <c r="C13101" s="16">
        <v>90</v>
      </c>
      <c r="D13101" s="16">
        <v>63.1</v>
      </c>
      <c r="E13101" s="17">
        <v>32882</v>
      </c>
      <c r="F13101" s="17"/>
    </row>
    <row r="13102" spans="1:6" x14ac:dyDescent="0.25">
      <c r="A13102" s="16" t="s">
        <v>261</v>
      </c>
      <c r="B13102" s="16">
        <v>77531</v>
      </c>
      <c r="C13102" s="16">
        <v>119</v>
      </c>
      <c r="D13102" s="16">
        <v>68.3</v>
      </c>
      <c r="E13102" s="17">
        <v>40907</v>
      </c>
      <c r="F13102" s="17"/>
    </row>
    <row r="13103" spans="1:6" x14ac:dyDescent="0.25">
      <c r="A13103" s="16" t="s">
        <v>261</v>
      </c>
      <c r="B13103" s="16">
        <v>76543</v>
      </c>
      <c r="C13103" s="16">
        <v>64</v>
      </c>
      <c r="D13103" s="16">
        <v>57.9</v>
      </c>
      <c r="E13103" s="17">
        <v>30967</v>
      </c>
      <c r="F13103" s="17"/>
    </row>
    <row r="13104" spans="1:6" x14ac:dyDescent="0.25">
      <c r="A13104" s="16" t="s">
        <v>261</v>
      </c>
      <c r="B13104" s="16">
        <v>79201</v>
      </c>
      <c r="C13104" s="16">
        <v>120</v>
      </c>
      <c r="D13104" s="16">
        <v>47.3</v>
      </c>
      <c r="E13104" s="17">
        <v>33801</v>
      </c>
      <c r="F13104" s="17"/>
    </row>
    <row r="13105" spans="1:6" x14ac:dyDescent="0.25">
      <c r="A13105" s="16" t="s">
        <v>261</v>
      </c>
      <c r="B13105" s="16">
        <v>77070</v>
      </c>
      <c r="C13105" s="16">
        <v>98</v>
      </c>
      <c r="D13105" s="16">
        <v>69.3</v>
      </c>
      <c r="E13105" s="17">
        <v>40071</v>
      </c>
      <c r="F13105" s="17"/>
    </row>
    <row r="13106" spans="1:6" x14ac:dyDescent="0.25">
      <c r="A13106" s="16" t="s">
        <v>261</v>
      </c>
      <c r="B13106" s="16">
        <v>77901</v>
      </c>
      <c r="C13106" s="16">
        <v>56</v>
      </c>
      <c r="D13106" s="16">
        <v>46.3</v>
      </c>
      <c r="E13106" s="17">
        <v>36077</v>
      </c>
      <c r="F13106" s="17"/>
    </row>
    <row r="13107" spans="1:6" x14ac:dyDescent="0.25">
      <c r="A13107" s="16" t="s">
        <v>261</v>
      </c>
      <c r="B13107" s="16">
        <v>76135</v>
      </c>
      <c r="C13107" s="16">
        <v>148</v>
      </c>
      <c r="D13107" s="16">
        <v>84.9</v>
      </c>
      <c r="E13107" s="17">
        <v>33197</v>
      </c>
      <c r="F13107" s="17"/>
    </row>
    <row r="13108" spans="1:6" x14ac:dyDescent="0.25">
      <c r="A13108" s="16" t="s">
        <v>261</v>
      </c>
      <c r="B13108" s="16">
        <v>79930</v>
      </c>
      <c r="C13108" s="16">
        <v>48</v>
      </c>
      <c r="D13108" s="16">
        <v>47</v>
      </c>
      <c r="E13108" s="17">
        <v>36039</v>
      </c>
      <c r="F13108" s="17"/>
    </row>
    <row r="13109" spans="1:6" x14ac:dyDescent="0.25">
      <c r="A13109" s="16" t="s">
        <v>261</v>
      </c>
      <c r="B13109" s="16">
        <v>79124</v>
      </c>
      <c r="C13109" s="16">
        <v>120</v>
      </c>
      <c r="D13109" s="16">
        <v>71.599999999999994</v>
      </c>
      <c r="E13109" s="17">
        <v>43377</v>
      </c>
      <c r="F13109" s="17"/>
    </row>
    <row r="13110" spans="1:6" x14ac:dyDescent="0.25">
      <c r="A13110" s="16" t="s">
        <v>261</v>
      </c>
      <c r="B13110" s="16">
        <v>78258</v>
      </c>
      <c r="C13110" s="16">
        <v>152</v>
      </c>
      <c r="D13110" s="16">
        <v>122.3</v>
      </c>
      <c r="E13110" s="17">
        <v>37754</v>
      </c>
      <c r="F13110" s="17"/>
    </row>
    <row r="13111" spans="1:6" x14ac:dyDescent="0.25">
      <c r="A13111" s="16" t="s">
        <v>261</v>
      </c>
      <c r="B13111" s="16">
        <v>76133</v>
      </c>
      <c r="C13111" s="16">
        <v>198</v>
      </c>
      <c r="D13111" s="16">
        <v>134.1</v>
      </c>
      <c r="E13111" s="17">
        <v>36553</v>
      </c>
      <c r="F13111" s="17"/>
    </row>
    <row r="13112" spans="1:6" x14ac:dyDescent="0.25">
      <c r="A13112" s="16" t="s">
        <v>261</v>
      </c>
      <c r="B13112" s="16">
        <v>75503</v>
      </c>
      <c r="C13112" s="16">
        <v>104</v>
      </c>
      <c r="D13112" s="16">
        <v>77.3</v>
      </c>
      <c r="E13112" s="17">
        <v>38706</v>
      </c>
      <c r="F13112" s="17"/>
    </row>
    <row r="13113" spans="1:6" x14ac:dyDescent="0.25">
      <c r="A13113" s="16" t="s">
        <v>261</v>
      </c>
      <c r="B13113" s="16">
        <v>75751</v>
      </c>
      <c r="C13113" s="16">
        <v>76</v>
      </c>
      <c r="D13113" s="16">
        <v>79.7</v>
      </c>
      <c r="E13113" s="17">
        <v>34642</v>
      </c>
      <c r="F13113" s="17"/>
    </row>
    <row r="13114" spans="1:6" x14ac:dyDescent="0.25">
      <c r="A13114" s="16" t="s">
        <v>261</v>
      </c>
      <c r="B13114" s="16">
        <v>79416</v>
      </c>
      <c r="C13114" s="16">
        <v>114</v>
      </c>
      <c r="D13114" s="16">
        <v>96.2</v>
      </c>
      <c r="E13114" s="17">
        <v>35018</v>
      </c>
      <c r="F13114" s="17"/>
    </row>
    <row r="13115" spans="1:6" x14ac:dyDescent="0.25">
      <c r="A13115" s="16" t="s">
        <v>261</v>
      </c>
      <c r="B13115" s="16">
        <v>75701</v>
      </c>
      <c r="C13115" s="16">
        <v>120</v>
      </c>
      <c r="D13115" s="16">
        <v>92.4</v>
      </c>
      <c r="E13115" s="17">
        <v>30790</v>
      </c>
      <c r="F13115" s="17"/>
    </row>
    <row r="13116" spans="1:6" x14ac:dyDescent="0.25">
      <c r="A13116" s="16" t="s">
        <v>261</v>
      </c>
      <c r="B13116" s="16">
        <v>79601</v>
      </c>
      <c r="C13116" s="16">
        <v>116</v>
      </c>
      <c r="D13116" s="16">
        <v>83.3</v>
      </c>
      <c r="E13116" s="17">
        <v>34460</v>
      </c>
      <c r="F13116" s="17"/>
    </row>
    <row r="13117" spans="1:6" x14ac:dyDescent="0.25">
      <c r="A13117" s="16" t="s">
        <v>261</v>
      </c>
      <c r="B13117" s="16">
        <v>78852</v>
      </c>
      <c r="C13117" s="16">
        <v>104</v>
      </c>
      <c r="D13117" s="16">
        <v>91.4</v>
      </c>
      <c r="E13117" s="17">
        <v>42836</v>
      </c>
      <c r="F13117" s="17"/>
    </row>
    <row r="13118" spans="1:6" x14ac:dyDescent="0.25">
      <c r="A13118" s="16" t="s">
        <v>261</v>
      </c>
      <c r="B13118" s="16">
        <v>76086</v>
      </c>
      <c r="C13118" s="16">
        <v>132</v>
      </c>
      <c r="D13118" s="16">
        <v>107.3</v>
      </c>
      <c r="E13118" s="17">
        <v>37846</v>
      </c>
      <c r="F13118" s="17"/>
    </row>
    <row r="13119" spans="1:6" x14ac:dyDescent="0.25">
      <c r="A13119" s="16" t="s">
        <v>261</v>
      </c>
      <c r="B13119" s="16">
        <v>79762</v>
      </c>
      <c r="C13119" s="16">
        <v>117</v>
      </c>
      <c r="D13119" s="16">
        <v>86.3</v>
      </c>
      <c r="E13119" s="17">
        <v>34088</v>
      </c>
      <c r="F13119" s="17"/>
    </row>
    <row r="13120" spans="1:6" x14ac:dyDescent="0.25">
      <c r="A13120" s="16" t="s">
        <v>261</v>
      </c>
      <c r="B13120" s="16">
        <v>75840</v>
      </c>
      <c r="C13120" s="16">
        <v>101</v>
      </c>
      <c r="D13120" s="16">
        <v>86</v>
      </c>
      <c r="E13120" s="17">
        <v>39065</v>
      </c>
      <c r="F13120" s="17"/>
    </row>
    <row r="13121" spans="1:6" x14ac:dyDescent="0.25">
      <c r="A13121" s="16" t="s">
        <v>261</v>
      </c>
      <c r="B13121" s="16">
        <v>77418</v>
      </c>
      <c r="C13121" s="16">
        <v>50</v>
      </c>
      <c r="D13121" s="16">
        <v>33.299999999999997</v>
      </c>
      <c r="E13121" s="17">
        <v>43144</v>
      </c>
      <c r="F13121" s="17"/>
    </row>
    <row r="13122" spans="1:6" x14ac:dyDescent="0.25">
      <c r="A13122" s="16" t="s">
        <v>261</v>
      </c>
      <c r="B13122" s="16">
        <v>76801</v>
      </c>
      <c r="C13122" s="16">
        <v>90</v>
      </c>
      <c r="D13122" s="16">
        <v>67</v>
      </c>
      <c r="E13122" s="17">
        <v>40639</v>
      </c>
      <c r="F13122" s="17"/>
    </row>
    <row r="13123" spans="1:6" x14ac:dyDescent="0.25">
      <c r="A13123" s="16" t="s">
        <v>261</v>
      </c>
      <c r="B13123" s="16">
        <v>79088</v>
      </c>
      <c r="C13123" s="16">
        <v>52</v>
      </c>
      <c r="D13123" s="16">
        <v>23.8</v>
      </c>
      <c r="E13123" s="17">
        <v>34386</v>
      </c>
      <c r="F13123" s="17"/>
    </row>
    <row r="13124" spans="1:6" x14ac:dyDescent="0.25">
      <c r="A13124" s="16" t="s">
        <v>261</v>
      </c>
      <c r="B13124" s="16">
        <v>79735</v>
      </c>
      <c r="C13124" s="16">
        <v>120</v>
      </c>
      <c r="D13124" s="16">
        <v>75.400000000000006</v>
      </c>
      <c r="E13124" s="17">
        <v>35688</v>
      </c>
      <c r="F13124" s="17"/>
    </row>
    <row r="13125" spans="1:6" x14ac:dyDescent="0.25">
      <c r="A13125" s="16" t="s">
        <v>261</v>
      </c>
      <c r="B13125" s="16">
        <v>78629</v>
      </c>
      <c r="C13125" s="16">
        <v>132</v>
      </c>
      <c r="D13125" s="16">
        <v>111.9</v>
      </c>
      <c r="E13125" s="17">
        <v>39224</v>
      </c>
      <c r="F13125" s="17"/>
    </row>
    <row r="13126" spans="1:6" x14ac:dyDescent="0.25">
      <c r="A13126" s="16" t="s">
        <v>261</v>
      </c>
      <c r="B13126" s="16">
        <v>75482</v>
      </c>
      <c r="C13126" s="16">
        <v>146</v>
      </c>
      <c r="D13126" s="16">
        <v>89.2</v>
      </c>
      <c r="E13126" s="17">
        <v>34162</v>
      </c>
      <c r="F13126" s="17"/>
    </row>
    <row r="13127" spans="1:6" x14ac:dyDescent="0.25">
      <c r="A13127" s="16" t="s">
        <v>261</v>
      </c>
      <c r="B13127" s="16">
        <v>76903</v>
      </c>
      <c r="C13127" s="16">
        <v>72</v>
      </c>
      <c r="D13127" s="16">
        <v>64</v>
      </c>
      <c r="E13127" s="17">
        <v>38808</v>
      </c>
      <c r="F13127" s="17"/>
    </row>
    <row r="13128" spans="1:6" x14ac:dyDescent="0.25">
      <c r="A13128" s="16" t="s">
        <v>261</v>
      </c>
      <c r="B13128" s="16">
        <v>77856</v>
      </c>
      <c r="C13128" s="16">
        <v>90</v>
      </c>
      <c r="D13128" s="16">
        <v>51.4</v>
      </c>
      <c r="E13128" s="17">
        <v>36999</v>
      </c>
      <c r="F13128" s="17"/>
    </row>
    <row r="13129" spans="1:6" x14ac:dyDescent="0.25">
      <c r="A13129" s="16" t="s">
        <v>261</v>
      </c>
      <c r="B13129" s="16">
        <v>75075</v>
      </c>
      <c r="C13129" s="16">
        <v>160</v>
      </c>
      <c r="D13129" s="16">
        <v>73.5</v>
      </c>
      <c r="E13129" s="17">
        <v>32885</v>
      </c>
      <c r="F13129" s="17"/>
    </row>
    <row r="13130" spans="1:6" x14ac:dyDescent="0.25">
      <c r="A13130" s="16" t="s">
        <v>261</v>
      </c>
      <c r="B13130" s="16">
        <v>76051</v>
      </c>
      <c r="C13130" s="16">
        <v>100</v>
      </c>
      <c r="D13130" s="16">
        <v>63.3</v>
      </c>
      <c r="E13130" s="17">
        <v>42572</v>
      </c>
      <c r="F13130" s="17"/>
    </row>
    <row r="13131" spans="1:6" x14ac:dyDescent="0.25">
      <c r="A13131" s="16" t="s">
        <v>261</v>
      </c>
      <c r="B13131" s="16">
        <v>78411</v>
      </c>
      <c r="C13131" s="16">
        <v>204</v>
      </c>
      <c r="D13131" s="16">
        <v>135.69999999999999</v>
      </c>
      <c r="E13131" s="17">
        <v>31287</v>
      </c>
      <c r="F13131" s="17"/>
    </row>
    <row r="13132" spans="1:6" x14ac:dyDescent="0.25">
      <c r="A13132" s="16" t="s">
        <v>261</v>
      </c>
      <c r="B13132" s="16">
        <v>79720</v>
      </c>
      <c r="C13132" s="16">
        <v>117</v>
      </c>
      <c r="D13132" s="16">
        <v>88.9</v>
      </c>
      <c r="E13132" s="17">
        <v>34764</v>
      </c>
      <c r="F13132" s="17"/>
    </row>
    <row r="13133" spans="1:6" x14ac:dyDescent="0.25">
      <c r="A13133" s="16" t="s">
        <v>261</v>
      </c>
      <c r="B13133" s="16">
        <v>76201</v>
      </c>
      <c r="C13133" s="16">
        <v>60</v>
      </c>
      <c r="D13133" s="16">
        <v>51.3</v>
      </c>
      <c r="E13133" s="17">
        <v>34424</v>
      </c>
      <c r="F13133" s="17"/>
    </row>
    <row r="13134" spans="1:6" x14ac:dyDescent="0.25">
      <c r="A13134" s="16" t="s">
        <v>261</v>
      </c>
      <c r="B13134" s="16">
        <v>76233</v>
      </c>
      <c r="C13134" s="16">
        <v>65</v>
      </c>
      <c r="D13134" s="16">
        <v>35.5</v>
      </c>
      <c r="E13134" s="17">
        <v>34309</v>
      </c>
      <c r="F13134" s="17"/>
    </row>
    <row r="13135" spans="1:6" x14ac:dyDescent="0.25">
      <c r="A13135" s="16" t="s">
        <v>261</v>
      </c>
      <c r="B13135" s="16">
        <v>77418</v>
      </c>
      <c r="C13135" s="16">
        <v>85</v>
      </c>
      <c r="D13135" s="16">
        <v>36.700000000000003</v>
      </c>
      <c r="E13135" s="17">
        <v>39432</v>
      </c>
      <c r="F13135" s="17"/>
    </row>
    <row r="13136" spans="1:6" x14ac:dyDescent="0.25">
      <c r="A13136" s="16" t="s">
        <v>261</v>
      </c>
      <c r="B13136" s="16">
        <v>75442</v>
      </c>
      <c r="C13136" s="16">
        <v>128</v>
      </c>
      <c r="D13136" s="16">
        <v>117.6</v>
      </c>
      <c r="E13136" s="17">
        <v>42268</v>
      </c>
      <c r="F13136" s="17"/>
    </row>
    <row r="13137" spans="1:6" x14ac:dyDescent="0.25">
      <c r="A13137" s="16" t="s">
        <v>261</v>
      </c>
      <c r="B13137" s="16">
        <v>77707</v>
      </c>
      <c r="C13137" s="16">
        <v>214</v>
      </c>
      <c r="D13137" s="16">
        <v>106.4</v>
      </c>
      <c r="E13137" s="17">
        <v>27851</v>
      </c>
      <c r="F13137" s="17"/>
    </row>
    <row r="13138" spans="1:6" x14ac:dyDescent="0.25">
      <c r="A13138" s="16" t="s">
        <v>261</v>
      </c>
      <c r="B13138" s="16">
        <v>78332</v>
      </c>
      <c r="C13138" s="16">
        <v>136</v>
      </c>
      <c r="D13138" s="16">
        <v>79.7</v>
      </c>
      <c r="E13138" s="17">
        <v>34458</v>
      </c>
      <c r="F13138" s="17"/>
    </row>
    <row r="13139" spans="1:6" x14ac:dyDescent="0.25">
      <c r="A13139" s="16" t="s">
        <v>261</v>
      </c>
      <c r="B13139" s="16">
        <v>77995</v>
      </c>
      <c r="C13139" s="16">
        <v>106</v>
      </c>
      <c r="D13139" s="16">
        <v>56.3</v>
      </c>
      <c r="E13139" s="17">
        <v>31169</v>
      </c>
      <c r="F13139" s="17"/>
    </row>
    <row r="13140" spans="1:6" x14ac:dyDescent="0.25">
      <c r="A13140" s="16" t="s">
        <v>261</v>
      </c>
      <c r="B13140" s="16">
        <v>76086</v>
      </c>
      <c r="C13140" s="16">
        <v>59</v>
      </c>
      <c r="D13140" s="16">
        <v>51.7</v>
      </c>
      <c r="E13140" s="17">
        <v>39247</v>
      </c>
      <c r="F13140" s="17"/>
    </row>
    <row r="13141" spans="1:6" x14ac:dyDescent="0.25">
      <c r="A13141" s="16" t="s">
        <v>261</v>
      </c>
      <c r="B13141" s="16">
        <v>76801</v>
      </c>
      <c r="C13141" s="16">
        <v>128</v>
      </c>
      <c r="D13141" s="16">
        <v>73.3</v>
      </c>
      <c r="E13141" s="17">
        <v>34983</v>
      </c>
      <c r="F13141" s="17"/>
    </row>
    <row r="13142" spans="1:6" x14ac:dyDescent="0.25">
      <c r="A13142" s="16" t="s">
        <v>261</v>
      </c>
      <c r="B13142" s="16">
        <v>75211</v>
      </c>
      <c r="C13142" s="16">
        <v>135</v>
      </c>
      <c r="D13142" s="16">
        <v>87.7</v>
      </c>
      <c r="E13142" s="17">
        <v>33664</v>
      </c>
      <c r="F13142" s="17"/>
    </row>
    <row r="13143" spans="1:6" x14ac:dyDescent="0.25">
      <c r="A13143" s="16" t="s">
        <v>261</v>
      </c>
      <c r="B13143" s="16">
        <v>76054</v>
      </c>
      <c r="C13143" s="16">
        <v>161</v>
      </c>
      <c r="D13143" s="16">
        <v>121.9</v>
      </c>
      <c r="E13143" s="17">
        <v>31426</v>
      </c>
      <c r="F13143" s="17"/>
    </row>
    <row r="13144" spans="1:6" x14ac:dyDescent="0.25">
      <c r="A13144" s="16" t="s">
        <v>261</v>
      </c>
      <c r="B13144" s="16">
        <v>79934</v>
      </c>
      <c r="C13144" s="16">
        <v>124</v>
      </c>
      <c r="E13144" s="17">
        <v>43707</v>
      </c>
      <c r="F13144" s="17"/>
    </row>
    <row r="13145" spans="1:6" x14ac:dyDescent="0.25">
      <c r="A13145" s="16" t="s">
        <v>261</v>
      </c>
      <c r="B13145" s="16">
        <v>75110</v>
      </c>
      <c r="C13145" s="16">
        <v>148</v>
      </c>
      <c r="D13145" s="16">
        <v>69.900000000000006</v>
      </c>
      <c r="E13145" s="17">
        <v>34866</v>
      </c>
      <c r="F13145" s="17"/>
    </row>
    <row r="13146" spans="1:6" x14ac:dyDescent="0.25">
      <c r="A13146" s="16" t="s">
        <v>261</v>
      </c>
      <c r="B13146" s="16">
        <v>76802</v>
      </c>
      <c r="C13146" s="16">
        <v>97</v>
      </c>
      <c r="D13146" s="16">
        <v>62.5</v>
      </c>
      <c r="E13146" s="17">
        <v>38411</v>
      </c>
      <c r="F13146" s="17"/>
    </row>
    <row r="13147" spans="1:6" x14ac:dyDescent="0.25">
      <c r="A13147" s="16" t="s">
        <v>261</v>
      </c>
      <c r="B13147" s="16">
        <v>78040</v>
      </c>
      <c r="C13147" s="16">
        <v>112</v>
      </c>
      <c r="D13147" s="16">
        <v>78.400000000000006</v>
      </c>
      <c r="E13147" s="17">
        <v>34607</v>
      </c>
      <c r="F13147" s="17"/>
    </row>
    <row r="13148" spans="1:6" x14ac:dyDescent="0.25">
      <c r="A13148" s="16" t="s">
        <v>261</v>
      </c>
      <c r="B13148" s="16">
        <v>79934</v>
      </c>
      <c r="C13148" s="16">
        <v>124</v>
      </c>
      <c r="D13148" s="16">
        <v>99.7</v>
      </c>
      <c r="E13148" s="17">
        <v>40674</v>
      </c>
      <c r="F13148" s="17"/>
    </row>
    <row r="13149" spans="1:6" x14ac:dyDescent="0.25">
      <c r="A13149" s="16" t="s">
        <v>261</v>
      </c>
      <c r="B13149" s="16">
        <v>77656</v>
      </c>
      <c r="C13149" s="16">
        <v>160</v>
      </c>
      <c r="D13149" s="16">
        <v>150</v>
      </c>
      <c r="E13149" s="17">
        <v>38046</v>
      </c>
      <c r="F13149" s="17"/>
    </row>
    <row r="13150" spans="1:6" x14ac:dyDescent="0.25">
      <c r="A13150" s="16" t="s">
        <v>261</v>
      </c>
      <c r="B13150" s="16">
        <v>77504</v>
      </c>
      <c r="C13150" s="16">
        <v>131</v>
      </c>
      <c r="D13150" s="16">
        <v>110.3</v>
      </c>
      <c r="E13150" s="17">
        <v>35319</v>
      </c>
      <c r="F13150" s="17"/>
    </row>
    <row r="13151" spans="1:6" x14ac:dyDescent="0.25">
      <c r="A13151" s="16" t="s">
        <v>261</v>
      </c>
      <c r="B13151" s="16">
        <v>79410</v>
      </c>
      <c r="C13151" s="16">
        <v>34</v>
      </c>
      <c r="D13151" s="16">
        <v>21.6</v>
      </c>
      <c r="E13151" s="17">
        <v>39814</v>
      </c>
      <c r="F13151" s="17"/>
    </row>
    <row r="13152" spans="1:6" x14ac:dyDescent="0.25">
      <c r="A13152" s="16" t="s">
        <v>261</v>
      </c>
      <c r="B13152" s="16">
        <v>76504</v>
      </c>
      <c r="C13152" s="16">
        <v>118</v>
      </c>
      <c r="D13152" s="16">
        <v>70.900000000000006</v>
      </c>
      <c r="E13152" s="17">
        <v>35203</v>
      </c>
      <c r="F13152" s="17"/>
    </row>
    <row r="13153" spans="1:6" x14ac:dyDescent="0.25">
      <c r="A13153" s="16" t="s">
        <v>261</v>
      </c>
      <c r="B13153" s="16">
        <v>75044</v>
      </c>
      <c r="C13153" s="16">
        <v>132</v>
      </c>
      <c r="D13153" s="16">
        <v>102.3</v>
      </c>
      <c r="E13153" s="17">
        <v>42773</v>
      </c>
      <c r="F13153" s="17"/>
    </row>
    <row r="13154" spans="1:6" x14ac:dyDescent="0.25">
      <c r="A13154" s="16" t="s">
        <v>261</v>
      </c>
      <c r="B13154" s="16">
        <v>76020</v>
      </c>
      <c r="C13154" s="16">
        <v>142</v>
      </c>
      <c r="D13154" s="16">
        <v>119.7</v>
      </c>
      <c r="E13154" s="17">
        <v>38035</v>
      </c>
      <c r="F13154" s="17"/>
    </row>
    <row r="13155" spans="1:6" x14ac:dyDescent="0.25">
      <c r="A13155" s="16" t="s">
        <v>261</v>
      </c>
      <c r="B13155" s="16">
        <v>75075</v>
      </c>
      <c r="C13155" s="16">
        <v>70</v>
      </c>
      <c r="D13155" s="16">
        <v>48.1</v>
      </c>
      <c r="E13155" s="17">
        <v>42502</v>
      </c>
      <c r="F13155" s="17"/>
    </row>
    <row r="13156" spans="1:6" x14ac:dyDescent="0.25">
      <c r="A13156" s="16" t="s">
        <v>261</v>
      </c>
      <c r="B13156" s="16">
        <v>77365</v>
      </c>
      <c r="C13156" s="16">
        <v>126</v>
      </c>
      <c r="D13156" s="16">
        <v>3</v>
      </c>
      <c r="E13156" s="17">
        <v>42418</v>
      </c>
      <c r="F13156" s="17"/>
    </row>
    <row r="13157" spans="1:6" x14ac:dyDescent="0.25">
      <c r="A13157" s="16" t="s">
        <v>261</v>
      </c>
      <c r="B13157" s="16">
        <v>79339</v>
      </c>
      <c r="C13157" s="16">
        <v>80</v>
      </c>
      <c r="D13157" s="16">
        <v>51.3</v>
      </c>
      <c r="E13157" s="17">
        <v>37797</v>
      </c>
      <c r="F13157" s="17"/>
    </row>
    <row r="13158" spans="1:6" x14ac:dyDescent="0.25">
      <c r="A13158" s="16" t="s">
        <v>261</v>
      </c>
      <c r="B13158" s="16">
        <v>78220</v>
      </c>
      <c r="C13158" s="16">
        <v>320</v>
      </c>
      <c r="D13158" s="16">
        <v>137.69999999999999</v>
      </c>
      <c r="E13158" s="17">
        <v>36601</v>
      </c>
      <c r="F13158" s="17"/>
    </row>
    <row r="13159" spans="1:6" x14ac:dyDescent="0.25">
      <c r="A13159" s="16" t="s">
        <v>261</v>
      </c>
      <c r="B13159" s="16">
        <v>78738</v>
      </c>
      <c r="C13159" s="16">
        <v>140</v>
      </c>
      <c r="D13159" s="16">
        <v>96.2</v>
      </c>
      <c r="E13159" s="17">
        <v>41976</v>
      </c>
      <c r="F13159" s="17"/>
    </row>
    <row r="13160" spans="1:6" x14ac:dyDescent="0.25">
      <c r="A13160" s="16" t="s">
        <v>261</v>
      </c>
      <c r="B13160" s="16">
        <v>77521</v>
      </c>
      <c r="C13160" s="16">
        <v>120</v>
      </c>
      <c r="D13160" s="16">
        <v>61.3</v>
      </c>
      <c r="E13160" s="17">
        <v>36831</v>
      </c>
      <c r="F13160" s="17"/>
    </row>
    <row r="13161" spans="1:6" x14ac:dyDescent="0.25">
      <c r="A13161" s="16" t="s">
        <v>261</v>
      </c>
      <c r="B13161" s="16">
        <v>79703</v>
      </c>
      <c r="C13161" s="16">
        <v>144</v>
      </c>
      <c r="D13161" s="16">
        <v>133.30000000000001</v>
      </c>
      <c r="E13161" s="17">
        <v>43018</v>
      </c>
      <c r="F13161" s="17"/>
    </row>
    <row r="13162" spans="1:6" x14ac:dyDescent="0.25">
      <c r="A13162" s="16" t="s">
        <v>261</v>
      </c>
      <c r="B13162" s="16">
        <v>79064</v>
      </c>
      <c r="C13162" s="16">
        <v>75</v>
      </c>
      <c r="D13162" s="16">
        <v>66.900000000000006</v>
      </c>
      <c r="E13162" s="17">
        <v>34009</v>
      </c>
      <c r="F13162" s="17"/>
    </row>
    <row r="13163" spans="1:6" x14ac:dyDescent="0.25">
      <c r="A13163" s="16" t="s">
        <v>261</v>
      </c>
      <c r="B13163" s="16">
        <v>75901</v>
      </c>
      <c r="C13163" s="16">
        <v>150</v>
      </c>
      <c r="D13163" s="16">
        <v>85.1</v>
      </c>
      <c r="E13163" s="17">
        <v>37747</v>
      </c>
      <c r="F13163" s="17"/>
    </row>
    <row r="13164" spans="1:6" x14ac:dyDescent="0.25">
      <c r="A13164" s="16" t="s">
        <v>261</v>
      </c>
      <c r="B13164" s="16">
        <v>78240</v>
      </c>
      <c r="C13164" s="16">
        <v>74</v>
      </c>
      <c r="D13164" s="16">
        <v>39.4</v>
      </c>
      <c r="E13164" s="17">
        <v>33557</v>
      </c>
      <c r="F13164" s="17"/>
    </row>
    <row r="13165" spans="1:6" x14ac:dyDescent="0.25">
      <c r="A13165" s="16" t="s">
        <v>261</v>
      </c>
      <c r="B13165" s="16">
        <v>77304</v>
      </c>
      <c r="C13165" s="16">
        <v>146</v>
      </c>
      <c r="D13165" s="16">
        <v>51.6</v>
      </c>
      <c r="E13165" s="17">
        <v>34267</v>
      </c>
      <c r="F13165" s="17"/>
    </row>
    <row r="13166" spans="1:6" x14ac:dyDescent="0.25">
      <c r="A13166" s="16" t="s">
        <v>261</v>
      </c>
      <c r="B13166" s="16">
        <v>78621</v>
      </c>
      <c r="C13166" s="16">
        <v>110</v>
      </c>
      <c r="D13166" s="16">
        <v>106.7</v>
      </c>
      <c r="E13166" s="17">
        <v>39492</v>
      </c>
      <c r="F13166" s="17"/>
    </row>
    <row r="13167" spans="1:6" x14ac:dyDescent="0.25">
      <c r="A13167" s="16" t="s">
        <v>261</v>
      </c>
      <c r="B13167" s="16">
        <v>76247</v>
      </c>
      <c r="C13167" s="16">
        <v>120</v>
      </c>
      <c r="D13167" s="16">
        <v>114.7</v>
      </c>
      <c r="E13167" s="17">
        <v>34307</v>
      </c>
      <c r="F13167" s="17"/>
    </row>
    <row r="13168" spans="1:6" x14ac:dyDescent="0.25">
      <c r="A13168" s="16" t="s">
        <v>261</v>
      </c>
      <c r="B13168" s="16">
        <v>76040</v>
      </c>
      <c r="C13168" s="16">
        <v>140</v>
      </c>
      <c r="D13168" s="16">
        <v>86.9</v>
      </c>
      <c r="E13168" s="17">
        <v>38202</v>
      </c>
      <c r="F13168" s="17"/>
    </row>
    <row r="13169" spans="1:6" x14ac:dyDescent="0.25">
      <c r="A13169" s="16" t="s">
        <v>261</v>
      </c>
      <c r="B13169" s="16">
        <v>75149</v>
      </c>
      <c r="C13169" s="16">
        <v>142</v>
      </c>
      <c r="D13169" s="16">
        <v>80.5</v>
      </c>
      <c r="E13169" s="17">
        <v>41194</v>
      </c>
      <c r="F13169" s="17"/>
    </row>
    <row r="13170" spans="1:6" x14ac:dyDescent="0.25">
      <c r="A13170" s="16" t="s">
        <v>261</v>
      </c>
      <c r="B13170" s="16">
        <v>78852</v>
      </c>
      <c r="C13170" s="16">
        <v>114</v>
      </c>
      <c r="D13170" s="16">
        <v>65.099999999999994</v>
      </c>
      <c r="E13170" s="17">
        <v>35278</v>
      </c>
      <c r="F13170" s="17"/>
    </row>
    <row r="13171" spans="1:6" x14ac:dyDescent="0.25">
      <c r="A13171" s="16" t="s">
        <v>261</v>
      </c>
      <c r="B13171" s="16">
        <v>76022</v>
      </c>
      <c r="C13171" s="16">
        <v>107</v>
      </c>
      <c r="D13171" s="16">
        <v>87.5</v>
      </c>
      <c r="E13171" s="17">
        <v>35117</v>
      </c>
      <c r="F13171" s="17"/>
    </row>
    <row r="13172" spans="1:6" x14ac:dyDescent="0.25">
      <c r="A13172" s="16" t="s">
        <v>261</v>
      </c>
      <c r="B13172" s="16">
        <v>75428</v>
      </c>
      <c r="C13172" s="16">
        <v>116</v>
      </c>
      <c r="D13172" s="16">
        <v>42.5</v>
      </c>
      <c r="E13172" s="17">
        <v>36304</v>
      </c>
      <c r="F13172" s="17"/>
    </row>
    <row r="13173" spans="1:6" x14ac:dyDescent="0.25">
      <c r="A13173" s="16" t="s">
        <v>261</v>
      </c>
      <c r="B13173" s="16">
        <v>77488</v>
      </c>
      <c r="C13173" s="16">
        <v>120</v>
      </c>
      <c r="D13173" s="16">
        <v>77.3</v>
      </c>
      <c r="E13173" s="17">
        <v>31890</v>
      </c>
      <c r="F13173" s="17"/>
    </row>
    <row r="13174" spans="1:6" x14ac:dyDescent="0.25">
      <c r="A13174" s="16" t="s">
        <v>261</v>
      </c>
      <c r="B13174" s="16">
        <v>79106</v>
      </c>
      <c r="C13174" s="16">
        <v>120</v>
      </c>
      <c r="D13174" s="16">
        <v>40.1</v>
      </c>
      <c r="E13174" s="17">
        <v>38749</v>
      </c>
      <c r="F13174" s="17"/>
    </row>
    <row r="13175" spans="1:6" x14ac:dyDescent="0.25">
      <c r="A13175" s="16" t="s">
        <v>261</v>
      </c>
      <c r="B13175" s="16">
        <v>75090</v>
      </c>
      <c r="C13175" s="16">
        <v>116</v>
      </c>
      <c r="D13175" s="16">
        <v>78.8</v>
      </c>
      <c r="E13175" s="17">
        <v>33920</v>
      </c>
      <c r="F13175" s="17"/>
    </row>
    <row r="13176" spans="1:6" x14ac:dyDescent="0.25">
      <c r="A13176" s="16" t="s">
        <v>261</v>
      </c>
      <c r="B13176" s="16">
        <v>75115</v>
      </c>
      <c r="C13176" s="16">
        <v>242</v>
      </c>
      <c r="D13176" s="16">
        <v>200.5</v>
      </c>
      <c r="E13176" s="17">
        <v>36003</v>
      </c>
      <c r="F13176" s="17"/>
    </row>
    <row r="13177" spans="1:6" x14ac:dyDescent="0.25">
      <c r="A13177" s="16" t="s">
        <v>261</v>
      </c>
      <c r="B13177" s="16">
        <v>79752</v>
      </c>
      <c r="C13177" s="16">
        <v>30</v>
      </c>
      <c r="D13177" s="16">
        <v>28.6</v>
      </c>
      <c r="E13177" s="17">
        <v>27668</v>
      </c>
      <c r="F13177" s="17"/>
    </row>
    <row r="13178" spans="1:6" x14ac:dyDescent="0.25">
      <c r="A13178" s="16" t="s">
        <v>261</v>
      </c>
      <c r="B13178" s="16">
        <v>76012</v>
      </c>
      <c r="C13178" s="16">
        <v>114</v>
      </c>
      <c r="D13178" s="16">
        <v>118.1</v>
      </c>
      <c r="E13178" s="17">
        <v>37427</v>
      </c>
      <c r="F13178" s="17"/>
    </row>
    <row r="13179" spans="1:6" x14ac:dyDescent="0.25">
      <c r="A13179" s="16" t="s">
        <v>261</v>
      </c>
      <c r="B13179" s="16">
        <v>77591</v>
      </c>
      <c r="C13179" s="16">
        <v>134</v>
      </c>
      <c r="D13179" s="16">
        <v>92.1</v>
      </c>
      <c r="E13179" s="17">
        <v>41789</v>
      </c>
      <c r="F13179" s="17"/>
    </row>
    <row r="13180" spans="1:6" x14ac:dyDescent="0.25">
      <c r="A13180" s="16" t="s">
        <v>261</v>
      </c>
      <c r="B13180" s="16">
        <v>78550</v>
      </c>
      <c r="C13180" s="16">
        <v>60</v>
      </c>
      <c r="D13180" s="16">
        <v>45</v>
      </c>
      <c r="E13180" s="17">
        <v>31726</v>
      </c>
      <c r="F13180" s="17"/>
    </row>
    <row r="13181" spans="1:6" x14ac:dyDescent="0.25">
      <c r="A13181" s="16" t="s">
        <v>261</v>
      </c>
      <c r="B13181" s="16">
        <v>77082</v>
      </c>
      <c r="C13181" s="16">
        <v>104</v>
      </c>
      <c r="D13181" s="16">
        <v>112.9</v>
      </c>
      <c r="E13181" s="17">
        <v>38573</v>
      </c>
      <c r="F13181" s="17"/>
    </row>
    <row r="13182" spans="1:6" x14ac:dyDescent="0.25">
      <c r="A13182" s="16" t="s">
        <v>261</v>
      </c>
      <c r="B13182" s="16">
        <v>78833</v>
      </c>
      <c r="C13182" s="16">
        <v>86</v>
      </c>
      <c r="D13182" s="16">
        <v>77.599999999999994</v>
      </c>
      <c r="E13182" s="17">
        <v>37519</v>
      </c>
      <c r="F13182" s="17"/>
    </row>
    <row r="13183" spans="1:6" x14ac:dyDescent="0.25">
      <c r="A13183" s="16" t="s">
        <v>261</v>
      </c>
      <c r="B13183" s="16">
        <v>79045</v>
      </c>
      <c r="C13183" s="16">
        <v>77</v>
      </c>
      <c r="D13183" s="16">
        <v>46.8</v>
      </c>
      <c r="E13183" s="17">
        <v>40410</v>
      </c>
      <c r="F13183" s="17"/>
    </row>
    <row r="13184" spans="1:6" x14ac:dyDescent="0.25">
      <c r="A13184" s="16" t="s">
        <v>261</v>
      </c>
      <c r="B13184" s="16">
        <v>76834</v>
      </c>
      <c r="C13184" s="16">
        <v>108</v>
      </c>
      <c r="D13184" s="16">
        <v>72.2</v>
      </c>
      <c r="E13184" s="17">
        <v>35564</v>
      </c>
      <c r="F13184" s="17"/>
    </row>
    <row r="13185" spans="1:6" x14ac:dyDescent="0.25">
      <c r="A13185" s="16" t="s">
        <v>261</v>
      </c>
      <c r="B13185" s="16">
        <v>79601</v>
      </c>
      <c r="C13185" s="16">
        <v>20</v>
      </c>
      <c r="D13185" s="16">
        <v>31.5</v>
      </c>
      <c r="E13185" s="17">
        <v>31751</v>
      </c>
      <c r="F13185" s="17"/>
    </row>
    <row r="13186" spans="1:6" x14ac:dyDescent="0.25">
      <c r="A13186" s="16" t="s">
        <v>261</v>
      </c>
      <c r="B13186" s="16">
        <v>77566</v>
      </c>
      <c r="C13186" s="16">
        <v>120</v>
      </c>
      <c r="D13186" s="16">
        <v>51.8</v>
      </c>
      <c r="E13186" s="17">
        <v>30442</v>
      </c>
      <c r="F13186" s="17"/>
    </row>
    <row r="13187" spans="1:6" x14ac:dyDescent="0.25">
      <c r="A13187" s="16" t="s">
        <v>261</v>
      </c>
      <c r="B13187" s="16">
        <v>78222</v>
      </c>
      <c r="C13187" s="16">
        <v>124</v>
      </c>
      <c r="D13187" s="16">
        <v>97.4</v>
      </c>
      <c r="E13187" s="17">
        <v>40282</v>
      </c>
      <c r="F13187" s="17"/>
    </row>
    <row r="13188" spans="1:6" x14ac:dyDescent="0.25">
      <c r="A13188" s="16" t="s">
        <v>261</v>
      </c>
      <c r="B13188" s="16">
        <v>79772</v>
      </c>
      <c r="C13188" s="16">
        <v>89</v>
      </c>
      <c r="D13188" s="16">
        <v>64.400000000000006</v>
      </c>
      <c r="E13188" s="17">
        <v>37104</v>
      </c>
      <c r="F13188" s="17"/>
    </row>
    <row r="13189" spans="1:6" x14ac:dyDescent="0.25">
      <c r="A13189" s="16" t="s">
        <v>261</v>
      </c>
      <c r="B13189" s="16">
        <v>78216</v>
      </c>
      <c r="C13189" s="16">
        <v>143</v>
      </c>
      <c r="D13189" s="16">
        <v>54.5</v>
      </c>
      <c r="E13189" s="17">
        <v>31229</v>
      </c>
      <c r="F13189" s="17"/>
    </row>
    <row r="13190" spans="1:6" x14ac:dyDescent="0.25">
      <c r="A13190" s="16" t="s">
        <v>261</v>
      </c>
      <c r="B13190" s="16">
        <v>76708</v>
      </c>
      <c r="C13190" s="16">
        <v>151</v>
      </c>
      <c r="D13190" s="16">
        <v>128.69999999999999</v>
      </c>
      <c r="E13190" s="17">
        <v>34690</v>
      </c>
      <c r="F13190" s="17"/>
    </row>
    <row r="13191" spans="1:6" x14ac:dyDescent="0.25">
      <c r="A13191" s="16" t="s">
        <v>261</v>
      </c>
      <c r="B13191" s="16">
        <v>78224</v>
      </c>
      <c r="C13191" s="16">
        <v>119</v>
      </c>
      <c r="D13191" s="16">
        <v>83.5</v>
      </c>
      <c r="E13191" s="17">
        <v>31993</v>
      </c>
      <c r="F13191" s="17"/>
    </row>
    <row r="13192" spans="1:6" x14ac:dyDescent="0.25">
      <c r="A13192" s="16" t="s">
        <v>261</v>
      </c>
      <c r="B13192" s="16">
        <v>77030</v>
      </c>
      <c r="C13192" s="16">
        <v>9</v>
      </c>
      <c r="D13192" s="16">
        <v>6.8</v>
      </c>
      <c r="E13192" s="17">
        <v>33627</v>
      </c>
      <c r="F13192" s="17"/>
    </row>
    <row r="13193" spans="1:6" x14ac:dyDescent="0.25">
      <c r="A13193" s="16" t="s">
        <v>261</v>
      </c>
      <c r="B13193" s="16">
        <v>76050</v>
      </c>
      <c r="C13193" s="16">
        <v>82</v>
      </c>
      <c r="D13193" s="16">
        <v>75.099999999999994</v>
      </c>
      <c r="E13193" s="17">
        <v>34505</v>
      </c>
      <c r="F13193" s="17"/>
    </row>
    <row r="13194" spans="1:6" x14ac:dyDescent="0.25">
      <c r="A13194" s="16" t="s">
        <v>261</v>
      </c>
      <c r="B13194" s="16">
        <v>76208</v>
      </c>
      <c r="C13194" s="16">
        <v>134</v>
      </c>
      <c r="D13194" s="16">
        <v>87.6</v>
      </c>
      <c r="E13194" s="17">
        <v>41093</v>
      </c>
      <c r="F13194" s="17"/>
    </row>
    <row r="13195" spans="1:6" x14ac:dyDescent="0.25">
      <c r="A13195" s="16" t="s">
        <v>261</v>
      </c>
      <c r="B13195" s="16">
        <v>78006</v>
      </c>
      <c r="C13195" s="16">
        <v>120</v>
      </c>
      <c r="D13195" s="16">
        <v>100.4</v>
      </c>
      <c r="E13195" s="17">
        <v>40149</v>
      </c>
      <c r="F13195" s="17"/>
    </row>
    <row r="13196" spans="1:6" x14ac:dyDescent="0.25">
      <c r="A13196" s="16" t="s">
        <v>261</v>
      </c>
      <c r="B13196" s="16">
        <v>78121</v>
      </c>
      <c r="C13196" s="16">
        <v>91</v>
      </c>
      <c r="D13196" s="16">
        <v>75.599999999999994</v>
      </c>
      <c r="E13196" s="17">
        <v>37594</v>
      </c>
      <c r="F13196" s="17"/>
    </row>
    <row r="13197" spans="1:6" x14ac:dyDescent="0.25">
      <c r="A13197" s="16" t="s">
        <v>261</v>
      </c>
      <c r="B13197" s="16">
        <v>77459</v>
      </c>
      <c r="C13197" s="16">
        <v>125</v>
      </c>
      <c r="D13197" s="16">
        <v>114.2</v>
      </c>
      <c r="E13197" s="17">
        <v>38658</v>
      </c>
      <c r="F13197" s="17"/>
    </row>
    <row r="13198" spans="1:6" x14ac:dyDescent="0.25">
      <c r="A13198" s="16" t="s">
        <v>261</v>
      </c>
      <c r="B13198" s="16">
        <v>75231</v>
      </c>
      <c r="C13198" s="16">
        <v>82</v>
      </c>
      <c r="D13198" s="16">
        <v>38.4</v>
      </c>
      <c r="E13198" s="17">
        <v>43269</v>
      </c>
      <c r="F13198" s="17"/>
    </row>
    <row r="13199" spans="1:6" x14ac:dyDescent="0.25">
      <c r="A13199" s="16" t="s">
        <v>261</v>
      </c>
      <c r="B13199" s="16">
        <v>75189</v>
      </c>
      <c r="C13199" s="16">
        <v>124</v>
      </c>
      <c r="D13199" s="16">
        <v>105.4</v>
      </c>
      <c r="E13199" s="17">
        <v>39918</v>
      </c>
      <c r="F13199" s="17"/>
    </row>
    <row r="13200" spans="1:6" x14ac:dyDescent="0.25">
      <c r="A13200" s="16" t="s">
        <v>261</v>
      </c>
      <c r="B13200" s="16">
        <v>79413</v>
      </c>
      <c r="C13200" s="16">
        <v>159</v>
      </c>
      <c r="D13200" s="16">
        <v>106.9</v>
      </c>
      <c r="E13200" s="17">
        <v>34514</v>
      </c>
      <c r="F13200" s="17"/>
    </row>
    <row r="13201" spans="1:6" x14ac:dyDescent="0.25">
      <c r="A13201" s="16" t="s">
        <v>261</v>
      </c>
      <c r="B13201" s="16">
        <v>78501</v>
      </c>
      <c r="C13201" s="16">
        <v>93</v>
      </c>
      <c r="D13201" s="16">
        <v>82</v>
      </c>
      <c r="E13201" s="17">
        <v>31280</v>
      </c>
      <c r="F13201" s="17"/>
    </row>
    <row r="13202" spans="1:6" x14ac:dyDescent="0.25">
      <c r="A13202" s="16" t="s">
        <v>261</v>
      </c>
      <c r="B13202" s="16">
        <v>78410</v>
      </c>
      <c r="C13202" s="16">
        <v>120</v>
      </c>
      <c r="D13202" s="16">
        <v>73.900000000000006</v>
      </c>
      <c r="E13202" s="17">
        <v>35521</v>
      </c>
      <c r="F13202" s="17"/>
    </row>
    <row r="13203" spans="1:6" x14ac:dyDescent="0.25">
      <c r="A13203" s="16" t="s">
        <v>261</v>
      </c>
      <c r="B13203" s="16">
        <v>78582</v>
      </c>
      <c r="C13203" s="16">
        <v>90</v>
      </c>
      <c r="D13203" s="16">
        <v>91.7</v>
      </c>
      <c r="E13203" s="17">
        <v>39009</v>
      </c>
      <c r="F13203" s="17"/>
    </row>
    <row r="13204" spans="1:6" x14ac:dyDescent="0.25">
      <c r="A13204" s="16" t="s">
        <v>261</v>
      </c>
      <c r="B13204" s="16">
        <v>78748</v>
      </c>
      <c r="C13204" s="16">
        <v>120</v>
      </c>
      <c r="D13204" s="16">
        <v>94.4</v>
      </c>
      <c r="E13204" s="17">
        <v>40479</v>
      </c>
      <c r="F13204" s="17"/>
    </row>
    <row r="13205" spans="1:6" x14ac:dyDescent="0.25">
      <c r="A13205" s="16" t="s">
        <v>261</v>
      </c>
      <c r="B13205" s="16">
        <v>79014</v>
      </c>
      <c r="C13205" s="16">
        <v>49</v>
      </c>
      <c r="D13205" s="16">
        <v>30.2</v>
      </c>
      <c r="E13205" s="17">
        <v>39448</v>
      </c>
      <c r="F13205" s="17"/>
    </row>
    <row r="13206" spans="1:6" x14ac:dyDescent="0.25">
      <c r="A13206" s="16" t="s">
        <v>261</v>
      </c>
      <c r="B13206" s="16">
        <v>77833</v>
      </c>
      <c r="C13206" s="16">
        <v>62</v>
      </c>
      <c r="D13206" s="16">
        <v>46.7</v>
      </c>
      <c r="E13206" s="17">
        <v>41709</v>
      </c>
      <c r="F13206" s="17"/>
    </row>
    <row r="13207" spans="1:6" x14ac:dyDescent="0.25">
      <c r="A13207" s="16" t="s">
        <v>261</v>
      </c>
      <c r="B13207" s="16">
        <v>75159</v>
      </c>
      <c r="C13207" s="16">
        <v>90</v>
      </c>
      <c r="D13207" s="16">
        <v>60.3</v>
      </c>
      <c r="E13207" s="17">
        <v>34655</v>
      </c>
      <c r="F13207" s="17"/>
    </row>
    <row r="13208" spans="1:6" x14ac:dyDescent="0.25">
      <c r="A13208" s="16" t="s">
        <v>261</v>
      </c>
      <c r="B13208" s="16">
        <v>78382</v>
      </c>
      <c r="C13208" s="16">
        <v>120</v>
      </c>
      <c r="D13208" s="16">
        <v>79.5</v>
      </c>
      <c r="E13208" s="17">
        <v>37223</v>
      </c>
      <c r="F13208" s="17"/>
    </row>
    <row r="13209" spans="1:6" x14ac:dyDescent="0.25">
      <c r="A13209" s="16" t="s">
        <v>261</v>
      </c>
      <c r="B13209" s="16">
        <v>76384</v>
      </c>
      <c r="C13209" s="16">
        <v>106</v>
      </c>
      <c r="D13209" s="16">
        <v>36.299999999999997</v>
      </c>
      <c r="E13209" s="17">
        <v>42639</v>
      </c>
      <c r="F13209" s="17"/>
    </row>
    <row r="13210" spans="1:6" x14ac:dyDescent="0.25">
      <c r="A13210" s="16" t="s">
        <v>261</v>
      </c>
      <c r="B13210" s="16">
        <v>78242</v>
      </c>
      <c r="C13210" s="16">
        <v>122</v>
      </c>
      <c r="E13210" s="17">
        <v>43845</v>
      </c>
      <c r="F13210" s="17"/>
    </row>
    <row r="13211" spans="1:6" x14ac:dyDescent="0.25">
      <c r="A13211" s="16" t="s">
        <v>261</v>
      </c>
      <c r="B13211" s="16">
        <v>77568</v>
      </c>
      <c r="C13211" s="16">
        <v>120</v>
      </c>
      <c r="D13211" s="16">
        <v>96.3</v>
      </c>
      <c r="E13211" s="17">
        <v>39996</v>
      </c>
      <c r="F13211" s="17"/>
    </row>
    <row r="13212" spans="1:6" x14ac:dyDescent="0.25">
      <c r="A13212" s="16" t="s">
        <v>261</v>
      </c>
      <c r="B13212" s="16">
        <v>78044</v>
      </c>
      <c r="C13212" s="16">
        <v>18</v>
      </c>
      <c r="D13212" s="16">
        <v>19.100000000000001</v>
      </c>
      <c r="E13212" s="17">
        <v>34407</v>
      </c>
      <c r="F13212" s="17"/>
    </row>
    <row r="13213" spans="1:6" x14ac:dyDescent="0.25">
      <c r="A13213" s="16" t="s">
        <v>261</v>
      </c>
      <c r="B13213" s="16">
        <v>77082</v>
      </c>
      <c r="C13213" s="16">
        <v>136</v>
      </c>
      <c r="D13213" s="16">
        <v>109.4</v>
      </c>
      <c r="E13213" s="17">
        <v>34754</v>
      </c>
      <c r="F13213" s="17"/>
    </row>
    <row r="13214" spans="1:6" x14ac:dyDescent="0.25">
      <c r="A13214" s="16" t="s">
        <v>261</v>
      </c>
      <c r="B13214" s="16">
        <v>75801</v>
      </c>
      <c r="C13214" s="16">
        <v>72</v>
      </c>
      <c r="D13214" s="16">
        <v>72.8</v>
      </c>
      <c r="E13214" s="17">
        <v>31247</v>
      </c>
      <c r="F13214" s="17"/>
    </row>
    <row r="13215" spans="1:6" x14ac:dyDescent="0.25">
      <c r="A13215" s="16" t="s">
        <v>261</v>
      </c>
      <c r="B13215" s="16">
        <v>75401</v>
      </c>
      <c r="C13215" s="16">
        <v>120</v>
      </c>
      <c r="D13215" s="16">
        <v>98</v>
      </c>
      <c r="E13215" s="17">
        <v>35499</v>
      </c>
      <c r="F13215" s="17"/>
    </row>
    <row r="13216" spans="1:6" x14ac:dyDescent="0.25">
      <c r="A13216" s="16" t="s">
        <v>261</v>
      </c>
      <c r="B13216" s="16">
        <v>75440</v>
      </c>
      <c r="C13216" s="16">
        <v>68</v>
      </c>
      <c r="D13216" s="16">
        <v>46.6</v>
      </c>
      <c r="E13216" s="17">
        <v>39285</v>
      </c>
      <c r="F13216" s="17"/>
    </row>
    <row r="13217" spans="1:6" x14ac:dyDescent="0.25">
      <c r="A13217" s="16" t="s">
        <v>261</v>
      </c>
      <c r="B13217" s="16">
        <v>77575</v>
      </c>
      <c r="C13217" s="16">
        <v>118</v>
      </c>
      <c r="D13217" s="16">
        <v>85.1</v>
      </c>
      <c r="E13217" s="17">
        <v>37969</v>
      </c>
      <c r="F13217" s="17"/>
    </row>
    <row r="13218" spans="1:6" x14ac:dyDescent="0.25">
      <c r="A13218" s="16" t="s">
        <v>261</v>
      </c>
      <c r="B13218" s="16">
        <v>77036</v>
      </c>
      <c r="C13218" s="16">
        <v>180</v>
      </c>
      <c r="D13218" s="16">
        <v>130.5</v>
      </c>
      <c r="E13218" s="17">
        <v>32609</v>
      </c>
      <c r="F13218" s="17"/>
    </row>
    <row r="13219" spans="1:6" x14ac:dyDescent="0.25">
      <c r="A13219" s="16" t="s">
        <v>261</v>
      </c>
      <c r="B13219" s="16">
        <v>75080</v>
      </c>
      <c r="C13219" s="16">
        <v>280</v>
      </c>
      <c r="D13219" s="16">
        <v>107.5</v>
      </c>
      <c r="E13219" s="17">
        <v>34011</v>
      </c>
      <c r="F13219" s="17"/>
    </row>
    <row r="13220" spans="1:6" x14ac:dyDescent="0.25">
      <c r="A13220" s="16" t="s">
        <v>261</v>
      </c>
      <c r="B13220" s="16">
        <v>77515</v>
      </c>
      <c r="C13220" s="16">
        <v>136</v>
      </c>
      <c r="D13220" s="16">
        <v>97.8</v>
      </c>
      <c r="E13220" s="17">
        <v>35626</v>
      </c>
      <c r="F13220" s="17"/>
    </row>
    <row r="13221" spans="1:6" x14ac:dyDescent="0.25">
      <c r="A13221" s="16" t="s">
        <v>261</v>
      </c>
      <c r="B13221" s="16">
        <v>77036</v>
      </c>
      <c r="C13221" s="16">
        <v>134</v>
      </c>
      <c r="D13221" s="16">
        <v>75.400000000000006</v>
      </c>
      <c r="E13221" s="17">
        <v>27881</v>
      </c>
      <c r="F13221" s="17"/>
    </row>
    <row r="13222" spans="1:6" x14ac:dyDescent="0.25">
      <c r="A13222" s="16" t="s">
        <v>261</v>
      </c>
      <c r="B13222" s="16">
        <v>77995</v>
      </c>
      <c r="C13222" s="16">
        <v>110</v>
      </c>
      <c r="D13222" s="16">
        <v>100.7</v>
      </c>
      <c r="E13222" s="17">
        <v>35726</v>
      </c>
      <c r="F13222" s="17"/>
    </row>
    <row r="13223" spans="1:6" x14ac:dyDescent="0.25">
      <c r="A13223" s="16" t="s">
        <v>261</v>
      </c>
      <c r="B13223" s="16">
        <v>76134</v>
      </c>
      <c r="C13223" s="16">
        <v>97</v>
      </c>
      <c r="D13223" s="16">
        <v>97.9</v>
      </c>
      <c r="E13223" s="17">
        <v>33573</v>
      </c>
      <c r="F13223" s="17"/>
    </row>
    <row r="13224" spans="1:6" x14ac:dyDescent="0.25">
      <c r="A13224" s="16" t="s">
        <v>261</v>
      </c>
      <c r="B13224" s="16">
        <v>76504</v>
      </c>
      <c r="C13224" s="16">
        <v>124</v>
      </c>
      <c r="D13224" s="16">
        <v>60</v>
      </c>
      <c r="E13224" s="17">
        <v>31457</v>
      </c>
      <c r="F13224" s="17"/>
    </row>
    <row r="13225" spans="1:6" x14ac:dyDescent="0.25">
      <c r="A13225" s="16" t="s">
        <v>261</v>
      </c>
      <c r="B13225" s="16">
        <v>78130</v>
      </c>
      <c r="C13225" s="16">
        <v>128</v>
      </c>
      <c r="E13225" s="17">
        <v>43812</v>
      </c>
      <c r="F13225" s="17"/>
    </row>
    <row r="13226" spans="1:6" x14ac:dyDescent="0.25">
      <c r="A13226" s="16" t="s">
        <v>261</v>
      </c>
      <c r="B13226" s="16">
        <v>79106</v>
      </c>
      <c r="C13226" s="16">
        <v>120</v>
      </c>
      <c r="D13226" s="16">
        <v>70.2</v>
      </c>
      <c r="E13226" s="17">
        <v>37308</v>
      </c>
      <c r="F13226" s="17"/>
    </row>
    <row r="13227" spans="1:6" x14ac:dyDescent="0.25">
      <c r="A13227" s="16" t="s">
        <v>261</v>
      </c>
      <c r="B13227" s="16">
        <v>78539</v>
      </c>
      <c r="C13227" s="16">
        <v>113</v>
      </c>
      <c r="D13227" s="16">
        <v>122</v>
      </c>
      <c r="E13227" s="17">
        <v>39862</v>
      </c>
      <c r="F13227" s="17"/>
    </row>
    <row r="13228" spans="1:6" x14ac:dyDescent="0.25">
      <c r="A13228" s="16" t="s">
        <v>261</v>
      </c>
      <c r="B13228" s="16">
        <v>78258</v>
      </c>
      <c r="C13228" s="16">
        <v>124</v>
      </c>
      <c r="D13228" s="16">
        <v>101.4</v>
      </c>
      <c r="E13228" s="17">
        <v>39414</v>
      </c>
      <c r="F13228" s="17"/>
    </row>
    <row r="13229" spans="1:6" x14ac:dyDescent="0.25">
      <c r="A13229" s="16" t="s">
        <v>261</v>
      </c>
      <c r="B13229" s="16">
        <v>78239</v>
      </c>
      <c r="C13229" s="16">
        <v>120</v>
      </c>
      <c r="D13229" s="16">
        <v>76.2</v>
      </c>
      <c r="E13229" s="17">
        <v>34192</v>
      </c>
      <c r="F13229" s="17"/>
    </row>
    <row r="13230" spans="1:6" x14ac:dyDescent="0.25">
      <c r="A13230" s="16" t="s">
        <v>261</v>
      </c>
      <c r="B13230" s="16">
        <v>78237</v>
      </c>
      <c r="C13230" s="16">
        <v>139</v>
      </c>
      <c r="D13230" s="16">
        <v>113.7</v>
      </c>
      <c r="E13230" s="17">
        <v>33618</v>
      </c>
      <c r="F13230" s="17"/>
    </row>
    <row r="13231" spans="1:6" x14ac:dyDescent="0.25">
      <c r="A13231" s="16" t="s">
        <v>261</v>
      </c>
      <c r="B13231" s="16">
        <v>77351</v>
      </c>
      <c r="C13231" s="16">
        <v>120</v>
      </c>
      <c r="D13231" s="16">
        <v>99.6</v>
      </c>
      <c r="E13231" s="17">
        <v>36257</v>
      </c>
      <c r="F13231" s="17"/>
    </row>
    <row r="13232" spans="1:6" x14ac:dyDescent="0.25">
      <c r="A13232" s="16" t="s">
        <v>261</v>
      </c>
      <c r="B13232" s="16">
        <v>75149</v>
      </c>
      <c r="C13232" s="16">
        <v>144</v>
      </c>
      <c r="D13232" s="16">
        <v>92.8</v>
      </c>
      <c r="E13232" s="17">
        <v>33664</v>
      </c>
      <c r="F13232" s="17"/>
    </row>
    <row r="13233" spans="1:6" x14ac:dyDescent="0.25">
      <c r="A13233" s="16" t="s">
        <v>261</v>
      </c>
      <c r="B13233" s="16">
        <v>79936</v>
      </c>
      <c r="C13233" s="16">
        <v>135</v>
      </c>
      <c r="D13233" s="16">
        <v>104.2</v>
      </c>
      <c r="E13233" s="17">
        <v>33457</v>
      </c>
      <c r="F13233" s="17"/>
    </row>
    <row r="13234" spans="1:6" x14ac:dyDescent="0.25">
      <c r="A13234" s="16" t="s">
        <v>261</v>
      </c>
      <c r="B13234" s="16">
        <v>78201</v>
      </c>
      <c r="C13234" s="16">
        <v>170</v>
      </c>
      <c r="D13234" s="16">
        <v>112.3</v>
      </c>
      <c r="E13234" s="17">
        <v>31190</v>
      </c>
      <c r="F13234" s="17"/>
    </row>
    <row r="13235" spans="1:6" x14ac:dyDescent="0.25">
      <c r="A13235" s="16" t="s">
        <v>261</v>
      </c>
      <c r="B13235" s="16">
        <v>77070</v>
      </c>
      <c r="C13235" s="16">
        <v>120</v>
      </c>
      <c r="D13235" s="16">
        <v>53.1</v>
      </c>
      <c r="E13235" s="17">
        <v>32478</v>
      </c>
      <c r="F13235" s="17"/>
    </row>
    <row r="13236" spans="1:6" x14ac:dyDescent="0.25">
      <c r="A13236" s="16" t="s">
        <v>261</v>
      </c>
      <c r="B13236" s="16">
        <v>79424</v>
      </c>
      <c r="C13236" s="16">
        <v>90</v>
      </c>
      <c r="D13236" s="16">
        <v>68.400000000000006</v>
      </c>
      <c r="E13236" s="17">
        <v>36866</v>
      </c>
      <c r="F13236" s="17"/>
    </row>
    <row r="13237" spans="1:6" x14ac:dyDescent="0.25">
      <c r="A13237" s="16" t="s">
        <v>261</v>
      </c>
      <c r="B13237" s="16">
        <v>75093</v>
      </c>
      <c r="C13237" s="16">
        <v>110</v>
      </c>
      <c r="D13237" s="16">
        <v>85.2</v>
      </c>
      <c r="E13237" s="17">
        <v>41621</v>
      </c>
      <c r="F13237" s="17"/>
    </row>
    <row r="13238" spans="1:6" x14ac:dyDescent="0.25">
      <c r="A13238" s="16" t="s">
        <v>261</v>
      </c>
      <c r="B13238" s="16">
        <v>75644</v>
      </c>
      <c r="C13238" s="16">
        <v>93</v>
      </c>
      <c r="D13238" s="16">
        <v>69.8</v>
      </c>
      <c r="E13238" s="17">
        <v>36355</v>
      </c>
      <c r="F13238" s="17"/>
    </row>
    <row r="13239" spans="1:6" x14ac:dyDescent="0.25">
      <c r="A13239" s="16" t="s">
        <v>261</v>
      </c>
      <c r="B13239" s="16">
        <v>77656</v>
      </c>
      <c r="C13239" s="16">
        <v>90</v>
      </c>
      <c r="D13239" s="16">
        <v>70</v>
      </c>
      <c r="E13239" s="17">
        <v>34598</v>
      </c>
      <c r="F13239" s="17"/>
    </row>
    <row r="13240" spans="1:6" x14ac:dyDescent="0.25">
      <c r="A13240" s="16" t="s">
        <v>261</v>
      </c>
      <c r="B13240" s="16">
        <v>76645</v>
      </c>
      <c r="C13240" s="16">
        <v>138</v>
      </c>
      <c r="D13240" s="16">
        <v>70.3</v>
      </c>
      <c r="E13240" s="17">
        <v>38225</v>
      </c>
      <c r="F13240" s="17"/>
    </row>
    <row r="13241" spans="1:6" x14ac:dyDescent="0.25">
      <c r="A13241" s="16" t="s">
        <v>261</v>
      </c>
      <c r="B13241" s="16">
        <v>75146</v>
      </c>
      <c r="C13241" s="16">
        <v>150</v>
      </c>
      <c r="D13241" s="16">
        <v>107.9</v>
      </c>
      <c r="E13241" s="17">
        <v>32722</v>
      </c>
      <c r="F13241" s="17"/>
    </row>
    <row r="13242" spans="1:6" x14ac:dyDescent="0.25">
      <c r="A13242" s="16" t="s">
        <v>261</v>
      </c>
      <c r="B13242" s="16">
        <v>75672</v>
      </c>
      <c r="C13242" s="16">
        <v>125</v>
      </c>
      <c r="D13242" s="16">
        <v>81.900000000000006</v>
      </c>
      <c r="E13242" s="17">
        <v>39639</v>
      </c>
      <c r="F13242" s="17"/>
    </row>
    <row r="13243" spans="1:6" x14ac:dyDescent="0.25">
      <c r="A13243" s="16" t="s">
        <v>261</v>
      </c>
      <c r="B13243" s="16">
        <v>79501</v>
      </c>
      <c r="C13243" s="16">
        <v>36</v>
      </c>
      <c r="D13243" s="16">
        <v>16.600000000000001</v>
      </c>
      <c r="E13243" s="17">
        <v>36210</v>
      </c>
      <c r="F13243" s="17"/>
    </row>
    <row r="13244" spans="1:6" x14ac:dyDescent="0.25">
      <c r="A13244" s="16" t="s">
        <v>261</v>
      </c>
      <c r="B13244" s="16">
        <v>78209</v>
      </c>
      <c r="C13244" s="16">
        <v>46</v>
      </c>
      <c r="D13244" s="16">
        <v>34.4</v>
      </c>
      <c r="E13244" s="17">
        <v>35033</v>
      </c>
      <c r="F13244" s="17"/>
    </row>
    <row r="13245" spans="1:6" x14ac:dyDescent="0.25">
      <c r="A13245" s="16" t="s">
        <v>261</v>
      </c>
      <c r="B13245" s="16">
        <v>77461</v>
      </c>
      <c r="C13245" s="16">
        <v>58</v>
      </c>
      <c r="D13245" s="16">
        <v>50.9</v>
      </c>
      <c r="E13245" s="17">
        <v>40862</v>
      </c>
      <c r="F13245" s="17"/>
    </row>
    <row r="13246" spans="1:6" x14ac:dyDescent="0.25">
      <c r="A13246" s="16" t="s">
        <v>261</v>
      </c>
      <c r="B13246" s="16">
        <v>79005</v>
      </c>
      <c r="C13246" s="16">
        <v>35</v>
      </c>
      <c r="D13246" s="16">
        <v>33.4</v>
      </c>
      <c r="E13246" s="17">
        <v>32248</v>
      </c>
      <c r="F13246" s="17"/>
    </row>
    <row r="13247" spans="1:6" x14ac:dyDescent="0.25">
      <c r="A13247" s="16" t="s">
        <v>261</v>
      </c>
      <c r="B13247" s="16">
        <v>76371</v>
      </c>
      <c r="C13247" s="16">
        <v>61</v>
      </c>
      <c r="D13247" s="16">
        <v>43.9</v>
      </c>
      <c r="E13247" s="17">
        <v>33773</v>
      </c>
      <c r="F13247" s="17"/>
    </row>
    <row r="13248" spans="1:6" x14ac:dyDescent="0.25">
      <c r="A13248" s="16" t="s">
        <v>261</v>
      </c>
      <c r="B13248" s="16">
        <v>77049</v>
      </c>
      <c r="C13248" s="16">
        <v>130</v>
      </c>
      <c r="D13248" s="16">
        <v>96.9</v>
      </c>
      <c r="E13248" s="17">
        <v>41737</v>
      </c>
      <c r="F13248" s="17"/>
    </row>
    <row r="13249" spans="1:6" x14ac:dyDescent="0.25">
      <c r="A13249" s="16" t="s">
        <v>261</v>
      </c>
      <c r="B13249" s="16">
        <v>75090</v>
      </c>
      <c r="C13249" s="16">
        <v>132</v>
      </c>
      <c r="D13249" s="16">
        <v>83</v>
      </c>
      <c r="E13249" s="17">
        <v>39023</v>
      </c>
      <c r="F13249" s="17"/>
    </row>
    <row r="13250" spans="1:6" x14ac:dyDescent="0.25">
      <c r="A13250" s="16" t="s">
        <v>261</v>
      </c>
      <c r="B13250" s="16">
        <v>78840</v>
      </c>
      <c r="C13250" s="16">
        <v>60</v>
      </c>
      <c r="D13250" s="16">
        <v>46.1</v>
      </c>
      <c r="E13250" s="17">
        <v>35643</v>
      </c>
      <c r="F13250" s="17"/>
    </row>
    <row r="13251" spans="1:6" x14ac:dyDescent="0.25">
      <c r="A13251" s="16" t="s">
        <v>261</v>
      </c>
      <c r="B13251" s="16">
        <v>77087</v>
      </c>
      <c r="C13251" s="16">
        <v>120</v>
      </c>
      <c r="D13251" s="16">
        <v>101.2</v>
      </c>
      <c r="E13251" s="17">
        <v>34325</v>
      </c>
      <c r="F13251" s="17"/>
    </row>
    <row r="13252" spans="1:6" x14ac:dyDescent="0.25">
      <c r="A13252" s="16" t="s">
        <v>261</v>
      </c>
      <c r="B13252" s="16">
        <v>75110</v>
      </c>
      <c r="C13252" s="16">
        <v>96</v>
      </c>
      <c r="D13252" s="16">
        <v>44.6</v>
      </c>
      <c r="E13252" s="17">
        <v>34347</v>
      </c>
      <c r="F13252" s="17"/>
    </row>
    <row r="13253" spans="1:6" x14ac:dyDescent="0.25">
      <c r="A13253" s="16" t="s">
        <v>261</v>
      </c>
      <c r="B13253" s="16">
        <v>75766</v>
      </c>
      <c r="C13253" s="16">
        <v>101</v>
      </c>
      <c r="D13253" s="16">
        <v>49.9</v>
      </c>
      <c r="E13253" s="17">
        <v>38852</v>
      </c>
      <c r="F13253" s="17"/>
    </row>
    <row r="13254" spans="1:6" x14ac:dyDescent="0.25">
      <c r="A13254" s="16" t="s">
        <v>261</v>
      </c>
      <c r="B13254" s="16">
        <v>77087</v>
      </c>
      <c r="C13254" s="16">
        <v>120</v>
      </c>
      <c r="D13254" s="16">
        <v>89.6</v>
      </c>
      <c r="E13254" s="17">
        <v>31392</v>
      </c>
      <c r="F13254" s="17"/>
    </row>
    <row r="13255" spans="1:6" x14ac:dyDescent="0.25">
      <c r="A13255" s="16" t="s">
        <v>261</v>
      </c>
      <c r="B13255" s="16">
        <v>76107</v>
      </c>
      <c r="C13255" s="16">
        <v>180</v>
      </c>
      <c r="D13255" s="16">
        <v>111.4</v>
      </c>
      <c r="E13255" s="17">
        <v>32660</v>
      </c>
      <c r="F13255" s="17"/>
    </row>
    <row r="13256" spans="1:6" x14ac:dyDescent="0.25">
      <c r="A13256" s="16" t="s">
        <v>261</v>
      </c>
      <c r="B13256" s="16">
        <v>78224</v>
      </c>
      <c r="C13256" s="16">
        <v>126</v>
      </c>
      <c r="D13256" s="16">
        <v>104.3</v>
      </c>
      <c r="E13256" s="17">
        <v>39000</v>
      </c>
      <c r="F13256" s="17"/>
    </row>
    <row r="13257" spans="1:6" x14ac:dyDescent="0.25">
      <c r="A13257" s="16" t="s">
        <v>261</v>
      </c>
      <c r="B13257" s="16">
        <v>76033</v>
      </c>
      <c r="C13257" s="16">
        <v>122</v>
      </c>
      <c r="D13257" s="16">
        <v>125.4</v>
      </c>
      <c r="E13257" s="17">
        <v>35941</v>
      </c>
      <c r="F13257" s="17"/>
    </row>
    <row r="13258" spans="1:6" x14ac:dyDescent="0.25">
      <c r="A13258" s="16" t="s">
        <v>261</v>
      </c>
      <c r="B13258" s="16">
        <v>76823</v>
      </c>
      <c r="C13258" s="16">
        <v>48</v>
      </c>
      <c r="D13258" s="16">
        <v>33.299999999999997</v>
      </c>
      <c r="E13258" s="17">
        <v>34593</v>
      </c>
      <c r="F13258" s="17"/>
    </row>
    <row r="13259" spans="1:6" x14ac:dyDescent="0.25">
      <c r="A13259" s="16" t="s">
        <v>261</v>
      </c>
      <c r="B13259" s="16">
        <v>79007</v>
      </c>
      <c r="C13259" s="16">
        <v>110</v>
      </c>
      <c r="D13259" s="16">
        <v>53.5</v>
      </c>
      <c r="E13259" s="17">
        <v>33637</v>
      </c>
      <c r="F13259" s="17"/>
    </row>
    <row r="13260" spans="1:6" x14ac:dyDescent="0.25">
      <c r="A13260" s="16" t="s">
        <v>261</v>
      </c>
      <c r="B13260" s="16">
        <v>77048</v>
      </c>
      <c r="C13260" s="16">
        <v>120</v>
      </c>
      <c r="E13260" s="17">
        <v>43774</v>
      </c>
      <c r="F13260" s="17"/>
    </row>
    <row r="13261" spans="1:6" x14ac:dyDescent="0.25">
      <c r="A13261" s="16" t="s">
        <v>261</v>
      </c>
      <c r="B13261" s="16">
        <v>75252</v>
      </c>
      <c r="C13261" s="16">
        <v>120</v>
      </c>
      <c r="D13261" s="16">
        <v>85.2</v>
      </c>
      <c r="E13261" s="17">
        <v>41078</v>
      </c>
      <c r="F13261" s="17"/>
    </row>
    <row r="13262" spans="1:6" x14ac:dyDescent="0.25">
      <c r="A13262" s="16" t="s">
        <v>261</v>
      </c>
      <c r="B13262" s="16">
        <v>76801</v>
      </c>
      <c r="C13262" s="16">
        <v>121</v>
      </c>
      <c r="D13262" s="16">
        <v>69.5</v>
      </c>
      <c r="E13262" s="17">
        <v>37721</v>
      </c>
      <c r="F13262" s="17"/>
    </row>
    <row r="13263" spans="1:6" x14ac:dyDescent="0.25">
      <c r="A13263" s="16" t="s">
        <v>261</v>
      </c>
      <c r="B13263" s="16">
        <v>75948</v>
      </c>
      <c r="C13263" s="16">
        <v>90</v>
      </c>
      <c r="D13263" s="16">
        <v>40.700000000000003</v>
      </c>
      <c r="E13263" s="17">
        <v>41565</v>
      </c>
      <c r="F13263" s="17"/>
    </row>
    <row r="13264" spans="1:6" x14ac:dyDescent="0.25">
      <c r="A13264" s="16" t="s">
        <v>261</v>
      </c>
      <c r="B13264" s="16">
        <v>79763</v>
      </c>
      <c r="C13264" s="16">
        <v>109</v>
      </c>
      <c r="D13264" s="16">
        <v>73.900000000000006</v>
      </c>
      <c r="E13264" s="17">
        <v>34460</v>
      </c>
      <c r="F13264" s="17"/>
    </row>
    <row r="13265" spans="1:6" x14ac:dyDescent="0.25">
      <c r="A13265" s="16" t="s">
        <v>261</v>
      </c>
      <c r="B13265" s="16">
        <v>79045</v>
      </c>
      <c r="C13265" s="16">
        <v>120</v>
      </c>
      <c r="D13265" s="16">
        <v>54.8</v>
      </c>
      <c r="E13265" s="17">
        <v>36986</v>
      </c>
      <c r="F13265" s="17"/>
    </row>
    <row r="13266" spans="1:6" x14ac:dyDescent="0.25">
      <c r="A13266" s="16" t="s">
        <v>261</v>
      </c>
      <c r="B13266" s="16">
        <v>79924</v>
      </c>
      <c r="C13266" s="16">
        <v>160</v>
      </c>
      <c r="D13266" s="16">
        <v>157.4</v>
      </c>
      <c r="E13266" s="17">
        <v>38567</v>
      </c>
      <c r="F13266" s="17"/>
    </row>
    <row r="13267" spans="1:6" x14ac:dyDescent="0.25">
      <c r="A13267" s="16" t="s">
        <v>261</v>
      </c>
      <c r="B13267" s="16">
        <v>75703</v>
      </c>
      <c r="C13267" s="16">
        <v>112</v>
      </c>
      <c r="D13267" s="16">
        <v>112.4</v>
      </c>
      <c r="E13267" s="17">
        <v>40519</v>
      </c>
      <c r="F13267" s="17"/>
    </row>
    <row r="13268" spans="1:6" x14ac:dyDescent="0.25">
      <c r="A13268" s="16" t="s">
        <v>261</v>
      </c>
      <c r="B13268" s="16">
        <v>78572</v>
      </c>
      <c r="C13268" s="16">
        <v>170</v>
      </c>
      <c r="D13268" s="16">
        <v>120.9</v>
      </c>
      <c r="E13268" s="17">
        <v>32351</v>
      </c>
      <c r="F13268" s="17"/>
    </row>
    <row r="13269" spans="1:6" x14ac:dyDescent="0.25">
      <c r="A13269" s="16" t="s">
        <v>261</v>
      </c>
      <c r="B13269" s="16">
        <v>78363</v>
      </c>
      <c r="C13269" s="16">
        <v>120</v>
      </c>
      <c r="D13269" s="16">
        <v>93.9</v>
      </c>
      <c r="E13269" s="17">
        <v>36474</v>
      </c>
      <c r="F13269" s="17"/>
    </row>
    <row r="13270" spans="1:6" x14ac:dyDescent="0.25">
      <c r="A13270" s="16" t="s">
        <v>261</v>
      </c>
      <c r="B13270" s="16">
        <v>76107</v>
      </c>
      <c r="C13270" s="16">
        <v>46</v>
      </c>
      <c r="D13270" s="16">
        <v>39.200000000000003</v>
      </c>
      <c r="E13270" s="17">
        <v>40906</v>
      </c>
      <c r="F13270" s="17"/>
    </row>
    <row r="13271" spans="1:6" x14ac:dyDescent="0.25">
      <c r="A13271" s="16" t="s">
        <v>261</v>
      </c>
      <c r="B13271" s="16">
        <v>78214</v>
      </c>
      <c r="C13271" s="16">
        <v>150</v>
      </c>
      <c r="D13271" s="16">
        <v>133.4</v>
      </c>
      <c r="E13271" s="17">
        <v>34627</v>
      </c>
      <c r="F13271" s="17"/>
    </row>
    <row r="13272" spans="1:6" x14ac:dyDescent="0.25">
      <c r="A13272" s="16" t="s">
        <v>261</v>
      </c>
      <c r="B13272" s="16">
        <v>77630</v>
      </c>
      <c r="C13272" s="16">
        <v>111</v>
      </c>
      <c r="D13272" s="16">
        <v>75.2</v>
      </c>
      <c r="E13272" s="17">
        <v>31124</v>
      </c>
      <c r="F13272" s="17"/>
    </row>
    <row r="13273" spans="1:6" x14ac:dyDescent="0.25">
      <c r="A13273" s="16" t="s">
        <v>261</v>
      </c>
      <c r="B13273" s="16">
        <v>75019</v>
      </c>
      <c r="C13273" s="16">
        <v>123</v>
      </c>
      <c r="D13273" s="16">
        <v>96.2</v>
      </c>
      <c r="E13273" s="17">
        <v>40247</v>
      </c>
      <c r="F13273" s="17"/>
    </row>
    <row r="13274" spans="1:6" x14ac:dyDescent="0.25">
      <c r="A13274" s="16" t="s">
        <v>261</v>
      </c>
      <c r="B13274" s="16">
        <v>78501</v>
      </c>
      <c r="C13274" s="16">
        <v>154</v>
      </c>
      <c r="D13274" s="16">
        <v>157.9</v>
      </c>
      <c r="E13274" s="17">
        <v>34171</v>
      </c>
      <c r="F13274" s="17"/>
    </row>
    <row r="13275" spans="1:6" x14ac:dyDescent="0.25">
      <c r="A13275" s="16" t="s">
        <v>261</v>
      </c>
      <c r="B13275" s="16">
        <v>78956</v>
      </c>
      <c r="C13275" s="16">
        <v>90</v>
      </c>
      <c r="D13275" s="16">
        <v>70.3</v>
      </c>
      <c r="E13275" s="17">
        <v>37777</v>
      </c>
      <c r="F13275" s="17"/>
    </row>
    <row r="13276" spans="1:6" x14ac:dyDescent="0.25">
      <c r="A13276" s="16" t="s">
        <v>261</v>
      </c>
      <c r="B13276" s="16">
        <v>76629</v>
      </c>
      <c r="C13276" s="16">
        <v>82</v>
      </c>
      <c r="D13276" s="16">
        <v>38.700000000000003</v>
      </c>
      <c r="E13276" s="17">
        <v>34001</v>
      </c>
      <c r="F13276" s="17"/>
    </row>
    <row r="13277" spans="1:6" x14ac:dyDescent="0.25">
      <c r="A13277" s="16" t="s">
        <v>261</v>
      </c>
      <c r="B13277" s="16">
        <v>75432</v>
      </c>
      <c r="C13277" s="16">
        <v>100</v>
      </c>
      <c r="D13277" s="16">
        <v>61.8</v>
      </c>
      <c r="E13277" s="17">
        <v>36754</v>
      </c>
      <c r="F13277" s="17"/>
    </row>
    <row r="13278" spans="1:6" x14ac:dyDescent="0.25">
      <c r="A13278" s="16" t="s">
        <v>261</v>
      </c>
      <c r="B13278" s="16">
        <v>76015</v>
      </c>
      <c r="C13278" s="16">
        <v>116</v>
      </c>
      <c r="D13278" s="16">
        <v>79.8</v>
      </c>
      <c r="E13278" s="17">
        <v>38718</v>
      </c>
      <c r="F13278" s="17"/>
    </row>
    <row r="13279" spans="1:6" x14ac:dyDescent="0.25">
      <c r="A13279" s="16" t="s">
        <v>261</v>
      </c>
      <c r="B13279" s="16">
        <v>75551</v>
      </c>
      <c r="C13279" s="16">
        <v>108</v>
      </c>
      <c r="D13279" s="16">
        <v>49.7</v>
      </c>
      <c r="E13279" s="17">
        <v>35230</v>
      </c>
      <c r="F13279" s="17"/>
    </row>
    <row r="13280" spans="1:6" x14ac:dyDescent="0.25">
      <c r="A13280" s="16" t="s">
        <v>261</v>
      </c>
      <c r="B13280" s="16">
        <v>75228</v>
      </c>
      <c r="C13280" s="16">
        <v>108</v>
      </c>
      <c r="E13280" s="17">
        <v>43747</v>
      </c>
      <c r="F13280" s="17"/>
    </row>
    <row r="13281" spans="1:6" x14ac:dyDescent="0.25">
      <c r="A13281" s="16" t="s">
        <v>261</v>
      </c>
      <c r="B13281" s="16">
        <v>78666</v>
      </c>
      <c r="C13281" s="16">
        <v>174</v>
      </c>
      <c r="D13281" s="16">
        <v>96.8</v>
      </c>
      <c r="E13281" s="17">
        <v>40028</v>
      </c>
      <c r="F13281" s="17"/>
    </row>
    <row r="13282" spans="1:6" x14ac:dyDescent="0.25">
      <c r="A13282" s="16" t="s">
        <v>261</v>
      </c>
      <c r="B13282" s="16">
        <v>76634</v>
      </c>
      <c r="C13282" s="16">
        <v>43</v>
      </c>
      <c r="D13282" s="16">
        <v>29.1</v>
      </c>
      <c r="E13282" s="17">
        <v>35811</v>
      </c>
      <c r="F13282" s="17"/>
    </row>
    <row r="13283" spans="1:6" x14ac:dyDescent="0.25">
      <c r="A13283" s="16" t="s">
        <v>261</v>
      </c>
      <c r="B13283" s="16">
        <v>76240</v>
      </c>
      <c r="C13283" s="16">
        <v>91</v>
      </c>
      <c r="D13283" s="16">
        <v>56</v>
      </c>
      <c r="E13283" s="17">
        <v>34705</v>
      </c>
      <c r="F13283" s="17"/>
    </row>
    <row r="13284" spans="1:6" x14ac:dyDescent="0.25">
      <c r="A13284" s="16" t="s">
        <v>261</v>
      </c>
      <c r="B13284" s="16">
        <v>76821</v>
      </c>
      <c r="C13284" s="16">
        <v>126</v>
      </c>
      <c r="D13284" s="16">
        <v>64.8</v>
      </c>
      <c r="E13284" s="17">
        <v>34457</v>
      </c>
      <c r="F13284" s="17"/>
    </row>
    <row r="13285" spans="1:6" x14ac:dyDescent="0.25">
      <c r="A13285" s="16" t="s">
        <v>261</v>
      </c>
      <c r="B13285" s="16">
        <v>77642</v>
      </c>
      <c r="C13285" s="16">
        <v>150</v>
      </c>
      <c r="D13285" s="16">
        <v>58.9</v>
      </c>
      <c r="E13285" s="17">
        <v>34211</v>
      </c>
      <c r="F13285" s="17"/>
    </row>
    <row r="13286" spans="1:6" x14ac:dyDescent="0.25">
      <c r="A13286" s="16" t="s">
        <v>261</v>
      </c>
      <c r="B13286" s="16">
        <v>77054</v>
      </c>
      <c r="C13286" s="16">
        <v>120</v>
      </c>
      <c r="D13286" s="16">
        <v>54.9</v>
      </c>
      <c r="E13286" s="17">
        <v>35513</v>
      </c>
      <c r="F13286" s="17"/>
    </row>
    <row r="13287" spans="1:6" x14ac:dyDescent="0.25">
      <c r="A13287" s="16" t="s">
        <v>261</v>
      </c>
      <c r="B13287" s="16">
        <v>75150</v>
      </c>
      <c r="C13287" s="16">
        <v>162</v>
      </c>
      <c r="D13287" s="16">
        <v>134.6</v>
      </c>
      <c r="E13287" s="17">
        <v>34394</v>
      </c>
      <c r="F13287" s="17"/>
    </row>
    <row r="13288" spans="1:6" x14ac:dyDescent="0.25">
      <c r="A13288" s="16" t="s">
        <v>261</v>
      </c>
      <c r="B13288" s="16">
        <v>77423</v>
      </c>
      <c r="C13288" s="16">
        <v>130</v>
      </c>
      <c r="D13288" s="16">
        <v>80.599999999999994</v>
      </c>
      <c r="E13288" s="17">
        <v>35530</v>
      </c>
      <c r="F13288" s="17"/>
    </row>
    <row r="13289" spans="1:6" x14ac:dyDescent="0.25">
      <c r="A13289" s="16" t="s">
        <v>261</v>
      </c>
      <c r="B13289" s="16">
        <v>78130</v>
      </c>
      <c r="C13289" s="16">
        <v>162</v>
      </c>
      <c r="D13289" s="16">
        <v>141.1</v>
      </c>
      <c r="E13289" s="17">
        <v>32178</v>
      </c>
      <c r="F13289" s="17"/>
    </row>
    <row r="13290" spans="1:6" x14ac:dyDescent="0.25">
      <c r="A13290" s="16" t="s">
        <v>261</v>
      </c>
      <c r="B13290" s="16">
        <v>75010</v>
      </c>
      <c r="C13290" s="16">
        <v>180</v>
      </c>
      <c r="D13290" s="16">
        <v>121.2</v>
      </c>
      <c r="E13290" s="17">
        <v>26846</v>
      </c>
      <c r="F13290" s="17"/>
    </row>
    <row r="13291" spans="1:6" x14ac:dyDescent="0.25">
      <c r="A13291" s="16" t="s">
        <v>261</v>
      </c>
      <c r="B13291" s="16">
        <v>75238</v>
      </c>
      <c r="C13291" s="16">
        <v>131</v>
      </c>
      <c r="D13291" s="16">
        <v>108.4</v>
      </c>
      <c r="E13291" s="17">
        <v>40501</v>
      </c>
      <c r="F13291" s="17"/>
    </row>
    <row r="13292" spans="1:6" x14ac:dyDescent="0.25">
      <c r="A13292" s="16" t="s">
        <v>261</v>
      </c>
      <c r="B13292" s="16">
        <v>77520</v>
      </c>
      <c r="C13292" s="16">
        <v>105</v>
      </c>
      <c r="D13292" s="16">
        <v>96.7</v>
      </c>
      <c r="E13292" s="17">
        <v>37999</v>
      </c>
      <c r="F13292" s="17"/>
    </row>
    <row r="13293" spans="1:6" x14ac:dyDescent="0.25">
      <c r="A13293" s="16" t="s">
        <v>261</v>
      </c>
      <c r="B13293" s="16">
        <v>75462</v>
      </c>
      <c r="C13293" s="16">
        <v>150</v>
      </c>
      <c r="D13293" s="16">
        <v>91.1</v>
      </c>
      <c r="E13293" s="17">
        <v>39650</v>
      </c>
      <c r="F13293" s="17"/>
    </row>
    <row r="13294" spans="1:6" x14ac:dyDescent="0.25">
      <c r="A13294" s="16" t="s">
        <v>261</v>
      </c>
      <c r="B13294" s="16">
        <v>79415</v>
      </c>
      <c r="C13294" s="16">
        <v>120</v>
      </c>
      <c r="D13294" s="16">
        <v>100.8</v>
      </c>
      <c r="E13294" s="17">
        <v>37477</v>
      </c>
      <c r="F13294" s="17"/>
    </row>
    <row r="13295" spans="1:6" x14ac:dyDescent="0.25">
      <c r="A13295" s="16" t="s">
        <v>261</v>
      </c>
      <c r="B13295" s="16">
        <v>76048</v>
      </c>
      <c r="C13295" s="16">
        <v>95</v>
      </c>
      <c r="D13295" s="16">
        <v>75.099999999999994</v>
      </c>
      <c r="E13295" s="17">
        <v>33428</v>
      </c>
      <c r="F13295" s="17"/>
    </row>
    <row r="13296" spans="1:6" x14ac:dyDescent="0.25">
      <c r="A13296" s="16" t="s">
        <v>261</v>
      </c>
      <c r="B13296" s="16">
        <v>79536</v>
      </c>
      <c r="C13296" s="16">
        <v>66</v>
      </c>
      <c r="D13296" s="16">
        <v>42.9</v>
      </c>
      <c r="E13296" s="17">
        <v>38504</v>
      </c>
      <c r="F13296" s="17"/>
    </row>
    <row r="13297" spans="1:6" x14ac:dyDescent="0.25">
      <c r="A13297" s="16" t="s">
        <v>261</v>
      </c>
      <c r="B13297" s="16">
        <v>79912</v>
      </c>
      <c r="C13297" s="16">
        <v>132</v>
      </c>
      <c r="D13297" s="16">
        <v>106.6</v>
      </c>
      <c r="E13297" s="17">
        <v>34759</v>
      </c>
      <c r="F13297" s="17"/>
    </row>
    <row r="13298" spans="1:6" x14ac:dyDescent="0.25">
      <c r="A13298" s="16" t="s">
        <v>261</v>
      </c>
      <c r="B13298" s="16">
        <v>76234</v>
      </c>
      <c r="C13298" s="16">
        <v>124</v>
      </c>
      <c r="D13298" s="16">
        <v>102.5</v>
      </c>
      <c r="E13298" s="17">
        <v>39847</v>
      </c>
      <c r="F13298" s="17"/>
    </row>
    <row r="13299" spans="1:6" x14ac:dyDescent="0.25">
      <c r="A13299" s="16" t="s">
        <v>261</v>
      </c>
      <c r="B13299" s="16">
        <v>76365</v>
      </c>
      <c r="C13299" s="16">
        <v>60</v>
      </c>
      <c r="D13299" s="16">
        <v>38.1</v>
      </c>
      <c r="E13299" s="17">
        <v>33123</v>
      </c>
      <c r="F13299" s="17"/>
    </row>
    <row r="13300" spans="1:6" x14ac:dyDescent="0.25">
      <c r="A13300" s="16" t="s">
        <v>261</v>
      </c>
      <c r="B13300" s="16">
        <v>76258</v>
      </c>
      <c r="C13300" s="16">
        <v>63</v>
      </c>
      <c r="D13300" s="16">
        <v>55.3</v>
      </c>
      <c r="E13300" s="17">
        <v>37251</v>
      </c>
      <c r="F13300" s="17"/>
    </row>
    <row r="13301" spans="1:6" x14ac:dyDescent="0.25">
      <c r="A13301" s="16" t="s">
        <v>261</v>
      </c>
      <c r="B13301" s="16">
        <v>75146</v>
      </c>
      <c r="C13301" s="16">
        <v>110</v>
      </c>
      <c r="D13301" s="16">
        <v>55.4</v>
      </c>
      <c r="E13301" s="17">
        <v>36441</v>
      </c>
      <c r="F13301" s="17"/>
    </row>
    <row r="13302" spans="1:6" x14ac:dyDescent="0.25">
      <c r="A13302" s="16" t="s">
        <v>261</v>
      </c>
      <c r="B13302" s="16">
        <v>75656</v>
      </c>
      <c r="C13302" s="16">
        <v>69</v>
      </c>
      <c r="D13302" s="16">
        <v>37</v>
      </c>
      <c r="E13302" s="17">
        <v>39379</v>
      </c>
      <c r="F13302" s="17"/>
    </row>
    <row r="13303" spans="1:6" x14ac:dyDescent="0.25">
      <c r="A13303" s="16" t="s">
        <v>261</v>
      </c>
      <c r="B13303" s="16">
        <v>75946</v>
      </c>
      <c r="C13303" s="16">
        <v>93</v>
      </c>
      <c r="D13303" s="16">
        <v>83.2</v>
      </c>
      <c r="E13303" s="17">
        <v>39448</v>
      </c>
      <c r="F13303" s="17"/>
    </row>
    <row r="13304" spans="1:6" x14ac:dyDescent="0.25">
      <c r="A13304" s="16" t="s">
        <v>261</v>
      </c>
      <c r="B13304" s="16">
        <v>77546</v>
      </c>
      <c r="C13304" s="16">
        <v>150</v>
      </c>
      <c r="D13304" s="16">
        <v>131.30000000000001</v>
      </c>
      <c r="E13304" s="17">
        <v>35859</v>
      </c>
      <c r="F13304" s="17"/>
    </row>
    <row r="13305" spans="1:6" x14ac:dyDescent="0.25">
      <c r="A13305" s="16" t="s">
        <v>261</v>
      </c>
      <c r="B13305" s="16">
        <v>75766</v>
      </c>
      <c r="C13305" s="16">
        <v>35</v>
      </c>
      <c r="D13305" s="16">
        <v>43.5</v>
      </c>
      <c r="E13305" s="17">
        <v>33654</v>
      </c>
      <c r="F13305" s="17"/>
    </row>
    <row r="13306" spans="1:6" x14ac:dyDescent="0.25">
      <c r="A13306" s="16" t="s">
        <v>261</v>
      </c>
      <c r="B13306" s="16">
        <v>77802</v>
      </c>
      <c r="C13306" s="16">
        <v>60</v>
      </c>
      <c r="D13306" s="16">
        <v>62</v>
      </c>
      <c r="E13306" s="17">
        <v>37154</v>
      </c>
      <c r="F13306" s="17"/>
    </row>
    <row r="13307" spans="1:6" x14ac:dyDescent="0.25">
      <c r="A13307" s="16" t="s">
        <v>261</v>
      </c>
      <c r="B13307" s="16">
        <v>77014</v>
      </c>
      <c r="C13307" s="16">
        <v>94</v>
      </c>
      <c r="D13307" s="16">
        <v>64.2</v>
      </c>
      <c r="E13307" s="17">
        <v>42054</v>
      </c>
      <c r="F13307" s="17"/>
    </row>
    <row r="13308" spans="1:6" x14ac:dyDescent="0.25">
      <c r="A13308" s="16" t="s">
        <v>261</v>
      </c>
      <c r="B13308" s="16">
        <v>79510</v>
      </c>
      <c r="C13308" s="16">
        <v>48</v>
      </c>
      <c r="D13308" s="16">
        <v>36.299999999999997</v>
      </c>
      <c r="E13308" s="17">
        <v>33708</v>
      </c>
      <c r="F13308" s="17"/>
    </row>
    <row r="13309" spans="1:6" x14ac:dyDescent="0.25">
      <c r="A13309" s="16" t="s">
        <v>261</v>
      </c>
      <c r="B13309" s="16">
        <v>78750</v>
      </c>
      <c r="C13309" s="16">
        <v>102</v>
      </c>
      <c r="D13309" s="16">
        <v>92.6</v>
      </c>
      <c r="E13309" s="17">
        <v>32588</v>
      </c>
      <c r="F13309" s="17"/>
    </row>
    <row r="13310" spans="1:6" x14ac:dyDescent="0.25">
      <c r="A13310" s="16" t="s">
        <v>261</v>
      </c>
      <c r="B13310" s="16">
        <v>75601</v>
      </c>
      <c r="C13310" s="16">
        <v>116</v>
      </c>
      <c r="D13310" s="16">
        <v>89.4</v>
      </c>
      <c r="E13310" s="17">
        <v>34598</v>
      </c>
      <c r="F13310" s="17"/>
    </row>
    <row r="13311" spans="1:6" x14ac:dyDescent="0.25">
      <c r="A13311" s="16" t="s">
        <v>261</v>
      </c>
      <c r="B13311" s="16">
        <v>79936</v>
      </c>
      <c r="C13311" s="16">
        <v>60</v>
      </c>
      <c r="D13311" s="16">
        <v>44.2</v>
      </c>
      <c r="E13311" s="17">
        <v>43027</v>
      </c>
      <c r="F13311" s="17"/>
    </row>
    <row r="13312" spans="1:6" x14ac:dyDescent="0.25">
      <c r="A13312" s="16" t="s">
        <v>261</v>
      </c>
      <c r="B13312" s="16">
        <v>77590</v>
      </c>
      <c r="C13312" s="16">
        <v>135</v>
      </c>
      <c r="D13312" s="16">
        <v>111.1</v>
      </c>
      <c r="E13312" s="17">
        <v>34296</v>
      </c>
      <c r="F13312" s="17"/>
    </row>
    <row r="13313" spans="1:6" x14ac:dyDescent="0.25">
      <c r="A13313" s="16" t="s">
        <v>261</v>
      </c>
      <c r="B13313" s="16">
        <v>78251</v>
      </c>
      <c r="C13313" s="16">
        <v>140</v>
      </c>
      <c r="D13313" s="16">
        <v>113</v>
      </c>
      <c r="E13313" s="17">
        <v>41317</v>
      </c>
      <c r="F13313" s="17"/>
    </row>
    <row r="13314" spans="1:6" x14ac:dyDescent="0.25">
      <c r="A13314" s="16" t="s">
        <v>261</v>
      </c>
      <c r="B13314" s="16">
        <v>78596</v>
      </c>
      <c r="C13314" s="16">
        <v>118</v>
      </c>
      <c r="D13314" s="16">
        <v>117.6</v>
      </c>
      <c r="E13314" s="17">
        <v>38265</v>
      </c>
      <c r="F13314" s="17"/>
    </row>
    <row r="13315" spans="1:6" x14ac:dyDescent="0.25">
      <c r="A13315" s="16" t="s">
        <v>261</v>
      </c>
      <c r="B13315" s="16">
        <v>76051</v>
      </c>
      <c r="C13315" s="16">
        <v>126</v>
      </c>
      <c r="D13315" s="16">
        <v>87.4</v>
      </c>
      <c r="E13315" s="17">
        <v>37292</v>
      </c>
      <c r="F13315" s="17"/>
    </row>
    <row r="13316" spans="1:6" x14ac:dyDescent="0.25">
      <c r="A13316" s="16" t="s">
        <v>261</v>
      </c>
      <c r="B13316" s="16">
        <v>75845</v>
      </c>
      <c r="C13316" s="16">
        <v>47</v>
      </c>
      <c r="D13316" s="16">
        <v>38.700000000000003</v>
      </c>
      <c r="E13316" s="17">
        <v>39508</v>
      </c>
      <c r="F13316" s="17"/>
    </row>
    <row r="13317" spans="1:6" x14ac:dyDescent="0.25">
      <c r="A13317" s="16" t="s">
        <v>261</v>
      </c>
      <c r="B13317" s="16">
        <v>78209</v>
      </c>
      <c r="C13317" s="16">
        <v>237</v>
      </c>
      <c r="D13317" s="16">
        <v>106.5</v>
      </c>
      <c r="E13317" s="17">
        <v>29812</v>
      </c>
      <c r="F13317" s="17"/>
    </row>
    <row r="13318" spans="1:6" x14ac:dyDescent="0.25">
      <c r="A13318" s="16" t="s">
        <v>261</v>
      </c>
      <c r="B13318" s="16">
        <v>76528</v>
      </c>
      <c r="C13318" s="16">
        <v>90</v>
      </c>
      <c r="D13318" s="16">
        <v>86.2</v>
      </c>
      <c r="E13318" s="17">
        <v>37154</v>
      </c>
      <c r="F13318" s="17"/>
    </row>
    <row r="13319" spans="1:6" x14ac:dyDescent="0.25">
      <c r="A13319" s="16" t="s">
        <v>261</v>
      </c>
      <c r="B13319" s="16">
        <v>78022</v>
      </c>
      <c r="C13319" s="16">
        <v>100</v>
      </c>
      <c r="D13319" s="16">
        <v>83.9</v>
      </c>
      <c r="E13319" s="17">
        <v>33990</v>
      </c>
      <c r="F13319" s="17"/>
    </row>
    <row r="13320" spans="1:6" x14ac:dyDescent="0.25">
      <c r="A13320" s="16" t="s">
        <v>261</v>
      </c>
      <c r="B13320" s="16">
        <v>78602</v>
      </c>
      <c r="C13320" s="16">
        <v>96</v>
      </c>
      <c r="D13320" s="16">
        <v>54.3</v>
      </c>
      <c r="E13320" s="17">
        <v>34512</v>
      </c>
      <c r="F13320" s="17"/>
    </row>
    <row r="13321" spans="1:6" x14ac:dyDescent="0.25">
      <c r="A13321" s="16" t="s">
        <v>261</v>
      </c>
      <c r="B13321" s="16">
        <v>76055</v>
      </c>
      <c r="C13321" s="16">
        <v>51</v>
      </c>
      <c r="D13321" s="16">
        <v>52.3</v>
      </c>
      <c r="E13321" s="17">
        <v>35646</v>
      </c>
      <c r="F13321" s="17"/>
    </row>
    <row r="13322" spans="1:6" x14ac:dyDescent="0.25">
      <c r="A13322" s="16" t="s">
        <v>261</v>
      </c>
      <c r="B13322" s="16">
        <v>78164</v>
      </c>
      <c r="C13322" s="16">
        <v>82</v>
      </c>
      <c r="D13322" s="16">
        <v>45.4</v>
      </c>
      <c r="E13322" s="17">
        <v>33864</v>
      </c>
      <c r="F13322" s="17"/>
    </row>
    <row r="13323" spans="1:6" x14ac:dyDescent="0.25">
      <c r="A13323" s="16" t="s">
        <v>261</v>
      </c>
      <c r="B13323" s="16">
        <v>77327</v>
      </c>
      <c r="C13323" s="16">
        <v>142</v>
      </c>
      <c r="D13323" s="16">
        <v>94.8</v>
      </c>
      <c r="E13323" s="17">
        <v>33507</v>
      </c>
      <c r="F13323" s="17"/>
    </row>
    <row r="13324" spans="1:6" x14ac:dyDescent="0.25">
      <c r="A13324" s="16" t="s">
        <v>261</v>
      </c>
      <c r="B13324" s="16">
        <v>75495</v>
      </c>
      <c r="C13324" s="16">
        <v>60</v>
      </c>
      <c r="D13324" s="16">
        <v>43.1</v>
      </c>
      <c r="E13324" s="17">
        <v>34129</v>
      </c>
      <c r="F13324" s="17"/>
    </row>
    <row r="13325" spans="1:6" x14ac:dyDescent="0.25">
      <c r="A13325" s="16" t="s">
        <v>261</v>
      </c>
      <c r="B13325" s="16">
        <v>78717</v>
      </c>
      <c r="C13325" s="16">
        <v>49</v>
      </c>
      <c r="D13325" s="16">
        <v>35.299999999999997</v>
      </c>
      <c r="E13325" s="17">
        <v>43152</v>
      </c>
      <c r="F13325" s="17"/>
    </row>
    <row r="13326" spans="1:6" x14ac:dyDescent="0.25">
      <c r="A13326" s="16" t="s">
        <v>261</v>
      </c>
      <c r="B13326" s="16">
        <v>79549</v>
      </c>
      <c r="C13326" s="16">
        <v>80</v>
      </c>
      <c r="D13326" s="16">
        <v>70.099999999999994</v>
      </c>
      <c r="E13326" s="17">
        <v>35403</v>
      </c>
      <c r="F13326" s="17"/>
    </row>
    <row r="13327" spans="1:6" x14ac:dyDescent="0.25">
      <c r="A13327" s="16" t="s">
        <v>261</v>
      </c>
      <c r="B13327" s="16">
        <v>76011</v>
      </c>
      <c r="C13327" s="16">
        <v>118</v>
      </c>
      <c r="D13327" s="16">
        <v>69.900000000000006</v>
      </c>
      <c r="E13327" s="17">
        <v>32968</v>
      </c>
      <c r="F13327" s="17"/>
    </row>
    <row r="13328" spans="1:6" x14ac:dyDescent="0.25">
      <c r="A13328" s="16" t="s">
        <v>261</v>
      </c>
      <c r="B13328" s="16">
        <v>78130</v>
      </c>
      <c r="C13328" s="16">
        <v>112</v>
      </c>
      <c r="D13328" s="16">
        <v>133.6</v>
      </c>
      <c r="E13328" s="17">
        <v>31422</v>
      </c>
      <c r="F13328" s="17"/>
    </row>
    <row r="13329" spans="1:6" x14ac:dyDescent="0.25">
      <c r="A13329" s="16" t="s">
        <v>261</v>
      </c>
      <c r="B13329" s="16">
        <v>75082</v>
      </c>
      <c r="C13329" s="16">
        <v>112</v>
      </c>
      <c r="D13329" s="16">
        <v>82.5</v>
      </c>
      <c r="E13329" s="17">
        <v>40359</v>
      </c>
      <c r="F13329" s="17"/>
    </row>
    <row r="13330" spans="1:6" x14ac:dyDescent="0.25">
      <c r="A13330" s="16" t="s">
        <v>261</v>
      </c>
      <c r="B13330" s="16">
        <v>77591</v>
      </c>
      <c r="C13330" s="16">
        <v>109</v>
      </c>
      <c r="D13330" s="16">
        <v>61.5</v>
      </c>
      <c r="E13330" s="17">
        <v>30937</v>
      </c>
      <c r="F13330" s="17"/>
    </row>
    <row r="13331" spans="1:6" x14ac:dyDescent="0.25">
      <c r="A13331" s="16" t="s">
        <v>261</v>
      </c>
      <c r="B13331" s="16">
        <v>77962</v>
      </c>
      <c r="C13331" s="16">
        <v>91</v>
      </c>
      <c r="D13331" s="16">
        <v>63.2</v>
      </c>
      <c r="E13331" s="17">
        <v>40220</v>
      </c>
      <c r="F13331" s="17"/>
    </row>
    <row r="13332" spans="1:6" x14ac:dyDescent="0.25">
      <c r="A13332" s="16" t="s">
        <v>261</v>
      </c>
      <c r="B13332" s="16">
        <v>75701</v>
      </c>
      <c r="C13332" s="16">
        <v>76</v>
      </c>
      <c r="D13332" s="16">
        <v>84.5</v>
      </c>
      <c r="E13332" s="17">
        <v>28126</v>
      </c>
      <c r="F13332" s="17"/>
    </row>
    <row r="13333" spans="1:6" x14ac:dyDescent="0.25">
      <c r="A13333" s="16" t="s">
        <v>261</v>
      </c>
      <c r="B13333" s="16">
        <v>75214</v>
      </c>
      <c r="C13333" s="16">
        <v>30</v>
      </c>
      <c r="D13333" s="16">
        <v>33.9</v>
      </c>
      <c r="E13333" s="17">
        <v>37679</v>
      </c>
      <c r="F13333" s="17"/>
    </row>
    <row r="13334" spans="1:6" x14ac:dyDescent="0.25">
      <c r="A13334" s="16" t="s">
        <v>261</v>
      </c>
      <c r="B13334" s="16">
        <v>76844</v>
      </c>
      <c r="C13334" s="16">
        <v>94</v>
      </c>
      <c r="D13334" s="16">
        <v>41.8</v>
      </c>
      <c r="E13334" s="17">
        <v>38723</v>
      </c>
      <c r="F13334" s="17"/>
    </row>
    <row r="13335" spans="1:6" x14ac:dyDescent="0.25">
      <c r="A13335" s="16" t="s">
        <v>261</v>
      </c>
      <c r="B13335" s="16">
        <v>75948</v>
      </c>
      <c r="C13335" s="16">
        <v>90</v>
      </c>
      <c r="D13335" s="16">
        <v>78.400000000000006</v>
      </c>
      <c r="E13335" s="17">
        <v>37594</v>
      </c>
      <c r="F13335" s="17"/>
    </row>
    <row r="13336" spans="1:6" x14ac:dyDescent="0.25">
      <c r="A13336" s="16" t="s">
        <v>261</v>
      </c>
      <c r="B13336" s="16">
        <v>77581</v>
      </c>
      <c r="C13336" s="16">
        <v>138</v>
      </c>
      <c r="D13336" s="16">
        <v>115.3</v>
      </c>
      <c r="E13336" s="17">
        <v>35023</v>
      </c>
      <c r="F13336" s="17"/>
    </row>
    <row r="13337" spans="1:6" x14ac:dyDescent="0.25">
      <c r="A13337" s="16" t="s">
        <v>261</v>
      </c>
      <c r="B13337" s="16">
        <v>75964</v>
      </c>
      <c r="C13337" s="16">
        <v>60</v>
      </c>
      <c r="D13337" s="16">
        <v>44.6</v>
      </c>
      <c r="E13337" s="17">
        <v>41495</v>
      </c>
      <c r="F13337" s="17"/>
    </row>
    <row r="13338" spans="1:6" x14ac:dyDescent="0.25">
      <c r="A13338" s="16" t="s">
        <v>261</v>
      </c>
      <c r="B13338" s="16">
        <v>75080</v>
      </c>
      <c r="C13338" s="16">
        <v>124</v>
      </c>
      <c r="D13338" s="16">
        <v>76.3</v>
      </c>
      <c r="E13338" s="17">
        <v>38799</v>
      </c>
      <c r="F13338" s="17"/>
    </row>
    <row r="13339" spans="1:6" x14ac:dyDescent="0.25">
      <c r="A13339" s="16" t="s">
        <v>261</v>
      </c>
      <c r="B13339" s="16">
        <v>79065</v>
      </c>
      <c r="C13339" s="16">
        <v>120</v>
      </c>
      <c r="D13339" s="16">
        <v>45.1</v>
      </c>
      <c r="E13339" s="17">
        <v>33756</v>
      </c>
      <c r="F13339" s="17"/>
    </row>
    <row r="13340" spans="1:6" x14ac:dyDescent="0.25">
      <c r="A13340" s="16" t="s">
        <v>261</v>
      </c>
      <c r="B13340" s="16">
        <v>76255</v>
      </c>
      <c r="C13340" s="16">
        <v>91</v>
      </c>
      <c r="D13340" s="16">
        <v>44.7</v>
      </c>
      <c r="E13340" s="17">
        <v>35062</v>
      </c>
      <c r="F13340" s="17"/>
    </row>
    <row r="13341" spans="1:6" x14ac:dyDescent="0.25">
      <c r="A13341" s="16" t="s">
        <v>261</v>
      </c>
      <c r="B13341" s="16">
        <v>77008</v>
      </c>
      <c r="C13341" s="16">
        <v>200</v>
      </c>
      <c r="D13341" s="16">
        <v>129.19999999999999</v>
      </c>
      <c r="E13341" s="17">
        <v>36327</v>
      </c>
      <c r="F13341" s="17"/>
    </row>
    <row r="13342" spans="1:6" x14ac:dyDescent="0.25">
      <c r="A13342" s="16" t="s">
        <v>261</v>
      </c>
      <c r="B13342" s="16">
        <v>76132</v>
      </c>
      <c r="C13342" s="16">
        <v>96</v>
      </c>
      <c r="D13342" s="16">
        <v>88.5</v>
      </c>
      <c r="E13342" s="17">
        <v>32624</v>
      </c>
      <c r="F13342" s="17"/>
    </row>
    <row r="13343" spans="1:6" x14ac:dyDescent="0.25">
      <c r="A13343" s="16" t="s">
        <v>261</v>
      </c>
      <c r="B13343" s="16">
        <v>76133</v>
      </c>
      <c r="C13343" s="16">
        <v>128</v>
      </c>
      <c r="D13343" s="16">
        <v>84.5</v>
      </c>
      <c r="E13343" s="17">
        <v>31229</v>
      </c>
      <c r="F13343" s="17"/>
    </row>
    <row r="13344" spans="1:6" x14ac:dyDescent="0.25">
      <c r="A13344" s="16" t="s">
        <v>261</v>
      </c>
      <c r="B13344" s="16">
        <v>76522</v>
      </c>
      <c r="C13344" s="16">
        <v>96</v>
      </c>
      <c r="D13344" s="16">
        <v>79.900000000000006</v>
      </c>
      <c r="E13344" s="17">
        <v>34990</v>
      </c>
      <c r="F13344" s="17"/>
    </row>
    <row r="13345" spans="1:6" x14ac:dyDescent="0.25">
      <c r="A13345" s="16" t="s">
        <v>261</v>
      </c>
      <c r="B13345" s="16">
        <v>79106</v>
      </c>
      <c r="C13345" s="16">
        <v>102</v>
      </c>
      <c r="D13345" s="16">
        <v>42.3</v>
      </c>
      <c r="E13345" s="17">
        <v>34425</v>
      </c>
      <c r="F13345" s="17"/>
    </row>
    <row r="13346" spans="1:6" x14ac:dyDescent="0.25">
      <c r="A13346" s="16" t="s">
        <v>261</v>
      </c>
      <c r="B13346" s="16">
        <v>78681</v>
      </c>
      <c r="C13346" s="16">
        <v>74</v>
      </c>
      <c r="D13346" s="16">
        <v>71.5</v>
      </c>
      <c r="E13346" s="17">
        <v>32412</v>
      </c>
      <c r="F13346" s="17"/>
    </row>
    <row r="13347" spans="1:6" x14ac:dyDescent="0.25">
      <c r="A13347" s="16" t="s">
        <v>261</v>
      </c>
      <c r="B13347" s="16">
        <v>78516</v>
      </c>
      <c r="C13347" s="16">
        <v>54</v>
      </c>
      <c r="D13347" s="16">
        <v>67.2</v>
      </c>
      <c r="E13347" s="17">
        <v>43195</v>
      </c>
      <c r="F13347" s="17"/>
    </row>
    <row r="13348" spans="1:6" x14ac:dyDescent="0.25">
      <c r="A13348" s="16" t="s">
        <v>261</v>
      </c>
      <c r="B13348" s="16">
        <v>75006</v>
      </c>
      <c r="C13348" s="16">
        <v>125</v>
      </c>
      <c r="D13348" s="16">
        <v>88.7</v>
      </c>
      <c r="E13348" s="17">
        <v>39087</v>
      </c>
      <c r="F13348" s="17"/>
    </row>
    <row r="13349" spans="1:6" x14ac:dyDescent="0.25">
      <c r="A13349" s="16" t="s">
        <v>261</v>
      </c>
      <c r="B13349" s="16">
        <v>75979</v>
      </c>
      <c r="C13349" s="16">
        <v>98</v>
      </c>
      <c r="D13349" s="16">
        <v>57.4</v>
      </c>
      <c r="E13349" s="17">
        <v>34071</v>
      </c>
      <c r="F13349" s="17"/>
    </row>
    <row r="13350" spans="1:6" x14ac:dyDescent="0.25">
      <c r="A13350" s="16" t="s">
        <v>261</v>
      </c>
      <c r="B13350" s="16">
        <v>77056</v>
      </c>
      <c r="C13350" s="16">
        <v>32</v>
      </c>
      <c r="D13350" s="16">
        <v>22</v>
      </c>
      <c r="E13350" s="17">
        <v>42881</v>
      </c>
      <c r="F13350" s="17"/>
    </row>
    <row r="13351" spans="1:6" x14ac:dyDescent="0.25">
      <c r="A13351" s="16" t="s">
        <v>261</v>
      </c>
      <c r="B13351" s="16">
        <v>77338</v>
      </c>
      <c r="C13351" s="16">
        <v>134</v>
      </c>
      <c r="D13351" s="16">
        <v>91.7</v>
      </c>
      <c r="E13351" s="17">
        <v>32125</v>
      </c>
      <c r="F13351" s="17"/>
    </row>
    <row r="13352" spans="1:6" x14ac:dyDescent="0.25">
      <c r="A13352" s="16" t="s">
        <v>261</v>
      </c>
      <c r="B13352" s="16">
        <v>78363</v>
      </c>
      <c r="C13352" s="16">
        <v>146</v>
      </c>
      <c r="D13352" s="16">
        <v>91.2</v>
      </c>
      <c r="E13352" s="17">
        <v>34857</v>
      </c>
      <c r="F13352" s="17"/>
    </row>
    <row r="13353" spans="1:6" x14ac:dyDescent="0.25">
      <c r="A13353" s="16" t="s">
        <v>261</v>
      </c>
      <c r="B13353" s="16">
        <v>77657</v>
      </c>
      <c r="C13353" s="16">
        <v>120</v>
      </c>
      <c r="D13353" s="16">
        <v>75.5</v>
      </c>
      <c r="E13353" s="17">
        <v>37805</v>
      </c>
      <c r="F13353" s="17"/>
    </row>
    <row r="13354" spans="1:6" x14ac:dyDescent="0.25">
      <c r="A13354" s="16" t="s">
        <v>261</v>
      </c>
      <c r="B13354" s="16">
        <v>77505</v>
      </c>
      <c r="C13354" s="16">
        <v>124</v>
      </c>
      <c r="D13354" s="16">
        <v>105.4</v>
      </c>
      <c r="E13354" s="17">
        <v>40980</v>
      </c>
      <c r="F13354" s="17"/>
    </row>
    <row r="13355" spans="1:6" x14ac:dyDescent="0.25">
      <c r="A13355" s="16" t="s">
        <v>261</v>
      </c>
      <c r="B13355" s="16">
        <v>76053</v>
      </c>
      <c r="C13355" s="16">
        <v>106</v>
      </c>
      <c r="D13355" s="16">
        <v>87.5</v>
      </c>
      <c r="E13355" s="17">
        <v>32793</v>
      </c>
      <c r="F13355" s="17"/>
    </row>
    <row r="13356" spans="1:6" x14ac:dyDescent="0.25">
      <c r="A13356" s="16" t="s">
        <v>261</v>
      </c>
      <c r="B13356" s="16">
        <v>78852</v>
      </c>
      <c r="C13356" s="16">
        <v>120</v>
      </c>
      <c r="D13356" s="16">
        <v>93.7</v>
      </c>
      <c r="E13356" s="17">
        <v>39177</v>
      </c>
      <c r="F13356" s="17"/>
    </row>
    <row r="13357" spans="1:6" x14ac:dyDescent="0.25">
      <c r="A13357" s="16" t="s">
        <v>261</v>
      </c>
      <c r="B13357" s="16">
        <v>78735</v>
      </c>
      <c r="C13357" s="16">
        <v>126</v>
      </c>
      <c r="D13357" s="16">
        <v>90.1</v>
      </c>
      <c r="E13357" s="17">
        <v>35193</v>
      </c>
      <c r="F13357" s="17"/>
    </row>
    <row r="13358" spans="1:6" x14ac:dyDescent="0.25">
      <c r="A13358" s="16" t="s">
        <v>261</v>
      </c>
      <c r="B13358" s="16">
        <v>75077</v>
      </c>
      <c r="C13358" s="16">
        <v>70</v>
      </c>
      <c r="D13358" s="16">
        <v>39.4</v>
      </c>
      <c r="E13358" s="17">
        <v>39471</v>
      </c>
      <c r="F13358" s="17"/>
    </row>
    <row r="13359" spans="1:6" x14ac:dyDescent="0.25">
      <c r="A13359" s="16" t="s">
        <v>261</v>
      </c>
      <c r="B13359" s="16">
        <v>76801</v>
      </c>
      <c r="C13359" s="16">
        <v>112</v>
      </c>
      <c r="D13359" s="16">
        <v>62.8</v>
      </c>
      <c r="E13359" s="17">
        <v>33534</v>
      </c>
      <c r="F13359" s="17"/>
    </row>
    <row r="13360" spans="1:6" x14ac:dyDescent="0.25">
      <c r="A13360" s="16" t="s">
        <v>261</v>
      </c>
      <c r="B13360" s="16">
        <v>76711</v>
      </c>
      <c r="C13360" s="16">
        <v>123</v>
      </c>
      <c r="D13360" s="16">
        <v>88.3</v>
      </c>
      <c r="E13360" s="17">
        <v>42676</v>
      </c>
      <c r="F13360" s="17"/>
    </row>
    <row r="13361" spans="1:6" x14ac:dyDescent="0.25">
      <c r="A13361" s="16" t="s">
        <v>261</v>
      </c>
      <c r="B13361" s="16">
        <v>78003</v>
      </c>
      <c r="C13361" s="16">
        <v>124</v>
      </c>
      <c r="D13361" s="16">
        <v>73.3</v>
      </c>
      <c r="E13361" s="17">
        <v>40058</v>
      </c>
      <c r="F13361" s="17"/>
    </row>
    <row r="13362" spans="1:6" x14ac:dyDescent="0.25">
      <c r="A13362" s="16" t="s">
        <v>261</v>
      </c>
      <c r="B13362" s="16">
        <v>76208</v>
      </c>
      <c r="C13362" s="16">
        <v>146</v>
      </c>
      <c r="D13362" s="16">
        <v>112.1</v>
      </c>
      <c r="E13362" s="17">
        <v>37959</v>
      </c>
      <c r="F13362" s="17"/>
    </row>
    <row r="13363" spans="1:6" x14ac:dyDescent="0.25">
      <c r="A13363" s="16" t="s">
        <v>261</v>
      </c>
      <c r="B13363" s="16">
        <v>78076</v>
      </c>
      <c r="C13363" s="16">
        <v>59</v>
      </c>
      <c r="D13363" s="16">
        <v>44.4</v>
      </c>
      <c r="E13363" s="17">
        <v>39864</v>
      </c>
      <c r="F13363" s="17"/>
    </row>
    <row r="13364" spans="1:6" x14ac:dyDescent="0.25">
      <c r="A13364" s="16" t="s">
        <v>261</v>
      </c>
      <c r="B13364" s="16">
        <v>75835</v>
      </c>
      <c r="C13364" s="16">
        <v>104</v>
      </c>
      <c r="D13364" s="16">
        <v>34.299999999999997</v>
      </c>
      <c r="E13364" s="17">
        <v>31308</v>
      </c>
      <c r="F13364" s="17"/>
    </row>
    <row r="13365" spans="1:6" x14ac:dyDescent="0.25">
      <c r="A13365" s="16" t="s">
        <v>261</v>
      </c>
      <c r="B13365" s="16">
        <v>79528</v>
      </c>
      <c r="C13365" s="16">
        <v>60</v>
      </c>
      <c r="D13365" s="16">
        <v>37.799999999999997</v>
      </c>
      <c r="E13365" s="17">
        <v>28405</v>
      </c>
      <c r="F13365" s="17"/>
    </row>
    <row r="13366" spans="1:6" x14ac:dyDescent="0.25">
      <c r="A13366" s="16" t="s">
        <v>261</v>
      </c>
      <c r="B13366" s="16">
        <v>78239</v>
      </c>
      <c r="C13366" s="16">
        <v>180</v>
      </c>
      <c r="D13366" s="16">
        <v>119.2</v>
      </c>
      <c r="E13366" s="17">
        <v>31229</v>
      </c>
      <c r="F13366" s="17"/>
    </row>
    <row r="13367" spans="1:6" x14ac:dyDescent="0.25">
      <c r="A13367" s="16" t="s">
        <v>261</v>
      </c>
      <c r="B13367" s="16">
        <v>78640</v>
      </c>
      <c r="C13367" s="16">
        <v>126</v>
      </c>
      <c r="D13367" s="16">
        <v>100.4</v>
      </c>
      <c r="E13367" s="17">
        <v>40582</v>
      </c>
      <c r="F13367" s="17"/>
    </row>
    <row r="13368" spans="1:6" x14ac:dyDescent="0.25">
      <c r="A13368" s="16" t="s">
        <v>261</v>
      </c>
      <c r="B13368" s="16">
        <v>77375</v>
      </c>
      <c r="C13368" s="16">
        <v>131</v>
      </c>
      <c r="D13368" s="16">
        <v>102</v>
      </c>
      <c r="E13368" s="17">
        <v>41626</v>
      </c>
      <c r="F13368" s="17"/>
    </row>
    <row r="13369" spans="1:6" x14ac:dyDescent="0.25">
      <c r="A13369" s="16" t="s">
        <v>261</v>
      </c>
      <c r="B13369" s="16">
        <v>76065</v>
      </c>
      <c r="C13369" s="16">
        <v>120</v>
      </c>
      <c r="D13369" s="16">
        <v>127.4</v>
      </c>
      <c r="E13369" s="17">
        <v>42054</v>
      </c>
      <c r="F13369" s="17"/>
    </row>
    <row r="13370" spans="1:6" x14ac:dyDescent="0.25">
      <c r="A13370" s="16" t="s">
        <v>261</v>
      </c>
      <c r="B13370" s="16">
        <v>75032</v>
      </c>
      <c r="C13370" s="16">
        <v>140</v>
      </c>
      <c r="D13370" s="16">
        <v>119.8</v>
      </c>
      <c r="E13370" s="17">
        <v>41394</v>
      </c>
      <c r="F13370" s="17"/>
    </row>
    <row r="13371" spans="1:6" x14ac:dyDescent="0.25">
      <c r="A13371" s="16" t="s">
        <v>261</v>
      </c>
      <c r="B13371" s="16">
        <v>76661</v>
      </c>
      <c r="C13371" s="16">
        <v>94</v>
      </c>
      <c r="D13371" s="16">
        <v>35.6</v>
      </c>
      <c r="E13371" s="17">
        <v>34617</v>
      </c>
      <c r="F13371" s="17"/>
    </row>
    <row r="13372" spans="1:6" x14ac:dyDescent="0.25">
      <c r="A13372" s="16" t="s">
        <v>261</v>
      </c>
      <c r="B13372" s="16">
        <v>78503</v>
      </c>
      <c r="C13372" s="16">
        <v>70</v>
      </c>
      <c r="D13372" s="16">
        <v>48.7</v>
      </c>
      <c r="E13372" s="17">
        <v>38372</v>
      </c>
      <c r="F13372" s="17"/>
    </row>
    <row r="13373" spans="1:6" x14ac:dyDescent="0.25">
      <c r="A13373" s="16" t="s">
        <v>261</v>
      </c>
      <c r="B13373" s="16">
        <v>76086</v>
      </c>
      <c r="C13373" s="16">
        <v>120</v>
      </c>
      <c r="D13373" s="16">
        <v>83.7</v>
      </c>
      <c r="E13373" s="17">
        <v>35326</v>
      </c>
      <c r="F13373" s="17"/>
    </row>
    <row r="13374" spans="1:6" x14ac:dyDescent="0.25">
      <c r="A13374" s="16" t="s">
        <v>261</v>
      </c>
      <c r="B13374" s="16">
        <v>75233</v>
      </c>
      <c r="C13374" s="16">
        <v>204</v>
      </c>
      <c r="D13374" s="16">
        <v>144.5</v>
      </c>
      <c r="E13374" s="17">
        <v>31497</v>
      </c>
      <c r="F13374" s="17"/>
    </row>
    <row r="13375" spans="1:6" x14ac:dyDescent="0.25">
      <c r="A13375" s="16" t="s">
        <v>261</v>
      </c>
      <c r="B13375" s="16">
        <v>78114</v>
      </c>
      <c r="C13375" s="16">
        <v>160</v>
      </c>
      <c r="D13375" s="16">
        <v>150.80000000000001</v>
      </c>
      <c r="E13375" s="17">
        <v>36916</v>
      </c>
      <c r="F13375" s="17"/>
    </row>
    <row r="13376" spans="1:6" x14ac:dyDescent="0.25">
      <c r="A13376" s="16" t="s">
        <v>261</v>
      </c>
      <c r="B13376" s="16">
        <v>75460</v>
      </c>
      <c r="C13376" s="16">
        <v>120</v>
      </c>
      <c r="D13376" s="16">
        <v>62.7</v>
      </c>
      <c r="E13376" s="17">
        <v>38382</v>
      </c>
      <c r="F13376" s="17"/>
    </row>
    <row r="13377" spans="1:6" x14ac:dyDescent="0.25">
      <c r="A13377" s="16" t="s">
        <v>261</v>
      </c>
      <c r="B13377" s="16">
        <v>75028</v>
      </c>
      <c r="C13377" s="16">
        <v>112</v>
      </c>
      <c r="D13377" s="16">
        <v>86.4</v>
      </c>
      <c r="E13377" s="17">
        <v>41906</v>
      </c>
      <c r="F13377" s="17"/>
    </row>
    <row r="13378" spans="1:6" x14ac:dyDescent="0.25">
      <c r="A13378" s="16" t="s">
        <v>261</v>
      </c>
      <c r="B13378" s="16">
        <v>78648</v>
      </c>
      <c r="C13378" s="16">
        <v>56</v>
      </c>
      <c r="D13378" s="16">
        <v>45.2</v>
      </c>
      <c r="E13378" s="17">
        <v>40822</v>
      </c>
      <c r="F13378" s="17"/>
    </row>
    <row r="13379" spans="1:6" x14ac:dyDescent="0.25">
      <c r="A13379" s="16" t="s">
        <v>261</v>
      </c>
      <c r="B13379" s="16">
        <v>77338</v>
      </c>
      <c r="C13379" s="16">
        <v>95</v>
      </c>
      <c r="D13379" s="16">
        <v>50.2</v>
      </c>
      <c r="E13379" s="17">
        <v>43572</v>
      </c>
      <c r="F13379" s="17"/>
    </row>
    <row r="13380" spans="1:6" x14ac:dyDescent="0.25">
      <c r="A13380" s="16" t="s">
        <v>261</v>
      </c>
      <c r="B13380" s="16">
        <v>79072</v>
      </c>
      <c r="C13380" s="16">
        <v>93</v>
      </c>
      <c r="D13380" s="16">
        <v>73.3</v>
      </c>
      <c r="E13380" s="17">
        <v>31268</v>
      </c>
      <c r="F13380" s="17"/>
    </row>
    <row r="13381" spans="1:6" x14ac:dyDescent="0.25">
      <c r="A13381" s="16" t="s">
        <v>261</v>
      </c>
      <c r="B13381" s="16">
        <v>76574</v>
      </c>
      <c r="C13381" s="16">
        <v>87</v>
      </c>
      <c r="D13381" s="16">
        <v>88.3</v>
      </c>
      <c r="E13381" s="17">
        <v>40847</v>
      </c>
      <c r="F13381" s="17"/>
    </row>
    <row r="13382" spans="1:6" x14ac:dyDescent="0.25">
      <c r="A13382" s="16" t="s">
        <v>261</v>
      </c>
      <c r="B13382" s="16">
        <v>78229</v>
      </c>
      <c r="C13382" s="16">
        <v>87</v>
      </c>
      <c r="D13382" s="16">
        <v>37.5</v>
      </c>
      <c r="E13382" s="17">
        <v>34269</v>
      </c>
      <c r="F13382" s="17"/>
    </row>
    <row r="13383" spans="1:6" x14ac:dyDescent="0.25">
      <c r="A13383" s="16" t="s">
        <v>261</v>
      </c>
      <c r="B13383" s="16">
        <v>78026</v>
      </c>
      <c r="C13383" s="16">
        <v>60</v>
      </c>
      <c r="D13383" s="16">
        <v>54.2</v>
      </c>
      <c r="E13383" s="17">
        <v>31287</v>
      </c>
      <c r="F13383" s="17"/>
    </row>
    <row r="13384" spans="1:6" x14ac:dyDescent="0.25">
      <c r="A13384" s="16" t="s">
        <v>261</v>
      </c>
      <c r="B13384" s="16">
        <v>76471</v>
      </c>
      <c r="C13384" s="16">
        <v>60</v>
      </c>
      <c r="D13384" s="16">
        <v>32.200000000000003</v>
      </c>
      <c r="E13384" s="17">
        <v>36644</v>
      </c>
      <c r="F13384" s="17"/>
    </row>
    <row r="13385" spans="1:6" x14ac:dyDescent="0.25">
      <c r="A13385" s="16" t="s">
        <v>261</v>
      </c>
      <c r="B13385" s="16">
        <v>76505</v>
      </c>
      <c r="C13385" s="16">
        <v>130</v>
      </c>
      <c r="D13385" s="16">
        <v>132.69999999999999</v>
      </c>
      <c r="E13385" s="17">
        <v>39738</v>
      </c>
      <c r="F13385" s="17"/>
    </row>
    <row r="13386" spans="1:6" x14ac:dyDescent="0.25">
      <c r="A13386" s="16" t="s">
        <v>261</v>
      </c>
      <c r="B13386" s="16">
        <v>77022</v>
      </c>
      <c r="C13386" s="16">
        <v>120</v>
      </c>
      <c r="D13386" s="16">
        <v>85.9</v>
      </c>
      <c r="E13386" s="17">
        <v>34815</v>
      </c>
      <c r="F13386" s="17"/>
    </row>
    <row r="13387" spans="1:6" x14ac:dyDescent="0.25">
      <c r="A13387" s="16" t="s">
        <v>261</v>
      </c>
      <c r="B13387" s="16">
        <v>77536</v>
      </c>
      <c r="C13387" s="16">
        <v>96</v>
      </c>
      <c r="D13387" s="16">
        <v>83.8</v>
      </c>
      <c r="E13387" s="17">
        <v>34610</v>
      </c>
      <c r="F13387" s="17"/>
    </row>
    <row r="13388" spans="1:6" x14ac:dyDescent="0.25">
      <c r="A13388" s="16" t="s">
        <v>261</v>
      </c>
      <c r="B13388" s="16">
        <v>76691</v>
      </c>
      <c r="C13388" s="16">
        <v>120</v>
      </c>
      <c r="D13388" s="16">
        <v>113</v>
      </c>
      <c r="E13388" s="17">
        <v>42241</v>
      </c>
      <c r="F13388" s="17"/>
    </row>
    <row r="13389" spans="1:6" x14ac:dyDescent="0.25">
      <c r="A13389" s="16" t="s">
        <v>261</v>
      </c>
      <c r="B13389" s="16">
        <v>75142</v>
      </c>
      <c r="C13389" s="16">
        <v>115</v>
      </c>
      <c r="D13389" s="16">
        <v>54</v>
      </c>
      <c r="E13389" s="17">
        <v>33543</v>
      </c>
      <c r="F13389" s="17"/>
    </row>
    <row r="13390" spans="1:6" x14ac:dyDescent="0.25">
      <c r="A13390" s="16" t="s">
        <v>261</v>
      </c>
      <c r="B13390" s="16">
        <v>76645</v>
      </c>
      <c r="C13390" s="16">
        <v>119</v>
      </c>
      <c r="D13390" s="16">
        <v>89.4</v>
      </c>
      <c r="E13390" s="17">
        <v>33928</v>
      </c>
      <c r="F13390" s="17"/>
    </row>
    <row r="13391" spans="1:6" x14ac:dyDescent="0.25">
      <c r="A13391" s="16" t="s">
        <v>261</v>
      </c>
      <c r="B13391" s="16">
        <v>75216</v>
      </c>
      <c r="C13391" s="16">
        <v>160</v>
      </c>
      <c r="D13391" s="16">
        <v>129.4</v>
      </c>
      <c r="E13391" s="17">
        <v>35193</v>
      </c>
      <c r="F13391" s="17"/>
    </row>
    <row r="13392" spans="1:6" x14ac:dyDescent="0.25">
      <c r="A13392" s="16" t="s">
        <v>261</v>
      </c>
      <c r="B13392" s="16">
        <v>77598</v>
      </c>
      <c r="C13392" s="16">
        <v>70</v>
      </c>
      <c r="D13392" s="16">
        <v>20.7</v>
      </c>
      <c r="E13392" s="17">
        <v>43490</v>
      </c>
      <c r="F13392" s="17"/>
    </row>
    <row r="13393" spans="1:6" x14ac:dyDescent="0.25">
      <c r="A13393" s="16" t="s">
        <v>261</v>
      </c>
      <c r="B13393" s="16">
        <v>77535</v>
      </c>
      <c r="C13393" s="16">
        <v>60</v>
      </c>
      <c r="D13393" s="16">
        <v>27.4</v>
      </c>
      <c r="E13393" s="17">
        <v>31454</v>
      </c>
      <c r="F13393" s="17"/>
    </row>
    <row r="13394" spans="1:6" x14ac:dyDescent="0.25">
      <c r="A13394" s="16" t="s">
        <v>261</v>
      </c>
      <c r="B13394" s="16">
        <v>76009</v>
      </c>
      <c r="C13394" s="16">
        <v>115</v>
      </c>
      <c r="D13394" s="16">
        <v>81.599999999999994</v>
      </c>
      <c r="E13394" s="17">
        <v>31356</v>
      </c>
      <c r="F13394" s="17"/>
    </row>
    <row r="13395" spans="1:6" x14ac:dyDescent="0.25">
      <c r="A13395" s="16" t="s">
        <v>261</v>
      </c>
      <c r="B13395" s="16">
        <v>76859</v>
      </c>
      <c r="C13395" s="16">
        <v>40</v>
      </c>
      <c r="D13395" s="16">
        <v>29.8</v>
      </c>
      <c r="E13395" s="17">
        <v>38001</v>
      </c>
      <c r="F13395" s="17"/>
    </row>
    <row r="13396" spans="1:6" x14ac:dyDescent="0.25">
      <c r="A13396" s="16" t="s">
        <v>261</v>
      </c>
      <c r="B13396" s="16">
        <v>75231</v>
      </c>
      <c r="C13396" s="16">
        <v>208</v>
      </c>
      <c r="D13396" s="16">
        <v>105.9</v>
      </c>
      <c r="E13396" s="17">
        <v>36070</v>
      </c>
      <c r="F13396" s="17"/>
    </row>
    <row r="13397" spans="1:6" x14ac:dyDescent="0.25">
      <c r="A13397" s="16" t="s">
        <v>261</v>
      </c>
      <c r="B13397" s="16">
        <v>77521</v>
      </c>
      <c r="C13397" s="16">
        <v>120</v>
      </c>
      <c r="D13397" s="16">
        <v>67.7</v>
      </c>
      <c r="E13397" s="17">
        <v>33817</v>
      </c>
      <c r="F13397" s="17"/>
    </row>
    <row r="13398" spans="1:6" x14ac:dyDescent="0.25">
      <c r="A13398" s="16" t="s">
        <v>261</v>
      </c>
      <c r="B13398" s="16">
        <v>77386</v>
      </c>
      <c r="C13398" s="16">
        <v>90</v>
      </c>
      <c r="D13398" s="16">
        <v>33</v>
      </c>
      <c r="E13398" s="17">
        <v>43349</v>
      </c>
      <c r="F13398" s="17"/>
    </row>
    <row r="13399" spans="1:6" x14ac:dyDescent="0.25">
      <c r="A13399" s="16" t="s">
        <v>261</v>
      </c>
      <c r="B13399" s="16">
        <v>76567</v>
      </c>
      <c r="C13399" s="16">
        <v>45</v>
      </c>
      <c r="D13399" s="16">
        <v>39.5</v>
      </c>
      <c r="E13399" s="17">
        <v>38808</v>
      </c>
      <c r="F13399" s="17"/>
    </row>
    <row r="13400" spans="1:6" x14ac:dyDescent="0.25">
      <c r="A13400" s="16" t="s">
        <v>261</v>
      </c>
      <c r="B13400" s="16">
        <v>77090</v>
      </c>
      <c r="C13400" s="16">
        <v>131</v>
      </c>
      <c r="D13400" s="16">
        <v>117.2</v>
      </c>
      <c r="E13400" s="17">
        <v>41662</v>
      </c>
      <c r="F13400" s="17"/>
    </row>
    <row r="13401" spans="1:6" x14ac:dyDescent="0.25">
      <c r="A13401" s="16" t="s">
        <v>261</v>
      </c>
      <c r="B13401" s="16">
        <v>79331</v>
      </c>
      <c r="C13401" s="16">
        <v>80</v>
      </c>
      <c r="D13401" s="16">
        <v>37.5</v>
      </c>
      <c r="E13401" s="17">
        <v>33473</v>
      </c>
      <c r="F13401" s="17"/>
    </row>
    <row r="13402" spans="1:6" x14ac:dyDescent="0.25">
      <c r="A13402" s="16" t="s">
        <v>261</v>
      </c>
      <c r="B13402" s="16">
        <v>78734</v>
      </c>
      <c r="C13402" s="16">
        <v>71</v>
      </c>
      <c r="D13402" s="16">
        <v>71.400000000000006</v>
      </c>
      <c r="E13402" s="17">
        <v>39161</v>
      </c>
      <c r="F13402" s="17"/>
    </row>
    <row r="13403" spans="1:6" x14ac:dyDescent="0.25">
      <c r="A13403" s="16" t="s">
        <v>261</v>
      </c>
      <c r="B13403" s="16">
        <v>76240</v>
      </c>
      <c r="C13403" s="16">
        <v>116</v>
      </c>
      <c r="D13403" s="16">
        <v>42.1</v>
      </c>
      <c r="E13403" s="17">
        <v>33604</v>
      </c>
      <c r="F13403" s="17"/>
    </row>
    <row r="13404" spans="1:6" x14ac:dyDescent="0.25">
      <c r="A13404" s="16" t="s">
        <v>261</v>
      </c>
      <c r="B13404" s="16">
        <v>77018</v>
      </c>
      <c r="C13404" s="16">
        <v>116</v>
      </c>
      <c r="D13404" s="16">
        <v>58.2</v>
      </c>
      <c r="E13404" s="17">
        <v>35003</v>
      </c>
      <c r="F13404" s="17"/>
    </row>
    <row r="13405" spans="1:6" x14ac:dyDescent="0.25">
      <c r="A13405" s="16" t="s">
        <v>261</v>
      </c>
      <c r="B13405" s="16">
        <v>75559</v>
      </c>
      <c r="C13405" s="16">
        <v>110</v>
      </c>
      <c r="D13405" s="16">
        <v>71.7</v>
      </c>
      <c r="E13405" s="17">
        <v>37558</v>
      </c>
      <c r="F13405" s="17"/>
    </row>
    <row r="13406" spans="1:6" x14ac:dyDescent="0.25">
      <c r="A13406" s="16" t="s">
        <v>261</v>
      </c>
      <c r="B13406" s="16">
        <v>76528</v>
      </c>
      <c r="C13406" s="16">
        <v>128</v>
      </c>
      <c r="D13406" s="16">
        <v>115.9</v>
      </c>
      <c r="E13406" s="17">
        <v>34289</v>
      </c>
      <c r="F13406" s="17"/>
    </row>
    <row r="13407" spans="1:6" x14ac:dyDescent="0.25">
      <c r="A13407" s="16" t="s">
        <v>261</v>
      </c>
      <c r="B13407" s="16">
        <v>76904</v>
      </c>
      <c r="C13407" s="16">
        <v>80</v>
      </c>
      <c r="D13407" s="16">
        <v>62.2</v>
      </c>
      <c r="E13407" s="17">
        <v>38224</v>
      </c>
      <c r="F13407" s="17"/>
    </row>
    <row r="13408" spans="1:6" x14ac:dyDescent="0.25">
      <c r="A13408" s="16" t="s">
        <v>261</v>
      </c>
      <c r="B13408" s="16">
        <v>79316</v>
      </c>
      <c r="C13408" s="16">
        <v>54</v>
      </c>
      <c r="D13408" s="16">
        <v>38.200000000000003</v>
      </c>
      <c r="E13408" s="17">
        <v>34249</v>
      </c>
      <c r="F13408" s="17"/>
    </row>
    <row r="13409" spans="1:6" x14ac:dyDescent="0.25">
      <c r="A13409" s="16" t="s">
        <v>261</v>
      </c>
      <c r="B13409" s="16">
        <v>78245</v>
      </c>
      <c r="C13409" s="16">
        <v>118</v>
      </c>
      <c r="D13409" s="16">
        <v>99.1</v>
      </c>
      <c r="E13409" s="17">
        <v>41194</v>
      </c>
      <c r="F13409" s="17"/>
    </row>
    <row r="13410" spans="1:6" x14ac:dyDescent="0.25">
      <c r="A13410" s="16" t="s">
        <v>261</v>
      </c>
      <c r="B13410" s="16">
        <v>77055</v>
      </c>
      <c r="C13410" s="16">
        <v>174</v>
      </c>
      <c r="D13410" s="16">
        <v>109.7</v>
      </c>
      <c r="E13410" s="17">
        <v>36285</v>
      </c>
      <c r="F13410" s="17"/>
    </row>
    <row r="13411" spans="1:6" x14ac:dyDescent="0.25">
      <c r="A13411" s="16" t="s">
        <v>261</v>
      </c>
      <c r="B13411" s="16">
        <v>76060</v>
      </c>
      <c r="C13411" s="16">
        <v>58</v>
      </c>
      <c r="D13411" s="16">
        <v>42.7</v>
      </c>
      <c r="E13411" s="17">
        <v>34365</v>
      </c>
      <c r="F13411" s="17"/>
    </row>
    <row r="13412" spans="1:6" x14ac:dyDescent="0.25">
      <c r="A13412" s="16" t="s">
        <v>261</v>
      </c>
      <c r="B13412" s="16">
        <v>78748</v>
      </c>
      <c r="C13412" s="16">
        <v>125</v>
      </c>
      <c r="D13412" s="16">
        <v>106</v>
      </c>
      <c r="E13412" s="17">
        <v>40590</v>
      </c>
      <c r="F13412" s="17"/>
    </row>
    <row r="13413" spans="1:6" x14ac:dyDescent="0.25">
      <c r="A13413" s="16" t="s">
        <v>261</v>
      </c>
      <c r="B13413" s="16">
        <v>78644</v>
      </c>
      <c r="C13413" s="16">
        <v>108</v>
      </c>
      <c r="D13413" s="16">
        <v>87.6</v>
      </c>
      <c r="E13413" s="17">
        <v>34790</v>
      </c>
      <c r="F13413" s="17"/>
    </row>
    <row r="13414" spans="1:6" x14ac:dyDescent="0.25">
      <c r="A13414" s="16" t="s">
        <v>261</v>
      </c>
      <c r="B13414" s="16">
        <v>75840</v>
      </c>
      <c r="C13414" s="16">
        <v>84</v>
      </c>
      <c r="D13414" s="16">
        <v>40</v>
      </c>
      <c r="E13414" s="17">
        <v>34423</v>
      </c>
      <c r="F13414" s="17"/>
    </row>
    <row r="13415" spans="1:6" x14ac:dyDescent="0.25">
      <c r="A13415" s="16" t="s">
        <v>261</v>
      </c>
      <c r="B13415" s="16">
        <v>75563</v>
      </c>
      <c r="C13415" s="16">
        <v>131</v>
      </c>
      <c r="D13415" s="16">
        <v>46.2</v>
      </c>
      <c r="E13415" s="17">
        <v>34394</v>
      </c>
      <c r="F13415" s="17"/>
    </row>
    <row r="13416" spans="1:6" x14ac:dyDescent="0.25">
      <c r="A13416" s="16" t="s">
        <v>261</v>
      </c>
      <c r="B13416" s="16">
        <v>77375</v>
      </c>
      <c r="C13416" s="16">
        <v>125</v>
      </c>
      <c r="D13416" s="16">
        <v>106.9</v>
      </c>
      <c r="E13416" s="17">
        <v>39471</v>
      </c>
      <c r="F13416" s="17"/>
    </row>
    <row r="13417" spans="1:6" x14ac:dyDescent="0.25">
      <c r="A13417" s="16" t="s">
        <v>261</v>
      </c>
      <c r="B13417" s="16">
        <v>79410</v>
      </c>
      <c r="C13417" s="16">
        <v>93</v>
      </c>
      <c r="D13417" s="16">
        <v>53.7</v>
      </c>
      <c r="E13417" s="17">
        <v>33918</v>
      </c>
      <c r="F13417" s="17"/>
    </row>
    <row r="13418" spans="1:6" x14ac:dyDescent="0.25">
      <c r="A13418" s="16" t="s">
        <v>261</v>
      </c>
      <c r="B13418" s="16">
        <v>77707</v>
      </c>
      <c r="C13418" s="16">
        <v>50</v>
      </c>
      <c r="D13418" s="16">
        <v>40.299999999999997</v>
      </c>
      <c r="E13418" s="17">
        <v>35621</v>
      </c>
      <c r="F13418" s="17"/>
    </row>
    <row r="13419" spans="1:6" x14ac:dyDescent="0.25">
      <c r="A13419" s="16" t="s">
        <v>261</v>
      </c>
      <c r="B13419" s="16">
        <v>77802</v>
      </c>
      <c r="C13419" s="16">
        <v>117</v>
      </c>
      <c r="D13419" s="16">
        <v>82</v>
      </c>
      <c r="E13419" s="17">
        <v>25241</v>
      </c>
      <c r="F13419" s="17"/>
    </row>
    <row r="13420" spans="1:6" x14ac:dyDescent="0.25">
      <c r="A13420" s="16" t="s">
        <v>261</v>
      </c>
      <c r="B13420" s="16">
        <v>78660</v>
      </c>
      <c r="C13420" s="16">
        <v>74</v>
      </c>
      <c r="D13420" s="16">
        <v>80.599999999999994</v>
      </c>
      <c r="E13420" s="17">
        <v>37390</v>
      </c>
      <c r="F13420" s="17"/>
    </row>
    <row r="13421" spans="1:6" x14ac:dyDescent="0.25">
      <c r="A13421" s="16" t="s">
        <v>261</v>
      </c>
      <c r="B13421" s="16">
        <v>76063</v>
      </c>
      <c r="C13421" s="16">
        <v>118</v>
      </c>
      <c r="D13421" s="16">
        <v>91.5</v>
      </c>
      <c r="E13421" s="17">
        <v>39295</v>
      </c>
      <c r="F13421" s="17"/>
    </row>
    <row r="13422" spans="1:6" x14ac:dyDescent="0.25">
      <c r="A13422" s="16" t="s">
        <v>261</v>
      </c>
      <c r="B13422" s="16">
        <v>78041</v>
      </c>
      <c r="C13422" s="16">
        <v>138</v>
      </c>
      <c r="D13422" s="16">
        <v>56</v>
      </c>
      <c r="E13422" s="17">
        <v>43609</v>
      </c>
      <c r="F13422" s="17"/>
    </row>
    <row r="13423" spans="1:6" x14ac:dyDescent="0.25">
      <c r="A13423" s="16" t="s">
        <v>261</v>
      </c>
      <c r="B13423" s="16">
        <v>76201</v>
      </c>
      <c r="C13423" s="16">
        <v>88</v>
      </c>
      <c r="D13423" s="16">
        <v>69.099999999999994</v>
      </c>
      <c r="E13423" s="17">
        <v>31456</v>
      </c>
      <c r="F13423" s="17"/>
    </row>
    <row r="13424" spans="1:6" x14ac:dyDescent="0.25">
      <c r="A13424" s="16" t="s">
        <v>261</v>
      </c>
      <c r="B13424" s="16">
        <v>75143</v>
      </c>
      <c r="C13424" s="16">
        <v>110</v>
      </c>
      <c r="D13424" s="16">
        <v>106.2</v>
      </c>
      <c r="E13424" s="17">
        <v>36376</v>
      </c>
      <c r="F13424" s="17"/>
    </row>
    <row r="13425" spans="1:6" x14ac:dyDescent="0.25">
      <c r="A13425" s="16" t="s">
        <v>261</v>
      </c>
      <c r="B13425" s="16">
        <v>77077</v>
      </c>
      <c r="C13425" s="16">
        <v>44</v>
      </c>
      <c r="D13425" s="16">
        <v>41.5</v>
      </c>
      <c r="E13425" s="17">
        <v>41409</v>
      </c>
      <c r="F13425" s="17"/>
    </row>
    <row r="13426" spans="1:6" x14ac:dyDescent="0.25">
      <c r="A13426" s="16" t="s">
        <v>261</v>
      </c>
      <c r="B13426" s="16">
        <v>78043</v>
      </c>
      <c r="C13426" s="16">
        <v>198</v>
      </c>
      <c r="D13426" s="16">
        <v>131.5</v>
      </c>
      <c r="E13426" s="17">
        <v>31231</v>
      </c>
      <c r="F13426" s="17"/>
    </row>
    <row r="13427" spans="1:6" x14ac:dyDescent="0.25">
      <c r="A13427" s="16" t="s">
        <v>261</v>
      </c>
      <c r="B13427" s="16">
        <v>78404</v>
      </c>
      <c r="C13427" s="16">
        <v>146</v>
      </c>
      <c r="D13427" s="16">
        <v>80.400000000000006</v>
      </c>
      <c r="E13427" s="17">
        <v>31819</v>
      </c>
      <c r="F13427" s="17"/>
    </row>
    <row r="13428" spans="1:6" x14ac:dyDescent="0.25">
      <c r="A13428" s="16" t="s">
        <v>261</v>
      </c>
      <c r="B13428" s="16">
        <v>77845</v>
      </c>
      <c r="C13428" s="16">
        <v>52</v>
      </c>
      <c r="D13428" s="16">
        <v>66.099999999999994</v>
      </c>
      <c r="E13428" s="17">
        <v>31287</v>
      </c>
      <c r="F13428" s="17"/>
    </row>
    <row r="13429" spans="1:6" x14ac:dyDescent="0.25">
      <c r="A13429" s="16" t="s">
        <v>261</v>
      </c>
      <c r="B13429" s="16">
        <v>77802</v>
      </c>
      <c r="C13429" s="16">
        <v>48</v>
      </c>
      <c r="D13429" s="16">
        <v>40.700000000000003</v>
      </c>
      <c r="E13429" s="17">
        <v>37799</v>
      </c>
      <c r="F13429" s="17"/>
    </row>
    <row r="13430" spans="1:6" x14ac:dyDescent="0.25">
      <c r="A13430" s="16" t="s">
        <v>261</v>
      </c>
      <c r="B13430" s="16">
        <v>79336</v>
      </c>
      <c r="C13430" s="16">
        <v>120</v>
      </c>
      <c r="D13430" s="16">
        <v>68.3</v>
      </c>
      <c r="E13430" s="17">
        <v>32951</v>
      </c>
      <c r="F13430" s="17"/>
    </row>
    <row r="13431" spans="1:6" x14ac:dyDescent="0.25">
      <c r="A13431" s="16" t="s">
        <v>261</v>
      </c>
      <c r="B13431" s="16">
        <v>77063</v>
      </c>
      <c r="C13431" s="16">
        <v>70</v>
      </c>
      <c r="D13431" s="16">
        <v>51.3</v>
      </c>
      <c r="E13431" s="17">
        <v>38056</v>
      </c>
      <c r="F13431" s="17"/>
    </row>
    <row r="13432" spans="1:6" x14ac:dyDescent="0.25">
      <c r="A13432" s="16" t="s">
        <v>261</v>
      </c>
      <c r="B13432" s="16">
        <v>77963</v>
      </c>
      <c r="C13432" s="16">
        <v>90</v>
      </c>
      <c r="D13432" s="16">
        <v>58.7</v>
      </c>
      <c r="E13432" s="17">
        <v>34577</v>
      </c>
      <c r="F13432" s="17"/>
    </row>
    <row r="13433" spans="1:6" x14ac:dyDescent="0.25">
      <c r="A13433" s="16" t="s">
        <v>261</v>
      </c>
      <c r="B13433" s="16">
        <v>75214</v>
      </c>
      <c r="C13433" s="16">
        <v>129</v>
      </c>
      <c r="D13433" s="16">
        <v>60.6</v>
      </c>
      <c r="E13433" s="17">
        <v>35187</v>
      </c>
      <c r="F13433" s="17"/>
    </row>
    <row r="13434" spans="1:6" x14ac:dyDescent="0.25">
      <c r="A13434" s="16" t="s">
        <v>261</v>
      </c>
      <c r="B13434" s="16">
        <v>75013</v>
      </c>
      <c r="C13434" s="16">
        <v>112</v>
      </c>
      <c r="D13434" s="16">
        <v>73.5</v>
      </c>
      <c r="E13434" s="17">
        <v>40066</v>
      </c>
      <c r="F13434" s="17"/>
    </row>
    <row r="13435" spans="1:6" x14ac:dyDescent="0.25">
      <c r="A13435" s="16" t="s">
        <v>261</v>
      </c>
      <c r="B13435" s="16">
        <v>77706</v>
      </c>
      <c r="C13435" s="16">
        <v>120</v>
      </c>
      <c r="D13435" s="16">
        <v>105.7</v>
      </c>
      <c r="E13435" s="17">
        <v>39890</v>
      </c>
      <c r="F13435" s="17"/>
    </row>
    <row r="13436" spans="1:6" x14ac:dyDescent="0.25">
      <c r="A13436" s="16" t="s">
        <v>261</v>
      </c>
      <c r="B13436" s="16">
        <v>76273</v>
      </c>
      <c r="C13436" s="16">
        <v>100</v>
      </c>
      <c r="D13436" s="16">
        <v>61.8</v>
      </c>
      <c r="E13436" s="17">
        <v>36872</v>
      </c>
      <c r="F13436" s="17"/>
    </row>
    <row r="13437" spans="1:6" x14ac:dyDescent="0.25">
      <c r="A13437" s="16" t="s">
        <v>261</v>
      </c>
      <c r="B13437" s="16">
        <v>77340</v>
      </c>
      <c r="C13437" s="16">
        <v>88</v>
      </c>
      <c r="D13437" s="16">
        <v>50.5</v>
      </c>
      <c r="E13437" s="17">
        <v>34687</v>
      </c>
      <c r="F13437" s="17"/>
    </row>
    <row r="13438" spans="1:6" x14ac:dyDescent="0.25">
      <c r="A13438" s="16" t="s">
        <v>261</v>
      </c>
      <c r="B13438" s="16">
        <v>79605</v>
      </c>
      <c r="C13438" s="16">
        <v>96</v>
      </c>
      <c r="D13438" s="16">
        <v>54.3</v>
      </c>
      <c r="E13438" s="17">
        <v>34474</v>
      </c>
      <c r="F13438" s="17"/>
    </row>
    <row r="13439" spans="1:6" x14ac:dyDescent="0.25">
      <c r="A13439" s="16" t="s">
        <v>261</v>
      </c>
      <c r="B13439" s="16">
        <v>78064</v>
      </c>
      <c r="C13439" s="16">
        <v>88</v>
      </c>
      <c r="D13439" s="16">
        <v>73.7</v>
      </c>
      <c r="E13439" s="17">
        <v>34639</v>
      </c>
      <c r="F13439" s="17"/>
    </row>
    <row r="13440" spans="1:6" x14ac:dyDescent="0.25">
      <c r="A13440" s="16" t="s">
        <v>261</v>
      </c>
      <c r="B13440" s="16">
        <v>75119</v>
      </c>
      <c r="C13440" s="16">
        <v>155</v>
      </c>
      <c r="D13440" s="16">
        <v>94.2</v>
      </c>
      <c r="E13440" s="17">
        <v>30904</v>
      </c>
      <c r="F13440" s="17"/>
    </row>
    <row r="13441" spans="1:6" x14ac:dyDescent="0.25">
      <c r="A13441" s="16" t="s">
        <v>261</v>
      </c>
      <c r="B13441" s="16">
        <v>78218</v>
      </c>
      <c r="C13441" s="16">
        <v>194</v>
      </c>
      <c r="D13441" s="16">
        <v>123.4</v>
      </c>
      <c r="E13441" s="17">
        <v>36732</v>
      </c>
      <c r="F13441" s="17"/>
    </row>
    <row r="13442" spans="1:6" x14ac:dyDescent="0.25">
      <c r="A13442" s="16" t="s">
        <v>261</v>
      </c>
      <c r="B13442" s="16">
        <v>78605</v>
      </c>
      <c r="C13442" s="16">
        <v>50</v>
      </c>
      <c r="D13442" s="16">
        <v>52.4</v>
      </c>
      <c r="E13442" s="17">
        <v>39022</v>
      </c>
      <c r="F13442" s="17"/>
    </row>
    <row r="13443" spans="1:6" x14ac:dyDescent="0.25">
      <c r="A13443" s="16" t="s">
        <v>261</v>
      </c>
      <c r="B13443" s="16">
        <v>77304</v>
      </c>
      <c r="C13443" s="16">
        <v>150</v>
      </c>
      <c r="D13443" s="16">
        <v>72.599999999999994</v>
      </c>
      <c r="E13443" s="17">
        <v>42782</v>
      </c>
      <c r="F13443" s="17"/>
    </row>
    <row r="13444" spans="1:6" x14ac:dyDescent="0.25">
      <c r="A13444" s="16" t="s">
        <v>261</v>
      </c>
      <c r="B13444" s="16">
        <v>78501</v>
      </c>
      <c r="C13444" s="16">
        <v>85</v>
      </c>
      <c r="D13444" s="16">
        <v>92.2</v>
      </c>
      <c r="E13444" s="17">
        <v>40664</v>
      </c>
      <c r="F13444" s="17"/>
    </row>
    <row r="13445" spans="1:6" x14ac:dyDescent="0.25">
      <c r="A13445" s="16" t="s">
        <v>261</v>
      </c>
      <c r="B13445" s="16">
        <v>75703</v>
      </c>
      <c r="C13445" s="16">
        <v>105</v>
      </c>
      <c r="D13445" s="16">
        <v>104.2</v>
      </c>
      <c r="E13445" s="17">
        <v>39653</v>
      </c>
      <c r="F13445" s="17"/>
    </row>
    <row r="13446" spans="1:6" x14ac:dyDescent="0.25">
      <c r="A13446" s="16" t="s">
        <v>261</v>
      </c>
      <c r="B13446" s="16">
        <v>75935</v>
      </c>
      <c r="C13446" s="16">
        <v>120</v>
      </c>
      <c r="D13446" s="16">
        <v>70</v>
      </c>
      <c r="E13446" s="17">
        <v>34274</v>
      </c>
      <c r="F13446" s="17"/>
    </row>
    <row r="13447" spans="1:6" x14ac:dyDescent="0.25">
      <c r="A13447" s="16" t="s">
        <v>261</v>
      </c>
      <c r="B13447" s="16">
        <v>79903</v>
      </c>
      <c r="C13447" s="16">
        <v>74</v>
      </c>
      <c r="D13447" s="16">
        <v>58.8</v>
      </c>
      <c r="E13447" s="17">
        <v>35712</v>
      </c>
      <c r="F13447" s="17"/>
    </row>
    <row r="13448" spans="1:6" x14ac:dyDescent="0.25">
      <c r="A13448" s="16" t="s">
        <v>261</v>
      </c>
      <c r="B13448" s="16">
        <v>79312</v>
      </c>
      <c r="C13448" s="16">
        <v>35</v>
      </c>
      <c r="D13448" s="16">
        <v>26.2</v>
      </c>
      <c r="E13448" s="17">
        <v>41871</v>
      </c>
      <c r="F13448" s="17"/>
    </row>
    <row r="13449" spans="1:6" x14ac:dyDescent="0.25">
      <c r="A13449" s="16" t="s">
        <v>261</v>
      </c>
      <c r="B13449" s="16">
        <v>75766</v>
      </c>
      <c r="C13449" s="16">
        <v>42</v>
      </c>
      <c r="D13449" s="16">
        <v>86.2</v>
      </c>
      <c r="E13449" s="17">
        <v>38808</v>
      </c>
      <c r="F13449" s="17"/>
    </row>
    <row r="13450" spans="1:6" x14ac:dyDescent="0.25">
      <c r="A13450" s="16" t="s">
        <v>261</v>
      </c>
      <c r="B13450" s="16">
        <v>76240</v>
      </c>
      <c r="C13450" s="16">
        <v>112</v>
      </c>
      <c r="D13450" s="16">
        <v>43</v>
      </c>
      <c r="E13450" s="17">
        <v>33808</v>
      </c>
      <c r="F13450" s="17"/>
    </row>
    <row r="13451" spans="1:6" x14ac:dyDescent="0.25">
      <c r="A13451" s="16" t="s">
        <v>261</v>
      </c>
      <c r="B13451" s="16">
        <v>77064</v>
      </c>
      <c r="C13451" s="16">
        <v>125</v>
      </c>
      <c r="D13451" s="16">
        <v>80.5</v>
      </c>
      <c r="E13451" s="17">
        <v>39197</v>
      </c>
      <c r="F13451" s="17"/>
    </row>
    <row r="13452" spans="1:6" x14ac:dyDescent="0.25">
      <c r="A13452" s="16" t="s">
        <v>261</v>
      </c>
      <c r="B13452" s="16">
        <v>75904</v>
      </c>
      <c r="C13452" s="16">
        <v>140</v>
      </c>
      <c r="D13452" s="16">
        <v>106</v>
      </c>
      <c r="E13452" s="17">
        <v>31714</v>
      </c>
      <c r="F13452" s="17"/>
    </row>
    <row r="13453" spans="1:6" x14ac:dyDescent="0.25">
      <c r="A13453" s="16" t="s">
        <v>261</v>
      </c>
      <c r="B13453" s="16">
        <v>77082</v>
      </c>
      <c r="C13453" s="16">
        <v>161</v>
      </c>
      <c r="D13453" s="16">
        <v>50.6</v>
      </c>
      <c r="E13453" s="17">
        <v>32283</v>
      </c>
      <c r="F13453" s="17"/>
    </row>
    <row r="13454" spans="1:6" x14ac:dyDescent="0.25">
      <c r="A13454" s="16" t="s">
        <v>261</v>
      </c>
      <c r="B13454" s="16">
        <v>79556</v>
      </c>
      <c r="C13454" s="16">
        <v>100</v>
      </c>
      <c r="D13454" s="16">
        <v>66.099999999999994</v>
      </c>
      <c r="E13454" s="17">
        <v>33479</v>
      </c>
      <c r="F13454" s="17"/>
    </row>
    <row r="13455" spans="1:6" x14ac:dyDescent="0.25">
      <c r="A13455" s="16" t="s">
        <v>261</v>
      </c>
      <c r="B13455" s="16">
        <v>75140</v>
      </c>
      <c r="C13455" s="16">
        <v>84</v>
      </c>
      <c r="D13455" s="16">
        <v>81.099999999999994</v>
      </c>
      <c r="E13455" s="17">
        <v>37075</v>
      </c>
      <c r="F13455" s="17"/>
    </row>
    <row r="13456" spans="1:6" x14ac:dyDescent="0.25">
      <c r="A13456" s="16" t="s">
        <v>261</v>
      </c>
      <c r="B13456" s="16">
        <v>75935</v>
      </c>
      <c r="C13456" s="16">
        <v>96</v>
      </c>
      <c r="D13456" s="16">
        <v>55.1</v>
      </c>
      <c r="E13456" s="17">
        <v>34599</v>
      </c>
      <c r="F13456" s="17"/>
    </row>
    <row r="13457" spans="1:6" x14ac:dyDescent="0.25">
      <c r="A13457" s="16" t="s">
        <v>261</v>
      </c>
      <c r="B13457" s="16">
        <v>76059</v>
      </c>
      <c r="C13457" s="16">
        <v>126</v>
      </c>
      <c r="D13457" s="16">
        <v>111.7</v>
      </c>
      <c r="E13457" s="17">
        <v>38442</v>
      </c>
      <c r="F13457" s="17"/>
    </row>
    <row r="13458" spans="1:6" x14ac:dyDescent="0.25">
      <c r="A13458" s="16" t="s">
        <v>261</v>
      </c>
      <c r="B13458" s="16">
        <v>77478</v>
      </c>
      <c r="C13458" s="16">
        <v>150</v>
      </c>
      <c r="D13458" s="16">
        <v>91.7</v>
      </c>
      <c r="E13458" s="17">
        <v>34962</v>
      </c>
      <c r="F13458" s="17"/>
    </row>
    <row r="13459" spans="1:6" x14ac:dyDescent="0.25">
      <c r="A13459" s="16" t="s">
        <v>261</v>
      </c>
      <c r="B13459" s="16">
        <v>76137</v>
      </c>
      <c r="C13459" s="16">
        <v>120</v>
      </c>
      <c r="D13459" s="16">
        <v>70.3</v>
      </c>
      <c r="E13459" s="17">
        <v>40703</v>
      </c>
      <c r="F13459" s="17"/>
    </row>
    <row r="13460" spans="1:6" x14ac:dyDescent="0.25">
      <c r="A13460" s="16" t="s">
        <v>261</v>
      </c>
      <c r="B13460" s="16">
        <v>77077</v>
      </c>
      <c r="C13460" s="16">
        <v>114</v>
      </c>
      <c r="D13460" s="16">
        <v>33.4</v>
      </c>
      <c r="E13460" s="17">
        <v>38630</v>
      </c>
      <c r="F13460" s="17"/>
    </row>
    <row r="13461" spans="1:6" x14ac:dyDescent="0.25">
      <c r="A13461" s="16" t="s">
        <v>261</v>
      </c>
      <c r="B13461" s="16">
        <v>75785</v>
      </c>
      <c r="C13461" s="16">
        <v>110</v>
      </c>
      <c r="D13461" s="16">
        <v>69.099999999999994</v>
      </c>
      <c r="E13461" s="17">
        <v>32736</v>
      </c>
      <c r="F13461" s="17"/>
    </row>
    <row r="13462" spans="1:6" x14ac:dyDescent="0.25">
      <c r="A13462" s="16" t="s">
        <v>261</v>
      </c>
      <c r="B13462" s="16">
        <v>78028</v>
      </c>
      <c r="C13462" s="16">
        <v>64</v>
      </c>
      <c r="D13462" s="16">
        <v>52.8</v>
      </c>
      <c r="E13462" s="17">
        <v>35382</v>
      </c>
      <c r="F13462" s="17"/>
    </row>
    <row r="13463" spans="1:6" x14ac:dyDescent="0.25">
      <c r="A13463" s="16" t="s">
        <v>261</v>
      </c>
      <c r="B13463" s="16">
        <v>76513</v>
      </c>
      <c r="C13463" s="16">
        <v>126</v>
      </c>
      <c r="D13463" s="16">
        <v>103.6</v>
      </c>
      <c r="E13463" s="17">
        <v>30980</v>
      </c>
      <c r="F13463" s="17"/>
    </row>
    <row r="13464" spans="1:6" x14ac:dyDescent="0.25">
      <c r="A13464" s="16" t="s">
        <v>261</v>
      </c>
      <c r="B13464" s="16">
        <v>78501</v>
      </c>
      <c r="C13464" s="16">
        <v>89</v>
      </c>
      <c r="D13464" s="16">
        <v>91</v>
      </c>
      <c r="E13464" s="17">
        <v>31317</v>
      </c>
      <c r="F13464" s="17"/>
    </row>
    <row r="13465" spans="1:6" x14ac:dyDescent="0.25">
      <c r="A13465" s="16" t="s">
        <v>261</v>
      </c>
      <c r="B13465" s="16">
        <v>76834</v>
      </c>
      <c r="C13465" s="16">
        <v>54</v>
      </c>
      <c r="D13465" s="16">
        <v>33.4</v>
      </c>
      <c r="E13465" s="17">
        <v>33680</v>
      </c>
      <c r="F13465" s="17"/>
    </row>
    <row r="13466" spans="1:6" x14ac:dyDescent="0.25">
      <c r="A13466" s="16" t="s">
        <v>261</v>
      </c>
      <c r="B13466" s="16">
        <v>77584</v>
      </c>
      <c r="C13466" s="16">
        <v>132</v>
      </c>
      <c r="D13466" s="16">
        <v>113.7</v>
      </c>
      <c r="E13466" s="17">
        <v>39725</v>
      </c>
      <c r="F13466" s="17"/>
    </row>
    <row r="13467" spans="1:6" x14ac:dyDescent="0.25">
      <c r="A13467" s="16" t="s">
        <v>261</v>
      </c>
      <c r="B13467" s="16">
        <v>79124</v>
      </c>
      <c r="C13467" s="16">
        <v>120</v>
      </c>
      <c r="D13467" s="16">
        <v>106.9</v>
      </c>
      <c r="E13467" s="17">
        <v>39401</v>
      </c>
      <c r="F13467" s="17"/>
    </row>
    <row r="13468" spans="1:6" x14ac:dyDescent="0.25">
      <c r="A13468" s="16" t="s">
        <v>261</v>
      </c>
      <c r="B13468" s="16">
        <v>78934</v>
      </c>
      <c r="C13468" s="16">
        <v>104</v>
      </c>
      <c r="D13468" s="16">
        <v>83.7</v>
      </c>
      <c r="E13468" s="17">
        <v>40024</v>
      </c>
      <c r="F13468" s="17"/>
    </row>
    <row r="13469" spans="1:6" x14ac:dyDescent="0.25">
      <c r="A13469" s="16" t="s">
        <v>261</v>
      </c>
      <c r="B13469" s="16">
        <v>77665</v>
      </c>
      <c r="C13469" s="16">
        <v>120</v>
      </c>
      <c r="D13469" s="16">
        <v>96.1</v>
      </c>
      <c r="E13469" s="17">
        <v>36335</v>
      </c>
      <c r="F13469" s="17"/>
    </row>
    <row r="13470" spans="1:6" x14ac:dyDescent="0.25">
      <c r="A13470" s="16" t="s">
        <v>261</v>
      </c>
      <c r="B13470" s="16">
        <v>75104</v>
      </c>
      <c r="C13470" s="16">
        <v>120</v>
      </c>
      <c r="D13470" s="16">
        <v>83.7</v>
      </c>
      <c r="E13470" s="17">
        <v>33695</v>
      </c>
      <c r="F13470" s="17"/>
    </row>
    <row r="13471" spans="1:6" x14ac:dyDescent="0.25">
      <c r="A13471" s="16" t="s">
        <v>261</v>
      </c>
      <c r="B13471" s="16">
        <v>76036</v>
      </c>
      <c r="C13471" s="16">
        <v>24</v>
      </c>
      <c r="D13471" s="16">
        <v>21</v>
      </c>
      <c r="E13471" s="17">
        <v>43284</v>
      </c>
      <c r="F13471" s="17"/>
    </row>
    <row r="13472" spans="1:6" x14ac:dyDescent="0.25">
      <c r="A13472" s="16" t="s">
        <v>261</v>
      </c>
      <c r="B13472" s="16">
        <v>76086</v>
      </c>
      <c r="C13472" s="16">
        <v>120</v>
      </c>
      <c r="D13472" s="16">
        <v>115.9</v>
      </c>
      <c r="E13472" s="17">
        <v>39870</v>
      </c>
      <c r="F13472" s="17"/>
    </row>
    <row r="13473" spans="1:6" x14ac:dyDescent="0.25">
      <c r="A13473" s="16" t="s">
        <v>261</v>
      </c>
      <c r="B13473" s="16">
        <v>75009</v>
      </c>
      <c r="C13473" s="16">
        <v>128</v>
      </c>
      <c r="D13473" s="16">
        <v>101.6</v>
      </c>
      <c r="E13473" s="17">
        <v>37770</v>
      </c>
      <c r="F13473" s="17"/>
    </row>
    <row r="13474" spans="1:6" x14ac:dyDescent="0.25">
      <c r="A13474" s="16" t="s">
        <v>261</v>
      </c>
      <c r="B13474" s="16">
        <v>78749</v>
      </c>
      <c r="C13474" s="16">
        <v>84</v>
      </c>
      <c r="D13474" s="16">
        <v>86.3</v>
      </c>
      <c r="E13474" s="17">
        <v>34029</v>
      </c>
      <c r="F13474" s="17"/>
    </row>
    <row r="13475" spans="1:6" x14ac:dyDescent="0.25">
      <c r="A13475" s="16" t="s">
        <v>261</v>
      </c>
      <c r="B13475" s="16">
        <v>76021</v>
      </c>
      <c r="C13475" s="16">
        <v>120</v>
      </c>
      <c r="D13475" s="16">
        <v>77.2</v>
      </c>
      <c r="E13475" s="17">
        <v>32603</v>
      </c>
      <c r="F13475" s="17"/>
    </row>
    <row r="13476" spans="1:6" x14ac:dyDescent="0.25">
      <c r="A13476" s="16" t="s">
        <v>261</v>
      </c>
      <c r="B13476" s="16">
        <v>78102</v>
      </c>
      <c r="C13476" s="16">
        <v>120</v>
      </c>
      <c r="D13476" s="16">
        <v>82.6</v>
      </c>
      <c r="E13476" s="17">
        <v>33340</v>
      </c>
      <c r="F13476" s="17"/>
    </row>
    <row r="13477" spans="1:6" x14ac:dyDescent="0.25">
      <c r="A13477" s="16" t="s">
        <v>261</v>
      </c>
      <c r="B13477" s="16">
        <v>78064</v>
      </c>
      <c r="C13477" s="16">
        <v>46</v>
      </c>
      <c r="D13477" s="16">
        <v>43.3</v>
      </c>
      <c r="E13477" s="17">
        <v>34774</v>
      </c>
      <c r="F13477" s="17"/>
    </row>
    <row r="13478" spans="1:6" x14ac:dyDescent="0.25">
      <c r="A13478" s="16" t="s">
        <v>261</v>
      </c>
      <c r="B13478" s="16">
        <v>78405</v>
      </c>
      <c r="C13478" s="16">
        <v>176</v>
      </c>
      <c r="D13478" s="16">
        <v>118.8</v>
      </c>
      <c r="E13478" s="17">
        <v>31293</v>
      </c>
      <c r="F13478" s="17"/>
    </row>
    <row r="13479" spans="1:6" x14ac:dyDescent="0.25">
      <c r="A13479" s="16" t="s">
        <v>261</v>
      </c>
      <c r="B13479" s="16">
        <v>75080</v>
      </c>
      <c r="C13479" s="16">
        <v>129</v>
      </c>
      <c r="D13479" s="16">
        <v>52.6</v>
      </c>
      <c r="E13479" s="17">
        <v>43273</v>
      </c>
      <c r="F13479" s="17"/>
    </row>
    <row r="13480" spans="1:6" x14ac:dyDescent="0.25">
      <c r="A13480" s="16" t="s">
        <v>261</v>
      </c>
      <c r="B13480" s="16">
        <v>76148</v>
      </c>
      <c r="C13480" s="16">
        <v>126</v>
      </c>
      <c r="D13480" s="16">
        <v>75.2</v>
      </c>
      <c r="E13480" s="17">
        <v>37721</v>
      </c>
      <c r="F13480" s="17"/>
    </row>
    <row r="13481" spans="1:6" x14ac:dyDescent="0.25">
      <c r="A13481" s="16" t="s">
        <v>261</v>
      </c>
      <c r="B13481" s="16">
        <v>76437</v>
      </c>
      <c r="C13481" s="16">
        <v>80</v>
      </c>
      <c r="D13481" s="16">
        <v>40.1</v>
      </c>
      <c r="E13481" s="17">
        <v>34366</v>
      </c>
      <c r="F13481" s="17"/>
    </row>
    <row r="13482" spans="1:6" x14ac:dyDescent="0.25">
      <c r="A13482" s="16" t="s">
        <v>261</v>
      </c>
      <c r="B13482" s="16">
        <v>75460</v>
      </c>
      <c r="C13482" s="16">
        <v>98</v>
      </c>
      <c r="D13482" s="16">
        <v>45</v>
      </c>
      <c r="E13482" s="17">
        <v>32694</v>
      </c>
      <c r="F13482" s="17"/>
    </row>
    <row r="13483" spans="1:6" x14ac:dyDescent="0.25">
      <c r="A13483" s="16" t="s">
        <v>261</v>
      </c>
      <c r="B13483" s="16">
        <v>76901</v>
      </c>
      <c r="C13483" s="16">
        <v>90</v>
      </c>
      <c r="D13483" s="16">
        <v>77</v>
      </c>
      <c r="E13483" s="17">
        <v>37825</v>
      </c>
      <c r="F13483" s="17"/>
    </row>
    <row r="13484" spans="1:6" x14ac:dyDescent="0.25">
      <c r="A13484" s="16" t="s">
        <v>261</v>
      </c>
      <c r="B13484" s="16">
        <v>75904</v>
      </c>
      <c r="C13484" s="16">
        <v>51</v>
      </c>
      <c r="D13484" s="16">
        <v>41.7</v>
      </c>
      <c r="E13484" s="17">
        <v>39101</v>
      </c>
      <c r="F13484" s="17"/>
    </row>
    <row r="13485" spans="1:6" x14ac:dyDescent="0.25">
      <c r="A13485" s="16" t="s">
        <v>261</v>
      </c>
      <c r="B13485" s="16">
        <v>78748</v>
      </c>
      <c r="C13485" s="16">
        <v>111</v>
      </c>
      <c r="D13485" s="16">
        <v>119.2</v>
      </c>
      <c r="E13485" s="17">
        <v>40830</v>
      </c>
      <c r="F13485" s="17"/>
    </row>
    <row r="13486" spans="1:6" x14ac:dyDescent="0.25">
      <c r="A13486" s="16" t="s">
        <v>261</v>
      </c>
      <c r="B13486" s="16">
        <v>75211</v>
      </c>
      <c r="C13486" s="16">
        <v>120</v>
      </c>
      <c r="D13486" s="16">
        <v>95.4</v>
      </c>
      <c r="E13486" s="17">
        <v>36279</v>
      </c>
      <c r="F13486" s="17"/>
    </row>
    <row r="13487" spans="1:6" x14ac:dyDescent="0.25">
      <c r="A13487" s="16" t="s">
        <v>261</v>
      </c>
      <c r="B13487" s="16">
        <v>76302</v>
      </c>
      <c r="C13487" s="16">
        <v>121</v>
      </c>
      <c r="D13487" s="16">
        <v>62.7</v>
      </c>
      <c r="E13487" s="17">
        <v>34008</v>
      </c>
      <c r="F13487" s="17"/>
    </row>
    <row r="13488" spans="1:6" x14ac:dyDescent="0.25">
      <c r="A13488" s="16" t="s">
        <v>261</v>
      </c>
      <c r="B13488" s="16">
        <v>76457</v>
      </c>
      <c r="C13488" s="16">
        <v>80</v>
      </c>
      <c r="D13488" s="16">
        <v>44.8</v>
      </c>
      <c r="E13488" s="17">
        <v>34787</v>
      </c>
      <c r="F13488" s="17"/>
    </row>
    <row r="13489" spans="1:6" x14ac:dyDescent="0.25">
      <c r="A13489" s="16" t="s">
        <v>261</v>
      </c>
      <c r="B13489" s="16">
        <v>75758</v>
      </c>
      <c r="C13489" s="16">
        <v>70</v>
      </c>
      <c r="D13489" s="16">
        <v>68.599999999999994</v>
      </c>
      <c r="E13489" s="17">
        <v>33248</v>
      </c>
      <c r="F13489" s="17"/>
    </row>
    <row r="13490" spans="1:6" x14ac:dyDescent="0.25">
      <c r="A13490" s="16" t="s">
        <v>261</v>
      </c>
      <c r="B13490" s="16">
        <v>77070</v>
      </c>
      <c r="C13490" s="16">
        <v>104</v>
      </c>
      <c r="D13490" s="16">
        <v>33</v>
      </c>
      <c r="E13490" s="17">
        <v>43054</v>
      </c>
      <c r="F13490" s="17"/>
    </row>
    <row r="13491" spans="1:6" x14ac:dyDescent="0.25">
      <c r="A13491" s="16" t="s">
        <v>261</v>
      </c>
      <c r="B13491" s="16">
        <v>75601</v>
      </c>
      <c r="C13491" s="16">
        <v>108</v>
      </c>
      <c r="D13491" s="16">
        <v>67.099999999999994</v>
      </c>
      <c r="E13491" s="17">
        <v>34578</v>
      </c>
      <c r="F13491" s="17"/>
    </row>
    <row r="13492" spans="1:6" x14ac:dyDescent="0.25">
      <c r="A13492" s="16" t="s">
        <v>261</v>
      </c>
      <c r="B13492" s="16">
        <v>78758</v>
      </c>
      <c r="C13492" s="16">
        <v>105</v>
      </c>
      <c r="D13492" s="16">
        <v>98.7</v>
      </c>
      <c r="E13492" s="17">
        <v>37424</v>
      </c>
      <c r="F13492" s="17"/>
    </row>
    <row r="13493" spans="1:6" x14ac:dyDescent="0.25">
      <c r="A13493" s="16" t="s">
        <v>261</v>
      </c>
      <c r="B13493" s="16">
        <v>75040</v>
      </c>
      <c r="C13493" s="16">
        <v>124</v>
      </c>
      <c r="D13493" s="16">
        <v>89.5</v>
      </c>
      <c r="E13493" s="17">
        <v>34424</v>
      </c>
      <c r="F13493" s="17"/>
    </row>
    <row r="13494" spans="1:6" x14ac:dyDescent="0.25">
      <c r="A13494" s="16" t="s">
        <v>261</v>
      </c>
      <c r="B13494" s="16">
        <v>76665</v>
      </c>
      <c r="C13494" s="16">
        <v>94</v>
      </c>
      <c r="D13494" s="16">
        <v>47.3</v>
      </c>
      <c r="E13494" s="17">
        <v>34912</v>
      </c>
      <c r="F13494" s="17"/>
    </row>
    <row r="13495" spans="1:6" x14ac:dyDescent="0.25">
      <c r="A13495" s="16" t="s">
        <v>261</v>
      </c>
      <c r="B13495" s="16">
        <v>76903</v>
      </c>
      <c r="C13495" s="16">
        <v>129</v>
      </c>
      <c r="D13495" s="16">
        <v>91.9</v>
      </c>
      <c r="E13495" s="17">
        <v>37530</v>
      </c>
      <c r="F13495" s="17"/>
    </row>
    <row r="13496" spans="1:6" x14ac:dyDescent="0.25">
      <c r="A13496" s="16" t="s">
        <v>261</v>
      </c>
      <c r="B13496" s="16">
        <v>78704</v>
      </c>
      <c r="C13496" s="16">
        <v>134</v>
      </c>
      <c r="D13496" s="16">
        <v>92</v>
      </c>
      <c r="E13496" s="17">
        <v>35688</v>
      </c>
      <c r="F13496" s="17"/>
    </row>
    <row r="13497" spans="1:6" x14ac:dyDescent="0.25">
      <c r="A13497" s="16" t="s">
        <v>261</v>
      </c>
      <c r="B13497" s="16">
        <v>78405</v>
      </c>
      <c r="C13497" s="16">
        <v>121</v>
      </c>
      <c r="D13497" s="16">
        <v>81.400000000000006</v>
      </c>
      <c r="E13497" s="17">
        <v>31884</v>
      </c>
      <c r="F13497" s="17"/>
    </row>
    <row r="13498" spans="1:6" x14ac:dyDescent="0.25">
      <c r="A13498" s="16" t="s">
        <v>261</v>
      </c>
      <c r="B13498" s="16">
        <v>77070</v>
      </c>
      <c r="C13498" s="16">
        <v>124</v>
      </c>
      <c r="D13498" s="16">
        <v>63.9</v>
      </c>
      <c r="E13498" s="17">
        <v>40289</v>
      </c>
      <c r="F13498" s="17"/>
    </row>
    <row r="13499" spans="1:6" x14ac:dyDescent="0.25">
      <c r="A13499" s="16" t="s">
        <v>261</v>
      </c>
      <c r="B13499" s="16">
        <v>78041</v>
      </c>
      <c r="C13499" s="16">
        <v>186</v>
      </c>
      <c r="D13499" s="16">
        <v>144.69999999999999</v>
      </c>
      <c r="E13499" s="17">
        <v>33709</v>
      </c>
      <c r="F13499" s="17"/>
    </row>
    <row r="13500" spans="1:6" x14ac:dyDescent="0.25">
      <c r="A13500" s="16" t="s">
        <v>261</v>
      </c>
      <c r="B13500" s="16">
        <v>76710</v>
      </c>
      <c r="C13500" s="16">
        <v>128</v>
      </c>
      <c r="D13500" s="16">
        <v>105.1</v>
      </c>
      <c r="E13500" s="17">
        <v>31387</v>
      </c>
      <c r="F13500" s="17"/>
    </row>
    <row r="13501" spans="1:6" x14ac:dyDescent="0.25">
      <c r="A13501" s="16" t="s">
        <v>261</v>
      </c>
      <c r="B13501" s="16">
        <v>78228</v>
      </c>
      <c r="C13501" s="16">
        <v>134</v>
      </c>
      <c r="D13501" s="16">
        <v>81.2</v>
      </c>
      <c r="E13501" s="17">
        <v>34047</v>
      </c>
      <c r="F13501" s="17"/>
    </row>
    <row r="13502" spans="1:6" x14ac:dyDescent="0.25">
      <c r="A13502" s="16" t="s">
        <v>261</v>
      </c>
      <c r="B13502" s="16">
        <v>76550</v>
      </c>
      <c r="C13502" s="16">
        <v>46</v>
      </c>
      <c r="D13502" s="16">
        <v>49.7</v>
      </c>
      <c r="E13502" s="17">
        <v>31163</v>
      </c>
      <c r="F13502" s="17"/>
    </row>
    <row r="13503" spans="1:6" x14ac:dyDescent="0.25">
      <c r="A13503" s="16" t="s">
        <v>261</v>
      </c>
      <c r="B13503" s="16">
        <v>77030</v>
      </c>
      <c r="C13503" s="16">
        <v>25</v>
      </c>
      <c r="D13503" s="16">
        <v>16.7</v>
      </c>
      <c r="E13503" s="17">
        <v>34551</v>
      </c>
      <c r="F13503" s="17"/>
    </row>
    <row r="13504" spans="1:6" x14ac:dyDescent="0.25">
      <c r="A13504" s="16" t="s">
        <v>261</v>
      </c>
      <c r="B13504" s="16">
        <v>78212</v>
      </c>
      <c r="C13504" s="16">
        <v>135</v>
      </c>
      <c r="D13504" s="16">
        <v>103.7</v>
      </c>
      <c r="E13504" s="17">
        <v>31310</v>
      </c>
      <c r="F13504" s="17"/>
    </row>
    <row r="13505" spans="1:6" x14ac:dyDescent="0.25">
      <c r="A13505" s="16" t="s">
        <v>261</v>
      </c>
      <c r="B13505" s="16">
        <v>75103</v>
      </c>
      <c r="C13505" s="16">
        <v>78</v>
      </c>
      <c r="D13505" s="16">
        <v>84.4</v>
      </c>
      <c r="E13505" s="17">
        <v>40865</v>
      </c>
      <c r="F13505" s="17"/>
    </row>
    <row r="13506" spans="1:6" x14ac:dyDescent="0.25">
      <c r="A13506" s="16" t="s">
        <v>261</v>
      </c>
      <c r="B13506" s="16">
        <v>78404</v>
      </c>
      <c r="C13506" s="16">
        <v>120</v>
      </c>
      <c r="D13506" s="16">
        <v>110.2</v>
      </c>
      <c r="E13506" s="17">
        <v>41156</v>
      </c>
      <c r="F13506" s="17"/>
    </row>
    <row r="13507" spans="1:6" x14ac:dyDescent="0.25">
      <c r="A13507" s="16" t="s">
        <v>261</v>
      </c>
      <c r="B13507" s="16">
        <v>78611</v>
      </c>
      <c r="C13507" s="16">
        <v>112</v>
      </c>
      <c r="D13507" s="16">
        <v>67</v>
      </c>
      <c r="E13507" s="17">
        <v>35278</v>
      </c>
      <c r="F13507" s="17"/>
    </row>
    <row r="13508" spans="1:6" x14ac:dyDescent="0.25">
      <c r="A13508" s="16" t="s">
        <v>261</v>
      </c>
      <c r="B13508" s="16">
        <v>79106</v>
      </c>
      <c r="C13508" s="16">
        <v>87</v>
      </c>
      <c r="D13508" s="16">
        <v>60.1</v>
      </c>
      <c r="E13508" s="17">
        <v>34488</v>
      </c>
      <c r="F13508" s="17"/>
    </row>
    <row r="13509" spans="1:6" x14ac:dyDescent="0.25">
      <c r="A13509" s="16" t="s">
        <v>261</v>
      </c>
      <c r="B13509" s="16">
        <v>76401</v>
      </c>
      <c r="C13509" s="16">
        <v>102</v>
      </c>
      <c r="D13509" s="16">
        <v>89.2</v>
      </c>
      <c r="E13509" s="17">
        <v>32218</v>
      </c>
      <c r="F13509" s="17"/>
    </row>
    <row r="13510" spans="1:6" x14ac:dyDescent="0.25">
      <c r="A13510" s="16" t="s">
        <v>261</v>
      </c>
      <c r="B13510" s="16">
        <v>75020</v>
      </c>
      <c r="C13510" s="16">
        <v>133</v>
      </c>
      <c r="D13510" s="16">
        <v>103.9</v>
      </c>
      <c r="E13510" s="17">
        <v>42331</v>
      </c>
      <c r="F13510" s="17"/>
    </row>
    <row r="13511" spans="1:6" x14ac:dyDescent="0.25">
      <c r="A13511" s="16" t="s">
        <v>261</v>
      </c>
      <c r="B13511" s="16">
        <v>75455</v>
      </c>
      <c r="C13511" s="16">
        <v>150</v>
      </c>
      <c r="D13511" s="16">
        <v>77.599999999999994</v>
      </c>
      <c r="E13511" s="17">
        <v>40169</v>
      </c>
      <c r="F13511" s="17"/>
    </row>
    <row r="13512" spans="1:6" x14ac:dyDescent="0.25">
      <c r="A13512" s="16" t="s">
        <v>261</v>
      </c>
      <c r="B13512" s="16">
        <v>76712</v>
      </c>
      <c r="C13512" s="16">
        <v>104</v>
      </c>
      <c r="D13512" s="16">
        <v>83.1</v>
      </c>
      <c r="E13512" s="17">
        <v>41543</v>
      </c>
      <c r="F13512" s="17"/>
    </row>
    <row r="13513" spans="1:6" x14ac:dyDescent="0.25">
      <c r="A13513" s="16" t="s">
        <v>261</v>
      </c>
      <c r="B13513" s="16">
        <v>76801</v>
      </c>
      <c r="C13513" s="16">
        <v>114</v>
      </c>
      <c r="D13513" s="16">
        <v>71.3</v>
      </c>
      <c r="E13513" s="17">
        <v>37629</v>
      </c>
      <c r="F13513" s="17"/>
    </row>
    <row r="13514" spans="1:6" x14ac:dyDescent="0.25">
      <c r="A13514" s="16" t="s">
        <v>261</v>
      </c>
      <c r="B13514" s="16">
        <v>78374</v>
      </c>
      <c r="C13514" s="16">
        <v>97</v>
      </c>
      <c r="D13514" s="16">
        <v>74.099999999999994</v>
      </c>
      <c r="E13514" s="17">
        <v>36844</v>
      </c>
      <c r="F13514" s="17"/>
    </row>
    <row r="13515" spans="1:6" x14ac:dyDescent="0.25">
      <c r="A13515" s="16" t="s">
        <v>261</v>
      </c>
      <c r="B13515" s="16">
        <v>76634</v>
      </c>
      <c r="C13515" s="16">
        <v>128</v>
      </c>
      <c r="D13515" s="16">
        <v>117.3</v>
      </c>
      <c r="E13515" s="17">
        <v>36661</v>
      </c>
      <c r="F13515" s="17"/>
    </row>
    <row r="13516" spans="1:6" x14ac:dyDescent="0.25">
      <c r="A13516" s="16" t="s">
        <v>261</v>
      </c>
      <c r="B13516" s="16">
        <v>77338</v>
      </c>
      <c r="C13516" s="16">
        <v>124</v>
      </c>
      <c r="D13516" s="16">
        <v>100.7</v>
      </c>
      <c r="E13516" s="17">
        <v>40514</v>
      </c>
      <c r="F13516" s="17"/>
    </row>
    <row r="13517" spans="1:6" x14ac:dyDescent="0.25">
      <c r="A13517" s="16" t="s">
        <v>261</v>
      </c>
      <c r="B13517" s="16">
        <v>75142</v>
      </c>
      <c r="C13517" s="16">
        <v>92</v>
      </c>
      <c r="D13517" s="16">
        <v>56.3</v>
      </c>
      <c r="E13517" s="17">
        <v>34599</v>
      </c>
      <c r="F13517" s="17"/>
    </row>
    <row r="13518" spans="1:6" x14ac:dyDescent="0.25">
      <c r="A13518" s="16" t="s">
        <v>261</v>
      </c>
      <c r="B13518" s="16">
        <v>77573</v>
      </c>
      <c r="C13518" s="16">
        <v>48</v>
      </c>
      <c r="D13518" s="16">
        <v>45.7</v>
      </c>
      <c r="E13518" s="17">
        <v>42584</v>
      </c>
      <c r="F13518" s="17"/>
    </row>
    <row r="13519" spans="1:6" x14ac:dyDescent="0.25">
      <c r="A13519" s="16" t="s">
        <v>261</v>
      </c>
      <c r="B13519" s="16">
        <v>75972</v>
      </c>
      <c r="C13519" s="16">
        <v>88</v>
      </c>
      <c r="D13519" s="16">
        <v>55.4</v>
      </c>
      <c r="E13519" s="17">
        <v>36811</v>
      </c>
      <c r="F13519" s="17"/>
    </row>
    <row r="13520" spans="1:6" x14ac:dyDescent="0.25">
      <c r="A13520" s="16" t="s">
        <v>261</v>
      </c>
      <c r="B13520" s="16">
        <v>78405</v>
      </c>
      <c r="C13520" s="16">
        <v>24</v>
      </c>
      <c r="D13520" s="16">
        <v>1.6</v>
      </c>
      <c r="E13520" s="17">
        <v>34786</v>
      </c>
      <c r="F13520" s="17"/>
    </row>
    <row r="13521" spans="1:6" x14ac:dyDescent="0.25">
      <c r="A13521" s="16" t="s">
        <v>261</v>
      </c>
      <c r="B13521" s="16">
        <v>79424</v>
      </c>
      <c r="C13521" s="16">
        <v>98</v>
      </c>
      <c r="D13521" s="16">
        <v>93.9</v>
      </c>
      <c r="E13521" s="17">
        <v>40655</v>
      </c>
      <c r="F13521" s="17"/>
    </row>
    <row r="13522" spans="1:6" x14ac:dyDescent="0.25">
      <c r="A13522" s="16" t="s">
        <v>261</v>
      </c>
      <c r="B13522" s="16">
        <v>75148</v>
      </c>
      <c r="C13522" s="16">
        <v>70</v>
      </c>
      <c r="D13522" s="16">
        <v>77.3</v>
      </c>
      <c r="E13522" s="17">
        <v>37215</v>
      </c>
      <c r="F13522" s="17"/>
    </row>
    <row r="13523" spans="1:6" x14ac:dyDescent="0.25">
      <c r="A13523" s="16" t="s">
        <v>261</v>
      </c>
      <c r="B13523" s="16">
        <v>79907</v>
      </c>
      <c r="C13523" s="16">
        <v>130</v>
      </c>
      <c r="D13523" s="16">
        <v>102.6</v>
      </c>
      <c r="E13523" s="17">
        <v>35081</v>
      </c>
      <c r="F13523" s="17"/>
    </row>
    <row r="13524" spans="1:6" x14ac:dyDescent="0.25">
      <c r="A13524" s="16" t="s">
        <v>261</v>
      </c>
      <c r="B13524" s="16">
        <v>77590</v>
      </c>
      <c r="C13524" s="16">
        <v>107</v>
      </c>
      <c r="D13524" s="16">
        <v>65.400000000000006</v>
      </c>
      <c r="E13524" s="17">
        <v>34331</v>
      </c>
      <c r="F13524" s="17"/>
    </row>
    <row r="13525" spans="1:6" x14ac:dyDescent="0.25">
      <c r="A13525" s="16" t="s">
        <v>261</v>
      </c>
      <c r="B13525" s="16">
        <v>79912</v>
      </c>
      <c r="C13525" s="16">
        <v>75</v>
      </c>
      <c r="D13525" s="16">
        <v>58.9</v>
      </c>
      <c r="E13525" s="17">
        <v>31932</v>
      </c>
      <c r="F13525" s="17"/>
    </row>
    <row r="13526" spans="1:6" x14ac:dyDescent="0.25">
      <c r="A13526" s="16" t="s">
        <v>261</v>
      </c>
      <c r="B13526" s="16">
        <v>75652</v>
      </c>
      <c r="C13526" s="16">
        <v>124</v>
      </c>
      <c r="D13526" s="16">
        <v>104.6</v>
      </c>
      <c r="E13526" s="17">
        <v>38156</v>
      </c>
      <c r="F13526" s="17"/>
    </row>
    <row r="13527" spans="1:6" x14ac:dyDescent="0.25">
      <c r="A13527" s="16" t="s">
        <v>261</v>
      </c>
      <c r="B13527" s="16">
        <v>78064</v>
      </c>
      <c r="C13527" s="16">
        <v>100</v>
      </c>
      <c r="D13527" s="16">
        <v>93.2</v>
      </c>
      <c r="E13527" s="17">
        <v>39584</v>
      </c>
      <c r="F13527" s="17"/>
    </row>
    <row r="13528" spans="1:6" x14ac:dyDescent="0.25">
      <c r="A13528" s="16" t="s">
        <v>261</v>
      </c>
      <c r="B13528" s="16">
        <v>76234</v>
      </c>
      <c r="C13528" s="16">
        <v>110</v>
      </c>
      <c r="D13528" s="16">
        <v>63.5</v>
      </c>
      <c r="E13528" s="17">
        <v>38035</v>
      </c>
      <c r="F13528" s="17"/>
    </row>
    <row r="13529" spans="1:6" x14ac:dyDescent="0.25">
      <c r="A13529" s="16" t="s">
        <v>261</v>
      </c>
      <c r="B13529" s="16">
        <v>78941</v>
      </c>
      <c r="C13529" s="16">
        <v>82</v>
      </c>
      <c r="D13529" s="16">
        <v>30.6</v>
      </c>
      <c r="E13529" s="17">
        <v>34744</v>
      </c>
      <c r="F13529" s="17"/>
    </row>
    <row r="13530" spans="1:6" x14ac:dyDescent="0.25">
      <c r="A13530" s="16" t="s">
        <v>261</v>
      </c>
      <c r="B13530" s="16">
        <v>75605</v>
      </c>
      <c r="C13530" s="16">
        <v>140</v>
      </c>
      <c r="D13530" s="16">
        <v>72.599999999999994</v>
      </c>
      <c r="E13530" s="17">
        <v>31267</v>
      </c>
      <c r="F13530" s="17"/>
    </row>
    <row r="13531" spans="1:6" x14ac:dyDescent="0.25">
      <c r="A13531" s="16" t="s">
        <v>261</v>
      </c>
      <c r="B13531" s="16">
        <v>75482</v>
      </c>
      <c r="C13531" s="16">
        <v>95</v>
      </c>
      <c r="D13531" s="16">
        <v>58.6</v>
      </c>
      <c r="E13531" s="17">
        <v>35469</v>
      </c>
      <c r="F13531" s="17"/>
    </row>
    <row r="13532" spans="1:6" x14ac:dyDescent="0.25">
      <c r="A13532" s="16" t="s">
        <v>261</v>
      </c>
      <c r="B13532" s="16">
        <v>76936</v>
      </c>
      <c r="C13532" s="16">
        <v>34</v>
      </c>
      <c r="D13532" s="16">
        <v>29.9</v>
      </c>
      <c r="E13532" s="17">
        <v>27367</v>
      </c>
      <c r="F13532" s="17"/>
    </row>
    <row r="13533" spans="1:6" x14ac:dyDescent="0.25">
      <c r="A13533" s="16" t="s">
        <v>261</v>
      </c>
      <c r="B13533" s="16">
        <v>77072</v>
      </c>
      <c r="C13533" s="16">
        <v>146</v>
      </c>
      <c r="D13533" s="16">
        <v>117.3</v>
      </c>
      <c r="E13533" s="17">
        <v>33637</v>
      </c>
      <c r="F13533" s="17"/>
    </row>
    <row r="13534" spans="1:6" x14ac:dyDescent="0.25">
      <c r="A13534" s="16" t="s">
        <v>261</v>
      </c>
      <c r="B13534" s="16">
        <v>77979</v>
      </c>
      <c r="C13534" s="16">
        <v>150</v>
      </c>
      <c r="D13534" s="16">
        <v>125.7</v>
      </c>
      <c r="E13534" s="17">
        <v>33659</v>
      </c>
      <c r="F13534" s="17"/>
    </row>
    <row r="13535" spans="1:6" x14ac:dyDescent="0.25">
      <c r="A13535" s="16" t="s">
        <v>261</v>
      </c>
      <c r="B13535" s="16">
        <v>77954</v>
      </c>
      <c r="C13535" s="16">
        <v>120</v>
      </c>
      <c r="D13535" s="16">
        <v>110.4</v>
      </c>
      <c r="E13535" s="17">
        <v>34018</v>
      </c>
      <c r="F13535" s="17"/>
    </row>
    <row r="13536" spans="1:6" x14ac:dyDescent="0.25">
      <c r="A13536" s="16" t="s">
        <v>261</v>
      </c>
      <c r="B13536" s="16">
        <v>75605</v>
      </c>
      <c r="C13536" s="16">
        <v>115</v>
      </c>
      <c r="D13536" s="16">
        <v>86.8</v>
      </c>
      <c r="E13536" s="17">
        <v>31763</v>
      </c>
      <c r="F13536" s="17"/>
    </row>
    <row r="13537" spans="1:6" x14ac:dyDescent="0.25">
      <c r="A13537" s="16" t="s">
        <v>261</v>
      </c>
      <c r="B13537" s="16">
        <v>75002</v>
      </c>
      <c r="C13537" s="16">
        <v>120</v>
      </c>
      <c r="D13537" s="16">
        <v>104.2</v>
      </c>
      <c r="E13537" s="17">
        <v>37118</v>
      </c>
      <c r="F13537" s="17"/>
    </row>
    <row r="13538" spans="1:6" x14ac:dyDescent="0.25">
      <c r="A13538" s="16" t="s">
        <v>261</v>
      </c>
      <c r="B13538" s="16">
        <v>79357</v>
      </c>
      <c r="C13538" s="16">
        <v>46</v>
      </c>
      <c r="D13538" s="16">
        <v>34.799999999999997</v>
      </c>
      <c r="E13538" s="17">
        <v>34593</v>
      </c>
      <c r="F13538" s="17"/>
    </row>
    <row r="13539" spans="1:6" x14ac:dyDescent="0.25">
      <c r="A13539" s="16" t="s">
        <v>261</v>
      </c>
      <c r="B13539" s="16">
        <v>77584</v>
      </c>
      <c r="C13539" s="16">
        <v>180</v>
      </c>
      <c r="D13539" s="16">
        <v>118.7</v>
      </c>
      <c r="E13539" s="17">
        <v>30704</v>
      </c>
      <c r="F13539" s="17"/>
    </row>
    <row r="13540" spans="1:6" x14ac:dyDescent="0.25">
      <c r="A13540" s="16" t="s">
        <v>261</v>
      </c>
      <c r="B13540" s="16">
        <v>76707</v>
      </c>
      <c r="C13540" s="16">
        <v>202</v>
      </c>
      <c r="D13540" s="16">
        <v>84.9</v>
      </c>
      <c r="E13540" s="17">
        <v>30454</v>
      </c>
      <c r="F13540" s="17"/>
    </row>
    <row r="13541" spans="1:6" x14ac:dyDescent="0.25">
      <c r="A13541" s="16" t="s">
        <v>261</v>
      </c>
      <c r="B13541" s="16">
        <v>78229</v>
      </c>
      <c r="C13541" s="16">
        <v>106</v>
      </c>
      <c r="D13541" s="16">
        <v>92.9</v>
      </c>
      <c r="E13541" s="17">
        <v>42025</v>
      </c>
      <c r="F13541" s="17"/>
    </row>
    <row r="13542" spans="1:6" x14ac:dyDescent="0.25">
      <c r="A13542" s="16" t="s">
        <v>261</v>
      </c>
      <c r="B13542" s="16">
        <v>75479</v>
      </c>
      <c r="C13542" s="16">
        <v>112</v>
      </c>
      <c r="D13542" s="16">
        <v>73.900000000000006</v>
      </c>
      <c r="E13542" s="17">
        <v>34710</v>
      </c>
      <c r="F13542" s="17"/>
    </row>
    <row r="13543" spans="1:6" x14ac:dyDescent="0.25">
      <c r="A13543" s="16" t="s">
        <v>261</v>
      </c>
      <c r="B13543" s="16">
        <v>78065</v>
      </c>
      <c r="C13543" s="16">
        <v>62</v>
      </c>
      <c r="D13543" s="16">
        <v>31.5</v>
      </c>
      <c r="E13543" s="17">
        <v>31944</v>
      </c>
      <c r="F13543" s="17"/>
    </row>
    <row r="13544" spans="1:6" x14ac:dyDescent="0.25">
      <c r="A13544" s="16" t="s">
        <v>261</v>
      </c>
      <c r="B13544" s="16">
        <v>77401</v>
      </c>
      <c r="C13544" s="16">
        <v>46</v>
      </c>
      <c r="D13544" s="16">
        <v>22.9</v>
      </c>
      <c r="E13544" s="17">
        <v>33568</v>
      </c>
      <c r="F13544" s="17"/>
    </row>
    <row r="13545" spans="1:6" x14ac:dyDescent="0.25">
      <c r="A13545" s="16" t="s">
        <v>261</v>
      </c>
      <c r="B13545" s="16">
        <v>79072</v>
      </c>
      <c r="C13545" s="16">
        <v>121</v>
      </c>
      <c r="D13545" s="16">
        <v>88.4</v>
      </c>
      <c r="E13545" s="17">
        <v>34820</v>
      </c>
      <c r="F13545" s="17"/>
    </row>
    <row r="13546" spans="1:6" x14ac:dyDescent="0.25">
      <c r="A13546" s="16" t="s">
        <v>261</v>
      </c>
      <c r="B13546" s="16">
        <v>75180</v>
      </c>
      <c r="C13546" s="16">
        <v>120</v>
      </c>
      <c r="D13546" s="16">
        <v>87.8</v>
      </c>
      <c r="E13546" s="17">
        <v>33756</v>
      </c>
      <c r="F13546" s="17"/>
    </row>
    <row r="13547" spans="1:6" x14ac:dyDescent="0.25">
      <c r="A13547" s="16" t="s">
        <v>261</v>
      </c>
      <c r="B13547" s="16">
        <v>75835</v>
      </c>
      <c r="C13547" s="16">
        <v>113</v>
      </c>
      <c r="D13547" s="16">
        <v>48.2</v>
      </c>
      <c r="E13547" s="17">
        <v>35305</v>
      </c>
      <c r="F13547" s="17"/>
    </row>
    <row r="13548" spans="1:6" x14ac:dyDescent="0.25">
      <c r="A13548" s="16" t="s">
        <v>261</v>
      </c>
      <c r="B13548" s="16">
        <v>76063</v>
      </c>
      <c r="C13548" s="16">
        <v>127</v>
      </c>
      <c r="D13548" s="16">
        <v>67.599999999999994</v>
      </c>
      <c r="E13548" s="17">
        <v>36320</v>
      </c>
      <c r="F13548" s="17"/>
    </row>
    <row r="13549" spans="1:6" x14ac:dyDescent="0.25">
      <c r="A13549" s="16" t="s">
        <v>261</v>
      </c>
      <c r="B13549" s="16">
        <v>76067</v>
      </c>
      <c r="C13549" s="16">
        <v>109</v>
      </c>
      <c r="D13549" s="16">
        <v>77</v>
      </c>
      <c r="E13549" s="17">
        <v>31328</v>
      </c>
      <c r="F13549" s="17"/>
    </row>
    <row r="13550" spans="1:6" x14ac:dyDescent="0.25">
      <c r="A13550" s="16" t="s">
        <v>261</v>
      </c>
      <c r="B13550" s="16">
        <v>76712</v>
      </c>
      <c r="C13550" s="16">
        <v>120</v>
      </c>
      <c r="D13550" s="16">
        <v>59.7</v>
      </c>
      <c r="E13550" s="17">
        <v>43578</v>
      </c>
      <c r="F13550" s="17"/>
    </row>
    <row r="13551" spans="1:6" x14ac:dyDescent="0.25">
      <c r="A13551" s="16" t="s">
        <v>261</v>
      </c>
      <c r="B13551" s="16">
        <v>75686</v>
      </c>
      <c r="C13551" s="16">
        <v>104</v>
      </c>
      <c r="D13551" s="16">
        <v>48.1</v>
      </c>
      <c r="E13551" s="17">
        <v>33679</v>
      </c>
      <c r="F13551" s="17"/>
    </row>
    <row r="13552" spans="1:6" x14ac:dyDescent="0.25">
      <c r="A13552" s="16" t="s">
        <v>261</v>
      </c>
      <c r="B13552" s="16">
        <v>79096</v>
      </c>
      <c r="C13552" s="16">
        <v>90</v>
      </c>
      <c r="D13552" s="16">
        <v>39.6</v>
      </c>
      <c r="E13552" s="17">
        <v>34922</v>
      </c>
      <c r="F13552" s="17"/>
    </row>
    <row r="13553" spans="1:6" x14ac:dyDescent="0.25">
      <c r="A13553" s="16" t="s">
        <v>261</v>
      </c>
      <c r="B13553" s="16">
        <v>79347</v>
      </c>
      <c r="C13553" s="16">
        <v>74</v>
      </c>
      <c r="D13553" s="16">
        <v>36.6</v>
      </c>
      <c r="E13553" s="17">
        <v>38688</v>
      </c>
      <c r="F13553" s="17"/>
    </row>
    <row r="13554" spans="1:6" x14ac:dyDescent="0.25">
      <c r="A13554" s="16" t="s">
        <v>261</v>
      </c>
      <c r="B13554" s="16">
        <v>77340</v>
      </c>
      <c r="C13554" s="16">
        <v>66</v>
      </c>
      <c r="D13554" s="16">
        <v>57.3</v>
      </c>
      <c r="E13554" s="17">
        <v>37714</v>
      </c>
      <c r="F13554" s="17"/>
    </row>
    <row r="13555" spans="1:6" x14ac:dyDescent="0.25">
      <c r="A13555" s="16" t="s">
        <v>261</v>
      </c>
      <c r="B13555" s="16">
        <v>77640</v>
      </c>
      <c r="C13555" s="16">
        <v>140</v>
      </c>
      <c r="D13555" s="16">
        <v>101</v>
      </c>
      <c r="E13555" s="17">
        <v>43249</v>
      </c>
      <c r="F13555" s="17"/>
    </row>
    <row r="13556" spans="1:6" x14ac:dyDescent="0.25">
      <c r="A13556" s="16" t="s">
        <v>261</v>
      </c>
      <c r="B13556" s="16">
        <v>77021</v>
      </c>
      <c r="C13556" s="16">
        <v>158</v>
      </c>
      <c r="D13556" s="16">
        <v>126.5</v>
      </c>
      <c r="E13556" s="17">
        <v>39457</v>
      </c>
      <c r="F13556" s="17"/>
    </row>
    <row r="13557" spans="1:6" x14ac:dyDescent="0.25">
      <c r="A13557" s="16" t="s">
        <v>261</v>
      </c>
      <c r="B13557" s="16">
        <v>75215</v>
      </c>
      <c r="C13557" s="16">
        <v>114</v>
      </c>
      <c r="D13557" s="16">
        <v>60.6</v>
      </c>
      <c r="E13557" s="17">
        <v>34654</v>
      </c>
      <c r="F13557" s="17"/>
    </row>
    <row r="13558" spans="1:6" x14ac:dyDescent="0.25">
      <c r="A13558" s="16" t="s">
        <v>261</v>
      </c>
      <c r="B13558" s="16">
        <v>78227</v>
      </c>
      <c r="C13558" s="16">
        <v>124</v>
      </c>
      <c r="D13558" s="16">
        <v>111.3</v>
      </c>
      <c r="E13558" s="17">
        <v>41060</v>
      </c>
      <c r="F13558" s="17"/>
    </row>
    <row r="13559" spans="1:6" x14ac:dyDescent="0.25">
      <c r="A13559" s="16" t="s">
        <v>261</v>
      </c>
      <c r="B13559" s="16">
        <v>78757</v>
      </c>
      <c r="C13559" s="16">
        <v>157</v>
      </c>
      <c r="D13559" s="16">
        <v>86</v>
      </c>
      <c r="E13559" s="17">
        <v>32876</v>
      </c>
      <c r="F13559" s="17"/>
    </row>
    <row r="13560" spans="1:6" x14ac:dyDescent="0.25">
      <c r="A13560" s="16" t="s">
        <v>261</v>
      </c>
      <c r="B13560" s="16">
        <v>79512</v>
      </c>
      <c r="C13560" s="16">
        <v>96</v>
      </c>
      <c r="D13560" s="16">
        <v>53.5</v>
      </c>
      <c r="E13560" s="17">
        <v>40101</v>
      </c>
      <c r="F13560" s="17"/>
    </row>
    <row r="13561" spans="1:6" x14ac:dyDescent="0.25">
      <c r="A13561" s="16" t="s">
        <v>261</v>
      </c>
      <c r="B13561" s="16">
        <v>78741</v>
      </c>
      <c r="C13561" s="16">
        <v>122</v>
      </c>
      <c r="D13561" s="16">
        <v>103.2</v>
      </c>
      <c r="E13561" s="17">
        <v>40260</v>
      </c>
      <c r="F13561" s="17"/>
    </row>
    <row r="13562" spans="1:6" x14ac:dyDescent="0.25">
      <c r="A13562" s="16" t="s">
        <v>261</v>
      </c>
      <c r="B13562" s="16">
        <v>77836</v>
      </c>
      <c r="C13562" s="16">
        <v>85</v>
      </c>
      <c r="D13562" s="16">
        <v>83.9</v>
      </c>
      <c r="E13562" s="17">
        <v>37152</v>
      </c>
      <c r="F13562" s="17"/>
    </row>
    <row r="13563" spans="1:6" x14ac:dyDescent="0.25">
      <c r="A13563" s="16" t="s">
        <v>261</v>
      </c>
      <c r="B13563" s="16">
        <v>77833</v>
      </c>
      <c r="C13563" s="16">
        <v>123</v>
      </c>
      <c r="D13563" s="16">
        <v>121.4</v>
      </c>
      <c r="E13563" s="17">
        <v>36363</v>
      </c>
      <c r="F13563" s="17"/>
    </row>
    <row r="13564" spans="1:6" x14ac:dyDescent="0.25">
      <c r="A13564" s="16" t="s">
        <v>261</v>
      </c>
      <c r="B13564" s="16">
        <v>78676</v>
      </c>
      <c r="C13564" s="16">
        <v>122</v>
      </c>
      <c r="D13564" s="16">
        <v>88.4</v>
      </c>
      <c r="E13564" s="17">
        <v>33276</v>
      </c>
      <c r="F13564" s="17"/>
    </row>
    <row r="13565" spans="1:6" x14ac:dyDescent="0.25">
      <c r="A13565" s="16" t="s">
        <v>261</v>
      </c>
      <c r="B13565" s="16">
        <v>75020</v>
      </c>
      <c r="C13565" s="16">
        <v>150</v>
      </c>
      <c r="D13565" s="16">
        <v>102.2</v>
      </c>
      <c r="E13565" s="17">
        <v>34862</v>
      </c>
      <c r="F13565" s="17"/>
    </row>
    <row r="13566" spans="1:6" x14ac:dyDescent="0.25">
      <c r="A13566" s="16" t="s">
        <v>261</v>
      </c>
      <c r="B13566" s="16">
        <v>76643</v>
      </c>
      <c r="C13566" s="16">
        <v>140</v>
      </c>
      <c r="D13566" s="16">
        <v>91.3</v>
      </c>
      <c r="E13566" s="17">
        <v>39896</v>
      </c>
      <c r="F13566" s="17"/>
    </row>
    <row r="13567" spans="1:6" x14ac:dyDescent="0.25">
      <c r="A13567" s="16" t="s">
        <v>261</v>
      </c>
      <c r="B13567" s="16">
        <v>75402</v>
      </c>
      <c r="C13567" s="16">
        <v>120</v>
      </c>
      <c r="D13567" s="16">
        <v>92.3</v>
      </c>
      <c r="E13567" s="17">
        <v>33702</v>
      </c>
      <c r="F13567" s="17"/>
    </row>
    <row r="13568" spans="1:6" x14ac:dyDescent="0.25">
      <c r="A13568" s="16" t="s">
        <v>261</v>
      </c>
      <c r="B13568" s="16">
        <v>75503</v>
      </c>
      <c r="C13568" s="16">
        <v>40</v>
      </c>
      <c r="D13568" s="16">
        <v>32.700000000000003</v>
      </c>
      <c r="E13568" s="17">
        <v>41752</v>
      </c>
      <c r="F13568" s="17"/>
    </row>
    <row r="13569" spans="1:6" x14ac:dyDescent="0.25">
      <c r="A13569" s="16" t="s">
        <v>261</v>
      </c>
      <c r="B13569" s="16">
        <v>75034</v>
      </c>
      <c r="C13569" s="16">
        <v>180</v>
      </c>
      <c r="D13569" s="16">
        <v>145.9</v>
      </c>
      <c r="E13569" s="17">
        <v>39338</v>
      </c>
      <c r="F13569" s="17"/>
    </row>
    <row r="13570" spans="1:6" x14ac:dyDescent="0.25">
      <c r="A13570" s="16" t="s">
        <v>261</v>
      </c>
      <c r="B13570" s="16">
        <v>75028</v>
      </c>
      <c r="C13570" s="16">
        <v>120</v>
      </c>
      <c r="D13570" s="16">
        <v>93.8</v>
      </c>
      <c r="E13570" s="17">
        <v>35639</v>
      </c>
      <c r="F13570" s="17"/>
    </row>
    <row r="13571" spans="1:6" x14ac:dyDescent="0.25">
      <c r="A13571" s="16" t="s">
        <v>261</v>
      </c>
      <c r="B13571" s="16">
        <v>76118</v>
      </c>
      <c r="C13571" s="16">
        <v>92</v>
      </c>
      <c r="D13571" s="16">
        <v>65.8</v>
      </c>
      <c r="E13571" s="17">
        <v>31314</v>
      </c>
      <c r="F13571" s="17"/>
    </row>
    <row r="13572" spans="1:6" x14ac:dyDescent="0.25">
      <c r="A13572" s="16" t="s">
        <v>261</v>
      </c>
      <c r="B13572" s="16">
        <v>77845</v>
      </c>
      <c r="C13572" s="16">
        <v>116</v>
      </c>
      <c r="D13572" s="16">
        <v>96.6</v>
      </c>
      <c r="E13572" s="17">
        <v>43055</v>
      </c>
      <c r="F13572" s="17"/>
    </row>
    <row r="13573" spans="1:6" x14ac:dyDescent="0.25">
      <c r="A13573" s="16" t="s">
        <v>261</v>
      </c>
      <c r="B13573" s="16">
        <v>76712</v>
      </c>
      <c r="C13573" s="16">
        <v>144</v>
      </c>
      <c r="D13573" s="16">
        <v>83.7</v>
      </c>
      <c r="E13573" s="17">
        <v>37482</v>
      </c>
      <c r="F13573" s="17"/>
    </row>
    <row r="13574" spans="1:6" x14ac:dyDescent="0.25">
      <c r="A13574" s="16" t="s">
        <v>261</v>
      </c>
      <c r="B13574" s="16">
        <v>76119</v>
      </c>
      <c r="C13574" s="16">
        <v>84</v>
      </c>
      <c r="D13574" s="16">
        <v>74.2</v>
      </c>
      <c r="E13574" s="17">
        <v>38483</v>
      </c>
      <c r="F13574" s="17"/>
    </row>
    <row r="13575" spans="1:6" x14ac:dyDescent="0.25">
      <c r="A13575" s="16" t="s">
        <v>261</v>
      </c>
      <c r="B13575" s="16">
        <v>75976</v>
      </c>
      <c r="C13575" s="16">
        <v>90</v>
      </c>
      <c r="D13575" s="16">
        <v>40</v>
      </c>
      <c r="E13575" s="17">
        <v>38730</v>
      </c>
      <c r="F13575" s="17"/>
    </row>
    <row r="13576" spans="1:6" x14ac:dyDescent="0.25">
      <c r="A13576" s="16" t="s">
        <v>261</v>
      </c>
      <c r="B13576" s="16">
        <v>77095</v>
      </c>
      <c r="C13576" s="16">
        <v>125</v>
      </c>
      <c r="D13576" s="16">
        <v>99.9</v>
      </c>
      <c r="E13576" s="17">
        <v>39869</v>
      </c>
      <c r="F13576" s="17"/>
    </row>
    <row r="13577" spans="1:6" x14ac:dyDescent="0.25">
      <c r="A13577" s="16" t="s">
        <v>261</v>
      </c>
      <c r="B13577" s="16">
        <v>79416</v>
      </c>
      <c r="C13577" s="16">
        <v>102</v>
      </c>
      <c r="D13577" s="16">
        <v>104</v>
      </c>
      <c r="E13577" s="17">
        <v>38903</v>
      </c>
      <c r="F13577" s="17"/>
    </row>
    <row r="13578" spans="1:6" x14ac:dyDescent="0.25">
      <c r="A13578" s="16" t="s">
        <v>261</v>
      </c>
      <c r="B13578" s="16">
        <v>79763</v>
      </c>
      <c r="C13578" s="16">
        <v>75</v>
      </c>
      <c r="D13578" s="16">
        <v>54.2</v>
      </c>
      <c r="E13578" s="17">
        <v>35943</v>
      </c>
      <c r="F13578" s="17"/>
    </row>
    <row r="13579" spans="1:6" x14ac:dyDescent="0.25">
      <c r="A13579" s="16" t="s">
        <v>261</v>
      </c>
      <c r="B13579" s="16">
        <v>75238</v>
      </c>
      <c r="C13579" s="16">
        <v>280</v>
      </c>
      <c r="D13579" s="16">
        <v>183.4</v>
      </c>
      <c r="E13579" s="17">
        <v>33150</v>
      </c>
      <c r="F13579" s="17"/>
    </row>
    <row r="13580" spans="1:6" x14ac:dyDescent="0.25">
      <c r="A13580" s="16" t="s">
        <v>261</v>
      </c>
      <c r="B13580" s="16">
        <v>77590</v>
      </c>
      <c r="C13580" s="16">
        <v>134</v>
      </c>
      <c r="D13580" s="16">
        <v>76.400000000000006</v>
      </c>
      <c r="E13580" s="17">
        <v>35809</v>
      </c>
      <c r="F13580" s="17"/>
    </row>
    <row r="13581" spans="1:6" x14ac:dyDescent="0.25">
      <c r="A13581" s="16" t="s">
        <v>261</v>
      </c>
      <c r="B13581" s="16">
        <v>78368</v>
      </c>
      <c r="C13581" s="16">
        <v>90</v>
      </c>
      <c r="D13581" s="16">
        <v>60.1</v>
      </c>
      <c r="E13581" s="17">
        <v>34465</v>
      </c>
      <c r="F13581" s="17"/>
    </row>
    <row r="13582" spans="1:6" x14ac:dyDescent="0.25">
      <c r="A13582" s="16" t="s">
        <v>261</v>
      </c>
      <c r="B13582" s="16">
        <v>77833</v>
      </c>
      <c r="C13582" s="16">
        <v>55</v>
      </c>
      <c r="D13582" s="16">
        <v>53.3</v>
      </c>
      <c r="E13582" s="17">
        <v>41131</v>
      </c>
      <c r="F13582" s="17"/>
    </row>
    <row r="13583" spans="1:6" x14ac:dyDescent="0.25">
      <c r="A13583" s="16" t="s">
        <v>261</v>
      </c>
      <c r="B13583" s="16">
        <v>75144</v>
      </c>
      <c r="C13583" s="16">
        <v>70</v>
      </c>
      <c r="D13583" s="16">
        <v>53.2</v>
      </c>
      <c r="E13583" s="17">
        <v>36964</v>
      </c>
      <c r="F13583" s="17"/>
    </row>
    <row r="13584" spans="1:6" x14ac:dyDescent="0.25">
      <c r="A13584" s="16" t="s">
        <v>261</v>
      </c>
      <c r="B13584" s="16">
        <v>79106</v>
      </c>
      <c r="C13584" s="16">
        <v>122</v>
      </c>
      <c r="D13584" s="16">
        <v>87.1</v>
      </c>
      <c r="E13584" s="17">
        <v>41582</v>
      </c>
      <c r="F13584" s="17"/>
    </row>
    <row r="13585" spans="1:6" x14ac:dyDescent="0.25">
      <c r="A13585" s="16" t="s">
        <v>261</v>
      </c>
      <c r="B13585" s="16">
        <v>75494</v>
      </c>
      <c r="C13585" s="16">
        <v>59</v>
      </c>
      <c r="D13585" s="16">
        <v>44.6</v>
      </c>
      <c r="E13585" s="17">
        <v>33758</v>
      </c>
      <c r="F13585" s="17"/>
    </row>
    <row r="13586" spans="1:6" x14ac:dyDescent="0.25">
      <c r="A13586" s="16" t="s">
        <v>261</v>
      </c>
      <c r="B13586" s="16">
        <v>78114</v>
      </c>
      <c r="C13586" s="16">
        <v>120</v>
      </c>
      <c r="D13586" s="16">
        <v>62.2</v>
      </c>
      <c r="E13586" s="17">
        <v>34739</v>
      </c>
      <c r="F13586" s="17"/>
    </row>
    <row r="13587" spans="1:6" x14ac:dyDescent="0.25">
      <c r="A13587" s="16" t="s">
        <v>261</v>
      </c>
      <c r="B13587" s="16">
        <v>76667</v>
      </c>
      <c r="C13587" s="16">
        <v>80</v>
      </c>
      <c r="D13587" s="16">
        <v>70</v>
      </c>
      <c r="E13587" s="17">
        <v>42941</v>
      </c>
      <c r="F13587" s="17"/>
    </row>
    <row r="13588" spans="1:6" x14ac:dyDescent="0.25">
      <c r="A13588" s="16" t="s">
        <v>261</v>
      </c>
      <c r="B13588" s="16">
        <v>78155</v>
      </c>
      <c r="C13588" s="16">
        <v>122</v>
      </c>
      <c r="D13588" s="16">
        <v>104.5</v>
      </c>
      <c r="E13588" s="17">
        <v>34556</v>
      </c>
      <c r="F13588" s="17"/>
    </row>
    <row r="13589" spans="1:6" x14ac:dyDescent="0.25">
      <c r="A13589" s="16" t="s">
        <v>261</v>
      </c>
      <c r="B13589" s="16">
        <v>77029</v>
      </c>
      <c r="C13589" s="16">
        <v>148</v>
      </c>
      <c r="D13589" s="16">
        <v>75.2</v>
      </c>
      <c r="E13589" s="17">
        <v>34305</v>
      </c>
      <c r="F13589" s="17"/>
    </row>
    <row r="13590" spans="1:6" x14ac:dyDescent="0.25">
      <c r="A13590" s="16" t="s">
        <v>261</v>
      </c>
      <c r="B13590" s="16">
        <v>76021</v>
      </c>
      <c r="C13590" s="16">
        <v>107</v>
      </c>
      <c r="D13590" s="16">
        <v>114.1</v>
      </c>
      <c r="E13590" s="17">
        <v>42621</v>
      </c>
      <c r="F13590" s="17"/>
    </row>
    <row r="13591" spans="1:6" x14ac:dyDescent="0.25">
      <c r="A13591" s="16" t="s">
        <v>261</v>
      </c>
      <c r="B13591" s="16">
        <v>77833</v>
      </c>
      <c r="C13591" s="16">
        <v>65</v>
      </c>
      <c r="D13591" s="16">
        <v>58.9</v>
      </c>
      <c r="E13591" s="17">
        <v>36770</v>
      </c>
      <c r="F13591" s="17"/>
    </row>
    <row r="13592" spans="1:6" x14ac:dyDescent="0.25">
      <c r="A13592" s="16" t="s">
        <v>261</v>
      </c>
      <c r="B13592" s="16">
        <v>78102</v>
      </c>
      <c r="C13592" s="16">
        <v>101</v>
      </c>
      <c r="D13592" s="16">
        <v>72.099999999999994</v>
      </c>
      <c r="E13592" s="17">
        <v>31364</v>
      </c>
      <c r="F13592" s="17"/>
    </row>
    <row r="13593" spans="1:6" x14ac:dyDescent="0.25">
      <c r="A13593" s="16" t="s">
        <v>261</v>
      </c>
      <c r="B13593" s="16">
        <v>75032</v>
      </c>
      <c r="C13593" s="16">
        <v>120</v>
      </c>
      <c r="D13593" s="16">
        <v>98.7</v>
      </c>
      <c r="E13593" s="17">
        <v>42179</v>
      </c>
      <c r="F13593" s="17"/>
    </row>
    <row r="13594" spans="1:6" x14ac:dyDescent="0.25">
      <c r="A13594" s="16" t="s">
        <v>261</v>
      </c>
      <c r="B13594" s="16">
        <v>79245</v>
      </c>
      <c r="C13594" s="16">
        <v>72</v>
      </c>
      <c r="D13594" s="16">
        <v>38.200000000000003</v>
      </c>
      <c r="E13594" s="17">
        <v>37778</v>
      </c>
      <c r="F13594" s="17"/>
    </row>
    <row r="13595" spans="1:6" x14ac:dyDescent="0.25">
      <c r="A13595" s="16" t="s">
        <v>261</v>
      </c>
      <c r="B13595" s="16">
        <v>75644</v>
      </c>
      <c r="C13595" s="16">
        <v>87</v>
      </c>
      <c r="D13595" s="16">
        <v>51</v>
      </c>
      <c r="E13595" s="17">
        <v>35255</v>
      </c>
      <c r="F13595" s="17"/>
    </row>
    <row r="13596" spans="1:6" x14ac:dyDescent="0.25">
      <c r="A13596" s="16" t="s">
        <v>261</v>
      </c>
      <c r="B13596" s="16">
        <v>75215</v>
      </c>
      <c r="C13596" s="16">
        <v>91</v>
      </c>
      <c r="D13596" s="16">
        <v>70.7</v>
      </c>
      <c r="E13596" s="17">
        <v>34723</v>
      </c>
      <c r="F13596" s="17"/>
    </row>
    <row r="13597" spans="1:6" x14ac:dyDescent="0.25">
      <c r="A13597" s="16" t="s">
        <v>261</v>
      </c>
      <c r="B13597" s="16">
        <v>77036</v>
      </c>
      <c r="C13597" s="16">
        <v>60</v>
      </c>
      <c r="D13597" s="16">
        <v>48.6</v>
      </c>
      <c r="E13597" s="17">
        <v>38105</v>
      </c>
      <c r="F13597" s="17"/>
    </row>
    <row r="13598" spans="1:6" x14ac:dyDescent="0.25">
      <c r="A13598" s="16" t="s">
        <v>261</v>
      </c>
      <c r="B13598" s="16">
        <v>76651</v>
      </c>
      <c r="C13598" s="16">
        <v>74</v>
      </c>
      <c r="D13598" s="16">
        <v>44.6</v>
      </c>
      <c r="E13598" s="17">
        <v>33812</v>
      </c>
      <c r="F13598" s="17"/>
    </row>
    <row r="13599" spans="1:6" x14ac:dyDescent="0.25">
      <c r="A13599" s="16" t="s">
        <v>261</v>
      </c>
      <c r="B13599" s="16">
        <v>75457</v>
      </c>
      <c r="C13599" s="16">
        <v>95</v>
      </c>
      <c r="E13599" s="17">
        <v>43812</v>
      </c>
      <c r="F13599" s="17"/>
    </row>
    <row r="13600" spans="1:6" x14ac:dyDescent="0.25">
      <c r="A13600" s="16" t="s">
        <v>261</v>
      </c>
      <c r="B13600" s="16">
        <v>77035</v>
      </c>
      <c r="C13600" s="16">
        <v>109</v>
      </c>
      <c r="D13600" s="16">
        <v>113.3</v>
      </c>
      <c r="E13600" s="17">
        <v>35255</v>
      </c>
      <c r="F13600" s="17"/>
    </row>
    <row r="13601" spans="1:6" x14ac:dyDescent="0.25">
      <c r="A13601" s="16" t="s">
        <v>261</v>
      </c>
      <c r="B13601" s="16">
        <v>76932</v>
      </c>
      <c r="C13601" s="16">
        <v>42</v>
      </c>
      <c r="D13601" s="16">
        <v>40.5</v>
      </c>
      <c r="E13601" s="17">
        <v>31063</v>
      </c>
      <c r="F13601" s="17"/>
    </row>
    <row r="13602" spans="1:6" x14ac:dyDescent="0.25">
      <c r="A13602" s="16" t="s">
        <v>261</v>
      </c>
      <c r="B13602" s="16">
        <v>78408</v>
      </c>
      <c r="C13602" s="16">
        <v>94</v>
      </c>
      <c r="D13602" s="16">
        <v>49.5</v>
      </c>
      <c r="E13602" s="17">
        <v>35521</v>
      </c>
      <c r="F13602" s="17"/>
    </row>
    <row r="13603" spans="1:6" x14ac:dyDescent="0.25">
      <c r="A13603" s="16" t="s">
        <v>261</v>
      </c>
      <c r="B13603" s="16">
        <v>78758</v>
      </c>
      <c r="C13603" s="16">
        <v>106</v>
      </c>
      <c r="D13603" s="16">
        <v>97.2</v>
      </c>
      <c r="E13603" s="17">
        <v>36920</v>
      </c>
      <c r="F13603" s="17"/>
    </row>
    <row r="13604" spans="1:6" x14ac:dyDescent="0.25">
      <c r="A13604" s="16" t="s">
        <v>261</v>
      </c>
      <c r="B13604" s="16">
        <v>75050</v>
      </c>
      <c r="C13604" s="16">
        <v>164</v>
      </c>
      <c r="D13604" s="16">
        <v>111.2</v>
      </c>
      <c r="E13604" s="17">
        <v>32169</v>
      </c>
      <c r="F13604" s="17"/>
    </row>
    <row r="13605" spans="1:6" x14ac:dyDescent="0.25">
      <c r="A13605" s="16" t="s">
        <v>261</v>
      </c>
      <c r="B13605" s="16">
        <v>78119</v>
      </c>
      <c r="C13605" s="16">
        <v>64</v>
      </c>
      <c r="D13605" s="16">
        <v>45.6</v>
      </c>
      <c r="E13605" s="17">
        <v>28018</v>
      </c>
      <c r="F13605" s="17"/>
    </row>
    <row r="13606" spans="1:6" x14ac:dyDescent="0.25">
      <c r="A13606" s="16" t="s">
        <v>261</v>
      </c>
      <c r="B13606" s="16">
        <v>77338</v>
      </c>
      <c r="C13606" s="16">
        <v>125</v>
      </c>
      <c r="D13606" s="16">
        <v>105.2</v>
      </c>
      <c r="E13606" s="17">
        <v>37917</v>
      </c>
      <c r="F13606" s="17"/>
    </row>
    <row r="13607" spans="1:6" x14ac:dyDescent="0.25">
      <c r="A13607" s="16" t="s">
        <v>261</v>
      </c>
      <c r="B13607" s="16">
        <v>77957</v>
      </c>
      <c r="C13607" s="16">
        <v>120</v>
      </c>
      <c r="D13607" s="16">
        <v>91.4</v>
      </c>
      <c r="E13607" s="17">
        <v>34151</v>
      </c>
      <c r="F13607" s="17"/>
    </row>
    <row r="13608" spans="1:6" x14ac:dyDescent="0.25">
      <c r="A13608" s="16" t="s">
        <v>261</v>
      </c>
      <c r="B13608" s="16">
        <v>79109</v>
      </c>
      <c r="C13608" s="16">
        <v>147</v>
      </c>
      <c r="D13608" s="16">
        <v>109.5</v>
      </c>
      <c r="E13608" s="17">
        <v>38075</v>
      </c>
      <c r="F13608" s="17"/>
    </row>
    <row r="13609" spans="1:6" x14ac:dyDescent="0.25">
      <c r="A13609" s="16" t="s">
        <v>261</v>
      </c>
      <c r="B13609" s="16">
        <v>76504</v>
      </c>
      <c r="C13609" s="16">
        <v>53</v>
      </c>
      <c r="D13609" s="16">
        <v>63</v>
      </c>
      <c r="E13609" s="17">
        <v>32479</v>
      </c>
      <c r="F13609" s="17"/>
    </row>
    <row r="13610" spans="1:6" x14ac:dyDescent="0.25">
      <c r="A13610" s="16" t="s">
        <v>261</v>
      </c>
      <c r="B13610" s="16">
        <v>75503</v>
      </c>
      <c r="C13610" s="16">
        <v>76</v>
      </c>
      <c r="D13610" s="16">
        <v>56.5</v>
      </c>
      <c r="E13610" s="17">
        <v>37606</v>
      </c>
      <c r="F13610" s="17"/>
    </row>
    <row r="13611" spans="1:6" x14ac:dyDescent="0.25">
      <c r="A13611" s="16" t="s">
        <v>261</v>
      </c>
      <c r="B13611" s="16">
        <v>78634</v>
      </c>
      <c r="C13611" s="16">
        <v>89</v>
      </c>
      <c r="D13611" s="16">
        <v>89.8</v>
      </c>
      <c r="E13611" s="17">
        <v>42096</v>
      </c>
      <c r="F13611" s="17"/>
    </row>
    <row r="13612" spans="1:6" x14ac:dyDescent="0.25">
      <c r="A13612" s="16" t="s">
        <v>261</v>
      </c>
      <c r="B13612" s="16">
        <v>78550</v>
      </c>
      <c r="C13612" s="16">
        <v>131</v>
      </c>
      <c r="D13612" s="16">
        <v>137.80000000000001</v>
      </c>
      <c r="E13612" s="17">
        <v>32671</v>
      </c>
      <c r="F13612" s="17"/>
    </row>
    <row r="13613" spans="1:6" x14ac:dyDescent="0.25">
      <c r="A13613" s="16" t="s">
        <v>261</v>
      </c>
      <c r="B13613" s="16">
        <v>79241</v>
      </c>
      <c r="C13613" s="16">
        <v>52</v>
      </c>
      <c r="D13613" s="16">
        <v>22.5</v>
      </c>
      <c r="E13613" s="17">
        <v>34836</v>
      </c>
      <c r="F13613" s="17"/>
    </row>
    <row r="13614" spans="1:6" x14ac:dyDescent="0.25">
      <c r="A13614" s="16" t="s">
        <v>261</v>
      </c>
      <c r="B13614" s="16">
        <v>76374</v>
      </c>
      <c r="C13614" s="16">
        <v>99</v>
      </c>
      <c r="D13614" s="16">
        <v>38.5</v>
      </c>
      <c r="E13614" s="17">
        <v>31503</v>
      </c>
      <c r="F13614" s="17"/>
    </row>
    <row r="13615" spans="1:6" x14ac:dyDescent="0.25">
      <c r="A13615" s="16" t="s">
        <v>261</v>
      </c>
      <c r="B13615" s="16">
        <v>75783</v>
      </c>
      <c r="C13615" s="16">
        <v>164</v>
      </c>
      <c r="D13615" s="16">
        <v>44.4</v>
      </c>
      <c r="E13615" s="17">
        <v>34982</v>
      </c>
      <c r="F13615" s="17"/>
    </row>
    <row r="13616" spans="1:6" x14ac:dyDescent="0.25">
      <c r="A13616" s="16" t="s">
        <v>261</v>
      </c>
      <c r="B13616" s="16">
        <v>78250</v>
      </c>
      <c r="C13616" s="16">
        <v>120</v>
      </c>
      <c r="D13616" s="16">
        <v>101.3</v>
      </c>
      <c r="E13616" s="17">
        <v>31539</v>
      </c>
      <c r="F13616" s="17"/>
    </row>
    <row r="13617" spans="1:6" x14ac:dyDescent="0.25">
      <c r="A13617" s="16" t="s">
        <v>261</v>
      </c>
      <c r="B13617" s="16">
        <v>77904</v>
      </c>
      <c r="C13617" s="16">
        <v>182</v>
      </c>
      <c r="D13617" s="16">
        <v>163.9</v>
      </c>
      <c r="E13617" s="17">
        <v>35362</v>
      </c>
      <c r="F13617" s="17"/>
    </row>
    <row r="13618" spans="1:6" x14ac:dyDescent="0.25">
      <c r="A13618" s="16" t="s">
        <v>261</v>
      </c>
      <c r="B13618" s="16">
        <v>75652</v>
      </c>
      <c r="C13618" s="16">
        <v>173</v>
      </c>
      <c r="D13618" s="16">
        <v>94.7</v>
      </c>
      <c r="E13618" s="17">
        <v>33623</v>
      </c>
      <c r="F13618" s="17"/>
    </row>
    <row r="13619" spans="1:6" x14ac:dyDescent="0.25">
      <c r="A13619" s="16" t="s">
        <v>261</v>
      </c>
      <c r="B13619" s="16">
        <v>77024</v>
      </c>
      <c r="C13619" s="16">
        <v>93</v>
      </c>
      <c r="D13619" s="16">
        <v>44.6</v>
      </c>
      <c r="E13619" s="17">
        <v>32849</v>
      </c>
      <c r="F13619" s="17"/>
    </row>
    <row r="13620" spans="1:6" x14ac:dyDescent="0.25">
      <c r="A13620" s="16" t="s">
        <v>261</v>
      </c>
      <c r="B13620" s="16">
        <v>76634</v>
      </c>
      <c r="C13620" s="16">
        <v>110</v>
      </c>
      <c r="D13620" s="16">
        <v>72.8</v>
      </c>
      <c r="E13620" s="17">
        <v>34960</v>
      </c>
      <c r="F13620" s="17"/>
    </row>
    <row r="13621" spans="1:6" x14ac:dyDescent="0.25">
      <c r="A13621" s="16" t="s">
        <v>261</v>
      </c>
      <c r="B13621" s="16">
        <v>75939</v>
      </c>
      <c r="C13621" s="16">
        <v>86</v>
      </c>
      <c r="D13621" s="16">
        <v>50.8</v>
      </c>
      <c r="E13621" s="17">
        <v>38626</v>
      </c>
      <c r="F13621" s="17"/>
    </row>
    <row r="13622" spans="1:6" x14ac:dyDescent="0.25">
      <c r="A13622" s="16" t="s">
        <v>261</v>
      </c>
      <c r="B13622" s="16">
        <v>77459</v>
      </c>
      <c r="C13622" s="16">
        <v>150</v>
      </c>
      <c r="D13622" s="16">
        <v>108.4</v>
      </c>
      <c r="E13622" s="17">
        <v>32619</v>
      </c>
      <c r="F13622" s="17"/>
    </row>
    <row r="13623" spans="1:6" x14ac:dyDescent="0.25">
      <c r="A13623" s="16" t="s">
        <v>261</v>
      </c>
      <c r="B13623" s="16">
        <v>76201</v>
      </c>
      <c r="C13623" s="16">
        <v>106</v>
      </c>
      <c r="D13623" s="16">
        <v>88.8</v>
      </c>
      <c r="E13623" s="17">
        <v>37593</v>
      </c>
      <c r="F13623" s="17"/>
    </row>
    <row r="13624" spans="1:6" x14ac:dyDescent="0.25">
      <c r="A13624" s="16" t="s">
        <v>261</v>
      </c>
      <c r="B13624" s="16">
        <v>75088</v>
      </c>
      <c r="C13624" s="16">
        <v>163</v>
      </c>
      <c r="D13624" s="16">
        <v>115.6</v>
      </c>
      <c r="E13624" s="17">
        <v>33211</v>
      </c>
      <c r="F13624" s="17"/>
    </row>
    <row r="13625" spans="1:6" x14ac:dyDescent="0.25">
      <c r="A13625" s="16" t="s">
        <v>261</v>
      </c>
      <c r="B13625" s="16">
        <v>77868</v>
      </c>
      <c r="C13625" s="16">
        <v>125</v>
      </c>
      <c r="D13625" s="16">
        <v>68.2</v>
      </c>
      <c r="E13625" s="17">
        <v>38821</v>
      </c>
      <c r="F13625" s="17"/>
    </row>
    <row r="13626" spans="1:6" x14ac:dyDescent="0.25">
      <c r="A13626" s="16" t="s">
        <v>261</v>
      </c>
      <c r="B13626" s="16">
        <v>76258</v>
      </c>
      <c r="C13626" s="16">
        <v>108</v>
      </c>
      <c r="D13626" s="16">
        <v>85.1</v>
      </c>
      <c r="E13626" s="17">
        <v>33437</v>
      </c>
      <c r="F13626" s="17"/>
    </row>
    <row r="13627" spans="1:6" x14ac:dyDescent="0.25">
      <c r="A13627" s="16" t="s">
        <v>261</v>
      </c>
      <c r="B13627" s="16">
        <v>76301</v>
      </c>
      <c r="C13627" s="16">
        <v>109</v>
      </c>
      <c r="D13627" s="16">
        <v>53.5</v>
      </c>
      <c r="E13627" s="17">
        <v>34730</v>
      </c>
      <c r="F13627" s="17"/>
    </row>
    <row r="13628" spans="1:6" x14ac:dyDescent="0.25">
      <c r="A13628" s="16" t="s">
        <v>261</v>
      </c>
      <c r="B13628" s="16">
        <v>79019</v>
      </c>
      <c r="C13628" s="16">
        <v>66</v>
      </c>
      <c r="D13628" s="16">
        <v>44.1</v>
      </c>
      <c r="E13628" s="17">
        <v>31462</v>
      </c>
      <c r="F13628" s="17"/>
    </row>
    <row r="13629" spans="1:6" x14ac:dyDescent="0.25">
      <c r="A13629" s="16" t="s">
        <v>261</v>
      </c>
      <c r="B13629" s="16">
        <v>75633</v>
      </c>
      <c r="C13629" s="16">
        <v>104</v>
      </c>
      <c r="D13629" s="16">
        <v>58.9</v>
      </c>
      <c r="E13629" s="17">
        <v>33573</v>
      </c>
      <c r="F13629" s="17"/>
    </row>
    <row r="13630" spans="1:6" x14ac:dyDescent="0.25">
      <c r="A13630" s="16" t="s">
        <v>261</v>
      </c>
      <c r="B13630" s="16">
        <v>75067</v>
      </c>
      <c r="C13630" s="16">
        <v>132</v>
      </c>
      <c r="D13630" s="16">
        <v>90.8</v>
      </c>
      <c r="E13630" s="17">
        <v>38265</v>
      </c>
      <c r="F13630" s="17"/>
    </row>
    <row r="13631" spans="1:6" x14ac:dyDescent="0.25">
      <c r="A13631" s="16" t="s">
        <v>261</v>
      </c>
      <c r="B13631" s="16">
        <v>78754</v>
      </c>
      <c r="C13631" s="16">
        <v>73</v>
      </c>
      <c r="D13631" s="16">
        <v>101.3</v>
      </c>
      <c r="E13631" s="17">
        <v>43424</v>
      </c>
      <c r="F13631" s="17"/>
    </row>
    <row r="13632" spans="1:6" x14ac:dyDescent="0.25">
      <c r="A13632" s="16" t="s">
        <v>261</v>
      </c>
      <c r="B13632" s="16">
        <v>78665</v>
      </c>
      <c r="C13632" s="16">
        <v>96</v>
      </c>
      <c r="D13632" s="16">
        <v>96</v>
      </c>
      <c r="E13632" s="17">
        <v>40947</v>
      </c>
      <c r="F13632" s="17"/>
    </row>
    <row r="13633" spans="1:6" x14ac:dyDescent="0.25">
      <c r="A13633" s="16" t="s">
        <v>261</v>
      </c>
      <c r="B13633" s="16">
        <v>77396</v>
      </c>
      <c r="C13633" s="16">
        <v>126</v>
      </c>
      <c r="D13633" s="16">
        <v>99.7</v>
      </c>
      <c r="E13633" s="17">
        <v>42717</v>
      </c>
      <c r="F13633" s="17"/>
    </row>
    <row r="13634" spans="1:6" x14ac:dyDescent="0.25">
      <c r="A13634" s="16" t="s">
        <v>261</v>
      </c>
      <c r="B13634" s="16">
        <v>75069</v>
      </c>
      <c r="C13634" s="16">
        <v>138</v>
      </c>
      <c r="D13634" s="16">
        <v>88</v>
      </c>
      <c r="E13634" s="17">
        <v>34256</v>
      </c>
      <c r="F13634" s="17"/>
    </row>
    <row r="13635" spans="1:6" x14ac:dyDescent="0.25">
      <c r="A13635" s="16" t="s">
        <v>261</v>
      </c>
      <c r="B13635" s="16">
        <v>78375</v>
      </c>
      <c r="C13635" s="16">
        <v>48</v>
      </c>
      <c r="D13635" s="16">
        <v>23.2</v>
      </c>
      <c r="E13635" s="17">
        <v>39448</v>
      </c>
      <c r="F13635" s="17"/>
    </row>
    <row r="13636" spans="1:6" x14ac:dyDescent="0.25">
      <c r="A13636" s="16" t="s">
        <v>261</v>
      </c>
      <c r="B13636" s="16">
        <v>76048</v>
      </c>
      <c r="C13636" s="16">
        <v>104</v>
      </c>
      <c r="D13636" s="16">
        <v>43.5</v>
      </c>
      <c r="E13636" s="17">
        <v>33879</v>
      </c>
      <c r="F13636" s="17"/>
    </row>
    <row r="13637" spans="1:6" x14ac:dyDescent="0.25">
      <c r="A13637" s="16" t="s">
        <v>261</v>
      </c>
      <c r="B13637" s="16">
        <v>77375</v>
      </c>
      <c r="C13637" s="16">
        <v>126</v>
      </c>
      <c r="D13637" s="16">
        <v>94.3</v>
      </c>
      <c r="E13637" s="17">
        <v>35620</v>
      </c>
      <c r="F13637" s="17"/>
    </row>
    <row r="13638" spans="1:6" x14ac:dyDescent="0.25">
      <c r="A13638" s="16" t="s">
        <v>261</v>
      </c>
      <c r="B13638" s="16">
        <v>77573</v>
      </c>
      <c r="C13638" s="16">
        <v>107</v>
      </c>
      <c r="D13638" s="16">
        <v>97.2</v>
      </c>
      <c r="E13638" s="17">
        <v>34478</v>
      </c>
      <c r="F13638" s="17"/>
    </row>
    <row r="13639" spans="1:6" x14ac:dyDescent="0.25">
      <c r="A13639" s="16" t="s">
        <v>261</v>
      </c>
      <c r="B13639" s="16">
        <v>75254</v>
      </c>
      <c r="C13639" s="16">
        <v>195</v>
      </c>
      <c r="D13639" s="16">
        <v>99.8</v>
      </c>
      <c r="E13639" s="17">
        <v>35972</v>
      </c>
      <c r="F13639" s="17"/>
    </row>
    <row r="13640" spans="1:6" x14ac:dyDescent="0.25">
      <c r="A13640" s="16" t="s">
        <v>261</v>
      </c>
      <c r="B13640" s="16">
        <v>76108</v>
      </c>
      <c r="C13640" s="16">
        <v>265</v>
      </c>
      <c r="D13640" s="16">
        <v>81.400000000000006</v>
      </c>
      <c r="E13640" s="17">
        <v>26933</v>
      </c>
      <c r="F13640" s="17"/>
    </row>
    <row r="13641" spans="1:6" x14ac:dyDescent="0.25">
      <c r="A13641" s="16" t="s">
        <v>261</v>
      </c>
      <c r="B13641" s="16">
        <v>76092</v>
      </c>
      <c r="C13641" s="16">
        <v>41</v>
      </c>
      <c r="D13641" s="16">
        <v>27</v>
      </c>
      <c r="E13641" s="17">
        <v>41661</v>
      </c>
      <c r="F13641" s="17"/>
    </row>
    <row r="13642" spans="1:6" x14ac:dyDescent="0.25">
      <c r="A13642" s="16" t="s">
        <v>261</v>
      </c>
      <c r="B13642" s="16">
        <v>77095</v>
      </c>
      <c r="C13642" s="16">
        <v>124</v>
      </c>
      <c r="D13642" s="16">
        <v>108.1</v>
      </c>
      <c r="E13642" s="17">
        <v>40037</v>
      </c>
      <c r="F13642" s="17"/>
    </row>
    <row r="13643" spans="1:6" x14ac:dyDescent="0.25">
      <c r="A13643" s="16" t="s">
        <v>261</v>
      </c>
      <c r="B13643" s="16">
        <v>77469</v>
      </c>
      <c r="C13643" s="16">
        <v>118</v>
      </c>
      <c r="D13643" s="16">
        <v>104.1</v>
      </c>
      <c r="E13643" s="17">
        <v>37161</v>
      </c>
      <c r="F13643" s="17"/>
    </row>
    <row r="13644" spans="1:6" x14ac:dyDescent="0.25">
      <c r="A13644" s="16" t="s">
        <v>261</v>
      </c>
      <c r="B13644" s="16">
        <v>75126</v>
      </c>
      <c r="C13644" s="16">
        <v>116</v>
      </c>
      <c r="D13644" s="16">
        <v>93.9</v>
      </c>
      <c r="E13644" s="17">
        <v>40626</v>
      </c>
      <c r="F13644" s="17"/>
    </row>
    <row r="13645" spans="1:6" x14ac:dyDescent="0.25">
      <c r="A13645" s="16" t="s">
        <v>261</v>
      </c>
      <c r="B13645" s="16">
        <v>76106</v>
      </c>
      <c r="C13645" s="16">
        <v>120</v>
      </c>
      <c r="D13645" s="16">
        <v>79.3</v>
      </c>
      <c r="E13645" s="17">
        <v>33695</v>
      </c>
      <c r="F13645" s="17"/>
    </row>
    <row r="13646" spans="1:6" x14ac:dyDescent="0.25">
      <c r="A13646" s="16" t="s">
        <v>261</v>
      </c>
      <c r="B13646" s="16">
        <v>75024</v>
      </c>
      <c r="C13646" s="16">
        <v>60</v>
      </c>
      <c r="D13646" s="16">
        <v>58.2</v>
      </c>
      <c r="E13646" s="17">
        <v>39653</v>
      </c>
      <c r="F13646" s="17"/>
    </row>
    <row r="13647" spans="1:6" x14ac:dyDescent="0.25">
      <c r="A13647" s="16" t="s">
        <v>261</v>
      </c>
      <c r="B13647" s="16">
        <v>77619</v>
      </c>
      <c r="C13647" s="16">
        <v>138</v>
      </c>
      <c r="D13647" s="16">
        <v>88.6</v>
      </c>
      <c r="E13647" s="17">
        <v>31238</v>
      </c>
      <c r="F13647" s="17"/>
    </row>
    <row r="13648" spans="1:6" x14ac:dyDescent="0.25">
      <c r="A13648" s="16" t="s">
        <v>261</v>
      </c>
      <c r="B13648" s="16">
        <v>75657</v>
      </c>
      <c r="C13648" s="16">
        <v>116</v>
      </c>
      <c r="D13648" s="16">
        <v>71.400000000000006</v>
      </c>
      <c r="E13648" s="17">
        <v>34335</v>
      </c>
      <c r="F13648" s="17"/>
    </row>
    <row r="13649" spans="1:6" x14ac:dyDescent="0.25">
      <c r="A13649" s="16" t="s">
        <v>261</v>
      </c>
      <c r="B13649" s="16">
        <v>76014</v>
      </c>
      <c r="C13649" s="16">
        <v>120</v>
      </c>
      <c r="D13649" s="16">
        <v>100.1</v>
      </c>
      <c r="E13649" s="17">
        <v>37505</v>
      </c>
      <c r="F13649" s="17"/>
    </row>
    <row r="13650" spans="1:6" x14ac:dyDescent="0.25">
      <c r="A13650" s="16" t="s">
        <v>261</v>
      </c>
      <c r="B13650" s="16">
        <v>75134</v>
      </c>
      <c r="C13650" s="16">
        <v>120</v>
      </c>
      <c r="D13650" s="16">
        <v>57.9</v>
      </c>
      <c r="E13650" s="17">
        <v>36445</v>
      </c>
      <c r="F13650" s="17"/>
    </row>
    <row r="13651" spans="1:6" x14ac:dyDescent="0.25">
      <c r="A13651" s="16" t="s">
        <v>261</v>
      </c>
      <c r="B13651" s="16">
        <v>78332</v>
      </c>
      <c r="C13651" s="16">
        <v>104</v>
      </c>
      <c r="E13651" s="17">
        <v>43706</v>
      </c>
      <c r="F13651" s="17"/>
    </row>
    <row r="13652" spans="1:6" x14ac:dyDescent="0.25">
      <c r="A13652" s="16" t="s">
        <v>261</v>
      </c>
      <c r="B13652" s="16">
        <v>78332</v>
      </c>
      <c r="C13652" s="16">
        <v>201</v>
      </c>
      <c r="D13652" s="16">
        <v>128.4</v>
      </c>
      <c r="E13652" s="17">
        <v>29152</v>
      </c>
      <c r="F13652" s="17"/>
    </row>
    <row r="13653" spans="1:6" x14ac:dyDescent="0.25">
      <c r="A13653" s="16" t="s">
        <v>261</v>
      </c>
      <c r="B13653" s="16">
        <v>75647</v>
      </c>
      <c r="C13653" s="16">
        <v>100</v>
      </c>
      <c r="D13653" s="16">
        <v>71.099999999999994</v>
      </c>
      <c r="E13653" s="17">
        <v>38322</v>
      </c>
      <c r="F13653" s="17"/>
    </row>
    <row r="13654" spans="1:6" x14ac:dyDescent="0.25">
      <c r="A13654" s="16" t="s">
        <v>261</v>
      </c>
      <c r="B13654" s="16">
        <v>75771</v>
      </c>
      <c r="C13654" s="16">
        <v>66</v>
      </c>
      <c r="D13654" s="16">
        <v>98</v>
      </c>
      <c r="E13654" s="17">
        <v>35089</v>
      </c>
      <c r="F13654" s="17"/>
    </row>
    <row r="13655" spans="1:6" x14ac:dyDescent="0.25">
      <c r="A13655" s="16" t="s">
        <v>261</v>
      </c>
      <c r="B13655" s="16">
        <v>78414</v>
      </c>
      <c r="C13655" s="16">
        <v>120</v>
      </c>
      <c r="D13655" s="16">
        <v>93.7</v>
      </c>
      <c r="E13655" s="17">
        <v>38749</v>
      </c>
      <c r="F13655" s="17"/>
    </row>
    <row r="13656" spans="1:6" x14ac:dyDescent="0.25">
      <c r="A13656" s="16" t="s">
        <v>261</v>
      </c>
      <c r="B13656" s="16">
        <v>78229</v>
      </c>
      <c r="C13656" s="16">
        <v>134</v>
      </c>
      <c r="D13656" s="16">
        <v>128.69999999999999</v>
      </c>
      <c r="E13656" s="17">
        <v>37168</v>
      </c>
      <c r="F13656" s="17"/>
    </row>
    <row r="13657" spans="1:6" x14ac:dyDescent="0.25">
      <c r="A13657" s="16" t="s">
        <v>261</v>
      </c>
      <c r="B13657" s="16">
        <v>78654</v>
      </c>
      <c r="C13657" s="16">
        <v>89</v>
      </c>
      <c r="D13657" s="16">
        <v>86.6</v>
      </c>
      <c r="E13657" s="17">
        <v>39966</v>
      </c>
      <c r="F13657" s="17"/>
    </row>
    <row r="13658" spans="1:6" x14ac:dyDescent="0.25">
      <c r="A13658" s="16" t="s">
        <v>261</v>
      </c>
      <c r="B13658" s="16">
        <v>75662</v>
      </c>
      <c r="C13658" s="16">
        <v>74</v>
      </c>
      <c r="D13658" s="16">
        <v>57.7</v>
      </c>
      <c r="E13658" s="17">
        <v>36508</v>
      </c>
      <c r="F13658" s="17"/>
    </row>
    <row r="13659" spans="1:6" x14ac:dyDescent="0.25">
      <c r="A13659" s="16" t="s">
        <v>261</v>
      </c>
      <c r="B13659" s="16">
        <v>76708</v>
      </c>
      <c r="C13659" s="16">
        <v>192</v>
      </c>
      <c r="D13659" s="16">
        <v>77.8</v>
      </c>
      <c r="E13659" s="17">
        <v>34090</v>
      </c>
      <c r="F13659" s="17"/>
    </row>
    <row r="13660" spans="1:6" x14ac:dyDescent="0.25">
      <c r="A13660" s="16" t="s">
        <v>261</v>
      </c>
      <c r="B13660" s="16">
        <v>75080</v>
      </c>
      <c r="C13660" s="16">
        <v>106</v>
      </c>
      <c r="D13660" s="16">
        <v>72.5</v>
      </c>
      <c r="E13660" s="17">
        <v>34411</v>
      </c>
      <c r="F13660" s="17"/>
    </row>
    <row r="13661" spans="1:6" x14ac:dyDescent="0.25">
      <c r="A13661" s="16" t="s">
        <v>261</v>
      </c>
      <c r="B13661" s="16">
        <v>78247</v>
      </c>
      <c r="C13661" s="16">
        <v>162</v>
      </c>
      <c r="D13661" s="16">
        <v>129</v>
      </c>
      <c r="E13661" s="17">
        <v>32335</v>
      </c>
      <c r="F13661" s="17"/>
    </row>
    <row r="13662" spans="1:6" x14ac:dyDescent="0.25">
      <c r="A13662" s="16" t="s">
        <v>261</v>
      </c>
      <c r="B13662" s="16">
        <v>78503</v>
      </c>
      <c r="C13662" s="16">
        <v>160</v>
      </c>
      <c r="D13662" s="16">
        <v>153.19999999999999</v>
      </c>
      <c r="E13662" s="17">
        <v>38547</v>
      </c>
      <c r="F13662" s="17"/>
    </row>
    <row r="13663" spans="1:6" x14ac:dyDescent="0.25">
      <c r="A13663" s="16" t="s">
        <v>261</v>
      </c>
      <c r="B13663" s="16">
        <v>75839</v>
      </c>
      <c r="C13663" s="16">
        <v>102</v>
      </c>
      <c r="D13663" s="16">
        <v>57.4</v>
      </c>
      <c r="E13663" s="17">
        <v>34304</v>
      </c>
      <c r="F13663" s="17"/>
    </row>
    <row r="13664" spans="1:6" x14ac:dyDescent="0.25">
      <c r="A13664" s="16" t="s">
        <v>261</v>
      </c>
      <c r="B13664" s="16">
        <v>77901</v>
      </c>
      <c r="C13664" s="16">
        <v>142</v>
      </c>
      <c r="D13664" s="16">
        <v>79.2</v>
      </c>
      <c r="E13664" s="17">
        <v>32111</v>
      </c>
      <c r="F13664" s="17"/>
    </row>
    <row r="13665" spans="1:6" x14ac:dyDescent="0.25">
      <c r="A13665" s="16" t="s">
        <v>261</v>
      </c>
      <c r="B13665" s="16">
        <v>75442</v>
      </c>
      <c r="C13665" s="16">
        <v>74</v>
      </c>
      <c r="D13665" s="16">
        <v>54.4</v>
      </c>
      <c r="E13665" s="17">
        <v>42826</v>
      </c>
      <c r="F13665" s="17"/>
    </row>
    <row r="13666" spans="1:6" x14ac:dyDescent="0.25">
      <c r="A13666" s="16" t="s">
        <v>261</v>
      </c>
      <c r="B13666" s="16">
        <v>77494</v>
      </c>
      <c r="C13666" s="16">
        <v>130</v>
      </c>
      <c r="D13666" s="16">
        <v>109.3</v>
      </c>
      <c r="E13666" s="17">
        <v>39722</v>
      </c>
      <c r="F13666" s="17"/>
    </row>
    <row r="13667" spans="1:6" x14ac:dyDescent="0.25">
      <c r="A13667" s="16" t="s">
        <v>261</v>
      </c>
      <c r="B13667" s="16">
        <v>76133</v>
      </c>
      <c r="C13667" s="16">
        <v>120</v>
      </c>
      <c r="D13667" s="16">
        <v>95.6</v>
      </c>
      <c r="E13667" s="17">
        <v>39170</v>
      </c>
      <c r="F13667" s="17"/>
    </row>
    <row r="13668" spans="1:6" x14ac:dyDescent="0.25">
      <c r="A13668" s="16" t="s">
        <v>261</v>
      </c>
      <c r="B13668" s="16">
        <v>77964</v>
      </c>
      <c r="C13668" s="16">
        <v>119</v>
      </c>
      <c r="D13668" s="16">
        <v>85.9</v>
      </c>
      <c r="E13668" s="17">
        <v>33903</v>
      </c>
      <c r="F13668" s="17"/>
    </row>
    <row r="13669" spans="1:6" x14ac:dyDescent="0.25">
      <c r="A13669" s="16" t="s">
        <v>261</v>
      </c>
      <c r="B13669" s="16">
        <v>76705</v>
      </c>
      <c r="C13669" s="16">
        <v>126</v>
      </c>
      <c r="D13669" s="16">
        <v>93.8</v>
      </c>
      <c r="E13669" s="17">
        <v>40750</v>
      </c>
      <c r="F13669" s="17"/>
    </row>
    <row r="13670" spans="1:6" x14ac:dyDescent="0.25">
      <c r="A13670" s="16" t="s">
        <v>261</v>
      </c>
      <c r="B13670" s="16">
        <v>77703</v>
      </c>
      <c r="C13670" s="16">
        <v>98</v>
      </c>
      <c r="D13670" s="16">
        <v>41.9</v>
      </c>
      <c r="E13670" s="17">
        <v>35230</v>
      </c>
      <c r="F13670" s="17"/>
    </row>
    <row r="13671" spans="1:6" x14ac:dyDescent="0.25">
      <c r="A13671" s="16" t="s">
        <v>261</v>
      </c>
      <c r="B13671" s="16">
        <v>77488</v>
      </c>
      <c r="C13671" s="16">
        <v>120</v>
      </c>
      <c r="D13671" s="16">
        <v>95.6</v>
      </c>
      <c r="E13671" s="17">
        <v>34521</v>
      </c>
      <c r="F13671" s="17"/>
    </row>
    <row r="13672" spans="1:6" x14ac:dyDescent="0.25">
      <c r="A13672" s="16" t="s">
        <v>261</v>
      </c>
      <c r="B13672" s="16">
        <v>77573</v>
      </c>
      <c r="C13672" s="16">
        <v>194</v>
      </c>
      <c r="D13672" s="16">
        <v>172.9</v>
      </c>
      <c r="E13672" s="17">
        <v>39337</v>
      </c>
      <c r="F13672" s="17"/>
    </row>
    <row r="13673" spans="1:6" x14ac:dyDescent="0.25">
      <c r="A13673" s="16" t="s">
        <v>261</v>
      </c>
      <c r="B13673" s="16">
        <v>78410</v>
      </c>
      <c r="C13673" s="16">
        <v>120</v>
      </c>
      <c r="D13673" s="16">
        <v>112.3</v>
      </c>
      <c r="E13673" s="17">
        <v>42320</v>
      </c>
      <c r="F13673" s="17"/>
    </row>
    <row r="13674" spans="1:6" x14ac:dyDescent="0.25">
      <c r="A13674" s="16" t="s">
        <v>261</v>
      </c>
      <c r="B13674" s="16">
        <v>77063</v>
      </c>
      <c r="C13674" s="16">
        <v>112</v>
      </c>
      <c r="D13674" s="16">
        <v>48.2</v>
      </c>
      <c r="E13674" s="17">
        <v>33817</v>
      </c>
      <c r="F13674" s="17"/>
    </row>
    <row r="13675" spans="1:6" x14ac:dyDescent="0.25">
      <c r="A13675" s="16" t="s">
        <v>261</v>
      </c>
      <c r="B13675" s="16">
        <v>78006</v>
      </c>
      <c r="C13675" s="16">
        <v>74</v>
      </c>
      <c r="D13675" s="16">
        <v>54.5</v>
      </c>
      <c r="E13675" s="17">
        <v>35531</v>
      </c>
      <c r="F13675" s="17"/>
    </row>
    <row r="13676" spans="1:6" x14ac:dyDescent="0.25">
      <c r="A13676" s="16" t="s">
        <v>261</v>
      </c>
      <c r="B13676" s="16">
        <v>75119</v>
      </c>
      <c r="C13676" s="16">
        <v>136</v>
      </c>
      <c r="D13676" s="16">
        <v>86.9</v>
      </c>
      <c r="E13676" s="17">
        <v>34095</v>
      </c>
      <c r="F13676" s="17"/>
    </row>
    <row r="13677" spans="1:6" x14ac:dyDescent="0.25">
      <c r="A13677" s="16" t="s">
        <v>261</v>
      </c>
      <c r="B13677" s="16">
        <v>75110</v>
      </c>
      <c r="C13677" s="16">
        <v>102</v>
      </c>
      <c r="D13677" s="16">
        <v>87.1</v>
      </c>
      <c r="E13677" s="17">
        <v>37850</v>
      </c>
      <c r="F13677" s="17"/>
    </row>
    <row r="13678" spans="1:6" x14ac:dyDescent="0.25">
      <c r="A13678" s="16" t="s">
        <v>261</v>
      </c>
      <c r="B13678" s="16">
        <v>75801</v>
      </c>
      <c r="C13678" s="16">
        <v>160</v>
      </c>
      <c r="D13678" s="16">
        <v>149.9</v>
      </c>
      <c r="E13678" s="17">
        <v>37994</v>
      </c>
      <c r="F13678" s="17"/>
    </row>
    <row r="13679" spans="1:6" x14ac:dyDescent="0.25">
      <c r="A13679" s="16" t="s">
        <v>261</v>
      </c>
      <c r="B13679" s="16">
        <v>79029</v>
      </c>
      <c r="C13679" s="16">
        <v>120</v>
      </c>
      <c r="D13679" s="16">
        <v>56.3</v>
      </c>
      <c r="E13679" s="17">
        <v>33675</v>
      </c>
      <c r="F13679" s="17"/>
    </row>
    <row r="13680" spans="1:6" x14ac:dyDescent="0.25">
      <c r="A13680" s="16" t="s">
        <v>261</v>
      </c>
      <c r="B13680" s="16">
        <v>75104</v>
      </c>
      <c r="C13680" s="16">
        <v>125</v>
      </c>
      <c r="D13680" s="16">
        <v>93.4</v>
      </c>
      <c r="E13680" s="17">
        <v>38960</v>
      </c>
      <c r="F13680" s="17"/>
    </row>
    <row r="13681" spans="1:6" x14ac:dyDescent="0.25">
      <c r="A13681" s="16" t="s">
        <v>261</v>
      </c>
      <c r="B13681" s="16">
        <v>77301</v>
      </c>
      <c r="C13681" s="16">
        <v>108</v>
      </c>
      <c r="D13681" s="16">
        <v>70.8</v>
      </c>
      <c r="E13681" s="17">
        <v>35383</v>
      </c>
      <c r="F13681" s="17"/>
    </row>
    <row r="13682" spans="1:6" x14ac:dyDescent="0.25">
      <c r="A13682" s="16" t="s">
        <v>261</v>
      </c>
      <c r="B13682" s="16">
        <v>75006</v>
      </c>
      <c r="C13682" s="16">
        <v>150</v>
      </c>
      <c r="D13682" s="16">
        <v>68.5</v>
      </c>
      <c r="E13682" s="17">
        <v>34011</v>
      </c>
      <c r="F13682" s="17"/>
    </row>
    <row r="13683" spans="1:6" x14ac:dyDescent="0.25">
      <c r="A13683" s="16" t="s">
        <v>261</v>
      </c>
      <c r="B13683" s="16">
        <v>76710</v>
      </c>
      <c r="C13683" s="16">
        <v>95</v>
      </c>
      <c r="D13683" s="16">
        <v>77.099999999999994</v>
      </c>
      <c r="E13683" s="17">
        <v>30855</v>
      </c>
      <c r="F13683" s="17"/>
    </row>
    <row r="13684" spans="1:6" x14ac:dyDescent="0.25">
      <c r="A13684" s="16" t="s">
        <v>261</v>
      </c>
      <c r="B13684" s="16">
        <v>76424</v>
      </c>
      <c r="C13684" s="16">
        <v>92</v>
      </c>
      <c r="D13684" s="16">
        <v>43.2</v>
      </c>
      <c r="E13684" s="17">
        <v>34411</v>
      </c>
      <c r="F13684" s="17"/>
    </row>
    <row r="13685" spans="1:6" x14ac:dyDescent="0.25">
      <c r="A13685" s="16" t="s">
        <v>261</v>
      </c>
      <c r="B13685" s="16">
        <v>75501</v>
      </c>
      <c r="C13685" s="16">
        <v>114</v>
      </c>
      <c r="D13685" s="16">
        <v>55.3</v>
      </c>
      <c r="E13685" s="17">
        <v>37714</v>
      </c>
      <c r="F13685" s="17"/>
    </row>
    <row r="13686" spans="1:6" x14ac:dyDescent="0.25">
      <c r="A13686" s="16" t="s">
        <v>261</v>
      </c>
      <c r="B13686" s="16">
        <v>76036</v>
      </c>
      <c r="C13686" s="16">
        <v>120</v>
      </c>
      <c r="D13686" s="16">
        <v>94.1</v>
      </c>
      <c r="E13686" s="17">
        <v>39430</v>
      </c>
      <c r="F13686" s="17"/>
    </row>
    <row r="13687" spans="1:6" x14ac:dyDescent="0.25">
      <c r="A13687" s="16" t="s">
        <v>261</v>
      </c>
      <c r="B13687" s="16">
        <v>78723</v>
      </c>
      <c r="C13687" s="16">
        <v>120</v>
      </c>
      <c r="D13687" s="16">
        <v>50.6</v>
      </c>
      <c r="E13687" s="17">
        <v>34759</v>
      </c>
      <c r="F13687" s="17"/>
    </row>
    <row r="13688" spans="1:6" x14ac:dyDescent="0.25">
      <c r="A13688" s="16" t="s">
        <v>261</v>
      </c>
      <c r="B13688" s="16">
        <v>76657</v>
      </c>
      <c r="C13688" s="16">
        <v>186</v>
      </c>
      <c r="D13688" s="16">
        <v>114</v>
      </c>
      <c r="E13688" s="17">
        <v>31215</v>
      </c>
      <c r="F13688" s="17"/>
    </row>
    <row r="13689" spans="1:6" x14ac:dyDescent="0.25">
      <c r="A13689" s="16" t="s">
        <v>261</v>
      </c>
      <c r="B13689" s="16">
        <v>78240</v>
      </c>
      <c r="C13689" s="16">
        <v>115</v>
      </c>
      <c r="D13689" s="16">
        <v>66.7</v>
      </c>
      <c r="E13689" s="17">
        <v>32624</v>
      </c>
      <c r="F13689" s="17"/>
    </row>
    <row r="13690" spans="1:6" x14ac:dyDescent="0.25">
      <c r="A13690" s="16" t="s">
        <v>261</v>
      </c>
      <c r="B13690" s="16">
        <v>77471</v>
      </c>
      <c r="C13690" s="16">
        <v>56</v>
      </c>
      <c r="D13690" s="16">
        <v>46.6</v>
      </c>
      <c r="E13690" s="17">
        <v>35453</v>
      </c>
      <c r="F13690" s="17"/>
    </row>
    <row r="13691" spans="1:6" x14ac:dyDescent="0.25">
      <c r="A13691" s="16" t="s">
        <v>261</v>
      </c>
      <c r="B13691" s="16">
        <v>78520</v>
      </c>
      <c r="C13691" s="16">
        <v>106</v>
      </c>
      <c r="D13691" s="16">
        <v>107.7</v>
      </c>
      <c r="E13691" s="17">
        <v>28185</v>
      </c>
      <c r="F13691" s="17"/>
    </row>
    <row r="13692" spans="1:6" x14ac:dyDescent="0.25">
      <c r="A13692" s="16" t="s">
        <v>261</v>
      </c>
      <c r="B13692" s="16">
        <v>76360</v>
      </c>
      <c r="C13692" s="16">
        <v>64</v>
      </c>
      <c r="D13692" s="16">
        <v>28.4</v>
      </c>
      <c r="E13692" s="17">
        <v>33693</v>
      </c>
      <c r="F13692" s="17"/>
    </row>
    <row r="13693" spans="1:6" x14ac:dyDescent="0.25">
      <c r="A13693" s="16" t="s">
        <v>261</v>
      </c>
      <c r="B13693" s="16">
        <v>78753</v>
      </c>
      <c r="C13693" s="16">
        <v>46</v>
      </c>
      <c r="D13693" s="16">
        <v>49.8</v>
      </c>
      <c r="E13693" s="17">
        <v>38075</v>
      </c>
      <c r="F13693" s="17"/>
    </row>
    <row r="13694" spans="1:6" x14ac:dyDescent="0.25">
      <c r="A13694" s="16" t="s">
        <v>261</v>
      </c>
      <c r="B13694" s="16">
        <v>78648</v>
      </c>
      <c r="C13694" s="16">
        <v>90</v>
      </c>
      <c r="D13694" s="16">
        <v>71.3</v>
      </c>
      <c r="E13694" s="17">
        <v>38314</v>
      </c>
      <c r="F13694" s="17"/>
    </row>
    <row r="13695" spans="1:6" x14ac:dyDescent="0.25">
      <c r="A13695" s="16" t="s">
        <v>261</v>
      </c>
      <c r="B13695" s="16">
        <v>77091</v>
      </c>
      <c r="C13695" s="16">
        <v>150</v>
      </c>
      <c r="E13695" s="17">
        <v>43837</v>
      </c>
      <c r="F13695" s="17"/>
    </row>
    <row r="13696" spans="1:6" x14ac:dyDescent="0.25">
      <c r="A13696" s="16" t="s">
        <v>261</v>
      </c>
      <c r="B13696" s="16">
        <v>76033</v>
      </c>
      <c r="C13696" s="16">
        <v>133</v>
      </c>
      <c r="D13696" s="16">
        <v>80.7</v>
      </c>
      <c r="E13696" s="17">
        <v>39702</v>
      </c>
      <c r="F13696" s="17"/>
    </row>
    <row r="13697" spans="1:6" x14ac:dyDescent="0.25">
      <c r="A13697" s="16" t="s">
        <v>261</v>
      </c>
      <c r="B13697" s="16">
        <v>78028</v>
      </c>
      <c r="C13697" s="16">
        <v>150</v>
      </c>
      <c r="D13697" s="16">
        <v>116.8</v>
      </c>
      <c r="E13697" s="17">
        <v>31446</v>
      </c>
      <c r="F13697" s="17"/>
    </row>
    <row r="13698" spans="1:6" x14ac:dyDescent="0.25">
      <c r="A13698" s="16" t="s">
        <v>261</v>
      </c>
      <c r="B13698" s="16">
        <v>76132</v>
      </c>
      <c r="C13698" s="16">
        <v>142</v>
      </c>
      <c r="D13698" s="16">
        <v>92.9</v>
      </c>
      <c r="E13698" s="17">
        <v>38629</v>
      </c>
      <c r="F13698" s="17"/>
    </row>
    <row r="13699" spans="1:6" x14ac:dyDescent="0.25">
      <c r="A13699" s="16" t="s">
        <v>261</v>
      </c>
      <c r="B13699" s="16">
        <v>77868</v>
      </c>
      <c r="C13699" s="16">
        <v>172</v>
      </c>
      <c r="D13699" s="16">
        <v>67.900000000000006</v>
      </c>
      <c r="E13699" s="17">
        <v>34584</v>
      </c>
      <c r="F13699" s="17"/>
    </row>
    <row r="13700" spans="1:6" x14ac:dyDescent="0.25">
      <c r="A13700" s="16" t="s">
        <v>261</v>
      </c>
      <c r="B13700" s="16">
        <v>75035</v>
      </c>
      <c r="C13700" s="16">
        <v>118</v>
      </c>
      <c r="D13700" s="16">
        <v>4.5</v>
      </c>
      <c r="E13700" s="17">
        <v>36469</v>
      </c>
      <c r="F13700" s="17"/>
    </row>
    <row r="13701" spans="1:6" x14ac:dyDescent="0.25">
      <c r="A13701" s="16" t="s">
        <v>261</v>
      </c>
      <c r="B13701" s="16">
        <v>78380</v>
      </c>
      <c r="C13701" s="16">
        <v>94</v>
      </c>
      <c r="D13701" s="16">
        <v>60</v>
      </c>
      <c r="E13701" s="17">
        <v>32734</v>
      </c>
      <c r="F13701" s="17"/>
    </row>
    <row r="13702" spans="1:6" x14ac:dyDescent="0.25">
      <c r="A13702" s="16" t="s">
        <v>261</v>
      </c>
      <c r="B13702" s="16">
        <v>76043</v>
      </c>
      <c r="C13702" s="16">
        <v>102</v>
      </c>
      <c r="D13702" s="16">
        <v>50.6</v>
      </c>
      <c r="E13702" s="17">
        <v>33680</v>
      </c>
      <c r="F13702" s="17"/>
    </row>
    <row r="13703" spans="1:6" x14ac:dyDescent="0.25">
      <c r="A13703" s="16" t="s">
        <v>261</v>
      </c>
      <c r="B13703" s="16">
        <v>75093</v>
      </c>
      <c r="C13703" s="16">
        <v>132</v>
      </c>
      <c r="D13703" s="16">
        <v>78.099999999999994</v>
      </c>
      <c r="E13703" s="17">
        <v>39384</v>
      </c>
      <c r="F13703" s="17"/>
    </row>
    <row r="13704" spans="1:6" x14ac:dyDescent="0.25">
      <c r="A13704" s="16" t="s">
        <v>261</v>
      </c>
      <c r="B13704" s="16">
        <v>76354</v>
      </c>
      <c r="C13704" s="16">
        <v>60</v>
      </c>
      <c r="D13704" s="16">
        <v>32.6</v>
      </c>
      <c r="E13704" s="17">
        <v>33676</v>
      </c>
      <c r="F13704" s="17"/>
    </row>
    <row r="13705" spans="1:6" x14ac:dyDescent="0.25">
      <c r="A13705" s="16" t="s">
        <v>261</v>
      </c>
      <c r="B13705" s="16">
        <v>78230</v>
      </c>
      <c r="C13705" s="16">
        <v>106</v>
      </c>
      <c r="D13705" s="16">
        <v>51.1</v>
      </c>
      <c r="E13705" s="17">
        <v>32234</v>
      </c>
      <c r="F13705" s="17"/>
    </row>
    <row r="13706" spans="1:6" x14ac:dyDescent="0.25">
      <c r="A13706" s="16" t="s">
        <v>261</v>
      </c>
      <c r="B13706" s="16">
        <v>77057</v>
      </c>
      <c r="C13706" s="16">
        <v>224</v>
      </c>
      <c r="D13706" s="16">
        <v>47.9</v>
      </c>
      <c r="E13706" s="17">
        <v>33876</v>
      </c>
      <c r="F13706" s="17"/>
    </row>
    <row r="13707" spans="1:6" x14ac:dyDescent="0.25">
      <c r="A13707" s="16" t="s">
        <v>261</v>
      </c>
      <c r="B13707" s="16">
        <v>78736</v>
      </c>
      <c r="C13707" s="16">
        <v>116</v>
      </c>
      <c r="D13707" s="16">
        <v>86</v>
      </c>
      <c r="E13707" s="17">
        <v>35418</v>
      </c>
      <c r="F13707" s="17"/>
    </row>
    <row r="13708" spans="1:6" x14ac:dyDescent="0.25">
      <c r="A13708" s="16" t="s">
        <v>261</v>
      </c>
      <c r="B13708" s="16">
        <v>75455</v>
      </c>
      <c r="C13708" s="16">
        <v>90</v>
      </c>
      <c r="D13708" s="16">
        <v>78.900000000000006</v>
      </c>
      <c r="E13708" s="17">
        <v>31254</v>
      </c>
      <c r="F13708" s="17"/>
    </row>
    <row r="13709" spans="1:6" x14ac:dyDescent="0.25">
      <c r="A13709" s="16" t="s">
        <v>261</v>
      </c>
      <c r="B13709" s="16">
        <v>75149</v>
      </c>
      <c r="C13709" s="16">
        <v>149</v>
      </c>
      <c r="D13709" s="16">
        <v>47.6</v>
      </c>
      <c r="E13709" s="17">
        <v>34019</v>
      </c>
      <c r="F13709" s="17"/>
    </row>
    <row r="13710" spans="1:6" x14ac:dyDescent="0.25">
      <c r="A13710" s="16" t="s">
        <v>261</v>
      </c>
      <c r="B13710" s="16">
        <v>76504</v>
      </c>
      <c r="C13710" s="16">
        <v>160</v>
      </c>
      <c r="D13710" s="16">
        <v>156.1</v>
      </c>
      <c r="E13710" s="17">
        <v>36881</v>
      </c>
      <c r="F13710" s="17"/>
    </row>
    <row r="13711" spans="1:6" x14ac:dyDescent="0.25">
      <c r="A13711" s="16" t="s">
        <v>261</v>
      </c>
      <c r="B13711" s="16">
        <v>76048</v>
      </c>
      <c r="C13711" s="16">
        <v>142</v>
      </c>
      <c r="D13711" s="16">
        <v>97.6</v>
      </c>
      <c r="E13711" s="17">
        <v>39602</v>
      </c>
      <c r="F13711" s="17"/>
    </row>
    <row r="13712" spans="1:6" x14ac:dyDescent="0.25">
      <c r="A13712" s="16" t="s">
        <v>261</v>
      </c>
      <c r="B13712" s="16">
        <v>78613</v>
      </c>
      <c r="C13712" s="16">
        <v>72</v>
      </c>
      <c r="D13712" s="16">
        <v>99.1</v>
      </c>
      <c r="E13712" s="17">
        <v>37565</v>
      </c>
      <c r="F13712" s="17"/>
    </row>
    <row r="13713" spans="1:6" x14ac:dyDescent="0.25">
      <c r="A13713" s="16" t="s">
        <v>261</v>
      </c>
      <c r="B13713" s="16">
        <v>75069</v>
      </c>
      <c r="C13713" s="16">
        <v>140</v>
      </c>
      <c r="D13713" s="16">
        <v>90.3</v>
      </c>
      <c r="E13713" s="17">
        <v>34277</v>
      </c>
      <c r="F13713" s="17"/>
    </row>
    <row r="13714" spans="1:6" x14ac:dyDescent="0.25">
      <c r="A13714" s="16" t="s">
        <v>261</v>
      </c>
      <c r="B13714" s="16">
        <v>77459</v>
      </c>
      <c r="C13714" s="16">
        <v>120</v>
      </c>
      <c r="D13714" s="16">
        <v>99.7</v>
      </c>
      <c r="E13714" s="17">
        <v>41905</v>
      </c>
      <c r="F13714" s="17"/>
    </row>
    <row r="13715" spans="1:6" x14ac:dyDescent="0.25">
      <c r="A13715" s="16" t="s">
        <v>261</v>
      </c>
      <c r="B13715" s="16">
        <v>75110</v>
      </c>
      <c r="C13715" s="16">
        <v>124</v>
      </c>
      <c r="D13715" s="16">
        <v>84.2</v>
      </c>
      <c r="E13715" s="17">
        <v>40822</v>
      </c>
      <c r="F13715" s="17"/>
    </row>
    <row r="13716" spans="1:6" x14ac:dyDescent="0.25">
      <c r="A13716" s="16" t="s">
        <v>261</v>
      </c>
      <c r="B13716" s="16">
        <v>77040</v>
      </c>
      <c r="C13716" s="16">
        <v>180</v>
      </c>
      <c r="D13716" s="16">
        <v>121.9</v>
      </c>
      <c r="E13716" s="17">
        <v>33859</v>
      </c>
      <c r="F13716" s="17"/>
    </row>
    <row r="13717" spans="1:6" x14ac:dyDescent="0.25">
      <c r="A13717" s="16" t="s">
        <v>261</v>
      </c>
      <c r="B13717" s="16">
        <v>78218</v>
      </c>
      <c r="C13717" s="16">
        <v>120</v>
      </c>
      <c r="D13717" s="16">
        <v>89.5</v>
      </c>
      <c r="E13717" s="17">
        <v>32324</v>
      </c>
      <c r="F13717" s="17"/>
    </row>
    <row r="13718" spans="1:6" x14ac:dyDescent="0.25">
      <c r="A13718" s="16" t="s">
        <v>261</v>
      </c>
      <c r="B13718" s="16">
        <v>78956</v>
      </c>
      <c r="C13718" s="16">
        <v>146</v>
      </c>
      <c r="D13718" s="16">
        <v>117.6</v>
      </c>
      <c r="E13718" s="17">
        <v>33213</v>
      </c>
      <c r="F13718" s="17"/>
    </row>
    <row r="13719" spans="1:6" x14ac:dyDescent="0.25">
      <c r="A13719" s="16" t="s">
        <v>261</v>
      </c>
      <c r="B13719" s="16">
        <v>75061</v>
      </c>
      <c r="C13719" s="16">
        <v>120</v>
      </c>
      <c r="D13719" s="16">
        <v>98.6</v>
      </c>
      <c r="E13719" s="17">
        <v>37342</v>
      </c>
      <c r="F13719" s="17"/>
    </row>
    <row r="13720" spans="1:6" x14ac:dyDescent="0.25">
      <c r="A13720" s="16" t="s">
        <v>261</v>
      </c>
      <c r="B13720" s="16">
        <v>77087</v>
      </c>
      <c r="C13720" s="16">
        <v>169</v>
      </c>
      <c r="D13720" s="16">
        <v>130.80000000000001</v>
      </c>
      <c r="E13720" s="17">
        <v>31798</v>
      </c>
      <c r="F13720" s="17"/>
    </row>
    <row r="13721" spans="1:6" x14ac:dyDescent="0.25">
      <c r="A13721" s="16" t="s">
        <v>261</v>
      </c>
      <c r="B13721" s="16">
        <v>78550</v>
      </c>
      <c r="C13721" s="16">
        <v>120</v>
      </c>
      <c r="D13721" s="16">
        <v>89.6</v>
      </c>
      <c r="E13721" s="17">
        <v>37502</v>
      </c>
      <c r="F13721" s="17"/>
    </row>
    <row r="13722" spans="1:6" x14ac:dyDescent="0.25">
      <c r="A13722" s="16" t="s">
        <v>261</v>
      </c>
      <c r="B13722" s="16">
        <v>75160</v>
      </c>
      <c r="C13722" s="16">
        <v>94</v>
      </c>
      <c r="D13722" s="16">
        <v>63.9</v>
      </c>
      <c r="E13722" s="17">
        <v>37104</v>
      </c>
      <c r="F13722" s="17"/>
    </row>
    <row r="13723" spans="1:6" x14ac:dyDescent="0.25">
      <c r="A13723" s="16" t="s">
        <v>261</v>
      </c>
      <c r="B13723" s="16">
        <v>77038</v>
      </c>
      <c r="C13723" s="16">
        <v>120</v>
      </c>
      <c r="D13723" s="16">
        <v>82</v>
      </c>
      <c r="E13723" s="17">
        <v>40354</v>
      </c>
      <c r="F13723" s="17"/>
    </row>
    <row r="13724" spans="1:6" x14ac:dyDescent="0.25">
      <c r="A13724" s="16" t="s">
        <v>261</v>
      </c>
      <c r="B13724" s="16">
        <v>78945</v>
      </c>
      <c r="C13724" s="16">
        <v>104</v>
      </c>
      <c r="D13724" s="16">
        <v>70.599999999999994</v>
      </c>
      <c r="E13724" s="17">
        <v>32031</v>
      </c>
      <c r="F13724" s="17"/>
    </row>
    <row r="13725" spans="1:6" x14ac:dyDescent="0.25">
      <c r="A13725" s="16" t="s">
        <v>261</v>
      </c>
      <c r="B13725" s="16">
        <v>79323</v>
      </c>
      <c r="C13725" s="16">
        <v>60</v>
      </c>
      <c r="D13725" s="16">
        <v>49.1</v>
      </c>
      <c r="E13725" s="17">
        <v>40402</v>
      </c>
      <c r="F13725" s="17"/>
    </row>
    <row r="13726" spans="1:6" x14ac:dyDescent="0.25">
      <c r="A13726" s="16" t="s">
        <v>261</v>
      </c>
      <c r="B13726" s="16">
        <v>75070</v>
      </c>
      <c r="C13726" s="16">
        <v>128</v>
      </c>
      <c r="D13726" s="16">
        <v>106.5</v>
      </c>
      <c r="E13726" s="17">
        <v>38827</v>
      </c>
      <c r="F13726" s="17"/>
    </row>
    <row r="13727" spans="1:6" x14ac:dyDescent="0.25">
      <c r="A13727" s="16" t="s">
        <v>261</v>
      </c>
      <c r="B13727" s="16">
        <v>76210</v>
      </c>
      <c r="C13727" s="16">
        <v>60</v>
      </c>
      <c r="D13727" s="16">
        <v>44.3</v>
      </c>
      <c r="E13727" s="17">
        <v>31827</v>
      </c>
      <c r="F13727" s="17"/>
    </row>
    <row r="13728" spans="1:6" x14ac:dyDescent="0.25">
      <c r="A13728" s="16" t="s">
        <v>261</v>
      </c>
      <c r="B13728" s="16">
        <v>77064</v>
      </c>
      <c r="C13728" s="16">
        <v>202</v>
      </c>
      <c r="D13728" s="16">
        <v>60.4</v>
      </c>
      <c r="E13728" s="17">
        <v>32651</v>
      </c>
      <c r="F13728" s="17"/>
    </row>
    <row r="13729" spans="1:6" x14ac:dyDescent="0.25">
      <c r="A13729" s="16" t="s">
        <v>261</v>
      </c>
      <c r="B13729" s="16">
        <v>78209</v>
      </c>
      <c r="C13729" s="16">
        <v>60</v>
      </c>
      <c r="D13729" s="16">
        <v>38</v>
      </c>
      <c r="E13729" s="17">
        <v>32973</v>
      </c>
      <c r="F13729" s="17"/>
    </row>
    <row r="13730" spans="1:6" x14ac:dyDescent="0.25">
      <c r="A13730" s="16" t="s">
        <v>261</v>
      </c>
      <c r="B13730" s="16">
        <v>79084</v>
      </c>
      <c r="C13730" s="16">
        <v>33</v>
      </c>
      <c r="D13730" s="16">
        <v>20.5</v>
      </c>
      <c r="E13730" s="17">
        <v>28156</v>
      </c>
      <c r="F13730" s="17"/>
    </row>
    <row r="13731" spans="1:6" x14ac:dyDescent="0.25">
      <c r="A13731" s="16" t="s">
        <v>261</v>
      </c>
      <c r="B13731" s="16">
        <v>78382</v>
      </c>
      <c r="C13731" s="16">
        <v>92</v>
      </c>
      <c r="D13731" s="16">
        <v>65.8</v>
      </c>
      <c r="E13731" s="17">
        <v>33573</v>
      </c>
      <c r="F13731" s="17"/>
    </row>
    <row r="13732" spans="1:6" x14ac:dyDescent="0.25">
      <c r="A13732" s="16" t="s">
        <v>261</v>
      </c>
      <c r="B13732" s="16">
        <v>79927</v>
      </c>
      <c r="C13732" s="16">
        <v>126</v>
      </c>
      <c r="D13732" s="16">
        <v>92.3</v>
      </c>
      <c r="E13732" s="17">
        <v>42438</v>
      </c>
      <c r="F13732" s="17"/>
    </row>
    <row r="13733" spans="1:6" x14ac:dyDescent="0.25">
      <c r="A13733" s="16" t="s">
        <v>261</v>
      </c>
      <c r="B13733" s="16">
        <v>78006</v>
      </c>
      <c r="C13733" s="16">
        <v>96</v>
      </c>
      <c r="D13733" s="16">
        <v>61.1</v>
      </c>
      <c r="E13733" s="17">
        <v>34500</v>
      </c>
      <c r="F13733" s="17"/>
    </row>
    <row r="13734" spans="1:6" x14ac:dyDescent="0.25">
      <c r="A13734" s="16" t="s">
        <v>261</v>
      </c>
      <c r="B13734" s="16">
        <v>76504</v>
      </c>
      <c r="C13734" s="16">
        <v>120</v>
      </c>
      <c r="D13734" s="16">
        <v>82.8</v>
      </c>
      <c r="E13734" s="17">
        <v>36340</v>
      </c>
      <c r="F13734" s="17"/>
    </row>
    <row r="13735" spans="1:6" x14ac:dyDescent="0.25">
      <c r="A13735" s="16" t="s">
        <v>261</v>
      </c>
      <c r="B13735" s="16">
        <v>77379</v>
      </c>
      <c r="C13735" s="16">
        <v>35</v>
      </c>
      <c r="D13735" s="16">
        <v>29</v>
      </c>
      <c r="E13735" s="17">
        <v>39941</v>
      </c>
      <c r="F13735" s="17"/>
    </row>
    <row r="13736" spans="1:6" x14ac:dyDescent="0.25">
      <c r="A13736" s="16" t="s">
        <v>261</v>
      </c>
      <c r="B13736" s="16">
        <v>77493</v>
      </c>
      <c r="C13736" s="16">
        <v>118</v>
      </c>
      <c r="D13736" s="16">
        <v>88.1</v>
      </c>
      <c r="E13736" s="17">
        <v>39966</v>
      </c>
      <c r="F13736" s="17"/>
    </row>
    <row r="13737" spans="1:6" x14ac:dyDescent="0.25">
      <c r="A13737" s="16" t="s">
        <v>261</v>
      </c>
      <c r="B13737" s="16">
        <v>75165</v>
      </c>
      <c r="C13737" s="16">
        <v>152</v>
      </c>
      <c r="D13737" s="16">
        <v>81.599999999999994</v>
      </c>
      <c r="E13737" s="17">
        <v>31428</v>
      </c>
      <c r="F13737" s="17"/>
    </row>
    <row r="13738" spans="1:6" x14ac:dyDescent="0.25">
      <c r="A13738" s="16" t="s">
        <v>261</v>
      </c>
      <c r="B13738" s="16">
        <v>79606</v>
      </c>
      <c r="C13738" s="16">
        <v>120</v>
      </c>
      <c r="D13738" s="16">
        <v>98.1</v>
      </c>
      <c r="E13738" s="17">
        <v>39845</v>
      </c>
      <c r="F13738" s="17"/>
    </row>
    <row r="13739" spans="1:6" x14ac:dyDescent="0.25">
      <c r="A13739" s="16" t="s">
        <v>261</v>
      </c>
      <c r="B13739" s="16">
        <v>75154</v>
      </c>
      <c r="C13739" s="16">
        <v>144</v>
      </c>
      <c r="D13739" s="16">
        <v>129.19999999999999</v>
      </c>
      <c r="E13739" s="17">
        <v>34675</v>
      </c>
      <c r="F13739" s="17"/>
    </row>
    <row r="13740" spans="1:6" x14ac:dyDescent="0.25">
      <c r="A13740" s="16" t="s">
        <v>261</v>
      </c>
      <c r="B13740" s="16">
        <v>78201</v>
      </c>
      <c r="C13740" s="16">
        <v>93</v>
      </c>
      <c r="D13740" s="16">
        <v>82.1</v>
      </c>
      <c r="E13740" s="17">
        <v>35585</v>
      </c>
      <c r="F13740" s="17"/>
    </row>
    <row r="13741" spans="1:6" x14ac:dyDescent="0.25">
      <c r="A13741" s="16" t="s">
        <v>261</v>
      </c>
      <c r="B13741" s="16">
        <v>77099</v>
      </c>
      <c r="C13741" s="16">
        <v>125</v>
      </c>
      <c r="D13741" s="16">
        <v>94.7</v>
      </c>
      <c r="E13741" s="17">
        <v>39022</v>
      </c>
      <c r="F13741" s="17"/>
    </row>
    <row r="13742" spans="1:6" x14ac:dyDescent="0.25">
      <c r="A13742" s="16" t="s">
        <v>261</v>
      </c>
      <c r="B13742" s="16">
        <v>79410</v>
      </c>
      <c r="C13742" s="16">
        <v>95</v>
      </c>
      <c r="D13742" s="16">
        <v>48.3</v>
      </c>
      <c r="E13742" s="17">
        <v>36762</v>
      </c>
      <c r="F13742" s="17"/>
    </row>
    <row r="13743" spans="1:6" x14ac:dyDescent="0.25">
      <c r="A13743" s="16" t="s">
        <v>261</v>
      </c>
      <c r="B13743" s="16">
        <v>75701</v>
      </c>
      <c r="C13743" s="16">
        <v>149</v>
      </c>
      <c r="D13743" s="16">
        <v>157.4</v>
      </c>
      <c r="E13743" s="17">
        <v>34090</v>
      </c>
      <c r="F13743" s="17"/>
    </row>
    <row r="13744" spans="1:6" x14ac:dyDescent="0.25">
      <c r="A13744" s="16" t="s">
        <v>261</v>
      </c>
      <c r="B13744" s="16">
        <v>75035</v>
      </c>
      <c r="C13744" s="16">
        <v>136</v>
      </c>
      <c r="D13744" s="16">
        <v>74.3</v>
      </c>
      <c r="E13744" s="17">
        <v>41674</v>
      </c>
      <c r="F13744" s="17"/>
    </row>
    <row r="13745" spans="1:6" x14ac:dyDescent="0.25">
      <c r="A13745" s="16" t="s">
        <v>261</v>
      </c>
      <c r="B13745" s="16">
        <v>77301</v>
      </c>
      <c r="C13745" s="16">
        <v>125</v>
      </c>
      <c r="D13745" s="16">
        <v>111.9</v>
      </c>
      <c r="E13745" s="17">
        <v>37230</v>
      </c>
      <c r="F13745" s="17"/>
    </row>
    <row r="13746" spans="1:6" x14ac:dyDescent="0.25">
      <c r="A13746" s="16" t="s">
        <v>261</v>
      </c>
      <c r="B13746" s="16">
        <v>75647</v>
      </c>
      <c r="C13746" s="16">
        <v>120</v>
      </c>
      <c r="D13746" s="16">
        <v>96.3</v>
      </c>
      <c r="E13746" s="17">
        <v>36510</v>
      </c>
      <c r="F13746" s="17"/>
    </row>
    <row r="13747" spans="1:6" x14ac:dyDescent="0.25">
      <c r="A13747" s="16" t="s">
        <v>261</v>
      </c>
      <c r="B13747" s="16">
        <v>75766</v>
      </c>
      <c r="C13747" s="16">
        <v>69</v>
      </c>
      <c r="D13747" s="16">
        <v>74.400000000000006</v>
      </c>
      <c r="E13747" s="17">
        <v>36167</v>
      </c>
      <c r="F13747" s="17"/>
    </row>
    <row r="13748" spans="1:6" x14ac:dyDescent="0.25">
      <c r="A13748" s="16" t="s">
        <v>261</v>
      </c>
      <c r="B13748" s="16">
        <v>79356</v>
      </c>
      <c r="C13748" s="16">
        <v>75</v>
      </c>
      <c r="D13748" s="16">
        <v>34.1</v>
      </c>
      <c r="E13748" s="17">
        <v>35683</v>
      </c>
      <c r="F13748" s="17"/>
    </row>
    <row r="13749" spans="1:6" x14ac:dyDescent="0.25">
      <c r="A13749" s="16" t="s">
        <v>261</v>
      </c>
      <c r="B13749" s="16">
        <v>77055</v>
      </c>
      <c r="C13749" s="16">
        <v>198</v>
      </c>
      <c r="D13749" s="16">
        <v>193.7</v>
      </c>
      <c r="E13749" s="17">
        <v>36083</v>
      </c>
      <c r="F13749" s="17"/>
    </row>
    <row r="13750" spans="1:6" x14ac:dyDescent="0.25">
      <c r="A13750" s="16" t="s">
        <v>261</v>
      </c>
      <c r="B13750" s="16">
        <v>76520</v>
      </c>
      <c r="C13750" s="16">
        <v>69</v>
      </c>
      <c r="D13750" s="16">
        <v>74.5</v>
      </c>
      <c r="E13750" s="17">
        <v>38777</v>
      </c>
      <c r="F13750" s="17"/>
    </row>
    <row r="13751" spans="1:6" x14ac:dyDescent="0.25">
      <c r="A13751" s="16" t="s">
        <v>261</v>
      </c>
      <c r="B13751" s="16">
        <v>75418</v>
      </c>
      <c r="C13751" s="16">
        <v>66</v>
      </c>
      <c r="D13751" s="16">
        <v>46</v>
      </c>
      <c r="E13751" s="17">
        <v>34397</v>
      </c>
      <c r="F13751" s="17"/>
    </row>
    <row r="13752" spans="1:6" x14ac:dyDescent="0.25">
      <c r="A13752" s="16" t="s">
        <v>261</v>
      </c>
      <c r="B13752" s="16">
        <v>78118</v>
      </c>
      <c r="C13752" s="16">
        <v>120</v>
      </c>
      <c r="D13752" s="16">
        <v>48</v>
      </c>
      <c r="E13752" s="17">
        <v>34421</v>
      </c>
      <c r="F13752" s="17"/>
    </row>
    <row r="13753" spans="1:6" x14ac:dyDescent="0.25">
      <c r="A13753" s="16" t="s">
        <v>261</v>
      </c>
      <c r="B13753" s="16">
        <v>76148</v>
      </c>
      <c r="C13753" s="16">
        <v>124</v>
      </c>
      <c r="D13753" s="16">
        <v>98.7</v>
      </c>
      <c r="E13753" s="17">
        <v>39322</v>
      </c>
      <c r="F13753" s="17"/>
    </row>
    <row r="13754" spans="1:6" x14ac:dyDescent="0.25">
      <c r="A13754" s="16" t="s">
        <v>261</v>
      </c>
      <c r="B13754" s="16">
        <v>78114</v>
      </c>
      <c r="C13754" s="16">
        <v>144</v>
      </c>
      <c r="D13754" s="16">
        <v>95.6</v>
      </c>
      <c r="E13754" s="17">
        <v>34790</v>
      </c>
      <c r="F13754" s="17"/>
    </row>
    <row r="13755" spans="1:6" x14ac:dyDescent="0.25">
      <c r="A13755" s="16" t="s">
        <v>261</v>
      </c>
      <c r="B13755" s="16">
        <v>76511</v>
      </c>
      <c r="C13755" s="16">
        <v>90</v>
      </c>
      <c r="D13755" s="16">
        <v>74.3</v>
      </c>
      <c r="E13755" s="17">
        <v>38187</v>
      </c>
      <c r="F13755" s="17"/>
    </row>
    <row r="13756" spans="1:6" x14ac:dyDescent="0.25">
      <c r="A13756" s="16" t="s">
        <v>261</v>
      </c>
      <c r="B13756" s="16">
        <v>75020</v>
      </c>
      <c r="C13756" s="16">
        <v>140</v>
      </c>
      <c r="D13756" s="16">
        <v>96</v>
      </c>
      <c r="E13756" s="17">
        <v>34277</v>
      </c>
      <c r="F13756" s="17"/>
    </row>
    <row r="13757" spans="1:6" x14ac:dyDescent="0.25">
      <c r="A13757" s="16" t="s">
        <v>261</v>
      </c>
      <c r="B13757" s="16">
        <v>77091</v>
      </c>
      <c r="C13757" s="16">
        <v>120</v>
      </c>
      <c r="D13757" s="16">
        <v>117.4</v>
      </c>
      <c r="E13757" s="17">
        <v>41397</v>
      </c>
      <c r="F13757" s="17"/>
    </row>
    <row r="13758" spans="1:6" x14ac:dyDescent="0.25">
      <c r="A13758" s="16" t="s">
        <v>261</v>
      </c>
      <c r="B13758" s="16">
        <v>78052</v>
      </c>
      <c r="C13758" s="16">
        <v>70</v>
      </c>
      <c r="D13758" s="16">
        <v>55.8</v>
      </c>
      <c r="E13758" s="17">
        <v>34382</v>
      </c>
      <c r="F13758" s="17"/>
    </row>
    <row r="13759" spans="1:6" x14ac:dyDescent="0.25">
      <c r="A13759" s="16" t="s">
        <v>261</v>
      </c>
      <c r="B13759" s="16">
        <v>76302</v>
      </c>
      <c r="C13759" s="16">
        <v>144</v>
      </c>
      <c r="D13759" s="16">
        <v>117.6</v>
      </c>
      <c r="E13759" s="17">
        <v>39346</v>
      </c>
      <c r="F13759" s="17"/>
    </row>
    <row r="13760" spans="1:6" x14ac:dyDescent="0.25">
      <c r="A13760" s="16" t="s">
        <v>261</v>
      </c>
      <c r="B13760" s="16">
        <v>78221</v>
      </c>
      <c r="C13760" s="16">
        <v>70</v>
      </c>
      <c r="D13760" s="16">
        <v>44.6</v>
      </c>
      <c r="E13760" s="17">
        <v>27119</v>
      </c>
      <c r="F13760" s="17"/>
    </row>
    <row r="13761" spans="1:6" x14ac:dyDescent="0.25">
      <c r="A13761" s="16" t="s">
        <v>261</v>
      </c>
      <c r="B13761" s="16">
        <v>78401</v>
      </c>
      <c r="C13761" s="16">
        <v>114</v>
      </c>
      <c r="D13761" s="16">
        <v>49</v>
      </c>
      <c r="E13761" s="17">
        <v>25408</v>
      </c>
      <c r="F13761" s="17"/>
    </row>
    <row r="13762" spans="1:6" x14ac:dyDescent="0.25">
      <c r="A13762" s="16" t="s">
        <v>261</v>
      </c>
      <c r="B13762" s="16">
        <v>75116</v>
      </c>
      <c r="C13762" s="16">
        <v>103</v>
      </c>
      <c r="D13762" s="16">
        <v>75.3</v>
      </c>
      <c r="E13762" s="17">
        <v>36398</v>
      </c>
      <c r="F13762" s="17"/>
    </row>
    <row r="13763" spans="1:6" x14ac:dyDescent="0.25">
      <c r="A13763" s="16" t="s">
        <v>261</v>
      </c>
      <c r="B13763" s="16">
        <v>79601</v>
      </c>
      <c r="C13763" s="16">
        <v>120</v>
      </c>
      <c r="D13763" s="16">
        <v>83.8</v>
      </c>
      <c r="E13763" s="17">
        <v>42038</v>
      </c>
      <c r="F13763" s="17"/>
    </row>
    <row r="13764" spans="1:6" x14ac:dyDescent="0.25">
      <c r="A13764" s="16" t="s">
        <v>261</v>
      </c>
      <c r="B13764" s="16">
        <v>75703</v>
      </c>
      <c r="C13764" s="16">
        <v>54</v>
      </c>
      <c r="D13764" s="16">
        <v>61.3</v>
      </c>
      <c r="E13764" s="17">
        <v>39694</v>
      </c>
      <c r="F13764" s="17"/>
    </row>
    <row r="13765" spans="1:6" x14ac:dyDescent="0.25">
      <c r="A13765" s="16" t="s">
        <v>261</v>
      </c>
      <c r="B13765" s="16">
        <v>77351</v>
      </c>
      <c r="C13765" s="16">
        <v>125</v>
      </c>
      <c r="D13765" s="16">
        <v>84.4</v>
      </c>
      <c r="E13765" s="17">
        <v>34989</v>
      </c>
      <c r="F13765" s="17"/>
    </row>
    <row r="13766" spans="1:6" x14ac:dyDescent="0.25">
      <c r="A13766" s="16" t="s">
        <v>261</v>
      </c>
      <c r="B13766" s="16">
        <v>78620</v>
      </c>
      <c r="C13766" s="16">
        <v>60</v>
      </c>
      <c r="D13766" s="16">
        <v>49.8</v>
      </c>
      <c r="E13766" s="17">
        <v>37824</v>
      </c>
      <c r="F13766" s="17"/>
    </row>
    <row r="13767" spans="1:6" x14ac:dyDescent="0.25">
      <c r="A13767" s="16" t="s">
        <v>261</v>
      </c>
      <c r="B13767" s="16">
        <v>77469</v>
      </c>
      <c r="C13767" s="16">
        <v>92</v>
      </c>
      <c r="D13767" s="16">
        <v>45.6</v>
      </c>
      <c r="E13767" s="17">
        <v>38078</v>
      </c>
      <c r="F13767" s="17"/>
    </row>
    <row r="13768" spans="1:6" x14ac:dyDescent="0.25">
      <c r="A13768" s="16" t="s">
        <v>261</v>
      </c>
      <c r="B13768" s="16">
        <v>78160</v>
      </c>
      <c r="C13768" s="16">
        <v>68</v>
      </c>
      <c r="D13768" s="16">
        <v>25.8</v>
      </c>
      <c r="E13768" s="17">
        <v>34821</v>
      </c>
      <c r="F13768" s="17"/>
    </row>
    <row r="13769" spans="1:6" x14ac:dyDescent="0.25">
      <c r="A13769" s="16" t="s">
        <v>261</v>
      </c>
      <c r="B13769" s="16">
        <v>76132</v>
      </c>
      <c r="C13769" s="16">
        <v>210</v>
      </c>
      <c r="D13769" s="16">
        <v>124.7</v>
      </c>
      <c r="E13769" s="17">
        <v>35276</v>
      </c>
      <c r="F13769" s="17"/>
    </row>
    <row r="13770" spans="1:6" x14ac:dyDescent="0.25">
      <c r="A13770" s="16" t="s">
        <v>261</v>
      </c>
      <c r="B13770" s="16">
        <v>75633</v>
      </c>
      <c r="C13770" s="16">
        <v>91</v>
      </c>
      <c r="D13770" s="16">
        <v>77.400000000000006</v>
      </c>
      <c r="E13770" s="17">
        <v>38481</v>
      </c>
      <c r="F13770" s="17"/>
    </row>
    <row r="13771" spans="1:6" x14ac:dyDescent="0.25">
      <c r="A13771" s="16" t="s">
        <v>261</v>
      </c>
      <c r="B13771" s="16">
        <v>76354</v>
      </c>
      <c r="C13771" s="16">
        <v>130</v>
      </c>
      <c r="D13771" s="16">
        <v>112.9</v>
      </c>
      <c r="E13771" s="17">
        <v>42767</v>
      </c>
      <c r="F13771" s="17"/>
    </row>
    <row r="13772" spans="1:6" x14ac:dyDescent="0.25">
      <c r="A13772" s="16" t="s">
        <v>261</v>
      </c>
      <c r="B13772" s="16">
        <v>75149</v>
      </c>
      <c r="C13772" s="16">
        <v>139</v>
      </c>
      <c r="D13772" s="16">
        <v>43.2</v>
      </c>
      <c r="E13772" s="17">
        <v>43705</v>
      </c>
      <c r="F13772" s="17"/>
    </row>
    <row r="13773" spans="1:6" x14ac:dyDescent="0.25">
      <c r="A13773" s="16" t="s">
        <v>261</v>
      </c>
      <c r="B13773" s="16">
        <v>75087</v>
      </c>
      <c r="C13773" s="16">
        <v>190</v>
      </c>
      <c r="D13773" s="16">
        <v>125</v>
      </c>
      <c r="E13773" s="17">
        <v>35171</v>
      </c>
      <c r="F13773" s="17"/>
    </row>
    <row r="13774" spans="1:6" x14ac:dyDescent="0.25">
      <c r="A13774" s="16" t="s">
        <v>261</v>
      </c>
      <c r="B13774" s="16">
        <v>75684</v>
      </c>
      <c r="C13774" s="16">
        <v>100</v>
      </c>
      <c r="D13774" s="16">
        <v>51.2</v>
      </c>
      <c r="E13774" s="17">
        <v>34652</v>
      </c>
      <c r="F13774" s="17"/>
    </row>
    <row r="13775" spans="1:6" x14ac:dyDescent="0.25">
      <c r="A13775" s="16" t="s">
        <v>261</v>
      </c>
      <c r="B13775" s="16">
        <v>77864</v>
      </c>
      <c r="C13775" s="16">
        <v>116</v>
      </c>
      <c r="D13775" s="16">
        <v>72.2</v>
      </c>
      <c r="E13775" s="17">
        <v>36585</v>
      </c>
      <c r="F13775" s="17"/>
    </row>
    <row r="13776" spans="1:6" x14ac:dyDescent="0.25">
      <c r="A13776" s="16" t="s">
        <v>261</v>
      </c>
      <c r="B13776" s="16">
        <v>79110</v>
      </c>
      <c r="C13776" s="16">
        <v>76</v>
      </c>
      <c r="D13776" s="16">
        <v>57</v>
      </c>
      <c r="E13776" s="17">
        <v>36844</v>
      </c>
      <c r="F13776" s="17"/>
    </row>
    <row r="13777" spans="1:6" x14ac:dyDescent="0.25">
      <c r="A13777" s="16" t="s">
        <v>261</v>
      </c>
      <c r="B13777" s="16">
        <v>78613</v>
      </c>
      <c r="C13777" s="16">
        <v>110</v>
      </c>
      <c r="D13777" s="16">
        <v>112.4</v>
      </c>
      <c r="E13777" s="17">
        <v>43018</v>
      </c>
      <c r="F13777" s="17"/>
    </row>
    <row r="13778" spans="1:6" x14ac:dyDescent="0.25">
      <c r="A13778" s="16" t="s">
        <v>261</v>
      </c>
      <c r="B13778" s="16">
        <v>78061</v>
      </c>
      <c r="C13778" s="16">
        <v>150</v>
      </c>
      <c r="D13778" s="16">
        <v>124</v>
      </c>
      <c r="E13778" s="17">
        <v>32590</v>
      </c>
      <c r="F13778" s="17"/>
    </row>
    <row r="13779" spans="1:6" x14ac:dyDescent="0.25">
      <c r="A13779" s="16" t="s">
        <v>261</v>
      </c>
      <c r="B13779" s="16">
        <v>76306</v>
      </c>
      <c r="C13779" s="16">
        <v>367</v>
      </c>
      <c r="D13779" s="16">
        <v>206.5</v>
      </c>
      <c r="E13779" s="17">
        <v>33486</v>
      </c>
      <c r="F13779" s="17"/>
    </row>
    <row r="13780" spans="1:6" x14ac:dyDescent="0.25">
      <c r="A13780" s="16" t="s">
        <v>261</v>
      </c>
      <c r="B13780" s="16">
        <v>78596</v>
      </c>
      <c r="C13780" s="16">
        <v>98</v>
      </c>
      <c r="D13780" s="16">
        <v>106</v>
      </c>
      <c r="E13780" s="17">
        <v>31471</v>
      </c>
      <c r="F13780" s="17"/>
    </row>
    <row r="13781" spans="1:6" x14ac:dyDescent="0.25">
      <c r="A13781" s="16" t="s">
        <v>261</v>
      </c>
      <c r="B13781" s="16">
        <v>78229</v>
      </c>
      <c r="C13781" s="16">
        <v>140</v>
      </c>
      <c r="D13781" s="16">
        <v>106.6</v>
      </c>
      <c r="E13781" s="17">
        <v>32661</v>
      </c>
      <c r="F13781" s="17"/>
    </row>
    <row r="13782" spans="1:6" x14ac:dyDescent="0.25">
      <c r="A13782" s="16" t="s">
        <v>261</v>
      </c>
      <c r="B13782" s="16">
        <v>77077</v>
      </c>
      <c r="C13782" s="16">
        <v>60</v>
      </c>
      <c r="D13782" s="16">
        <v>30.6</v>
      </c>
      <c r="E13782" s="17">
        <v>36167</v>
      </c>
      <c r="F13782" s="17"/>
    </row>
    <row r="13783" spans="1:6" x14ac:dyDescent="0.25">
      <c r="A13783" s="16" t="s">
        <v>261</v>
      </c>
      <c r="B13783" s="16">
        <v>76104</v>
      </c>
      <c r="C13783" s="16">
        <v>98</v>
      </c>
      <c r="D13783" s="16">
        <v>73.099999999999994</v>
      </c>
      <c r="E13783" s="17">
        <v>33052</v>
      </c>
      <c r="F13783" s="17"/>
    </row>
    <row r="13784" spans="1:6" x14ac:dyDescent="0.25">
      <c r="A13784" s="16" t="s">
        <v>261</v>
      </c>
      <c r="B13784" s="16">
        <v>78016</v>
      </c>
      <c r="C13784" s="16">
        <v>100</v>
      </c>
      <c r="D13784" s="16">
        <v>45.3</v>
      </c>
      <c r="E13784" s="17">
        <v>34790</v>
      </c>
      <c r="F13784" s="17"/>
    </row>
    <row r="13785" spans="1:6" x14ac:dyDescent="0.25">
      <c r="A13785" s="16" t="s">
        <v>261</v>
      </c>
      <c r="B13785" s="16">
        <v>75949</v>
      </c>
      <c r="C13785" s="16">
        <v>112</v>
      </c>
      <c r="D13785" s="16">
        <v>65.8</v>
      </c>
      <c r="E13785" s="17">
        <v>39650</v>
      </c>
      <c r="F13785" s="17"/>
    </row>
    <row r="13786" spans="1:6" x14ac:dyDescent="0.25">
      <c r="A13786" s="16" t="s">
        <v>261</v>
      </c>
      <c r="B13786" s="16">
        <v>78664</v>
      </c>
      <c r="C13786" s="16">
        <v>109</v>
      </c>
      <c r="D13786" s="16">
        <v>108.3</v>
      </c>
      <c r="E13786" s="17">
        <v>35034</v>
      </c>
      <c r="F13786" s="17"/>
    </row>
    <row r="13787" spans="1:6" x14ac:dyDescent="0.25">
      <c r="A13787" s="16" t="s">
        <v>261</v>
      </c>
      <c r="B13787" s="16">
        <v>77505</v>
      </c>
      <c r="C13787" s="16">
        <v>101</v>
      </c>
      <c r="D13787" s="16">
        <v>70.7</v>
      </c>
      <c r="E13787" s="17">
        <v>41353</v>
      </c>
      <c r="F13787" s="17"/>
    </row>
    <row r="13788" spans="1:6" x14ac:dyDescent="0.25">
      <c r="A13788" s="16" t="s">
        <v>261</v>
      </c>
      <c r="B13788" s="16">
        <v>76043</v>
      </c>
      <c r="C13788" s="16">
        <v>118</v>
      </c>
      <c r="D13788" s="16">
        <v>81.8</v>
      </c>
      <c r="E13788" s="17">
        <v>35146</v>
      </c>
      <c r="F13788" s="17"/>
    </row>
    <row r="13789" spans="1:6" x14ac:dyDescent="0.25">
      <c r="A13789" s="16" t="s">
        <v>261</v>
      </c>
      <c r="B13789" s="16">
        <v>78942</v>
      </c>
      <c r="C13789" s="16">
        <v>102</v>
      </c>
      <c r="D13789" s="16">
        <v>57.5</v>
      </c>
      <c r="E13789" s="17">
        <v>33892</v>
      </c>
      <c r="F13789" s="17"/>
    </row>
    <row r="13790" spans="1:6" x14ac:dyDescent="0.25">
      <c r="A13790" s="16" t="s">
        <v>261</v>
      </c>
      <c r="B13790" s="16">
        <v>75701</v>
      </c>
      <c r="C13790" s="16">
        <v>120</v>
      </c>
      <c r="D13790" s="16">
        <v>104.9</v>
      </c>
      <c r="E13790" s="17">
        <v>38055</v>
      </c>
      <c r="F13790" s="17"/>
    </row>
    <row r="13791" spans="1:6" x14ac:dyDescent="0.25">
      <c r="A13791" s="16" t="s">
        <v>261</v>
      </c>
      <c r="B13791" s="16">
        <v>77449</v>
      </c>
      <c r="C13791" s="16">
        <v>130</v>
      </c>
      <c r="D13791" s="16">
        <v>104</v>
      </c>
      <c r="E13791" s="17">
        <v>31897</v>
      </c>
      <c r="F13791" s="17"/>
    </row>
    <row r="13792" spans="1:6" x14ac:dyDescent="0.25">
      <c r="A13792" s="16" t="s">
        <v>261</v>
      </c>
      <c r="B13792" s="16">
        <v>76063</v>
      </c>
      <c r="C13792" s="16">
        <v>126</v>
      </c>
      <c r="D13792" s="16">
        <v>91.6</v>
      </c>
      <c r="E13792" s="17">
        <v>42219</v>
      </c>
      <c r="F13792" s="17"/>
    </row>
    <row r="13793" spans="1:6" x14ac:dyDescent="0.25">
      <c r="A13793" s="16" t="s">
        <v>261</v>
      </c>
      <c r="B13793" s="16">
        <v>77707</v>
      </c>
      <c r="C13793" s="16">
        <v>120</v>
      </c>
      <c r="D13793" s="16">
        <v>55.8</v>
      </c>
      <c r="E13793" s="17">
        <v>35291</v>
      </c>
      <c r="F13793" s="17"/>
    </row>
    <row r="13794" spans="1:6" x14ac:dyDescent="0.25">
      <c r="A13794" s="16" t="s">
        <v>261</v>
      </c>
      <c r="B13794" s="16">
        <v>77070</v>
      </c>
      <c r="C13794" s="16">
        <v>70</v>
      </c>
      <c r="D13794" s="16">
        <v>55.3</v>
      </c>
      <c r="E13794" s="17">
        <v>43028</v>
      </c>
      <c r="F13794" s="17"/>
    </row>
    <row r="13795" spans="1:6" x14ac:dyDescent="0.25">
      <c r="A13795" s="16" t="s">
        <v>261</v>
      </c>
      <c r="B13795" s="16">
        <v>75426</v>
      </c>
      <c r="C13795" s="16">
        <v>120</v>
      </c>
      <c r="D13795" s="16">
        <v>51.6</v>
      </c>
      <c r="E13795" s="17">
        <v>33493</v>
      </c>
      <c r="F13795" s="17"/>
    </row>
    <row r="13796" spans="1:6" x14ac:dyDescent="0.25">
      <c r="A13796" s="16" t="s">
        <v>261</v>
      </c>
      <c r="B13796" s="16">
        <v>76087</v>
      </c>
      <c r="C13796" s="16">
        <v>125</v>
      </c>
      <c r="D13796" s="16">
        <v>104.8</v>
      </c>
      <c r="E13796" s="17">
        <v>41886</v>
      </c>
      <c r="F13796" s="17"/>
    </row>
    <row r="13797" spans="1:6" x14ac:dyDescent="0.25">
      <c r="A13797" s="16" t="s">
        <v>261</v>
      </c>
      <c r="B13797" s="16">
        <v>76248</v>
      </c>
      <c r="C13797" s="16">
        <v>120</v>
      </c>
      <c r="D13797" s="16">
        <v>111.2</v>
      </c>
      <c r="E13797" s="17">
        <v>34151</v>
      </c>
      <c r="F13797" s="17"/>
    </row>
    <row r="13798" spans="1:6" x14ac:dyDescent="0.25">
      <c r="A13798" s="16" t="s">
        <v>261</v>
      </c>
      <c r="B13798" s="16">
        <v>77504</v>
      </c>
      <c r="C13798" s="16">
        <v>116</v>
      </c>
      <c r="D13798" s="16">
        <v>96.8</v>
      </c>
      <c r="E13798" s="17">
        <v>34549</v>
      </c>
      <c r="F13798" s="17"/>
    </row>
    <row r="13799" spans="1:6" x14ac:dyDescent="0.25">
      <c r="A13799" s="16" t="s">
        <v>261</v>
      </c>
      <c r="B13799" s="16">
        <v>78028</v>
      </c>
      <c r="C13799" s="16">
        <v>60</v>
      </c>
      <c r="D13799" s="16">
        <v>53.8</v>
      </c>
      <c r="E13799" s="17">
        <v>34857</v>
      </c>
      <c r="F13799" s="17"/>
    </row>
    <row r="13800" spans="1:6" x14ac:dyDescent="0.25">
      <c r="A13800" s="16" t="s">
        <v>261</v>
      </c>
      <c r="B13800" s="16">
        <v>76448</v>
      </c>
      <c r="C13800" s="16">
        <v>102</v>
      </c>
      <c r="D13800" s="16">
        <v>49</v>
      </c>
      <c r="E13800" s="17">
        <v>33632</v>
      </c>
      <c r="F13800" s="17"/>
    </row>
    <row r="13801" spans="1:6" x14ac:dyDescent="0.25">
      <c r="A13801" s="16" t="s">
        <v>261</v>
      </c>
      <c r="B13801" s="16">
        <v>79902</v>
      </c>
      <c r="C13801" s="16">
        <v>139</v>
      </c>
      <c r="D13801" s="16">
        <v>141.80000000000001</v>
      </c>
      <c r="E13801" s="17">
        <v>30056</v>
      </c>
      <c r="F13801" s="17"/>
    </row>
    <row r="13802" spans="1:6" x14ac:dyDescent="0.25">
      <c r="A13802" s="16" t="s">
        <v>261</v>
      </c>
      <c r="B13802" s="16">
        <v>76642</v>
      </c>
      <c r="C13802" s="16">
        <v>82</v>
      </c>
      <c r="D13802" s="16">
        <v>36.5</v>
      </c>
      <c r="E13802" s="17">
        <v>34090</v>
      </c>
      <c r="F13802" s="17"/>
    </row>
    <row r="13803" spans="1:6" x14ac:dyDescent="0.25">
      <c r="A13803" s="16" t="s">
        <v>261</v>
      </c>
      <c r="B13803" s="16">
        <v>76132</v>
      </c>
      <c r="C13803" s="16">
        <v>70</v>
      </c>
      <c r="D13803" s="16">
        <v>19.7</v>
      </c>
      <c r="E13803" s="17">
        <v>43272</v>
      </c>
      <c r="F13803" s="17"/>
    </row>
    <row r="13804" spans="1:6" x14ac:dyDescent="0.25">
      <c r="A13804" s="16" t="s">
        <v>261</v>
      </c>
      <c r="B13804" s="16">
        <v>78722</v>
      </c>
      <c r="C13804" s="16">
        <v>190</v>
      </c>
      <c r="D13804" s="16">
        <v>192.5</v>
      </c>
      <c r="E13804" s="17">
        <v>31321</v>
      </c>
      <c r="F13804" s="17"/>
    </row>
    <row r="13805" spans="1:6" x14ac:dyDescent="0.25">
      <c r="A13805" s="16" t="s">
        <v>261</v>
      </c>
      <c r="B13805" s="16">
        <v>78154</v>
      </c>
      <c r="C13805" s="16">
        <v>96</v>
      </c>
      <c r="D13805" s="16">
        <v>76.400000000000006</v>
      </c>
      <c r="E13805" s="17">
        <v>40888</v>
      </c>
      <c r="F13805" s="17"/>
    </row>
    <row r="13806" spans="1:6" x14ac:dyDescent="0.25">
      <c r="A13806" s="16" t="s">
        <v>261</v>
      </c>
      <c r="B13806" s="16">
        <v>76877</v>
      </c>
      <c r="C13806" s="16">
        <v>72</v>
      </c>
      <c r="D13806" s="16">
        <v>49.5</v>
      </c>
      <c r="E13806" s="17">
        <v>42612</v>
      </c>
      <c r="F13806" s="17"/>
    </row>
    <row r="13807" spans="1:6" x14ac:dyDescent="0.25">
      <c r="A13807" s="16" t="s">
        <v>261</v>
      </c>
      <c r="B13807" s="16">
        <v>76522</v>
      </c>
      <c r="C13807" s="16">
        <v>123</v>
      </c>
      <c r="D13807" s="16">
        <v>82.7</v>
      </c>
      <c r="E13807" s="17">
        <v>31099</v>
      </c>
      <c r="F13807" s="17"/>
    </row>
    <row r="13808" spans="1:6" x14ac:dyDescent="0.25">
      <c r="A13808" s="16" t="s">
        <v>261</v>
      </c>
      <c r="B13808" s="16">
        <v>76244</v>
      </c>
      <c r="C13808" s="16">
        <v>120</v>
      </c>
      <c r="D13808" s="16">
        <v>108.3</v>
      </c>
      <c r="E13808" s="17">
        <v>34416</v>
      </c>
      <c r="F13808" s="17"/>
    </row>
    <row r="13809" spans="1:6" x14ac:dyDescent="0.25">
      <c r="A13809" s="16" t="s">
        <v>261</v>
      </c>
      <c r="B13809" s="16">
        <v>75418</v>
      </c>
      <c r="C13809" s="16">
        <v>160</v>
      </c>
      <c r="D13809" s="16">
        <v>151.9</v>
      </c>
      <c r="E13809" s="17">
        <v>37035</v>
      </c>
      <c r="F13809" s="17"/>
    </row>
    <row r="13810" spans="1:6" x14ac:dyDescent="0.25">
      <c r="A13810" s="16" t="s">
        <v>261</v>
      </c>
      <c r="B13810" s="16">
        <v>75964</v>
      </c>
      <c r="C13810" s="16">
        <v>108</v>
      </c>
      <c r="D13810" s="16">
        <v>68.099999999999994</v>
      </c>
      <c r="E13810" s="17">
        <v>33557</v>
      </c>
      <c r="F13810" s="17"/>
    </row>
    <row r="13811" spans="1:6" x14ac:dyDescent="0.25">
      <c r="A13811" s="16" t="s">
        <v>261</v>
      </c>
      <c r="B13811" s="16">
        <v>75455</v>
      </c>
      <c r="C13811" s="16">
        <v>122</v>
      </c>
      <c r="D13811" s="16">
        <v>66.400000000000006</v>
      </c>
      <c r="E13811" s="17">
        <v>33189</v>
      </c>
      <c r="F13811" s="17"/>
    </row>
    <row r="13812" spans="1:6" x14ac:dyDescent="0.25">
      <c r="A13812" s="16" t="s">
        <v>261</v>
      </c>
      <c r="B13812" s="16">
        <v>78006</v>
      </c>
      <c r="C13812" s="16">
        <v>40</v>
      </c>
      <c r="D13812" s="16">
        <v>32.700000000000003</v>
      </c>
      <c r="E13812" s="17">
        <v>39995</v>
      </c>
      <c r="F13812" s="17"/>
    </row>
    <row r="13813" spans="1:6" x14ac:dyDescent="0.25">
      <c r="A13813" s="16" t="s">
        <v>261</v>
      </c>
      <c r="B13813" s="16">
        <v>79095</v>
      </c>
      <c r="C13813" s="16">
        <v>76</v>
      </c>
      <c r="D13813" s="16">
        <v>45.3</v>
      </c>
      <c r="E13813" s="17">
        <v>37634</v>
      </c>
      <c r="F13813" s="17"/>
    </row>
    <row r="13814" spans="1:6" x14ac:dyDescent="0.25">
      <c r="A13814" s="16" t="s">
        <v>261</v>
      </c>
      <c r="B13814" s="16">
        <v>79925</v>
      </c>
      <c r="C13814" s="16">
        <v>124</v>
      </c>
      <c r="D13814" s="16">
        <v>99.5</v>
      </c>
      <c r="E13814" s="17">
        <v>41502</v>
      </c>
      <c r="F13814" s="17"/>
    </row>
    <row r="13815" spans="1:6" x14ac:dyDescent="0.25">
      <c r="A13815" s="16" t="s">
        <v>261</v>
      </c>
      <c r="B13815" s="16">
        <v>77511</v>
      </c>
      <c r="C13815" s="16">
        <v>94</v>
      </c>
      <c r="D13815" s="16">
        <v>85</v>
      </c>
      <c r="E13815" s="17">
        <v>40486</v>
      </c>
      <c r="F13815" s="17"/>
    </row>
    <row r="13816" spans="1:6" x14ac:dyDescent="0.25">
      <c r="A13816" s="16" t="s">
        <v>261</v>
      </c>
      <c r="B13816" s="16">
        <v>77089</v>
      </c>
      <c r="C13816" s="16">
        <v>120</v>
      </c>
      <c r="D13816" s="16">
        <v>105.3</v>
      </c>
      <c r="E13816" s="17">
        <v>36532</v>
      </c>
      <c r="F13816" s="17"/>
    </row>
    <row r="13817" spans="1:6" x14ac:dyDescent="0.25">
      <c r="A13817" s="16" t="s">
        <v>261</v>
      </c>
      <c r="B13817" s="16">
        <v>75227</v>
      </c>
      <c r="C13817" s="16">
        <v>120</v>
      </c>
      <c r="D13817" s="16">
        <v>96.2</v>
      </c>
      <c r="E13817" s="17">
        <v>34494</v>
      </c>
      <c r="F13817" s="17"/>
    </row>
    <row r="13818" spans="1:6" x14ac:dyDescent="0.25">
      <c r="A13818" s="16" t="s">
        <v>261</v>
      </c>
      <c r="B13818" s="16">
        <v>75503</v>
      </c>
      <c r="C13818" s="16">
        <v>106</v>
      </c>
      <c r="D13818" s="16">
        <v>93.4</v>
      </c>
      <c r="E13818" s="17">
        <v>37749</v>
      </c>
      <c r="F13818" s="17"/>
    </row>
    <row r="13819" spans="1:6" x14ac:dyDescent="0.25">
      <c r="A13819" s="16" t="s">
        <v>261</v>
      </c>
      <c r="B13819" s="16">
        <v>77493</v>
      </c>
      <c r="C13819" s="16">
        <v>126</v>
      </c>
      <c r="D13819" s="16">
        <v>96.6</v>
      </c>
      <c r="E13819" s="17">
        <v>42761</v>
      </c>
      <c r="F13819" s="17"/>
    </row>
    <row r="13820" spans="1:6" x14ac:dyDescent="0.25">
      <c r="A13820" s="16" t="s">
        <v>261</v>
      </c>
      <c r="B13820" s="16">
        <v>75751</v>
      </c>
      <c r="C13820" s="16">
        <v>41</v>
      </c>
      <c r="D13820" s="16">
        <v>36.700000000000003</v>
      </c>
      <c r="E13820" s="17">
        <v>34361</v>
      </c>
      <c r="F13820" s="17"/>
    </row>
    <row r="13821" spans="1:6" x14ac:dyDescent="0.25">
      <c r="A13821" s="16" t="s">
        <v>261</v>
      </c>
      <c r="B13821" s="16">
        <v>78229</v>
      </c>
      <c r="C13821" s="16">
        <v>105</v>
      </c>
      <c r="D13821" s="16">
        <v>35.5</v>
      </c>
      <c r="E13821" s="17">
        <v>43263</v>
      </c>
      <c r="F13821" s="17"/>
    </row>
    <row r="13822" spans="1:6" x14ac:dyDescent="0.25">
      <c r="A13822" s="16" t="s">
        <v>261</v>
      </c>
      <c r="B13822" s="16">
        <v>78251</v>
      </c>
      <c r="C13822" s="16">
        <v>112</v>
      </c>
      <c r="D13822" s="16">
        <v>73.3</v>
      </c>
      <c r="E13822" s="17">
        <v>42522</v>
      </c>
      <c r="F13822" s="17"/>
    </row>
    <row r="13823" spans="1:6" x14ac:dyDescent="0.25">
      <c r="A13823" s="16" t="s">
        <v>261</v>
      </c>
      <c r="B13823" s="16">
        <v>79705</v>
      </c>
      <c r="C13823" s="16">
        <v>112</v>
      </c>
      <c r="D13823" s="16">
        <v>86.3</v>
      </c>
      <c r="E13823" s="17">
        <v>37851</v>
      </c>
      <c r="F13823" s="17"/>
    </row>
    <row r="13824" spans="1:6" x14ac:dyDescent="0.25">
      <c r="A13824" s="16" t="s">
        <v>261</v>
      </c>
      <c r="B13824" s="16">
        <v>78154</v>
      </c>
      <c r="C13824" s="16">
        <v>120</v>
      </c>
      <c r="D13824" s="16">
        <v>93.6</v>
      </c>
      <c r="E13824" s="17">
        <v>39042</v>
      </c>
      <c r="F13824" s="17"/>
    </row>
    <row r="13825" spans="1:6" x14ac:dyDescent="0.25">
      <c r="A13825" s="16" t="s">
        <v>261</v>
      </c>
      <c r="B13825" s="16">
        <v>78377</v>
      </c>
      <c r="C13825" s="16">
        <v>64</v>
      </c>
      <c r="D13825" s="16">
        <v>54.8</v>
      </c>
      <c r="E13825" s="17">
        <v>39220</v>
      </c>
      <c r="F13825" s="17"/>
    </row>
    <row r="13826" spans="1:6" x14ac:dyDescent="0.25">
      <c r="A13826" s="16" t="s">
        <v>261</v>
      </c>
      <c r="B13826" s="16">
        <v>78628</v>
      </c>
      <c r="C13826" s="16">
        <v>85</v>
      </c>
      <c r="D13826" s="16">
        <v>80.5</v>
      </c>
      <c r="E13826" s="17">
        <v>40659</v>
      </c>
      <c r="F13826" s="17"/>
    </row>
    <row r="13827" spans="1:6" x14ac:dyDescent="0.25">
      <c r="A13827" s="16" t="s">
        <v>261</v>
      </c>
      <c r="B13827" s="16">
        <v>78660</v>
      </c>
      <c r="C13827" s="16">
        <v>110</v>
      </c>
      <c r="D13827" s="16">
        <v>137.19999999999999</v>
      </c>
      <c r="E13827" s="17">
        <v>40255</v>
      </c>
      <c r="F13827" s="17"/>
    </row>
    <row r="13828" spans="1:6" x14ac:dyDescent="0.25">
      <c r="A13828" s="16" t="s">
        <v>261</v>
      </c>
      <c r="B13828" s="16">
        <v>77414</v>
      </c>
      <c r="C13828" s="16">
        <v>100</v>
      </c>
      <c r="D13828" s="16">
        <v>61</v>
      </c>
      <c r="E13828" s="17">
        <v>37272</v>
      </c>
      <c r="F13828" s="17"/>
    </row>
    <row r="13829" spans="1:6" x14ac:dyDescent="0.25">
      <c r="A13829" s="16" t="s">
        <v>261</v>
      </c>
      <c r="B13829" s="16">
        <v>77338</v>
      </c>
      <c r="C13829" s="16">
        <v>134</v>
      </c>
      <c r="D13829" s="16">
        <v>86</v>
      </c>
      <c r="E13829" s="17">
        <v>34050</v>
      </c>
      <c r="F13829" s="17"/>
    </row>
    <row r="13830" spans="1:6" x14ac:dyDescent="0.25">
      <c r="A13830" s="16" t="s">
        <v>261</v>
      </c>
      <c r="B13830" s="16">
        <v>75227</v>
      </c>
      <c r="C13830" s="16">
        <v>120</v>
      </c>
      <c r="D13830" s="16">
        <v>108.7</v>
      </c>
      <c r="E13830" s="17">
        <v>35647</v>
      </c>
      <c r="F13830" s="17"/>
    </row>
    <row r="13831" spans="1:6" x14ac:dyDescent="0.25">
      <c r="A13831" s="16" t="s">
        <v>261</v>
      </c>
      <c r="B13831" s="16">
        <v>77474</v>
      </c>
      <c r="C13831" s="16">
        <v>90</v>
      </c>
      <c r="D13831" s="16">
        <v>54.5</v>
      </c>
      <c r="E13831" s="17">
        <v>39264</v>
      </c>
      <c r="F13831" s="17"/>
    </row>
    <row r="13832" spans="1:6" x14ac:dyDescent="0.25">
      <c r="A13832" s="16" t="s">
        <v>261</v>
      </c>
      <c r="B13832" s="16">
        <v>78218</v>
      </c>
      <c r="C13832" s="16">
        <v>150</v>
      </c>
      <c r="D13832" s="16">
        <v>86.5</v>
      </c>
      <c r="E13832" s="17">
        <v>36896</v>
      </c>
      <c r="F13832" s="17"/>
    </row>
    <row r="13833" spans="1:6" x14ac:dyDescent="0.25">
      <c r="A13833" s="16" t="s">
        <v>261</v>
      </c>
      <c r="B13833" s="16">
        <v>75150</v>
      </c>
      <c r="C13833" s="16">
        <v>130</v>
      </c>
      <c r="D13833" s="16">
        <v>80.7</v>
      </c>
      <c r="E13833" s="17">
        <v>39316</v>
      </c>
      <c r="F13833" s="17"/>
    </row>
    <row r="13834" spans="1:6" x14ac:dyDescent="0.25">
      <c r="A13834" s="16" t="s">
        <v>261</v>
      </c>
      <c r="B13834" s="16">
        <v>78201</v>
      </c>
      <c r="C13834" s="16">
        <v>60</v>
      </c>
      <c r="D13834" s="16">
        <v>56.5</v>
      </c>
      <c r="E13834" s="17">
        <v>27372</v>
      </c>
      <c r="F13834" s="17"/>
    </row>
    <row r="13835" spans="1:6" x14ac:dyDescent="0.25">
      <c r="A13835" s="16" t="s">
        <v>261</v>
      </c>
      <c r="B13835" s="16">
        <v>79316</v>
      </c>
      <c r="C13835" s="16">
        <v>108</v>
      </c>
      <c r="D13835" s="16">
        <v>80.900000000000006</v>
      </c>
      <c r="E13835" s="17">
        <v>33625</v>
      </c>
      <c r="F13835" s="17"/>
    </row>
    <row r="13836" spans="1:6" x14ac:dyDescent="0.25">
      <c r="A13836" s="16" t="s">
        <v>261</v>
      </c>
      <c r="B13836" s="16">
        <v>75862</v>
      </c>
      <c r="C13836" s="16">
        <v>104</v>
      </c>
      <c r="D13836" s="16">
        <v>77.5</v>
      </c>
      <c r="E13836" s="17">
        <v>37245</v>
      </c>
      <c r="F13836" s="17"/>
    </row>
    <row r="13837" spans="1:6" x14ac:dyDescent="0.25">
      <c r="A13837" s="16" t="s">
        <v>261</v>
      </c>
      <c r="B13837" s="16">
        <v>78155</v>
      </c>
      <c r="C13837" s="16">
        <v>115</v>
      </c>
      <c r="D13837" s="16">
        <v>78.5</v>
      </c>
      <c r="E13837" s="17">
        <v>40604</v>
      </c>
      <c r="F13837" s="17"/>
    </row>
    <row r="13838" spans="1:6" x14ac:dyDescent="0.25">
      <c r="A13838" s="16" t="s">
        <v>261</v>
      </c>
      <c r="B13838" s="16">
        <v>79529</v>
      </c>
      <c r="C13838" s="16">
        <v>66</v>
      </c>
      <c r="D13838" s="16">
        <v>49.9</v>
      </c>
      <c r="E13838" s="17">
        <v>37893</v>
      </c>
      <c r="F13838" s="17"/>
    </row>
    <row r="13839" spans="1:6" x14ac:dyDescent="0.25">
      <c r="A13839" s="16" t="s">
        <v>261</v>
      </c>
      <c r="B13839" s="16">
        <v>75146</v>
      </c>
      <c r="C13839" s="16">
        <v>124</v>
      </c>
      <c r="D13839" s="16">
        <v>89.8</v>
      </c>
      <c r="E13839" s="17">
        <v>39654</v>
      </c>
      <c r="F13839" s="17"/>
    </row>
    <row r="13840" spans="1:6" x14ac:dyDescent="0.25">
      <c r="A13840" s="16" t="s">
        <v>261</v>
      </c>
      <c r="B13840" s="16">
        <v>78652</v>
      </c>
      <c r="C13840" s="16">
        <v>92</v>
      </c>
      <c r="D13840" s="16">
        <v>83.9</v>
      </c>
      <c r="E13840" s="17">
        <v>37467</v>
      </c>
      <c r="F13840" s="17"/>
    </row>
    <row r="13841" spans="1:6" x14ac:dyDescent="0.25">
      <c r="A13841" s="16" t="s">
        <v>261</v>
      </c>
      <c r="B13841" s="16">
        <v>76712</v>
      </c>
      <c r="C13841" s="16">
        <v>120</v>
      </c>
      <c r="D13841" s="16">
        <v>98.3</v>
      </c>
      <c r="E13841" s="17">
        <v>39845</v>
      </c>
      <c r="F13841" s="17"/>
    </row>
    <row r="13842" spans="1:6" x14ac:dyDescent="0.25">
      <c r="A13842" s="16" t="s">
        <v>261</v>
      </c>
      <c r="B13842" s="16">
        <v>77371</v>
      </c>
      <c r="C13842" s="16">
        <v>100</v>
      </c>
      <c r="D13842" s="16">
        <v>64.8</v>
      </c>
      <c r="E13842" s="17">
        <v>34828</v>
      </c>
      <c r="F13842" s="17"/>
    </row>
    <row r="13843" spans="1:6" x14ac:dyDescent="0.25">
      <c r="A13843" s="16" t="s">
        <v>261</v>
      </c>
      <c r="B13843" s="16">
        <v>77089</v>
      </c>
      <c r="C13843" s="16">
        <v>128</v>
      </c>
      <c r="D13843" s="16">
        <v>95</v>
      </c>
      <c r="E13843" s="17">
        <v>41339</v>
      </c>
      <c r="F13843" s="17"/>
    </row>
    <row r="13844" spans="1:6" x14ac:dyDescent="0.25">
      <c r="A13844" s="16" t="s">
        <v>261</v>
      </c>
      <c r="B13844" s="16">
        <v>75402</v>
      </c>
      <c r="C13844" s="16">
        <v>126</v>
      </c>
      <c r="D13844" s="16">
        <v>100.3</v>
      </c>
      <c r="E13844" s="17">
        <v>36202</v>
      </c>
      <c r="F13844" s="17"/>
    </row>
    <row r="13845" spans="1:6" x14ac:dyDescent="0.25">
      <c r="A13845" s="16" t="s">
        <v>261</v>
      </c>
      <c r="B13845" s="16">
        <v>78624</v>
      </c>
      <c r="C13845" s="16">
        <v>60</v>
      </c>
      <c r="D13845" s="16">
        <v>38.6</v>
      </c>
      <c r="E13845" s="17">
        <v>35775</v>
      </c>
      <c r="F13845" s="17"/>
    </row>
    <row r="13846" spans="1:6" x14ac:dyDescent="0.25">
      <c r="A13846" s="16" t="s">
        <v>261</v>
      </c>
      <c r="B13846" s="16">
        <v>78414</v>
      </c>
      <c r="C13846" s="16">
        <v>120</v>
      </c>
      <c r="D13846" s="16">
        <v>77.8</v>
      </c>
      <c r="E13846" s="17">
        <v>35353</v>
      </c>
      <c r="F13846" s="17"/>
    </row>
    <row r="13847" spans="1:6" x14ac:dyDescent="0.25">
      <c r="A13847" s="16" t="s">
        <v>261</v>
      </c>
      <c r="B13847" s="16">
        <v>77083</v>
      </c>
      <c r="C13847" s="16">
        <v>124</v>
      </c>
      <c r="D13847" s="16">
        <v>110.6</v>
      </c>
      <c r="E13847" s="17">
        <v>42103</v>
      </c>
      <c r="F13847" s="17"/>
    </row>
    <row r="13848" spans="1:6" x14ac:dyDescent="0.25">
      <c r="A13848" s="16" t="s">
        <v>261</v>
      </c>
      <c r="B13848" s="16">
        <v>76104</v>
      </c>
      <c r="C13848" s="16">
        <v>161</v>
      </c>
      <c r="D13848" s="16">
        <v>129.69999999999999</v>
      </c>
      <c r="E13848" s="17">
        <v>31525</v>
      </c>
      <c r="F13848" s="17"/>
    </row>
    <row r="13849" spans="1:6" x14ac:dyDescent="0.25">
      <c r="A13849" s="16" t="s">
        <v>261</v>
      </c>
      <c r="B13849" s="16">
        <v>77591</v>
      </c>
      <c r="C13849" s="16">
        <v>100</v>
      </c>
      <c r="D13849" s="16">
        <v>62</v>
      </c>
      <c r="E13849" s="17">
        <v>38565</v>
      </c>
      <c r="F13849" s="17"/>
    </row>
    <row r="13850" spans="1:6" x14ac:dyDescent="0.25">
      <c r="A13850" s="16" t="s">
        <v>261</v>
      </c>
      <c r="B13850" s="16">
        <v>79602</v>
      </c>
      <c r="C13850" s="16">
        <v>120</v>
      </c>
      <c r="D13850" s="16">
        <v>85.7</v>
      </c>
      <c r="E13850" s="17">
        <v>42783</v>
      </c>
      <c r="F13850" s="17"/>
    </row>
    <row r="13851" spans="1:6" x14ac:dyDescent="0.25">
      <c r="A13851" s="16" t="s">
        <v>261</v>
      </c>
      <c r="B13851" s="16">
        <v>75462</v>
      </c>
      <c r="C13851" s="16">
        <v>90</v>
      </c>
      <c r="D13851" s="16">
        <v>81.8</v>
      </c>
      <c r="E13851" s="17">
        <v>40844</v>
      </c>
      <c r="F13851" s="17"/>
    </row>
    <row r="13852" spans="1:6" x14ac:dyDescent="0.25">
      <c r="A13852" s="16" t="s">
        <v>261</v>
      </c>
      <c r="B13852" s="16">
        <v>79902</v>
      </c>
      <c r="C13852" s="16">
        <v>182</v>
      </c>
      <c r="D13852" s="16">
        <v>117.3</v>
      </c>
      <c r="E13852" s="17">
        <v>33984</v>
      </c>
      <c r="F13852" s="17"/>
    </row>
    <row r="13853" spans="1:6" x14ac:dyDescent="0.25">
      <c r="A13853" s="16" t="s">
        <v>261</v>
      </c>
      <c r="B13853" s="16">
        <v>76844</v>
      </c>
      <c r="C13853" s="16">
        <v>39</v>
      </c>
      <c r="D13853" s="16">
        <v>32.700000000000003</v>
      </c>
      <c r="E13853" s="17">
        <v>34578</v>
      </c>
      <c r="F13853" s="17"/>
    </row>
    <row r="13854" spans="1:6" x14ac:dyDescent="0.25">
      <c r="A13854" s="16" t="s">
        <v>261</v>
      </c>
      <c r="B13854" s="16">
        <v>76384</v>
      </c>
      <c r="C13854" s="16">
        <v>120</v>
      </c>
      <c r="D13854" s="16">
        <v>109.1</v>
      </c>
      <c r="E13854" s="17">
        <v>33414</v>
      </c>
      <c r="F13854" s="17"/>
    </row>
    <row r="13855" spans="1:6" x14ac:dyDescent="0.25">
      <c r="A13855" s="16" t="s">
        <v>261</v>
      </c>
      <c r="B13855" s="16">
        <v>75218</v>
      </c>
      <c r="C13855" s="16">
        <v>75</v>
      </c>
      <c r="D13855" s="16">
        <v>38.299999999999997</v>
      </c>
      <c r="E13855" s="17">
        <v>36696</v>
      </c>
      <c r="F13855" s="17"/>
    </row>
    <row r="13856" spans="1:6" x14ac:dyDescent="0.25">
      <c r="A13856" s="16" t="s">
        <v>261</v>
      </c>
      <c r="B13856" s="16">
        <v>77575</v>
      </c>
      <c r="C13856" s="16">
        <v>118</v>
      </c>
      <c r="D13856" s="16">
        <v>76.7</v>
      </c>
      <c r="E13856" s="17">
        <v>35030</v>
      </c>
      <c r="F13856" s="17"/>
    </row>
    <row r="13857" spans="1:6" x14ac:dyDescent="0.25">
      <c r="A13857" s="16" t="s">
        <v>261</v>
      </c>
      <c r="B13857" s="16">
        <v>78539</v>
      </c>
      <c r="C13857" s="16">
        <v>120</v>
      </c>
      <c r="D13857" s="16">
        <v>112.1</v>
      </c>
      <c r="E13857" s="17">
        <v>36292</v>
      </c>
      <c r="F13857" s="17"/>
    </row>
    <row r="13858" spans="1:6" x14ac:dyDescent="0.25">
      <c r="A13858" s="16" t="s">
        <v>261</v>
      </c>
      <c r="B13858" s="16">
        <v>75956</v>
      </c>
      <c r="C13858" s="16">
        <v>114</v>
      </c>
      <c r="D13858" s="16">
        <v>70.099999999999994</v>
      </c>
      <c r="E13858" s="17">
        <v>34240</v>
      </c>
      <c r="F13858" s="17"/>
    </row>
    <row r="13859" spans="1:6" x14ac:dyDescent="0.25">
      <c r="A13859" s="16" t="s">
        <v>261</v>
      </c>
      <c r="B13859" s="16">
        <v>77450</v>
      </c>
      <c r="C13859" s="16">
        <v>125</v>
      </c>
      <c r="D13859" s="16">
        <v>84.2</v>
      </c>
      <c r="E13859" s="17">
        <v>39723</v>
      </c>
      <c r="F13859" s="17"/>
    </row>
    <row r="13860" spans="1:6" x14ac:dyDescent="0.25">
      <c r="A13860" s="16" t="s">
        <v>261</v>
      </c>
      <c r="B13860" s="16">
        <v>76103</v>
      </c>
      <c r="C13860" s="16">
        <v>179</v>
      </c>
      <c r="D13860" s="16">
        <v>153.6</v>
      </c>
      <c r="E13860" s="17">
        <v>31358</v>
      </c>
      <c r="F13860" s="17"/>
    </row>
    <row r="13861" spans="1:6" x14ac:dyDescent="0.25">
      <c r="A13861" s="16" t="s">
        <v>261</v>
      </c>
      <c r="B13861" s="16">
        <v>77520</v>
      </c>
      <c r="C13861" s="16">
        <v>100</v>
      </c>
      <c r="D13861" s="16">
        <v>66.400000000000006</v>
      </c>
      <c r="E13861" s="17">
        <v>34302</v>
      </c>
      <c r="F13861" s="17"/>
    </row>
    <row r="13862" spans="1:6" x14ac:dyDescent="0.25">
      <c r="A13862" s="16" t="s">
        <v>261</v>
      </c>
      <c r="B13862" s="16">
        <v>78639</v>
      </c>
      <c r="C13862" s="16">
        <v>122</v>
      </c>
      <c r="D13862" s="16">
        <v>74.8</v>
      </c>
      <c r="E13862" s="17">
        <v>38209</v>
      </c>
      <c r="F13862" s="17"/>
    </row>
    <row r="13863" spans="1:6" x14ac:dyDescent="0.25">
      <c r="A13863" s="16" t="s">
        <v>261</v>
      </c>
      <c r="B13863" s="16">
        <v>76821</v>
      </c>
      <c r="C13863" s="16">
        <v>114</v>
      </c>
      <c r="D13863" s="16">
        <v>52.5</v>
      </c>
      <c r="E13863" s="17">
        <v>35309</v>
      </c>
      <c r="F13863" s="17"/>
    </row>
    <row r="13864" spans="1:6" x14ac:dyDescent="0.25">
      <c r="A13864" s="16" t="s">
        <v>261</v>
      </c>
      <c r="B13864" s="16">
        <v>78014</v>
      </c>
      <c r="C13864" s="16">
        <v>60</v>
      </c>
      <c r="D13864" s="16">
        <v>56.6</v>
      </c>
      <c r="E13864" s="17">
        <v>40722</v>
      </c>
      <c r="F13864" s="17"/>
    </row>
    <row r="13865" spans="1:6" x14ac:dyDescent="0.25">
      <c r="A13865" s="16" t="s">
        <v>261</v>
      </c>
      <c r="B13865" s="16">
        <v>78666</v>
      </c>
      <c r="C13865" s="16">
        <v>116</v>
      </c>
      <c r="D13865" s="16">
        <v>67.2</v>
      </c>
      <c r="E13865" s="17">
        <v>33512</v>
      </c>
      <c r="F13865" s="17"/>
    </row>
    <row r="13866" spans="1:6" x14ac:dyDescent="0.25">
      <c r="A13866" s="16" t="s">
        <v>261</v>
      </c>
      <c r="B13866" s="16">
        <v>78224</v>
      </c>
      <c r="C13866" s="16">
        <v>128</v>
      </c>
      <c r="D13866" s="16">
        <v>109.2</v>
      </c>
      <c r="E13866" s="17">
        <v>41339</v>
      </c>
      <c r="F13866" s="17"/>
    </row>
    <row r="13867" spans="1:6" x14ac:dyDescent="0.25">
      <c r="A13867" s="16" t="s">
        <v>261</v>
      </c>
      <c r="B13867" s="16">
        <v>77479</v>
      </c>
      <c r="C13867" s="16">
        <v>90</v>
      </c>
      <c r="D13867" s="16">
        <v>67.2</v>
      </c>
      <c r="E13867" s="17">
        <v>42214</v>
      </c>
      <c r="F13867" s="17"/>
    </row>
    <row r="13868" spans="1:6" x14ac:dyDescent="0.25">
      <c r="A13868" s="16" t="s">
        <v>261</v>
      </c>
      <c r="B13868" s="16">
        <v>76012</v>
      </c>
      <c r="C13868" s="16">
        <v>122</v>
      </c>
      <c r="D13868" s="16">
        <v>84.7</v>
      </c>
      <c r="E13868" s="17">
        <v>32723</v>
      </c>
      <c r="F13868" s="17"/>
    </row>
    <row r="13869" spans="1:6" x14ac:dyDescent="0.25">
      <c r="A13869" s="16" t="s">
        <v>261</v>
      </c>
      <c r="B13869" s="16">
        <v>75961</v>
      </c>
      <c r="C13869" s="16">
        <v>60</v>
      </c>
      <c r="E13869" s="17">
        <v>41214</v>
      </c>
      <c r="F13869" s="17"/>
    </row>
    <row r="13870" spans="1:6" x14ac:dyDescent="0.25">
      <c r="A13870" s="16" t="s">
        <v>261</v>
      </c>
      <c r="B13870" s="16">
        <v>76248</v>
      </c>
      <c r="C13870" s="16">
        <v>138</v>
      </c>
      <c r="D13870" s="16">
        <v>144.30000000000001</v>
      </c>
      <c r="E13870" s="17">
        <v>38152</v>
      </c>
      <c r="F13870" s="17"/>
    </row>
    <row r="13871" spans="1:6" x14ac:dyDescent="0.25">
      <c r="A13871" s="16" t="s">
        <v>261</v>
      </c>
      <c r="B13871" s="16">
        <v>75670</v>
      </c>
      <c r="C13871" s="16">
        <v>169</v>
      </c>
      <c r="D13871" s="16">
        <v>111.4</v>
      </c>
      <c r="E13871" s="17">
        <v>31498</v>
      </c>
      <c r="F13871" s="17"/>
    </row>
    <row r="13872" spans="1:6" x14ac:dyDescent="0.25">
      <c r="A13872" s="16" t="s">
        <v>261</v>
      </c>
      <c r="B13872" s="16">
        <v>76704</v>
      </c>
      <c r="C13872" s="16">
        <v>132</v>
      </c>
      <c r="D13872" s="16">
        <v>91.3</v>
      </c>
      <c r="E13872" s="17">
        <v>34512</v>
      </c>
      <c r="F13872" s="17"/>
    </row>
    <row r="13873" spans="1:6" x14ac:dyDescent="0.25">
      <c r="A13873" s="16" t="s">
        <v>261</v>
      </c>
      <c r="B13873" s="16">
        <v>76549</v>
      </c>
      <c r="C13873" s="16">
        <v>120</v>
      </c>
      <c r="D13873" s="16">
        <v>98.3</v>
      </c>
      <c r="E13873" s="17">
        <v>43125</v>
      </c>
      <c r="F13873" s="17"/>
    </row>
    <row r="13874" spans="1:6" x14ac:dyDescent="0.25">
      <c r="A13874" s="16" t="s">
        <v>261</v>
      </c>
      <c r="B13874" s="16">
        <v>76502</v>
      </c>
      <c r="C13874" s="16">
        <v>60</v>
      </c>
      <c r="D13874" s="16">
        <v>45.7</v>
      </c>
      <c r="E13874" s="17">
        <v>41837</v>
      </c>
      <c r="F13874" s="17"/>
    </row>
    <row r="13875" spans="1:6" x14ac:dyDescent="0.25">
      <c r="A13875" s="16" t="s">
        <v>261</v>
      </c>
      <c r="B13875" s="16">
        <v>75147</v>
      </c>
      <c r="C13875" s="16">
        <v>60</v>
      </c>
      <c r="D13875" s="16">
        <v>38.799999999999997</v>
      </c>
      <c r="E13875" s="17">
        <v>43457</v>
      </c>
      <c r="F13875" s="17"/>
    </row>
    <row r="13876" spans="1:6" x14ac:dyDescent="0.25">
      <c r="A13876" s="16" t="s">
        <v>261</v>
      </c>
      <c r="B13876" s="16">
        <v>76086</v>
      </c>
      <c r="C13876" s="16">
        <v>120</v>
      </c>
      <c r="D13876" s="16">
        <v>83.5</v>
      </c>
      <c r="E13876" s="17">
        <v>33543</v>
      </c>
      <c r="F13876" s="17"/>
    </row>
    <row r="13877" spans="1:6" x14ac:dyDescent="0.25">
      <c r="A13877" s="16" t="s">
        <v>261</v>
      </c>
      <c r="B13877" s="16">
        <v>78643</v>
      </c>
      <c r="C13877" s="16">
        <v>116</v>
      </c>
      <c r="D13877" s="16">
        <v>53.9</v>
      </c>
      <c r="E13877" s="17">
        <v>33844</v>
      </c>
      <c r="F13877" s="17"/>
    </row>
    <row r="13878" spans="1:6" x14ac:dyDescent="0.25">
      <c r="A13878" s="16" t="s">
        <v>261</v>
      </c>
      <c r="B13878" s="16">
        <v>75237</v>
      </c>
      <c r="C13878" s="16">
        <v>124</v>
      </c>
      <c r="D13878" s="16">
        <v>79.900000000000006</v>
      </c>
      <c r="E13878" s="17">
        <v>36594</v>
      </c>
      <c r="F13878" s="17"/>
    </row>
    <row r="13879" spans="1:6" x14ac:dyDescent="0.25">
      <c r="A13879" s="16" t="s">
        <v>261</v>
      </c>
      <c r="B13879" s="16">
        <v>78229</v>
      </c>
      <c r="C13879" s="16">
        <v>170</v>
      </c>
      <c r="D13879" s="16">
        <v>128.6</v>
      </c>
      <c r="E13879" s="17">
        <v>32485</v>
      </c>
      <c r="F13879" s="17"/>
    </row>
    <row r="13880" spans="1:6" x14ac:dyDescent="0.25">
      <c r="A13880" s="16" t="s">
        <v>261</v>
      </c>
      <c r="B13880" s="16">
        <v>79106</v>
      </c>
      <c r="C13880" s="16">
        <v>116</v>
      </c>
      <c r="D13880" s="16">
        <v>88.3</v>
      </c>
      <c r="E13880" s="17">
        <v>30553</v>
      </c>
      <c r="F13880" s="17"/>
    </row>
    <row r="13881" spans="1:6" x14ac:dyDescent="0.25">
      <c r="A13881" s="16" t="s">
        <v>261</v>
      </c>
      <c r="B13881" s="16">
        <v>76051</v>
      </c>
      <c r="C13881" s="16">
        <v>132</v>
      </c>
      <c r="D13881" s="16">
        <v>108.3</v>
      </c>
      <c r="E13881" s="17">
        <v>38888</v>
      </c>
      <c r="F13881" s="17"/>
    </row>
    <row r="13882" spans="1:6" x14ac:dyDescent="0.25">
      <c r="A13882" s="16" t="s">
        <v>261</v>
      </c>
      <c r="B13882" s="16">
        <v>76513</v>
      </c>
      <c r="C13882" s="16">
        <v>114</v>
      </c>
      <c r="D13882" s="16">
        <v>92.7</v>
      </c>
      <c r="E13882" s="17">
        <v>37635</v>
      </c>
      <c r="F13882" s="17"/>
    </row>
    <row r="13883" spans="1:6" x14ac:dyDescent="0.25">
      <c r="A13883" s="16" t="s">
        <v>261</v>
      </c>
      <c r="B13883" s="16">
        <v>77055</v>
      </c>
      <c r="C13883" s="16">
        <v>187</v>
      </c>
      <c r="D13883" s="16">
        <v>143</v>
      </c>
      <c r="E13883" s="17">
        <v>40449</v>
      </c>
      <c r="F13883" s="17"/>
    </row>
    <row r="13884" spans="1:6" x14ac:dyDescent="0.25">
      <c r="A13884" s="16" t="s">
        <v>261</v>
      </c>
      <c r="B13884" s="16">
        <v>78414</v>
      </c>
      <c r="C13884" s="16">
        <v>120</v>
      </c>
      <c r="D13884" s="16">
        <v>116.7</v>
      </c>
      <c r="E13884" s="17">
        <v>38932</v>
      </c>
      <c r="F13884" s="17"/>
    </row>
    <row r="13885" spans="1:6" x14ac:dyDescent="0.25">
      <c r="A13885" s="16" t="s">
        <v>261</v>
      </c>
      <c r="B13885" s="16">
        <v>75209</v>
      </c>
      <c r="C13885" s="16">
        <v>150</v>
      </c>
      <c r="D13885" s="16">
        <v>96.6</v>
      </c>
      <c r="E13885" s="17">
        <v>35970</v>
      </c>
      <c r="F13885" s="17"/>
    </row>
    <row r="13886" spans="1:6" x14ac:dyDescent="0.25">
      <c r="A13886" s="16" t="s">
        <v>261</v>
      </c>
      <c r="B13886" s="16">
        <v>78155</v>
      </c>
      <c r="C13886" s="16">
        <v>134</v>
      </c>
      <c r="D13886" s="16">
        <v>77.8</v>
      </c>
      <c r="E13886" s="17">
        <v>35369</v>
      </c>
      <c r="F13886" s="17"/>
    </row>
    <row r="13887" spans="1:6" x14ac:dyDescent="0.25">
      <c r="A13887" s="16" t="s">
        <v>261</v>
      </c>
      <c r="B13887" s="16">
        <v>76240</v>
      </c>
      <c r="C13887" s="16">
        <v>122</v>
      </c>
      <c r="D13887" s="16">
        <v>84.4</v>
      </c>
      <c r="E13887" s="17">
        <v>35010</v>
      </c>
      <c r="F13887" s="17"/>
    </row>
    <row r="13888" spans="1:6" x14ac:dyDescent="0.25">
      <c r="A13888" s="16" t="s">
        <v>261</v>
      </c>
      <c r="B13888" s="16">
        <v>77377</v>
      </c>
      <c r="C13888" s="16">
        <v>135</v>
      </c>
      <c r="D13888" s="16">
        <v>99</v>
      </c>
      <c r="E13888" s="17">
        <v>40225</v>
      </c>
      <c r="F13888" s="17"/>
    </row>
    <row r="13889" spans="1:6" x14ac:dyDescent="0.25">
      <c r="A13889" s="16" t="s">
        <v>261</v>
      </c>
      <c r="B13889" s="16">
        <v>75401</v>
      </c>
      <c r="C13889" s="16">
        <v>103</v>
      </c>
      <c r="D13889" s="16">
        <v>79.099999999999994</v>
      </c>
      <c r="E13889" s="17">
        <v>34495</v>
      </c>
      <c r="F13889" s="17"/>
    </row>
    <row r="13890" spans="1:6" x14ac:dyDescent="0.25">
      <c r="A13890" s="16" t="s">
        <v>261</v>
      </c>
      <c r="B13890" s="16">
        <v>78539</v>
      </c>
      <c r="C13890" s="16">
        <v>94</v>
      </c>
      <c r="D13890" s="16">
        <v>101.8</v>
      </c>
      <c r="E13890" s="17">
        <v>41587</v>
      </c>
      <c r="F13890" s="17"/>
    </row>
    <row r="13891" spans="1:6" x14ac:dyDescent="0.25">
      <c r="A13891" s="16" t="s">
        <v>261</v>
      </c>
      <c r="B13891" s="16">
        <v>76086</v>
      </c>
      <c r="C13891" s="16">
        <v>122</v>
      </c>
      <c r="D13891" s="16">
        <v>77.599999999999994</v>
      </c>
      <c r="E13891" s="17">
        <v>31352</v>
      </c>
      <c r="F13891" s="17"/>
    </row>
    <row r="13892" spans="1:6" x14ac:dyDescent="0.25">
      <c r="A13892" s="16" t="s">
        <v>261</v>
      </c>
      <c r="B13892" s="16">
        <v>75501</v>
      </c>
      <c r="C13892" s="16">
        <v>95</v>
      </c>
      <c r="D13892" s="16">
        <v>67.900000000000006</v>
      </c>
      <c r="E13892" s="17">
        <v>35018</v>
      </c>
      <c r="F13892" s="17"/>
    </row>
    <row r="13893" spans="1:6" x14ac:dyDescent="0.25">
      <c r="A13893" s="16" t="s">
        <v>261</v>
      </c>
      <c r="B13893" s="16">
        <v>79520</v>
      </c>
      <c r="C13893" s="16">
        <v>60</v>
      </c>
      <c r="D13893" s="16">
        <v>20</v>
      </c>
      <c r="E13893" s="17">
        <v>33765</v>
      </c>
      <c r="F13893" s="17"/>
    </row>
    <row r="13894" spans="1:6" x14ac:dyDescent="0.25">
      <c r="A13894" s="16" t="s">
        <v>261</v>
      </c>
      <c r="B13894" s="16">
        <v>79322</v>
      </c>
      <c r="C13894" s="16">
        <v>53</v>
      </c>
      <c r="D13894" s="16">
        <v>22</v>
      </c>
      <c r="E13894" s="17">
        <v>34414</v>
      </c>
      <c r="F13894" s="17"/>
    </row>
    <row r="13895" spans="1:6" x14ac:dyDescent="0.25">
      <c r="A13895" s="16" t="s">
        <v>261</v>
      </c>
      <c r="B13895" s="16">
        <v>76550</v>
      </c>
      <c r="C13895" s="16">
        <v>120</v>
      </c>
      <c r="D13895" s="16">
        <v>39.1</v>
      </c>
      <c r="E13895" s="17">
        <v>33070</v>
      </c>
      <c r="F13895" s="17"/>
    </row>
    <row r="13896" spans="1:6" x14ac:dyDescent="0.25">
      <c r="A13896" s="16" t="s">
        <v>261</v>
      </c>
      <c r="B13896" s="16">
        <v>79502</v>
      </c>
      <c r="C13896" s="16">
        <v>80</v>
      </c>
      <c r="D13896" s="16">
        <v>28.3</v>
      </c>
      <c r="E13896" s="17">
        <v>38608</v>
      </c>
      <c r="F13896" s="17"/>
    </row>
    <row r="13897" spans="1:6" x14ac:dyDescent="0.25">
      <c r="A13897" s="16" t="s">
        <v>261</v>
      </c>
      <c r="B13897" s="16">
        <v>77656</v>
      </c>
      <c r="C13897" s="16">
        <v>67</v>
      </c>
      <c r="D13897" s="16">
        <v>33.799999999999997</v>
      </c>
      <c r="E13897" s="17">
        <v>34501</v>
      </c>
      <c r="F13897" s="17"/>
    </row>
    <row r="13898" spans="1:6" x14ac:dyDescent="0.25">
      <c r="A13898" s="16" t="s">
        <v>261</v>
      </c>
      <c r="B13898" s="16">
        <v>75246</v>
      </c>
      <c r="C13898" s="16">
        <v>50</v>
      </c>
      <c r="D13898" s="16">
        <v>45.3</v>
      </c>
      <c r="E13898" s="17">
        <v>43328</v>
      </c>
      <c r="F13898" s="17"/>
    </row>
    <row r="13899" spans="1:6" x14ac:dyDescent="0.25">
      <c r="A13899" s="16" t="s">
        <v>261</v>
      </c>
      <c r="B13899" s="16">
        <v>79756</v>
      </c>
      <c r="C13899" s="16">
        <v>90</v>
      </c>
      <c r="D13899" s="16">
        <v>49</v>
      </c>
      <c r="E13899" s="17">
        <v>34866</v>
      </c>
      <c r="F13899" s="17"/>
    </row>
    <row r="13900" spans="1:6" x14ac:dyDescent="0.25">
      <c r="A13900" s="16" t="s">
        <v>261</v>
      </c>
      <c r="B13900" s="16">
        <v>78240</v>
      </c>
      <c r="C13900" s="16">
        <v>146</v>
      </c>
      <c r="D13900" s="16">
        <v>102.8</v>
      </c>
      <c r="E13900" s="17">
        <v>39184</v>
      </c>
      <c r="F13900" s="17"/>
    </row>
    <row r="13901" spans="1:6" x14ac:dyDescent="0.25">
      <c r="A13901" s="16" t="s">
        <v>261</v>
      </c>
      <c r="B13901" s="16">
        <v>78154</v>
      </c>
      <c r="C13901" s="16">
        <v>128</v>
      </c>
      <c r="D13901" s="16">
        <v>79.599999999999994</v>
      </c>
      <c r="E13901" s="17">
        <v>42657</v>
      </c>
      <c r="F13901" s="17"/>
    </row>
    <row r="13902" spans="1:6" x14ac:dyDescent="0.25">
      <c r="A13902" s="16" t="s">
        <v>261</v>
      </c>
      <c r="B13902" s="16">
        <v>79936</v>
      </c>
      <c r="C13902" s="16">
        <v>104</v>
      </c>
      <c r="D13902" s="16">
        <v>100.2</v>
      </c>
      <c r="E13902" s="17">
        <v>32094</v>
      </c>
      <c r="F13902" s="17"/>
    </row>
    <row r="13903" spans="1:6" x14ac:dyDescent="0.25">
      <c r="A13903" s="16" t="s">
        <v>261</v>
      </c>
      <c r="B13903" s="16">
        <v>75707</v>
      </c>
      <c r="C13903" s="16">
        <v>6</v>
      </c>
      <c r="D13903" s="16">
        <v>80.3</v>
      </c>
      <c r="E13903" s="17">
        <v>43195</v>
      </c>
      <c r="F13903" s="17"/>
    </row>
    <row r="13904" spans="1:6" x14ac:dyDescent="0.25">
      <c r="A13904" s="16" t="s">
        <v>261</v>
      </c>
      <c r="B13904" s="16">
        <v>78384</v>
      </c>
      <c r="C13904" s="16">
        <v>90</v>
      </c>
      <c r="D13904" s="16">
        <v>64.099999999999994</v>
      </c>
      <c r="E13904" s="17">
        <v>34207</v>
      </c>
      <c r="F13904" s="17"/>
    </row>
    <row r="13905" spans="1:6" x14ac:dyDescent="0.25">
      <c r="A13905" s="16" t="s">
        <v>261</v>
      </c>
      <c r="B13905" s="16">
        <v>76119</v>
      </c>
      <c r="C13905" s="16">
        <v>100</v>
      </c>
      <c r="D13905" s="16">
        <v>79.2</v>
      </c>
      <c r="E13905" s="17">
        <v>37770</v>
      </c>
      <c r="F13905" s="17"/>
    </row>
    <row r="13906" spans="1:6" x14ac:dyDescent="0.25">
      <c r="A13906" s="16" t="s">
        <v>261</v>
      </c>
      <c r="B13906" s="16">
        <v>75165</v>
      </c>
      <c r="C13906" s="16">
        <v>121</v>
      </c>
      <c r="D13906" s="16">
        <v>98</v>
      </c>
      <c r="E13906" s="17">
        <v>42766</v>
      </c>
      <c r="F13906" s="17"/>
    </row>
    <row r="13907" spans="1:6" x14ac:dyDescent="0.25">
      <c r="A13907" s="16" t="s">
        <v>261</v>
      </c>
      <c r="B13907" s="16">
        <v>78503</v>
      </c>
      <c r="C13907" s="16">
        <v>120</v>
      </c>
      <c r="D13907" s="16">
        <v>110.9</v>
      </c>
      <c r="E13907" s="17">
        <v>34640</v>
      </c>
      <c r="F13907" s="17"/>
    </row>
    <row r="13908" spans="1:6" x14ac:dyDescent="0.25">
      <c r="A13908" s="16" t="s">
        <v>261</v>
      </c>
      <c r="B13908" s="16">
        <v>76092</v>
      </c>
      <c r="C13908" s="16">
        <v>112</v>
      </c>
      <c r="D13908" s="16">
        <v>65.599999999999994</v>
      </c>
      <c r="E13908" s="17">
        <v>40268</v>
      </c>
      <c r="F13908" s="17"/>
    </row>
    <row r="13909" spans="1:6" x14ac:dyDescent="0.25">
      <c r="A13909" s="16" t="s">
        <v>261</v>
      </c>
      <c r="B13909" s="16">
        <v>75708</v>
      </c>
      <c r="C13909" s="16">
        <v>42</v>
      </c>
      <c r="D13909" s="16">
        <v>97.2</v>
      </c>
      <c r="E13909" s="17">
        <v>40966</v>
      </c>
      <c r="F13909" s="17"/>
    </row>
    <row r="13910" spans="1:6" x14ac:dyDescent="0.25">
      <c r="A13910" s="16" t="s">
        <v>261</v>
      </c>
      <c r="B13910" s="16">
        <v>75075</v>
      </c>
      <c r="C13910" s="16">
        <v>120</v>
      </c>
      <c r="D13910" s="16">
        <v>67.7</v>
      </c>
      <c r="E13910" s="17">
        <v>32903</v>
      </c>
      <c r="F13910" s="17"/>
    </row>
    <row r="13911" spans="1:6" x14ac:dyDescent="0.25">
      <c r="A13911" s="16" t="s">
        <v>261</v>
      </c>
      <c r="B13911" s="16">
        <v>78550</v>
      </c>
      <c r="C13911" s="16">
        <v>115</v>
      </c>
      <c r="D13911" s="16">
        <v>111.5</v>
      </c>
      <c r="E13911" s="17">
        <v>39114</v>
      </c>
      <c r="F13911" s="17"/>
    </row>
    <row r="13912" spans="1:6" x14ac:dyDescent="0.25">
      <c r="A13912" s="16" t="s">
        <v>261</v>
      </c>
      <c r="B13912" s="16">
        <v>75503</v>
      </c>
      <c r="C13912" s="16">
        <v>129</v>
      </c>
      <c r="D13912" s="16">
        <v>98.1</v>
      </c>
      <c r="E13912" s="17">
        <v>34733</v>
      </c>
      <c r="F13912" s="17"/>
    </row>
    <row r="13913" spans="1:6" x14ac:dyDescent="0.25">
      <c r="A13913" s="16" t="s">
        <v>261</v>
      </c>
      <c r="B13913" s="16">
        <v>77954</v>
      </c>
      <c r="C13913" s="16">
        <v>98</v>
      </c>
      <c r="D13913" s="16">
        <v>57.3</v>
      </c>
      <c r="E13913" s="17">
        <v>34066</v>
      </c>
      <c r="F13913" s="17"/>
    </row>
    <row r="13914" spans="1:6" x14ac:dyDescent="0.25">
      <c r="A13914" s="16" t="s">
        <v>261</v>
      </c>
      <c r="B13914" s="16">
        <v>78240</v>
      </c>
      <c r="C13914" s="16">
        <v>120</v>
      </c>
      <c r="D13914" s="16">
        <v>103.2</v>
      </c>
      <c r="E13914" s="17">
        <v>39995</v>
      </c>
      <c r="F13914" s="17"/>
    </row>
    <row r="13915" spans="1:6" x14ac:dyDescent="0.25">
      <c r="A13915" s="16" t="s">
        <v>261</v>
      </c>
      <c r="B13915" s="16">
        <v>79707</v>
      </c>
      <c r="C13915" s="16">
        <v>133</v>
      </c>
      <c r="D13915" s="16">
        <v>76.400000000000006</v>
      </c>
      <c r="E13915" s="17">
        <v>35206</v>
      </c>
      <c r="F13915" s="17"/>
    </row>
    <row r="13916" spans="1:6" x14ac:dyDescent="0.25">
      <c r="A13916" s="16" t="s">
        <v>261</v>
      </c>
      <c r="B13916" s="16">
        <v>77365</v>
      </c>
      <c r="C13916" s="16">
        <v>122</v>
      </c>
      <c r="E13916" s="17">
        <v>43853</v>
      </c>
      <c r="F13916" s="17"/>
    </row>
    <row r="13917" spans="1:6" x14ac:dyDescent="0.25">
      <c r="A13917" s="16" t="s">
        <v>261</v>
      </c>
      <c r="B13917" s="16">
        <v>78207</v>
      </c>
      <c r="C13917" s="16">
        <v>51</v>
      </c>
      <c r="D13917" s="16">
        <v>48.7</v>
      </c>
      <c r="E13917" s="17">
        <v>34262</v>
      </c>
      <c r="F13917" s="17"/>
    </row>
    <row r="13918" spans="1:6" x14ac:dyDescent="0.25">
      <c r="A13918" s="16" t="s">
        <v>261</v>
      </c>
      <c r="B13918" s="16">
        <v>77707</v>
      </c>
      <c r="C13918" s="16">
        <v>82</v>
      </c>
      <c r="D13918" s="16">
        <v>61.2</v>
      </c>
      <c r="E13918" s="17">
        <v>35640</v>
      </c>
      <c r="F13918" s="17"/>
    </row>
    <row r="13919" spans="1:6" x14ac:dyDescent="0.25">
      <c r="A13919" s="16" t="s">
        <v>261</v>
      </c>
      <c r="B13919" s="16">
        <v>77074</v>
      </c>
      <c r="C13919" s="16">
        <v>305</v>
      </c>
      <c r="D13919" s="16">
        <v>126.6</v>
      </c>
      <c r="E13919" s="17">
        <v>39278</v>
      </c>
      <c r="F13919" s="17"/>
    </row>
    <row r="13920" spans="1:6" x14ac:dyDescent="0.25">
      <c r="A13920" s="16" t="s">
        <v>261</v>
      </c>
      <c r="B13920" s="16">
        <v>77502</v>
      </c>
      <c r="C13920" s="16">
        <v>112</v>
      </c>
      <c r="D13920" s="16">
        <v>100.7</v>
      </c>
      <c r="E13920" s="17">
        <v>34473</v>
      </c>
      <c r="F13920" s="17"/>
    </row>
    <row r="13921" spans="1:6" x14ac:dyDescent="0.25">
      <c r="A13921" s="16" t="s">
        <v>261</v>
      </c>
      <c r="B13921" s="16">
        <v>77340</v>
      </c>
      <c r="C13921" s="16">
        <v>84</v>
      </c>
      <c r="D13921" s="16">
        <v>65.7</v>
      </c>
      <c r="E13921" s="17">
        <v>35601</v>
      </c>
      <c r="F13921" s="17"/>
    </row>
    <row r="13922" spans="1:6" x14ac:dyDescent="0.25">
      <c r="A13922" s="16" t="s">
        <v>261</v>
      </c>
      <c r="B13922" s="16">
        <v>77076</v>
      </c>
      <c r="C13922" s="16">
        <v>202</v>
      </c>
      <c r="D13922" s="16">
        <v>93.2</v>
      </c>
      <c r="E13922" s="17">
        <v>34613</v>
      </c>
      <c r="F13922" s="17"/>
    </row>
    <row r="13923" spans="1:6" x14ac:dyDescent="0.25">
      <c r="A13923" s="16" t="s">
        <v>261</v>
      </c>
      <c r="B13923" s="16">
        <v>75773</v>
      </c>
      <c r="C13923" s="16">
        <v>115</v>
      </c>
      <c r="D13923" s="16">
        <v>88.7</v>
      </c>
      <c r="E13923" s="17">
        <v>35465</v>
      </c>
      <c r="F13923" s="17"/>
    </row>
    <row r="13924" spans="1:6" x14ac:dyDescent="0.25">
      <c r="A13924" s="16" t="s">
        <v>261</v>
      </c>
      <c r="B13924" s="16">
        <v>78801</v>
      </c>
      <c r="C13924" s="16">
        <v>200</v>
      </c>
      <c r="D13924" s="16">
        <v>98.1</v>
      </c>
      <c r="E13924" s="17">
        <v>31212</v>
      </c>
      <c r="F13924" s="17"/>
    </row>
    <row r="13925" spans="1:6" x14ac:dyDescent="0.25">
      <c r="A13925" s="16" t="s">
        <v>261</v>
      </c>
      <c r="B13925" s="16">
        <v>75227</v>
      </c>
      <c r="C13925" s="16">
        <v>90</v>
      </c>
      <c r="D13925" s="16">
        <v>46.1</v>
      </c>
      <c r="E13925" s="17">
        <v>40527</v>
      </c>
      <c r="F13925" s="17"/>
    </row>
    <row r="13926" spans="1:6" x14ac:dyDescent="0.25">
      <c r="A13926" s="16" t="s">
        <v>261</v>
      </c>
      <c r="B13926" s="16">
        <v>76470</v>
      </c>
      <c r="C13926" s="16">
        <v>80</v>
      </c>
      <c r="D13926" s="16">
        <v>37.4</v>
      </c>
      <c r="E13926" s="17">
        <v>37986</v>
      </c>
      <c r="F13926" s="17"/>
    </row>
    <row r="13927" spans="1:6" x14ac:dyDescent="0.25">
      <c r="A13927" s="16" t="s">
        <v>261</v>
      </c>
      <c r="B13927" s="16">
        <v>79416</v>
      </c>
      <c r="C13927" s="16">
        <v>140</v>
      </c>
      <c r="D13927" s="16">
        <v>121.3</v>
      </c>
      <c r="E13927" s="17">
        <v>37972</v>
      </c>
      <c r="F13927" s="17"/>
    </row>
    <row r="13928" spans="1:6" x14ac:dyDescent="0.25">
      <c r="A13928" s="16" t="s">
        <v>261</v>
      </c>
      <c r="B13928" s="16">
        <v>79521</v>
      </c>
      <c r="C13928" s="16">
        <v>68</v>
      </c>
      <c r="D13928" s="16">
        <v>37.299999999999997</v>
      </c>
      <c r="E13928" s="17">
        <v>33700</v>
      </c>
      <c r="F13928" s="17"/>
    </row>
    <row r="13929" spans="1:6" x14ac:dyDescent="0.25">
      <c r="A13929" s="16" t="s">
        <v>261</v>
      </c>
      <c r="B13929" s="16">
        <v>75972</v>
      </c>
      <c r="C13929" s="16">
        <v>90</v>
      </c>
      <c r="D13929" s="16">
        <v>54.1</v>
      </c>
      <c r="E13929" s="17">
        <v>35697</v>
      </c>
      <c r="F13929" s="17"/>
    </row>
    <row r="13930" spans="1:6" x14ac:dyDescent="0.25">
      <c r="A13930" s="16" t="s">
        <v>261</v>
      </c>
      <c r="B13930" s="16">
        <v>78003</v>
      </c>
      <c r="C13930" s="16">
        <v>62</v>
      </c>
      <c r="D13930" s="16">
        <v>37.9</v>
      </c>
      <c r="E13930" s="17">
        <v>37488</v>
      </c>
      <c r="F13930" s="17"/>
    </row>
    <row r="13931" spans="1:6" x14ac:dyDescent="0.25">
      <c r="A13931" s="16" t="s">
        <v>261</v>
      </c>
      <c r="B13931" s="16">
        <v>78945</v>
      </c>
      <c r="C13931" s="16">
        <v>98</v>
      </c>
      <c r="D13931" s="16">
        <v>58.8</v>
      </c>
      <c r="E13931" s="17">
        <v>34379</v>
      </c>
      <c r="F13931" s="17"/>
    </row>
    <row r="13932" spans="1:6" x14ac:dyDescent="0.25">
      <c r="A13932" s="16" t="s">
        <v>261</v>
      </c>
      <c r="B13932" s="16">
        <v>76309</v>
      </c>
      <c r="C13932" s="16">
        <v>86</v>
      </c>
      <c r="D13932" s="16">
        <v>17.5</v>
      </c>
      <c r="E13932" s="17">
        <v>39750</v>
      </c>
      <c r="F13932" s="17"/>
    </row>
    <row r="13933" spans="1:6" x14ac:dyDescent="0.25">
      <c r="A13933" s="16" t="s">
        <v>261</v>
      </c>
      <c r="B13933" s="16">
        <v>79714</v>
      </c>
      <c r="C13933" s="16">
        <v>90</v>
      </c>
      <c r="D13933" s="16">
        <v>63.5</v>
      </c>
      <c r="E13933" s="17">
        <v>39591</v>
      </c>
      <c r="F13933" s="17"/>
    </row>
    <row r="13934" spans="1:6" x14ac:dyDescent="0.25">
      <c r="A13934" s="16" t="s">
        <v>261</v>
      </c>
      <c r="B13934" s="16">
        <v>75165</v>
      </c>
      <c r="C13934" s="16">
        <v>132</v>
      </c>
      <c r="D13934" s="16">
        <v>77.599999999999994</v>
      </c>
      <c r="E13934" s="17">
        <v>37189</v>
      </c>
      <c r="F13934" s="17"/>
    </row>
    <row r="13935" spans="1:6" x14ac:dyDescent="0.25">
      <c r="A13935" s="16" t="s">
        <v>261</v>
      </c>
      <c r="B13935" s="16">
        <v>78577</v>
      </c>
      <c r="C13935" s="16">
        <v>114</v>
      </c>
      <c r="D13935" s="16">
        <v>112.3</v>
      </c>
      <c r="E13935" s="17">
        <v>33743</v>
      </c>
      <c r="F13935" s="17"/>
    </row>
    <row r="13936" spans="1:6" x14ac:dyDescent="0.25">
      <c r="A13936" s="16" t="s">
        <v>261</v>
      </c>
      <c r="B13936" s="16">
        <v>76244</v>
      </c>
      <c r="C13936" s="16">
        <v>132</v>
      </c>
      <c r="D13936" s="16">
        <v>83.4</v>
      </c>
      <c r="E13936" s="17">
        <v>42887</v>
      </c>
      <c r="F13936" s="17"/>
    </row>
    <row r="13937" spans="1:6" x14ac:dyDescent="0.25">
      <c r="A13937" s="16" t="s">
        <v>261</v>
      </c>
      <c r="B13937" s="16">
        <v>79414</v>
      </c>
      <c r="C13937" s="16">
        <v>117</v>
      </c>
      <c r="D13937" s="16">
        <v>69.7</v>
      </c>
      <c r="E13937" s="17">
        <v>33419</v>
      </c>
      <c r="F13937" s="17"/>
    </row>
    <row r="13938" spans="1:6" x14ac:dyDescent="0.25">
      <c r="A13938" s="16" t="s">
        <v>261</v>
      </c>
      <c r="B13938" s="16">
        <v>76011</v>
      </c>
      <c r="C13938" s="16">
        <v>204</v>
      </c>
      <c r="D13938" s="16">
        <v>91.7</v>
      </c>
      <c r="E13938" s="17">
        <v>34010</v>
      </c>
      <c r="F13938" s="17"/>
    </row>
    <row r="13939" spans="1:6" x14ac:dyDescent="0.25">
      <c r="A13939" s="16" t="s">
        <v>261</v>
      </c>
      <c r="B13939" s="16">
        <v>77975</v>
      </c>
      <c r="C13939" s="16">
        <v>61</v>
      </c>
      <c r="D13939" s="16">
        <v>42.5</v>
      </c>
      <c r="E13939" s="17">
        <v>29565</v>
      </c>
      <c r="F13939" s="17"/>
    </row>
    <row r="13940" spans="1:6" x14ac:dyDescent="0.25">
      <c r="A13940" s="16" t="s">
        <v>261</v>
      </c>
      <c r="B13940" s="16">
        <v>76520</v>
      </c>
      <c r="C13940" s="16">
        <v>104</v>
      </c>
      <c r="D13940" s="16">
        <v>42.5</v>
      </c>
      <c r="E13940" s="17">
        <v>39508</v>
      </c>
      <c r="F13940" s="17"/>
    </row>
    <row r="13941" spans="1:6" x14ac:dyDescent="0.25">
      <c r="A13941" s="16" t="s">
        <v>261</v>
      </c>
      <c r="B13941" s="16">
        <v>75941</v>
      </c>
      <c r="C13941" s="16">
        <v>82</v>
      </c>
      <c r="D13941" s="16">
        <v>35.6</v>
      </c>
      <c r="E13941" s="17">
        <v>37327</v>
      </c>
      <c r="F13941" s="17"/>
    </row>
    <row r="13942" spans="1:6" x14ac:dyDescent="0.25">
      <c r="A13942" s="16" t="s">
        <v>261</v>
      </c>
      <c r="B13942" s="16">
        <v>78580</v>
      </c>
      <c r="C13942" s="16">
        <v>73</v>
      </c>
      <c r="D13942" s="16">
        <v>76.7</v>
      </c>
      <c r="E13942" s="17">
        <v>34737</v>
      </c>
      <c r="F13942" s="17"/>
    </row>
    <row r="13943" spans="1:6" x14ac:dyDescent="0.25">
      <c r="A13943" s="16" t="s">
        <v>261</v>
      </c>
      <c r="B13943" s="16">
        <v>75446</v>
      </c>
      <c r="C13943" s="16">
        <v>102</v>
      </c>
      <c r="D13943" s="16">
        <v>50.3</v>
      </c>
      <c r="E13943" s="17">
        <v>33797</v>
      </c>
      <c r="F13943" s="17"/>
    </row>
    <row r="13944" spans="1:6" x14ac:dyDescent="0.25">
      <c r="A13944" s="16" t="s">
        <v>261</v>
      </c>
      <c r="B13944" s="16">
        <v>78758</v>
      </c>
      <c r="C13944" s="16">
        <v>91</v>
      </c>
      <c r="D13944" s="16">
        <v>94.3</v>
      </c>
      <c r="E13944" s="17">
        <v>37372</v>
      </c>
      <c r="F13944" s="17"/>
    </row>
    <row r="13945" spans="1:6" x14ac:dyDescent="0.25">
      <c r="A13945" s="16" t="s">
        <v>261</v>
      </c>
      <c r="B13945" s="16">
        <v>76109</v>
      </c>
      <c r="C13945" s="16">
        <v>134</v>
      </c>
      <c r="D13945" s="16">
        <v>87.8</v>
      </c>
      <c r="E13945" s="17">
        <v>36013</v>
      </c>
      <c r="F13945" s="17"/>
    </row>
    <row r="13946" spans="1:6" x14ac:dyDescent="0.25">
      <c r="A13946" s="16" t="s">
        <v>261</v>
      </c>
      <c r="B13946" s="16">
        <v>75062</v>
      </c>
      <c r="C13946" s="16">
        <v>124</v>
      </c>
      <c r="D13946" s="16">
        <v>106.5</v>
      </c>
      <c r="E13946" s="17">
        <v>41695</v>
      </c>
      <c r="F13946" s="17"/>
    </row>
    <row r="13947" spans="1:6" x14ac:dyDescent="0.25">
      <c r="A13947" s="16" t="s">
        <v>261</v>
      </c>
      <c r="B13947" s="16">
        <v>78636</v>
      </c>
      <c r="C13947" s="16">
        <v>55</v>
      </c>
      <c r="D13947" s="16">
        <v>37.299999999999997</v>
      </c>
      <c r="E13947" s="17">
        <v>32451</v>
      </c>
      <c r="F13947" s="17"/>
    </row>
    <row r="13948" spans="1:6" x14ac:dyDescent="0.25">
      <c r="A13948" s="16" t="s">
        <v>261</v>
      </c>
      <c r="B13948" s="16">
        <v>76104</v>
      </c>
      <c r="C13948" s="16">
        <v>100</v>
      </c>
      <c r="D13948" s="16">
        <v>42.8</v>
      </c>
      <c r="E13948" s="17">
        <v>31687</v>
      </c>
      <c r="F13948" s="17"/>
    </row>
    <row r="13949" spans="1:6" x14ac:dyDescent="0.25">
      <c r="A13949" s="16" t="s">
        <v>261</v>
      </c>
      <c r="B13949" s="16">
        <v>75227</v>
      </c>
      <c r="C13949" s="16">
        <v>120</v>
      </c>
      <c r="D13949" s="16">
        <v>78.7</v>
      </c>
      <c r="E13949" s="17">
        <v>35542</v>
      </c>
      <c r="F13949" s="17"/>
    </row>
    <row r="13950" spans="1:6" x14ac:dyDescent="0.25">
      <c r="A13950" s="16" t="s">
        <v>261</v>
      </c>
      <c r="B13950" s="16">
        <v>76102</v>
      </c>
      <c r="C13950" s="16">
        <v>60</v>
      </c>
      <c r="D13950" s="16">
        <v>27.6</v>
      </c>
      <c r="E13950" s="17">
        <v>34348</v>
      </c>
      <c r="F13950" s="17"/>
    </row>
    <row r="13951" spans="1:6" x14ac:dyDescent="0.25">
      <c r="A13951" s="16" t="s">
        <v>261</v>
      </c>
      <c r="B13951" s="16">
        <v>76310</v>
      </c>
      <c r="C13951" s="16">
        <v>98</v>
      </c>
      <c r="D13951" s="16">
        <v>91.2</v>
      </c>
      <c r="E13951" s="17">
        <v>33289</v>
      </c>
      <c r="F13951" s="17"/>
    </row>
    <row r="13952" spans="1:6" x14ac:dyDescent="0.25">
      <c r="A13952" s="16" t="s">
        <v>261</v>
      </c>
      <c r="B13952" s="16">
        <v>77063</v>
      </c>
      <c r="C13952" s="16">
        <v>90</v>
      </c>
      <c r="D13952" s="16">
        <v>76.599999999999994</v>
      </c>
      <c r="E13952" s="17">
        <v>38957</v>
      </c>
      <c r="F13952" s="17"/>
    </row>
    <row r="13953" spans="1:6" x14ac:dyDescent="0.25">
      <c r="A13953" s="16" t="s">
        <v>261</v>
      </c>
      <c r="B13953" s="16">
        <v>75656</v>
      </c>
      <c r="C13953" s="16">
        <v>60</v>
      </c>
      <c r="D13953" s="16">
        <v>39.700000000000003</v>
      </c>
      <c r="E13953" s="17">
        <v>34355</v>
      </c>
      <c r="F13953" s="17"/>
    </row>
    <row r="13954" spans="1:6" x14ac:dyDescent="0.25">
      <c r="A13954" s="16" t="s">
        <v>261</v>
      </c>
      <c r="B13954" s="16">
        <v>76180</v>
      </c>
      <c r="C13954" s="16">
        <v>163</v>
      </c>
      <c r="D13954" s="16">
        <v>89.2</v>
      </c>
      <c r="E13954" s="17">
        <v>31054</v>
      </c>
      <c r="F13954" s="17"/>
    </row>
    <row r="13955" spans="1:6" x14ac:dyDescent="0.25">
      <c r="A13955" s="16" t="s">
        <v>261</v>
      </c>
      <c r="B13955" s="16">
        <v>78212</v>
      </c>
      <c r="C13955" s="16">
        <v>106</v>
      </c>
      <c r="D13955" s="16">
        <v>44.5</v>
      </c>
      <c r="E13955" s="17">
        <v>28491</v>
      </c>
      <c r="F13955" s="17"/>
    </row>
    <row r="13956" spans="1:6" x14ac:dyDescent="0.25">
      <c r="A13956" s="16" t="s">
        <v>261</v>
      </c>
      <c r="B13956" s="16">
        <v>78727</v>
      </c>
      <c r="C13956" s="16">
        <v>198</v>
      </c>
      <c r="D13956" s="16">
        <v>203</v>
      </c>
      <c r="E13956" s="17">
        <v>37673</v>
      </c>
      <c r="F13956" s="17"/>
    </row>
    <row r="13957" spans="1:6" x14ac:dyDescent="0.25">
      <c r="A13957" s="16" t="s">
        <v>261</v>
      </c>
      <c r="B13957" s="16">
        <v>78834</v>
      </c>
      <c r="C13957" s="16">
        <v>100</v>
      </c>
      <c r="D13957" s="16">
        <v>47.8</v>
      </c>
      <c r="E13957" s="17">
        <v>34382</v>
      </c>
      <c r="F13957" s="17"/>
    </row>
    <row r="13958" spans="1:6" x14ac:dyDescent="0.25">
      <c r="A13958" s="16" t="s">
        <v>261</v>
      </c>
      <c r="B13958" s="16">
        <v>75426</v>
      </c>
      <c r="C13958" s="16">
        <v>132</v>
      </c>
      <c r="D13958" s="16">
        <v>69.5</v>
      </c>
      <c r="E13958" s="17">
        <v>33630</v>
      </c>
      <c r="F13958" s="17"/>
    </row>
    <row r="13959" spans="1:6" x14ac:dyDescent="0.25">
      <c r="A13959" s="16" t="s">
        <v>261</v>
      </c>
      <c r="B13959" s="16">
        <v>77571</v>
      </c>
      <c r="C13959" s="16">
        <v>58</v>
      </c>
      <c r="D13959" s="16">
        <v>42.6</v>
      </c>
      <c r="E13959" s="17">
        <v>33765</v>
      </c>
      <c r="F13959" s="17"/>
    </row>
    <row r="13960" spans="1:6" x14ac:dyDescent="0.25">
      <c r="A13960" s="16" t="s">
        <v>261</v>
      </c>
      <c r="B13960" s="16">
        <v>76642</v>
      </c>
      <c r="C13960" s="16">
        <v>90</v>
      </c>
      <c r="D13960" s="16">
        <v>75.7</v>
      </c>
      <c r="E13960" s="17">
        <v>38556</v>
      </c>
      <c r="F13960" s="17"/>
    </row>
    <row r="13961" spans="1:6" x14ac:dyDescent="0.25">
      <c r="A13961" s="16" t="s">
        <v>261</v>
      </c>
      <c r="B13961" s="16">
        <v>75020</v>
      </c>
      <c r="C13961" s="16">
        <v>70</v>
      </c>
      <c r="D13961" s="16">
        <v>73.5</v>
      </c>
      <c r="E13961" s="17">
        <v>32630</v>
      </c>
      <c r="F13961" s="17"/>
    </row>
    <row r="13962" spans="1:6" x14ac:dyDescent="0.25">
      <c r="A13962" s="16" t="s">
        <v>261</v>
      </c>
      <c r="B13962" s="16">
        <v>77061</v>
      </c>
      <c r="C13962" s="16">
        <v>200</v>
      </c>
      <c r="D13962" s="16">
        <v>161.6</v>
      </c>
      <c r="E13962" s="17">
        <v>36327</v>
      </c>
      <c r="F13962" s="17"/>
    </row>
    <row r="13963" spans="1:6" x14ac:dyDescent="0.25">
      <c r="A13963" s="16" t="s">
        <v>261</v>
      </c>
      <c r="B13963" s="16">
        <v>77494</v>
      </c>
      <c r="C13963" s="16">
        <v>125</v>
      </c>
      <c r="D13963" s="16">
        <v>97.3</v>
      </c>
      <c r="E13963" s="17">
        <v>38602</v>
      </c>
      <c r="F13963" s="17"/>
    </row>
    <row r="13964" spans="1:6" x14ac:dyDescent="0.25">
      <c r="A13964" s="16" t="s">
        <v>261</v>
      </c>
      <c r="B13964" s="16">
        <v>78602</v>
      </c>
      <c r="C13964" s="16">
        <v>120</v>
      </c>
      <c r="D13964" s="16">
        <v>94.8</v>
      </c>
      <c r="E13964" s="17">
        <v>34659</v>
      </c>
      <c r="F13964" s="17"/>
    </row>
    <row r="13965" spans="1:6" x14ac:dyDescent="0.25">
      <c r="A13965" s="16" t="s">
        <v>261</v>
      </c>
      <c r="B13965" s="16">
        <v>76531</v>
      </c>
      <c r="C13965" s="16">
        <v>82</v>
      </c>
      <c r="D13965" s="16">
        <v>44.9</v>
      </c>
      <c r="E13965" s="17">
        <v>34068</v>
      </c>
      <c r="F13965" s="17"/>
    </row>
    <row r="13966" spans="1:6" x14ac:dyDescent="0.25">
      <c r="A13966" s="16" t="s">
        <v>261</v>
      </c>
      <c r="B13966" s="16">
        <v>78013</v>
      </c>
      <c r="C13966" s="16">
        <v>76</v>
      </c>
      <c r="D13966" s="16">
        <v>33.1</v>
      </c>
      <c r="E13966" s="17">
        <v>37007</v>
      </c>
      <c r="F13966" s="17"/>
    </row>
    <row r="13967" spans="1:6" x14ac:dyDescent="0.25">
      <c r="A13967" s="16" t="s">
        <v>261</v>
      </c>
      <c r="B13967" s="16">
        <v>78759</v>
      </c>
      <c r="C13967" s="16">
        <v>46</v>
      </c>
      <c r="D13967" s="16">
        <v>36.299999999999997</v>
      </c>
      <c r="E13967" s="17">
        <v>34936</v>
      </c>
      <c r="F13967" s="17"/>
    </row>
    <row r="13968" spans="1:6" x14ac:dyDescent="0.25">
      <c r="A13968" s="16" t="s">
        <v>261</v>
      </c>
      <c r="B13968" s="16">
        <v>76028</v>
      </c>
      <c r="C13968" s="16">
        <v>178</v>
      </c>
      <c r="D13968" s="16">
        <v>135</v>
      </c>
      <c r="E13968" s="17">
        <v>32360</v>
      </c>
      <c r="F13968" s="17"/>
    </row>
    <row r="13969" spans="1:6" x14ac:dyDescent="0.25">
      <c r="A13969" s="16" t="s">
        <v>261</v>
      </c>
      <c r="B13969" s="16">
        <v>78754</v>
      </c>
      <c r="C13969" s="16">
        <v>124</v>
      </c>
      <c r="D13969" s="16">
        <v>94.9</v>
      </c>
      <c r="E13969" s="17">
        <v>40106</v>
      </c>
      <c r="F13969" s="17"/>
    </row>
    <row r="13970" spans="1:6" x14ac:dyDescent="0.25">
      <c r="A13970" s="16" t="s">
        <v>261</v>
      </c>
      <c r="B13970" s="16">
        <v>75494</v>
      </c>
      <c r="C13970" s="16">
        <v>120</v>
      </c>
      <c r="D13970" s="16">
        <v>60.6</v>
      </c>
      <c r="E13970" s="17">
        <v>36503</v>
      </c>
      <c r="F13970" s="17"/>
    </row>
    <row r="13971" spans="1:6" x14ac:dyDescent="0.25">
      <c r="A13971" s="16" t="s">
        <v>261</v>
      </c>
      <c r="B13971" s="16">
        <v>79057</v>
      </c>
      <c r="C13971" s="16">
        <v>64</v>
      </c>
      <c r="D13971" s="16">
        <v>35.200000000000003</v>
      </c>
      <c r="E13971" s="17">
        <v>37795</v>
      </c>
      <c r="F13971" s="17"/>
    </row>
    <row r="13972" spans="1:6" x14ac:dyDescent="0.25">
      <c r="A13972" s="16" t="s">
        <v>261</v>
      </c>
      <c r="B13972" s="16">
        <v>79101</v>
      </c>
      <c r="C13972" s="16">
        <v>25</v>
      </c>
      <c r="D13972" s="16">
        <v>82.1</v>
      </c>
      <c r="E13972" s="17">
        <v>35937</v>
      </c>
      <c r="F13972" s="17"/>
    </row>
    <row r="13973" spans="1:6" x14ac:dyDescent="0.25">
      <c r="A13973" s="16" t="s">
        <v>261</v>
      </c>
      <c r="B13973" s="16">
        <v>79364</v>
      </c>
      <c r="C13973" s="16">
        <v>120</v>
      </c>
      <c r="D13973" s="16">
        <v>59.5</v>
      </c>
      <c r="E13973" s="17">
        <v>34859</v>
      </c>
      <c r="F13973" s="17"/>
    </row>
    <row r="13974" spans="1:6" x14ac:dyDescent="0.25">
      <c r="A13974" s="16" t="s">
        <v>261</v>
      </c>
      <c r="B13974" s="16">
        <v>75785</v>
      </c>
      <c r="C13974" s="16">
        <v>140</v>
      </c>
      <c r="D13974" s="16">
        <v>64.400000000000006</v>
      </c>
      <c r="E13974" s="17">
        <v>36739</v>
      </c>
      <c r="F13974" s="17"/>
    </row>
    <row r="13975" spans="1:6" x14ac:dyDescent="0.25">
      <c r="A13975" s="16" t="s">
        <v>261</v>
      </c>
      <c r="B13975" s="16">
        <v>75115</v>
      </c>
      <c r="C13975" s="16">
        <v>150</v>
      </c>
      <c r="D13975" s="16">
        <v>109.8</v>
      </c>
      <c r="E13975" s="17">
        <v>32093</v>
      </c>
      <c r="F13975" s="17"/>
    </row>
    <row r="13976" spans="1:6" x14ac:dyDescent="0.25">
      <c r="A13976" s="16" t="s">
        <v>261</v>
      </c>
      <c r="B13976" s="16">
        <v>76945</v>
      </c>
      <c r="C13976" s="16">
        <v>70</v>
      </c>
      <c r="D13976" s="16">
        <v>35.299999999999997</v>
      </c>
      <c r="E13976" s="17">
        <v>35240</v>
      </c>
      <c r="F13976" s="17"/>
    </row>
    <row r="13977" spans="1:6" x14ac:dyDescent="0.25">
      <c r="A13977" s="16" t="s">
        <v>261</v>
      </c>
      <c r="B13977" s="16">
        <v>77566</v>
      </c>
      <c r="C13977" s="16">
        <v>74</v>
      </c>
      <c r="D13977" s="16">
        <v>50.1</v>
      </c>
      <c r="E13977" s="17">
        <v>40989</v>
      </c>
      <c r="F13977" s="17"/>
    </row>
    <row r="13978" spans="1:6" x14ac:dyDescent="0.25">
      <c r="A13978" s="16" t="s">
        <v>261</v>
      </c>
      <c r="B13978" s="16">
        <v>75904</v>
      </c>
      <c r="C13978" s="16">
        <v>145</v>
      </c>
      <c r="D13978" s="16">
        <v>72.2</v>
      </c>
      <c r="E13978" s="17">
        <v>32847</v>
      </c>
      <c r="F13978" s="17"/>
    </row>
    <row r="13979" spans="1:6" x14ac:dyDescent="0.25">
      <c r="A13979" s="16" t="s">
        <v>261</v>
      </c>
      <c r="B13979" s="16">
        <v>75225</v>
      </c>
      <c r="C13979" s="16">
        <v>86</v>
      </c>
      <c r="D13979" s="16">
        <v>74.7</v>
      </c>
      <c r="E13979" s="17">
        <v>38036</v>
      </c>
      <c r="F13979" s="17"/>
    </row>
    <row r="13980" spans="1:6" x14ac:dyDescent="0.25">
      <c r="A13980" s="16" t="s">
        <v>261</v>
      </c>
      <c r="B13980" s="16">
        <v>79007</v>
      </c>
      <c r="C13980" s="16">
        <v>120</v>
      </c>
      <c r="D13980" s="16">
        <v>75.5</v>
      </c>
      <c r="E13980" s="17">
        <v>41423</v>
      </c>
      <c r="F13980" s="17"/>
    </row>
    <row r="13981" spans="1:6" x14ac:dyDescent="0.25">
      <c r="A13981" s="16" t="s">
        <v>261</v>
      </c>
      <c r="B13981" s="16">
        <v>75482</v>
      </c>
      <c r="C13981" s="16">
        <v>120</v>
      </c>
      <c r="D13981" s="16">
        <v>79.5</v>
      </c>
      <c r="E13981" s="17">
        <v>40038</v>
      </c>
      <c r="F13981" s="17"/>
    </row>
    <row r="13982" spans="1:6" x14ac:dyDescent="0.25">
      <c r="A13982" s="16" t="s">
        <v>261</v>
      </c>
      <c r="B13982" s="16">
        <v>78644</v>
      </c>
      <c r="C13982" s="16">
        <v>96</v>
      </c>
      <c r="D13982" s="16">
        <v>70.8</v>
      </c>
      <c r="E13982" s="17">
        <v>33781</v>
      </c>
      <c r="F13982" s="17"/>
    </row>
    <row r="13983" spans="1:6" x14ac:dyDescent="0.25">
      <c r="A13983" s="16" t="s">
        <v>261</v>
      </c>
      <c r="B13983" s="16">
        <v>78724</v>
      </c>
      <c r="C13983" s="16">
        <v>67</v>
      </c>
      <c r="D13983" s="16">
        <v>68.5</v>
      </c>
      <c r="E13983" s="17">
        <v>40786</v>
      </c>
      <c r="F13983" s="17"/>
    </row>
    <row r="13984" spans="1:6" x14ac:dyDescent="0.25">
      <c r="A13984" s="16" t="s">
        <v>261</v>
      </c>
      <c r="B13984" s="16">
        <v>77515</v>
      </c>
      <c r="C13984" s="16">
        <v>105</v>
      </c>
      <c r="D13984" s="16">
        <v>87.9</v>
      </c>
      <c r="E13984" s="17">
        <v>35088</v>
      </c>
      <c r="F13984" s="17"/>
    </row>
    <row r="13985" spans="1:6" x14ac:dyDescent="0.25">
      <c r="A13985" s="16" t="s">
        <v>261</v>
      </c>
      <c r="B13985" s="16">
        <v>76502</v>
      </c>
      <c r="C13985" s="16">
        <v>138</v>
      </c>
      <c r="D13985" s="16">
        <v>105</v>
      </c>
      <c r="E13985" s="17">
        <v>37636</v>
      </c>
      <c r="F13985" s="17"/>
    </row>
    <row r="13986" spans="1:6" x14ac:dyDescent="0.25">
      <c r="A13986" s="16" t="s">
        <v>261</v>
      </c>
      <c r="B13986" s="16">
        <v>77598</v>
      </c>
      <c r="C13986" s="16">
        <v>120</v>
      </c>
      <c r="D13986" s="16">
        <v>88.1</v>
      </c>
      <c r="E13986" s="17">
        <v>36830</v>
      </c>
      <c r="F13986" s="17"/>
    </row>
    <row r="13987" spans="1:6" x14ac:dyDescent="0.25">
      <c r="A13987" s="16" t="s">
        <v>261</v>
      </c>
      <c r="B13987" s="16">
        <v>78258</v>
      </c>
      <c r="C13987" s="16">
        <v>142</v>
      </c>
      <c r="D13987" s="16">
        <v>115.8</v>
      </c>
      <c r="E13987" s="17">
        <v>42852</v>
      </c>
      <c r="F13987" s="17"/>
    </row>
    <row r="13988" spans="1:6" x14ac:dyDescent="0.25">
      <c r="A13988" s="16" t="s">
        <v>261</v>
      </c>
      <c r="B13988" s="16">
        <v>77414</v>
      </c>
      <c r="C13988" s="16">
        <v>105</v>
      </c>
      <c r="D13988" s="16">
        <v>55.7</v>
      </c>
      <c r="E13988" s="17">
        <v>31271</v>
      </c>
      <c r="F13988" s="17"/>
    </row>
    <row r="13989" spans="1:6" x14ac:dyDescent="0.25">
      <c r="A13989" s="16" t="s">
        <v>261</v>
      </c>
      <c r="B13989" s="16">
        <v>78732</v>
      </c>
      <c r="C13989" s="16">
        <v>60</v>
      </c>
      <c r="D13989" s="16">
        <v>41.8</v>
      </c>
      <c r="E13989" s="17">
        <v>40476</v>
      </c>
      <c r="F13989" s="17"/>
    </row>
    <row r="13990" spans="1:6" x14ac:dyDescent="0.25">
      <c r="A13990" s="16" t="s">
        <v>261</v>
      </c>
      <c r="B13990" s="16">
        <v>78240</v>
      </c>
      <c r="C13990" s="16">
        <v>60</v>
      </c>
      <c r="D13990" s="16">
        <v>54.8</v>
      </c>
      <c r="E13990" s="17">
        <v>39928</v>
      </c>
      <c r="F13990" s="17"/>
    </row>
    <row r="13991" spans="1:6" x14ac:dyDescent="0.25">
      <c r="A13991" s="16" t="s">
        <v>261</v>
      </c>
      <c r="B13991" s="16">
        <v>79336</v>
      </c>
      <c r="C13991" s="16">
        <v>87</v>
      </c>
      <c r="D13991" s="16">
        <v>57.5</v>
      </c>
      <c r="E13991" s="17">
        <v>34485</v>
      </c>
      <c r="F13991" s="17"/>
    </row>
    <row r="13992" spans="1:6" x14ac:dyDescent="0.25">
      <c r="A13992" s="16" t="s">
        <v>261</v>
      </c>
      <c r="B13992" s="16">
        <v>76351</v>
      </c>
      <c r="C13992" s="16">
        <v>46</v>
      </c>
      <c r="D13992" s="16">
        <v>23.3</v>
      </c>
      <c r="E13992" s="17">
        <v>42639</v>
      </c>
      <c r="F13992" s="17"/>
    </row>
    <row r="13993" spans="1:6" x14ac:dyDescent="0.25">
      <c r="A13993" s="16" t="s">
        <v>261</v>
      </c>
      <c r="B13993" s="16">
        <v>76118</v>
      </c>
      <c r="C13993" s="16">
        <v>114</v>
      </c>
      <c r="D13993" s="16">
        <v>89.6</v>
      </c>
      <c r="E13993" s="17">
        <v>36739</v>
      </c>
      <c r="F13993" s="17"/>
    </row>
    <row r="13994" spans="1:6" x14ac:dyDescent="0.25">
      <c r="A13994" s="16" t="s">
        <v>261</v>
      </c>
      <c r="B13994" s="16">
        <v>78415</v>
      </c>
      <c r="C13994" s="16">
        <v>178</v>
      </c>
      <c r="D13994" s="16">
        <v>133.30000000000001</v>
      </c>
      <c r="E13994" s="17">
        <v>35642</v>
      </c>
      <c r="F13994" s="17"/>
    </row>
    <row r="13995" spans="1:6" x14ac:dyDescent="0.25">
      <c r="A13995" s="16" t="s">
        <v>261</v>
      </c>
      <c r="B13995" s="16">
        <v>79705</v>
      </c>
      <c r="C13995" s="16">
        <v>95</v>
      </c>
      <c r="D13995" s="16">
        <v>83.1</v>
      </c>
      <c r="E13995" s="17">
        <v>39424</v>
      </c>
      <c r="F13995" s="17"/>
    </row>
    <row r="13996" spans="1:6" x14ac:dyDescent="0.25">
      <c r="A13996" s="16" t="s">
        <v>261</v>
      </c>
      <c r="B13996" s="16">
        <v>77064</v>
      </c>
      <c r="C13996" s="16">
        <v>120</v>
      </c>
      <c r="D13996" s="16">
        <v>108.5</v>
      </c>
      <c r="E13996" s="17">
        <v>36535</v>
      </c>
      <c r="F13996" s="17"/>
    </row>
    <row r="13997" spans="1:6" x14ac:dyDescent="0.25">
      <c r="A13997" s="16" t="s">
        <v>261</v>
      </c>
      <c r="B13997" s="16">
        <v>77904</v>
      </c>
      <c r="C13997" s="16">
        <v>90</v>
      </c>
      <c r="D13997" s="16">
        <v>84.7</v>
      </c>
      <c r="E13997" s="17">
        <v>41954</v>
      </c>
      <c r="F13997" s="17"/>
    </row>
    <row r="13998" spans="1:6" x14ac:dyDescent="0.25">
      <c r="A13998" s="16" t="s">
        <v>261</v>
      </c>
      <c r="B13998" s="16">
        <v>79081</v>
      </c>
      <c r="C13998" s="16">
        <v>64</v>
      </c>
      <c r="D13998" s="16">
        <v>55.8</v>
      </c>
      <c r="E13998" s="17">
        <v>36982</v>
      </c>
      <c r="F13998" s="17"/>
    </row>
    <row r="13999" spans="1:6" x14ac:dyDescent="0.25">
      <c r="A13999" s="16" t="s">
        <v>261</v>
      </c>
      <c r="B13999" s="16">
        <v>76028</v>
      </c>
      <c r="C13999" s="16">
        <v>120</v>
      </c>
      <c r="D13999" s="16">
        <v>60.1</v>
      </c>
      <c r="E13999" s="17">
        <v>34088</v>
      </c>
      <c r="F13999" s="17"/>
    </row>
    <row r="14000" spans="1:6" x14ac:dyDescent="0.25">
      <c r="A14000" s="16" t="s">
        <v>261</v>
      </c>
      <c r="B14000" s="16">
        <v>76426</v>
      </c>
      <c r="C14000" s="16">
        <v>152</v>
      </c>
      <c r="D14000" s="16">
        <v>112.4</v>
      </c>
      <c r="E14000" s="17">
        <v>37197</v>
      </c>
      <c r="F14000" s="17"/>
    </row>
    <row r="14001" spans="1:6" x14ac:dyDescent="0.25">
      <c r="A14001" s="16" t="s">
        <v>261</v>
      </c>
      <c r="B14001" s="16">
        <v>79606</v>
      </c>
      <c r="C14001" s="16">
        <v>30</v>
      </c>
      <c r="D14001" s="16">
        <v>28.8</v>
      </c>
      <c r="E14001" s="17">
        <v>38770</v>
      </c>
      <c r="F14001" s="17"/>
    </row>
    <row r="14002" spans="1:6" x14ac:dyDescent="0.25">
      <c r="A14002" s="16" t="s">
        <v>261</v>
      </c>
      <c r="B14002" s="16">
        <v>79407</v>
      </c>
      <c r="C14002" s="16">
        <v>144</v>
      </c>
      <c r="D14002" s="16">
        <v>87.5</v>
      </c>
      <c r="E14002" s="17">
        <v>38229</v>
      </c>
      <c r="F14002" s="17"/>
    </row>
    <row r="14003" spans="1:6" x14ac:dyDescent="0.25">
      <c r="A14003" s="16" t="s">
        <v>261</v>
      </c>
      <c r="B14003" s="16">
        <v>75965</v>
      </c>
      <c r="C14003" s="16">
        <v>166</v>
      </c>
      <c r="D14003" s="16">
        <v>94.4</v>
      </c>
      <c r="E14003" s="17">
        <v>31895</v>
      </c>
      <c r="F14003" s="17"/>
    </row>
    <row r="14004" spans="1:6" x14ac:dyDescent="0.25">
      <c r="A14004" s="16" t="s">
        <v>261</v>
      </c>
      <c r="B14004" s="16">
        <v>78942</v>
      </c>
      <c r="C14004" s="16">
        <v>47</v>
      </c>
      <c r="D14004" s="16">
        <v>46.7</v>
      </c>
      <c r="E14004" s="17">
        <v>35125</v>
      </c>
      <c r="F14004" s="17"/>
    </row>
    <row r="14005" spans="1:6" x14ac:dyDescent="0.25">
      <c r="A14005" s="16" t="s">
        <v>261</v>
      </c>
      <c r="B14005" s="16">
        <v>78208</v>
      </c>
      <c r="C14005" s="16">
        <v>90</v>
      </c>
      <c r="D14005" s="16">
        <v>47.8</v>
      </c>
      <c r="E14005" s="17">
        <v>35269</v>
      </c>
      <c r="F14005" s="17"/>
    </row>
    <row r="14006" spans="1:6" x14ac:dyDescent="0.25">
      <c r="A14006" s="16" t="s">
        <v>261</v>
      </c>
      <c r="B14006" s="16">
        <v>78520</v>
      </c>
      <c r="C14006" s="16">
        <v>120</v>
      </c>
      <c r="D14006" s="16">
        <v>109.6</v>
      </c>
      <c r="E14006" s="17">
        <v>32603</v>
      </c>
      <c r="F14006" s="17"/>
    </row>
    <row r="14007" spans="1:6" x14ac:dyDescent="0.25">
      <c r="A14007" s="16" t="s">
        <v>261</v>
      </c>
      <c r="B14007" s="16">
        <v>75021</v>
      </c>
      <c r="C14007" s="16">
        <v>71</v>
      </c>
      <c r="D14007" s="16">
        <v>31.7</v>
      </c>
      <c r="E14007" s="17">
        <v>31336</v>
      </c>
      <c r="F14007" s="17"/>
    </row>
    <row r="14008" spans="1:6" x14ac:dyDescent="0.25">
      <c r="A14008" s="16" t="s">
        <v>261</v>
      </c>
      <c r="B14008" s="16">
        <v>76943</v>
      </c>
      <c r="C14008" s="16">
        <v>54</v>
      </c>
      <c r="D14008" s="16">
        <v>29.6</v>
      </c>
      <c r="E14008" s="17">
        <v>31139</v>
      </c>
      <c r="F14008" s="17"/>
    </row>
    <row r="14009" spans="1:6" x14ac:dyDescent="0.25">
      <c r="A14009" s="16" t="s">
        <v>261</v>
      </c>
      <c r="B14009" s="16">
        <v>79410</v>
      </c>
      <c r="C14009" s="16">
        <v>120</v>
      </c>
      <c r="D14009" s="16">
        <v>72.7</v>
      </c>
      <c r="E14009" s="17">
        <v>33465</v>
      </c>
      <c r="F14009" s="17"/>
    </row>
    <row r="14010" spans="1:6" x14ac:dyDescent="0.25">
      <c r="A14010" s="16" t="s">
        <v>261</v>
      </c>
      <c r="B14010" s="16">
        <v>79504</v>
      </c>
      <c r="C14010" s="16">
        <v>74</v>
      </c>
      <c r="D14010" s="16">
        <v>37.6</v>
      </c>
      <c r="E14010" s="17">
        <v>34542</v>
      </c>
      <c r="F14010" s="17"/>
    </row>
    <row r="14011" spans="1:6" x14ac:dyDescent="0.25">
      <c r="A14011" s="16" t="s">
        <v>261</v>
      </c>
      <c r="B14011" s="16">
        <v>79124</v>
      </c>
      <c r="C14011" s="16">
        <v>99</v>
      </c>
      <c r="D14011" s="16">
        <v>75.599999999999994</v>
      </c>
      <c r="E14011" s="17">
        <v>31741</v>
      </c>
      <c r="F14011" s="17"/>
    </row>
    <row r="14012" spans="1:6" x14ac:dyDescent="0.25">
      <c r="A14012" s="16" t="s">
        <v>261</v>
      </c>
      <c r="B14012" s="16">
        <v>75115</v>
      </c>
      <c r="C14012" s="16">
        <v>120</v>
      </c>
      <c r="D14012" s="16">
        <v>57.2</v>
      </c>
      <c r="E14012" s="17">
        <v>33641</v>
      </c>
      <c r="F14012" s="17"/>
    </row>
    <row r="14013" spans="1:6" x14ac:dyDescent="0.25">
      <c r="A14013" s="16" t="s">
        <v>261</v>
      </c>
      <c r="B14013" s="16">
        <v>78254</v>
      </c>
      <c r="C14013" s="16">
        <v>125</v>
      </c>
      <c r="D14013" s="16">
        <v>88.6</v>
      </c>
      <c r="E14013" s="17">
        <v>38083</v>
      </c>
      <c r="F14013" s="17"/>
    </row>
    <row r="14014" spans="1:6" x14ac:dyDescent="0.25">
      <c r="A14014" s="16" t="s">
        <v>261</v>
      </c>
      <c r="B14014" s="16">
        <v>76933</v>
      </c>
      <c r="C14014" s="16">
        <v>62</v>
      </c>
      <c r="D14014" s="16">
        <v>37</v>
      </c>
      <c r="E14014" s="17">
        <v>35520</v>
      </c>
      <c r="F14014" s="17"/>
    </row>
    <row r="14015" spans="1:6" x14ac:dyDescent="0.25">
      <c r="A14015" s="16" t="s">
        <v>261</v>
      </c>
      <c r="B14015" s="16">
        <v>76951</v>
      </c>
      <c r="C14015" s="16">
        <v>44</v>
      </c>
      <c r="D14015" s="16">
        <v>29.7</v>
      </c>
      <c r="E14015" s="17">
        <v>37060</v>
      </c>
      <c r="F14015" s="17"/>
    </row>
    <row r="14016" spans="1:6" x14ac:dyDescent="0.25">
      <c r="A14016" s="16" t="s">
        <v>261</v>
      </c>
      <c r="B14016" s="16">
        <v>76901</v>
      </c>
      <c r="C14016" s="16">
        <v>166</v>
      </c>
      <c r="D14016" s="16">
        <v>73.7</v>
      </c>
      <c r="E14016" s="17">
        <v>38594</v>
      </c>
      <c r="F14016" s="17"/>
    </row>
    <row r="14017" spans="1:6" x14ac:dyDescent="0.25">
      <c r="A14017" s="16" t="s">
        <v>261</v>
      </c>
      <c r="B14017" s="16">
        <v>79119</v>
      </c>
      <c r="C14017" s="16">
        <v>120</v>
      </c>
      <c r="D14017" s="16">
        <v>95.9</v>
      </c>
      <c r="E14017" s="17">
        <v>34851</v>
      </c>
      <c r="F14017" s="17"/>
    </row>
    <row r="14018" spans="1:6" x14ac:dyDescent="0.25">
      <c r="A14018" s="16" t="s">
        <v>261</v>
      </c>
      <c r="B14018" s="16">
        <v>78840</v>
      </c>
      <c r="C14018" s="16">
        <v>80</v>
      </c>
      <c r="D14018" s="16">
        <v>61.4</v>
      </c>
      <c r="E14018" s="17">
        <v>34634</v>
      </c>
      <c r="F14018" s="17"/>
    </row>
    <row r="14019" spans="1:6" x14ac:dyDescent="0.25">
      <c r="A14019" s="16" t="s">
        <v>261</v>
      </c>
      <c r="B14019" s="16">
        <v>78748</v>
      </c>
      <c r="C14019" s="16">
        <v>125</v>
      </c>
      <c r="D14019" s="16">
        <v>96.7</v>
      </c>
      <c r="E14019" s="17">
        <v>38807</v>
      </c>
      <c r="F14019" s="17"/>
    </row>
    <row r="14020" spans="1:6" x14ac:dyDescent="0.25">
      <c r="A14020" s="16" t="s">
        <v>261</v>
      </c>
      <c r="B14020" s="16">
        <v>78212</v>
      </c>
      <c r="C14020" s="16">
        <v>132</v>
      </c>
      <c r="D14020" s="16">
        <v>106.6</v>
      </c>
      <c r="E14020" s="17">
        <v>32667</v>
      </c>
      <c r="F14020" s="17"/>
    </row>
    <row r="14021" spans="1:6" x14ac:dyDescent="0.25">
      <c r="A14021" s="16" t="s">
        <v>261</v>
      </c>
      <c r="B14021" s="16">
        <v>77090</v>
      </c>
      <c r="C14021" s="16">
        <v>148</v>
      </c>
      <c r="D14021" s="16">
        <v>133.19999999999999</v>
      </c>
      <c r="E14021" s="17">
        <v>32021</v>
      </c>
      <c r="F14021" s="17"/>
    </row>
    <row r="14022" spans="1:6" x14ac:dyDescent="0.25">
      <c r="A14022" s="16" t="s">
        <v>261</v>
      </c>
      <c r="B14022" s="16">
        <v>78361</v>
      </c>
      <c r="C14022" s="16">
        <v>60</v>
      </c>
      <c r="D14022" s="16">
        <v>50.7</v>
      </c>
      <c r="E14022" s="17">
        <v>36306</v>
      </c>
      <c r="F14022" s="17"/>
    </row>
    <row r="14023" spans="1:6" x14ac:dyDescent="0.25">
      <c r="A14023" s="16" t="s">
        <v>261</v>
      </c>
      <c r="B14023" s="16">
        <v>78355</v>
      </c>
      <c r="C14023" s="16">
        <v>96</v>
      </c>
      <c r="D14023" s="16">
        <v>45.3</v>
      </c>
      <c r="E14023" s="17">
        <v>35277</v>
      </c>
      <c r="F14023" s="17"/>
    </row>
    <row r="14024" spans="1:6" x14ac:dyDescent="0.25">
      <c r="A14024" s="16" t="s">
        <v>261</v>
      </c>
      <c r="B14024" s="16">
        <v>79070</v>
      </c>
      <c r="C14024" s="16">
        <v>60</v>
      </c>
      <c r="D14024" s="16">
        <v>28.4</v>
      </c>
      <c r="E14024" s="17">
        <v>37680</v>
      </c>
      <c r="F14024" s="17"/>
    </row>
    <row r="14025" spans="1:6" x14ac:dyDescent="0.25">
      <c r="A14025" s="16" t="s">
        <v>261</v>
      </c>
      <c r="B14025" s="16">
        <v>77521</v>
      </c>
      <c r="C14025" s="16">
        <v>125</v>
      </c>
      <c r="D14025" s="16">
        <v>70.2</v>
      </c>
      <c r="E14025" s="17">
        <v>39790</v>
      </c>
      <c r="F14025" s="17"/>
    </row>
    <row r="14026" spans="1:6" x14ac:dyDescent="0.25">
      <c r="A14026" s="16" t="s">
        <v>261</v>
      </c>
      <c r="B14026" s="16">
        <v>75771</v>
      </c>
      <c r="C14026" s="16">
        <v>40</v>
      </c>
      <c r="D14026" s="16">
        <v>37.6</v>
      </c>
      <c r="E14026" s="17">
        <v>33583</v>
      </c>
      <c r="F14026" s="17"/>
    </row>
    <row r="14027" spans="1:6" x14ac:dyDescent="0.25">
      <c r="A14027" s="16" t="s">
        <v>261</v>
      </c>
      <c r="B14027" s="16">
        <v>78130</v>
      </c>
      <c r="C14027" s="16">
        <v>126</v>
      </c>
      <c r="D14027" s="16">
        <v>104.8</v>
      </c>
      <c r="E14027" s="17">
        <v>42293</v>
      </c>
      <c r="F14027" s="17"/>
    </row>
    <row r="14028" spans="1:6" x14ac:dyDescent="0.25">
      <c r="A14028" s="16" t="s">
        <v>261</v>
      </c>
      <c r="B14028" s="16">
        <v>76901</v>
      </c>
      <c r="C14028" s="16">
        <v>120</v>
      </c>
      <c r="D14028" s="16">
        <v>95</v>
      </c>
      <c r="E14028" s="17">
        <v>36090</v>
      </c>
      <c r="F14028" s="17"/>
    </row>
    <row r="14029" spans="1:6" x14ac:dyDescent="0.25">
      <c r="A14029" s="16" t="s">
        <v>261</v>
      </c>
      <c r="B14029" s="16">
        <v>78223</v>
      </c>
      <c r="C14029" s="16">
        <v>124</v>
      </c>
      <c r="D14029" s="16">
        <v>100.5</v>
      </c>
      <c r="E14029" s="17">
        <v>40828</v>
      </c>
      <c r="F14029" s="17"/>
    </row>
    <row r="14030" spans="1:6" x14ac:dyDescent="0.25">
      <c r="A14030" s="16" t="s">
        <v>261</v>
      </c>
      <c r="B14030" s="16">
        <v>79553</v>
      </c>
      <c r="C14030" s="16">
        <v>112</v>
      </c>
      <c r="D14030" s="16">
        <v>36.4</v>
      </c>
      <c r="E14030" s="17">
        <v>36087</v>
      </c>
      <c r="F14030" s="17"/>
    </row>
    <row r="14031" spans="1:6" x14ac:dyDescent="0.25">
      <c r="A14031" s="16" t="s">
        <v>261</v>
      </c>
      <c r="B14031" s="16">
        <v>76104</v>
      </c>
      <c r="C14031" s="16">
        <v>123</v>
      </c>
      <c r="D14031" s="16">
        <v>73.5</v>
      </c>
      <c r="E14031" s="17">
        <v>33679</v>
      </c>
      <c r="F14031" s="17"/>
    </row>
    <row r="14032" spans="1:6" x14ac:dyDescent="0.25">
      <c r="A14032" s="16" t="s">
        <v>261</v>
      </c>
      <c r="B14032" s="16">
        <v>77047</v>
      </c>
      <c r="C14032" s="16">
        <v>128</v>
      </c>
      <c r="D14032" s="16">
        <v>70.900000000000006</v>
      </c>
      <c r="E14032" s="17">
        <v>43279</v>
      </c>
      <c r="F14032" s="17"/>
    </row>
    <row r="14033" spans="1:6" x14ac:dyDescent="0.25">
      <c r="A14033" s="16" t="s">
        <v>261</v>
      </c>
      <c r="B14033" s="16">
        <v>75075</v>
      </c>
      <c r="C14033" s="16">
        <v>120</v>
      </c>
      <c r="D14033" s="16">
        <v>90.6</v>
      </c>
      <c r="E14033" s="17">
        <v>34011</v>
      </c>
      <c r="F14033" s="17"/>
    </row>
    <row r="14034" spans="1:6" x14ac:dyDescent="0.25">
      <c r="A14034" s="16" t="s">
        <v>261</v>
      </c>
      <c r="B14034" s="16">
        <v>78006</v>
      </c>
      <c r="C14034" s="16">
        <v>126</v>
      </c>
      <c r="D14034" s="16">
        <v>93.3</v>
      </c>
      <c r="E14034" s="17">
        <v>35857</v>
      </c>
      <c r="F14034" s="17"/>
    </row>
    <row r="14035" spans="1:6" x14ac:dyDescent="0.25">
      <c r="A14035" s="16" t="s">
        <v>261</v>
      </c>
      <c r="B14035" s="16">
        <v>78572</v>
      </c>
      <c r="C14035" s="16">
        <v>116</v>
      </c>
      <c r="D14035" s="16">
        <v>117.1</v>
      </c>
      <c r="E14035" s="17">
        <v>43292</v>
      </c>
      <c r="F14035" s="17"/>
    </row>
    <row r="14036" spans="1:6" x14ac:dyDescent="0.25">
      <c r="A14036" s="16" t="s">
        <v>261</v>
      </c>
      <c r="B14036" s="16">
        <v>77598</v>
      </c>
      <c r="C14036" s="16">
        <v>122</v>
      </c>
      <c r="D14036" s="16">
        <v>101</v>
      </c>
      <c r="E14036" s="17">
        <v>37749</v>
      </c>
      <c r="F14036" s="17"/>
    </row>
    <row r="14037" spans="1:6" x14ac:dyDescent="0.25">
      <c r="A14037" s="16" t="s">
        <v>261</v>
      </c>
      <c r="B14037" s="16">
        <v>77090</v>
      </c>
      <c r="C14037" s="16">
        <v>125</v>
      </c>
      <c r="D14037" s="16">
        <v>131.6</v>
      </c>
      <c r="E14037" s="17">
        <v>37805</v>
      </c>
      <c r="F14037" s="17"/>
    </row>
    <row r="14038" spans="1:6" x14ac:dyDescent="0.25">
      <c r="A14038" s="16" t="s">
        <v>261</v>
      </c>
      <c r="B14038" s="16">
        <v>78258</v>
      </c>
      <c r="C14038" s="16">
        <v>112</v>
      </c>
      <c r="D14038" s="16">
        <v>102.9</v>
      </c>
      <c r="E14038" s="17">
        <v>41641</v>
      </c>
      <c r="F14038" s="17"/>
    </row>
    <row r="14039" spans="1:6" x14ac:dyDescent="0.25">
      <c r="A14039" s="16" t="s">
        <v>261</v>
      </c>
      <c r="B14039" s="16">
        <v>77984</v>
      </c>
      <c r="C14039" s="16">
        <v>95</v>
      </c>
      <c r="D14039" s="16">
        <v>62.7</v>
      </c>
      <c r="E14039" s="17">
        <v>37538</v>
      </c>
      <c r="F14039" s="17"/>
    </row>
    <row r="14040" spans="1:6" x14ac:dyDescent="0.25">
      <c r="A14040" s="16" t="s">
        <v>261</v>
      </c>
      <c r="B14040" s="16">
        <v>77554</v>
      </c>
      <c r="C14040" s="16">
        <v>150</v>
      </c>
      <c r="D14040" s="16">
        <v>79.099999999999994</v>
      </c>
      <c r="E14040" s="17">
        <v>34367</v>
      </c>
      <c r="F14040" s="17"/>
    </row>
    <row r="14041" spans="1:6" x14ac:dyDescent="0.25">
      <c r="A14041" s="16" t="s">
        <v>261</v>
      </c>
      <c r="B14041" s="16">
        <v>75790</v>
      </c>
      <c r="C14041" s="16">
        <v>47</v>
      </c>
      <c r="D14041" s="16">
        <v>44.9</v>
      </c>
      <c r="E14041" s="17">
        <v>32849</v>
      </c>
      <c r="F14041" s="17"/>
    </row>
    <row r="14042" spans="1:6" x14ac:dyDescent="0.25">
      <c r="A14042" s="16" t="s">
        <v>261</v>
      </c>
      <c r="B14042" s="16">
        <v>75604</v>
      </c>
      <c r="C14042" s="16">
        <v>91</v>
      </c>
      <c r="D14042" s="16">
        <v>74.8</v>
      </c>
      <c r="E14042" s="17">
        <v>34206</v>
      </c>
      <c r="F14042" s="17"/>
    </row>
    <row r="14043" spans="1:6" x14ac:dyDescent="0.25">
      <c r="A14043" s="16" t="s">
        <v>261</v>
      </c>
      <c r="B14043" s="16">
        <v>78041</v>
      </c>
      <c r="C14043" s="16">
        <v>120</v>
      </c>
      <c r="D14043" s="16">
        <v>101.8</v>
      </c>
      <c r="E14043" s="17">
        <v>41071</v>
      </c>
      <c r="F14043" s="17"/>
    </row>
    <row r="14044" spans="1:6" x14ac:dyDescent="0.25">
      <c r="A14044" s="16" t="s">
        <v>261</v>
      </c>
      <c r="B14044" s="16">
        <v>75140</v>
      </c>
      <c r="C14044" s="16">
        <v>50</v>
      </c>
      <c r="D14044" s="16">
        <v>43.5</v>
      </c>
      <c r="E14044" s="17">
        <v>34474</v>
      </c>
      <c r="F14044" s="17"/>
    </row>
    <row r="14045" spans="1:6" x14ac:dyDescent="0.25">
      <c r="A14045" s="16" t="s">
        <v>261</v>
      </c>
      <c r="B14045" s="16">
        <v>79027</v>
      </c>
      <c r="C14045" s="16">
        <v>40</v>
      </c>
      <c r="D14045" s="16">
        <v>31.6</v>
      </c>
      <c r="E14045" s="17">
        <v>43573</v>
      </c>
      <c r="F14045" s="17"/>
    </row>
    <row r="14046" spans="1:6" x14ac:dyDescent="0.25">
      <c r="A14046" s="16" t="s">
        <v>261</v>
      </c>
      <c r="B14046" s="16">
        <v>77901</v>
      </c>
      <c r="C14046" s="16">
        <v>20</v>
      </c>
      <c r="D14046" s="16">
        <v>17.7</v>
      </c>
      <c r="E14046" s="17">
        <v>33883</v>
      </c>
      <c r="F14046" s="17"/>
    </row>
    <row r="14047" spans="1:6" x14ac:dyDescent="0.25">
      <c r="A14047" s="16" t="s">
        <v>261</v>
      </c>
      <c r="B14047" s="16">
        <v>78626</v>
      </c>
      <c r="C14047" s="16">
        <v>116</v>
      </c>
      <c r="D14047" s="16">
        <v>69.2</v>
      </c>
      <c r="E14047" s="17">
        <v>37400</v>
      </c>
      <c r="F14047" s="17"/>
    </row>
    <row r="14048" spans="1:6" x14ac:dyDescent="0.25">
      <c r="A14048" s="16" t="s">
        <v>261</v>
      </c>
      <c r="B14048" s="16">
        <v>75074</v>
      </c>
      <c r="C14048" s="16">
        <v>120</v>
      </c>
      <c r="D14048" s="16">
        <v>86.3</v>
      </c>
      <c r="E14048" s="17">
        <v>34745</v>
      </c>
      <c r="F14048" s="17"/>
    </row>
    <row r="14049" spans="1:6" x14ac:dyDescent="0.25">
      <c r="A14049" s="16" t="s">
        <v>261</v>
      </c>
      <c r="B14049" s="16">
        <v>77074</v>
      </c>
      <c r="C14049" s="16">
        <v>70</v>
      </c>
      <c r="D14049" s="16">
        <v>32.4</v>
      </c>
      <c r="E14049" s="17">
        <v>43074</v>
      </c>
      <c r="F14049" s="17"/>
    </row>
    <row r="14050" spans="1:6" x14ac:dyDescent="0.25">
      <c r="A14050" s="16" t="s">
        <v>261</v>
      </c>
      <c r="B14050" s="16">
        <v>79912</v>
      </c>
      <c r="C14050" s="16">
        <v>55</v>
      </c>
      <c r="D14050" s="16">
        <v>61.7</v>
      </c>
      <c r="E14050" s="17">
        <v>33725</v>
      </c>
      <c r="F14050" s="17"/>
    </row>
    <row r="14051" spans="1:6" x14ac:dyDescent="0.25">
      <c r="A14051" s="16" t="s">
        <v>261</v>
      </c>
      <c r="B14051" s="16">
        <v>76401</v>
      </c>
      <c r="C14051" s="16">
        <v>122</v>
      </c>
      <c r="D14051" s="16">
        <v>106.3</v>
      </c>
      <c r="E14051" s="17">
        <v>33227</v>
      </c>
      <c r="F14051" s="17"/>
    </row>
    <row r="14052" spans="1:6" x14ac:dyDescent="0.25">
      <c r="A14052" s="16" t="s">
        <v>261</v>
      </c>
      <c r="B14052" s="16">
        <v>76031</v>
      </c>
      <c r="C14052" s="16">
        <v>140</v>
      </c>
      <c r="D14052" s="16">
        <v>104</v>
      </c>
      <c r="E14052" s="17">
        <v>31435</v>
      </c>
      <c r="F14052" s="17"/>
    </row>
    <row r="14053" spans="1:6" x14ac:dyDescent="0.25">
      <c r="A14053" s="16" t="s">
        <v>261</v>
      </c>
      <c r="B14053" s="16">
        <v>77550</v>
      </c>
      <c r="C14053" s="16">
        <v>96</v>
      </c>
      <c r="D14053" s="16">
        <v>75.8</v>
      </c>
      <c r="E14053" s="17">
        <v>40443</v>
      </c>
      <c r="F14053" s="17"/>
    </row>
    <row r="14054" spans="1:6" x14ac:dyDescent="0.25">
      <c r="A14054" s="16" t="s">
        <v>261</v>
      </c>
      <c r="B14054" s="16">
        <v>79765</v>
      </c>
      <c r="C14054" s="16">
        <v>90</v>
      </c>
      <c r="D14054" s="16">
        <v>63.3</v>
      </c>
      <c r="E14054" s="17">
        <v>31841</v>
      </c>
      <c r="F14054" s="17"/>
    </row>
    <row r="14055" spans="1:6" x14ac:dyDescent="0.25">
      <c r="A14055" s="16" t="s">
        <v>261</v>
      </c>
      <c r="B14055" s="16">
        <v>77429</v>
      </c>
      <c r="C14055" s="16">
        <v>122</v>
      </c>
      <c r="D14055" s="16">
        <v>50</v>
      </c>
      <c r="E14055" s="17">
        <v>43699</v>
      </c>
      <c r="F14055" s="17"/>
    </row>
    <row r="14056" spans="1:6" x14ac:dyDescent="0.25">
      <c r="A14056" s="16" t="s">
        <v>261</v>
      </c>
      <c r="B14056" s="16">
        <v>76114</v>
      </c>
      <c r="C14056" s="16">
        <v>104</v>
      </c>
      <c r="D14056" s="16">
        <v>76.8</v>
      </c>
      <c r="E14056" s="17">
        <v>29252</v>
      </c>
      <c r="F14056" s="17"/>
    </row>
    <row r="14057" spans="1:6" x14ac:dyDescent="0.25">
      <c r="A14057" s="16" t="s">
        <v>261</v>
      </c>
      <c r="B14057" s="16">
        <v>78155</v>
      </c>
      <c r="C14057" s="16">
        <v>150</v>
      </c>
      <c r="D14057" s="16">
        <v>102.8</v>
      </c>
      <c r="E14057" s="17">
        <v>32962</v>
      </c>
      <c r="F14057" s="17"/>
    </row>
    <row r="14058" spans="1:6" x14ac:dyDescent="0.25">
      <c r="A14058" s="16" t="s">
        <v>261</v>
      </c>
      <c r="B14058" s="16">
        <v>79022</v>
      </c>
      <c r="C14058" s="16">
        <v>54</v>
      </c>
      <c r="D14058" s="16">
        <v>51.9</v>
      </c>
      <c r="E14058" s="17">
        <v>41470</v>
      </c>
      <c r="F14058" s="17"/>
    </row>
    <row r="14059" spans="1:6" x14ac:dyDescent="0.25">
      <c r="A14059" s="16" t="s">
        <v>261</v>
      </c>
      <c r="B14059" s="16">
        <v>77662</v>
      </c>
      <c r="C14059" s="16">
        <v>144</v>
      </c>
      <c r="D14059" s="16">
        <v>91</v>
      </c>
      <c r="E14059" s="17">
        <v>38961</v>
      </c>
      <c r="F14059" s="17"/>
    </row>
    <row r="14060" spans="1:6" x14ac:dyDescent="0.25">
      <c r="A14060" s="16" t="s">
        <v>261</v>
      </c>
      <c r="B14060" s="16">
        <v>76108</v>
      </c>
      <c r="C14060" s="16">
        <v>240</v>
      </c>
      <c r="D14060" s="16">
        <v>188.9</v>
      </c>
      <c r="E14060" s="17">
        <v>31427</v>
      </c>
      <c r="F14060" s="17"/>
    </row>
    <row r="14061" spans="1:6" x14ac:dyDescent="0.25">
      <c r="A14061" s="16" t="s">
        <v>261</v>
      </c>
      <c r="B14061" s="16">
        <v>78570</v>
      </c>
      <c r="C14061" s="16">
        <v>90</v>
      </c>
      <c r="D14061" s="16">
        <v>92.8</v>
      </c>
      <c r="E14061" s="17">
        <v>42745</v>
      </c>
      <c r="F14061" s="17"/>
    </row>
    <row r="14062" spans="1:6" x14ac:dyDescent="0.25">
      <c r="A14062" s="16" t="s">
        <v>261</v>
      </c>
      <c r="B14062" s="16">
        <v>78414</v>
      </c>
      <c r="C14062" s="16">
        <v>41</v>
      </c>
      <c r="D14062" s="16">
        <v>37.1</v>
      </c>
      <c r="E14062" s="17">
        <v>40906</v>
      </c>
      <c r="F14062" s="17"/>
    </row>
    <row r="14063" spans="1:6" x14ac:dyDescent="0.25">
      <c r="A14063" s="16" t="s">
        <v>261</v>
      </c>
      <c r="B14063" s="16">
        <v>79403</v>
      </c>
      <c r="C14063" s="16">
        <v>120</v>
      </c>
      <c r="D14063" s="16">
        <v>87.6</v>
      </c>
      <c r="E14063" s="17">
        <v>41159</v>
      </c>
      <c r="F14063" s="17"/>
    </row>
    <row r="14064" spans="1:6" x14ac:dyDescent="0.25">
      <c r="A14064" s="16" t="s">
        <v>261</v>
      </c>
      <c r="B14064" s="16">
        <v>76837</v>
      </c>
      <c r="C14064" s="16">
        <v>66</v>
      </c>
      <c r="D14064" s="16">
        <v>45</v>
      </c>
      <c r="E14064" s="17">
        <v>32185</v>
      </c>
      <c r="F14064" s="17"/>
    </row>
    <row r="14065" spans="1:6" x14ac:dyDescent="0.25">
      <c r="A14065" s="16" t="s">
        <v>261</v>
      </c>
      <c r="B14065" s="16">
        <v>79911</v>
      </c>
      <c r="C14065" s="16">
        <v>75</v>
      </c>
      <c r="D14065" s="16">
        <v>73.5</v>
      </c>
      <c r="E14065" s="17">
        <v>42969</v>
      </c>
      <c r="F14065" s="17"/>
    </row>
    <row r="14066" spans="1:6" x14ac:dyDescent="0.25">
      <c r="A14066" s="16" t="s">
        <v>261</v>
      </c>
      <c r="B14066" s="16">
        <v>76132</v>
      </c>
      <c r="C14066" s="16">
        <v>51</v>
      </c>
      <c r="D14066" s="16">
        <v>53</v>
      </c>
      <c r="E14066" s="17">
        <v>35405</v>
      </c>
      <c r="F14066" s="17"/>
    </row>
    <row r="14067" spans="1:6" x14ac:dyDescent="0.25">
      <c r="A14067" s="16" t="s">
        <v>261</v>
      </c>
      <c r="B14067" s="16">
        <v>75093</v>
      </c>
      <c r="C14067" s="16">
        <v>112</v>
      </c>
      <c r="D14067" s="16">
        <v>68.099999999999994</v>
      </c>
      <c r="E14067" s="17">
        <v>42943</v>
      </c>
      <c r="F14067" s="17"/>
    </row>
    <row r="14068" spans="1:6" x14ac:dyDescent="0.25">
      <c r="A14068" s="16" t="s">
        <v>261</v>
      </c>
      <c r="B14068" s="16">
        <v>75040</v>
      </c>
      <c r="C14068" s="16">
        <v>120</v>
      </c>
      <c r="D14068" s="16">
        <v>65.599999999999994</v>
      </c>
      <c r="E14068" s="17">
        <v>36616</v>
      </c>
      <c r="F14068" s="17"/>
    </row>
    <row r="14069" spans="1:6" x14ac:dyDescent="0.25">
      <c r="A14069" s="16" t="s">
        <v>261</v>
      </c>
      <c r="B14069" s="16">
        <v>77480</v>
      </c>
      <c r="C14069" s="16">
        <v>90</v>
      </c>
      <c r="D14069" s="16">
        <v>77.3</v>
      </c>
      <c r="E14069" s="17">
        <v>34485</v>
      </c>
      <c r="F14069" s="17"/>
    </row>
    <row r="14070" spans="1:6" x14ac:dyDescent="0.25">
      <c r="A14070" s="16" t="s">
        <v>261</v>
      </c>
      <c r="B14070" s="16">
        <v>79762</v>
      </c>
      <c r="C14070" s="16">
        <v>124</v>
      </c>
      <c r="D14070" s="16">
        <v>120.3</v>
      </c>
      <c r="E14070" s="17">
        <v>41617</v>
      </c>
      <c r="F14070" s="17"/>
    </row>
    <row r="14071" spans="1:6" x14ac:dyDescent="0.25">
      <c r="A14071" s="16" t="s">
        <v>261</v>
      </c>
      <c r="B14071" s="16">
        <v>78070</v>
      </c>
      <c r="C14071" s="16">
        <v>124</v>
      </c>
      <c r="D14071" s="16">
        <v>90.3</v>
      </c>
      <c r="E14071" s="17">
        <v>42809</v>
      </c>
      <c r="F14071" s="17"/>
    </row>
    <row r="14072" spans="1:6" x14ac:dyDescent="0.25">
      <c r="A14072" s="16" t="s">
        <v>261</v>
      </c>
      <c r="B14072" s="16">
        <v>76308</v>
      </c>
      <c r="C14072" s="16">
        <v>180</v>
      </c>
      <c r="D14072" s="16">
        <v>171.7</v>
      </c>
      <c r="E14072" s="17">
        <v>36783</v>
      </c>
      <c r="F14072" s="17"/>
    </row>
    <row r="14073" spans="1:6" x14ac:dyDescent="0.25">
      <c r="A14073" s="16" t="s">
        <v>261</v>
      </c>
      <c r="B14073" s="16">
        <v>79027</v>
      </c>
      <c r="C14073" s="16">
        <v>114</v>
      </c>
      <c r="D14073" s="16">
        <v>36.200000000000003</v>
      </c>
      <c r="E14073" s="17">
        <v>39581</v>
      </c>
      <c r="F14073" s="17"/>
    </row>
    <row r="14074" spans="1:6" x14ac:dyDescent="0.25">
      <c r="A14074" s="16" t="s">
        <v>261</v>
      </c>
      <c r="B14074" s="16">
        <v>77437</v>
      </c>
      <c r="C14074" s="16">
        <v>150</v>
      </c>
      <c r="D14074" s="16">
        <v>106.4</v>
      </c>
      <c r="E14074" s="17">
        <v>38245</v>
      </c>
      <c r="F14074" s="17"/>
    </row>
    <row r="14075" spans="1:6" x14ac:dyDescent="0.25">
      <c r="A14075" s="16" t="s">
        <v>261</v>
      </c>
      <c r="B14075" s="16">
        <v>75212</v>
      </c>
      <c r="C14075" s="16">
        <v>118</v>
      </c>
      <c r="D14075" s="16">
        <v>97.6</v>
      </c>
      <c r="E14075" s="17">
        <v>40668</v>
      </c>
      <c r="F14075" s="17"/>
    </row>
    <row r="14076" spans="1:6" x14ac:dyDescent="0.25">
      <c r="A14076" s="16" t="s">
        <v>261</v>
      </c>
      <c r="B14076" s="16">
        <v>76712</v>
      </c>
      <c r="C14076" s="16">
        <v>90</v>
      </c>
      <c r="D14076" s="16">
        <v>75.8</v>
      </c>
      <c r="E14076" s="17">
        <v>31650</v>
      </c>
      <c r="F14076" s="17"/>
    </row>
    <row r="14077" spans="1:6" x14ac:dyDescent="0.25">
      <c r="A14077" s="16" t="s">
        <v>261</v>
      </c>
      <c r="B14077" s="16">
        <v>77964</v>
      </c>
      <c r="C14077" s="16">
        <v>190</v>
      </c>
      <c r="D14077" s="16">
        <v>76.400000000000006</v>
      </c>
      <c r="E14077" s="17">
        <v>34271</v>
      </c>
      <c r="F14077" s="17"/>
    </row>
    <row r="14078" spans="1:6" x14ac:dyDescent="0.25">
      <c r="A14078" s="16" t="s">
        <v>261</v>
      </c>
      <c r="B14078" s="16">
        <v>76016</v>
      </c>
      <c r="C14078" s="16">
        <v>142</v>
      </c>
      <c r="D14078" s="16">
        <v>102.2</v>
      </c>
      <c r="E14078" s="17">
        <v>39217</v>
      </c>
      <c r="F14078" s="17"/>
    </row>
    <row r="14079" spans="1:6" x14ac:dyDescent="0.25">
      <c r="A14079" s="16" t="s">
        <v>261</v>
      </c>
      <c r="B14079" s="16">
        <v>78602</v>
      </c>
      <c r="C14079" s="16">
        <v>99</v>
      </c>
      <c r="D14079" s="16">
        <v>99.1</v>
      </c>
      <c r="E14079" s="17">
        <v>39995</v>
      </c>
      <c r="F14079" s="17"/>
    </row>
    <row r="14080" spans="1:6" x14ac:dyDescent="0.25">
      <c r="A14080" s="16" t="s">
        <v>261</v>
      </c>
      <c r="B14080" s="16">
        <v>75791</v>
      </c>
      <c r="C14080" s="16">
        <v>101</v>
      </c>
      <c r="D14080" s="16">
        <v>99</v>
      </c>
      <c r="E14080" s="17">
        <v>32269</v>
      </c>
      <c r="F14080" s="17"/>
    </row>
    <row r="14081" spans="1:6" x14ac:dyDescent="0.25">
      <c r="A14081" s="16" t="s">
        <v>261</v>
      </c>
      <c r="B14081" s="16">
        <v>79244</v>
      </c>
      <c r="C14081" s="16">
        <v>50</v>
      </c>
      <c r="D14081" s="16">
        <v>35.799999999999997</v>
      </c>
      <c r="E14081" s="17">
        <v>42285</v>
      </c>
      <c r="F14081" s="17"/>
    </row>
    <row r="14082" spans="1:6" x14ac:dyDescent="0.25">
      <c r="A14082" s="16" t="s">
        <v>261</v>
      </c>
      <c r="B14082" s="16">
        <v>76450</v>
      </c>
      <c r="C14082" s="16">
        <v>116</v>
      </c>
      <c r="D14082" s="16">
        <v>55.4</v>
      </c>
      <c r="E14082" s="17">
        <v>31321</v>
      </c>
      <c r="F14082" s="17"/>
    </row>
    <row r="14083" spans="1:6" x14ac:dyDescent="0.25">
      <c r="A14083" s="16" t="s">
        <v>261</v>
      </c>
      <c r="B14083" s="16">
        <v>75979</v>
      </c>
      <c r="C14083" s="16">
        <v>90</v>
      </c>
      <c r="D14083" s="16">
        <v>67.900000000000006</v>
      </c>
      <c r="E14083" s="17">
        <v>34110</v>
      </c>
      <c r="F14083" s="17"/>
    </row>
    <row r="14084" spans="1:6" x14ac:dyDescent="0.25">
      <c r="A14084" s="16" t="s">
        <v>261</v>
      </c>
      <c r="B14084" s="16">
        <v>76570</v>
      </c>
      <c r="C14084" s="16">
        <v>85</v>
      </c>
      <c r="D14084" s="16">
        <v>43.3</v>
      </c>
      <c r="E14084" s="17">
        <v>34288</v>
      </c>
      <c r="F14084" s="17"/>
    </row>
    <row r="14085" spans="1:6" x14ac:dyDescent="0.25">
      <c r="A14085" s="16" t="s">
        <v>261</v>
      </c>
      <c r="B14085" s="16">
        <v>75071</v>
      </c>
      <c r="C14085" s="16">
        <v>103</v>
      </c>
      <c r="D14085" s="16">
        <v>86.3</v>
      </c>
      <c r="E14085" s="17">
        <v>41879</v>
      </c>
      <c r="F14085" s="17"/>
    </row>
    <row r="14086" spans="1:6" x14ac:dyDescent="0.25">
      <c r="A14086" s="16" t="s">
        <v>261</v>
      </c>
      <c r="B14086" s="16">
        <v>75460</v>
      </c>
      <c r="C14086" s="16">
        <v>119</v>
      </c>
      <c r="D14086" s="16">
        <v>88.9</v>
      </c>
      <c r="E14086" s="17">
        <v>38364</v>
      </c>
      <c r="F14086" s="17"/>
    </row>
    <row r="14087" spans="1:6" x14ac:dyDescent="0.25">
      <c r="A14087" s="16" t="s">
        <v>261</v>
      </c>
      <c r="B14087" s="16">
        <v>76108</v>
      </c>
      <c r="C14087" s="16">
        <v>104</v>
      </c>
      <c r="D14087" s="16">
        <v>77.599999999999994</v>
      </c>
      <c r="E14087" s="17">
        <v>30328</v>
      </c>
      <c r="F14087" s="17"/>
    </row>
    <row r="14088" spans="1:6" x14ac:dyDescent="0.25">
      <c r="A14088" s="16" t="s">
        <v>261</v>
      </c>
      <c r="B14088" s="16">
        <v>78735</v>
      </c>
      <c r="C14088" s="16">
        <v>41</v>
      </c>
      <c r="D14088" s="16">
        <v>39.200000000000003</v>
      </c>
      <c r="E14088" s="17">
        <v>39742</v>
      </c>
      <c r="F14088" s="17"/>
    </row>
    <row r="14089" spans="1:6" x14ac:dyDescent="0.25">
      <c r="A14089" s="16" t="s">
        <v>261</v>
      </c>
      <c r="B14089" s="16">
        <v>78239</v>
      </c>
      <c r="C14089" s="16">
        <v>12</v>
      </c>
      <c r="D14089" s="16">
        <v>7.4</v>
      </c>
      <c r="E14089" s="17">
        <v>35599</v>
      </c>
      <c r="F14089" s="17"/>
    </row>
    <row r="14090" spans="1:6" x14ac:dyDescent="0.25">
      <c r="A14090" s="16" t="s">
        <v>261</v>
      </c>
      <c r="B14090" s="16">
        <v>77025</v>
      </c>
      <c r="C14090" s="16">
        <v>54</v>
      </c>
      <c r="D14090" s="16">
        <v>31.4</v>
      </c>
      <c r="E14090" s="17">
        <v>40681</v>
      </c>
      <c r="F14090" s="17"/>
    </row>
    <row r="14091" spans="1:6" x14ac:dyDescent="0.25">
      <c r="A14091" s="16" t="s">
        <v>261</v>
      </c>
      <c r="B14091" s="16">
        <v>78526</v>
      </c>
      <c r="C14091" s="16">
        <v>126</v>
      </c>
      <c r="D14091" s="16">
        <v>115.1</v>
      </c>
      <c r="E14091" s="17">
        <v>42534</v>
      </c>
      <c r="F14091" s="17"/>
    </row>
    <row r="14092" spans="1:6" x14ac:dyDescent="0.25">
      <c r="A14092" s="16" t="s">
        <v>261</v>
      </c>
      <c r="B14092" s="16">
        <v>77339</v>
      </c>
      <c r="C14092" s="16">
        <v>194</v>
      </c>
      <c r="D14092" s="16">
        <v>98.1</v>
      </c>
      <c r="E14092" s="17">
        <v>39359</v>
      </c>
      <c r="F14092" s="17"/>
    </row>
    <row r="14093" spans="1:6" x14ac:dyDescent="0.25">
      <c r="A14093" s="16" t="s">
        <v>261</v>
      </c>
      <c r="B14093" s="16">
        <v>75069</v>
      </c>
      <c r="C14093" s="16">
        <v>125</v>
      </c>
      <c r="D14093" s="16">
        <v>86.9</v>
      </c>
      <c r="E14093" s="17">
        <v>33641</v>
      </c>
      <c r="F14093" s="17"/>
    </row>
    <row r="14094" spans="1:6" x14ac:dyDescent="0.25">
      <c r="A14094" s="16" t="s">
        <v>261</v>
      </c>
      <c r="B14094" s="16">
        <v>79720</v>
      </c>
      <c r="C14094" s="16">
        <v>160</v>
      </c>
      <c r="D14094" s="16">
        <v>114.9</v>
      </c>
      <c r="E14094" s="17">
        <v>36976</v>
      </c>
      <c r="F14094" s="17"/>
    </row>
    <row r="14095" spans="1:6" x14ac:dyDescent="0.25">
      <c r="A14095" s="16" t="s">
        <v>261</v>
      </c>
      <c r="B14095" s="16">
        <v>76301</v>
      </c>
      <c r="C14095" s="16">
        <v>72</v>
      </c>
      <c r="D14095" s="16">
        <v>48.2</v>
      </c>
      <c r="E14095" s="17">
        <v>33192</v>
      </c>
      <c r="F14095" s="17"/>
    </row>
    <row r="14096" spans="1:6" x14ac:dyDescent="0.25">
      <c r="A14096" s="16" t="s">
        <v>261</v>
      </c>
      <c r="B14096" s="16">
        <v>76692</v>
      </c>
      <c r="C14096" s="16">
        <v>88</v>
      </c>
      <c r="D14096" s="16">
        <v>73.900000000000006</v>
      </c>
      <c r="E14096" s="17">
        <v>38657</v>
      </c>
      <c r="F14096" s="17"/>
    </row>
    <row r="14097" spans="1:6" x14ac:dyDescent="0.25">
      <c r="A14097" s="16" t="s">
        <v>261</v>
      </c>
      <c r="B14097" s="16">
        <v>75228</v>
      </c>
      <c r="C14097" s="16">
        <v>264</v>
      </c>
      <c r="D14097" s="16">
        <v>184.9</v>
      </c>
      <c r="E14097" s="17">
        <v>34001</v>
      </c>
      <c r="F14097" s="17"/>
    </row>
    <row r="14098" spans="1:6" x14ac:dyDescent="0.25">
      <c r="A14098" s="16" t="s">
        <v>261</v>
      </c>
      <c r="B14098" s="16">
        <v>76086</v>
      </c>
      <c r="C14098" s="16">
        <v>72</v>
      </c>
      <c r="D14098" s="16">
        <v>34.799999999999997</v>
      </c>
      <c r="E14098" s="17">
        <v>35641</v>
      </c>
      <c r="F14098" s="17"/>
    </row>
    <row r="14099" spans="1:6" x14ac:dyDescent="0.25">
      <c r="A14099" s="16" t="s">
        <v>261</v>
      </c>
      <c r="B14099" s="16">
        <v>79603</v>
      </c>
      <c r="C14099" s="16">
        <v>96</v>
      </c>
      <c r="D14099" s="16">
        <v>71.2</v>
      </c>
      <c r="E14099" s="17">
        <v>33449</v>
      </c>
      <c r="F14099" s="17"/>
    </row>
    <row r="14100" spans="1:6" x14ac:dyDescent="0.25">
      <c r="A14100" s="16" t="s">
        <v>261</v>
      </c>
      <c r="B14100" s="16">
        <v>78840</v>
      </c>
      <c r="C14100" s="16">
        <v>120</v>
      </c>
      <c r="D14100" s="16">
        <v>84.4</v>
      </c>
      <c r="E14100" s="17">
        <v>36281</v>
      </c>
      <c r="F14100" s="17"/>
    </row>
    <row r="14101" spans="1:6" x14ac:dyDescent="0.25">
      <c r="A14101" s="16" t="s">
        <v>261</v>
      </c>
      <c r="B14101" s="16">
        <v>75062</v>
      </c>
      <c r="C14101" s="16">
        <v>120</v>
      </c>
      <c r="D14101" s="16">
        <v>92.6</v>
      </c>
      <c r="E14101" s="17">
        <v>37762</v>
      </c>
      <c r="F14101" s="17"/>
    </row>
    <row r="14102" spans="1:6" x14ac:dyDescent="0.25">
      <c r="A14102" s="16" t="s">
        <v>261</v>
      </c>
      <c r="B14102" s="16">
        <v>77493</v>
      </c>
      <c r="C14102" s="16">
        <v>70</v>
      </c>
      <c r="D14102" s="16">
        <v>31.9</v>
      </c>
      <c r="E14102" s="17">
        <v>43356</v>
      </c>
      <c r="F14102" s="17"/>
    </row>
    <row r="14103" spans="1:6" x14ac:dyDescent="0.25">
      <c r="A14103" s="16" t="s">
        <v>261</v>
      </c>
      <c r="B14103" s="16">
        <v>79731</v>
      </c>
      <c r="C14103" s="16">
        <v>110</v>
      </c>
      <c r="D14103" s="16">
        <v>72.3</v>
      </c>
      <c r="E14103" s="17">
        <v>37484</v>
      </c>
      <c r="F14103" s="17"/>
    </row>
    <row r="14104" spans="1:6" x14ac:dyDescent="0.25">
      <c r="A14104" s="16" t="s">
        <v>261</v>
      </c>
      <c r="B14104" s="16">
        <v>76825</v>
      </c>
      <c r="C14104" s="16">
        <v>106</v>
      </c>
      <c r="D14104" s="16">
        <v>44.9</v>
      </c>
      <c r="E14104" s="17">
        <v>38261</v>
      </c>
      <c r="F14104" s="17"/>
    </row>
    <row r="14105" spans="1:6" x14ac:dyDescent="0.25">
      <c r="A14105" s="16" t="s">
        <v>261</v>
      </c>
      <c r="B14105" s="16">
        <v>77642</v>
      </c>
      <c r="C14105" s="16">
        <v>199</v>
      </c>
      <c r="D14105" s="16">
        <v>114.7</v>
      </c>
      <c r="E14105" s="17">
        <v>34984</v>
      </c>
      <c r="F14105" s="17"/>
    </row>
    <row r="14106" spans="1:6" x14ac:dyDescent="0.25">
      <c r="A14106" s="16" t="s">
        <v>261</v>
      </c>
      <c r="B14106" s="16">
        <v>75670</v>
      </c>
      <c r="C14106" s="16">
        <v>115</v>
      </c>
      <c r="D14106" s="16">
        <v>68.400000000000006</v>
      </c>
      <c r="E14106" s="17">
        <v>32989</v>
      </c>
      <c r="F14106" s="17"/>
    </row>
    <row r="14107" spans="1:6" x14ac:dyDescent="0.25">
      <c r="A14107" s="16" t="s">
        <v>261</v>
      </c>
      <c r="B14107" s="16">
        <v>75230</v>
      </c>
      <c r="C14107" s="16">
        <v>130</v>
      </c>
      <c r="D14107" s="16">
        <v>77.5</v>
      </c>
      <c r="E14107" s="17">
        <v>32686</v>
      </c>
      <c r="F14107" s="17"/>
    </row>
    <row r="14108" spans="1:6" x14ac:dyDescent="0.25">
      <c r="A14108" s="16" t="s">
        <v>261</v>
      </c>
      <c r="B14108" s="16">
        <v>76106</v>
      </c>
      <c r="C14108" s="16">
        <v>170</v>
      </c>
      <c r="D14108" s="16">
        <v>126.6</v>
      </c>
      <c r="E14108" s="17">
        <v>36213</v>
      </c>
      <c r="F14108" s="17"/>
    </row>
    <row r="14109" spans="1:6" x14ac:dyDescent="0.25">
      <c r="A14109" s="16" t="s">
        <v>261</v>
      </c>
      <c r="B14109" s="16">
        <v>76450</v>
      </c>
      <c r="C14109" s="16">
        <v>120</v>
      </c>
      <c r="D14109" s="16">
        <v>73.900000000000006</v>
      </c>
      <c r="E14109" s="17">
        <v>33539</v>
      </c>
      <c r="F14109" s="17"/>
    </row>
    <row r="14110" spans="1:6" x14ac:dyDescent="0.25">
      <c r="A14110" s="16" t="s">
        <v>261</v>
      </c>
      <c r="B14110" s="16">
        <v>77469</v>
      </c>
      <c r="C14110" s="16">
        <v>56</v>
      </c>
      <c r="D14110" s="16">
        <v>40.1</v>
      </c>
      <c r="E14110" s="17">
        <v>34576</v>
      </c>
      <c r="F14110" s="17"/>
    </row>
    <row r="14111" spans="1:6" x14ac:dyDescent="0.25">
      <c r="A14111" s="16" t="s">
        <v>261</v>
      </c>
      <c r="B14111" s="16">
        <v>77619</v>
      </c>
      <c r="C14111" s="16">
        <v>120</v>
      </c>
      <c r="D14111" s="16">
        <v>71.2</v>
      </c>
      <c r="E14111" s="17">
        <v>38991</v>
      </c>
      <c r="F14111" s="17"/>
    </row>
    <row r="14112" spans="1:6" x14ac:dyDescent="0.25">
      <c r="A14112" s="16" t="s">
        <v>261</v>
      </c>
      <c r="B14112" s="16">
        <v>75051</v>
      </c>
      <c r="C14112" s="16">
        <v>150</v>
      </c>
      <c r="D14112" s="16">
        <v>62</v>
      </c>
      <c r="E14112" s="17">
        <v>34269</v>
      </c>
      <c r="F14112" s="17"/>
    </row>
    <row r="14113" spans="1:6" x14ac:dyDescent="0.25">
      <c r="A14113" s="16" t="s">
        <v>261</v>
      </c>
      <c r="B14113" s="16">
        <v>75702</v>
      </c>
      <c r="C14113" s="16">
        <v>67</v>
      </c>
      <c r="D14113" s="16">
        <v>68.5</v>
      </c>
      <c r="E14113" s="17">
        <v>34379</v>
      </c>
      <c r="F14113" s="17"/>
    </row>
    <row r="14114" spans="1:6" x14ac:dyDescent="0.25">
      <c r="A14114" s="16" t="s">
        <v>261</v>
      </c>
      <c r="B14114" s="16">
        <v>78613</v>
      </c>
      <c r="C14114" s="16">
        <v>93</v>
      </c>
      <c r="D14114" s="16">
        <v>94.5</v>
      </c>
      <c r="E14114" s="17">
        <v>37627</v>
      </c>
      <c r="F14114" s="17"/>
    </row>
    <row r="14115" spans="1:6" x14ac:dyDescent="0.25">
      <c r="A14115" s="16" t="s">
        <v>261</v>
      </c>
      <c r="B14115" s="16">
        <v>78520</v>
      </c>
      <c r="C14115" s="16">
        <v>100</v>
      </c>
      <c r="D14115" s="16">
        <v>108</v>
      </c>
      <c r="E14115" s="17">
        <v>38695</v>
      </c>
      <c r="F14115" s="17"/>
    </row>
    <row r="14116" spans="1:6" x14ac:dyDescent="0.25">
      <c r="A14116" s="16" t="s">
        <v>261</v>
      </c>
      <c r="B14116" s="16">
        <v>75638</v>
      </c>
      <c r="C14116" s="16">
        <v>106</v>
      </c>
      <c r="D14116" s="16">
        <v>45.9</v>
      </c>
      <c r="E14116" s="17">
        <v>35983</v>
      </c>
      <c r="F14116" s="17"/>
    </row>
    <row r="14117" spans="1:6" x14ac:dyDescent="0.25">
      <c r="A14117" s="16" t="s">
        <v>261</v>
      </c>
      <c r="B14117" s="16">
        <v>76667</v>
      </c>
      <c r="C14117" s="16">
        <v>66</v>
      </c>
      <c r="D14117" s="16">
        <v>37.4</v>
      </c>
      <c r="E14117" s="17">
        <v>34480</v>
      </c>
      <c r="F14117" s="17"/>
    </row>
    <row r="14118" spans="1:6" x14ac:dyDescent="0.25">
      <c r="A14118" s="16" t="s">
        <v>261</v>
      </c>
      <c r="B14118" s="16">
        <v>79410</v>
      </c>
      <c r="C14118" s="16">
        <v>120</v>
      </c>
      <c r="D14118" s="16">
        <v>80</v>
      </c>
      <c r="E14118" s="17">
        <v>39474</v>
      </c>
      <c r="F14118" s="17"/>
    </row>
    <row r="14119" spans="1:6" x14ac:dyDescent="0.25">
      <c r="A14119" s="16" t="s">
        <v>261</v>
      </c>
      <c r="B14119" s="16">
        <v>76904</v>
      </c>
      <c r="C14119" s="16">
        <v>125</v>
      </c>
      <c r="D14119" s="16">
        <v>86.2</v>
      </c>
      <c r="E14119" s="17">
        <v>38818</v>
      </c>
      <c r="F14119" s="17"/>
    </row>
    <row r="14120" spans="1:6" x14ac:dyDescent="0.25">
      <c r="A14120" s="16" t="s">
        <v>261</v>
      </c>
      <c r="B14120" s="16">
        <v>78624</v>
      </c>
      <c r="C14120" s="16">
        <v>130</v>
      </c>
      <c r="D14120" s="16">
        <v>65.5</v>
      </c>
      <c r="E14120" s="17">
        <v>27820</v>
      </c>
      <c r="F14120" s="17"/>
    </row>
    <row r="14121" spans="1:6" x14ac:dyDescent="0.25">
      <c r="A14121" s="16" t="s">
        <v>261</v>
      </c>
      <c r="B14121" s="16">
        <v>78209</v>
      </c>
      <c r="C14121" s="16">
        <v>82</v>
      </c>
      <c r="D14121" s="16">
        <v>75.5</v>
      </c>
      <c r="E14121" s="17">
        <v>34879</v>
      </c>
      <c r="F14121" s="17"/>
    </row>
    <row r="14122" spans="1:6" x14ac:dyDescent="0.25">
      <c r="A14122" s="16" t="s">
        <v>261</v>
      </c>
      <c r="B14122" s="16">
        <v>78521</v>
      </c>
      <c r="C14122" s="16">
        <v>100</v>
      </c>
      <c r="D14122" s="16">
        <v>92</v>
      </c>
      <c r="E14122" s="17">
        <v>31429</v>
      </c>
      <c r="F14122" s="17"/>
    </row>
    <row r="14123" spans="1:6" x14ac:dyDescent="0.25">
      <c r="A14123" s="16" t="s">
        <v>261</v>
      </c>
      <c r="B14123" s="16">
        <v>76548</v>
      </c>
      <c r="C14123" s="16">
        <v>199</v>
      </c>
      <c r="D14123" s="16">
        <v>168.6</v>
      </c>
      <c r="E14123" s="17">
        <v>37326</v>
      </c>
      <c r="F14123" s="17"/>
    </row>
    <row r="14124" spans="1:6" x14ac:dyDescent="0.25">
      <c r="A14124" s="16" t="s">
        <v>261</v>
      </c>
      <c r="B14124" s="16">
        <v>76002</v>
      </c>
      <c r="C14124" s="16">
        <v>148</v>
      </c>
      <c r="D14124" s="16">
        <v>100</v>
      </c>
      <c r="E14124" s="17">
        <v>39253</v>
      </c>
      <c r="F14124" s="17"/>
    </row>
    <row r="14125" spans="1:6" x14ac:dyDescent="0.25">
      <c r="A14125" s="16" t="s">
        <v>261</v>
      </c>
      <c r="B14125" s="16">
        <v>75605</v>
      </c>
      <c r="C14125" s="16">
        <v>198</v>
      </c>
      <c r="D14125" s="16">
        <v>138.5</v>
      </c>
      <c r="E14125" s="17">
        <v>31819</v>
      </c>
      <c r="F14125" s="17"/>
    </row>
    <row r="14126" spans="1:6" x14ac:dyDescent="0.25">
      <c r="A14126" s="16" t="s">
        <v>261</v>
      </c>
      <c r="B14126" s="16">
        <v>75773</v>
      </c>
      <c r="C14126" s="16">
        <v>82</v>
      </c>
      <c r="D14126" s="16">
        <v>43</v>
      </c>
      <c r="E14126" s="17">
        <v>37813</v>
      </c>
      <c r="F14126" s="17"/>
    </row>
    <row r="14127" spans="1:6" x14ac:dyDescent="0.25">
      <c r="A14127" s="16" t="s">
        <v>261</v>
      </c>
      <c r="B14127" s="16">
        <v>78681</v>
      </c>
      <c r="C14127" s="16">
        <v>128</v>
      </c>
      <c r="E14127" s="17">
        <v>43809</v>
      </c>
      <c r="F14127" s="17"/>
    </row>
    <row r="14128" spans="1:6" x14ac:dyDescent="0.25">
      <c r="A14128" s="16" t="s">
        <v>261</v>
      </c>
      <c r="B14128" s="16">
        <v>75662</v>
      </c>
      <c r="C14128" s="16">
        <v>118</v>
      </c>
      <c r="D14128" s="16">
        <v>88.3</v>
      </c>
      <c r="E14128" s="17">
        <v>38049</v>
      </c>
      <c r="F14128" s="17"/>
    </row>
    <row r="14129" spans="1:6" x14ac:dyDescent="0.25">
      <c r="A14129" s="16" t="s">
        <v>261</v>
      </c>
      <c r="B14129" s="16">
        <v>77504</v>
      </c>
      <c r="C14129" s="16">
        <v>125</v>
      </c>
      <c r="D14129" s="16">
        <v>97.8</v>
      </c>
      <c r="E14129" s="17">
        <v>38488</v>
      </c>
      <c r="F14129" s="17"/>
    </row>
    <row r="14130" spans="1:6" x14ac:dyDescent="0.25">
      <c r="A14130" s="16" t="s">
        <v>261</v>
      </c>
      <c r="B14130" s="16">
        <v>79556</v>
      </c>
      <c r="C14130" s="16">
        <v>96</v>
      </c>
      <c r="D14130" s="16">
        <v>78.2</v>
      </c>
      <c r="E14130" s="17">
        <v>31154</v>
      </c>
      <c r="F14130" s="17"/>
    </row>
    <row r="14131" spans="1:6" x14ac:dyDescent="0.25">
      <c r="A14131" s="16" t="s">
        <v>261</v>
      </c>
      <c r="B14131" s="16">
        <v>75110</v>
      </c>
      <c r="C14131" s="16">
        <v>107</v>
      </c>
      <c r="D14131" s="16">
        <v>62.7</v>
      </c>
      <c r="E14131" s="17">
        <v>35179</v>
      </c>
      <c r="F14131" s="17"/>
    </row>
    <row r="14132" spans="1:6" x14ac:dyDescent="0.25">
      <c r="A14132" s="16" t="s">
        <v>261</v>
      </c>
      <c r="B14132" s="16">
        <v>76504</v>
      </c>
      <c r="C14132" s="16">
        <v>23</v>
      </c>
      <c r="D14132" s="16">
        <v>22</v>
      </c>
      <c r="E14132" s="17">
        <v>24473</v>
      </c>
      <c r="F14132" s="17"/>
    </row>
    <row r="14133" spans="1:6" x14ac:dyDescent="0.25">
      <c r="A14133" s="16" t="s">
        <v>261</v>
      </c>
      <c r="B14133" s="16">
        <v>75235</v>
      </c>
      <c r="C14133" s="16">
        <v>150</v>
      </c>
      <c r="D14133" s="16">
        <v>75.2</v>
      </c>
      <c r="E14133" s="17">
        <v>40799</v>
      </c>
      <c r="F14133" s="17"/>
    </row>
    <row r="14134" spans="1:6" x14ac:dyDescent="0.25">
      <c r="A14134" s="16" t="s">
        <v>261</v>
      </c>
      <c r="B14134" s="16">
        <v>75061</v>
      </c>
      <c r="C14134" s="16">
        <v>98</v>
      </c>
      <c r="D14134" s="16">
        <v>93.9</v>
      </c>
      <c r="E14134" s="17">
        <v>32289</v>
      </c>
      <c r="F14134" s="17"/>
    </row>
    <row r="14135" spans="1:6" x14ac:dyDescent="0.25">
      <c r="A14135" s="16" t="s">
        <v>261</v>
      </c>
      <c r="B14135" s="16">
        <v>75935</v>
      </c>
      <c r="C14135" s="16">
        <v>137</v>
      </c>
      <c r="D14135" s="16">
        <v>57.2</v>
      </c>
      <c r="E14135" s="17">
        <v>31176</v>
      </c>
      <c r="F14135" s="17"/>
    </row>
    <row r="14136" spans="1:6" x14ac:dyDescent="0.25">
      <c r="A14136" s="16" t="s">
        <v>261</v>
      </c>
      <c r="B14136" s="16">
        <v>75701</v>
      </c>
      <c r="C14136" s="16">
        <v>60</v>
      </c>
      <c r="D14136" s="16">
        <v>60.4</v>
      </c>
      <c r="E14136" s="17">
        <v>34347</v>
      </c>
      <c r="F14136" s="17"/>
    </row>
    <row r="14137" spans="1:6" x14ac:dyDescent="0.25">
      <c r="A14137" s="16" t="s">
        <v>261</v>
      </c>
      <c r="B14137" s="16">
        <v>79935</v>
      </c>
      <c r="C14137" s="16">
        <v>138</v>
      </c>
      <c r="D14137" s="16">
        <v>114.8</v>
      </c>
      <c r="E14137" s="17">
        <v>36545</v>
      </c>
      <c r="F14137" s="17"/>
    </row>
    <row r="14138" spans="1:6" x14ac:dyDescent="0.25">
      <c r="A14138" s="16" t="s">
        <v>261</v>
      </c>
      <c r="B14138" s="16">
        <v>78589</v>
      </c>
      <c r="C14138" s="16">
        <v>94</v>
      </c>
      <c r="D14138" s="16">
        <v>95.5</v>
      </c>
      <c r="E14138" s="17">
        <v>30747</v>
      </c>
      <c r="F14138" s="17"/>
    </row>
    <row r="14139" spans="1:6" x14ac:dyDescent="0.25">
      <c r="A14139" s="16" t="s">
        <v>261</v>
      </c>
      <c r="B14139" s="16">
        <v>78028</v>
      </c>
      <c r="C14139" s="16">
        <v>179</v>
      </c>
      <c r="D14139" s="16">
        <v>75.3</v>
      </c>
      <c r="E14139" s="17">
        <v>32114</v>
      </c>
      <c r="F14139" s="17"/>
    </row>
    <row r="14140" spans="1:6" x14ac:dyDescent="0.25">
      <c r="A14140" s="16" t="s">
        <v>261</v>
      </c>
      <c r="B14140" s="16">
        <v>79605</v>
      </c>
      <c r="C14140" s="16">
        <v>123</v>
      </c>
      <c r="D14140" s="16">
        <v>77.2</v>
      </c>
      <c r="E14140" s="17">
        <v>35247</v>
      </c>
      <c r="F14140" s="17"/>
    </row>
    <row r="14141" spans="1:6" x14ac:dyDescent="0.25">
      <c r="A14141" s="16" t="s">
        <v>261</v>
      </c>
      <c r="B14141" s="16">
        <v>79325</v>
      </c>
      <c r="C14141" s="16">
        <v>75</v>
      </c>
      <c r="D14141" s="16">
        <v>60.5</v>
      </c>
      <c r="E14141" s="17">
        <v>33909</v>
      </c>
      <c r="F14141" s="17"/>
    </row>
    <row r="14142" spans="1:6" x14ac:dyDescent="0.25">
      <c r="A14142" s="16" t="s">
        <v>261</v>
      </c>
      <c r="B14142" s="16">
        <v>78624</v>
      </c>
      <c r="C14142" s="16">
        <v>90</v>
      </c>
      <c r="D14142" s="16">
        <v>41.2</v>
      </c>
      <c r="E14142" s="17">
        <v>34193</v>
      </c>
      <c r="F14142" s="17"/>
    </row>
    <row r="14143" spans="1:6" x14ac:dyDescent="0.25">
      <c r="A14143" s="16" t="s">
        <v>261</v>
      </c>
      <c r="B14143" s="16">
        <v>78251</v>
      </c>
      <c r="C14143" s="16">
        <v>124</v>
      </c>
      <c r="D14143" s="16">
        <v>85.6</v>
      </c>
      <c r="E14143" s="17">
        <v>40667</v>
      </c>
      <c r="F14143" s="17"/>
    </row>
    <row r="14144" spans="1:6" x14ac:dyDescent="0.25">
      <c r="A14144" s="16" t="s">
        <v>261</v>
      </c>
      <c r="B14144" s="16">
        <v>78222</v>
      </c>
      <c r="C14144" s="16">
        <v>222</v>
      </c>
      <c r="D14144" s="16">
        <v>79.599999999999994</v>
      </c>
      <c r="E14144" s="17">
        <v>31017</v>
      </c>
      <c r="F14144" s="17"/>
    </row>
    <row r="14145" spans="1:6" x14ac:dyDescent="0.25">
      <c r="A14145" s="16" t="s">
        <v>261</v>
      </c>
      <c r="B14145" s="16">
        <v>75835</v>
      </c>
      <c r="C14145" s="16">
        <v>83</v>
      </c>
      <c r="D14145" s="16">
        <v>65.900000000000006</v>
      </c>
      <c r="E14145" s="17">
        <v>37813</v>
      </c>
      <c r="F14145" s="17"/>
    </row>
    <row r="14146" spans="1:6" x14ac:dyDescent="0.25">
      <c r="A14146" s="16" t="s">
        <v>261</v>
      </c>
      <c r="B14146" s="16">
        <v>75150</v>
      </c>
      <c r="C14146" s="16">
        <v>120</v>
      </c>
      <c r="D14146" s="16">
        <v>90.7</v>
      </c>
      <c r="E14146" s="17">
        <v>42809</v>
      </c>
      <c r="F14146" s="17"/>
    </row>
    <row r="14147" spans="1:6" x14ac:dyDescent="0.25">
      <c r="A14147" s="16" t="s">
        <v>261</v>
      </c>
      <c r="B14147" s="16">
        <v>77859</v>
      </c>
      <c r="C14147" s="16">
        <v>80</v>
      </c>
      <c r="D14147" s="16">
        <v>70.400000000000006</v>
      </c>
      <c r="E14147" s="17">
        <v>42136</v>
      </c>
      <c r="F14147" s="17"/>
    </row>
    <row r="14148" spans="1:6" x14ac:dyDescent="0.25">
      <c r="A14148" s="16" t="s">
        <v>261</v>
      </c>
      <c r="B14148" s="16">
        <v>75243</v>
      </c>
      <c r="C14148" s="16">
        <v>172</v>
      </c>
      <c r="D14148" s="16">
        <v>104.3</v>
      </c>
      <c r="E14148" s="17">
        <v>39176</v>
      </c>
      <c r="F14148" s="17"/>
    </row>
    <row r="14149" spans="1:6" x14ac:dyDescent="0.25">
      <c r="A14149" s="16" t="s">
        <v>261</v>
      </c>
      <c r="B14149" s="16">
        <v>79035</v>
      </c>
      <c r="C14149" s="16">
        <v>83</v>
      </c>
      <c r="D14149" s="16">
        <v>37.6</v>
      </c>
      <c r="E14149" s="17">
        <v>34709</v>
      </c>
      <c r="F14149" s="17"/>
    </row>
    <row r="14150" spans="1:6" x14ac:dyDescent="0.25">
      <c r="A14150" s="16" t="s">
        <v>261</v>
      </c>
      <c r="B14150" s="16">
        <v>75833</v>
      </c>
      <c r="C14150" s="16">
        <v>74</v>
      </c>
      <c r="D14150" s="16">
        <v>33.200000000000003</v>
      </c>
      <c r="E14150" s="17">
        <v>33780</v>
      </c>
      <c r="F14150" s="17"/>
    </row>
    <row r="14151" spans="1:6" x14ac:dyDescent="0.25">
      <c r="A14151" s="16" t="s">
        <v>261</v>
      </c>
      <c r="B14151" s="16">
        <v>78222</v>
      </c>
      <c r="C14151" s="16">
        <v>116</v>
      </c>
      <c r="D14151" s="16">
        <v>91.7</v>
      </c>
      <c r="E14151" s="17">
        <v>37140</v>
      </c>
      <c r="F14151" s="17"/>
    </row>
    <row r="14152" spans="1:6" x14ac:dyDescent="0.25">
      <c r="A14152" s="16" t="s">
        <v>261</v>
      </c>
      <c r="B14152" s="16">
        <v>77378</v>
      </c>
      <c r="C14152" s="16">
        <v>114</v>
      </c>
      <c r="D14152" s="16">
        <v>45.3</v>
      </c>
      <c r="E14152" s="17">
        <v>34367</v>
      </c>
      <c r="F14152" s="17"/>
    </row>
    <row r="14153" spans="1:6" x14ac:dyDescent="0.25">
      <c r="A14153" s="16" t="s">
        <v>261</v>
      </c>
      <c r="B14153" s="16">
        <v>77074</v>
      </c>
      <c r="C14153" s="16">
        <v>60</v>
      </c>
      <c r="D14153" s="16">
        <v>44.4</v>
      </c>
      <c r="E14153" s="17">
        <v>35461</v>
      </c>
      <c r="F14153" s="17"/>
    </row>
    <row r="14154" spans="1:6" x14ac:dyDescent="0.25">
      <c r="A14154" s="16" t="s">
        <v>261</v>
      </c>
      <c r="B14154" s="16">
        <v>77351</v>
      </c>
      <c r="C14154" s="16">
        <v>120</v>
      </c>
      <c r="D14154" s="16">
        <v>72.8</v>
      </c>
      <c r="E14154" s="17">
        <v>38022</v>
      </c>
      <c r="F14154" s="17"/>
    </row>
    <row r="14155" spans="1:6" x14ac:dyDescent="0.25">
      <c r="A14155" s="16" t="s">
        <v>261</v>
      </c>
      <c r="B14155" s="16">
        <v>75801</v>
      </c>
      <c r="C14155" s="16">
        <v>73</v>
      </c>
      <c r="D14155" s="16">
        <v>86.5</v>
      </c>
      <c r="E14155" s="17">
        <v>40381</v>
      </c>
      <c r="F14155" s="17"/>
    </row>
    <row r="14156" spans="1:6" x14ac:dyDescent="0.25">
      <c r="A14156" s="16" t="s">
        <v>261</v>
      </c>
      <c r="B14156" s="16">
        <v>78227</v>
      </c>
      <c r="C14156" s="16">
        <v>80</v>
      </c>
      <c r="D14156" s="16">
        <v>55.3</v>
      </c>
      <c r="E14156" s="17">
        <v>38357</v>
      </c>
      <c r="F14156" s="17"/>
    </row>
    <row r="14157" spans="1:6" x14ac:dyDescent="0.25">
      <c r="A14157" s="16" t="s">
        <v>261</v>
      </c>
      <c r="B14157" s="16">
        <v>76367</v>
      </c>
      <c r="C14157" s="16">
        <v>77</v>
      </c>
      <c r="D14157" s="16">
        <v>28.3</v>
      </c>
      <c r="E14157" s="17">
        <v>34816</v>
      </c>
      <c r="F14157" s="17"/>
    </row>
    <row r="14158" spans="1:6" x14ac:dyDescent="0.25">
      <c r="A14158" s="16" t="s">
        <v>261</v>
      </c>
      <c r="B14158" s="16">
        <v>79606</v>
      </c>
      <c r="C14158" s="16">
        <v>89</v>
      </c>
      <c r="D14158" s="16">
        <v>64.3</v>
      </c>
      <c r="E14158" s="17">
        <v>35403</v>
      </c>
      <c r="F14158" s="17"/>
    </row>
    <row r="14159" spans="1:6" x14ac:dyDescent="0.25">
      <c r="A14159" s="16" t="s">
        <v>261</v>
      </c>
      <c r="B14159" s="16">
        <v>77503</v>
      </c>
      <c r="C14159" s="16">
        <v>196</v>
      </c>
      <c r="D14159" s="16">
        <v>123.8</v>
      </c>
      <c r="E14159" s="17">
        <v>39360</v>
      </c>
      <c r="F14159" s="17"/>
    </row>
    <row r="14160" spans="1:6" x14ac:dyDescent="0.25">
      <c r="A14160" s="16" t="s">
        <v>261</v>
      </c>
      <c r="B14160" s="16">
        <v>79227</v>
      </c>
      <c r="C14160" s="16">
        <v>80</v>
      </c>
      <c r="D14160" s="16">
        <v>40</v>
      </c>
      <c r="E14160" s="17">
        <v>33679</v>
      </c>
      <c r="F14160" s="17"/>
    </row>
    <row r="14161" spans="1:6" x14ac:dyDescent="0.25">
      <c r="A14161" s="16" t="s">
        <v>261</v>
      </c>
      <c r="B14161" s="16">
        <v>75703</v>
      </c>
      <c r="C14161" s="16">
        <v>80</v>
      </c>
      <c r="D14161" s="16">
        <v>86.6</v>
      </c>
      <c r="E14161" s="17">
        <v>37159</v>
      </c>
      <c r="F14161" s="17"/>
    </row>
    <row r="14162" spans="1:6" x14ac:dyDescent="0.25">
      <c r="A14162" s="16" t="s">
        <v>261</v>
      </c>
      <c r="B14162" s="16">
        <v>79720</v>
      </c>
      <c r="C14162" s="16">
        <v>120</v>
      </c>
      <c r="D14162" s="16">
        <v>73.8</v>
      </c>
      <c r="E14162" s="17">
        <v>42076</v>
      </c>
      <c r="F14162" s="17"/>
    </row>
    <row r="14163" spans="1:6" x14ac:dyDescent="0.25">
      <c r="A14163" s="16" t="s">
        <v>261</v>
      </c>
      <c r="B14163" s="16">
        <v>75116</v>
      </c>
      <c r="C14163" s="16">
        <v>124</v>
      </c>
      <c r="D14163" s="16">
        <v>91</v>
      </c>
      <c r="E14163" s="17">
        <v>39563</v>
      </c>
      <c r="F14163" s="17"/>
    </row>
    <row r="14164" spans="1:6" x14ac:dyDescent="0.25">
      <c r="A14164" s="16" t="s">
        <v>261</v>
      </c>
      <c r="B14164" s="16">
        <v>78957</v>
      </c>
      <c r="C14164" s="16">
        <v>120</v>
      </c>
      <c r="D14164" s="16">
        <v>98.1</v>
      </c>
      <c r="E14164" s="17">
        <v>37607</v>
      </c>
      <c r="F14164" s="17"/>
    </row>
    <row r="14165" spans="1:6" x14ac:dyDescent="0.25">
      <c r="A14165" s="16" t="s">
        <v>261</v>
      </c>
      <c r="B14165" s="16">
        <v>78731</v>
      </c>
      <c r="C14165" s="16">
        <v>90</v>
      </c>
      <c r="D14165" s="16">
        <v>91.3</v>
      </c>
      <c r="E14165" s="17">
        <v>38833</v>
      </c>
      <c r="F14165" s="17"/>
    </row>
    <row r="14166" spans="1:6" x14ac:dyDescent="0.25">
      <c r="A14166" s="16" t="s">
        <v>261</v>
      </c>
      <c r="B14166" s="16">
        <v>76458</v>
      </c>
      <c r="C14166" s="16">
        <v>104</v>
      </c>
      <c r="D14166" s="16">
        <v>39.700000000000003</v>
      </c>
      <c r="E14166" s="17">
        <v>32618</v>
      </c>
      <c r="F14166" s="17"/>
    </row>
    <row r="14167" spans="1:6" x14ac:dyDescent="0.25">
      <c r="A14167" s="16" t="s">
        <v>261</v>
      </c>
      <c r="B14167" s="16">
        <v>76502</v>
      </c>
      <c r="C14167" s="16">
        <v>104</v>
      </c>
      <c r="D14167" s="16">
        <v>69.5</v>
      </c>
      <c r="E14167" s="17">
        <v>31196</v>
      </c>
      <c r="F14167" s="17"/>
    </row>
    <row r="14168" spans="1:6" x14ac:dyDescent="0.25">
      <c r="A14168" s="16" t="s">
        <v>261</v>
      </c>
      <c r="B14168" s="16">
        <v>76109</v>
      </c>
      <c r="C14168" s="16">
        <v>120</v>
      </c>
      <c r="D14168" s="16">
        <v>58.9</v>
      </c>
      <c r="E14168" s="17">
        <v>33098</v>
      </c>
      <c r="F14168" s="17"/>
    </row>
    <row r="14169" spans="1:6" x14ac:dyDescent="0.25">
      <c r="A14169" s="16" t="s">
        <v>261</v>
      </c>
      <c r="B14169" s="16">
        <v>77707</v>
      </c>
      <c r="C14169" s="16">
        <v>132</v>
      </c>
      <c r="D14169" s="16">
        <v>103.8</v>
      </c>
      <c r="E14169" s="17">
        <v>39875</v>
      </c>
      <c r="F14169" s="17"/>
    </row>
    <row r="14170" spans="1:6" x14ac:dyDescent="0.25">
      <c r="A14170" s="16" t="s">
        <v>261</v>
      </c>
      <c r="B14170" s="16">
        <v>75090</v>
      </c>
      <c r="C14170" s="16">
        <v>179</v>
      </c>
      <c r="D14170" s="16">
        <v>115.2</v>
      </c>
      <c r="E14170" s="17">
        <v>31372</v>
      </c>
      <c r="F14170" s="17"/>
    </row>
    <row r="14171" spans="1:6" x14ac:dyDescent="0.25">
      <c r="A14171" s="16" t="s">
        <v>261</v>
      </c>
      <c r="B14171" s="16">
        <v>75904</v>
      </c>
      <c r="C14171" s="16">
        <v>120</v>
      </c>
      <c r="D14171" s="16">
        <v>84.4</v>
      </c>
      <c r="E14171" s="17">
        <v>34908</v>
      </c>
      <c r="F14171" s="17"/>
    </row>
    <row r="14172" spans="1:6" x14ac:dyDescent="0.25">
      <c r="A14172" s="16" t="s">
        <v>261</v>
      </c>
      <c r="B14172" s="16">
        <v>78245</v>
      </c>
      <c r="C14172" s="16">
        <v>64</v>
      </c>
      <c r="D14172" s="16">
        <v>26.5</v>
      </c>
      <c r="E14172" s="17">
        <v>36220</v>
      </c>
      <c r="F14172" s="17"/>
    </row>
    <row r="14173" spans="1:6" x14ac:dyDescent="0.25">
      <c r="A14173" s="16" t="s">
        <v>261</v>
      </c>
      <c r="B14173" s="16">
        <v>78539</v>
      </c>
      <c r="C14173" s="16">
        <v>56</v>
      </c>
      <c r="D14173" s="16">
        <v>63.5</v>
      </c>
      <c r="E14173" s="17">
        <v>34634</v>
      </c>
      <c r="F14173" s="17"/>
    </row>
    <row r="14174" spans="1:6" x14ac:dyDescent="0.25">
      <c r="A14174" s="16" t="s">
        <v>261</v>
      </c>
      <c r="B14174" s="16">
        <v>75601</v>
      </c>
      <c r="C14174" s="16">
        <v>137</v>
      </c>
      <c r="D14174" s="16">
        <v>96.5</v>
      </c>
      <c r="E14174" s="17">
        <v>34090</v>
      </c>
      <c r="F14174" s="17"/>
    </row>
    <row r="14175" spans="1:6" x14ac:dyDescent="0.25">
      <c r="A14175" s="16" t="s">
        <v>261</v>
      </c>
      <c r="B14175" s="16">
        <v>76067</v>
      </c>
      <c r="C14175" s="16">
        <v>106</v>
      </c>
      <c r="D14175" s="16">
        <v>81.599999999999994</v>
      </c>
      <c r="E14175" s="17">
        <v>33543</v>
      </c>
      <c r="F14175" s="17"/>
    </row>
    <row r="14176" spans="1:6" x14ac:dyDescent="0.25">
      <c r="A14176" s="16" t="s">
        <v>261</v>
      </c>
      <c r="B14176" s="16">
        <v>77049</v>
      </c>
      <c r="C14176" s="16">
        <v>125</v>
      </c>
      <c r="D14176" s="16">
        <v>102.9</v>
      </c>
      <c r="E14176" s="17">
        <v>38701</v>
      </c>
      <c r="F14176" s="17"/>
    </row>
    <row r="14177" spans="1:6" x14ac:dyDescent="0.25">
      <c r="A14177" s="16" t="s">
        <v>261</v>
      </c>
      <c r="B14177" s="16">
        <v>75044</v>
      </c>
      <c r="C14177" s="16">
        <v>132</v>
      </c>
      <c r="D14177" s="16">
        <v>80.5</v>
      </c>
      <c r="E14177" s="17">
        <v>38329</v>
      </c>
      <c r="F14177" s="17"/>
    </row>
    <row r="14178" spans="1:6" x14ac:dyDescent="0.25">
      <c r="A14178" s="16" t="s">
        <v>261</v>
      </c>
      <c r="B14178" s="16">
        <v>75231</v>
      </c>
      <c r="C14178" s="16">
        <v>186</v>
      </c>
      <c r="D14178" s="16">
        <v>96.1</v>
      </c>
      <c r="E14178" s="17">
        <v>29574</v>
      </c>
      <c r="F14178" s="17"/>
    </row>
    <row r="14179" spans="1:6" x14ac:dyDescent="0.25">
      <c r="A14179" s="16" t="s">
        <v>261</v>
      </c>
      <c r="B14179" s="16">
        <v>75252</v>
      </c>
      <c r="C14179" s="16">
        <v>44</v>
      </c>
      <c r="D14179" s="16">
        <v>41.3</v>
      </c>
      <c r="E14179" s="17">
        <v>41316</v>
      </c>
      <c r="F14179" s="17"/>
    </row>
    <row r="14180" spans="1:6" x14ac:dyDescent="0.25">
      <c r="A14180" s="16" t="s">
        <v>261</v>
      </c>
      <c r="B14180" s="16">
        <v>77836</v>
      </c>
      <c r="C14180" s="16">
        <v>41</v>
      </c>
      <c r="D14180" s="16">
        <v>46.3</v>
      </c>
      <c r="E14180" s="17">
        <v>39990</v>
      </c>
      <c r="F14180" s="17"/>
    </row>
    <row r="14181" spans="1:6" x14ac:dyDescent="0.25">
      <c r="A14181" s="16" t="s">
        <v>261</v>
      </c>
      <c r="B14181" s="16">
        <v>75751</v>
      </c>
      <c r="C14181" s="16">
        <v>60</v>
      </c>
      <c r="D14181" s="16">
        <v>63.2</v>
      </c>
      <c r="E14181" s="17">
        <v>32752</v>
      </c>
      <c r="F14181" s="17"/>
    </row>
    <row r="14182" spans="1:6" x14ac:dyDescent="0.25">
      <c r="A14182" s="16" t="s">
        <v>261</v>
      </c>
      <c r="B14182" s="16">
        <v>77414</v>
      </c>
      <c r="C14182" s="16">
        <v>120</v>
      </c>
      <c r="D14182" s="16">
        <v>100.7</v>
      </c>
      <c r="E14182" s="17">
        <v>31511</v>
      </c>
      <c r="F14182" s="17"/>
    </row>
    <row r="14183" spans="1:6" x14ac:dyDescent="0.25">
      <c r="A14183" s="16" t="s">
        <v>261</v>
      </c>
      <c r="B14183" s="16">
        <v>76135</v>
      </c>
      <c r="C14183" s="16">
        <v>109</v>
      </c>
      <c r="D14183" s="16">
        <v>65.599999999999994</v>
      </c>
      <c r="E14183" s="17">
        <v>31155</v>
      </c>
      <c r="F14183" s="17"/>
    </row>
    <row r="14184" spans="1:6" x14ac:dyDescent="0.25">
      <c r="A14184" s="16" t="s">
        <v>261</v>
      </c>
      <c r="B14184" s="16">
        <v>76180</v>
      </c>
      <c r="C14184" s="16">
        <v>118</v>
      </c>
      <c r="D14184" s="16">
        <v>66.5</v>
      </c>
      <c r="E14184" s="17">
        <v>39119</v>
      </c>
      <c r="F14184" s="17"/>
    </row>
    <row r="14185" spans="1:6" x14ac:dyDescent="0.25">
      <c r="A14185" s="16" t="s">
        <v>261</v>
      </c>
      <c r="B14185" s="16">
        <v>77054</v>
      </c>
      <c r="C14185" s="16">
        <v>62</v>
      </c>
      <c r="D14185" s="16">
        <v>38.700000000000003</v>
      </c>
      <c r="E14185" s="17">
        <v>40941</v>
      </c>
      <c r="F14185" s="17"/>
    </row>
    <row r="14186" spans="1:6" x14ac:dyDescent="0.25">
      <c r="A14186" s="16" t="s">
        <v>261</v>
      </c>
      <c r="B14186" s="16">
        <v>75605</v>
      </c>
      <c r="C14186" s="16">
        <v>20</v>
      </c>
      <c r="D14186" s="16">
        <v>20.7</v>
      </c>
      <c r="E14186" s="17">
        <v>39469</v>
      </c>
      <c r="F14186" s="17"/>
    </row>
    <row r="14187" spans="1:6" x14ac:dyDescent="0.25">
      <c r="A14187" s="16" t="s">
        <v>261</v>
      </c>
      <c r="B14187" s="16">
        <v>77478</v>
      </c>
      <c r="C14187" s="16">
        <v>112</v>
      </c>
      <c r="D14187" s="16">
        <v>76.2</v>
      </c>
      <c r="E14187" s="17">
        <v>41228</v>
      </c>
      <c r="F14187" s="17"/>
    </row>
    <row r="14188" spans="1:6" x14ac:dyDescent="0.25">
      <c r="A14188" s="16" t="s">
        <v>261</v>
      </c>
      <c r="B14188" s="16">
        <v>78401</v>
      </c>
      <c r="C14188" s="16">
        <v>75</v>
      </c>
      <c r="D14188" s="16">
        <v>39.9</v>
      </c>
      <c r="E14188" s="17">
        <v>36130</v>
      </c>
      <c r="F14188" s="17"/>
    </row>
    <row r="14189" spans="1:6" x14ac:dyDescent="0.25">
      <c r="A14189" s="16" t="s">
        <v>261</v>
      </c>
      <c r="B14189" s="16">
        <v>75951</v>
      </c>
      <c r="C14189" s="16">
        <v>114</v>
      </c>
      <c r="D14189" s="16">
        <v>75.599999999999994</v>
      </c>
      <c r="E14189" s="17">
        <v>35649</v>
      </c>
      <c r="F14189" s="17"/>
    </row>
    <row r="14190" spans="1:6" x14ac:dyDescent="0.25">
      <c r="A14190" s="16" t="s">
        <v>261</v>
      </c>
      <c r="B14190" s="16">
        <v>77434</v>
      </c>
      <c r="C14190" s="16">
        <v>80</v>
      </c>
      <c r="D14190" s="16">
        <v>53.1</v>
      </c>
      <c r="E14190" s="17">
        <v>41760</v>
      </c>
      <c r="F14190" s="17"/>
    </row>
    <row r="14191" spans="1:6" x14ac:dyDescent="0.25">
      <c r="A14191" s="16" t="s">
        <v>261</v>
      </c>
      <c r="B14191" s="16">
        <v>76667</v>
      </c>
      <c r="C14191" s="16">
        <v>66</v>
      </c>
      <c r="D14191" s="16">
        <v>60.2</v>
      </c>
      <c r="E14191" s="17">
        <v>27119</v>
      </c>
      <c r="F14191" s="17"/>
    </row>
    <row r="14192" spans="1:6" x14ac:dyDescent="0.25">
      <c r="A14192" s="16" t="s">
        <v>261</v>
      </c>
      <c r="B14192" s="16">
        <v>78861</v>
      </c>
      <c r="C14192" s="16">
        <v>84</v>
      </c>
      <c r="D14192" s="16">
        <v>38.299999999999997</v>
      </c>
      <c r="E14192" s="17">
        <v>31396</v>
      </c>
      <c r="F14192" s="17"/>
    </row>
    <row r="14193" spans="1:6" x14ac:dyDescent="0.25">
      <c r="A14193" s="16" t="s">
        <v>261</v>
      </c>
      <c r="B14193" s="16">
        <v>75951</v>
      </c>
      <c r="C14193" s="16">
        <v>107</v>
      </c>
      <c r="D14193" s="16">
        <v>71.2</v>
      </c>
      <c r="E14193" s="17">
        <v>40553</v>
      </c>
      <c r="F14193" s="17"/>
    </row>
    <row r="14194" spans="1:6" x14ac:dyDescent="0.25">
      <c r="A14194" s="16" t="s">
        <v>261</v>
      </c>
      <c r="B14194" s="16">
        <v>79763</v>
      </c>
      <c r="C14194" s="16">
        <v>138</v>
      </c>
      <c r="D14194" s="16">
        <v>77.2</v>
      </c>
      <c r="E14194" s="17">
        <v>37502</v>
      </c>
      <c r="F14194" s="17"/>
    </row>
    <row r="14195" spans="1:6" x14ac:dyDescent="0.25">
      <c r="A14195" s="16" t="s">
        <v>261</v>
      </c>
      <c r="B14195" s="16">
        <v>78550</v>
      </c>
      <c r="C14195" s="16">
        <v>87</v>
      </c>
      <c r="D14195" s="16">
        <v>94</v>
      </c>
      <c r="E14195" s="17">
        <v>33420</v>
      </c>
      <c r="F14195" s="17"/>
    </row>
    <row r="14196" spans="1:6" x14ac:dyDescent="0.25">
      <c r="A14196" s="16" t="s">
        <v>261</v>
      </c>
      <c r="B14196" s="16">
        <v>75098</v>
      </c>
      <c r="C14196" s="16">
        <v>128</v>
      </c>
      <c r="D14196" s="16">
        <v>109.8</v>
      </c>
      <c r="E14196" s="17">
        <v>39688</v>
      </c>
      <c r="F14196" s="17"/>
    </row>
    <row r="14197" spans="1:6" x14ac:dyDescent="0.25">
      <c r="A14197" s="16" t="s">
        <v>261</v>
      </c>
      <c r="B14197" s="16">
        <v>78962</v>
      </c>
      <c r="C14197" s="16">
        <v>94</v>
      </c>
      <c r="D14197" s="16">
        <v>64.3</v>
      </c>
      <c r="E14197" s="17">
        <v>37461</v>
      </c>
      <c r="F14197" s="17"/>
    </row>
    <row r="14198" spans="1:6" x14ac:dyDescent="0.25">
      <c r="A14198" s="16" t="s">
        <v>261</v>
      </c>
      <c r="B14198" s="16">
        <v>75140</v>
      </c>
      <c r="C14198" s="16">
        <v>58</v>
      </c>
      <c r="D14198" s="16">
        <v>61.1</v>
      </c>
      <c r="E14198" s="17">
        <v>34353</v>
      </c>
      <c r="F14198" s="17"/>
    </row>
    <row r="14199" spans="1:6" x14ac:dyDescent="0.25">
      <c r="A14199" s="16" t="s">
        <v>261</v>
      </c>
      <c r="B14199" s="16">
        <v>79603</v>
      </c>
      <c r="C14199" s="16">
        <v>188</v>
      </c>
      <c r="D14199" s="16">
        <v>95</v>
      </c>
      <c r="E14199" s="17">
        <v>35701</v>
      </c>
      <c r="F14199" s="17"/>
    </row>
    <row r="14200" spans="1:6" x14ac:dyDescent="0.25">
      <c r="A14200" s="16" t="s">
        <v>261</v>
      </c>
      <c r="B14200" s="16">
        <v>75160</v>
      </c>
      <c r="C14200" s="16">
        <v>106</v>
      </c>
      <c r="D14200" s="16">
        <v>75.099999999999994</v>
      </c>
      <c r="E14200" s="17">
        <v>36404</v>
      </c>
      <c r="F14200" s="17"/>
    </row>
    <row r="14201" spans="1:6" x14ac:dyDescent="0.25">
      <c r="A14201" s="16" t="s">
        <v>261</v>
      </c>
      <c r="B14201" s="16">
        <v>76116</v>
      </c>
      <c r="C14201" s="16">
        <v>155</v>
      </c>
      <c r="D14201" s="16">
        <v>110.9</v>
      </c>
      <c r="E14201" s="17">
        <v>38787</v>
      </c>
      <c r="F14201" s="17"/>
    </row>
    <row r="14202" spans="1:6" x14ac:dyDescent="0.25">
      <c r="A14202" s="16" t="s">
        <v>261</v>
      </c>
      <c r="B14202" s="16">
        <v>77381</v>
      </c>
      <c r="C14202" s="16">
        <v>156</v>
      </c>
      <c r="D14202" s="16">
        <v>101.5</v>
      </c>
      <c r="E14202" s="17">
        <v>35801</v>
      </c>
      <c r="F14202" s="17"/>
    </row>
    <row r="14203" spans="1:6" x14ac:dyDescent="0.25">
      <c r="A14203" s="16" t="s">
        <v>261</v>
      </c>
      <c r="B14203" s="16">
        <v>75966</v>
      </c>
      <c r="C14203" s="16">
        <v>84</v>
      </c>
      <c r="D14203" s="16">
        <v>68.400000000000006</v>
      </c>
      <c r="E14203" s="17">
        <v>38530</v>
      </c>
      <c r="F14203" s="17"/>
    </row>
    <row r="14204" spans="1:6" x14ac:dyDescent="0.25">
      <c r="A14204" s="16" t="s">
        <v>261</v>
      </c>
      <c r="B14204" s="16">
        <v>77014</v>
      </c>
      <c r="C14204" s="16">
        <v>120</v>
      </c>
      <c r="D14204" s="16">
        <v>88.6</v>
      </c>
      <c r="E14204" s="17">
        <v>40121</v>
      </c>
      <c r="F14204" s="17"/>
    </row>
    <row r="14205" spans="1:6" x14ac:dyDescent="0.25">
      <c r="A14205" s="16" t="s">
        <v>261</v>
      </c>
      <c r="B14205" s="16">
        <v>75081</v>
      </c>
      <c r="C14205" s="16">
        <v>138</v>
      </c>
      <c r="D14205" s="16">
        <v>82.9</v>
      </c>
      <c r="E14205" s="17">
        <v>36971</v>
      </c>
      <c r="F14205" s="17"/>
    </row>
    <row r="14206" spans="1:6" x14ac:dyDescent="0.25">
      <c r="A14206" s="16" t="s">
        <v>261</v>
      </c>
      <c r="B14206" s="16">
        <v>77864</v>
      </c>
      <c r="C14206" s="16">
        <v>90</v>
      </c>
      <c r="E14206" s="17">
        <v>43770</v>
      </c>
      <c r="F14206" s="17"/>
    </row>
    <row r="14207" spans="1:6" x14ac:dyDescent="0.25">
      <c r="A14207" s="16" t="s">
        <v>261</v>
      </c>
      <c r="B14207" s="16">
        <v>75605</v>
      </c>
      <c r="C14207" s="16">
        <v>140</v>
      </c>
      <c r="D14207" s="16">
        <v>90</v>
      </c>
      <c r="E14207" s="17">
        <v>41879</v>
      </c>
      <c r="F14207" s="17"/>
    </row>
    <row r="14208" spans="1:6" x14ac:dyDescent="0.25">
      <c r="A14208" s="16" t="s">
        <v>261</v>
      </c>
      <c r="B14208" s="16">
        <v>77471</v>
      </c>
      <c r="C14208" s="16">
        <v>142</v>
      </c>
      <c r="D14208" s="16">
        <v>93.6</v>
      </c>
      <c r="E14208" s="17">
        <v>33639</v>
      </c>
      <c r="F14208" s="17"/>
    </row>
    <row r="14209" spans="1:6" x14ac:dyDescent="0.25">
      <c r="A14209" s="16" t="s">
        <v>261</v>
      </c>
      <c r="B14209" s="16">
        <v>75057</v>
      </c>
      <c r="C14209" s="16">
        <v>112</v>
      </c>
      <c r="D14209" s="16">
        <v>71.2</v>
      </c>
      <c r="E14209" s="17">
        <v>35068</v>
      </c>
      <c r="F14209" s="17"/>
    </row>
    <row r="14210" spans="1:6" x14ac:dyDescent="0.25">
      <c r="A14210" s="16" t="s">
        <v>261</v>
      </c>
      <c r="B14210" s="16">
        <v>78109</v>
      </c>
      <c r="C14210" s="16">
        <v>100</v>
      </c>
      <c r="D14210" s="16">
        <v>82.9</v>
      </c>
      <c r="E14210" s="17">
        <v>34754</v>
      </c>
      <c r="F14210" s="17"/>
    </row>
    <row r="14211" spans="1:6" x14ac:dyDescent="0.25">
      <c r="A14211" s="16" t="s">
        <v>261</v>
      </c>
      <c r="B14211" s="16">
        <v>77707</v>
      </c>
      <c r="C14211" s="16">
        <v>148</v>
      </c>
      <c r="D14211" s="16">
        <v>114.9</v>
      </c>
      <c r="E14211" s="17">
        <v>32366</v>
      </c>
      <c r="F14211" s="17"/>
    </row>
    <row r="14212" spans="1:6" x14ac:dyDescent="0.25">
      <c r="A14212" s="16" t="s">
        <v>261</v>
      </c>
      <c r="B14212" s="16">
        <v>75803</v>
      </c>
      <c r="C14212" s="16">
        <v>54</v>
      </c>
      <c r="D14212" s="16">
        <v>52.1</v>
      </c>
      <c r="E14212" s="17">
        <v>36515</v>
      </c>
      <c r="F14212" s="17"/>
    </row>
    <row r="14213" spans="1:6" x14ac:dyDescent="0.25">
      <c r="A14213" s="16" t="s">
        <v>261</v>
      </c>
      <c r="B14213" s="16">
        <v>78665</v>
      </c>
      <c r="C14213" s="16">
        <v>91</v>
      </c>
      <c r="D14213" s="16">
        <v>95.8</v>
      </c>
      <c r="E14213" s="17">
        <v>41521</v>
      </c>
      <c r="F14213" s="17"/>
    </row>
    <row r="14214" spans="1:6" x14ac:dyDescent="0.25">
      <c r="A14214" s="16" t="s">
        <v>261</v>
      </c>
      <c r="B14214" s="16">
        <v>75633</v>
      </c>
      <c r="C14214" s="16">
        <v>108</v>
      </c>
      <c r="D14214" s="16">
        <v>53.9</v>
      </c>
      <c r="E14214" s="17">
        <v>34584</v>
      </c>
      <c r="F14214" s="17"/>
    </row>
    <row r="14215" spans="1:6" x14ac:dyDescent="0.25">
      <c r="A14215" s="16" t="s">
        <v>261</v>
      </c>
      <c r="B14215" s="16">
        <v>75551</v>
      </c>
      <c r="C14215" s="16">
        <v>120</v>
      </c>
      <c r="D14215" s="16">
        <v>98.1</v>
      </c>
      <c r="E14215" s="17">
        <v>34845</v>
      </c>
      <c r="F14215" s="17"/>
    </row>
    <row r="14216" spans="1:6" x14ac:dyDescent="0.25">
      <c r="A14216" s="16" t="s">
        <v>261</v>
      </c>
      <c r="B14216" s="16">
        <v>78212</v>
      </c>
      <c r="C14216" s="16">
        <v>143</v>
      </c>
      <c r="D14216" s="16">
        <v>101.7</v>
      </c>
      <c r="E14216" s="17">
        <v>35642</v>
      </c>
      <c r="F14216" s="17"/>
    </row>
    <row r="14217" spans="1:6" x14ac:dyDescent="0.25">
      <c r="A14217" s="16" t="s">
        <v>261</v>
      </c>
      <c r="B14217" s="16">
        <v>76012</v>
      </c>
      <c r="C14217" s="16">
        <v>54</v>
      </c>
      <c r="D14217" s="16">
        <v>47.6</v>
      </c>
      <c r="E14217" s="17">
        <v>42600</v>
      </c>
      <c r="F14217" s="17"/>
    </row>
    <row r="14218" spans="1:6" x14ac:dyDescent="0.25">
      <c r="A14218" s="16" t="s">
        <v>261</v>
      </c>
      <c r="B14218" s="16">
        <v>77056</v>
      </c>
      <c r="C14218" s="16">
        <v>56</v>
      </c>
      <c r="D14218" s="16">
        <v>43.9</v>
      </c>
      <c r="E14218" s="17">
        <v>36741</v>
      </c>
      <c r="F14218" s="17"/>
    </row>
    <row r="14219" spans="1:6" x14ac:dyDescent="0.25">
      <c r="A14219" s="16" t="s">
        <v>261</v>
      </c>
      <c r="B14219" s="16">
        <v>75006</v>
      </c>
      <c r="C14219" s="16">
        <v>120</v>
      </c>
      <c r="D14219" s="16">
        <v>79</v>
      </c>
      <c r="E14219" s="17">
        <v>37750</v>
      </c>
      <c r="F14219" s="17"/>
    </row>
    <row r="14220" spans="1:6" x14ac:dyDescent="0.25">
      <c r="A14220" s="16" t="s">
        <v>261</v>
      </c>
      <c r="B14220" s="16">
        <v>75043</v>
      </c>
      <c r="C14220" s="16">
        <v>202</v>
      </c>
      <c r="D14220" s="16">
        <v>123.4</v>
      </c>
      <c r="E14220" s="17">
        <v>32169</v>
      </c>
      <c r="F14220" s="17"/>
    </row>
    <row r="14221" spans="1:6" x14ac:dyDescent="0.25">
      <c r="A14221" s="16" t="s">
        <v>261</v>
      </c>
      <c r="B14221" s="16">
        <v>78550</v>
      </c>
      <c r="C14221" s="16">
        <v>120</v>
      </c>
      <c r="D14221" s="16">
        <v>106.8</v>
      </c>
      <c r="E14221" s="17">
        <v>35242</v>
      </c>
      <c r="F14221" s="17"/>
    </row>
    <row r="14222" spans="1:6" x14ac:dyDescent="0.25">
      <c r="A14222" s="16" t="s">
        <v>261</v>
      </c>
      <c r="B14222" s="16">
        <v>75703</v>
      </c>
      <c r="C14222" s="16">
        <v>25</v>
      </c>
      <c r="D14222" s="16">
        <v>30.8</v>
      </c>
      <c r="E14222" s="17">
        <v>40694</v>
      </c>
      <c r="F14222" s="17"/>
    </row>
    <row r="14223" spans="1:6" x14ac:dyDescent="0.25">
      <c r="A14223" s="16" t="s">
        <v>261</v>
      </c>
      <c r="B14223" s="16">
        <v>78202</v>
      </c>
      <c r="C14223" s="16">
        <v>92</v>
      </c>
      <c r="D14223" s="16">
        <v>58.2</v>
      </c>
      <c r="E14223" s="17">
        <v>37225</v>
      </c>
      <c r="F14223" s="17"/>
    </row>
    <row r="14224" spans="1:6" x14ac:dyDescent="0.25">
      <c r="A14224" s="16" t="s">
        <v>261</v>
      </c>
      <c r="B14224" s="16">
        <v>76126</v>
      </c>
      <c r="C14224" s="16">
        <v>115</v>
      </c>
      <c r="D14224" s="16">
        <v>57.2</v>
      </c>
      <c r="E14224" s="17">
        <v>37321</v>
      </c>
      <c r="F14224" s="17"/>
    </row>
    <row r="14225" spans="1:6" x14ac:dyDescent="0.25">
      <c r="A14225" s="16" t="s">
        <v>261</v>
      </c>
      <c r="B14225" s="16">
        <v>75160</v>
      </c>
      <c r="C14225" s="16">
        <v>115</v>
      </c>
      <c r="D14225" s="16">
        <v>43.9</v>
      </c>
      <c r="E14225" s="17">
        <v>33994</v>
      </c>
      <c r="F14225" s="17"/>
    </row>
    <row r="14226" spans="1:6" x14ac:dyDescent="0.25">
      <c r="A14226" s="16" t="s">
        <v>261</v>
      </c>
      <c r="B14226" s="16">
        <v>75169</v>
      </c>
      <c r="C14226" s="16">
        <v>59</v>
      </c>
      <c r="D14226" s="16">
        <v>62.4</v>
      </c>
      <c r="E14226" s="17">
        <v>35214</v>
      </c>
      <c r="F14226" s="17"/>
    </row>
    <row r="14227" spans="1:6" x14ac:dyDescent="0.25">
      <c r="A14227" s="16" t="s">
        <v>261</v>
      </c>
      <c r="B14227" s="16">
        <v>77802</v>
      </c>
      <c r="C14227" s="16">
        <v>140</v>
      </c>
      <c r="D14227" s="16">
        <v>87.4</v>
      </c>
      <c r="E14227" s="17">
        <v>38126</v>
      </c>
      <c r="F14227" s="17"/>
    </row>
    <row r="14228" spans="1:6" x14ac:dyDescent="0.25">
      <c r="A14228" s="16" t="s">
        <v>261</v>
      </c>
      <c r="B14228" s="16">
        <v>76442</v>
      </c>
      <c r="C14228" s="16">
        <v>158</v>
      </c>
      <c r="D14228" s="16">
        <v>57.2</v>
      </c>
      <c r="E14228" s="17">
        <v>31365</v>
      </c>
      <c r="F14228" s="17"/>
    </row>
    <row r="14229" spans="1:6" x14ac:dyDescent="0.25">
      <c r="A14229" s="16" t="s">
        <v>261</v>
      </c>
      <c r="B14229" s="16">
        <v>75452</v>
      </c>
      <c r="C14229" s="16">
        <v>79</v>
      </c>
      <c r="D14229" s="16">
        <v>21.3</v>
      </c>
      <c r="E14229" s="17">
        <v>37897</v>
      </c>
      <c r="F14229" s="17"/>
    </row>
    <row r="14230" spans="1:6" x14ac:dyDescent="0.25">
      <c r="A14230" s="16" t="s">
        <v>261</v>
      </c>
      <c r="B14230" s="16">
        <v>79029</v>
      </c>
      <c r="C14230" s="16">
        <v>47</v>
      </c>
      <c r="D14230" s="16">
        <v>37</v>
      </c>
      <c r="E14230" s="17">
        <v>32274</v>
      </c>
      <c r="F14230" s="17"/>
    </row>
    <row r="14231" spans="1:6" x14ac:dyDescent="0.25">
      <c r="A14231" s="16" t="s">
        <v>261</v>
      </c>
      <c r="B14231" s="16">
        <v>78155</v>
      </c>
      <c r="C14231" s="16">
        <v>113</v>
      </c>
      <c r="D14231" s="16">
        <v>76.8</v>
      </c>
      <c r="E14231" s="17">
        <v>35409</v>
      </c>
      <c r="F14231" s="17"/>
    </row>
    <row r="14232" spans="1:6" x14ac:dyDescent="0.25">
      <c r="A14232" s="16" t="s">
        <v>261</v>
      </c>
      <c r="B14232" s="16">
        <v>75972</v>
      </c>
      <c r="C14232" s="16">
        <v>107</v>
      </c>
      <c r="D14232" s="16">
        <v>75.5</v>
      </c>
      <c r="E14232" s="17">
        <v>34547</v>
      </c>
      <c r="F14232" s="17"/>
    </row>
    <row r="14233" spans="1:6" x14ac:dyDescent="0.25">
      <c r="A14233" s="16" t="s">
        <v>261</v>
      </c>
      <c r="B14233" s="16">
        <v>78648</v>
      </c>
      <c r="C14233" s="16">
        <v>60</v>
      </c>
      <c r="D14233" s="16">
        <v>33.799999999999997</v>
      </c>
      <c r="E14233" s="17">
        <v>33843</v>
      </c>
      <c r="F14233" s="17"/>
    </row>
    <row r="14234" spans="1:6" x14ac:dyDescent="0.25">
      <c r="A14234" s="16" t="s">
        <v>261</v>
      </c>
      <c r="B14234" s="16">
        <v>76401</v>
      </c>
      <c r="C14234" s="16">
        <v>46</v>
      </c>
      <c r="D14234" s="16">
        <v>39.1</v>
      </c>
      <c r="E14234" s="17">
        <v>36866</v>
      </c>
      <c r="F14234" s="17"/>
    </row>
    <row r="14235" spans="1:6" x14ac:dyDescent="0.25">
      <c r="A14235" s="16" t="s">
        <v>261</v>
      </c>
      <c r="B14235" s="16">
        <v>78223</v>
      </c>
      <c r="C14235" s="16">
        <v>59</v>
      </c>
      <c r="D14235" s="16">
        <v>49.2</v>
      </c>
      <c r="E14235" s="17">
        <v>29128</v>
      </c>
      <c r="F14235" s="17"/>
    </row>
    <row r="14236" spans="1:6" x14ac:dyDescent="0.25">
      <c r="A14236" s="16" t="s">
        <v>261</v>
      </c>
      <c r="B14236" s="16">
        <v>78119</v>
      </c>
      <c r="C14236" s="16">
        <v>60</v>
      </c>
      <c r="D14236" s="16">
        <v>48.3</v>
      </c>
      <c r="E14236" s="17">
        <v>39508</v>
      </c>
      <c r="F14236" s="17"/>
    </row>
    <row r="14237" spans="1:6" x14ac:dyDescent="0.25">
      <c r="A14237" s="16" t="s">
        <v>261</v>
      </c>
      <c r="B14237" s="16">
        <v>76531</v>
      </c>
      <c r="C14237" s="16">
        <v>76</v>
      </c>
      <c r="D14237" s="16">
        <v>37.5</v>
      </c>
      <c r="E14237" s="17">
        <v>33512</v>
      </c>
      <c r="F14237" s="17"/>
    </row>
    <row r="14238" spans="1:6" x14ac:dyDescent="0.25">
      <c r="A14238" s="16" t="s">
        <v>261</v>
      </c>
      <c r="B14238" s="16">
        <v>78934</v>
      </c>
      <c r="C14238" s="16">
        <v>137</v>
      </c>
      <c r="D14238" s="16">
        <v>47.9</v>
      </c>
      <c r="E14238" s="17">
        <v>37963</v>
      </c>
      <c r="F14238" s="17"/>
    </row>
    <row r="14239" spans="1:6" x14ac:dyDescent="0.25">
      <c r="A14239" s="16" t="s">
        <v>261</v>
      </c>
      <c r="B14239" s="16">
        <v>77662</v>
      </c>
      <c r="C14239" s="16">
        <v>100</v>
      </c>
      <c r="D14239" s="16">
        <v>113.8</v>
      </c>
      <c r="E14239" s="17">
        <v>34474</v>
      </c>
      <c r="F14239" s="17"/>
    </row>
    <row r="14240" spans="1:6" x14ac:dyDescent="0.25">
      <c r="A14240" s="16" t="s">
        <v>261</v>
      </c>
      <c r="B14240" s="16">
        <v>75087</v>
      </c>
      <c r="C14240" s="16">
        <v>192</v>
      </c>
      <c r="D14240" s="16">
        <v>93.4</v>
      </c>
      <c r="E14240" s="17">
        <v>34624</v>
      </c>
      <c r="F14240" s="17"/>
    </row>
    <row r="14241" spans="1:6" x14ac:dyDescent="0.25">
      <c r="A14241" s="16" t="s">
        <v>261</v>
      </c>
      <c r="B14241" s="16">
        <v>79935</v>
      </c>
      <c r="C14241" s="16">
        <v>108</v>
      </c>
      <c r="D14241" s="16">
        <v>108</v>
      </c>
      <c r="E14241" s="17">
        <v>31021</v>
      </c>
      <c r="F14241" s="17"/>
    </row>
    <row r="14242" spans="1:6" x14ac:dyDescent="0.25">
      <c r="A14242" s="16" t="s">
        <v>261</v>
      </c>
      <c r="B14242" s="16">
        <v>75150</v>
      </c>
      <c r="C14242" s="16">
        <v>180</v>
      </c>
      <c r="D14242" s="16">
        <v>86.2</v>
      </c>
      <c r="E14242" s="17">
        <v>31393</v>
      </c>
      <c r="F14242" s="17"/>
    </row>
    <row r="14243" spans="1:6" x14ac:dyDescent="0.25">
      <c r="A14243" s="16" t="s">
        <v>261</v>
      </c>
      <c r="B14243" s="16">
        <v>79927</v>
      </c>
      <c r="C14243" s="16">
        <v>124</v>
      </c>
      <c r="D14243" s="16">
        <v>90.2</v>
      </c>
      <c r="E14243" s="17">
        <v>42032</v>
      </c>
      <c r="F14243" s="17"/>
    </row>
    <row r="14244" spans="1:6" x14ac:dyDescent="0.25">
      <c r="A14244" s="16" t="s">
        <v>261</v>
      </c>
      <c r="B14244" s="16">
        <v>78520</v>
      </c>
      <c r="C14244" s="16">
        <v>107</v>
      </c>
      <c r="D14244" s="16">
        <v>103.2</v>
      </c>
      <c r="E14244" s="17">
        <v>35319</v>
      </c>
      <c r="F14244" s="17"/>
    </row>
    <row r="14245" spans="1:6" x14ac:dyDescent="0.25">
      <c r="A14245" s="16" t="s">
        <v>261</v>
      </c>
      <c r="B14245" s="16">
        <v>78028</v>
      </c>
      <c r="C14245" s="16">
        <v>150</v>
      </c>
      <c r="D14245" s="16">
        <v>75.400000000000006</v>
      </c>
      <c r="E14245" s="17">
        <v>38991</v>
      </c>
      <c r="F14245" s="17"/>
    </row>
    <row r="14246" spans="1:6" x14ac:dyDescent="0.25">
      <c r="A14246" s="16" t="s">
        <v>261</v>
      </c>
      <c r="B14246" s="16">
        <v>78233</v>
      </c>
      <c r="C14246" s="16">
        <v>123</v>
      </c>
      <c r="D14246" s="16">
        <v>94.8</v>
      </c>
      <c r="E14246" s="17">
        <v>34543</v>
      </c>
      <c r="F14246" s="17"/>
    </row>
    <row r="14247" spans="1:6" x14ac:dyDescent="0.25">
      <c r="A14247" s="16" t="s">
        <v>261</v>
      </c>
      <c r="B14247" s="16">
        <v>77437</v>
      </c>
      <c r="C14247" s="16">
        <v>57</v>
      </c>
      <c r="D14247" s="16">
        <v>45.4</v>
      </c>
      <c r="E14247" s="17">
        <v>42461</v>
      </c>
      <c r="F14247" s="17"/>
    </row>
    <row r="14248" spans="1:6" x14ac:dyDescent="0.25">
      <c r="A14248" s="16" t="s">
        <v>261</v>
      </c>
      <c r="B14248" s="16">
        <v>78501</v>
      </c>
      <c r="C14248" s="16">
        <v>83</v>
      </c>
      <c r="D14248" s="16">
        <v>84.4</v>
      </c>
      <c r="E14248" s="17">
        <v>31602</v>
      </c>
      <c r="F14248" s="17"/>
    </row>
    <row r="14249" spans="1:6" x14ac:dyDescent="0.25">
      <c r="A14249" s="16" t="s">
        <v>261</v>
      </c>
      <c r="B14249" s="16">
        <v>76712</v>
      </c>
      <c r="C14249" s="16">
        <v>225</v>
      </c>
      <c r="D14249" s="16">
        <v>193.7</v>
      </c>
      <c r="E14249" s="17">
        <v>33606</v>
      </c>
      <c r="F14249" s="17"/>
    </row>
    <row r="14250" spans="1:6" x14ac:dyDescent="0.25">
      <c r="A14250" s="16" t="s">
        <v>261</v>
      </c>
      <c r="B14250" s="16">
        <v>75082</v>
      </c>
      <c r="C14250" s="16">
        <v>90</v>
      </c>
      <c r="D14250" s="16">
        <v>97.9</v>
      </c>
      <c r="E14250" s="17">
        <v>40169</v>
      </c>
      <c r="F14250" s="17"/>
    </row>
    <row r="14251" spans="1:6" x14ac:dyDescent="0.25">
      <c r="A14251" s="16" t="s">
        <v>261</v>
      </c>
      <c r="B14251" s="16">
        <v>75904</v>
      </c>
      <c r="C14251" s="16">
        <v>120</v>
      </c>
      <c r="D14251" s="16">
        <v>92.9</v>
      </c>
      <c r="E14251" s="17">
        <v>37726</v>
      </c>
      <c r="F14251" s="17"/>
    </row>
    <row r="14252" spans="1:6" x14ac:dyDescent="0.25">
      <c r="A14252" s="16" t="s">
        <v>261</v>
      </c>
      <c r="B14252" s="16">
        <v>75038</v>
      </c>
      <c r="C14252" s="16">
        <v>128</v>
      </c>
      <c r="D14252" s="16">
        <v>53.7</v>
      </c>
      <c r="E14252" s="17">
        <v>43530</v>
      </c>
      <c r="F14252" s="17"/>
    </row>
    <row r="14253" spans="1:6" x14ac:dyDescent="0.25">
      <c r="A14253" s="16" t="s">
        <v>261</v>
      </c>
      <c r="B14253" s="16">
        <v>75042</v>
      </c>
      <c r="C14253" s="16">
        <v>109</v>
      </c>
      <c r="D14253" s="16">
        <v>70</v>
      </c>
      <c r="E14253" s="17">
        <v>36321</v>
      </c>
      <c r="F14253" s="17"/>
    </row>
    <row r="14254" spans="1:6" x14ac:dyDescent="0.25">
      <c r="A14254" s="16" t="s">
        <v>261</v>
      </c>
      <c r="B14254" s="16">
        <v>76380</v>
      </c>
      <c r="C14254" s="16">
        <v>90</v>
      </c>
      <c r="D14254" s="16">
        <v>44.9</v>
      </c>
      <c r="E14254" s="17">
        <v>33715</v>
      </c>
      <c r="F14254" s="17"/>
    </row>
    <row r="14255" spans="1:6" x14ac:dyDescent="0.25">
      <c r="A14255" s="16" t="s">
        <v>261</v>
      </c>
      <c r="B14255" s="16">
        <v>78801</v>
      </c>
      <c r="C14255" s="16">
        <v>115</v>
      </c>
      <c r="D14255" s="16">
        <v>59.2</v>
      </c>
      <c r="E14255" s="17">
        <v>34928</v>
      </c>
      <c r="F14255" s="17"/>
    </row>
    <row r="14256" spans="1:6" x14ac:dyDescent="0.25">
      <c r="A14256" s="16" t="s">
        <v>261</v>
      </c>
      <c r="B14256" s="16">
        <v>78629</v>
      </c>
      <c r="C14256" s="16">
        <v>80</v>
      </c>
      <c r="D14256" s="16">
        <v>55.1</v>
      </c>
      <c r="E14256" s="17">
        <v>33975</v>
      </c>
      <c r="F14256" s="17"/>
    </row>
    <row r="14257" spans="1:6" x14ac:dyDescent="0.25">
      <c r="A14257" s="16" t="s">
        <v>261</v>
      </c>
      <c r="B14257" s="16">
        <v>75098</v>
      </c>
      <c r="C14257" s="16">
        <v>106</v>
      </c>
      <c r="D14257" s="16">
        <v>93.4</v>
      </c>
      <c r="E14257" s="17">
        <v>40297</v>
      </c>
      <c r="F14257" s="17"/>
    </row>
    <row r="14258" spans="1:6" x14ac:dyDescent="0.25">
      <c r="A14258" s="16" t="s">
        <v>261</v>
      </c>
      <c r="B14258" s="16">
        <v>77511</v>
      </c>
      <c r="C14258" s="16">
        <v>125</v>
      </c>
      <c r="D14258" s="16">
        <v>72.2</v>
      </c>
      <c r="E14258" s="17">
        <v>34862</v>
      </c>
      <c r="F14258" s="17"/>
    </row>
    <row r="14259" spans="1:6" x14ac:dyDescent="0.25">
      <c r="A14259" s="16" t="s">
        <v>261</v>
      </c>
      <c r="B14259" s="16">
        <v>77521</v>
      </c>
      <c r="C14259" s="16">
        <v>97</v>
      </c>
      <c r="D14259" s="16">
        <v>108.5</v>
      </c>
      <c r="E14259" s="17">
        <v>43181</v>
      </c>
      <c r="F14259" s="17"/>
    </row>
    <row r="14260" spans="1:6" x14ac:dyDescent="0.25">
      <c r="A14260" s="16" t="s">
        <v>261</v>
      </c>
      <c r="B14260" s="16">
        <v>78613</v>
      </c>
      <c r="C14260" s="16">
        <v>109</v>
      </c>
      <c r="D14260" s="16">
        <v>105.6</v>
      </c>
      <c r="E14260" s="17">
        <v>41232</v>
      </c>
      <c r="F14260" s="17"/>
    </row>
    <row r="14261" spans="1:6" x14ac:dyDescent="0.25">
      <c r="A14261" s="16" t="s">
        <v>261</v>
      </c>
      <c r="B14261" s="16">
        <v>75418</v>
      </c>
      <c r="C14261" s="16">
        <v>65</v>
      </c>
      <c r="D14261" s="16">
        <v>36.700000000000003</v>
      </c>
      <c r="E14261" s="17">
        <v>34788</v>
      </c>
      <c r="F14261" s="17"/>
    </row>
    <row r="14262" spans="1:6" x14ac:dyDescent="0.25">
      <c r="A14262" s="16" t="s">
        <v>261</v>
      </c>
      <c r="B14262" s="16">
        <v>77084</v>
      </c>
      <c r="C14262" s="16">
        <v>112</v>
      </c>
      <c r="D14262" s="16">
        <v>93.5</v>
      </c>
      <c r="E14262" s="17">
        <v>41003</v>
      </c>
      <c r="F14262" s="17"/>
    </row>
    <row r="14263" spans="1:6" x14ac:dyDescent="0.25">
      <c r="A14263" s="16" t="s">
        <v>261</v>
      </c>
      <c r="B14263" s="16">
        <v>76230</v>
      </c>
      <c r="C14263" s="16">
        <v>197</v>
      </c>
      <c r="D14263" s="16">
        <v>138.6</v>
      </c>
      <c r="E14263" s="17">
        <v>32813</v>
      </c>
      <c r="F14263" s="17"/>
    </row>
    <row r="14264" spans="1:6" x14ac:dyDescent="0.25">
      <c r="A14264" s="16" t="s">
        <v>261</v>
      </c>
      <c r="B14264" s="16">
        <v>79912</v>
      </c>
      <c r="C14264" s="16">
        <v>58</v>
      </c>
      <c r="D14264" s="16">
        <v>53.7</v>
      </c>
      <c r="E14264" s="17">
        <v>43406</v>
      </c>
      <c r="F14264" s="17"/>
    </row>
    <row r="14265" spans="1:6" x14ac:dyDescent="0.25">
      <c r="A14265" s="16" t="s">
        <v>261</v>
      </c>
      <c r="B14265" s="16">
        <v>77375</v>
      </c>
      <c r="C14265" s="16">
        <v>150</v>
      </c>
      <c r="D14265" s="16">
        <v>79.7</v>
      </c>
      <c r="E14265" s="17">
        <v>35614</v>
      </c>
      <c r="F14265" s="17"/>
    </row>
    <row r="14266" spans="1:6" x14ac:dyDescent="0.25">
      <c r="A14266" s="16" t="s">
        <v>261</v>
      </c>
      <c r="B14266" s="16">
        <v>75010</v>
      </c>
      <c r="C14266" s="16">
        <v>120</v>
      </c>
      <c r="D14266" s="16">
        <v>63.9</v>
      </c>
      <c r="E14266" s="17">
        <v>41887</v>
      </c>
      <c r="F14266" s="17"/>
    </row>
    <row r="14267" spans="1:6" x14ac:dyDescent="0.25">
      <c r="A14267" s="16" t="s">
        <v>261</v>
      </c>
      <c r="B14267" s="16">
        <v>75231</v>
      </c>
      <c r="C14267" s="16">
        <v>49</v>
      </c>
      <c r="D14267" s="16">
        <v>24.8</v>
      </c>
      <c r="E14267" s="17">
        <v>42745</v>
      </c>
      <c r="F14267" s="17"/>
    </row>
    <row r="14268" spans="1:6" x14ac:dyDescent="0.25">
      <c r="A14268" s="16" t="s">
        <v>261</v>
      </c>
      <c r="B14268" s="16">
        <v>79065</v>
      </c>
      <c r="C14268" s="16">
        <v>88</v>
      </c>
      <c r="D14268" s="16">
        <v>53</v>
      </c>
      <c r="E14268" s="17">
        <v>34454</v>
      </c>
      <c r="F14268" s="17"/>
    </row>
    <row r="14269" spans="1:6" x14ac:dyDescent="0.25">
      <c r="A14269" s="16" t="s">
        <v>261</v>
      </c>
      <c r="B14269" s="16">
        <v>77389</v>
      </c>
      <c r="C14269" s="16">
        <v>112</v>
      </c>
      <c r="D14269" s="16">
        <v>102.1</v>
      </c>
      <c r="E14269" s="17">
        <v>41739</v>
      </c>
      <c r="F14269" s="17"/>
    </row>
    <row r="14270" spans="1:6" x14ac:dyDescent="0.25">
      <c r="A14270" s="16" t="s">
        <v>261</v>
      </c>
      <c r="B14270" s="16">
        <v>75965</v>
      </c>
      <c r="C14270" s="16">
        <v>120</v>
      </c>
      <c r="D14270" s="16">
        <v>75.599999999999994</v>
      </c>
      <c r="E14270" s="17">
        <v>39282</v>
      </c>
      <c r="F14270" s="17"/>
    </row>
    <row r="14271" spans="1:6" x14ac:dyDescent="0.25">
      <c r="A14271" s="16" t="s">
        <v>261</v>
      </c>
      <c r="B14271" s="16">
        <v>75482</v>
      </c>
      <c r="C14271" s="16">
        <v>128</v>
      </c>
      <c r="D14271" s="16">
        <v>66.2</v>
      </c>
      <c r="E14271" s="17">
        <v>31240</v>
      </c>
      <c r="F14271" s="17"/>
    </row>
    <row r="14272" spans="1:6" x14ac:dyDescent="0.25">
      <c r="A14272" s="16" t="s">
        <v>261</v>
      </c>
      <c r="B14272" s="16">
        <v>77384</v>
      </c>
      <c r="C14272" s="16">
        <v>124</v>
      </c>
      <c r="D14272" s="16">
        <v>116.2</v>
      </c>
      <c r="E14272" s="17">
        <v>40591</v>
      </c>
      <c r="F14272" s="17"/>
    </row>
    <row r="14273" spans="1:6" x14ac:dyDescent="0.25">
      <c r="A14273" s="16" t="s">
        <v>261</v>
      </c>
      <c r="B14273" s="16">
        <v>78582</v>
      </c>
      <c r="C14273" s="16">
        <v>58</v>
      </c>
      <c r="D14273" s="16">
        <v>60.4</v>
      </c>
      <c r="E14273" s="17">
        <v>34648</v>
      </c>
      <c r="F14273" s="17"/>
    </row>
    <row r="14274" spans="1:6" x14ac:dyDescent="0.25">
      <c r="A14274" s="16" t="s">
        <v>261</v>
      </c>
      <c r="B14274" s="16">
        <v>76021</v>
      </c>
      <c r="C14274" s="16">
        <v>62</v>
      </c>
      <c r="D14274" s="16">
        <v>54.9</v>
      </c>
      <c r="E14274" s="17">
        <v>37561</v>
      </c>
      <c r="F14274" s="17"/>
    </row>
    <row r="14275" spans="1:6" x14ac:dyDescent="0.25">
      <c r="A14275" s="16" t="s">
        <v>261</v>
      </c>
      <c r="B14275" s="16">
        <v>75204</v>
      </c>
      <c r="C14275" s="16">
        <v>136</v>
      </c>
      <c r="D14275" s="16">
        <v>95.3</v>
      </c>
      <c r="E14275" s="17">
        <v>39885</v>
      </c>
      <c r="F14275" s="17"/>
    </row>
    <row r="14276" spans="1:6" x14ac:dyDescent="0.25">
      <c r="A14276" s="16" t="s">
        <v>261</v>
      </c>
      <c r="B14276" s="16">
        <v>75862</v>
      </c>
      <c r="C14276" s="16">
        <v>76</v>
      </c>
      <c r="D14276" s="16">
        <v>52.3</v>
      </c>
      <c r="E14276" s="17">
        <v>43124</v>
      </c>
      <c r="F14276" s="17"/>
    </row>
    <row r="14277" spans="1:6" x14ac:dyDescent="0.25">
      <c r="A14277" s="16" t="s">
        <v>261</v>
      </c>
      <c r="B14277" s="16">
        <v>75751</v>
      </c>
      <c r="C14277" s="16">
        <v>72</v>
      </c>
      <c r="D14277" s="16">
        <v>82.7</v>
      </c>
      <c r="E14277" s="17">
        <v>34649</v>
      </c>
      <c r="F14277" s="17"/>
    </row>
    <row r="14278" spans="1:6" x14ac:dyDescent="0.25">
      <c r="A14278" s="16" t="s">
        <v>261</v>
      </c>
      <c r="B14278" s="16">
        <v>76048</v>
      </c>
      <c r="C14278" s="16">
        <v>181</v>
      </c>
      <c r="D14278" s="16">
        <v>126.8</v>
      </c>
      <c r="E14278" s="17">
        <v>33283</v>
      </c>
      <c r="F14278" s="17"/>
    </row>
    <row r="14279" spans="1:6" x14ac:dyDescent="0.25">
      <c r="A14279" s="16" t="s">
        <v>261</v>
      </c>
      <c r="B14279" s="16">
        <v>77531</v>
      </c>
      <c r="C14279" s="16">
        <v>93</v>
      </c>
      <c r="D14279" s="16">
        <v>58</v>
      </c>
      <c r="E14279" s="17">
        <v>34274</v>
      </c>
      <c r="F14279" s="17"/>
    </row>
    <row r="14280" spans="1:6" x14ac:dyDescent="0.25">
      <c r="A14280" s="16" t="s">
        <v>261</v>
      </c>
      <c r="B14280" s="16">
        <v>78626</v>
      </c>
      <c r="C14280" s="16">
        <v>184</v>
      </c>
      <c r="D14280" s="16">
        <v>99.5</v>
      </c>
      <c r="E14280" s="17">
        <v>35735</v>
      </c>
      <c r="F14280" s="17"/>
    </row>
    <row r="14281" spans="1:6" x14ac:dyDescent="0.25">
      <c r="A14281" s="16" t="s">
        <v>261</v>
      </c>
      <c r="B14281" s="16">
        <v>75119</v>
      </c>
      <c r="C14281" s="16">
        <v>124</v>
      </c>
      <c r="D14281" s="16">
        <v>89</v>
      </c>
      <c r="E14281" s="17">
        <v>40338</v>
      </c>
      <c r="F14281" s="17"/>
    </row>
    <row r="14282" spans="1:6" x14ac:dyDescent="0.25">
      <c r="A14282" s="16" t="s">
        <v>261</v>
      </c>
      <c r="B14282" s="16">
        <v>77459</v>
      </c>
      <c r="C14282" s="16">
        <v>60</v>
      </c>
      <c r="D14282" s="16">
        <v>26.8</v>
      </c>
      <c r="E14282" s="17">
        <v>41345</v>
      </c>
      <c r="F14282" s="17"/>
    </row>
    <row r="14283" spans="1:6" x14ac:dyDescent="0.25">
      <c r="A14283" s="16" t="s">
        <v>261</v>
      </c>
      <c r="B14283" s="16">
        <v>77381</v>
      </c>
      <c r="C14283" s="16">
        <v>214</v>
      </c>
      <c r="D14283" s="16">
        <v>162.1</v>
      </c>
      <c r="E14283" s="17">
        <v>32986</v>
      </c>
      <c r="F14283" s="17"/>
    </row>
    <row r="14284" spans="1:6" x14ac:dyDescent="0.25">
      <c r="A14284" s="16" t="s">
        <v>261</v>
      </c>
      <c r="B14284" s="16">
        <v>77045</v>
      </c>
      <c r="C14284" s="16">
        <v>120</v>
      </c>
      <c r="D14284" s="16">
        <v>94.6</v>
      </c>
      <c r="E14284" s="17">
        <v>41067</v>
      </c>
      <c r="F14284" s="17"/>
    </row>
    <row r="14285" spans="1:6" x14ac:dyDescent="0.25">
      <c r="A14285" s="16" t="s">
        <v>261</v>
      </c>
      <c r="B14285" s="16">
        <v>75061</v>
      </c>
      <c r="C14285" s="16">
        <v>49</v>
      </c>
      <c r="D14285" s="16">
        <v>48.1</v>
      </c>
      <c r="E14285" s="17">
        <v>34541</v>
      </c>
      <c r="F14285" s="17"/>
    </row>
    <row r="14286" spans="1:6" x14ac:dyDescent="0.25">
      <c r="A14286" s="16" t="s">
        <v>261</v>
      </c>
      <c r="B14286" s="16">
        <v>78240</v>
      </c>
      <c r="C14286" s="16">
        <v>144</v>
      </c>
      <c r="D14286" s="16">
        <v>107</v>
      </c>
      <c r="E14286" s="17">
        <v>28313</v>
      </c>
      <c r="F14286" s="17"/>
    </row>
    <row r="14287" spans="1:6" x14ac:dyDescent="0.25">
      <c r="A14287" s="16" t="s">
        <v>261</v>
      </c>
      <c r="B14287" s="16">
        <v>76444</v>
      </c>
      <c r="C14287" s="16">
        <v>98</v>
      </c>
      <c r="D14287" s="16">
        <v>44.9</v>
      </c>
      <c r="E14287" s="17">
        <v>34423</v>
      </c>
      <c r="F14287" s="17"/>
    </row>
    <row r="14288" spans="1:6" x14ac:dyDescent="0.25">
      <c r="A14288" s="16" t="s">
        <v>262</v>
      </c>
      <c r="B14288" s="16">
        <v>84120</v>
      </c>
      <c r="C14288" s="16">
        <v>124</v>
      </c>
      <c r="D14288" s="16">
        <v>101.2</v>
      </c>
      <c r="E14288" s="17">
        <v>29434</v>
      </c>
      <c r="F14288" s="17"/>
    </row>
    <row r="14289" spans="1:6" x14ac:dyDescent="0.25">
      <c r="A14289" s="16" t="s">
        <v>262</v>
      </c>
      <c r="B14289" s="16">
        <v>84341</v>
      </c>
      <c r="C14289" s="16">
        <v>120</v>
      </c>
      <c r="D14289" s="16">
        <v>73.2</v>
      </c>
      <c r="E14289" s="17">
        <v>32143</v>
      </c>
      <c r="F14289" s="17"/>
    </row>
    <row r="14290" spans="1:6" x14ac:dyDescent="0.25">
      <c r="A14290" s="16" t="s">
        <v>262</v>
      </c>
      <c r="B14290" s="16">
        <v>84790</v>
      </c>
      <c r="C14290" s="16">
        <v>100</v>
      </c>
      <c r="D14290" s="16">
        <v>33.200000000000003</v>
      </c>
      <c r="E14290" s="17">
        <v>43264</v>
      </c>
      <c r="F14290" s="17"/>
    </row>
    <row r="14291" spans="1:6" x14ac:dyDescent="0.25">
      <c r="A14291" s="16" t="s">
        <v>262</v>
      </c>
      <c r="B14291" s="16">
        <v>84115</v>
      </c>
      <c r="C14291" s="16">
        <v>41</v>
      </c>
      <c r="D14291" s="16">
        <v>37.6</v>
      </c>
      <c r="E14291" s="17">
        <v>38124</v>
      </c>
      <c r="F14291" s="17"/>
    </row>
    <row r="14292" spans="1:6" x14ac:dyDescent="0.25">
      <c r="A14292" s="16" t="s">
        <v>262</v>
      </c>
      <c r="B14292" s="16">
        <v>84095</v>
      </c>
      <c r="C14292" s="16">
        <v>32</v>
      </c>
      <c r="D14292" s="16">
        <v>28.3</v>
      </c>
      <c r="E14292" s="17">
        <v>40709</v>
      </c>
      <c r="F14292" s="17"/>
    </row>
    <row r="14293" spans="1:6" x14ac:dyDescent="0.25">
      <c r="A14293" s="16" t="s">
        <v>262</v>
      </c>
      <c r="B14293" s="16">
        <v>84501</v>
      </c>
      <c r="C14293" s="16">
        <v>100</v>
      </c>
      <c r="D14293" s="16">
        <v>45.8</v>
      </c>
      <c r="E14293" s="17">
        <v>30987</v>
      </c>
      <c r="F14293" s="17"/>
    </row>
    <row r="14294" spans="1:6" x14ac:dyDescent="0.25">
      <c r="A14294" s="16" t="s">
        <v>262</v>
      </c>
      <c r="B14294" s="16">
        <v>84104</v>
      </c>
      <c r="C14294" s="16">
        <v>82</v>
      </c>
      <c r="D14294" s="16">
        <v>79.3</v>
      </c>
      <c r="E14294" s="17">
        <v>33163</v>
      </c>
      <c r="F14294" s="17"/>
    </row>
    <row r="14295" spans="1:6" x14ac:dyDescent="0.25">
      <c r="A14295" s="16" t="s">
        <v>262</v>
      </c>
      <c r="B14295" s="16">
        <v>84119</v>
      </c>
      <c r="C14295" s="16">
        <v>26</v>
      </c>
      <c r="D14295" s="16">
        <v>23.8</v>
      </c>
      <c r="E14295" s="17">
        <v>39650</v>
      </c>
      <c r="F14295" s="17"/>
    </row>
    <row r="14296" spans="1:6" x14ac:dyDescent="0.25">
      <c r="A14296" s="16" t="s">
        <v>262</v>
      </c>
      <c r="B14296" s="16">
        <v>84066</v>
      </c>
      <c r="C14296" s="16">
        <v>90</v>
      </c>
      <c r="D14296" s="16">
        <v>52.6</v>
      </c>
      <c r="E14296" s="17">
        <v>29860</v>
      </c>
      <c r="F14296" s="17"/>
    </row>
    <row r="14297" spans="1:6" x14ac:dyDescent="0.25">
      <c r="A14297" s="16" t="s">
        <v>262</v>
      </c>
      <c r="B14297" s="16">
        <v>84404</v>
      </c>
      <c r="C14297" s="16">
        <v>120</v>
      </c>
      <c r="D14297" s="16">
        <v>116.9</v>
      </c>
      <c r="E14297" s="17">
        <v>40212</v>
      </c>
      <c r="F14297" s="17"/>
    </row>
    <row r="14298" spans="1:6" x14ac:dyDescent="0.25">
      <c r="A14298" s="16" t="s">
        <v>262</v>
      </c>
      <c r="B14298" s="16">
        <v>84109</v>
      </c>
      <c r="C14298" s="16">
        <v>107</v>
      </c>
      <c r="D14298" s="16">
        <v>85</v>
      </c>
      <c r="E14298" s="17">
        <v>28399</v>
      </c>
      <c r="F14298" s="17"/>
    </row>
    <row r="14299" spans="1:6" x14ac:dyDescent="0.25">
      <c r="A14299" s="16" t="s">
        <v>262</v>
      </c>
      <c r="B14299" s="16">
        <v>84106</v>
      </c>
      <c r="C14299" s="16">
        <v>61</v>
      </c>
      <c r="D14299" s="16">
        <v>46.1</v>
      </c>
      <c r="E14299" s="17">
        <v>42464</v>
      </c>
      <c r="F14299" s="17"/>
    </row>
    <row r="14300" spans="1:6" x14ac:dyDescent="0.25">
      <c r="A14300" s="16" t="s">
        <v>262</v>
      </c>
      <c r="B14300" s="16">
        <v>84106</v>
      </c>
      <c r="C14300" s="16">
        <v>184</v>
      </c>
      <c r="D14300" s="16">
        <v>104.5</v>
      </c>
      <c r="E14300" s="17">
        <v>30879</v>
      </c>
      <c r="F14300" s="17"/>
    </row>
    <row r="14301" spans="1:6" x14ac:dyDescent="0.25">
      <c r="A14301" s="16" t="s">
        <v>262</v>
      </c>
      <c r="B14301" s="16">
        <v>84074</v>
      </c>
      <c r="C14301" s="16">
        <v>112</v>
      </c>
      <c r="D14301" s="16">
        <v>95.2</v>
      </c>
      <c r="E14301" s="17">
        <v>29952</v>
      </c>
      <c r="F14301" s="17"/>
    </row>
    <row r="14302" spans="1:6" x14ac:dyDescent="0.25">
      <c r="A14302" s="16" t="s">
        <v>262</v>
      </c>
      <c r="B14302" s="16">
        <v>84057</v>
      </c>
      <c r="C14302" s="16">
        <v>34</v>
      </c>
      <c r="D14302" s="16">
        <v>24</v>
      </c>
      <c r="E14302" s="17">
        <v>39825</v>
      </c>
      <c r="F14302" s="17"/>
    </row>
    <row r="14303" spans="1:6" x14ac:dyDescent="0.25">
      <c r="A14303" s="16" t="s">
        <v>262</v>
      </c>
      <c r="B14303" s="16">
        <v>84403</v>
      </c>
      <c r="C14303" s="16">
        <v>88</v>
      </c>
      <c r="D14303" s="16">
        <v>55</v>
      </c>
      <c r="E14303" s="17">
        <v>29891</v>
      </c>
      <c r="F14303" s="17"/>
    </row>
    <row r="14304" spans="1:6" x14ac:dyDescent="0.25">
      <c r="A14304" s="16" t="s">
        <v>262</v>
      </c>
      <c r="B14304" s="16">
        <v>84115</v>
      </c>
      <c r="C14304" s="16">
        <v>140</v>
      </c>
      <c r="D14304" s="16">
        <v>103.1</v>
      </c>
      <c r="E14304" s="17">
        <v>35556</v>
      </c>
      <c r="F14304" s="17"/>
    </row>
    <row r="14305" spans="1:6" x14ac:dyDescent="0.25">
      <c r="A14305" s="16" t="s">
        <v>262</v>
      </c>
      <c r="B14305" s="16">
        <v>84511</v>
      </c>
      <c r="C14305" s="16">
        <v>104</v>
      </c>
      <c r="D14305" s="16">
        <v>53.2</v>
      </c>
      <c r="E14305" s="17">
        <v>28262</v>
      </c>
      <c r="F14305" s="17"/>
    </row>
    <row r="14306" spans="1:6" x14ac:dyDescent="0.25">
      <c r="A14306" s="16" t="s">
        <v>262</v>
      </c>
      <c r="B14306" s="16">
        <v>84738</v>
      </c>
      <c r="C14306" s="16">
        <v>108</v>
      </c>
      <c r="D14306" s="16">
        <v>106.1</v>
      </c>
      <c r="E14306" s="17">
        <v>41500</v>
      </c>
      <c r="F14306" s="17"/>
    </row>
    <row r="14307" spans="1:6" x14ac:dyDescent="0.25">
      <c r="A14307" s="16" t="s">
        <v>262</v>
      </c>
      <c r="B14307" s="16">
        <v>84015</v>
      </c>
      <c r="C14307" s="16">
        <v>168</v>
      </c>
      <c r="D14307" s="16">
        <v>125.7</v>
      </c>
      <c r="E14307" s="17">
        <v>29647</v>
      </c>
      <c r="F14307" s="17"/>
    </row>
    <row r="14308" spans="1:6" x14ac:dyDescent="0.25">
      <c r="A14308" s="16" t="s">
        <v>262</v>
      </c>
      <c r="B14308" s="16">
        <v>84663</v>
      </c>
      <c r="C14308" s="16">
        <v>50</v>
      </c>
      <c r="D14308" s="16">
        <v>39.799999999999997</v>
      </c>
      <c r="E14308" s="17">
        <v>33858</v>
      </c>
      <c r="F14308" s="17"/>
    </row>
    <row r="14309" spans="1:6" x14ac:dyDescent="0.25">
      <c r="A14309" s="16" t="s">
        <v>262</v>
      </c>
      <c r="B14309" s="16">
        <v>84721</v>
      </c>
      <c r="C14309" s="16">
        <v>50</v>
      </c>
      <c r="D14309" s="16">
        <v>30.2</v>
      </c>
      <c r="E14309" s="17">
        <v>37742</v>
      </c>
      <c r="F14309" s="17"/>
    </row>
    <row r="14310" spans="1:6" x14ac:dyDescent="0.25">
      <c r="A14310" s="16" t="s">
        <v>262</v>
      </c>
      <c r="B14310" s="16">
        <v>84088</v>
      </c>
      <c r="C14310" s="16">
        <v>120</v>
      </c>
      <c r="D14310" s="16">
        <v>87.6</v>
      </c>
      <c r="E14310" s="17">
        <v>31817</v>
      </c>
      <c r="F14310" s="17"/>
    </row>
    <row r="14311" spans="1:6" x14ac:dyDescent="0.25">
      <c r="A14311" s="16" t="s">
        <v>262</v>
      </c>
      <c r="B14311" s="16">
        <v>84701</v>
      </c>
      <c r="C14311" s="16">
        <v>30</v>
      </c>
      <c r="D14311" s="16">
        <v>19.8</v>
      </c>
      <c r="E14311" s="17">
        <v>40380</v>
      </c>
      <c r="F14311" s="17"/>
    </row>
    <row r="14312" spans="1:6" x14ac:dyDescent="0.25">
      <c r="A14312" s="16" t="s">
        <v>262</v>
      </c>
      <c r="B14312" s="16">
        <v>84121</v>
      </c>
      <c r="C14312" s="16">
        <v>38</v>
      </c>
      <c r="D14312" s="16">
        <v>37.6</v>
      </c>
      <c r="E14312" s="17">
        <v>38287</v>
      </c>
      <c r="F14312" s="17"/>
    </row>
    <row r="14313" spans="1:6" x14ac:dyDescent="0.25">
      <c r="A14313" s="16" t="s">
        <v>262</v>
      </c>
      <c r="B14313" s="16">
        <v>84117</v>
      </c>
      <c r="C14313" s="16">
        <v>100</v>
      </c>
      <c r="D14313" s="16">
        <v>64.400000000000006</v>
      </c>
      <c r="E14313" s="17">
        <v>27141</v>
      </c>
      <c r="F14313" s="17"/>
    </row>
    <row r="14314" spans="1:6" x14ac:dyDescent="0.25">
      <c r="A14314" s="16" t="s">
        <v>262</v>
      </c>
      <c r="B14314" s="16">
        <v>84532</v>
      </c>
      <c r="C14314" s="16">
        <v>36</v>
      </c>
      <c r="D14314" s="16">
        <v>30.8</v>
      </c>
      <c r="E14314" s="17">
        <v>40577</v>
      </c>
      <c r="F14314" s="17"/>
    </row>
    <row r="14315" spans="1:6" x14ac:dyDescent="0.25">
      <c r="A14315" s="16" t="s">
        <v>262</v>
      </c>
      <c r="B14315" s="16">
        <v>84648</v>
      </c>
      <c r="C14315" s="16">
        <v>80</v>
      </c>
      <c r="D14315" s="16">
        <v>29.9</v>
      </c>
      <c r="E14315" s="17">
        <v>31768</v>
      </c>
      <c r="F14315" s="17"/>
    </row>
    <row r="14316" spans="1:6" x14ac:dyDescent="0.25">
      <c r="A14316" s="16" t="s">
        <v>262</v>
      </c>
      <c r="B14316" s="16">
        <v>84107</v>
      </c>
      <c r="C14316" s="16">
        <v>61</v>
      </c>
      <c r="D14316" s="16">
        <v>56.2</v>
      </c>
      <c r="E14316" s="17">
        <v>33388</v>
      </c>
      <c r="F14316" s="17"/>
    </row>
    <row r="14317" spans="1:6" x14ac:dyDescent="0.25">
      <c r="A14317" s="16" t="s">
        <v>262</v>
      </c>
      <c r="B14317" s="16">
        <v>84107</v>
      </c>
      <c r="C14317" s="16">
        <v>99</v>
      </c>
      <c r="D14317" s="16">
        <v>59.5</v>
      </c>
      <c r="E14317" s="17">
        <v>31260</v>
      </c>
      <c r="F14317" s="17"/>
    </row>
    <row r="14318" spans="1:6" x14ac:dyDescent="0.25">
      <c r="A14318" s="16" t="s">
        <v>262</v>
      </c>
      <c r="B14318" s="16">
        <v>84003</v>
      </c>
      <c r="C14318" s="16">
        <v>119</v>
      </c>
      <c r="D14318" s="16">
        <v>75.3</v>
      </c>
      <c r="E14318" s="17">
        <v>41173</v>
      </c>
      <c r="F14318" s="17"/>
    </row>
    <row r="14319" spans="1:6" x14ac:dyDescent="0.25">
      <c r="A14319" s="16" t="s">
        <v>262</v>
      </c>
      <c r="B14319" s="16">
        <v>84123</v>
      </c>
      <c r="C14319" s="16">
        <v>38</v>
      </c>
      <c r="D14319" s="16">
        <v>36.5</v>
      </c>
      <c r="E14319" s="17">
        <v>39555</v>
      </c>
      <c r="F14319" s="17"/>
    </row>
    <row r="14320" spans="1:6" x14ac:dyDescent="0.25">
      <c r="A14320" s="16" t="s">
        <v>262</v>
      </c>
      <c r="B14320" s="16">
        <v>84067</v>
      </c>
      <c r="C14320" s="16">
        <v>176</v>
      </c>
      <c r="D14320" s="16">
        <v>103.6</v>
      </c>
      <c r="E14320" s="17">
        <v>28491</v>
      </c>
      <c r="F14320" s="17"/>
    </row>
    <row r="14321" spans="1:6" x14ac:dyDescent="0.25">
      <c r="A14321" s="16" t="s">
        <v>262</v>
      </c>
      <c r="B14321" s="16">
        <v>84124</v>
      </c>
      <c r="C14321" s="16">
        <v>103</v>
      </c>
      <c r="D14321" s="16">
        <v>71</v>
      </c>
      <c r="E14321" s="17">
        <v>29830</v>
      </c>
      <c r="F14321" s="17"/>
    </row>
    <row r="14322" spans="1:6" x14ac:dyDescent="0.25">
      <c r="A14322" s="16" t="s">
        <v>262</v>
      </c>
      <c r="B14322" s="16">
        <v>84405</v>
      </c>
      <c r="C14322" s="16">
        <v>140</v>
      </c>
      <c r="D14322" s="16">
        <v>69.2</v>
      </c>
      <c r="E14322" s="17">
        <v>32127</v>
      </c>
      <c r="F14322" s="17"/>
    </row>
    <row r="14323" spans="1:6" x14ac:dyDescent="0.25">
      <c r="A14323" s="16" t="s">
        <v>262</v>
      </c>
      <c r="B14323" s="16">
        <v>84097</v>
      </c>
      <c r="C14323" s="16">
        <v>24</v>
      </c>
      <c r="D14323" s="16">
        <v>23.5</v>
      </c>
      <c r="E14323" s="17">
        <v>40093</v>
      </c>
      <c r="F14323" s="17"/>
    </row>
    <row r="14324" spans="1:6" x14ac:dyDescent="0.25">
      <c r="A14324" s="16" t="s">
        <v>262</v>
      </c>
      <c r="B14324" s="16">
        <v>84047</v>
      </c>
      <c r="C14324" s="16">
        <v>120</v>
      </c>
      <c r="D14324" s="16">
        <v>92</v>
      </c>
      <c r="E14324" s="17">
        <v>42123</v>
      </c>
      <c r="F14324" s="17"/>
    </row>
    <row r="14325" spans="1:6" x14ac:dyDescent="0.25">
      <c r="A14325" s="16" t="s">
        <v>262</v>
      </c>
      <c r="B14325" s="16">
        <v>84770</v>
      </c>
      <c r="C14325" s="16">
        <v>53</v>
      </c>
      <c r="D14325" s="16">
        <v>49.8</v>
      </c>
      <c r="E14325" s="17">
        <v>35363</v>
      </c>
      <c r="F14325" s="17"/>
    </row>
    <row r="14326" spans="1:6" x14ac:dyDescent="0.25">
      <c r="A14326" s="16" t="s">
        <v>262</v>
      </c>
      <c r="B14326" s="16">
        <v>84115</v>
      </c>
      <c r="C14326" s="16">
        <v>221</v>
      </c>
      <c r="D14326" s="16">
        <v>171.9</v>
      </c>
      <c r="E14326" s="17">
        <v>30956</v>
      </c>
      <c r="F14326" s="17"/>
    </row>
    <row r="14327" spans="1:6" x14ac:dyDescent="0.25">
      <c r="A14327" s="16" t="s">
        <v>262</v>
      </c>
      <c r="B14327" s="16">
        <v>84302</v>
      </c>
      <c r="C14327" s="16">
        <v>41</v>
      </c>
      <c r="D14327" s="16">
        <v>37.5</v>
      </c>
      <c r="E14327" s="17">
        <v>39475</v>
      </c>
      <c r="F14327" s="17"/>
    </row>
    <row r="14328" spans="1:6" x14ac:dyDescent="0.25">
      <c r="A14328" s="16" t="s">
        <v>262</v>
      </c>
      <c r="B14328" s="16">
        <v>84405</v>
      </c>
      <c r="C14328" s="16">
        <v>108</v>
      </c>
      <c r="D14328" s="16">
        <v>74.5</v>
      </c>
      <c r="E14328" s="17">
        <v>28550</v>
      </c>
      <c r="F14328" s="17"/>
    </row>
    <row r="14329" spans="1:6" x14ac:dyDescent="0.25">
      <c r="A14329" s="16" t="s">
        <v>262</v>
      </c>
      <c r="B14329" s="16">
        <v>84010</v>
      </c>
      <c r="C14329" s="16">
        <v>100</v>
      </c>
      <c r="D14329" s="16">
        <v>58.9</v>
      </c>
      <c r="E14329" s="17">
        <v>31901</v>
      </c>
      <c r="F14329" s="17"/>
    </row>
    <row r="14330" spans="1:6" x14ac:dyDescent="0.25">
      <c r="A14330" s="16" t="s">
        <v>262</v>
      </c>
      <c r="B14330" s="16">
        <v>84405</v>
      </c>
      <c r="C14330" s="16">
        <v>30</v>
      </c>
      <c r="D14330" s="16">
        <v>28.9</v>
      </c>
      <c r="E14330" s="17">
        <v>38054</v>
      </c>
      <c r="F14330" s="17"/>
    </row>
    <row r="14331" spans="1:6" x14ac:dyDescent="0.25">
      <c r="A14331" s="16" t="s">
        <v>262</v>
      </c>
      <c r="B14331" s="16">
        <v>84770</v>
      </c>
      <c r="C14331" s="16">
        <v>99</v>
      </c>
      <c r="D14331" s="16">
        <v>84.5</v>
      </c>
      <c r="E14331" s="17">
        <v>28196</v>
      </c>
      <c r="F14331" s="17"/>
    </row>
    <row r="14332" spans="1:6" x14ac:dyDescent="0.25">
      <c r="A14332" s="16" t="s">
        <v>262</v>
      </c>
      <c r="B14332" s="16">
        <v>84102</v>
      </c>
      <c r="C14332" s="16">
        <v>36</v>
      </c>
      <c r="D14332" s="16">
        <v>35.6</v>
      </c>
      <c r="E14332" s="17">
        <v>33543</v>
      </c>
      <c r="F14332" s="17"/>
    </row>
    <row r="14333" spans="1:6" x14ac:dyDescent="0.25">
      <c r="A14333" s="16" t="s">
        <v>262</v>
      </c>
      <c r="B14333" s="16">
        <v>84062</v>
      </c>
      <c r="C14333" s="16">
        <v>52</v>
      </c>
      <c r="D14333" s="16">
        <v>32.200000000000003</v>
      </c>
      <c r="E14333" s="17">
        <v>29935</v>
      </c>
      <c r="F14333" s="17"/>
    </row>
    <row r="14334" spans="1:6" x14ac:dyDescent="0.25">
      <c r="A14334" s="16" t="s">
        <v>262</v>
      </c>
      <c r="B14334" s="16">
        <v>84104</v>
      </c>
      <c r="C14334" s="16">
        <v>34</v>
      </c>
      <c r="D14334" s="16">
        <v>33.299999999999997</v>
      </c>
      <c r="E14334" s="17">
        <v>33573</v>
      </c>
      <c r="F14334" s="17"/>
    </row>
    <row r="14335" spans="1:6" x14ac:dyDescent="0.25">
      <c r="A14335" s="16" t="s">
        <v>262</v>
      </c>
      <c r="B14335" s="16">
        <v>84403</v>
      </c>
      <c r="C14335" s="16">
        <v>155</v>
      </c>
      <c r="D14335" s="16">
        <v>51.8</v>
      </c>
      <c r="E14335" s="17">
        <v>29894</v>
      </c>
      <c r="F14335" s="17"/>
    </row>
    <row r="14336" spans="1:6" x14ac:dyDescent="0.25">
      <c r="A14336" s="16" t="s">
        <v>262</v>
      </c>
      <c r="B14336" s="16">
        <v>84097</v>
      </c>
      <c r="C14336" s="16">
        <v>120</v>
      </c>
      <c r="D14336" s="16">
        <v>73.599999999999994</v>
      </c>
      <c r="E14336" s="17">
        <v>31659</v>
      </c>
      <c r="F14336" s="17"/>
    </row>
    <row r="14337" spans="1:6" x14ac:dyDescent="0.25">
      <c r="A14337" s="16" t="s">
        <v>262</v>
      </c>
      <c r="B14337" s="16">
        <v>84010</v>
      </c>
      <c r="C14337" s="16">
        <v>122</v>
      </c>
      <c r="D14337" s="16">
        <v>74.5</v>
      </c>
      <c r="E14337" s="17">
        <v>38184</v>
      </c>
      <c r="F14337" s="17"/>
    </row>
    <row r="14338" spans="1:6" x14ac:dyDescent="0.25">
      <c r="A14338" s="16" t="s">
        <v>262</v>
      </c>
      <c r="B14338" s="16">
        <v>84065</v>
      </c>
      <c r="C14338" s="16">
        <v>36</v>
      </c>
      <c r="D14338" s="16">
        <v>34.9</v>
      </c>
      <c r="E14338" s="17">
        <v>41358</v>
      </c>
      <c r="F14338" s="17"/>
    </row>
    <row r="14339" spans="1:6" x14ac:dyDescent="0.25">
      <c r="A14339" s="16" t="s">
        <v>262</v>
      </c>
      <c r="B14339" s="16">
        <v>84302</v>
      </c>
      <c r="C14339" s="16">
        <v>72</v>
      </c>
      <c r="D14339" s="16">
        <v>40.299999999999997</v>
      </c>
      <c r="E14339" s="17">
        <v>28399</v>
      </c>
      <c r="F14339" s="17"/>
    </row>
    <row r="14340" spans="1:6" x14ac:dyDescent="0.25">
      <c r="A14340" s="16" t="s">
        <v>262</v>
      </c>
      <c r="B14340" s="16">
        <v>84078</v>
      </c>
      <c r="C14340" s="16">
        <v>110</v>
      </c>
      <c r="D14340" s="16">
        <v>61.4</v>
      </c>
      <c r="E14340" s="17">
        <v>30713</v>
      </c>
      <c r="F14340" s="17"/>
    </row>
    <row r="14341" spans="1:6" x14ac:dyDescent="0.25">
      <c r="A14341" s="16" t="s">
        <v>262</v>
      </c>
      <c r="B14341" s="16">
        <v>84043</v>
      </c>
      <c r="C14341" s="16">
        <v>99</v>
      </c>
      <c r="D14341" s="16">
        <v>81.5</v>
      </c>
      <c r="E14341" s="17">
        <v>43027</v>
      </c>
      <c r="F14341" s="17"/>
    </row>
    <row r="14342" spans="1:6" x14ac:dyDescent="0.25">
      <c r="A14342" s="16" t="s">
        <v>262</v>
      </c>
      <c r="B14342" s="16">
        <v>84113</v>
      </c>
      <c r="C14342" s="16">
        <v>81</v>
      </c>
      <c r="D14342" s="16">
        <v>78.599999999999994</v>
      </c>
      <c r="E14342" s="17">
        <v>36790</v>
      </c>
      <c r="F14342" s="17"/>
    </row>
    <row r="14343" spans="1:6" x14ac:dyDescent="0.25">
      <c r="A14343" s="16" t="s">
        <v>262</v>
      </c>
      <c r="B14343" s="16">
        <v>84721</v>
      </c>
      <c r="C14343" s="16">
        <v>120</v>
      </c>
      <c r="D14343" s="16">
        <v>68.099999999999994</v>
      </c>
      <c r="E14343" s="17">
        <v>35326</v>
      </c>
      <c r="F14343" s="17"/>
    </row>
    <row r="14344" spans="1:6" x14ac:dyDescent="0.25">
      <c r="A14344" s="16" t="s">
        <v>262</v>
      </c>
      <c r="B14344" s="16">
        <v>84321</v>
      </c>
      <c r="C14344" s="16">
        <v>172</v>
      </c>
      <c r="D14344" s="16">
        <v>78.099999999999994</v>
      </c>
      <c r="E14344" s="17">
        <v>29830</v>
      </c>
      <c r="F14344" s="17"/>
    </row>
    <row r="14345" spans="1:6" x14ac:dyDescent="0.25">
      <c r="A14345" s="16" t="s">
        <v>262</v>
      </c>
      <c r="B14345" s="16">
        <v>84109</v>
      </c>
      <c r="C14345" s="16">
        <v>90</v>
      </c>
      <c r="D14345" s="16">
        <v>60.2</v>
      </c>
      <c r="E14345" s="17">
        <v>30897</v>
      </c>
      <c r="F14345" s="17"/>
    </row>
    <row r="14346" spans="1:6" x14ac:dyDescent="0.25">
      <c r="A14346" s="16" t="s">
        <v>262</v>
      </c>
      <c r="B14346" s="16">
        <v>84660</v>
      </c>
      <c r="C14346" s="16">
        <v>29</v>
      </c>
      <c r="D14346" s="16">
        <v>27.4</v>
      </c>
      <c r="E14346" s="17">
        <v>42018</v>
      </c>
      <c r="F14346" s="17"/>
    </row>
    <row r="14347" spans="1:6" x14ac:dyDescent="0.25">
      <c r="A14347" s="16" t="s">
        <v>262</v>
      </c>
      <c r="B14347" s="16">
        <v>84651</v>
      </c>
      <c r="C14347" s="16">
        <v>52</v>
      </c>
      <c r="D14347" s="16">
        <v>41.2</v>
      </c>
      <c r="E14347" s="17">
        <v>33689</v>
      </c>
      <c r="F14347" s="17"/>
    </row>
    <row r="14348" spans="1:6" x14ac:dyDescent="0.25">
      <c r="A14348" s="16" t="s">
        <v>262</v>
      </c>
      <c r="B14348" s="16">
        <v>84102</v>
      </c>
      <c r="C14348" s="16">
        <v>45</v>
      </c>
      <c r="D14348" s="16">
        <v>18.100000000000001</v>
      </c>
      <c r="E14348" s="17">
        <v>36704</v>
      </c>
      <c r="F14348" s="17"/>
    </row>
    <row r="14349" spans="1:6" x14ac:dyDescent="0.25">
      <c r="A14349" s="16" t="s">
        <v>262</v>
      </c>
      <c r="B14349" s="16">
        <v>84501</v>
      </c>
      <c r="C14349" s="16">
        <v>58</v>
      </c>
      <c r="D14349" s="16">
        <v>33.6</v>
      </c>
      <c r="E14349" s="17">
        <v>31352</v>
      </c>
      <c r="F14349" s="17"/>
    </row>
    <row r="14350" spans="1:6" x14ac:dyDescent="0.25">
      <c r="A14350" s="16" t="s">
        <v>262</v>
      </c>
      <c r="B14350" s="16">
        <v>84405</v>
      </c>
      <c r="C14350" s="16">
        <v>52</v>
      </c>
      <c r="D14350" s="16">
        <v>41.8</v>
      </c>
      <c r="E14350" s="17">
        <v>42025</v>
      </c>
      <c r="F14350" s="17"/>
    </row>
    <row r="14351" spans="1:6" x14ac:dyDescent="0.25">
      <c r="A14351" s="16" t="s">
        <v>262</v>
      </c>
      <c r="B14351" s="16">
        <v>84102</v>
      </c>
      <c r="C14351" s="16">
        <v>108</v>
      </c>
      <c r="D14351" s="16">
        <v>63.7</v>
      </c>
      <c r="E14351" s="17">
        <v>29204</v>
      </c>
      <c r="F14351" s="17"/>
    </row>
    <row r="14352" spans="1:6" x14ac:dyDescent="0.25">
      <c r="A14352" s="16" t="s">
        <v>262</v>
      </c>
      <c r="B14352" s="16">
        <v>84015</v>
      </c>
      <c r="C14352" s="16">
        <v>30</v>
      </c>
      <c r="D14352" s="16">
        <v>28.8</v>
      </c>
      <c r="E14352" s="17">
        <v>39919</v>
      </c>
      <c r="F14352" s="17"/>
    </row>
    <row r="14353" spans="1:6" x14ac:dyDescent="0.25">
      <c r="A14353" s="16" t="s">
        <v>262</v>
      </c>
      <c r="B14353" s="16">
        <v>84604</v>
      </c>
      <c r="C14353" s="16">
        <v>220</v>
      </c>
      <c r="D14353" s="16">
        <v>108.8</v>
      </c>
      <c r="E14353" s="17">
        <v>32454</v>
      </c>
      <c r="F14353" s="17"/>
    </row>
    <row r="14354" spans="1:6" x14ac:dyDescent="0.25">
      <c r="A14354" s="16" t="s">
        <v>262</v>
      </c>
      <c r="B14354" s="16">
        <v>84010</v>
      </c>
      <c r="C14354" s="16">
        <v>95</v>
      </c>
      <c r="D14354" s="16">
        <v>48.3</v>
      </c>
      <c r="E14354" s="17">
        <v>42964</v>
      </c>
      <c r="F14354" s="17"/>
    </row>
    <row r="14355" spans="1:6" x14ac:dyDescent="0.25">
      <c r="A14355" s="16" t="s">
        <v>262</v>
      </c>
      <c r="B14355" s="16">
        <v>84010</v>
      </c>
      <c r="C14355" s="16">
        <v>65</v>
      </c>
      <c r="D14355" s="16">
        <v>42.5</v>
      </c>
      <c r="E14355" s="17">
        <v>28226</v>
      </c>
      <c r="F14355" s="17"/>
    </row>
    <row r="14356" spans="1:6" x14ac:dyDescent="0.25">
      <c r="A14356" s="16" t="s">
        <v>262</v>
      </c>
      <c r="B14356" s="16">
        <v>84020</v>
      </c>
      <c r="C14356" s="16">
        <v>93</v>
      </c>
      <c r="D14356" s="16">
        <v>54.7</v>
      </c>
      <c r="E14356" s="17">
        <v>30560</v>
      </c>
      <c r="F14356" s="17"/>
    </row>
    <row r="14357" spans="1:6" x14ac:dyDescent="0.25">
      <c r="A14357" s="16" t="s">
        <v>262</v>
      </c>
      <c r="B14357" s="16">
        <v>84070</v>
      </c>
      <c r="C14357" s="16">
        <v>154</v>
      </c>
      <c r="D14357" s="16">
        <v>108.8</v>
      </c>
      <c r="E14357" s="17">
        <v>31854</v>
      </c>
      <c r="F14357" s="17"/>
    </row>
    <row r="14358" spans="1:6" x14ac:dyDescent="0.25">
      <c r="A14358" s="16" t="s">
        <v>262</v>
      </c>
      <c r="B14358" s="16">
        <v>84041</v>
      </c>
      <c r="C14358" s="16">
        <v>40</v>
      </c>
      <c r="D14358" s="16">
        <v>35.4</v>
      </c>
      <c r="E14358" s="17">
        <v>40514</v>
      </c>
      <c r="F14358" s="17"/>
    </row>
    <row r="14359" spans="1:6" x14ac:dyDescent="0.25">
      <c r="A14359" s="16" t="s">
        <v>262</v>
      </c>
      <c r="B14359" s="16">
        <v>84010</v>
      </c>
      <c r="C14359" s="16">
        <v>102</v>
      </c>
      <c r="D14359" s="16">
        <v>58.4</v>
      </c>
      <c r="E14359" s="17">
        <v>39037</v>
      </c>
      <c r="F14359" s="17"/>
    </row>
    <row r="14360" spans="1:6" x14ac:dyDescent="0.25">
      <c r="A14360" s="16" t="s">
        <v>262</v>
      </c>
      <c r="B14360" s="16">
        <v>84759</v>
      </c>
      <c r="C14360" s="16">
        <v>21</v>
      </c>
      <c r="D14360" s="16">
        <v>20.7</v>
      </c>
      <c r="E14360" s="17">
        <v>42788</v>
      </c>
      <c r="F14360" s="17"/>
    </row>
    <row r="14361" spans="1:6" x14ac:dyDescent="0.25">
      <c r="A14361" s="16" t="s">
        <v>262</v>
      </c>
      <c r="B14361" s="16">
        <v>84523</v>
      </c>
      <c r="C14361" s="16">
        <v>51</v>
      </c>
      <c r="D14361" s="16">
        <v>23.9</v>
      </c>
      <c r="E14361" s="17">
        <v>29830</v>
      </c>
      <c r="F14361" s="17"/>
    </row>
    <row r="14362" spans="1:6" x14ac:dyDescent="0.25">
      <c r="A14362" s="16" t="s">
        <v>262</v>
      </c>
      <c r="B14362" s="16">
        <v>84115</v>
      </c>
      <c r="C14362" s="16">
        <v>37</v>
      </c>
      <c r="D14362" s="16">
        <v>36.799999999999997</v>
      </c>
      <c r="E14362" s="17">
        <v>33635</v>
      </c>
      <c r="F14362" s="17"/>
    </row>
    <row r="14363" spans="1:6" x14ac:dyDescent="0.25">
      <c r="A14363" s="16" t="s">
        <v>262</v>
      </c>
      <c r="B14363" s="16">
        <v>84123</v>
      </c>
      <c r="C14363" s="16">
        <v>120</v>
      </c>
      <c r="D14363" s="16">
        <v>109.9</v>
      </c>
      <c r="E14363" s="17">
        <v>28324</v>
      </c>
      <c r="F14363" s="17"/>
    </row>
    <row r="14364" spans="1:6" x14ac:dyDescent="0.25">
      <c r="A14364" s="16" t="s">
        <v>262</v>
      </c>
      <c r="B14364" s="16">
        <v>84405</v>
      </c>
      <c r="C14364" s="16">
        <v>120</v>
      </c>
      <c r="D14364" s="16">
        <v>55.3</v>
      </c>
      <c r="E14364" s="17">
        <v>32059</v>
      </c>
      <c r="F14364" s="17"/>
    </row>
    <row r="14365" spans="1:6" x14ac:dyDescent="0.25">
      <c r="A14365" s="16" t="s">
        <v>262</v>
      </c>
      <c r="B14365" s="16">
        <v>84003</v>
      </c>
      <c r="C14365" s="16">
        <v>106</v>
      </c>
      <c r="D14365" s="16">
        <v>56.2</v>
      </c>
      <c r="E14365" s="17">
        <v>30915</v>
      </c>
      <c r="F14365" s="17"/>
    </row>
    <row r="14366" spans="1:6" x14ac:dyDescent="0.25">
      <c r="A14366" s="16" t="s">
        <v>262</v>
      </c>
      <c r="B14366" s="16">
        <v>84622</v>
      </c>
      <c r="C14366" s="16">
        <v>46</v>
      </c>
      <c r="D14366" s="16">
        <v>41.5</v>
      </c>
      <c r="E14366" s="17">
        <v>40532</v>
      </c>
      <c r="F14366" s="17"/>
    </row>
    <row r="14367" spans="1:6" x14ac:dyDescent="0.25">
      <c r="A14367" s="16" t="s">
        <v>262</v>
      </c>
      <c r="B14367" s="16">
        <v>84624</v>
      </c>
      <c r="C14367" s="16">
        <v>60</v>
      </c>
      <c r="D14367" s="16">
        <v>48.3</v>
      </c>
      <c r="E14367" s="17">
        <v>38127</v>
      </c>
      <c r="F14367" s="17"/>
    </row>
    <row r="14368" spans="1:6" x14ac:dyDescent="0.25">
      <c r="A14368" s="16" t="s">
        <v>262</v>
      </c>
      <c r="B14368" s="16">
        <v>84403</v>
      </c>
      <c r="C14368" s="16">
        <v>63</v>
      </c>
      <c r="D14368" s="16">
        <v>36.700000000000003</v>
      </c>
      <c r="E14368" s="17">
        <v>28975</v>
      </c>
      <c r="F14368" s="17"/>
    </row>
    <row r="14369" spans="1:6" x14ac:dyDescent="0.25">
      <c r="A14369" s="16" t="s">
        <v>262</v>
      </c>
      <c r="B14369" s="16">
        <v>84653</v>
      </c>
      <c r="C14369" s="16">
        <v>16</v>
      </c>
      <c r="D14369" s="16">
        <v>14</v>
      </c>
      <c r="E14369" s="17">
        <v>43027</v>
      </c>
      <c r="F14369" s="17"/>
    </row>
    <row r="14370" spans="1:6" x14ac:dyDescent="0.25">
      <c r="A14370" s="16" t="s">
        <v>262</v>
      </c>
      <c r="B14370" s="16">
        <v>84117</v>
      </c>
      <c r="C14370" s="16">
        <v>77</v>
      </c>
      <c r="D14370" s="16">
        <v>61.3</v>
      </c>
      <c r="E14370" s="17">
        <v>29357</v>
      </c>
      <c r="F14370" s="17"/>
    </row>
    <row r="14371" spans="1:6" x14ac:dyDescent="0.25">
      <c r="A14371" s="16" t="s">
        <v>262</v>
      </c>
      <c r="B14371" s="16">
        <v>84341</v>
      </c>
      <c r="C14371" s="16">
        <v>11</v>
      </c>
      <c r="D14371" s="16">
        <v>7.4</v>
      </c>
      <c r="E14371" s="17">
        <v>33122</v>
      </c>
      <c r="F14371" s="17"/>
    </row>
    <row r="14372" spans="1:6" x14ac:dyDescent="0.25">
      <c r="A14372" s="16" t="s">
        <v>262</v>
      </c>
      <c r="B14372" s="16">
        <v>84129</v>
      </c>
      <c r="C14372" s="16">
        <v>40</v>
      </c>
      <c r="D14372" s="16">
        <v>30.4</v>
      </c>
      <c r="E14372" s="17">
        <v>40168</v>
      </c>
      <c r="F14372" s="17"/>
    </row>
    <row r="14373" spans="1:6" x14ac:dyDescent="0.25">
      <c r="A14373" s="16" t="s">
        <v>262</v>
      </c>
      <c r="B14373" s="16">
        <v>84117</v>
      </c>
      <c r="C14373" s="16">
        <v>120</v>
      </c>
      <c r="D14373" s="16">
        <v>52</v>
      </c>
      <c r="E14373" s="17">
        <v>34500</v>
      </c>
      <c r="F14373" s="17"/>
    </row>
    <row r="14374" spans="1:6" x14ac:dyDescent="0.25">
      <c r="A14374" s="16" t="s">
        <v>262</v>
      </c>
      <c r="B14374" s="16">
        <v>84790</v>
      </c>
      <c r="C14374" s="16">
        <v>180</v>
      </c>
      <c r="D14374" s="16">
        <v>68.400000000000006</v>
      </c>
      <c r="E14374" s="17">
        <v>37049</v>
      </c>
      <c r="F14374" s="17"/>
    </row>
    <row r="14375" spans="1:6" x14ac:dyDescent="0.25">
      <c r="A14375" s="16" t="s">
        <v>262</v>
      </c>
      <c r="B14375" s="16">
        <v>84701</v>
      </c>
      <c r="C14375" s="16">
        <v>98</v>
      </c>
      <c r="D14375" s="16">
        <v>46.9</v>
      </c>
      <c r="E14375" s="17">
        <v>27785</v>
      </c>
      <c r="F14375" s="17"/>
    </row>
    <row r="14376" spans="1:6" x14ac:dyDescent="0.25">
      <c r="A14376" s="16" t="s">
        <v>262</v>
      </c>
      <c r="B14376" s="16">
        <v>84032</v>
      </c>
      <c r="C14376" s="16">
        <v>92</v>
      </c>
      <c r="D14376" s="16">
        <v>65.5</v>
      </c>
      <c r="E14376" s="17">
        <v>35803</v>
      </c>
      <c r="F14376" s="17"/>
    </row>
    <row r="14377" spans="1:6" x14ac:dyDescent="0.25">
      <c r="A14377" s="16" t="s">
        <v>262</v>
      </c>
      <c r="B14377" s="16">
        <v>84737</v>
      </c>
      <c r="C14377" s="16">
        <v>60</v>
      </c>
      <c r="D14377" s="16">
        <v>36.299999999999997</v>
      </c>
      <c r="E14377" s="17">
        <v>31229</v>
      </c>
      <c r="F14377" s="17"/>
    </row>
    <row r="14378" spans="1:6" x14ac:dyDescent="0.25">
      <c r="A14378" s="16" t="s">
        <v>262</v>
      </c>
      <c r="B14378" s="16">
        <v>84117</v>
      </c>
      <c r="C14378" s="16">
        <v>120</v>
      </c>
      <c r="D14378" s="16">
        <v>83.8</v>
      </c>
      <c r="E14378" s="17">
        <v>31821</v>
      </c>
      <c r="F14378" s="17"/>
    </row>
    <row r="14379" spans="1:6" x14ac:dyDescent="0.25">
      <c r="A14379" s="16" t="s">
        <v>262</v>
      </c>
      <c r="B14379" s="16">
        <v>84065</v>
      </c>
      <c r="C14379" s="16">
        <v>40</v>
      </c>
      <c r="D14379" s="16">
        <v>38.9</v>
      </c>
      <c r="E14379" s="17">
        <v>39869</v>
      </c>
      <c r="F14379" s="17"/>
    </row>
    <row r="14380" spans="1:6" x14ac:dyDescent="0.25">
      <c r="A14380" s="16" t="s">
        <v>262</v>
      </c>
      <c r="B14380" s="16">
        <v>84651</v>
      </c>
      <c r="C14380" s="16">
        <v>108</v>
      </c>
      <c r="D14380" s="16">
        <v>105</v>
      </c>
      <c r="E14380" s="17">
        <v>41568</v>
      </c>
      <c r="F14380" s="17"/>
    </row>
    <row r="14381" spans="1:6" x14ac:dyDescent="0.25">
      <c r="A14381" s="16" t="s">
        <v>262</v>
      </c>
      <c r="B14381" s="16">
        <v>84404</v>
      </c>
      <c r="C14381" s="16">
        <v>74</v>
      </c>
      <c r="D14381" s="16">
        <v>53.9</v>
      </c>
      <c r="E14381" s="17">
        <v>36982</v>
      </c>
      <c r="F14381" s="17"/>
    </row>
    <row r="14382" spans="1:6" x14ac:dyDescent="0.25">
      <c r="A14382" s="16" t="s">
        <v>262</v>
      </c>
      <c r="B14382" s="16">
        <v>84057</v>
      </c>
      <c r="C14382" s="16">
        <v>52</v>
      </c>
      <c r="D14382" s="16">
        <v>45.9</v>
      </c>
      <c r="E14382" s="17">
        <v>29983</v>
      </c>
      <c r="F14382" s="17"/>
    </row>
    <row r="14383" spans="1:6" x14ac:dyDescent="0.25">
      <c r="A14383" s="16" t="s">
        <v>262</v>
      </c>
      <c r="B14383" s="16">
        <v>84341</v>
      </c>
      <c r="C14383" s="16">
        <v>100</v>
      </c>
      <c r="D14383" s="16">
        <v>44.4</v>
      </c>
      <c r="E14383" s="17">
        <v>42839</v>
      </c>
      <c r="F14383" s="17"/>
    </row>
    <row r="14384" spans="1:6" x14ac:dyDescent="0.25">
      <c r="A14384" s="16" t="s">
        <v>262</v>
      </c>
      <c r="B14384" s="16">
        <v>84302</v>
      </c>
      <c r="C14384" s="16">
        <v>84</v>
      </c>
      <c r="D14384" s="16">
        <v>43.6</v>
      </c>
      <c r="E14384" s="17">
        <v>30895</v>
      </c>
      <c r="F14384" s="17"/>
    </row>
    <row r="14385" spans="1:6" x14ac:dyDescent="0.25">
      <c r="A14385" s="16" t="s">
        <v>262</v>
      </c>
      <c r="B14385" s="16">
        <v>84790</v>
      </c>
      <c r="C14385" s="16">
        <v>60</v>
      </c>
      <c r="D14385" s="16">
        <v>48.8</v>
      </c>
      <c r="E14385" s="17">
        <v>38386</v>
      </c>
      <c r="F14385" s="17"/>
    </row>
    <row r="14386" spans="1:6" x14ac:dyDescent="0.25">
      <c r="A14386" s="16" t="s">
        <v>262</v>
      </c>
      <c r="B14386" s="16">
        <v>84790</v>
      </c>
      <c r="C14386" s="16">
        <v>124</v>
      </c>
      <c r="D14386" s="16">
        <v>61.4</v>
      </c>
      <c r="E14386" s="17">
        <v>34325</v>
      </c>
      <c r="F14386" s="17"/>
    </row>
    <row r="14387" spans="1:6" x14ac:dyDescent="0.25">
      <c r="A14387" s="16" t="s">
        <v>263</v>
      </c>
      <c r="B14387" s="16">
        <v>24112</v>
      </c>
      <c r="C14387" s="16">
        <v>300</v>
      </c>
      <c r="E14387" s="17">
        <v>43861</v>
      </c>
      <c r="F14387" s="17"/>
    </row>
    <row r="14388" spans="1:6" x14ac:dyDescent="0.25">
      <c r="A14388" s="16" t="s">
        <v>263</v>
      </c>
      <c r="B14388" s="16">
        <v>24352</v>
      </c>
      <c r="C14388" s="16">
        <v>60</v>
      </c>
      <c r="D14388" s="16">
        <v>57.6</v>
      </c>
      <c r="E14388" s="17">
        <v>35674</v>
      </c>
      <c r="F14388" s="17"/>
    </row>
    <row r="14389" spans="1:6" x14ac:dyDescent="0.25">
      <c r="A14389" s="16" t="s">
        <v>263</v>
      </c>
      <c r="B14389" s="16">
        <v>20171</v>
      </c>
      <c r="C14389" s="16">
        <v>166</v>
      </c>
      <c r="D14389" s="16">
        <v>154.5</v>
      </c>
      <c r="E14389" s="17">
        <v>32120</v>
      </c>
      <c r="F14389" s="17"/>
    </row>
    <row r="14390" spans="1:6" x14ac:dyDescent="0.25">
      <c r="A14390" s="16" t="s">
        <v>263</v>
      </c>
      <c r="B14390" s="16">
        <v>22939</v>
      </c>
      <c r="C14390" s="16">
        <v>112</v>
      </c>
      <c r="D14390" s="16">
        <v>103.1</v>
      </c>
      <c r="E14390" s="17">
        <v>36185</v>
      </c>
      <c r="F14390" s="17"/>
    </row>
    <row r="14391" spans="1:6" x14ac:dyDescent="0.25">
      <c r="A14391" s="16" t="s">
        <v>263</v>
      </c>
      <c r="B14391" s="16">
        <v>20164</v>
      </c>
      <c r="C14391" s="16">
        <v>150</v>
      </c>
      <c r="D14391" s="16">
        <v>146.1</v>
      </c>
      <c r="E14391" s="17">
        <v>32210</v>
      </c>
      <c r="F14391" s="17"/>
    </row>
    <row r="14392" spans="1:6" x14ac:dyDescent="0.25">
      <c r="A14392" s="16" t="s">
        <v>263</v>
      </c>
      <c r="B14392" s="16">
        <v>24517</v>
      </c>
      <c r="C14392" s="16">
        <v>111</v>
      </c>
      <c r="D14392" s="16">
        <v>103.1</v>
      </c>
      <c r="E14392" s="17">
        <v>32710</v>
      </c>
      <c r="F14392" s="17"/>
    </row>
    <row r="14393" spans="1:6" x14ac:dyDescent="0.25">
      <c r="A14393" s="16" t="s">
        <v>263</v>
      </c>
      <c r="B14393" s="16">
        <v>22727</v>
      </c>
      <c r="C14393" s="16">
        <v>84</v>
      </c>
      <c r="D14393" s="16">
        <v>79.8</v>
      </c>
      <c r="E14393" s="17">
        <v>33420</v>
      </c>
      <c r="F14393" s="17"/>
    </row>
    <row r="14394" spans="1:6" x14ac:dyDescent="0.25">
      <c r="A14394" s="16" t="s">
        <v>263</v>
      </c>
      <c r="B14394" s="16">
        <v>20176</v>
      </c>
      <c r="C14394" s="16">
        <v>164</v>
      </c>
      <c r="D14394" s="16">
        <v>144.19999999999999</v>
      </c>
      <c r="E14394" s="17">
        <v>33664</v>
      </c>
      <c r="F14394" s="17"/>
    </row>
    <row r="14395" spans="1:6" x14ac:dyDescent="0.25">
      <c r="A14395" s="16" t="s">
        <v>263</v>
      </c>
      <c r="B14395" s="16">
        <v>22311</v>
      </c>
      <c r="C14395" s="16">
        <v>80</v>
      </c>
      <c r="D14395" s="16">
        <v>74.099999999999994</v>
      </c>
      <c r="E14395" s="17">
        <v>25022</v>
      </c>
      <c r="F14395" s="17"/>
    </row>
    <row r="14396" spans="1:6" x14ac:dyDescent="0.25">
      <c r="A14396" s="16" t="s">
        <v>263</v>
      </c>
      <c r="B14396" s="16">
        <v>22812</v>
      </c>
      <c r="C14396" s="16">
        <v>127</v>
      </c>
      <c r="D14396" s="16">
        <v>121.5</v>
      </c>
      <c r="E14396" s="17">
        <v>37909</v>
      </c>
      <c r="F14396" s="17"/>
    </row>
    <row r="14397" spans="1:6" x14ac:dyDescent="0.25">
      <c r="A14397" s="16" t="s">
        <v>263</v>
      </c>
      <c r="B14397" s="16">
        <v>23061</v>
      </c>
      <c r="C14397" s="16">
        <v>55</v>
      </c>
      <c r="D14397" s="16">
        <v>46.9</v>
      </c>
      <c r="E14397" s="17">
        <v>38379</v>
      </c>
      <c r="F14397" s="17"/>
    </row>
    <row r="14398" spans="1:6" x14ac:dyDescent="0.25">
      <c r="A14398" s="16" t="s">
        <v>263</v>
      </c>
      <c r="B14398" s="16">
        <v>23454</v>
      </c>
      <c r="C14398" s="16">
        <v>90</v>
      </c>
      <c r="D14398" s="16">
        <v>73.900000000000006</v>
      </c>
      <c r="E14398" s="17">
        <v>39264</v>
      </c>
      <c r="F14398" s="17"/>
    </row>
    <row r="14399" spans="1:6" x14ac:dyDescent="0.25">
      <c r="A14399" s="16" t="s">
        <v>263</v>
      </c>
      <c r="B14399" s="16">
        <v>23233</v>
      </c>
      <c r="C14399" s="16">
        <v>145</v>
      </c>
      <c r="D14399" s="16">
        <v>137.5</v>
      </c>
      <c r="E14399" s="17">
        <v>28536</v>
      </c>
      <c r="F14399" s="17"/>
    </row>
    <row r="14400" spans="1:6" x14ac:dyDescent="0.25">
      <c r="A14400" s="16" t="s">
        <v>263</v>
      </c>
      <c r="B14400" s="16">
        <v>23947</v>
      </c>
      <c r="C14400" s="16">
        <v>90</v>
      </c>
      <c r="D14400" s="16">
        <v>51.7</v>
      </c>
      <c r="E14400" s="17">
        <v>33207</v>
      </c>
      <c r="F14400" s="17"/>
    </row>
    <row r="14401" spans="1:6" x14ac:dyDescent="0.25">
      <c r="A14401" s="16" t="s">
        <v>263</v>
      </c>
      <c r="B14401" s="16">
        <v>22960</v>
      </c>
      <c r="C14401" s="16">
        <v>164</v>
      </c>
      <c r="D14401" s="16">
        <v>140.4</v>
      </c>
      <c r="E14401" s="17">
        <v>37271</v>
      </c>
      <c r="F14401" s="17"/>
    </row>
    <row r="14402" spans="1:6" x14ac:dyDescent="0.25">
      <c r="A14402" s="16" t="s">
        <v>263</v>
      </c>
      <c r="B14402" s="16">
        <v>22939</v>
      </c>
      <c r="C14402" s="16">
        <v>17</v>
      </c>
      <c r="D14402" s="16">
        <v>15.7</v>
      </c>
      <c r="E14402" s="17">
        <v>33070</v>
      </c>
      <c r="F14402" s="17"/>
    </row>
    <row r="14403" spans="1:6" x14ac:dyDescent="0.25">
      <c r="A14403" s="16" t="s">
        <v>263</v>
      </c>
      <c r="B14403" s="16">
        <v>23227</v>
      </c>
      <c r="C14403" s="16">
        <v>128</v>
      </c>
      <c r="D14403" s="16">
        <v>107.2</v>
      </c>
      <c r="E14403" s="17">
        <v>34243</v>
      </c>
      <c r="F14403" s="17"/>
    </row>
    <row r="14404" spans="1:6" x14ac:dyDescent="0.25">
      <c r="A14404" s="16" t="s">
        <v>263</v>
      </c>
      <c r="B14404" s="16">
        <v>22485</v>
      </c>
      <c r="C14404" s="16">
        <v>130</v>
      </c>
      <c r="D14404" s="16">
        <v>100.7</v>
      </c>
      <c r="E14404" s="17">
        <v>34851</v>
      </c>
      <c r="F14404" s="17"/>
    </row>
    <row r="14405" spans="1:6" x14ac:dyDescent="0.25">
      <c r="A14405" s="16" t="s">
        <v>263</v>
      </c>
      <c r="B14405" s="16">
        <v>23188</v>
      </c>
      <c r="C14405" s="16">
        <v>22</v>
      </c>
      <c r="D14405" s="16">
        <v>18.7</v>
      </c>
      <c r="E14405" s="17">
        <v>40240</v>
      </c>
      <c r="F14405" s="17"/>
    </row>
    <row r="14406" spans="1:6" x14ac:dyDescent="0.25">
      <c r="A14406" s="16" t="s">
        <v>263</v>
      </c>
      <c r="B14406" s="16">
        <v>22030</v>
      </c>
      <c r="C14406" s="16">
        <v>200</v>
      </c>
      <c r="D14406" s="16">
        <v>179.1</v>
      </c>
      <c r="E14406" s="17">
        <v>27851</v>
      </c>
      <c r="F14406" s="17"/>
    </row>
    <row r="14407" spans="1:6" x14ac:dyDescent="0.25">
      <c r="A14407" s="16" t="s">
        <v>263</v>
      </c>
      <c r="B14407" s="16">
        <v>24333</v>
      </c>
      <c r="C14407" s="16">
        <v>135</v>
      </c>
      <c r="D14407" s="16">
        <v>126.1</v>
      </c>
      <c r="E14407" s="17">
        <v>30008</v>
      </c>
      <c r="F14407" s="17"/>
    </row>
    <row r="14408" spans="1:6" x14ac:dyDescent="0.25">
      <c r="A14408" s="16" t="s">
        <v>263</v>
      </c>
      <c r="B14408" s="16">
        <v>23602</v>
      </c>
      <c r="C14408" s="16">
        <v>102</v>
      </c>
      <c r="D14408" s="16">
        <v>95.6</v>
      </c>
      <c r="E14408" s="17">
        <v>36427</v>
      </c>
      <c r="F14408" s="17"/>
    </row>
    <row r="14409" spans="1:6" x14ac:dyDescent="0.25">
      <c r="A14409" s="16" t="s">
        <v>263</v>
      </c>
      <c r="B14409" s="16">
        <v>24368</v>
      </c>
      <c r="C14409" s="16">
        <v>120</v>
      </c>
      <c r="D14409" s="16">
        <v>110.3</v>
      </c>
      <c r="E14409" s="17">
        <v>42033</v>
      </c>
      <c r="F14409" s="17"/>
    </row>
    <row r="14410" spans="1:6" x14ac:dyDescent="0.25">
      <c r="A14410" s="16" t="s">
        <v>263</v>
      </c>
      <c r="B14410" s="16">
        <v>23413</v>
      </c>
      <c r="C14410" s="16">
        <v>145</v>
      </c>
      <c r="D14410" s="16">
        <v>125.2</v>
      </c>
      <c r="E14410" s="17">
        <v>34090</v>
      </c>
      <c r="F14410" s="17"/>
    </row>
    <row r="14411" spans="1:6" x14ac:dyDescent="0.25">
      <c r="A14411" s="16" t="s">
        <v>263</v>
      </c>
      <c r="B14411" s="16">
        <v>22406</v>
      </c>
      <c r="C14411" s="16">
        <v>90</v>
      </c>
      <c r="D14411" s="16">
        <v>80.599999999999994</v>
      </c>
      <c r="E14411" s="17">
        <v>40472</v>
      </c>
      <c r="F14411" s="17"/>
    </row>
    <row r="14412" spans="1:6" x14ac:dyDescent="0.25">
      <c r="A14412" s="16" t="s">
        <v>263</v>
      </c>
      <c r="B14412" s="16">
        <v>22480</v>
      </c>
      <c r="C14412" s="16">
        <v>42</v>
      </c>
      <c r="D14412" s="16">
        <v>38.5</v>
      </c>
      <c r="E14412" s="17">
        <v>31376</v>
      </c>
      <c r="F14412" s="17"/>
    </row>
    <row r="14413" spans="1:6" x14ac:dyDescent="0.25">
      <c r="A14413" s="16" t="s">
        <v>263</v>
      </c>
      <c r="B14413" s="16">
        <v>23225</v>
      </c>
      <c r="C14413" s="16">
        <v>174</v>
      </c>
      <c r="D14413" s="16">
        <v>125.7</v>
      </c>
      <c r="E14413" s="17">
        <v>35827</v>
      </c>
      <c r="F14413" s="17"/>
    </row>
    <row r="14414" spans="1:6" x14ac:dyDescent="0.25">
      <c r="A14414" s="16" t="s">
        <v>263</v>
      </c>
      <c r="B14414" s="16">
        <v>22902</v>
      </c>
      <c r="C14414" s="16">
        <v>120</v>
      </c>
      <c r="D14414" s="16">
        <v>107</v>
      </c>
      <c r="E14414" s="17">
        <v>42410</v>
      </c>
      <c r="F14414" s="17"/>
    </row>
    <row r="14415" spans="1:6" x14ac:dyDescent="0.25">
      <c r="A14415" s="16" t="s">
        <v>263</v>
      </c>
      <c r="B14415" s="16">
        <v>24651</v>
      </c>
      <c r="C14415" s="16">
        <v>180</v>
      </c>
      <c r="D14415" s="16">
        <v>146.19999999999999</v>
      </c>
      <c r="E14415" s="17">
        <v>31017</v>
      </c>
      <c r="F14415" s="17"/>
    </row>
    <row r="14416" spans="1:6" x14ac:dyDescent="0.25">
      <c r="A14416" s="16" t="s">
        <v>263</v>
      </c>
      <c r="B14416" s="16">
        <v>22407</v>
      </c>
      <c r="C14416" s="16">
        <v>177</v>
      </c>
      <c r="D14416" s="16">
        <v>115.7</v>
      </c>
      <c r="E14416" s="17">
        <v>33359</v>
      </c>
      <c r="F14416" s="17"/>
    </row>
    <row r="14417" spans="1:6" x14ac:dyDescent="0.25">
      <c r="A14417" s="16" t="s">
        <v>263</v>
      </c>
      <c r="B14417" s="16">
        <v>22801</v>
      </c>
      <c r="C14417" s="16">
        <v>84</v>
      </c>
      <c r="D14417" s="16">
        <v>77.3</v>
      </c>
      <c r="E14417" s="17">
        <v>38749</v>
      </c>
      <c r="F14417" s="17"/>
    </row>
    <row r="14418" spans="1:6" x14ac:dyDescent="0.25">
      <c r="A14418" s="16" t="s">
        <v>263</v>
      </c>
      <c r="B14418" s="16">
        <v>24273</v>
      </c>
      <c r="C14418" s="16">
        <v>44</v>
      </c>
      <c r="D14418" s="16">
        <v>34.299999999999997</v>
      </c>
      <c r="E14418" s="17">
        <v>38078</v>
      </c>
      <c r="F14418" s="17"/>
    </row>
    <row r="14419" spans="1:6" x14ac:dyDescent="0.25">
      <c r="A14419" s="16" t="s">
        <v>263</v>
      </c>
      <c r="B14419" s="16">
        <v>23229</v>
      </c>
      <c r="C14419" s="16">
        <v>32</v>
      </c>
      <c r="D14419" s="16">
        <v>30.4</v>
      </c>
      <c r="E14419" s="17">
        <v>28111</v>
      </c>
      <c r="F14419" s="17"/>
    </row>
    <row r="14420" spans="1:6" x14ac:dyDescent="0.25">
      <c r="A14420" s="16" t="s">
        <v>263</v>
      </c>
      <c r="B14420" s="16">
        <v>24012</v>
      </c>
      <c r="C14420" s="16">
        <v>120</v>
      </c>
      <c r="D14420" s="16">
        <v>114.4</v>
      </c>
      <c r="E14420" s="17">
        <v>38182</v>
      </c>
      <c r="F14420" s="17"/>
    </row>
    <row r="14421" spans="1:6" x14ac:dyDescent="0.25">
      <c r="A14421" s="16" t="s">
        <v>263</v>
      </c>
      <c r="B14421" s="16">
        <v>24605</v>
      </c>
      <c r="C14421" s="16">
        <v>65</v>
      </c>
      <c r="D14421" s="16">
        <v>54.9</v>
      </c>
      <c r="E14421" s="17">
        <v>32758</v>
      </c>
      <c r="F14421" s="17"/>
    </row>
    <row r="14422" spans="1:6" x14ac:dyDescent="0.25">
      <c r="A14422" s="16" t="s">
        <v>263</v>
      </c>
      <c r="B14422" s="16">
        <v>23113</v>
      </c>
      <c r="C14422" s="16">
        <v>120</v>
      </c>
      <c r="D14422" s="16">
        <v>114.5</v>
      </c>
      <c r="E14422" s="17">
        <v>33505</v>
      </c>
      <c r="F14422" s="17"/>
    </row>
    <row r="14423" spans="1:6" x14ac:dyDescent="0.25">
      <c r="A14423" s="16" t="s">
        <v>263</v>
      </c>
      <c r="B14423" s="16">
        <v>22302</v>
      </c>
      <c r="C14423" s="16">
        <v>307</v>
      </c>
      <c r="D14423" s="16">
        <v>256.3</v>
      </c>
      <c r="E14423" s="17">
        <v>24473</v>
      </c>
      <c r="F14423" s="17"/>
    </row>
    <row r="14424" spans="1:6" x14ac:dyDescent="0.25">
      <c r="A14424" s="16" t="s">
        <v>263</v>
      </c>
      <c r="B14424" s="16">
        <v>24060</v>
      </c>
      <c r="C14424" s="16">
        <v>60</v>
      </c>
      <c r="D14424" s="16">
        <v>49</v>
      </c>
      <c r="E14424" s="17">
        <v>40483</v>
      </c>
      <c r="F14424" s="17"/>
    </row>
    <row r="14425" spans="1:6" x14ac:dyDescent="0.25">
      <c r="A14425" s="16" t="s">
        <v>263</v>
      </c>
      <c r="B14425" s="16">
        <v>24540</v>
      </c>
      <c r="C14425" s="16">
        <v>180</v>
      </c>
      <c r="D14425" s="16">
        <v>166.8</v>
      </c>
      <c r="E14425" s="17">
        <v>34700</v>
      </c>
      <c r="F14425" s="17"/>
    </row>
    <row r="14426" spans="1:6" x14ac:dyDescent="0.25">
      <c r="A14426" s="16" t="s">
        <v>263</v>
      </c>
      <c r="B14426" s="16">
        <v>23851</v>
      </c>
      <c r="C14426" s="16">
        <v>129</v>
      </c>
      <c r="D14426" s="16">
        <v>104.2</v>
      </c>
      <c r="E14426" s="17">
        <v>31383</v>
      </c>
      <c r="F14426" s="17"/>
    </row>
    <row r="14427" spans="1:6" x14ac:dyDescent="0.25">
      <c r="A14427" s="16" t="s">
        <v>263</v>
      </c>
      <c r="B14427" s="16">
        <v>23181</v>
      </c>
      <c r="C14427" s="16">
        <v>60</v>
      </c>
      <c r="D14427" s="16">
        <v>54.7</v>
      </c>
      <c r="E14427" s="17">
        <v>34943</v>
      </c>
      <c r="F14427" s="17"/>
    </row>
    <row r="14428" spans="1:6" x14ac:dyDescent="0.25">
      <c r="A14428" s="16" t="s">
        <v>263</v>
      </c>
      <c r="B14428" s="16">
        <v>23504</v>
      </c>
      <c r="C14428" s="16">
        <v>222</v>
      </c>
      <c r="D14428" s="16">
        <v>212</v>
      </c>
      <c r="E14428" s="17">
        <v>34060</v>
      </c>
      <c r="F14428" s="17"/>
    </row>
    <row r="14429" spans="1:6" x14ac:dyDescent="0.25">
      <c r="A14429" s="16" t="s">
        <v>263</v>
      </c>
      <c r="B14429" s="16">
        <v>22901</v>
      </c>
      <c r="C14429" s="16">
        <v>180</v>
      </c>
      <c r="D14429" s="16">
        <v>141.6</v>
      </c>
      <c r="E14429" s="17">
        <v>35853</v>
      </c>
      <c r="F14429" s="17"/>
    </row>
    <row r="14430" spans="1:6" x14ac:dyDescent="0.25">
      <c r="A14430" s="16" t="s">
        <v>263</v>
      </c>
      <c r="B14430" s="16">
        <v>24244</v>
      </c>
      <c r="C14430" s="16">
        <v>120</v>
      </c>
      <c r="D14430" s="16">
        <v>101.9</v>
      </c>
      <c r="E14430" s="17">
        <v>30279</v>
      </c>
      <c r="F14430" s="17"/>
    </row>
    <row r="14431" spans="1:6" x14ac:dyDescent="0.25">
      <c r="A14431" s="16" t="s">
        <v>263</v>
      </c>
      <c r="B14431" s="16">
        <v>24503</v>
      </c>
      <c r="C14431" s="16">
        <v>80</v>
      </c>
      <c r="D14431" s="16">
        <v>75.099999999999994</v>
      </c>
      <c r="E14431" s="17">
        <v>29416</v>
      </c>
      <c r="F14431" s="17"/>
    </row>
    <row r="14432" spans="1:6" x14ac:dyDescent="0.25">
      <c r="A14432" s="16" t="s">
        <v>263</v>
      </c>
      <c r="B14432" s="16">
        <v>20155</v>
      </c>
      <c r="C14432" s="16">
        <v>120</v>
      </c>
      <c r="D14432" s="16">
        <v>117.6</v>
      </c>
      <c r="E14432" s="17">
        <v>43034</v>
      </c>
      <c r="F14432" s="17"/>
    </row>
    <row r="14433" spans="1:6" x14ac:dyDescent="0.25">
      <c r="A14433" s="16" t="s">
        <v>263</v>
      </c>
      <c r="B14433" s="16">
        <v>23430</v>
      </c>
      <c r="C14433" s="16">
        <v>34</v>
      </c>
      <c r="D14433" s="16">
        <v>28.9</v>
      </c>
      <c r="E14433" s="17">
        <v>36039</v>
      </c>
      <c r="F14433" s="17"/>
    </row>
    <row r="14434" spans="1:6" x14ac:dyDescent="0.25">
      <c r="A14434" s="16" t="s">
        <v>263</v>
      </c>
      <c r="B14434" s="16">
        <v>24112</v>
      </c>
      <c r="C14434" s="16">
        <v>140</v>
      </c>
      <c r="D14434" s="16">
        <v>114.1</v>
      </c>
      <c r="E14434" s="17">
        <v>30926</v>
      </c>
      <c r="F14434" s="17"/>
    </row>
    <row r="14435" spans="1:6" x14ac:dyDescent="0.25">
      <c r="A14435" s="16" t="s">
        <v>263</v>
      </c>
      <c r="B14435" s="16">
        <v>24083</v>
      </c>
      <c r="C14435" s="16">
        <v>90</v>
      </c>
      <c r="D14435" s="16">
        <v>87.9</v>
      </c>
      <c r="E14435" s="17">
        <v>38705</v>
      </c>
      <c r="F14435" s="17"/>
    </row>
    <row r="14436" spans="1:6" x14ac:dyDescent="0.25">
      <c r="A14436" s="16" t="s">
        <v>263</v>
      </c>
      <c r="B14436" s="16">
        <v>24354</v>
      </c>
      <c r="C14436" s="16">
        <v>25</v>
      </c>
      <c r="D14436" s="16">
        <v>21</v>
      </c>
      <c r="E14436" s="17">
        <v>27119</v>
      </c>
      <c r="F14436" s="17"/>
    </row>
    <row r="14437" spans="1:6" x14ac:dyDescent="0.25">
      <c r="A14437" s="16" t="s">
        <v>263</v>
      </c>
      <c r="B14437" s="16">
        <v>23462</v>
      </c>
      <c r="C14437" s="16">
        <v>90</v>
      </c>
      <c r="D14437" s="16">
        <v>84.3</v>
      </c>
      <c r="E14437" s="17">
        <v>33324</v>
      </c>
      <c r="F14437" s="17"/>
    </row>
    <row r="14438" spans="1:6" x14ac:dyDescent="0.25">
      <c r="A14438" s="16" t="s">
        <v>263</v>
      </c>
      <c r="B14438" s="16">
        <v>23226</v>
      </c>
      <c r="C14438" s="16">
        <v>125</v>
      </c>
      <c r="D14438" s="16">
        <v>93.5</v>
      </c>
      <c r="E14438" s="17">
        <v>39168</v>
      </c>
      <c r="F14438" s="17"/>
    </row>
    <row r="14439" spans="1:6" x14ac:dyDescent="0.25">
      <c r="A14439" s="16" t="s">
        <v>263</v>
      </c>
      <c r="B14439" s="16">
        <v>23233</v>
      </c>
      <c r="C14439" s="16">
        <v>75</v>
      </c>
      <c r="D14439" s="16">
        <v>70.8</v>
      </c>
      <c r="E14439" s="17">
        <v>35278</v>
      </c>
      <c r="F14439" s="17"/>
    </row>
    <row r="14440" spans="1:6" x14ac:dyDescent="0.25">
      <c r="A14440" s="16" t="s">
        <v>263</v>
      </c>
      <c r="B14440" s="16">
        <v>23831</v>
      </c>
      <c r="C14440" s="16">
        <v>90</v>
      </c>
      <c r="D14440" s="16">
        <v>77.400000000000006</v>
      </c>
      <c r="E14440" s="17">
        <v>40191</v>
      </c>
      <c r="F14440" s="17"/>
    </row>
    <row r="14441" spans="1:6" x14ac:dyDescent="0.25">
      <c r="A14441" s="16" t="s">
        <v>263</v>
      </c>
      <c r="B14441" s="16">
        <v>22308</v>
      </c>
      <c r="C14441" s="16">
        <v>96</v>
      </c>
      <c r="D14441" s="16">
        <v>84.4</v>
      </c>
      <c r="E14441" s="17">
        <v>24473</v>
      </c>
      <c r="F14441" s="17"/>
    </row>
    <row r="14442" spans="1:6" x14ac:dyDescent="0.25">
      <c r="A14442" s="16" t="s">
        <v>263</v>
      </c>
      <c r="B14442" s="16">
        <v>24314</v>
      </c>
      <c r="C14442" s="16">
        <v>57</v>
      </c>
      <c r="D14442" s="16">
        <v>50.1</v>
      </c>
      <c r="E14442" s="17">
        <v>32652</v>
      </c>
      <c r="F14442" s="17"/>
    </row>
    <row r="14443" spans="1:6" x14ac:dyDescent="0.25">
      <c r="A14443" s="16" t="s">
        <v>263</v>
      </c>
      <c r="B14443" s="16">
        <v>24523</v>
      </c>
      <c r="C14443" s="16">
        <v>111</v>
      </c>
      <c r="D14443" s="16">
        <v>95.3</v>
      </c>
      <c r="E14443" s="17">
        <v>24593</v>
      </c>
      <c r="F14443" s="17"/>
    </row>
    <row r="14444" spans="1:6" x14ac:dyDescent="0.25">
      <c r="A14444" s="16" t="s">
        <v>263</v>
      </c>
      <c r="B14444" s="16">
        <v>23602</v>
      </c>
      <c r="C14444" s="16">
        <v>115</v>
      </c>
      <c r="D14444" s="16">
        <v>83.4</v>
      </c>
      <c r="E14444" s="17">
        <v>32833</v>
      </c>
      <c r="F14444" s="17"/>
    </row>
    <row r="14445" spans="1:6" x14ac:dyDescent="0.25">
      <c r="A14445" s="16" t="s">
        <v>263</v>
      </c>
      <c r="B14445" s="16">
        <v>23502</v>
      </c>
      <c r="C14445" s="16">
        <v>120</v>
      </c>
      <c r="D14445" s="16">
        <v>114.2</v>
      </c>
      <c r="E14445" s="17">
        <v>33473</v>
      </c>
      <c r="F14445" s="17"/>
    </row>
    <row r="14446" spans="1:6" x14ac:dyDescent="0.25">
      <c r="A14446" s="16" t="s">
        <v>263</v>
      </c>
      <c r="B14446" s="16">
        <v>22801</v>
      </c>
      <c r="C14446" s="16">
        <v>180</v>
      </c>
      <c r="D14446" s="16">
        <v>174.3</v>
      </c>
      <c r="E14446" s="17">
        <v>27444</v>
      </c>
      <c r="F14446" s="17"/>
    </row>
    <row r="14447" spans="1:6" x14ac:dyDescent="0.25">
      <c r="A14447" s="16" t="s">
        <v>263</v>
      </c>
      <c r="B14447" s="16">
        <v>23225</v>
      </c>
      <c r="C14447" s="16">
        <v>120</v>
      </c>
      <c r="D14447" s="16">
        <v>106</v>
      </c>
      <c r="E14447" s="17">
        <v>33616</v>
      </c>
      <c r="F14447" s="17"/>
    </row>
    <row r="14448" spans="1:6" x14ac:dyDescent="0.25">
      <c r="A14448" s="16" t="s">
        <v>263</v>
      </c>
      <c r="B14448" s="16">
        <v>23005</v>
      </c>
      <c r="C14448" s="16">
        <v>190</v>
      </c>
      <c r="D14448" s="16">
        <v>169.4</v>
      </c>
      <c r="E14448" s="17">
        <v>37445</v>
      </c>
      <c r="F14448" s="17"/>
    </row>
    <row r="14449" spans="1:6" x14ac:dyDescent="0.25">
      <c r="A14449" s="16" t="s">
        <v>263</v>
      </c>
      <c r="B14449" s="16">
        <v>23704</v>
      </c>
      <c r="C14449" s="16">
        <v>120</v>
      </c>
      <c r="D14449" s="16">
        <v>109.7</v>
      </c>
      <c r="E14449" s="17">
        <v>30956</v>
      </c>
      <c r="F14449" s="17"/>
    </row>
    <row r="14450" spans="1:6" x14ac:dyDescent="0.25">
      <c r="A14450" s="16" t="s">
        <v>263</v>
      </c>
      <c r="B14450" s="16">
        <v>22202</v>
      </c>
      <c r="C14450" s="16">
        <v>240</v>
      </c>
      <c r="D14450" s="16">
        <v>174.9</v>
      </c>
      <c r="E14450" s="17">
        <v>28786</v>
      </c>
      <c r="F14450" s="17"/>
    </row>
    <row r="14451" spans="1:6" x14ac:dyDescent="0.25">
      <c r="A14451" s="16" t="s">
        <v>263</v>
      </c>
      <c r="B14451" s="16">
        <v>23860</v>
      </c>
      <c r="C14451" s="16">
        <v>124</v>
      </c>
      <c r="D14451" s="16">
        <v>109.1</v>
      </c>
      <c r="E14451" s="17">
        <v>25944</v>
      </c>
      <c r="F14451" s="17"/>
    </row>
    <row r="14452" spans="1:6" x14ac:dyDescent="0.25">
      <c r="A14452" s="16" t="s">
        <v>263</v>
      </c>
      <c r="B14452" s="16">
        <v>24382</v>
      </c>
      <c r="C14452" s="16">
        <v>137</v>
      </c>
      <c r="D14452" s="16">
        <v>98</v>
      </c>
      <c r="E14452" s="17">
        <v>36831</v>
      </c>
      <c r="F14452" s="17"/>
    </row>
    <row r="14453" spans="1:6" x14ac:dyDescent="0.25">
      <c r="A14453" s="16" t="s">
        <v>263</v>
      </c>
      <c r="B14453" s="16">
        <v>24382</v>
      </c>
      <c r="C14453" s="16">
        <v>8</v>
      </c>
      <c r="E14453" s="17">
        <v>31910</v>
      </c>
      <c r="F14453" s="17"/>
    </row>
    <row r="14454" spans="1:6" x14ac:dyDescent="0.25">
      <c r="A14454" s="16" t="s">
        <v>263</v>
      </c>
      <c r="B14454" s="16">
        <v>24401</v>
      </c>
      <c r="C14454" s="16">
        <v>117</v>
      </c>
      <c r="D14454" s="16">
        <v>111.3</v>
      </c>
      <c r="E14454" s="17">
        <v>36586</v>
      </c>
      <c r="F14454" s="17"/>
    </row>
    <row r="14455" spans="1:6" x14ac:dyDescent="0.25">
      <c r="A14455" s="16" t="s">
        <v>263</v>
      </c>
      <c r="B14455" s="16">
        <v>23890</v>
      </c>
      <c r="C14455" s="16">
        <v>120</v>
      </c>
      <c r="D14455" s="16">
        <v>105.2</v>
      </c>
      <c r="E14455" s="17">
        <v>32462</v>
      </c>
      <c r="F14455" s="17"/>
    </row>
    <row r="14456" spans="1:6" x14ac:dyDescent="0.25">
      <c r="A14456" s="16" t="s">
        <v>263</v>
      </c>
      <c r="B14456" s="16">
        <v>23666</v>
      </c>
      <c r="C14456" s="16">
        <v>70</v>
      </c>
      <c r="D14456" s="16">
        <v>65.7</v>
      </c>
      <c r="E14456" s="17">
        <v>37803</v>
      </c>
      <c r="F14456" s="17"/>
    </row>
    <row r="14457" spans="1:6" x14ac:dyDescent="0.25">
      <c r="A14457" s="16" t="s">
        <v>263</v>
      </c>
      <c r="B14457" s="16">
        <v>24592</v>
      </c>
      <c r="C14457" s="16">
        <v>120</v>
      </c>
      <c r="D14457" s="16">
        <v>82.4</v>
      </c>
      <c r="E14457" s="17">
        <v>35516</v>
      </c>
      <c r="F14457" s="17"/>
    </row>
    <row r="14458" spans="1:6" x14ac:dyDescent="0.25">
      <c r="A14458" s="16" t="s">
        <v>263</v>
      </c>
      <c r="B14458" s="16">
        <v>22709</v>
      </c>
      <c r="C14458" s="16">
        <v>40</v>
      </c>
      <c r="D14458" s="16">
        <v>39.4</v>
      </c>
      <c r="E14458" s="17">
        <v>27515</v>
      </c>
      <c r="F14458" s="17"/>
    </row>
    <row r="14459" spans="1:6" x14ac:dyDescent="0.25">
      <c r="A14459" s="16" t="s">
        <v>263</v>
      </c>
      <c r="B14459" s="16">
        <v>23901</v>
      </c>
      <c r="C14459" s="16">
        <v>120</v>
      </c>
      <c r="D14459" s="16">
        <v>112.8</v>
      </c>
      <c r="E14459" s="17">
        <v>33451</v>
      </c>
      <c r="F14459" s="17"/>
    </row>
    <row r="14460" spans="1:6" x14ac:dyDescent="0.25">
      <c r="A14460" s="16" t="s">
        <v>263</v>
      </c>
      <c r="B14460" s="16">
        <v>23233</v>
      </c>
      <c r="C14460" s="16">
        <v>101</v>
      </c>
      <c r="D14460" s="16">
        <v>92.1</v>
      </c>
      <c r="E14460" s="17">
        <v>34700</v>
      </c>
      <c r="F14460" s="17"/>
    </row>
    <row r="14461" spans="1:6" x14ac:dyDescent="0.25">
      <c r="A14461" s="16" t="s">
        <v>263</v>
      </c>
      <c r="B14461" s="16">
        <v>24290</v>
      </c>
      <c r="C14461" s="16">
        <v>90</v>
      </c>
      <c r="D14461" s="16">
        <v>85.2</v>
      </c>
      <c r="E14461" s="17">
        <v>41413</v>
      </c>
      <c r="F14461" s="17"/>
    </row>
    <row r="14462" spans="1:6" x14ac:dyDescent="0.25">
      <c r="A14462" s="16" t="s">
        <v>263</v>
      </c>
      <c r="B14462" s="16">
        <v>20186</v>
      </c>
      <c r="C14462" s="16">
        <v>130</v>
      </c>
      <c r="D14462" s="16">
        <v>125.5</v>
      </c>
      <c r="E14462" s="17">
        <v>33848</v>
      </c>
      <c r="F14462" s="17"/>
    </row>
    <row r="14463" spans="1:6" x14ac:dyDescent="0.25">
      <c r="A14463" s="16" t="s">
        <v>263</v>
      </c>
      <c r="B14463" s="16">
        <v>24141</v>
      </c>
      <c r="C14463" s="16">
        <v>90</v>
      </c>
      <c r="D14463" s="16">
        <v>77.400000000000006</v>
      </c>
      <c r="E14463" s="17">
        <v>37043</v>
      </c>
      <c r="F14463" s="17"/>
    </row>
    <row r="14464" spans="1:6" x14ac:dyDescent="0.25">
      <c r="A14464" s="16" t="s">
        <v>263</v>
      </c>
      <c r="B14464" s="16">
        <v>23601</v>
      </c>
      <c r="C14464" s="16">
        <v>52</v>
      </c>
      <c r="D14464" s="16">
        <v>46.6</v>
      </c>
      <c r="E14464" s="17">
        <v>39722</v>
      </c>
      <c r="F14464" s="17"/>
    </row>
    <row r="14465" spans="1:6" x14ac:dyDescent="0.25">
      <c r="A14465" s="16" t="s">
        <v>263</v>
      </c>
      <c r="B14465" s="16">
        <v>24015</v>
      </c>
      <c r="C14465" s="16">
        <v>120</v>
      </c>
      <c r="D14465" s="16">
        <v>114.7</v>
      </c>
      <c r="E14465" s="17">
        <v>32969</v>
      </c>
      <c r="F14465" s="17"/>
    </row>
    <row r="14466" spans="1:6" x14ac:dyDescent="0.25">
      <c r="A14466" s="16" t="s">
        <v>263</v>
      </c>
      <c r="B14466" s="16">
        <v>24090</v>
      </c>
      <c r="C14466" s="16">
        <v>60</v>
      </c>
      <c r="D14466" s="16">
        <v>50.4</v>
      </c>
      <c r="E14466" s="17">
        <v>33121</v>
      </c>
      <c r="F14466" s="17"/>
    </row>
    <row r="14467" spans="1:6" x14ac:dyDescent="0.25">
      <c r="A14467" s="16" t="s">
        <v>263</v>
      </c>
      <c r="B14467" s="16">
        <v>24147</v>
      </c>
      <c r="C14467" s="16">
        <v>120</v>
      </c>
      <c r="D14467" s="16">
        <v>118.5</v>
      </c>
      <c r="E14467" s="17">
        <v>37956</v>
      </c>
      <c r="F14467" s="17"/>
    </row>
    <row r="14468" spans="1:6" x14ac:dyDescent="0.25">
      <c r="A14468" s="16" t="s">
        <v>263</v>
      </c>
      <c r="B14468" s="16">
        <v>24060</v>
      </c>
      <c r="C14468" s="16">
        <v>179</v>
      </c>
      <c r="D14468" s="16">
        <v>137.4</v>
      </c>
      <c r="E14468" s="17">
        <v>37165</v>
      </c>
      <c r="F14468" s="17"/>
    </row>
    <row r="14469" spans="1:6" x14ac:dyDescent="0.25">
      <c r="A14469" s="16" t="s">
        <v>263</v>
      </c>
      <c r="B14469" s="16">
        <v>23320</v>
      </c>
      <c r="C14469" s="16">
        <v>180</v>
      </c>
      <c r="D14469" s="16">
        <v>173.8</v>
      </c>
      <c r="E14469" s="17">
        <v>28491</v>
      </c>
      <c r="F14469" s="17"/>
    </row>
    <row r="14470" spans="1:6" x14ac:dyDescent="0.25">
      <c r="A14470" s="16" t="s">
        <v>263</v>
      </c>
      <c r="B14470" s="16">
        <v>23803</v>
      </c>
      <c r="C14470" s="16">
        <v>60</v>
      </c>
      <c r="D14470" s="16">
        <v>57.7</v>
      </c>
      <c r="E14470" s="17">
        <v>39749</v>
      </c>
      <c r="F14470" s="17"/>
    </row>
    <row r="14471" spans="1:6" x14ac:dyDescent="0.25">
      <c r="A14471" s="16" t="s">
        <v>263</v>
      </c>
      <c r="B14471" s="16">
        <v>23320</v>
      </c>
      <c r="C14471" s="16">
        <v>120</v>
      </c>
      <c r="D14471" s="16">
        <v>98</v>
      </c>
      <c r="E14471" s="17">
        <v>33122</v>
      </c>
      <c r="F14471" s="17"/>
    </row>
    <row r="14472" spans="1:6" x14ac:dyDescent="0.25">
      <c r="A14472" s="16" t="s">
        <v>263</v>
      </c>
      <c r="B14472" s="16">
        <v>23093</v>
      </c>
      <c r="C14472" s="16">
        <v>90</v>
      </c>
      <c r="D14472" s="16">
        <v>77.400000000000006</v>
      </c>
      <c r="E14472" s="17">
        <v>34243</v>
      </c>
      <c r="F14472" s="17"/>
    </row>
    <row r="14473" spans="1:6" x14ac:dyDescent="0.25">
      <c r="A14473" s="16" t="s">
        <v>263</v>
      </c>
      <c r="B14473" s="16">
        <v>22031</v>
      </c>
      <c r="C14473" s="16">
        <v>81</v>
      </c>
      <c r="D14473" s="16">
        <v>75.8</v>
      </c>
      <c r="E14473" s="17">
        <v>35523</v>
      </c>
      <c r="F14473" s="17"/>
    </row>
    <row r="14474" spans="1:6" x14ac:dyDescent="0.25">
      <c r="A14474" s="16" t="s">
        <v>263</v>
      </c>
      <c r="B14474" s="16">
        <v>23692</v>
      </c>
      <c r="C14474" s="16">
        <v>80</v>
      </c>
      <c r="D14474" s="16">
        <v>75.5</v>
      </c>
      <c r="E14474" s="17">
        <v>36526</v>
      </c>
      <c r="F14474" s="17"/>
    </row>
    <row r="14475" spans="1:6" x14ac:dyDescent="0.25">
      <c r="A14475" s="16" t="s">
        <v>263</v>
      </c>
      <c r="B14475" s="16">
        <v>23847</v>
      </c>
      <c r="C14475" s="16">
        <v>65</v>
      </c>
      <c r="D14475" s="16">
        <v>64</v>
      </c>
      <c r="E14475" s="17">
        <v>32744</v>
      </c>
      <c r="F14475" s="17"/>
    </row>
    <row r="14476" spans="1:6" x14ac:dyDescent="0.25">
      <c r="A14476" s="16" t="s">
        <v>263</v>
      </c>
      <c r="B14476" s="16">
        <v>23454</v>
      </c>
      <c r="C14476" s="16">
        <v>112</v>
      </c>
      <c r="D14476" s="16">
        <v>91.2</v>
      </c>
      <c r="E14476" s="17">
        <v>26189</v>
      </c>
      <c r="F14476" s="17"/>
    </row>
    <row r="14477" spans="1:6" x14ac:dyDescent="0.25">
      <c r="A14477" s="16" t="s">
        <v>263</v>
      </c>
      <c r="B14477" s="16">
        <v>24501</v>
      </c>
      <c r="C14477" s="16">
        <v>120</v>
      </c>
      <c r="D14477" s="16">
        <v>96.5</v>
      </c>
      <c r="E14477" s="17">
        <v>31017</v>
      </c>
      <c r="F14477" s="17"/>
    </row>
    <row r="14478" spans="1:6" x14ac:dyDescent="0.25">
      <c r="A14478" s="16" t="s">
        <v>263</v>
      </c>
      <c r="B14478" s="16">
        <v>22901</v>
      </c>
      <c r="C14478" s="16">
        <v>120</v>
      </c>
      <c r="D14478" s="16">
        <v>109.7</v>
      </c>
      <c r="E14478" s="17">
        <v>38190</v>
      </c>
      <c r="F14478" s="17"/>
    </row>
    <row r="14479" spans="1:6" x14ac:dyDescent="0.25">
      <c r="A14479" s="16" t="s">
        <v>263</v>
      </c>
      <c r="B14479" s="16">
        <v>22203</v>
      </c>
      <c r="C14479" s="16">
        <v>31</v>
      </c>
      <c r="D14479" s="16">
        <v>23.7</v>
      </c>
      <c r="E14479" s="17">
        <v>33898</v>
      </c>
      <c r="F14479" s="17"/>
    </row>
    <row r="14480" spans="1:6" x14ac:dyDescent="0.25">
      <c r="A14480" s="16" t="s">
        <v>263</v>
      </c>
      <c r="B14480" s="16">
        <v>24402</v>
      </c>
      <c r="C14480" s="16">
        <v>170</v>
      </c>
      <c r="D14480" s="16">
        <v>157.19999999999999</v>
      </c>
      <c r="E14480" s="17">
        <v>33395</v>
      </c>
      <c r="F14480" s="17"/>
    </row>
    <row r="14481" spans="1:6" x14ac:dyDescent="0.25">
      <c r="A14481" s="16" t="s">
        <v>263</v>
      </c>
      <c r="B14481" s="16">
        <v>22901</v>
      </c>
      <c r="C14481" s="16">
        <v>105</v>
      </c>
      <c r="D14481" s="16">
        <v>93.8</v>
      </c>
      <c r="E14481" s="17">
        <v>32171</v>
      </c>
      <c r="F14481" s="17"/>
    </row>
    <row r="14482" spans="1:6" x14ac:dyDescent="0.25">
      <c r="A14482" s="16" t="s">
        <v>263</v>
      </c>
      <c r="B14482" s="16">
        <v>23185</v>
      </c>
      <c r="C14482" s="16">
        <v>130</v>
      </c>
      <c r="D14482" s="16">
        <v>102.6</v>
      </c>
      <c r="E14482" s="17">
        <v>33345</v>
      </c>
      <c r="F14482" s="17"/>
    </row>
    <row r="14483" spans="1:6" x14ac:dyDescent="0.25">
      <c r="A14483" s="16" t="s">
        <v>263</v>
      </c>
      <c r="B14483" s="16">
        <v>22664</v>
      </c>
      <c r="C14483" s="16">
        <v>70</v>
      </c>
      <c r="D14483" s="16">
        <v>68.8</v>
      </c>
      <c r="E14483" s="17">
        <v>27119</v>
      </c>
      <c r="F14483" s="17"/>
    </row>
    <row r="14484" spans="1:6" x14ac:dyDescent="0.25">
      <c r="A14484" s="16" t="s">
        <v>263</v>
      </c>
      <c r="B14484" s="16">
        <v>23847</v>
      </c>
      <c r="C14484" s="16">
        <v>120</v>
      </c>
      <c r="D14484" s="16">
        <v>94.7</v>
      </c>
      <c r="E14484" s="17">
        <v>38076</v>
      </c>
      <c r="F14484" s="17"/>
    </row>
    <row r="14485" spans="1:6" x14ac:dyDescent="0.25">
      <c r="A14485" s="16" t="s">
        <v>263</v>
      </c>
      <c r="B14485" s="16">
        <v>24277</v>
      </c>
      <c r="C14485" s="16">
        <v>110</v>
      </c>
      <c r="D14485" s="16">
        <v>101.8</v>
      </c>
      <c r="E14485" s="17">
        <v>37105</v>
      </c>
      <c r="F14485" s="17"/>
    </row>
    <row r="14486" spans="1:6" x14ac:dyDescent="0.25">
      <c r="A14486" s="16" t="s">
        <v>263</v>
      </c>
      <c r="B14486" s="16">
        <v>24540</v>
      </c>
      <c r="C14486" s="16">
        <v>312</v>
      </c>
      <c r="D14486" s="16">
        <v>269.3</v>
      </c>
      <c r="E14486" s="17">
        <v>24473</v>
      </c>
      <c r="F14486" s="17"/>
    </row>
    <row r="14487" spans="1:6" x14ac:dyDescent="0.25">
      <c r="A14487" s="16" t="s">
        <v>263</v>
      </c>
      <c r="B14487" s="16">
        <v>22664</v>
      </c>
      <c r="C14487" s="16">
        <v>88</v>
      </c>
      <c r="D14487" s="16">
        <v>77.900000000000006</v>
      </c>
      <c r="E14487" s="17">
        <v>35478</v>
      </c>
      <c r="F14487" s="17"/>
    </row>
    <row r="14488" spans="1:6" x14ac:dyDescent="0.25">
      <c r="A14488" s="16" t="s">
        <v>263</v>
      </c>
      <c r="B14488" s="16">
        <v>23228</v>
      </c>
      <c r="C14488" s="16">
        <v>180</v>
      </c>
      <c r="D14488" s="16">
        <v>168.1</v>
      </c>
      <c r="E14488" s="17">
        <v>28887</v>
      </c>
      <c r="F14488" s="17"/>
    </row>
    <row r="14489" spans="1:6" x14ac:dyDescent="0.25">
      <c r="A14489" s="16" t="s">
        <v>263</v>
      </c>
      <c r="B14489" s="16">
        <v>23860</v>
      </c>
      <c r="C14489" s="16">
        <v>130</v>
      </c>
      <c r="D14489" s="16">
        <v>92.8</v>
      </c>
      <c r="E14489" s="17">
        <v>29587</v>
      </c>
      <c r="F14489" s="17"/>
    </row>
    <row r="14490" spans="1:6" x14ac:dyDescent="0.25">
      <c r="A14490" s="16" t="s">
        <v>263</v>
      </c>
      <c r="B14490" s="16">
        <v>23868</v>
      </c>
      <c r="C14490" s="16">
        <v>77</v>
      </c>
      <c r="D14490" s="16">
        <v>72.599999999999994</v>
      </c>
      <c r="E14490" s="17">
        <v>32661</v>
      </c>
      <c r="F14490" s="17"/>
    </row>
    <row r="14491" spans="1:6" x14ac:dyDescent="0.25">
      <c r="A14491" s="16" t="s">
        <v>263</v>
      </c>
      <c r="B14491" s="16">
        <v>23462</v>
      </c>
      <c r="C14491" s="16">
        <v>30</v>
      </c>
      <c r="D14491" s="16">
        <v>28.9</v>
      </c>
      <c r="E14491" s="17">
        <v>32749</v>
      </c>
      <c r="F14491" s="17"/>
    </row>
    <row r="14492" spans="1:6" x14ac:dyDescent="0.25">
      <c r="A14492" s="16" t="s">
        <v>263</v>
      </c>
      <c r="B14492" s="16">
        <v>23434</v>
      </c>
      <c r="C14492" s="16">
        <v>120</v>
      </c>
      <c r="D14492" s="16">
        <v>103.5</v>
      </c>
      <c r="E14492" s="17">
        <v>33526</v>
      </c>
      <c r="F14492" s="17"/>
    </row>
    <row r="14493" spans="1:6" x14ac:dyDescent="0.25">
      <c r="A14493" s="16" t="s">
        <v>263</v>
      </c>
      <c r="B14493" s="16">
        <v>22911</v>
      </c>
      <c r="C14493" s="16">
        <v>27</v>
      </c>
      <c r="D14493" s="16">
        <v>18.899999999999999</v>
      </c>
      <c r="E14493" s="17">
        <v>33198</v>
      </c>
      <c r="F14493" s="17"/>
    </row>
    <row r="14494" spans="1:6" x14ac:dyDescent="0.25">
      <c r="A14494" s="16" t="s">
        <v>263</v>
      </c>
      <c r="B14494" s="16">
        <v>22630</v>
      </c>
      <c r="C14494" s="16">
        <v>60</v>
      </c>
      <c r="D14494" s="16">
        <v>57.9</v>
      </c>
      <c r="E14494" s="17">
        <v>34851</v>
      </c>
      <c r="F14494" s="17"/>
    </row>
    <row r="14495" spans="1:6" x14ac:dyDescent="0.25">
      <c r="A14495" s="16" t="s">
        <v>263</v>
      </c>
      <c r="B14495" s="16">
        <v>23805</v>
      </c>
      <c r="C14495" s="16">
        <v>120</v>
      </c>
      <c r="D14495" s="16">
        <v>113.4</v>
      </c>
      <c r="E14495" s="17">
        <v>30926</v>
      </c>
      <c r="F14495" s="17"/>
    </row>
    <row r="14496" spans="1:6" x14ac:dyDescent="0.25">
      <c r="A14496" s="16" t="s">
        <v>263</v>
      </c>
      <c r="B14496" s="16">
        <v>22980</v>
      </c>
      <c r="C14496" s="16">
        <v>18</v>
      </c>
      <c r="D14496" s="16">
        <v>18.899999999999999</v>
      </c>
      <c r="E14496" s="17">
        <v>40392</v>
      </c>
      <c r="F14496" s="17"/>
    </row>
    <row r="14497" spans="1:6" x14ac:dyDescent="0.25">
      <c r="A14497" s="16" t="s">
        <v>263</v>
      </c>
      <c r="B14497" s="16">
        <v>24017</v>
      </c>
      <c r="C14497" s="16">
        <v>180</v>
      </c>
      <c r="D14497" s="16">
        <v>171.1</v>
      </c>
      <c r="E14497" s="17">
        <v>33925</v>
      </c>
      <c r="F14497" s="17"/>
    </row>
    <row r="14498" spans="1:6" x14ac:dyDescent="0.25">
      <c r="A14498" s="16" t="s">
        <v>263</v>
      </c>
      <c r="B14498" s="16">
        <v>23225</v>
      </c>
      <c r="C14498" s="16">
        <v>196</v>
      </c>
      <c r="D14498" s="16">
        <v>149</v>
      </c>
      <c r="E14498" s="17">
        <v>42936</v>
      </c>
      <c r="F14498" s="17"/>
    </row>
    <row r="14499" spans="1:6" x14ac:dyDescent="0.25">
      <c r="A14499" s="16" t="s">
        <v>263</v>
      </c>
      <c r="B14499" s="16">
        <v>23111</v>
      </c>
      <c r="C14499" s="16">
        <v>120</v>
      </c>
      <c r="D14499" s="16">
        <v>102.9</v>
      </c>
      <c r="E14499" s="17">
        <v>33798</v>
      </c>
      <c r="F14499" s="17"/>
    </row>
    <row r="14500" spans="1:6" x14ac:dyDescent="0.25">
      <c r="A14500" s="16" t="s">
        <v>263</v>
      </c>
      <c r="B14500" s="16">
        <v>24091</v>
      </c>
      <c r="C14500" s="16">
        <v>90</v>
      </c>
      <c r="D14500" s="16">
        <v>79.2</v>
      </c>
      <c r="E14500" s="17">
        <v>36783</v>
      </c>
      <c r="F14500" s="17"/>
    </row>
    <row r="14501" spans="1:6" x14ac:dyDescent="0.25">
      <c r="A14501" s="16" t="s">
        <v>263</v>
      </c>
      <c r="B14501" s="16">
        <v>22611</v>
      </c>
      <c r="C14501" s="16">
        <v>120</v>
      </c>
      <c r="D14501" s="16">
        <v>115.1</v>
      </c>
      <c r="E14501" s="17">
        <v>30895</v>
      </c>
      <c r="F14501" s="17"/>
    </row>
    <row r="14502" spans="1:6" x14ac:dyDescent="0.25">
      <c r="A14502" s="16" t="s">
        <v>263</v>
      </c>
      <c r="B14502" s="16">
        <v>23228</v>
      </c>
      <c r="C14502" s="16">
        <v>194</v>
      </c>
      <c r="D14502" s="16">
        <v>161.4</v>
      </c>
      <c r="E14502" s="17">
        <v>24607</v>
      </c>
      <c r="F14502" s="17"/>
    </row>
    <row r="14503" spans="1:6" x14ac:dyDescent="0.25">
      <c r="A14503" s="16" t="s">
        <v>263</v>
      </c>
      <c r="B14503" s="16">
        <v>24319</v>
      </c>
      <c r="C14503" s="16">
        <v>180</v>
      </c>
      <c r="D14503" s="16">
        <v>158.69999999999999</v>
      </c>
      <c r="E14503" s="17">
        <v>30266</v>
      </c>
      <c r="F14503" s="17"/>
    </row>
    <row r="14504" spans="1:6" x14ac:dyDescent="0.25">
      <c r="A14504" s="16" t="s">
        <v>263</v>
      </c>
      <c r="B14504" s="16">
        <v>24501</v>
      </c>
      <c r="C14504" s="16">
        <v>97</v>
      </c>
      <c r="D14504" s="16">
        <v>75.599999999999994</v>
      </c>
      <c r="E14504" s="17">
        <v>34881</v>
      </c>
      <c r="F14504" s="17"/>
    </row>
    <row r="14505" spans="1:6" x14ac:dyDescent="0.25">
      <c r="A14505" s="16" t="s">
        <v>263</v>
      </c>
      <c r="B14505" s="16">
        <v>24540</v>
      </c>
      <c r="C14505" s="16">
        <v>120</v>
      </c>
      <c r="D14505" s="16">
        <v>113.5</v>
      </c>
      <c r="E14505" s="17">
        <v>28491</v>
      </c>
      <c r="F14505" s="17"/>
    </row>
    <row r="14506" spans="1:6" x14ac:dyDescent="0.25">
      <c r="A14506" s="16" t="s">
        <v>263</v>
      </c>
      <c r="B14506" s="16">
        <v>24614</v>
      </c>
      <c r="C14506" s="16">
        <v>120</v>
      </c>
      <c r="D14506" s="16">
        <v>109.5</v>
      </c>
      <c r="E14506" s="17">
        <v>33583</v>
      </c>
      <c r="F14506" s="17"/>
    </row>
    <row r="14507" spans="1:6" x14ac:dyDescent="0.25">
      <c r="A14507" s="16" t="s">
        <v>263</v>
      </c>
      <c r="B14507" s="16">
        <v>23456</v>
      </c>
      <c r="C14507" s="16">
        <v>120</v>
      </c>
      <c r="D14507" s="16">
        <v>111.1</v>
      </c>
      <c r="E14507" s="17">
        <v>42179</v>
      </c>
      <c r="F14507" s="17"/>
    </row>
    <row r="14508" spans="1:6" x14ac:dyDescent="0.25">
      <c r="A14508" s="16" t="s">
        <v>263</v>
      </c>
      <c r="B14508" s="16">
        <v>24416</v>
      </c>
      <c r="C14508" s="16">
        <v>93</v>
      </c>
      <c r="D14508" s="16">
        <v>78.400000000000006</v>
      </c>
      <c r="E14508" s="17">
        <v>31804</v>
      </c>
      <c r="F14508" s="17"/>
    </row>
    <row r="14509" spans="1:6" x14ac:dyDescent="0.25">
      <c r="A14509" s="16" t="s">
        <v>263</v>
      </c>
      <c r="B14509" s="16">
        <v>24522</v>
      </c>
      <c r="C14509" s="16">
        <v>60</v>
      </c>
      <c r="D14509" s="16">
        <v>55.5</v>
      </c>
      <c r="E14509" s="17">
        <v>32605</v>
      </c>
      <c r="F14509" s="17"/>
    </row>
    <row r="14510" spans="1:6" x14ac:dyDescent="0.25">
      <c r="A14510" s="16" t="s">
        <v>263</v>
      </c>
      <c r="B14510" s="16">
        <v>20110</v>
      </c>
      <c r="C14510" s="16">
        <v>180</v>
      </c>
      <c r="D14510" s="16">
        <v>172.2</v>
      </c>
      <c r="E14510" s="17">
        <v>39022</v>
      </c>
      <c r="F14510" s="17"/>
    </row>
    <row r="14511" spans="1:6" x14ac:dyDescent="0.25">
      <c r="A14511" s="16" t="s">
        <v>263</v>
      </c>
      <c r="B14511" s="16">
        <v>22192</v>
      </c>
      <c r="C14511" s="16">
        <v>60</v>
      </c>
      <c r="D14511" s="16">
        <v>41.4</v>
      </c>
      <c r="E14511" s="17">
        <v>34159</v>
      </c>
      <c r="F14511" s="17"/>
    </row>
    <row r="14512" spans="1:6" x14ac:dyDescent="0.25">
      <c r="A14512" s="16" t="s">
        <v>263</v>
      </c>
      <c r="B14512" s="16">
        <v>24153</v>
      </c>
      <c r="C14512" s="16">
        <v>315</v>
      </c>
      <c r="D14512" s="16">
        <v>197.2</v>
      </c>
      <c r="E14512" s="17">
        <v>24473</v>
      </c>
      <c r="F14512" s="17"/>
    </row>
    <row r="14513" spans="1:6" x14ac:dyDescent="0.25">
      <c r="A14513" s="16" t="s">
        <v>263</v>
      </c>
      <c r="B14513" s="16">
        <v>22901</v>
      </c>
      <c r="C14513" s="16">
        <v>34</v>
      </c>
      <c r="D14513" s="16">
        <v>24.5</v>
      </c>
      <c r="E14513" s="17">
        <v>33486</v>
      </c>
      <c r="F14513" s="17"/>
    </row>
    <row r="14514" spans="1:6" x14ac:dyDescent="0.25">
      <c r="A14514" s="16" t="s">
        <v>263</v>
      </c>
      <c r="B14514" s="16">
        <v>22033</v>
      </c>
      <c r="C14514" s="16">
        <v>155</v>
      </c>
      <c r="D14514" s="16">
        <v>137.4</v>
      </c>
      <c r="E14514" s="17">
        <v>33122</v>
      </c>
      <c r="F14514" s="17"/>
    </row>
    <row r="14515" spans="1:6" x14ac:dyDescent="0.25">
      <c r="A14515" s="16" t="s">
        <v>263</v>
      </c>
      <c r="B14515" s="16">
        <v>23837</v>
      </c>
      <c r="C14515" s="16">
        <v>90</v>
      </c>
      <c r="D14515" s="16">
        <v>82.6</v>
      </c>
      <c r="E14515" s="17">
        <v>34700</v>
      </c>
      <c r="F14515" s="17"/>
    </row>
    <row r="14516" spans="1:6" x14ac:dyDescent="0.25">
      <c r="A14516" s="16" t="s">
        <v>263</v>
      </c>
      <c r="B14516" s="16">
        <v>22207</v>
      </c>
      <c r="C14516" s="16">
        <v>180</v>
      </c>
      <c r="D14516" s="16">
        <v>164.3</v>
      </c>
      <c r="E14516" s="17">
        <v>29340</v>
      </c>
      <c r="F14516" s="17"/>
    </row>
    <row r="14517" spans="1:6" x14ac:dyDescent="0.25">
      <c r="A14517" s="16" t="s">
        <v>263</v>
      </c>
      <c r="B14517" s="16">
        <v>22311</v>
      </c>
      <c r="C14517" s="16">
        <v>65</v>
      </c>
      <c r="D14517" s="16">
        <v>44</v>
      </c>
      <c r="E14517" s="17">
        <v>34346</v>
      </c>
      <c r="F14517" s="17"/>
    </row>
    <row r="14518" spans="1:6" x14ac:dyDescent="0.25">
      <c r="A14518" s="16" t="s">
        <v>263</v>
      </c>
      <c r="B14518" s="16">
        <v>23116</v>
      </c>
      <c r="C14518" s="16">
        <v>169</v>
      </c>
      <c r="D14518" s="16">
        <v>151.4</v>
      </c>
      <c r="E14518" s="17">
        <v>41341</v>
      </c>
      <c r="F14518" s="17"/>
    </row>
    <row r="14519" spans="1:6" x14ac:dyDescent="0.25">
      <c r="A14519" s="16" t="s">
        <v>263</v>
      </c>
      <c r="B14519" s="16">
        <v>23235</v>
      </c>
      <c r="C14519" s="16">
        <v>124</v>
      </c>
      <c r="D14519" s="16">
        <v>118.5</v>
      </c>
      <c r="E14519" s="17">
        <v>39479</v>
      </c>
      <c r="F14519" s="17"/>
    </row>
    <row r="14520" spans="1:6" x14ac:dyDescent="0.25">
      <c r="A14520" s="16" t="s">
        <v>263</v>
      </c>
      <c r="B14520" s="16">
        <v>24348</v>
      </c>
      <c r="C14520" s="16">
        <v>120</v>
      </c>
      <c r="D14520" s="16">
        <v>105</v>
      </c>
      <c r="E14520" s="17">
        <v>36011</v>
      </c>
      <c r="F14520" s="17"/>
    </row>
    <row r="14521" spans="1:6" x14ac:dyDescent="0.25">
      <c r="A14521" s="16" t="s">
        <v>263</v>
      </c>
      <c r="B14521" s="16">
        <v>23504</v>
      </c>
      <c r="C14521" s="16">
        <v>180</v>
      </c>
      <c r="D14521" s="16">
        <v>151.9</v>
      </c>
      <c r="E14521" s="17">
        <v>32997</v>
      </c>
      <c r="F14521" s="17"/>
    </row>
    <row r="14522" spans="1:6" x14ac:dyDescent="0.25">
      <c r="A14522" s="16" t="s">
        <v>263</v>
      </c>
      <c r="B14522" s="16">
        <v>23970</v>
      </c>
      <c r="C14522" s="16">
        <v>140</v>
      </c>
      <c r="D14522" s="16">
        <v>89.5</v>
      </c>
      <c r="E14522" s="17">
        <v>32064</v>
      </c>
      <c r="F14522" s="17"/>
    </row>
    <row r="14523" spans="1:6" x14ac:dyDescent="0.25">
      <c r="A14523" s="16" t="s">
        <v>263</v>
      </c>
      <c r="B14523" s="16">
        <v>22003</v>
      </c>
      <c r="C14523" s="16">
        <v>132</v>
      </c>
      <c r="D14523" s="16">
        <v>120.3</v>
      </c>
      <c r="E14523" s="17">
        <v>36251</v>
      </c>
      <c r="F14523" s="17"/>
    </row>
    <row r="14524" spans="1:6" x14ac:dyDescent="0.25">
      <c r="A14524" s="16" t="s">
        <v>263</v>
      </c>
      <c r="B14524" s="16">
        <v>23509</v>
      </c>
      <c r="C14524" s="16">
        <v>60</v>
      </c>
      <c r="D14524" s="16">
        <v>49.3</v>
      </c>
      <c r="E14524" s="17">
        <v>35186</v>
      </c>
      <c r="F14524" s="17"/>
    </row>
    <row r="14525" spans="1:6" x14ac:dyDescent="0.25">
      <c r="A14525" s="16" t="s">
        <v>263</v>
      </c>
      <c r="B14525" s="16">
        <v>22302</v>
      </c>
      <c r="C14525" s="16">
        <v>111</v>
      </c>
      <c r="D14525" s="16">
        <v>100.3</v>
      </c>
      <c r="E14525" s="17">
        <v>32820</v>
      </c>
      <c r="F14525" s="17"/>
    </row>
    <row r="14526" spans="1:6" x14ac:dyDescent="0.25">
      <c r="A14526" s="16" t="s">
        <v>263</v>
      </c>
      <c r="B14526" s="16">
        <v>24502</v>
      </c>
      <c r="C14526" s="16">
        <v>120</v>
      </c>
      <c r="D14526" s="16">
        <v>85.8</v>
      </c>
      <c r="E14526" s="17">
        <v>38246</v>
      </c>
      <c r="F14526" s="17"/>
    </row>
    <row r="14527" spans="1:6" x14ac:dyDescent="0.25">
      <c r="A14527" s="16" t="s">
        <v>263</v>
      </c>
      <c r="B14527" s="16">
        <v>22191</v>
      </c>
      <c r="C14527" s="16">
        <v>120</v>
      </c>
      <c r="D14527" s="16">
        <v>106.1</v>
      </c>
      <c r="E14527" s="17">
        <v>37438</v>
      </c>
      <c r="F14527" s="17"/>
    </row>
    <row r="14528" spans="1:6" x14ac:dyDescent="0.25">
      <c r="A14528" s="16" t="s">
        <v>263</v>
      </c>
      <c r="B14528" s="16">
        <v>23834</v>
      </c>
      <c r="C14528" s="16">
        <v>196</v>
      </c>
      <c r="D14528" s="16">
        <v>157.19999999999999</v>
      </c>
      <c r="E14528" s="17">
        <v>28915</v>
      </c>
      <c r="F14528" s="17"/>
    </row>
    <row r="14529" spans="1:6" x14ac:dyDescent="0.25">
      <c r="A14529" s="16" t="s">
        <v>263</v>
      </c>
      <c r="B14529" s="16">
        <v>24016</v>
      </c>
      <c r="C14529" s="16">
        <v>130</v>
      </c>
      <c r="D14529" s="16">
        <v>70.400000000000006</v>
      </c>
      <c r="E14529" s="17">
        <v>31162</v>
      </c>
      <c r="F14529" s="17"/>
    </row>
    <row r="14530" spans="1:6" x14ac:dyDescent="0.25">
      <c r="A14530" s="16" t="s">
        <v>263</v>
      </c>
      <c r="B14530" s="16">
        <v>22901</v>
      </c>
      <c r="C14530" s="16">
        <v>30</v>
      </c>
      <c r="D14530" s="16">
        <v>28.4</v>
      </c>
      <c r="E14530" s="17">
        <v>33932</v>
      </c>
      <c r="F14530" s="17"/>
    </row>
    <row r="14531" spans="1:6" x14ac:dyDescent="0.25">
      <c r="A14531" s="16" t="s">
        <v>263</v>
      </c>
      <c r="B14531" s="16">
        <v>24014</v>
      </c>
      <c r="C14531" s="16">
        <v>101</v>
      </c>
      <c r="D14531" s="16">
        <v>93.3</v>
      </c>
      <c r="E14531" s="17">
        <v>35796</v>
      </c>
      <c r="F14531" s="17"/>
    </row>
    <row r="14532" spans="1:6" x14ac:dyDescent="0.25">
      <c r="A14532" s="16" t="s">
        <v>263</v>
      </c>
      <c r="B14532" s="16">
        <v>23602</v>
      </c>
      <c r="C14532" s="16">
        <v>209</v>
      </c>
      <c r="D14532" s="16">
        <v>184.5</v>
      </c>
      <c r="E14532" s="17">
        <v>25563</v>
      </c>
      <c r="F14532" s="17"/>
    </row>
    <row r="14533" spans="1:6" x14ac:dyDescent="0.25">
      <c r="A14533" s="16" t="s">
        <v>263</v>
      </c>
      <c r="B14533" s="16">
        <v>22015</v>
      </c>
      <c r="C14533" s="16">
        <v>120</v>
      </c>
      <c r="D14533" s="16">
        <v>109.7</v>
      </c>
      <c r="E14533" s="17">
        <v>33455</v>
      </c>
      <c r="F14533" s="17"/>
    </row>
    <row r="14534" spans="1:6" x14ac:dyDescent="0.25">
      <c r="A14534" s="16" t="s">
        <v>263</v>
      </c>
      <c r="B14534" s="16">
        <v>22973</v>
      </c>
      <c r="C14534" s="16">
        <v>90</v>
      </c>
      <c r="D14534" s="16">
        <v>84.5</v>
      </c>
      <c r="E14534" s="17">
        <v>36586</v>
      </c>
      <c r="F14534" s="17"/>
    </row>
    <row r="14535" spans="1:6" x14ac:dyDescent="0.25">
      <c r="A14535" s="16" t="s">
        <v>263</v>
      </c>
      <c r="B14535" s="16">
        <v>23055</v>
      </c>
      <c r="C14535" s="16">
        <v>60</v>
      </c>
      <c r="D14535" s="16">
        <v>54.7</v>
      </c>
      <c r="E14535" s="17">
        <v>33290</v>
      </c>
      <c r="F14535" s="17"/>
    </row>
    <row r="14536" spans="1:6" x14ac:dyDescent="0.25">
      <c r="A14536" s="16" t="s">
        <v>263</v>
      </c>
      <c r="B14536" s="16">
        <v>23434</v>
      </c>
      <c r="C14536" s="16">
        <v>40</v>
      </c>
      <c r="D14536" s="16">
        <v>28.8</v>
      </c>
      <c r="E14536" s="17">
        <v>37635</v>
      </c>
      <c r="F14536" s="17"/>
    </row>
    <row r="14537" spans="1:6" x14ac:dyDescent="0.25">
      <c r="A14537" s="16" t="s">
        <v>263</v>
      </c>
      <c r="B14537" s="16">
        <v>23185</v>
      </c>
      <c r="C14537" s="16">
        <v>73</v>
      </c>
      <c r="D14537" s="16">
        <v>53.1</v>
      </c>
      <c r="E14537" s="17">
        <v>32464</v>
      </c>
      <c r="F14537" s="17"/>
    </row>
    <row r="14538" spans="1:6" x14ac:dyDescent="0.25">
      <c r="A14538" s="16" t="s">
        <v>263</v>
      </c>
      <c r="B14538" s="16">
        <v>24153</v>
      </c>
      <c r="C14538" s="16">
        <v>45</v>
      </c>
      <c r="D14538" s="16">
        <v>42.4</v>
      </c>
      <c r="E14538" s="17">
        <v>27364</v>
      </c>
      <c r="F14538" s="17"/>
    </row>
    <row r="14539" spans="1:6" x14ac:dyDescent="0.25">
      <c r="A14539" s="16" t="s">
        <v>263</v>
      </c>
      <c r="B14539" s="16">
        <v>23063</v>
      </c>
      <c r="C14539" s="16">
        <v>84</v>
      </c>
      <c r="D14539" s="16">
        <v>77.3</v>
      </c>
      <c r="E14539" s="17">
        <v>33340</v>
      </c>
      <c r="F14539" s="17"/>
    </row>
    <row r="14540" spans="1:6" x14ac:dyDescent="0.25">
      <c r="A14540" s="16" t="s">
        <v>263</v>
      </c>
      <c r="B14540" s="16">
        <v>22060</v>
      </c>
      <c r="C14540" s="16">
        <v>56</v>
      </c>
      <c r="D14540" s="16">
        <v>45.3</v>
      </c>
      <c r="E14540" s="17">
        <v>32722</v>
      </c>
      <c r="F14540" s="17"/>
    </row>
    <row r="14541" spans="1:6" x14ac:dyDescent="0.25">
      <c r="A14541" s="16" t="s">
        <v>263</v>
      </c>
      <c r="B14541" s="16">
        <v>24592</v>
      </c>
      <c r="C14541" s="16">
        <v>216</v>
      </c>
      <c r="D14541" s="16">
        <v>207.5</v>
      </c>
      <c r="E14541" s="17">
        <v>38027</v>
      </c>
      <c r="F14541" s="17"/>
    </row>
    <row r="14542" spans="1:6" x14ac:dyDescent="0.25">
      <c r="A14542" s="16" t="s">
        <v>263</v>
      </c>
      <c r="B14542" s="16">
        <v>24016</v>
      </c>
      <c r="C14542" s="16">
        <v>70</v>
      </c>
      <c r="D14542" s="16">
        <v>62.8</v>
      </c>
      <c r="E14542" s="17">
        <v>37165</v>
      </c>
      <c r="F14542" s="17"/>
    </row>
    <row r="14543" spans="1:6" x14ac:dyDescent="0.25">
      <c r="A14543" s="16" t="s">
        <v>263</v>
      </c>
      <c r="B14543" s="16">
        <v>23924</v>
      </c>
      <c r="C14543" s="16">
        <v>120</v>
      </c>
      <c r="D14543" s="16">
        <v>113.8</v>
      </c>
      <c r="E14543" s="17">
        <v>38294</v>
      </c>
      <c r="F14543" s="17"/>
    </row>
    <row r="14544" spans="1:6" x14ac:dyDescent="0.25">
      <c r="A14544" s="16" t="s">
        <v>263</v>
      </c>
      <c r="B14544" s="16">
        <v>24333</v>
      </c>
      <c r="C14544" s="16">
        <v>120</v>
      </c>
      <c r="D14544" s="16">
        <v>88.5</v>
      </c>
      <c r="E14544" s="17">
        <v>33451</v>
      </c>
      <c r="F14544" s="17"/>
    </row>
    <row r="14545" spans="1:6" x14ac:dyDescent="0.25">
      <c r="A14545" s="16" t="s">
        <v>263</v>
      </c>
      <c r="B14545" s="16">
        <v>20176</v>
      </c>
      <c r="C14545" s="16">
        <v>100</v>
      </c>
      <c r="D14545" s="16">
        <v>94.1</v>
      </c>
      <c r="E14545" s="17">
        <v>34060</v>
      </c>
      <c r="F14545" s="17"/>
    </row>
    <row r="14546" spans="1:6" x14ac:dyDescent="0.25">
      <c r="A14546" s="16" t="s">
        <v>263</v>
      </c>
      <c r="B14546" s="16">
        <v>24179</v>
      </c>
      <c r="C14546" s="16">
        <v>180</v>
      </c>
      <c r="D14546" s="16">
        <v>169.6</v>
      </c>
      <c r="E14546" s="17">
        <v>34700</v>
      </c>
      <c r="F14546" s="17"/>
    </row>
    <row r="14547" spans="1:6" x14ac:dyDescent="0.25">
      <c r="A14547" s="16" t="s">
        <v>263</v>
      </c>
      <c r="B14547" s="16">
        <v>24457</v>
      </c>
      <c r="C14547" s="16">
        <v>89</v>
      </c>
      <c r="D14547" s="16">
        <v>78.3</v>
      </c>
      <c r="E14547" s="17">
        <v>33172</v>
      </c>
      <c r="F14547" s="17"/>
    </row>
    <row r="14548" spans="1:6" x14ac:dyDescent="0.25">
      <c r="A14548" s="16" t="s">
        <v>263</v>
      </c>
      <c r="B14548" s="16">
        <v>24228</v>
      </c>
      <c r="C14548" s="16">
        <v>100</v>
      </c>
      <c r="D14548" s="16">
        <v>90.2</v>
      </c>
      <c r="E14548" s="17">
        <v>35582</v>
      </c>
      <c r="F14548" s="17"/>
    </row>
    <row r="14549" spans="1:6" x14ac:dyDescent="0.25">
      <c r="A14549" s="16" t="s">
        <v>263</v>
      </c>
      <c r="B14549" s="16">
        <v>22603</v>
      </c>
      <c r="C14549" s="16">
        <v>20</v>
      </c>
      <c r="D14549" s="16">
        <v>17.899999999999999</v>
      </c>
      <c r="E14549" s="17">
        <v>41851</v>
      </c>
      <c r="F14549" s="17"/>
    </row>
    <row r="14550" spans="1:6" x14ac:dyDescent="0.25">
      <c r="A14550" s="16" t="s">
        <v>263</v>
      </c>
      <c r="B14550" s="16">
        <v>23502</v>
      </c>
      <c r="C14550" s="16">
        <v>192</v>
      </c>
      <c r="D14550" s="16">
        <v>163.80000000000001</v>
      </c>
      <c r="E14550" s="17">
        <v>28887</v>
      </c>
      <c r="F14550" s="17"/>
    </row>
    <row r="14551" spans="1:6" x14ac:dyDescent="0.25">
      <c r="A14551" s="16" t="s">
        <v>263</v>
      </c>
      <c r="B14551" s="16">
        <v>24210</v>
      </c>
      <c r="C14551" s="16">
        <v>119</v>
      </c>
      <c r="D14551" s="16">
        <v>82.8</v>
      </c>
      <c r="E14551" s="17">
        <v>36342</v>
      </c>
      <c r="F14551" s="17"/>
    </row>
    <row r="14552" spans="1:6" x14ac:dyDescent="0.25">
      <c r="A14552" s="16" t="s">
        <v>263</v>
      </c>
      <c r="B14552" s="16">
        <v>24211</v>
      </c>
      <c r="C14552" s="16">
        <v>120</v>
      </c>
      <c r="D14552" s="16">
        <v>111.9</v>
      </c>
      <c r="E14552" s="17">
        <v>41135</v>
      </c>
      <c r="F14552" s="17"/>
    </row>
    <row r="14553" spans="1:6" x14ac:dyDescent="0.25">
      <c r="A14553" s="16" t="s">
        <v>263</v>
      </c>
      <c r="B14553" s="16">
        <v>23452</v>
      </c>
      <c r="C14553" s="16">
        <v>150</v>
      </c>
      <c r="D14553" s="16">
        <v>119.3</v>
      </c>
      <c r="E14553" s="17">
        <v>31017</v>
      </c>
      <c r="F14553" s="17"/>
    </row>
    <row r="14554" spans="1:6" x14ac:dyDescent="0.25">
      <c r="A14554" s="16" t="s">
        <v>263</v>
      </c>
      <c r="B14554" s="16">
        <v>24528</v>
      </c>
      <c r="C14554" s="16">
        <v>60</v>
      </c>
      <c r="D14554" s="16">
        <v>55.3</v>
      </c>
      <c r="E14554" s="17">
        <v>33387</v>
      </c>
      <c r="F14554" s="17"/>
    </row>
    <row r="14555" spans="1:6" x14ac:dyDescent="0.25">
      <c r="A14555" s="16" t="s">
        <v>263</v>
      </c>
      <c r="B14555" s="16">
        <v>22603</v>
      </c>
      <c r="C14555" s="16">
        <v>60</v>
      </c>
      <c r="D14555" s="16">
        <v>53.5</v>
      </c>
      <c r="E14555" s="17">
        <v>38991</v>
      </c>
      <c r="F14555" s="17"/>
    </row>
    <row r="14556" spans="1:6" x14ac:dyDescent="0.25">
      <c r="A14556" s="16" t="s">
        <v>263</v>
      </c>
      <c r="B14556" s="16">
        <v>23601</v>
      </c>
      <c r="C14556" s="16">
        <v>60</v>
      </c>
      <c r="D14556" s="16">
        <v>45.3</v>
      </c>
      <c r="E14556" s="17">
        <v>37770</v>
      </c>
      <c r="F14556" s="17"/>
    </row>
    <row r="14557" spans="1:6" x14ac:dyDescent="0.25">
      <c r="A14557" s="16" t="s">
        <v>263</v>
      </c>
      <c r="B14557" s="16">
        <v>23824</v>
      </c>
      <c r="C14557" s="16">
        <v>180</v>
      </c>
      <c r="D14557" s="16">
        <v>155.1</v>
      </c>
      <c r="E14557" s="17">
        <v>37165</v>
      </c>
      <c r="F14557" s="17"/>
    </row>
    <row r="14558" spans="1:6" x14ac:dyDescent="0.25">
      <c r="A14558" s="16" t="s">
        <v>263</v>
      </c>
      <c r="B14558" s="16">
        <v>22802</v>
      </c>
      <c r="C14558" s="16">
        <v>120</v>
      </c>
      <c r="D14558" s="16">
        <v>104.7</v>
      </c>
      <c r="E14558" s="17">
        <v>38653</v>
      </c>
      <c r="F14558" s="17"/>
    </row>
    <row r="14559" spans="1:6" x14ac:dyDescent="0.25">
      <c r="A14559" s="16" t="s">
        <v>263</v>
      </c>
      <c r="B14559" s="16">
        <v>23109</v>
      </c>
      <c r="C14559" s="16">
        <v>60</v>
      </c>
      <c r="D14559" s="16">
        <v>58.9</v>
      </c>
      <c r="E14559" s="17">
        <v>30138</v>
      </c>
      <c r="F14559" s="17"/>
    </row>
    <row r="14560" spans="1:6" x14ac:dyDescent="0.25">
      <c r="A14560" s="16" t="s">
        <v>263</v>
      </c>
      <c r="B14560" s="16">
        <v>22835</v>
      </c>
      <c r="C14560" s="16">
        <v>120</v>
      </c>
      <c r="D14560" s="16">
        <v>112.9</v>
      </c>
      <c r="E14560" s="17">
        <v>33497</v>
      </c>
      <c r="F14560" s="17"/>
    </row>
    <row r="14561" spans="1:6" x14ac:dyDescent="0.25">
      <c r="A14561" s="16" t="s">
        <v>263</v>
      </c>
      <c r="B14561" s="16">
        <v>22306</v>
      </c>
      <c r="C14561" s="16">
        <v>130</v>
      </c>
      <c r="D14561" s="16">
        <v>117.5</v>
      </c>
      <c r="E14561" s="17">
        <v>33056</v>
      </c>
      <c r="F14561" s="17"/>
    </row>
    <row r="14562" spans="1:6" x14ac:dyDescent="0.25">
      <c r="A14562" s="16" t="s">
        <v>263</v>
      </c>
      <c r="B14562" s="16">
        <v>20109</v>
      </c>
      <c r="C14562" s="16">
        <v>120</v>
      </c>
      <c r="D14562" s="16">
        <v>113.2</v>
      </c>
      <c r="E14562" s="17">
        <v>28915</v>
      </c>
      <c r="F14562" s="17"/>
    </row>
    <row r="14563" spans="1:6" x14ac:dyDescent="0.25">
      <c r="A14563" s="16" t="s">
        <v>263</v>
      </c>
      <c r="B14563" s="16">
        <v>24083</v>
      </c>
      <c r="C14563" s="16">
        <v>32</v>
      </c>
      <c r="D14563" s="16">
        <v>28.8</v>
      </c>
      <c r="E14563" s="17">
        <v>40331</v>
      </c>
      <c r="F14563" s="17"/>
    </row>
    <row r="14564" spans="1:6" x14ac:dyDescent="0.25">
      <c r="A14564" s="16" t="s">
        <v>263</v>
      </c>
      <c r="B14564" s="16">
        <v>23227</v>
      </c>
      <c r="C14564" s="16">
        <v>158</v>
      </c>
      <c r="D14564" s="16">
        <v>135</v>
      </c>
      <c r="E14564" s="17">
        <v>27668</v>
      </c>
      <c r="F14564" s="17"/>
    </row>
    <row r="14565" spans="1:6" x14ac:dyDescent="0.25">
      <c r="A14565" s="16" t="s">
        <v>263</v>
      </c>
      <c r="B14565" s="16">
        <v>22801</v>
      </c>
      <c r="C14565" s="16">
        <v>117</v>
      </c>
      <c r="D14565" s="16">
        <v>99.8</v>
      </c>
      <c r="E14565" s="17">
        <v>30987</v>
      </c>
      <c r="F14565" s="17"/>
    </row>
    <row r="14566" spans="1:6" x14ac:dyDescent="0.25">
      <c r="A14566" s="16" t="s">
        <v>263</v>
      </c>
      <c r="B14566" s="16">
        <v>22427</v>
      </c>
      <c r="C14566" s="16">
        <v>120</v>
      </c>
      <c r="D14566" s="16">
        <v>109.1</v>
      </c>
      <c r="E14566" s="17">
        <v>34700</v>
      </c>
      <c r="F14566" s="17"/>
    </row>
    <row r="14567" spans="1:6" x14ac:dyDescent="0.25">
      <c r="A14567" s="16" t="s">
        <v>263</v>
      </c>
      <c r="B14567" s="16">
        <v>24201</v>
      </c>
      <c r="C14567" s="16">
        <v>120</v>
      </c>
      <c r="D14567" s="16">
        <v>108.9</v>
      </c>
      <c r="E14567" s="17">
        <v>30223</v>
      </c>
      <c r="F14567" s="17"/>
    </row>
    <row r="14568" spans="1:6" x14ac:dyDescent="0.25">
      <c r="A14568" s="16" t="s">
        <v>263</v>
      </c>
      <c r="B14568" s="16">
        <v>22041</v>
      </c>
      <c r="C14568" s="16">
        <v>73</v>
      </c>
      <c r="D14568" s="16">
        <v>64.7</v>
      </c>
      <c r="E14568" s="17">
        <v>32085</v>
      </c>
      <c r="F14568" s="17"/>
    </row>
    <row r="14569" spans="1:6" x14ac:dyDescent="0.25">
      <c r="A14569" s="16" t="s">
        <v>263</v>
      </c>
      <c r="B14569" s="16">
        <v>24084</v>
      </c>
      <c r="C14569" s="16">
        <v>132</v>
      </c>
      <c r="D14569" s="16">
        <v>119.1</v>
      </c>
      <c r="E14569" s="17">
        <v>36039</v>
      </c>
      <c r="F14569" s="17"/>
    </row>
    <row r="14570" spans="1:6" x14ac:dyDescent="0.25">
      <c r="A14570" s="16" t="s">
        <v>263</v>
      </c>
      <c r="B14570" s="16">
        <v>23075</v>
      </c>
      <c r="C14570" s="16">
        <v>120</v>
      </c>
      <c r="D14570" s="16">
        <v>109.9</v>
      </c>
      <c r="E14570" s="17">
        <v>32695</v>
      </c>
      <c r="F14570" s="17"/>
    </row>
    <row r="14571" spans="1:6" x14ac:dyDescent="0.25">
      <c r="A14571" s="16" t="s">
        <v>263</v>
      </c>
      <c r="B14571" s="16">
        <v>23112</v>
      </c>
      <c r="C14571" s="16">
        <v>60</v>
      </c>
      <c r="D14571" s="16">
        <v>53.2</v>
      </c>
      <c r="E14571" s="17">
        <v>32449</v>
      </c>
      <c r="F14571" s="17"/>
    </row>
    <row r="14572" spans="1:6" x14ac:dyDescent="0.25">
      <c r="A14572" s="16" t="s">
        <v>263</v>
      </c>
      <c r="B14572" s="16">
        <v>23092</v>
      </c>
      <c r="C14572" s="16">
        <v>64</v>
      </c>
      <c r="D14572" s="16">
        <v>79</v>
      </c>
      <c r="E14572" s="17">
        <v>42509</v>
      </c>
      <c r="F14572" s="17"/>
    </row>
    <row r="14573" spans="1:6" x14ac:dyDescent="0.25">
      <c r="A14573" s="16" t="s">
        <v>263</v>
      </c>
      <c r="B14573" s="16">
        <v>22630</v>
      </c>
      <c r="C14573" s="16">
        <v>120</v>
      </c>
      <c r="D14573" s="16">
        <v>114.6</v>
      </c>
      <c r="E14573" s="17">
        <v>35490</v>
      </c>
      <c r="F14573" s="17"/>
    </row>
    <row r="14574" spans="1:6" x14ac:dyDescent="0.25">
      <c r="A14574" s="16" t="s">
        <v>263</v>
      </c>
      <c r="B14574" s="16">
        <v>23434</v>
      </c>
      <c r="C14574" s="16">
        <v>148</v>
      </c>
      <c r="D14574" s="16">
        <v>131.9</v>
      </c>
      <c r="E14574" s="17">
        <v>33417</v>
      </c>
      <c r="F14574" s="17"/>
    </row>
    <row r="14575" spans="1:6" x14ac:dyDescent="0.25">
      <c r="A14575" s="16" t="s">
        <v>263</v>
      </c>
      <c r="B14575" s="16">
        <v>23452</v>
      </c>
      <c r="C14575" s="16">
        <v>138</v>
      </c>
      <c r="D14575" s="16">
        <v>109.7</v>
      </c>
      <c r="E14575" s="17">
        <v>33390</v>
      </c>
      <c r="F14575" s="17"/>
    </row>
    <row r="14576" spans="1:6" x14ac:dyDescent="0.25">
      <c r="A14576" s="16" t="s">
        <v>263</v>
      </c>
      <c r="B14576" s="16">
        <v>23510</v>
      </c>
      <c r="C14576" s="16">
        <v>33</v>
      </c>
      <c r="D14576" s="16">
        <v>30.4</v>
      </c>
      <c r="E14576" s="17">
        <v>39521</v>
      </c>
      <c r="F14576" s="17"/>
    </row>
    <row r="14577" spans="1:6" x14ac:dyDescent="0.25">
      <c r="A14577" s="16" t="s">
        <v>263</v>
      </c>
      <c r="B14577" s="16">
        <v>24055</v>
      </c>
      <c r="C14577" s="16">
        <v>120</v>
      </c>
      <c r="D14577" s="16">
        <v>107.1</v>
      </c>
      <c r="E14577" s="17">
        <v>33122</v>
      </c>
      <c r="F14577" s="17"/>
    </row>
    <row r="14578" spans="1:6" x14ac:dyDescent="0.25">
      <c r="A14578" s="16" t="s">
        <v>263</v>
      </c>
      <c r="B14578" s="16">
        <v>23435</v>
      </c>
      <c r="C14578" s="16">
        <v>120</v>
      </c>
      <c r="D14578" s="16">
        <v>96.9</v>
      </c>
      <c r="E14578" s="17">
        <v>32857</v>
      </c>
      <c r="F14578" s="17"/>
    </row>
    <row r="14579" spans="1:6" x14ac:dyDescent="0.25">
      <c r="A14579" s="16" t="s">
        <v>263</v>
      </c>
      <c r="B14579" s="16">
        <v>24422</v>
      </c>
      <c r="C14579" s="16">
        <v>105</v>
      </c>
      <c r="D14579" s="16">
        <v>93.7</v>
      </c>
      <c r="E14579" s="17">
        <v>30864</v>
      </c>
      <c r="F14579" s="17"/>
    </row>
    <row r="14580" spans="1:6" x14ac:dyDescent="0.25">
      <c r="A14580" s="16" t="s">
        <v>263</v>
      </c>
      <c r="B14580" s="16">
        <v>24502</v>
      </c>
      <c r="C14580" s="16">
        <v>180</v>
      </c>
      <c r="D14580" s="16">
        <v>164</v>
      </c>
      <c r="E14580" s="17">
        <v>28126</v>
      </c>
      <c r="F14580" s="17"/>
    </row>
    <row r="14581" spans="1:6" x14ac:dyDescent="0.25">
      <c r="A14581" s="16" t="s">
        <v>263</v>
      </c>
      <c r="B14581" s="16">
        <v>24501</v>
      </c>
      <c r="C14581" s="16">
        <v>118</v>
      </c>
      <c r="D14581" s="16">
        <v>95.1</v>
      </c>
      <c r="E14581" s="17">
        <v>25692</v>
      </c>
      <c r="F14581" s="17"/>
    </row>
    <row r="14582" spans="1:6" x14ac:dyDescent="0.25">
      <c r="A14582" s="16" t="s">
        <v>263</v>
      </c>
      <c r="B14582" s="16">
        <v>22603</v>
      </c>
      <c r="C14582" s="16">
        <v>51</v>
      </c>
      <c r="D14582" s="16">
        <v>49.4</v>
      </c>
      <c r="E14582" s="17">
        <v>31791</v>
      </c>
      <c r="F14582" s="17"/>
    </row>
    <row r="14583" spans="1:6" x14ac:dyDescent="0.25">
      <c r="A14583" s="16" t="s">
        <v>263</v>
      </c>
      <c r="B14583" s="16">
        <v>23692</v>
      </c>
      <c r="C14583" s="16">
        <v>60</v>
      </c>
      <c r="D14583" s="16">
        <v>56.5</v>
      </c>
      <c r="E14583" s="17">
        <v>32636</v>
      </c>
      <c r="F14583" s="17"/>
    </row>
    <row r="14584" spans="1:6" x14ac:dyDescent="0.25">
      <c r="A14584" s="16" t="s">
        <v>263</v>
      </c>
      <c r="B14584" s="16">
        <v>23505</v>
      </c>
      <c r="C14584" s="16">
        <v>24</v>
      </c>
      <c r="D14584" s="16">
        <v>16</v>
      </c>
      <c r="E14584" s="17">
        <v>36686</v>
      </c>
      <c r="F14584" s="17"/>
    </row>
    <row r="14585" spans="1:6" x14ac:dyDescent="0.25">
      <c r="A14585" s="16" t="s">
        <v>263</v>
      </c>
      <c r="B14585" s="16">
        <v>24343</v>
      </c>
      <c r="C14585" s="16">
        <v>60</v>
      </c>
      <c r="D14585" s="16">
        <v>57.3</v>
      </c>
      <c r="E14585" s="17">
        <v>32576</v>
      </c>
      <c r="F14585" s="17"/>
    </row>
    <row r="14586" spans="1:6" x14ac:dyDescent="0.25">
      <c r="A14586" s="16" t="s">
        <v>263</v>
      </c>
      <c r="B14586" s="16">
        <v>24266</v>
      </c>
      <c r="C14586" s="16">
        <v>60</v>
      </c>
      <c r="D14586" s="16">
        <v>53.5</v>
      </c>
      <c r="E14586" s="17">
        <v>37582</v>
      </c>
      <c r="F14586" s="17"/>
    </row>
    <row r="14587" spans="1:6" x14ac:dyDescent="0.25">
      <c r="A14587" s="16" t="s">
        <v>263</v>
      </c>
      <c r="B14587" s="16">
        <v>22701</v>
      </c>
      <c r="C14587" s="16">
        <v>180</v>
      </c>
      <c r="D14587" s="16">
        <v>164</v>
      </c>
      <c r="E14587" s="17">
        <v>34090</v>
      </c>
      <c r="F14587" s="17"/>
    </row>
    <row r="14588" spans="1:6" x14ac:dyDescent="0.25">
      <c r="A14588" s="16" t="s">
        <v>263</v>
      </c>
      <c r="B14588" s="16">
        <v>23323</v>
      </c>
      <c r="C14588" s="16">
        <v>120</v>
      </c>
      <c r="D14588" s="16">
        <v>114.3</v>
      </c>
      <c r="E14588" s="17">
        <v>36008</v>
      </c>
      <c r="F14588" s="17"/>
    </row>
    <row r="14589" spans="1:6" x14ac:dyDescent="0.25">
      <c r="A14589" s="16" t="s">
        <v>263</v>
      </c>
      <c r="B14589" s="16">
        <v>23487</v>
      </c>
      <c r="C14589" s="16">
        <v>114</v>
      </c>
      <c r="D14589" s="16">
        <v>106.8</v>
      </c>
      <c r="E14589" s="17">
        <v>36739</v>
      </c>
      <c r="F14589" s="17"/>
    </row>
    <row r="14590" spans="1:6" x14ac:dyDescent="0.25">
      <c r="A14590" s="16" t="s">
        <v>263</v>
      </c>
      <c r="B14590" s="16">
        <v>23220</v>
      </c>
      <c r="C14590" s="16">
        <v>47</v>
      </c>
      <c r="D14590" s="16">
        <v>30.9</v>
      </c>
      <c r="E14590" s="17">
        <v>36354</v>
      </c>
      <c r="F14590" s="17"/>
    </row>
    <row r="14591" spans="1:6" x14ac:dyDescent="0.25">
      <c r="A14591" s="16" t="s">
        <v>263</v>
      </c>
      <c r="B14591" s="16">
        <v>23464</v>
      </c>
      <c r="C14591" s="16">
        <v>90</v>
      </c>
      <c r="D14591" s="16">
        <v>83.6</v>
      </c>
      <c r="E14591" s="17">
        <v>33298</v>
      </c>
      <c r="F14591" s="17"/>
    </row>
    <row r="14592" spans="1:6" x14ac:dyDescent="0.25">
      <c r="A14592" s="16" t="s">
        <v>263</v>
      </c>
      <c r="B14592" s="16">
        <v>23666</v>
      </c>
      <c r="C14592" s="16">
        <v>86</v>
      </c>
      <c r="D14592" s="16">
        <v>65.8</v>
      </c>
      <c r="E14592" s="17">
        <v>34335</v>
      </c>
      <c r="F14592" s="17"/>
    </row>
    <row r="14593" spans="1:6" x14ac:dyDescent="0.25">
      <c r="A14593" s="16" t="s">
        <v>263</v>
      </c>
      <c r="B14593" s="16">
        <v>23662</v>
      </c>
      <c r="C14593" s="16">
        <v>60</v>
      </c>
      <c r="D14593" s="16">
        <v>58.3</v>
      </c>
      <c r="E14593" s="17">
        <v>33756</v>
      </c>
      <c r="F14593" s="17"/>
    </row>
    <row r="14594" spans="1:6" x14ac:dyDescent="0.25">
      <c r="A14594" s="16" t="s">
        <v>263</v>
      </c>
      <c r="B14594" s="16">
        <v>22101</v>
      </c>
      <c r="C14594" s="16">
        <v>49</v>
      </c>
      <c r="D14594" s="16">
        <v>47.9</v>
      </c>
      <c r="E14594" s="17">
        <v>41260</v>
      </c>
      <c r="F14594" s="17"/>
    </row>
    <row r="14595" spans="1:6" x14ac:dyDescent="0.25">
      <c r="A14595" s="16" t="s">
        <v>263</v>
      </c>
      <c r="B14595" s="16">
        <v>24557</v>
      </c>
      <c r="C14595" s="16">
        <v>90</v>
      </c>
      <c r="D14595" s="16">
        <v>84.8</v>
      </c>
      <c r="E14595" s="17">
        <v>32794</v>
      </c>
      <c r="F14595" s="17"/>
    </row>
    <row r="14596" spans="1:6" x14ac:dyDescent="0.25">
      <c r="A14596" s="16" t="s">
        <v>263</v>
      </c>
      <c r="B14596" s="16">
        <v>24531</v>
      </c>
      <c r="C14596" s="16">
        <v>85</v>
      </c>
      <c r="D14596" s="16">
        <v>76.8</v>
      </c>
      <c r="E14596" s="17">
        <v>40078</v>
      </c>
      <c r="F14596" s="17"/>
    </row>
    <row r="14597" spans="1:6" x14ac:dyDescent="0.25">
      <c r="A14597" s="16" t="s">
        <v>263</v>
      </c>
      <c r="B14597" s="16">
        <v>24422</v>
      </c>
      <c r="C14597" s="16">
        <v>60</v>
      </c>
      <c r="D14597" s="16">
        <v>54.3</v>
      </c>
      <c r="E14597" s="17">
        <v>37377</v>
      </c>
      <c r="F14597" s="17"/>
    </row>
    <row r="14598" spans="1:6" x14ac:dyDescent="0.25">
      <c r="A14598" s="16" t="s">
        <v>263</v>
      </c>
      <c r="B14598" s="16">
        <v>24503</v>
      </c>
      <c r="C14598" s="16">
        <v>166</v>
      </c>
      <c r="D14598" s="16">
        <v>85.7</v>
      </c>
      <c r="E14598" s="17">
        <v>28573</v>
      </c>
      <c r="F14598" s="17"/>
    </row>
    <row r="14599" spans="1:6" x14ac:dyDescent="0.25">
      <c r="A14599" s="16" t="s">
        <v>263</v>
      </c>
      <c r="B14599" s="16">
        <v>22003</v>
      </c>
      <c r="C14599" s="16">
        <v>222</v>
      </c>
      <c r="D14599" s="16">
        <v>207.9</v>
      </c>
      <c r="E14599" s="17">
        <v>31138</v>
      </c>
      <c r="F14599" s="17"/>
    </row>
    <row r="14600" spans="1:6" x14ac:dyDescent="0.25">
      <c r="A14600" s="16" t="s">
        <v>263</v>
      </c>
      <c r="B14600" s="16">
        <v>23452</v>
      </c>
      <c r="C14600" s="16">
        <v>116</v>
      </c>
      <c r="D14600" s="16">
        <v>84.5</v>
      </c>
      <c r="E14600" s="17">
        <v>33936</v>
      </c>
      <c r="F14600" s="17"/>
    </row>
    <row r="14601" spans="1:6" x14ac:dyDescent="0.25">
      <c r="A14601" s="16" t="s">
        <v>263</v>
      </c>
      <c r="B14601" s="16">
        <v>23454</v>
      </c>
      <c r="C14601" s="16">
        <v>50</v>
      </c>
      <c r="D14601" s="16">
        <v>42.1</v>
      </c>
      <c r="E14601" s="17">
        <v>35685</v>
      </c>
      <c r="F14601" s="17"/>
    </row>
    <row r="14602" spans="1:6" x14ac:dyDescent="0.25">
      <c r="A14602" s="16" t="s">
        <v>263</v>
      </c>
      <c r="B14602" s="16">
        <v>24153</v>
      </c>
      <c r="C14602" s="16">
        <v>240</v>
      </c>
      <c r="D14602" s="16">
        <v>223.2</v>
      </c>
      <c r="E14602" s="17">
        <v>26238</v>
      </c>
      <c r="F14602" s="17"/>
    </row>
    <row r="14603" spans="1:6" x14ac:dyDescent="0.25">
      <c r="A14603" s="16" t="s">
        <v>263</v>
      </c>
      <c r="B14603" s="16">
        <v>23661</v>
      </c>
      <c r="C14603" s="16">
        <v>130</v>
      </c>
      <c r="D14603" s="16">
        <v>112</v>
      </c>
      <c r="E14603" s="17">
        <v>35130</v>
      </c>
      <c r="F14603" s="17"/>
    </row>
    <row r="14604" spans="1:6" x14ac:dyDescent="0.25">
      <c r="A14604" s="16" t="s">
        <v>263</v>
      </c>
      <c r="B14604" s="16">
        <v>23224</v>
      </c>
      <c r="C14604" s="16">
        <v>200</v>
      </c>
      <c r="D14604" s="16">
        <v>184.8</v>
      </c>
      <c r="E14604" s="17">
        <v>39472</v>
      </c>
      <c r="F14604" s="17"/>
    </row>
    <row r="14605" spans="1:6" x14ac:dyDescent="0.25">
      <c r="A14605" s="16" t="s">
        <v>263</v>
      </c>
      <c r="B14605" s="16">
        <v>23927</v>
      </c>
      <c r="C14605" s="16">
        <v>168</v>
      </c>
      <c r="D14605" s="16">
        <v>118.4</v>
      </c>
      <c r="E14605" s="17">
        <v>38261</v>
      </c>
      <c r="F14605" s="17"/>
    </row>
    <row r="14606" spans="1:6" x14ac:dyDescent="0.25">
      <c r="A14606" s="16" t="s">
        <v>263</v>
      </c>
      <c r="B14606" s="16">
        <v>22903</v>
      </c>
      <c r="C14606" s="16">
        <v>143</v>
      </c>
      <c r="D14606" s="16">
        <v>134.1</v>
      </c>
      <c r="E14606" s="17">
        <v>31079</v>
      </c>
      <c r="F14606" s="17"/>
    </row>
    <row r="14607" spans="1:6" x14ac:dyDescent="0.25">
      <c r="A14607" s="16" t="s">
        <v>263</v>
      </c>
      <c r="B14607" s="16">
        <v>23226</v>
      </c>
      <c r="C14607" s="16">
        <v>225</v>
      </c>
      <c r="D14607" s="16">
        <v>156</v>
      </c>
      <c r="E14607" s="17">
        <v>33246</v>
      </c>
      <c r="F14607" s="17"/>
    </row>
    <row r="14608" spans="1:6" x14ac:dyDescent="0.25">
      <c r="A14608" s="16" t="s">
        <v>263</v>
      </c>
      <c r="B14608" s="16">
        <v>23320</v>
      </c>
      <c r="C14608" s="16">
        <v>117</v>
      </c>
      <c r="D14608" s="16">
        <v>104.1</v>
      </c>
      <c r="E14608" s="17">
        <v>33382</v>
      </c>
      <c r="F14608" s="17"/>
    </row>
    <row r="14609" spans="1:6" x14ac:dyDescent="0.25">
      <c r="A14609" s="16" t="s">
        <v>263</v>
      </c>
      <c r="B14609" s="16">
        <v>24301</v>
      </c>
      <c r="C14609" s="16">
        <v>90</v>
      </c>
      <c r="D14609" s="16">
        <v>91.4</v>
      </c>
      <c r="E14609" s="17">
        <v>34700</v>
      </c>
      <c r="F14609" s="17"/>
    </row>
    <row r="14610" spans="1:6" x14ac:dyDescent="0.25">
      <c r="A14610" s="16" t="s">
        <v>263</v>
      </c>
      <c r="B14610" s="16">
        <v>22980</v>
      </c>
      <c r="C14610" s="16">
        <v>109</v>
      </c>
      <c r="D14610" s="16">
        <v>105.1</v>
      </c>
      <c r="E14610" s="17">
        <v>30895</v>
      </c>
      <c r="F14610" s="17"/>
    </row>
    <row r="14611" spans="1:6" x14ac:dyDescent="0.25">
      <c r="A14611" s="16" t="s">
        <v>263</v>
      </c>
      <c r="B14611" s="16">
        <v>23238</v>
      </c>
      <c r="C14611" s="16">
        <v>96</v>
      </c>
      <c r="D14611" s="16">
        <v>86.9</v>
      </c>
      <c r="E14611" s="17">
        <v>40288</v>
      </c>
      <c r="F14611" s="17"/>
    </row>
    <row r="14612" spans="1:6" x14ac:dyDescent="0.25">
      <c r="A14612" s="16" t="s">
        <v>263</v>
      </c>
      <c r="B14612" s="16">
        <v>22939</v>
      </c>
      <c r="C14612" s="16">
        <v>60</v>
      </c>
      <c r="D14612" s="16">
        <v>56.6</v>
      </c>
      <c r="E14612" s="17">
        <v>33477</v>
      </c>
      <c r="F14612" s="17"/>
    </row>
    <row r="14613" spans="1:6" x14ac:dyDescent="0.25">
      <c r="A14613" s="16" t="s">
        <v>263</v>
      </c>
      <c r="B14613" s="16">
        <v>24151</v>
      </c>
      <c r="C14613" s="16">
        <v>180</v>
      </c>
      <c r="D14613" s="16">
        <v>110.6</v>
      </c>
      <c r="E14613" s="17">
        <v>29252</v>
      </c>
      <c r="F14613" s="17"/>
    </row>
    <row r="14614" spans="1:6" x14ac:dyDescent="0.25">
      <c r="A14614" s="16" t="s">
        <v>263</v>
      </c>
      <c r="B14614" s="16">
        <v>23507</v>
      </c>
      <c r="C14614" s="16">
        <v>169</v>
      </c>
      <c r="D14614" s="16">
        <v>150.6</v>
      </c>
      <c r="E14614" s="17">
        <v>25595</v>
      </c>
      <c r="F14614" s="17"/>
    </row>
    <row r="14615" spans="1:6" x14ac:dyDescent="0.25">
      <c r="A14615" s="16" t="s">
        <v>263</v>
      </c>
      <c r="B14615" s="16">
        <v>24112</v>
      </c>
      <c r="C14615" s="16">
        <v>32</v>
      </c>
      <c r="D14615" s="16">
        <v>28.3</v>
      </c>
      <c r="E14615" s="17">
        <v>40512</v>
      </c>
      <c r="F14615" s="17"/>
    </row>
    <row r="14616" spans="1:6" x14ac:dyDescent="0.25">
      <c r="A14616" s="16" t="s">
        <v>263</v>
      </c>
      <c r="B14616" s="16">
        <v>24171</v>
      </c>
      <c r="C14616" s="16">
        <v>190</v>
      </c>
      <c r="D14616" s="16">
        <v>157.9</v>
      </c>
      <c r="E14616" s="17">
        <v>35065</v>
      </c>
      <c r="F14616" s="17"/>
    </row>
    <row r="14617" spans="1:6" x14ac:dyDescent="0.25">
      <c r="A14617" s="16" t="s">
        <v>263</v>
      </c>
      <c r="B14617" s="16">
        <v>24018</v>
      </c>
      <c r="C14617" s="16">
        <v>120</v>
      </c>
      <c r="D14617" s="16">
        <v>113.4</v>
      </c>
      <c r="E14617" s="17">
        <v>42506</v>
      </c>
      <c r="F14617" s="17"/>
    </row>
    <row r="14618" spans="1:6" x14ac:dyDescent="0.25">
      <c r="A14618" s="16" t="s">
        <v>263</v>
      </c>
      <c r="B14618" s="16">
        <v>22844</v>
      </c>
      <c r="C14618" s="16">
        <v>118</v>
      </c>
      <c r="D14618" s="16">
        <v>101.6</v>
      </c>
      <c r="E14618" s="17">
        <v>30533</v>
      </c>
      <c r="F14618" s="17"/>
    </row>
    <row r="14619" spans="1:6" x14ac:dyDescent="0.25">
      <c r="A14619" s="16" t="s">
        <v>263</v>
      </c>
      <c r="B14619" s="16">
        <v>24018</v>
      </c>
      <c r="C14619" s="16">
        <v>62</v>
      </c>
      <c r="D14619" s="16">
        <v>52.3</v>
      </c>
      <c r="E14619" s="17">
        <v>38078</v>
      </c>
      <c r="F14619" s="17"/>
    </row>
    <row r="14620" spans="1:6" x14ac:dyDescent="0.25">
      <c r="A14620" s="16" t="s">
        <v>263</v>
      </c>
      <c r="B14620" s="16">
        <v>22150</v>
      </c>
      <c r="C14620" s="16">
        <v>136</v>
      </c>
      <c r="D14620" s="16">
        <v>80.7</v>
      </c>
      <c r="E14620" s="17">
        <v>37133</v>
      </c>
      <c r="F14620" s="17"/>
    </row>
    <row r="14621" spans="1:6" x14ac:dyDescent="0.25">
      <c r="A14621" s="16" t="s">
        <v>263</v>
      </c>
      <c r="B14621" s="16">
        <v>23451</v>
      </c>
      <c r="C14621" s="16">
        <v>108</v>
      </c>
      <c r="D14621" s="16">
        <v>94.9</v>
      </c>
      <c r="E14621" s="17">
        <v>30056</v>
      </c>
      <c r="F14621" s="17"/>
    </row>
    <row r="14622" spans="1:6" x14ac:dyDescent="0.25">
      <c r="A14622" s="16" t="s">
        <v>263</v>
      </c>
      <c r="B14622" s="16">
        <v>24450</v>
      </c>
      <c r="C14622" s="16">
        <v>60</v>
      </c>
      <c r="D14622" s="16">
        <v>56.5</v>
      </c>
      <c r="E14622" s="17">
        <v>35582</v>
      </c>
      <c r="F14622" s="17"/>
    </row>
    <row r="14623" spans="1:6" x14ac:dyDescent="0.25">
      <c r="A14623" s="16" t="s">
        <v>263</v>
      </c>
      <c r="B14623" s="16">
        <v>20147</v>
      </c>
      <c r="C14623" s="16">
        <v>44</v>
      </c>
      <c r="D14623" s="16">
        <v>39</v>
      </c>
      <c r="E14623" s="17">
        <v>41846</v>
      </c>
      <c r="F14623" s="17"/>
    </row>
    <row r="14624" spans="1:6" x14ac:dyDescent="0.25">
      <c r="A14624" s="16" t="s">
        <v>263</v>
      </c>
      <c r="B14624" s="16">
        <v>23707</v>
      </c>
      <c r="C14624" s="16">
        <v>108</v>
      </c>
      <c r="D14624" s="16">
        <v>101.5</v>
      </c>
      <c r="E14624" s="17">
        <v>32681</v>
      </c>
      <c r="F14624" s="17"/>
    </row>
    <row r="14625" spans="1:6" x14ac:dyDescent="0.25">
      <c r="A14625" s="16" t="s">
        <v>263</v>
      </c>
      <c r="B14625" s="16">
        <v>23901</v>
      </c>
      <c r="C14625" s="16">
        <v>120</v>
      </c>
      <c r="D14625" s="16">
        <v>108.4</v>
      </c>
      <c r="E14625" s="17">
        <v>36312</v>
      </c>
      <c r="F14625" s="17"/>
    </row>
    <row r="14626" spans="1:6" x14ac:dyDescent="0.25">
      <c r="A14626" s="16" t="s">
        <v>263</v>
      </c>
      <c r="B14626" s="16">
        <v>24354</v>
      </c>
      <c r="C14626" s="16">
        <v>110</v>
      </c>
      <c r="D14626" s="16">
        <v>86.8</v>
      </c>
      <c r="E14626" s="17">
        <v>38504</v>
      </c>
      <c r="F14626" s="17"/>
    </row>
    <row r="14627" spans="1:6" x14ac:dyDescent="0.25">
      <c r="A14627" s="16" t="s">
        <v>263</v>
      </c>
      <c r="B14627" s="16">
        <v>23149</v>
      </c>
      <c r="C14627" s="16">
        <v>60</v>
      </c>
      <c r="D14627" s="16">
        <v>58</v>
      </c>
      <c r="E14627" s="17">
        <v>28296</v>
      </c>
      <c r="F14627" s="17"/>
    </row>
    <row r="14628" spans="1:6" x14ac:dyDescent="0.25">
      <c r="A14628" s="16" t="s">
        <v>263</v>
      </c>
      <c r="B14628" s="16">
        <v>23701</v>
      </c>
      <c r="C14628" s="16">
        <v>132</v>
      </c>
      <c r="D14628" s="16">
        <v>88.2</v>
      </c>
      <c r="E14628" s="17">
        <v>32771</v>
      </c>
      <c r="F14628" s="17"/>
    </row>
    <row r="14629" spans="1:6" x14ac:dyDescent="0.25">
      <c r="A14629" s="16" t="s">
        <v>263</v>
      </c>
      <c r="B14629" s="16">
        <v>23060</v>
      </c>
      <c r="C14629" s="16">
        <v>180</v>
      </c>
      <c r="D14629" s="16">
        <v>158.9</v>
      </c>
      <c r="E14629" s="17">
        <v>34759</v>
      </c>
      <c r="F14629" s="17"/>
    </row>
    <row r="14630" spans="1:6" x14ac:dyDescent="0.25">
      <c r="A14630" s="16" t="s">
        <v>263</v>
      </c>
      <c r="B14630" s="16">
        <v>23454</v>
      </c>
      <c r="C14630" s="16">
        <v>180</v>
      </c>
      <c r="D14630" s="16">
        <v>167.1</v>
      </c>
      <c r="E14630" s="17">
        <v>33333</v>
      </c>
      <c r="F14630" s="17"/>
    </row>
    <row r="14631" spans="1:6" x14ac:dyDescent="0.25">
      <c r="A14631" s="16" t="s">
        <v>263</v>
      </c>
      <c r="B14631" s="16">
        <v>23061</v>
      </c>
      <c r="C14631" s="16">
        <v>181</v>
      </c>
      <c r="D14631" s="16">
        <v>142.1</v>
      </c>
      <c r="E14631" s="17">
        <v>34090</v>
      </c>
      <c r="F14631" s="17"/>
    </row>
    <row r="14632" spans="1:6" x14ac:dyDescent="0.25">
      <c r="A14632" s="16" t="s">
        <v>263</v>
      </c>
      <c r="B14632" s="16">
        <v>24641</v>
      </c>
      <c r="C14632" s="16">
        <v>24</v>
      </c>
      <c r="D14632" s="16">
        <v>12.9</v>
      </c>
      <c r="E14632" s="17">
        <v>32323</v>
      </c>
      <c r="F14632" s="17"/>
    </row>
    <row r="14633" spans="1:6" x14ac:dyDescent="0.25">
      <c r="A14633" s="16" t="s">
        <v>263</v>
      </c>
      <c r="B14633" s="16">
        <v>23188</v>
      </c>
      <c r="C14633" s="16">
        <v>60</v>
      </c>
      <c r="D14633" s="16">
        <v>46.7</v>
      </c>
      <c r="E14633" s="17">
        <v>37725</v>
      </c>
      <c r="F14633" s="17"/>
    </row>
    <row r="14634" spans="1:6" x14ac:dyDescent="0.25">
      <c r="A14634" s="16" t="s">
        <v>263</v>
      </c>
      <c r="B14634" s="16">
        <v>23111</v>
      </c>
      <c r="C14634" s="16">
        <v>62</v>
      </c>
      <c r="D14634" s="16">
        <v>47.4</v>
      </c>
      <c r="E14634" s="17">
        <v>42353</v>
      </c>
      <c r="F14634" s="17"/>
    </row>
    <row r="14635" spans="1:6" x14ac:dyDescent="0.25">
      <c r="A14635" s="16" t="s">
        <v>263</v>
      </c>
      <c r="B14635" s="16">
        <v>23002</v>
      </c>
      <c r="C14635" s="16">
        <v>100</v>
      </c>
      <c r="D14635" s="16">
        <v>92.9</v>
      </c>
      <c r="E14635" s="17">
        <v>37316</v>
      </c>
      <c r="F14635" s="17"/>
    </row>
    <row r="14636" spans="1:6" x14ac:dyDescent="0.25">
      <c r="A14636" s="16" t="s">
        <v>263</v>
      </c>
      <c r="B14636" s="16">
        <v>24450</v>
      </c>
      <c r="C14636" s="16">
        <v>60</v>
      </c>
      <c r="D14636" s="16">
        <v>45.9</v>
      </c>
      <c r="E14636" s="17">
        <v>24473</v>
      </c>
      <c r="F14636" s="17"/>
    </row>
    <row r="14637" spans="1:6" x14ac:dyDescent="0.25">
      <c r="A14637" s="16" t="s">
        <v>263</v>
      </c>
      <c r="B14637" s="16">
        <v>23455</v>
      </c>
      <c r="C14637" s="16">
        <v>60</v>
      </c>
      <c r="D14637" s="16">
        <v>51.7</v>
      </c>
      <c r="E14637" s="17">
        <v>33087</v>
      </c>
      <c r="F14637" s="17"/>
    </row>
    <row r="14638" spans="1:6" x14ac:dyDescent="0.25">
      <c r="A14638" s="16" t="s">
        <v>263</v>
      </c>
      <c r="B14638" s="16">
        <v>22204</v>
      </c>
      <c r="C14638" s="16">
        <v>161</v>
      </c>
      <c r="D14638" s="16">
        <v>130.5</v>
      </c>
      <c r="E14638" s="17">
        <v>28128</v>
      </c>
      <c r="F14638" s="17"/>
    </row>
    <row r="14639" spans="1:6" x14ac:dyDescent="0.25">
      <c r="A14639" s="16" t="s">
        <v>263</v>
      </c>
      <c r="B14639" s="16">
        <v>23502</v>
      </c>
      <c r="C14639" s="16">
        <v>197</v>
      </c>
      <c r="D14639" s="16">
        <v>84.3</v>
      </c>
      <c r="E14639" s="17">
        <v>32116</v>
      </c>
      <c r="F14639" s="17"/>
    </row>
    <row r="14640" spans="1:6" x14ac:dyDescent="0.25">
      <c r="A14640" s="16" t="s">
        <v>263</v>
      </c>
      <c r="B14640" s="16">
        <v>23421</v>
      </c>
      <c r="C14640" s="16">
        <v>136</v>
      </c>
      <c r="D14640" s="16">
        <v>103.3</v>
      </c>
      <c r="E14640" s="17">
        <v>36100</v>
      </c>
      <c r="F14640" s="17"/>
    </row>
    <row r="14641" spans="1:6" x14ac:dyDescent="0.25">
      <c r="A14641" s="16" t="s">
        <v>263</v>
      </c>
      <c r="B14641" s="16">
        <v>20155</v>
      </c>
      <c r="C14641" s="16">
        <v>120</v>
      </c>
      <c r="D14641" s="16">
        <v>112.6</v>
      </c>
      <c r="E14641" s="17">
        <v>38910</v>
      </c>
      <c r="F14641" s="17"/>
    </row>
    <row r="14642" spans="1:6" x14ac:dyDescent="0.25">
      <c r="A14642" s="16" t="s">
        <v>263</v>
      </c>
      <c r="B14642" s="16">
        <v>22027</v>
      </c>
      <c r="C14642" s="16">
        <v>130</v>
      </c>
      <c r="D14642" s="16">
        <v>98.9</v>
      </c>
      <c r="E14642" s="17">
        <v>32841</v>
      </c>
      <c r="F14642" s="17"/>
    </row>
    <row r="14643" spans="1:6" x14ac:dyDescent="0.25">
      <c r="A14643" s="16" t="s">
        <v>263</v>
      </c>
      <c r="B14643" s="16">
        <v>24012</v>
      </c>
      <c r="C14643" s="16">
        <v>253</v>
      </c>
      <c r="D14643" s="16">
        <v>230.5</v>
      </c>
      <c r="E14643" s="17">
        <v>27242</v>
      </c>
      <c r="F14643" s="17"/>
    </row>
    <row r="14644" spans="1:6" x14ac:dyDescent="0.25">
      <c r="A14644" s="16" t="s">
        <v>263</v>
      </c>
      <c r="B14644" s="16">
        <v>24521</v>
      </c>
      <c r="C14644" s="16">
        <v>120</v>
      </c>
      <c r="D14644" s="16">
        <v>112.8</v>
      </c>
      <c r="E14644" s="17">
        <v>37442</v>
      </c>
      <c r="F14644" s="17"/>
    </row>
    <row r="14645" spans="1:6" x14ac:dyDescent="0.25">
      <c r="A14645" s="16" t="s">
        <v>263</v>
      </c>
      <c r="B14645" s="16">
        <v>23238</v>
      </c>
      <c r="C14645" s="16">
        <v>190</v>
      </c>
      <c r="D14645" s="16">
        <v>163.9</v>
      </c>
      <c r="E14645" s="17">
        <v>33970</v>
      </c>
      <c r="F14645" s="17"/>
    </row>
    <row r="14646" spans="1:6" x14ac:dyDescent="0.25">
      <c r="A14646" s="16" t="s">
        <v>263</v>
      </c>
      <c r="B14646" s="16">
        <v>20186</v>
      </c>
      <c r="C14646" s="16">
        <v>113</v>
      </c>
      <c r="D14646" s="16">
        <v>80</v>
      </c>
      <c r="E14646" s="17">
        <v>33317</v>
      </c>
      <c r="F14646" s="17"/>
    </row>
    <row r="14647" spans="1:6" x14ac:dyDescent="0.25">
      <c r="A14647" s="16" t="s">
        <v>263</v>
      </c>
      <c r="B14647" s="16">
        <v>23220</v>
      </c>
      <c r="C14647" s="16">
        <v>130</v>
      </c>
      <c r="D14647" s="16">
        <v>129.19999999999999</v>
      </c>
      <c r="E14647" s="17">
        <v>27303</v>
      </c>
      <c r="F14647" s="17"/>
    </row>
    <row r="14648" spans="1:6" x14ac:dyDescent="0.25">
      <c r="A14648" s="16" t="s">
        <v>263</v>
      </c>
      <c r="B14648" s="16">
        <v>22482</v>
      </c>
      <c r="C14648" s="16">
        <v>120</v>
      </c>
      <c r="D14648" s="16">
        <v>79.5</v>
      </c>
      <c r="E14648" s="17">
        <v>36617</v>
      </c>
      <c r="F14648" s="17"/>
    </row>
    <row r="14649" spans="1:6" x14ac:dyDescent="0.25">
      <c r="A14649" s="16" t="s">
        <v>263</v>
      </c>
      <c r="B14649" s="16">
        <v>22572</v>
      </c>
      <c r="C14649" s="16">
        <v>80</v>
      </c>
      <c r="D14649" s="16">
        <v>70.099999999999994</v>
      </c>
      <c r="E14649" s="17">
        <v>37539</v>
      </c>
      <c r="F14649" s="17"/>
    </row>
    <row r="14650" spans="1:6" x14ac:dyDescent="0.25">
      <c r="A14650" s="16" t="s">
        <v>263</v>
      </c>
      <c r="B14650" s="16">
        <v>23464</v>
      </c>
      <c r="C14650" s="16">
        <v>120</v>
      </c>
      <c r="D14650" s="16">
        <v>108.2</v>
      </c>
      <c r="E14650" s="17">
        <v>32528</v>
      </c>
      <c r="F14650" s="17"/>
    </row>
    <row r="14651" spans="1:6" x14ac:dyDescent="0.25">
      <c r="A14651" s="16" t="s">
        <v>263</v>
      </c>
      <c r="B14651" s="16">
        <v>22560</v>
      </c>
      <c r="C14651" s="16">
        <v>60</v>
      </c>
      <c r="D14651" s="16">
        <v>56.4</v>
      </c>
      <c r="E14651" s="17">
        <v>35916</v>
      </c>
      <c r="F14651" s="17"/>
    </row>
    <row r="14652" spans="1:6" x14ac:dyDescent="0.25">
      <c r="A14652" s="16" t="s">
        <v>263</v>
      </c>
      <c r="B14652" s="16">
        <v>22701</v>
      </c>
      <c r="C14652" s="16">
        <v>47</v>
      </c>
      <c r="D14652" s="16">
        <v>44.1</v>
      </c>
      <c r="E14652" s="17">
        <v>40210</v>
      </c>
      <c r="F14652" s="17"/>
    </row>
    <row r="14653" spans="1:6" x14ac:dyDescent="0.25">
      <c r="A14653" s="16" t="s">
        <v>263</v>
      </c>
      <c r="B14653" s="16">
        <v>22601</v>
      </c>
      <c r="C14653" s="16">
        <v>176</v>
      </c>
      <c r="D14653" s="16">
        <v>135.30000000000001</v>
      </c>
      <c r="E14653" s="17">
        <v>30864</v>
      </c>
      <c r="F14653" s="17"/>
    </row>
    <row r="14654" spans="1:6" x14ac:dyDescent="0.25">
      <c r="A14654" s="16" t="s">
        <v>263</v>
      </c>
      <c r="B14654" s="16">
        <v>24151</v>
      </c>
      <c r="C14654" s="16">
        <v>120</v>
      </c>
      <c r="D14654" s="16">
        <v>112.1</v>
      </c>
      <c r="E14654" s="17">
        <v>32909</v>
      </c>
      <c r="F14654" s="17"/>
    </row>
    <row r="14655" spans="1:6" x14ac:dyDescent="0.25">
      <c r="A14655" s="16" t="s">
        <v>263</v>
      </c>
      <c r="B14655" s="16">
        <v>24541</v>
      </c>
      <c r="C14655" s="16">
        <v>60</v>
      </c>
      <c r="D14655" s="16">
        <v>51.4</v>
      </c>
      <c r="E14655" s="17">
        <v>31898</v>
      </c>
      <c r="F14655" s="17"/>
    </row>
    <row r="14656" spans="1:6" x14ac:dyDescent="0.25">
      <c r="A14656" s="16" t="s">
        <v>263</v>
      </c>
      <c r="B14656" s="16">
        <v>24014</v>
      </c>
      <c r="C14656" s="16">
        <v>98</v>
      </c>
      <c r="D14656" s="16">
        <v>89.7</v>
      </c>
      <c r="E14656" s="17">
        <v>24473</v>
      </c>
      <c r="F14656" s="17"/>
    </row>
    <row r="14657" spans="1:6" x14ac:dyDescent="0.25">
      <c r="A14657" s="16" t="s">
        <v>263</v>
      </c>
      <c r="B14657" s="16">
        <v>23805</v>
      </c>
      <c r="C14657" s="16">
        <v>120</v>
      </c>
      <c r="D14657" s="16">
        <v>111.6</v>
      </c>
      <c r="E14657" s="17">
        <v>33477</v>
      </c>
      <c r="F14657" s="17"/>
    </row>
    <row r="14658" spans="1:6" x14ac:dyDescent="0.25">
      <c r="A14658" s="16" t="s">
        <v>263</v>
      </c>
      <c r="B14658" s="16">
        <v>24445</v>
      </c>
      <c r="C14658" s="16">
        <v>60</v>
      </c>
      <c r="D14658" s="16">
        <v>51.8</v>
      </c>
      <c r="E14658" s="17">
        <v>33144</v>
      </c>
      <c r="F14658" s="17"/>
    </row>
    <row r="14659" spans="1:6" x14ac:dyDescent="0.25">
      <c r="A14659" s="16" t="s">
        <v>263</v>
      </c>
      <c r="B14659" s="16">
        <v>23803</v>
      </c>
      <c r="C14659" s="16">
        <v>90</v>
      </c>
      <c r="D14659" s="16">
        <v>49.1</v>
      </c>
      <c r="E14659" s="17">
        <v>28596</v>
      </c>
      <c r="F14659" s="17"/>
    </row>
    <row r="14660" spans="1:6" x14ac:dyDescent="0.25">
      <c r="A14660" s="16" t="s">
        <v>263</v>
      </c>
      <c r="B14660" s="16">
        <v>24523</v>
      </c>
      <c r="C14660" s="16">
        <v>90</v>
      </c>
      <c r="D14660" s="16">
        <v>82.6</v>
      </c>
      <c r="E14660" s="17">
        <v>27395</v>
      </c>
      <c r="F14660" s="17"/>
    </row>
    <row r="14661" spans="1:6" x14ac:dyDescent="0.25">
      <c r="A14661" s="16" t="s">
        <v>263</v>
      </c>
      <c r="B14661" s="16">
        <v>23832</v>
      </c>
      <c r="C14661" s="16">
        <v>216</v>
      </c>
      <c r="D14661" s="16">
        <v>199.1</v>
      </c>
      <c r="E14661" s="17">
        <v>25686</v>
      </c>
      <c r="F14661" s="17"/>
    </row>
    <row r="14662" spans="1:6" x14ac:dyDescent="0.25">
      <c r="A14662" s="16" t="s">
        <v>263</v>
      </c>
      <c r="B14662" s="16">
        <v>22405</v>
      </c>
      <c r="C14662" s="16">
        <v>118</v>
      </c>
      <c r="D14662" s="16">
        <v>99.9</v>
      </c>
      <c r="E14662" s="17">
        <v>33424</v>
      </c>
      <c r="F14662" s="17"/>
    </row>
    <row r="14663" spans="1:6" x14ac:dyDescent="0.25">
      <c r="A14663" s="16" t="s">
        <v>263</v>
      </c>
      <c r="B14663" s="16">
        <v>23601</v>
      </c>
      <c r="C14663" s="16">
        <v>154</v>
      </c>
      <c r="D14663" s="16">
        <v>145.19999999999999</v>
      </c>
      <c r="E14663" s="17">
        <v>34335</v>
      </c>
      <c r="F14663" s="17"/>
    </row>
    <row r="14664" spans="1:6" x14ac:dyDescent="0.25">
      <c r="A14664" s="16" t="s">
        <v>263</v>
      </c>
      <c r="B14664" s="16">
        <v>24201</v>
      </c>
      <c r="C14664" s="16">
        <v>90</v>
      </c>
      <c r="D14664" s="16">
        <v>77.099999999999994</v>
      </c>
      <c r="E14664" s="17">
        <v>43596</v>
      </c>
      <c r="F14664" s="17"/>
    </row>
    <row r="14665" spans="1:6" x14ac:dyDescent="0.25">
      <c r="A14665" s="16" t="s">
        <v>263</v>
      </c>
      <c r="B14665" s="16">
        <v>22443</v>
      </c>
      <c r="C14665" s="16">
        <v>66</v>
      </c>
      <c r="D14665" s="16">
        <v>57.2</v>
      </c>
      <c r="E14665" s="17">
        <v>33856</v>
      </c>
      <c r="F14665" s="17"/>
    </row>
    <row r="14666" spans="1:6" x14ac:dyDescent="0.25">
      <c r="A14666" s="16" t="s">
        <v>263</v>
      </c>
      <c r="B14666" s="16">
        <v>24502</v>
      </c>
      <c r="C14666" s="16">
        <v>90</v>
      </c>
      <c r="D14666" s="16">
        <v>76.900000000000006</v>
      </c>
      <c r="E14666" s="17">
        <v>41376</v>
      </c>
      <c r="F14666" s="17"/>
    </row>
    <row r="14667" spans="1:6" x14ac:dyDescent="0.25">
      <c r="A14667" s="16" t="s">
        <v>263</v>
      </c>
      <c r="B14667" s="16">
        <v>22407</v>
      </c>
      <c r="C14667" s="16">
        <v>150</v>
      </c>
      <c r="D14667" s="16">
        <v>140.5</v>
      </c>
      <c r="E14667" s="17">
        <v>39589</v>
      </c>
      <c r="F14667" s="17"/>
    </row>
    <row r="14668" spans="1:6" x14ac:dyDescent="0.25">
      <c r="A14668" s="16" t="s">
        <v>263</v>
      </c>
      <c r="B14668" s="16">
        <v>24293</v>
      </c>
      <c r="C14668" s="16">
        <v>97</v>
      </c>
      <c r="D14668" s="16">
        <v>92.4</v>
      </c>
      <c r="E14668" s="17">
        <v>36951</v>
      </c>
      <c r="F14668" s="17"/>
    </row>
    <row r="14669" spans="1:6" x14ac:dyDescent="0.25">
      <c r="A14669" s="16" t="s">
        <v>263</v>
      </c>
      <c r="B14669" s="16">
        <v>23936</v>
      </c>
      <c r="C14669" s="16">
        <v>60</v>
      </c>
      <c r="D14669" s="16">
        <v>56.7</v>
      </c>
      <c r="E14669" s="17">
        <v>35403</v>
      </c>
      <c r="F14669" s="17"/>
    </row>
    <row r="14670" spans="1:6" x14ac:dyDescent="0.25">
      <c r="A14670" s="16" t="s">
        <v>263</v>
      </c>
      <c r="B14670" s="16">
        <v>23666</v>
      </c>
      <c r="C14670" s="16">
        <v>180</v>
      </c>
      <c r="D14670" s="16">
        <v>143.1</v>
      </c>
      <c r="E14670" s="17">
        <v>35125</v>
      </c>
      <c r="F14670" s="17"/>
    </row>
    <row r="14671" spans="1:6" x14ac:dyDescent="0.25">
      <c r="A14671" s="16" t="s">
        <v>263</v>
      </c>
      <c r="B14671" s="16">
        <v>24219</v>
      </c>
      <c r="C14671" s="16">
        <v>180</v>
      </c>
      <c r="D14671" s="16">
        <v>175.2</v>
      </c>
      <c r="E14671" s="17">
        <v>30357</v>
      </c>
      <c r="F14671" s="17"/>
    </row>
    <row r="14672" spans="1:6" x14ac:dyDescent="0.25">
      <c r="A14672" s="16" t="s">
        <v>263</v>
      </c>
      <c r="B14672" s="16">
        <v>23185</v>
      </c>
      <c r="C14672" s="16">
        <v>90</v>
      </c>
      <c r="D14672" s="16">
        <v>82.5</v>
      </c>
      <c r="E14672" s="17">
        <v>32638</v>
      </c>
      <c r="F14672" s="17"/>
    </row>
    <row r="14673" spans="1:6" x14ac:dyDescent="0.25">
      <c r="A14673" s="16" t="s">
        <v>263</v>
      </c>
      <c r="B14673" s="16">
        <v>20165</v>
      </c>
      <c r="C14673" s="16">
        <v>60</v>
      </c>
      <c r="D14673" s="16">
        <v>53</v>
      </c>
      <c r="E14673" s="17">
        <v>35429</v>
      </c>
      <c r="F14673" s="17"/>
    </row>
    <row r="14674" spans="1:6" x14ac:dyDescent="0.25">
      <c r="A14674" s="16" t="s">
        <v>264</v>
      </c>
      <c r="B14674" s="16">
        <v>5201</v>
      </c>
      <c r="C14674" s="16">
        <v>90</v>
      </c>
      <c r="D14674" s="16">
        <v>62.2</v>
      </c>
      <c r="E14674" s="17">
        <v>32706</v>
      </c>
      <c r="F14674" s="17"/>
    </row>
    <row r="14675" spans="1:6" x14ac:dyDescent="0.25">
      <c r="A14675" s="16" t="s">
        <v>264</v>
      </c>
      <c r="B14675" s="16">
        <v>5149</v>
      </c>
      <c r="C14675" s="16">
        <v>46</v>
      </c>
      <c r="D14675" s="16">
        <v>39.299999999999997</v>
      </c>
      <c r="E14675" s="17">
        <v>34830</v>
      </c>
      <c r="F14675" s="17"/>
    </row>
    <row r="14676" spans="1:6" x14ac:dyDescent="0.25">
      <c r="A14676" s="16" t="s">
        <v>264</v>
      </c>
      <c r="B14676" s="16">
        <v>5641</v>
      </c>
      <c r="C14676" s="16">
        <v>153</v>
      </c>
      <c r="D14676" s="16">
        <v>125.1</v>
      </c>
      <c r="E14676" s="17">
        <v>34270</v>
      </c>
      <c r="F14676" s="17"/>
    </row>
    <row r="14677" spans="1:6" x14ac:dyDescent="0.25">
      <c r="A14677" s="16" t="s">
        <v>264</v>
      </c>
      <c r="B14677" s="16">
        <v>5354</v>
      </c>
      <c r="C14677" s="16">
        <v>60</v>
      </c>
      <c r="D14677" s="16">
        <v>51.4</v>
      </c>
      <c r="E14677" s="17">
        <v>24473</v>
      </c>
      <c r="F14677" s="17"/>
    </row>
    <row r="14678" spans="1:6" x14ac:dyDescent="0.25">
      <c r="A14678" s="16" t="s">
        <v>264</v>
      </c>
      <c r="B14678" s="16">
        <v>5701</v>
      </c>
      <c r="C14678" s="16">
        <v>158</v>
      </c>
      <c r="D14678" s="16">
        <v>128.4</v>
      </c>
      <c r="E14678" s="17">
        <v>25720</v>
      </c>
      <c r="F14678" s="17"/>
    </row>
    <row r="14679" spans="1:6" x14ac:dyDescent="0.25">
      <c r="A14679" s="16" t="s">
        <v>264</v>
      </c>
      <c r="B14679" s="16">
        <v>5819</v>
      </c>
      <c r="C14679" s="16">
        <v>110</v>
      </c>
      <c r="D14679" s="16">
        <v>81.099999999999994</v>
      </c>
      <c r="E14679" s="17">
        <v>26210</v>
      </c>
      <c r="F14679" s="17"/>
    </row>
    <row r="14680" spans="1:6" x14ac:dyDescent="0.25">
      <c r="A14680" s="16" t="s">
        <v>264</v>
      </c>
      <c r="B14680" s="16">
        <v>5855</v>
      </c>
      <c r="C14680" s="16">
        <v>50</v>
      </c>
      <c r="D14680" s="16">
        <v>37.4</v>
      </c>
      <c r="E14680" s="17">
        <v>29252</v>
      </c>
      <c r="F14680" s="17"/>
    </row>
    <row r="14681" spans="1:6" x14ac:dyDescent="0.25">
      <c r="A14681" s="16" t="s">
        <v>264</v>
      </c>
      <c r="B14681" s="16">
        <v>5822</v>
      </c>
      <c r="C14681" s="16">
        <v>71</v>
      </c>
      <c r="D14681" s="16">
        <v>61.6</v>
      </c>
      <c r="E14681" s="17">
        <v>34060</v>
      </c>
      <c r="F14681" s="17"/>
    </row>
    <row r="14682" spans="1:6" x14ac:dyDescent="0.25">
      <c r="A14682" s="16" t="s">
        <v>264</v>
      </c>
      <c r="B14682" s="16">
        <v>5839</v>
      </c>
      <c r="C14682" s="16">
        <v>44</v>
      </c>
      <c r="D14682" s="16">
        <v>41.7</v>
      </c>
      <c r="E14682" s="17">
        <v>33420</v>
      </c>
      <c r="F14682" s="17"/>
    </row>
    <row r="14683" spans="1:6" x14ac:dyDescent="0.25">
      <c r="A14683" s="16" t="s">
        <v>264</v>
      </c>
      <c r="B14683" s="16">
        <v>5482</v>
      </c>
      <c r="C14683" s="16">
        <v>33</v>
      </c>
      <c r="D14683" s="16">
        <v>21.3</v>
      </c>
      <c r="E14683" s="17">
        <v>35837</v>
      </c>
      <c r="F14683" s="17"/>
    </row>
    <row r="14684" spans="1:6" x14ac:dyDescent="0.25">
      <c r="A14684" s="16" t="s">
        <v>264</v>
      </c>
      <c r="B14684" s="16">
        <v>5851</v>
      </c>
      <c r="C14684" s="16">
        <v>60</v>
      </c>
      <c r="D14684" s="16">
        <v>49.1</v>
      </c>
      <c r="E14684" s="17">
        <v>34425</v>
      </c>
      <c r="F14684" s="17"/>
    </row>
    <row r="14685" spans="1:6" x14ac:dyDescent="0.25">
      <c r="A14685" s="16" t="s">
        <v>264</v>
      </c>
      <c r="B14685" s="16">
        <v>5301</v>
      </c>
      <c r="C14685" s="16">
        <v>43</v>
      </c>
      <c r="D14685" s="16">
        <v>40.5</v>
      </c>
      <c r="E14685" s="17">
        <v>34881</v>
      </c>
      <c r="F14685" s="17"/>
    </row>
    <row r="14686" spans="1:6" x14ac:dyDescent="0.25">
      <c r="A14686" s="16" t="s">
        <v>264</v>
      </c>
      <c r="B14686" s="16">
        <v>5408</v>
      </c>
      <c r="C14686" s="16">
        <v>144</v>
      </c>
      <c r="D14686" s="16">
        <v>124.8</v>
      </c>
      <c r="E14686" s="17">
        <v>25204</v>
      </c>
      <c r="F14686" s="17"/>
    </row>
    <row r="14687" spans="1:6" x14ac:dyDescent="0.25">
      <c r="A14687" s="16" t="s">
        <v>264</v>
      </c>
      <c r="B14687" s="16">
        <v>5408</v>
      </c>
      <c r="C14687" s="16">
        <v>150</v>
      </c>
      <c r="D14687" s="16">
        <v>108.6</v>
      </c>
      <c r="E14687" s="17">
        <v>31945</v>
      </c>
      <c r="F14687" s="17"/>
    </row>
    <row r="14688" spans="1:6" x14ac:dyDescent="0.25">
      <c r="A14688" s="16" t="s">
        <v>264</v>
      </c>
      <c r="B14688" s="16">
        <v>5701</v>
      </c>
      <c r="C14688" s="16">
        <v>125</v>
      </c>
      <c r="D14688" s="16">
        <v>112</v>
      </c>
      <c r="E14688" s="17">
        <v>26186</v>
      </c>
      <c r="F14688" s="17"/>
    </row>
    <row r="14689" spans="1:6" x14ac:dyDescent="0.25">
      <c r="A14689" s="16" t="s">
        <v>264</v>
      </c>
      <c r="B14689" s="16">
        <v>5661</v>
      </c>
      <c r="C14689" s="16">
        <v>72</v>
      </c>
      <c r="D14689" s="16">
        <v>70.400000000000006</v>
      </c>
      <c r="E14689" s="17">
        <v>36647</v>
      </c>
      <c r="F14689" s="17"/>
    </row>
    <row r="14690" spans="1:6" x14ac:dyDescent="0.25">
      <c r="A14690" s="16" t="s">
        <v>264</v>
      </c>
      <c r="B14690" s="16">
        <v>5641</v>
      </c>
      <c r="C14690" s="16">
        <v>141</v>
      </c>
      <c r="D14690" s="16">
        <v>89.2</v>
      </c>
      <c r="E14690" s="17">
        <v>29068</v>
      </c>
      <c r="F14690" s="17"/>
    </row>
    <row r="14691" spans="1:6" x14ac:dyDescent="0.25">
      <c r="A14691" s="16" t="s">
        <v>264</v>
      </c>
      <c r="B14691" s="16">
        <v>5201</v>
      </c>
      <c r="C14691" s="16">
        <v>100</v>
      </c>
      <c r="D14691" s="16">
        <v>69.2</v>
      </c>
      <c r="E14691" s="17">
        <v>26670</v>
      </c>
      <c r="F14691" s="17"/>
    </row>
    <row r="14692" spans="1:6" x14ac:dyDescent="0.25">
      <c r="A14692" s="16" t="s">
        <v>264</v>
      </c>
      <c r="B14692" s="16">
        <v>5641</v>
      </c>
      <c r="C14692" s="16">
        <v>96</v>
      </c>
      <c r="D14692" s="16">
        <v>88.7</v>
      </c>
      <c r="E14692" s="17">
        <v>33451</v>
      </c>
      <c r="F14692" s="17"/>
    </row>
    <row r="14693" spans="1:6" x14ac:dyDescent="0.25">
      <c r="A14693" s="16" t="s">
        <v>264</v>
      </c>
      <c r="B14693" s="16">
        <v>5061</v>
      </c>
      <c r="C14693" s="16">
        <v>30</v>
      </c>
      <c r="D14693" s="16">
        <v>29.2</v>
      </c>
      <c r="E14693" s="17">
        <v>37012</v>
      </c>
      <c r="F14693" s="17"/>
    </row>
    <row r="14694" spans="1:6" x14ac:dyDescent="0.25">
      <c r="A14694" s="16" t="s">
        <v>264</v>
      </c>
      <c r="B14694" s="16">
        <v>5841</v>
      </c>
      <c r="C14694" s="16">
        <v>30</v>
      </c>
      <c r="D14694" s="16">
        <v>27.7</v>
      </c>
      <c r="E14694" s="17">
        <v>34335</v>
      </c>
      <c r="F14694" s="17"/>
    </row>
    <row r="14695" spans="1:6" x14ac:dyDescent="0.25">
      <c r="A14695" s="16" t="s">
        <v>264</v>
      </c>
      <c r="B14695" s="16">
        <v>5855</v>
      </c>
      <c r="C14695" s="16">
        <v>44</v>
      </c>
      <c r="D14695" s="16">
        <v>37.700000000000003</v>
      </c>
      <c r="E14695" s="17">
        <v>34726</v>
      </c>
      <c r="F14695" s="17"/>
    </row>
    <row r="14696" spans="1:6" x14ac:dyDescent="0.25">
      <c r="A14696" s="16" t="s">
        <v>264</v>
      </c>
      <c r="B14696" s="16">
        <v>5478</v>
      </c>
      <c r="C14696" s="16">
        <v>64</v>
      </c>
      <c r="D14696" s="16">
        <v>58.8</v>
      </c>
      <c r="E14696" s="17">
        <v>34455</v>
      </c>
      <c r="F14696" s="17"/>
    </row>
    <row r="14697" spans="1:6" x14ac:dyDescent="0.25">
      <c r="A14697" s="16" t="s">
        <v>264</v>
      </c>
      <c r="B14697" s="16">
        <v>5201</v>
      </c>
      <c r="C14697" s="16">
        <v>177</v>
      </c>
      <c r="D14697" s="16">
        <v>119.9</v>
      </c>
      <c r="E14697" s="17">
        <v>32580</v>
      </c>
      <c r="F14697" s="17"/>
    </row>
    <row r="14698" spans="1:6" x14ac:dyDescent="0.25">
      <c r="A14698" s="16" t="s">
        <v>264</v>
      </c>
      <c r="B14698" s="16">
        <v>5478</v>
      </c>
      <c r="C14698" s="16">
        <v>115</v>
      </c>
      <c r="D14698" s="16">
        <v>77.2</v>
      </c>
      <c r="E14698" s="17">
        <v>26435</v>
      </c>
      <c r="F14698" s="17"/>
    </row>
    <row r="14699" spans="1:6" x14ac:dyDescent="0.25">
      <c r="A14699" s="16" t="s">
        <v>264</v>
      </c>
      <c r="B14699" s="16">
        <v>5201</v>
      </c>
      <c r="C14699" s="16">
        <v>150</v>
      </c>
      <c r="D14699" s="16">
        <v>91.4</v>
      </c>
      <c r="E14699" s="17">
        <v>31483</v>
      </c>
      <c r="F14699" s="17"/>
    </row>
    <row r="14700" spans="1:6" x14ac:dyDescent="0.25">
      <c r="A14700" s="16" t="s">
        <v>264</v>
      </c>
      <c r="B14700" s="16">
        <v>5701</v>
      </c>
      <c r="C14700" s="16">
        <v>123</v>
      </c>
      <c r="D14700" s="16">
        <v>79.2</v>
      </c>
      <c r="E14700" s="17">
        <v>33512</v>
      </c>
      <c r="F14700" s="17"/>
    </row>
    <row r="14701" spans="1:6" x14ac:dyDescent="0.25">
      <c r="A14701" s="16" t="s">
        <v>264</v>
      </c>
      <c r="B14701" s="16">
        <v>5663</v>
      </c>
      <c r="C14701" s="16">
        <v>50</v>
      </c>
      <c r="D14701" s="16">
        <v>45.1</v>
      </c>
      <c r="E14701" s="17">
        <v>34852</v>
      </c>
      <c r="F14701" s="17"/>
    </row>
    <row r="14702" spans="1:6" x14ac:dyDescent="0.25">
      <c r="A14702" s="16" t="s">
        <v>264</v>
      </c>
      <c r="B14702" s="16">
        <v>5753</v>
      </c>
      <c r="C14702" s="16">
        <v>105</v>
      </c>
      <c r="D14702" s="16">
        <v>87</v>
      </c>
      <c r="E14702" s="17">
        <v>25745</v>
      </c>
      <c r="F14702" s="17"/>
    </row>
    <row r="14703" spans="1:6" x14ac:dyDescent="0.25">
      <c r="A14703" s="16" t="s">
        <v>264</v>
      </c>
      <c r="B14703" s="16">
        <v>5089</v>
      </c>
      <c r="C14703" s="16">
        <v>39</v>
      </c>
      <c r="D14703" s="16">
        <v>33.799999999999997</v>
      </c>
      <c r="E14703" s="17">
        <v>34394</v>
      </c>
      <c r="F14703" s="17"/>
    </row>
    <row r="14704" spans="1:6" x14ac:dyDescent="0.25">
      <c r="A14704" s="16" t="s">
        <v>264</v>
      </c>
      <c r="B14704" s="16">
        <v>5478</v>
      </c>
      <c r="C14704" s="16">
        <v>30</v>
      </c>
      <c r="D14704" s="16">
        <v>20.8</v>
      </c>
      <c r="E14704" s="17">
        <v>35886</v>
      </c>
      <c r="F14704" s="17"/>
    </row>
    <row r="14705" spans="1:6" x14ac:dyDescent="0.25">
      <c r="A14705" s="16" t="s">
        <v>264</v>
      </c>
      <c r="B14705" s="16">
        <v>5301</v>
      </c>
      <c r="C14705" s="16">
        <v>80</v>
      </c>
      <c r="D14705" s="16">
        <v>73.5</v>
      </c>
      <c r="E14705" s="17">
        <v>26469</v>
      </c>
      <c r="F14705" s="17"/>
    </row>
    <row r="14706" spans="1:6" x14ac:dyDescent="0.25">
      <c r="A14706" s="16" t="s">
        <v>264</v>
      </c>
      <c r="B14706" s="16">
        <v>5156</v>
      </c>
      <c r="C14706" s="16">
        <v>102</v>
      </c>
      <c r="D14706" s="16">
        <v>70.599999999999994</v>
      </c>
      <c r="E14706" s="17">
        <v>28611</v>
      </c>
      <c r="F14706" s="17"/>
    </row>
    <row r="14707" spans="1:6" x14ac:dyDescent="0.25">
      <c r="A14707" s="16" t="s">
        <v>264</v>
      </c>
      <c r="B14707" s="16">
        <v>5446</v>
      </c>
      <c r="C14707" s="16">
        <v>73</v>
      </c>
      <c r="D14707" s="16">
        <v>61.4</v>
      </c>
      <c r="E14707" s="17">
        <v>33695</v>
      </c>
      <c r="F14707" s="17"/>
    </row>
    <row r="14708" spans="1:6" x14ac:dyDescent="0.25">
      <c r="A14708" s="16" t="s">
        <v>264</v>
      </c>
      <c r="B14708" s="16">
        <v>5401</v>
      </c>
      <c r="C14708" s="16">
        <v>126</v>
      </c>
      <c r="D14708" s="16">
        <v>91.8</v>
      </c>
      <c r="E14708" s="17">
        <v>25610</v>
      </c>
      <c r="F14708" s="17"/>
    </row>
    <row r="14709" spans="1:6" x14ac:dyDescent="0.25">
      <c r="A14709" s="16" t="s">
        <v>265</v>
      </c>
      <c r="B14709" s="16">
        <v>98383</v>
      </c>
      <c r="C14709" s="16">
        <v>47</v>
      </c>
      <c r="D14709" s="16">
        <v>43.2</v>
      </c>
      <c r="E14709" s="17">
        <v>34366</v>
      </c>
      <c r="F14709" s="17"/>
    </row>
    <row r="14710" spans="1:6" x14ac:dyDescent="0.25">
      <c r="A14710" s="16" t="s">
        <v>265</v>
      </c>
      <c r="B14710" s="16">
        <v>98203</v>
      </c>
      <c r="C14710" s="16">
        <v>59</v>
      </c>
      <c r="D14710" s="16">
        <v>42.2</v>
      </c>
      <c r="E14710" s="17">
        <v>33604</v>
      </c>
      <c r="F14710" s="17"/>
    </row>
    <row r="14711" spans="1:6" x14ac:dyDescent="0.25">
      <c r="A14711" s="16" t="s">
        <v>265</v>
      </c>
      <c r="B14711" s="16">
        <v>98155</v>
      </c>
      <c r="C14711" s="16">
        <v>114</v>
      </c>
      <c r="D14711" s="16">
        <v>81.099999999999994</v>
      </c>
      <c r="E14711" s="17">
        <v>30042</v>
      </c>
      <c r="F14711" s="17"/>
    </row>
    <row r="14712" spans="1:6" x14ac:dyDescent="0.25">
      <c r="A14712" s="16" t="s">
        <v>265</v>
      </c>
      <c r="B14712" s="16">
        <v>98198</v>
      </c>
      <c r="C14712" s="16">
        <v>165</v>
      </c>
      <c r="D14712" s="16">
        <v>106.7</v>
      </c>
      <c r="E14712" s="17">
        <v>38019</v>
      </c>
      <c r="F14712" s="17"/>
    </row>
    <row r="14713" spans="1:6" x14ac:dyDescent="0.25">
      <c r="A14713" s="16" t="s">
        <v>265</v>
      </c>
      <c r="B14713" s="16">
        <v>99324</v>
      </c>
      <c r="C14713" s="16">
        <v>106</v>
      </c>
      <c r="D14713" s="16">
        <v>82.4</v>
      </c>
      <c r="E14713" s="17">
        <v>27242</v>
      </c>
      <c r="F14713" s="17"/>
    </row>
    <row r="14714" spans="1:6" x14ac:dyDescent="0.25">
      <c r="A14714" s="16" t="s">
        <v>265</v>
      </c>
      <c r="B14714" s="16">
        <v>98837</v>
      </c>
      <c r="C14714" s="16">
        <v>74</v>
      </c>
      <c r="D14714" s="16">
        <v>66.8</v>
      </c>
      <c r="E14714" s="17">
        <v>29952</v>
      </c>
      <c r="F14714" s="17"/>
    </row>
    <row r="14715" spans="1:6" x14ac:dyDescent="0.25">
      <c r="A14715" s="16" t="s">
        <v>265</v>
      </c>
      <c r="B14715" s="16">
        <v>98944</v>
      </c>
      <c r="C14715" s="16">
        <v>80</v>
      </c>
      <c r="D14715" s="16">
        <v>68.099999999999994</v>
      </c>
      <c r="E14715" s="17">
        <v>27181</v>
      </c>
      <c r="F14715" s="17"/>
    </row>
    <row r="14716" spans="1:6" x14ac:dyDescent="0.25">
      <c r="A14716" s="16" t="s">
        <v>265</v>
      </c>
      <c r="B14716" s="16">
        <v>98815</v>
      </c>
      <c r="C14716" s="16">
        <v>65</v>
      </c>
      <c r="D14716" s="16">
        <v>63</v>
      </c>
      <c r="E14716" s="17">
        <v>24503</v>
      </c>
      <c r="F14716" s="17"/>
    </row>
    <row r="14717" spans="1:6" x14ac:dyDescent="0.25">
      <c r="A14717" s="16" t="s">
        <v>265</v>
      </c>
      <c r="B14717" s="16">
        <v>98133</v>
      </c>
      <c r="C14717" s="16">
        <v>211</v>
      </c>
      <c r="D14717" s="16">
        <v>142.1</v>
      </c>
      <c r="E14717" s="17">
        <v>33604</v>
      </c>
      <c r="F14717" s="17"/>
    </row>
    <row r="14718" spans="1:6" x14ac:dyDescent="0.25">
      <c r="A14718" s="16" t="s">
        <v>265</v>
      </c>
      <c r="B14718" s="16">
        <v>98221</v>
      </c>
      <c r="C14718" s="16">
        <v>44</v>
      </c>
      <c r="D14718" s="16">
        <v>33.700000000000003</v>
      </c>
      <c r="E14718" s="17">
        <v>28851</v>
      </c>
      <c r="F14718" s="17"/>
    </row>
    <row r="14719" spans="1:6" x14ac:dyDescent="0.25">
      <c r="A14719" s="16" t="s">
        <v>265</v>
      </c>
      <c r="B14719" s="16">
        <v>98841</v>
      </c>
      <c r="C14719" s="16">
        <v>56</v>
      </c>
      <c r="D14719" s="16">
        <v>46.4</v>
      </c>
      <c r="E14719" s="17">
        <v>31499</v>
      </c>
      <c r="F14719" s="17"/>
    </row>
    <row r="14720" spans="1:6" x14ac:dyDescent="0.25">
      <c r="A14720" s="16" t="s">
        <v>265</v>
      </c>
      <c r="B14720" s="16">
        <v>98057</v>
      </c>
      <c r="C14720" s="16">
        <v>99</v>
      </c>
      <c r="D14720" s="16">
        <v>84.8</v>
      </c>
      <c r="E14720" s="17">
        <v>30773</v>
      </c>
      <c r="F14720" s="17"/>
    </row>
    <row r="14721" spans="1:6" x14ac:dyDescent="0.25">
      <c r="A14721" s="16" t="s">
        <v>265</v>
      </c>
      <c r="B14721" s="16">
        <v>98204</v>
      </c>
      <c r="C14721" s="16">
        <v>100</v>
      </c>
      <c r="D14721" s="16">
        <v>80.599999999999994</v>
      </c>
      <c r="E14721" s="17">
        <v>34960</v>
      </c>
      <c r="F14721" s="17"/>
    </row>
    <row r="14722" spans="1:6" x14ac:dyDescent="0.25">
      <c r="A14722" s="16" t="s">
        <v>265</v>
      </c>
      <c r="B14722" s="16">
        <v>98823</v>
      </c>
      <c r="C14722" s="16">
        <v>12</v>
      </c>
      <c r="D14722" s="16">
        <v>11.2</v>
      </c>
      <c r="E14722" s="17">
        <v>27617</v>
      </c>
      <c r="F14722" s="17"/>
    </row>
    <row r="14723" spans="1:6" x14ac:dyDescent="0.25">
      <c r="A14723" s="16" t="s">
        <v>265</v>
      </c>
      <c r="B14723" s="16">
        <v>98366</v>
      </c>
      <c r="C14723" s="16">
        <v>240</v>
      </c>
      <c r="D14723" s="16">
        <v>218</v>
      </c>
      <c r="E14723" s="17">
        <v>39142</v>
      </c>
      <c r="F14723" s="17"/>
    </row>
    <row r="14724" spans="1:6" x14ac:dyDescent="0.25">
      <c r="A14724" s="16" t="s">
        <v>265</v>
      </c>
      <c r="B14724" s="16">
        <v>99114</v>
      </c>
      <c r="C14724" s="16">
        <v>40</v>
      </c>
      <c r="D14724" s="16">
        <v>34.9</v>
      </c>
      <c r="E14724" s="17">
        <v>32610</v>
      </c>
      <c r="F14724" s="17"/>
    </row>
    <row r="14725" spans="1:6" x14ac:dyDescent="0.25">
      <c r="A14725" s="16" t="s">
        <v>265</v>
      </c>
      <c r="B14725" s="16">
        <v>98851</v>
      </c>
      <c r="C14725" s="16">
        <v>42</v>
      </c>
      <c r="D14725" s="16">
        <v>35.1</v>
      </c>
      <c r="E14725" s="17">
        <v>33451</v>
      </c>
      <c r="F14725" s="17"/>
    </row>
    <row r="14726" spans="1:6" x14ac:dyDescent="0.25">
      <c r="A14726" s="16" t="s">
        <v>265</v>
      </c>
      <c r="B14726" s="16">
        <v>98133</v>
      </c>
      <c r="C14726" s="16">
        <v>168</v>
      </c>
      <c r="D14726" s="16">
        <v>96.6</v>
      </c>
      <c r="E14726" s="17">
        <v>24473</v>
      </c>
      <c r="F14726" s="17"/>
    </row>
    <row r="14727" spans="1:6" x14ac:dyDescent="0.25">
      <c r="A14727" s="16" t="s">
        <v>265</v>
      </c>
      <c r="B14727" s="16">
        <v>99206</v>
      </c>
      <c r="C14727" s="16">
        <v>84</v>
      </c>
      <c r="D14727" s="16">
        <v>76.2</v>
      </c>
      <c r="E14727" s="17">
        <v>33604</v>
      </c>
      <c r="F14727" s="17"/>
    </row>
    <row r="14728" spans="1:6" x14ac:dyDescent="0.25">
      <c r="A14728" s="16" t="s">
        <v>265</v>
      </c>
      <c r="B14728" s="16">
        <v>98404</v>
      </c>
      <c r="C14728" s="16">
        <v>120</v>
      </c>
      <c r="D14728" s="16">
        <v>87</v>
      </c>
      <c r="E14728" s="17">
        <v>32325</v>
      </c>
      <c r="F14728" s="17"/>
    </row>
    <row r="14729" spans="1:6" x14ac:dyDescent="0.25">
      <c r="A14729" s="16" t="s">
        <v>265</v>
      </c>
      <c r="B14729" s="16">
        <v>98002</v>
      </c>
      <c r="C14729" s="16">
        <v>96</v>
      </c>
      <c r="D14729" s="16">
        <v>58.2</v>
      </c>
      <c r="E14729" s="17">
        <v>32813</v>
      </c>
      <c r="F14729" s="17"/>
    </row>
    <row r="14730" spans="1:6" x14ac:dyDescent="0.25">
      <c r="A14730" s="16" t="s">
        <v>265</v>
      </c>
      <c r="B14730" s="16">
        <v>99207</v>
      </c>
      <c r="C14730" s="16">
        <v>75</v>
      </c>
      <c r="D14730" s="16">
        <v>41</v>
      </c>
      <c r="E14730" s="17">
        <v>31103</v>
      </c>
      <c r="F14730" s="17"/>
    </row>
    <row r="14731" spans="1:6" x14ac:dyDescent="0.25">
      <c r="A14731" s="16" t="s">
        <v>265</v>
      </c>
      <c r="B14731" s="16">
        <v>99362</v>
      </c>
      <c r="C14731" s="16">
        <v>80</v>
      </c>
      <c r="D14731" s="16">
        <v>78.5</v>
      </c>
      <c r="E14731" s="17">
        <v>43164</v>
      </c>
      <c r="F14731" s="17"/>
    </row>
    <row r="14732" spans="1:6" x14ac:dyDescent="0.25">
      <c r="A14732" s="16" t="s">
        <v>265</v>
      </c>
      <c r="B14732" s="16">
        <v>99206</v>
      </c>
      <c r="C14732" s="16">
        <v>124</v>
      </c>
      <c r="D14732" s="16">
        <v>98.4</v>
      </c>
      <c r="E14732" s="17">
        <v>24478</v>
      </c>
      <c r="F14732" s="17"/>
    </row>
    <row r="14733" spans="1:6" x14ac:dyDescent="0.25">
      <c r="A14733" s="16" t="s">
        <v>265</v>
      </c>
      <c r="B14733" s="16">
        <v>98382</v>
      </c>
      <c r="C14733" s="16">
        <v>125</v>
      </c>
      <c r="D14733" s="16">
        <v>75.900000000000006</v>
      </c>
      <c r="E14733" s="17">
        <v>32535</v>
      </c>
      <c r="F14733" s="17"/>
    </row>
    <row r="14734" spans="1:6" x14ac:dyDescent="0.25">
      <c r="A14734" s="16" t="s">
        <v>265</v>
      </c>
      <c r="B14734" s="16">
        <v>98203</v>
      </c>
      <c r="C14734" s="16">
        <v>70</v>
      </c>
      <c r="D14734" s="16">
        <v>70.7</v>
      </c>
      <c r="E14734" s="17">
        <v>32843</v>
      </c>
      <c r="F14734" s="17"/>
    </row>
    <row r="14735" spans="1:6" x14ac:dyDescent="0.25">
      <c r="A14735" s="16" t="s">
        <v>265</v>
      </c>
      <c r="B14735" s="16">
        <v>98045</v>
      </c>
      <c r="C14735" s="16">
        <v>64</v>
      </c>
      <c r="D14735" s="16">
        <v>38.799999999999997</v>
      </c>
      <c r="E14735" s="17">
        <v>32782</v>
      </c>
      <c r="F14735" s="17"/>
    </row>
    <row r="14736" spans="1:6" x14ac:dyDescent="0.25">
      <c r="A14736" s="16" t="s">
        <v>265</v>
      </c>
      <c r="B14736" s="16">
        <v>98374</v>
      </c>
      <c r="C14736" s="16">
        <v>100</v>
      </c>
      <c r="D14736" s="16">
        <v>82.6</v>
      </c>
      <c r="E14736" s="17">
        <v>42179</v>
      </c>
      <c r="F14736" s="17"/>
    </row>
    <row r="14737" spans="1:6" x14ac:dyDescent="0.25">
      <c r="A14737" s="16" t="s">
        <v>265</v>
      </c>
      <c r="B14737" s="16">
        <v>99216</v>
      </c>
      <c r="C14737" s="16">
        <v>125</v>
      </c>
      <c r="D14737" s="16">
        <v>111.3</v>
      </c>
      <c r="E14737" s="17">
        <v>33401</v>
      </c>
      <c r="F14737" s="17"/>
    </row>
    <row r="14738" spans="1:6" x14ac:dyDescent="0.25">
      <c r="A14738" s="16" t="s">
        <v>265</v>
      </c>
      <c r="B14738" s="16">
        <v>98370</v>
      </c>
      <c r="C14738" s="16">
        <v>190</v>
      </c>
      <c r="D14738" s="16">
        <v>159.5</v>
      </c>
      <c r="E14738" s="17">
        <v>33786</v>
      </c>
      <c r="F14738" s="17"/>
    </row>
    <row r="14739" spans="1:6" x14ac:dyDescent="0.25">
      <c r="A14739" s="16" t="s">
        <v>265</v>
      </c>
      <c r="B14739" s="16">
        <v>98103</v>
      </c>
      <c r="C14739" s="16">
        <v>44</v>
      </c>
      <c r="D14739" s="16">
        <v>29.1</v>
      </c>
      <c r="E14739" s="17">
        <v>29816</v>
      </c>
      <c r="F14739" s="17"/>
    </row>
    <row r="14740" spans="1:6" x14ac:dyDescent="0.25">
      <c r="A14740" s="16" t="s">
        <v>265</v>
      </c>
      <c r="B14740" s="16">
        <v>98226</v>
      </c>
      <c r="C14740" s="16">
        <v>122</v>
      </c>
      <c r="D14740" s="16">
        <v>90.5</v>
      </c>
      <c r="E14740" s="17">
        <v>33482</v>
      </c>
      <c r="F14740" s="17"/>
    </row>
    <row r="14741" spans="1:6" x14ac:dyDescent="0.25">
      <c r="A14741" s="16" t="s">
        <v>265</v>
      </c>
      <c r="B14741" s="16">
        <v>98902</v>
      </c>
      <c r="C14741" s="16">
        <v>105</v>
      </c>
      <c r="D14741" s="16">
        <v>89.7</v>
      </c>
      <c r="E14741" s="17">
        <v>32752</v>
      </c>
      <c r="F14741" s="17"/>
    </row>
    <row r="14742" spans="1:6" x14ac:dyDescent="0.25">
      <c r="A14742" s="16" t="s">
        <v>265</v>
      </c>
      <c r="B14742" s="16">
        <v>98027</v>
      </c>
      <c r="C14742" s="16">
        <v>140</v>
      </c>
      <c r="D14742" s="16">
        <v>98.1</v>
      </c>
      <c r="E14742" s="17">
        <v>24473</v>
      </c>
      <c r="F14742" s="17"/>
    </row>
    <row r="14743" spans="1:6" x14ac:dyDescent="0.25">
      <c r="A14743" s="16" t="s">
        <v>265</v>
      </c>
      <c r="B14743" s="16">
        <v>98837</v>
      </c>
      <c r="C14743" s="16">
        <v>111</v>
      </c>
      <c r="D14743" s="16">
        <v>72</v>
      </c>
      <c r="E14743" s="17">
        <v>32407</v>
      </c>
      <c r="F14743" s="17"/>
    </row>
    <row r="14744" spans="1:6" x14ac:dyDescent="0.25">
      <c r="A14744" s="16" t="s">
        <v>265</v>
      </c>
      <c r="B14744" s="16">
        <v>98225</v>
      </c>
      <c r="C14744" s="16">
        <v>44</v>
      </c>
      <c r="D14744" s="16">
        <v>40.799999999999997</v>
      </c>
      <c r="E14744" s="17">
        <v>26450</v>
      </c>
      <c r="F14744" s="17"/>
    </row>
    <row r="14745" spans="1:6" x14ac:dyDescent="0.25">
      <c r="A14745" s="16" t="s">
        <v>265</v>
      </c>
      <c r="B14745" s="16">
        <v>98027</v>
      </c>
      <c r="C14745" s="16">
        <v>45</v>
      </c>
      <c r="D14745" s="16">
        <v>41</v>
      </c>
      <c r="E14745" s="17">
        <v>39629</v>
      </c>
      <c r="F14745" s="17"/>
    </row>
    <row r="14746" spans="1:6" x14ac:dyDescent="0.25">
      <c r="A14746" s="16" t="s">
        <v>265</v>
      </c>
      <c r="B14746" s="16">
        <v>98664</v>
      </c>
      <c r="C14746" s="16">
        <v>104</v>
      </c>
      <c r="D14746" s="16">
        <v>92.2</v>
      </c>
      <c r="E14746" s="17">
        <v>30133</v>
      </c>
      <c r="F14746" s="17"/>
    </row>
    <row r="14747" spans="1:6" x14ac:dyDescent="0.25">
      <c r="A14747" s="16" t="s">
        <v>265</v>
      </c>
      <c r="B14747" s="16">
        <v>98118</v>
      </c>
      <c r="C14747" s="16">
        <v>206</v>
      </c>
      <c r="D14747" s="16">
        <v>197.7</v>
      </c>
      <c r="E14747" s="17">
        <v>33604</v>
      </c>
      <c r="F14747" s="17"/>
    </row>
    <row r="14748" spans="1:6" x14ac:dyDescent="0.25">
      <c r="A14748" s="16" t="s">
        <v>265</v>
      </c>
      <c r="B14748" s="16">
        <v>98584</v>
      </c>
      <c r="C14748" s="16">
        <v>76</v>
      </c>
      <c r="D14748" s="16">
        <v>63.9</v>
      </c>
      <c r="E14748" s="17">
        <v>36203</v>
      </c>
      <c r="F14748" s="17"/>
    </row>
    <row r="14749" spans="1:6" x14ac:dyDescent="0.25">
      <c r="A14749" s="16" t="s">
        <v>265</v>
      </c>
      <c r="B14749" s="16">
        <v>98406</v>
      </c>
      <c r="C14749" s="16">
        <v>187</v>
      </c>
      <c r="D14749" s="16">
        <v>135</v>
      </c>
      <c r="E14749" s="17">
        <v>33604</v>
      </c>
      <c r="F14749" s="17"/>
    </row>
    <row r="14750" spans="1:6" x14ac:dyDescent="0.25">
      <c r="A14750" s="16" t="s">
        <v>265</v>
      </c>
      <c r="B14750" s="16">
        <v>98503</v>
      </c>
      <c r="C14750" s="16">
        <v>96</v>
      </c>
      <c r="D14750" s="16">
        <v>78.8</v>
      </c>
      <c r="E14750" s="17">
        <v>29312</v>
      </c>
      <c r="F14750" s="17"/>
    </row>
    <row r="14751" spans="1:6" x14ac:dyDescent="0.25">
      <c r="A14751" s="16" t="s">
        <v>265</v>
      </c>
      <c r="B14751" s="16">
        <v>98155</v>
      </c>
      <c r="C14751" s="16">
        <v>92</v>
      </c>
      <c r="D14751" s="16">
        <v>108.4</v>
      </c>
      <c r="E14751" s="17">
        <v>34467</v>
      </c>
      <c r="F14751" s="17"/>
    </row>
    <row r="14752" spans="1:6" x14ac:dyDescent="0.25">
      <c r="A14752" s="16" t="s">
        <v>265</v>
      </c>
      <c r="B14752" s="16">
        <v>98201</v>
      </c>
      <c r="C14752" s="16">
        <v>111</v>
      </c>
      <c r="D14752" s="16">
        <v>94.6</v>
      </c>
      <c r="E14752" s="17">
        <v>33604</v>
      </c>
      <c r="F14752" s="17"/>
    </row>
    <row r="14753" spans="1:6" x14ac:dyDescent="0.25">
      <c r="A14753" s="16" t="s">
        <v>265</v>
      </c>
      <c r="B14753" s="16">
        <v>98902</v>
      </c>
      <c r="C14753" s="16">
        <v>93</v>
      </c>
      <c r="D14753" s="16">
        <v>78.8</v>
      </c>
      <c r="E14753" s="17">
        <v>28856</v>
      </c>
      <c r="F14753" s="17"/>
    </row>
    <row r="14754" spans="1:6" x14ac:dyDescent="0.25">
      <c r="A14754" s="16" t="s">
        <v>265</v>
      </c>
      <c r="B14754" s="16">
        <v>98531</v>
      </c>
      <c r="C14754" s="16">
        <v>128</v>
      </c>
      <c r="D14754" s="16">
        <v>90</v>
      </c>
      <c r="E14754" s="17">
        <v>33329</v>
      </c>
      <c r="F14754" s="17"/>
    </row>
    <row r="14755" spans="1:6" x14ac:dyDescent="0.25">
      <c r="A14755" s="16" t="s">
        <v>265</v>
      </c>
      <c r="B14755" s="16">
        <v>99362</v>
      </c>
      <c r="C14755" s="16">
        <v>117</v>
      </c>
      <c r="D14755" s="16">
        <v>103.4</v>
      </c>
      <c r="E14755" s="17">
        <v>33604</v>
      </c>
      <c r="F14755" s="17"/>
    </row>
    <row r="14756" spans="1:6" x14ac:dyDescent="0.25">
      <c r="A14756" s="16" t="s">
        <v>265</v>
      </c>
      <c r="B14756" s="16">
        <v>98405</v>
      </c>
      <c r="C14756" s="16">
        <v>139</v>
      </c>
      <c r="D14756" s="16">
        <v>99.7</v>
      </c>
      <c r="E14756" s="17">
        <v>27880</v>
      </c>
      <c r="F14756" s="17"/>
    </row>
    <row r="14757" spans="1:6" x14ac:dyDescent="0.25">
      <c r="A14757" s="16" t="s">
        <v>265</v>
      </c>
      <c r="B14757" s="16">
        <v>98122</v>
      </c>
      <c r="C14757" s="16">
        <v>103</v>
      </c>
      <c r="D14757" s="16">
        <v>88.7</v>
      </c>
      <c r="E14757" s="17">
        <v>31870</v>
      </c>
      <c r="F14757" s="17"/>
    </row>
    <row r="14758" spans="1:6" x14ac:dyDescent="0.25">
      <c r="A14758" s="16" t="s">
        <v>265</v>
      </c>
      <c r="B14758" s="16">
        <v>99203</v>
      </c>
      <c r="C14758" s="16">
        <v>57</v>
      </c>
      <c r="D14758" s="16">
        <v>43.1</v>
      </c>
      <c r="E14758" s="17">
        <v>35303</v>
      </c>
      <c r="F14758" s="17"/>
    </row>
    <row r="14759" spans="1:6" x14ac:dyDescent="0.25">
      <c r="A14759" s="16" t="s">
        <v>265</v>
      </c>
      <c r="B14759" s="16">
        <v>98292</v>
      </c>
      <c r="C14759" s="16">
        <v>160</v>
      </c>
      <c r="D14759" s="16">
        <v>140.30000000000001</v>
      </c>
      <c r="E14759" s="17">
        <v>33604</v>
      </c>
      <c r="F14759" s="17"/>
    </row>
    <row r="14760" spans="1:6" x14ac:dyDescent="0.25">
      <c r="A14760" s="16" t="s">
        <v>265</v>
      </c>
      <c r="B14760" s="16">
        <v>98408</v>
      </c>
      <c r="C14760" s="16">
        <v>89</v>
      </c>
      <c r="D14760" s="16">
        <v>66.099999999999994</v>
      </c>
      <c r="E14760" s="17">
        <v>24876</v>
      </c>
      <c r="F14760" s="17"/>
    </row>
    <row r="14761" spans="1:6" x14ac:dyDescent="0.25">
      <c r="A14761" s="16" t="s">
        <v>265</v>
      </c>
      <c r="B14761" s="16">
        <v>98663</v>
      </c>
      <c r="C14761" s="16">
        <v>98</v>
      </c>
      <c r="D14761" s="16">
        <v>89.8</v>
      </c>
      <c r="E14761" s="17">
        <v>25881</v>
      </c>
      <c r="F14761" s="17"/>
    </row>
    <row r="14762" spans="1:6" x14ac:dyDescent="0.25">
      <c r="A14762" s="16" t="s">
        <v>265</v>
      </c>
      <c r="B14762" s="16">
        <v>98126</v>
      </c>
      <c r="C14762" s="16">
        <v>215</v>
      </c>
      <c r="D14762" s="16">
        <v>191.5</v>
      </c>
      <c r="E14762" s="17">
        <v>24929</v>
      </c>
      <c r="F14762" s="17"/>
    </row>
    <row r="14763" spans="1:6" x14ac:dyDescent="0.25">
      <c r="A14763" s="16" t="s">
        <v>265</v>
      </c>
      <c r="B14763" s="16">
        <v>99354</v>
      </c>
      <c r="C14763" s="16">
        <v>71</v>
      </c>
      <c r="D14763" s="16">
        <v>67.400000000000006</v>
      </c>
      <c r="E14763" s="17">
        <v>38350</v>
      </c>
      <c r="F14763" s="17"/>
    </row>
    <row r="14764" spans="1:6" x14ac:dyDescent="0.25">
      <c r="A14764" s="16" t="s">
        <v>265</v>
      </c>
      <c r="B14764" s="16">
        <v>98274</v>
      </c>
      <c r="C14764" s="16">
        <v>94</v>
      </c>
      <c r="D14764" s="16">
        <v>83.9</v>
      </c>
      <c r="E14764" s="17">
        <v>32082</v>
      </c>
      <c r="F14764" s="17"/>
    </row>
    <row r="14765" spans="1:6" x14ac:dyDescent="0.25">
      <c r="A14765" s="16" t="s">
        <v>265</v>
      </c>
      <c r="B14765" s="16">
        <v>98366</v>
      </c>
      <c r="C14765" s="16">
        <v>96</v>
      </c>
      <c r="D14765" s="16">
        <v>85.5</v>
      </c>
      <c r="E14765" s="17">
        <v>26396</v>
      </c>
      <c r="F14765" s="17"/>
    </row>
    <row r="14766" spans="1:6" x14ac:dyDescent="0.25">
      <c r="A14766" s="16" t="s">
        <v>265</v>
      </c>
      <c r="B14766" s="16">
        <v>98233</v>
      </c>
      <c r="C14766" s="16">
        <v>49</v>
      </c>
      <c r="D14766" s="16">
        <v>30.9</v>
      </c>
      <c r="E14766" s="17">
        <v>33359</v>
      </c>
      <c r="F14766" s="17"/>
    </row>
    <row r="14767" spans="1:6" x14ac:dyDescent="0.25">
      <c r="A14767" s="16" t="s">
        <v>265</v>
      </c>
      <c r="B14767" s="16">
        <v>98118</v>
      </c>
      <c r="C14767" s="16">
        <v>100</v>
      </c>
      <c r="D14767" s="16">
        <v>94.9</v>
      </c>
      <c r="E14767" s="17">
        <v>33604</v>
      </c>
      <c r="F14767" s="17"/>
    </row>
    <row r="14768" spans="1:6" x14ac:dyDescent="0.25">
      <c r="A14768" s="16" t="s">
        <v>265</v>
      </c>
      <c r="B14768" s="16">
        <v>98373</v>
      </c>
      <c r="C14768" s="16">
        <v>130</v>
      </c>
      <c r="D14768" s="16">
        <v>101.1</v>
      </c>
      <c r="E14768" s="17">
        <v>34185</v>
      </c>
      <c r="F14768" s="17"/>
    </row>
    <row r="14769" spans="1:6" x14ac:dyDescent="0.25">
      <c r="A14769" s="16" t="s">
        <v>265</v>
      </c>
      <c r="B14769" s="16">
        <v>99202</v>
      </c>
      <c r="C14769" s="16">
        <v>100</v>
      </c>
      <c r="D14769" s="16">
        <v>96.1</v>
      </c>
      <c r="E14769" s="17">
        <v>37216</v>
      </c>
      <c r="F14769" s="17"/>
    </row>
    <row r="14770" spans="1:6" x14ac:dyDescent="0.25">
      <c r="A14770" s="16" t="s">
        <v>265</v>
      </c>
      <c r="B14770" s="16">
        <v>99344</v>
      </c>
      <c r="C14770" s="16">
        <v>39</v>
      </c>
      <c r="D14770" s="16">
        <v>24.2</v>
      </c>
      <c r="E14770" s="17">
        <v>29556</v>
      </c>
      <c r="F14770" s="17"/>
    </row>
    <row r="14771" spans="1:6" x14ac:dyDescent="0.25">
      <c r="A14771" s="16" t="s">
        <v>265</v>
      </c>
      <c r="B14771" s="16">
        <v>99205</v>
      </c>
      <c r="C14771" s="16">
        <v>125</v>
      </c>
      <c r="D14771" s="16">
        <v>93.1</v>
      </c>
      <c r="E14771" s="17">
        <v>32435</v>
      </c>
      <c r="F14771" s="17"/>
    </row>
    <row r="14772" spans="1:6" x14ac:dyDescent="0.25">
      <c r="A14772" s="16" t="s">
        <v>265</v>
      </c>
      <c r="B14772" s="16">
        <v>98531</v>
      </c>
      <c r="C14772" s="16">
        <v>91</v>
      </c>
      <c r="D14772" s="16">
        <v>72.7</v>
      </c>
      <c r="E14772" s="17">
        <v>32758</v>
      </c>
      <c r="F14772" s="17"/>
    </row>
    <row r="14773" spans="1:6" x14ac:dyDescent="0.25">
      <c r="A14773" s="16" t="s">
        <v>265</v>
      </c>
      <c r="B14773" s="16">
        <v>98502</v>
      </c>
      <c r="C14773" s="16">
        <v>108</v>
      </c>
      <c r="D14773" s="16">
        <v>100.2</v>
      </c>
      <c r="E14773" s="17">
        <v>31317</v>
      </c>
      <c r="F14773" s="17"/>
    </row>
    <row r="14774" spans="1:6" x14ac:dyDescent="0.25">
      <c r="A14774" s="16" t="s">
        <v>265</v>
      </c>
      <c r="B14774" s="16">
        <v>99403</v>
      </c>
      <c r="C14774" s="16">
        <v>90</v>
      </c>
      <c r="D14774" s="16">
        <v>74.599999999999994</v>
      </c>
      <c r="E14774" s="17">
        <v>30682</v>
      </c>
      <c r="F14774" s="17"/>
    </row>
    <row r="14775" spans="1:6" x14ac:dyDescent="0.25">
      <c r="A14775" s="16" t="s">
        <v>265</v>
      </c>
      <c r="B14775" s="16">
        <v>98951</v>
      </c>
      <c r="C14775" s="16">
        <v>82</v>
      </c>
      <c r="D14775" s="16">
        <v>74.5</v>
      </c>
      <c r="E14775" s="17">
        <v>30103</v>
      </c>
      <c r="F14775" s="17"/>
    </row>
    <row r="14776" spans="1:6" x14ac:dyDescent="0.25">
      <c r="A14776" s="16" t="s">
        <v>265</v>
      </c>
      <c r="B14776" s="16">
        <v>99352</v>
      </c>
      <c r="C14776" s="16">
        <v>104</v>
      </c>
      <c r="D14776" s="16">
        <v>49.7</v>
      </c>
      <c r="E14776" s="17">
        <v>29046</v>
      </c>
      <c r="F14776" s="17"/>
    </row>
    <row r="14777" spans="1:6" x14ac:dyDescent="0.25">
      <c r="A14777" s="16" t="s">
        <v>265</v>
      </c>
      <c r="B14777" s="16">
        <v>98125</v>
      </c>
      <c r="C14777" s="16">
        <v>47</v>
      </c>
      <c r="D14777" s="16">
        <v>39</v>
      </c>
      <c r="E14777" s="17">
        <v>33604</v>
      </c>
      <c r="F14777" s="17"/>
    </row>
    <row r="14778" spans="1:6" x14ac:dyDescent="0.25">
      <c r="A14778" s="16" t="s">
        <v>265</v>
      </c>
      <c r="B14778" s="16">
        <v>98270</v>
      </c>
      <c r="C14778" s="16">
        <v>97</v>
      </c>
      <c r="D14778" s="16">
        <v>77.8</v>
      </c>
      <c r="E14778" s="17">
        <v>33451</v>
      </c>
      <c r="F14778" s="17"/>
    </row>
    <row r="14779" spans="1:6" x14ac:dyDescent="0.25">
      <c r="A14779" s="16" t="s">
        <v>265</v>
      </c>
      <c r="B14779" s="16">
        <v>98310</v>
      </c>
      <c r="C14779" s="16">
        <v>125</v>
      </c>
      <c r="D14779" s="16">
        <v>100.9</v>
      </c>
      <c r="E14779" s="17">
        <v>25385</v>
      </c>
      <c r="F14779" s="17"/>
    </row>
    <row r="14780" spans="1:6" x14ac:dyDescent="0.25">
      <c r="A14780" s="16" t="s">
        <v>265</v>
      </c>
      <c r="B14780" s="16">
        <v>98563</v>
      </c>
      <c r="C14780" s="16">
        <v>94</v>
      </c>
      <c r="D14780" s="16">
        <v>84.9</v>
      </c>
      <c r="E14780" s="17">
        <v>35634</v>
      </c>
      <c r="F14780" s="17"/>
    </row>
    <row r="14781" spans="1:6" x14ac:dyDescent="0.25">
      <c r="A14781" s="16" t="s">
        <v>265</v>
      </c>
      <c r="B14781" s="16">
        <v>98112</v>
      </c>
      <c r="C14781" s="16">
        <v>28</v>
      </c>
      <c r="D14781" s="16">
        <v>22.4</v>
      </c>
      <c r="E14781" s="17">
        <v>34921</v>
      </c>
      <c r="F14781" s="17"/>
    </row>
    <row r="14782" spans="1:6" x14ac:dyDescent="0.25">
      <c r="A14782" s="16" t="s">
        <v>265</v>
      </c>
      <c r="B14782" s="16">
        <v>99328</v>
      </c>
      <c r="C14782" s="16">
        <v>34</v>
      </c>
      <c r="D14782" s="16">
        <v>17.100000000000001</v>
      </c>
      <c r="E14782" s="17">
        <v>33604</v>
      </c>
      <c r="F14782" s="17"/>
    </row>
    <row r="14783" spans="1:6" x14ac:dyDescent="0.25">
      <c r="A14783" s="16" t="s">
        <v>265</v>
      </c>
      <c r="B14783" s="16">
        <v>99223</v>
      </c>
      <c r="C14783" s="16">
        <v>45</v>
      </c>
      <c r="D14783" s="16">
        <v>34.1</v>
      </c>
      <c r="E14783" s="17">
        <v>24473</v>
      </c>
      <c r="F14783" s="17"/>
    </row>
    <row r="14784" spans="1:6" x14ac:dyDescent="0.25">
      <c r="A14784" s="16" t="s">
        <v>265</v>
      </c>
      <c r="B14784" s="16">
        <v>98686</v>
      </c>
      <c r="C14784" s="16">
        <v>120</v>
      </c>
      <c r="D14784" s="16">
        <v>111.3</v>
      </c>
      <c r="E14784" s="17">
        <v>40842</v>
      </c>
      <c r="F14784" s="17"/>
    </row>
    <row r="14785" spans="1:6" x14ac:dyDescent="0.25">
      <c r="A14785" s="16" t="s">
        <v>265</v>
      </c>
      <c r="B14785" s="16">
        <v>98577</v>
      </c>
      <c r="C14785" s="16">
        <v>60</v>
      </c>
      <c r="D14785" s="16">
        <v>32.9</v>
      </c>
      <c r="E14785" s="17">
        <v>32752</v>
      </c>
      <c r="F14785" s="17"/>
    </row>
    <row r="14786" spans="1:6" x14ac:dyDescent="0.25">
      <c r="A14786" s="16" t="s">
        <v>265</v>
      </c>
      <c r="B14786" s="16">
        <v>99163</v>
      </c>
      <c r="C14786" s="16">
        <v>48</v>
      </c>
      <c r="D14786" s="16">
        <v>25.4</v>
      </c>
      <c r="E14786" s="17">
        <v>29099</v>
      </c>
      <c r="F14786" s="17"/>
    </row>
    <row r="14787" spans="1:6" x14ac:dyDescent="0.25">
      <c r="A14787" s="16" t="s">
        <v>265</v>
      </c>
      <c r="B14787" s="16">
        <v>98239</v>
      </c>
      <c r="C14787" s="16">
        <v>112</v>
      </c>
      <c r="D14787" s="16">
        <v>51.7</v>
      </c>
      <c r="E14787" s="17">
        <v>31804</v>
      </c>
      <c r="F14787" s="17"/>
    </row>
    <row r="14788" spans="1:6" x14ac:dyDescent="0.25">
      <c r="A14788" s="16" t="s">
        <v>265</v>
      </c>
      <c r="B14788" s="16">
        <v>98632</v>
      </c>
      <c r="C14788" s="16">
        <v>67</v>
      </c>
      <c r="D14788" s="16">
        <v>55</v>
      </c>
      <c r="E14788" s="17">
        <v>31218</v>
      </c>
      <c r="F14788" s="17"/>
    </row>
    <row r="14789" spans="1:6" x14ac:dyDescent="0.25">
      <c r="A14789" s="16" t="s">
        <v>265</v>
      </c>
      <c r="B14789" s="16">
        <v>98503</v>
      </c>
      <c r="C14789" s="16">
        <v>120</v>
      </c>
      <c r="D14789" s="16">
        <v>101.8</v>
      </c>
      <c r="E14789" s="17">
        <v>41115</v>
      </c>
      <c r="F14789" s="17"/>
    </row>
    <row r="14790" spans="1:6" x14ac:dyDescent="0.25">
      <c r="A14790" s="16" t="s">
        <v>265</v>
      </c>
      <c r="B14790" s="16">
        <v>98332</v>
      </c>
      <c r="C14790" s="16">
        <v>30</v>
      </c>
      <c r="D14790" s="16">
        <v>23.3</v>
      </c>
      <c r="E14790" s="17">
        <v>43131</v>
      </c>
      <c r="F14790" s="17"/>
    </row>
    <row r="14791" spans="1:6" x14ac:dyDescent="0.25">
      <c r="A14791" s="16" t="s">
        <v>265</v>
      </c>
      <c r="B14791" s="16">
        <v>98037</v>
      </c>
      <c r="C14791" s="16">
        <v>67</v>
      </c>
      <c r="D14791" s="16">
        <v>54.2</v>
      </c>
      <c r="E14791" s="17">
        <v>33604</v>
      </c>
      <c r="F14791" s="17"/>
    </row>
    <row r="14792" spans="1:6" x14ac:dyDescent="0.25">
      <c r="A14792" s="16" t="s">
        <v>265</v>
      </c>
      <c r="B14792" s="16">
        <v>98607</v>
      </c>
      <c r="C14792" s="16">
        <v>83</v>
      </c>
      <c r="D14792" s="16">
        <v>63.3</v>
      </c>
      <c r="E14792" s="17">
        <v>30407</v>
      </c>
      <c r="F14792" s="17"/>
    </row>
    <row r="14793" spans="1:6" x14ac:dyDescent="0.25">
      <c r="A14793" s="16" t="s">
        <v>265</v>
      </c>
      <c r="B14793" s="16">
        <v>99155</v>
      </c>
      <c r="C14793" s="16">
        <v>44</v>
      </c>
      <c r="D14793" s="16">
        <v>34.6</v>
      </c>
      <c r="E14793" s="17">
        <v>33604</v>
      </c>
      <c r="F14793" s="17"/>
    </row>
    <row r="14794" spans="1:6" x14ac:dyDescent="0.25">
      <c r="A14794" s="16" t="s">
        <v>265</v>
      </c>
      <c r="B14794" s="16">
        <v>98040</v>
      </c>
      <c r="C14794" s="16">
        <v>43</v>
      </c>
      <c r="D14794" s="16">
        <v>37.299999999999997</v>
      </c>
      <c r="E14794" s="17">
        <v>35677</v>
      </c>
      <c r="F14794" s="17"/>
    </row>
    <row r="14795" spans="1:6" x14ac:dyDescent="0.25">
      <c r="A14795" s="16" t="s">
        <v>265</v>
      </c>
      <c r="B14795" s="16">
        <v>98467</v>
      </c>
      <c r="C14795" s="16">
        <v>120</v>
      </c>
      <c r="D14795" s="16">
        <v>102.1</v>
      </c>
      <c r="E14795" s="17">
        <v>33725</v>
      </c>
      <c r="F14795" s="17"/>
    </row>
    <row r="14796" spans="1:6" x14ac:dyDescent="0.25">
      <c r="A14796" s="16" t="s">
        <v>265</v>
      </c>
      <c r="B14796" s="16">
        <v>98026</v>
      </c>
      <c r="C14796" s="16">
        <v>128</v>
      </c>
      <c r="D14796" s="16">
        <v>78.599999999999994</v>
      </c>
      <c r="E14796" s="17">
        <v>28338</v>
      </c>
      <c r="F14796" s="17"/>
    </row>
    <row r="14797" spans="1:6" x14ac:dyDescent="0.25">
      <c r="A14797" s="16" t="s">
        <v>265</v>
      </c>
      <c r="B14797" s="16">
        <v>98948</v>
      </c>
      <c r="C14797" s="16">
        <v>75</v>
      </c>
      <c r="D14797" s="16">
        <v>59.7</v>
      </c>
      <c r="E14797" s="17">
        <v>24838</v>
      </c>
      <c r="F14797" s="17"/>
    </row>
    <row r="14798" spans="1:6" x14ac:dyDescent="0.25">
      <c r="A14798" s="16" t="s">
        <v>265</v>
      </c>
      <c r="B14798" s="16">
        <v>99337</v>
      </c>
      <c r="C14798" s="16">
        <v>53</v>
      </c>
      <c r="D14798" s="16">
        <v>44.8</v>
      </c>
      <c r="E14798" s="17">
        <v>33117</v>
      </c>
      <c r="F14798" s="17"/>
    </row>
    <row r="14799" spans="1:6" x14ac:dyDescent="0.25">
      <c r="A14799" s="16" t="s">
        <v>265</v>
      </c>
      <c r="B14799" s="16">
        <v>98290</v>
      </c>
      <c r="C14799" s="16">
        <v>91</v>
      </c>
      <c r="D14799" s="16">
        <v>68.900000000000006</v>
      </c>
      <c r="E14799" s="17">
        <v>32690</v>
      </c>
      <c r="F14799" s="17"/>
    </row>
    <row r="14800" spans="1:6" x14ac:dyDescent="0.25">
      <c r="A14800" s="16" t="s">
        <v>265</v>
      </c>
      <c r="B14800" s="16">
        <v>98366</v>
      </c>
      <c r="C14800" s="16">
        <v>125</v>
      </c>
      <c r="D14800" s="16">
        <v>86.8</v>
      </c>
      <c r="E14800" s="17">
        <v>29068</v>
      </c>
      <c r="F14800" s="17"/>
    </row>
    <row r="14801" spans="1:6" x14ac:dyDescent="0.25">
      <c r="A14801" s="16" t="s">
        <v>265</v>
      </c>
      <c r="B14801" s="16">
        <v>98908</v>
      </c>
      <c r="C14801" s="16">
        <v>85</v>
      </c>
      <c r="D14801" s="16">
        <v>68.900000000000006</v>
      </c>
      <c r="E14801" s="17">
        <v>24473</v>
      </c>
      <c r="F14801" s="17"/>
    </row>
    <row r="14802" spans="1:6" x14ac:dyDescent="0.25">
      <c r="A14802" s="16" t="s">
        <v>265</v>
      </c>
      <c r="B14802" s="16">
        <v>98942</v>
      </c>
      <c r="C14802" s="16">
        <v>160</v>
      </c>
      <c r="D14802" s="16">
        <v>69.900000000000006</v>
      </c>
      <c r="E14802" s="17">
        <v>34445</v>
      </c>
      <c r="F14802" s="17"/>
    </row>
    <row r="14803" spans="1:6" x14ac:dyDescent="0.25">
      <c r="A14803" s="16" t="s">
        <v>265</v>
      </c>
      <c r="B14803" s="16">
        <v>98208</v>
      </c>
      <c r="C14803" s="16">
        <v>120</v>
      </c>
      <c r="D14803" s="16">
        <v>102.1</v>
      </c>
      <c r="E14803" s="17">
        <v>33604</v>
      </c>
      <c r="F14803" s="17"/>
    </row>
    <row r="14804" spans="1:6" x14ac:dyDescent="0.25">
      <c r="A14804" s="16" t="s">
        <v>265</v>
      </c>
      <c r="B14804" s="16">
        <v>99208</v>
      </c>
      <c r="C14804" s="16">
        <v>164</v>
      </c>
      <c r="D14804" s="16">
        <v>137.5</v>
      </c>
      <c r="E14804" s="17">
        <v>33395</v>
      </c>
      <c r="F14804" s="17"/>
    </row>
    <row r="14805" spans="1:6" x14ac:dyDescent="0.25">
      <c r="A14805" s="16" t="s">
        <v>265</v>
      </c>
      <c r="B14805" s="16">
        <v>98117</v>
      </c>
      <c r="C14805" s="16">
        <v>142</v>
      </c>
      <c r="D14805" s="16">
        <v>108.9</v>
      </c>
      <c r="E14805" s="17">
        <v>24473</v>
      </c>
      <c r="F14805" s="17"/>
    </row>
    <row r="14806" spans="1:6" x14ac:dyDescent="0.25">
      <c r="A14806" s="16" t="s">
        <v>265</v>
      </c>
      <c r="B14806" s="16">
        <v>98270</v>
      </c>
      <c r="C14806" s="16">
        <v>82</v>
      </c>
      <c r="D14806" s="16">
        <v>71.900000000000006</v>
      </c>
      <c r="E14806" s="17">
        <v>33604</v>
      </c>
      <c r="F14806" s="17"/>
    </row>
    <row r="14807" spans="1:6" x14ac:dyDescent="0.25">
      <c r="A14807" s="16" t="s">
        <v>265</v>
      </c>
      <c r="B14807" s="16">
        <v>98372</v>
      </c>
      <c r="C14807" s="16">
        <v>96</v>
      </c>
      <c r="D14807" s="16">
        <v>81.400000000000006</v>
      </c>
      <c r="E14807" s="17">
        <v>26176</v>
      </c>
      <c r="F14807" s="17"/>
    </row>
    <row r="14808" spans="1:6" x14ac:dyDescent="0.25">
      <c r="A14808" s="16" t="s">
        <v>265</v>
      </c>
      <c r="B14808" s="16">
        <v>98372</v>
      </c>
      <c r="C14808" s="16">
        <v>102</v>
      </c>
      <c r="D14808" s="16">
        <v>89.1</v>
      </c>
      <c r="E14808" s="17">
        <v>32509</v>
      </c>
      <c r="F14808" s="17"/>
    </row>
    <row r="14809" spans="1:6" x14ac:dyDescent="0.25">
      <c r="A14809" s="16" t="s">
        <v>265</v>
      </c>
      <c r="B14809" s="16">
        <v>99004</v>
      </c>
      <c r="C14809" s="16">
        <v>54</v>
      </c>
      <c r="D14809" s="16">
        <v>50</v>
      </c>
      <c r="E14809" s="17">
        <v>32752</v>
      </c>
      <c r="F14809" s="17"/>
    </row>
    <row r="14810" spans="1:6" x14ac:dyDescent="0.25">
      <c r="A14810" s="16" t="s">
        <v>265</v>
      </c>
      <c r="B14810" s="16">
        <v>98903</v>
      </c>
      <c r="C14810" s="16">
        <v>88</v>
      </c>
      <c r="D14810" s="16">
        <v>56.5</v>
      </c>
      <c r="E14810" s="17">
        <v>33573</v>
      </c>
      <c r="F14810" s="17"/>
    </row>
    <row r="14811" spans="1:6" x14ac:dyDescent="0.25">
      <c r="A14811" s="16" t="s">
        <v>265</v>
      </c>
      <c r="B14811" s="16">
        <v>98177</v>
      </c>
      <c r="C14811" s="16">
        <v>140</v>
      </c>
      <c r="D14811" s="16">
        <v>107.7</v>
      </c>
      <c r="E14811" s="17">
        <v>34533</v>
      </c>
      <c r="F14811" s="17"/>
    </row>
    <row r="14812" spans="1:6" x14ac:dyDescent="0.25">
      <c r="A14812" s="16" t="s">
        <v>265</v>
      </c>
      <c r="B14812" s="16">
        <v>98520</v>
      </c>
      <c r="C14812" s="16">
        <v>105</v>
      </c>
      <c r="D14812" s="16">
        <v>68.8</v>
      </c>
      <c r="E14812" s="17">
        <v>24473</v>
      </c>
      <c r="F14812" s="17"/>
    </row>
    <row r="14813" spans="1:6" x14ac:dyDescent="0.25">
      <c r="A14813" s="16" t="s">
        <v>265</v>
      </c>
      <c r="B14813" s="16">
        <v>98855</v>
      </c>
      <c r="C14813" s="16">
        <v>42</v>
      </c>
      <c r="D14813" s="16">
        <v>39.799999999999997</v>
      </c>
      <c r="E14813" s="17">
        <v>33604</v>
      </c>
      <c r="F14813" s="17"/>
    </row>
    <row r="14814" spans="1:6" x14ac:dyDescent="0.25">
      <c r="A14814" s="16" t="s">
        <v>265</v>
      </c>
      <c r="B14814" s="16">
        <v>98034</v>
      </c>
      <c r="C14814" s="16">
        <v>190</v>
      </c>
      <c r="D14814" s="16">
        <v>114.2</v>
      </c>
      <c r="E14814" s="17">
        <v>32629</v>
      </c>
      <c r="F14814" s="17"/>
    </row>
    <row r="14815" spans="1:6" x14ac:dyDescent="0.25">
      <c r="A14815" s="16" t="s">
        <v>265</v>
      </c>
      <c r="B14815" s="16">
        <v>98501</v>
      </c>
      <c r="C14815" s="16">
        <v>28</v>
      </c>
      <c r="D14815" s="16">
        <v>23.2</v>
      </c>
      <c r="E14815" s="17">
        <v>38504</v>
      </c>
      <c r="F14815" s="17"/>
    </row>
    <row r="14816" spans="1:6" x14ac:dyDescent="0.25">
      <c r="A14816" s="16" t="s">
        <v>265</v>
      </c>
      <c r="B14816" s="16">
        <v>98674</v>
      </c>
      <c r="C14816" s="16">
        <v>62</v>
      </c>
      <c r="D14816" s="16">
        <v>55.7</v>
      </c>
      <c r="E14816" s="17">
        <v>27395</v>
      </c>
      <c r="F14816" s="17"/>
    </row>
    <row r="14817" spans="1:6" x14ac:dyDescent="0.25">
      <c r="A14817" s="16" t="s">
        <v>265</v>
      </c>
      <c r="B14817" s="16">
        <v>98506</v>
      </c>
      <c r="C14817" s="16">
        <v>152</v>
      </c>
      <c r="D14817" s="16">
        <v>123.3</v>
      </c>
      <c r="E14817" s="17">
        <v>33396</v>
      </c>
      <c r="F14817" s="17"/>
    </row>
    <row r="14818" spans="1:6" x14ac:dyDescent="0.25">
      <c r="A14818" s="16" t="s">
        <v>265</v>
      </c>
      <c r="B14818" s="16">
        <v>98002</v>
      </c>
      <c r="C14818" s="16">
        <v>118</v>
      </c>
      <c r="D14818" s="16">
        <v>80.3</v>
      </c>
      <c r="E14818" s="17">
        <v>30317</v>
      </c>
      <c r="F14818" s="17"/>
    </row>
    <row r="14819" spans="1:6" x14ac:dyDescent="0.25">
      <c r="A14819" s="16" t="s">
        <v>265</v>
      </c>
      <c r="B14819" s="16">
        <v>98103</v>
      </c>
      <c r="C14819" s="16">
        <v>116</v>
      </c>
      <c r="D14819" s="16">
        <v>102.4</v>
      </c>
      <c r="E14819" s="17">
        <v>33664</v>
      </c>
      <c r="F14819" s="17"/>
    </row>
    <row r="14820" spans="1:6" x14ac:dyDescent="0.25">
      <c r="A14820" s="16" t="s">
        <v>265</v>
      </c>
      <c r="B14820" s="16">
        <v>98052</v>
      </c>
      <c r="C14820" s="16">
        <v>139</v>
      </c>
      <c r="D14820" s="16">
        <v>74.8</v>
      </c>
      <c r="E14820" s="17">
        <v>24959</v>
      </c>
      <c r="F14820" s="17"/>
    </row>
    <row r="14821" spans="1:6" x14ac:dyDescent="0.25">
      <c r="A14821" s="16" t="s">
        <v>265</v>
      </c>
      <c r="B14821" s="16">
        <v>98801</v>
      </c>
      <c r="C14821" s="16">
        <v>100</v>
      </c>
      <c r="D14821" s="16">
        <v>70.2</v>
      </c>
      <c r="E14821" s="17">
        <v>33604</v>
      </c>
      <c r="F14821" s="17"/>
    </row>
    <row r="14822" spans="1:6" x14ac:dyDescent="0.25">
      <c r="A14822" s="16" t="s">
        <v>265</v>
      </c>
      <c r="B14822" s="16">
        <v>98272</v>
      </c>
      <c r="C14822" s="16">
        <v>92</v>
      </c>
      <c r="D14822" s="16">
        <v>80.8</v>
      </c>
      <c r="E14822" s="17">
        <v>32782</v>
      </c>
      <c r="F14822" s="17"/>
    </row>
    <row r="14823" spans="1:6" x14ac:dyDescent="0.25">
      <c r="A14823" s="16" t="s">
        <v>265</v>
      </c>
      <c r="B14823" s="16">
        <v>99301</v>
      </c>
      <c r="C14823" s="16">
        <v>108</v>
      </c>
      <c r="D14823" s="16">
        <v>58.9</v>
      </c>
      <c r="E14823" s="17">
        <v>27181</v>
      </c>
      <c r="F14823" s="17"/>
    </row>
    <row r="14824" spans="1:6" x14ac:dyDescent="0.25">
      <c r="A14824" s="16" t="s">
        <v>265</v>
      </c>
      <c r="B14824" s="16">
        <v>98052</v>
      </c>
      <c r="C14824" s="16">
        <v>61</v>
      </c>
      <c r="D14824" s="16">
        <v>57.6</v>
      </c>
      <c r="E14824" s="17">
        <v>33946</v>
      </c>
      <c r="F14824" s="17"/>
    </row>
    <row r="14825" spans="1:6" x14ac:dyDescent="0.25">
      <c r="A14825" s="16" t="s">
        <v>265</v>
      </c>
      <c r="B14825" s="16">
        <v>98119</v>
      </c>
      <c r="C14825" s="16">
        <v>50</v>
      </c>
      <c r="D14825" s="16">
        <v>31.9</v>
      </c>
      <c r="E14825" s="17">
        <v>33604</v>
      </c>
      <c r="F14825" s="17"/>
    </row>
    <row r="14826" spans="1:6" x14ac:dyDescent="0.25">
      <c r="A14826" s="16" t="s">
        <v>265</v>
      </c>
      <c r="B14826" s="16">
        <v>98404</v>
      </c>
      <c r="C14826" s="16">
        <v>102</v>
      </c>
      <c r="D14826" s="16">
        <v>94.9</v>
      </c>
      <c r="E14826" s="17">
        <v>30042</v>
      </c>
      <c r="F14826" s="17"/>
    </row>
    <row r="14827" spans="1:6" x14ac:dyDescent="0.25">
      <c r="A14827" s="16" t="s">
        <v>265</v>
      </c>
      <c r="B14827" s="16">
        <v>98003</v>
      </c>
      <c r="C14827" s="16">
        <v>120</v>
      </c>
      <c r="D14827" s="16">
        <v>105.3</v>
      </c>
      <c r="E14827" s="17">
        <v>37470</v>
      </c>
      <c r="F14827" s="17"/>
    </row>
    <row r="14828" spans="1:6" x14ac:dyDescent="0.25">
      <c r="A14828" s="16" t="s">
        <v>265</v>
      </c>
      <c r="B14828" s="16">
        <v>99202</v>
      </c>
      <c r="C14828" s="16">
        <v>85</v>
      </c>
      <c r="D14828" s="16">
        <v>63.4</v>
      </c>
      <c r="E14828" s="17">
        <v>29830</v>
      </c>
      <c r="F14828" s="17"/>
    </row>
    <row r="14829" spans="1:6" x14ac:dyDescent="0.25">
      <c r="A14829" s="16" t="s">
        <v>265</v>
      </c>
      <c r="B14829" s="16">
        <v>98550</v>
      </c>
      <c r="C14829" s="16">
        <v>109</v>
      </c>
      <c r="D14829" s="16">
        <v>67.599999999999994</v>
      </c>
      <c r="E14829" s="17">
        <v>26427</v>
      </c>
      <c r="F14829" s="17"/>
    </row>
    <row r="14830" spans="1:6" x14ac:dyDescent="0.25">
      <c r="A14830" s="16" t="s">
        <v>265</v>
      </c>
      <c r="B14830" s="16">
        <v>98007</v>
      </c>
      <c r="C14830" s="16">
        <v>129</v>
      </c>
      <c r="D14830" s="16">
        <v>56.3</v>
      </c>
      <c r="E14830" s="17">
        <v>35452</v>
      </c>
      <c r="F14830" s="17"/>
    </row>
    <row r="14831" spans="1:6" x14ac:dyDescent="0.25">
      <c r="A14831" s="16" t="s">
        <v>265</v>
      </c>
      <c r="B14831" s="16">
        <v>98112</v>
      </c>
      <c r="C14831" s="16">
        <v>35</v>
      </c>
      <c r="D14831" s="16">
        <v>33.799999999999997</v>
      </c>
      <c r="E14831" s="17">
        <v>33780</v>
      </c>
      <c r="F14831" s="17"/>
    </row>
    <row r="14832" spans="1:6" x14ac:dyDescent="0.25">
      <c r="A14832" s="16" t="s">
        <v>265</v>
      </c>
      <c r="B14832" s="16">
        <v>98506</v>
      </c>
      <c r="C14832" s="16">
        <v>135</v>
      </c>
      <c r="D14832" s="16">
        <v>86.8</v>
      </c>
      <c r="E14832" s="17">
        <v>27948</v>
      </c>
      <c r="F14832" s="17"/>
    </row>
    <row r="14833" spans="1:6" x14ac:dyDescent="0.25">
      <c r="A14833" s="16" t="s">
        <v>265</v>
      </c>
      <c r="B14833" s="16">
        <v>98104</v>
      </c>
      <c r="C14833" s="16">
        <v>34</v>
      </c>
      <c r="D14833" s="16">
        <v>33.299999999999997</v>
      </c>
      <c r="E14833" s="17">
        <v>33619</v>
      </c>
      <c r="F14833" s="17"/>
    </row>
    <row r="14834" spans="1:6" x14ac:dyDescent="0.25">
      <c r="A14834" s="16" t="s">
        <v>265</v>
      </c>
      <c r="B14834" s="16">
        <v>98003</v>
      </c>
      <c r="C14834" s="16">
        <v>93</v>
      </c>
      <c r="D14834" s="16">
        <v>91.2</v>
      </c>
      <c r="E14834" s="17">
        <v>25098</v>
      </c>
      <c r="F14834" s="17"/>
    </row>
    <row r="14835" spans="1:6" x14ac:dyDescent="0.25">
      <c r="A14835" s="16" t="s">
        <v>265</v>
      </c>
      <c r="B14835" s="16">
        <v>98409</v>
      </c>
      <c r="C14835" s="16">
        <v>124</v>
      </c>
      <c r="D14835" s="16">
        <v>94.7</v>
      </c>
      <c r="E14835" s="17">
        <v>30864</v>
      </c>
      <c r="F14835" s="17"/>
    </row>
    <row r="14836" spans="1:6" x14ac:dyDescent="0.25">
      <c r="A14836" s="16" t="s">
        <v>265</v>
      </c>
      <c r="B14836" s="16">
        <v>98225</v>
      </c>
      <c r="C14836" s="16">
        <v>52</v>
      </c>
      <c r="D14836" s="16">
        <v>40.6</v>
      </c>
      <c r="E14836" s="17">
        <v>24473</v>
      </c>
      <c r="F14836" s="17"/>
    </row>
    <row r="14837" spans="1:6" x14ac:dyDescent="0.25">
      <c r="A14837" s="16" t="s">
        <v>265</v>
      </c>
      <c r="B14837" s="16">
        <v>98055</v>
      </c>
      <c r="C14837" s="16">
        <v>60</v>
      </c>
      <c r="D14837" s="16">
        <v>35.799999999999997</v>
      </c>
      <c r="E14837" s="17">
        <v>43580</v>
      </c>
      <c r="F14837" s="17"/>
    </row>
    <row r="14838" spans="1:6" x14ac:dyDescent="0.25">
      <c r="A14838" s="16" t="s">
        <v>265</v>
      </c>
      <c r="B14838" s="16">
        <v>98021</v>
      </c>
      <c r="C14838" s="16">
        <v>99</v>
      </c>
      <c r="D14838" s="16">
        <v>87.5</v>
      </c>
      <c r="E14838" s="17">
        <v>33604</v>
      </c>
      <c r="F14838" s="17"/>
    </row>
    <row r="14839" spans="1:6" x14ac:dyDescent="0.25">
      <c r="A14839" s="16" t="s">
        <v>265</v>
      </c>
      <c r="B14839" s="16">
        <v>98273</v>
      </c>
      <c r="C14839" s="16">
        <v>121</v>
      </c>
      <c r="D14839" s="16">
        <v>63.3</v>
      </c>
      <c r="E14839" s="17">
        <v>30286</v>
      </c>
      <c r="F14839" s="17"/>
    </row>
    <row r="14840" spans="1:6" x14ac:dyDescent="0.25">
      <c r="A14840" s="16" t="s">
        <v>265</v>
      </c>
      <c r="B14840" s="16">
        <v>98109</v>
      </c>
      <c r="C14840" s="16">
        <v>46</v>
      </c>
      <c r="D14840" s="16">
        <v>36.1</v>
      </c>
      <c r="E14840" s="17">
        <v>39931</v>
      </c>
      <c r="F14840" s="17"/>
    </row>
    <row r="14841" spans="1:6" x14ac:dyDescent="0.25">
      <c r="A14841" s="16" t="s">
        <v>265</v>
      </c>
      <c r="B14841" s="16">
        <v>98409</v>
      </c>
      <c r="C14841" s="16">
        <v>147</v>
      </c>
      <c r="D14841" s="16">
        <v>106.5</v>
      </c>
      <c r="E14841" s="17">
        <v>25873</v>
      </c>
      <c r="F14841" s="17"/>
    </row>
    <row r="14842" spans="1:6" x14ac:dyDescent="0.25">
      <c r="A14842" s="16" t="s">
        <v>265</v>
      </c>
      <c r="B14842" s="16">
        <v>99111</v>
      </c>
      <c r="C14842" s="16">
        <v>55</v>
      </c>
      <c r="D14842" s="16">
        <v>35.700000000000003</v>
      </c>
      <c r="E14842" s="17">
        <v>28474</v>
      </c>
      <c r="F14842" s="17"/>
    </row>
    <row r="14843" spans="1:6" x14ac:dyDescent="0.25">
      <c r="A14843" s="16" t="s">
        <v>265</v>
      </c>
      <c r="B14843" s="16">
        <v>98812</v>
      </c>
      <c r="C14843" s="16">
        <v>54</v>
      </c>
      <c r="D14843" s="16">
        <v>47.3</v>
      </c>
      <c r="E14843" s="17">
        <v>33604</v>
      </c>
      <c r="F14843" s="17"/>
    </row>
    <row r="14844" spans="1:6" x14ac:dyDescent="0.25">
      <c r="A14844" s="16" t="s">
        <v>265</v>
      </c>
      <c r="B14844" s="16">
        <v>98368</v>
      </c>
      <c r="C14844" s="16">
        <v>94</v>
      </c>
      <c r="D14844" s="16">
        <v>51.8</v>
      </c>
      <c r="E14844" s="17">
        <v>31722</v>
      </c>
      <c r="F14844" s="17"/>
    </row>
    <row r="14845" spans="1:6" x14ac:dyDescent="0.25">
      <c r="A14845" s="16" t="s">
        <v>265</v>
      </c>
      <c r="B14845" s="16">
        <v>98092</v>
      </c>
      <c r="C14845" s="16">
        <v>36</v>
      </c>
      <c r="D14845" s="16">
        <v>36.5</v>
      </c>
      <c r="E14845" s="17">
        <v>42667</v>
      </c>
      <c r="F14845" s="17"/>
    </row>
    <row r="14846" spans="1:6" x14ac:dyDescent="0.25">
      <c r="A14846" s="16" t="s">
        <v>265</v>
      </c>
      <c r="B14846" s="16">
        <v>98144</v>
      </c>
      <c r="C14846" s="16">
        <v>165</v>
      </c>
      <c r="D14846" s="16">
        <v>126.8</v>
      </c>
      <c r="E14846" s="17">
        <v>28672</v>
      </c>
      <c r="F14846" s="17"/>
    </row>
    <row r="14847" spans="1:6" x14ac:dyDescent="0.25">
      <c r="A14847" s="16" t="s">
        <v>265</v>
      </c>
      <c r="B14847" s="16">
        <v>98284</v>
      </c>
      <c r="C14847" s="16">
        <v>150</v>
      </c>
      <c r="D14847" s="16">
        <v>76.400000000000006</v>
      </c>
      <c r="E14847" s="17">
        <v>32264</v>
      </c>
      <c r="F14847" s="17"/>
    </row>
    <row r="14848" spans="1:6" x14ac:dyDescent="0.25">
      <c r="A14848" s="16" t="s">
        <v>265</v>
      </c>
      <c r="B14848" s="16">
        <v>98002</v>
      </c>
      <c r="C14848" s="16">
        <v>100</v>
      </c>
      <c r="D14848" s="16">
        <v>81.3</v>
      </c>
      <c r="E14848" s="17">
        <v>32737</v>
      </c>
      <c r="F14848" s="17"/>
    </row>
    <row r="14849" spans="1:6" x14ac:dyDescent="0.25">
      <c r="A14849" s="16" t="s">
        <v>265</v>
      </c>
      <c r="B14849" s="16">
        <v>98264</v>
      </c>
      <c r="C14849" s="16">
        <v>142</v>
      </c>
      <c r="D14849" s="16">
        <v>126.5</v>
      </c>
      <c r="E14849" s="17">
        <v>33604</v>
      </c>
      <c r="F14849" s="17"/>
    </row>
    <row r="14850" spans="1:6" x14ac:dyDescent="0.25">
      <c r="A14850" s="16" t="s">
        <v>265</v>
      </c>
      <c r="B14850" s="16">
        <v>98004</v>
      </c>
      <c r="C14850" s="16">
        <v>54</v>
      </c>
      <c r="D14850" s="16">
        <v>31.2</v>
      </c>
      <c r="E14850" s="17">
        <v>33049</v>
      </c>
      <c r="F14850" s="17"/>
    </row>
    <row r="14851" spans="1:6" x14ac:dyDescent="0.25">
      <c r="A14851" s="16" t="s">
        <v>265</v>
      </c>
      <c r="B14851" s="16">
        <v>99114</v>
      </c>
      <c r="C14851" s="16">
        <v>92</v>
      </c>
      <c r="D14851" s="16">
        <v>70.3</v>
      </c>
      <c r="E14851" s="17">
        <v>30560</v>
      </c>
      <c r="F14851" s="17"/>
    </row>
    <row r="14852" spans="1:6" x14ac:dyDescent="0.25">
      <c r="A14852" s="16" t="s">
        <v>265</v>
      </c>
      <c r="B14852" s="16">
        <v>98902</v>
      </c>
      <c r="C14852" s="16">
        <v>78</v>
      </c>
      <c r="D14852" s="16">
        <v>52.7</v>
      </c>
      <c r="E14852" s="17">
        <v>33604</v>
      </c>
      <c r="F14852" s="17"/>
    </row>
    <row r="14853" spans="1:6" x14ac:dyDescent="0.25">
      <c r="A14853" s="16" t="s">
        <v>265</v>
      </c>
      <c r="B14853" s="16">
        <v>98372</v>
      </c>
      <c r="C14853" s="16">
        <v>117</v>
      </c>
      <c r="D14853" s="16">
        <v>102.7</v>
      </c>
      <c r="E14853" s="17">
        <v>31635</v>
      </c>
      <c r="F14853" s="17"/>
    </row>
    <row r="14854" spans="1:6" x14ac:dyDescent="0.25">
      <c r="A14854" s="16" t="s">
        <v>265</v>
      </c>
      <c r="B14854" s="16">
        <v>98382</v>
      </c>
      <c r="C14854" s="16">
        <v>100</v>
      </c>
      <c r="D14854" s="16">
        <v>92.8</v>
      </c>
      <c r="E14854" s="17">
        <v>25477</v>
      </c>
      <c r="F14854" s="17"/>
    </row>
    <row r="14855" spans="1:6" x14ac:dyDescent="0.25">
      <c r="A14855" s="16" t="s">
        <v>265</v>
      </c>
      <c r="B14855" s="16">
        <v>98108</v>
      </c>
      <c r="C14855" s="16">
        <v>48</v>
      </c>
      <c r="D14855" s="16">
        <v>23.4</v>
      </c>
      <c r="E14855" s="17">
        <v>34747</v>
      </c>
      <c r="F14855" s="17"/>
    </row>
    <row r="14856" spans="1:6" x14ac:dyDescent="0.25">
      <c r="A14856" s="16" t="s">
        <v>265</v>
      </c>
      <c r="B14856" s="16">
        <v>98022</v>
      </c>
      <c r="C14856" s="16">
        <v>92</v>
      </c>
      <c r="D14856" s="16">
        <v>64</v>
      </c>
      <c r="E14856" s="17">
        <v>33543</v>
      </c>
      <c r="F14856" s="17"/>
    </row>
    <row r="14857" spans="1:6" x14ac:dyDescent="0.25">
      <c r="A14857" s="16" t="s">
        <v>265</v>
      </c>
      <c r="B14857" s="16">
        <v>98902</v>
      </c>
      <c r="C14857" s="16">
        <v>101</v>
      </c>
      <c r="D14857" s="16">
        <v>97.5</v>
      </c>
      <c r="E14857" s="17">
        <v>24473</v>
      </c>
      <c r="F14857" s="17"/>
    </row>
    <row r="14858" spans="1:6" x14ac:dyDescent="0.25">
      <c r="A14858" s="16" t="s">
        <v>265</v>
      </c>
      <c r="B14858" s="16">
        <v>99205</v>
      </c>
      <c r="C14858" s="16">
        <v>101</v>
      </c>
      <c r="D14858" s="16">
        <v>91.1</v>
      </c>
      <c r="E14858" s="17">
        <v>33664</v>
      </c>
      <c r="F14858" s="17"/>
    </row>
    <row r="14859" spans="1:6" x14ac:dyDescent="0.25">
      <c r="A14859" s="16" t="s">
        <v>265</v>
      </c>
      <c r="B14859" s="16">
        <v>98444</v>
      </c>
      <c r="C14859" s="16">
        <v>150</v>
      </c>
      <c r="D14859" s="16">
        <v>98.7</v>
      </c>
      <c r="E14859" s="17">
        <v>30376</v>
      </c>
      <c r="F14859" s="17"/>
    </row>
    <row r="14860" spans="1:6" x14ac:dyDescent="0.25">
      <c r="A14860" s="16" t="s">
        <v>265</v>
      </c>
      <c r="B14860" s="16">
        <v>98003</v>
      </c>
      <c r="C14860" s="16">
        <v>70</v>
      </c>
      <c r="D14860" s="16">
        <v>46.3</v>
      </c>
      <c r="E14860" s="17">
        <v>37784</v>
      </c>
      <c r="F14860" s="17"/>
    </row>
    <row r="14861" spans="1:6" x14ac:dyDescent="0.25">
      <c r="A14861" s="16" t="s">
        <v>265</v>
      </c>
      <c r="B14861" s="16">
        <v>98664</v>
      </c>
      <c r="C14861" s="16">
        <v>92</v>
      </c>
      <c r="D14861" s="16">
        <v>34.799999999999997</v>
      </c>
      <c r="E14861" s="17">
        <v>29875</v>
      </c>
      <c r="F14861" s="17"/>
    </row>
    <row r="14862" spans="1:6" x14ac:dyDescent="0.25">
      <c r="A14862" s="16" t="s">
        <v>265</v>
      </c>
      <c r="B14862" s="16">
        <v>98499</v>
      </c>
      <c r="C14862" s="16">
        <v>80</v>
      </c>
      <c r="D14862" s="16">
        <v>68.099999999999994</v>
      </c>
      <c r="E14862" s="17">
        <v>32715</v>
      </c>
      <c r="F14862" s="17"/>
    </row>
    <row r="14863" spans="1:6" x14ac:dyDescent="0.25">
      <c r="A14863" s="16" t="s">
        <v>265</v>
      </c>
      <c r="B14863" s="16">
        <v>98604</v>
      </c>
      <c r="C14863" s="16">
        <v>83</v>
      </c>
      <c r="D14863" s="16">
        <v>46.7</v>
      </c>
      <c r="E14863" s="17">
        <v>32576</v>
      </c>
      <c r="F14863" s="17"/>
    </row>
    <row r="14864" spans="1:6" x14ac:dyDescent="0.25">
      <c r="A14864" s="16" t="s">
        <v>265</v>
      </c>
      <c r="B14864" s="16">
        <v>99022</v>
      </c>
      <c r="C14864" s="16">
        <v>93</v>
      </c>
      <c r="D14864" s="16">
        <v>91</v>
      </c>
      <c r="E14864" s="17">
        <v>34477</v>
      </c>
      <c r="F14864" s="17"/>
    </row>
    <row r="14865" spans="1:6" x14ac:dyDescent="0.25">
      <c r="A14865" s="16" t="s">
        <v>265</v>
      </c>
      <c r="B14865" s="16">
        <v>98632</v>
      </c>
      <c r="C14865" s="16">
        <v>140</v>
      </c>
      <c r="D14865" s="16">
        <v>101.2</v>
      </c>
      <c r="E14865" s="17">
        <v>30498</v>
      </c>
      <c r="F14865" s="17"/>
    </row>
    <row r="14866" spans="1:6" x14ac:dyDescent="0.25">
      <c r="A14866" s="16" t="s">
        <v>265</v>
      </c>
      <c r="B14866" s="16">
        <v>99218</v>
      </c>
      <c r="C14866" s="16">
        <v>120</v>
      </c>
      <c r="D14866" s="16">
        <v>93.9</v>
      </c>
      <c r="E14866" s="17">
        <v>33086</v>
      </c>
      <c r="F14866" s="17"/>
    </row>
    <row r="14867" spans="1:6" x14ac:dyDescent="0.25">
      <c r="A14867" s="16" t="s">
        <v>265</v>
      </c>
      <c r="B14867" s="16">
        <v>98926</v>
      </c>
      <c r="C14867" s="16">
        <v>74</v>
      </c>
      <c r="D14867" s="16">
        <v>59.6</v>
      </c>
      <c r="E14867" s="17">
        <v>29941</v>
      </c>
      <c r="F14867" s="17"/>
    </row>
    <row r="14868" spans="1:6" x14ac:dyDescent="0.25">
      <c r="A14868" s="16" t="s">
        <v>265</v>
      </c>
      <c r="B14868" s="16">
        <v>98503</v>
      </c>
      <c r="C14868" s="16">
        <v>155</v>
      </c>
      <c r="D14868" s="16">
        <v>121.3</v>
      </c>
      <c r="E14868" s="17">
        <v>24473</v>
      </c>
      <c r="F14868" s="17"/>
    </row>
    <row r="14869" spans="1:6" x14ac:dyDescent="0.25">
      <c r="A14869" s="16" t="s">
        <v>265</v>
      </c>
      <c r="B14869" s="16">
        <v>98133</v>
      </c>
      <c r="C14869" s="16">
        <v>90</v>
      </c>
      <c r="D14869" s="16">
        <v>57.2</v>
      </c>
      <c r="E14869" s="17">
        <v>26177</v>
      </c>
      <c r="F14869" s="17"/>
    </row>
    <row r="14870" spans="1:6" x14ac:dyDescent="0.25">
      <c r="A14870" s="16" t="s">
        <v>265</v>
      </c>
      <c r="B14870" s="16">
        <v>99202</v>
      </c>
      <c r="C14870" s="16">
        <v>162</v>
      </c>
      <c r="D14870" s="16">
        <v>99.1</v>
      </c>
      <c r="E14870" s="17">
        <v>33761</v>
      </c>
      <c r="F14870" s="17"/>
    </row>
    <row r="14871" spans="1:6" x14ac:dyDescent="0.25">
      <c r="A14871" s="16" t="s">
        <v>265</v>
      </c>
      <c r="B14871" s="16">
        <v>99362</v>
      </c>
      <c r="C14871" s="16">
        <v>99</v>
      </c>
      <c r="D14871" s="16">
        <v>78.8</v>
      </c>
      <c r="E14871" s="17">
        <v>26604</v>
      </c>
      <c r="F14871" s="17"/>
    </row>
    <row r="14872" spans="1:6" x14ac:dyDescent="0.25">
      <c r="A14872" s="16" t="s">
        <v>265</v>
      </c>
      <c r="B14872" s="16">
        <v>99336</v>
      </c>
      <c r="C14872" s="16">
        <v>136</v>
      </c>
      <c r="D14872" s="16">
        <v>62.9</v>
      </c>
      <c r="E14872" s="17">
        <v>27181</v>
      </c>
      <c r="F14872" s="17"/>
    </row>
    <row r="14873" spans="1:6" x14ac:dyDescent="0.25">
      <c r="A14873" s="16" t="s">
        <v>265</v>
      </c>
      <c r="B14873" s="16">
        <v>98584</v>
      </c>
      <c r="C14873" s="16">
        <v>135</v>
      </c>
      <c r="D14873" s="16">
        <v>92.1</v>
      </c>
      <c r="E14873" s="17">
        <v>29221</v>
      </c>
      <c r="F14873" s="17"/>
    </row>
    <row r="14874" spans="1:6" x14ac:dyDescent="0.25">
      <c r="A14874" s="16" t="s">
        <v>265</v>
      </c>
      <c r="B14874" s="16">
        <v>98683</v>
      </c>
      <c r="C14874" s="16">
        <v>88</v>
      </c>
      <c r="D14874" s="16">
        <v>85.1</v>
      </c>
      <c r="E14874" s="17">
        <v>33482</v>
      </c>
      <c r="F14874" s="17"/>
    </row>
    <row r="14875" spans="1:6" x14ac:dyDescent="0.25">
      <c r="A14875" s="16" t="s">
        <v>265</v>
      </c>
      <c r="B14875" s="16">
        <v>98408</v>
      </c>
      <c r="C14875" s="16">
        <v>123</v>
      </c>
      <c r="D14875" s="16">
        <v>94.4</v>
      </c>
      <c r="E14875" s="17">
        <v>34207</v>
      </c>
      <c r="F14875" s="17"/>
    </row>
    <row r="14876" spans="1:6" x14ac:dyDescent="0.25">
      <c r="A14876" s="16" t="s">
        <v>265</v>
      </c>
      <c r="B14876" s="16">
        <v>98055</v>
      </c>
      <c r="C14876" s="16">
        <v>136</v>
      </c>
      <c r="D14876" s="16">
        <v>89.9</v>
      </c>
      <c r="E14876" s="17">
        <v>25720</v>
      </c>
      <c r="F14876" s="17"/>
    </row>
    <row r="14877" spans="1:6" x14ac:dyDescent="0.25">
      <c r="A14877" s="16" t="s">
        <v>265</v>
      </c>
      <c r="B14877" s="16">
        <v>98198</v>
      </c>
      <c r="C14877" s="16">
        <v>96</v>
      </c>
      <c r="D14877" s="16">
        <v>82.7</v>
      </c>
      <c r="E14877" s="17">
        <v>33604</v>
      </c>
      <c r="F14877" s="17"/>
    </row>
    <row r="14878" spans="1:6" x14ac:dyDescent="0.25">
      <c r="A14878" s="16" t="s">
        <v>265</v>
      </c>
      <c r="B14878" s="16">
        <v>98225</v>
      </c>
      <c r="C14878" s="16">
        <v>120</v>
      </c>
      <c r="D14878" s="16">
        <v>82.6</v>
      </c>
      <c r="E14878" s="17">
        <v>31472</v>
      </c>
      <c r="F14878" s="17"/>
    </row>
    <row r="14879" spans="1:6" x14ac:dyDescent="0.25">
      <c r="A14879" s="16" t="s">
        <v>265</v>
      </c>
      <c r="B14879" s="16">
        <v>98360</v>
      </c>
      <c r="C14879" s="16">
        <v>97</v>
      </c>
      <c r="D14879" s="16">
        <v>86.7</v>
      </c>
      <c r="E14879" s="17">
        <v>39083</v>
      </c>
      <c r="F14879" s="17"/>
    </row>
    <row r="14880" spans="1:6" x14ac:dyDescent="0.25">
      <c r="A14880" s="16" t="s">
        <v>265</v>
      </c>
      <c r="B14880" s="16">
        <v>98110</v>
      </c>
      <c r="C14880" s="16">
        <v>69</v>
      </c>
      <c r="D14880" s="16">
        <v>54.2</v>
      </c>
      <c r="E14880" s="17">
        <v>32478</v>
      </c>
      <c r="F14880" s="17"/>
    </row>
    <row r="14881" spans="1:6" x14ac:dyDescent="0.25">
      <c r="A14881" s="16" t="s">
        <v>265</v>
      </c>
      <c r="B14881" s="16">
        <v>98223</v>
      </c>
      <c r="C14881" s="16">
        <v>76</v>
      </c>
      <c r="D14881" s="16">
        <v>54.4</v>
      </c>
      <c r="E14881" s="17">
        <v>32782</v>
      </c>
      <c r="F14881" s="17"/>
    </row>
    <row r="14882" spans="1:6" x14ac:dyDescent="0.25">
      <c r="A14882" s="16" t="s">
        <v>265</v>
      </c>
      <c r="B14882" s="16">
        <v>98331</v>
      </c>
      <c r="C14882" s="16">
        <v>20</v>
      </c>
      <c r="D14882" s="16">
        <v>12</v>
      </c>
      <c r="E14882" s="17">
        <v>31736</v>
      </c>
      <c r="F14882" s="17"/>
    </row>
    <row r="14883" spans="1:6" x14ac:dyDescent="0.25">
      <c r="A14883" s="16" t="s">
        <v>265</v>
      </c>
      <c r="B14883" s="16">
        <v>98335</v>
      </c>
      <c r="C14883" s="16">
        <v>120</v>
      </c>
      <c r="D14883" s="16">
        <v>80.900000000000006</v>
      </c>
      <c r="E14883" s="17">
        <v>33604</v>
      </c>
      <c r="F14883" s="17"/>
    </row>
    <row r="14884" spans="1:6" x14ac:dyDescent="0.25">
      <c r="A14884" s="16" t="s">
        <v>265</v>
      </c>
      <c r="B14884" s="16">
        <v>98230</v>
      </c>
      <c r="C14884" s="16">
        <v>57</v>
      </c>
      <c r="D14884" s="16">
        <v>47.3</v>
      </c>
      <c r="E14884" s="17">
        <v>33482</v>
      </c>
      <c r="F14884" s="17"/>
    </row>
    <row r="14885" spans="1:6" x14ac:dyDescent="0.25">
      <c r="A14885" s="16" t="s">
        <v>265</v>
      </c>
      <c r="B14885" s="16">
        <v>98225</v>
      </c>
      <c r="C14885" s="16">
        <v>102</v>
      </c>
      <c r="D14885" s="16">
        <v>68.7</v>
      </c>
      <c r="E14885" s="17">
        <v>24473</v>
      </c>
      <c r="F14885" s="17"/>
    </row>
    <row r="14886" spans="1:6" x14ac:dyDescent="0.25">
      <c r="A14886" s="16" t="s">
        <v>265</v>
      </c>
      <c r="B14886" s="16">
        <v>98109</v>
      </c>
      <c r="C14886" s="16">
        <v>120</v>
      </c>
      <c r="D14886" s="16">
        <v>111.4</v>
      </c>
      <c r="E14886" s="17">
        <v>27820</v>
      </c>
      <c r="F14886" s="17"/>
    </row>
    <row r="14887" spans="1:6" x14ac:dyDescent="0.25">
      <c r="A14887" s="16" t="s">
        <v>265</v>
      </c>
      <c r="B14887" s="16">
        <v>98155</v>
      </c>
      <c r="C14887" s="16">
        <v>115</v>
      </c>
      <c r="D14887" s="16">
        <v>95.8</v>
      </c>
      <c r="E14887" s="17">
        <v>24473</v>
      </c>
      <c r="F14887" s="17"/>
    </row>
    <row r="14888" spans="1:6" x14ac:dyDescent="0.25">
      <c r="A14888" s="16" t="s">
        <v>265</v>
      </c>
      <c r="B14888" s="16">
        <v>98029</v>
      </c>
      <c r="C14888" s="16">
        <v>117</v>
      </c>
      <c r="D14888" s="16">
        <v>93.5</v>
      </c>
      <c r="E14888" s="17">
        <v>33604</v>
      </c>
      <c r="F14888" s="17"/>
    </row>
    <row r="14889" spans="1:6" x14ac:dyDescent="0.25">
      <c r="A14889" s="16" t="s">
        <v>265</v>
      </c>
      <c r="B14889" s="16">
        <v>98531</v>
      </c>
      <c r="C14889" s="16">
        <v>42</v>
      </c>
      <c r="D14889" s="16">
        <v>37.799999999999997</v>
      </c>
      <c r="E14889" s="17">
        <v>33604</v>
      </c>
      <c r="F14889" s="17"/>
    </row>
    <row r="14890" spans="1:6" x14ac:dyDescent="0.25">
      <c r="A14890" s="16" t="s">
        <v>265</v>
      </c>
      <c r="B14890" s="16">
        <v>98312</v>
      </c>
      <c r="C14890" s="16">
        <v>98</v>
      </c>
      <c r="D14890" s="16">
        <v>87.8</v>
      </c>
      <c r="E14890" s="17">
        <v>27894</v>
      </c>
      <c r="F14890" s="17"/>
    </row>
    <row r="14891" spans="1:6" x14ac:dyDescent="0.25">
      <c r="A14891" s="16" t="s">
        <v>265</v>
      </c>
      <c r="B14891" s="16">
        <v>98335</v>
      </c>
      <c r="C14891" s="16">
        <v>108</v>
      </c>
      <c r="D14891" s="16">
        <v>82</v>
      </c>
      <c r="E14891" s="17">
        <v>35405</v>
      </c>
      <c r="F14891" s="17"/>
    </row>
    <row r="14892" spans="1:6" x14ac:dyDescent="0.25">
      <c r="A14892" s="16" t="s">
        <v>265</v>
      </c>
      <c r="B14892" s="16">
        <v>98801</v>
      </c>
      <c r="C14892" s="16">
        <v>55</v>
      </c>
      <c r="D14892" s="16">
        <v>48.3</v>
      </c>
      <c r="E14892" s="17">
        <v>33420</v>
      </c>
      <c r="F14892" s="17"/>
    </row>
    <row r="14893" spans="1:6" x14ac:dyDescent="0.25">
      <c r="A14893" s="16" t="s">
        <v>265</v>
      </c>
      <c r="B14893" s="16">
        <v>99218</v>
      </c>
      <c r="C14893" s="16">
        <v>119</v>
      </c>
      <c r="D14893" s="16">
        <v>104.3</v>
      </c>
      <c r="E14893" s="17">
        <v>35193</v>
      </c>
      <c r="F14893" s="17"/>
    </row>
    <row r="14894" spans="1:6" x14ac:dyDescent="0.25">
      <c r="A14894" s="16" t="s">
        <v>265</v>
      </c>
      <c r="B14894" s="16">
        <v>98632</v>
      </c>
      <c r="C14894" s="16">
        <v>74</v>
      </c>
      <c r="D14894" s="16">
        <v>57.5</v>
      </c>
      <c r="E14894" s="17">
        <v>32874</v>
      </c>
      <c r="F14894" s="17"/>
    </row>
    <row r="14895" spans="1:6" x14ac:dyDescent="0.25">
      <c r="A14895" s="16" t="s">
        <v>265</v>
      </c>
      <c r="B14895" s="16">
        <v>98037</v>
      </c>
      <c r="C14895" s="16">
        <v>113</v>
      </c>
      <c r="D14895" s="16">
        <v>101.8</v>
      </c>
      <c r="E14895" s="17">
        <v>32267</v>
      </c>
      <c r="F14895" s="17"/>
    </row>
    <row r="14896" spans="1:6" x14ac:dyDescent="0.25">
      <c r="A14896" s="16" t="s">
        <v>265</v>
      </c>
      <c r="B14896" s="16">
        <v>98465</v>
      </c>
      <c r="C14896" s="16">
        <v>60</v>
      </c>
      <c r="D14896" s="16">
        <v>39.1</v>
      </c>
      <c r="E14896" s="17">
        <v>42821</v>
      </c>
      <c r="F14896" s="17"/>
    </row>
    <row r="14897" spans="1:6" x14ac:dyDescent="0.25">
      <c r="A14897" s="16" t="s">
        <v>265</v>
      </c>
      <c r="B14897" s="16">
        <v>99218</v>
      </c>
      <c r="C14897" s="16">
        <v>20</v>
      </c>
      <c r="D14897" s="16">
        <v>11.6</v>
      </c>
      <c r="E14897" s="17">
        <v>37306</v>
      </c>
      <c r="F14897" s="17"/>
    </row>
    <row r="14898" spans="1:6" x14ac:dyDescent="0.25">
      <c r="A14898" s="16" t="s">
        <v>265</v>
      </c>
      <c r="B14898" s="16">
        <v>98292</v>
      </c>
      <c r="C14898" s="16">
        <v>59</v>
      </c>
      <c r="D14898" s="16">
        <v>46.8</v>
      </c>
      <c r="E14898" s="17">
        <v>33604</v>
      </c>
      <c r="F14898" s="17"/>
    </row>
    <row r="14899" spans="1:6" x14ac:dyDescent="0.25">
      <c r="A14899" s="16" t="s">
        <v>265</v>
      </c>
      <c r="B14899" s="16">
        <v>98198</v>
      </c>
      <c r="C14899" s="16">
        <v>148</v>
      </c>
      <c r="D14899" s="16">
        <v>120.8</v>
      </c>
      <c r="E14899" s="17">
        <v>33725</v>
      </c>
      <c r="F14899" s="17"/>
    </row>
    <row r="14900" spans="1:6" x14ac:dyDescent="0.25">
      <c r="A14900" s="16" t="s">
        <v>265</v>
      </c>
      <c r="B14900" s="16">
        <v>98225</v>
      </c>
      <c r="C14900" s="16">
        <v>84</v>
      </c>
      <c r="D14900" s="16">
        <v>69.400000000000006</v>
      </c>
      <c r="E14900" s="17">
        <v>26816</v>
      </c>
      <c r="F14900" s="17"/>
    </row>
    <row r="14901" spans="1:6" x14ac:dyDescent="0.25">
      <c r="A14901" s="16" t="s">
        <v>265</v>
      </c>
      <c r="B14901" s="16">
        <v>99016</v>
      </c>
      <c r="C14901" s="16">
        <v>97</v>
      </c>
      <c r="D14901" s="16">
        <v>89.5</v>
      </c>
      <c r="E14901" s="17">
        <v>24473</v>
      </c>
      <c r="F14901" s="17"/>
    </row>
    <row r="14902" spans="1:6" x14ac:dyDescent="0.25">
      <c r="A14902" s="16" t="s">
        <v>265</v>
      </c>
      <c r="B14902" s="16">
        <v>99207</v>
      </c>
      <c r="C14902" s="16">
        <v>100</v>
      </c>
      <c r="D14902" s="16">
        <v>70.900000000000006</v>
      </c>
      <c r="E14902" s="17">
        <v>24473</v>
      </c>
      <c r="F14902" s="17"/>
    </row>
    <row r="14903" spans="1:6" x14ac:dyDescent="0.25">
      <c r="A14903" s="16" t="s">
        <v>265</v>
      </c>
      <c r="B14903" s="16">
        <v>98290</v>
      </c>
      <c r="C14903" s="16">
        <v>125</v>
      </c>
      <c r="D14903" s="16">
        <v>108.8</v>
      </c>
      <c r="E14903" s="17">
        <v>33604</v>
      </c>
      <c r="F14903" s="17"/>
    </row>
    <row r="14904" spans="1:6" x14ac:dyDescent="0.25">
      <c r="A14904" s="16" t="s">
        <v>265</v>
      </c>
      <c r="B14904" s="16">
        <v>98908</v>
      </c>
      <c r="C14904" s="16">
        <v>75</v>
      </c>
      <c r="D14904" s="16">
        <v>72.8</v>
      </c>
      <c r="E14904" s="17">
        <v>33025</v>
      </c>
      <c r="F14904" s="17"/>
    </row>
    <row r="14905" spans="1:6" x14ac:dyDescent="0.25">
      <c r="A14905" s="16" t="s">
        <v>265</v>
      </c>
      <c r="B14905" s="16">
        <v>98362</v>
      </c>
      <c r="C14905" s="16">
        <v>101</v>
      </c>
      <c r="D14905" s="16">
        <v>79</v>
      </c>
      <c r="E14905" s="17">
        <v>25037</v>
      </c>
      <c r="F14905" s="17"/>
    </row>
    <row r="14906" spans="1:6" x14ac:dyDescent="0.25">
      <c r="A14906" s="16" t="s">
        <v>265</v>
      </c>
      <c r="B14906" s="16">
        <v>98146</v>
      </c>
      <c r="C14906" s="16">
        <v>140</v>
      </c>
      <c r="D14906" s="16">
        <v>98.8</v>
      </c>
      <c r="E14906" s="17">
        <v>30348</v>
      </c>
      <c r="F14906" s="17"/>
    </row>
    <row r="14907" spans="1:6" x14ac:dyDescent="0.25">
      <c r="A14907" s="16" t="s">
        <v>265</v>
      </c>
      <c r="B14907" s="16">
        <v>98225</v>
      </c>
      <c r="C14907" s="16">
        <v>70</v>
      </c>
      <c r="D14907" s="16">
        <v>56.6</v>
      </c>
      <c r="E14907" s="17">
        <v>33329</v>
      </c>
      <c r="F14907" s="17"/>
    </row>
    <row r="14908" spans="1:6" x14ac:dyDescent="0.25">
      <c r="A14908" s="16" t="s">
        <v>265</v>
      </c>
      <c r="B14908" s="16">
        <v>98663</v>
      </c>
      <c r="C14908" s="16">
        <v>89</v>
      </c>
      <c r="D14908" s="16">
        <v>68.5</v>
      </c>
      <c r="E14908" s="17">
        <v>32661</v>
      </c>
      <c r="F14908" s="17"/>
    </row>
    <row r="14909" spans="1:6" x14ac:dyDescent="0.25">
      <c r="A14909" s="16" t="s">
        <v>265</v>
      </c>
      <c r="B14909" s="16">
        <v>98003</v>
      </c>
      <c r="C14909" s="16">
        <v>147</v>
      </c>
      <c r="D14909" s="16">
        <v>93.4</v>
      </c>
      <c r="E14909" s="17">
        <v>31925</v>
      </c>
      <c r="F14909" s="17"/>
    </row>
    <row r="14910" spans="1:6" x14ac:dyDescent="0.25">
      <c r="A14910" s="16" t="s">
        <v>265</v>
      </c>
      <c r="B14910" s="16">
        <v>98310</v>
      </c>
      <c r="C14910" s="16">
        <v>102</v>
      </c>
      <c r="D14910" s="16">
        <v>96.2</v>
      </c>
      <c r="E14910" s="17">
        <v>31035</v>
      </c>
      <c r="F14910" s="17"/>
    </row>
    <row r="14911" spans="1:6" x14ac:dyDescent="0.25">
      <c r="A14911" s="16" t="s">
        <v>265</v>
      </c>
      <c r="B14911" s="16">
        <v>98026</v>
      </c>
      <c r="C14911" s="16">
        <v>80</v>
      </c>
      <c r="D14911" s="16">
        <v>61.6</v>
      </c>
      <c r="E14911" s="17">
        <v>42438</v>
      </c>
      <c r="F14911" s="17"/>
    </row>
    <row r="14912" spans="1:6" x14ac:dyDescent="0.25">
      <c r="A14912" s="16" t="s">
        <v>265</v>
      </c>
      <c r="B14912" s="16">
        <v>98031</v>
      </c>
      <c r="C14912" s="16">
        <v>91</v>
      </c>
      <c r="D14912" s="16">
        <v>83.6</v>
      </c>
      <c r="E14912" s="17">
        <v>39762</v>
      </c>
      <c r="F14912" s="17"/>
    </row>
    <row r="14913" spans="1:6" x14ac:dyDescent="0.25">
      <c r="A14913" s="16" t="s">
        <v>265</v>
      </c>
      <c r="B14913" s="16">
        <v>98116</v>
      </c>
      <c r="C14913" s="16">
        <v>137</v>
      </c>
      <c r="D14913" s="16">
        <v>109.6</v>
      </c>
      <c r="E14913" s="17">
        <v>30256</v>
      </c>
      <c r="F14913" s="17"/>
    </row>
    <row r="14914" spans="1:6" x14ac:dyDescent="0.25">
      <c r="A14914" s="16" t="s">
        <v>266</v>
      </c>
      <c r="B14914" s="16">
        <v>53223</v>
      </c>
      <c r="C14914" s="16">
        <v>87</v>
      </c>
      <c r="D14914" s="16">
        <v>79.7</v>
      </c>
      <c r="E14914" s="17">
        <v>33878</v>
      </c>
      <c r="F14914" s="17"/>
    </row>
    <row r="14915" spans="1:6" x14ac:dyDescent="0.25">
      <c r="A14915" s="16" t="s">
        <v>266</v>
      </c>
      <c r="B14915" s="16">
        <v>54758</v>
      </c>
      <c r="C14915" s="16">
        <v>40</v>
      </c>
      <c r="D14915" s="16">
        <v>35.299999999999997</v>
      </c>
      <c r="E14915" s="17">
        <v>41365</v>
      </c>
      <c r="F14915" s="17"/>
    </row>
    <row r="14916" spans="1:6" x14ac:dyDescent="0.25">
      <c r="A14916" s="16" t="s">
        <v>266</v>
      </c>
      <c r="B14916" s="16">
        <v>53809</v>
      </c>
      <c r="C14916" s="16">
        <v>62</v>
      </c>
      <c r="D14916" s="16">
        <v>50.1</v>
      </c>
      <c r="E14916" s="17">
        <v>32642</v>
      </c>
      <c r="F14916" s="17"/>
    </row>
    <row r="14917" spans="1:6" x14ac:dyDescent="0.25">
      <c r="A14917" s="16" t="s">
        <v>266</v>
      </c>
      <c r="B14917" s="16">
        <v>54806</v>
      </c>
      <c r="C14917" s="16">
        <v>117</v>
      </c>
      <c r="D14917" s="16">
        <v>56.7</v>
      </c>
      <c r="E14917" s="17">
        <v>31168</v>
      </c>
      <c r="F14917" s="17"/>
    </row>
    <row r="14918" spans="1:6" x14ac:dyDescent="0.25">
      <c r="A14918" s="16" t="s">
        <v>266</v>
      </c>
      <c r="B14918" s="16">
        <v>53039</v>
      </c>
      <c r="C14918" s="16">
        <v>120</v>
      </c>
      <c r="D14918" s="16">
        <v>104.7</v>
      </c>
      <c r="E14918" s="17">
        <v>32843</v>
      </c>
      <c r="F14918" s="17"/>
    </row>
    <row r="14919" spans="1:6" x14ac:dyDescent="0.25">
      <c r="A14919" s="16" t="s">
        <v>266</v>
      </c>
      <c r="B14919" s="16">
        <v>54541</v>
      </c>
      <c r="C14919" s="16">
        <v>50</v>
      </c>
      <c r="D14919" s="16">
        <v>46.1</v>
      </c>
      <c r="E14919" s="17">
        <v>35612</v>
      </c>
      <c r="F14919" s="17"/>
    </row>
    <row r="14920" spans="1:6" x14ac:dyDescent="0.25">
      <c r="A14920" s="16" t="s">
        <v>266</v>
      </c>
      <c r="B14920" s="16">
        <v>54829</v>
      </c>
      <c r="C14920" s="16">
        <v>50</v>
      </c>
      <c r="D14920" s="16">
        <v>43.1</v>
      </c>
      <c r="E14920" s="17">
        <v>41487</v>
      </c>
      <c r="F14920" s="17"/>
    </row>
    <row r="14921" spans="1:6" x14ac:dyDescent="0.25">
      <c r="A14921" s="16" t="s">
        <v>266</v>
      </c>
      <c r="B14921" s="16">
        <v>53005</v>
      </c>
      <c r="C14921" s="16">
        <v>66</v>
      </c>
      <c r="D14921" s="16">
        <v>58.7</v>
      </c>
      <c r="E14921" s="17">
        <v>40179</v>
      </c>
      <c r="F14921" s="17"/>
    </row>
    <row r="14922" spans="1:6" x14ac:dyDescent="0.25">
      <c r="A14922" s="16" t="s">
        <v>266</v>
      </c>
      <c r="B14922" s="16">
        <v>53213</v>
      </c>
      <c r="C14922" s="16">
        <v>187</v>
      </c>
      <c r="D14922" s="16">
        <v>170.4</v>
      </c>
      <c r="E14922" s="17">
        <v>34578</v>
      </c>
      <c r="F14922" s="17"/>
    </row>
    <row r="14923" spans="1:6" x14ac:dyDescent="0.25">
      <c r="A14923" s="16" t="s">
        <v>266</v>
      </c>
      <c r="B14923" s="16">
        <v>53140</v>
      </c>
      <c r="C14923" s="16">
        <v>128</v>
      </c>
      <c r="D14923" s="16">
        <v>70.8</v>
      </c>
      <c r="E14923" s="17">
        <v>28095</v>
      </c>
      <c r="F14923" s="17"/>
    </row>
    <row r="14924" spans="1:6" x14ac:dyDescent="0.25">
      <c r="A14924" s="16" t="s">
        <v>266</v>
      </c>
      <c r="B14924" s="16">
        <v>53925</v>
      </c>
      <c r="C14924" s="16">
        <v>50</v>
      </c>
      <c r="D14924" s="16">
        <v>36.4</v>
      </c>
      <c r="E14924" s="17">
        <v>32813</v>
      </c>
      <c r="F14924" s="17"/>
    </row>
    <row r="14925" spans="1:6" x14ac:dyDescent="0.25">
      <c r="A14925" s="16" t="s">
        <v>266</v>
      </c>
      <c r="B14925" s="16">
        <v>54028</v>
      </c>
      <c r="C14925" s="16">
        <v>50</v>
      </c>
      <c r="D14925" s="16">
        <v>44.3</v>
      </c>
      <c r="E14925" s="17">
        <v>32874</v>
      </c>
      <c r="F14925" s="17"/>
    </row>
    <row r="14926" spans="1:6" x14ac:dyDescent="0.25">
      <c r="A14926" s="16" t="s">
        <v>266</v>
      </c>
      <c r="B14926" s="16">
        <v>54302</v>
      </c>
      <c r="C14926" s="16">
        <v>127</v>
      </c>
      <c r="D14926" s="16">
        <v>45.3</v>
      </c>
      <c r="E14926" s="17">
        <v>34912</v>
      </c>
      <c r="F14926" s="17"/>
    </row>
    <row r="14927" spans="1:6" x14ac:dyDescent="0.25">
      <c r="A14927" s="16" t="s">
        <v>266</v>
      </c>
      <c r="B14927" s="16">
        <v>54837</v>
      </c>
      <c r="C14927" s="16">
        <v>60</v>
      </c>
      <c r="D14927" s="16">
        <v>47.1</v>
      </c>
      <c r="E14927" s="17">
        <v>37401</v>
      </c>
      <c r="F14927" s="17"/>
    </row>
    <row r="14928" spans="1:6" x14ac:dyDescent="0.25">
      <c r="A14928" s="16" t="s">
        <v>266</v>
      </c>
      <c r="B14928" s="16">
        <v>53956</v>
      </c>
      <c r="C14928" s="16">
        <v>84</v>
      </c>
      <c r="D14928" s="16">
        <v>68.099999999999994</v>
      </c>
      <c r="E14928" s="17">
        <v>30773</v>
      </c>
      <c r="F14928" s="17"/>
    </row>
    <row r="14929" spans="1:6" x14ac:dyDescent="0.25">
      <c r="A14929" s="16" t="s">
        <v>266</v>
      </c>
      <c r="B14929" s="16">
        <v>53227</v>
      </c>
      <c r="C14929" s="16">
        <v>150</v>
      </c>
      <c r="D14929" s="16">
        <v>125.7</v>
      </c>
      <c r="E14929" s="17">
        <v>25477</v>
      </c>
      <c r="F14929" s="17"/>
    </row>
    <row r="14930" spans="1:6" x14ac:dyDescent="0.25">
      <c r="A14930" s="16" t="s">
        <v>266</v>
      </c>
      <c r="B14930" s="16">
        <v>53130</v>
      </c>
      <c r="C14930" s="16">
        <v>62</v>
      </c>
      <c r="D14930" s="16">
        <v>56.2</v>
      </c>
      <c r="E14930" s="17">
        <v>35226</v>
      </c>
      <c r="F14930" s="17"/>
    </row>
    <row r="14931" spans="1:6" x14ac:dyDescent="0.25">
      <c r="A14931" s="16" t="s">
        <v>266</v>
      </c>
      <c r="B14931" s="16">
        <v>53581</v>
      </c>
      <c r="C14931" s="16">
        <v>50</v>
      </c>
      <c r="D14931" s="16">
        <v>46.3</v>
      </c>
      <c r="E14931" s="17">
        <v>38042</v>
      </c>
      <c r="F14931" s="17"/>
    </row>
    <row r="14932" spans="1:6" x14ac:dyDescent="0.25">
      <c r="A14932" s="16" t="s">
        <v>266</v>
      </c>
      <c r="B14932" s="16">
        <v>54001</v>
      </c>
      <c r="C14932" s="16">
        <v>109</v>
      </c>
      <c r="D14932" s="16">
        <v>74.099999999999994</v>
      </c>
      <c r="E14932" s="17">
        <v>34090</v>
      </c>
      <c r="F14932" s="17"/>
    </row>
    <row r="14933" spans="1:6" x14ac:dyDescent="0.25">
      <c r="A14933" s="16" t="s">
        <v>266</v>
      </c>
      <c r="B14933" s="16">
        <v>53081</v>
      </c>
      <c r="C14933" s="16">
        <v>121</v>
      </c>
      <c r="D14933" s="16">
        <v>92.6</v>
      </c>
      <c r="E14933" s="17">
        <v>34881</v>
      </c>
      <c r="F14933" s="17"/>
    </row>
    <row r="14934" spans="1:6" x14ac:dyDescent="0.25">
      <c r="A14934" s="16" t="s">
        <v>266</v>
      </c>
      <c r="B14934" s="16">
        <v>54630</v>
      </c>
      <c r="C14934" s="16">
        <v>59</v>
      </c>
      <c r="D14934" s="16">
        <v>37.1</v>
      </c>
      <c r="E14934" s="17">
        <v>35643</v>
      </c>
      <c r="F14934" s="17"/>
    </row>
    <row r="14935" spans="1:6" x14ac:dyDescent="0.25">
      <c r="A14935" s="16" t="s">
        <v>266</v>
      </c>
      <c r="B14935" s="16">
        <v>53225</v>
      </c>
      <c r="C14935" s="16">
        <v>165</v>
      </c>
      <c r="D14935" s="16">
        <v>142.9</v>
      </c>
      <c r="E14935" s="17">
        <v>35186</v>
      </c>
      <c r="F14935" s="17"/>
    </row>
    <row r="14936" spans="1:6" x14ac:dyDescent="0.25">
      <c r="A14936" s="16" t="s">
        <v>266</v>
      </c>
      <c r="B14936" s="16">
        <v>54773</v>
      </c>
      <c r="C14936" s="16">
        <v>34</v>
      </c>
      <c r="D14936" s="16">
        <v>33.700000000000003</v>
      </c>
      <c r="E14936" s="17">
        <v>32477</v>
      </c>
      <c r="F14936" s="17"/>
    </row>
    <row r="14937" spans="1:6" x14ac:dyDescent="0.25">
      <c r="A14937" s="16" t="s">
        <v>266</v>
      </c>
      <c r="B14937" s="16">
        <v>53140</v>
      </c>
      <c r="C14937" s="16">
        <v>87</v>
      </c>
      <c r="D14937" s="16">
        <v>47.7</v>
      </c>
      <c r="E14937" s="17">
        <v>32721</v>
      </c>
      <c r="F14937" s="17"/>
    </row>
    <row r="14938" spans="1:6" x14ac:dyDescent="0.25">
      <c r="A14938" s="16" t="s">
        <v>266</v>
      </c>
      <c r="B14938" s="16">
        <v>54311</v>
      </c>
      <c r="C14938" s="16">
        <v>70</v>
      </c>
      <c r="D14938" s="16">
        <v>38.9</v>
      </c>
      <c r="E14938" s="17">
        <v>29768</v>
      </c>
      <c r="F14938" s="17"/>
    </row>
    <row r="14939" spans="1:6" x14ac:dyDescent="0.25">
      <c r="A14939" s="16" t="s">
        <v>266</v>
      </c>
      <c r="B14939" s="16">
        <v>53811</v>
      </c>
      <c r="C14939" s="16">
        <v>62</v>
      </c>
      <c r="D14939" s="16">
        <v>57.8</v>
      </c>
      <c r="E14939" s="17">
        <v>36868</v>
      </c>
      <c r="F14939" s="17"/>
    </row>
    <row r="14940" spans="1:6" x14ac:dyDescent="0.25">
      <c r="A14940" s="16" t="s">
        <v>266</v>
      </c>
      <c r="B14940" s="16">
        <v>54311</v>
      </c>
      <c r="C14940" s="16">
        <v>63</v>
      </c>
      <c r="D14940" s="16">
        <v>61.9</v>
      </c>
      <c r="E14940" s="17">
        <v>39445</v>
      </c>
      <c r="F14940" s="17"/>
    </row>
    <row r="14941" spans="1:6" x14ac:dyDescent="0.25">
      <c r="A14941" s="16" t="s">
        <v>266</v>
      </c>
      <c r="B14941" s="16">
        <v>54667</v>
      </c>
      <c r="C14941" s="16">
        <v>59</v>
      </c>
      <c r="D14941" s="16">
        <v>44.4</v>
      </c>
      <c r="E14941" s="17">
        <v>35612</v>
      </c>
      <c r="F14941" s="17"/>
    </row>
    <row r="14942" spans="1:6" x14ac:dyDescent="0.25">
      <c r="A14942" s="16" t="s">
        <v>266</v>
      </c>
      <c r="B14942" s="16">
        <v>53095</v>
      </c>
      <c r="C14942" s="16">
        <v>110</v>
      </c>
      <c r="D14942" s="16">
        <v>89</v>
      </c>
      <c r="E14942" s="17">
        <v>33055</v>
      </c>
      <c r="F14942" s="17"/>
    </row>
    <row r="14943" spans="1:6" x14ac:dyDescent="0.25">
      <c r="A14943" s="16" t="s">
        <v>266</v>
      </c>
      <c r="B14943" s="16">
        <v>53186</v>
      </c>
      <c r="C14943" s="16">
        <v>105</v>
      </c>
      <c r="D14943" s="16">
        <v>78.599999999999994</v>
      </c>
      <c r="E14943" s="17">
        <v>33756</v>
      </c>
      <c r="F14943" s="17"/>
    </row>
    <row r="14944" spans="1:6" x14ac:dyDescent="0.25">
      <c r="A14944" s="16" t="s">
        <v>266</v>
      </c>
      <c r="B14944" s="16">
        <v>54615</v>
      </c>
      <c r="C14944" s="16">
        <v>35</v>
      </c>
      <c r="D14944" s="16">
        <v>24.5</v>
      </c>
      <c r="E14944" s="17">
        <v>33725</v>
      </c>
      <c r="F14944" s="17"/>
    </row>
    <row r="14945" spans="1:6" x14ac:dyDescent="0.25">
      <c r="A14945" s="16" t="s">
        <v>266</v>
      </c>
      <c r="B14945" s="16">
        <v>53214</v>
      </c>
      <c r="C14945" s="16">
        <v>152</v>
      </c>
      <c r="D14945" s="16">
        <v>113</v>
      </c>
      <c r="E14945" s="17">
        <v>24485</v>
      </c>
      <c r="F14945" s="17"/>
    </row>
    <row r="14946" spans="1:6" x14ac:dyDescent="0.25">
      <c r="A14946" s="16" t="s">
        <v>266</v>
      </c>
      <c r="B14946" s="16">
        <v>54022</v>
      </c>
      <c r="C14946" s="16">
        <v>68</v>
      </c>
      <c r="D14946" s="16">
        <v>52.8</v>
      </c>
      <c r="E14946" s="17">
        <v>34151</v>
      </c>
      <c r="F14946" s="17"/>
    </row>
    <row r="14947" spans="1:6" x14ac:dyDescent="0.25">
      <c r="A14947" s="16" t="s">
        <v>266</v>
      </c>
      <c r="B14947" s="16">
        <v>54024</v>
      </c>
      <c r="C14947" s="16">
        <v>50</v>
      </c>
      <c r="D14947" s="16">
        <v>43.8</v>
      </c>
      <c r="E14947" s="17">
        <v>34486</v>
      </c>
      <c r="F14947" s="17"/>
    </row>
    <row r="14948" spans="1:6" x14ac:dyDescent="0.25">
      <c r="A14948" s="16" t="s">
        <v>266</v>
      </c>
      <c r="B14948" s="16">
        <v>54115</v>
      </c>
      <c r="C14948" s="16">
        <v>122</v>
      </c>
      <c r="D14948" s="16">
        <v>114.6</v>
      </c>
      <c r="E14948" s="17">
        <v>34881</v>
      </c>
      <c r="F14948" s="17"/>
    </row>
    <row r="14949" spans="1:6" x14ac:dyDescent="0.25">
      <c r="A14949" s="16" t="s">
        <v>266</v>
      </c>
      <c r="B14949" s="16">
        <v>54481</v>
      </c>
      <c r="C14949" s="16">
        <v>70</v>
      </c>
      <c r="D14949" s="16">
        <v>55.2</v>
      </c>
      <c r="E14949" s="17">
        <v>35551</v>
      </c>
      <c r="F14949" s="17"/>
    </row>
    <row r="14950" spans="1:6" x14ac:dyDescent="0.25">
      <c r="A14950" s="16" t="s">
        <v>266</v>
      </c>
      <c r="B14950" s="16">
        <v>54843</v>
      </c>
      <c r="C14950" s="16">
        <v>59</v>
      </c>
      <c r="D14950" s="16">
        <v>46.8</v>
      </c>
      <c r="E14950" s="17">
        <v>32752</v>
      </c>
      <c r="F14950" s="17"/>
    </row>
    <row r="14951" spans="1:6" x14ac:dyDescent="0.25">
      <c r="A14951" s="16" t="s">
        <v>266</v>
      </c>
      <c r="B14951" s="16">
        <v>54722</v>
      </c>
      <c r="C14951" s="16">
        <v>50</v>
      </c>
      <c r="D14951" s="16">
        <v>43.8</v>
      </c>
      <c r="E14951" s="17">
        <v>34486</v>
      </c>
      <c r="F14951" s="17"/>
    </row>
    <row r="14952" spans="1:6" x14ac:dyDescent="0.25">
      <c r="A14952" s="16" t="s">
        <v>266</v>
      </c>
      <c r="B14952" s="16">
        <v>54487</v>
      </c>
      <c r="C14952" s="16">
        <v>83</v>
      </c>
      <c r="D14952" s="16">
        <v>46.7</v>
      </c>
      <c r="E14952" s="17">
        <v>30651</v>
      </c>
      <c r="F14952" s="17"/>
    </row>
    <row r="14953" spans="1:6" x14ac:dyDescent="0.25">
      <c r="A14953" s="16" t="s">
        <v>266</v>
      </c>
      <c r="B14953" s="16">
        <v>53184</v>
      </c>
      <c r="C14953" s="16">
        <v>24</v>
      </c>
      <c r="D14953" s="16">
        <v>21.8</v>
      </c>
      <c r="E14953" s="17">
        <v>38232</v>
      </c>
      <c r="F14953" s="17"/>
    </row>
    <row r="14954" spans="1:6" x14ac:dyDescent="0.25">
      <c r="A14954" s="16" t="s">
        <v>266</v>
      </c>
      <c r="B14954" s="16">
        <v>53211</v>
      </c>
      <c r="C14954" s="16">
        <v>107</v>
      </c>
      <c r="D14954" s="16">
        <v>93.5</v>
      </c>
      <c r="E14954" s="17">
        <v>35647</v>
      </c>
      <c r="F14954" s="17"/>
    </row>
    <row r="14955" spans="1:6" x14ac:dyDescent="0.25">
      <c r="A14955" s="16" t="s">
        <v>266</v>
      </c>
      <c r="B14955" s="16">
        <v>53511</v>
      </c>
      <c r="C14955" s="16">
        <v>110</v>
      </c>
      <c r="D14955" s="16">
        <v>68.2</v>
      </c>
      <c r="E14955" s="17">
        <v>28034</v>
      </c>
      <c r="F14955" s="17"/>
    </row>
    <row r="14956" spans="1:6" x14ac:dyDescent="0.25">
      <c r="A14956" s="16" t="s">
        <v>266</v>
      </c>
      <c r="B14956" s="16">
        <v>54669</v>
      </c>
      <c r="C14956" s="16">
        <v>50</v>
      </c>
      <c r="D14956" s="16">
        <v>49.6</v>
      </c>
      <c r="E14956" s="17">
        <v>43101</v>
      </c>
      <c r="F14956" s="17"/>
    </row>
    <row r="14957" spans="1:6" x14ac:dyDescent="0.25">
      <c r="A14957" s="16" t="s">
        <v>266</v>
      </c>
      <c r="B14957" s="16">
        <v>53092</v>
      </c>
      <c r="C14957" s="16">
        <v>25</v>
      </c>
      <c r="D14957" s="16">
        <v>16.7</v>
      </c>
      <c r="E14957" s="17">
        <v>38490</v>
      </c>
      <c r="F14957" s="17"/>
    </row>
    <row r="14958" spans="1:6" x14ac:dyDescent="0.25">
      <c r="A14958" s="16" t="s">
        <v>266</v>
      </c>
      <c r="B14958" s="16">
        <v>54935</v>
      </c>
      <c r="C14958" s="16">
        <v>101</v>
      </c>
      <c r="D14958" s="16">
        <v>62.1</v>
      </c>
      <c r="E14958" s="17">
        <v>36526</v>
      </c>
      <c r="F14958" s="17"/>
    </row>
    <row r="14959" spans="1:6" x14ac:dyDescent="0.25">
      <c r="A14959" s="16" t="s">
        <v>266</v>
      </c>
      <c r="B14959" s="16">
        <v>53172</v>
      </c>
      <c r="C14959" s="16">
        <v>150</v>
      </c>
      <c r="D14959" s="16">
        <v>121.2</v>
      </c>
      <c r="E14959" s="17">
        <v>34292</v>
      </c>
      <c r="F14959" s="17"/>
    </row>
    <row r="14960" spans="1:6" x14ac:dyDescent="0.25">
      <c r="A14960" s="16" t="s">
        <v>266</v>
      </c>
      <c r="B14960" s="16">
        <v>53051</v>
      </c>
      <c r="C14960" s="16">
        <v>100</v>
      </c>
      <c r="D14960" s="16">
        <v>52</v>
      </c>
      <c r="E14960" s="17">
        <v>32366</v>
      </c>
      <c r="F14960" s="17"/>
    </row>
    <row r="14961" spans="1:6" x14ac:dyDescent="0.25">
      <c r="A14961" s="16" t="s">
        <v>266</v>
      </c>
      <c r="B14961" s="16">
        <v>54421</v>
      </c>
      <c r="C14961" s="16">
        <v>70</v>
      </c>
      <c r="D14961" s="16">
        <v>55.4</v>
      </c>
      <c r="E14961" s="17">
        <v>30742</v>
      </c>
      <c r="F14961" s="17"/>
    </row>
    <row r="14962" spans="1:6" x14ac:dyDescent="0.25">
      <c r="A14962" s="16" t="s">
        <v>266</v>
      </c>
      <c r="B14962" s="16">
        <v>53048</v>
      </c>
      <c r="C14962" s="16">
        <v>38</v>
      </c>
      <c r="D14962" s="16">
        <v>33.6</v>
      </c>
      <c r="E14962" s="17">
        <v>35947</v>
      </c>
      <c r="F14962" s="17"/>
    </row>
    <row r="14963" spans="1:6" x14ac:dyDescent="0.25">
      <c r="A14963" s="16" t="s">
        <v>266</v>
      </c>
      <c r="B14963" s="16">
        <v>54771</v>
      </c>
      <c r="C14963" s="16">
        <v>58</v>
      </c>
      <c r="D14963" s="16">
        <v>35.5</v>
      </c>
      <c r="E14963" s="17">
        <v>33329</v>
      </c>
      <c r="F14963" s="17"/>
    </row>
    <row r="14964" spans="1:6" x14ac:dyDescent="0.25">
      <c r="A14964" s="16" t="s">
        <v>266</v>
      </c>
      <c r="B14964" s="16">
        <v>54650</v>
      </c>
      <c r="C14964" s="16">
        <v>90</v>
      </c>
      <c r="D14964" s="16">
        <v>56.8</v>
      </c>
      <c r="E14964" s="17">
        <v>32813</v>
      </c>
      <c r="F14964" s="17"/>
    </row>
    <row r="14965" spans="1:6" x14ac:dyDescent="0.25">
      <c r="A14965" s="16" t="s">
        <v>266</v>
      </c>
      <c r="B14965" s="16">
        <v>54303</v>
      </c>
      <c r="C14965" s="16">
        <v>64</v>
      </c>
      <c r="D14965" s="16">
        <v>49.7</v>
      </c>
      <c r="E14965" s="17">
        <v>33695</v>
      </c>
      <c r="F14965" s="17"/>
    </row>
    <row r="14966" spans="1:6" x14ac:dyDescent="0.25">
      <c r="A14966" s="16" t="s">
        <v>266</v>
      </c>
      <c r="B14966" s="16">
        <v>53555</v>
      </c>
      <c r="C14966" s="16">
        <v>50</v>
      </c>
      <c r="D14966" s="16">
        <v>40.299999999999997</v>
      </c>
      <c r="E14966" s="17">
        <v>33954</v>
      </c>
      <c r="F14966" s="17"/>
    </row>
    <row r="14967" spans="1:6" x14ac:dyDescent="0.25">
      <c r="A14967" s="16" t="s">
        <v>266</v>
      </c>
      <c r="B14967" s="16">
        <v>54656</v>
      </c>
      <c r="C14967" s="16">
        <v>85</v>
      </c>
      <c r="D14967" s="16">
        <v>75.400000000000006</v>
      </c>
      <c r="E14967" s="17">
        <v>37165</v>
      </c>
      <c r="F14967" s="17"/>
    </row>
    <row r="14968" spans="1:6" x14ac:dyDescent="0.25">
      <c r="A14968" s="16" t="s">
        <v>266</v>
      </c>
      <c r="B14968" s="16">
        <v>54812</v>
      </c>
      <c r="C14968" s="16">
        <v>50</v>
      </c>
      <c r="D14968" s="16">
        <v>41.5</v>
      </c>
      <c r="E14968" s="17">
        <v>36312</v>
      </c>
      <c r="F14968" s="17"/>
    </row>
    <row r="14969" spans="1:6" x14ac:dyDescent="0.25">
      <c r="A14969" s="16" t="s">
        <v>266</v>
      </c>
      <c r="B14969" s="16">
        <v>54140</v>
      </c>
      <c r="C14969" s="16">
        <v>65</v>
      </c>
      <c r="D14969" s="16">
        <v>35.799999999999997</v>
      </c>
      <c r="E14969" s="17">
        <v>34886</v>
      </c>
      <c r="F14969" s="17"/>
    </row>
    <row r="14970" spans="1:6" x14ac:dyDescent="0.25">
      <c r="A14970" s="16" t="s">
        <v>266</v>
      </c>
      <c r="B14970" s="16">
        <v>54449</v>
      </c>
      <c r="C14970" s="16">
        <v>20</v>
      </c>
      <c r="D14970" s="16">
        <v>12.9</v>
      </c>
      <c r="E14970" s="17">
        <v>42359</v>
      </c>
      <c r="F14970" s="17"/>
    </row>
    <row r="14971" spans="1:6" x14ac:dyDescent="0.25">
      <c r="A14971" s="16" t="s">
        <v>266</v>
      </c>
      <c r="B14971" s="16">
        <v>54130</v>
      </c>
      <c r="C14971" s="16">
        <v>129</v>
      </c>
      <c r="D14971" s="16">
        <v>124.7</v>
      </c>
      <c r="E14971" s="17">
        <v>35612</v>
      </c>
      <c r="F14971" s="17"/>
    </row>
    <row r="14972" spans="1:6" x14ac:dyDescent="0.25">
      <c r="A14972" s="16" t="s">
        <v>266</v>
      </c>
      <c r="B14972" s="16">
        <v>54902</v>
      </c>
      <c r="C14972" s="16">
        <v>124</v>
      </c>
      <c r="D14972" s="16">
        <v>101.8</v>
      </c>
      <c r="E14972" s="17">
        <v>34669</v>
      </c>
      <c r="F14972" s="17"/>
    </row>
    <row r="14973" spans="1:6" x14ac:dyDescent="0.25">
      <c r="A14973" s="16" t="s">
        <v>266</v>
      </c>
      <c r="B14973" s="16">
        <v>53202</v>
      </c>
      <c r="C14973" s="16">
        <v>30</v>
      </c>
      <c r="D14973" s="16">
        <v>45.3</v>
      </c>
      <c r="E14973" s="17">
        <v>34516</v>
      </c>
      <c r="F14973" s="17"/>
    </row>
    <row r="14974" spans="1:6" x14ac:dyDescent="0.25">
      <c r="A14974" s="16" t="s">
        <v>266</v>
      </c>
      <c r="B14974" s="16">
        <v>54761</v>
      </c>
      <c r="C14974" s="16">
        <v>50</v>
      </c>
      <c r="D14974" s="16">
        <v>46.2</v>
      </c>
      <c r="E14974" s="17">
        <v>32782</v>
      </c>
      <c r="F14974" s="17"/>
    </row>
    <row r="14975" spans="1:6" x14ac:dyDescent="0.25">
      <c r="A14975" s="16" t="s">
        <v>266</v>
      </c>
      <c r="B14975" s="16">
        <v>54201</v>
      </c>
      <c r="C14975" s="16">
        <v>42</v>
      </c>
      <c r="D14975" s="16">
        <v>31.8</v>
      </c>
      <c r="E14975" s="17">
        <v>34486</v>
      </c>
      <c r="F14975" s="17"/>
    </row>
    <row r="14976" spans="1:6" x14ac:dyDescent="0.25">
      <c r="A14976" s="16" t="s">
        <v>266</v>
      </c>
      <c r="B14976" s="16">
        <v>54904</v>
      </c>
      <c r="C14976" s="16">
        <v>50</v>
      </c>
      <c r="D14976" s="16">
        <v>37.6</v>
      </c>
      <c r="E14976" s="17">
        <v>40473</v>
      </c>
      <c r="F14976" s="17"/>
    </row>
    <row r="14977" spans="1:6" x14ac:dyDescent="0.25">
      <c r="A14977" s="16" t="s">
        <v>266</v>
      </c>
      <c r="B14977" s="16">
        <v>53562</v>
      </c>
      <c r="C14977" s="16">
        <v>97</v>
      </c>
      <c r="D14977" s="16">
        <v>64.400000000000006</v>
      </c>
      <c r="E14977" s="17">
        <v>30288</v>
      </c>
      <c r="F14977" s="17"/>
    </row>
    <row r="14978" spans="1:6" x14ac:dyDescent="0.25">
      <c r="A14978" s="16" t="s">
        <v>266</v>
      </c>
      <c r="B14978" s="16">
        <v>54401</v>
      </c>
      <c r="C14978" s="16">
        <v>68</v>
      </c>
      <c r="D14978" s="16">
        <v>59.9</v>
      </c>
      <c r="E14978" s="17">
        <v>30816</v>
      </c>
      <c r="F14978" s="17"/>
    </row>
    <row r="14979" spans="1:6" x14ac:dyDescent="0.25">
      <c r="A14979" s="16" t="s">
        <v>266</v>
      </c>
      <c r="B14979" s="16">
        <v>53547</v>
      </c>
      <c r="C14979" s="16">
        <v>128</v>
      </c>
      <c r="D14979" s="16">
        <v>118.1</v>
      </c>
      <c r="E14979" s="17">
        <v>31229</v>
      </c>
      <c r="F14979" s="17"/>
    </row>
    <row r="14980" spans="1:6" x14ac:dyDescent="0.25">
      <c r="A14980" s="16" t="s">
        <v>266</v>
      </c>
      <c r="B14980" s="16">
        <v>54601</v>
      </c>
      <c r="C14980" s="16">
        <v>114</v>
      </c>
      <c r="D14980" s="16">
        <v>89.7</v>
      </c>
      <c r="E14980" s="17">
        <v>28142</v>
      </c>
      <c r="F14980" s="17"/>
    </row>
    <row r="14981" spans="1:6" x14ac:dyDescent="0.25">
      <c r="A14981" s="16" t="s">
        <v>266</v>
      </c>
      <c r="B14981" s="16">
        <v>54880</v>
      </c>
      <c r="C14981" s="16">
        <v>90</v>
      </c>
      <c r="D14981" s="16">
        <v>74.400000000000006</v>
      </c>
      <c r="E14981" s="17">
        <v>30847</v>
      </c>
      <c r="F14981" s="17"/>
    </row>
    <row r="14982" spans="1:6" x14ac:dyDescent="0.25">
      <c r="A14982" s="16" t="s">
        <v>266</v>
      </c>
      <c r="B14982" s="16">
        <v>54555</v>
      </c>
      <c r="C14982" s="16">
        <v>50</v>
      </c>
      <c r="D14982" s="16">
        <v>36.799999999999997</v>
      </c>
      <c r="E14982" s="17">
        <v>35612</v>
      </c>
      <c r="F14982" s="17"/>
    </row>
    <row r="14983" spans="1:6" x14ac:dyDescent="0.25">
      <c r="A14983" s="16" t="s">
        <v>266</v>
      </c>
      <c r="B14983" s="16">
        <v>54729</v>
      </c>
      <c r="C14983" s="16">
        <v>77</v>
      </c>
      <c r="D14983" s="16">
        <v>66.8</v>
      </c>
      <c r="E14983" s="17">
        <v>31079</v>
      </c>
      <c r="F14983" s="17"/>
    </row>
    <row r="14984" spans="1:6" x14ac:dyDescent="0.25">
      <c r="A14984" s="16" t="s">
        <v>266</v>
      </c>
      <c r="B14984" s="16">
        <v>53150</v>
      </c>
      <c r="C14984" s="16">
        <v>61</v>
      </c>
      <c r="D14984" s="16">
        <v>57.3</v>
      </c>
      <c r="E14984" s="17">
        <v>28126</v>
      </c>
      <c r="F14984" s="17"/>
    </row>
    <row r="14985" spans="1:6" x14ac:dyDescent="0.25">
      <c r="A14985" s="16" t="s">
        <v>266</v>
      </c>
      <c r="B14985" s="16">
        <v>54494</v>
      </c>
      <c r="C14985" s="16">
        <v>114</v>
      </c>
      <c r="D14985" s="16">
        <v>59.5</v>
      </c>
      <c r="E14985" s="17">
        <v>25234</v>
      </c>
      <c r="F14985" s="17"/>
    </row>
    <row r="14986" spans="1:6" x14ac:dyDescent="0.25">
      <c r="A14986" s="16" t="s">
        <v>266</v>
      </c>
      <c r="B14986" s="16">
        <v>54946</v>
      </c>
      <c r="C14986" s="16">
        <v>116</v>
      </c>
      <c r="D14986" s="16">
        <v>81.7</v>
      </c>
      <c r="E14986" s="17">
        <v>42064</v>
      </c>
      <c r="F14986" s="17"/>
    </row>
    <row r="14987" spans="1:6" x14ac:dyDescent="0.25">
      <c r="A14987" s="16" t="s">
        <v>266</v>
      </c>
      <c r="B14987" s="16">
        <v>53566</v>
      </c>
      <c r="C14987" s="16">
        <v>50</v>
      </c>
      <c r="D14987" s="16">
        <v>38.299999999999997</v>
      </c>
      <c r="E14987" s="17">
        <v>28734</v>
      </c>
      <c r="F14987" s="17"/>
    </row>
    <row r="14988" spans="1:6" x14ac:dyDescent="0.25">
      <c r="A14988" s="16" t="s">
        <v>266</v>
      </c>
      <c r="B14988" s="16">
        <v>54751</v>
      </c>
      <c r="C14988" s="16">
        <v>37</v>
      </c>
      <c r="D14988" s="16">
        <v>29.7</v>
      </c>
      <c r="E14988" s="17">
        <v>33604</v>
      </c>
      <c r="F14988" s="17"/>
    </row>
    <row r="14989" spans="1:6" x14ac:dyDescent="0.25">
      <c r="A14989" s="16" t="s">
        <v>266</v>
      </c>
      <c r="B14989" s="16">
        <v>54760</v>
      </c>
      <c r="C14989" s="16">
        <v>37</v>
      </c>
      <c r="D14989" s="16">
        <v>36.6</v>
      </c>
      <c r="E14989" s="17">
        <v>39083</v>
      </c>
      <c r="F14989" s="17"/>
    </row>
    <row r="14990" spans="1:6" x14ac:dyDescent="0.25">
      <c r="A14990" s="16" t="s">
        <v>266</v>
      </c>
      <c r="B14990" s="16">
        <v>53929</v>
      </c>
      <c r="C14990" s="16">
        <v>80</v>
      </c>
      <c r="D14990" s="16">
        <v>74.099999999999994</v>
      </c>
      <c r="E14990" s="17">
        <v>32874</v>
      </c>
      <c r="F14990" s="17"/>
    </row>
    <row r="14991" spans="1:6" x14ac:dyDescent="0.25">
      <c r="A14991" s="16" t="s">
        <v>266</v>
      </c>
      <c r="B14991" s="16">
        <v>54655</v>
      </c>
      <c r="C14991" s="16">
        <v>50</v>
      </c>
      <c r="D14991" s="16">
        <v>42.3</v>
      </c>
      <c r="E14991" s="17">
        <v>35643</v>
      </c>
      <c r="F14991" s="17"/>
    </row>
    <row r="14992" spans="1:6" x14ac:dyDescent="0.25">
      <c r="A14992" s="16" t="s">
        <v>266</v>
      </c>
      <c r="B14992" s="16">
        <v>53573</v>
      </c>
      <c r="C14992" s="16">
        <v>58</v>
      </c>
      <c r="D14992" s="16">
        <v>34.200000000000003</v>
      </c>
      <c r="E14992" s="17">
        <v>30133</v>
      </c>
      <c r="F14992" s="17"/>
    </row>
    <row r="14993" spans="1:6" x14ac:dyDescent="0.25">
      <c r="A14993" s="16" t="s">
        <v>266</v>
      </c>
      <c r="B14993" s="16">
        <v>53916</v>
      </c>
      <c r="C14993" s="16">
        <v>90</v>
      </c>
      <c r="D14993" s="16">
        <v>45.4</v>
      </c>
      <c r="E14993" s="17">
        <v>30560</v>
      </c>
      <c r="F14993" s="17"/>
    </row>
    <row r="14994" spans="1:6" x14ac:dyDescent="0.25">
      <c r="A14994" s="16" t="s">
        <v>266</v>
      </c>
      <c r="B14994" s="16">
        <v>53120</v>
      </c>
      <c r="C14994" s="16">
        <v>50</v>
      </c>
      <c r="D14994" s="16">
        <v>44.3</v>
      </c>
      <c r="E14994" s="17">
        <v>34790</v>
      </c>
      <c r="F14994" s="17"/>
    </row>
    <row r="14995" spans="1:6" x14ac:dyDescent="0.25">
      <c r="A14995" s="16" t="s">
        <v>266</v>
      </c>
      <c r="B14995" s="16">
        <v>53946</v>
      </c>
      <c r="C14995" s="16">
        <v>50</v>
      </c>
      <c r="D14995" s="16">
        <v>41.1</v>
      </c>
      <c r="E14995" s="17">
        <v>34700</v>
      </c>
      <c r="F14995" s="17"/>
    </row>
    <row r="14996" spans="1:6" x14ac:dyDescent="0.25">
      <c r="A14996" s="16" t="s">
        <v>266</v>
      </c>
      <c r="B14996" s="16">
        <v>54021</v>
      </c>
      <c r="C14996" s="16">
        <v>65</v>
      </c>
      <c r="D14996" s="16">
        <v>38.1</v>
      </c>
      <c r="E14996" s="17">
        <v>31260</v>
      </c>
      <c r="F14996" s="17"/>
    </row>
    <row r="14997" spans="1:6" x14ac:dyDescent="0.25">
      <c r="A14997" s="16" t="s">
        <v>266</v>
      </c>
      <c r="B14997" s="16">
        <v>54874</v>
      </c>
      <c r="C14997" s="16">
        <v>86</v>
      </c>
      <c r="D14997" s="16">
        <v>67</v>
      </c>
      <c r="E14997" s="17">
        <v>31868</v>
      </c>
      <c r="F14997" s="17"/>
    </row>
    <row r="14998" spans="1:6" x14ac:dyDescent="0.25">
      <c r="A14998" s="16" t="s">
        <v>266</v>
      </c>
      <c r="B14998" s="16">
        <v>54153</v>
      </c>
      <c r="C14998" s="16">
        <v>50</v>
      </c>
      <c r="D14998" s="16">
        <v>41.2</v>
      </c>
      <c r="E14998" s="17">
        <v>37971</v>
      </c>
      <c r="F14998" s="17"/>
    </row>
    <row r="14999" spans="1:6" x14ac:dyDescent="0.25">
      <c r="A14999" s="16" t="s">
        <v>266</v>
      </c>
      <c r="B14999" s="16">
        <v>53147</v>
      </c>
      <c r="C14999" s="16">
        <v>30</v>
      </c>
      <c r="D14999" s="16">
        <v>21.7</v>
      </c>
      <c r="E14999" s="17">
        <v>43269</v>
      </c>
      <c r="F14999" s="17"/>
    </row>
    <row r="15000" spans="1:6" x14ac:dyDescent="0.25">
      <c r="A15000" s="16" t="s">
        <v>266</v>
      </c>
      <c r="B15000" s="16">
        <v>54013</v>
      </c>
      <c r="C15000" s="16">
        <v>44</v>
      </c>
      <c r="D15000" s="16">
        <v>37.200000000000003</v>
      </c>
      <c r="E15000" s="17">
        <v>35339</v>
      </c>
      <c r="F15000" s="17"/>
    </row>
    <row r="15001" spans="1:6" x14ac:dyDescent="0.25">
      <c r="A15001" s="16" t="s">
        <v>266</v>
      </c>
      <c r="B15001" s="16">
        <v>54701</v>
      </c>
      <c r="C15001" s="16">
        <v>34</v>
      </c>
      <c r="D15001" s="16">
        <v>31</v>
      </c>
      <c r="E15001" s="17">
        <v>40116</v>
      </c>
      <c r="F15001" s="17"/>
    </row>
    <row r="15002" spans="1:6" x14ac:dyDescent="0.25">
      <c r="A15002" s="16" t="s">
        <v>266</v>
      </c>
      <c r="B15002" s="16">
        <v>54015</v>
      </c>
      <c r="C15002" s="16">
        <v>50</v>
      </c>
      <c r="D15002" s="16">
        <v>32.299999999999997</v>
      </c>
      <c r="E15002" s="17">
        <v>33939</v>
      </c>
      <c r="F15002" s="17"/>
    </row>
    <row r="15003" spans="1:6" x14ac:dyDescent="0.25">
      <c r="A15003" s="16" t="s">
        <v>266</v>
      </c>
      <c r="B15003" s="16">
        <v>54720</v>
      </c>
      <c r="C15003" s="16">
        <v>80</v>
      </c>
      <c r="D15003" s="16">
        <v>62.7</v>
      </c>
      <c r="E15003" s="17">
        <v>32874</v>
      </c>
      <c r="F15003" s="17"/>
    </row>
    <row r="15004" spans="1:6" x14ac:dyDescent="0.25">
      <c r="A15004" s="16" t="s">
        <v>266</v>
      </c>
      <c r="B15004" s="16">
        <v>54476</v>
      </c>
      <c r="C15004" s="16">
        <v>25</v>
      </c>
      <c r="D15004" s="16">
        <v>18.7</v>
      </c>
      <c r="E15004" s="17">
        <v>41443</v>
      </c>
      <c r="F15004" s="17"/>
    </row>
    <row r="15005" spans="1:6" x14ac:dyDescent="0.25">
      <c r="A15005" s="16" t="s">
        <v>266</v>
      </c>
      <c r="B15005" s="16">
        <v>54728</v>
      </c>
      <c r="C15005" s="16">
        <v>97</v>
      </c>
      <c r="D15005" s="16">
        <v>56.7</v>
      </c>
      <c r="E15005" s="17">
        <v>38117</v>
      </c>
      <c r="F15005" s="17"/>
    </row>
    <row r="15006" spans="1:6" x14ac:dyDescent="0.25">
      <c r="A15006" s="16" t="s">
        <v>266</v>
      </c>
      <c r="B15006" s="16">
        <v>53525</v>
      </c>
      <c r="C15006" s="16">
        <v>94</v>
      </c>
      <c r="D15006" s="16">
        <v>62.6</v>
      </c>
      <c r="E15006" s="17">
        <v>34060</v>
      </c>
      <c r="F15006" s="17"/>
    </row>
    <row r="15007" spans="1:6" x14ac:dyDescent="0.25">
      <c r="A15007" s="16" t="s">
        <v>266</v>
      </c>
      <c r="B15007" s="16">
        <v>53105</v>
      </c>
      <c r="C15007" s="16">
        <v>123</v>
      </c>
      <c r="D15007" s="16">
        <v>92.3</v>
      </c>
      <c r="E15007" s="17">
        <v>33695</v>
      </c>
      <c r="F15007" s="17"/>
    </row>
    <row r="15008" spans="1:6" x14ac:dyDescent="0.25">
      <c r="A15008" s="16" t="s">
        <v>266</v>
      </c>
      <c r="B15008" s="16">
        <v>54669</v>
      </c>
      <c r="C15008" s="16">
        <v>87</v>
      </c>
      <c r="D15008" s="16">
        <v>68</v>
      </c>
      <c r="E15008" s="17">
        <v>25153</v>
      </c>
      <c r="F15008" s="17"/>
    </row>
    <row r="15009" spans="1:6" x14ac:dyDescent="0.25">
      <c r="A15009" s="16" t="s">
        <v>266</v>
      </c>
      <c r="B15009" s="16">
        <v>53188</v>
      </c>
      <c r="C15009" s="16">
        <v>150</v>
      </c>
      <c r="D15009" s="16">
        <v>109.4</v>
      </c>
      <c r="E15009" s="17">
        <v>26101</v>
      </c>
      <c r="F15009" s="17"/>
    </row>
    <row r="15010" spans="1:6" x14ac:dyDescent="0.25">
      <c r="A15010" s="16" t="s">
        <v>266</v>
      </c>
      <c r="B15010" s="16">
        <v>54929</v>
      </c>
      <c r="C15010" s="16">
        <v>50</v>
      </c>
      <c r="D15010" s="16">
        <v>45.4</v>
      </c>
      <c r="E15010" s="17">
        <v>33909</v>
      </c>
      <c r="F15010" s="17"/>
    </row>
    <row r="15011" spans="1:6" x14ac:dyDescent="0.25">
      <c r="A15011" s="16" t="s">
        <v>266</v>
      </c>
      <c r="B15011" s="16">
        <v>54216</v>
      </c>
      <c r="C15011" s="16">
        <v>50</v>
      </c>
      <c r="D15011" s="16">
        <v>25.6</v>
      </c>
      <c r="E15011" s="17">
        <v>30773</v>
      </c>
      <c r="F15011" s="17"/>
    </row>
    <row r="15012" spans="1:6" x14ac:dyDescent="0.25">
      <c r="A15012" s="16" t="s">
        <v>266</v>
      </c>
      <c r="B15012" s="16">
        <v>54501</v>
      </c>
      <c r="C15012" s="16">
        <v>100</v>
      </c>
      <c r="D15012" s="16">
        <v>81</v>
      </c>
      <c r="E15012" s="17">
        <v>32843</v>
      </c>
      <c r="F15012" s="17"/>
    </row>
    <row r="15013" spans="1:6" x14ac:dyDescent="0.25">
      <c r="A15013" s="16" t="s">
        <v>266</v>
      </c>
      <c r="B15013" s="16">
        <v>54241</v>
      </c>
      <c r="C15013" s="16">
        <v>80</v>
      </c>
      <c r="D15013" s="16">
        <v>30</v>
      </c>
      <c r="E15013" s="17">
        <v>37207</v>
      </c>
      <c r="F15013" s="17"/>
    </row>
    <row r="15014" spans="1:6" x14ac:dyDescent="0.25">
      <c r="A15014" s="16" t="s">
        <v>266</v>
      </c>
      <c r="B15014" s="16">
        <v>54449</v>
      </c>
      <c r="C15014" s="16">
        <v>120</v>
      </c>
      <c r="D15014" s="16">
        <v>91.7</v>
      </c>
      <c r="E15014" s="17">
        <v>28825</v>
      </c>
      <c r="F15014" s="17"/>
    </row>
    <row r="15015" spans="1:6" x14ac:dyDescent="0.25">
      <c r="A15015" s="16" t="s">
        <v>266</v>
      </c>
      <c r="B15015" s="16">
        <v>54601</v>
      </c>
      <c r="C15015" s="16">
        <v>128</v>
      </c>
      <c r="D15015" s="16">
        <v>112.2</v>
      </c>
      <c r="E15015" s="17">
        <v>32782</v>
      </c>
      <c r="F15015" s="17"/>
    </row>
    <row r="15016" spans="1:6" x14ac:dyDescent="0.25">
      <c r="A15016" s="16" t="s">
        <v>266</v>
      </c>
      <c r="B15016" s="16">
        <v>54946</v>
      </c>
      <c r="C15016" s="16">
        <v>200</v>
      </c>
      <c r="D15016" s="16">
        <v>154</v>
      </c>
      <c r="E15016" s="17">
        <v>42064</v>
      </c>
      <c r="F15016" s="17"/>
    </row>
    <row r="15017" spans="1:6" x14ac:dyDescent="0.25">
      <c r="A15017" s="16" t="s">
        <v>266</v>
      </c>
      <c r="B15017" s="16">
        <v>54762</v>
      </c>
      <c r="C15017" s="16">
        <v>30</v>
      </c>
      <c r="D15017" s="16">
        <v>23.7</v>
      </c>
      <c r="E15017" s="17">
        <v>36364</v>
      </c>
      <c r="F15017" s="17"/>
    </row>
    <row r="15018" spans="1:6" x14ac:dyDescent="0.25">
      <c r="A15018" s="16" t="s">
        <v>266</v>
      </c>
      <c r="B15018" s="16">
        <v>53151</v>
      </c>
      <c r="C15018" s="16">
        <v>131</v>
      </c>
      <c r="D15018" s="16">
        <v>107.3</v>
      </c>
      <c r="E15018" s="17">
        <v>24473</v>
      </c>
      <c r="F15018" s="17"/>
    </row>
    <row r="15019" spans="1:6" x14ac:dyDescent="0.25">
      <c r="A15019" s="16" t="s">
        <v>266</v>
      </c>
      <c r="B15019" s="16">
        <v>54751</v>
      </c>
      <c r="C15019" s="16">
        <v>45</v>
      </c>
      <c r="D15019" s="16">
        <v>36</v>
      </c>
      <c r="E15019" s="17">
        <v>32752</v>
      </c>
      <c r="F15019" s="17"/>
    </row>
    <row r="15020" spans="1:6" x14ac:dyDescent="0.25">
      <c r="A15020" s="16" t="s">
        <v>266</v>
      </c>
      <c r="B15020" s="16">
        <v>53061</v>
      </c>
      <c r="C15020" s="16">
        <v>60</v>
      </c>
      <c r="D15020" s="16">
        <v>29.2</v>
      </c>
      <c r="E15020" s="17">
        <v>34578</v>
      </c>
      <c r="F15020" s="17"/>
    </row>
    <row r="15021" spans="1:6" x14ac:dyDescent="0.25">
      <c r="A15021" s="16" t="s">
        <v>266</v>
      </c>
      <c r="B15021" s="16">
        <v>53228</v>
      </c>
      <c r="C15021" s="16">
        <v>61</v>
      </c>
      <c r="D15021" s="16">
        <v>48.1</v>
      </c>
      <c r="E15021" s="17">
        <v>30258</v>
      </c>
      <c r="F15021" s="17"/>
    </row>
    <row r="15022" spans="1:6" x14ac:dyDescent="0.25">
      <c r="A15022" s="16" t="s">
        <v>266</v>
      </c>
      <c r="B15022" s="16">
        <v>53211</v>
      </c>
      <c r="C15022" s="16">
        <v>40</v>
      </c>
      <c r="D15022" s="16">
        <v>34.799999999999997</v>
      </c>
      <c r="E15022" s="17">
        <v>24473</v>
      </c>
      <c r="F15022" s="17"/>
    </row>
    <row r="15023" spans="1:6" x14ac:dyDescent="0.25">
      <c r="A15023" s="16" t="s">
        <v>266</v>
      </c>
      <c r="B15023" s="16">
        <v>53202</v>
      </c>
      <c r="C15023" s="16">
        <v>130</v>
      </c>
      <c r="D15023" s="16">
        <v>88.1</v>
      </c>
      <c r="E15023" s="17">
        <v>29952</v>
      </c>
      <c r="F15023" s="17"/>
    </row>
    <row r="15024" spans="1:6" x14ac:dyDescent="0.25">
      <c r="A15024" s="16" t="s">
        <v>266</v>
      </c>
      <c r="B15024" s="16">
        <v>54534</v>
      </c>
      <c r="C15024" s="16">
        <v>33</v>
      </c>
      <c r="D15024" s="16">
        <v>25.2</v>
      </c>
      <c r="E15024" s="17">
        <v>33420</v>
      </c>
      <c r="F15024" s="17"/>
    </row>
    <row r="15025" spans="1:6" x14ac:dyDescent="0.25">
      <c r="A15025" s="16" t="s">
        <v>266</v>
      </c>
      <c r="B15025" s="16">
        <v>54456</v>
      </c>
      <c r="C15025" s="16">
        <v>50</v>
      </c>
      <c r="D15025" s="16">
        <v>33.4</v>
      </c>
      <c r="E15025" s="17">
        <v>35612</v>
      </c>
      <c r="F15025" s="17"/>
    </row>
    <row r="15026" spans="1:6" x14ac:dyDescent="0.25">
      <c r="A15026" s="16" t="s">
        <v>266</v>
      </c>
      <c r="B15026" s="16">
        <v>53590</v>
      </c>
      <c r="C15026" s="16">
        <v>32</v>
      </c>
      <c r="D15026" s="16">
        <v>26.6</v>
      </c>
      <c r="E15026" s="17">
        <v>30834</v>
      </c>
      <c r="F15026" s="17"/>
    </row>
    <row r="15027" spans="1:6" x14ac:dyDescent="0.25">
      <c r="A15027" s="16" t="s">
        <v>266</v>
      </c>
      <c r="B15027" s="16">
        <v>54615</v>
      </c>
      <c r="C15027" s="16">
        <v>95</v>
      </c>
      <c r="D15027" s="16">
        <v>56.7</v>
      </c>
      <c r="E15027" s="17">
        <v>32051</v>
      </c>
      <c r="F15027" s="17"/>
    </row>
    <row r="15028" spans="1:6" x14ac:dyDescent="0.25">
      <c r="A15028" s="16" t="s">
        <v>266</v>
      </c>
      <c r="B15028" s="16">
        <v>54548</v>
      </c>
      <c r="C15028" s="16">
        <v>72</v>
      </c>
      <c r="D15028" s="16">
        <v>56.3</v>
      </c>
      <c r="E15028" s="17">
        <v>38177</v>
      </c>
      <c r="F15028" s="17"/>
    </row>
    <row r="15029" spans="1:6" x14ac:dyDescent="0.25">
      <c r="A15029" s="16" t="s">
        <v>266</v>
      </c>
      <c r="B15029" s="16">
        <v>53589</v>
      </c>
      <c r="C15029" s="16">
        <v>91</v>
      </c>
      <c r="D15029" s="16">
        <v>65</v>
      </c>
      <c r="E15029" s="17">
        <v>34121</v>
      </c>
      <c r="F15029" s="17"/>
    </row>
    <row r="15030" spans="1:6" x14ac:dyDescent="0.25">
      <c r="A15030" s="16" t="s">
        <v>266</v>
      </c>
      <c r="B15030" s="16">
        <v>53718</v>
      </c>
      <c r="C15030" s="16">
        <v>100</v>
      </c>
      <c r="D15030" s="16">
        <v>74.3</v>
      </c>
      <c r="E15030" s="17">
        <v>27639</v>
      </c>
      <c r="F15030" s="17"/>
    </row>
    <row r="15031" spans="1:6" x14ac:dyDescent="0.25">
      <c r="A15031" s="16" t="s">
        <v>266</v>
      </c>
      <c r="B15031" s="16">
        <v>54720</v>
      </c>
      <c r="C15031" s="16">
        <v>48</v>
      </c>
      <c r="D15031" s="16">
        <v>37.1</v>
      </c>
      <c r="E15031" s="17">
        <v>42740</v>
      </c>
      <c r="F15031" s="17"/>
    </row>
    <row r="15032" spans="1:6" x14ac:dyDescent="0.25">
      <c r="A15032" s="16" t="s">
        <v>266</v>
      </c>
      <c r="B15032" s="16">
        <v>53590</v>
      </c>
      <c r="C15032" s="16">
        <v>50</v>
      </c>
      <c r="D15032" s="16">
        <v>41</v>
      </c>
      <c r="E15032" s="17">
        <v>29790</v>
      </c>
      <c r="F15032" s="17"/>
    </row>
    <row r="15033" spans="1:6" x14ac:dyDescent="0.25">
      <c r="A15033" s="16" t="s">
        <v>266</v>
      </c>
      <c r="B15033" s="16">
        <v>53051</v>
      </c>
      <c r="C15033" s="16">
        <v>50</v>
      </c>
      <c r="D15033" s="16">
        <v>40.200000000000003</v>
      </c>
      <c r="E15033" s="17">
        <v>32563</v>
      </c>
      <c r="F15033" s="17"/>
    </row>
    <row r="15034" spans="1:6" x14ac:dyDescent="0.25">
      <c r="A15034" s="16" t="s">
        <v>266</v>
      </c>
      <c r="B15034" s="16">
        <v>53121</v>
      </c>
      <c r="C15034" s="16">
        <v>60</v>
      </c>
      <c r="D15034" s="16">
        <v>52.3</v>
      </c>
      <c r="E15034" s="17">
        <v>34409</v>
      </c>
      <c r="F15034" s="17"/>
    </row>
    <row r="15035" spans="1:6" x14ac:dyDescent="0.25">
      <c r="A15035" s="16" t="s">
        <v>266</v>
      </c>
      <c r="B15035" s="16">
        <v>54751</v>
      </c>
      <c r="C15035" s="16">
        <v>46</v>
      </c>
      <c r="D15035" s="16">
        <v>45</v>
      </c>
      <c r="E15035" s="17">
        <v>41548</v>
      </c>
      <c r="F15035" s="17"/>
    </row>
    <row r="15036" spans="1:6" x14ac:dyDescent="0.25">
      <c r="A15036" s="16" t="s">
        <v>266</v>
      </c>
      <c r="B15036" s="16">
        <v>53593</v>
      </c>
      <c r="C15036" s="16">
        <v>44</v>
      </c>
      <c r="D15036" s="16">
        <v>35.700000000000003</v>
      </c>
      <c r="E15036" s="17">
        <v>36708</v>
      </c>
      <c r="F15036" s="17"/>
    </row>
    <row r="15037" spans="1:6" x14ac:dyDescent="0.25">
      <c r="A15037" s="16" t="s">
        <v>266</v>
      </c>
      <c r="B15037" s="16">
        <v>53813</v>
      </c>
      <c r="C15037" s="16">
        <v>50</v>
      </c>
      <c r="D15037" s="16">
        <v>38.1</v>
      </c>
      <c r="E15037" s="17">
        <v>30742</v>
      </c>
      <c r="F15037" s="17"/>
    </row>
    <row r="15038" spans="1:6" x14ac:dyDescent="0.25">
      <c r="A15038" s="16" t="s">
        <v>266</v>
      </c>
      <c r="B15038" s="16">
        <v>54166</v>
      </c>
      <c r="C15038" s="16">
        <v>66</v>
      </c>
      <c r="D15038" s="16">
        <v>44.3</v>
      </c>
      <c r="E15038" s="17">
        <v>39132</v>
      </c>
      <c r="F15038" s="17"/>
    </row>
    <row r="15039" spans="1:6" x14ac:dyDescent="0.25">
      <c r="A15039" s="16" t="s">
        <v>266</v>
      </c>
      <c r="B15039" s="16">
        <v>54499</v>
      </c>
      <c r="C15039" s="16">
        <v>50</v>
      </c>
      <c r="D15039" s="16">
        <v>27.6</v>
      </c>
      <c r="E15039" s="17">
        <v>34335</v>
      </c>
      <c r="F15039" s="17"/>
    </row>
    <row r="15040" spans="1:6" x14ac:dyDescent="0.25">
      <c r="A15040" s="16" t="s">
        <v>266</v>
      </c>
      <c r="B15040" s="16">
        <v>53572</v>
      </c>
      <c r="C15040" s="16">
        <v>80</v>
      </c>
      <c r="D15040" s="16">
        <v>57</v>
      </c>
      <c r="E15040" s="17">
        <v>30413</v>
      </c>
      <c r="F15040" s="17"/>
    </row>
    <row r="15041" spans="1:6" x14ac:dyDescent="0.25">
      <c r="A15041" s="16" t="s">
        <v>266</v>
      </c>
      <c r="B15041" s="16">
        <v>54952</v>
      </c>
      <c r="C15041" s="16">
        <v>108</v>
      </c>
      <c r="D15041" s="16">
        <v>68.5</v>
      </c>
      <c r="E15041" s="17">
        <v>32874</v>
      </c>
      <c r="F15041" s="17"/>
    </row>
    <row r="15042" spans="1:6" x14ac:dyDescent="0.25">
      <c r="A15042" s="16" t="s">
        <v>266</v>
      </c>
      <c r="B15042" s="16">
        <v>54665</v>
      </c>
      <c r="C15042" s="16">
        <v>80</v>
      </c>
      <c r="D15042" s="16">
        <v>67.8</v>
      </c>
      <c r="E15042" s="17">
        <v>34790</v>
      </c>
      <c r="F15042" s="17"/>
    </row>
    <row r="15043" spans="1:6" x14ac:dyDescent="0.25">
      <c r="A15043" s="16" t="s">
        <v>266</v>
      </c>
      <c r="B15043" s="16">
        <v>54460</v>
      </c>
      <c r="C15043" s="16">
        <v>172</v>
      </c>
      <c r="D15043" s="16">
        <v>145.9</v>
      </c>
      <c r="E15043" s="17">
        <v>31778</v>
      </c>
      <c r="F15043" s="17"/>
    </row>
    <row r="15044" spans="1:6" x14ac:dyDescent="0.25">
      <c r="A15044" s="16" t="s">
        <v>266</v>
      </c>
      <c r="B15044" s="16">
        <v>54732</v>
      </c>
      <c r="C15044" s="16">
        <v>50</v>
      </c>
      <c r="D15044" s="16">
        <v>44.3</v>
      </c>
      <c r="E15044" s="17">
        <v>35674</v>
      </c>
      <c r="F15044" s="17"/>
    </row>
    <row r="15045" spans="1:6" x14ac:dyDescent="0.25">
      <c r="A15045" s="16" t="s">
        <v>266</v>
      </c>
      <c r="B15045" s="16">
        <v>54501</v>
      </c>
      <c r="C15045" s="16">
        <v>95</v>
      </c>
      <c r="D15045" s="16">
        <v>88.3</v>
      </c>
      <c r="E15045" s="17">
        <v>35135</v>
      </c>
      <c r="F15045" s="17"/>
    </row>
    <row r="15046" spans="1:6" x14ac:dyDescent="0.25">
      <c r="A15046" s="16" t="s">
        <v>266</v>
      </c>
      <c r="B15046" s="16">
        <v>53959</v>
      </c>
      <c r="C15046" s="16">
        <v>82</v>
      </c>
      <c r="D15046" s="16">
        <v>67.8</v>
      </c>
      <c r="E15046" s="17">
        <v>24473</v>
      </c>
      <c r="F15046" s="17"/>
    </row>
    <row r="15047" spans="1:6" x14ac:dyDescent="0.25">
      <c r="A15047" s="16" t="s">
        <v>266</v>
      </c>
      <c r="B15047" s="16">
        <v>53711</v>
      </c>
      <c r="C15047" s="16">
        <v>33</v>
      </c>
      <c r="D15047" s="16">
        <v>10.4</v>
      </c>
      <c r="E15047" s="17">
        <v>43621</v>
      </c>
      <c r="F15047" s="17"/>
    </row>
    <row r="15048" spans="1:6" x14ac:dyDescent="0.25">
      <c r="A15048" s="16" t="s">
        <v>266</v>
      </c>
      <c r="B15048" s="16">
        <v>53705</v>
      </c>
      <c r="C15048" s="16">
        <v>70</v>
      </c>
      <c r="D15048" s="16">
        <v>54.7</v>
      </c>
      <c r="E15048" s="17">
        <v>30987</v>
      </c>
      <c r="F15048" s="17"/>
    </row>
    <row r="15049" spans="1:6" x14ac:dyDescent="0.25">
      <c r="A15049" s="16" t="s">
        <v>266</v>
      </c>
      <c r="B15049" s="16">
        <v>53950</v>
      </c>
      <c r="C15049" s="16">
        <v>60</v>
      </c>
      <c r="D15049" s="16">
        <v>47.7</v>
      </c>
      <c r="E15049" s="17">
        <v>35004</v>
      </c>
      <c r="F15049" s="17"/>
    </row>
    <row r="15050" spans="1:6" x14ac:dyDescent="0.25">
      <c r="A15050" s="16" t="s">
        <v>266</v>
      </c>
      <c r="B15050" s="16">
        <v>53402</v>
      </c>
      <c r="C15050" s="16">
        <v>60</v>
      </c>
      <c r="D15050" s="16">
        <v>51.4</v>
      </c>
      <c r="E15050" s="17">
        <v>33834</v>
      </c>
      <c r="F15050" s="17"/>
    </row>
    <row r="15051" spans="1:6" x14ac:dyDescent="0.25">
      <c r="A15051" s="16" t="s">
        <v>266</v>
      </c>
      <c r="B15051" s="16">
        <v>53813</v>
      </c>
      <c r="C15051" s="16">
        <v>125</v>
      </c>
      <c r="D15051" s="16">
        <v>79.599999999999994</v>
      </c>
      <c r="E15051" s="17">
        <v>28672</v>
      </c>
      <c r="F15051" s="17"/>
    </row>
    <row r="15052" spans="1:6" x14ac:dyDescent="0.25">
      <c r="A15052" s="16" t="s">
        <v>266</v>
      </c>
      <c r="B15052" s="16">
        <v>53581</v>
      </c>
      <c r="C15052" s="16">
        <v>80</v>
      </c>
      <c r="D15052" s="16">
        <v>76.3</v>
      </c>
      <c r="E15052" s="17">
        <v>30895</v>
      </c>
      <c r="F15052" s="17"/>
    </row>
    <row r="15053" spans="1:6" x14ac:dyDescent="0.25">
      <c r="A15053" s="16" t="s">
        <v>266</v>
      </c>
      <c r="B15053" s="16">
        <v>53045</v>
      </c>
      <c r="C15053" s="16">
        <v>110</v>
      </c>
      <c r="D15053" s="16">
        <v>80</v>
      </c>
      <c r="E15053" s="17">
        <v>34186</v>
      </c>
      <c r="F15053" s="17"/>
    </row>
    <row r="15054" spans="1:6" x14ac:dyDescent="0.25">
      <c r="A15054" s="16" t="s">
        <v>266</v>
      </c>
      <c r="B15054" s="16">
        <v>53805</v>
      </c>
      <c r="C15054" s="16">
        <v>50</v>
      </c>
      <c r="D15054" s="16">
        <v>42.3</v>
      </c>
      <c r="E15054" s="17">
        <v>30988</v>
      </c>
      <c r="F15054" s="17"/>
    </row>
    <row r="15055" spans="1:6" x14ac:dyDescent="0.25">
      <c r="A15055" s="16" t="s">
        <v>266</v>
      </c>
      <c r="B15055" s="16">
        <v>53215</v>
      </c>
      <c r="C15055" s="16">
        <v>60</v>
      </c>
      <c r="D15055" s="16">
        <v>51.7</v>
      </c>
      <c r="E15055" s="17">
        <v>32424</v>
      </c>
      <c r="F15055" s="17"/>
    </row>
    <row r="15056" spans="1:6" x14ac:dyDescent="0.25">
      <c r="A15056" s="16" t="s">
        <v>266</v>
      </c>
      <c r="B15056" s="16">
        <v>54552</v>
      </c>
      <c r="C15056" s="16">
        <v>100</v>
      </c>
      <c r="D15056" s="16">
        <v>72.400000000000006</v>
      </c>
      <c r="E15056" s="17">
        <v>35490</v>
      </c>
      <c r="F15056" s="17"/>
    </row>
    <row r="15057" spans="1:6" x14ac:dyDescent="0.25">
      <c r="A15057" s="16" t="s">
        <v>266</v>
      </c>
      <c r="B15057" s="16">
        <v>54701</v>
      </c>
      <c r="C15057" s="16">
        <v>12</v>
      </c>
      <c r="D15057" s="16">
        <v>4</v>
      </c>
      <c r="E15057" s="17">
        <v>42362</v>
      </c>
      <c r="F15057" s="17"/>
    </row>
    <row r="15058" spans="1:6" x14ac:dyDescent="0.25">
      <c r="A15058" s="16" t="s">
        <v>266</v>
      </c>
      <c r="B15058" s="16">
        <v>54016</v>
      </c>
      <c r="C15058" s="16">
        <v>50</v>
      </c>
      <c r="D15058" s="16">
        <v>42.9</v>
      </c>
      <c r="E15058" s="17">
        <v>35612</v>
      </c>
      <c r="F15058" s="17"/>
    </row>
    <row r="15059" spans="1:6" x14ac:dyDescent="0.25">
      <c r="A15059" s="16" t="s">
        <v>266</v>
      </c>
      <c r="B15059" s="16">
        <v>54871</v>
      </c>
      <c r="C15059" s="16">
        <v>50</v>
      </c>
      <c r="D15059" s="16">
        <v>38</v>
      </c>
      <c r="E15059" s="17">
        <v>34639</v>
      </c>
      <c r="F15059" s="17"/>
    </row>
    <row r="15060" spans="1:6" x14ac:dyDescent="0.25">
      <c r="A15060" s="16" t="s">
        <v>266</v>
      </c>
      <c r="B15060" s="16">
        <v>54929</v>
      </c>
      <c r="C15060" s="16">
        <v>50</v>
      </c>
      <c r="D15060" s="16">
        <v>30.1</v>
      </c>
      <c r="E15060" s="17">
        <v>30713</v>
      </c>
      <c r="F15060" s="17"/>
    </row>
    <row r="15061" spans="1:6" x14ac:dyDescent="0.25">
      <c r="A15061" s="16" t="s">
        <v>266</v>
      </c>
      <c r="B15061" s="16">
        <v>54155</v>
      </c>
      <c r="C15061" s="16">
        <v>48</v>
      </c>
      <c r="D15061" s="16">
        <v>41.5</v>
      </c>
      <c r="E15061" s="17">
        <v>39722</v>
      </c>
      <c r="F15061" s="17"/>
    </row>
    <row r="15062" spans="1:6" x14ac:dyDescent="0.25">
      <c r="A15062" s="16" t="s">
        <v>266</v>
      </c>
      <c r="B15062" s="16">
        <v>54451</v>
      </c>
      <c r="C15062" s="16">
        <v>99</v>
      </c>
      <c r="D15062" s="16">
        <v>48.3</v>
      </c>
      <c r="E15062" s="17">
        <v>35855</v>
      </c>
      <c r="F15062" s="17"/>
    </row>
    <row r="15063" spans="1:6" x14ac:dyDescent="0.25">
      <c r="A15063" s="16" t="s">
        <v>266</v>
      </c>
      <c r="B15063" s="16">
        <v>54017</v>
      </c>
      <c r="C15063" s="16">
        <v>50</v>
      </c>
      <c r="D15063" s="16">
        <v>38.799999999999997</v>
      </c>
      <c r="E15063" s="17">
        <v>33025</v>
      </c>
      <c r="F15063" s="17"/>
    </row>
    <row r="15064" spans="1:6" x14ac:dyDescent="0.25">
      <c r="A15064" s="16" t="s">
        <v>266</v>
      </c>
      <c r="B15064" s="16">
        <v>54157</v>
      </c>
      <c r="C15064" s="16">
        <v>99</v>
      </c>
      <c r="D15064" s="16">
        <v>83.9</v>
      </c>
      <c r="E15064" s="17">
        <v>32843</v>
      </c>
      <c r="F15064" s="17"/>
    </row>
    <row r="15065" spans="1:6" x14ac:dyDescent="0.25">
      <c r="A15065" s="16" t="s">
        <v>266</v>
      </c>
      <c r="B15065" s="16">
        <v>54911</v>
      </c>
      <c r="C15065" s="16">
        <v>88</v>
      </c>
      <c r="D15065" s="16">
        <v>82.2</v>
      </c>
      <c r="E15065" s="17">
        <v>34973</v>
      </c>
      <c r="F15065" s="17"/>
    </row>
    <row r="15066" spans="1:6" x14ac:dyDescent="0.25">
      <c r="A15066" s="16" t="s">
        <v>266</v>
      </c>
      <c r="B15066" s="16">
        <v>53073</v>
      </c>
      <c r="C15066" s="16">
        <v>149</v>
      </c>
      <c r="D15066" s="16">
        <v>129.19999999999999</v>
      </c>
      <c r="E15066" s="17">
        <v>30546</v>
      </c>
      <c r="F15066" s="17"/>
    </row>
    <row r="15067" spans="1:6" x14ac:dyDescent="0.25">
      <c r="A15067" s="16" t="s">
        <v>266</v>
      </c>
      <c r="B15067" s="16">
        <v>53589</v>
      </c>
      <c r="C15067" s="16">
        <v>99</v>
      </c>
      <c r="D15067" s="16">
        <v>81.3</v>
      </c>
      <c r="E15067" s="17">
        <v>38353</v>
      </c>
      <c r="F15067" s="17"/>
    </row>
    <row r="15068" spans="1:6" x14ac:dyDescent="0.25">
      <c r="A15068" s="16" t="s">
        <v>266</v>
      </c>
      <c r="B15068" s="16">
        <v>54840</v>
      </c>
      <c r="C15068" s="16">
        <v>50</v>
      </c>
      <c r="D15068" s="16">
        <v>42</v>
      </c>
      <c r="E15068" s="17">
        <v>34759</v>
      </c>
      <c r="F15068" s="17"/>
    </row>
    <row r="15069" spans="1:6" x14ac:dyDescent="0.25">
      <c r="A15069" s="16" t="s">
        <v>266</v>
      </c>
      <c r="B15069" s="16">
        <v>53719</v>
      </c>
      <c r="C15069" s="16">
        <v>184</v>
      </c>
      <c r="D15069" s="16">
        <v>159.69999999999999</v>
      </c>
      <c r="E15069" s="17">
        <v>28126</v>
      </c>
      <c r="F15069" s="17"/>
    </row>
    <row r="15070" spans="1:6" x14ac:dyDescent="0.25">
      <c r="A15070" s="16" t="s">
        <v>266</v>
      </c>
      <c r="B15070" s="16">
        <v>53219</v>
      </c>
      <c r="C15070" s="16">
        <v>74</v>
      </c>
      <c r="D15070" s="16">
        <v>53.1</v>
      </c>
      <c r="E15070" s="17">
        <v>35247</v>
      </c>
      <c r="F15070" s="17"/>
    </row>
    <row r="15071" spans="1:6" x14ac:dyDescent="0.25">
      <c r="A15071" s="16" t="s">
        <v>266</v>
      </c>
      <c r="B15071" s="16">
        <v>54002</v>
      </c>
      <c r="C15071" s="16">
        <v>50</v>
      </c>
      <c r="D15071" s="16">
        <v>39.9</v>
      </c>
      <c r="E15071" s="17">
        <v>33970</v>
      </c>
      <c r="F15071" s="17"/>
    </row>
    <row r="15072" spans="1:6" x14ac:dyDescent="0.25">
      <c r="A15072" s="16" t="s">
        <v>266</v>
      </c>
      <c r="B15072" s="16">
        <v>54729</v>
      </c>
      <c r="C15072" s="16">
        <v>50</v>
      </c>
      <c r="D15072" s="16">
        <v>41.7</v>
      </c>
      <c r="E15072" s="17">
        <v>32548</v>
      </c>
      <c r="F15072" s="17"/>
    </row>
    <row r="15073" spans="1:6" x14ac:dyDescent="0.25">
      <c r="A15073" s="16" t="s">
        <v>266</v>
      </c>
      <c r="B15073" s="16">
        <v>53150</v>
      </c>
      <c r="C15073" s="16">
        <v>49</v>
      </c>
      <c r="D15073" s="16">
        <v>39.799999999999997</v>
      </c>
      <c r="E15073" s="17">
        <v>38930</v>
      </c>
      <c r="F15073" s="17"/>
    </row>
    <row r="15074" spans="1:6" x14ac:dyDescent="0.25">
      <c r="A15074" s="16" t="s">
        <v>266</v>
      </c>
      <c r="B15074" s="16">
        <v>54143</v>
      </c>
      <c r="C15074" s="16">
        <v>111</v>
      </c>
      <c r="D15074" s="16">
        <v>96.1</v>
      </c>
      <c r="E15074" s="17">
        <v>33451</v>
      </c>
      <c r="F15074" s="17"/>
    </row>
    <row r="15075" spans="1:6" x14ac:dyDescent="0.25">
      <c r="A15075" s="16" t="s">
        <v>266</v>
      </c>
      <c r="B15075" s="16">
        <v>54220</v>
      </c>
      <c r="C15075" s="16">
        <v>94</v>
      </c>
      <c r="D15075" s="16">
        <v>57.2</v>
      </c>
      <c r="E15075" s="17">
        <v>31199</v>
      </c>
      <c r="F15075" s="17"/>
    </row>
    <row r="15076" spans="1:6" x14ac:dyDescent="0.25">
      <c r="A15076" s="16" t="s">
        <v>266</v>
      </c>
      <c r="B15076" s="16">
        <v>53129</v>
      </c>
      <c r="C15076" s="16">
        <v>105</v>
      </c>
      <c r="D15076" s="16">
        <v>54.3</v>
      </c>
      <c r="E15076" s="17">
        <v>34555</v>
      </c>
      <c r="F15076" s="17"/>
    </row>
    <row r="15077" spans="1:6" x14ac:dyDescent="0.25">
      <c r="A15077" s="16" t="s">
        <v>266</v>
      </c>
      <c r="B15077" s="16">
        <v>54981</v>
      </c>
      <c r="C15077" s="16">
        <v>100</v>
      </c>
      <c r="D15077" s="16">
        <v>74.5</v>
      </c>
      <c r="E15077" s="17">
        <v>34516</v>
      </c>
      <c r="F15077" s="17"/>
    </row>
    <row r="15078" spans="1:6" x14ac:dyDescent="0.25">
      <c r="A15078" s="16" t="s">
        <v>266</v>
      </c>
      <c r="B15078" s="16">
        <v>53092</v>
      </c>
      <c r="C15078" s="16">
        <v>47</v>
      </c>
      <c r="D15078" s="16">
        <v>37</v>
      </c>
      <c r="E15078" s="17">
        <v>37748</v>
      </c>
      <c r="F15078" s="17"/>
    </row>
    <row r="15079" spans="1:6" x14ac:dyDescent="0.25">
      <c r="A15079" s="16" t="s">
        <v>266</v>
      </c>
      <c r="B15079" s="16">
        <v>53083</v>
      </c>
      <c r="C15079" s="16">
        <v>50</v>
      </c>
      <c r="D15079" s="16">
        <v>34.5</v>
      </c>
      <c r="E15079" s="17">
        <v>35370</v>
      </c>
      <c r="F15079" s="17"/>
    </row>
    <row r="15080" spans="1:6" x14ac:dyDescent="0.25">
      <c r="A15080" s="16" t="s">
        <v>266</v>
      </c>
      <c r="B15080" s="16">
        <v>54601</v>
      </c>
      <c r="C15080" s="16">
        <v>80</v>
      </c>
      <c r="D15080" s="16">
        <v>58.2</v>
      </c>
      <c r="E15080" s="17">
        <v>32782</v>
      </c>
      <c r="F15080" s="17"/>
    </row>
    <row r="15081" spans="1:6" x14ac:dyDescent="0.25">
      <c r="A15081" s="16" t="s">
        <v>266</v>
      </c>
      <c r="B15081" s="16">
        <v>54848</v>
      </c>
      <c r="C15081" s="16">
        <v>30</v>
      </c>
      <c r="D15081" s="16">
        <v>28.4</v>
      </c>
      <c r="E15081" s="17">
        <v>41369</v>
      </c>
      <c r="F15081" s="17"/>
    </row>
    <row r="15082" spans="1:6" x14ac:dyDescent="0.25">
      <c r="A15082" s="16" t="s">
        <v>266</v>
      </c>
      <c r="B15082" s="16">
        <v>54601</v>
      </c>
      <c r="C15082" s="16">
        <v>123</v>
      </c>
      <c r="D15082" s="16">
        <v>113.7</v>
      </c>
      <c r="E15082" s="17">
        <v>32874</v>
      </c>
      <c r="F15082" s="17"/>
    </row>
    <row r="15083" spans="1:6" x14ac:dyDescent="0.25">
      <c r="A15083" s="16" t="s">
        <v>266</v>
      </c>
      <c r="B15083" s="16">
        <v>54902</v>
      </c>
      <c r="C15083" s="16">
        <v>80</v>
      </c>
      <c r="D15083" s="16">
        <v>67.8</v>
      </c>
      <c r="E15083" s="17">
        <v>36251</v>
      </c>
      <c r="F15083" s="17"/>
    </row>
    <row r="15084" spans="1:6" x14ac:dyDescent="0.25">
      <c r="A15084" s="16" t="s">
        <v>266</v>
      </c>
      <c r="B15084" s="16">
        <v>53012</v>
      </c>
      <c r="C15084" s="16">
        <v>78</v>
      </c>
      <c r="D15084" s="16">
        <v>53.7</v>
      </c>
      <c r="E15084" s="17">
        <v>34907</v>
      </c>
      <c r="F15084" s="17"/>
    </row>
    <row r="15085" spans="1:6" x14ac:dyDescent="0.25">
      <c r="A15085" s="16" t="s">
        <v>266</v>
      </c>
      <c r="B15085" s="16">
        <v>54452</v>
      </c>
      <c r="C15085" s="16">
        <v>160</v>
      </c>
      <c r="D15085" s="16">
        <v>142.19999999999999</v>
      </c>
      <c r="E15085" s="17">
        <v>30335</v>
      </c>
      <c r="F15085" s="17"/>
    </row>
    <row r="15086" spans="1:6" x14ac:dyDescent="0.25">
      <c r="A15086" s="16" t="s">
        <v>266</v>
      </c>
      <c r="B15086" s="16">
        <v>53534</v>
      </c>
      <c r="C15086" s="16">
        <v>61</v>
      </c>
      <c r="D15086" s="16">
        <v>50.9</v>
      </c>
      <c r="E15086" s="17">
        <v>26064</v>
      </c>
      <c r="F15086" s="17"/>
    </row>
    <row r="15087" spans="1:6" x14ac:dyDescent="0.25">
      <c r="A15087" s="16" t="s">
        <v>266</v>
      </c>
      <c r="B15087" s="16">
        <v>54880</v>
      </c>
      <c r="C15087" s="16">
        <v>118</v>
      </c>
      <c r="D15087" s="16">
        <v>79.2</v>
      </c>
      <c r="E15087" s="17">
        <v>31472</v>
      </c>
      <c r="F15087" s="17"/>
    </row>
    <row r="15088" spans="1:6" x14ac:dyDescent="0.25">
      <c r="A15088" s="16" t="s">
        <v>266</v>
      </c>
      <c r="B15088" s="16">
        <v>53143</v>
      </c>
      <c r="C15088" s="16">
        <v>81</v>
      </c>
      <c r="D15088" s="16">
        <v>51.9</v>
      </c>
      <c r="E15088" s="17">
        <v>30103</v>
      </c>
      <c r="F15088" s="17"/>
    </row>
    <row r="15089" spans="1:6" x14ac:dyDescent="0.25">
      <c r="A15089" s="16" t="s">
        <v>266</v>
      </c>
      <c r="B15089" s="16">
        <v>54935</v>
      </c>
      <c r="C15089" s="16">
        <v>107</v>
      </c>
      <c r="D15089" s="16">
        <v>83.9</v>
      </c>
      <c r="E15089" s="17">
        <v>35247</v>
      </c>
      <c r="F15089" s="17"/>
    </row>
    <row r="15090" spans="1:6" x14ac:dyDescent="0.25">
      <c r="A15090" s="16" t="s">
        <v>266</v>
      </c>
      <c r="B15090" s="16">
        <v>53406</v>
      </c>
      <c r="C15090" s="16">
        <v>122</v>
      </c>
      <c r="D15090" s="16">
        <v>80.7</v>
      </c>
      <c r="E15090" s="17">
        <v>24473</v>
      </c>
      <c r="F15090" s="17"/>
    </row>
    <row r="15091" spans="1:6" x14ac:dyDescent="0.25">
      <c r="A15091" s="16" t="s">
        <v>266</v>
      </c>
      <c r="B15091" s="16">
        <v>53934</v>
      </c>
      <c r="C15091" s="16">
        <v>75</v>
      </c>
      <c r="D15091" s="16">
        <v>59.6</v>
      </c>
      <c r="E15091" s="17">
        <v>30742</v>
      </c>
      <c r="F15091" s="17"/>
    </row>
    <row r="15092" spans="1:6" x14ac:dyDescent="0.25">
      <c r="A15092" s="16" t="s">
        <v>266</v>
      </c>
      <c r="B15092" s="16">
        <v>54481</v>
      </c>
      <c r="C15092" s="16">
        <v>60</v>
      </c>
      <c r="D15092" s="16">
        <v>33.1</v>
      </c>
      <c r="E15092" s="17">
        <v>30742</v>
      </c>
      <c r="F15092" s="17"/>
    </row>
    <row r="15093" spans="1:6" x14ac:dyDescent="0.25">
      <c r="A15093" s="16" t="s">
        <v>266</v>
      </c>
      <c r="B15093" s="16">
        <v>53227</v>
      </c>
      <c r="C15093" s="16">
        <v>50</v>
      </c>
      <c r="D15093" s="16">
        <v>30.1</v>
      </c>
      <c r="E15093" s="17">
        <v>32721</v>
      </c>
      <c r="F15093" s="17"/>
    </row>
    <row r="15094" spans="1:6" x14ac:dyDescent="0.25">
      <c r="A15094" s="16" t="s">
        <v>266</v>
      </c>
      <c r="B15094" s="16">
        <v>54806</v>
      </c>
      <c r="C15094" s="16">
        <v>105</v>
      </c>
      <c r="D15094" s="16">
        <v>65.5</v>
      </c>
      <c r="E15094" s="17">
        <v>30376</v>
      </c>
      <c r="F15094" s="17"/>
    </row>
    <row r="15095" spans="1:6" x14ac:dyDescent="0.25">
      <c r="A15095" s="16" t="s">
        <v>266</v>
      </c>
      <c r="B15095" s="16">
        <v>54403</v>
      </c>
      <c r="C15095" s="16">
        <v>116</v>
      </c>
      <c r="D15095" s="16">
        <v>46.7</v>
      </c>
      <c r="E15095" s="17">
        <v>31778</v>
      </c>
      <c r="F15095" s="17"/>
    </row>
    <row r="15096" spans="1:6" x14ac:dyDescent="0.25">
      <c r="A15096" s="16" t="s">
        <v>266</v>
      </c>
      <c r="B15096" s="16">
        <v>54001</v>
      </c>
      <c r="C15096" s="16">
        <v>83</v>
      </c>
      <c r="D15096" s="16">
        <v>54.8</v>
      </c>
      <c r="E15096" s="17">
        <v>31594</v>
      </c>
      <c r="F15096" s="17"/>
    </row>
    <row r="15097" spans="1:6" x14ac:dyDescent="0.25">
      <c r="A15097" s="16" t="s">
        <v>266</v>
      </c>
      <c r="B15097" s="16">
        <v>54901</v>
      </c>
      <c r="C15097" s="16">
        <v>168</v>
      </c>
      <c r="D15097" s="16">
        <v>157.69999999999999</v>
      </c>
      <c r="E15097" s="17">
        <v>35735</v>
      </c>
      <c r="F15097" s="17"/>
    </row>
    <row r="15098" spans="1:6" x14ac:dyDescent="0.25">
      <c r="A15098" s="16" t="s">
        <v>266</v>
      </c>
      <c r="B15098" s="16">
        <v>53204</v>
      </c>
      <c r="C15098" s="16">
        <v>50</v>
      </c>
      <c r="D15098" s="16">
        <v>43.3</v>
      </c>
      <c r="E15098" s="17">
        <v>33543</v>
      </c>
      <c r="F15098" s="17"/>
    </row>
    <row r="15099" spans="1:6" x14ac:dyDescent="0.25">
      <c r="A15099" s="16" t="s">
        <v>266</v>
      </c>
      <c r="B15099" s="16">
        <v>54665</v>
      </c>
      <c r="C15099" s="16">
        <v>50</v>
      </c>
      <c r="D15099" s="16">
        <v>46.8</v>
      </c>
      <c r="E15099" s="17">
        <v>35309</v>
      </c>
      <c r="F15099" s="17"/>
    </row>
    <row r="15100" spans="1:6" x14ac:dyDescent="0.25">
      <c r="A15100" s="16" t="s">
        <v>266</v>
      </c>
      <c r="B15100" s="16">
        <v>54935</v>
      </c>
      <c r="C15100" s="16">
        <v>50</v>
      </c>
      <c r="D15100" s="16">
        <v>48.2</v>
      </c>
      <c r="E15100" s="17">
        <v>27881</v>
      </c>
      <c r="F15100" s="17"/>
    </row>
    <row r="15101" spans="1:6" x14ac:dyDescent="0.25">
      <c r="A15101" s="16" t="s">
        <v>266</v>
      </c>
      <c r="B15101" s="16">
        <v>53223</v>
      </c>
      <c r="C15101" s="16">
        <v>108</v>
      </c>
      <c r="D15101" s="16">
        <v>90.8</v>
      </c>
      <c r="E15101" s="17">
        <v>34335</v>
      </c>
      <c r="F15101" s="17"/>
    </row>
    <row r="15102" spans="1:6" x14ac:dyDescent="0.25">
      <c r="A15102" s="16" t="s">
        <v>266</v>
      </c>
      <c r="B15102" s="16">
        <v>53551</v>
      </c>
      <c r="C15102" s="16">
        <v>50</v>
      </c>
      <c r="D15102" s="16">
        <v>33</v>
      </c>
      <c r="E15102" s="17">
        <v>29781</v>
      </c>
      <c r="F15102" s="17"/>
    </row>
    <row r="15103" spans="1:6" x14ac:dyDescent="0.25">
      <c r="A15103" s="16" t="s">
        <v>266</v>
      </c>
      <c r="B15103" s="16">
        <v>54901</v>
      </c>
      <c r="C15103" s="16">
        <v>110</v>
      </c>
      <c r="D15103" s="16">
        <v>80.7</v>
      </c>
      <c r="E15103" s="17">
        <v>29037</v>
      </c>
      <c r="F15103" s="17"/>
    </row>
    <row r="15104" spans="1:6" x14ac:dyDescent="0.25">
      <c r="A15104" s="16" t="s">
        <v>266</v>
      </c>
      <c r="B15104" s="16">
        <v>54494</v>
      </c>
      <c r="C15104" s="16">
        <v>80</v>
      </c>
      <c r="D15104" s="16">
        <v>52</v>
      </c>
      <c r="E15104" s="17">
        <v>32721</v>
      </c>
      <c r="F15104" s="17"/>
    </row>
    <row r="15105" spans="1:6" x14ac:dyDescent="0.25">
      <c r="A15105" s="16" t="s">
        <v>266</v>
      </c>
      <c r="B15105" s="16">
        <v>53144</v>
      </c>
      <c r="C15105" s="16">
        <v>153</v>
      </c>
      <c r="D15105" s="16">
        <v>106</v>
      </c>
      <c r="E15105" s="17">
        <v>25307</v>
      </c>
      <c r="F15105" s="17"/>
    </row>
    <row r="15106" spans="1:6" x14ac:dyDescent="0.25">
      <c r="A15106" s="16" t="s">
        <v>266</v>
      </c>
      <c r="B15106" s="16">
        <v>54751</v>
      </c>
      <c r="C15106" s="16">
        <v>46</v>
      </c>
      <c r="D15106" s="16">
        <v>43.5</v>
      </c>
      <c r="E15106" s="17">
        <v>41544</v>
      </c>
      <c r="F15106" s="17"/>
    </row>
    <row r="15107" spans="1:6" x14ac:dyDescent="0.25">
      <c r="A15107" s="16" t="s">
        <v>266</v>
      </c>
      <c r="B15107" s="16">
        <v>53022</v>
      </c>
      <c r="C15107" s="16">
        <v>121</v>
      </c>
      <c r="D15107" s="16">
        <v>84.2</v>
      </c>
      <c r="E15107" s="17">
        <v>36447</v>
      </c>
      <c r="F15107" s="17"/>
    </row>
    <row r="15108" spans="1:6" x14ac:dyDescent="0.25">
      <c r="A15108" s="16" t="s">
        <v>266</v>
      </c>
      <c r="B15108" s="16">
        <v>53226</v>
      </c>
      <c r="C15108" s="16">
        <v>67</v>
      </c>
      <c r="D15108" s="16">
        <v>43.9</v>
      </c>
      <c r="E15108" s="17">
        <v>31138</v>
      </c>
      <c r="F15108" s="17"/>
    </row>
    <row r="15109" spans="1:6" x14ac:dyDescent="0.25">
      <c r="A15109" s="16" t="s">
        <v>266</v>
      </c>
      <c r="B15109" s="16">
        <v>54151</v>
      </c>
      <c r="C15109" s="16">
        <v>66</v>
      </c>
      <c r="D15109" s="16">
        <v>51.7</v>
      </c>
      <c r="E15109" s="17">
        <v>33025</v>
      </c>
      <c r="F15109" s="17"/>
    </row>
    <row r="15110" spans="1:6" x14ac:dyDescent="0.25">
      <c r="A15110" s="16" t="s">
        <v>266</v>
      </c>
      <c r="B15110" s="16">
        <v>53045</v>
      </c>
      <c r="C15110" s="16">
        <v>110</v>
      </c>
      <c r="D15110" s="16">
        <v>73.099999999999994</v>
      </c>
      <c r="E15110" s="17">
        <v>34333</v>
      </c>
      <c r="F15110" s="17"/>
    </row>
    <row r="15111" spans="1:6" x14ac:dyDescent="0.25">
      <c r="A15111" s="16" t="s">
        <v>266</v>
      </c>
      <c r="B15111" s="16">
        <v>53209</v>
      </c>
      <c r="C15111" s="16">
        <v>94</v>
      </c>
      <c r="D15111" s="16">
        <v>89.2</v>
      </c>
      <c r="E15111" s="17">
        <v>34530</v>
      </c>
      <c r="F15111" s="17"/>
    </row>
    <row r="15112" spans="1:6" x14ac:dyDescent="0.25">
      <c r="A15112" s="16" t="s">
        <v>266</v>
      </c>
      <c r="B15112" s="16">
        <v>54730</v>
      </c>
      <c r="C15112" s="16">
        <v>28</v>
      </c>
      <c r="D15112" s="16">
        <v>23.1</v>
      </c>
      <c r="E15112" s="17">
        <v>39356</v>
      </c>
      <c r="F15112" s="17"/>
    </row>
    <row r="15113" spans="1:6" x14ac:dyDescent="0.25">
      <c r="A15113" s="16" t="s">
        <v>266</v>
      </c>
      <c r="B15113" s="16">
        <v>54011</v>
      </c>
      <c r="C15113" s="16">
        <v>60</v>
      </c>
      <c r="D15113" s="16">
        <v>33.1</v>
      </c>
      <c r="E15113" s="17">
        <v>33695</v>
      </c>
      <c r="F15113" s="17"/>
    </row>
    <row r="15114" spans="1:6" x14ac:dyDescent="0.25">
      <c r="A15114" s="16" t="s">
        <v>266</v>
      </c>
      <c r="B15114" s="16">
        <v>53913</v>
      </c>
      <c r="C15114" s="16">
        <v>102</v>
      </c>
      <c r="D15114" s="16">
        <v>94.3</v>
      </c>
      <c r="E15114" s="17">
        <v>29983</v>
      </c>
      <c r="F15114" s="17"/>
    </row>
    <row r="15115" spans="1:6" x14ac:dyDescent="0.25">
      <c r="A15115" s="16" t="s">
        <v>266</v>
      </c>
      <c r="B15115" s="16">
        <v>54121</v>
      </c>
      <c r="C15115" s="16">
        <v>73</v>
      </c>
      <c r="D15115" s="16">
        <v>50.1</v>
      </c>
      <c r="E15115" s="17">
        <v>30773</v>
      </c>
      <c r="F15115" s="17"/>
    </row>
    <row r="15116" spans="1:6" x14ac:dyDescent="0.25">
      <c r="A15116" s="16" t="s">
        <v>266</v>
      </c>
      <c r="B15116" s="16">
        <v>53086</v>
      </c>
      <c r="C15116" s="16">
        <v>106</v>
      </c>
      <c r="D15116" s="16">
        <v>87.9</v>
      </c>
      <c r="E15116" s="17">
        <v>32813</v>
      </c>
      <c r="F15116" s="17"/>
    </row>
    <row r="15117" spans="1:6" x14ac:dyDescent="0.25">
      <c r="A15117" s="16" t="s">
        <v>266</v>
      </c>
      <c r="B15117" s="16">
        <v>53215</v>
      </c>
      <c r="C15117" s="16">
        <v>81</v>
      </c>
      <c r="D15117" s="16">
        <v>64.8</v>
      </c>
      <c r="E15117" s="17">
        <v>34600</v>
      </c>
      <c r="F15117" s="17"/>
    </row>
    <row r="15118" spans="1:6" x14ac:dyDescent="0.25">
      <c r="A15118" s="16" t="s">
        <v>266</v>
      </c>
      <c r="B15118" s="16">
        <v>54961</v>
      </c>
      <c r="C15118" s="16">
        <v>50</v>
      </c>
      <c r="D15118" s="16">
        <v>41.3</v>
      </c>
      <c r="E15118" s="17">
        <v>35309</v>
      </c>
      <c r="F15118" s="17"/>
    </row>
    <row r="15119" spans="1:6" x14ac:dyDescent="0.25">
      <c r="A15119" s="16" t="s">
        <v>266</v>
      </c>
      <c r="B15119" s="16">
        <v>54409</v>
      </c>
      <c r="C15119" s="16">
        <v>136</v>
      </c>
      <c r="D15119" s="16">
        <v>64.099999999999994</v>
      </c>
      <c r="E15119" s="17">
        <v>32143</v>
      </c>
      <c r="F15119" s="17"/>
    </row>
    <row r="15120" spans="1:6" x14ac:dyDescent="0.25">
      <c r="A15120" s="16" t="s">
        <v>266</v>
      </c>
      <c r="B15120" s="16">
        <v>54729</v>
      </c>
      <c r="C15120" s="16">
        <v>72</v>
      </c>
      <c r="D15120" s="16">
        <v>70.3</v>
      </c>
      <c r="E15120" s="17">
        <v>41318</v>
      </c>
      <c r="F15120" s="17"/>
    </row>
    <row r="15121" spans="1:6" x14ac:dyDescent="0.25">
      <c r="A15121" s="16" t="s">
        <v>266</v>
      </c>
      <c r="B15121" s="16">
        <v>54773</v>
      </c>
      <c r="C15121" s="16">
        <v>35</v>
      </c>
      <c r="D15121" s="16">
        <v>33.6</v>
      </c>
      <c r="E15121" s="17">
        <v>38223</v>
      </c>
      <c r="F15121" s="17"/>
    </row>
    <row r="15122" spans="1:6" x14ac:dyDescent="0.25">
      <c r="A15122" s="16" t="s">
        <v>266</v>
      </c>
      <c r="B15122" s="16">
        <v>54487</v>
      </c>
      <c r="C15122" s="16">
        <v>61</v>
      </c>
      <c r="D15122" s="16">
        <v>38.5</v>
      </c>
      <c r="E15122" s="17">
        <v>30498</v>
      </c>
      <c r="F15122" s="17"/>
    </row>
    <row r="15123" spans="1:6" x14ac:dyDescent="0.25">
      <c r="A15123" s="16" t="s">
        <v>266</v>
      </c>
      <c r="B15123" s="16">
        <v>53147</v>
      </c>
      <c r="C15123" s="16">
        <v>60</v>
      </c>
      <c r="D15123" s="16">
        <v>49.6</v>
      </c>
      <c r="E15123" s="17">
        <v>34820</v>
      </c>
      <c r="F15123" s="17"/>
    </row>
    <row r="15124" spans="1:6" x14ac:dyDescent="0.25">
      <c r="A15124" s="16" t="s">
        <v>266</v>
      </c>
      <c r="B15124" s="16">
        <v>53154</v>
      </c>
      <c r="C15124" s="16">
        <v>144</v>
      </c>
      <c r="E15124" s="17">
        <v>43929</v>
      </c>
      <c r="F15124" s="17"/>
    </row>
    <row r="15125" spans="1:6" x14ac:dyDescent="0.25">
      <c r="A15125" s="16" t="s">
        <v>266</v>
      </c>
      <c r="B15125" s="16">
        <v>53807</v>
      </c>
      <c r="C15125" s="16">
        <v>78</v>
      </c>
      <c r="D15125" s="16">
        <v>63.8</v>
      </c>
      <c r="E15125" s="17">
        <v>31413</v>
      </c>
      <c r="F15125" s="17"/>
    </row>
    <row r="15126" spans="1:6" x14ac:dyDescent="0.25">
      <c r="A15126" s="16" t="s">
        <v>266</v>
      </c>
      <c r="B15126" s="16">
        <v>53574</v>
      </c>
      <c r="C15126" s="16">
        <v>97</v>
      </c>
      <c r="D15126" s="16">
        <v>82.7</v>
      </c>
      <c r="E15126" s="17">
        <v>35612</v>
      </c>
      <c r="F15126" s="17"/>
    </row>
    <row r="15127" spans="1:6" x14ac:dyDescent="0.25">
      <c r="A15127" s="16" t="s">
        <v>266</v>
      </c>
      <c r="B15127" s="16">
        <v>53188</v>
      </c>
      <c r="C15127" s="16">
        <v>32</v>
      </c>
      <c r="D15127" s="16">
        <v>17.5</v>
      </c>
      <c r="E15127" s="17">
        <v>32563</v>
      </c>
      <c r="F15127" s="17"/>
    </row>
    <row r="15128" spans="1:6" x14ac:dyDescent="0.25">
      <c r="A15128" s="16" t="s">
        <v>266</v>
      </c>
      <c r="B15128" s="16">
        <v>53703</v>
      </c>
      <c r="C15128" s="16">
        <v>85</v>
      </c>
      <c r="D15128" s="16">
        <v>64.3</v>
      </c>
      <c r="E15128" s="17">
        <v>29102</v>
      </c>
      <c r="F15128" s="17"/>
    </row>
    <row r="15129" spans="1:6" x14ac:dyDescent="0.25">
      <c r="A15129" s="16" t="s">
        <v>266</v>
      </c>
      <c r="B15129" s="16">
        <v>53182</v>
      </c>
      <c r="C15129" s="16">
        <v>74</v>
      </c>
      <c r="D15129" s="16">
        <v>72.099999999999994</v>
      </c>
      <c r="E15129" s="17">
        <v>34578</v>
      </c>
      <c r="F15129" s="17"/>
    </row>
    <row r="15130" spans="1:6" x14ac:dyDescent="0.25">
      <c r="A15130" s="16" t="s">
        <v>266</v>
      </c>
      <c r="B15130" s="16">
        <v>53533</v>
      </c>
      <c r="C15130" s="16">
        <v>44</v>
      </c>
      <c r="D15130" s="16">
        <v>37.200000000000003</v>
      </c>
      <c r="E15130" s="17">
        <v>31048</v>
      </c>
      <c r="F15130" s="17"/>
    </row>
    <row r="15131" spans="1:6" x14ac:dyDescent="0.25">
      <c r="A15131" s="16" t="s">
        <v>266</v>
      </c>
      <c r="B15131" s="16">
        <v>54165</v>
      </c>
      <c r="C15131" s="16">
        <v>50</v>
      </c>
      <c r="D15131" s="16">
        <v>38.799999999999997</v>
      </c>
      <c r="E15131" s="17">
        <v>34335</v>
      </c>
      <c r="F15131" s="17"/>
    </row>
    <row r="15132" spans="1:6" x14ac:dyDescent="0.25">
      <c r="A15132" s="16" t="s">
        <v>266</v>
      </c>
      <c r="B15132" s="16">
        <v>54946</v>
      </c>
      <c r="C15132" s="16">
        <v>205</v>
      </c>
      <c r="D15132" s="16">
        <v>179.3</v>
      </c>
      <c r="E15132" s="17">
        <v>42064</v>
      </c>
      <c r="F15132" s="17"/>
    </row>
    <row r="15133" spans="1:6" x14ac:dyDescent="0.25">
      <c r="A15133" s="16" t="s">
        <v>266</v>
      </c>
      <c r="B15133" s="16">
        <v>53949</v>
      </c>
      <c r="C15133" s="16">
        <v>50</v>
      </c>
      <c r="D15133" s="16">
        <v>38.799999999999997</v>
      </c>
      <c r="E15133" s="17">
        <v>36738</v>
      </c>
      <c r="F15133" s="17"/>
    </row>
    <row r="15134" spans="1:6" x14ac:dyDescent="0.25">
      <c r="A15134" s="16" t="s">
        <v>266</v>
      </c>
      <c r="B15134" s="16">
        <v>54546</v>
      </c>
      <c r="C15134" s="16">
        <v>34</v>
      </c>
      <c r="D15134" s="16">
        <v>24.3</v>
      </c>
      <c r="E15134" s="17">
        <v>39873</v>
      </c>
      <c r="F15134" s="17"/>
    </row>
    <row r="15135" spans="1:6" x14ac:dyDescent="0.25">
      <c r="A15135" s="16" t="s">
        <v>266</v>
      </c>
      <c r="B15135" s="16">
        <v>53901</v>
      </c>
      <c r="C15135" s="16">
        <v>83</v>
      </c>
      <c r="D15135" s="16">
        <v>64.8</v>
      </c>
      <c r="E15135" s="17">
        <v>34174</v>
      </c>
      <c r="F15135" s="17"/>
    </row>
    <row r="15136" spans="1:6" x14ac:dyDescent="0.25">
      <c r="A15136" s="16" t="s">
        <v>266</v>
      </c>
      <c r="B15136" s="16">
        <v>53140</v>
      </c>
      <c r="C15136" s="16">
        <v>97</v>
      </c>
      <c r="D15136" s="16">
        <v>50.7</v>
      </c>
      <c r="E15136" s="17">
        <v>24481</v>
      </c>
      <c r="F15136" s="17"/>
    </row>
    <row r="15137" spans="1:6" x14ac:dyDescent="0.25">
      <c r="A15137" s="16" t="s">
        <v>266</v>
      </c>
      <c r="B15137" s="16">
        <v>54720</v>
      </c>
      <c r="C15137" s="16">
        <v>50</v>
      </c>
      <c r="D15137" s="16">
        <v>48.2</v>
      </c>
      <c r="E15137" s="17">
        <v>42573</v>
      </c>
      <c r="F15137" s="17"/>
    </row>
    <row r="15138" spans="1:6" x14ac:dyDescent="0.25">
      <c r="A15138" s="16" t="s">
        <v>266</v>
      </c>
      <c r="B15138" s="16">
        <v>54166</v>
      </c>
      <c r="C15138" s="16">
        <v>100</v>
      </c>
      <c r="D15138" s="16">
        <v>63.4</v>
      </c>
      <c r="E15138" s="17">
        <v>30404</v>
      </c>
      <c r="F15138" s="17"/>
    </row>
    <row r="15139" spans="1:6" x14ac:dyDescent="0.25">
      <c r="A15139" s="16" t="s">
        <v>266</v>
      </c>
      <c r="B15139" s="16">
        <v>54880</v>
      </c>
      <c r="C15139" s="16">
        <v>72</v>
      </c>
      <c r="D15139" s="16">
        <v>66.8</v>
      </c>
      <c r="E15139" s="17">
        <v>35490</v>
      </c>
      <c r="F15139" s="17"/>
    </row>
    <row r="15140" spans="1:6" x14ac:dyDescent="0.25">
      <c r="A15140" s="16" t="s">
        <v>266</v>
      </c>
      <c r="B15140" s="16">
        <v>54304</v>
      </c>
      <c r="C15140" s="16">
        <v>130</v>
      </c>
      <c r="D15140" s="16">
        <v>118.6</v>
      </c>
      <c r="E15140" s="17">
        <v>34700</v>
      </c>
      <c r="F15140" s="17"/>
    </row>
    <row r="15141" spans="1:6" x14ac:dyDescent="0.25">
      <c r="A15141" s="16" t="s">
        <v>266</v>
      </c>
      <c r="B15141" s="16">
        <v>53012</v>
      </c>
      <c r="C15141" s="16">
        <v>130</v>
      </c>
      <c r="D15141" s="16">
        <v>117.5</v>
      </c>
      <c r="E15141" s="17">
        <v>34516</v>
      </c>
      <c r="F15141" s="17"/>
    </row>
    <row r="15142" spans="1:6" x14ac:dyDescent="0.25">
      <c r="A15142" s="16" t="s">
        <v>266</v>
      </c>
      <c r="B15142" s="16">
        <v>53588</v>
      </c>
      <c r="C15142" s="16">
        <v>50</v>
      </c>
      <c r="D15142" s="16">
        <v>44.3</v>
      </c>
      <c r="E15142" s="17">
        <v>31413</v>
      </c>
      <c r="F15142" s="17"/>
    </row>
    <row r="15143" spans="1:6" x14ac:dyDescent="0.25">
      <c r="A15143" s="16" t="s">
        <v>266</v>
      </c>
      <c r="B15143" s="16">
        <v>54301</v>
      </c>
      <c r="C15143" s="16">
        <v>88</v>
      </c>
      <c r="D15143" s="16">
        <v>77.400000000000006</v>
      </c>
      <c r="E15143" s="17">
        <v>34700</v>
      </c>
      <c r="F15143" s="17"/>
    </row>
    <row r="15144" spans="1:6" x14ac:dyDescent="0.25">
      <c r="A15144" s="16" t="s">
        <v>266</v>
      </c>
      <c r="B15144" s="16">
        <v>53081</v>
      </c>
      <c r="C15144" s="16">
        <v>50</v>
      </c>
      <c r="D15144" s="16">
        <v>35.299999999999997</v>
      </c>
      <c r="E15144" s="17">
        <v>35400</v>
      </c>
      <c r="F15144" s="17"/>
    </row>
    <row r="15145" spans="1:6" x14ac:dyDescent="0.25">
      <c r="A15145" s="16" t="s">
        <v>266</v>
      </c>
      <c r="B15145" s="16">
        <v>54801</v>
      </c>
      <c r="C15145" s="16">
        <v>75</v>
      </c>
      <c r="D15145" s="16">
        <v>61.4</v>
      </c>
      <c r="E15145" s="17">
        <v>38122</v>
      </c>
      <c r="F15145" s="17"/>
    </row>
    <row r="15146" spans="1:6" x14ac:dyDescent="0.25">
      <c r="A15146" s="16" t="s">
        <v>266</v>
      </c>
      <c r="B15146" s="16">
        <v>54703</v>
      </c>
      <c r="C15146" s="16">
        <v>110</v>
      </c>
      <c r="D15146" s="16">
        <v>91.6</v>
      </c>
      <c r="E15146" s="17">
        <v>31168</v>
      </c>
      <c r="F15146" s="17"/>
    </row>
    <row r="15147" spans="1:6" x14ac:dyDescent="0.25">
      <c r="A15147" s="16" t="s">
        <v>266</v>
      </c>
      <c r="B15147" s="16">
        <v>53082</v>
      </c>
      <c r="C15147" s="16">
        <v>64</v>
      </c>
      <c r="D15147" s="16">
        <v>36.4</v>
      </c>
      <c r="E15147" s="17">
        <v>32813</v>
      </c>
      <c r="F15147" s="17"/>
    </row>
    <row r="15148" spans="1:6" x14ac:dyDescent="0.25">
      <c r="A15148" s="16" t="s">
        <v>266</v>
      </c>
      <c r="B15148" s="16">
        <v>54935</v>
      </c>
      <c r="C15148" s="16">
        <v>90</v>
      </c>
      <c r="D15148" s="16">
        <v>58.8</v>
      </c>
      <c r="E15148" s="17">
        <v>28095</v>
      </c>
      <c r="F15148" s="17"/>
    </row>
    <row r="15149" spans="1:6" x14ac:dyDescent="0.25">
      <c r="A15149" s="16" t="s">
        <v>266</v>
      </c>
      <c r="B15149" s="16">
        <v>54234</v>
      </c>
      <c r="C15149" s="16">
        <v>50</v>
      </c>
      <c r="D15149" s="16">
        <v>44</v>
      </c>
      <c r="E15149" s="17">
        <v>33888</v>
      </c>
      <c r="F15149" s="17"/>
    </row>
    <row r="15150" spans="1:6" x14ac:dyDescent="0.25">
      <c r="A15150" s="16" t="s">
        <v>266</v>
      </c>
      <c r="B15150" s="16">
        <v>54154</v>
      </c>
      <c r="C15150" s="16">
        <v>99</v>
      </c>
      <c r="D15150" s="16">
        <v>41.1</v>
      </c>
      <c r="E15150" s="17">
        <v>32843</v>
      </c>
      <c r="F15150" s="17"/>
    </row>
    <row r="15151" spans="1:6" x14ac:dyDescent="0.25">
      <c r="A15151" s="16" t="s">
        <v>266</v>
      </c>
      <c r="B15151" s="16">
        <v>54469</v>
      </c>
      <c r="C15151" s="16">
        <v>79</v>
      </c>
      <c r="D15151" s="16">
        <v>50.3</v>
      </c>
      <c r="E15151" s="17">
        <v>24473</v>
      </c>
      <c r="F15151" s="17"/>
    </row>
    <row r="15152" spans="1:6" x14ac:dyDescent="0.25">
      <c r="A15152" s="16" t="s">
        <v>266</v>
      </c>
      <c r="B15152" s="16">
        <v>53223</v>
      </c>
      <c r="C15152" s="16">
        <v>198</v>
      </c>
      <c r="D15152" s="16">
        <v>176.1</v>
      </c>
      <c r="E15152" s="17">
        <v>30317</v>
      </c>
      <c r="F15152" s="17"/>
    </row>
    <row r="15153" spans="1:6" x14ac:dyDescent="0.25">
      <c r="A15153" s="16" t="s">
        <v>266</v>
      </c>
      <c r="B15153" s="16">
        <v>54220</v>
      </c>
      <c r="C15153" s="16">
        <v>50</v>
      </c>
      <c r="D15153" s="16">
        <v>41.6</v>
      </c>
      <c r="E15153" s="17">
        <v>34973</v>
      </c>
      <c r="F15153" s="17"/>
    </row>
    <row r="15154" spans="1:6" x14ac:dyDescent="0.25">
      <c r="A15154" s="16" t="s">
        <v>266</v>
      </c>
      <c r="B15154" s="16">
        <v>53959</v>
      </c>
      <c r="C15154" s="16">
        <v>25</v>
      </c>
      <c r="D15154" s="16">
        <v>24.3</v>
      </c>
      <c r="E15154" s="17">
        <v>37711</v>
      </c>
      <c r="F15154" s="17"/>
    </row>
    <row r="15155" spans="1:6" x14ac:dyDescent="0.25">
      <c r="A15155" s="16" t="s">
        <v>266</v>
      </c>
      <c r="B15155" s="16">
        <v>53406</v>
      </c>
      <c r="C15155" s="16">
        <v>200</v>
      </c>
      <c r="D15155" s="16">
        <v>149.6</v>
      </c>
      <c r="E15155" s="17">
        <v>35431</v>
      </c>
      <c r="F15155" s="17"/>
    </row>
    <row r="15156" spans="1:6" x14ac:dyDescent="0.25">
      <c r="A15156" s="16" t="s">
        <v>266</v>
      </c>
      <c r="B15156" s="16">
        <v>53948</v>
      </c>
      <c r="C15156" s="16">
        <v>50</v>
      </c>
      <c r="D15156" s="16">
        <v>47.6</v>
      </c>
      <c r="E15156" s="17">
        <v>32782</v>
      </c>
      <c r="F15156" s="17"/>
    </row>
    <row r="15157" spans="1:6" x14ac:dyDescent="0.25">
      <c r="A15157" s="16" t="s">
        <v>266</v>
      </c>
      <c r="B15157" s="16">
        <v>53536</v>
      </c>
      <c r="C15157" s="16">
        <v>71</v>
      </c>
      <c r="D15157" s="16">
        <v>54.2</v>
      </c>
      <c r="E15157" s="17">
        <v>32392</v>
      </c>
      <c r="F15157" s="17"/>
    </row>
    <row r="15158" spans="1:6" x14ac:dyDescent="0.25">
      <c r="A15158" s="16" t="s">
        <v>266</v>
      </c>
      <c r="B15158" s="16">
        <v>54401</v>
      </c>
      <c r="C15158" s="16">
        <v>82</v>
      </c>
      <c r="D15158" s="16">
        <v>66.099999999999994</v>
      </c>
      <c r="E15158" s="17">
        <v>33970</v>
      </c>
      <c r="F15158" s="17"/>
    </row>
    <row r="15159" spans="1:6" x14ac:dyDescent="0.25">
      <c r="A15159" s="16" t="s">
        <v>266</v>
      </c>
      <c r="B15159" s="16">
        <v>54174</v>
      </c>
      <c r="C15159" s="16">
        <v>50</v>
      </c>
      <c r="D15159" s="16">
        <v>45.1</v>
      </c>
      <c r="E15159" s="17">
        <v>30773</v>
      </c>
      <c r="F15159" s="17"/>
    </row>
    <row r="15160" spans="1:6" x14ac:dyDescent="0.25">
      <c r="A15160" s="16" t="s">
        <v>266</v>
      </c>
      <c r="B15160" s="16">
        <v>53969</v>
      </c>
      <c r="C15160" s="16">
        <v>95</v>
      </c>
      <c r="D15160" s="16">
        <v>81.099999999999994</v>
      </c>
      <c r="E15160" s="17">
        <v>30837</v>
      </c>
      <c r="F15160" s="17"/>
    </row>
    <row r="15161" spans="1:6" x14ac:dyDescent="0.25">
      <c r="A15161" s="16" t="s">
        <v>266</v>
      </c>
      <c r="B15161" s="16">
        <v>53538</v>
      </c>
      <c r="C15161" s="16">
        <v>87</v>
      </c>
      <c r="D15161" s="16">
        <v>29.5</v>
      </c>
      <c r="E15161" s="17">
        <v>29007</v>
      </c>
      <c r="F15161" s="17"/>
    </row>
    <row r="15162" spans="1:6" x14ac:dyDescent="0.25">
      <c r="A15162" s="16" t="s">
        <v>266</v>
      </c>
      <c r="B15162" s="16">
        <v>53121</v>
      </c>
      <c r="C15162" s="16">
        <v>120</v>
      </c>
      <c r="D15162" s="16">
        <v>93.4</v>
      </c>
      <c r="E15162" s="17">
        <v>35643</v>
      </c>
      <c r="F15162" s="17"/>
    </row>
    <row r="15163" spans="1:6" x14ac:dyDescent="0.25">
      <c r="A15163" s="16" t="s">
        <v>266</v>
      </c>
      <c r="B15163" s="16">
        <v>53074</v>
      </c>
      <c r="C15163" s="16">
        <v>74</v>
      </c>
      <c r="D15163" s="16">
        <v>37.799999999999997</v>
      </c>
      <c r="E15163" s="17">
        <v>35217</v>
      </c>
      <c r="F15163" s="17"/>
    </row>
    <row r="15164" spans="1:6" x14ac:dyDescent="0.25">
      <c r="A15164" s="16" t="s">
        <v>266</v>
      </c>
      <c r="B15164" s="16">
        <v>54303</v>
      </c>
      <c r="C15164" s="16">
        <v>105</v>
      </c>
      <c r="D15164" s="16">
        <v>72.7</v>
      </c>
      <c r="E15164" s="17">
        <v>25735</v>
      </c>
      <c r="F15164" s="17"/>
    </row>
    <row r="15165" spans="1:6" x14ac:dyDescent="0.25">
      <c r="A15165" s="16" t="s">
        <v>266</v>
      </c>
      <c r="B15165" s="16">
        <v>53149</v>
      </c>
      <c r="C15165" s="16">
        <v>40</v>
      </c>
      <c r="D15165" s="16">
        <v>24.6</v>
      </c>
      <c r="E15165" s="17">
        <v>36083</v>
      </c>
      <c r="F15165" s="17"/>
    </row>
    <row r="15166" spans="1:6" x14ac:dyDescent="0.25">
      <c r="A15166" s="16" t="s">
        <v>266</v>
      </c>
      <c r="B15166" s="16">
        <v>54923</v>
      </c>
      <c r="C15166" s="16">
        <v>37</v>
      </c>
      <c r="D15166" s="16">
        <v>34</v>
      </c>
      <c r="E15166" s="17">
        <v>28460</v>
      </c>
      <c r="F15166" s="17"/>
    </row>
    <row r="15167" spans="1:6" x14ac:dyDescent="0.25">
      <c r="A15167" s="16" t="s">
        <v>266</v>
      </c>
      <c r="B15167" s="16">
        <v>53235</v>
      </c>
      <c r="C15167" s="16">
        <v>34</v>
      </c>
      <c r="D15167" s="16">
        <v>30.2</v>
      </c>
      <c r="E15167" s="17">
        <v>33543</v>
      </c>
      <c r="F15167" s="17"/>
    </row>
    <row r="15168" spans="1:6" x14ac:dyDescent="0.25">
      <c r="A15168" s="16" t="s">
        <v>266</v>
      </c>
      <c r="B15168" s="16">
        <v>53098</v>
      </c>
      <c r="C15168" s="16">
        <v>140</v>
      </c>
      <c r="D15168" s="16">
        <v>105.9</v>
      </c>
      <c r="E15168" s="17">
        <v>34547</v>
      </c>
      <c r="F15168" s="17"/>
    </row>
    <row r="15169" spans="1:6" x14ac:dyDescent="0.25">
      <c r="A15169" s="16" t="s">
        <v>266</v>
      </c>
      <c r="B15169" s="16">
        <v>53073</v>
      </c>
      <c r="C15169" s="16">
        <v>60</v>
      </c>
      <c r="D15169" s="16">
        <v>20.5</v>
      </c>
      <c r="E15169" s="17">
        <v>38718</v>
      </c>
      <c r="F15169" s="17"/>
    </row>
    <row r="15170" spans="1:6" x14ac:dyDescent="0.25">
      <c r="A15170" s="16" t="s">
        <v>266</v>
      </c>
      <c r="B15170" s="16">
        <v>54220</v>
      </c>
      <c r="C15170" s="16">
        <v>100</v>
      </c>
      <c r="D15170" s="16">
        <v>78.099999999999994</v>
      </c>
      <c r="E15170" s="17">
        <v>33420</v>
      </c>
      <c r="F15170" s="17"/>
    </row>
    <row r="15171" spans="1:6" x14ac:dyDescent="0.25">
      <c r="A15171" s="16" t="s">
        <v>266</v>
      </c>
      <c r="B15171" s="16">
        <v>53714</v>
      </c>
      <c r="C15171" s="16">
        <v>83</v>
      </c>
      <c r="D15171" s="16">
        <v>74.5</v>
      </c>
      <c r="E15171" s="17">
        <v>27334</v>
      </c>
      <c r="F15171" s="17"/>
    </row>
    <row r="15172" spans="1:6" x14ac:dyDescent="0.25">
      <c r="A15172" s="16" t="s">
        <v>266</v>
      </c>
      <c r="B15172" s="16">
        <v>53172</v>
      </c>
      <c r="C15172" s="16">
        <v>135</v>
      </c>
      <c r="D15172" s="16">
        <v>96.8</v>
      </c>
      <c r="E15172" s="17">
        <v>32345</v>
      </c>
      <c r="F15172" s="17"/>
    </row>
    <row r="15173" spans="1:6" x14ac:dyDescent="0.25">
      <c r="A15173" s="16" t="s">
        <v>266</v>
      </c>
      <c r="B15173" s="16">
        <v>53222</v>
      </c>
      <c r="C15173" s="16">
        <v>50</v>
      </c>
      <c r="D15173" s="16">
        <v>47.1</v>
      </c>
      <c r="E15173" s="17">
        <v>34366</v>
      </c>
      <c r="F15173" s="17"/>
    </row>
    <row r="15174" spans="1:6" x14ac:dyDescent="0.25">
      <c r="A15174" s="16" t="s">
        <v>266</v>
      </c>
      <c r="B15174" s="16">
        <v>53188</v>
      </c>
      <c r="C15174" s="16">
        <v>120</v>
      </c>
      <c r="D15174" s="16">
        <v>109.2</v>
      </c>
      <c r="E15174" s="17">
        <v>36004</v>
      </c>
      <c r="F15174" s="17"/>
    </row>
    <row r="15175" spans="1:6" x14ac:dyDescent="0.25">
      <c r="A15175" s="16" t="s">
        <v>266</v>
      </c>
      <c r="B15175" s="16">
        <v>53191</v>
      </c>
      <c r="C15175" s="16">
        <v>62</v>
      </c>
      <c r="D15175" s="16">
        <v>30.8</v>
      </c>
      <c r="E15175" s="17">
        <v>30682</v>
      </c>
      <c r="F15175" s="17"/>
    </row>
    <row r="15176" spans="1:6" x14ac:dyDescent="0.25">
      <c r="A15176" s="16" t="s">
        <v>266</v>
      </c>
      <c r="B15176" s="16">
        <v>54476</v>
      </c>
      <c r="C15176" s="16">
        <v>84</v>
      </c>
      <c r="D15176" s="16">
        <v>76.900000000000006</v>
      </c>
      <c r="E15176" s="17">
        <v>39993</v>
      </c>
      <c r="F15176" s="17"/>
    </row>
    <row r="15177" spans="1:6" x14ac:dyDescent="0.25">
      <c r="A15177" s="16" t="s">
        <v>266</v>
      </c>
      <c r="B15177" s="16">
        <v>54767</v>
      </c>
      <c r="C15177" s="16">
        <v>40</v>
      </c>
      <c r="D15177" s="16">
        <v>24.1</v>
      </c>
      <c r="E15177" s="17">
        <v>32994</v>
      </c>
      <c r="F15177" s="17"/>
    </row>
    <row r="15178" spans="1:6" x14ac:dyDescent="0.25">
      <c r="A15178" s="16" t="s">
        <v>266</v>
      </c>
      <c r="B15178" s="16">
        <v>54915</v>
      </c>
      <c r="C15178" s="16">
        <v>68</v>
      </c>
      <c r="D15178" s="16">
        <v>48.9</v>
      </c>
      <c r="E15178" s="17">
        <v>34608</v>
      </c>
      <c r="F15178" s="17"/>
    </row>
    <row r="15179" spans="1:6" x14ac:dyDescent="0.25">
      <c r="A15179" s="16" t="s">
        <v>266</v>
      </c>
      <c r="B15179" s="16">
        <v>54891</v>
      </c>
      <c r="C15179" s="16">
        <v>65</v>
      </c>
      <c r="D15179" s="16">
        <v>55.4</v>
      </c>
      <c r="E15179" s="17">
        <v>34814</v>
      </c>
      <c r="F15179" s="17"/>
    </row>
    <row r="15180" spans="1:6" x14ac:dyDescent="0.25">
      <c r="A15180" s="16" t="s">
        <v>266</v>
      </c>
      <c r="B15180" s="16">
        <v>54449</v>
      </c>
      <c r="C15180" s="16">
        <v>32</v>
      </c>
      <c r="D15180" s="16">
        <v>25.2</v>
      </c>
      <c r="E15180" s="17">
        <v>27119</v>
      </c>
      <c r="F15180" s="17"/>
    </row>
    <row r="15181" spans="1:6" x14ac:dyDescent="0.25">
      <c r="A15181" s="16" t="s">
        <v>266</v>
      </c>
      <c r="B15181" s="16">
        <v>54848</v>
      </c>
      <c r="C15181" s="16">
        <v>32</v>
      </c>
      <c r="D15181" s="16">
        <v>22.8</v>
      </c>
      <c r="E15181" s="17">
        <v>35231</v>
      </c>
      <c r="F15181" s="17"/>
    </row>
    <row r="15182" spans="1:6" x14ac:dyDescent="0.25">
      <c r="A15182" s="16" t="s">
        <v>266</v>
      </c>
      <c r="B15182" s="16">
        <v>53118</v>
      </c>
      <c r="C15182" s="16">
        <v>84</v>
      </c>
      <c r="D15182" s="16">
        <v>68</v>
      </c>
      <c r="E15182" s="17">
        <v>34881</v>
      </c>
      <c r="F15182" s="17"/>
    </row>
    <row r="15183" spans="1:6" x14ac:dyDescent="0.25">
      <c r="A15183" s="16" t="s">
        <v>266</v>
      </c>
      <c r="B15183" s="16">
        <v>54235</v>
      </c>
      <c r="C15183" s="16">
        <v>30</v>
      </c>
      <c r="D15183" s="16">
        <v>27.4</v>
      </c>
      <c r="E15183" s="17">
        <v>30956</v>
      </c>
      <c r="F15183" s="17"/>
    </row>
    <row r="15184" spans="1:6" x14ac:dyDescent="0.25">
      <c r="A15184" s="16" t="s">
        <v>266</v>
      </c>
      <c r="B15184" s="16">
        <v>54963</v>
      </c>
      <c r="C15184" s="16">
        <v>50</v>
      </c>
      <c r="D15184" s="16">
        <v>34.4</v>
      </c>
      <c r="E15184" s="17">
        <v>31837</v>
      </c>
      <c r="F15184" s="17"/>
    </row>
    <row r="15185" spans="1:6" x14ac:dyDescent="0.25">
      <c r="A15185" s="16" t="s">
        <v>266</v>
      </c>
      <c r="B15185" s="16">
        <v>53593</v>
      </c>
      <c r="C15185" s="16">
        <v>120</v>
      </c>
      <c r="D15185" s="16">
        <v>111.7</v>
      </c>
      <c r="E15185" s="17">
        <v>34182</v>
      </c>
      <c r="F15185" s="17"/>
    </row>
    <row r="15186" spans="1:6" x14ac:dyDescent="0.25">
      <c r="A15186" s="16" t="s">
        <v>266</v>
      </c>
      <c r="B15186" s="16">
        <v>54017</v>
      </c>
      <c r="C15186" s="16">
        <v>50</v>
      </c>
      <c r="D15186" s="16">
        <v>44.1</v>
      </c>
      <c r="E15186" s="17">
        <v>28430</v>
      </c>
      <c r="F15186" s="17"/>
    </row>
    <row r="15187" spans="1:6" x14ac:dyDescent="0.25">
      <c r="A15187" s="16" t="s">
        <v>266</v>
      </c>
      <c r="B15187" s="16">
        <v>53045</v>
      </c>
      <c r="C15187" s="16">
        <v>224</v>
      </c>
      <c r="D15187" s="16">
        <v>125.1</v>
      </c>
      <c r="E15187" s="17">
        <v>32629</v>
      </c>
      <c r="F15187" s="17"/>
    </row>
    <row r="15188" spans="1:6" x14ac:dyDescent="0.25">
      <c r="A15188" s="16" t="s">
        <v>266</v>
      </c>
      <c r="B15188" s="16">
        <v>54449</v>
      </c>
      <c r="C15188" s="16">
        <v>110</v>
      </c>
      <c r="D15188" s="16">
        <v>83.7</v>
      </c>
      <c r="E15188" s="17">
        <v>38533</v>
      </c>
      <c r="F15188" s="17"/>
    </row>
    <row r="15189" spans="1:6" x14ac:dyDescent="0.25">
      <c r="A15189" s="16" t="s">
        <v>266</v>
      </c>
      <c r="B15189" s="16">
        <v>54405</v>
      </c>
      <c r="C15189" s="16">
        <v>78</v>
      </c>
      <c r="D15189" s="16">
        <v>35.299999999999997</v>
      </c>
      <c r="E15189" s="17">
        <v>32752</v>
      </c>
      <c r="F15189" s="17"/>
    </row>
    <row r="15190" spans="1:6" x14ac:dyDescent="0.25">
      <c r="A15190" s="16" t="s">
        <v>266</v>
      </c>
      <c r="B15190" s="16">
        <v>54868</v>
      </c>
      <c r="C15190" s="16">
        <v>50</v>
      </c>
      <c r="D15190" s="16">
        <v>42</v>
      </c>
      <c r="E15190" s="17">
        <v>41913</v>
      </c>
      <c r="F15190" s="17"/>
    </row>
    <row r="15191" spans="1:6" x14ac:dyDescent="0.25">
      <c r="A15191" s="16" t="s">
        <v>266</v>
      </c>
      <c r="B15191" s="16">
        <v>53565</v>
      </c>
      <c r="C15191" s="16">
        <v>30</v>
      </c>
      <c r="D15191" s="16">
        <v>26.5</v>
      </c>
      <c r="E15191" s="17">
        <v>30742</v>
      </c>
      <c r="F15191" s="17"/>
    </row>
    <row r="15192" spans="1:6" x14ac:dyDescent="0.25">
      <c r="A15192" s="16" t="s">
        <v>266</v>
      </c>
      <c r="B15192" s="16">
        <v>54935</v>
      </c>
      <c r="C15192" s="16">
        <v>75</v>
      </c>
      <c r="D15192" s="16">
        <v>41</v>
      </c>
      <c r="E15192" s="17">
        <v>34205</v>
      </c>
      <c r="F15192" s="17"/>
    </row>
    <row r="15193" spans="1:6" x14ac:dyDescent="0.25">
      <c r="A15193" s="16" t="s">
        <v>266</v>
      </c>
      <c r="B15193" s="16">
        <v>53057</v>
      </c>
      <c r="C15193" s="16">
        <v>50</v>
      </c>
      <c r="D15193" s="16">
        <v>43.9</v>
      </c>
      <c r="E15193" s="17">
        <v>35612</v>
      </c>
      <c r="F15193" s="17"/>
    </row>
    <row r="15194" spans="1:6" x14ac:dyDescent="0.25">
      <c r="A15194" s="16" t="s">
        <v>266</v>
      </c>
      <c r="B15194" s="16">
        <v>53098</v>
      </c>
      <c r="C15194" s="16">
        <v>112</v>
      </c>
      <c r="D15194" s="16">
        <v>50</v>
      </c>
      <c r="E15194" s="17">
        <v>30498</v>
      </c>
      <c r="F15194" s="17"/>
    </row>
    <row r="15195" spans="1:6" x14ac:dyDescent="0.25">
      <c r="A15195" s="16" t="s">
        <v>266</v>
      </c>
      <c r="B15195" s="16">
        <v>53718</v>
      </c>
      <c r="C15195" s="16">
        <v>40</v>
      </c>
      <c r="D15195" s="16">
        <v>36.9</v>
      </c>
      <c r="E15195" s="17">
        <v>39576</v>
      </c>
      <c r="F15195" s="17"/>
    </row>
    <row r="15196" spans="1:6" x14ac:dyDescent="0.25">
      <c r="A15196" s="16" t="s">
        <v>266</v>
      </c>
      <c r="B15196" s="16">
        <v>53545</v>
      </c>
      <c r="C15196" s="16">
        <v>43</v>
      </c>
      <c r="D15196" s="16">
        <v>31.8</v>
      </c>
      <c r="E15196" s="17">
        <v>35827</v>
      </c>
      <c r="F15196" s="17"/>
    </row>
    <row r="15197" spans="1:6" x14ac:dyDescent="0.25">
      <c r="A15197" s="16" t="s">
        <v>266</v>
      </c>
      <c r="B15197" s="16">
        <v>54403</v>
      </c>
      <c r="C15197" s="16">
        <v>188</v>
      </c>
      <c r="D15197" s="16">
        <v>176.3</v>
      </c>
      <c r="E15197" s="17">
        <v>24473</v>
      </c>
      <c r="F15197" s="17"/>
    </row>
    <row r="15198" spans="1:6" x14ac:dyDescent="0.25">
      <c r="A15198" s="16" t="s">
        <v>266</v>
      </c>
      <c r="B15198" s="16">
        <v>53963</v>
      </c>
      <c r="C15198" s="16">
        <v>50</v>
      </c>
      <c r="D15198" s="16">
        <v>42</v>
      </c>
      <c r="E15198" s="17">
        <v>34455</v>
      </c>
      <c r="F15198" s="17"/>
    </row>
    <row r="15199" spans="1:6" x14ac:dyDescent="0.25">
      <c r="A15199" s="16" t="s">
        <v>266</v>
      </c>
      <c r="B15199" s="16">
        <v>53916</v>
      </c>
      <c r="C15199" s="16">
        <v>115</v>
      </c>
      <c r="D15199" s="16">
        <v>88.8</v>
      </c>
      <c r="E15199" s="17">
        <v>32827</v>
      </c>
      <c r="F15199" s="17"/>
    </row>
    <row r="15200" spans="1:6" x14ac:dyDescent="0.25">
      <c r="A15200" s="16" t="s">
        <v>266</v>
      </c>
      <c r="B15200" s="16">
        <v>53039</v>
      </c>
      <c r="C15200" s="16">
        <v>30</v>
      </c>
      <c r="D15200" s="16">
        <v>15</v>
      </c>
      <c r="E15200" s="17">
        <v>40563</v>
      </c>
      <c r="F15200" s="17"/>
    </row>
    <row r="15201" spans="1:6" x14ac:dyDescent="0.25">
      <c r="A15201" s="16" t="s">
        <v>266</v>
      </c>
      <c r="B15201" s="16">
        <v>54914</v>
      </c>
      <c r="C15201" s="16">
        <v>204</v>
      </c>
      <c r="D15201" s="16">
        <v>202.9</v>
      </c>
      <c r="E15201" s="17">
        <v>34912</v>
      </c>
      <c r="F15201" s="17"/>
    </row>
    <row r="15202" spans="1:6" x14ac:dyDescent="0.25">
      <c r="A15202" s="16" t="s">
        <v>266</v>
      </c>
      <c r="B15202" s="16">
        <v>53202</v>
      </c>
      <c r="C15202" s="16">
        <v>160</v>
      </c>
      <c r="D15202" s="16">
        <v>118.3</v>
      </c>
      <c r="E15202" s="17">
        <v>24544</v>
      </c>
      <c r="F15202" s="17"/>
    </row>
    <row r="15203" spans="1:6" x14ac:dyDescent="0.25">
      <c r="A15203" s="16" t="s">
        <v>266</v>
      </c>
      <c r="B15203" s="16">
        <v>54755</v>
      </c>
      <c r="C15203" s="16">
        <v>35</v>
      </c>
      <c r="D15203" s="16">
        <v>32.299999999999997</v>
      </c>
      <c r="E15203" s="17">
        <v>31138</v>
      </c>
      <c r="F15203" s="17"/>
    </row>
    <row r="15204" spans="1:6" x14ac:dyDescent="0.25">
      <c r="A15204" s="16" t="s">
        <v>266</v>
      </c>
      <c r="B15204" s="16">
        <v>53083</v>
      </c>
      <c r="C15204" s="16">
        <v>60</v>
      </c>
      <c r="D15204" s="16">
        <v>55</v>
      </c>
      <c r="E15204" s="17">
        <v>35339</v>
      </c>
      <c r="F15204" s="17"/>
    </row>
    <row r="15205" spans="1:6" x14ac:dyDescent="0.25">
      <c r="A15205" s="16" t="s">
        <v>266</v>
      </c>
      <c r="B15205" s="16">
        <v>53061</v>
      </c>
      <c r="C15205" s="16">
        <v>49</v>
      </c>
      <c r="D15205" s="16">
        <v>34</v>
      </c>
      <c r="E15205" s="17">
        <v>32122</v>
      </c>
      <c r="F15205" s="17"/>
    </row>
    <row r="15206" spans="1:6" x14ac:dyDescent="0.25">
      <c r="A15206" s="16" t="s">
        <v>266</v>
      </c>
      <c r="B15206" s="16">
        <v>54853</v>
      </c>
      <c r="C15206" s="16">
        <v>50</v>
      </c>
      <c r="D15206" s="16">
        <v>47.2</v>
      </c>
      <c r="E15206" s="17">
        <v>38292</v>
      </c>
      <c r="F15206" s="17"/>
    </row>
    <row r="15207" spans="1:6" x14ac:dyDescent="0.25">
      <c r="A15207" s="16" t="s">
        <v>266</v>
      </c>
      <c r="B15207" s="16">
        <v>53220</v>
      </c>
      <c r="C15207" s="16">
        <v>85</v>
      </c>
      <c r="D15207" s="16">
        <v>84.5</v>
      </c>
      <c r="E15207" s="17">
        <v>33817</v>
      </c>
      <c r="F15207" s="17"/>
    </row>
    <row r="15208" spans="1:6" x14ac:dyDescent="0.25">
      <c r="A15208" s="16" t="s">
        <v>266</v>
      </c>
      <c r="B15208" s="16">
        <v>54114</v>
      </c>
      <c r="C15208" s="16">
        <v>43</v>
      </c>
      <c r="D15208" s="16">
        <v>36.299999999999997</v>
      </c>
      <c r="E15208" s="17">
        <v>33786</v>
      </c>
      <c r="F15208" s="17"/>
    </row>
    <row r="15209" spans="1:6" x14ac:dyDescent="0.25">
      <c r="A15209" s="16" t="s">
        <v>266</v>
      </c>
      <c r="B15209" s="16">
        <v>54848</v>
      </c>
      <c r="C15209" s="16">
        <v>50</v>
      </c>
      <c r="D15209" s="16">
        <v>34.5</v>
      </c>
      <c r="E15209" s="17">
        <v>32323</v>
      </c>
      <c r="F15209" s="17"/>
    </row>
    <row r="15210" spans="1:6" x14ac:dyDescent="0.25">
      <c r="A15210" s="16" t="s">
        <v>266</v>
      </c>
      <c r="B15210" s="16">
        <v>54983</v>
      </c>
      <c r="C15210" s="16">
        <v>84</v>
      </c>
      <c r="D15210" s="16">
        <v>66.900000000000006</v>
      </c>
      <c r="E15210" s="17">
        <v>30895</v>
      </c>
      <c r="F15210" s="17"/>
    </row>
    <row r="15211" spans="1:6" x14ac:dyDescent="0.25">
      <c r="A15211" s="16" t="s">
        <v>266</v>
      </c>
      <c r="B15211" s="16">
        <v>53549</v>
      </c>
      <c r="C15211" s="16">
        <v>111</v>
      </c>
      <c r="D15211" s="16">
        <v>102</v>
      </c>
      <c r="E15211" s="17">
        <v>28550</v>
      </c>
      <c r="F15211" s="17"/>
    </row>
    <row r="15212" spans="1:6" x14ac:dyDescent="0.25">
      <c r="A15212" s="16" t="s">
        <v>266</v>
      </c>
      <c r="B15212" s="16">
        <v>53221</v>
      </c>
      <c r="C15212" s="16">
        <v>80</v>
      </c>
      <c r="D15212" s="16">
        <v>72.900000000000006</v>
      </c>
      <c r="E15212" s="17">
        <v>30773</v>
      </c>
      <c r="F15212" s="17"/>
    </row>
    <row r="15213" spans="1:6" x14ac:dyDescent="0.25">
      <c r="A15213" s="16" t="s">
        <v>266</v>
      </c>
      <c r="B15213" s="16">
        <v>53583</v>
      </c>
      <c r="C15213" s="16">
        <v>120</v>
      </c>
      <c r="D15213" s="16">
        <v>109</v>
      </c>
      <c r="E15213" s="17">
        <v>32874</v>
      </c>
      <c r="F15213" s="17"/>
    </row>
    <row r="15214" spans="1:6" x14ac:dyDescent="0.25">
      <c r="A15214" s="16" t="s">
        <v>266</v>
      </c>
      <c r="B15214" s="16">
        <v>54656</v>
      </c>
      <c r="C15214" s="16">
        <v>80</v>
      </c>
      <c r="D15214" s="16">
        <v>66.5</v>
      </c>
      <c r="E15214" s="17">
        <v>32721</v>
      </c>
      <c r="F15214" s="17"/>
    </row>
    <row r="15215" spans="1:6" x14ac:dyDescent="0.25">
      <c r="A15215" s="16" t="s">
        <v>266</v>
      </c>
      <c r="B15215" s="16">
        <v>54971</v>
      </c>
      <c r="C15215" s="16">
        <v>50</v>
      </c>
      <c r="D15215" s="16">
        <v>26.5</v>
      </c>
      <c r="E15215" s="17">
        <v>34608</v>
      </c>
      <c r="F15215" s="17"/>
    </row>
    <row r="15216" spans="1:6" x14ac:dyDescent="0.25">
      <c r="A15216" s="16" t="s">
        <v>266</v>
      </c>
      <c r="B15216" s="16">
        <v>54220</v>
      </c>
      <c r="C15216" s="16">
        <v>150</v>
      </c>
      <c r="D15216" s="16">
        <v>137.9</v>
      </c>
      <c r="E15216" s="17">
        <v>32782</v>
      </c>
      <c r="F15216" s="17"/>
    </row>
    <row r="15217" spans="1:6" x14ac:dyDescent="0.25">
      <c r="A15217" s="16" t="s">
        <v>266</v>
      </c>
      <c r="B15217" s="16">
        <v>53575</v>
      </c>
      <c r="C15217" s="16">
        <v>45</v>
      </c>
      <c r="D15217" s="16">
        <v>29.5</v>
      </c>
      <c r="E15217" s="17">
        <v>34455</v>
      </c>
      <c r="F15217" s="17"/>
    </row>
    <row r="15218" spans="1:6" x14ac:dyDescent="0.25">
      <c r="A15218" s="16" t="s">
        <v>266</v>
      </c>
      <c r="B15218" s="16">
        <v>54935</v>
      </c>
      <c r="C15218" s="16">
        <v>85</v>
      </c>
      <c r="D15218" s="16">
        <v>76.8</v>
      </c>
      <c r="E15218" s="17">
        <v>34486</v>
      </c>
      <c r="F15218" s="17"/>
    </row>
    <row r="15219" spans="1:6" x14ac:dyDescent="0.25">
      <c r="A15219" s="16" t="s">
        <v>266</v>
      </c>
      <c r="B15219" s="16">
        <v>54913</v>
      </c>
      <c r="C15219" s="16">
        <v>12</v>
      </c>
      <c r="D15219" s="16">
        <v>8.5</v>
      </c>
      <c r="E15219" s="17">
        <v>42250</v>
      </c>
      <c r="F15219" s="17"/>
    </row>
    <row r="15220" spans="1:6" x14ac:dyDescent="0.25">
      <c r="A15220" s="16" t="s">
        <v>266</v>
      </c>
      <c r="B15220" s="16">
        <v>53158</v>
      </c>
      <c r="C15220" s="16">
        <v>118</v>
      </c>
      <c r="D15220" s="16">
        <v>94.9</v>
      </c>
      <c r="E15220" s="17">
        <v>36769</v>
      </c>
      <c r="F15220" s="17"/>
    </row>
    <row r="15221" spans="1:6" x14ac:dyDescent="0.25">
      <c r="A15221" s="16" t="s">
        <v>266</v>
      </c>
      <c r="B15221" s="16">
        <v>53821</v>
      </c>
      <c r="C15221" s="16">
        <v>70</v>
      </c>
      <c r="D15221" s="16">
        <v>61.4</v>
      </c>
      <c r="E15221" s="17">
        <v>34304</v>
      </c>
      <c r="F15221" s="17"/>
    </row>
    <row r="15222" spans="1:6" x14ac:dyDescent="0.25">
      <c r="A15222" s="16" t="s">
        <v>266</v>
      </c>
      <c r="B15222" s="16">
        <v>54470</v>
      </c>
      <c r="C15222" s="16">
        <v>60</v>
      </c>
      <c r="D15222" s="16">
        <v>38.4</v>
      </c>
      <c r="E15222" s="17">
        <v>30024</v>
      </c>
      <c r="F15222" s="17"/>
    </row>
    <row r="15223" spans="1:6" x14ac:dyDescent="0.25">
      <c r="A15223" s="16" t="s">
        <v>266</v>
      </c>
      <c r="B15223" s="16">
        <v>53095</v>
      </c>
      <c r="C15223" s="16">
        <v>131</v>
      </c>
      <c r="D15223" s="16">
        <v>104.3</v>
      </c>
      <c r="E15223" s="17">
        <v>24558</v>
      </c>
      <c r="F15223" s="17"/>
    </row>
    <row r="15224" spans="1:6" x14ac:dyDescent="0.25">
      <c r="A15224" s="16" t="s">
        <v>266</v>
      </c>
      <c r="B15224" s="16">
        <v>54660</v>
      </c>
      <c r="C15224" s="16">
        <v>74</v>
      </c>
      <c r="D15224" s="16">
        <v>42.9</v>
      </c>
      <c r="E15224" s="17">
        <v>32782</v>
      </c>
      <c r="F15224" s="17"/>
    </row>
    <row r="15225" spans="1:6" x14ac:dyDescent="0.25">
      <c r="A15225" s="16" t="s">
        <v>266</v>
      </c>
      <c r="B15225" s="16">
        <v>53597</v>
      </c>
      <c r="C15225" s="16">
        <v>104</v>
      </c>
      <c r="D15225" s="16">
        <v>63.6</v>
      </c>
      <c r="E15225" s="17">
        <v>24473</v>
      </c>
      <c r="F15225" s="17"/>
    </row>
    <row r="15226" spans="1:6" x14ac:dyDescent="0.25">
      <c r="A15226" s="16" t="s">
        <v>266</v>
      </c>
      <c r="B15226" s="16">
        <v>54843</v>
      </c>
      <c r="C15226" s="16">
        <v>50</v>
      </c>
      <c r="D15226" s="16">
        <v>46.9</v>
      </c>
      <c r="E15226" s="17">
        <v>35735</v>
      </c>
      <c r="F15226" s="17"/>
    </row>
    <row r="15227" spans="1:6" x14ac:dyDescent="0.25">
      <c r="A15227" s="16" t="s">
        <v>266</v>
      </c>
      <c r="B15227" s="16">
        <v>54724</v>
      </c>
      <c r="C15227" s="16">
        <v>31</v>
      </c>
      <c r="D15227" s="16">
        <v>16.600000000000001</v>
      </c>
      <c r="E15227" s="17">
        <v>34973</v>
      </c>
      <c r="F15227" s="17"/>
    </row>
    <row r="15228" spans="1:6" x14ac:dyDescent="0.25">
      <c r="A15228" s="16" t="s">
        <v>266</v>
      </c>
      <c r="B15228" s="16">
        <v>53209</v>
      </c>
      <c r="C15228" s="16">
        <v>112</v>
      </c>
      <c r="D15228" s="16">
        <v>73.900000000000006</v>
      </c>
      <c r="E15228" s="17">
        <v>30956</v>
      </c>
      <c r="F15228" s="17"/>
    </row>
    <row r="15229" spans="1:6" x14ac:dyDescent="0.25">
      <c r="A15229" s="16" t="s">
        <v>266</v>
      </c>
      <c r="B15229" s="16">
        <v>53818</v>
      </c>
      <c r="C15229" s="16">
        <v>80</v>
      </c>
      <c r="D15229" s="16">
        <v>46.3</v>
      </c>
      <c r="E15229" s="17">
        <v>25345</v>
      </c>
      <c r="F15229" s="17"/>
    </row>
    <row r="15230" spans="1:6" x14ac:dyDescent="0.25">
      <c r="A15230" s="16" t="s">
        <v>266</v>
      </c>
      <c r="B15230" s="16">
        <v>53220</v>
      </c>
      <c r="C15230" s="16">
        <v>174</v>
      </c>
      <c r="D15230" s="16">
        <v>163.1</v>
      </c>
      <c r="E15230" s="17">
        <v>35318</v>
      </c>
      <c r="F15230" s="17"/>
    </row>
    <row r="15231" spans="1:6" x14ac:dyDescent="0.25">
      <c r="A15231" s="16" t="s">
        <v>266</v>
      </c>
      <c r="B15231" s="16">
        <v>54949</v>
      </c>
      <c r="C15231" s="16">
        <v>25</v>
      </c>
      <c r="D15231" s="16">
        <v>25.2</v>
      </c>
      <c r="E15231" s="17">
        <v>30103</v>
      </c>
      <c r="F15231" s="17"/>
    </row>
    <row r="15232" spans="1:6" x14ac:dyDescent="0.25">
      <c r="A15232" s="16" t="s">
        <v>266</v>
      </c>
      <c r="B15232" s="16">
        <v>54401</v>
      </c>
      <c r="C15232" s="16">
        <v>12</v>
      </c>
      <c r="D15232" s="16">
        <v>2</v>
      </c>
      <c r="E15232" s="17">
        <v>42487</v>
      </c>
      <c r="F15232" s="17"/>
    </row>
    <row r="15233" spans="1:6" x14ac:dyDescent="0.25">
      <c r="A15233" s="16" t="s">
        <v>266</v>
      </c>
      <c r="B15233" s="16">
        <v>53085</v>
      </c>
      <c r="C15233" s="16">
        <v>50</v>
      </c>
      <c r="D15233" s="16">
        <v>40.799999999999997</v>
      </c>
      <c r="E15233" s="17">
        <v>38051</v>
      </c>
      <c r="F15233" s="17"/>
    </row>
    <row r="15234" spans="1:6" x14ac:dyDescent="0.25">
      <c r="A15234" s="16" t="s">
        <v>266</v>
      </c>
      <c r="B15234" s="16">
        <v>54911</v>
      </c>
      <c r="C15234" s="16">
        <v>150</v>
      </c>
      <c r="D15234" s="16">
        <v>83.1</v>
      </c>
      <c r="E15234" s="17">
        <v>33786</v>
      </c>
      <c r="F15234" s="17"/>
    </row>
    <row r="15235" spans="1:6" x14ac:dyDescent="0.25">
      <c r="A15235" s="16" t="s">
        <v>266</v>
      </c>
      <c r="B15235" s="16">
        <v>53965</v>
      </c>
      <c r="C15235" s="16">
        <v>90</v>
      </c>
      <c r="D15235" s="16">
        <v>53.6</v>
      </c>
      <c r="E15235" s="17">
        <v>31382</v>
      </c>
      <c r="F15235" s="17"/>
    </row>
    <row r="15236" spans="1:6" x14ac:dyDescent="0.25">
      <c r="A15236" s="16" t="s">
        <v>266</v>
      </c>
      <c r="B15236" s="16">
        <v>53511</v>
      </c>
      <c r="C15236" s="16">
        <v>120</v>
      </c>
      <c r="D15236" s="16">
        <v>93.3</v>
      </c>
      <c r="E15236" s="17">
        <v>37084</v>
      </c>
      <c r="F15236" s="17"/>
    </row>
    <row r="15237" spans="1:6" x14ac:dyDescent="0.25">
      <c r="A15237" s="16" t="s">
        <v>266</v>
      </c>
      <c r="B15237" s="16">
        <v>54166</v>
      </c>
      <c r="C15237" s="16">
        <v>55</v>
      </c>
      <c r="D15237" s="16">
        <v>25</v>
      </c>
      <c r="E15237" s="17">
        <v>32295</v>
      </c>
      <c r="F15237" s="17"/>
    </row>
    <row r="15238" spans="1:6" x14ac:dyDescent="0.25">
      <c r="A15238" s="16" t="s">
        <v>266</v>
      </c>
      <c r="B15238" s="16">
        <v>54915</v>
      </c>
      <c r="C15238" s="16">
        <v>104</v>
      </c>
      <c r="D15238" s="16">
        <v>64.3</v>
      </c>
      <c r="E15238" s="17">
        <v>27467</v>
      </c>
      <c r="F15238" s="17"/>
    </row>
    <row r="15239" spans="1:6" x14ac:dyDescent="0.25">
      <c r="A15239" s="16" t="s">
        <v>266</v>
      </c>
      <c r="B15239" s="16">
        <v>54220</v>
      </c>
      <c r="C15239" s="16">
        <v>84</v>
      </c>
      <c r="D15239" s="16">
        <v>62.3</v>
      </c>
      <c r="E15239" s="17">
        <v>35400</v>
      </c>
      <c r="F15239" s="17"/>
    </row>
    <row r="15240" spans="1:6" x14ac:dyDescent="0.25">
      <c r="A15240" s="16" t="s">
        <v>266</v>
      </c>
      <c r="B15240" s="16">
        <v>54235</v>
      </c>
      <c r="C15240" s="16">
        <v>120</v>
      </c>
      <c r="D15240" s="16">
        <v>53.8</v>
      </c>
      <c r="E15240" s="17">
        <v>29129</v>
      </c>
      <c r="F15240" s="17"/>
    </row>
    <row r="15241" spans="1:6" x14ac:dyDescent="0.25">
      <c r="A15241" s="16" t="s">
        <v>266</v>
      </c>
      <c r="B15241" s="16">
        <v>53144</v>
      </c>
      <c r="C15241" s="16">
        <v>154</v>
      </c>
      <c r="D15241" s="16">
        <v>136.19999999999999</v>
      </c>
      <c r="E15241" s="17">
        <v>34669</v>
      </c>
      <c r="F15241" s="17"/>
    </row>
    <row r="15242" spans="1:6" x14ac:dyDescent="0.25">
      <c r="A15242" s="16" t="s">
        <v>266</v>
      </c>
      <c r="B15242" s="16">
        <v>53081</v>
      </c>
      <c r="C15242" s="16">
        <v>100</v>
      </c>
      <c r="D15242" s="16">
        <v>72.7</v>
      </c>
      <c r="E15242" s="17">
        <v>34029</v>
      </c>
      <c r="F15242" s="17"/>
    </row>
    <row r="15243" spans="1:6" x14ac:dyDescent="0.25">
      <c r="A15243" s="16" t="s">
        <v>266</v>
      </c>
      <c r="B15243" s="16">
        <v>54534</v>
      </c>
      <c r="C15243" s="16">
        <v>70</v>
      </c>
      <c r="D15243" s="16">
        <v>64.2</v>
      </c>
      <c r="E15243" s="17">
        <v>34486</v>
      </c>
      <c r="F15243" s="17"/>
    </row>
    <row r="15244" spans="1:6" x14ac:dyDescent="0.25">
      <c r="A15244" s="16" t="s">
        <v>266</v>
      </c>
      <c r="B15244" s="16">
        <v>54868</v>
      </c>
      <c r="C15244" s="16">
        <v>104</v>
      </c>
      <c r="D15244" s="16">
        <v>49.5</v>
      </c>
      <c r="E15244" s="17">
        <v>36586</v>
      </c>
      <c r="F15244" s="17"/>
    </row>
    <row r="15245" spans="1:6" x14ac:dyDescent="0.25">
      <c r="A15245" s="16" t="s">
        <v>266</v>
      </c>
      <c r="B15245" s="16">
        <v>53066</v>
      </c>
      <c r="C15245" s="16">
        <v>100</v>
      </c>
      <c r="D15245" s="16">
        <v>85.3</v>
      </c>
      <c r="E15245" s="17">
        <v>40140</v>
      </c>
      <c r="F15245" s="17"/>
    </row>
    <row r="15246" spans="1:6" x14ac:dyDescent="0.25">
      <c r="A15246" s="16" t="s">
        <v>266</v>
      </c>
      <c r="B15246" s="16">
        <v>53208</v>
      </c>
      <c r="C15246" s="16">
        <v>95</v>
      </c>
      <c r="D15246" s="16">
        <v>77.900000000000006</v>
      </c>
      <c r="E15246" s="17">
        <v>32548</v>
      </c>
      <c r="F15246" s="17"/>
    </row>
    <row r="15247" spans="1:6" x14ac:dyDescent="0.25">
      <c r="A15247" s="16" t="s">
        <v>266</v>
      </c>
      <c r="B15247" s="16">
        <v>54020</v>
      </c>
      <c r="C15247" s="16">
        <v>50</v>
      </c>
      <c r="D15247" s="16">
        <v>31.6</v>
      </c>
      <c r="E15247" s="17">
        <v>40948</v>
      </c>
      <c r="F15247" s="17"/>
    </row>
    <row r="15248" spans="1:6" x14ac:dyDescent="0.25">
      <c r="A15248" s="16" t="s">
        <v>266</v>
      </c>
      <c r="B15248" s="16">
        <v>53566</v>
      </c>
      <c r="C15248" s="16">
        <v>110</v>
      </c>
      <c r="D15248" s="16">
        <v>92.5</v>
      </c>
      <c r="E15248" s="17">
        <v>35916</v>
      </c>
      <c r="F15248" s="17"/>
    </row>
    <row r="15249" spans="1:6" x14ac:dyDescent="0.25">
      <c r="A15249" s="16" t="s">
        <v>266</v>
      </c>
      <c r="B15249" s="16">
        <v>54740</v>
      </c>
      <c r="C15249" s="16">
        <v>34</v>
      </c>
      <c r="D15249" s="16">
        <v>24.9</v>
      </c>
      <c r="E15249" s="17">
        <v>34547</v>
      </c>
      <c r="F15249" s="17"/>
    </row>
    <row r="15250" spans="1:6" x14ac:dyDescent="0.25">
      <c r="A15250" s="16" t="s">
        <v>266</v>
      </c>
      <c r="B15250" s="16">
        <v>53533</v>
      </c>
      <c r="C15250" s="16">
        <v>50</v>
      </c>
      <c r="D15250" s="16">
        <v>41.7</v>
      </c>
      <c r="E15250" s="17">
        <v>33451</v>
      </c>
      <c r="F15250" s="17"/>
    </row>
    <row r="15251" spans="1:6" x14ac:dyDescent="0.25">
      <c r="A15251" s="16" t="s">
        <v>266</v>
      </c>
      <c r="B15251" s="16">
        <v>54157</v>
      </c>
      <c r="C15251" s="16">
        <v>129</v>
      </c>
      <c r="D15251" s="16">
        <v>105.7</v>
      </c>
      <c r="E15251" s="17">
        <v>32874</v>
      </c>
      <c r="F15251" s="17"/>
    </row>
    <row r="15252" spans="1:6" x14ac:dyDescent="0.25">
      <c r="A15252" s="16" t="s">
        <v>266</v>
      </c>
      <c r="B15252" s="16">
        <v>54166</v>
      </c>
      <c r="C15252" s="16">
        <v>50</v>
      </c>
      <c r="D15252" s="16">
        <v>39.4</v>
      </c>
      <c r="E15252" s="17">
        <v>30651</v>
      </c>
      <c r="F15252" s="17"/>
    </row>
    <row r="15253" spans="1:6" x14ac:dyDescent="0.25">
      <c r="A15253" s="16" t="s">
        <v>266</v>
      </c>
      <c r="B15253" s="16">
        <v>53546</v>
      </c>
      <c r="C15253" s="16">
        <v>71</v>
      </c>
      <c r="D15253" s="16">
        <v>64.099999999999994</v>
      </c>
      <c r="E15253" s="17">
        <v>36180</v>
      </c>
      <c r="F15253" s="17"/>
    </row>
    <row r="15254" spans="1:6" x14ac:dyDescent="0.25">
      <c r="A15254" s="16" t="s">
        <v>266</v>
      </c>
      <c r="B15254" s="16">
        <v>54303</v>
      </c>
      <c r="C15254" s="16">
        <v>125</v>
      </c>
      <c r="D15254" s="16">
        <v>62.8</v>
      </c>
      <c r="E15254" s="17">
        <v>30651</v>
      </c>
      <c r="F15254" s="17"/>
    </row>
    <row r="15255" spans="1:6" x14ac:dyDescent="0.25">
      <c r="A15255" s="16" t="s">
        <v>266</v>
      </c>
      <c r="B15255" s="16">
        <v>53115</v>
      </c>
      <c r="C15255" s="16">
        <v>50</v>
      </c>
      <c r="D15255" s="16">
        <v>44.9</v>
      </c>
      <c r="E15255" s="17">
        <v>30256</v>
      </c>
      <c r="F15255" s="17"/>
    </row>
    <row r="15256" spans="1:6" x14ac:dyDescent="0.25">
      <c r="A15256" s="16" t="s">
        <v>266</v>
      </c>
      <c r="B15256" s="16">
        <v>53190</v>
      </c>
      <c r="C15256" s="16">
        <v>82</v>
      </c>
      <c r="D15256" s="16">
        <v>62.9</v>
      </c>
      <c r="E15256" s="17">
        <v>35278</v>
      </c>
      <c r="F15256" s="17"/>
    </row>
    <row r="15257" spans="1:6" x14ac:dyDescent="0.25">
      <c r="A15257" s="16" t="s">
        <v>266</v>
      </c>
      <c r="B15257" s="16">
        <v>53066</v>
      </c>
      <c r="C15257" s="16">
        <v>105</v>
      </c>
      <c r="D15257" s="16">
        <v>97.5</v>
      </c>
      <c r="E15257" s="17">
        <v>34731</v>
      </c>
      <c r="F15257" s="17"/>
    </row>
    <row r="15258" spans="1:6" x14ac:dyDescent="0.25">
      <c r="A15258" s="16" t="s">
        <v>266</v>
      </c>
      <c r="B15258" s="16">
        <v>53545</v>
      </c>
      <c r="C15258" s="16">
        <v>35</v>
      </c>
      <c r="D15258" s="16">
        <v>17.899999999999999</v>
      </c>
      <c r="E15258" s="17">
        <v>43481</v>
      </c>
      <c r="F15258" s="17"/>
    </row>
    <row r="15259" spans="1:6" x14ac:dyDescent="0.25">
      <c r="A15259" s="16" t="s">
        <v>266</v>
      </c>
      <c r="B15259" s="16">
        <v>53221</v>
      </c>
      <c r="C15259" s="16">
        <v>112</v>
      </c>
      <c r="D15259" s="16">
        <v>96.6</v>
      </c>
      <c r="E15259" s="17">
        <v>33970</v>
      </c>
      <c r="F15259" s="17"/>
    </row>
    <row r="15260" spans="1:6" x14ac:dyDescent="0.25">
      <c r="A15260" s="16" t="s">
        <v>266</v>
      </c>
      <c r="B15260" s="16">
        <v>54724</v>
      </c>
      <c r="C15260" s="16">
        <v>50</v>
      </c>
      <c r="D15260" s="16">
        <v>47</v>
      </c>
      <c r="E15260" s="17">
        <v>33604</v>
      </c>
      <c r="F15260" s="17"/>
    </row>
    <row r="15261" spans="1:6" x14ac:dyDescent="0.25">
      <c r="A15261" s="16" t="s">
        <v>266</v>
      </c>
      <c r="B15261" s="16">
        <v>53142</v>
      </c>
      <c r="C15261" s="16">
        <v>110</v>
      </c>
      <c r="D15261" s="16">
        <v>60.3</v>
      </c>
      <c r="E15261" s="17">
        <v>28212</v>
      </c>
      <c r="F15261" s="17"/>
    </row>
    <row r="15262" spans="1:6" x14ac:dyDescent="0.25">
      <c r="A15262" s="16" t="s">
        <v>266</v>
      </c>
      <c r="B15262" s="16">
        <v>53530</v>
      </c>
      <c r="C15262" s="16">
        <v>64</v>
      </c>
      <c r="D15262" s="16">
        <v>53.7</v>
      </c>
      <c r="E15262" s="17">
        <v>30773</v>
      </c>
      <c r="F15262" s="17"/>
    </row>
    <row r="15263" spans="1:6" x14ac:dyDescent="0.25">
      <c r="A15263" s="16" t="s">
        <v>266</v>
      </c>
      <c r="B15263" s="16">
        <v>53520</v>
      </c>
      <c r="C15263" s="16">
        <v>22</v>
      </c>
      <c r="D15263" s="16">
        <v>11.9</v>
      </c>
      <c r="E15263" s="17">
        <v>38568</v>
      </c>
      <c r="F15263" s="17"/>
    </row>
    <row r="15264" spans="1:6" x14ac:dyDescent="0.25">
      <c r="A15264" s="16" t="s">
        <v>266</v>
      </c>
      <c r="B15264" s="16">
        <v>53182</v>
      </c>
      <c r="C15264" s="16">
        <v>158</v>
      </c>
      <c r="D15264" s="16">
        <v>146.9</v>
      </c>
      <c r="E15264" s="17">
        <v>39052</v>
      </c>
      <c r="F15264" s="17"/>
    </row>
    <row r="15265" spans="1:6" x14ac:dyDescent="0.25">
      <c r="A15265" s="16" t="s">
        <v>266</v>
      </c>
      <c r="B15265" s="16">
        <v>53515</v>
      </c>
      <c r="C15265" s="16">
        <v>50</v>
      </c>
      <c r="D15265" s="16">
        <v>31.2</v>
      </c>
      <c r="E15265" s="17">
        <v>34243</v>
      </c>
      <c r="F15265" s="17"/>
    </row>
    <row r="15266" spans="1:6" x14ac:dyDescent="0.25">
      <c r="A15266" s="16" t="s">
        <v>266</v>
      </c>
      <c r="B15266" s="16">
        <v>54616</v>
      </c>
      <c r="C15266" s="16">
        <v>98</v>
      </c>
      <c r="D15266" s="16">
        <v>77.400000000000006</v>
      </c>
      <c r="E15266" s="17">
        <v>35612</v>
      </c>
      <c r="F15266" s="17"/>
    </row>
    <row r="15267" spans="1:6" x14ac:dyDescent="0.25">
      <c r="A15267" s="16" t="s">
        <v>266</v>
      </c>
      <c r="B15267" s="16">
        <v>53050</v>
      </c>
      <c r="C15267" s="16">
        <v>80</v>
      </c>
      <c r="D15267" s="16">
        <v>51.9</v>
      </c>
      <c r="E15267" s="17">
        <v>35508</v>
      </c>
      <c r="F15267" s="17"/>
    </row>
    <row r="15268" spans="1:6" x14ac:dyDescent="0.25">
      <c r="A15268" s="16" t="s">
        <v>266</v>
      </c>
      <c r="B15268" s="16">
        <v>53547</v>
      </c>
      <c r="C15268" s="16">
        <v>28</v>
      </c>
      <c r="D15268" s="16">
        <v>14</v>
      </c>
      <c r="E15268" s="17">
        <v>37652</v>
      </c>
      <c r="F15268" s="17"/>
    </row>
    <row r="15269" spans="1:6" x14ac:dyDescent="0.25">
      <c r="A15269" s="16" t="s">
        <v>267</v>
      </c>
      <c r="B15269" s="16">
        <v>26847</v>
      </c>
      <c r="C15269" s="16">
        <v>20</v>
      </c>
      <c r="E15269" s="17">
        <v>26562</v>
      </c>
      <c r="F15269" s="17"/>
    </row>
    <row r="15270" spans="1:6" x14ac:dyDescent="0.25">
      <c r="A15270" s="16" t="s">
        <v>267</v>
      </c>
      <c r="B15270" s="16">
        <v>26426</v>
      </c>
      <c r="C15270" s="16">
        <v>112</v>
      </c>
      <c r="D15270" s="16">
        <v>80</v>
      </c>
      <c r="E15270" s="17">
        <v>30118</v>
      </c>
      <c r="F15270" s="17"/>
    </row>
    <row r="15271" spans="1:6" x14ac:dyDescent="0.25">
      <c r="A15271" s="16" t="s">
        <v>267</v>
      </c>
      <c r="B15271" s="16">
        <v>26062</v>
      </c>
      <c r="C15271" s="16">
        <v>33</v>
      </c>
      <c r="D15271" s="16">
        <v>24.2</v>
      </c>
      <c r="E15271" s="17">
        <v>31916</v>
      </c>
      <c r="F15271" s="17"/>
    </row>
    <row r="15272" spans="1:6" x14ac:dyDescent="0.25">
      <c r="A15272" s="16" t="s">
        <v>267</v>
      </c>
      <c r="B15272" s="16">
        <v>25271</v>
      </c>
      <c r="C15272" s="16">
        <v>120</v>
      </c>
      <c r="D15272" s="16">
        <v>105</v>
      </c>
      <c r="E15272" s="17">
        <v>28825</v>
      </c>
      <c r="F15272" s="17"/>
    </row>
    <row r="15273" spans="1:6" x14ac:dyDescent="0.25">
      <c r="A15273" s="16" t="s">
        <v>267</v>
      </c>
      <c r="B15273" s="16">
        <v>26555</v>
      </c>
      <c r="C15273" s="16">
        <v>57</v>
      </c>
      <c r="D15273" s="16">
        <v>53.1</v>
      </c>
      <c r="E15273" s="17">
        <v>24473</v>
      </c>
      <c r="F15273" s="17"/>
    </row>
    <row r="15274" spans="1:6" x14ac:dyDescent="0.25">
      <c r="A15274" s="16" t="s">
        <v>267</v>
      </c>
      <c r="B15274" s="16">
        <v>25801</v>
      </c>
      <c r="C15274" s="16">
        <v>199</v>
      </c>
      <c r="D15274" s="16">
        <v>70.400000000000006</v>
      </c>
      <c r="E15274" s="17">
        <v>29858</v>
      </c>
      <c r="F15274" s="17"/>
    </row>
    <row r="15275" spans="1:6" x14ac:dyDescent="0.25">
      <c r="A15275" s="16" t="s">
        <v>267</v>
      </c>
      <c r="B15275" s="16">
        <v>26301</v>
      </c>
      <c r="C15275" s="16">
        <v>120</v>
      </c>
      <c r="D15275" s="16">
        <v>110.3</v>
      </c>
      <c r="E15275" s="17">
        <v>34060</v>
      </c>
      <c r="F15275" s="17"/>
    </row>
    <row r="15276" spans="1:6" x14ac:dyDescent="0.25">
      <c r="A15276" s="16" t="s">
        <v>267</v>
      </c>
      <c r="B15276" s="16">
        <v>26206</v>
      </c>
      <c r="C15276" s="16">
        <v>60</v>
      </c>
      <c r="D15276" s="16">
        <v>58.5</v>
      </c>
      <c r="E15276" s="17">
        <v>36105</v>
      </c>
      <c r="F15276" s="17"/>
    </row>
    <row r="15277" spans="1:6" x14ac:dyDescent="0.25">
      <c r="A15277" s="16" t="s">
        <v>267</v>
      </c>
      <c r="B15277" s="16">
        <v>25443</v>
      </c>
      <c r="C15277" s="16">
        <v>62</v>
      </c>
      <c r="D15277" s="16">
        <v>57.3</v>
      </c>
      <c r="E15277" s="17">
        <v>37438</v>
      </c>
      <c r="F15277" s="17"/>
    </row>
    <row r="15278" spans="1:6" x14ac:dyDescent="0.25">
      <c r="A15278" s="16" t="s">
        <v>267</v>
      </c>
      <c r="B15278" s="16">
        <v>26003</v>
      </c>
      <c r="C15278" s="16">
        <v>192</v>
      </c>
      <c r="D15278" s="16">
        <v>179.1</v>
      </c>
      <c r="E15278" s="17">
        <v>25948</v>
      </c>
      <c r="F15278" s="17"/>
    </row>
    <row r="15279" spans="1:6" x14ac:dyDescent="0.25">
      <c r="A15279" s="16" t="s">
        <v>267</v>
      </c>
      <c r="B15279" s="16">
        <v>24701</v>
      </c>
      <c r="C15279" s="16">
        <v>60</v>
      </c>
      <c r="D15279" s="16">
        <v>57.4</v>
      </c>
      <c r="E15279" s="17">
        <v>38108</v>
      </c>
      <c r="F15279" s="17"/>
    </row>
    <row r="15280" spans="1:6" x14ac:dyDescent="0.25">
      <c r="A15280" s="16" t="s">
        <v>267</v>
      </c>
      <c r="B15280" s="16">
        <v>25812</v>
      </c>
      <c r="C15280" s="16">
        <v>60</v>
      </c>
      <c r="D15280" s="16">
        <v>58</v>
      </c>
      <c r="E15280" s="17">
        <v>34646</v>
      </c>
      <c r="F15280" s="17"/>
    </row>
    <row r="15281" spans="1:6" x14ac:dyDescent="0.25">
      <c r="A15281" s="16" t="s">
        <v>267</v>
      </c>
      <c r="B15281" s="16">
        <v>25832</v>
      </c>
      <c r="C15281" s="16">
        <v>68</v>
      </c>
      <c r="D15281" s="16">
        <v>66.900000000000006</v>
      </c>
      <c r="E15281" s="17">
        <v>32597</v>
      </c>
      <c r="F15281" s="17"/>
    </row>
    <row r="15282" spans="1:6" x14ac:dyDescent="0.25">
      <c r="A15282" s="16" t="s">
        <v>267</v>
      </c>
      <c r="B15282" s="16">
        <v>25570</v>
      </c>
      <c r="C15282" s="16">
        <v>60</v>
      </c>
      <c r="D15282" s="16">
        <v>56.9</v>
      </c>
      <c r="E15282" s="17">
        <v>36161</v>
      </c>
      <c r="F15282" s="17"/>
    </row>
    <row r="15283" spans="1:6" x14ac:dyDescent="0.25">
      <c r="A15283" s="16" t="s">
        <v>267</v>
      </c>
      <c r="B15283" s="16">
        <v>25315</v>
      </c>
      <c r="C15283" s="16">
        <v>90</v>
      </c>
      <c r="D15283" s="16">
        <v>87.7</v>
      </c>
      <c r="E15283" s="17">
        <v>35340</v>
      </c>
      <c r="F15283" s="17"/>
    </row>
    <row r="15284" spans="1:6" x14ac:dyDescent="0.25">
      <c r="A15284" s="16" t="s">
        <v>267</v>
      </c>
      <c r="B15284" s="16">
        <v>25855</v>
      </c>
      <c r="C15284" s="16">
        <v>120</v>
      </c>
      <c r="D15284" s="16">
        <v>118</v>
      </c>
      <c r="E15284" s="17">
        <v>28516</v>
      </c>
      <c r="F15284" s="17"/>
    </row>
    <row r="15285" spans="1:6" x14ac:dyDescent="0.25">
      <c r="A15285" s="16" t="s">
        <v>267</v>
      </c>
      <c r="B15285" s="16">
        <v>26378</v>
      </c>
      <c r="C15285" s="16">
        <v>72</v>
      </c>
      <c r="D15285" s="16">
        <v>64.400000000000006</v>
      </c>
      <c r="E15285" s="17">
        <v>35769</v>
      </c>
      <c r="F15285" s="17"/>
    </row>
    <row r="15286" spans="1:6" x14ac:dyDescent="0.25">
      <c r="A15286" s="16" t="s">
        <v>267</v>
      </c>
      <c r="B15286" s="16">
        <v>26134</v>
      </c>
      <c r="C15286" s="16">
        <v>68</v>
      </c>
      <c r="D15286" s="16">
        <v>57.5</v>
      </c>
      <c r="E15286" s="17">
        <v>39295</v>
      </c>
      <c r="F15286" s="17"/>
    </row>
    <row r="15287" spans="1:6" x14ac:dyDescent="0.25">
      <c r="A15287" s="16" t="s">
        <v>267</v>
      </c>
      <c r="B15287" s="16">
        <v>26250</v>
      </c>
      <c r="C15287" s="16">
        <v>57</v>
      </c>
      <c r="D15287" s="16">
        <v>47.6</v>
      </c>
      <c r="E15287" s="17">
        <v>33725</v>
      </c>
      <c r="F15287" s="17"/>
    </row>
    <row r="15288" spans="1:6" x14ac:dyDescent="0.25">
      <c r="A15288" s="16" t="s">
        <v>267</v>
      </c>
      <c r="B15288" s="16">
        <v>25840</v>
      </c>
      <c r="C15288" s="16">
        <v>60</v>
      </c>
      <c r="D15288" s="16">
        <v>54.4</v>
      </c>
      <c r="E15288" s="17">
        <v>35627</v>
      </c>
      <c r="F15288" s="17"/>
    </row>
    <row r="15289" spans="1:6" x14ac:dyDescent="0.25">
      <c r="A15289" s="16" t="s">
        <v>267</v>
      </c>
      <c r="B15289" s="16">
        <v>26801</v>
      </c>
      <c r="C15289" s="16">
        <v>60</v>
      </c>
      <c r="D15289" s="16">
        <v>55</v>
      </c>
      <c r="E15289" s="17">
        <v>36739</v>
      </c>
      <c r="F15289" s="17"/>
    </row>
    <row r="15290" spans="1:6" x14ac:dyDescent="0.25">
      <c r="A15290" s="16" t="s">
        <v>267</v>
      </c>
      <c r="B15290" s="16">
        <v>24801</v>
      </c>
      <c r="C15290" s="16">
        <v>59</v>
      </c>
      <c r="D15290" s="16">
        <v>23.8</v>
      </c>
      <c r="E15290" s="17">
        <v>36255</v>
      </c>
      <c r="F15290" s="17"/>
    </row>
    <row r="15291" spans="1:6" x14ac:dyDescent="0.25">
      <c r="A15291" s="16" t="s">
        <v>267</v>
      </c>
      <c r="B15291" s="16">
        <v>25526</v>
      </c>
      <c r="C15291" s="16">
        <v>120</v>
      </c>
      <c r="D15291" s="16">
        <v>118</v>
      </c>
      <c r="E15291" s="17">
        <v>29865</v>
      </c>
      <c r="F15291" s="17"/>
    </row>
    <row r="15292" spans="1:6" x14ac:dyDescent="0.25">
      <c r="A15292" s="16" t="s">
        <v>267</v>
      </c>
      <c r="B15292" s="16">
        <v>26807</v>
      </c>
      <c r="C15292" s="16">
        <v>91</v>
      </c>
      <c r="D15292" s="16">
        <v>88.8</v>
      </c>
      <c r="E15292" s="17">
        <v>34248</v>
      </c>
      <c r="F15292" s="17"/>
    </row>
    <row r="15293" spans="1:6" x14ac:dyDescent="0.25">
      <c r="A15293" s="16" t="s">
        <v>267</v>
      </c>
      <c r="B15293" s="16">
        <v>25951</v>
      </c>
      <c r="C15293" s="16">
        <v>34</v>
      </c>
      <c r="D15293" s="16">
        <v>29.9</v>
      </c>
      <c r="E15293" s="17">
        <v>41297</v>
      </c>
      <c r="F15293" s="17"/>
    </row>
    <row r="15294" spans="1:6" x14ac:dyDescent="0.25">
      <c r="A15294" s="16" t="s">
        <v>267</v>
      </c>
      <c r="B15294" s="16">
        <v>25526</v>
      </c>
      <c r="C15294" s="16">
        <v>124</v>
      </c>
      <c r="D15294" s="16">
        <v>120.1</v>
      </c>
      <c r="E15294" s="17">
        <v>32920</v>
      </c>
      <c r="F15294" s="17"/>
    </row>
    <row r="15295" spans="1:6" x14ac:dyDescent="0.25">
      <c r="A15295" s="16" t="s">
        <v>267</v>
      </c>
      <c r="B15295" s="16">
        <v>26003</v>
      </c>
      <c r="C15295" s="16">
        <v>114</v>
      </c>
      <c r="D15295" s="16">
        <v>138.30000000000001</v>
      </c>
      <c r="E15295" s="17">
        <v>27733</v>
      </c>
      <c r="F15295" s="17"/>
    </row>
    <row r="15296" spans="1:6" x14ac:dyDescent="0.25">
      <c r="A15296" s="16" t="s">
        <v>267</v>
      </c>
      <c r="B15296" s="16">
        <v>26354</v>
      </c>
      <c r="C15296" s="16">
        <v>60</v>
      </c>
      <c r="D15296" s="16">
        <v>45</v>
      </c>
      <c r="E15296" s="17">
        <v>28185</v>
      </c>
      <c r="F15296" s="17"/>
    </row>
    <row r="15297" spans="1:6" x14ac:dyDescent="0.25">
      <c r="A15297" s="16" t="s">
        <v>267</v>
      </c>
      <c r="B15297" s="16">
        <v>25414</v>
      </c>
      <c r="C15297" s="16">
        <v>78</v>
      </c>
      <c r="D15297" s="16">
        <v>74</v>
      </c>
      <c r="E15297" s="17">
        <v>35901</v>
      </c>
      <c r="F15297" s="17"/>
    </row>
    <row r="15298" spans="1:6" x14ac:dyDescent="0.25">
      <c r="A15298" s="16" t="s">
        <v>267</v>
      </c>
      <c r="B15298" s="16">
        <v>26505</v>
      </c>
      <c r="C15298" s="16">
        <v>100</v>
      </c>
      <c r="D15298" s="16">
        <v>92.8</v>
      </c>
      <c r="E15298" s="17">
        <v>27253</v>
      </c>
      <c r="F15298" s="17"/>
    </row>
    <row r="15299" spans="1:6" x14ac:dyDescent="0.25">
      <c r="A15299" s="16" t="s">
        <v>267</v>
      </c>
      <c r="B15299" s="16">
        <v>26757</v>
      </c>
      <c r="C15299" s="16">
        <v>30</v>
      </c>
      <c r="D15299" s="16">
        <v>30.2</v>
      </c>
      <c r="E15299" s="17">
        <v>32064</v>
      </c>
      <c r="F15299" s="17"/>
    </row>
    <row r="15300" spans="1:6" x14ac:dyDescent="0.25">
      <c r="A15300" s="16" t="s">
        <v>267</v>
      </c>
      <c r="B15300" s="16">
        <v>26330</v>
      </c>
      <c r="C15300" s="16">
        <v>32</v>
      </c>
      <c r="D15300" s="16">
        <v>27.9</v>
      </c>
      <c r="E15300" s="17">
        <v>32914</v>
      </c>
      <c r="F15300" s="17"/>
    </row>
    <row r="15301" spans="1:6" x14ac:dyDescent="0.25">
      <c r="A15301" s="16" t="s">
        <v>267</v>
      </c>
      <c r="B15301" s="16">
        <v>25320</v>
      </c>
      <c r="C15301" s="16">
        <v>119</v>
      </c>
      <c r="D15301" s="16">
        <v>115.5</v>
      </c>
      <c r="E15301" s="17">
        <v>32612</v>
      </c>
      <c r="F15301" s="17"/>
    </row>
    <row r="15302" spans="1:6" x14ac:dyDescent="0.25">
      <c r="A15302" s="16" t="s">
        <v>267</v>
      </c>
      <c r="B15302" s="16">
        <v>26101</v>
      </c>
      <c r="C15302" s="16">
        <v>66</v>
      </c>
      <c r="D15302" s="16">
        <v>63.6</v>
      </c>
      <c r="E15302" s="17">
        <v>32745</v>
      </c>
      <c r="F15302" s="17"/>
    </row>
    <row r="15303" spans="1:6" x14ac:dyDescent="0.25">
      <c r="A15303" s="16" t="s">
        <v>267</v>
      </c>
      <c r="B15303" s="16">
        <v>25704</v>
      </c>
      <c r="C15303" s="16">
        <v>41</v>
      </c>
      <c r="D15303" s="16">
        <v>40.299999999999997</v>
      </c>
      <c r="E15303" s="17">
        <v>24554</v>
      </c>
      <c r="F15303" s="17"/>
    </row>
    <row r="15304" spans="1:6" x14ac:dyDescent="0.25">
      <c r="A15304" s="16" t="s">
        <v>267</v>
      </c>
      <c r="B15304" s="16">
        <v>26241</v>
      </c>
      <c r="C15304" s="16">
        <v>100</v>
      </c>
      <c r="D15304" s="16">
        <v>76.900000000000006</v>
      </c>
      <c r="E15304" s="17">
        <v>36682</v>
      </c>
      <c r="F15304" s="17"/>
    </row>
    <row r="15305" spans="1:6" x14ac:dyDescent="0.25">
      <c r="A15305" s="16" t="s">
        <v>267</v>
      </c>
      <c r="B15305" s="16">
        <v>26764</v>
      </c>
      <c r="C15305" s="16">
        <v>98</v>
      </c>
      <c r="D15305" s="16">
        <v>50.5</v>
      </c>
      <c r="E15305" s="17">
        <v>32232</v>
      </c>
      <c r="F15305" s="17"/>
    </row>
    <row r="15306" spans="1:6" x14ac:dyDescent="0.25">
      <c r="A15306" s="16" t="s">
        <v>267</v>
      </c>
      <c r="B15306" s="16">
        <v>24970</v>
      </c>
      <c r="C15306" s="16">
        <v>90</v>
      </c>
      <c r="D15306" s="16">
        <v>84.9</v>
      </c>
      <c r="E15306" s="17">
        <v>35358</v>
      </c>
      <c r="F15306" s="17"/>
    </row>
    <row r="15307" spans="1:6" x14ac:dyDescent="0.25">
      <c r="A15307" s="16" t="s">
        <v>267</v>
      </c>
      <c r="B15307" s="16">
        <v>25311</v>
      </c>
      <c r="C15307" s="16">
        <v>60</v>
      </c>
      <c r="D15307" s="16">
        <v>58.8</v>
      </c>
      <c r="E15307" s="17">
        <v>34845</v>
      </c>
      <c r="F15307" s="17"/>
    </row>
    <row r="15308" spans="1:6" x14ac:dyDescent="0.25">
      <c r="A15308" s="16" t="s">
        <v>267</v>
      </c>
      <c r="B15308" s="16">
        <v>24901</v>
      </c>
      <c r="C15308" s="16">
        <v>80</v>
      </c>
      <c r="D15308" s="16">
        <v>71.3</v>
      </c>
      <c r="E15308" s="17">
        <v>38092</v>
      </c>
      <c r="F15308" s="17"/>
    </row>
    <row r="15309" spans="1:6" x14ac:dyDescent="0.25">
      <c r="A15309" s="16" t="s">
        <v>267</v>
      </c>
      <c r="B15309" s="16">
        <v>24836</v>
      </c>
      <c r="C15309" s="16">
        <v>120</v>
      </c>
      <c r="D15309" s="16">
        <v>93.8</v>
      </c>
      <c r="E15309" s="17">
        <v>36062</v>
      </c>
      <c r="F15309" s="17"/>
    </row>
    <row r="15310" spans="1:6" x14ac:dyDescent="0.25">
      <c r="A15310" s="16" t="s">
        <v>267</v>
      </c>
      <c r="B15310" s="16">
        <v>26601</v>
      </c>
      <c r="C15310" s="16">
        <v>65</v>
      </c>
      <c r="D15310" s="16">
        <v>59.1</v>
      </c>
      <c r="E15310" s="17">
        <v>37469</v>
      </c>
      <c r="F15310" s="17"/>
    </row>
    <row r="15311" spans="1:6" x14ac:dyDescent="0.25">
      <c r="A15311" s="16" t="s">
        <v>267</v>
      </c>
      <c r="B15311" s="16">
        <v>25086</v>
      </c>
      <c r="C15311" s="16">
        <v>112</v>
      </c>
      <c r="D15311" s="16">
        <v>86.5</v>
      </c>
      <c r="E15311" s="17">
        <v>33813</v>
      </c>
      <c r="F15311" s="17"/>
    </row>
    <row r="15312" spans="1:6" x14ac:dyDescent="0.25">
      <c r="A15312" s="16" t="s">
        <v>267</v>
      </c>
      <c r="B15312" s="16">
        <v>26062</v>
      </c>
      <c r="C15312" s="16">
        <v>137</v>
      </c>
      <c r="D15312" s="16">
        <v>133.1</v>
      </c>
      <c r="E15312" s="17">
        <v>25709</v>
      </c>
      <c r="F15312" s="17"/>
    </row>
    <row r="15313" spans="1:6" x14ac:dyDescent="0.25">
      <c r="A15313" s="16" t="s">
        <v>267</v>
      </c>
      <c r="B15313" s="16">
        <v>25550</v>
      </c>
      <c r="C15313" s="16">
        <v>100</v>
      </c>
      <c r="D15313" s="16">
        <v>96.6</v>
      </c>
      <c r="E15313" s="17">
        <v>28738</v>
      </c>
      <c r="F15313" s="17"/>
    </row>
    <row r="15314" spans="1:6" x14ac:dyDescent="0.25">
      <c r="A15314" s="16" t="s">
        <v>267</v>
      </c>
      <c r="B15314" s="16">
        <v>25136</v>
      </c>
      <c r="C15314" s="16">
        <v>60</v>
      </c>
      <c r="D15314" s="16">
        <v>57.9</v>
      </c>
      <c r="E15314" s="17">
        <v>35506</v>
      </c>
      <c r="F15314" s="17"/>
    </row>
    <row r="15315" spans="1:6" x14ac:dyDescent="0.25">
      <c r="A15315" s="16" t="s">
        <v>267</v>
      </c>
      <c r="B15315" s="16">
        <v>26554</v>
      </c>
      <c r="C15315" s="16">
        <v>120</v>
      </c>
      <c r="D15315" s="16">
        <v>108.5</v>
      </c>
      <c r="E15315" s="17">
        <v>38504</v>
      </c>
      <c r="F15315" s="17"/>
    </row>
    <row r="15316" spans="1:6" x14ac:dyDescent="0.25">
      <c r="A15316" s="16" t="s">
        <v>267</v>
      </c>
      <c r="B15316" s="16">
        <v>26416</v>
      </c>
      <c r="C15316" s="16">
        <v>60</v>
      </c>
      <c r="D15316" s="16">
        <v>51.8</v>
      </c>
      <c r="E15316" s="17">
        <v>34474</v>
      </c>
      <c r="F15316" s="17"/>
    </row>
    <row r="15317" spans="1:6" x14ac:dyDescent="0.25">
      <c r="A15317" s="16" t="s">
        <v>267</v>
      </c>
      <c r="B15317" s="16">
        <v>26757</v>
      </c>
      <c r="C15317" s="16">
        <v>62</v>
      </c>
      <c r="D15317" s="16">
        <v>59</v>
      </c>
      <c r="E15317" s="17">
        <v>37181</v>
      </c>
      <c r="F15317" s="17"/>
    </row>
    <row r="15318" spans="1:6" x14ac:dyDescent="0.25">
      <c r="A15318" s="16" t="s">
        <v>267</v>
      </c>
      <c r="B15318" s="16">
        <v>26070</v>
      </c>
      <c r="C15318" s="16">
        <v>60</v>
      </c>
      <c r="D15318" s="16">
        <v>56</v>
      </c>
      <c r="E15318" s="17">
        <v>34198</v>
      </c>
      <c r="F15318" s="17"/>
    </row>
    <row r="15319" spans="1:6" x14ac:dyDescent="0.25">
      <c r="A15319" s="16" t="s">
        <v>267</v>
      </c>
      <c r="B15319" s="16">
        <v>25661</v>
      </c>
      <c r="C15319" s="16">
        <v>90</v>
      </c>
      <c r="D15319" s="16">
        <v>81.8</v>
      </c>
      <c r="E15319" s="17">
        <v>29892</v>
      </c>
      <c r="F15319" s="17"/>
    </row>
    <row r="15320" spans="1:6" x14ac:dyDescent="0.25">
      <c r="A15320" s="16" t="s">
        <v>267</v>
      </c>
      <c r="B15320" s="16">
        <v>26554</v>
      </c>
      <c r="C15320" s="16">
        <v>120</v>
      </c>
      <c r="D15320" s="16">
        <v>102.6</v>
      </c>
      <c r="E15320" s="17">
        <v>35564</v>
      </c>
      <c r="F15320" s="17"/>
    </row>
    <row r="15321" spans="1:6" x14ac:dyDescent="0.25">
      <c r="A15321" s="16" t="s">
        <v>267</v>
      </c>
      <c r="B15321" s="16">
        <v>26201</v>
      </c>
      <c r="C15321" s="16">
        <v>26</v>
      </c>
      <c r="D15321" s="16">
        <v>16</v>
      </c>
      <c r="E15321" s="17">
        <v>27310</v>
      </c>
      <c r="F15321" s="17"/>
    </row>
    <row r="15322" spans="1:6" x14ac:dyDescent="0.25">
      <c r="A15322" s="16" t="s">
        <v>267</v>
      </c>
      <c r="B15322" s="16">
        <v>25523</v>
      </c>
      <c r="C15322" s="16">
        <v>60</v>
      </c>
      <c r="D15322" s="16">
        <v>56.2</v>
      </c>
      <c r="E15322" s="17">
        <v>36515</v>
      </c>
      <c r="F15322" s="17"/>
    </row>
    <row r="15323" spans="1:6" x14ac:dyDescent="0.25">
      <c r="A15323" s="16" t="s">
        <v>267</v>
      </c>
      <c r="B15323" s="16">
        <v>26155</v>
      </c>
      <c r="C15323" s="16">
        <v>100</v>
      </c>
      <c r="D15323" s="16">
        <v>91</v>
      </c>
      <c r="E15323" s="17">
        <v>30481</v>
      </c>
      <c r="F15323" s="17"/>
    </row>
    <row r="15324" spans="1:6" x14ac:dyDescent="0.25">
      <c r="A15324" s="16" t="s">
        <v>267</v>
      </c>
      <c r="B15324" s="16">
        <v>25411</v>
      </c>
      <c r="C15324" s="16">
        <v>16</v>
      </c>
      <c r="D15324" s="16">
        <v>15.9</v>
      </c>
      <c r="E15324" s="17">
        <v>32888</v>
      </c>
      <c r="F15324" s="17"/>
    </row>
    <row r="15325" spans="1:6" x14ac:dyDescent="0.25">
      <c r="A15325" s="16" t="s">
        <v>267</v>
      </c>
      <c r="B15325" s="16">
        <v>26351</v>
      </c>
      <c r="C15325" s="16">
        <v>65</v>
      </c>
      <c r="D15325" s="16">
        <v>62.6</v>
      </c>
      <c r="E15325" s="17">
        <v>32745</v>
      </c>
      <c r="F15325" s="17"/>
    </row>
    <row r="15326" spans="1:6" x14ac:dyDescent="0.25">
      <c r="A15326" s="16" t="s">
        <v>267</v>
      </c>
      <c r="B15326" s="16">
        <v>24986</v>
      </c>
      <c r="C15326" s="16">
        <v>68</v>
      </c>
      <c r="D15326" s="16">
        <v>66.2</v>
      </c>
      <c r="E15326" s="17">
        <v>32668</v>
      </c>
      <c r="F15326" s="17"/>
    </row>
    <row r="15327" spans="1:6" x14ac:dyDescent="0.25">
      <c r="A15327" s="16" t="s">
        <v>267</v>
      </c>
      <c r="B15327" s="16">
        <v>25801</v>
      </c>
      <c r="C15327" s="16">
        <v>120</v>
      </c>
      <c r="D15327" s="16">
        <v>113.4</v>
      </c>
      <c r="E15327" s="17">
        <v>24473</v>
      </c>
      <c r="F15327" s="17"/>
    </row>
    <row r="15328" spans="1:6" x14ac:dyDescent="0.25">
      <c r="A15328" s="16" t="s">
        <v>267</v>
      </c>
      <c r="B15328" s="16">
        <v>25411</v>
      </c>
      <c r="C15328" s="16">
        <v>120</v>
      </c>
      <c r="D15328" s="16">
        <v>82.7</v>
      </c>
      <c r="E15328" s="17">
        <v>35044</v>
      </c>
      <c r="F15328" s="17"/>
    </row>
    <row r="15329" spans="1:6" x14ac:dyDescent="0.25">
      <c r="A15329" s="16" t="s">
        <v>267</v>
      </c>
      <c r="B15329" s="16">
        <v>25322</v>
      </c>
      <c r="C15329" s="16">
        <v>29</v>
      </c>
      <c r="D15329" s="16">
        <v>13.2</v>
      </c>
      <c r="E15329" s="17">
        <v>33343</v>
      </c>
      <c r="F15329" s="17"/>
    </row>
    <row r="15330" spans="1:6" x14ac:dyDescent="0.25">
      <c r="A15330" s="16" t="s">
        <v>267</v>
      </c>
      <c r="B15330" s="16">
        <v>26104</v>
      </c>
      <c r="C15330" s="16">
        <v>66</v>
      </c>
      <c r="D15330" s="16">
        <v>61.5</v>
      </c>
      <c r="E15330" s="17">
        <v>37530</v>
      </c>
      <c r="F15330" s="17"/>
    </row>
    <row r="15331" spans="1:6" x14ac:dyDescent="0.25">
      <c r="A15331" s="16" t="s">
        <v>267</v>
      </c>
      <c r="B15331" s="16">
        <v>25113</v>
      </c>
      <c r="C15331" s="16">
        <v>60</v>
      </c>
      <c r="D15331" s="16">
        <v>56.9</v>
      </c>
      <c r="E15331" s="17">
        <v>35227</v>
      </c>
      <c r="F15331" s="17"/>
    </row>
    <row r="15332" spans="1:6" x14ac:dyDescent="0.25">
      <c r="A15332" s="16" t="s">
        <v>267</v>
      </c>
      <c r="B15332" s="16">
        <v>26362</v>
      </c>
      <c r="C15332" s="16">
        <v>56</v>
      </c>
      <c r="D15332" s="16">
        <v>43.5</v>
      </c>
      <c r="E15332" s="17">
        <v>37834</v>
      </c>
      <c r="F15332" s="17"/>
    </row>
    <row r="15333" spans="1:6" x14ac:dyDescent="0.25">
      <c r="A15333" s="16" t="s">
        <v>267</v>
      </c>
      <c r="B15333" s="16">
        <v>26104</v>
      </c>
      <c r="C15333" s="16">
        <v>105</v>
      </c>
      <c r="D15333" s="16">
        <v>98.5</v>
      </c>
      <c r="E15333" s="17">
        <v>26700</v>
      </c>
      <c r="F15333" s="17"/>
    </row>
    <row r="15334" spans="1:6" x14ac:dyDescent="0.25">
      <c r="A15334" s="16" t="s">
        <v>267</v>
      </c>
      <c r="B15334" s="16">
        <v>25053</v>
      </c>
      <c r="C15334" s="16">
        <v>90</v>
      </c>
      <c r="D15334" s="16">
        <v>84.7</v>
      </c>
      <c r="E15334" s="17">
        <v>33786</v>
      </c>
      <c r="F15334" s="17"/>
    </row>
    <row r="15335" spans="1:6" x14ac:dyDescent="0.25">
      <c r="A15335" s="16" t="s">
        <v>267</v>
      </c>
      <c r="B15335" s="16">
        <v>25801</v>
      </c>
      <c r="C15335" s="16">
        <v>201</v>
      </c>
      <c r="D15335" s="16">
        <v>186.4</v>
      </c>
      <c r="E15335" s="17">
        <v>32563</v>
      </c>
      <c r="F15335" s="17"/>
    </row>
    <row r="15336" spans="1:6" x14ac:dyDescent="0.25">
      <c r="A15336" s="16" t="s">
        <v>267</v>
      </c>
      <c r="B15336" s="16">
        <v>26719</v>
      </c>
      <c r="C15336" s="16">
        <v>66</v>
      </c>
      <c r="D15336" s="16">
        <v>61</v>
      </c>
      <c r="E15336" s="17">
        <v>35961</v>
      </c>
      <c r="F15336" s="17"/>
    </row>
    <row r="15337" spans="1:6" x14ac:dyDescent="0.25">
      <c r="A15337" s="16" t="s">
        <v>267</v>
      </c>
      <c r="B15337" s="16">
        <v>25177</v>
      </c>
      <c r="C15337" s="16">
        <v>102</v>
      </c>
      <c r="D15337" s="16">
        <v>77.5</v>
      </c>
      <c r="E15337" s="17">
        <v>25647</v>
      </c>
      <c r="F15337" s="17"/>
    </row>
    <row r="15338" spans="1:6" x14ac:dyDescent="0.25">
      <c r="A15338" s="16" t="s">
        <v>267</v>
      </c>
      <c r="B15338" s="16">
        <v>25136</v>
      </c>
      <c r="C15338" s="16">
        <v>44</v>
      </c>
      <c r="D15338" s="16">
        <v>32</v>
      </c>
      <c r="E15338" s="17">
        <v>32176</v>
      </c>
      <c r="F15338" s="17"/>
    </row>
    <row r="15339" spans="1:6" x14ac:dyDescent="0.25">
      <c r="A15339" s="16" t="s">
        <v>267</v>
      </c>
      <c r="B15339" s="16">
        <v>26292</v>
      </c>
      <c r="C15339" s="16">
        <v>94</v>
      </c>
      <c r="D15339" s="16">
        <v>87.1</v>
      </c>
      <c r="E15339" s="17">
        <v>28734</v>
      </c>
      <c r="F15339" s="17"/>
    </row>
    <row r="15340" spans="1:6" x14ac:dyDescent="0.25">
      <c r="A15340" s="16" t="s">
        <v>267</v>
      </c>
      <c r="B15340" s="16">
        <v>25510</v>
      </c>
      <c r="C15340" s="16">
        <v>90</v>
      </c>
      <c r="D15340" s="16">
        <v>87.8</v>
      </c>
      <c r="E15340" s="17">
        <v>41064</v>
      </c>
      <c r="F15340" s="17"/>
    </row>
    <row r="15341" spans="1:6" x14ac:dyDescent="0.25">
      <c r="A15341" s="16" t="s">
        <v>267</v>
      </c>
      <c r="B15341" s="16">
        <v>25287</v>
      </c>
      <c r="C15341" s="16">
        <v>136</v>
      </c>
      <c r="D15341" s="16">
        <v>73.7</v>
      </c>
      <c r="E15341" s="17">
        <v>30635</v>
      </c>
      <c r="F15341" s="17"/>
    </row>
    <row r="15342" spans="1:6" x14ac:dyDescent="0.25">
      <c r="A15342" s="16" t="s">
        <v>267</v>
      </c>
      <c r="B15342" s="16">
        <v>26147</v>
      </c>
      <c r="C15342" s="16">
        <v>24</v>
      </c>
      <c r="D15342" s="16">
        <v>22.3</v>
      </c>
      <c r="E15342" s="17">
        <v>40718</v>
      </c>
      <c r="F15342" s="17"/>
    </row>
    <row r="15343" spans="1:6" x14ac:dyDescent="0.25">
      <c r="A15343" s="16" t="s">
        <v>267</v>
      </c>
      <c r="B15343" s="16">
        <v>26726</v>
      </c>
      <c r="C15343" s="16">
        <v>122</v>
      </c>
      <c r="D15343" s="16">
        <v>118.1</v>
      </c>
      <c r="E15343" s="17">
        <v>34090</v>
      </c>
      <c r="F15343" s="17"/>
    </row>
    <row r="15344" spans="1:6" x14ac:dyDescent="0.25">
      <c r="A15344" s="16" t="s">
        <v>267</v>
      </c>
      <c r="B15344" s="16">
        <v>25276</v>
      </c>
      <c r="C15344" s="16">
        <v>35</v>
      </c>
      <c r="D15344" s="16">
        <v>31.8</v>
      </c>
      <c r="E15344" s="17">
        <v>32548</v>
      </c>
      <c r="F15344" s="17"/>
    </row>
    <row r="15345" spans="1:6" x14ac:dyDescent="0.25">
      <c r="A15345" s="16" t="s">
        <v>267</v>
      </c>
      <c r="B15345" s="16">
        <v>25414</v>
      </c>
      <c r="C15345" s="16">
        <v>104</v>
      </c>
      <c r="D15345" s="16">
        <v>98.3</v>
      </c>
      <c r="E15345" s="17">
        <v>35713</v>
      </c>
      <c r="F15345" s="17"/>
    </row>
    <row r="15346" spans="1:6" x14ac:dyDescent="0.25">
      <c r="A15346" s="16" t="s">
        <v>267</v>
      </c>
      <c r="B15346" s="16">
        <v>24701</v>
      </c>
      <c r="C15346" s="16">
        <v>103</v>
      </c>
      <c r="D15346" s="16">
        <v>112.5</v>
      </c>
      <c r="E15346" s="17">
        <v>27409</v>
      </c>
      <c r="F15346" s="17"/>
    </row>
    <row r="15347" spans="1:6" x14ac:dyDescent="0.25">
      <c r="A15347" s="16" t="s">
        <v>267</v>
      </c>
      <c r="B15347" s="16">
        <v>25951</v>
      </c>
      <c r="C15347" s="16">
        <v>120</v>
      </c>
      <c r="D15347" s="16">
        <v>100.3</v>
      </c>
      <c r="E15347" s="17">
        <v>36242</v>
      </c>
      <c r="F15347" s="17"/>
    </row>
    <row r="15348" spans="1:6" x14ac:dyDescent="0.25">
      <c r="A15348" s="16" t="s">
        <v>267</v>
      </c>
      <c r="B15348" s="16">
        <v>26554</v>
      </c>
      <c r="C15348" s="16">
        <v>41</v>
      </c>
      <c r="D15348" s="16">
        <v>39.1</v>
      </c>
      <c r="E15348" s="17">
        <v>30419</v>
      </c>
      <c r="F15348" s="17"/>
    </row>
    <row r="15349" spans="1:6" x14ac:dyDescent="0.25">
      <c r="A15349" s="16" t="s">
        <v>267</v>
      </c>
      <c r="B15349" s="16">
        <v>26041</v>
      </c>
      <c r="C15349" s="16">
        <v>129</v>
      </c>
      <c r="D15349" s="16">
        <v>103.5</v>
      </c>
      <c r="E15349" s="17">
        <v>29634</v>
      </c>
      <c r="F15349" s="17"/>
    </row>
    <row r="15350" spans="1:6" x14ac:dyDescent="0.25">
      <c r="A15350" s="16" t="s">
        <v>267</v>
      </c>
      <c r="B15350" s="16">
        <v>26241</v>
      </c>
      <c r="C15350" s="16">
        <v>111</v>
      </c>
      <c r="D15350" s="16">
        <v>106.3</v>
      </c>
      <c r="E15350" s="17">
        <v>24652</v>
      </c>
      <c r="F15350" s="17"/>
    </row>
    <row r="15351" spans="1:6" x14ac:dyDescent="0.25">
      <c r="A15351" s="16" t="s">
        <v>267</v>
      </c>
      <c r="B15351" s="16">
        <v>25302</v>
      </c>
      <c r="C15351" s="16">
        <v>20</v>
      </c>
      <c r="D15351" s="16">
        <v>19</v>
      </c>
      <c r="E15351" s="17">
        <v>41754</v>
      </c>
      <c r="F15351" s="17"/>
    </row>
    <row r="15352" spans="1:6" x14ac:dyDescent="0.25">
      <c r="A15352" s="16" t="s">
        <v>267</v>
      </c>
      <c r="B15352" s="16">
        <v>26037</v>
      </c>
      <c r="C15352" s="16">
        <v>128</v>
      </c>
      <c r="D15352" s="16">
        <v>111.8</v>
      </c>
      <c r="E15352" s="17">
        <v>34443</v>
      </c>
      <c r="F15352" s="17"/>
    </row>
    <row r="15353" spans="1:6" x14ac:dyDescent="0.25">
      <c r="A15353" s="16" t="s">
        <v>267</v>
      </c>
      <c r="B15353" s="16">
        <v>26034</v>
      </c>
      <c r="C15353" s="16">
        <v>60</v>
      </c>
      <c r="D15353" s="16">
        <v>56.8</v>
      </c>
      <c r="E15353" s="17">
        <v>34493</v>
      </c>
      <c r="F15353" s="17"/>
    </row>
    <row r="15354" spans="1:6" x14ac:dyDescent="0.25">
      <c r="A15354" s="16" t="s">
        <v>267</v>
      </c>
      <c r="B15354" s="16">
        <v>26847</v>
      </c>
      <c r="C15354" s="16">
        <v>110</v>
      </c>
      <c r="D15354" s="16">
        <v>105.1</v>
      </c>
      <c r="E15354" s="17">
        <v>35521</v>
      </c>
      <c r="F15354" s="17"/>
    </row>
    <row r="15355" spans="1:6" x14ac:dyDescent="0.25">
      <c r="A15355" s="16" t="s">
        <v>267</v>
      </c>
      <c r="B15355" s="16">
        <v>26508</v>
      </c>
      <c r="C15355" s="16">
        <v>62</v>
      </c>
      <c r="D15355" s="16">
        <v>55.1</v>
      </c>
      <c r="E15355" s="17">
        <v>32792</v>
      </c>
      <c r="F15355" s="17"/>
    </row>
    <row r="15356" spans="1:6" x14ac:dyDescent="0.25">
      <c r="A15356" s="16" t="s">
        <v>267</v>
      </c>
      <c r="B15356" s="16">
        <v>26505</v>
      </c>
      <c r="C15356" s="16">
        <v>120</v>
      </c>
      <c r="D15356" s="16">
        <v>113.8</v>
      </c>
      <c r="E15356" s="17">
        <v>28312</v>
      </c>
      <c r="F15356" s="17"/>
    </row>
    <row r="15357" spans="1:6" x14ac:dyDescent="0.25">
      <c r="A15357" s="16" t="s">
        <v>267</v>
      </c>
      <c r="B15357" s="16">
        <v>26301</v>
      </c>
      <c r="C15357" s="16">
        <v>98</v>
      </c>
      <c r="D15357" s="16">
        <v>93.9</v>
      </c>
      <c r="E15357" s="17">
        <v>36161</v>
      </c>
      <c r="F15357" s="17"/>
    </row>
    <row r="15358" spans="1:6" x14ac:dyDescent="0.25">
      <c r="A15358" s="16" t="s">
        <v>267</v>
      </c>
      <c r="B15358" s="16">
        <v>26164</v>
      </c>
      <c r="C15358" s="16">
        <v>62</v>
      </c>
      <c r="D15358" s="16">
        <v>60.7</v>
      </c>
      <c r="E15358" s="17">
        <v>37257</v>
      </c>
      <c r="F15358" s="17"/>
    </row>
    <row r="15359" spans="1:6" x14ac:dyDescent="0.25">
      <c r="A15359" s="16" t="s">
        <v>267</v>
      </c>
      <c r="B15359" s="16">
        <v>26537</v>
      </c>
      <c r="C15359" s="16">
        <v>120</v>
      </c>
      <c r="D15359" s="16">
        <v>113.7</v>
      </c>
      <c r="E15359" s="17">
        <v>30229</v>
      </c>
      <c r="F15359" s="17"/>
    </row>
    <row r="15360" spans="1:6" x14ac:dyDescent="0.25">
      <c r="A15360" s="16" t="s">
        <v>267</v>
      </c>
      <c r="B15360" s="16">
        <v>24951</v>
      </c>
      <c r="C15360" s="16">
        <v>60</v>
      </c>
      <c r="D15360" s="16">
        <v>53.9</v>
      </c>
      <c r="E15360" s="17">
        <v>38215</v>
      </c>
      <c r="F15360" s="17"/>
    </row>
    <row r="15361" spans="1:6" x14ac:dyDescent="0.25">
      <c r="A15361" s="16" t="s">
        <v>267</v>
      </c>
      <c r="B15361" s="16">
        <v>26003</v>
      </c>
      <c r="C15361" s="16">
        <v>150</v>
      </c>
      <c r="D15361" s="16">
        <v>133.9</v>
      </c>
      <c r="E15361" s="17">
        <v>24473</v>
      </c>
      <c r="F15361" s="17"/>
    </row>
    <row r="15362" spans="1:6" x14ac:dyDescent="0.25">
      <c r="A15362" s="16" t="s">
        <v>267</v>
      </c>
      <c r="B15362" s="16">
        <v>24867</v>
      </c>
      <c r="C15362" s="16">
        <v>60</v>
      </c>
      <c r="D15362" s="16">
        <v>58.9</v>
      </c>
      <c r="E15362" s="17">
        <v>36105</v>
      </c>
      <c r="F15362" s="17"/>
    </row>
    <row r="15363" spans="1:6" x14ac:dyDescent="0.25">
      <c r="A15363" s="16" t="s">
        <v>267</v>
      </c>
      <c r="B15363" s="16">
        <v>25276</v>
      </c>
      <c r="C15363" s="16">
        <v>62</v>
      </c>
      <c r="D15363" s="16">
        <v>60.4</v>
      </c>
      <c r="E15363" s="17">
        <v>37591</v>
      </c>
      <c r="F15363" s="17"/>
    </row>
    <row r="15364" spans="1:6" x14ac:dyDescent="0.25">
      <c r="A15364" s="16" t="s">
        <v>267</v>
      </c>
      <c r="B15364" s="16">
        <v>26241</v>
      </c>
      <c r="C15364" s="16">
        <v>84</v>
      </c>
      <c r="D15364" s="16">
        <v>63.2</v>
      </c>
      <c r="E15364" s="17">
        <v>27119</v>
      </c>
      <c r="F15364" s="17"/>
    </row>
    <row r="15365" spans="1:6" x14ac:dyDescent="0.25">
      <c r="A15365" s="16" t="s">
        <v>267</v>
      </c>
      <c r="B15365" s="16">
        <v>25962</v>
      </c>
      <c r="C15365" s="16">
        <v>60</v>
      </c>
      <c r="D15365" s="16">
        <v>55.7</v>
      </c>
      <c r="E15365" s="17">
        <v>34121</v>
      </c>
      <c r="F15365" s="17"/>
    </row>
    <row r="15366" spans="1:6" x14ac:dyDescent="0.25">
      <c r="A15366" s="16" t="s">
        <v>267</v>
      </c>
      <c r="B15366" s="16">
        <v>26330</v>
      </c>
      <c r="C15366" s="16">
        <v>60</v>
      </c>
      <c r="D15366" s="16">
        <v>56.9</v>
      </c>
      <c r="E15366" s="17">
        <v>35222</v>
      </c>
      <c r="F15366" s="17"/>
    </row>
    <row r="15367" spans="1:6" x14ac:dyDescent="0.25">
      <c r="A15367" s="16" t="s">
        <v>267</v>
      </c>
      <c r="B15367" s="16">
        <v>25601</v>
      </c>
      <c r="C15367" s="16">
        <v>120</v>
      </c>
      <c r="D15367" s="16">
        <v>110.2</v>
      </c>
      <c r="E15367" s="17">
        <v>35083</v>
      </c>
      <c r="F15367" s="17"/>
    </row>
    <row r="15368" spans="1:6" x14ac:dyDescent="0.25">
      <c r="A15368" s="16" t="s">
        <v>267</v>
      </c>
      <c r="B15368" s="16">
        <v>26101</v>
      </c>
      <c r="C15368" s="16">
        <v>97</v>
      </c>
      <c r="D15368" s="16">
        <v>92.5</v>
      </c>
      <c r="E15368" s="17">
        <v>32448</v>
      </c>
      <c r="F15368" s="17"/>
    </row>
    <row r="15369" spans="1:6" x14ac:dyDescent="0.25">
      <c r="A15369" s="16" t="s">
        <v>267</v>
      </c>
      <c r="B15369" s="16">
        <v>26651</v>
      </c>
      <c r="C15369" s="16">
        <v>52</v>
      </c>
      <c r="D15369" s="16">
        <v>49.7</v>
      </c>
      <c r="E15369" s="17">
        <v>24919</v>
      </c>
      <c r="F15369" s="17"/>
    </row>
    <row r="15370" spans="1:6" x14ac:dyDescent="0.25">
      <c r="A15370" s="16" t="s">
        <v>267</v>
      </c>
      <c r="B15370" s="16">
        <v>25601</v>
      </c>
      <c r="C15370" s="16">
        <v>66</v>
      </c>
      <c r="D15370" s="16">
        <v>63.4</v>
      </c>
      <c r="E15370" s="17">
        <v>37144</v>
      </c>
      <c r="F15370" s="17"/>
    </row>
    <row r="15371" spans="1:6" x14ac:dyDescent="0.25">
      <c r="A15371" s="16" t="s">
        <v>267</v>
      </c>
      <c r="B15371" s="16">
        <v>25064</v>
      </c>
      <c r="C15371" s="16">
        <v>120</v>
      </c>
      <c r="D15371" s="16">
        <v>112.1</v>
      </c>
      <c r="E15371" s="17">
        <v>29264</v>
      </c>
      <c r="F15371" s="17"/>
    </row>
    <row r="15372" spans="1:6" x14ac:dyDescent="0.25">
      <c r="A15372" s="16" t="s">
        <v>267</v>
      </c>
      <c r="B15372" s="16">
        <v>25309</v>
      </c>
      <c r="C15372" s="16">
        <v>130</v>
      </c>
      <c r="D15372" s="16">
        <v>128.30000000000001</v>
      </c>
      <c r="E15372" s="17">
        <v>36259</v>
      </c>
      <c r="F15372" s="17"/>
    </row>
    <row r="15373" spans="1:6" x14ac:dyDescent="0.25">
      <c r="A15373" s="16" t="s">
        <v>267</v>
      </c>
      <c r="B15373" s="16">
        <v>25702</v>
      </c>
      <c r="C15373" s="16">
        <v>19</v>
      </c>
      <c r="D15373" s="16">
        <v>15.1</v>
      </c>
      <c r="E15373" s="17">
        <v>33542</v>
      </c>
      <c r="F15373" s="17"/>
    </row>
    <row r="15374" spans="1:6" x14ac:dyDescent="0.25">
      <c r="A15374" s="16" t="s">
        <v>267</v>
      </c>
      <c r="B15374" s="16">
        <v>24740</v>
      </c>
      <c r="C15374" s="16">
        <v>67</v>
      </c>
      <c r="D15374" s="16">
        <v>61.4</v>
      </c>
      <c r="E15374" s="17">
        <v>24838</v>
      </c>
      <c r="F15374" s="17"/>
    </row>
    <row r="15375" spans="1:6" x14ac:dyDescent="0.25">
      <c r="A15375" s="16" t="s">
        <v>267</v>
      </c>
      <c r="B15375" s="16">
        <v>25304</v>
      </c>
      <c r="C15375" s="16">
        <v>184</v>
      </c>
      <c r="D15375" s="16">
        <v>126.6</v>
      </c>
      <c r="E15375" s="17">
        <v>32576</v>
      </c>
      <c r="F15375" s="17"/>
    </row>
    <row r="15376" spans="1:6" x14ac:dyDescent="0.25">
      <c r="A15376" s="16" t="s">
        <v>267</v>
      </c>
      <c r="B15376" s="16">
        <v>25404</v>
      </c>
      <c r="C15376" s="16">
        <v>120</v>
      </c>
      <c r="D15376" s="16">
        <v>110.2</v>
      </c>
      <c r="E15376" s="17">
        <v>26228</v>
      </c>
      <c r="F15376" s="17"/>
    </row>
    <row r="15377" spans="1:6" x14ac:dyDescent="0.25">
      <c r="A15377" s="16" t="s">
        <v>267</v>
      </c>
      <c r="B15377" s="16">
        <v>24740</v>
      </c>
      <c r="C15377" s="16">
        <v>120</v>
      </c>
      <c r="D15377" s="16">
        <v>110.8</v>
      </c>
      <c r="E15377" s="17">
        <v>38139</v>
      </c>
      <c r="F15377" s="17"/>
    </row>
    <row r="15378" spans="1:6" x14ac:dyDescent="0.25">
      <c r="A15378" s="16" t="s">
        <v>267</v>
      </c>
      <c r="B15378" s="16">
        <v>25701</v>
      </c>
      <c r="C15378" s="16">
        <v>160</v>
      </c>
      <c r="D15378" s="16">
        <v>154.9</v>
      </c>
      <c r="E15378" s="17">
        <v>28491</v>
      </c>
      <c r="F15378" s="17"/>
    </row>
    <row r="15379" spans="1:6" x14ac:dyDescent="0.25">
      <c r="A15379" s="16" t="s">
        <v>267</v>
      </c>
      <c r="B15379" s="16">
        <v>25311</v>
      </c>
      <c r="C15379" s="16">
        <v>74</v>
      </c>
      <c r="D15379" s="16">
        <v>72.2</v>
      </c>
      <c r="E15379" s="17">
        <v>36800</v>
      </c>
      <c r="F15379" s="17"/>
    </row>
    <row r="15380" spans="1:6" x14ac:dyDescent="0.25">
      <c r="A15380" s="16" t="s">
        <v>267</v>
      </c>
      <c r="B15380" s="16">
        <v>26505</v>
      </c>
      <c r="C15380" s="16">
        <v>100</v>
      </c>
      <c r="D15380" s="16">
        <v>94.1</v>
      </c>
      <c r="E15380" s="17">
        <v>32309</v>
      </c>
      <c r="F15380" s="17"/>
    </row>
    <row r="15381" spans="1:6" x14ac:dyDescent="0.25">
      <c r="A15381" s="16" t="s">
        <v>267</v>
      </c>
      <c r="B15381" s="16">
        <v>26354</v>
      </c>
      <c r="C15381" s="16">
        <v>69</v>
      </c>
      <c r="D15381" s="16">
        <v>66.7</v>
      </c>
      <c r="E15381" s="17">
        <v>32745</v>
      </c>
      <c r="F15381" s="17"/>
    </row>
    <row r="15382" spans="1:6" x14ac:dyDescent="0.25">
      <c r="A15382" s="16" t="s">
        <v>267</v>
      </c>
      <c r="B15382" s="16">
        <v>25401</v>
      </c>
      <c r="C15382" s="16">
        <v>68</v>
      </c>
      <c r="D15382" s="16">
        <v>63.6</v>
      </c>
      <c r="E15382" s="17">
        <v>37408</v>
      </c>
      <c r="F15382" s="17"/>
    </row>
    <row r="15383" spans="1:6" x14ac:dyDescent="0.25">
      <c r="A15383" s="16" t="s">
        <v>267</v>
      </c>
      <c r="B15383" s="16">
        <v>25701</v>
      </c>
      <c r="C15383" s="16">
        <v>186</v>
      </c>
      <c r="D15383" s="16">
        <v>180.7</v>
      </c>
      <c r="E15383" s="17">
        <v>28703</v>
      </c>
      <c r="F15383" s="17"/>
    </row>
    <row r="15384" spans="1:6" x14ac:dyDescent="0.25">
      <c r="A15384" s="16" t="s">
        <v>267</v>
      </c>
      <c r="B15384" s="16">
        <v>26330</v>
      </c>
      <c r="C15384" s="16">
        <v>77</v>
      </c>
      <c r="D15384" s="16">
        <v>73.3</v>
      </c>
      <c r="E15384" s="17">
        <v>42401</v>
      </c>
      <c r="F15384" s="17"/>
    </row>
    <row r="15385" spans="1:6" x14ac:dyDescent="0.25">
      <c r="A15385" s="16" t="s">
        <v>267</v>
      </c>
      <c r="B15385" s="16">
        <v>26033</v>
      </c>
      <c r="C15385" s="16">
        <v>60</v>
      </c>
      <c r="D15385" s="16">
        <v>57.6</v>
      </c>
      <c r="E15385" s="17">
        <v>34379</v>
      </c>
      <c r="F15385" s="17"/>
    </row>
    <row r="15386" spans="1:6" x14ac:dyDescent="0.25">
      <c r="A15386" s="16" t="s">
        <v>267</v>
      </c>
      <c r="B15386" s="16">
        <v>26101</v>
      </c>
      <c r="C15386" s="16">
        <v>164</v>
      </c>
      <c r="D15386" s="16">
        <v>109.2</v>
      </c>
      <c r="E15386" s="17">
        <v>35768</v>
      </c>
      <c r="F15386" s="17"/>
    </row>
    <row r="15387" spans="1:6" x14ac:dyDescent="0.25">
      <c r="A15387" s="16" t="s">
        <v>267</v>
      </c>
      <c r="B15387" s="16">
        <v>26554</v>
      </c>
      <c r="C15387" s="16">
        <v>119</v>
      </c>
      <c r="D15387" s="16">
        <v>108.5</v>
      </c>
      <c r="E15387" s="17">
        <v>27438</v>
      </c>
      <c r="F15387" s="17"/>
    </row>
    <row r="15388" spans="1:6" x14ac:dyDescent="0.25">
      <c r="A15388" s="16" t="s">
        <v>267</v>
      </c>
      <c r="B15388" s="16">
        <v>25901</v>
      </c>
      <c r="C15388" s="16">
        <v>80</v>
      </c>
      <c r="D15388" s="16">
        <v>78.2</v>
      </c>
      <c r="E15388" s="17">
        <v>35340</v>
      </c>
      <c r="F15388" s="17"/>
    </row>
    <row r="15389" spans="1:6" x14ac:dyDescent="0.25">
      <c r="A15389" s="16" t="s">
        <v>267</v>
      </c>
      <c r="B15389" s="16">
        <v>24954</v>
      </c>
      <c r="C15389" s="16">
        <v>68</v>
      </c>
      <c r="D15389" s="16">
        <v>65.400000000000006</v>
      </c>
      <c r="E15389" s="17">
        <v>37653</v>
      </c>
      <c r="F15389" s="17"/>
    </row>
    <row r="15390" spans="1:6" x14ac:dyDescent="0.25">
      <c r="A15390" s="16" t="s">
        <v>267</v>
      </c>
      <c r="B15390" s="16">
        <v>26201</v>
      </c>
      <c r="C15390" s="16">
        <v>120</v>
      </c>
      <c r="D15390" s="16">
        <v>89.7</v>
      </c>
      <c r="E15390" s="17">
        <v>30929</v>
      </c>
      <c r="F15390" s="17"/>
    </row>
    <row r="15391" spans="1:6" x14ac:dyDescent="0.25">
      <c r="A15391" s="16" t="s">
        <v>267</v>
      </c>
      <c r="B15391" s="16">
        <v>26175</v>
      </c>
      <c r="C15391" s="16">
        <v>68</v>
      </c>
      <c r="D15391" s="16">
        <v>51.1</v>
      </c>
      <c r="E15391" s="17">
        <v>34577</v>
      </c>
      <c r="F15391" s="17"/>
    </row>
    <row r="15392" spans="1:6" x14ac:dyDescent="0.25">
      <c r="A15392" s="16" t="s">
        <v>268</v>
      </c>
      <c r="B15392" s="16">
        <v>82240</v>
      </c>
      <c r="C15392" s="16">
        <v>103</v>
      </c>
      <c r="D15392" s="16">
        <v>90.6</v>
      </c>
      <c r="E15392" s="17">
        <v>42917</v>
      </c>
      <c r="F15392" s="17"/>
    </row>
    <row r="15393" spans="1:6" x14ac:dyDescent="0.25">
      <c r="A15393" s="16" t="s">
        <v>268</v>
      </c>
      <c r="B15393" s="16">
        <v>82009</v>
      </c>
      <c r="C15393" s="16">
        <v>160</v>
      </c>
      <c r="D15393" s="16">
        <v>136.5</v>
      </c>
      <c r="E15393" s="17">
        <v>32497</v>
      </c>
      <c r="F15393" s="17"/>
    </row>
    <row r="15394" spans="1:6" x14ac:dyDescent="0.25">
      <c r="A15394" s="16" t="s">
        <v>268</v>
      </c>
      <c r="B15394" s="16">
        <v>82331</v>
      </c>
      <c r="C15394" s="16">
        <v>46</v>
      </c>
      <c r="D15394" s="16">
        <v>22.8</v>
      </c>
      <c r="E15394" s="17">
        <v>42198</v>
      </c>
      <c r="F15394" s="17"/>
    </row>
    <row r="15395" spans="1:6" x14ac:dyDescent="0.25">
      <c r="A15395" s="16" t="s">
        <v>268</v>
      </c>
      <c r="B15395" s="16">
        <v>82414</v>
      </c>
      <c r="C15395" s="16">
        <v>94</v>
      </c>
      <c r="D15395" s="16">
        <v>73.099999999999994</v>
      </c>
      <c r="E15395" s="17">
        <v>31069</v>
      </c>
      <c r="F15395" s="17"/>
    </row>
    <row r="15396" spans="1:6" x14ac:dyDescent="0.25">
      <c r="A15396" s="16" t="s">
        <v>268</v>
      </c>
      <c r="B15396" s="16">
        <v>82001</v>
      </c>
      <c r="C15396" s="16">
        <v>146</v>
      </c>
      <c r="D15396" s="16">
        <v>110.3</v>
      </c>
      <c r="E15396" s="17">
        <v>26755</v>
      </c>
      <c r="F15396" s="17"/>
    </row>
    <row r="15397" spans="1:6" x14ac:dyDescent="0.25">
      <c r="A15397" s="16" t="s">
        <v>268</v>
      </c>
      <c r="B15397" s="16">
        <v>82410</v>
      </c>
      <c r="C15397" s="16">
        <v>90</v>
      </c>
      <c r="D15397" s="16">
        <v>70</v>
      </c>
      <c r="E15397" s="17">
        <v>30937</v>
      </c>
      <c r="F15397" s="17"/>
    </row>
    <row r="15398" spans="1:6" x14ac:dyDescent="0.25">
      <c r="A15398" s="16" t="s">
        <v>268</v>
      </c>
      <c r="B15398" s="16">
        <v>82801</v>
      </c>
      <c r="C15398" s="16">
        <v>128</v>
      </c>
      <c r="D15398" s="16">
        <v>76.7</v>
      </c>
      <c r="E15398" s="17">
        <v>28642</v>
      </c>
      <c r="F15398" s="17"/>
    </row>
    <row r="15399" spans="1:6" x14ac:dyDescent="0.25">
      <c r="A15399" s="16" t="s">
        <v>268</v>
      </c>
      <c r="B15399" s="16">
        <v>82941</v>
      </c>
      <c r="C15399" s="16">
        <v>50</v>
      </c>
      <c r="D15399" s="16">
        <v>35.700000000000003</v>
      </c>
      <c r="E15399" s="17">
        <v>30091</v>
      </c>
      <c r="F15399" s="17"/>
    </row>
    <row r="15400" spans="1:6" x14ac:dyDescent="0.25">
      <c r="A15400" s="16" t="s">
        <v>268</v>
      </c>
      <c r="B15400" s="16">
        <v>82514</v>
      </c>
      <c r="C15400" s="16">
        <v>45</v>
      </c>
      <c r="D15400" s="16">
        <v>31.4</v>
      </c>
      <c r="E15400" s="17">
        <v>34469</v>
      </c>
      <c r="F15400" s="17"/>
    </row>
    <row r="15401" spans="1:6" x14ac:dyDescent="0.25">
      <c r="A15401" s="16" t="s">
        <v>268</v>
      </c>
      <c r="B15401" s="16">
        <v>82435</v>
      </c>
      <c r="C15401" s="16">
        <v>100</v>
      </c>
      <c r="D15401" s="16">
        <v>83.7</v>
      </c>
      <c r="E15401" s="17">
        <v>33420</v>
      </c>
      <c r="F15401" s="17"/>
    </row>
    <row r="15402" spans="1:6" x14ac:dyDescent="0.25">
      <c r="A15402" s="16" t="s">
        <v>268</v>
      </c>
      <c r="B15402" s="16">
        <v>82901</v>
      </c>
      <c r="C15402" s="16">
        <v>82</v>
      </c>
      <c r="D15402" s="16">
        <v>54</v>
      </c>
      <c r="E15402" s="17">
        <v>42234</v>
      </c>
      <c r="F15402" s="17"/>
    </row>
    <row r="15403" spans="1:6" x14ac:dyDescent="0.25">
      <c r="A15403" s="16" t="s">
        <v>268</v>
      </c>
      <c r="B15403" s="16">
        <v>82930</v>
      </c>
      <c r="C15403" s="16">
        <v>60</v>
      </c>
      <c r="D15403" s="16">
        <v>47.2</v>
      </c>
      <c r="E15403" s="17">
        <v>32770</v>
      </c>
      <c r="F15403" s="17"/>
    </row>
    <row r="15404" spans="1:6" x14ac:dyDescent="0.25">
      <c r="A15404" s="16" t="s">
        <v>268</v>
      </c>
      <c r="B15404" s="16">
        <v>82935</v>
      </c>
      <c r="C15404" s="16">
        <v>59</v>
      </c>
      <c r="D15404" s="16">
        <v>52.8</v>
      </c>
      <c r="E15404" s="17">
        <v>32511</v>
      </c>
      <c r="F15404" s="17"/>
    </row>
    <row r="15405" spans="1:6" x14ac:dyDescent="0.25">
      <c r="A15405" s="16" t="s">
        <v>268</v>
      </c>
      <c r="B15405" s="16">
        <v>82729</v>
      </c>
      <c r="C15405" s="16">
        <v>32</v>
      </c>
      <c r="D15405" s="16">
        <v>28.8</v>
      </c>
      <c r="E15405" s="17">
        <v>31777</v>
      </c>
      <c r="F15405" s="17"/>
    </row>
    <row r="15406" spans="1:6" x14ac:dyDescent="0.25">
      <c r="A15406" s="16" t="s">
        <v>268</v>
      </c>
      <c r="B15406" s="16">
        <v>82604</v>
      </c>
      <c r="C15406" s="16">
        <v>192</v>
      </c>
      <c r="D15406" s="16">
        <v>142.80000000000001</v>
      </c>
      <c r="E15406" s="17">
        <v>33178</v>
      </c>
      <c r="F15406" s="17"/>
    </row>
    <row r="15407" spans="1:6" x14ac:dyDescent="0.25">
      <c r="A15407" s="16" t="s">
        <v>268</v>
      </c>
      <c r="B15407" s="16">
        <v>83110</v>
      </c>
      <c r="C15407" s="16">
        <v>24</v>
      </c>
      <c r="D15407" s="16">
        <v>21.6</v>
      </c>
      <c r="E15407" s="17">
        <v>35767</v>
      </c>
      <c r="F15407" s="17"/>
    </row>
    <row r="15408" spans="1:6" x14ac:dyDescent="0.25">
      <c r="A15408" s="16" t="s">
        <v>268</v>
      </c>
      <c r="B15408" s="16">
        <v>82070</v>
      </c>
      <c r="C15408" s="16">
        <v>105</v>
      </c>
      <c r="D15408" s="16">
        <v>71.599999999999994</v>
      </c>
      <c r="E15408" s="17">
        <v>33298</v>
      </c>
      <c r="F15408" s="17"/>
    </row>
    <row r="15409" spans="1:6" x14ac:dyDescent="0.25">
      <c r="A15409" s="16" t="s">
        <v>268</v>
      </c>
      <c r="B15409" s="16">
        <v>82443</v>
      </c>
      <c r="C15409" s="16">
        <v>60</v>
      </c>
      <c r="D15409" s="16">
        <v>42.4</v>
      </c>
      <c r="E15409" s="17">
        <v>34486</v>
      </c>
      <c r="F15409" s="17"/>
    </row>
    <row r="15410" spans="1:6" x14ac:dyDescent="0.25">
      <c r="A15410" s="16" t="s">
        <v>268</v>
      </c>
      <c r="B15410" s="16">
        <v>82301</v>
      </c>
      <c r="C15410" s="16">
        <v>62</v>
      </c>
      <c r="D15410" s="16">
        <v>47.9</v>
      </c>
      <c r="E15410" s="17">
        <v>32721</v>
      </c>
      <c r="F15410" s="17"/>
    </row>
    <row r="15411" spans="1:6" x14ac:dyDescent="0.25">
      <c r="A15411" s="16" t="s">
        <v>268</v>
      </c>
      <c r="B15411" s="16">
        <v>82001</v>
      </c>
      <c r="C15411" s="16">
        <v>105</v>
      </c>
      <c r="D15411" s="16">
        <v>84.5</v>
      </c>
      <c r="E15411" s="17">
        <v>30971</v>
      </c>
      <c r="F15411" s="17"/>
    </row>
    <row r="15412" spans="1:6" x14ac:dyDescent="0.25">
      <c r="A15412" s="16" t="s">
        <v>268</v>
      </c>
      <c r="B15412" s="16">
        <v>82431</v>
      </c>
      <c r="C15412" s="16">
        <v>85</v>
      </c>
      <c r="D15412" s="16">
        <v>67.7</v>
      </c>
      <c r="E15412" s="17">
        <v>32155</v>
      </c>
      <c r="F15412" s="17"/>
    </row>
    <row r="15413" spans="1:6" x14ac:dyDescent="0.25">
      <c r="A15413" s="16" t="s">
        <v>268</v>
      </c>
      <c r="B15413" s="16">
        <v>82201</v>
      </c>
      <c r="C15413" s="16">
        <v>50</v>
      </c>
      <c r="D15413" s="16">
        <v>47.3</v>
      </c>
      <c r="E15413" s="17">
        <v>40483</v>
      </c>
      <c r="F15413" s="17"/>
    </row>
    <row r="15414" spans="1:6" x14ac:dyDescent="0.25">
      <c r="A15414" s="16" t="s">
        <v>268</v>
      </c>
      <c r="B15414" s="16">
        <v>82520</v>
      </c>
      <c r="C15414" s="16">
        <v>60</v>
      </c>
      <c r="D15414" s="16">
        <v>52.5</v>
      </c>
      <c r="E15414" s="17">
        <v>32874</v>
      </c>
      <c r="F15414" s="17"/>
    </row>
    <row r="15415" spans="1:6" x14ac:dyDescent="0.25">
      <c r="A15415" s="16" t="s">
        <v>268</v>
      </c>
      <c r="B15415" s="16">
        <v>82633</v>
      </c>
      <c r="C15415" s="16">
        <v>60</v>
      </c>
      <c r="D15415" s="16">
        <v>53.7</v>
      </c>
      <c r="E15415" s="17">
        <v>32874</v>
      </c>
      <c r="F15415" s="17"/>
    </row>
    <row r="15416" spans="1:6" x14ac:dyDescent="0.25">
      <c r="A15416" s="16" t="s">
        <v>268</v>
      </c>
      <c r="B15416" s="16">
        <v>82401</v>
      </c>
      <c r="C15416" s="16">
        <v>87</v>
      </c>
      <c r="D15416" s="16">
        <v>64.3</v>
      </c>
      <c r="E15416" s="17">
        <v>33817</v>
      </c>
      <c r="F15416" s="17"/>
    </row>
    <row r="15417" spans="1:6" x14ac:dyDescent="0.25">
      <c r="A15417" s="16" t="s">
        <v>268</v>
      </c>
      <c r="B15417" s="16">
        <v>82601</v>
      </c>
      <c r="C15417" s="16">
        <v>120</v>
      </c>
      <c r="D15417" s="16">
        <v>80.400000000000006</v>
      </c>
      <c r="E15417" s="17">
        <v>30969</v>
      </c>
      <c r="F15417" s="17"/>
    </row>
    <row r="15418" spans="1:6" x14ac:dyDescent="0.25">
      <c r="A15418" s="16" t="s">
        <v>268</v>
      </c>
      <c r="B15418" s="16">
        <v>83101</v>
      </c>
      <c r="C15418" s="16">
        <v>24</v>
      </c>
      <c r="D15418" s="16">
        <v>22.2</v>
      </c>
      <c r="E15418" s="17">
        <v>36342</v>
      </c>
      <c r="F15418" s="17"/>
    </row>
    <row r="15419" spans="1:6" x14ac:dyDescent="0.25">
      <c r="A15419" s="16" t="s">
        <v>268</v>
      </c>
      <c r="B15419" s="16">
        <v>82501</v>
      </c>
      <c r="C15419" s="16">
        <v>81</v>
      </c>
      <c r="D15419" s="16">
        <v>70</v>
      </c>
      <c r="E15419" s="17">
        <v>32408</v>
      </c>
      <c r="F15419" s="17"/>
    </row>
    <row r="15420" spans="1:6" x14ac:dyDescent="0.25">
      <c r="A15420" s="16" t="s">
        <v>268</v>
      </c>
      <c r="B15420" s="16">
        <v>82834</v>
      </c>
      <c r="C15420" s="16">
        <v>50</v>
      </c>
      <c r="D15420" s="16">
        <v>42.9</v>
      </c>
      <c r="E15420" s="17">
        <v>27119</v>
      </c>
      <c r="F15420" s="17"/>
    </row>
    <row r="15421" spans="1:6" x14ac:dyDescent="0.25">
      <c r="A15421" s="16" t="s">
        <v>268</v>
      </c>
      <c r="B15421" s="16">
        <v>82801</v>
      </c>
      <c r="C15421" s="16">
        <v>48</v>
      </c>
      <c r="D15421" s="16">
        <v>46.8</v>
      </c>
      <c r="E15421" s="17">
        <v>41141</v>
      </c>
      <c r="F15421" s="17"/>
    </row>
    <row r="15422" spans="1:6" x14ac:dyDescent="0.25">
      <c r="A15422" s="16" t="s">
        <v>268</v>
      </c>
      <c r="B15422" s="16">
        <v>82072</v>
      </c>
      <c r="C15422" s="16">
        <v>10</v>
      </c>
      <c r="D15422" s="16">
        <v>3.4</v>
      </c>
      <c r="E15422" s="17">
        <v>32596</v>
      </c>
      <c r="F15422" s="17"/>
    </row>
    <row r="15423" spans="1:6" x14ac:dyDescent="0.25">
      <c r="A15423" s="16" t="s">
        <v>268</v>
      </c>
      <c r="B15423" s="16">
        <v>82701</v>
      </c>
      <c r="C15423" s="16">
        <v>58</v>
      </c>
      <c r="D15423" s="16">
        <v>55.8</v>
      </c>
      <c r="E15423" s="17">
        <v>30929</v>
      </c>
      <c r="F15423" s="17"/>
    </row>
    <row r="15424" spans="1:6" x14ac:dyDescent="0.25">
      <c r="A15424" s="16" t="s">
        <v>268</v>
      </c>
      <c r="B15424" s="16">
        <v>82716</v>
      </c>
      <c r="C15424" s="16">
        <v>151</v>
      </c>
      <c r="D15424" s="16">
        <v>142.6</v>
      </c>
      <c r="E15424" s="17">
        <v>30849</v>
      </c>
      <c r="F15424" s="17"/>
    </row>
    <row r="15425" spans="1:6" x14ac:dyDescent="0.25">
      <c r="A15425" s="16" t="s">
        <v>268</v>
      </c>
      <c r="B15425" s="16">
        <v>82801</v>
      </c>
      <c r="C15425" s="16">
        <v>102</v>
      </c>
      <c r="D15425" s="16">
        <v>66.7</v>
      </c>
      <c r="E15425" s="17">
        <v>32787</v>
      </c>
      <c r="F15425" s="17"/>
    </row>
    <row r="15426" spans="1:6" x14ac:dyDescent="0.25">
      <c r="A15426" s="16" t="s">
        <v>268</v>
      </c>
      <c r="B15426" s="16">
        <v>82601</v>
      </c>
      <c r="C15426" s="16">
        <v>120</v>
      </c>
      <c r="D15426" s="16">
        <v>97.2</v>
      </c>
      <c r="E15426" s="17">
        <v>34193</v>
      </c>
      <c r="F15426" s="17"/>
    </row>
    <row r="15427" spans="1:6" x14ac:dyDescent="0.25">
      <c r="A15427" s="16" t="s">
        <v>268</v>
      </c>
      <c r="B15427" s="16">
        <v>82410</v>
      </c>
      <c r="C15427" s="16">
        <v>37</v>
      </c>
      <c r="D15427" s="16">
        <v>24.5</v>
      </c>
      <c r="E15427" s="17">
        <v>30803</v>
      </c>
      <c r="F15427" s="17"/>
    </row>
    <row r="15428" spans="1:6" x14ac:dyDescent="0.25">
      <c r="A15428" s="16" t="s">
        <v>268</v>
      </c>
      <c r="B15428" s="16">
        <v>83001</v>
      </c>
      <c r="C15428" s="16">
        <v>60</v>
      </c>
      <c r="D15428" s="16">
        <v>39.200000000000003</v>
      </c>
      <c r="E15428" s="17">
        <v>33579</v>
      </c>
      <c r="F15428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79CDC-FDEC-42A6-9371-1C2FA1116F86}">
  <dimension ref="A1:D52"/>
  <sheetViews>
    <sheetView workbookViewId="0">
      <selection activeCell="D52" sqref="D52"/>
    </sheetView>
  </sheetViews>
  <sheetFormatPr defaultRowHeight="15" x14ac:dyDescent="0.25"/>
  <cols>
    <col min="1" max="1" width="21.7109375" customWidth="1"/>
    <col min="2" max="2" width="14.28515625" customWidth="1"/>
    <col min="3" max="3" width="18.140625" style="21" customWidth="1"/>
    <col min="4" max="4" width="18.28515625" style="20" customWidth="1"/>
  </cols>
  <sheetData>
    <row r="1" spans="1:4" x14ac:dyDescent="0.25">
      <c r="A1" t="s">
        <v>382</v>
      </c>
      <c r="B1" t="s">
        <v>379</v>
      </c>
      <c r="C1" t="s">
        <v>380</v>
      </c>
      <c r="D1" t="s">
        <v>381</v>
      </c>
    </row>
    <row r="2" spans="1:4" x14ac:dyDescent="0.25">
      <c r="A2" t="s">
        <v>356</v>
      </c>
      <c r="B2">
        <v>114988</v>
      </c>
      <c r="C2" s="21">
        <v>104084.09999999995</v>
      </c>
      <c r="D2" s="20">
        <v>0.90517358333043407</v>
      </c>
    </row>
    <row r="3" spans="1:4" x14ac:dyDescent="0.25">
      <c r="A3" t="s">
        <v>358</v>
      </c>
      <c r="B3">
        <v>5908</v>
      </c>
      <c r="C3" s="21">
        <v>5299.8000000000029</v>
      </c>
      <c r="D3" s="20">
        <v>0.89705484089370391</v>
      </c>
    </row>
    <row r="4" spans="1:4" x14ac:dyDescent="0.25">
      <c r="A4" t="s">
        <v>326</v>
      </c>
      <c r="B4">
        <v>760</v>
      </c>
      <c r="C4" s="21">
        <v>674.9</v>
      </c>
      <c r="D4" s="20">
        <v>0.88802631578947366</v>
      </c>
    </row>
    <row r="5" spans="1:4" x14ac:dyDescent="0.25">
      <c r="A5" t="s">
        <v>363</v>
      </c>
      <c r="B5">
        <v>8654</v>
      </c>
      <c r="C5" s="21">
        <v>7683.7999999999993</v>
      </c>
      <c r="D5" s="20">
        <v>0.88788999306678984</v>
      </c>
    </row>
    <row r="6" spans="1:4" x14ac:dyDescent="0.25">
      <c r="A6" t="s">
        <v>343</v>
      </c>
      <c r="B6">
        <v>6546</v>
      </c>
      <c r="C6" s="21">
        <v>5804.7000000000007</v>
      </c>
      <c r="D6" s="20">
        <v>0.88675527039413393</v>
      </c>
    </row>
    <row r="7" spans="1:4" x14ac:dyDescent="0.25">
      <c r="A7" t="s">
        <v>372</v>
      </c>
      <c r="B7">
        <v>10679</v>
      </c>
      <c r="C7" s="21">
        <v>9457.3000000000029</v>
      </c>
      <c r="D7" s="20">
        <v>0.88559790242532099</v>
      </c>
    </row>
    <row r="8" spans="1:4" x14ac:dyDescent="0.25">
      <c r="A8" t="s">
        <v>365</v>
      </c>
      <c r="B8">
        <v>6362</v>
      </c>
      <c r="C8" s="21">
        <v>5582.7</v>
      </c>
      <c r="D8" s="20">
        <v>0.8775070732474064</v>
      </c>
    </row>
    <row r="9" spans="1:4" x14ac:dyDescent="0.25">
      <c r="A9" t="s">
        <v>353</v>
      </c>
      <c r="B9">
        <v>7416</v>
      </c>
      <c r="C9" s="21">
        <v>6440.9000000000015</v>
      </c>
      <c r="D9" s="20">
        <v>0.86851402373247055</v>
      </c>
    </row>
    <row r="10" spans="1:4" x14ac:dyDescent="0.25">
      <c r="A10" t="s">
        <v>329</v>
      </c>
      <c r="B10">
        <v>118803</v>
      </c>
      <c r="C10" s="21">
        <v>102847.39999999994</v>
      </c>
      <c r="D10" s="20">
        <v>0.86569699418364798</v>
      </c>
    </row>
    <row r="11" spans="1:4" x14ac:dyDescent="0.25">
      <c r="A11" t="s">
        <v>333</v>
      </c>
      <c r="B11">
        <v>84486</v>
      </c>
      <c r="C11" s="21">
        <v>72875.69999999991</v>
      </c>
      <c r="D11" s="20">
        <v>0.86257723173069989</v>
      </c>
    </row>
    <row r="12" spans="1:4" x14ac:dyDescent="0.25">
      <c r="A12" t="s">
        <v>348</v>
      </c>
      <c r="B12">
        <v>18226</v>
      </c>
      <c r="C12" s="21">
        <v>15678.500000000002</v>
      </c>
      <c r="D12" s="20">
        <v>0.86022714803028655</v>
      </c>
    </row>
    <row r="13" spans="1:4" x14ac:dyDescent="0.25">
      <c r="A13" t="s">
        <v>362</v>
      </c>
      <c r="B13">
        <v>87870</v>
      </c>
      <c r="C13" s="21">
        <v>75505.900000000125</v>
      </c>
      <c r="D13" s="20">
        <v>0.85929099806532516</v>
      </c>
    </row>
    <row r="14" spans="1:4" x14ac:dyDescent="0.25">
      <c r="A14" t="s">
        <v>331</v>
      </c>
      <c r="B14">
        <v>25704</v>
      </c>
      <c r="C14" s="21">
        <v>22050.200000000004</v>
      </c>
      <c r="D14" s="20">
        <v>0.857850918145036</v>
      </c>
    </row>
    <row r="15" spans="1:4" x14ac:dyDescent="0.25">
      <c r="A15" t="s">
        <v>335</v>
      </c>
      <c r="B15">
        <v>4229</v>
      </c>
      <c r="C15" s="21">
        <v>3624.0999999999995</v>
      </c>
      <c r="D15" s="20">
        <v>0.85696382123433423</v>
      </c>
    </row>
    <row r="16" spans="1:4" x14ac:dyDescent="0.25">
      <c r="A16" t="s">
        <v>370</v>
      </c>
      <c r="B16">
        <v>32574</v>
      </c>
      <c r="C16" s="21">
        <v>27841.499999999993</v>
      </c>
      <c r="D16" s="20">
        <v>0.85471541720390476</v>
      </c>
    </row>
    <row r="17" spans="1:4" x14ac:dyDescent="0.25">
      <c r="A17" t="s">
        <v>347</v>
      </c>
      <c r="B17">
        <v>27936</v>
      </c>
      <c r="C17" s="21">
        <v>23862.000000000011</v>
      </c>
      <c r="D17" s="20">
        <v>0.85416666666666707</v>
      </c>
    </row>
    <row r="18" spans="1:4" x14ac:dyDescent="0.25">
      <c r="A18" t="s">
        <v>325</v>
      </c>
      <c r="B18">
        <v>26795</v>
      </c>
      <c r="C18" s="21">
        <v>22847.799999999981</v>
      </c>
      <c r="D18" s="20">
        <v>0.852688934502705</v>
      </c>
    </row>
    <row r="19" spans="1:4" x14ac:dyDescent="0.25">
      <c r="A19" t="s">
        <v>330</v>
      </c>
      <c r="B19">
        <v>26795</v>
      </c>
      <c r="C19" s="21">
        <v>22847.799999999981</v>
      </c>
      <c r="D19" s="20">
        <v>0.852688934502705</v>
      </c>
    </row>
    <row r="20" spans="1:4" x14ac:dyDescent="0.25">
      <c r="A20" t="s">
        <v>345</v>
      </c>
      <c r="B20">
        <v>43762</v>
      </c>
      <c r="C20" s="21">
        <v>37271.799999999988</v>
      </c>
      <c r="D20" s="20">
        <v>0.85169324985146899</v>
      </c>
    </row>
    <row r="21" spans="1:4" x14ac:dyDescent="0.25">
      <c r="A21" t="s">
        <v>341</v>
      </c>
      <c r="B21">
        <v>26744</v>
      </c>
      <c r="C21" s="21">
        <v>22759.600000000006</v>
      </c>
      <c r="D21" s="20">
        <v>0.85101705055339538</v>
      </c>
    </row>
    <row r="22" spans="1:4" x14ac:dyDescent="0.25">
      <c r="A22" t="s">
        <v>344</v>
      </c>
      <c r="B22">
        <v>27941</v>
      </c>
      <c r="C22" s="21">
        <v>23752.5</v>
      </c>
      <c r="D22" s="20">
        <v>0.85009484270426972</v>
      </c>
    </row>
    <row r="23" spans="1:4" x14ac:dyDescent="0.25">
      <c r="A23" t="s">
        <v>332</v>
      </c>
      <c r="B23">
        <v>4894</v>
      </c>
      <c r="C23" s="21">
        <v>4152.5999999999995</v>
      </c>
      <c r="D23" s="20">
        <v>0.84850837760523079</v>
      </c>
    </row>
    <row r="24" spans="1:4" x14ac:dyDescent="0.25">
      <c r="A24" t="s">
        <v>364</v>
      </c>
      <c r="B24">
        <v>20006</v>
      </c>
      <c r="C24" s="21">
        <v>16937.800000000003</v>
      </c>
      <c r="D24" s="20">
        <v>0.84663600919724102</v>
      </c>
    </row>
    <row r="25" spans="1:4" x14ac:dyDescent="0.25">
      <c r="A25" t="s">
        <v>334</v>
      </c>
      <c r="B25">
        <v>39533</v>
      </c>
      <c r="C25" s="21">
        <v>33203.200000000012</v>
      </c>
      <c r="D25" s="20">
        <v>0.83988566514051577</v>
      </c>
    </row>
    <row r="26" spans="1:4" x14ac:dyDescent="0.25">
      <c r="A26" t="s">
        <v>346</v>
      </c>
      <c r="B26">
        <v>45960</v>
      </c>
      <c r="C26" s="21">
        <v>37877.199999999961</v>
      </c>
      <c r="D26" s="20">
        <v>0.82413402959094784</v>
      </c>
    </row>
    <row r="27" spans="1:4" x14ac:dyDescent="0.25">
      <c r="A27" t="s">
        <v>354</v>
      </c>
      <c r="B27">
        <v>52605</v>
      </c>
      <c r="C27" s="21">
        <v>43139.400000000023</v>
      </c>
      <c r="D27" s="20">
        <v>0.82006273167949861</v>
      </c>
    </row>
    <row r="28" spans="1:4" x14ac:dyDescent="0.25">
      <c r="A28" t="s">
        <v>357</v>
      </c>
      <c r="B28">
        <v>44437</v>
      </c>
      <c r="C28" s="21">
        <v>36413.600000000006</v>
      </c>
      <c r="D28" s="20">
        <v>0.819443256745505</v>
      </c>
    </row>
    <row r="29" spans="1:4" x14ac:dyDescent="0.25">
      <c r="A29" t="s">
        <v>359</v>
      </c>
      <c r="B29">
        <v>87456</v>
      </c>
      <c r="C29" s="21">
        <v>71562.700000000012</v>
      </c>
      <c r="D29" s="20">
        <v>0.818270901939261</v>
      </c>
    </row>
    <row r="30" spans="1:4" x14ac:dyDescent="0.25">
      <c r="A30" t="s">
        <v>355</v>
      </c>
      <c r="B30">
        <v>6944</v>
      </c>
      <c r="C30" s="21">
        <v>5651.4999999999982</v>
      </c>
      <c r="D30" s="20">
        <v>0.81386808755760343</v>
      </c>
    </row>
    <row r="31" spans="1:4" x14ac:dyDescent="0.25">
      <c r="A31" t="s">
        <v>340</v>
      </c>
      <c r="B31">
        <v>20930</v>
      </c>
      <c r="C31" s="21">
        <v>16858.099999999999</v>
      </c>
      <c r="D31" s="20">
        <v>0.80545150501672236</v>
      </c>
    </row>
    <row r="32" spans="1:4" x14ac:dyDescent="0.25">
      <c r="A32" t="s">
        <v>352</v>
      </c>
      <c r="B32">
        <v>7212</v>
      </c>
      <c r="C32" s="21">
        <v>5777.7000000000016</v>
      </c>
      <c r="D32" s="20">
        <v>0.80112312811980058</v>
      </c>
    </row>
    <row r="33" spans="1:4" x14ac:dyDescent="0.25">
      <c r="A33" t="s">
        <v>374</v>
      </c>
      <c r="B33">
        <v>2946</v>
      </c>
      <c r="C33" s="21">
        <v>2301.6</v>
      </c>
      <c r="D33" s="20">
        <v>0.78126272912423622</v>
      </c>
    </row>
    <row r="34" spans="1:4" x14ac:dyDescent="0.25">
      <c r="A34" t="s">
        <v>369</v>
      </c>
      <c r="B34">
        <v>3084</v>
      </c>
      <c r="C34" s="21">
        <v>2407.1000000000013</v>
      </c>
      <c r="D34" s="20">
        <v>0.78051232166018203</v>
      </c>
    </row>
    <row r="35" spans="1:4" x14ac:dyDescent="0.25">
      <c r="A35" t="s">
        <v>371</v>
      </c>
      <c r="B35">
        <v>19927</v>
      </c>
      <c r="C35" s="21">
        <v>15413.599999999988</v>
      </c>
      <c r="D35" s="20">
        <v>0.77350328699754045</v>
      </c>
    </row>
    <row r="36" spans="1:4" x14ac:dyDescent="0.25">
      <c r="A36" t="s">
        <v>339</v>
      </c>
      <c r="B36">
        <v>29887</v>
      </c>
      <c r="C36" s="21">
        <v>22944.399999999998</v>
      </c>
      <c r="D36" s="20">
        <v>0.76770502225047677</v>
      </c>
    </row>
    <row r="37" spans="1:4" x14ac:dyDescent="0.25">
      <c r="A37" t="s">
        <v>342</v>
      </c>
      <c r="B37">
        <v>33997</v>
      </c>
      <c r="C37" s="21">
        <v>25988.399999999972</v>
      </c>
      <c r="D37" s="20">
        <v>0.76443215577845025</v>
      </c>
    </row>
    <row r="38" spans="1:4" x14ac:dyDescent="0.25">
      <c r="A38" t="s">
        <v>373</v>
      </c>
      <c r="B38">
        <v>28319</v>
      </c>
      <c r="C38" s="21">
        <v>21522.200000000015</v>
      </c>
      <c r="D38" s="20">
        <v>0.75999152512447532</v>
      </c>
    </row>
    <row r="39" spans="1:4" x14ac:dyDescent="0.25">
      <c r="A39" t="s">
        <v>338</v>
      </c>
      <c r="B39">
        <v>51605</v>
      </c>
      <c r="C39" s="21">
        <v>38738.500000000007</v>
      </c>
      <c r="D39" s="20">
        <v>0.75067338436198061</v>
      </c>
    </row>
    <row r="40" spans="1:4" x14ac:dyDescent="0.25">
      <c r="A40" t="s">
        <v>366</v>
      </c>
      <c r="B40">
        <v>36261</v>
      </c>
      <c r="C40" s="21">
        <v>26952.099999999988</v>
      </c>
      <c r="D40" s="20">
        <v>0.74328065966189538</v>
      </c>
    </row>
    <row r="41" spans="1:4" x14ac:dyDescent="0.25">
      <c r="A41" t="s">
        <v>327</v>
      </c>
      <c r="B41">
        <v>16200</v>
      </c>
      <c r="C41" s="21">
        <v>11897.9</v>
      </c>
      <c r="D41" s="20">
        <v>0.73443827160493824</v>
      </c>
    </row>
    <row r="42" spans="1:4" x14ac:dyDescent="0.25">
      <c r="A42" t="s">
        <v>337</v>
      </c>
      <c r="B42">
        <v>89887</v>
      </c>
      <c r="C42" s="21">
        <v>65651.599999999991</v>
      </c>
      <c r="D42" s="20">
        <v>0.73037925395218428</v>
      </c>
    </row>
    <row r="43" spans="1:4" x14ac:dyDescent="0.25">
      <c r="A43" t="s">
        <v>351</v>
      </c>
      <c r="B43">
        <v>14994</v>
      </c>
      <c r="C43" s="21">
        <v>10930.999999999998</v>
      </c>
      <c r="D43" s="20">
        <v>0.72902494331065748</v>
      </c>
    </row>
    <row r="44" spans="1:4" x14ac:dyDescent="0.25">
      <c r="A44" t="s">
        <v>349</v>
      </c>
      <c r="B44">
        <v>54386</v>
      </c>
      <c r="C44" s="21">
        <v>37947.099999999969</v>
      </c>
      <c r="D44" s="20">
        <v>0.69773654984738664</v>
      </c>
    </row>
    <row r="45" spans="1:4" x14ac:dyDescent="0.25">
      <c r="A45" t="s">
        <v>328</v>
      </c>
      <c r="B45">
        <v>24740</v>
      </c>
      <c r="C45" s="21">
        <v>17254.30000000001</v>
      </c>
      <c r="D45" s="20">
        <v>0.69742522231204573</v>
      </c>
    </row>
    <row r="46" spans="1:4" x14ac:dyDescent="0.25">
      <c r="A46" t="s">
        <v>367</v>
      </c>
      <c r="B46">
        <v>133265</v>
      </c>
      <c r="C46" s="21">
        <v>92812.10000000002</v>
      </c>
      <c r="D46" s="20">
        <v>0.69644767943571095</v>
      </c>
    </row>
    <row r="47" spans="1:4" x14ac:dyDescent="0.25">
      <c r="A47" t="s">
        <v>361</v>
      </c>
      <c r="B47">
        <v>10870</v>
      </c>
      <c r="C47" s="21">
        <v>7284.4000000000042</v>
      </c>
      <c r="D47" s="20">
        <v>0.67013799448022116</v>
      </c>
    </row>
    <row r="48" spans="1:4" x14ac:dyDescent="0.25">
      <c r="A48" t="s">
        <v>368</v>
      </c>
      <c r="B48">
        <v>8499</v>
      </c>
      <c r="C48" s="21">
        <v>5675.4999999999973</v>
      </c>
      <c r="D48" s="20">
        <v>0.66778444522885017</v>
      </c>
    </row>
    <row r="49" spans="1:4" x14ac:dyDescent="0.25">
      <c r="A49" t="s">
        <v>336</v>
      </c>
      <c r="B49">
        <v>6194</v>
      </c>
      <c r="C49" s="21">
        <v>4134.8999999999996</v>
      </c>
      <c r="D49" s="20">
        <v>0.6675653858572812</v>
      </c>
    </row>
    <row r="50" spans="1:4" x14ac:dyDescent="0.25">
      <c r="A50" t="s">
        <v>360</v>
      </c>
      <c r="B50">
        <v>28385</v>
      </c>
      <c r="C50" s="21">
        <v>18072.299999999981</v>
      </c>
      <c r="D50" s="20">
        <v>0.63668486876871522</v>
      </c>
    </row>
    <row r="51" spans="1:4" x14ac:dyDescent="0.25">
      <c r="A51" t="s">
        <v>350</v>
      </c>
      <c r="B51">
        <v>6360</v>
      </c>
      <c r="C51" s="21">
        <v>3920.7000000000012</v>
      </c>
      <c r="D51" s="20">
        <v>0.61646226415094363</v>
      </c>
    </row>
    <row r="52" spans="1:4" x14ac:dyDescent="0.25">
      <c r="A52" t="s">
        <v>425</v>
      </c>
      <c r="B52">
        <f>SUM(B2:B51)</f>
        <v>1642961</v>
      </c>
      <c r="C52">
        <f>SUM(C2:C51)</f>
        <v>1322216.4999999995</v>
      </c>
      <c r="D52" s="29">
        <f>C52/B52</f>
        <v>0.8047765589079714</v>
      </c>
    </row>
  </sheetData>
  <sortState xmlns:xlrd2="http://schemas.microsoft.com/office/spreadsheetml/2017/richdata2" ref="A2:D51">
    <sortCondition descending="1" ref="D2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9FB98-C4C9-4E63-A299-213F4798DA2C}">
  <dimension ref="A1:L15428"/>
  <sheetViews>
    <sheetView topLeftCell="A14703" workbookViewId="0">
      <selection activeCell="C9679" sqref="C9679"/>
    </sheetView>
  </sheetViews>
  <sheetFormatPr defaultRowHeight="15" x14ac:dyDescent="0.25"/>
  <cols>
    <col min="1" max="2" width="9.140625" style="16"/>
    <col min="3" max="3" width="12" style="16" customWidth="1"/>
    <col min="12" max="12" width="12" style="16" customWidth="1"/>
  </cols>
  <sheetData>
    <row r="1" spans="1:12" ht="105" x14ac:dyDescent="0.25">
      <c r="A1" s="16" t="s">
        <v>215</v>
      </c>
      <c r="B1" s="16" t="s">
        <v>270</v>
      </c>
      <c r="C1" s="16" t="s">
        <v>378</v>
      </c>
    </row>
    <row r="2" spans="1:12" x14ac:dyDescent="0.25">
      <c r="A2" s="16" t="s">
        <v>216</v>
      </c>
      <c r="B2" s="16">
        <v>67</v>
      </c>
      <c r="C2" s="17">
        <v>43669</v>
      </c>
      <c r="L2" s="17"/>
    </row>
    <row r="3" spans="1:12" x14ac:dyDescent="0.25">
      <c r="A3" s="16" t="s">
        <v>216</v>
      </c>
      <c r="B3" s="16">
        <v>18</v>
      </c>
      <c r="C3" s="17">
        <v>41739</v>
      </c>
      <c r="L3" s="17"/>
    </row>
    <row r="4" spans="1:12" x14ac:dyDescent="0.25">
      <c r="A4" s="16" t="s">
        <v>216</v>
      </c>
      <c r="B4" s="16">
        <v>96</v>
      </c>
      <c r="C4" s="17">
        <v>41318</v>
      </c>
      <c r="L4" s="17"/>
    </row>
    <row r="5" spans="1:12" x14ac:dyDescent="0.25">
      <c r="A5" s="16" t="s">
        <v>216</v>
      </c>
      <c r="B5" s="16">
        <v>18</v>
      </c>
      <c r="C5" s="17">
        <v>40983</v>
      </c>
      <c r="L5" s="17"/>
    </row>
    <row r="6" spans="1:12" x14ac:dyDescent="0.25">
      <c r="A6" s="16" t="s">
        <v>216</v>
      </c>
      <c r="B6" s="16">
        <v>10</v>
      </c>
      <c r="C6" s="17">
        <v>38628</v>
      </c>
      <c r="L6" s="17"/>
    </row>
    <row r="7" spans="1:12" x14ac:dyDescent="0.25">
      <c r="A7" s="16" t="s">
        <v>216</v>
      </c>
      <c r="B7" s="16">
        <v>15</v>
      </c>
      <c r="C7" s="17">
        <v>34661</v>
      </c>
      <c r="L7" s="17"/>
    </row>
    <row r="8" spans="1:12" x14ac:dyDescent="0.25">
      <c r="A8" s="16" t="s">
        <v>216</v>
      </c>
      <c r="B8" s="16">
        <v>28</v>
      </c>
      <c r="C8" s="17">
        <v>34633</v>
      </c>
      <c r="L8" s="17"/>
    </row>
    <row r="9" spans="1:12" x14ac:dyDescent="0.25">
      <c r="A9" s="16" t="s">
        <v>216</v>
      </c>
      <c r="B9" s="16">
        <v>22</v>
      </c>
      <c r="C9" s="17">
        <v>34597</v>
      </c>
      <c r="L9" s="17"/>
    </row>
    <row r="10" spans="1:12" x14ac:dyDescent="0.25">
      <c r="A10" s="16" t="s">
        <v>216</v>
      </c>
      <c r="B10" s="16">
        <v>18</v>
      </c>
      <c r="C10" s="17">
        <v>34486</v>
      </c>
      <c r="L10" s="17"/>
    </row>
    <row r="11" spans="1:12" x14ac:dyDescent="0.25">
      <c r="A11" s="16" t="s">
        <v>216</v>
      </c>
      <c r="B11" s="16">
        <v>57</v>
      </c>
      <c r="C11" s="17">
        <v>34469</v>
      </c>
      <c r="L11" s="17"/>
    </row>
    <row r="12" spans="1:12" x14ac:dyDescent="0.25">
      <c r="A12" s="16" t="s">
        <v>216</v>
      </c>
      <c r="B12" s="16">
        <v>10</v>
      </c>
      <c r="C12" s="17">
        <v>34415</v>
      </c>
      <c r="L12" s="17"/>
    </row>
    <row r="13" spans="1:12" x14ac:dyDescent="0.25">
      <c r="A13" s="16" t="s">
        <v>216</v>
      </c>
      <c r="B13" s="16">
        <v>102</v>
      </c>
      <c r="C13" s="17">
        <v>34365</v>
      </c>
      <c r="L13" s="17"/>
    </row>
    <row r="14" spans="1:12" x14ac:dyDescent="0.25">
      <c r="A14" s="16" t="s">
        <v>216</v>
      </c>
      <c r="B14" s="16">
        <v>40</v>
      </c>
      <c r="C14" s="17">
        <v>34335</v>
      </c>
      <c r="L14" s="17"/>
    </row>
    <row r="15" spans="1:12" x14ac:dyDescent="0.25">
      <c r="A15" s="16" t="s">
        <v>216</v>
      </c>
      <c r="B15" s="16">
        <v>60</v>
      </c>
      <c r="C15" s="17">
        <v>31607</v>
      </c>
      <c r="L15" s="17"/>
    </row>
    <row r="16" spans="1:12" x14ac:dyDescent="0.25">
      <c r="A16" s="16" t="s">
        <v>216</v>
      </c>
      <c r="B16" s="16">
        <v>90</v>
      </c>
      <c r="C16" s="17">
        <v>30621</v>
      </c>
      <c r="L16" s="17"/>
    </row>
    <row r="17" spans="1:12" x14ac:dyDescent="0.25">
      <c r="A17" s="16" t="s">
        <v>216</v>
      </c>
      <c r="B17" s="16">
        <v>50</v>
      </c>
      <c r="C17" s="17">
        <v>30560</v>
      </c>
      <c r="L17" s="17"/>
    </row>
    <row r="18" spans="1:12" x14ac:dyDescent="0.25">
      <c r="A18" s="16" t="s">
        <v>216</v>
      </c>
      <c r="B18" s="16">
        <v>15</v>
      </c>
      <c r="C18" s="17">
        <v>29587</v>
      </c>
      <c r="L18" s="17"/>
    </row>
    <row r="19" spans="1:12" x14ac:dyDescent="0.25">
      <c r="A19" s="16" t="s">
        <v>216</v>
      </c>
      <c r="B19" s="16">
        <v>15</v>
      </c>
      <c r="C19" s="17">
        <v>27942</v>
      </c>
      <c r="L19" s="17"/>
    </row>
    <row r="20" spans="1:12" x14ac:dyDescent="0.25">
      <c r="A20" s="16" t="s">
        <v>216</v>
      </c>
      <c r="B20" s="16">
        <v>29</v>
      </c>
      <c r="C20" s="17">
        <v>25020</v>
      </c>
      <c r="L20" s="17"/>
    </row>
    <row r="21" spans="1:12" x14ac:dyDescent="0.25">
      <c r="A21" s="16" t="s">
        <v>217</v>
      </c>
      <c r="B21" s="16">
        <v>102</v>
      </c>
      <c r="C21" s="17">
        <v>43567</v>
      </c>
      <c r="L21" s="17"/>
    </row>
    <row r="22" spans="1:12" x14ac:dyDescent="0.25">
      <c r="A22" s="16" t="s">
        <v>217</v>
      </c>
      <c r="B22" s="16">
        <v>120</v>
      </c>
      <c r="C22" s="17">
        <v>42642</v>
      </c>
      <c r="L22" s="17"/>
    </row>
    <row r="23" spans="1:12" x14ac:dyDescent="0.25">
      <c r="A23" s="16" t="s">
        <v>217</v>
      </c>
      <c r="B23" s="16">
        <v>125</v>
      </c>
      <c r="C23" s="17">
        <v>42600</v>
      </c>
      <c r="L23" s="17"/>
    </row>
    <row r="24" spans="1:12" x14ac:dyDescent="0.25">
      <c r="A24" s="16" t="s">
        <v>217</v>
      </c>
      <c r="B24" s="16">
        <v>75</v>
      </c>
      <c r="C24" s="17">
        <v>42529</v>
      </c>
      <c r="L24" s="17"/>
    </row>
    <row r="25" spans="1:12" x14ac:dyDescent="0.25">
      <c r="A25" s="16" t="s">
        <v>217</v>
      </c>
      <c r="B25" s="16">
        <v>118</v>
      </c>
      <c r="C25" s="17">
        <v>42012</v>
      </c>
      <c r="L25" s="17"/>
    </row>
    <row r="26" spans="1:12" x14ac:dyDescent="0.25">
      <c r="A26" s="16" t="s">
        <v>217</v>
      </c>
      <c r="B26" s="16">
        <v>71</v>
      </c>
      <c r="C26" s="17">
        <v>41050</v>
      </c>
      <c r="L26" s="17"/>
    </row>
    <row r="27" spans="1:12" x14ac:dyDescent="0.25">
      <c r="A27" s="16" t="s">
        <v>217</v>
      </c>
      <c r="B27" s="16">
        <v>54</v>
      </c>
      <c r="C27" s="17">
        <v>40500</v>
      </c>
      <c r="L27" s="17"/>
    </row>
    <row r="28" spans="1:12" x14ac:dyDescent="0.25">
      <c r="A28" s="16" t="s">
        <v>217</v>
      </c>
      <c r="B28" s="16">
        <v>198</v>
      </c>
      <c r="C28" s="17">
        <v>39462</v>
      </c>
      <c r="L28" s="17"/>
    </row>
    <row r="29" spans="1:12" x14ac:dyDescent="0.25">
      <c r="A29" s="16" t="s">
        <v>217</v>
      </c>
      <c r="B29" s="16">
        <v>65</v>
      </c>
      <c r="C29" s="17">
        <v>39402</v>
      </c>
      <c r="L29" s="17"/>
    </row>
    <row r="30" spans="1:12" x14ac:dyDescent="0.25">
      <c r="A30" s="16" t="s">
        <v>217</v>
      </c>
      <c r="B30" s="16">
        <v>30</v>
      </c>
      <c r="C30" s="17">
        <v>39129</v>
      </c>
      <c r="L30" s="17"/>
    </row>
    <row r="31" spans="1:12" x14ac:dyDescent="0.25">
      <c r="A31" s="16" t="s">
        <v>217</v>
      </c>
      <c r="B31" s="16">
        <v>91</v>
      </c>
      <c r="C31" s="17">
        <v>39106</v>
      </c>
      <c r="L31" s="17"/>
    </row>
    <row r="32" spans="1:12" x14ac:dyDescent="0.25">
      <c r="A32" s="16" t="s">
        <v>217</v>
      </c>
      <c r="B32" s="16">
        <v>61</v>
      </c>
      <c r="C32" s="17">
        <v>38968</v>
      </c>
      <c r="L32" s="17"/>
    </row>
    <row r="33" spans="1:12" x14ac:dyDescent="0.25">
      <c r="A33" s="16" t="s">
        <v>217</v>
      </c>
      <c r="B33" s="16">
        <v>100</v>
      </c>
      <c r="C33" s="17">
        <v>38931</v>
      </c>
      <c r="L33" s="17"/>
    </row>
    <row r="34" spans="1:12" x14ac:dyDescent="0.25">
      <c r="A34" s="16" t="s">
        <v>217</v>
      </c>
      <c r="B34" s="16">
        <v>143</v>
      </c>
      <c r="C34" s="17">
        <v>38659</v>
      </c>
      <c r="L34" s="17"/>
    </row>
    <row r="35" spans="1:12" x14ac:dyDescent="0.25">
      <c r="A35" s="16" t="s">
        <v>217</v>
      </c>
      <c r="B35" s="16">
        <v>56</v>
      </c>
      <c r="C35" s="17">
        <v>38548</v>
      </c>
      <c r="L35" s="17"/>
    </row>
    <row r="36" spans="1:12" x14ac:dyDescent="0.25">
      <c r="A36" s="16" t="s">
        <v>217</v>
      </c>
      <c r="B36" s="16">
        <v>63</v>
      </c>
      <c r="C36" s="17">
        <v>38336</v>
      </c>
      <c r="L36" s="17"/>
    </row>
    <row r="37" spans="1:12" x14ac:dyDescent="0.25">
      <c r="A37" s="16" t="s">
        <v>217</v>
      </c>
      <c r="B37" s="16">
        <v>87</v>
      </c>
      <c r="C37" s="17">
        <v>38187</v>
      </c>
      <c r="L37" s="17"/>
    </row>
    <row r="38" spans="1:12" x14ac:dyDescent="0.25">
      <c r="A38" s="16" t="s">
        <v>217</v>
      </c>
      <c r="B38" s="16">
        <v>85</v>
      </c>
      <c r="C38" s="17">
        <v>37839</v>
      </c>
      <c r="L38" s="17"/>
    </row>
    <row r="39" spans="1:12" x14ac:dyDescent="0.25">
      <c r="A39" s="16" t="s">
        <v>217</v>
      </c>
      <c r="B39" s="16">
        <v>59</v>
      </c>
      <c r="C39" s="17">
        <v>37698</v>
      </c>
      <c r="L39" s="17"/>
    </row>
    <row r="40" spans="1:12" x14ac:dyDescent="0.25">
      <c r="A40" s="16" t="s">
        <v>217</v>
      </c>
      <c r="B40" s="16">
        <v>66</v>
      </c>
      <c r="C40" s="17">
        <v>37503</v>
      </c>
      <c r="L40" s="17"/>
    </row>
    <row r="41" spans="1:12" x14ac:dyDescent="0.25">
      <c r="A41" s="16" t="s">
        <v>217</v>
      </c>
      <c r="B41" s="16">
        <v>83</v>
      </c>
      <c r="C41" s="17">
        <v>37421</v>
      </c>
      <c r="L41" s="17"/>
    </row>
    <row r="42" spans="1:12" x14ac:dyDescent="0.25">
      <c r="A42" s="16" t="s">
        <v>217</v>
      </c>
      <c r="B42" s="16">
        <v>95</v>
      </c>
      <c r="C42" s="17">
        <v>37419</v>
      </c>
      <c r="L42" s="17"/>
    </row>
    <row r="43" spans="1:12" x14ac:dyDescent="0.25">
      <c r="A43" s="16" t="s">
        <v>217</v>
      </c>
      <c r="B43" s="16">
        <v>81</v>
      </c>
      <c r="C43" s="17">
        <v>37419</v>
      </c>
      <c r="L43" s="17"/>
    </row>
    <row r="44" spans="1:12" x14ac:dyDescent="0.25">
      <c r="A44" s="16" t="s">
        <v>217</v>
      </c>
      <c r="B44" s="16">
        <v>117</v>
      </c>
      <c r="C44" s="17">
        <v>37098</v>
      </c>
      <c r="L44" s="17"/>
    </row>
    <row r="45" spans="1:12" x14ac:dyDescent="0.25">
      <c r="A45" s="16" t="s">
        <v>217</v>
      </c>
      <c r="B45" s="16">
        <v>152</v>
      </c>
      <c r="C45" s="17">
        <v>36966</v>
      </c>
      <c r="L45" s="17"/>
    </row>
    <row r="46" spans="1:12" x14ac:dyDescent="0.25">
      <c r="A46" s="16" t="s">
        <v>217</v>
      </c>
      <c r="B46" s="16">
        <v>72</v>
      </c>
      <c r="C46" s="17">
        <v>36789</v>
      </c>
      <c r="L46" s="17"/>
    </row>
    <row r="47" spans="1:12" x14ac:dyDescent="0.25">
      <c r="A47" s="16" t="s">
        <v>217</v>
      </c>
      <c r="B47" s="16">
        <v>105</v>
      </c>
      <c r="C47" s="17">
        <v>36482</v>
      </c>
      <c r="L47" s="17"/>
    </row>
    <row r="48" spans="1:12" x14ac:dyDescent="0.25">
      <c r="A48" s="16" t="s">
        <v>217</v>
      </c>
      <c r="B48" s="16">
        <v>102</v>
      </c>
      <c r="C48" s="17">
        <v>35964</v>
      </c>
      <c r="L48" s="17"/>
    </row>
    <row r="49" spans="1:12" x14ac:dyDescent="0.25">
      <c r="A49" s="16" t="s">
        <v>217</v>
      </c>
      <c r="B49" s="16">
        <v>143</v>
      </c>
      <c r="C49" s="17">
        <v>35935</v>
      </c>
      <c r="L49" s="17"/>
    </row>
    <row r="50" spans="1:12" x14ac:dyDescent="0.25">
      <c r="A50" s="16" t="s">
        <v>217</v>
      </c>
      <c r="B50" s="16">
        <v>151</v>
      </c>
      <c r="C50" s="17">
        <v>35740</v>
      </c>
      <c r="L50" s="17"/>
    </row>
    <row r="51" spans="1:12" x14ac:dyDescent="0.25">
      <c r="A51" s="16" t="s">
        <v>217</v>
      </c>
      <c r="B51" s="16">
        <v>127</v>
      </c>
      <c r="C51" s="17">
        <v>35711</v>
      </c>
      <c r="L51" s="17"/>
    </row>
    <row r="52" spans="1:12" x14ac:dyDescent="0.25">
      <c r="A52" s="16" t="s">
        <v>217</v>
      </c>
      <c r="B52" s="16">
        <v>128</v>
      </c>
      <c r="C52" s="17">
        <v>35620</v>
      </c>
      <c r="L52" s="17"/>
    </row>
    <row r="53" spans="1:12" x14ac:dyDescent="0.25">
      <c r="A53" s="16" t="s">
        <v>217</v>
      </c>
      <c r="B53" s="16">
        <v>155</v>
      </c>
      <c r="C53" s="17">
        <v>35143</v>
      </c>
      <c r="L53" s="17"/>
    </row>
    <row r="54" spans="1:12" x14ac:dyDescent="0.25">
      <c r="A54" s="16" t="s">
        <v>217</v>
      </c>
      <c r="B54" s="16">
        <v>120</v>
      </c>
      <c r="C54" s="17">
        <v>34724</v>
      </c>
      <c r="L54" s="17"/>
    </row>
    <row r="55" spans="1:12" x14ac:dyDescent="0.25">
      <c r="A55" s="16" t="s">
        <v>217</v>
      </c>
      <c r="B55" s="16">
        <v>46</v>
      </c>
      <c r="C55" s="17">
        <v>34367</v>
      </c>
      <c r="L55" s="17"/>
    </row>
    <row r="56" spans="1:12" x14ac:dyDescent="0.25">
      <c r="A56" s="16" t="s">
        <v>217</v>
      </c>
      <c r="B56" s="16">
        <v>165</v>
      </c>
      <c r="C56" s="17">
        <v>34234</v>
      </c>
      <c r="L56" s="17"/>
    </row>
    <row r="57" spans="1:12" x14ac:dyDescent="0.25">
      <c r="A57" s="16" t="s">
        <v>217</v>
      </c>
      <c r="B57" s="16">
        <v>65</v>
      </c>
      <c r="C57" s="17">
        <v>34162</v>
      </c>
      <c r="L57" s="17"/>
    </row>
    <row r="58" spans="1:12" x14ac:dyDescent="0.25">
      <c r="A58" s="16" t="s">
        <v>217</v>
      </c>
      <c r="B58" s="16">
        <v>92</v>
      </c>
      <c r="C58" s="17">
        <v>34149</v>
      </c>
      <c r="L58" s="17"/>
    </row>
    <row r="59" spans="1:12" x14ac:dyDescent="0.25">
      <c r="A59" s="16" t="s">
        <v>217</v>
      </c>
      <c r="B59" s="16">
        <v>103</v>
      </c>
      <c r="C59" s="17">
        <v>34004</v>
      </c>
      <c r="L59" s="17"/>
    </row>
    <row r="60" spans="1:12" x14ac:dyDescent="0.25">
      <c r="A60" s="16" t="s">
        <v>217</v>
      </c>
      <c r="B60" s="16">
        <v>100</v>
      </c>
      <c r="C60" s="17">
        <v>33736</v>
      </c>
      <c r="L60" s="17"/>
    </row>
    <row r="61" spans="1:12" x14ac:dyDescent="0.25">
      <c r="A61" s="16" t="s">
        <v>217</v>
      </c>
      <c r="B61" s="16">
        <v>86</v>
      </c>
      <c r="C61" s="17">
        <v>33660</v>
      </c>
      <c r="L61" s="17"/>
    </row>
    <row r="62" spans="1:12" x14ac:dyDescent="0.25">
      <c r="A62" s="16" t="s">
        <v>217</v>
      </c>
      <c r="B62" s="16">
        <v>75</v>
      </c>
      <c r="C62" s="17">
        <v>33401</v>
      </c>
      <c r="L62" s="17"/>
    </row>
    <row r="63" spans="1:12" x14ac:dyDescent="0.25">
      <c r="A63" s="16" t="s">
        <v>217</v>
      </c>
      <c r="B63" s="16">
        <v>154</v>
      </c>
      <c r="C63" s="17">
        <v>33345</v>
      </c>
      <c r="L63" s="17"/>
    </row>
    <row r="64" spans="1:12" x14ac:dyDescent="0.25">
      <c r="A64" s="16" t="s">
        <v>217</v>
      </c>
      <c r="B64" s="16">
        <v>34</v>
      </c>
      <c r="C64" s="17">
        <v>33275</v>
      </c>
      <c r="L64" s="17"/>
    </row>
    <row r="65" spans="1:12" x14ac:dyDescent="0.25">
      <c r="A65" s="16" t="s">
        <v>217</v>
      </c>
      <c r="B65" s="16">
        <v>131</v>
      </c>
      <c r="C65" s="17">
        <v>33248</v>
      </c>
      <c r="L65" s="17"/>
    </row>
    <row r="66" spans="1:12" x14ac:dyDescent="0.25">
      <c r="A66" s="16" t="s">
        <v>217</v>
      </c>
      <c r="B66" s="16">
        <v>68</v>
      </c>
      <c r="C66" s="17">
        <v>33248</v>
      </c>
      <c r="L66" s="17"/>
    </row>
    <row r="67" spans="1:12" x14ac:dyDescent="0.25">
      <c r="A67" s="16" t="s">
        <v>217</v>
      </c>
      <c r="B67" s="16">
        <v>63</v>
      </c>
      <c r="C67" s="17">
        <v>33248</v>
      </c>
      <c r="L67" s="17"/>
    </row>
    <row r="68" spans="1:12" x14ac:dyDescent="0.25">
      <c r="A68" s="16" t="s">
        <v>217</v>
      </c>
      <c r="B68" s="16">
        <v>26</v>
      </c>
      <c r="C68" s="17">
        <v>33212</v>
      </c>
      <c r="L68" s="17"/>
    </row>
    <row r="69" spans="1:12" x14ac:dyDescent="0.25">
      <c r="A69" s="16" t="s">
        <v>217</v>
      </c>
      <c r="B69" s="16">
        <v>59</v>
      </c>
      <c r="C69" s="17">
        <v>33150</v>
      </c>
      <c r="L69" s="17"/>
    </row>
    <row r="70" spans="1:12" x14ac:dyDescent="0.25">
      <c r="A70" s="16" t="s">
        <v>217</v>
      </c>
      <c r="B70" s="16">
        <v>53</v>
      </c>
      <c r="C70" s="17">
        <v>33107</v>
      </c>
      <c r="L70" s="17"/>
    </row>
    <row r="71" spans="1:12" x14ac:dyDescent="0.25">
      <c r="A71" s="16" t="s">
        <v>217</v>
      </c>
      <c r="B71" s="16">
        <v>50</v>
      </c>
      <c r="C71" s="17">
        <v>32850</v>
      </c>
      <c r="L71" s="17"/>
    </row>
    <row r="72" spans="1:12" x14ac:dyDescent="0.25">
      <c r="A72" s="16" t="s">
        <v>217</v>
      </c>
      <c r="B72" s="16">
        <v>100</v>
      </c>
      <c r="C72" s="17">
        <v>32785</v>
      </c>
      <c r="L72" s="17"/>
    </row>
    <row r="73" spans="1:12" x14ac:dyDescent="0.25">
      <c r="A73" s="16" t="s">
        <v>217</v>
      </c>
      <c r="B73" s="16">
        <v>60</v>
      </c>
      <c r="C73" s="17">
        <v>32583</v>
      </c>
      <c r="L73" s="17"/>
    </row>
    <row r="74" spans="1:12" x14ac:dyDescent="0.25">
      <c r="A74" s="16" t="s">
        <v>217</v>
      </c>
      <c r="B74" s="16">
        <v>59</v>
      </c>
      <c r="C74" s="17">
        <v>32184</v>
      </c>
      <c r="L74" s="17"/>
    </row>
    <row r="75" spans="1:12" x14ac:dyDescent="0.25">
      <c r="A75" s="16" t="s">
        <v>217</v>
      </c>
      <c r="B75" s="16">
        <v>84</v>
      </c>
      <c r="C75" s="17">
        <v>32149</v>
      </c>
      <c r="L75" s="17"/>
    </row>
    <row r="76" spans="1:12" x14ac:dyDescent="0.25">
      <c r="A76" s="16" t="s">
        <v>217</v>
      </c>
      <c r="B76" s="16">
        <v>117</v>
      </c>
      <c r="C76" s="17">
        <v>32066</v>
      </c>
      <c r="L76" s="17"/>
    </row>
    <row r="77" spans="1:12" x14ac:dyDescent="0.25">
      <c r="A77" s="16" t="s">
        <v>217</v>
      </c>
      <c r="B77" s="16">
        <v>97</v>
      </c>
      <c r="C77" s="17">
        <v>31919</v>
      </c>
      <c r="L77" s="17"/>
    </row>
    <row r="78" spans="1:12" x14ac:dyDescent="0.25">
      <c r="A78" s="16" t="s">
        <v>217</v>
      </c>
      <c r="B78" s="16">
        <v>185</v>
      </c>
      <c r="C78" s="17">
        <v>31820</v>
      </c>
      <c r="L78" s="17"/>
    </row>
    <row r="79" spans="1:12" x14ac:dyDescent="0.25">
      <c r="A79" s="16" t="s">
        <v>217</v>
      </c>
      <c r="B79" s="16">
        <v>90</v>
      </c>
      <c r="C79" s="17">
        <v>31810</v>
      </c>
      <c r="L79" s="17"/>
    </row>
    <row r="80" spans="1:12" x14ac:dyDescent="0.25">
      <c r="A80" s="16" t="s">
        <v>217</v>
      </c>
      <c r="B80" s="16">
        <v>167</v>
      </c>
      <c r="C80" s="17">
        <v>31708</v>
      </c>
      <c r="L80" s="17"/>
    </row>
    <row r="81" spans="1:12" x14ac:dyDescent="0.25">
      <c r="A81" s="16" t="s">
        <v>217</v>
      </c>
      <c r="B81" s="16">
        <v>284</v>
      </c>
      <c r="C81" s="17">
        <v>31568</v>
      </c>
      <c r="L81" s="17"/>
    </row>
    <row r="82" spans="1:12" x14ac:dyDescent="0.25">
      <c r="A82" s="16" t="s">
        <v>217</v>
      </c>
      <c r="B82" s="16">
        <v>108</v>
      </c>
      <c r="C82" s="17">
        <v>31135</v>
      </c>
      <c r="L82" s="17"/>
    </row>
    <row r="83" spans="1:12" x14ac:dyDescent="0.25">
      <c r="A83" s="16" t="s">
        <v>217</v>
      </c>
      <c r="B83" s="16">
        <v>88</v>
      </c>
      <c r="C83" s="17">
        <v>30739</v>
      </c>
      <c r="L83" s="17"/>
    </row>
    <row r="84" spans="1:12" x14ac:dyDescent="0.25">
      <c r="A84" s="16" t="s">
        <v>217</v>
      </c>
      <c r="B84" s="16">
        <v>149</v>
      </c>
      <c r="C84" s="17">
        <v>30537</v>
      </c>
      <c r="L84" s="17"/>
    </row>
    <row r="85" spans="1:12" x14ac:dyDescent="0.25">
      <c r="A85" s="16" t="s">
        <v>217</v>
      </c>
      <c r="B85" s="16">
        <v>60</v>
      </c>
      <c r="C85" s="17">
        <v>30504</v>
      </c>
      <c r="L85" s="17"/>
    </row>
    <row r="86" spans="1:12" x14ac:dyDescent="0.25">
      <c r="A86" s="16" t="s">
        <v>217</v>
      </c>
      <c r="B86" s="16">
        <v>137</v>
      </c>
      <c r="C86" s="17">
        <v>30495</v>
      </c>
      <c r="L86" s="17"/>
    </row>
    <row r="87" spans="1:12" x14ac:dyDescent="0.25">
      <c r="A87" s="16" t="s">
        <v>217</v>
      </c>
      <c r="B87" s="16">
        <v>80</v>
      </c>
      <c r="C87" s="17">
        <v>30164</v>
      </c>
      <c r="L87" s="17"/>
    </row>
    <row r="88" spans="1:12" x14ac:dyDescent="0.25">
      <c r="A88" s="16" t="s">
        <v>217</v>
      </c>
      <c r="B88" s="16">
        <v>120</v>
      </c>
      <c r="C88" s="17">
        <v>30151</v>
      </c>
      <c r="L88" s="17"/>
    </row>
    <row r="89" spans="1:12" x14ac:dyDescent="0.25">
      <c r="A89" s="16" t="s">
        <v>217</v>
      </c>
      <c r="B89" s="16">
        <v>91</v>
      </c>
      <c r="C89" s="17">
        <v>30007</v>
      </c>
      <c r="L89" s="17"/>
    </row>
    <row r="90" spans="1:12" x14ac:dyDescent="0.25">
      <c r="A90" s="16" t="s">
        <v>217</v>
      </c>
      <c r="B90" s="16">
        <v>123</v>
      </c>
      <c r="C90" s="17">
        <v>29684</v>
      </c>
      <c r="L90" s="17"/>
    </row>
    <row r="91" spans="1:12" x14ac:dyDescent="0.25">
      <c r="A91" s="16" t="s">
        <v>217</v>
      </c>
      <c r="B91" s="16">
        <v>131</v>
      </c>
      <c r="C91" s="17">
        <v>29657</v>
      </c>
      <c r="L91" s="17"/>
    </row>
    <row r="92" spans="1:12" x14ac:dyDescent="0.25">
      <c r="A92" s="16" t="s">
        <v>217</v>
      </c>
      <c r="B92" s="16">
        <v>85</v>
      </c>
      <c r="C92" s="17">
        <v>29606</v>
      </c>
      <c r="L92" s="17"/>
    </row>
    <row r="93" spans="1:12" x14ac:dyDescent="0.25">
      <c r="A93" s="16" t="s">
        <v>217</v>
      </c>
      <c r="B93" s="16">
        <v>142</v>
      </c>
      <c r="C93" s="17">
        <v>29567</v>
      </c>
      <c r="L93" s="17"/>
    </row>
    <row r="94" spans="1:12" x14ac:dyDescent="0.25">
      <c r="A94" s="16" t="s">
        <v>217</v>
      </c>
      <c r="B94" s="16">
        <v>95</v>
      </c>
      <c r="C94" s="17">
        <v>29518</v>
      </c>
      <c r="L94" s="17"/>
    </row>
    <row r="95" spans="1:12" x14ac:dyDescent="0.25">
      <c r="A95" s="16" t="s">
        <v>217</v>
      </c>
      <c r="B95" s="16">
        <v>121</v>
      </c>
      <c r="C95" s="17">
        <v>29494</v>
      </c>
      <c r="L95" s="17"/>
    </row>
    <row r="96" spans="1:12" x14ac:dyDescent="0.25">
      <c r="A96" s="16" t="s">
        <v>217</v>
      </c>
      <c r="B96" s="16">
        <v>90</v>
      </c>
      <c r="C96" s="17">
        <v>29281</v>
      </c>
      <c r="L96" s="17"/>
    </row>
    <row r="97" spans="1:12" x14ac:dyDescent="0.25">
      <c r="A97" s="16" t="s">
        <v>217</v>
      </c>
      <c r="B97" s="16">
        <v>132</v>
      </c>
      <c r="C97" s="17">
        <v>29190</v>
      </c>
      <c r="L97" s="17"/>
    </row>
    <row r="98" spans="1:12" x14ac:dyDescent="0.25">
      <c r="A98" s="16" t="s">
        <v>217</v>
      </c>
      <c r="B98" s="16">
        <v>103</v>
      </c>
      <c r="C98" s="17">
        <v>29160</v>
      </c>
      <c r="L98" s="17"/>
    </row>
    <row r="99" spans="1:12" x14ac:dyDescent="0.25">
      <c r="A99" s="16" t="s">
        <v>217</v>
      </c>
      <c r="B99" s="16">
        <v>152</v>
      </c>
      <c r="C99" s="17">
        <v>29129</v>
      </c>
      <c r="L99" s="17"/>
    </row>
    <row r="100" spans="1:12" x14ac:dyDescent="0.25">
      <c r="A100" s="16" t="s">
        <v>217</v>
      </c>
      <c r="B100" s="16">
        <v>158</v>
      </c>
      <c r="C100" s="17">
        <v>29129</v>
      </c>
      <c r="L100" s="17"/>
    </row>
    <row r="101" spans="1:12" x14ac:dyDescent="0.25">
      <c r="A101" s="16" t="s">
        <v>217</v>
      </c>
      <c r="B101" s="16">
        <v>110</v>
      </c>
      <c r="C101" s="17">
        <v>29129</v>
      </c>
      <c r="L101" s="17"/>
    </row>
    <row r="102" spans="1:12" x14ac:dyDescent="0.25">
      <c r="A102" s="16" t="s">
        <v>217</v>
      </c>
      <c r="B102" s="16">
        <v>138</v>
      </c>
      <c r="C102" s="17">
        <v>29053</v>
      </c>
      <c r="L102" s="17"/>
    </row>
    <row r="103" spans="1:12" x14ac:dyDescent="0.25">
      <c r="A103" s="16" t="s">
        <v>217</v>
      </c>
      <c r="B103" s="16">
        <v>225</v>
      </c>
      <c r="C103" s="17">
        <v>29037</v>
      </c>
      <c r="L103" s="17"/>
    </row>
    <row r="104" spans="1:12" x14ac:dyDescent="0.25">
      <c r="A104" s="16" t="s">
        <v>217</v>
      </c>
      <c r="B104" s="16">
        <v>113</v>
      </c>
      <c r="C104" s="17">
        <v>28906</v>
      </c>
      <c r="L104" s="17"/>
    </row>
    <row r="105" spans="1:12" x14ac:dyDescent="0.25">
      <c r="A105" s="16" t="s">
        <v>217</v>
      </c>
      <c r="B105" s="16">
        <v>170</v>
      </c>
      <c r="C105" s="17">
        <v>28856</v>
      </c>
      <c r="L105" s="17"/>
    </row>
    <row r="106" spans="1:12" x14ac:dyDescent="0.25">
      <c r="A106" s="16" t="s">
        <v>217</v>
      </c>
      <c r="B106" s="16">
        <v>145</v>
      </c>
      <c r="C106" s="17">
        <v>28795</v>
      </c>
      <c r="L106" s="17"/>
    </row>
    <row r="107" spans="1:12" x14ac:dyDescent="0.25">
      <c r="A107" s="16" t="s">
        <v>217</v>
      </c>
      <c r="B107" s="16">
        <v>115</v>
      </c>
      <c r="C107" s="17">
        <v>28723</v>
      </c>
      <c r="L107" s="17"/>
    </row>
    <row r="108" spans="1:12" x14ac:dyDescent="0.25">
      <c r="A108" s="16" t="s">
        <v>217</v>
      </c>
      <c r="B108" s="16">
        <v>144</v>
      </c>
      <c r="C108" s="17">
        <v>28703</v>
      </c>
      <c r="L108" s="17"/>
    </row>
    <row r="109" spans="1:12" x14ac:dyDescent="0.25">
      <c r="A109" s="16" t="s">
        <v>217</v>
      </c>
      <c r="B109" s="16">
        <v>74</v>
      </c>
      <c r="C109" s="17">
        <v>28672</v>
      </c>
      <c r="L109" s="17"/>
    </row>
    <row r="110" spans="1:12" x14ac:dyDescent="0.25">
      <c r="A110" s="16" t="s">
        <v>217</v>
      </c>
      <c r="B110" s="16">
        <v>69</v>
      </c>
      <c r="C110" s="17">
        <v>28672</v>
      </c>
      <c r="L110" s="17"/>
    </row>
    <row r="111" spans="1:12" x14ac:dyDescent="0.25">
      <c r="A111" s="16" t="s">
        <v>217</v>
      </c>
      <c r="B111" s="16">
        <v>72</v>
      </c>
      <c r="C111" s="17">
        <v>28672</v>
      </c>
      <c r="L111" s="17"/>
    </row>
    <row r="112" spans="1:12" x14ac:dyDescent="0.25">
      <c r="A112" s="16" t="s">
        <v>217</v>
      </c>
      <c r="B112" s="16">
        <v>172</v>
      </c>
      <c r="C112" s="17">
        <v>28611</v>
      </c>
      <c r="L112" s="17"/>
    </row>
    <row r="113" spans="1:12" x14ac:dyDescent="0.25">
      <c r="A113" s="16" t="s">
        <v>217</v>
      </c>
      <c r="B113" s="16">
        <v>170</v>
      </c>
      <c r="C113" s="17">
        <v>28598</v>
      </c>
      <c r="L113" s="17"/>
    </row>
    <row r="114" spans="1:12" x14ac:dyDescent="0.25">
      <c r="A114" s="16" t="s">
        <v>217</v>
      </c>
      <c r="B114" s="16">
        <v>188</v>
      </c>
      <c r="C114" s="17">
        <v>28522</v>
      </c>
      <c r="L114" s="17"/>
    </row>
    <row r="115" spans="1:12" x14ac:dyDescent="0.25">
      <c r="A115" s="16" t="s">
        <v>217</v>
      </c>
      <c r="B115" s="16">
        <v>149</v>
      </c>
      <c r="C115" s="17">
        <v>28491</v>
      </c>
      <c r="L115" s="17"/>
    </row>
    <row r="116" spans="1:12" x14ac:dyDescent="0.25">
      <c r="A116" s="16" t="s">
        <v>217</v>
      </c>
      <c r="B116" s="16">
        <v>138</v>
      </c>
      <c r="C116" s="17">
        <v>28491</v>
      </c>
      <c r="L116" s="17"/>
    </row>
    <row r="117" spans="1:12" x14ac:dyDescent="0.25">
      <c r="A117" s="16" t="s">
        <v>217</v>
      </c>
      <c r="B117" s="16">
        <v>131</v>
      </c>
      <c r="C117" s="17">
        <v>28491</v>
      </c>
      <c r="L117" s="17"/>
    </row>
    <row r="118" spans="1:12" x14ac:dyDescent="0.25">
      <c r="A118" s="16" t="s">
        <v>217</v>
      </c>
      <c r="B118" s="16">
        <v>132</v>
      </c>
      <c r="C118" s="17">
        <v>28491</v>
      </c>
      <c r="L118" s="17"/>
    </row>
    <row r="119" spans="1:12" x14ac:dyDescent="0.25">
      <c r="A119" s="16" t="s">
        <v>217</v>
      </c>
      <c r="B119" s="16">
        <v>131</v>
      </c>
      <c r="C119" s="17">
        <v>28491</v>
      </c>
      <c r="L119" s="17"/>
    </row>
    <row r="120" spans="1:12" x14ac:dyDescent="0.25">
      <c r="A120" s="16" t="s">
        <v>217</v>
      </c>
      <c r="B120" s="16">
        <v>234</v>
      </c>
      <c r="C120" s="17">
        <v>28491</v>
      </c>
      <c r="L120" s="17"/>
    </row>
    <row r="121" spans="1:12" x14ac:dyDescent="0.25">
      <c r="A121" s="16" t="s">
        <v>217</v>
      </c>
      <c r="B121" s="16">
        <v>197</v>
      </c>
      <c r="C121" s="17">
        <v>28491</v>
      </c>
      <c r="L121" s="17"/>
    </row>
    <row r="122" spans="1:12" x14ac:dyDescent="0.25">
      <c r="A122" s="16" t="s">
        <v>217</v>
      </c>
      <c r="B122" s="16">
        <v>90</v>
      </c>
      <c r="C122" s="17">
        <v>28491</v>
      </c>
      <c r="L122" s="17"/>
    </row>
    <row r="123" spans="1:12" x14ac:dyDescent="0.25">
      <c r="A123" s="16" t="s">
        <v>217</v>
      </c>
      <c r="B123" s="16">
        <v>180</v>
      </c>
      <c r="C123" s="17">
        <v>28491</v>
      </c>
      <c r="L123" s="17"/>
    </row>
    <row r="124" spans="1:12" x14ac:dyDescent="0.25">
      <c r="A124" s="16" t="s">
        <v>217</v>
      </c>
      <c r="B124" s="16">
        <v>85</v>
      </c>
      <c r="C124" s="17">
        <v>28460</v>
      </c>
      <c r="L124" s="17"/>
    </row>
    <row r="125" spans="1:12" x14ac:dyDescent="0.25">
      <c r="A125" s="16" t="s">
        <v>217</v>
      </c>
      <c r="B125" s="16">
        <v>209</v>
      </c>
      <c r="C125" s="17">
        <v>28460</v>
      </c>
      <c r="L125" s="17"/>
    </row>
    <row r="126" spans="1:12" x14ac:dyDescent="0.25">
      <c r="A126" s="16" t="s">
        <v>217</v>
      </c>
      <c r="B126" s="16">
        <v>182</v>
      </c>
      <c r="C126" s="17">
        <v>28460</v>
      </c>
      <c r="L126" s="17"/>
    </row>
    <row r="127" spans="1:12" x14ac:dyDescent="0.25">
      <c r="A127" s="16" t="s">
        <v>217</v>
      </c>
      <c r="B127" s="16">
        <v>180</v>
      </c>
      <c r="C127" s="17">
        <v>28460</v>
      </c>
      <c r="L127" s="17"/>
    </row>
    <row r="128" spans="1:12" x14ac:dyDescent="0.25">
      <c r="A128" s="16" t="s">
        <v>217</v>
      </c>
      <c r="B128" s="16">
        <v>200</v>
      </c>
      <c r="C128" s="17">
        <v>28460</v>
      </c>
      <c r="L128" s="17"/>
    </row>
    <row r="129" spans="1:12" x14ac:dyDescent="0.25">
      <c r="A129" s="16" t="s">
        <v>217</v>
      </c>
      <c r="B129" s="16">
        <v>185</v>
      </c>
      <c r="C129" s="17">
        <v>28460</v>
      </c>
      <c r="L129" s="17"/>
    </row>
    <row r="130" spans="1:12" x14ac:dyDescent="0.25">
      <c r="A130" s="16" t="s">
        <v>217</v>
      </c>
      <c r="B130" s="16">
        <v>119</v>
      </c>
      <c r="C130" s="17">
        <v>28460</v>
      </c>
      <c r="L130" s="17"/>
    </row>
    <row r="131" spans="1:12" x14ac:dyDescent="0.25">
      <c r="A131" s="16" t="s">
        <v>217</v>
      </c>
      <c r="B131" s="16">
        <v>168</v>
      </c>
      <c r="C131" s="17">
        <v>28460</v>
      </c>
      <c r="L131" s="17"/>
    </row>
    <row r="132" spans="1:12" x14ac:dyDescent="0.25">
      <c r="A132" s="16" t="s">
        <v>217</v>
      </c>
      <c r="B132" s="16">
        <v>148</v>
      </c>
      <c r="C132" s="17">
        <v>28460</v>
      </c>
      <c r="L132" s="17"/>
    </row>
    <row r="133" spans="1:12" x14ac:dyDescent="0.25">
      <c r="A133" s="16" t="s">
        <v>217</v>
      </c>
      <c r="B133" s="16">
        <v>68</v>
      </c>
      <c r="C133" s="17">
        <v>28430</v>
      </c>
      <c r="L133" s="17"/>
    </row>
    <row r="134" spans="1:12" x14ac:dyDescent="0.25">
      <c r="A134" s="16" t="s">
        <v>217</v>
      </c>
      <c r="B134" s="16">
        <v>131</v>
      </c>
      <c r="C134" s="17">
        <v>28430</v>
      </c>
      <c r="L134" s="17"/>
    </row>
    <row r="135" spans="1:12" x14ac:dyDescent="0.25">
      <c r="A135" s="16" t="s">
        <v>217</v>
      </c>
      <c r="B135" s="16">
        <v>94</v>
      </c>
      <c r="C135" s="17">
        <v>28430</v>
      </c>
      <c r="L135" s="17"/>
    </row>
    <row r="136" spans="1:12" x14ac:dyDescent="0.25">
      <c r="A136" s="16" t="s">
        <v>217</v>
      </c>
      <c r="B136" s="16">
        <v>98</v>
      </c>
      <c r="C136" s="17">
        <v>28430</v>
      </c>
      <c r="L136" s="17"/>
    </row>
    <row r="137" spans="1:12" x14ac:dyDescent="0.25">
      <c r="A137" s="16" t="s">
        <v>217</v>
      </c>
      <c r="B137" s="16">
        <v>257</v>
      </c>
      <c r="C137" s="17">
        <v>28399</v>
      </c>
      <c r="L137" s="17"/>
    </row>
    <row r="138" spans="1:12" x14ac:dyDescent="0.25">
      <c r="A138" s="16" t="s">
        <v>217</v>
      </c>
      <c r="B138" s="16">
        <v>68</v>
      </c>
      <c r="C138" s="17">
        <v>28399</v>
      </c>
      <c r="L138" s="17"/>
    </row>
    <row r="139" spans="1:12" x14ac:dyDescent="0.25">
      <c r="A139" s="16" t="s">
        <v>217</v>
      </c>
      <c r="B139" s="16">
        <v>136</v>
      </c>
      <c r="C139" s="17">
        <v>28369</v>
      </c>
      <c r="L139" s="17"/>
    </row>
    <row r="140" spans="1:12" x14ac:dyDescent="0.25">
      <c r="A140" s="16" t="s">
        <v>217</v>
      </c>
      <c r="B140" s="16">
        <v>91</v>
      </c>
      <c r="C140" s="17">
        <v>28369</v>
      </c>
      <c r="L140" s="17"/>
    </row>
    <row r="141" spans="1:12" x14ac:dyDescent="0.25">
      <c r="A141" s="16" t="s">
        <v>217</v>
      </c>
      <c r="B141" s="16">
        <v>118</v>
      </c>
      <c r="C141" s="17">
        <v>28369</v>
      </c>
      <c r="L141" s="17"/>
    </row>
    <row r="142" spans="1:12" x14ac:dyDescent="0.25">
      <c r="A142" s="16" t="s">
        <v>217</v>
      </c>
      <c r="B142" s="16">
        <v>216</v>
      </c>
      <c r="C142" s="17">
        <v>28338</v>
      </c>
      <c r="L142" s="17"/>
    </row>
    <row r="143" spans="1:12" x14ac:dyDescent="0.25">
      <c r="A143" s="16" t="s">
        <v>217</v>
      </c>
      <c r="B143" s="16">
        <v>141</v>
      </c>
      <c r="C143" s="17">
        <v>28338</v>
      </c>
      <c r="L143" s="17"/>
    </row>
    <row r="144" spans="1:12" x14ac:dyDescent="0.25">
      <c r="A144" s="16" t="s">
        <v>217</v>
      </c>
      <c r="B144" s="16">
        <v>91</v>
      </c>
      <c r="C144" s="17">
        <v>28338</v>
      </c>
      <c r="L144" s="17"/>
    </row>
    <row r="145" spans="1:12" x14ac:dyDescent="0.25">
      <c r="A145" s="16" t="s">
        <v>217</v>
      </c>
      <c r="B145" s="16">
        <v>91</v>
      </c>
      <c r="C145" s="17">
        <v>28338</v>
      </c>
      <c r="L145" s="17"/>
    </row>
    <row r="146" spans="1:12" x14ac:dyDescent="0.25">
      <c r="A146" s="16" t="s">
        <v>217</v>
      </c>
      <c r="B146" s="16">
        <v>109</v>
      </c>
      <c r="C146" s="17">
        <v>28307</v>
      </c>
      <c r="L146" s="17"/>
    </row>
    <row r="147" spans="1:12" x14ac:dyDescent="0.25">
      <c r="A147" s="16" t="s">
        <v>217</v>
      </c>
      <c r="B147" s="16">
        <v>75</v>
      </c>
      <c r="C147" s="17">
        <v>28307</v>
      </c>
      <c r="L147" s="17"/>
    </row>
    <row r="148" spans="1:12" x14ac:dyDescent="0.25">
      <c r="A148" s="16" t="s">
        <v>217</v>
      </c>
      <c r="B148" s="16">
        <v>166</v>
      </c>
      <c r="C148" s="17">
        <v>28307</v>
      </c>
      <c r="L148" s="17"/>
    </row>
    <row r="149" spans="1:12" x14ac:dyDescent="0.25">
      <c r="A149" s="16" t="s">
        <v>217</v>
      </c>
      <c r="B149" s="16">
        <v>124</v>
      </c>
      <c r="C149" s="17">
        <v>28307</v>
      </c>
      <c r="L149" s="17"/>
    </row>
    <row r="150" spans="1:12" x14ac:dyDescent="0.25">
      <c r="A150" s="16" t="s">
        <v>217</v>
      </c>
      <c r="B150" s="16">
        <v>66</v>
      </c>
      <c r="C150" s="17">
        <v>28307</v>
      </c>
      <c r="L150" s="17"/>
    </row>
    <row r="151" spans="1:12" x14ac:dyDescent="0.25">
      <c r="A151" s="16" t="s">
        <v>217</v>
      </c>
      <c r="B151" s="16">
        <v>143</v>
      </c>
      <c r="C151" s="17">
        <v>28307</v>
      </c>
      <c r="L151" s="17"/>
    </row>
    <row r="152" spans="1:12" x14ac:dyDescent="0.25">
      <c r="A152" s="16" t="s">
        <v>217</v>
      </c>
      <c r="B152" s="16">
        <v>80</v>
      </c>
      <c r="C152" s="17">
        <v>28307</v>
      </c>
      <c r="L152" s="17"/>
    </row>
    <row r="153" spans="1:12" x14ac:dyDescent="0.25">
      <c r="A153" s="16" t="s">
        <v>217</v>
      </c>
      <c r="B153" s="16">
        <v>123</v>
      </c>
      <c r="C153" s="17">
        <v>28307</v>
      </c>
      <c r="L153" s="17"/>
    </row>
    <row r="154" spans="1:12" x14ac:dyDescent="0.25">
      <c r="A154" s="16" t="s">
        <v>217</v>
      </c>
      <c r="B154" s="16">
        <v>75</v>
      </c>
      <c r="C154" s="17">
        <v>28307</v>
      </c>
      <c r="L154" s="17"/>
    </row>
    <row r="155" spans="1:12" x14ac:dyDescent="0.25">
      <c r="A155" s="16" t="s">
        <v>217</v>
      </c>
      <c r="B155" s="16">
        <v>72</v>
      </c>
      <c r="C155" s="17">
        <v>28307</v>
      </c>
      <c r="L155" s="17"/>
    </row>
    <row r="156" spans="1:12" x14ac:dyDescent="0.25">
      <c r="A156" s="16" t="s">
        <v>217</v>
      </c>
      <c r="B156" s="16">
        <v>79</v>
      </c>
      <c r="C156" s="17">
        <v>28277</v>
      </c>
      <c r="L156" s="17"/>
    </row>
    <row r="157" spans="1:12" x14ac:dyDescent="0.25">
      <c r="A157" s="16" t="s">
        <v>217</v>
      </c>
      <c r="B157" s="16">
        <v>120</v>
      </c>
      <c r="C157" s="17">
        <v>28277</v>
      </c>
      <c r="L157" s="17"/>
    </row>
    <row r="158" spans="1:12" x14ac:dyDescent="0.25">
      <c r="A158" s="16" t="s">
        <v>217</v>
      </c>
      <c r="B158" s="16">
        <v>103</v>
      </c>
      <c r="C158" s="17">
        <v>28246</v>
      </c>
      <c r="L158" s="17"/>
    </row>
    <row r="159" spans="1:12" x14ac:dyDescent="0.25">
      <c r="A159" s="16" t="s">
        <v>217</v>
      </c>
      <c r="B159" s="16">
        <v>147</v>
      </c>
      <c r="C159" s="17">
        <v>28246</v>
      </c>
      <c r="L159" s="17"/>
    </row>
    <row r="160" spans="1:12" x14ac:dyDescent="0.25">
      <c r="A160" s="16" t="s">
        <v>217</v>
      </c>
      <c r="B160" s="16">
        <v>200</v>
      </c>
      <c r="C160" s="17">
        <v>28216</v>
      </c>
      <c r="L160" s="17"/>
    </row>
    <row r="161" spans="1:12" x14ac:dyDescent="0.25">
      <c r="A161" s="16" t="s">
        <v>217</v>
      </c>
      <c r="B161" s="16">
        <v>96</v>
      </c>
      <c r="C161" s="17">
        <v>28216</v>
      </c>
      <c r="L161" s="17"/>
    </row>
    <row r="162" spans="1:12" x14ac:dyDescent="0.25">
      <c r="A162" s="16" t="s">
        <v>217</v>
      </c>
      <c r="B162" s="16">
        <v>122</v>
      </c>
      <c r="C162" s="17">
        <v>28216</v>
      </c>
      <c r="L162" s="17"/>
    </row>
    <row r="163" spans="1:12" x14ac:dyDescent="0.25">
      <c r="A163" s="16" t="s">
        <v>217</v>
      </c>
      <c r="B163" s="16">
        <v>117</v>
      </c>
      <c r="C163" s="17">
        <v>28216</v>
      </c>
      <c r="L163" s="17"/>
    </row>
    <row r="164" spans="1:12" x14ac:dyDescent="0.25">
      <c r="A164" s="16" t="s">
        <v>217</v>
      </c>
      <c r="B164" s="16">
        <v>234</v>
      </c>
      <c r="C164" s="17">
        <v>28185</v>
      </c>
      <c r="L164" s="17"/>
    </row>
    <row r="165" spans="1:12" x14ac:dyDescent="0.25">
      <c r="A165" s="16" t="s">
        <v>217</v>
      </c>
      <c r="B165" s="16">
        <v>97</v>
      </c>
      <c r="C165" s="17">
        <v>28185</v>
      </c>
      <c r="L165" s="17"/>
    </row>
    <row r="166" spans="1:12" x14ac:dyDescent="0.25">
      <c r="A166" s="16" t="s">
        <v>217</v>
      </c>
      <c r="B166" s="16">
        <v>87</v>
      </c>
      <c r="C166" s="17">
        <v>28185</v>
      </c>
      <c r="L166" s="17"/>
    </row>
    <row r="167" spans="1:12" x14ac:dyDescent="0.25">
      <c r="A167" s="16" t="s">
        <v>217</v>
      </c>
      <c r="B167" s="16">
        <v>120</v>
      </c>
      <c r="C167" s="17">
        <v>28185</v>
      </c>
      <c r="L167" s="17"/>
    </row>
    <row r="168" spans="1:12" x14ac:dyDescent="0.25">
      <c r="A168" s="16" t="s">
        <v>217</v>
      </c>
      <c r="B168" s="16">
        <v>71</v>
      </c>
      <c r="C168" s="17">
        <v>28157</v>
      </c>
      <c r="L168" s="17"/>
    </row>
    <row r="169" spans="1:12" x14ac:dyDescent="0.25">
      <c r="A169" s="16" t="s">
        <v>217</v>
      </c>
      <c r="B169" s="16">
        <v>168</v>
      </c>
      <c r="C169" s="17">
        <v>28157</v>
      </c>
      <c r="L169" s="17"/>
    </row>
    <row r="170" spans="1:12" x14ac:dyDescent="0.25">
      <c r="A170" s="16" t="s">
        <v>217</v>
      </c>
      <c r="B170" s="16">
        <v>71</v>
      </c>
      <c r="C170" s="17">
        <v>28157</v>
      </c>
      <c r="L170" s="17"/>
    </row>
    <row r="171" spans="1:12" x14ac:dyDescent="0.25">
      <c r="A171" s="16" t="s">
        <v>217</v>
      </c>
      <c r="B171" s="16">
        <v>149</v>
      </c>
      <c r="C171" s="17">
        <v>28157</v>
      </c>
      <c r="L171" s="17"/>
    </row>
    <row r="172" spans="1:12" x14ac:dyDescent="0.25">
      <c r="A172" s="16" t="s">
        <v>217</v>
      </c>
      <c r="B172" s="16">
        <v>170</v>
      </c>
      <c r="C172" s="17">
        <v>28146</v>
      </c>
      <c r="L172" s="17"/>
    </row>
    <row r="173" spans="1:12" x14ac:dyDescent="0.25">
      <c r="A173" s="16" t="s">
        <v>217</v>
      </c>
      <c r="B173" s="16">
        <v>159</v>
      </c>
      <c r="C173" s="17">
        <v>28129</v>
      </c>
      <c r="L173" s="17"/>
    </row>
    <row r="174" spans="1:12" x14ac:dyDescent="0.25">
      <c r="A174" s="16" t="s">
        <v>217</v>
      </c>
      <c r="B174" s="16">
        <v>100</v>
      </c>
      <c r="C174" s="17">
        <v>28126</v>
      </c>
      <c r="L174" s="17"/>
    </row>
    <row r="175" spans="1:12" x14ac:dyDescent="0.25">
      <c r="A175" s="16" t="s">
        <v>217</v>
      </c>
      <c r="B175" s="16">
        <v>123</v>
      </c>
      <c r="C175" s="17">
        <v>28126</v>
      </c>
      <c r="L175" s="17"/>
    </row>
    <row r="176" spans="1:12" x14ac:dyDescent="0.25">
      <c r="A176" s="16" t="s">
        <v>217</v>
      </c>
      <c r="B176" s="16">
        <v>125</v>
      </c>
      <c r="C176" s="17">
        <v>28101</v>
      </c>
      <c r="L176" s="17"/>
    </row>
    <row r="177" spans="1:12" x14ac:dyDescent="0.25">
      <c r="A177" s="16" t="s">
        <v>217</v>
      </c>
      <c r="B177" s="16">
        <v>113</v>
      </c>
      <c r="C177" s="17">
        <v>28065</v>
      </c>
      <c r="L177" s="17"/>
    </row>
    <row r="178" spans="1:12" x14ac:dyDescent="0.25">
      <c r="A178" s="16" t="s">
        <v>217</v>
      </c>
      <c r="B178" s="16">
        <v>83</v>
      </c>
      <c r="C178" s="17">
        <v>28034</v>
      </c>
      <c r="L178" s="17"/>
    </row>
    <row r="179" spans="1:12" x14ac:dyDescent="0.25">
      <c r="A179" s="16" t="s">
        <v>217</v>
      </c>
      <c r="B179" s="16">
        <v>101</v>
      </c>
      <c r="C179" s="17">
        <v>27985</v>
      </c>
      <c r="L179" s="17"/>
    </row>
    <row r="180" spans="1:12" x14ac:dyDescent="0.25">
      <c r="A180" s="16" t="s">
        <v>217</v>
      </c>
      <c r="B180" s="16">
        <v>63</v>
      </c>
      <c r="C180" s="17">
        <v>27973</v>
      </c>
      <c r="L180" s="17"/>
    </row>
    <row r="181" spans="1:12" x14ac:dyDescent="0.25">
      <c r="A181" s="16" t="s">
        <v>217</v>
      </c>
      <c r="B181" s="16">
        <v>182</v>
      </c>
      <c r="C181" s="17">
        <v>27973</v>
      </c>
      <c r="L181" s="17"/>
    </row>
    <row r="182" spans="1:12" x14ac:dyDescent="0.25">
      <c r="A182" s="16" t="s">
        <v>217</v>
      </c>
      <c r="B182" s="16">
        <v>58</v>
      </c>
      <c r="C182" s="17">
        <v>27912</v>
      </c>
      <c r="L182" s="17"/>
    </row>
    <row r="183" spans="1:12" x14ac:dyDescent="0.25">
      <c r="A183" s="16" t="s">
        <v>217</v>
      </c>
      <c r="B183" s="16">
        <v>198</v>
      </c>
      <c r="C183" s="17">
        <v>27912</v>
      </c>
      <c r="L183" s="17"/>
    </row>
    <row r="184" spans="1:12" x14ac:dyDescent="0.25">
      <c r="A184" s="16" t="s">
        <v>217</v>
      </c>
      <c r="B184" s="16">
        <v>98</v>
      </c>
      <c r="C184" s="17">
        <v>27890</v>
      </c>
      <c r="L184" s="17"/>
    </row>
    <row r="185" spans="1:12" x14ac:dyDescent="0.25">
      <c r="A185" s="16" t="s">
        <v>217</v>
      </c>
      <c r="B185" s="16">
        <v>85</v>
      </c>
      <c r="C185" s="17">
        <v>27881</v>
      </c>
      <c r="L185" s="17"/>
    </row>
    <row r="186" spans="1:12" x14ac:dyDescent="0.25">
      <c r="A186" s="16" t="s">
        <v>217</v>
      </c>
      <c r="B186" s="16">
        <v>116</v>
      </c>
      <c r="C186" s="17">
        <v>27881</v>
      </c>
      <c r="L186" s="17"/>
    </row>
    <row r="187" spans="1:12" x14ac:dyDescent="0.25">
      <c r="A187" s="16" t="s">
        <v>217</v>
      </c>
      <c r="B187" s="16">
        <v>111</v>
      </c>
      <c r="C187" s="17">
        <v>27851</v>
      </c>
      <c r="L187" s="17"/>
    </row>
    <row r="188" spans="1:12" x14ac:dyDescent="0.25">
      <c r="A188" s="16" t="s">
        <v>217</v>
      </c>
      <c r="B188" s="16">
        <v>132</v>
      </c>
      <c r="C188" s="17">
        <v>27820</v>
      </c>
      <c r="L188" s="17"/>
    </row>
    <row r="189" spans="1:12" x14ac:dyDescent="0.25">
      <c r="A189" s="16" t="s">
        <v>217</v>
      </c>
      <c r="B189" s="16">
        <v>148</v>
      </c>
      <c r="C189" s="17">
        <v>27775</v>
      </c>
      <c r="L189" s="17"/>
    </row>
    <row r="190" spans="1:12" x14ac:dyDescent="0.25">
      <c r="A190" s="16" t="s">
        <v>217</v>
      </c>
      <c r="B190" s="16">
        <v>173</v>
      </c>
      <c r="C190" s="17">
        <v>27729</v>
      </c>
      <c r="L190" s="17"/>
    </row>
    <row r="191" spans="1:12" x14ac:dyDescent="0.25">
      <c r="A191" s="16" t="s">
        <v>217</v>
      </c>
      <c r="B191" s="16">
        <v>129</v>
      </c>
      <c r="C191" s="17">
        <v>27699</v>
      </c>
      <c r="L191" s="17"/>
    </row>
    <row r="192" spans="1:12" x14ac:dyDescent="0.25">
      <c r="A192" s="16" t="s">
        <v>217</v>
      </c>
      <c r="B192" s="16">
        <v>100</v>
      </c>
      <c r="C192" s="17">
        <v>27668</v>
      </c>
      <c r="L192" s="17"/>
    </row>
    <row r="193" spans="1:12" x14ac:dyDescent="0.25">
      <c r="A193" s="16" t="s">
        <v>217</v>
      </c>
      <c r="B193" s="16">
        <v>111</v>
      </c>
      <c r="C193" s="17">
        <v>27638</v>
      </c>
      <c r="L193" s="17"/>
    </row>
    <row r="194" spans="1:12" x14ac:dyDescent="0.25">
      <c r="A194" s="16" t="s">
        <v>217</v>
      </c>
      <c r="B194" s="16">
        <v>123</v>
      </c>
      <c r="C194" s="17">
        <v>27607</v>
      </c>
      <c r="L194" s="17"/>
    </row>
    <row r="195" spans="1:12" x14ac:dyDescent="0.25">
      <c r="A195" s="16" t="s">
        <v>217</v>
      </c>
      <c r="B195" s="16">
        <v>88</v>
      </c>
      <c r="C195" s="17">
        <v>27395</v>
      </c>
      <c r="L195" s="17"/>
    </row>
    <row r="196" spans="1:12" x14ac:dyDescent="0.25">
      <c r="A196" s="16" t="s">
        <v>217</v>
      </c>
      <c r="B196" s="16">
        <v>83</v>
      </c>
      <c r="C196" s="17">
        <v>27364</v>
      </c>
      <c r="L196" s="17"/>
    </row>
    <row r="197" spans="1:12" x14ac:dyDescent="0.25">
      <c r="A197" s="16" t="s">
        <v>217</v>
      </c>
      <c r="B197" s="16">
        <v>148</v>
      </c>
      <c r="C197" s="17">
        <v>27211</v>
      </c>
      <c r="L197" s="17"/>
    </row>
    <row r="198" spans="1:12" x14ac:dyDescent="0.25">
      <c r="A198" s="16" t="s">
        <v>217</v>
      </c>
      <c r="B198" s="16">
        <v>162</v>
      </c>
      <c r="C198" s="17">
        <v>27120</v>
      </c>
      <c r="L198" s="17"/>
    </row>
    <row r="199" spans="1:12" x14ac:dyDescent="0.25">
      <c r="A199" s="16" t="s">
        <v>217</v>
      </c>
      <c r="B199" s="16">
        <v>124</v>
      </c>
      <c r="C199" s="17">
        <v>27030</v>
      </c>
      <c r="L199" s="17"/>
    </row>
    <row r="200" spans="1:12" x14ac:dyDescent="0.25">
      <c r="A200" s="16" t="s">
        <v>217</v>
      </c>
      <c r="B200" s="16">
        <v>151</v>
      </c>
      <c r="C200" s="17">
        <v>26953</v>
      </c>
      <c r="L200" s="17"/>
    </row>
    <row r="201" spans="1:12" x14ac:dyDescent="0.25">
      <c r="A201" s="16" t="s">
        <v>217</v>
      </c>
      <c r="B201" s="16">
        <v>154</v>
      </c>
      <c r="C201" s="17">
        <v>26908</v>
      </c>
      <c r="L201" s="17"/>
    </row>
    <row r="202" spans="1:12" x14ac:dyDescent="0.25">
      <c r="A202" s="16" t="s">
        <v>217</v>
      </c>
      <c r="B202" s="16">
        <v>151</v>
      </c>
      <c r="C202" s="17">
        <v>26827</v>
      </c>
      <c r="L202" s="17"/>
    </row>
    <row r="203" spans="1:12" x14ac:dyDescent="0.25">
      <c r="A203" s="16" t="s">
        <v>217</v>
      </c>
      <c r="B203" s="16">
        <v>119</v>
      </c>
      <c r="C203" s="17">
        <v>26789</v>
      </c>
      <c r="L203" s="17"/>
    </row>
    <row r="204" spans="1:12" x14ac:dyDescent="0.25">
      <c r="A204" s="16" t="s">
        <v>217</v>
      </c>
      <c r="B204" s="16">
        <v>50</v>
      </c>
      <c r="C204" s="17">
        <v>26785</v>
      </c>
      <c r="L204" s="17"/>
    </row>
    <row r="205" spans="1:12" x14ac:dyDescent="0.25">
      <c r="A205" s="16" t="s">
        <v>217</v>
      </c>
      <c r="B205" s="16">
        <v>172</v>
      </c>
      <c r="C205" s="17">
        <v>26736</v>
      </c>
      <c r="L205" s="17"/>
    </row>
    <row r="206" spans="1:12" x14ac:dyDescent="0.25">
      <c r="A206" s="16" t="s">
        <v>217</v>
      </c>
      <c r="B206" s="16">
        <v>163</v>
      </c>
      <c r="C206" s="17">
        <v>26696</v>
      </c>
      <c r="L206" s="17"/>
    </row>
    <row r="207" spans="1:12" x14ac:dyDescent="0.25">
      <c r="A207" s="16" t="s">
        <v>217</v>
      </c>
      <c r="B207" s="16">
        <v>87</v>
      </c>
      <c r="C207" s="17">
        <v>26573</v>
      </c>
      <c r="L207" s="17"/>
    </row>
    <row r="208" spans="1:12" x14ac:dyDescent="0.25">
      <c r="A208" s="16" t="s">
        <v>217</v>
      </c>
      <c r="B208" s="16">
        <v>100</v>
      </c>
      <c r="C208" s="17">
        <v>26555</v>
      </c>
      <c r="L208" s="17"/>
    </row>
    <row r="209" spans="1:12" x14ac:dyDescent="0.25">
      <c r="A209" s="16" t="s">
        <v>217</v>
      </c>
      <c r="B209" s="16">
        <v>159</v>
      </c>
      <c r="C209" s="17">
        <v>26543</v>
      </c>
      <c r="L209" s="17"/>
    </row>
    <row r="210" spans="1:12" x14ac:dyDescent="0.25">
      <c r="A210" s="16" t="s">
        <v>217</v>
      </c>
      <c r="B210" s="16">
        <v>103</v>
      </c>
      <c r="C210" s="17">
        <v>26299</v>
      </c>
      <c r="L210" s="17"/>
    </row>
    <row r="211" spans="1:12" x14ac:dyDescent="0.25">
      <c r="A211" s="16" t="s">
        <v>217</v>
      </c>
      <c r="B211" s="16">
        <v>86</v>
      </c>
      <c r="C211" s="17">
        <v>26299</v>
      </c>
      <c r="L211" s="17"/>
    </row>
    <row r="212" spans="1:12" x14ac:dyDescent="0.25">
      <c r="A212" s="16" t="s">
        <v>217</v>
      </c>
      <c r="B212" s="16">
        <v>101</v>
      </c>
      <c r="C212" s="17">
        <v>26238</v>
      </c>
      <c r="L212" s="17"/>
    </row>
    <row r="213" spans="1:12" x14ac:dyDescent="0.25">
      <c r="A213" s="16" t="s">
        <v>217</v>
      </c>
      <c r="B213" s="16">
        <v>130</v>
      </c>
      <c r="C213" s="17">
        <v>26115</v>
      </c>
      <c r="L213" s="17"/>
    </row>
    <row r="214" spans="1:12" x14ac:dyDescent="0.25">
      <c r="A214" s="16" t="s">
        <v>217</v>
      </c>
      <c r="B214" s="16">
        <v>103</v>
      </c>
      <c r="C214" s="17">
        <v>26115</v>
      </c>
      <c r="L214" s="17"/>
    </row>
    <row r="215" spans="1:12" x14ac:dyDescent="0.25">
      <c r="A215" s="16" t="s">
        <v>217</v>
      </c>
      <c r="B215" s="16">
        <v>78</v>
      </c>
      <c r="C215" s="17">
        <v>26031</v>
      </c>
      <c r="L215" s="17"/>
    </row>
    <row r="216" spans="1:12" x14ac:dyDescent="0.25">
      <c r="A216" s="16" t="s">
        <v>217</v>
      </c>
      <c r="B216" s="16">
        <v>114</v>
      </c>
      <c r="C216" s="17">
        <v>26024</v>
      </c>
      <c r="L216" s="17"/>
    </row>
    <row r="217" spans="1:12" x14ac:dyDescent="0.25">
      <c r="A217" s="16" t="s">
        <v>217</v>
      </c>
      <c r="B217" s="16">
        <v>95</v>
      </c>
      <c r="C217" s="17">
        <v>25965</v>
      </c>
      <c r="L217" s="17"/>
    </row>
    <row r="218" spans="1:12" x14ac:dyDescent="0.25">
      <c r="A218" s="16" t="s">
        <v>217</v>
      </c>
      <c r="B218" s="16">
        <v>107</v>
      </c>
      <c r="C218" s="17">
        <v>25931</v>
      </c>
      <c r="L218" s="17"/>
    </row>
    <row r="219" spans="1:12" x14ac:dyDescent="0.25">
      <c r="A219" s="16" t="s">
        <v>217</v>
      </c>
      <c r="B219" s="16">
        <v>100</v>
      </c>
      <c r="C219" s="17">
        <v>25903</v>
      </c>
      <c r="L219" s="17"/>
    </row>
    <row r="220" spans="1:12" x14ac:dyDescent="0.25">
      <c r="A220" s="16" t="s">
        <v>217</v>
      </c>
      <c r="B220" s="16">
        <v>58</v>
      </c>
      <c r="C220" s="17">
        <v>25772</v>
      </c>
      <c r="L220" s="17"/>
    </row>
    <row r="221" spans="1:12" x14ac:dyDescent="0.25">
      <c r="A221" s="16" t="s">
        <v>217</v>
      </c>
      <c r="B221" s="16">
        <v>91</v>
      </c>
      <c r="C221" s="17">
        <v>25618</v>
      </c>
      <c r="L221" s="17"/>
    </row>
    <row r="222" spans="1:12" x14ac:dyDescent="0.25">
      <c r="A222" s="16" t="s">
        <v>217</v>
      </c>
      <c r="B222" s="16">
        <v>105</v>
      </c>
      <c r="C222" s="17">
        <v>25569</v>
      </c>
      <c r="L222" s="17"/>
    </row>
    <row r="223" spans="1:12" x14ac:dyDescent="0.25">
      <c r="A223" s="16" t="s">
        <v>217</v>
      </c>
      <c r="B223" s="16">
        <v>183</v>
      </c>
      <c r="C223" s="17">
        <v>25484</v>
      </c>
      <c r="L223" s="17"/>
    </row>
    <row r="224" spans="1:12" x14ac:dyDescent="0.25">
      <c r="A224" s="16" t="s">
        <v>217</v>
      </c>
      <c r="B224" s="16">
        <v>57</v>
      </c>
      <c r="C224" s="17">
        <v>25447</v>
      </c>
      <c r="L224" s="17"/>
    </row>
    <row r="225" spans="1:12" x14ac:dyDescent="0.25">
      <c r="A225" s="16" t="s">
        <v>217</v>
      </c>
      <c r="B225" s="16">
        <v>95</v>
      </c>
      <c r="C225" s="17">
        <v>25297</v>
      </c>
      <c r="L225" s="17"/>
    </row>
    <row r="226" spans="1:12" x14ac:dyDescent="0.25">
      <c r="A226" s="16" t="s">
        <v>217</v>
      </c>
      <c r="B226" s="16">
        <v>164</v>
      </c>
      <c r="C226" s="17">
        <v>25132</v>
      </c>
      <c r="L226" s="17"/>
    </row>
    <row r="227" spans="1:12" x14ac:dyDescent="0.25">
      <c r="A227" s="16" t="s">
        <v>217</v>
      </c>
      <c r="B227" s="16">
        <v>190</v>
      </c>
      <c r="C227" s="17">
        <v>25020</v>
      </c>
      <c r="L227" s="17"/>
    </row>
    <row r="228" spans="1:12" x14ac:dyDescent="0.25">
      <c r="A228" s="16" t="s">
        <v>217</v>
      </c>
      <c r="B228" s="16">
        <v>78</v>
      </c>
      <c r="C228" s="17">
        <v>25020</v>
      </c>
      <c r="L228" s="17"/>
    </row>
    <row r="229" spans="1:12" x14ac:dyDescent="0.25">
      <c r="A229" s="16" t="s">
        <v>217</v>
      </c>
      <c r="B229" s="16">
        <v>61</v>
      </c>
      <c r="C229" s="17">
        <v>24762</v>
      </c>
      <c r="L229" s="17"/>
    </row>
    <row r="230" spans="1:12" x14ac:dyDescent="0.25">
      <c r="A230" s="16" t="s">
        <v>217</v>
      </c>
      <c r="B230" s="16">
        <v>121</v>
      </c>
      <c r="C230" s="17">
        <v>24677</v>
      </c>
      <c r="L230" s="17"/>
    </row>
    <row r="231" spans="1:12" x14ac:dyDescent="0.25">
      <c r="A231" s="16" t="s">
        <v>217</v>
      </c>
      <c r="B231" s="16">
        <v>111</v>
      </c>
      <c r="C231" s="17">
        <v>24617</v>
      </c>
      <c r="L231" s="17"/>
    </row>
    <row r="232" spans="1:12" x14ac:dyDescent="0.25">
      <c r="A232" s="16" t="s">
        <v>217</v>
      </c>
      <c r="B232" s="16">
        <v>216</v>
      </c>
      <c r="C232" s="17">
        <v>24581</v>
      </c>
      <c r="L232" s="17"/>
    </row>
    <row r="233" spans="1:12" x14ac:dyDescent="0.25">
      <c r="A233" s="16" t="s">
        <v>217</v>
      </c>
      <c r="B233" s="16">
        <v>208</v>
      </c>
      <c r="C233" s="17">
        <v>24548</v>
      </c>
      <c r="L233" s="17"/>
    </row>
    <row r="234" spans="1:12" x14ac:dyDescent="0.25">
      <c r="A234" s="16" t="s">
        <v>217</v>
      </c>
      <c r="B234" s="16">
        <v>259</v>
      </c>
      <c r="C234" s="17">
        <v>24538</v>
      </c>
      <c r="L234" s="17"/>
    </row>
    <row r="235" spans="1:12" x14ac:dyDescent="0.25">
      <c r="A235" s="16" t="s">
        <v>217</v>
      </c>
      <c r="B235" s="16">
        <v>50</v>
      </c>
      <c r="C235" s="17">
        <v>24534</v>
      </c>
      <c r="L235" s="17"/>
    </row>
    <row r="236" spans="1:12" x14ac:dyDescent="0.25">
      <c r="A236" s="16" t="s">
        <v>217</v>
      </c>
      <c r="B236" s="16">
        <v>69</v>
      </c>
      <c r="C236" s="17">
        <v>24505</v>
      </c>
      <c r="L236" s="17"/>
    </row>
    <row r="237" spans="1:12" x14ac:dyDescent="0.25">
      <c r="A237" s="16" t="s">
        <v>217</v>
      </c>
      <c r="B237" s="16">
        <v>79</v>
      </c>
      <c r="C237" s="17">
        <v>24496</v>
      </c>
      <c r="L237" s="17"/>
    </row>
    <row r="238" spans="1:12" x14ac:dyDescent="0.25">
      <c r="A238" s="16" t="s">
        <v>217</v>
      </c>
      <c r="B238" s="16">
        <v>117</v>
      </c>
      <c r="C238" s="17">
        <v>24495</v>
      </c>
      <c r="L238" s="17"/>
    </row>
    <row r="239" spans="1:12" x14ac:dyDescent="0.25">
      <c r="A239" s="16" t="s">
        <v>217</v>
      </c>
      <c r="B239" s="16">
        <v>82</v>
      </c>
      <c r="C239" s="17">
        <v>24492</v>
      </c>
      <c r="L239" s="17"/>
    </row>
    <row r="240" spans="1:12" x14ac:dyDescent="0.25">
      <c r="A240" s="16" t="s">
        <v>217</v>
      </c>
      <c r="B240" s="16">
        <v>125</v>
      </c>
      <c r="C240" s="17">
        <v>24488</v>
      </c>
      <c r="L240" s="17"/>
    </row>
    <row r="241" spans="1:12" x14ac:dyDescent="0.25">
      <c r="A241" s="16" t="s">
        <v>217</v>
      </c>
      <c r="B241" s="16">
        <v>64</v>
      </c>
      <c r="C241" s="17">
        <v>24485</v>
      </c>
      <c r="L241" s="17"/>
    </row>
    <row r="242" spans="1:12" x14ac:dyDescent="0.25">
      <c r="A242" s="16" t="s">
        <v>217</v>
      </c>
      <c r="B242" s="16">
        <v>149</v>
      </c>
      <c r="C242" s="17">
        <v>24473</v>
      </c>
      <c r="L242" s="17"/>
    </row>
    <row r="243" spans="1:12" x14ac:dyDescent="0.25">
      <c r="A243" s="16" t="s">
        <v>217</v>
      </c>
      <c r="B243" s="16">
        <v>129</v>
      </c>
      <c r="C243" s="17">
        <v>24473</v>
      </c>
      <c r="L243" s="17"/>
    </row>
    <row r="244" spans="1:12" x14ac:dyDescent="0.25">
      <c r="A244" s="16" t="s">
        <v>217</v>
      </c>
      <c r="B244" s="16">
        <v>85</v>
      </c>
      <c r="C244" s="17">
        <v>24473</v>
      </c>
      <c r="L244" s="17"/>
    </row>
    <row r="245" spans="1:12" x14ac:dyDescent="0.25">
      <c r="A245" s="16" t="s">
        <v>217</v>
      </c>
      <c r="B245" s="16">
        <v>50</v>
      </c>
      <c r="C245" s="17">
        <v>24473</v>
      </c>
      <c r="L245" s="17"/>
    </row>
    <row r="246" spans="1:12" x14ac:dyDescent="0.25">
      <c r="A246" s="16" t="s">
        <v>217</v>
      </c>
      <c r="B246" s="16">
        <v>201</v>
      </c>
      <c r="C246" s="17">
        <v>24473</v>
      </c>
      <c r="L246" s="17"/>
    </row>
    <row r="247" spans="1:12" x14ac:dyDescent="0.25">
      <c r="A247" s="16" t="s">
        <v>217</v>
      </c>
      <c r="B247" s="16">
        <v>92</v>
      </c>
      <c r="C247" s="17">
        <v>24473</v>
      </c>
      <c r="L247" s="17"/>
    </row>
    <row r="248" spans="1:12" x14ac:dyDescent="0.25">
      <c r="A248" s="16" t="s">
        <v>217</v>
      </c>
      <c r="B248" s="16">
        <v>222</v>
      </c>
      <c r="C248" s="17">
        <v>24473</v>
      </c>
      <c r="L248" s="17"/>
    </row>
    <row r="249" spans="1:12" x14ac:dyDescent="0.25">
      <c r="A249" s="16" t="s">
        <v>218</v>
      </c>
      <c r="B249" s="16">
        <v>111</v>
      </c>
      <c r="C249" s="17">
        <v>43917</v>
      </c>
      <c r="L249" s="17"/>
    </row>
    <row r="250" spans="1:12" x14ac:dyDescent="0.25">
      <c r="A250" s="16" t="s">
        <v>218</v>
      </c>
      <c r="B250" s="16">
        <v>87</v>
      </c>
      <c r="C250" s="17">
        <v>43917</v>
      </c>
      <c r="L250" s="17"/>
    </row>
    <row r="251" spans="1:12" x14ac:dyDescent="0.25">
      <c r="A251" s="16" t="s">
        <v>218</v>
      </c>
      <c r="B251" s="16">
        <v>77</v>
      </c>
      <c r="C251" s="17">
        <v>43917</v>
      </c>
      <c r="L251" s="17"/>
    </row>
    <row r="252" spans="1:12" x14ac:dyDescent="0.25">
      <c r="A252" s="16" t="s">
        <v>218</v>
      </c>
      <c r="B252" s="16">
        <v>140</v>
      </c>
      <c r="C252" s="17">
        <v>43859</v>
      </c>
      <c r="L252" s="17"/>
    </row>
    <row r="253" spans="1:12" x14ac:dyDescent="0.25">
      <c r="A253" s="16" t="s">
        <v>218</v>
      </c>
      <c r="B253" s="16">
        <v>112</v>
      </c>
      <c r="C253" s="17">
        <v>43627</v>
      </c>
      <c r="L253" s="17"/>
    </row>
    <row r="254" spans="1:12" x14ac:dyDescent="0.25">
      <c r="A254" s="16" t="s">
        <v>218</v>
      </c>
      <c r="B254" s="16">
        <v>118</v>
      </c>
      <c r="C254" s="17">
        <v>43453</v>
      </c>
      <c r="L254" s="17"/>
    </row>
    <row r="255" spans="1:12" x14ac:dyDescent="0.25">
      <c r="A255" s="16" t="s">
        <v>218</v>
      </c>
      <c r="B255" s="16">
        <v>110</v>
      </c>
      <c r="C255" s="17">
        <v>43066</v>
      </c>
      <c r="L255" s="17"/>
    </row>
    <row r="256" spans="1:12" x14ac:dyDescent="0.25">
      <c r="A256" s="16" t="s">
        <v>218</v>
      </c>
      <c r="B256" s="16">
        <v>101</v>
      </c>
      <c r="C256" s="17">
        <v>43011</v>
      </c>
      <c r="L256" s="17"/>
    </row>
    <row r="257" spans="1:12" x14ac:dyDescent="0.25">
      <c r="A257" s="16" t="s">
        <v>218</v>
      </c>
      <c r="B257" s="16">
        <v>114</v>
      </c>
      <c r="C257" s="17">
        <v>42990</v>
      </c>
      <c r="L257" s="17"/>
    </row>
    <row r="258" spans="1:12" x14ac:dyDescent="0.25">
      <c r="A258" s="16" t="s">
        <v>218</v>
      </c>
      <c r="B258" s="16">
        <v>96</v>
      </c>
      <c r="C258" s="17">
        <v>42852</v>
      </c>
      <c r="L258" s="17"/>
    </row>
    <row r="259" spans="1:12" x14ac:dyDescent="0.25">
      <c r="A259" s="16" t="s">
        <v>218</v>
      </c>
      <c r="B259" s="16">
        <v>120</v>
      </c>
      <c r="C259" s="17">
        <v>42573</v>
      </c>
      <c r="L259" s="17"/>
    </row>
    <row r="260" spans="1:12" x14ac:dyDescent="0.25">
      <c r="A260" s="16" t="s">
        <v>218</v>
      </c>
      <c r="B260" s="16">
        <v>83</v>
      </c>
      <c r="C260" s="17">
        <v>42544</v>
      </c>
      <c r="L260" s="17"/>
    </row>
    <row r="261" spans="1:12" x14ac:dyDescent="0.25">
      <c r="A261" s="16" t="s">
        <v>218</v>
      </c>
      <c r="B261" s="16">
        <v>143</v>
      </c>
      <c r="C261" s="17">
        <v>42373</v>
      </c>
      <c r="L261" s="17"/>
    </row>
    <row r="262" spans="1:12" x14ac:dyDescent="0.25">
      <c r="A262" s="16" t="s">
        <v>218</v>
      </c>
      <c r="B262" s="16">
        <v>116</v>
      </c>
      <c r="C262" s="17">
        <v>41751</v>
      </c>
      <c r="L262" s="17"/>
    </row>
    <row r="263" spans="1:12" x14ac:dyDescent="0.25">
      <c r="A263" s="16" t="s">
        <v>218</v>
      </c>
      <c r="B263" s="16">
        <v>110</v>
      </c>
      <c r="C263" s="17">
        <v>41667</v>
      </c>
      <c r="L263" s="17"/>
    </row>
    <row r="264" spans="1:12" x14ac:dyDescent="0.25">
      <c r="A264" s="16" t="s">
        <v>218</v>
      </c>
      <c r="B264" s="16">
        <v>120</v>
      </c>
      <c r="C264" s="17">
        <v>41628</v>
      </c>
      <c r="L264" s="17"/>
    </row>
    <row r="265" spans="1:12" x14ac:dyDescent="0.25">
      <c r="A265" s="16" t="s">
        <v>218</v>
      </c>
      <c r="B265" s="16">
        <v>105</v>
      </c>
      <c r="C265" s="17">
        <v>41472</v>
      </c>
      <c r="L265" s="17"/>
    </row>
    <row r="266" spans="1:12" x14ac:dyDescent="0.25">
      <c r="A266" s="16" t="s">
        <v>218</v>
      </c>
      <c r="B266" s="16">
        <v>80</v>
      </c>
      <c r="C266" s="17">
        <v>41425</v>
      </c>
      <c r="L266" s="17"/>
    </row>
    <row r="267" spans="1:12" x14ac:dyDescent="0.25">
      <c r="A267" s="16" t="s">
        <v>218</v>
      </c>
      <c r="B267" s="16">
        <v>150</v>
      </c>
      <c r="C267" s="17">
        <v>41404</v>
      </c>
      <c r="L267" s="17"/>
    </row>
    <row r="268" spans="1:12" x14ac:dyDescent="0.25">
      <c r="A268" s="16" t="s">
        <v>218</v>
      </c>
      <c r="B268" s="16">
        <v>96</v>
      </c>
      <c r="C268" s="17">
        <v>41258</v>
      </c>
      <c r="L268" s="17"/>
    </row>
    <row r="269" spans="1:12" x14ac:dyDescent="0.25">
      <c r="A269" s="16" t="s">
        <v>218</v>
      </c>
      <c r="B269" s="16">
        <v>154</v>
      </c>
      <c r="C269" s="17">
        <v>41122</v>
      </c>
      <c r="L269" s="17"/>
    </row>
    <row r="270" spans="1:12" x14ac:dyDescent="0.25">
      <c r="A270" s="16" t="s">
        <v>218</v>
      </c>
      <c r="B270" s="16">
        <v>80</v>
      </c>
      <c r="C270" s="17">
        <v>41051</v>
      </c>
      <c r="L270" s="17"/>
    </row>
    <row r="271" spans="1:12" x14ac:dyDescent="0.25">
      <c r="A271" s="16" t="s">
        <v>218</v>
      </c>
      <c r="B271" s="16">
        <v>102</v>
      </c>
      <c r="C271" s="17">
        <v>40960</v>
      </c>
      <c r="L271" s="17"/>
    </row>
    <row r="272" spans="1:12" x14ac:dyDescent="0.25">
      <c r="A272" s="16" t="s">
        <v>218</v>
      </c>
      <c r="B272" s="16">
        <v>140</v>
      </c>
      <c r="C272" s="17">
        <v>40841</v>
      </c>
      <c r="L272" s="17"/>
    </row>
    <row r="273" spans="1:12" x14ac:dyDescent="0.25">
      <c r="A273" s="16" t="s">
        <v>218</v>
      </c>
      <c r="B273" s="16">
        <v>84</v>
      </c>
      <c r="C273" s="17">
        <v>40744</v>
      </c>
      <c r="L273" s="17"/>
    </row>
    <row r="274" spans="1:12" x14ac:dyDescent="0.25">
      <c r="A274" s="16" t="s">
        <v>218</v>
      </c>
      <c r="B274" s="16">
        <v>140</v>
      </c>
      <c r="C274" s="17">
        <v>40738</v>
      </c>
      <c r="L274" s="17"/>
    </row>
    <row r="275" spans="1:12" x14ac:dyDescent="0.25">
      <c r="A275" s="16" t="s">
        <v>218</v>
      </c>
      <c r="B275" s="16">
        <v>103</v>
      </c>
      <c r="C275" s="17">
        <v>40620</v>
      </c>
      <c r="L275" s="17"/>
    </row>
    <row r="276" spans="1:12" x14ac:dyDescent="0.25">
      <c r="A276" s="16" t="s">
        <v>218</v>
      </c>
      <c r="B276" s="16">
        <v>70</v>
      </c>
      <c r="C276" s="17">
        <v>40613</v>
      </c>
      <c r="L276" s="17"/>
    </row>
    <row r="277" spans="1:12" x14ac:dyDescent="0.25">
      <c r="A277" s="16" t="s">
        <v>218</v>
      </c>
      <c r="B277" s="16">
        <v>115</v>
      </c>
      <c r="C277" s="17">
        <v>40610</v>
      </c>
      <c r="L277" s="17"/>
    </row>
    <row r="278" spans="1:12" x14ac:dyDescent="0.25">
      <c r="A278" s="16" t="s">
        <v>218</v>
      </c>
      <c r="B278" s="16">
        <v>94</v>
      </c>
      <c r="C278" s="17">
        <v>40529</v>
      </c>
      <c r="L278" s="17"/>
    </row>
    <row r="279" spans="1:12" x14ac:dyDescent="0.25">
      <c r="A279" s="16" t="s">
        <v>218</v>
      </c>
      <c r="B279" s="16">
        <v>70</v>
      </c>
      <c r="C279" s="17">
        <v>40521</v>
      </c>
      <c r="L279" s="17"/>
    </row>
    <row r="280" spans="1:12" x14ac:dyDescent="0.25">
      <c r="A280" s="16" t="s">
        <v>218</v>
      </c>
      <c r="B280" s="16">
        <v>76</v>
      </c>
      <c r="C280" s="17">
        <v>40519</v>
      </c>
      <c r="L280" s="17"/>
    </row>
    <row r="281" spans="1:12" x14ac:dyDescent="0.25">
      <c r="A281" s="16" t="s">
        <v>218</v>
      </c>
      <c r="B281" s="16">
        <v>70</v>
      </c>
      <c r="C281" s="17">
        <v>40511</v>
      </c>
      <c r="L281" s="17"/>
    </row>
    <row r="282" spans="1:12" x14ac:dyDescent="0.25">
      <c r="A282" s="16" t="s">
        <v>218</v>
      </c>
      <c r="B282" s="16">
        <v>119</v>
      </c>
      <c r="C282" s="17">
        <v>40409</v>
      </c>
      <c r="L282" s="17"/>
    </row>
    <row r="283" spans="1:12" x14ac:dyDescent="0.25">
      <c r="A283" s="16" t="s">
        <v>218</v>
      </c>
      <c r="B283" s="16">
        <v>139</v>
      </c>
      <c r="C283" s="17">
        <v>40384</v>
      </c>
      <c r="L283" s="17"/>
    </row>
    <row r="284" spans="1:12" x14ac:dyDescent="0.25">
      <c r="A284" s="16" t="s">
        <v>218</v>
      </c>
      <c r="B284" s="16">
        <v>84</v>
      </c>
      <c r="C284" s="17">
        <v>40374</v>
      </c>
      <c r="L284" s="17"/>
    </row>
    <row r="285" spans="1:12" x14ac:dyDescent="0.25">
      <c r="A285" s="16" t="s">
        <v>218</v>
      </c>
      <c r="B285" s="16">
        <v>140</v>
      </c>
      <c r="C285" s="17">
        <v>40312</v>
      </c>
      <c r="L285" s="17"/>
    </row>
    <row r="286" spans="1:12" x14ac:dyDescent="0.25">
      <c r="A286" s="16" t="s">
        <v>218</v>
      </c>
      <c r="B286" s="16">
        <v>110</v>
      </c>
      <c r="C286" s="17">
        <v>40260</v>
      </c>
      <c r="L286" s="17"/>
    </row>
    <row r="287" spans="1:12" x14ac:dyDescent="0.25">
      <c r="A287" s="16" t="s">
        <v>218</v>
      </c>
      <c r="B287" s="16">
        <v>116</v>
      </c>
      <c r="C287" s="17">
        <v>39983</v>
      </c>
      <c r="L287" s="17"/>
    </row>
    <row r="288" spans="1:12" x14ac:dyDescent="0.25">
      <c r="A288" s="16" t="s">
        <v>218</v>
      </c>
      <c r="B288" s="16">
        <v>102</v>
      </c>
      <c r="C288" s="17">
        <v>39618</v>
      </c>
      <c r="L288" s="17"/>
    </row>
    <row r="289" spans="1:12" x14ac:dyDescent="0.25">
      <c r="A289" s="16" t="s">
        <v>218</v>
      </c>
      <c r="B289" s="16">
        <v>80</v>
      </c>
      <c r="C289" s="17">
        <v>39548</v>
      </c>
      <c r="L289" s="17"/>
    </row>
    <row r="290" spans="1:12" x14ac:dyDescent="0.25">
      <c r="A290" s="16" t="s">
        <v>218</v>
      </c>
      <c r="B290" s="16">
        <v>143</v>
      </c>
      <c r="C290" s="17">
        <v>39539</v>
      </c>
      <c r="L290" s="17"/>
    </row>
    <row r="291" spans="1:12" x14ac:dyDescent="0.25">
      <c r="A291" s="16" t="s">
        <v>218</v>
      </c>
      <c r="B291" s="16">
        <v>100</v>
      </c>
      <c r="C291" s="17">
        <v>39260</v>
      </c>
      <c r="L291" s="17"/>
    </row>
    <row r="292" spans="1:12" x14ac:dyDescent="0.25">
      <c r="A292" s="16" t="s">
        <v>218</v>
      </c>
      <c r="B292" s="16">
        <v>70</v>
      </c>
      <c r="C292" s="17">
        <v>39178</v>
      </c>
      <c r="L292" s="17"/>
    </row>
    <row r="293" spans="1:12" x14ac:dyDescent="0.25">
      <c r="A293" s="16" t="s">
        <v>218</v>
      </c>
      <c r="B293" s="16">
        <v>90</v>
      </c>
      <c r="C293" s="17">
        <v>39142</v>
      </c>
      <c r="L293" s="17"/>
    </row>
    <row r="294" spans="1:12" x14ac:dyDescent="0.25">
      <c r="A294" s="16" t="s">
        <v>218</v>
      </c>
      <c r="B294" s="16">
        <v>66</v>
      </c>
      <c r="C294" s="17">
        <v>39083</v>
      </c>
      <c r="L294" s="17"/>
    </row>
    <row r="295" spans="1:12" x14ac:dyDescent="0.25">
      <c r="A295" s="16" t="s">
        <v>218</v>
      </c>
      <c r="B295" s="16">
        <v>154</v>
      </c>
      <c r="C295" s="17">
        <v>39072</v>
      </c>
      <c r="L295" s="17"/>
    </row>
    <row r="296" spans="1:12" x14ac:dyDescent="0.25">
      <c r="A296" s="16" t="s">
        <v>218</v>
      </c>
      <c r="B296" s="16">
        <v>122</v>
      </c>
      <c r="C296" s="17">
        <v>39049</v>
      </c>
      <c r="L296" s="17"/>
    </row>
    <row r="297" spans="1:12" x14ac:dyDescent="0.25">
      <c r="A297" s="16" t="s">
        <v>218</v>
      </c>
      <c r="B297" s="16">
        <v>118</v>
      </c>
      <c r="C297" s="17">
        <v>38923</v>
      </c>
      <c r="L297" s="17"/>
    </row>
    <row r="298" spans="1:12" x14ac:dyDescent="0.25">
      <c r="A298" s="16" t="s">
        <v>218</v>
      </c>
      <c r="B298" s="16">
        <v>145</v>
      </c>
      <c r="C298" s="17">
        <v>38875</v>
      </c>
      <c r="L298" s="17"/>
    </row>
    <row r="299" spans="1:12" x14ac:dyDescent="0.25">
      <c r="A299" s="16" t="s">
        <v>218</v>
      </c>
      <c r="B299" s="16">
        <v>106</v>
      </c>
      <c r="C299" s="17">
        <v>38842</v>
      </c>
      <c r="L299" s="17"/>
    </row>
    <row r="300" spans="1:12" x14ac:dyDescent="0.25">
      <c r="A300" s="16" t="s">
        <v>218</v>
      </c>
      <c r="B300" s="16">
        <v>118</v>
      </c>
      <c r="C300" s="17">
        <v>38837</v>
      </c>
      <c r="L300" s="17"/>
    </row>
    <row r="301" spans="1:12" x14ac:dyDescent="0.25">
      <c r="A301" s="16" t="s">
        <v>218</v>
      </c>
      <c r="B301" s="16">
        <v>122</v>
      </c>
      <c r="C301" s="17">
        <v>38808</v>
      </c>
      <c r="L301" s="17"/>
    </row>
    <row r="302" spans="1:12" x14ac:dyDescent="0.25">
      <c r="A302" s="16" t="s">
        <v>218</v>
      </c>
      <c r="B302" s="16">
        <v>70</v>
      </c>
      <c r="C302" s="17">
        <v>38759</v>
      </c>
      <c r="L302" s="17"/>
    </row>
    <row r="303" spans="1:12" x14ac:dyDescent="0.25">
      <c r="A303" s="16" t="s">
        <v>218</v>
      </c>
      <c r="B303" s="16">
        <v>70</v>
      </c>
      <c r="C303" s="17">
        <v>38728</v>
      </c>
      <c r="L303" s="17"/>
    </row>
    <row r="304" spans="1:12" x14ac:dyDescent="0.25">
      <c r="A304" s="16" t="s">
        <v>218</v>
      </c>
      <c r="B304" s="16">
        <v>120</v>
      </c>
      <c r="C304" s="17">
        <v>38618</v>
      </c>
      <c r="L304" s="17"/>
    </row>
    <row r="305" spans="1:12" x14ac:dyDescent="0.25">
      <c r="A305" s="16" t="s">
        <v>218</v>
      </c>
      <c r="B305" s="16">
        <v>140</v>
      </c>
      <c r="C305" s="17">
        <v>38561</v>
      </c>
      <c r="L305" s="17"/>
    </row>
    <row r="306" spans="1:12" x14ac:dyDescent="0.25">
      <c r="A306" s="16" t="s">
        <v>218</v>
      </c>
      <c r="B306" s="16">
        <v>80</v>
      </c>
      <c r="C306" s="17">
        <v>38395</v>
      </c>
      <c r="L306" s="17"/>
    </row>
    <row r="307" spans="1:12" x14ac:dyDescent="0.25">
      <c r="A307" s="16" t="s">
        <v>218</v>
      </c>
      <c r="B307" s="16">
        <v>80</v>
      </c>
      <c r="C307" s="17">
        <v>38259</v>
      </c>
      <c r="L307" s="17"/>
    </row>
    <row r="308" spans="1:12" x14ac:dyDescent="0.25">
      <c r="A308" s="16" t="s">
        <v>218</v>
      </c>
      <c r="B308" s="16">
        <v>70</v>
      </c>
      <c r="C308" s="17">
        <v>38188</v>
      </c>
      <c r="L308" s="17"/>
    </row>
    <row r="309" spans="1:12" x14ac:dyDescent="0.25">
      <c r="A309" s="16" t="s">
        <v>218</v>
      </c>
      <c r="B309" s="16">
        <v>90</v>
      </c>
      <c r="C309" s="17">
        <v>38165</v>
      </c>
      <c r="L309" s="17"/>
    </row>
    <row r="310" spans="1:12" x14ac:dyDescent="0.25">
      <c r="A310" s="16" t="s">
        <v>218</v>
      </c>
      <c r="B310" s="16">
        <v>92</v>
      </c>
      <c r="C310" s="17">
        <v>38099</v>
      </c>
      <c r="L310" s="17"/>
    </row>
    <row r="311" spans="1:12" x14ac:dyDescent="0.25">
      <c r="A311" s="16" t="s">
        <v>218</v>
      </c>
      <c r="B311" s="16">
        <v>70</v>
      </c>
      <c r="C311" s="17">
        <v>38079</v>
      </c>
      <c r="L311" s="17"/>
    </row>
    <row r="312" spans="1:12" x14ac:dyDescent="0.25">
      <c r="A312" s="16" t="s">
        <v>218</v>
      </c>
      <c r="B312" s="16">
        <v>126</v>
      </c>
      <c r="C312" s="17">
        <v>38003</v>
      </c>
      <c r="L312" s="17"/>
    </row>
    <row r="313" spans="1:12" x14ac:dyDescent="0.25">
      <c r="A313" s="16" t="s">
        <v>218</v>
      </c>
      <c r="B313" s="16">
        <v>109</v>
      </c>
      <c r="C313" s="17">
        <v>37981</v>
      </c>
      <c r="L313" s="17"/>
    </row>
    <row r="314" spans="1:12" x14ac:dyDescent="0.25">
      <c r="A314" s="16" t="s">
        <v>218</v>
      </c>
      <c r="B314" s="16">
        <v>290</v>
      </c>
      <c r="C314" s="17">
        <v>37956</v>
      </c>
      <c r="L314" s="17"/>
    </row>
    <row r="315" spans="1:12" x14ac:dyDescent="0.25">
      <c r="A315" s="16" t="s">
        <v>218</v>
      </c>
      <c r="B315" s="16">
        <v>110</v>
      </c>
      <c r="C315" s="17">
        <v>37954</v>
      </c>
      <c r="L315" s="17"/>
    </row>
    <row r="316" spans="1:12" x14ac:dyDescent="0.25">
      <c r="A316" s="16" t="s">
        <v>218</v>
      </c>
      <c r="B316" s="16">
        <v>95</v>
      </c>
      <c r="C316" s="17">
        <v>37941</v>
      </c>
      <c r="L316" s="17"/>
    </row>
    <row r="317" spans="1:12" x14ac:dyDescent="0.25">
      <c r="A317" s="16" t="s">
        <v>218</v>
      </c>
      <c r="B317" s="16">
        <v>97</v>
      </c>
      <c r="C317" s="17">
        <v>37893</v>
      </c>
      <c r="L317" s="17"/>
    </row>
    <row r="318" spans="1:12" x14ac:dyDescent="0.25">
      <c r="A318" s="16" t="s">
        <v>218</v>
      </c>
      <c r="B318" s="16">
        <v>120</v>
      </c>
      <c r="C318" s="17">
        <v>37882</v>
      </c>
      <c r="L318" s="17"/>
    </row>
    <row r="319" spans="1:12" x14ac:dyDescent="0.25">
      <c r="A319" s="16" t="s">
        <v>218</v>
      </c>
      <c r="B319" s="16">
        <v>135</v>
      </c>
      <c r="C319" s="17">
        <v>37855</v>
      </c>
      <c r="L319" s="17"/>
    </row>
    <row r="320" spans="1:12" x14ac:dyDescent="0.25">
      <c r="A320" s="16" t="s">
        <v>218</v>
      </c>
      <c r="B320" s="16">
        <v>140</v>
      </c>
      <c r="C320" s="17">
        <v>37818</v>
      </c>
      <c r="L320" s="17"/>
    </row>
    <row r="321" spans="1:12" x14ac:dyDescent="0.25">
      <c r="A321" s="16" t="s">
        <v>218</v>
      </c>
      <c r="B321" s="16">
        <v>80</v>
      </c>
      <c r="C321" s="17">
        <v>37791</v>
      </c>
      <c r="L321" s="17"/>
    </row>
    <row r="322" spans="1:12" x14ac:dyDescent="0.25">
      <c r="A322" s="16" t="s">
        <v>218</v>
      </c>
      <c r="B322" s="16">
        <v>105</v>
      </c>
      <c r="C322" s="17">
        <v>37741</v>
      </c>
      <c r="L322" s="17"/>
    </row>
    <row r="323" spans="1:12" x14ac:dyDescent="0.25">
      <c r="A323" s="16" t="s">
        <v>218</v>
      </c>
      <c r="B323" s="16">
        <v>84</v>
      </c>
      <c r="C323" s="17">
        <v>37725</v>
      </c>
      <c r="L323" s="17"/>
    </row>
    <row r="324" spans="1:12" x14ac:dyDescent="0.25">
      <c r="A324" s="16" t="s">
        <v>218</v>
      </c>
      <c r="B324" s="16">
        <v>110</v>
      </c>
      <c r="C324" s="17">
        <v>37716</v>
      </c>
      <c r="L324" s="17"/>
    </row>
    <row r="325" spans="1:12" x14ac:dyDescent="0.25">
      <c r="A325" s="16" t="s">
        <v>218</v>
      </c>
      <c r="B325" s="16">
        <v>177</v>
      </c>
      <c r="C325" s="17">
        <v>37699</v>
      </c>
      <c r="L325" s="17"/>
    </row>
    <row r="326" spans="1:12" x14ac:dyDescent="0.25">
      <c r="A326" s="16" t="s">
        <v>218</v>
      </c>
      <c r="B326" s="16">
        <v>75</v>
      </c>
      <c r="C326" s="17">
        <v>37642</v>
      </c>
      <c r="L326" s="17"/>
    </row>
    <row r="327" spans="1:12" x14ac:dyDescent="0.25">
      <c r="A327" s="16" t="s">
        <v>218</v>
      </c>
      <c r="B327" s="16">
        <v>98</v>
      </c>
      <c r="C327" s="17">
        <v>37609</v>
      </c>
      <c r="L327" s="17"/>
    </row>
    <row r="328" spans="1:12" x14ac:dyDescent="0.25">
      <c r="A328" s="16" t="s">
        <v>218</v>
      </c>
      <c r="B328" s="16">
        <v>120</v>
      </c>
      <c r="C328" s="17">
        <v>37561</v>
      </c>
      <c r="L328" s="17"/>
    </row>
    <row r="329" spans="1:12" x14ac:dyDescent="0.25">
      <c r="A329" s="16" t="s">
        <v>218</v>
      </c>
      <c r="B329" s="16">
        <v>110</v>
      </c>
      <c r="C329" s="17">
        <v>37462</v>
      </c>
      <c r="L329" s="17"/>
    </row>
    <row r="330" spans="1:12" x14ac:dyDescent="0.25">
      <c r="A330" s="16" t="s">
        <v>218</v>
      </c>
      <c r="B330" s="16">
        <v>98</v>
      </c>
      <c r="C330" s="17">
        <v>37452</v>
      </c>
      <c r="L330" s="17"/>
    </row>
    <row r="331" spans="1:12" x14ac:dyDescent="0.25">
      <c r="A331" s="16" t="s">
        <v>218</v>
      </c>
      <c r="B331" s="16">
        <v>120</v>
      </c>
      <c r="C331" s="17">
        <v>37385</v>
      </c>
      <c r="L331" s="17"/>
    </row>
    <row r="332" spans="1:12" x14ac:dyDescent="0.25">
      <c r="A332" s="16" t="s">
        <v>218</v>
      </c>
      <c r="B332" s="16">
        <v>80</v>
      </c>
      <c r="C332" s="17">
        <v>37271</v>
      </c>
      <c r="L332" s="17"/>
    </row>
    <row r="333" spans="1:12" x14ac:dyDescent="0.25">
      <c r="A333" s="16" t="s">
        <v>218</v>
      </c>
      <c r="B333" s="16">
        <v>85</v>
      </c>
      <c r="C333" s="17">
        <v>37243</v>
      </c>
      <c r="L333" s="17"/>
    </row>
    <row r="334" spans="1:12" x14ac:dyDescent="0.25">
      <c r="A334" s="16" t="s">
        <v>218</v>
      </c>
      <c r="B334" s="16">
        <v>110</v>
      </c>
      <c r="C334" s="17">
        <v>37155</v>
      </c>
      <c r="L334" s="17"/>
    </row>
    <row r="335" spans="1:12" x14ac:dyDescent="0.25">
      <c r="A335" s="16" t="s">
        <v>218</v>
      </c>
      <c r="B335" s="16">
        <v>70</v>
      </c>
      <c r="C335" s="17">
        <v>37057</v>
      </c>
      <c r="L335" s="17"/>
    </row>
    <row r="336" spans="1:12" x14ac:dyDescent="0.25">
      <c r="A336" s="16" t="s">
        <v>218</v>
      </c>
      <c r="B336" s="16">
        <v>86</v>
      </c>
      <c r="C336" s="17">
        <v>37000</v>
      </c>
      <c r="L336" s="17"/>
    </row>
    <row r="337" spans="1:12" x14ac:dyDescent="0.25">
      <c r="A337" s="16" t="s">
        <v>218</v>
      </c>
      <c r="B337" s="16">
        <v>140</v>
      </c>
      <c r="C337" s="17">
        <v>36984</v>
      </c>
      <c r="L337" s="17"/>
    </row>
    <row r="338" spans="1:12" x14ac:dyDescent="0.25">
      <c r="A338" s="16" t="s">
        <v>218</v>
      </c>
      <c r="B338" s="16">
        <v>60</v>
      </c>
      <c r="C338" s="17">
        <v>36970</v>
      </c>
      <c r="L338" s="17"/>
    </row>
    <row r="339" spans="1:12" x14ac:dyDescent="0.25">
      <c r="A339" s="16" t="s">
        <v>218</v>
      </c>
      <c r="B339" s="16">
        <v>157</v>
      </c>
      <c r="C339" s="17">
        <v>36967</v>
      </c>
      <c r="L339" s="17"/>
    </row>
    <row r="340" spans="1:12" x14ac:dyDescent="0.25">
      <c r="A340" s="16" t="s">
        <v>218</v>
      </c>
      <c r="B340" s="16">
        <v>114</v>
      </c>
      <c r="C340" s="17">
        <v>36894</v>
      </c>
      <c r="L340" s="17"/>
    </row>
    <row r="341" spans="1:12" x14ac:dyDescent="0.25">
      <c r="A341" s="16" t="s">
        <v>218</v>
      </c>
      <c r="B341" s="16">
        <v>120</v>
      </c>
      <c r="C341" s="17">
        <v>36796</v>
      </c>
      <c r="L341" s="17"/>
    </row>
    <row r="342" spans="1:12" x14ac:dyDescent="0.25">
      <c r="A342" s="16" t="s">
        <v>218</v>
      </c>
      <c r="B342" s="16">
        <v>115</v>
      </c>
      <c r="C342" s="17">
        <v>36676</v>
      </c>
      <c r="L342" s="17"/>
    </row>
    <row r="343" spans="1:12" x14ac:dyDescent="0.25">
      <c r="A343" s="16" t="s">
        <v>218</v>
      </c>
      <c r="B343" s="16">
        <v>132</v>
      </c>
      <c r="C343" s="17">
        <v>36594</v>
      </c>
      <c r="L343" s="17"/>
    </row>
    <row r="344" spans="1:12" x14ac:dyDescent="0.25">
      <c r="A344" s="16" t="s">
        <v>218</v>
      </c>
      <c r="B344" s="16">
        <v>102</v>
      </c>
      <c r="C344" s="17">
        <v>36550</v>
      </c>
      <c r="L344" s="17"/>
    </row>
    <row r="345" spans="1:12" x14ac:dyDescent="0.25">
      <c r="A345" s="16" t="s">
        <v>218</v>
      </c>
      <c r="B345" s="16">
        <v>125</v>
      </c>
      <c r="C345" s="17">
        <v>36469</v>
      </c>
      <c r="L345" s="17"/>
    </row>
    <row r="346" spans="1:12" x14ac:dyDescent="0.25">
      <c r="A346" s="16" t="s">
        <v>218</v>
      </c>
      <c r="B346" s="16">
        <v>100</v>
      </c>
      <c r="C346" s="17">
        <v>36411</v>
      </c>
      <c r="L346" s="17"/>
    </row>
    <row r="347" spans="1:12" x14ac:dyDescent="0.25">
      <c r="A347" s="16" t="s">
        <v>218</v>
      </c>
      <c r="B347" s="16">
        <v>104</v>
      </c>
      <c r="C347" s="17">
        <v>36397</v>
      </c>
      <c r="L347" s="17"/>
    </row>
    <row r="348" spans="1:12" x14ac:dyDescent="0.25">
      <c r="A348" s="16" t="s">
        <v>218</v>
      </c>
      <c r="B348" s="16">
        <v>100</v>
      </c>
      <c r="C348" s="17">
        <v>36395</v>
      </c>
      <c r="L348" s="17"/>
    </row>
    <row r="349" spans="1:12" x14ac:dyDescent="0.25">
      <c r="A349" s="16" t="s">
        <v>218</v>
      </c>
      <c r="B349" s="16">
        <v>78</v>
      </c>
      <c r="C349" s="17">
        <v>36355</v>
      </c>
      <c r="L349" s="17"/>
    </row>
    <row r="350" spans="1:12" x14ac:dyDescent="0.25">
      <c r="A350" s="16" t="s">
        <v>218</v>
      </c>
      <c r="B350" s="16">
        <v>69</v>
      </c>
      <c r="C350" s="17">
        <v>36159</v>
      </c>
      <c r="L350" s="17"/>
    </row>
    <row r="351" spans="1:12" x14ac:dyDescent="0.25">
      <c r="A351" s="16" t="s">
        <v>218</v>
      </c>
      <c r="B351" s="16">
        <v>70</v>
      </c>
      <c r="C351" s="17">
        <v>36147</v>
      </c>
      <c r="L351" s="17"/>
    </row>
    <row r="352" spans="1:12" x14ac:dyDescent="0.25">
      <c r="A352" s="16" t="s">
        <v>218</v>
      </c>
      <c r="B352" s="16">
        <v>117</v>
      </c>
      <c r="C352" s="17">
        <v>36049</v>
      </c>
      <c r="L352" s="17"/>
    </row>
    <row r="353" spans="1:12" x14ac:dyDescent="0.25">
      <c r="A353" s="16" t="s">
        <v>218</v>
      </c>
      <c r="B353" s="16">
        <v>70</v>
      </c>
      <c r="C353" s="17">
        <v>35947</v>
      </c>
      <c r="L353" s="17"/>
    </row>
    <row r="354" spans="1:12" x14ac:dyDescent="0.25">
      <c r="A354" s="16" t="s">
        <v>218</v>
      </c>
      <c r="B354" s="16">
        <v>120</v>
      </c>
      <c r="C354" s="17">
        <v>35908</v>
      </c>
      <c r="L354" s="17"/>
    </row>
    <row r="355" spans="1:12" x14ac:dyDescent="0.25">
      <c r="A355" s="16" t="s">
        <v>218</v>
      </c>
      <c r="B355" s="16">
        <v>105</v>
      </c>
      <c r="C355" s="17">
        <v>35886</v>
      </c>
      <c r="L355" s="17"/>
    </row>
    <row r="356" spans="1:12" x14ac:dyDescent="0.25">
      <c r="A356" s="16" t="s">
        <v>218</v>
      </c>
      <c r="B356" s="16">
        <v>90</v>
      </c>
      <c r="C356" s="17">
        <v>35855</v>
      </c>
      <c r="L356" s="17"/>
    </row>
    <row r="357" spans="1:12" x14ac:dyDescent="0.25">
      <c r="A357" s="16" t="s">
        <v>218</v>
      </c>
      <c r="B357" s="16">
        <v>100</v>
      </c>
      <c r="C357" s="17">
        <v>35855</v>
      </c>
      <c r="L357" s="17"/>
    </row>
    <row r="358" spans="1:12" x14ac:dyDescent="0.25">
      <c r="A358" s="16" t="s">
        <v>218</v>
      </c>
      <c r="B358" s="16">
        <v>128</v>
      </c>
      <c r="C358" s="17">
        <v>35796</v>
      </c>
      <c r="L358" s="17"/>
    </row>
    <row r="359" spans="1:12" x14ac:dyDescent="0.25">
      <c r="A359" s="16" t="s">
        <v>218</v>
      </c>
      <c r="B359" s="16">
        <v>126</v>
      </c>
      <c r="C359" s="17">
        <v>35796</v>
      </c>
      <c r="L359" s="17"/>
    </row>
    <row r="360" spans="1:12" x14ac:dyDescent="0.25">
      <c r="A360" s="16" t="s">
        <v>218</v>
      </c>
      <c r="B360" s="16">
        <v>120</v>
      </c>
      <c r="C360" s="17">
        <v>35704</v>
      </c>
      <c r="L360" s="17"/>
    </row>
    <row r="361" spans="1:12" x14ac:dyDescent="0.25">
      <c r="A361" s="16" t="s">
        <v>218</v>
      </c>
      <c r="B361" s="16">
        <v>77</v>
      </c>
      <c r="C361" s="17">
        <v>35674</v>
      </c>
      <c r="L361" s="17"/>
    </row>
    <row r="362" spans="1:12" x14ac:dyDescent="0.25">
      <c r="A362" s="16" t="s">
        <v>218</v>
      </c>
      <c r="B362" s="16">
        <v>135</v>
      </c>
      <c r="C362" s="17">
        <v>35643</v>
      </c>
      <c r="L362" s="17"/>
    </row>
    <row r="363" spans="1:12" x14ac:dyDescent="0.25">
      <c r="A363" s="16" t="s">
        <v>218</v>
      </c>
      <c r="B363" s="16">
        <v>130</v>
      </c>
      <c r="C363" s="17">
        <v>35643</v>
      </c>
      <c r="L363" s="17"/>
    </row>
    <row r="364" spans="1:12" x14ac:dyDescent="0.25">
      <c r="A364" s="16" t="s">
        <v>218</v>
      </c>
      <c r="B364" s="16">
        <v>129</v>
      </c>
      <c r="C364" s="17">
        <v>35612</v>
      </c>
      <c r="L364" s="17"/>
    </row>
    <row r="365" spans="1:12" x14ac:dyDescent="0.25">
      <c r="A365" s="16" t="s">
        <v>218</v>
      </c>
      <c r="B365" s="16">
        <v>86</v>
      </c>
      <c r="C365" s="17">
        <v>35551</v>
      </c>
      <c r="L365" s="17"/>
    </row>
    <row r="366" spans="1:12" x14ac:dyDescent="0.25">
      <c r="A366" s="16" t="s">
        <v>218</v>
      </c>
      <c r="B366" s="16">
        <v>90</v>
      </c>
      <c r="C366" s="17">
        <v>35353</v>
      </c>
      <c r="L366" s="17"/>
    </row>
    <row r="367" spans="1:12" x14ac:dyDescent="0.25">
      <c r="A367" s="16" t="s">
        <v>218</v>
      </c>
      <c r="B367" s="16">
        <v>140</v>
      </c>
      <c r="C367" s="17">
        <v>35339</v>
      </c>
      <c r="L367" s="17"/>
    </row>
    <row r="368" spans="1:12" x14ac:dyDescent="0.25">
      <c r="A368" s="16" t="s">
        <v>218</v>
      </c>
      <c r="B368" s="16">
        <v>75</v>
      </c>
      <c r="C368" s="17">
        <v>35309</v>
      </c>
      <c r="L368" s="17"/>
    </row>
    <row r="369" spans="1:12" x14ac:dyDescent="0.25">
      <c r="A369" s="16" t="s">
        <v>218</v>
      </c>
      <c r="B369" s="16">
        <v>141</v>
      </c>
      <c r="C369" s="17">
        <v>35309</v>
      </c>
      <c r="L369" s="17"/>
    </row>
    <row r="370" spans="1:12" x14ac:dyDescent="0.25">
      <c r="A370" s="16" t="s">
        <v>218</v>
      </c>
      <c r="B370" s="16">
        <v>86</v>
      </c>
      <c r="C370" s="17">
        <v>35278</v>
      </c>
      <c r="L370" s="17"/>
    </row>
    <row r="371" spans="1:12" x14ac:dyDescent="0.25">
      <c r="A371" s="16" t="s">
        <v>218</v>
      </c>
      <c r="B371" s="16">
        <v>126</v>
      </c>
      <c r="C371" s="17">
        <v>35247</v>
      </c>
      <c r="L371" s="17"/>
    </row>
    <row r="372" spans="1:12" x14ac:dyDescent="0.25">
      <c r="A372" s="16" t="s">
        <v>218</v>
      </c>
      <c r="B372" s="16">
        <v>105</v>
      </c>
      <c r="C372" s="17">
        <v>35247</v>
      </c>
      <c r="L372" s="17"/>
    </row>
    <row r="373" spans="1:12" x14ac:dyDescent="0.25">
      <c r="A373" s="16" t="s">
        <v>218</v>
      </c>
      <c r="B373" s="16">
        <v>104</v>
      </c>
      <c r="C373" s="17">
        <v>35238</v>
      </c>
      <c r="L373" s="17"/>
    </row>
    <row r="374" spans="1:12" x14ac:dyDescent="0.25">
      <c r="A374" s="16" t="s">
        <v>218</v>
      </c>
      <c r="B374" s="16">
        <v>140</v>
      </c>
      <c r="C374" s="17">
        <v>35158</v>
      </c>
      <c r="L374" s="17"/>
    </row>
    <row r="375" spans="1:12" x14ac:dyDescent="0.25">
      <c r="A375" s="16" t="s">
        <v>218</v>
      </c>
      <c r="B375" s="16">
        <v>90</v>
      </c>
      <c r="C375" s="17">
        <v>35156</v>
      </c>
      <c r="L375" s="17"/>
    </row>
    <row r="376" spans="1:12" x14ac:dyDescent="0.25">
      <c r="A376" s="16" t="s">
        <v>218</v>
      </c>
      <c r="B376" s="16">
        <v>100</v>
      </c>
      <c r="C376" s="17">
        <v>35156</v>
      </c>
      <c r="L376" s="17"/>
    </row>
    <row r="377" spans="1:12" x14ac:dyDescent="0.25">
      <c r="A377" s="16" t="s">
        <v>218</v>
      </c>
      <c r="B377" s="16">
        <v>116</v>
      </c>
      <c r="C377" s="17">
        <v>35156</v>
      </c>
      <c r="L377" s="17"/>
    </row>
    <row r="378" spans="1:12" x14ac:dyDescent="0.25">
      <c r="A378" s="16" t="s">
        <v>218</v>
      </c>
      <c r="B378" s="16">
        <v>80</v>
      </c>
      <c r="C378" s="17">
        <v>35110</v>
      </c>
      <c r="L378" s="17"/>
    </row>
    <row r="379" spans="1:12" x14ac:dyDescent="0.25">
      <c r="A379" s="16" t="s">
        <v>218</v>
      </c>
      <c r="B379" s="16">
        <v>120</v>
      </c>
      <c r="C379" s="17">
        <v>35079</v>
      </c>
      <c r="L379" s="17"/>
    </row>
    <row r="380" spans="1:12" x14ac:dyDescent="0.25">
      <c r="A380" s="16" t="s">
        <v>218</v>
      </c>
      <c r="B380" s="16">
        <v>140</v>
      </c>
      <c r="C380" s="17">
        <v>35079</v>
      </c>
      <c r="L380" s="17"/>
    </row>
    <row r="381" spans="1:12" x14ac:dyDescent="0.25">
      <c r="A381" s="16" t="s">
        <v>218</v>
      </c>
      <c r="B381" s="16">
        <v>70</v>
      </c>
      <c r="C381" s="17">
        <v>35065</v>
      </c>
      <c r="L381" s="17"/>
    </row>
    <row r="382" spans="1:12" x14ac:dyDescent="0.25">
      <c r="A382" s="16" t="s">
        <v>218</v>
      </c>
      <c r="B382" s="16">
        <v>114</v>
      </c>
      <c r="C382" s="17">
        <v>35004</v>
      </c>
      <c r="L382" s="17"/>
    </row>
    <row r="383" spans="1:12" x14ac:dyDescent="0.25">
      <c r="A383" s="16" t="s">
        <v>218</v>
      </c>
      <c r="B383" s="16">
        <v>110</v>
      </c>
      <c r="C383" s="17">
        <v>34912</v>
      </c>
      <c r="L383" s="17"/>
    </row>
    <row r="384" spans="1:12" x14ac:dyDescent="0.25">
      <c r="A384" s="16" t="s">
        <v>218</v>
      </c>
      <c r="B384" s="16">
        <v>80</v>
      </c>
      <c r="C384" s="17">
        <v>34908</v>
      </c>
      <c r="L384" s="17"/>
    </row>
    <row r="385" spans="1:12" x14ac:dyDescent="0.25">
      <c r="A385" s="16" t="s">
        <v>218</v>
      </c>
      <c r="B385" s="16">
        <v>97</v>
      </c>
      <c r="C385" s="17">
        <v>34881</v>
      </c>
      <c r="L385" s="17"/>
    </row>
    <row r="386" spans="1:12" x14ac:dyDescent="0.25">
      <c r="A386" s="16" t="s">
        <v>218</v>
      </c>
      <c r="B386" s="16">
        <v>70</v>
      </c>
      <c r="C386" s="17">
        <v>34880</v>
      </c>
      <c r="L386" s="17"/>
    </row>
    <row r="387" spans="1:12" x14ac:dyDescent="0.25">
      <c r="A387" s="16" t="s">
        <v>218</v>
      </c>
      <c r="B387" s="16">
        <v>131</v>
      </c>
      <c r="C387" s="17">
        <v>34851</v>
      </c>
      <c r="L387" s="17"/>
    </row>
    <row r="388" spans="1:12" x14ac:dyDescent="0.25">
      <c r="A388" s="16" t="s">
        <v>218</v>
      </c>
      <c r="B388" s="16">
        <v>80</v>
      </c>
      <c r="C388" s="17">
        <v>34841</v>
      </c>
      <c r="L388" s="17"/>
    </row>
    <row r="389" spans="1:12" x14ac:dyDescent="0.25">
      <c r="A389" s="16" t="s">
        <v>218</v>
      </c>
      <c r="B389" s="16">
        <v>103</v>
      </c>
      <c r="C389" s="17">
        <v>34820</v>
      </c>
      <c r="L389" s="17"/>
    </row>
    <row r="390" spans="1:12" x14ac:dyDescent="0.25">
      <c r="A390" s="16" t="s">
        <v>218</v>
      </c>
      <c r="B390" s="16">
        <v>122</v>
      </c>
      <c r="C390" s="17">
        <v>34790</v>
      </c>
      <c r="L390" s="17"/>
    </row>
    <row r="391" spans="1:12" x14ac:dyDescent="0.25">
      <c r="A391" s="16" t="s">
        <v>218</v>
      </c>
      <c r="B391" s="16">
        <v>95</v>
      </c>
      <c r="C391" s="17">
        <v>34790</v>
      </c>
      <c r="L391" s="17"/>
    </row>
    <row r="392" spans="1:12" x14ac:dyDescent="0.25">
      <c r="A392" s="16" t="s">
        <v>218</v>
      </c>
      <c r="B392" s="16">
        <v>140</v>
      </c>
      <c r="C392" s="17">
        <v>34731</v>
      </c>
      <c r="L392" s="17"/>
    </row>
    <row r="393" spans="1:12" x14ac:dyDescent="0.25">
      <c r="A393" s="16" t="s">
        <v>218</v>
      </c>
      <c r="B393" s="16">
        <v>180</v>
      </c>
      <c r="C393" s="17">
        <v>34731</v>
      </c>
      <c r="L393" s="17"/>
    </row>
    <row r="394" spans="1:12" x14ac:dyDescent="0.25">
      <c r="A394" s="16" t="s">
        <v>218</v>
      </c>
      <c r="B394" s="16">
        <v>112</v>
      </c>
      <c r="C394" s="17">
        <v>34731</v>
      </c>
      <c r="L394" s="17"/>
    </row>
    <row r="395" spans="1:12" x14ac:dyDescent="0.25">
      <c r="A395" s="16" t="s">
        <v>218</v>
      </c>
      <c r="B395" s="16">
        <v>100</v>
      </c>
      <c r="C395" s="17">
        <v>34731</v>
      </c>
      <c r="L395" s="17"/>
    </row>
    <row r="396" spans="1:12" x14ac:dyDescent="0.25">
      <c r="A396" s="16" t="s">
        <v>218</v>
      </c>
      <c r="B396" s="16">
        <v>115</v>
      </c>
      <c r="C396" s="17">
        <v>34700</v>
      </c>
      <c r="L396" s="17"/>
    </row>
    <row r="397" spans="1:12" x14ac:dyDescent="0.25">
      <c r="A397" s="16" t="s">
        <v>218</v>
      </c>
      <c r="B397" s="16">
        <v>121</v>
      </c>
      <c r="C397" s="17">
        <v>34669</v>
      </c>
      <c r="L397" s="17"/>
    </row>
    <row r="398" spans="1:12" x14ac:dyDescent="0.25">
      <c r="A398" s="16" t="s">
        <v>218</v>
      </c>
      <c r="B398" s="16">
        <v>70</v>
      </c>
      <c r="C398" s="17">
        <v>34669</v>
      </c>
      <c r="L398" s="17"/>
    </row>
    <row r="399" spans="1:12" x14ac:dyDescent="0.25">
      <c r="A399" s="16" t="s">
        <v>218</v>
      </c>
      <c r="B399" s="16">
        <v>140</v>
      </c>
      <c r="C399" s="17">
        <v>34648</v>
      </c>
      <c r="L399" s="17"/>
    </row>
    <row r="400" spans="1:12" x14ac:dyDescent="0.25">
      <c r="A400" s="16" t="s">
        <v>218</v>
      </c>
      <c r="B400" s="16">
        <v>120</v>
      </c>
      <c r="C400" s="17">
        <v>34639</v>
      </c>
      <c r="L400" s="17"/>
    </row>
    <row r="401" spans="1:12" x14ac:dyDescent="0.25">
      <c r="A401" s="16" t="s">
        <v>218</v>
      </c>
      <c r="B401" s="16">
        <v>95</v>
      </c>
      <c r="C401" s="17">
        <v>34592</v>
      </c>
      <c r="L401" s="17"/>
    </row>
    <row r="402" spans="1:12" x14ac:dyDescent="0.25">
      <c r="A402" s="16" t="s">
        <v>218</v>
      </c>
      <c r="B402" s="16">
        <v>125</v>
      </c>
      <c r="C402" s="17">
        <v>34578</v>
      </c>
      <c r="L402" s="17"/>
    </row>
    <row r="403" spans="1:12" x14ac:dyDescent="0.25">
      <c r="A403" s="16" t="s">
        <v>218</v>
      </c>
      <c r="B403" s="16">
        <v>85</v>
      </c>
      <c r="C403" s="17">
        <v>34578</v>
      </c>
      <c r="L403" s="17"/>
    </row>
    <row r="404" spans="1:12" x14ac:dyDescent="0.25">
      <c r="A404" s="16" t="s">
        <v>218</v>
      </c>
      <c r="B404" s="16">
        <v>115</v>
      </c>
      <c r="C404" s="17">
        <v>34578</v>
      </c>
      <c r="L404" s="17"/>
    </row>
    <row r="405" spans="1:12" x14ac:dyDescent="0.25">
      <c r="A405" s="16" t="s">
        <v>218</v>
      </c>
      <c r="B405" s="16">
        <v>84</v>
      </c>
      <c r="C405" s="17">
        <v>34578</v>
      </c>
      <c r="L405" s="17"/>
    </row>
    <row r="406" spans="1:12" x14ac:dyDescent="0.25">
      <c r="A406" s="16" t="s">
        <v>218</v>
      </c>
      <c r="B406" s="16">
        <v>124</v>
      </c>
      <c r="C406" s="17">
        <v>34578</v>
      </c>
      <c r="L406" s="17"/>
    </row>
    <row r="407" spans="1:12" x14ac:dyDescent="0.25">
      <c r="A407" s="16" t="s">
        <v>218</v>
      </c>
      <c r="B407" s="16">
        <v>105</v>
      </c>
      <c r="C407" s="17">
        <v>34561</v>
      </c>
      <c r="L407" s="17"/>
    </row>
    <row r="408" spans="1:12" x14ac:dyDescent="0.25">
      <c r="A408" s="16" t="s">
        <v>218</v>
      </c>
      <c r="B408" s="16">
        <v>100</v>
      </c>
      <c r="C408" s="17">
        <v>34547</v>
      </c>
      <c r="L408" s="17"/>
    </row>
    <row r="409" spans="1:12" x14ac:dyDescent="0.25">
      <c r="A409" s="16" t="s">
        <v>218</v>
      </c>
      <c r="B409" s="16">
        <v>80</v>
      </c>
      <c r="C409" s="17">
        <v>34530</v>
      </c>
      <c r="L409" s="17"/>
    </row>
    <row r="410" spans="1:12" x14ac:dyDescent="0.25">
      <c r="A410" s="16" t="s">
        <v>218</v>
      </c>
      <c r="B410" s="16">
        <v>98</v>
      </c>
      <c r="C410" s="17">
        <v>34486</v>
      </c>
      <c r="L410" s="17"/>
    </row>
    <row r="411" spans="1:12" x14ac:dyDescent="0.25">
      <c r="A411" s="16" t="s">
        <v>218</v>
      </c>
      <c r="B411" s="16">
        <v>94</v>
      </c>
      <c r="C411" s="17">
        <v>34394</v>
      </c>
      <c r="L411" s="17"/>
    </row>
    <row r="412" spans="1:12" x14ac:dyDescent="0.25">
      <c r="A412" s="16" t="s">
        <v>218</v>
      </c>
      <c r="B412" s="16">
        <v>100</v>
      </c>
      <c r="C412" s="17">
        <v>34335</v>
      </c>
      <c r="L412" s="17"/>
    </row>
    <row r="413" spans="1:12" x14ac:dyDescent="0.25">
      <c r="A413" s="16" t="s">
        <v>218</v>
      </c>
      <c r="B413" s="16">
        <v>70</v>
      </c>
      <c r="C413" s="17">
        <v>34335</v>
      </c>
      <c r="L413" s="17"/>
    </row>
    <row r="414" spans="1:12" x14ac:dyDescent="0.25">
      <c r="A414" s="16" t="s">
        <v>218</v>
      </c>
      <c r="B414" s="16">
        <v>88</v>
      </c>
      <c r="C414" s="17">
        <v>34304</v>
      </c>
      <c r="L414" s="17"/>
    </row>
    <row r="415" spans="1:12" x14ac:dyDescent="0.25">
      <c r="A415" s="16" t="s">
        <v>218</v>
      </c>
      <c r="B415" s="16">
        <v>140</v>
      </c>
      <c r="C415" s="17">
        <v>34304</v>
      </c>
      <c r="L415" s="17"/>
    </row>
    <row r="416" spans="1:12" x14ac:dyDescent="0.25">
      <c r="A416" s="16" t="s">
        <v>218</v>
      </c>
      <c r="B416" s="16">
        <v>120</v>
      </c>
      <c r="C416" s="17">
        <v>34292</v>
      </c>
      <c r="L416" s="17"/>
    </row>
    <row r="417" spans="1:12" x14ac:dyDescent="0.25">
      <c r="A417" s="16" t="s">
        <v>218</v>
      </c>
      <c r="B417" s="16">
        <v>100</v>
      </c>
      <c r="C417" s="17">
        <v>34274</v>
      </c>
      <c r="L417" s="17"/>
    </row>
    <row r="418" spans="1:12" x14ac:dyDescent="0.25">
      <c r="A418" s="16" t="s">
        <v>218</v>
      </c>
      <c r="B418" s="16">
        <v>105</v>
      </c>
      <c r="C418" s="17">
        <v>34274</v>
      </c>
      <c r="L418" s="17"/>
    </row>
    <row r="419" spans="1:12" x14ac:dyDescent="0.25">
      <c r="A419" s="16" t="s">
        <v>218</v>
      </c>
      <c r="B419" s="16">
        <v>155</v>
      </c>
      <c r="C419" s="17">
        <v>34274</v>
      </c>
      <c r="L419" s="17"/>
    </row>
    <row r="420" spans="1:12" x14ac:dyDescent="0.25">
      <c r="A420" s="16" t="s">
        <v>218</v>
      </c>
      <c r="B420" s="16">
        <v>108</v>
      </c>
      <c r="C420" s="17">
        <v>34213</v>
      </c>
      <c r="L420" s="17"/>
    </row>
    <row r="421" spans="1:12" x14ac:dyDescent="0.25">
      <c r="A421" s="16" t="s">
        <v>218</v>
      </c>
      <c r="B421" s="16">
        <v>112</v>
      </c>
      <c r="C421" s="17">
        <v>34213</v>
      </c>
      <c r="L421" s="17"/>
    </row>
    <row r="422" spans="1:12" x14ac:dyDescent="0.25">
      <c r="A422" s="16" t="s">
        <v>218</v>
      </c>
      <c r="B422" s="16">
        <v>110</v>
      </c>
      <c r="C422" s="17">
        <v>34122</v>
      </c>
      <c r="L422" s="17"/>
    </row>
    <row r="423" spans="1:12" x14ac:dyDescent="0.25">
      <c r="A423" s="16" t="s">
        <v>218</v>
      </c>
      <c r="B423" s="16">
        <v>138</v>
      </c>
      <c r="C423" s="17">
        <v>34121</v>
      </c>
      <c r="L423" s="17"/>
    </row>
    <row r="424" spans="1:12" x14ac:dyDescent="0.25">
      <c r="A424" s="16" t="s">
        <v>218</v>
      </c>
      <c r="B424" s="16">
        <v>173</v>
      </c>
      <c r="C424" s="17">
        <v>34106</v>
      </c>
      <c r="L424" s="17"/>
    </row>
    <row r="425" spans="1:12" x14ac:dyDescent="0.25">
      <c r="A425" s="16" t="s">
        <v>218</v>
      </c>
      <c r="B425" s="16">
        <v>142</v>
      </c>
      <c r="C425" s="17">
        <v>34029</v>
      </c>
      <c r="L425" s="17"/>
    </row>
    <row r="426" spans="1:12" x14ac:dyDescent="0.25">
      <c r="A426" s="16" t="s">
        <v>218</v>
      </c>
      <c r="B426" s="16">
        <v>89</v>
      </c>
      <c r="C426" s="17">
        <v>34029</v>
      </c>
      <c r="L426" s="17"/>
    </row>
    <row r="427" spans="1:12" x14ac:dyDescent="0.25">
      <c r="A427" s="16" t="s">
        <v>218</v>
      </c>
      <c r="B427" s="16">
        <v>85</v>
      </c>
      <c r="C427" s="17">
        <v>33856</v>
      </c>
      <c r="L427" s="17"/>
    </row>
    <row r="428" spans="1:12" x14ac:dyDescent="0.25">
      <c r="A428" s="16" t="s">
        <v>218</v>
      </c>
      <c r="B428" s="16">
        <v>140</v>
      </c>
      <c r="C428" s="17">
        <v>33848</v>
      </c>
      <c r="L428" s="17"/>
    </row>
    <row r="429" spans="1:12" x14ac:dyDescent="0.25">
      <c r="A429" s="16" t="s">
        <v>218</v>
      </c>
      <c r="B429" s="16">
        <v>119</v>
      </c>
      <c r="C429" s="17">
        <v>33822</v>
      </c>
      <c r="L429" s="17"/>
    </row>
    <row r="430" spans="1:12" x14ac:dyDescent="0.25">
      <c r="A430" s="16" t="s">
        <v>218</v>
      </c>
      <c r="B430" s="16">
        <v>150</v>
      </c>
      <c r="C430" s="17">
        <v>33786</v>
      </c>
      <c r="L430" s="17"/>
    </row>
    <row r="431" spans="1:12" x14ac:dyDescent="0.25">
      <c r="A431" s="16" t="s">
        <v>218</v>
      </c>
      <c r="B431" s="16">
        <v>111</v>
      </c>
      <c r="C431" s="17">
        <v>33739</v>
      </c>
      <c r="L431" s="17"/>
    </row>
    <row r="432" spans="1:12" x14ac:dyDescent="0.25">
      <c r="A432" s="16" t="s">
        <v>218</v>
      </c>
      <c r="B432" s="16">
        <v>122</v>
      </c>
      <c r="C432" s="17">
        <v>33695</v>
      </c>
      <c r="L432" s="17"/>
    </row>
    <row r="433" spans="1:12" x14ac:dyDescent="0.25">
      <c r="A433" s="16" t="s">
        <v>218</v>
      </c>
      <c r="B433" s="16">
        <v>119</v>
      </c>
      <c r="C433" s="17">
        <v>33695</v>
      </c>
      <c r="L433" s="17"/>
    </row>
    <row r="434" spans="1:12" x14ac:dyDescent="0.25">
      <c r="A434" s="16" t="s">
        <v>218</v>
      </c>
      <c r="B434" s="16">
        <v>90</v>
      </c>
      <c r="C434" s="17">
        <v>33664</v>
      </c>
      <c r="L434" s="17"/>
    </row>
    <row r="435" spans="1:12" x14ac:dyDescent="0.25">
      <c r="A435" s="16" t="s">
        <v>218</v>
      </c>
      <c r="B435" s="16">
        <v>50</v>
      </c>
      <c r="C435" s="17">
        <v>33664</v>
      </c>
      <c r="L435" s="17"/>
    </row>
    <row r="436" spans="1:12" x14ac:dyDescent="0.25">
      <c r="A436" s="16" t="s">
        <v>218</v>
      </c>
      <c r="B436" s="16">
        <v>83</v>
      </c>
      <c r="C436" s="17">
        <v>33635</v>
      </c>
      <c r="L436" s="17"/>
    </row>
    <row r="437" spans="1:12" x14ac:dyDescent="0.25">
      <c r="A437" s="16" t="s">
        <v>218</v>
      </c>
      <c r="B437" s="16">
        <v>154</v>
      </c>
      <c r="C437" s="17">
        <v>33635</v>
      </c>
      <c r="L437" s="17"/>
    </row>
    <row r="438" spans="1:12" x14ac:dyDescent="0.25">
      <c r="A438" s="16" t="s">
        <v>218</v>
      </c>
      <c r="B438" s="16">
        <v>106</v>
      </c>
      <c r="C438" s="17">
        <v>33618</v>
      </c>
      <c r="L438" s="17"/>
    </row>
    <row r="439" spans="1:12" x14ac:dyDescent="0.25">
      <c r="A439" s="16" t="s">
        <v>218</v>
      </c>
      <c r="B439" s="16">
        <v>102</v>
      </c>
      <c r="C439" s="17">
        <v>33604</v>
      </c>
      <c r="L439" s="17"/>
    </row>
    <row r="440" spans="1:12" x14ac:dyDescent="0.25">
      <c r="A440" s="16" t="s">
        <v>218</v>
      </c>
      <c r="B440" s="16">
        <v>135</v>
      </c>
      <c r="C440" s="17">
        <v>33604</v>
      </c>
      <c r="L440" s="17"/>
    </row>
    <row r="441" spans="1:12" x14ac:dyDescent="0.25">
      <c r="A441" s="16" t="s">
        <v>218</v>
      </c>
      <c r="B441" s="16">
        <v>101</v>
      </c>
      <c r="C441" s="17">
        <v>33584</v>
      </c>
      <c r="L441" s="17"/>
    </row>
    <row r="442" spans="1:12" x14ac:dyDescent="0.25">
      <c r="A442" s="16" t="s">
        <v>218</v>
      </c>
      <c r="B442" s="16">
        <v>111</v>
      </c>
      <c r="C442" s="17">
        <v>33581</v>
      </c>
      <c r="L442" s="17"/>
    </row>
    <row r="443" spans="1:12" x14ac:dyDescent="0.25">
      <c r="A443" s="16" t="s">
        <v>218</v>
      </c>
      <c r="B443" s="16">
        <v>105</v>
      </c>
      <c r="C443" s="17">
        <v>33573</v>
      </c>
      <c r="L443" s="17"/>
    </row>
    <row r="444" spans="1:12" x14ac:dyDescent="0.25">
      <c r="A444" s="16" t="s">
        <v>218</v>
      </c>
      <c r="B444" s="16">
        <v>70</v>
      </c>
      <c r="C444" s="17">
        <v>33573</v>
      </c>
      <c r="L444" s="17"/>
    </row>
    <row r="445" spans="1:12" x14ac:dyDescent="0.25">
      <c r="A445" s="16" t="s">
        <v>218</v>
      </c>
      <c r="B445" s="16">
        <v>115</v>
      </c>
      <c r="C445" s="17">
        <v>33573</v>
      </c>
      <c r="L445" s="17"/>
    </row>
    <row r="446" spans="1:12" x14ac:dyDescent="0.25">
      <c r="A446" s="16" t="s">
        <v>218</v>
      </c>
      <c r="B446" s="16">
        <v>78</v>
      </c>
      <c r="C446" s="17">
        <v>33573</v>
      </c>
      <c r="L446" s="17"/>
    </row>
    <row r="447" spans="1:12" x14ac:dyDescent="0.25">
      <c r="A447" s="16" t="s">
        <v>218</v>
      </c>
      <c r="B447" s="16">
        <v>122</v>
      </c>
      <c r="C447" s="17">
        <v>33543</v>
      </c>
      <c r="L447" s="17"/>
    </row>
    <row r="448" spans="1:12" x14ac:dyDescent="0.25">
      <c r="A448" s="16" t="s">
        <v>218</v>
      </c>
      <c r="B448" s="16">
        <v>104</v>
      </c>
      <c r="C448" s="17">
        <v>33543</v>
      </c>
      <c r="L448" s="17"/>
    </row>
    <row r="449" spans="1:12" x14ac:dyDescent="0.25">
      <c r="A449" s="16" t="s">
        <v>218</v>
      </c>
      <c r="B449" s="16">
        <v>70</v>
      </c>
      <c r="C449" s="17">
        <v>33512</v>
      </c>
      <c r="L449" s="17"/>
    </row>
    <row r="450" spans="1:12" x14ac:dyDescent="0.25">
      <c r="A450" s="16" t="s">
        <v>218</v>
      </c>
      <c r="B450" s="16">
        <v>167</v>
      </c>
      <c r="C450" s="17">
        <v>33490</v>
      </c>
      <c r="L450" s="17"/>
    </row>
    <row r="451" spans="1:12" x14ac:dyDescent="0.25">
      <c r="A451" s="16" t="s">
        <v>218</v>
      </c>
      <c r="B451" s="16">
        <v>100</v>
      </c>
      <c r="C451" s="17">
        <v>33482</v>
      </c>
      <c r="L451" s="17"/>
    </row>
    <row r="452" spans="1:12" x14ac:dyDescent="0.25">
      <c r="A452" s="16" t="s">
        <v>218</v>
      </c>
      <c r="B452" s="16">
        <v>140</v>
      </c>
      <c r="C452" s="17">
        <v>33451</v>
      </c>
      <c r="L452" s="17"/>
    </row>
    <row r="453" spans="1:12" x14ac:dyDescent="0.25">
      <c r="A453" s="16" t="s">
        <v>218</v>
      </c>
      <c r="B453" s="16">
        <v>140</v>
      </c>
      <c r="C453" s="17">
        <v>33436</v>
      </c>
      <c r="L453" s="17"/>
    </row>
    <row r="454" spans="1:12" x14ac:dyDescent="0.25">
      <c r="A454" s="16" t="s">
        <v>218</v>
      </c>
      <c r="B454" s="16">
        <v>87</v>
      </c>
      <c r="C454" s="17">
        <v>33329</v>
      </c>
      <c r="L454" s="17"/>
    </row>
    <row r="455" spans="1:12" x14ac:dyDescent="0.25">
      <c r="A455" s="16" t="s">
        <v>218</v>
      </c>
      <c r="B455" s="16">
        <v>105</v>
      </c>
      <c r="C455" s="17">
        <v>33133</v>
      </c>
      <c r="L455" s="17"/>
    </row>
    <row r="456" spans="1:12" x14ac:dyDescent="0.25">
      <c r="A456" s="16" t="s">
        <v>218</v>
      </c>
      <c r="B456" s="16">
        <v>100</v>
      </c>
      <c r="C456" s="17">
        <v>33092</v>
      </c>
      <c r="L456" s="17"/>
    </row>
    <row r="457" spans="1:12" x14ac:dyDescent="0.25">
      <c r="A457" s="16" t="s">
        <v>218</v>
      </c>
      <c r="B457" s="16">
        <v>140</v>
      </c>
      <c r="C457" s="17">
        <v>33086</v>
      </c>
      <c r="L457" s="17"/>
    </row>
    <row r="458" spans="1:12" x14ac:dyDescent="0.25">
      <c r="A458" s="16" t="s">
        <v>218</v>
      </c>
      <c r="B458" s="16">
        <v>119</v>
      </c>
      <c r="C458" s="17">
        <v>32978</v>
      </c>
      <c r="L458" s="17"/>
    </row>
    <row r="459" spans="1:12" x14ac:dyDescent="0.25">
      <c r="A459" s="16" t="s">
        <v>218</v>
      </c>
      <c r="B459" s="16">
        <v>55</v>
      </c>
      <c r="C459" s="17">
        <v>32959</v>
      </c>
      <c r="L459" s="17"/>
    </row>
    <row r="460" spans="1:12" x14ac:dyDescent="0.25">
      <c r="A460" s="16" t="s">
        <v>218</v>
      </c>
      <c r="B460" s="16">
        <v>88</v>
      </c>
      <c r="C460" s="17">
        <v>32842</v>
      </c>
      <c r="L460" s="17"/>
    </row>
    <row r="461" spans="1:12" x14ac:dyDescent="0.25">
      <c r="A461" s="16" t="s">
        <v>218</v>
      </c>
      <c r="B461" s="16">
        <v>90</v>
      </c>
      <c r="C461" s="17">
        <v>32813</v>
      </c>
      <c r="L461" s="17"/>
    </row>
    <row r="462" spans="1:12" x14ac:dyDescent="0.25">
      <c r="A462" s="16" t="s">
        <v>218</v>
      </c>
      <c r="B462" s="16">
        <v>118</v>
      </c>
      <c r="C462" s="17">
        <v>32743</v>
      </c>
      <c r="L462" s="17"/>
    </row>
    <row r="463" spans="1:12" x14ac:dyDescent="0.25">
      <c r="A463" s="16" t="s">
        <v>218</v>
      </c>
      <c r="B463" s="16">
        <v>97</v>
      </c>
      <c r="C463" s="17">
        <v>32743</v>
      </c>
      <c r="L463" s="17"/>
    </row>
    <row r="464" spans="1:12" x14ac:dyDescent="0.25">
      <c r="A464" s="16" t="s">
        <v>218</v>
      </c>
      <c r="B464" s="16">
        <v>102</v>
      </c>
      <c r="C464" s="17">
        <v>32660</v>
      </c>
      <c r="L464" s="17"/>
    </row>
    <row r="465" spans="1:12" x14ac:dyDescent="0.25">
      <c r="A465" s="16" t="s">
        <v>218</v>
      </c>
      <c r="B465" s="16">
        <v>95</v>
      </c>
      <c r="C465" s="17">
        <v>32608</v>
      </c>
      <c r="L465" s="17"/>
    </row>
    <row r="466" spans="1:12" x14ac:dyDescent="0.25">
      <c r="A466" s="16" t="s">
        <v>218</v>
      </c>
      <c r="B466" s="16">
        <v>140</v>
      </c>
      <c r="C466" s="17">
        <v>32568</v>
      </c>
      <c r="L466" s="17"/>
    </row>
    <row r="467" spans="1:12" x14ac:dyDescent="0.25">
      <c r="A467" s="16" t="s">
        <v>218</v>
      </c>
      <c r="B467" s="16">
        <v>136</v>
      </c>
      <c r="C467" s="17">
        <v>32568</v>
      </c>
      <c r="L467" s="17"/>
    </row>
    <row r="468" spans="1:12" x14ac:dyDescent="0.25">
      <c r="A468" s="16" t="s">
        <v>218</v>
      </c>
      <c r="B468" s="16">
        <v>105</v>
      </c>
      <c r="C468" s="17">
        <v>32568</v>
      </c>
      <c r="L468" s="17"/>
    </row>
    <row r="469" spans="1:12" x14ac:dyDescent="0.25">
      <c r="A469" s="16" t="s">
        <v>218</v>
      </c>
      <c r="B469" s="16">
        <v>119</v>
      </c>
      <c r="C469" s="17">
        <v>32568</v>
      </c>
      <c r="L469" s="17"/>
    </row>
    <row r="470" spans="1:12" x14ac:dyDescent="0.25">
      <c r="A470" s="16" t="s">
        <v>218</v>
      </c>
      <c r="B470" s="16">
        <v>245</v>
      </c>
      <c r="C470" s="17">
        <v>32568</v>
      </c>
      <c r="L470" s="17"/>
    </row>
    <row r="471" spans="1:12" x14ac:dyDescent="0.25">
      <c r="A471" s="16" t="s">
        <v>218</v>
      </c>
      <c r="B471" s="16">
        <v>87</v>
      </c>
      <c r="C471" s="17">
        <v>31579</v>
      </c>
      <c r="L471" s="17"/>
    </row>
    <row r="472" spans="1:12" x14ac:dyDescent="0.25">
      <c r="A472" s="16" t="s">
        <v>218</v>
      </c>
      <c r="B472" s="16">
        <v>121</v>
      </c>
      <c r="C472" s="17">
        <v>31413</v>
      </c>
      <c r="L472" s="17"/>
    </row>
    <row r="473" spans="1:12" x14ac:dyDescent="0.25">
      <c r="A473" s="16" t="s">
        <v>218</v>
      </c>
      <c r="B473" s="16">
        <v>152</v>
      </c>
      <c r="C473" s="17">
        <v>30987</v>
      </c>
      <c r="L473" s="17"/>
    </row>
    <row r="474" spans="1:12" x14ac:dyDescent="0.25">
      <c r="A474" s="16" t="s">
        <v>218</v>
      </c>
      <c r="B474" s="16">
        <v>140</v>
      </c>
      <c r="C474" s="17">
        <v>30103</v>
      </c>
      <c r="L474" s="17"/>
    </row>
    <row r="475" spans="1:12" x14ac:dyDescent="0.25">
      <c r="A475" s="16" t="s">
        <v>218</v>
      </c>
      <c r="B475" s="16">
        <v>70</v>
      </c>
      <c r="C475" s="17">
        <v>27607</v>
      </c>
      <c r="L475" s="17"/>
    </row>
    <row r="476" spans="1:12" x14ac:dyDescent="0.25">
      <c r="A476" s="16" t="s">
        <v>219</v>
      </c>
      <c r="B476" s="16">
        <v>100</v>
      </c>
      <c r="C476" s="17">
        <v>43742</v>
      </c>
      <c r="L476" s="17"/>
    </row>
    <row r="477" spans="1:12" x14ac:dyDescent="0.25">
      <c r="A477" s="16" t="s">
        <v>219</v>
      </c>
      <c r="B477" s="16">
        <v>50</v>
      </c>
      <c r="C477" s="17">
        <v>43384</v>
      </c>
      <c r="L477" s="17"/>
    </row>
    <row r="478" spans="1:12" x14ac:dyDescent="0.25">
      <c r="A478" s="16" t="s">
        <v>219</v>
      </c>
      <c r="B478" s="16">
        <v>96</v>
      </c>
      <c r="C478" s="17">
        <v>43287</v>
      </c>
      <c r="L478" s="17"/>
    </row>
    <row r="479" spans="1:12" x14ac:dyDescent="0.25">
      <c r="A479" s="16" t="s">
        <v>219</v>
      </c>
      <c r="B479" s="16">
        <v>66</v>
      </c>
      <c r="C479" s="17">
        <v>42969</v>
      </c>
      <c r="L479" s="17"/>
    </row>
    <row r="480" spans="1:12" x14ac:dyDescent="0.25">
      <c r="A480" s="16" t="s">
        <v>219</v>
      </c>
      <c r="B480" s="16">
        <v>46</v>
      </c>
      <c r="C480" s="17">
        <v>42811</v>
      </c>
      <c r="L480" s="17"/>
    </row>
    <row r="481" spans="1:12" x14ac:dyDescent="0.25">
      <c r="A481" s="16" t="s">
        <v>219</v>
      </c>
      <c r="B481" s="16">
        <v>103</v>
      </c>
      <c r="C481" s="17">
        <v>42787</v>
      </c>
      <c r="L481" s="17"/>
    </row>
    <row r="482" spans="1:12" x14ac:dyDescent="0.25">
      <c r="A482" s="16" t="s">
        <v>219</v>
      </c>
      <c r="B482" s="16">
        <v>96</v>
      </c>
      <c r="C482" s="17">
        <v>42703</v>
      </c>
      <c r="L482" s="17"/>
    </row>
    <row r="483" spans="1:12" x14ac:dyDescent="0.25">
      <c r="A483" s="16" t="s">
        <v>219</v>
      </c>
      <c r="B483" s="16">
        <v>120</v>
      </c>
      <c r="C483" s="17">
        <v>42403</v>
      </c>
      <c r="L483" s="17"/>
    </row>
    <row r="484" spans="1:12" x14ac:dyDescent="0.25">
      <c r="A484" s="16" t="s">
        <v>219</v>
      </c>
      <c r="B484" s="16">
        <v>96</v>
      </c>
      <c r="C484" s="17">
        <v>42291</v>
      </c>
      <c r="L484" s="17"/>
    </row>
    <row r="485" spans="1:12" x14ac:dyDescent="0.25">
      <c r="A485" s="16" t="s">
        <v>219</v>
      </c>
      <c r="B485" s="16">
        <v>36</v>
      </c>
      <c r="C485" s="17">
        <v>42130</v>
      </c>
      <c r="L485" s="17"/>
    </row>
    <row r="486" spans="1:12" x14ac:dyDescent="0.25">
      <c r="A486" s="16" t="s">
        <v>219</v>
      </c>
      <c r="B486" s="16">
        <v>19</v>
      </c>
      <c r="C486" s="17">
        <v>41856</v>
      </c>
      <c r="L486" s="17"/>
    </row>
    <row r="487" spans="1:12" x14ac:dyDescent="0.25">
      <c r="A487" s="16" t="s">
        <v>219</v>
      </c>
      <c r="B487" s="16">
        <v>72</v>
      </c>
      <c r="C487" s="17">
        <v>40988</v>
      </c>
      <c r="L487" s="17"/>
    </row>
    <row r="488" spans="1:12" x14ac:dyDescent="0.25">
      <c r="A488" s="16" t="s">
        <v>219</v>
      </c>
      <c r="B488" s="16">
        <v>32</v>
      </c>
      <c r="C488" s="17">
        <v>40976</v>
      </c>
      <c r="L488" s="17"/>
    </row>
    <row r="489" spans="1:12" x14ac:dyDescent="0.25">
      <c r="A489" s="16" t="s">
        <v>219</v>
      </c>
      <c r="B489" s="16">
        <v>120</v>
      </c>
      <c r="C489" s="17">
        <v>40962</v>
      </c>
      <c r="L489" s="17"/>
    </row>
    <row r="490" spans="1:12" x14ac:dyDescent="0.25">
      <c r="A490" s="16" t="s">
        <v>219</v>
      </c>
      <c r="B490" s="16">
        <v>70</v>
      </c>
      <c r="C490" s="17">
        <v>40840</v>
      </c>
      <c r="L490" s="17"/>
    </row>
    <row r="491" spans="1:12" x14ac:dyDescent="0.25">
      <c r="A491" s="16" t="s">
        <v>219</v>
      </c>
      <c r="B491" s="16">
        <v>70</v>
      </c>
      <c r="C491" s="17">
        <v>40840</v>
      </c>
      <c r="L491" s="17"/>
    </row>
    <row r="492" spans="1:12" x14ac:dyDescent="0.25">
      <c r="A492" s="16" t="s">
        <v>219</v>
      </c>
      <c r="B492" s="16">
        <v>70</v>
      </c>
      <c r="C492" s="17">
        <v>40708</v>
      </c>
      <c r="L492" s="17"/>
    </row>
    <row r="493" spans="1:12" x14ac:dyDescent="0.25">
      <c r="A493" s="16" t="s">
        <v>219</v>
      </c>
      <c r="B493" s="16">
        <v>24</v>
      </c>
      <c r="C493" s="17">
        <v>40703</v>
      </c>
      <c r="L493" s="17"/>
    </row>
    <row r="494" spans="1:12" x14ac:dyDescent="0.25">
      <c r="A494" s="16" t="s">
        <v>219</v>
      </c>
      <c r="B494" s="16">
        <v>78</v>
      </c>
      <c r="C494" s="17">
        <v>40605</v>
      </c>
      <c r="L494" s="17"/>
    </row>
    <row r="495" spans="1:12" x14ac:dyDescent="0.25">
      <c r="A495" s="16" t="s">
        <v>219</v>
      </c>
      <c r="B495" s="16">
        <v>112</v>
      </c>
      <c r="C495" s="17">
        <v>40484</v>
      </c>
      <c r="L495" s="17"/>
    </row>
    <row r="496" spans="1:12" x14ac:dyDescent="0.25">
      <c r="A496" s="16" t="s">
        <v>219</v>
      </c>
      <c r="B496" s="16">
        <v>134</v>
      </c>
      <c r="C496" s="17">
        <v>40455</v>
      </c>
      <c r="L496" s="17"/>
    </row>
    <row r="497" spans="1:12" x14ac:dyDescent="0.25">
      <c r="A497" s="16" t="s">
        <v>219</v>
      </c>
      <c r="B497" s="16">
        <v>54</v>
      </c>
      <c r="C497" s="17">
        <v>40213</v>
      </c>
      <c r="L497" s="17"/>
    </row>
    <row r="498" spans="1:12" x14ac:dyDescent="0.25">
      <c r="A498" s="16" t="s">
        <v>219</v>
      </c>
      <c r="B498" s="16">
        <v>31</v>
      </c>
      <c r="C498" s="17">
        <v>40071</v>
      </c>
      <c r="L498" s="17"/>
    </row>
    <row r="499" spans="1:12" x14ac:dyDescent="0.25">
      <c r="A499" s="16" t="s">
        <v>219</v>
      </c>
      <c r="B499" s="16">
        <v>36</v>
      </c>
      <c r="C499" s="17">
        <v>39710</v>
      </c>
      <c r="L499" s="17"/>
    </row>
    <row r="500" spans="1:12" x14ac:dyDescent="0.25">
      <c r="A500" s="16" t="s">
        <v>219</v>
      </c>
      <c r="B500" s="16">
        <v>48</v>
      </c>
      <c r="C500" s="17">
        <v>39703</v>
      </c>
      <c r="L500" s="17"/>
    </row>
    <row r="501" spans="1:12" x14ac:dyDescent="0.25">
      <c r="A501" s="16" t="s">
        <v>219</v>
      </c>
      <c r="B501" s="16">
        <v>192</v>
      </c>
      <c r="C501" s="17">
        <v>39597</v>
      </c>
      <c r="L501" s="17"/>
    </row>
    <row r="502" spans="1:12" x14ac:dyDescent="0.25">
      <c r="A502" s="16" t="s">
        <v>219</v>
      </c>
      <c r="B502" s="16">
        <v>38</v>
      </c>
      <c r="C502" s="17">
        <v>39209</v>
      </c>
      <c r="L502" s="17"/>
    </row>
    <row r="503" spans="1:12" x14ac:dyDescent="0.25">
      <c r="A503" s="16" t="s">
        <v>219</v>
      </c>
      <c r="B503" s="16">
        <v>38</v>
      </c>
      <c r="C503" s="17">
        <v>38833</v>
      </c>
      <c r="L503" s="17"/>
    </row>
    <row r="504" spans="1:12" x14ac:dyDescent="0.25">
      <c r="A504" s="16" t="s">
        <v>219</v>
      </c>
      <c r="B504" s="16">
        <v>72</v>
      </c>
      <c r="C504" s="17">
        <v>38770</v>
      </c>
      <c r="L504" s="17"/>
    </row>
    <row r="505" spans="1:12" x14ac:dyDescent="0.25">
      <c r="A505" s="16" t="s">
        <v>219</v>
      </c>
      <c r="B505" s="16">
        <v>43</v>
      </c>
      <c r="C505" s="17">
        <v>38761</v>
      </c>
      <c r="L505" s="17"/>
    </row>
    <row r="506" spans="1:12" x14ac:dyDescent="0.25">
      <c r="A506" s="16" t="s">
        <v>219</v>
      </c>
      <c r="B506" s="16">
        <v>60</v>
      </c>
      <c r="C506" s="17">
        <v>38245</v>
      </c>
      <c r="L506" s="17"/>
    </row>
    <row r="507" spans="1:12" x14ac:dyDescent="0.25">
      <c r="A507" s="16" t="s">
        <v>219</v>
      </c>
      <c r="B507" s="16">
        <v>88</v>
      </c>
      <c r="C507" s="17">
        <v>37812</v>
      </c>
      <c r="L507" s="17"/>
    </row>
    <row r="508" spans="1:12" x14ac:dyDescent="0.25">
      <c r="A508" s="16" t="s">
        <v>219</v>
      </c>
      <c r="B508" s="16">
        <v>48</v>
      </c>
      <c r="C508" s="17">
        <v>37221</v>
      </c>
      <c r="L508" s="17"/>
    </row>
    <row r="509" spans="1:12" x14ac:dyDescent="0.25">
      <c r="A509" s="16" t="s">
        <v>219</v>
      </c>
      <c r="B509" s="16">
        <v>48</v>
      </c>
      <c r="C509" s="17">
        <v>37179</v>
      </c>
      <c r="L509" s="17"/>
    </row>
    <row r="510" spans="1:12" x14ac:dyDescent="0.25">
      <c r="A510" s="16" t="s">
        <v>219</v>
      </c>
      <c r="B510" s="16">
        <v>58</v>
      </c>
      <c r="C510" s="17">
        <v>36649</v>
      </c>
      <c r="L510" s="17"/>
    </row>
    <row r="511" spans="1:12" x14ac:dyDescent="0.25">
      <c r="A511" s="16" t="s">
        <v>219</v>
      </c>
      <c r="B511" s="16">
        <v>111</v>
      </c>
      <c r="C511" s="17">
        <v>36509</v>
      </c>
      <c r="L511" s="17"/>
    </row>
    <row r="512" spans="1:12" x14ac:dyDescent="0.25">
      <c r="A512" s="16" t="s">
        <v>219</v>
      </c>
      <c r="B512" s="16">
        <v>180</v>
      </c>
      <c r="C512" s="17">
        <v>36431</v>
      </c>
      <c r="L512" s="17"/>
    </row>
    <row r="513" spans="1:12" x14ac:dyDescent="0.25">
      <c r="A513" s="16" t="s">
        <v>219</v>
      </c>
      <c r="B513" s="16">
        <v>119</v>
      </c>
      <c r="C513" s="17">
        <v>36320</v>
      </c>
      <c r="L513" s="17"/>
    </row>
    <row r="514" spans="1:12" x14ac:dyDescent="0.25">
      <c r="A514" s="16" t="s">
        <v>219</v>
      </c>
      <c r="B514" s="16">
        <v>42</v>
      </c>
      <c r="C514" s="17">
        <v>36230</v>
      </c>
      <c r="L514" s="17"/>
    </row>
    <row r="515" spans="1:12" x14ac:dyDescent="0.25">
      <c r="A515" s="16" t="s">
        <v>219</v>
      </c>
      <c r="B515" s="16">
        <v>228</v>
      </c>
      <c r="C515" s="17">
        <v>36117</v>
      </c>
      <c r="L515" s="17"/>
    </row>
    <row r="516" spans="1:12" x14ac:dyDescent="0.25">
      <c r="A516" s="16" t="s">
        <v>219</v>
      </c>
      <c r="B516" s="16">
        <v>128</v>
      </c>
      <c r="C516" s="17">
        <v>36111</v>
      </c>
      <c r="L516" s="17"/>
    </row>
    <row r="517" spans="1:12" x14ac:dyDescent="0.25">
      <c r="A517" s="16" t="s">
        <v>219</v>
      </c>
      <c r="B517" s="16">
        <v>66</v>
      </c>
      <c r="C517" s="17">
        <v>36105</v>
      </c>
      <c r="L517" s="17"/>
    </row>
    <row r="518" spans="1:12" x14ac:dyDescent="0.25">
      <c r="A518" s="16" t="s">
        <v>219</v>
      </c>
      <c r="B518" s="16">
        <v>8</v>
      </c>
      <c r="C518" s="17">
        <v>35996</v>
      </c>
      <c r="L518" s="17"/>
    </row>
    <row r="519" spans="1:12" x14ac:dyDescent="0.25">
      <c r="A519" s="16" t="s">
        <v>219</v>
      </c>
      <c r="B519" s="16">
        <v>190</v>
      </c>
      <c r="C519" s="17">
        <v>35928</v>
      </c>
      <c r="L519" s="17"/>
    </row>
    <row r="520" spans="1:12" x14ac:dyDescent="0.25">
      <c r="A520" s="16" t="s">
        <v>219</v>
      </c>
      <c r="B520" s="16">
        <v>127</v>
      </c>
      <c r="C520" s="17">
        <v>35732</v>
      </c>
      <c r="L520" s="17"/>
    </row>
    <row r="521" spans="1:12" x14ac:dyDescent="0.25">
      <c r="A521" s="16" t="s">
        <v>219</v>
      </c>
      <c r="B521" s="16">
        <v>58</v>
      </c>
      <c r="C521" s="17">
        <v>35717</v>
      </c>
      <c r="L521" s="17"/>
    </row>
    <row r="522" spans="1:12" x14ac:dyDescent="0.25">
      <c r="A522" s="16" t="s">
        <v>219</v>
      </c>
      <c r="B522" s="16">
        <v>58</v>
      </c>
      <c r="C522" s="17">
        <v>35646</v>
      </c>
      <c r="L522" s="17"/>
    </row>
    <row r="523" spans="1:12" x14ac:dyDescent="0.25">
      <c r="A523" s="16" t="s">
        <v>219</v>
      </c>
      <c r="B523" s="16">
        <v>79</v>
      </c>
      <c r="C523" s="17">
        <v>35621</v>
      </c>
      <c r="L523" s="17"/>
    </row>
    <row r="524" spans="1:12" x14ac:dyDescent="0.25">
      <c r="A524" s="16" t="s">
        <v>219</v>
      </c>
      <c r="B524" s="16">
        <v>124</v>
      </c>
      <c r="C524" s="17">
        <v>35514</v>
      </c>
      <c r="L524" s="17"/>
    </row>
    <row r="525" spans="1:12" x14ac:dyDescent="0.25">
      <c r="A525" s="16" t="s">
        <v>219</v>
      </c>
      <c r="B525" s="16">
        <v>104</v>
      </c>
      <c r="C525" s="17">
        <v>35475</v>
      </c>
      <c r="L525" s="17"/>
    </row>
    <row r="526" spans="1:12" x14ac:dyDescent="0.25">
      <c r="A526" s="16" t="s">
        <v>219</v>
      </c>
      <c r="B526" s="16">
        <v>104</v>
      </c>
      <c r="C526" s="17">
        <v>35118</v>
      </c>
      <c r="L526" s="17"/>
    </row>
    <row r="527" spans="1:12" x14ac:dyDescent="0.25">
      <c r="A527" s="16" t="s">
        <v>219</v>
      </c>
      <c r="B527" s="16">
        <v>200</v>
      </c>
      <c r="C527" s="17">
        <v>35072</v>
      </c>
      <c r="L527" s="17"/>
    </row>
    <row r="528" spans="1:12" x14ac:dyDescent="0.25">
      <c r="A528" s="16" t="s">
        <v>219</v>
      </c>
      <c r="B528" s="16">
        <v>120</v>
      </c>
      <c r="C528" s="17">
        <v>34842</v>
      </c>
      <c r="L528" s="17"/>
    </row>
    <row r="529" spans="1:12" x14ac:dyDescent="0.25">
      <c r="A529" s="16" t="s">
        <v>219</v>
      </c>
      <c r="B529" s="16">
        <v>70</v>
      </c>
      <c r="C529" s="17">
        <v>34765</v>
      </c>
      <c r="L529" s="17"/>
    </row>
    <row r="530" spans="1:12" x14ac:dyDescent="0.25">
      <c r="A530" s="16" t="s">
        <v>219</v>
      </c>
      <c r="B530" s="16">
        <v>118</v>
      </c>
      <c r="C530" s="17">
        <v>34481</v>
      </c>
      <c r="L530" s="17"/>
    </row>
    <row r="531" spans="1:12" x14ac:dyDescent="0.25">
      <c r="A531" s="16" t="s">
        <v>219</v>
      </c>
      <c r="B531" s="16">
        <v>100</v>
      </c>
      <c r="C531" s="17">
        <v>34139</v>
      </c>
      <c r="L531" s="17"/>
    </row>
    <row r="532" spans="1:12" x14ac:dyDescent="0.25">
      <c r="A532" s="16" t="s">
        <v>219</v>
      </c>
      <c r="B532" s="16">
        <v>141</v>
      </c>
      <c r="C532" s="17">
        <v>34122</v>
      </c>
      <c r="L532" s="17"/>
    </row>
    <row r="533" spans="1:12" x14ac:dyDescent="0.25">
      <c r="A533" s="16" t="s">
        <v>219</v>
      </c>
      <c r="B533" s="16">
        <v>58</v>
      </c>
      <c r="C533" s="17">
        <v>33928</v>
      </c>
      <c r="L533" s="17"/>
    </row>
    <row r="534" spans="1:12" x14ac:dyDescent="0.25">
      <c r="A534" s="16" t="s">
        <v>219</v>
      </c>
      <c r="B534" s="16">
        <v>115</v>
      </c>
      <c r="C534" s="17">
        <v>33353</v>
      </c>
      <c r="L534" s="17"/>
    </row>
    <row r="535" spans="1:12" x14ac:dyDescent="0.25">
      <c r="A535" s="16" t="s">
        <v>219</v>
      </c>
      <c r="B535" s="16">
        <v>122</v>
      </c>
      <c r="C535" s="17">
        <v>33352</v>
      </c>
      <c r="L535" s="17"/>
    </row>
    <row r="536" spans="1:12" x14ac:dyDescent="0.25">
      <c r="A536" s="16" t="s">
        <v>219</v>
      </c>
      <c r="B536" s="16">
        <v>57</v>
      </c>
      <c r="C536" s="17">
        <v>32919</v>
      </c>
      <c r="L536" s="17"/>
    </row>
    <row r="537" spans="1:12" x14ac:dyDescent="0.25">
      <c r="A537" s="16" t="s">
        <v>219</v>
      </c>
      <c r="B537" s="16">
        <v>120</v>
      </c>
      <c r="C537" s="17">
        <v>32801</v>
      </c>
      <c r="L537" s="17"/>
    </row>
    <row r="538" spans="1:12" x14ac:dyDescent="0.25">
      <c r="A538" s="16" t="s">
        <v>219</v>
      </c>
      <c r="B538" s="16">
        <v>191</v>
      </c>
      <c r="C538" s="17">
        <v>32786</v>
      </c>
      <c r="L538" s="17"/>
    </row>
    <row r="539" spans="1:12" x14ac:dyDescent="0.25">
      <c r="A539" s="16" t="s">
        <v>219</v>
      </c>
      <c r="B539" s="16">
        <v>201</v>
      </c>
      <c r="C539" s="17">
        <v>32554</v>
      </c>
      <c r="L539" s="17"/>
    </row>
    <row r="540" spans="1:12" x14ac:dyDescent="0.25">
      <c r="A540" s="16" t="s">
        <v>219</v>
      </c>
      <c r="B540" s="16">
        <v>60</v>
      </c>
      <c r="C540" s="17">
        <v>32486</v>
      </c>
      <c r="L540" s="17"/>
    </row>
    <row r="541" spans="1:12" x14ac:dyDescent="0.25">
      <c r="A541" s="16" t="s">
        <v>219</v>
      </c>
      <c r="B541" s="16">
        <v>128</v>
      </c>
      <c r="C541" s="17">
        <v>32466</v>
      </c>
      <c r="L541" s="17"/>
    </row>
    <row r="542" spans="1:12" x14ac:dyDescent="0.25">
      <c r="A542" s="16" t="s">
        <v>219</v>
      </c>
      <c r="B542" s="16">
        <v>60</v>
      </c>
      <c r="C542" s="17">
        <v>32458</v>
      </c>
      <c r="L542" s="17"/>
    </row>
    <row r="543" spans="1:12" x14ac:dyDescent="0.25">
      <c r="A543" s="16" t="s">
        <v>219</v>
      </c>
      <c r="B543" s="16">
        <v>194</v>
      </c>
      <c r="C543" s="17">
        <v>32454</v>
      </c>
      <c r="L543" s="17"/>
    </row>
    <row r="544" spans="1:12" x14ac:dyDescent="0.25">
      <c r="A544" s="16" t="s">
        <v>219</v>
      </c>
      <c r="B544" s="16">
        <v>72</v>
      </c>
      <c r="C544" s="17">
        <v>32444</v>
      </c>
      <c r="L544" s="17"/>
    </row>
    <row r="545" spans="1:12" x14ac:dyDescent="0.25">
      <c r="A545" s="16" t="s">
        <v>219</v>
      </c>
      <c r="B545" s="16">
        <v>102</v>
      </c>
      <c r="C545" s="17">
        <v>32436</v>
      </c>
      <c r="L545" s="17"/>
    </row>
    <row r="546" spans="1:12" x14ac:dyDescent="0.25">
      <c r="A546" s="16" t="s">
        <v>219</v>
      </c>
      <c r="B546" s="16">
        <v>150</v>
      </c>
      <c r="C546" s="17">
        <v>32360</v>
      </c>
      <c r="L546" s="17"/>
    </row>
    <row r="547" spans="1:12" x14ac:dyDescent="0.25">
      <c r="A547" s="16" t="s">
        <v>219</v>
      </c>
      <c r="B547" s="16">
        <v>106</v>
      </c>
      <c r="C547" s="17">
        <v>32359</v>
      </c>
      <c r="L547" s="17"/>
    </row>
    <row r="548" spans="1:12" x14ac:dyDescent="0.25">
      <c r="A548" s="16" t="s">
        <v>219</v>
      </c>
      <c r="B548" s="16">
        <v>200</v>
      </c>
      <c r="C548" s="17">
        <v>32358</v>
      </c>
      <c r="L548" s="17"/>
    </row>
    <row r="549" spans="1:12" x14ac:dyDescent="0.25">
      <c r="A549" s="16" t="s">
        <v>219</v>
      </c>
      <c r="B549" s="16">
        <v>58</v>
      </c>
      <c r="C549" s="17">
        <v>32357</v>
      </c>
      <c r="L549" s="17"/>
    </row>
    <row r="550" spans="1:12" x14ac:dyDescent="0.25">
      <c r="A550" s="16" t="s">
        <v>219</v>
      </c>
      <c r="B550" s="16">
        <v>161</v>
      </c>
      <c r="C550" s="17">
        <v>32350</v>
      </c>
      <c r="L550" s="17"/>
    </row>
    <row r="551" spans="1:12" x14ac:dyDescent="0.25">
      <c r="A551" s="16" t="s">
        <v>219</v>
      </c>
      <c r="B551" s="16">
        <v>68</v>
      </c>
      <c r="C551" s="17">
        <v>32307</v>
      </c>
      <c r="L551" s="17"/>
    </row>
    <row r="552" spans="1:12" x14ac:dyDescent="0.25">
      <c r="A552" s="16" t="s">
        <v>219</v>
      </c>
      <c r="B552" s="16">
        <v>120</v>
      </c>
      <c r="C552" s="17">
        <v>32286</v>
      </c>
      <c r="L552" s="17"/>
    </row>
    <row r="553" spans="1:12" x14ac:dyDescent="0.25">
      <c r="A553" s="16" t="s">
        <v>219</v>
      </c>
      <c r="B553" s="16">
        <v>58</v>
      </c>
      <c r="C553" s="17">
        <v>32282</v>
      </c>
      <c r="L553" s="17"/>
    </row>
    <row r="554" spans="1:12" x14ac:dyDescent="0.25">
      <c r="A554" s="16" t="s">
        <v>219</v>
      </c>
      <c r="B554" s="16">
        <v>118</v>
      </c>
      <c r="C554" s="17">
        <v>32267</v>
      </c>
      <c r="L554" s="17"/>
    </row>
    <row r="555" spans="1:12" x14ac:dyDescent="0.25">
      <c r="A555" s="16" t="s">
        <v>219</v>
      </c>
      <c r="B555" s="16">
        <v>106</v>
      </c>
      <c r="C555" s="17">
        <v>32261</v>
      </c>
      <c r="L555" s="17"/>
    </row>
    <row r="556" spans="1:12" x14ac:dyDescent="0.25">
      <c r="A556" s="16" t="s">
        <v>219</v>
      </c>
      <c r="B556" s="16">
        <v>196</v>
      </c>
      <c r="C556" s="17">
        <v>32239</v>
      </c>
      <c r="L556" s="17"/>
    </row>
    <row r="557" spans="1:12" x14ac:dyDescent="0.25">
      <c r="A557" s="16" t="s">
        <v>219</v>
      </c>
      <c r="B557" s="16">
        <v>225</v>
      </c>
      <c r="C557" s="17">
        <v>32238</v>
      </c>
      <c r="L557" s="17"/>
    </row>
    <row r="558" spans="1:12" x14ac:dyDescent="0.25">
      <c r="A558" s="16" t="s">
        <v>219</v>
      </c>
      <c r="B558" s="16">
        <v>120</v>
      </c>
      <c r="C558" s="17">
        <v>32184</v>
      </c>
      <c r="L558" s="17"/>
    </row>
    <row r="559" spans="1:12" x14ac:dyDescent="0.25">
      <c r="A559" s="16" t="s">
        <v>219</v>
      </c>
      <c r="B559" s="16">
        <v>312</v>
      </c>
      <c r="C559" s="17">
        <v>32089</v>
      </c>
      <c r="L559" s="17"/>
    </row>
    <row r="560" spans="1:12" x14ac:dyDescent="0.25">
      <c r="A560" s="16" t="s">
        <v>219</v>
      </c>
      <c r="B560" s="16">
        <v>210</v>
      </c>
      <c r="C560" s="17">
        <v>32083</v>
      </c>
      <c r="L560" s="17"/>
    </row>
    <row r="561" spans="1:12" x14ac:dyDescent="0.25">
      <c r="A561" s="16" t="s">
        <v>219</v>
      </c>
      <c r="B561" s="16">
        <v>112</v>
      </c>
      <c r="C561" s="17">
        <v>32057</v>
      </c>
      <c r="L561" s="17"/>
    </row>
    <row r="562" spans="1:12" x14ac:dyDescent="0.25">
      <c r="A562" s="16" t="s">
        <v>219</v>
      </c>
      <c r="B562" s="16">
        <v>83</v>
      </c>
      <c r="C562" s="17">
        <v>32006</v>
      </c>
      <c r="L562" s="17"/>
    </row>
    <row r="563" spans="1:12" x14ac:dyDescent="0.25">
      <c r="A563" s="16" t="s">
        <v>219</v>
      </c>
      <c r="B563" s="16">
        <v>128</v>
      </c>
      <c r="C563" s="17">
        <v>31938</v>
      </c>
      <c r="L563" s="17"/>
    </row>
    <row r="564" spans="1:12" x14ac:dyDescent="0.25">
      <c r="A564" s="16" t="s">
        <v>219</v>
      </c>
      <c r="B564" s="16">
        <v>132</v>
      </c>
      <c r="C564" s="17">
        <v>31897</v>
      </c>
      <c r="L564" s="17"/>
    </row>
    <row r="565" spans="1:12" x14ac:dyDescent="0.25">
      <c r="A565" s="16" t="s">
        <v>219</v>
      </c>
      <c r="B565" s="16">
        <v>96</v>
      </c>
      <c r="C565" s="17">
        <v>31867</v>
      </c>
      <c r="L565" s="17"/>
    </row>
    <row r="566" spans="1:12" x14ac:dyDescent="0.25">
      <c r="A566" s="16" t="s">
        <v>219</v>
      </c>
      <c r="B566" s="16">
        <v>58</v>
      </c>
      <c r="C566" s="17">
        <v>31841</v>
      </c>
      <c r="L566" s="17"/>
    </row>
    <row r="567" spans="1:12" x14ac:dyDescent="0.25">
      <c r="A567" s="16" t="s">
        <v>219</v>
      </c>
      <c r="B567" s="16">
        <v>162</v>
      </c>
      <c r="C567" s="17">
        <v>31784</v>
      </c>
      <c r="L567" s="17"/>
    </row>
    <row r="568" spans="1:12" x14ac:dyDescent="0.25">
      <c r="A568" s="16" t="s">
        <v>219</v>
      </c>
      <c r="B568" s="16">
        <v>109</v>
      </c>
      <c r="C568" s="17">
        <v>31716</v>
      </c>
      <c r="L568" s="17"/>
    </row>
    <row r="569" spans="1:12" x14ac:dyDescent="0.25">
      <c r="A569" s="16" t="s">
        <v>219</v>
      </c>
      <c r="B569" s="16">
        <v>152</v>
      </c>
      <c r="C569" s="17">
        <v>31687</v>
      </c>
      <c r="L569" s="17"/>
    </row>
    <row r="570" spans="1:12" x14ac:dyDescent="0.25">
      <c r="A570" s="16" t="s">
        <v>219</v>
      </c>
      <c r="B570" s="16">
        <v>222</v>
      </c>
      <c r="C570" s="17">
        <v>31672</v>
      </c>
      <c r="L570" s="17"/>
    </row>
    <row r="571" spans="1:12" x14ac:dyDescent="0.25">
      <c r="A571" s="16" t="s">
        <v>219</v>
      </c>
      <c r="B571" s="16">
        <v>120</v>
      </c>
      <c r="C571" s="17">
        <v>31653</v>
      </c>
      <c r="L571" s="17"/>
    </row>
    <row r="572" spans="1:12" x14ac:dyDescent="0.25">
      <c r="A572" s="16" t="s">
        <v>219</v>
      </c>
      <c r="B572" s="16">
        <v>128</v>
      </c>
      <c r="C572" s="17">
        <v>31642</v>
      </c>
      <c r="L572" s="17"/>
    </row>
    <row r="573" spans="1:12" x14ac:dyDescent="0.25">
      <c r="A573" s="16" t="s">
        <v>219</v>
      </c>
      <c r="B573" s="16">
        <v>191</v>
      </c>
      <c r="C573" s="17">
        <v>31629</v>
      </c>
      <c r="L573" s="17"/>
    </row>
    <row r="574" spans="1:12" x14ac:dyDescent="0.25">
      <c r="A574" s="16" t="s">
        <v>219</v>
      </c>
      <c r="B574" s="16">
        <v>128</v>
      </c>
      <c r="C574" s="17">
        <v>31624</v>
      </c>
      <c r="L574" s="17"/>
    </row>
    <row r="575" spans="1:12" x14ac:dyDescent="0.25">
      <c r="A575" s="16" t="s">
        <v>219</v>
      </c>
      <c r="B575" s="16">
        <v>128</v>
      </c>
      <c r="C575" s="17">
        <v>31589</v>
      </c>
      <c r="L575" s="17"/>
    </row>
    <row r="576" spans="1:12" x14ac:dyDescent="0.25">
      <c r="A576" s="16" t="s">
        <v>219</v>
      </c>
      <c r="B576" s="16">
        <v>223</v>
      </c>
      <c r="C576" s="17">
        <v>31512</v>
      </c>
      <c r="L576" s="17"/>
    </row>
    <row r="577" spans="1:12" x14ac:dyDescent="0.25">
      <c r="A577" s="16" t="s">
        <v>219</v>
      </c>
      <c r="B577" s="16">
        <v>64</v>
      </c>
      <c r="C577" s="17">
        <v>31490</v>
      </c>
      <c r="L577" s="17"/>
    </row>
    <row r="578" spans="1:12" x14ac:dyDescent="0.25">
      <c r="A578" s="16" t="s">
        <v>219</v>
      </c>
      <c r="B578" s="16">
        <v>200</v>
      </c>
      <c r="C578" s="17">
        <v>31471</v>
      </c>
      <c r="L578" s="17"/>
    </row>
    <row r="579" spans="1:12" x14ac:dyDescent="0.25">
      <c r="A579" s="16" t="s">
        <v>219</v>
      </c>
      <c r="B579" s="16">
        <v>91</v>
      </c>
      <c r="C579" s="17">
        <v>31397</v>
      </c>
      <c r="L579" s="17"/>
    </row>
    <row r="580" spans="1:12" x14ac:dyDescent="0.25">
      <c r="A580" s="16" t="s">
        <v>219</v>
      </c>
      <c r="B580" s="16">
        <v>180</v>
      </c>
      <c r="C580" s="17">
        <v>31378</v>
      </c>
      <c r="L580" s="17"/>
    </row>
    <row r="581" spans="1:12" x14ac:dyDescent="0.25">
      <c r="A581" s="16" t="s">
        <v>219</v>
      </c>
      <c r="B581" s="16">
        <v>163</v>
      </c>
      <c r="C581" s="17">
        <v>31376</v>
      </c>
      <c r="L581" s="17"/>
    </row>
    <row r="582" spans="1:12" x14ac:dyDescent="0.25">
      <c r="A582" s="16" t="s">
        <v>219</v>
      </c>
      <c r="B582" s="16">
        <v>58</v>
      </c>
      <c r="C582" s="17">
        <v>31364</v>
      </c>
      <c r="L582" s="17"/>
    </row>
    <row r="583" spans="1:12" x14ac:dyDescent="0.25">
      <c r="A583" s="16" t="s">
        <v>219</v>
      </c>
      <c r="B583" s="16">
        <v>60</v>
      </c>
      <c r="C583" s="17">
        <v>31309</v>
      </c>
      <c r="L583" s="17"/>
    </row>
    <row r="584" spans="1:12" x14ac:dyDescent="0.25">
      <c r="A584" s="16" t="s">
        <v>219</v>
      </c>
      <c r="B584" s="16">
        <v>56</v>
      </c>
      <c r="C584" s="17">
        <v>31257</v>
      </c>
      <c r="L584" s="17"/>
    </row>
    <row r="585" spans="1:12" x14ac:dyDescent="0.25">
      <c r="A585" s="16" t="s">
        <v>219</v>
      </c>
      <c r="B585" s="16">
        <v>128</v>
      </c>
      <c r="C585" s="17">
        <v>31257</v>
      </c>
      <c r="L585" s="17"/>
    </row>
    <row r="586" spans="1:12" x14ac:dyDescent="0.25">
      <c r="A586" s="16" t="s">
        <v>219</v>
      </c>
      <c r="B586" s="16">
        <v>140</v>
      </c>
      <c r="C586" s="17">
        <v>31253</v>
      </c>
      <c r="L586" s="17"/>
    </row>
    <row r="587" spans="1:12" x14ac:dyDescent="0.25">
      <c r="A587" s="16" t="s">
        <v>219</v>
      </c>
      <c r="B587" s="16">
        <v>100</v>
      </c>
      <c r="C587" s="17">
        <v>31222</v>
      </c>
      <c r="L587" s="17"/>
    </row>
    <row r="588" spans="1:12" x14ac:dyDescent="0.25">
      <c r="A588" s="16" t="s">
        <v>219</v>
      </c>
      <c r="B588" s="16">
        <v>116</v>
      </c>
      <c r="C588" s="17">
        <v>31208</v>
      </c>
      <c r="L588" s="17"/>
    </row>
    <row r="589" spans="1:12" x14ac:dyDescent="0.25">
      <c r="A589" s="16" t="s">
        <v>219</v>
      </c>
      <c r="B589" s="16">
        <v>120</v>
      </c>
      <c r="C589" s="17">
        <v>31146</v>
      </c>
      <c r="L589" s="17"/>
    </row>
    <row r="590" spans="1:12" x14ac:dyDescent="0.25">
      <c r="A590" s="16" t="s">
        <v>219</v>
      </c>
      <c r="B590" s="16">
        <v>128</v>
      </c>
      <c r="C590" s="17">
        <v>31107</v>
      </c>
      <c r="L590" s="17"/>
    </row>
    <row r="591" spans="1:12" x14ac:dyDescent="0.25">
      <c r="A591" s="16" t="s">
        <v>219</v>
      </c>
      <c r="B591" s="16">
        <v>118</v>
      </c>
      <c r="C591" s="17">
        <v>31106</v>
      </c>
      <c r="L591" s="17"/>
    </row>
    <row r="592" spans="1:12" x14ac:dyDescent="0.25">
      <c r="A592" s="16" t="s">
        <v>219</v>
      </c>
      <c r="B592" s="16">
        <v>143</v>
      </c>
      <c r="C592" s="17">
        <v>31097</v>
      </c>
      <c r="L592" s="17"/>
    </row>
    <row r="593" spans="1:12" x14ac:dyDescent="0.25">
      <c r="A593" s="16" t="s">
        <v>219</v>
      </c>
      <c r="B593" s="16">
        <v>240</v>
      </c>
      <c r="C593" s="17">
        <v>31083</v>
      </c>
      <c r="L593" s="17"/>
    </row>
    <row r="594" spans="1:12" x14ac:dyDescent="0.25">
      <c r="A594" s="16" t="s">
        <v>219</v>
      </c>
      <c r="B594" s="16">
        <v>120</v>
      </c>
      <c r="C594" s="17">
        <v>31071</v>
      </c>
      <c r="L594" s="17"/>
    </row>
    <row r="595" spans="1:12" x14ac:dyDescent="0.25">
      <c r="A595" s="16" t="s">
        <v>219</v>
      </c>
      <c r="B595" s="16">
        <v>120</v>
      </c>
      <c r="C595" s="17">
        <v>31055</v>
      </c>
      <c r="L595" s="17"/>
    </row>
    <row r="596" spans="1:12" x14ac:dyDescent="0.25">
      <c r="A596" s="16" t="s">
        <v>219</v>
      </c>
      <c r="B596" s="16">
        <v>120</v>
      </c>
      <c r="C596" s="17">
        <v>31019</v>
      </c>
      <c r="L596" s="17"/>
    </row>
    <row r="597" spans="1:12" x14ac:dyDescent="0.25">
      <c r="A597" s="16" t="s">
        <v>219</v>
      </c>
      <c r="B597" s="16">
        <v>70</v>
      </c>
      <c r="C597" s="17">
        <v>30855</v>
      </c>
      <c r="L597" s="17"/>
    </row>
    <row r="598" spans="1:12" x14ac:dyDescent="0.25">
      <c r="A598" s="16" t="s">
        <v>219</v>
      </c>
      <c r="B598" s="16">
        <v>112</v>
      </c>
      <c r="C598" s="17">
        <v>30832</v>
      </c>
      <c r="L598" s="17"/>
    </row>
    <row r="599" spans="1:12" x14ac:dyDescent="0.25">
      <c r="A599" s="16" t="s">
        <v>219</v>
      </c>
      <c r="B599" s="16">
        <v>92</v>
      </c>
      <c r="C599" s="17">
        <v>30795</v>
      </c>
      <c r="L599" s="17"/>
    </row>
    <row r="600" spans="1:12" x14ac:dyDescent="0.25">
      <c r="A600" s="16" t="s">
        <v>219</v>
      </c>
      <c r="B600" s="16">
        <v>170</v>
      </c>
      <c r="C600" s="17">
        <v>30768</v>
      </c>
      <c r="L600" s="17"/>
    </row>
    <row r="601" spans="1:12" x14ac:dyDescent="0.25">
      <c r="A601" s="16" t="s">
        <v>219</v>
      </c>
      <c r="B601" s="16">
        <v>83</v>
      </c>
      <c r="C601" s="17">
        <v>30720</v>
      </c>
      <c r="L601" s="17"/>
    </row>
    <row r="602" spans="1:12" x14ac:dyDescent="0.25">
      <c r="A602" s="16" t="s">
        <v>219</v>
      </c>
      <c r="B602" s="16">
        <v>107</v>
      </c>
      <c r="C602" s="17">
        <v>30687</v>
      </c>
      <c r="L602" s="17"/>
    </row>
    <row r="603" spans="1:12" x14ac:dyDescent="0.25">
      <c r="A603" s="16" t="s">
        <v>219</v>
      </c>
      <c r="B603" s="16">
        <v>155</v>
      </c>
      <c r="C603" s="17">
        <v>30622</v>
      </c>
      <c r="L603" s="17"/>
    </row>
    <row r="604" spans="1:12" x14ac:dyDescent="0.25">
      <c r="A604" s="16" t="s">
        <v>219</v>
      </c>
      <c r="B604" s="16">
        <v>100</v>
      </c>
      <c r="C604" s="17">
        <v>30489</v>
      </c>
      <c r="L604" s="17"/>
    </row>
    <row r="605" spans="1:12" x14ac:dyDescent="0.25">
      <c r="A605" s="16" t="s">
        <v>219</v>
      </c>
      <c r="B605" s="16">
        <v>120</v>
      </c>
      <c r="C605" s="17">
        <v>30371</v>
      </c>
      <c r="L605" s="17"/>
    </row>
    <row r="606" spans="1:12" x14ac:dyDescent="0.25">
      <c r="A606" s="16" t="s">
        <v>219</v>
      </c>
      <c r="B606" s="16">
        <v>108</v>
      </c>
      <c r="C606" s="17">
        <v>30348</v>
      </c>
      <c r="L606" s="17"/>
    </row>
    <row r="607" spans="1:12" x14ac:dyDescent="0.25">
      <c r="A607" s="16" t="s">
        <v>219</v>
      </c>
      <c r="B607" s="16">
        <v>179</v>
      </c>
      <c r="C607" s="17">
        <v>30334</v>
      </c>
      <c r="L607" s="17"/>
    </row>
    <row r="608" spans="1:12" x14ac:dyDescent="0.25">
      <c r="A608" s="16" t="s">
        <v>219</v>
      </c>
      <c r="B608" s="16">
        <v>130</v>
      </c>
      <c r="C608" s="17">
        <v>29713</v>
      </c>
      <c r="L608" s="17"/>
    </row>
    <row r="609" spans="1:12" x14ac:dyDescent="0.25">
      <c r="A609" s="16" t="s">
        <v>219</v>
      </c>
      <c r="B609" s="16">
        <v>143</v>
      </c>
      <c r="C609" s="17">
        <v>29602</v>
      </c>
      <c r="L609" s="17"/>
    </row>
    <row r="610" spans="1:12" x14ac:dyDescent="0.25">
      <c r="A610" s="16" t="s">
        <v>219</v>
      </c>
      <c r="B610" s="16">
        <v>111</v>
      </c>
      <c r="C610" s="17">
        <v>29587</v>
      </c>
      <c r="L610" s="17"/>
    </row>
    <row r="611" spans="1:12" x14ac:dyDescent="0.25">
      <c r="A611" s="16" t="s">
        <v>219</v>
      </c>
      <c r="B611" s="16">
        <v>32</v>
      </c>
      <c r="C611" s="17">
        <v>29537</v>
      </c>
      <c r="L611" s="17"/>
    </row>
    <row r="612" spans="1:12" x14ac:dyDescent="0.25">
      <c r="A612" s="16" t="s">
        <v>219</v>
      </c>
      <c r="B612" s="16">
        <v>144</v>
      </c>
      <c r="C612" s="17">
        <v>29312</v>
      </c>
      <c r="L612" s="17"/>
    </row>
    <row r="613" spans="1:12" x14ac:dyDescent="0.25">
      <c r="A613" s="16" t="s">
        <v>219</v>
      </c>
      <c r="B613" s="16">
        <v>130</v>
      </c>
      <c r="C613" s="17">
        <v>29184</v>
      </c>
      <c r="L613" s="17"/>
    </row>
    <row r="614" spans="1:12" x14ac:dyDescent="0.25">
      <c r="A614" s="16" t="s">
        <v>219</v>
      </c>
      <c r="B614" s="16">
        <v>100</v>
      </c>
      <c r="C614" s="17">
        <v>29041</v>
      </c>
      <c r="L614" s="17"/>
    </row>
    <row r="615" spans="1:12" x14ac:dyDescent="0.25">
      <c r="A615" s="16" t="s">
        <v>219</v>
      </c>
      <c r="B615" s="16">
        <v>230</v>
      </c>
      <c r="C615" s="17">
        <v>28962</v>
      </c>
      <c r="L615" s="17"/>
    </row>
    <row r="616" spans="1:12" x14ac:dyDescent="0.25">
      <c r="A616" s="16" t="s">
        <v>219</v>
      </c>
      <c r="B616" s="16">
        <v>90</v>
      </c>
      <c r="C616" s="17">
        <v>28810</v>
      </c>
      <c r="L616" s="17"/>
    </row>
    <row r="617" spans="1:12" x14ac:dyDescent="0.25">
      <c r="A617" s="16" t="s">
        <v>219</v>
      </c>
      <c r="B617" s="16">
        <v>149</v>
      </c>
      <c r="C617" s="17">
        <v>27990</v>
      </c>
      <c r="L617" s="17"/>
    </row>
    <row r="618" spans="1:12" x14ac:dyDescent="0.25">
      <c r="A618" s="16" t="s">
        <v>219</v>
      </c>
      <c r="B618" s="16">
        <v>115</v>
      </c>
      <c r="C618" s="17">
        <v>27429</v>
      </c>
      <c r="L618" s="17"/>
    </row>
    <row r="619" spans="1:12" x14ac:dyDescent="0.25">
      <c r="A619" s="16" t="s">
        <v>219</v>
      </c>
      <c r="B619" s="16">
        <v>108</v>
      </c>
      <c r="C619" s="17">
        <v>26512</v>
      </c>
      <c r="L619" s="17"/>
    </row>
    <row r="620" spans="1:12" x14ac:dyDescent="0.25">
      <c r="A620" s="16" t="s">
        <v>219</v>
      </c>
      <c r="B620" s="16">
        <v>64</v>
      </c>
      <c r="C620" s="17">
        <v>24473</v>
      </c>
      <c r="L620" s="17"/>
    </row>
    <row r="621" spans="1:12" x14ac:dyDescent="0.25">
      <c r="A621" s="16" t="s">
        <v>219</v>
      </c>
      <c r="B621" s="16">
        <v>94</v>
      </c>
      <c r="C621" s="17">
        <v>24473</v>
      </c>
      <c r="L621" s="17"/>
    </row>
    <row r="622" spans="1:12" x14ac:dyDescent="0.25">
      <c r="A622" s="16" t="s">
        <v>220</v>
      </c>
      <c r="B622" s="16">
        <v>312</v>
      </c>
      <c r="C622" s="17">
        <v>43790</v>
      </c>
      <c r="L622" s="17"/>
    </row>
    <row r="623" spans="1:12" x14ac:dyDescent="0.25">
      <c r="A623" s="16" t="s">
        <v>220</v>
      </c>
      <c r="B623" s="16">
        <v>24</v>
      </c>
      <c r="C623" s="17">
        <v>43776</v>
      </c>
      <c r="L623" s="17"/>
    </row>
    <row r="624" spans="1:12" x14ac:dyDescent="0.25">
      <c r="A624" s="16" t="s">
        <v>220</v>
      </c>
      <c r="B624" s="16">
        <v>154</v>
      </c>
      <c r="C624" s="17">
        <v>43756</v>
      </c>
      <c r="L624" s="17"/>
    </row>
    <row r="625" spans="1:12" x14ac:dyDescent="0.25">
      <c r="A625" s="16" t="s">
        <v>220</v>
      </c>
      <c r="B625" s="16">
        <v>21</v>
      </c>
      <c r="C625" s="17">
        <v>43731</v>
      </c>
      <c r="L625" s="17"/>
    </row>
    <row r="626" spans="1:12" x14ac:dyDescent="0.25">
      <c r="A626" s="16" t="s">
        <v>220</v>
      </c>
      <c r="B626" s="16">
        <v>40</v>
      </c>
      <c r="C626" s="17">
        <v>43703</v>
      </c>
      <c r="L626" s="17"/>
    </row>
    <row r="627" spans="1:12" x14ac:dyDescent="0.25">
      <c r="A627" s="16" t="s">
        <v>220</v>
      </c>
      <c r="B627" s="16">
        <v>31</v>
      </c>
      <c r="C627" s="17">
        <v>43594</v>
      </c>
      <c r="L627" s="17"/>
    </row>
    <row r="628" spans="1:12" x14ac:dyDescent="0.25">
      <c r="A628" s="16" t="s">
        <v>220</v>
      </c>
      <c r="B628" s="16">
        <v>40</v>
      </c>
      <c r="C628" s="17">
        <v>43573</v>
      </c>
      <c r="L628" s="17"/>
    </row>
    <row r="629" spans="1:12" x14ac:dyDescent="0.25">
      <c r="A629" s="16" t="s">
        <v>220</v>
      </c>
      <c r="B629" s="16">
        <v>140</v>
      </c>
      <c r="C629" s="17">
        <v>43571</v>
      </c>
      <c r="L629" s="17"/>
    </row>
    <row r="630" spans="1:12" x14ac:dyDescent="0.25">
      <c r="A630" s="16" t="s">
        <v>220</v>
      </c>
      <c r="B630" s="16">
        <v>59</v>
      </c>
      <c r="C630" s="17">
        <v>43383</v>
      </c>
      <c r="L630" s="17"/>
    </row>
    <row r="631" spans="1:12" x14ac:dyDescent="0.25">
      <c r="A631" s="16" t="s">
        <v>220</v>
      </c>
      <c r="B631" s="16">
        <v>6</v>
      </c>
      <c r="C631" s="17">
        <v>43278</v>
      </c>
      <c r="L631" s="17"/>
    </row>
    <row r="632" spans="1:12" x14ac:dyDescent="0.25">
      <c r="A632" s="16" t="s">
        <v>220</v>
      </c>
      <c r="B632" s="16">
        <v>156</v>
      </c>
      <c r="C632" s="17">
        <v>43172</v>
      </c>
      <c r="L632" s="17"/>
    </row>
    <row r="633" spans="1:12" x14ac:dyDescent="0.25">
      <c r="A633" s="16" t="s">
        <v>220</v>
      </c>
      <c r="B633" s="16">
        <v>19</v>
      </c>
      <c r="C633" s="17">
        <v>43040</v>
      </c>
      <c r="L633" s="17"/>
    </row>
    <row r="634" spans="1:12" x14ac:dyDescent="0.25">
      <c r="A634" s="16" t="s">
        <v>220</v>
      </c>
      <c r="B634" s="16">
        <v>23</v>
      </c>
      <c r="C634" s="17">
        <v>43004</v>
      </c>
      <c r="L634" s="17"/>
    </row>
    <row r="635" spans="1:12" x14ac:dyDescent="0.25">
      <c r="A635" s="16" t="s">
        <v>220</v>
      </c>
      <c r="B635" s="16">
        <v>170</v>
      </c>
      <c r="C635" s="17">
        <v>42997</v>
      </c>
      <c r="L635" s="17"/>
    </row>
    <row r="636" spans="1:12" x14ac:dyDescent="0.25">
      <c r="A636" s="16" t="s">
        <v>220</v>
      </c>
      <c r="B636" s="16">
        <v>36</v>
      </c>
      <c r="C636" s="17">
        <v>42871</v>
      </c>
      <c r="L636" s="17"/>
    </row>
    <row r="637" spans="1:12" x14ac:dyDescent="0.25">
      <c r="A637" s="16" t="s">
        <v>220</v>
      </c>
      <c r="B637" s="16">
        <v>53</v>
      </c>
      <c r="C637" s="17">
        <v>42843</v>
      </c>
      <c r="L637" s="17"/>
    </row>
    <row r="638" spans="1:12" x14ac:dyDescent="0.25">
      <c r="A638" s="16" t="s">
        <v>220</v>
      </c>
      <c r="B638" s="16">
        <v>99</v>
      </c>
      <c r="C638" s="17">
        <v>42828</v>
      </c>
      <c r="L638" s="17"/>
    </row>
    <row r="639" spans="1:12" x14ac:dyDescent="0.25">
      <c r="A639" s="16" t="s">
        <v>220</v>
      </c>
      <c r="B639" s="16">
        <v>120</v>
      </c>
      <c r="C639" s="17">
        <v>42713</v>
      </c>
      <c r="L639" s="17"/>
    </row>
    <row r="640" spans="1:12" x14ac:dyDescent="0.25">
      <c r="A640" s="16" t="s">
        <v>220</v>
      </c>
      <c r="B640" s="16">
        <v>59</v>
      </c>
      <c r="C640" s="17">
        <v>42648</v>
      </c>
      <c r="L640" s="17"/>
    </row>
    <row r="641" spans="1:12" x14ac:dyDescent="0.25">
      <c r="A641" s="16" t="s">
        <v>220</v>
      </c>
      <c r="B641" s="16">
        <v>120</v>
      </c>
      <c r="C641" s="17">
        <v>42635</v>
      </c>
      <c r="L641" s="17"/>
    </row>
    <row r="642" spans="1:12" x14ac:dyDescent="0.25">
      <c r="A642" s="16" t="s">
        <v>220</v>
      </c>
      <c r="B642" s="16">
        <v>27</v>
      </c>
      <c r="C642" s="17">
        <v>42629</v>
      </c>
      <c r="L642" s="17"/>
    </row>
    <row r="643" spans="1:12" x14ac:dyDescent="0.25">
      <c r="A643" s="16" t="s">
        <v>220</v>
      </c>
      <c r="B643" s="16">
        <v>73</v>
      </c>
      <c r="C643" s="17">
        <v>42355</v>
      </c>
      <c r="L643" s="17"/>
    </row>
    <row r="644" spans="1:12" x14ac:dyDescent="0.25">
      <c r="A644" s="16" t="s">
        <v>220</v>
      </c>
      <c r="B644" s="16">
        <v>58</v>
      </c>
      <c r="C644" s="17">
        <v>42229</v>
      </c>
      <c r="L644" s="17"/>
    </row>
    <row r="645" spans="1:12" x14ac:dyDescent="0.25">
      <c r="A645" s="16" t="s">
        <v>220</v>
      </c>
      <c r="B645" s="16">
        <v>52</v>
      </c>
      <c r="C645" s="17">
        <v>42221</v>
      </c>
      <c r="L645" s="17"/>
    </row>
    <row r="646" spans="1:12" x14ac:dyDescent="0.25">
      <c r="A646" s="16" t="s">
        <v>220</v>
      </c>
      <c r="B646" s="16">
        <v>96</v>
      </c>
      <c r="C646" s="17">
        <v>42214</v>
      </c>
      <c r="L646" s="17"/>
    </row>
    <row r="647" spans="1:12" x14ac:dyDescent="0.25">
      <c r="A647" s="16" t="s">
        <v>220</v>
      </c>
      <c r="B647" s="16">
        <v>49</v>
      </c>
      <c r="C647" s="17">
        <v>42214</v>
      </c>
      <c r="L647" s="17"/>
    </row>
    <row r="648" spans="1:12" x14ac:dyDescent="0.25">
      <c r="A648" s="16" t="s">
        <v>220</v>
      </c>
      <c r="B648" s="16">
        <v>60</v>
      </c>
      <c r="C648" s="17">
        <v>42123</v>
      </c>
      <c r="L648" s="17"/>
    </row>
    <row r="649" spans="1:12" x14ac:dyDescent="0.25">
      <c r="A649" s="16" t="s">
        <v>220</v>
      </c>
      <c r="B649" s="16">
        <v>32</v>
      </c>
      <c r="C649" s="17">
        <v>42059</v>
      </c>
      <c r="L649" s="17"/>
    </row>
    <row r="650" spans="1:12" x14ac:dyDescent="0.25">
      <c r="A650" s="16" t="s">
        <v>220</v>
      </c>
      <c r="B650" s="16">
        <v>59</v>
      </c>
      <c r="C650" s="17">
        <v>41976</v>
      </c>
      <c r="L650" s="17"/>
    </row>
    <row r="651" spans="1:12" x14ac:dyDescent="0.25">
      <c r="A651" s="16" t="s">
        <v>220</v>
      </c>
      <c r="B651" s="16">
        <v>24</v>
      </c>
      <c r="C651" s="17">
        <v>41929</v>
      </c>
      <c r="L651" s="17"/>
    </row>
    <row r="652" spans="1:12" x14ac:dyDescent="0.25">
      <c r="A652" s="16" t="s">
        <v>220</v>
      </c>
      <c r="B652" s="16">
        <v>22</v>
      </c>
      <c r="C652" s="17">
        <v>41905</v>
      </c>
      <c r="L652" s="17"/>
    </row>
    <row r="653" spans="1:12" x14ac:dyDescent="0.25">
      <c r="A653" s="16" t="s">
        <v>220</v>
      </c>
      <c r="B653" s="16">
        <v>47</v>
      </c>
      <c r="C653" s="17">
        <v>41891</v>
      </c>
      <c r="L653" s="17"/>
    </row>
    <row r="654" spans="1:12" x14ac:dyDescent="0.25">
      <c r="A654" s="16" t="s">
        <v>220</v>
      </c>
      <c r="B654" s="16">
        <v>34</v>
      </c>
      <c r="C654" s="17">
        <v>41807</v>
      </c>
      <c r="L654" s="17"/>
    </row>
    <row r="655" spans="1:12" x14ac:dyDescent="0.25">
      <c r="A655" s="16" t="s">
        <v>220</v>
      </c>
      <c r="B655" s="16">
        <v>94</v>
      </c>
      <c r="C655" s="17">
        <v>41792</v>
      </c>
      <c r="L655" s="17"/>
    </row>
    <row r="656" spans="1:12" x14ac:dyDescent="0.25">
      <c r="A656" s="16" t="s">
        <v>220</v>
      </c>
      <c r="B656" s="16">
        <v>22</v>
      </c>
      <c r="C656" s="17">
        <v>41787</v>
      </c>
      <c r="L656" s="17"/>
    </row>
    <row r="657" spans="1:12" x14ac:dyDescent="0.25">
      <c r="A657" s="16" t="s">
        <v>220</v>
      </c>
      <c r="B657" s="16">
        <v>126</v>
      </c>
      <c r="C657" s="17">
        <v>41760</v>
      </c>
      <c r="L657" s="17"/>
    </row>
    <row r="658" spans="1:12" x14ac:dyDescent="0.25">
      <c r="A658" s="16" t="s">
        <v>220</v>
      </c>
      <c r="B658" s="16">
        <v>70</v>
      </c>
      <c r="C658" s="17">
        <v>41463</v>
      </c>
      <c r="L658" s="17"/>
    </row>
    <row r="659" spans="1:12" x14ac:dyDescent="0.25">
      <c r="A659" s="16" t="s">
        <v>220</v>
      </c>
      <c r="B659" s="16">
        <v>99</v>
      </c>
      <c r="C659" s="17">
        <v>41326</v>
      </c>
      <c r="L659" s="17"/>
    </row>
    <row r="660" spans="1:12" x14ac:dyDescent="0.25">
      <c r="A660" s="16" t="s">
        <v>220</v>
      </c>
      <c r="B660" s="16">
        <v>14</v>
      </c>
      <c r="C660" s="17">
        <v>41326</v>
      </c>
      <c r="L660" s="17"/>
    </row>
    <row r="661" spans="1:12" x14ac:dyDescent="0.25">
      <c r="A661" s="16" t="s">
        <v>220</v>
      </c>
      <c r="B661" s="16">
        <v>99</v>
      </c>
      <c r="C661" s="17">
        <v>41314</v>
      </c>
      <c r="L661" s="17"/>
    </row>
    <row r="662" spans="1:12" x14ac:dyDescent="0.25">
      <c r="A662" s="16" t="s">
        <v>220</v>
      </c>
      <c r="B662" s="16">
        <v>73</v>
      </c>
      <c r="C662" s="17">
        <v>41241</v>
      </c>
      <c r="L662" s="17"/>
    </row>
    <row r="663" spans="1:12" x14ac:dyDescent="0.25">
      <c r="A663" s="16" t="s">
        <v>220</v>
      </c>
      <c r="B663" s="16">
        <v>124</v>
      </c>
      <c r="C663" s="17">
        <v>41163</v>
      </c>
      <c r="L663" s="17"/>
    </row>
    <row r="664" spans="1:12" x14ac:dyDescent="0.25">
      <c r="A664" s="16" t="s">
        <v>220</v>
      </c>
      <c r="B664" s="16">
        <v>21</v>
      </c>
      <c r="C664" s="17">
        <v>41089</v>
      </c>
      <c r="L664" s="17"/>
    </row>
    <row r="665" spans="1:12" x14ac:dyDescent="0.25">
      <c r="A665" s="16" t="s">
        <v>220</v>
      </c>
      <c r="B665" s="16">
        <v>156</v>
      </c>
      <c r="C665" s="17">
        <v>41054</v>
      </c>
      <c r="L665" s="17"/>
    </row>
    <row r="666" spans="1:12" x14ac:dyDescent="0.25">
      <c r="A666" s="16" t="s">
        <v>220</v>
      </c>
      <c r="B666" s="16">
        <v>45</v>
      </c>
      <c r="C666" s="17">
        <v>41038</v>
      </c>
      <c r="L666" s="17"/>
    </row>
    <row r="667" spans="1:12" x14ac:dyDescent="0.25">
      <c r="A667" s="16" t="s">
        <v>220</v>
      </c>
      <c r="B667" s="16">
        <v>99</v>
      </c>
      <c r="C667" s="17">
        <v>40756</v>
      </c>
      <c r="L667" s="17"/>
    </row>
    <row r="668" spans="1:12" x14ac:dyDescent="0.25">
      <c r="A668" s="16" t="s">
        <v>220</v>
      </c>
      <c r="B668" s="16">
        <v>99</v>
      </c>
      <c r="C668" s="17">
        <v>40747</v>
      </c>
      <c r="L668" s="17"/>
    </row>
    <row r="669" spans="1:12" x14ac:dyDescent="0.25">
      <c r="A669" s="16" t="s">
        <v>220</v>
      </c>
      <c r="B669" s="16">
        <v>65</v>
      </c>
      <c r="C669" s="17">
        <v>40746</v>
      </c>
      <c r="L669" s="17"/>
    </row>
    <row r="670" spans="1:12" x14ac:dyDescent="0.25">
      <c r="A670" s="16" t="s">
        <v>220</v>
      </c>
      <c r="B670" s="16">
        <v>49</v>
      </c>
      <c r="C670" s="17">
        <v>40738</v>
      </c>
      <c r="L670" s="17"/>
    </row>
    <row r="671" spans="1:12" x14ac:dyDescent="0.25">
      <c r="A671" s="16" t="s">
        <v>220</v>
      </c>
      <c r="B671" s="16">
        <v>32</v>
      </c>
      <c r="C671" s="17">
        <v>40674</v>
      </c>
      <c r="L671" s="17"/>
    </row>
    <row r="672" spans="1:12" x14ac:dyDescent="0.25">
      <c r="A672" s="16" t="s">
        <v>220</v>
      </c>
      <c r="B672" s="16">
        <v>26</v>
      </c>
      <c r="C672" s="17">
        <v>40444</v>
      </c>
      <c r="L672" s="17"/>
    </row>
    <row r="673" spans="1:12" x14ac:dyDescent="0.25">
      <c r="A673" s="16" t="s">
        <v>220</v>
      </c>
      <c r="B673" s="16">
        <v>99</v>
      </c>
      <c r="C673" s="17">
        <v>40316</v>
      </c>
      <c r="L673" s="17"/>
    </row>
    <row r="674" spans="1:12" x14ac:dyDescent="0.25">
      <c r="A674" s="16" t="s">
        <v>220</v>
      </c>
      <c r="B674" s="16">
        <v>99</v>
      </c>
      <c r="C674" s="17">
        <v>40228</v>
      </c>
      <c r="L674" s="17"/>
    </row>
    <row r="675" spans="1:12" x14ac:dyDescent="0.25">
      <c r="A675" s="16" t="s">
        <v>220</v>
      </c>
      <c r="B675" s="16">
        <v>38</v>
      </c>
      <c r="C675" s="17">
        <v>40008</v>
      </c>
      <c r="L675" s="17"/>
    </row>
    <row r="676" spans="1:12" x14ac:dyDescent="0.25">
      <c r="A676" s="16" t="s">
        <v>220</v>
      </c>
      <c r="B676" s="16">
        <v>99</v>
      </c>
      <c r="C676" s="17">
        <v>39990</v>
      </c>
      <c r="L676" s="17"/>
    </row>
    <row r="677" spans="1:12" x14ac:dyDescent="0.25">
      <c r="A677" s="16" t="s">
        <v>220</v>
      </c>
      <c r="B677" s="16">
        <v>58</v>
      </c>
      <c r="C677" s="17">
        <v>39976</v>
      </c>
      <c r="L677" s="17"/>
    </row>
    <row r="678" spans="1:12" x14ac:dyDescent="0.25">
      <c r="A678" s="16" t="s">
        <v>220</v>
      </c>
      <c r="B678" s="16">
        <v>48</v>
      </c>
      <c r="C678" s="17">
        <v>39898</v>
      </c>
      <c r="L678" s="17"/>
    </row>
    <row r="679" spans="1:12" x14ac:dyDescent="0.25">
      <c r="A679" s="16" t="s">
        <v>220</v>
      </c>
      <c r="B679" s="16">
        <v>62</v>
      </c>
      <c r="C679" s="17">
        <v>39804</v>
      </c>
      <c r="L679" s="17"/>
    </row>
    <row r="680" spans="1:12" x14ac:dyDescent="0.25">
      <c r="A680" s="16" t="s">
        <v>220</v>
      </c>
      <c r="B680" s="16">
        <v>56</v>
      </c>
      <c r="C680" s="17">
        <v>39787</v>
      </c>
      <c r="L680" s="17"/>
    </row>
    <row r="681" spans="1:12" x14ac:dyDescent="0.25">
      <c r="A681" s="16" t="s">
        <v>220</v>
      </c>
      <c r="B681" s="16">
        <v>96</v>
      </c>
      <c r="C681" s="17">
        <v>39759</v>
      </c>
      <c r="L681" s="17"/>
    </row>
    <row r="682" spans="1:12" x14ac:dyDescent="0.25">
      <c r="A682" s="16" t="s">
        <v>220</v>
      </c>
      <c r="B682" s="16">
        <v>120</v>
      </c>
      <c r="C682" s="17">
        <v>39749</v>
      </c>
      <c r="L682" s="17"/>
    </row>
    <row r="683" spans="1:12" x14ac:dyDescent="0.25">
      <c r="A683" s="16" t="s">
        <v>220</v>
      </c>
      <c r="B683" s="16">
        <v>231</v>
      </c>
      <c r="C683" s="17">
        <v>39699</v>
      </c>
      <c r="L683" s="17"/>
    </row>
    <row r="684" spans="1:12" x14ac:dyDescent="0.25">
      <c r="A684" s="16" t="s">
        <v>220</v>
      </c>
      <c r="B684" s="16">
        <v>99</v>
      </c>
      <c r="C684" s="17">
        <v>39626</v>
      </c>
      <c r="L684" s="17"/>
    </row>
    <row r="685" spans="1:12" x14ac:dyDescent="0.25">
      <c r="A685" s="16" t="s">
        <v>220</v>
      </c>
      <c r="B685" s="16">
        <v>50</v>
      </c>
      <c r="C685" s="17">
        <v>39566</v>
      </c>
      <c r="L685" s="17"/>
    </row>
    <row r="686" spans="1:12" x14ac:dyDescent="0.25">
      <c r="A686" s="16" t="s">
        <v>220</v>
      </c>
      <c r="B686" s="16">
        <v>26</v>
      </c>
      <c r="C686" s="17">
        <v>39539</v>
      </c>
      <c r="L686" s="17"/>
    </row>
    <row r="687" spans="1:12" x14ac:dyDescent="0.25">
      <c r="A687" s="16" t="s">
        <v>220</v>
      </c>
      <c r="B687" s="16">
        <v>125</v>
      </c>
      <c r="C687" s="17">
        <v>39528</v>
      </c>
      <c r="L687" s="17"/>
    </row>
    <row r="688" spans="1:12" x14ac:dyDescent="0.25">
      <c r="A688" s="16" t="s">
        <v>220</v>
      </c>
      <c r="B688" s="16">
        <v>239</v>
      </c>
      <c r="C688" s="17">
        <v>39402</v>
      </c>
      <c r="L688" s="17"/>
    </row>
    <row r="689" spans="1:12" x14ac:dyDescent="0.25">
      <c r="A689" s="16" t="s">
        <v>220</v>
      </c>
      <c r="B689" s="16">
        <v>181</v>
      </c>
      <c r="C689" s="17">
        <v>39386</v>
      </c>
      <c r="L689" s="17"/>
    </row>
    <row r="690" spans="1:12" x14ac:dyDescent="0.25">
      <c r="A690" s="16" t="s">
        <v>220</v>
      </c>
      <c r="B690" s="16">
        <v>125</v>
      </c>
      <c r="C690" s="17">
        <v>39367</v>
      </c>
      <c r="L690" s="17"/>
    </row>
    <row r="691" spans="1:12" x14ac:dyDescent="0.25">
      <c r="A691" s="16" t="s">
        <v>220</v>
      </c>
      <c r="B691" s="16">
        <v>25</v>
      </c>
      <c r="C691" s="17">
        <v>39170</v>
      </c>
      <c r="L691" s="17"/>
    </row>
    <row r="692" spans="1:12" x14ac:dyDescent="0.25">
      <c r="A692" s="16" t="s">
        <v>220</v>
      </c>
      <c r="B692" s="16">
        <v>53</v>
      </c>
      <c r="C692" s="17">
        <v>39147</v>
      </c>
      <c r="L692" s="17"/>
    </row>
    <row r="693" spans="1:12" x14ac:dyDescent="0.25">
      <c r="A693" s="16" t="s">
        <v>220</v>
      </c>
      <c r="B693" s="16">
        <v>45</v>
      </c>
      <c r="C693" s="17">
        <v>39104</v>
      </c>
      <c r="L693" s="17"/>
    </row>
    <row r="694" spans="1:12" x14ac:dyDescent="0.25">
      <c r="A694" s="16" t="s">
        <v>220</v>
      </c>
      <c r="B694" s="16">
        <v>45</v>
      </c>
      <c r="C694" s="17">
        <v>39084</v>
      </c>
      <c r="L694" s="17"/>
    </row>
    <row r="695" spans="1:12" x14ac:dyDescent="0.25">
      <c r="A695" s="16" t="s">
        <v>220</v>
      </c>
      <c r="B695" s="16">
        <v>60</v>
      </c>
      <c r="C695" s="17">
        <v>39038</v>
      </c>
      <c r="L695" s="17"/>
    </row>
    <row r="696" spans="1:12" x14ac:dyDescent="0.25">
      <c r="A696" s="16" t="s">
        <v>220</v>
      </c>
      <c r="B696" s="16">
        <v>44</v>
      </c>
      <c r="C696" s="17">
        <v>38967</v>
      </c>
      <c r="L696" s="17"/>
    </row>
    <row r="697" spans="1:12" x14ac:dyDescent="0.25">
      <c r="A697" s="16" t="s">
        <v>220</v>
      </c>
      <c r="B697" s="16">
        <v>34</v>
      </c>
      <c r="C697" s="17">
        <v>38959</v>
      </c>
      <c r="L697" s="17"/>
    </row>
    <row r="698" spans="1:12" x14ac:dyDescent="0.25">
      <c r="A698" s="16" t="s">
        <v>220</v>
      </c>
      <c r="B698" s="16">
        <v>48</v>
      </c>
      <c r="C698" s="17">
        <v>38835</v>
      </c>
      <c r="L698" s="17"/>
    </row>
    <row r="699" spans="1:12" x14ac:dyDescent="0.25">
      <c r="A699" s="16" t="s">
        <v>220</v>
      </c>
      <c r="B699" s="16">
        <v>120</v>
      </c>
      <c r="C699" s="17">
        <v>38705</v>
      </c>
      <c r="L699" s="17"/>
    </row>
    <row r="700" spans="1:12" x14ac:dyDescent="0.25">
      <c r="A700" s="16" t="s">
        <v>220</v>
      </c>
      <c r="B700" s="16">
        <v>99</v>
      </c>
      <c r="C700" s="17">
        <v>38682</v>
      </c>
      <c r="L700" s="17"/>
    </row>
    <row r="701" spans="1:12" x14ac:dyDescent="0.25">
      <c r="A701" s="16" t="s">
        <v>220</v>
      </c>
      <c r="B701" s="16">
        <v>160</v>
      </c>
      <c r="C701" s="17">
        <v>38505</v>
      </c>
      <c r="L701" s="17"/>
    </row>
    <row r="702" spans="1:12" x14ac:dyDescent="0.25">
      <c r="A702" s="16" t="s">
        <v>220</v>
      </c>
      <c r="B702" s="16">
        <v>74</v>
      </c>
      <c r="C702" s="17">
        <v>38461</v>
      </c>
      <c r="L702" s="17"/>
    </row>
    <row r="703" spans="1:12" x14ac:dyDescent="0.25">
      <c r="A703" s="16" t="s">
        <v>220</v>
      </c>
      <c r="B703" s="16">
        <v>185</v>
      </c>
      <c r="C703" s="17">
        <v>38457</v>
      </c>
      <c r="L703" s="17"/>
    </row>
    <row r="704" spans="1:12" x14ac:dyDescent="0.25">
      <c r="A704" s="16" t="s">
        <v>220</v>
      </c>
      <c r="B704" s="16">
        <v>38</v>
      </c>
      <c r="C704" s="17">
        <v>38446</v>
      </c>
      <c r="L704" s="17"/>
    </row>
    <row r="705" spans="1:12" x14ac:dyDescent="0.25">
      <c r="A705" s="16" t="s">
        <v>220</v>
      </c>
      <c r="B705" s="16">
        <v>58</v>
      </c>
      <c r="C705" s="17">
        <v>38446</v>
      </c>
      <c r="L705" s="17"/>
    </row>
    <row r="706" spans="1:12" x14ac:dyDescent="0.25">
      <c r="A706" s="16" t="s">
        <v>220</v>
      </c>
      <c r="B706" s="16">
        <v>147</v>
      </c>
      <c r="C706" s="17">
        <v>38438</v>
      </c>
      <c r="L706" s="17"/>
    </row>
    <row r="707" spans="1:12" x14ac:dyDescent="0.25">
      <c r="A707" s="16" t="s">
        <v>220</v>
      </c>
      <c r="B707" s="16">
        <v>36</v>
      </c>
      <c r="C707" s="17">
        <v>38429</v>
      </c>
      <c r="L707" s="17"/>
    </row>
    <row r="708" spans="1:12" x14ac:dyDescent="0.25">
      <c r="A708" s="16" t="s">
        <v>220</v>
      </c>
      <c r="B708" s="16">
        <v>59</v>
      </c>
      <c r="C708" s="17">
        <v>38422</v>
      </c>
      <c r="L708" s="17"/>
    </row>
    <row r="709" spans="1:12" x14ac:dyDescent="0.25">
      <c r="A709" s="16" t="s">
        <v>220</v>
      </c>
      <c r="B709" s="16">
        <v>59</v>
      </c>
      <c r="C709" s="17">
        <v>38391</v>
      </c>
      <c r="L709" s="17"/>
    </row>
    <row r="710" spans="1:12" x14ac:dyDescent="0.25">
      <c r="A710" s="16" t="s">
        <v>220</v>
      </c>
      <c r="B710" s="16">
        <v>204</v>
      </c>
      <c r="C710" s="17">
        <v>38315</v>
      </c>
      <c r="L710" s="17"/>
    </row>
    <row r="711" spans="1:12" x14ac:dyDescent="0.25">
      <c r="A711" s="16" t="s">
        <v>220</v>
      </c>
      <c r="B711" s="16">
        <v>38</v>
      </c>
      <c r="C711" s="17">
        <v>38299</v>
      </c>
      <c r="L711" s="17"/>
    </row>
    <row r="712" spans="1:12" x14ac:dyDescent="0.25">
      <c r="A712" s="16" t="s">
        <v>220</v>
      </c>
      <c r="B712" s="16">
        <v>45</v>
      </c>
      <c r="C712" s="17">
        <v>38272</v>
      </c>
      <c r="L712" s="17"/>
    </row>
    <row r="713" spans="1:12" x14ac:dyDescent="0.25">
      <c r="A713" s="16" t="s">
        <v>220</v>
      </c>
      <c r="B713" s="16">
        <v>24</v>
      </c>
      <c r="C713" s="17">
        <v>38264</v>
      </c>
      <c r="L713" s="17"/>
    </row>
    <row r="714" spans="1:12" x14ac:dyDescent="0.25">
      <c r="A714" s="16" t="s">
        <v>220</v>
      </c>
      <c r="B714" s="16">
        <v>86</v>
      </c>
      <c r="C714" s="17">
        <v>38239</v>
      </c>
      <c r="L714" s="17"/>
    </row>
    <row r="715" spans="1:12" x14ac:dyDescent="0.25">
      <c r="A715" s="16" t="s">
        <v>220</v>
      </c>
      <c r="B715" s="16">
        <v>144</v>
      </c>
      <c r="C715" s="17">
        <v>38167</v>
      </c>
      <c r="L715" s="17"/>
    </row>
    <row r="716" spans="1:12" x14ac:dyDescent="0.25">
      <c r="A716" s="16" t="s">
        <v>220</v>
      </c>
      <c r="B716" s="16">
        <v>94</v>
      </c>
      <c r="C716" s="17">
        <v>38120</v>
      </c>
      <c r="L716" s="17"/>
    </row>
    <row r="717" spans="1:12" x14ac:dyDescent="0.25">
      <c r="A717" s="16" t="s">
        <v>220</v>
      </c>
      <c r="B717" s="16">
        <v>41</v>
      </c>
      <c r="C717" s="17">
        <v>38098</v>
      </c>
      <c r="L717" s="17"/>
    </row>
    <row r="718" spans="1:12" x14ac:dyDescent="0.25">
      <c r="A718" s="16" t="s">
        <v>220</v>
      </c>
      <c r="B718" s="16">
        <v>120</v>
      </c>
      <c r="C718" s="17">
        <v>38063</v>
      </c>
      <c r="L718" s="17"/>
    </row>
    <row r="719" spans="1:12" x14ac:dyDescent="0.25">
      <c r="A719" s="16" t="s">
        <v>220</v>
      </c>
      <c r="B719" s="16">
        <v>59</v>
      </c>
      <c r="C719" s="17">
        <v>37739</v>
      </c>
      <c r="L719" s="17"/>
    </row>
    <row r="720" spans="1:12" x14ac:dyDescent="0.25">
      <c r="A720" s="16" t="s">
        <v>220</v>
      </c>
      <c r="B720" s="16">
        <v>99</v>
      </c>
      <c r="C720" s="17">
        <v>37728</v>
      </c>
      <c r="L720" s="17"/>
    </row>
    <row r="721" spans="1:12" x14ac:dyDescent="0.25">
      <c r="A721" s="16" t="s">
        <v>220</v>
      </c>
      <c r="B721" s="16">
        <v>58</v>
      </c>
      <c r="C721" s="17">
        <v>37565</v>
      </c>
      <c r="L721" s="17"/>
    </row>
    <row r="722" spans="1:12" x14ac:dyDescent="0.25">
      <c r="A722" s="16" t="s">
        <v>220</v>
      </c>
      <c r="B722" s="16">
        <v>99</v>
      </c>
      <c r="C722" s="17">
        <v>37547</v>
      </c>
      <c r="L722" s="17"/>
    </row>
    <row r="723" spans="1:12" x14ac:dyDescent="0.25">
      <c r="A723" s="16" t="s">
        <v>220</v>
      </c>
      <c r="B723" s="16">
        <v>59</v>
      </c>
      <c r="C723" s="17">
        <v>37529</v>
      </c>
      <c r="L723" s="17"/>
    </row>
    <row r="724" spans="1:12" x14ac:dyDescent="0.25">
      <c r="A724" s="16" t="s">
        <v>220</v>
      </c>
      <c r="B724" s="16">
        <v>54</v>
      </c>
      <c r="C724" s="17">
        <v>37504</v>
      </c>
      <c r="L724" s="17"/>
    </row>
    <row r="725" spans="1:12" x14ac:dyDescent="0.25">
      <c r="A725" s="16" t="s">
        <v>220</v>
      </c>
      <c r="B725" s="16">
        <v>180</v>
      </c>
      <c r="C725" s="17">
        <v>37455</v>
      </c>
      <c r="L725" s="17"/>
    </row>
    <row r="726" spans="1:12" x14ac:dyDescent="0.25">
      <c r="A726" s="16" t="s">
        <v>220</v>
      </c>
      <c r="B726" s="16">
        <v>99</v>
      </c>
      <c r="C726" s="17">
        <v>37448</v>
      </c>
      <c r="L726" s="17"/>
    </row>
    <row r="727" spans="1:12" x14ac:dyDescent="0.25">
      <c r="A727" s="16" t="s">
        <v>220</v>
      </c>
      <c r="B727" s="16">
        <v>60</v>
      </c>
      <c r="C727" s="17">
        <v>37433</v>
      </c>
      <c r="L727" s="17"/>
    </row>
    <row r="728" spans="1:12" x14ac:dyDescent="0.25">
      <c r="A728" s="16" t="s">
        <v>220</v>
      </c>
      <c r="B728" s="16">
        <v>45</v>
      </c>
      <c r="C728" s="17">
        <v>37422</v>
      </c>
      <c r="L728" s="17"/>
    </row>
    <row r="729" spans="1:12" x14ac:dyDescent="0.25">
      <c r="A729" s="16" t="s">
        <v>220</v>
      </c>
      <c r="B729" s="16">
        <v>99</v>
      </c>
      <c r="C729" s="17">
        <v>37385</v>
      </c>
      <c r="L729" s="17"/>
    </row>
    <row r="730" spans="1:12" x14ac:dyDescent="0.25">
      <c r="A730" s="16" t="s">
        <v>220</v>
      </c>
      <c r="B730" s="16">
        <v>99</v>
      </c>
      <c r="C730" s="17">
        <v>37382</v>
      </c>
      <c r="L730" s="17"/>
    </row>
    <row r="731" spans="1:12" x14ac:dyDescent="0.25">
      <c r="A731" s="16" t="s">
        <v>220</v>
      </c>
      <c r="B731" s="16">
        <v>36</v>
      </c>
      <c r="C731" s="17">
        <v>37377</v>
      </c>
      <c r="L731" s="17"/>
    </row>
    <row r="732" spans="1:12" x14ac:dyDescent="0.25">
      <c r="A732" s="16" t="s">
        <v>220</v>
      </c>
      <c r="B732" s="16">
        <v>41</v>
      </c>
      <c r="C732" s="17">
        <v>37354</v>
      </c>
      <c r="L732" s="17"/>
    </row>
    <row r="733" spans="1:12" x14ac:dyDescent="0.25">
      <c r="A733" s="16" t="s">
        <v>220</v>
      </c>
      <c r="B733" s="16">
        <v>176</v>
      </c>
      <c r="C733" s="17">
        <v>37272</v>
      </c>
      <c r="L733" s="17"/>
    </row>
    <row r="734" spans="1:12" x14ac:dyDescent="0.25">
      <c r="A734" s="16" t="s">
        <v>220</v>
      </c>
      <c r="B734" s="16">
        <v>99</v>
      </c>
      <c r="C734" s="17">
        <v>37257</v>
      </c>
      <c r="L734" s="17"/>
    </row>
    <row r="735" spans="1:12" x14ac:dyDescent="0.25">
      <c r="A735" s="16" t="s">
        <v>220</v>
      </c>
      <c r="B735" s="16">
        <v>84</v>
      </c>
      <c r="C735" s="17">
        <v>37257</v>
      </c>
      <c r="L735" s="17"/>
    </row>
    <row r="736" spans="1:12" x14ac:dyDescent="0.25">
      <c r="A736" s="16" t="s">
        <v>220</v>
      </c>
      <c r="B736" s="16">
        <v>82</v>
      </c>
      <c r="C736" s="17">
        <v>37256</v>
      </c>
      <c r="L736" s="17"/>
    </row>
    <row r="737" spans="1:12" x14ac:dyDescent="0.25">
      <c r="A737" s="16" t="s">
        <v>220</v>
      </c>
      <c r="B737" s="16">
        <v>99</v>
      </c>
      <c r="C737" s="17">
        <v>37211</v>
      </c>
      <c r="L737" s="17"/>
    </row>
    <row r="738" spans="1:12" x14ac:dyDescent="0.25">
      <c r="A738" s="16" t="s">
        <v>220</v>
      </c>
      <c r="B738" s="16">
        <v>45</v>
      </c>
      <c r="C738" s="17">
        <v>37091</v>
      </c>
      <c r="L738" s="17"/>
    </row>
    <row r="739" spans="1:12" x14ac:dyDescent="0.25">
      <c r="A739" s="16" t="s">
        <v>220</v>
      </c>
      <c r="B739" s="16">
        <v>99</v>
      </c>
      <c r="C739" s="17">
        <v>37050</v>
      </c>
      <c r="L739" s="17"/>
    </row>
    <row r="740" spans="1:12" x14ac:dyDescent="0.25">
      <c r="A740" s="16" t="s">
        <v>220</v>
      </c>
      <c r="B740" s="16">
        <v>58</v>
      </c>
      <c r="C740" s="17">
        <v>37050</v>
      </c>
      <c r="L740" s="17"/>
    </row>
    <row r="741" spans="1:12" x14ac:dyDescent="0.25">
      <c r="A741" s="16" t="s">
        <v>220</v>
      </c>
      <c r="B741" s="16">
        <v>37</v>
      </c>
      <c r="C741" s="17">
        <v>36997</v>
      </c>
      <c r="L741" s="17"/>
    </row>
    <row r="742" spans="1:12" x14ac:dyDescent="0.25">
      <c r="A742" s="16" t="s">
        <v>220</v>
      </c>
      <c r="B742" s="16">
        <v>114</v>
      </c>
      <c r="C742" s="17">
        <v>36992</v>
      </c>
      <c r="L742" s="17"/>
    </row>
    <row r="743" spans="1:12" x14ac:dyDescent="0.25">
      <c r="A743" s="16" t="s">
        <v>220</v>
      </c>
      <c r="B743" s="16">
        <v>120</v>
      </c>
      <c r="C743" s="17">
        <v>36991</v>
      </c>
      <c r="L743" s="17"/>
    </row>
    <row r="744" spans="1:12" x14ac:dyDescent="0.25">
      <c r="A744" s="16" t="s">
        <v>220</v>
      </c>
      <c r="B744" s="16">
        <v>45</v>
      </c>
      <c r="C744" s="17">
        <v>36937</v>
      </c>
      <c r="L744" s="17"/>
    </row>
    <row r="745" spans="1:12" x14ac:dyDescent="0.25">
      <c r="A745" s="16" t="s">
        <v>220</v>
      </c>
      <c r="B745" s="16">
        <v>61</v>
      </c>
      <c r="C745" s="17">
        <v>36909</v>
      </c>
      <c r="L745" s="17"/>
    </row>
    <row r="746" spans="1:12" x14ac:dyDescent="0.25">
      <c r="A746" s="16" t="s">
        <v>220</v>
      </c>
      <c r="B746" s="16">
        <v>98</v>
      </c>
      <c r="C746" s="17">
        <v>36866</v>
      </c>
      <c r="L746" s="17"/>
    </row>
    <row r="747" spans="1:12" x14ac:dyDescent="0.25">
      <c r="A747" s="16" t="s">
        <v>220</v>
      </c>
      <c r="B747" s="16">
        <v>174</v>
      </c>
      <c r="C747" s="17">
        <v>36861</v>
      </c>
      <c r="L747" s="17"/>
    </row>
    <row r="748" spans="1:12" x14ac:dyDescent="0.25">
      <c r="A748" s="16" t="s">
        <v>220</v>
      </c>
      <c r="B748" s="16">
        <v>35</v>
      </c>
      <c r="C748" s="17">
        <v>36826</v>
      </c>
      <c r="L748" s="17"/>
    </row>
    <row r="749" spans="1:12" x14ac:dyDescent="0.25">
      <c r="A749" s="16" t="s">
        <v>220</v>
      </c>
      <c r="B749" s="16">
        <v>45</v>
      </c>
      <c r="C749" s="17">
        <v>36769</v>
      </c>
      <c r="L749" s="17"/>
    </row>
    <row r="750" spans="1:12" x14ac:dyDescent="0.25">
      <c r="A750" s="16" t="s">
        <v>220</v>
      </c>
      <c r="B750" s="16">
        <v>63</v>
      </c>
      <c r="C750" s="17">
        <v>36759</v>
      </c>
      <c r="L750" s="17"/>
    </row>
    <row r="751" spans="1:12" x14ac:dyDescent="0.25">
      <c r="A751" s="16" t="s">
        <v>220</v>
      </c>
      <c r="B751" s="16">
        <v>35</v>
      </c>
      <c r="C751" s="17">
        <v>36704</v>
      </c>
      <c r="L751" s="17"/>
    </row>
    <row r="752" spans="1:12" x14ac:dyDescent="0.25">
      <c r="A752" s="16" t="s">
        <v>220</v>
      </c>
      <c r="B752" s="16">
        <v>35</v>
      </c>
      <c r="C752" s="17">
        <v>36692</v>
      </c>
      <c r="L752" s="17"/>
    </row>
    <row r="753" spans="1:12" x14ac:dyDescent="0.25">
      <c r="A753" s="16" t="s">
        <v>220</v>
      </c>
      <c r="B753" s="16">
        <v>85</v>
      </c>
      <c r="C753" s="17">
        <v>36599</v>
      </c>
      <c r="L753" s="17"/>
    </row>
    <row r="754" spans="1:12" x14ac:dyDescent="0.25">
      <c r="A754" s="16" t="s">
        <v>220</v>
      </c>
      <c r="B754" s="16">
        <v>21</v>
      </c>
      <c r="C754" s="17">
        <v>36579</v>
      </c>
      <c r="L754" s="17"/>
    </row>
    <row r="755" spans="1:12" x14ac:dyDescent="0.25">
      <c r="A755" s="16" t="s">
        <v>220</v>
      </c>
      <c r="B755" s="16">
        <v>118</v>
      </c>
      <c r="C755" s="17">
        <v>36522</v>
      </c>
      <c r="L755" s="17"/>
    </row>
    <row r="756" spans="1:12" x14ac:dyDescent="0.25">
      <c r="A756" s="16" t="s">
        <v>220</v>
      </c>
      <c r="B756" s="16">
        <v>139</v>
      </c>
      <c r="C756" s="17">
        <v>36496</v>
      </c>
      <c r="L756" s="17"/>
    </row>
    <row r="757" spans="1:12" x14ac:dyDescent="0.25">
      <c r="A757" s="16" t="s">
        <v>220</v>
      </c>
      <c r="B757" s="16">
        <v>50</v>
      </c>
      <c r="C757" s="17">
        <v>36494</v>
      </c>
      <c r="L757" s="17"/>
    </row>
    <row r="758" spans="1:12" x14ac:dyDescent="0.25">
      <c r="A758" s="16" t="s">
        <v>220</v>
      </c>
      <c r="B758" s="16">
        <v>145</v>
      </c>
      <c r="C758" s="17">
        <v>36482</v>
      </c>
      <c r="L758" s="17"/>
    </row>
    <row r="759" spans="1:12" x14ac:dyDescent="0.25">
      <c r="A759" s="16" t="s">
        <v>220</v>
      </c>
      <c r="B759" s="16">
        <v>90</v>
      </c>
      <c r="C759" s="17">
        <v>36462</v>
      </c>
      <c r="L759" s="17"/>
    </row>
    <row r="760" spans="1:12" x14ac:dyDescent="0.25">
      <c r="A760" s="16" t="s">
        <v>220</v>
      </c>
      <c r="B760" s="16">
        <v>207</v>
      </c>
      <c r="C760" s="17">
        <v>36454</v>
      </c>
      <c r="L760" s="17"/>
    </row>
    <row r="761" spans="1:12" x14ac:dyDescent="0.25">
      <c r="A761" s="16" t="s">
        <v>220</v>
      </c>
      <c r="B761" s="16">
        <v>45</v>
      </c>
      <c r="C761" s="17">
        <v>36447</v>
      </c>
      <c r="L761" s="17"/>
    </row>
    <row r="762" spans="1:12" x14ac:dyDescent="0.25">
      <c r="A762" s="16" t="s">
        <v>220</v>
      </c>
      <c r="B762" s="16">
        <v>107</v>
      </c>
      <c r="C762" s="17">
        <v>36441</v>
      </c>
      <c r="L762" s="17"/>
    </row>
    <row r="763" spans="1:12" x14ac:dyDescent="0.25">
      <c r="A763" s="16" t="s">
        <v>220</v>
      </c>
      <c r="B763" s="16">
        <v>45</v>
      </c>
      <c r="C763" s="17">
        <v>36437</v>
      </c>
      <c r="L763" s="17"/>
    </row>
    <row r="764" spans="1:12" x14ac:dyDescent="0.25">
      <c r="A764" s="16" t="s">
        <v>220</v>
      </c>
      <c r="B764" s="16">
        <v>99</v>
      </c>
      <c r="C764" s="17">
        <v>36416</v>
      </c>
      <c r="L764" s="17"/>
    </row>
    <row r="765" spans="1:12" x14ac:dyDescent="0.25">
      <c r="A765" s="16" t="s">
        <v>220</v>
      </c>
      <c r="B765" s="16">
        <v>129</v>
      </c>
      <c r="C765" s="17">
        <v>36371</v>
      </c>
      <c r="L765" s="17"/>
    </row>
    <row r="766" spans="1:12" x14ac:dyDescent="0.25">
      <c r="A766" s="16" t="s">
        <v>220</v>
      </c>
      <c r="B766" s="16">
        <v>57</v>
      </c>
      <c r="C766" s="17">
        <v>36367</v>
      </c>
      <c r="L766" s="17"/>
    </row>
    <row r="767" spans="1:12" x14ac:dyDescent="0.25">
      <c r="A767" s="16" t="s">
        <v>220</v>
      </c>
      <c r="B767" s="16">
        <v>133</v>
      </c>
      <c r="C767" s="17">
        <v>36349</v>
      </c>
      <c r="L767" s="17"/>
    </row>
    <row r="768" spans="1:12" x14ac:dyDescent="0.25">
      <c r="A768" s="16" t="s">
        <v>220</v>
      </c>
      <c r="B768" s="16">
        <v>59</v>
      </c>
      <c r="C768" s="17">
        <v>36339</v>
      </c>
      <c r="L768" s="17"/>
    </row>
    <row r="769" spans="1:12" x14ac:dyDescent="0.25">
      <c r="A769" s="16" t="s">
        <v>220</v>
      </c>
      <c r="B769" s="16">
        <v>210</v>
      </c>
      <c r="C769" s="17">
        <v>36326</v>
      </c>
      <c r="L769" s="17"/>
    </row>
    <row r="770" spans="1:12" x14ac:dyDescent="0.25">
      <c r="A770" s="16" t="s">
        <v>220</v>
      </c>
      <c r="B770" s="16">
        <v>45</v>
      </c>
      <c r="C770" s="17">
        <v>36285</v>
      </c>
      <c r="L770" s="17"/>
    </row>
    <row r="771" spans="1:12" x14ac:dyDescent="0.25">
      <c r="A771" s="16" t="s">
        <v>220</v>
      </c>
      <c r="B771" s="16">
        <v>35</v>
      </c>
      <c r="C771" s="17">
        <v>36235</v>
      </c>
      <c r="L771" s="17"/>
    </row>
    <row r="772" spans="1:12" x14ac:dyDescent="0.25">
      <c r="A772" s="16" t="s">
        <v>220</v>
      </c>
      <c r="B772" s="16">
        <v>27</v>
      </c>
      <c r="C772" s="17">
        <v>36222</v>
      </c>
      <c r="L772" s="17"/>
    </row>
    <row r="773" spans="1:12" x14ac:dyDescent="0.25">
      <c r="A773" s="16" t="s">
        <v>220</v>
      </c>
      <c r="B773" s="16">
        <v>300</v>
      </c>
      <c r="C773" s="17">
        <v>36179</v>
      </c>
      <c r="L773" s="17"/>
    </row>
    <row r="774" spans="1:12" x14ac:dyDescent="0.25">
      <c r="A774" s="16" t="s">
        <v>220</v>
      </c>
      <c r="B774" s="16">
        <v>99</v>
      </c>
      <c r="C774" s="17">
        <v>36105</v>
      </c>
      <c r="L774" s="17"/>
    </row>
    <row r="775" spans="1:12" x14ac:dyDescent="0.25">
      <c r="A775" s="16" t="s">
        <v>220</v>
      </c>
      <c r="B775" s="16">
        <v>42</v>
      </c>
      <c r="C775" s="17">
        <v>36063</v>
      </c>
      <c r="L775" s="17"/>
    </row>
    <row r="776" spans="1:12" x14ac:dyDescent="0.25">
      <c r="A776" s="16" t="s">
        <v>220</v>
      </c>
      <c r="B776" s="16">
        <v>102</v>
      </c>
      <c r="C776" s="17">
        <v>36020</v>
      </c>
      <c r="L776" s="17"/>
    </row>
    <row r="777" spans="1:12" x14ac:dyDescent="0.25">
      <c r="A777" s="16" t="s">
        <v>220</v>
      </c>
      <c r="B777" s="16">
        <v>117</v>
      </c>
      <c r="C777" s="17">
        <v>36005</v>
      </c>
      <c r="L777" s="17"/>
    </row>
    <row r="778" spans="1:12" x14ac:dyDescent="0.25">
      <c r="A778" s="16" t="s">
        <v>220</v>
      </c>
      <c r="B778" s="16">
        <v>27</v>
      </c>
      <c r="C778" s="17">
        <v>36004</v>
      </c>
      <c r="L778" s="17"/>
    </row>
    <row r="779" spans="1:12" x14ac:dyDescent="0.25">
      <c r="A779" s="16" t="s">
        <v>220</v>
      </c>
      <c r="B779" s="16">
        <v>60</v>
      </c>
      <c r="C779" s="17">
        <v>35989</v>
      </c>
      <c r="L779" s="17"/>
    </row>
    <row r="780" spans="1:12" x14ac:dyDescent="0.25">
      <c r="A780" s="16" t="s">
        <v>220</v>
      </c>
      <c r="B780" s="16">
        <v>88</v>
      </c>
      <c r="C780" s="17">
        <v>35977</v>
      </c>
      <c r="L780" s="17"/>
    </row>
    <row r="781" spans="1:12" x14ac:dyDescent="0.25">
      <c r="A781" s="16" t="s">
        <v>220</v>
      </c>
      <c r="B781" s="16">
        <v>68</v>
      </c>
      <c r="C781" s="17">
        <v>35957</v>
      </c>
      <c r="L781" s="17"/>
    </row>
    <row r="782" spans="1:12" x14ac:dyDescent="0.25">
      <c r="A782" s="16" t="s">
        <v>220</v>
      </c>
      <c r="B782" s="16">
        <v>187</v>
      </c>
      <c r="C782" s="17">
        <v>35907</v>
      </c>
      <c r="L782" s="17"/>
    </row>
    <row r="783" spans="1:12" x14ac:dyDescent="0.25">
      <c r="A783" s="16" t="s">
        <v>220</v>
      </c>
      <c r="B783" s="16">
        <v>58</v>
      </c>
      <c r="C783" s="17">
        <v>35845</v>
      </c>
      <c r="L783" s="17"/>
    </row>
    <row r="784" spans="1:12" x14ac:dyDescent="0.25">
      <c r="A784" s="16" t="s">
        <v>220</v>
      </c>
      <c r="B784" s="16">
        <v>99</v>
      </c>
      <c r="C784" s="17">
        <v>35835</v>
      </c>
      <c r="L784" s="17"/>
    </row>
    <row r="785" spans="1:12" x14ac:dyDescent="0.25">
      <c r="A785" s="16" t="s">
        <v>220</v>
      </c>
      <c r="B785" s="16">
        <v>128</v>
      </c>
      <c r="C785" s="17">
        <v>35794</v>
      </c>
      <c r="L785" s="17"/>
    </row>
    <row r="786" spans="1:12" x14ac:dyDescent="0.25">
      <c r="A786" s="16" t="s">
        <v>220</v>
      </c>
      <c r="B786" s="16">
        <v>99</v>
      </c>
      <c r="C786" s="17">
        <v>35767</v>
      </c>
      <c r="L786" s="17"/>
    </row>
    <row r="787" spans="1:12" x14ac:dyDescent="0.25">
      <c r="A787" s="16" t="s">
        <v>220</v>
      </c>
      <c r="B787" s="16">
        <v>52</v>
      </c>
      <c r="C787" s="17">
        <v>35765</v>
      </c>
      <c r="L787" s="17"/>
    </row>
    <row r="788" spans="1:12" x14ac:dyDescent="0.25">
      <c r="A788" s="16" t="s">
        <v>220</v>
      </c>
      <c r="B788" s="16">
        <v>105</v>
      </c>
      <c r="C788" s="17">
        <v>35719</v>
      </c>
      <c r="L788" s="17"/>
    </row>
    <row r="789" spans="1:12" x14ac:dyDescent="0.25">
      <c r="A789" s="16" t="s">
        <v>220</v>
      </c>
      <c r="B789" s="16">
        <v>100</v>
      </c>
      <c r="C789" s="17">
        <v>35713</v>
      </c>
      <c r="L789" s="17"/>
    </row>
    <row r="790" spans="1:12" x14ac:dyDescent="0.25">
      <c r="A790" s="16" t="s">
        <v>220</v>
      </c>
      <c r="B790" s="16">
        <v>51</v>
      </c>
      <c r="C790" s="17">
        <v>35679</v>
      </c>
      <c r="L790" s="17"/>
    </row>
    <row r="791" spans="1:12" x14ac:dyDescent="0.25">
      <c r="A791" s="16" t="s">
        <v>220</v>
      </c>
      <c r="B791" s="16">
        <v>120</v>
      </c>
      <c r="C791" s="17">
        <v>35649</v>
      </c>
      <c r="L791" s="17"/>
    </row>
    <row r="792" spans="1:12" x14ac:dyDescent="0.25">
      <c r="A792" s="16" t="s">
        <v>220</v>
      </c>
      <c r="B792" s="16">
        <v>27</v>
      </c>
      <c r="C792" s="17">
        <v>35643</v>
      </c>
      <c r="L792" s="17"/>
    </row>
    <row r="793" spans="1:12" x14ac:dyDescent="0.25">
      <c r="A793" s="16" t="s">
        <v>220</v>
      </c>
      <c r="B793" s="16">
        <v>94</v>
      </c>
      <c r="C793" s="17">
        <v>35610</v>
      </c>
      <c r="L793" s="17"/>
    </row>
    <row r="794" spans="1:12" x14ac:dyDescent="0.25">
      <c r="A794" s="16" t="s">
        <v>220</v>
      </c>
      <c r="B794" s="16">
        <v>59</v>
      </c>
      <c r="C794" s="17">
        <v>35586</v>
      </c>
      <c r="L794" s="17"/>
    </row>
    <row r="795" spans="1:12" x14ac:dyDescent="0.25">
      <c r="A795" s="16" t="s">
        <v>220</v>
      </c>
      <c r="B795" s="16">
        <v>99</v>
      </c>
      <c r="C795" s="17">
        <v>35571</v>
      </c>
      <c r="L795" s="17"/>
    </row>
    <row r="796" spans="1:12" x14ac:dyDescent="0.25">
      <c r="A796" s="16" t="s">
        <v>220</v>
      </c>
      <c r="B796" s="16">
        <v>150</v>
      </c>
      <c r="C796" s="17">
        <v>35562</v>
      </c>
      <c r="L796" s="17"/>
    </row>
    <row r="797" spans="1:12" x14ac:dyDescent="0.25">
      <c r="A797" s="16" t="s">
        <v>220</v>
      </c>
      <c r="B797" s="16">
        <v>130</v>
      </c>
      <c r="C797" s="17">
        <v>35557</v>
      </c>
      <c r="L797" s="17"/>
    </row>
    <row r="798" spans="1:12" x14ac:dyDescent="0.25">
      <c r="A798" s="16" t="s">
        <v>220</v>
      </c>
      <c r="B798" s="16">
        <v>79</v>
      </c>
      <c r="C798" s="17">
        <v>35538</v>
      </c>
      <c r="L798" s="17"/>
    </row>
    <row r="799" spans="1:12" x14ac:dyDescent="0.25">
      <c r="A799" s="16" t="s">
        <v>220</v>
      </c>
      <c r="B799" s="16">
        <v>48</v>
      </c>
      <c r="C799" s="17">
        <v>35524</v>
      </c>
      <c r="L799" s="17"/>
    </row>
    <row r="800" spans="1:12" x14ac:dyDescent="0.25">
      <c r="A800" s="16" t="s">
        <v>220</v>
      </c>
      <c r="B800" s="16">
        <v>150</v>
      </c>
      <c r="C800" s="17">
        <v>35471</v>
      </c>
      <c r="L800" s="17"/>
    </row>
    <row r="801" spans="1:12" x14ac:dyDescent="0.25">
      <c r="A801" s="16" t="s">
        <v>220</v>
      </c>
      <c r="B801" s="16">
        <v>38</v>
      </c>
      <c r="C801" s="17">
        <v>35462</v>
      </c>
      <c r="L801" s="17"/>
    </row>
    <row r="802" spans="1:12" x14ac:dyDescent="0.25">
      <c r="A802" s="16" t="s">
        <v>220</v>
      </c>
      <c r="B802" s="16">
        <v>89</v>
      </c>
      <c r="C802" s="17">
        <v>35462</v>
      </c>
      <c r="L802" s="17"/>
    </row>
    <row r="803" spans="1:12" x14ac:dyDescent="0.25">
      <c r="A803" s="16" t="s">
        <v>220</v>
      </c>
      <c r="B803" s="16">
        <v>154</v>
      </c>
      <c r="C803" s="17">
        <v>35433</v>
      </c>
      <c r="L803" s="17"/>
    </row>
    <row r="804" spans="1:12" x14ac:dyDescent="0.25">
      <c r="A804" s="16" t="s">
        <v>220</v>
      </c>
      <c r="B804" s="16">
        <v>96</v>
      </c>
      <c r="C804" s="17">
        <v>35381</v>
      </c>
      <c r="L804" s="17"/>
    </row>
    <row r="805" spans="1:12" x14ac:dyDescent="0.25">
      <c r="A805" s="16" t="s">
        <v>220</v>
      </c>
      <c r="B805" s="16">
        <v>86</v>
      </c>
      <c r="C805" s="17">
        <v>35376</v>
      </c>
      <c r="L805" s="17"/>
    </row>
    <row r="806" spans="1:12" x14ac:dyDescent="0.25">
      <c r="A806" s="16" t="s">
        <v>220</v>
      </c>
      <c r="B806" s="16">
        <v>20</v>
      </c>
      <c r="C806" s="17">
        <v>35340</v>
      </c>
      <c r="L806" s="17"/>
    </row>
    <row r="807" spans="1:12" x14ac:dyDescent="0.25">
      <c r="A807" s="16" t="s">
        <v>220</v>
      </c>
      <c r="B807" s="16">
        <v>88</v>
      </c>
      <c r="C807" s="17">
        <v>35321</v>
      </c>
      <c r="L807" s="17"/>
    </row>
    <row r="808" spans="1:12" x14ac:dyDescent="0.25">
      <c r="A808" s="16" t="s">
        <v>220</v>
      </c>
      <c r="B808" s="16">
        <v>181</v>
      </c>
      <c r="C808" s="17">
        <v>35312</v>
      </c>
      <c r="L808" s="17"/>
    </row>
    <row r="809" spans="1:12" x14ac:dyDescent="0.25">
      <c r="A809" s="16" t="s">
        <v>220</v>
      </c>
      <c r="B809" s="16">
        <v>139</v>
      </c>
      <c r="C809" s="17">
        <v>35276</v>
      </c>
      <c r="L809" s="17"/>
    </row>
    <row r="810" spans="1:12" x14ac:dyDescent="0.25">
      <c r="A810" s="16" t="s">
        <v>220</v>
      </c>
      <c r="B810" s="16">
        <v>59</v>
      </c>
      <c r="C810" s="17">
        <v>35270</v>
      </c>
      <c r="L810" s="17"/>
    </row>
    <row r="811" spans="1:12" x14ac:dyDescent="0.25">
      <c r="A811" s="16" t="s">
        <v>220</v>
      </c>
      <c r="B811" s="16">
        <v>58</v>
      </c>
      <c r="C811" s="17">
        <v>35215</v>
      </c>
      <c r="L811" s="17"/>
    </row>
    <row r="812" spans="1:12" x14ac:dyDescent="0.25">
      <c r="A812" s="16" t="s">
        <v>220</v>
      </c>
      <c r="B812" s="16">
        <v>124</v>
      </c>
      <c r="C812" s="17">
        <v>35201</v>
      </c>
      <c r="L812" s="17"/>
    </row>
    <row r="813" spans="1:12" x14ac:dyDescent="0.25">
      <c r="A813" s="16" t="s">
        <v>220</v>
      </c>
      <c r="B813" s="16">
        <v>99</v>
      </c>
      <c r="C813" s="17">
        <v>35194</v>
      </c>
      <c r="L813" s="17"/>
    </row>
    <row r="814" spans="1:12" x14ac:dyDescent="0.25">
      <c r="A814" s="16" t="s">
        <v>220</v>
      </c>
      <c r="B814" s="16">
        <v>99</v>
      </c>
      <c r="C814" s="17">
        <v>35192</v>
      </c>
      <c r="L814" s="17"/>
    </row>
    <row r="815" spans="1:12" x14ac:dyDescent="0.25">
      <c r="A815" s="16" t="s">
        <v>220</v>
      </c>
      <c r="B815" s="16">
        <v>30</v>
      </c>
      <c r="C815" s="17">
        <v>35144</v>
      </c>
      <c r="L815" s="17"/>
    </row>
    <row r="816" spans="1:12" x14ac:dyDescent="0.25">
      <c r="A816" s="16" t="s">
        <v>220</v>
      </c>
      <c r="B816" s="16">
        <v>240</v>
      </c>
      <c r="C816" s="17">
        <v>35143</v>
      </c>
      <c r="L816" s="17"/>
    </row>
    <row r="817" spans="1:12" x14ac:dyDescent="0.25">
      <c r="A817" s="16" t="s">
        <v>220</v>
      </c>
      <c r="B817" s="16">
        <v>74</v>
      </c>
      <c r="C817" s="17">
        <v>35110</v>
      </c>
      <c r="L817" s="17"/>
    </row>
    <row r="818" spans="1:12" x14ac:dyDescent="0.25">
      <c r="A818" s="16" t="s">
        <v>220</v>
      </c>
      <c r="B818" s="16">
        <v>35</v>
      </c>
      <c r="C818" s="17">
        <v>35110</v>
      </c>
      <c r="L818" s="17"/>
    </row>
    <row r="819" spans="1:12" x14ac:dyDescent="0.25">
      <c r="A819" s="16" t="s">
        <v>220</v>
      </c>
      <c r="B819" s="16">
        <v>159</v>
      </c>
      <c r="C819" s="17">
        <v>35103</v>
      </c>
      <c r="L819" s="17"/>
    </row>
    <row r="820" spans="1:12" x14ac:dyDescent="0.25">
      <c r="A820" s="16" t="s">
        <v>220</v>
      </c>
      <c r="B820" s="16">
        <v>99</v>
      </c>
      <c r="C820" s="17">
        <v>35083</v>
      </c>
      <c r="L820" s="17"/>
    </row>
    <row r="821" spans="1:12" x14ac:dyDescent="0.25">
      <c r="A821" s="16" t="s">
        <v>220</v>
      </c>
      <c r="B821" s="16">
        <v>30</v>
      </c>
      <c r="C821" s="17">
        <v>35062</v>
      </c>
      <c r="L821" s="17"/>
    </row>
    <row r="822" spans="1:12" x14ac:dyDescent="0.25">
      <c r="A822" s="16" t="s">
        <v>220</v>
      </c>
      <c r="B822" s="16">
        <v>59</v>
      </c>
      <c r="C822" s="17">
        <v>35004</v>
      </c>
      <c r="L822" s="17"/>
    </row>
    <row r="823" spans="1:12" x14ac:dyDescent="0.25">
      <c r="A823" s="16" t="s">
        <v>220</v>
      </c>
      <c r="B823" s="16">
        <v>33</v>
      </c>
      <c r="C823" s="17">
        <v>34984</v>
      </c>
      <c r="L823" s="17"/>
    </row>
    <row r="824" spans="1:12" x14ac:dyDescent="0.25">
      <c r="A824" s="16" t="s">
        <v>220</v>
      </c>
      <c r="B824" s="16">
        <v>40</v>
      </c>
      <c r="C824" s="17">
        <v>34970</v>
      </c>
      <c r="L824" s="17"/>
    </row>
    <row r="825" spans="1:12" x14ac:dyDescent="0.25">
      <c r="A825" s="16" t="s">
        <v>220</v>
      </c>
      <c r="B825" s="16">
        <v>16</v>
      </c>
      <c r="C825" s="17">
        <v>34880</v>
      </c>
      <c r="L825" s="17"/>
    </row>
    <row r="826" spans="1:12" x14ac:dyDescent="0.25">
      <c r="A826" s="16" t="s">
        <v>220</v>
      </c>
      <c r="B826" s="16">
        <v>69</v>
      </c>
      <c r="C826" s="17">
        <v>34862</v>
      </c>
      <c r="L826" s="17"/>
    </row>
    <row r="827" spans="1:12" x14ac:dyDescent="0.25">
      <c r="A827" s="16" t="s">
        <v>220</v>
      </c>
      <c r="B827" s="16">
        <v>39</v>
      </c>
      <c r="C827" s="17">
        <v>34859</v>
      </c>
      <c r="L827" s="17"/>
    </row>
    <row r="828" spans="1:12" x14ac:dyDescent="0.25">
      <c r="A828" s="16" t="s">
        <v>220</v>
      </c>
      <c r="B828" s="16">
        <v>76</v>
      </c>
      <c r="C828" s="17">
        <v>34843</v>
      </c>
      <c r="L828" s="17"/>
    </row>
    <row r="829" spans="1:12" x14ac:dyDescent="0.25">
      <c r="A829" s="16" t="s">
        <v>220</v>
      </c>
      <c r="B829" s="16">
        <v>13</v>
      </c>
      <c r="C829" s="17">
        <v>34838</v>
      </c>
      <c r="L829" s="17"/>
    </row>
    <row r="830" spans="1:12" x14ac:dyDescent="0.25">
      <c r="A830" s="16" t="s">
        <v>220</v>
      </c>
      <c r="B830" s="16">
        <v>96</v>
      </c>
      <c r="C830" s="17">
        <v>34780</v>
      </c>
      <c r="L830" s="17"/>
    </row>
    <row r="831" spans="1:12" x14ac:dyDescent="0.25">
      <c r="A831" s="16" t="s">
        <v>220</v>
      </c>
      <c r="B831" s="16">
        <v>90</v>
      </c>
      <c r="C831" s="17">
        <v>34760</v>
      </c>
      <c r="L831" s="17"/>
    </row>
    <row r="832" spans="1:12" x14ac:dyDescent="0.25">
      <c r="A832" s="16" t="s">
        <v>220</v>
      </c>
      <c r="B832" s="16">
        <v>113</v>
      </c>
      <c r="C832" s="17">
        <v>34754</v>
      </c>
      <c r="L832" s="17"/>
    </row>
    <row r="833" spans="1:12" x14ac:dyDescent="0.25">
      <c r="A833" s="16" t="s">
        <v>220</v>
      </c>
      <c r="B833" s="16">
        <v>99</v>
      </c>
      <c r="C833" s="17">
        <v>34700</v>
      </c>
      <c r="L833" s="17"/>
    </row>
    <row r="834" spans="1:12" x14ac:dyDescent="0.25">
      <c r="A834" s="16" t="s">
        <v>220</v>
      </c>
      <c r="B834" s="16">
        <v>199</v>
      </c>
      <c r="C834" s="17">
        <v>34698</v>
      </c>
      <c r="L834" s="17"/>
    </row>
    <row r="835" spans="1:12" x14ac:dyDescent="0.25">
      <c r="A835" s="16" t="s">
        <v>220</v>
      </c>
      <c r="B835" s="16">
        <v>28</v>
      </c>
      <c r="C835" s="17">
        <v>34659</v>
      </c>
      <c r="L835" s="17"/>
    </row>
    <row r="836" spans="1:12" x14ac:dyDescent="0.25">
      <c r="A836" s="16" t="s">
        <v>220</v>
      </c>
      <c r="B836" s="16">
        <v>25</v>
      </c>
      <c r="C836" s="17">
        <v>34627</v>
      </c>
      <c r="L836" s="17"/>
    </row>
    <row r="837" spans="1:12" x14ac:dyDescent="0.25">
      <c r="A837" s="16" t="s">
        <v>220</v>
      </c>
      <c r="B837" s="16">
        <v>97</v>
      </c>
      <c r="C837" s="17">
        <v>34612</v>
      </c>
      <c r="L837" s="17"/>
    </row>
    <row r="838" spans="1:12" x14ac:dyDescent="0.25">
      <c r="A838" s="16" t="s">
        <v>220</v>
      </c>
      <c r="B838" s="16">
        <v>48</v>
      </c>
      <c r="C838" s="17">
        <v>34598</v>
      </c>
      <c r="L838" s="17"/>
    </row>
    <row r="839" spans="1:12" x14ac:dyDescent="0.25">
      <c r="A839" s="16" t="s">
        <v>220</v>
      </c>
      <c r="B839" s="16">
        <v>38</v>
      </c>
      <c r="C839" s="17">
        <v>34545</v>
      </c>
      <c r="L839" s="17"/>
    </row>
    <row r="840" spans="1:12" x14ac:dyDescent="0.25">
      <c r="A840" s="16" t="s">
        <v>220</v>
      </c>
      <c r="B840" s="16">
        <v>52</v>
      </c>
      <c r="C840" s="17">
        <v>34478</v>
      </c>
      <c r="L840" s="17"/>
    </row>
    <row r="841" spans="1:12" x14ac:dyDescent="0.25">
      <c r="A841" s="16" t="s">
        <v>220</v>
      </c>
      <c r="B841" s="16">
        <v>52</v>
      </c>
      <c r="C841" s="17">
        <v>34465</v>
      </c>
      <c r="L841" s="17"/>
    </row>
    <row r="842" spans="1:12" x14ac:dyDescent="0.25">
      <c r="A842" s="16" t="s">
        <v>220</v>
      </c>
      <c r="B842" s="16">
        <v>80</v>
      </c>
      <c r="C842" s="17">
        <v>34439</v>
      </c>
      <c r="L842" s="17"/>
    </row>
    <row r="843" spans="1:12" x14ac:dyDescent="0.25">
      <c r="A843" s="16" t="s">
        <v>220</v>
      </c>
      <c r="B843" s="16">
        <v>23</v>
      </c>
      <c r="C843" s="17">
        <v>34424</v>
      </c>
      <c r="L843" s="17"/>
    </row>
    <row r="844" spans="1:12" x14ac:dyDescent="0.25">
      <c r="A844" s="16" t="s">
        <v>220</v>
      </c>
      <c r="B844" s="16">
        <v>17</v>
      </c>
      <c r="C844" s="17">
        <v>34415</v>
      </c>
      <c r="L844" s="17"/>
    </row>
    <row r="845" spans="1:12" x14ac:dyDescent="0.25">
      <c r="A845" s="16" t="s">
        <v>220</v>
      </c>
      <c r="B845" s="16">
        <v>40</v>
      </c>
      <c r="C845" s="17">
        <v>34394</v>
      </c>
      <c r="L845" s="17"/>
    </row>
    <row r="846" spans="1:12" x14ac:dyDescent="0.25">
      <c r="A846" s="16" t="s">
        <v>220</v>
      </c>
      <c r="B846" s="16">
        <v>56</v>
      </c>
      <c r="C846" s="17">
        <v>34369</v>
      </c>
      <c r="L846" s="17"/>
    </row>
    <row r="847" spans="1:12" x14ac:dyDescent="0.25">
      <c r="A847" s="16" t="s">
        <v>220</v>
      </c>
      <c r="B847" s="16">
        <v>32</v>
      </c>
      <c r="C847" s="17">
        <v>34368</v>
      </c>
      <c r="L847" s="17"/>
    </row>
    <row r="848" spans="1:12" x14ac:dyDescent="0.25">
      <c r="A848" s="16" t="s">
        <v>220</v>
      </c>
      <c r="B848" s="16">
        <v>305</v>
      </c>
      <c r="C848" s="17">
        <v>34365</v>
      </c>
      <c r="L848" s="17"/>
    </row>
    <row r="849" spans="1:12" x14ac:dyDescent="0.25">
      <c r="A849" s="16" t="s">
        <v>220</v>
      </c>
      <c r="B849" s="16">
        <v>22</v>
      </c>
      <c r="C849" s="17">
        <v>34358</v>
      </c>
      <c r="L849" s="17"/>
    </row>
    <row r="850" spans="1:12" x14ac:dyDescent="0.25">
      <c r="A850" s="16" t="s">
        <v>220</v>
      </c>
      <c r="B850" s="16">
        <v>254</v>
      </c>
      <c r="C850" s="17">
        <v>34309</v>
      </c>
      <c r="L850" s="17"/>
    </row>
    <row r="851" spans="1:12" x14ac:dyDescent="0.25">
      <c r="A851" s="16" t="s">
        <v>220</v>
      </c>
      <c r="B851" s="16">
        <v>141</v>
      </c>
      <c r="C851" s="17">
        <v>34304</v>
      </c>
      <c r="L851" s="17"/>
    </row>
    <row r="852" spans="1:12" x14ac:dyDescent="0.25">
      <c r="A852" s="16" t="s">
        <v>220</v>
      </c>
      <c r="B852" s="16">
        <v>30</v>
      </c>
      <c r="C852" s="17">
        <v>34292</v>
      </c>
      <c r="L852" s="17"/>
    </row>
    <row r="853" spans="1:12" x14ac:dyDescent="0.25">
      <c r="A853" s="16" t="s">
        <v>220</v>
      </c>
      <c r="B853" s="16">
        <v>48</v>
      </c>
      <c r="C853" s="17">
        <v>34256</v>
      </c>
      <c r="L853" s="17"/>
    </row>
    <row r="854" spans="1:12" x14ac:dyDescent="0.25">
      <c r="A854" s="16" t="s">
        <v>220</v>
      </c>
      <c r="B854" s="16">
        <v>94</v>
      </c>
      <c r="C854" s="17">
        <v>34256</v>
      </c>
      <c r="L854" s="17"/>
    </row>
    <row r="855" spans="1:12" x14ac:dyDescent="0.25">
      <c r="A855" s="16" t="s">
        <v>220</v>
      </c>
      <c r="B855" s="16">
        <v>132</v>
      </c>
      <c r="C855" s="17">
        <v>34256</v>
      </c>
      <c r="L855" s="17"/>
    </row>
    <row r="856" spans="1:12" x14ac:dyDescent="0.25">
      <c r="A856" s="16" t="s">
        <v>220</v>
      </c>
      <c r="B856" s="16">
        <v>46</v>
      </c>
      <c r="C856" s="17">
        <v>34226</v>
      </c>
      <c r="L856" s="17"/>
    </row>
    <row r="857" spans="1:12" x14ac:dyDescent="0.25">
      <c r="A857" s="16" t="s">
        <v>220</v>
      </c>
      <c r="B857" s="16">
        <v>176</v>
      </c>
      <c r="C857" s="17">
        <v>34171</v>
      </c>
      <c r="L857" s="17"/>
    </row>
    <row r="858" spans="1:12" x14ac:dyDescent="0.25">
      <c r="A858" s="16" t="s">
        <v>220</v>
      </c>
      <c r="B858" s="16">
        <v>99</v>
      </c>
      <c r="C858" s="17">
        <v>34135</v>
      </c>
      <c r="L858" s="17"/>
    </row>
    <row r="859" spans="1:12" x14ac:dyDescent="0.25">
      <c r="A859" s="16" t="s">
        <v>220</v>
      </c>
      <c r="B859" s="16">
        <v>35</v>
      </c>
      <c r="C859" s="17">
        <v>34078</v>
      </c>
      <c r="L859" s="17"/>
    </row>
    <row r="860" spans="1:12" x14ac:dyDescent="0.25">
      <c r="A860" s="16" t="s">
        <v>220</v>
      </c>
      <c r="B860" s="16">
        <v>296</v>
      </c>
      <c r="C860" s="17">
        <v>34075</v>
      </c>
      <c r="L860" s="17"/>
    </row>
    <row r="861" spans="1:12" x14ac:dyDescent="0.25">
      <c r="A861" s="16" t="s">
        <v>220</v>
      </c>
      <c r="B861" s="16">
        <v>49</v>
      </c>
      <c r="C861" s="17">
        <v>34060</v>
      </c>
      <c r="L861" s="17"/>
    </row>
    <row r="862" spans="1:12" x14ac:dyDescent="0.25">
      <c r="A862" s="16" t="s">
        <v>220</v>
      </c>
      <c r="B862" s="16">
        <v>65</v>
      </c>
      <c r="C862" s="17">
        <v>34045</v>
      </c>
      <c r="L862" s="17"/>
    </row>
    <row r="863" spans="1:12" x14ac:dyDescent="0.25">
      <c r="A863" s="16" t="s">
        <v>220</v>
      </c>
      <c r="B863" s="16">
        <v>59</v>
      </c>
      <c r="C863" s="17">
        <v>34040</v>
      </c>
      <c r="L863" s="17"/>
    </row>
    <row r="864" spans="1:12" x14ac:dyDescent="0.25">
      <c r="A864" s="16" t="s">
        <v>220</v>
      </c>
      <c r="B864" s="16">
        <v>59</v>
      </c>
      <c r="C864" s="17">
        <v>34040</v>
      </c>
      <c r="L864" s="17"/>
    </row>
    <row r="865" spans="1:12" x14ac:dyDescent="0.25">
      <c r="A865" s="16" t="s">
        <v>220</v>
      </c>
      <c r="B865" s="16">
        <v>99</v>
      </c>
      <c r="C865" s="17">
        <v>34003</v>
      </c>
      <c r="L865" s="17"/>
    </row>
    <row r="866" spans="1:12" x14ac:dyDescent="0.25">
      <c r="A866" s="16" t="s">
        <v>220</v>
      </c>
      <c r="B866" s="16">
        <v>99</v>
      </c>
      <c r="C866" s="17">
        <v>33989</v>
      </c>
      <c r="L866" s="17"/>
    </row>
    <row r="867" spans="1:12" x14ac:dyDescent="0.25">
      <c r="A867" s="16" t="s">
        <v>220</v>
      </c>
      <c r="B867" s="16">
        <v>59</v>
      </c>
      <c r="C867" s="17">
        <v>33984</v>
      </c>
      <c r="L867" s="17"/>
    </row>
    <row r="868" spans="1:12" x14ac:dyDescent="0.25">
      <c r="A868" s="16" t="s">
        <v>220</v>
      </c>
      <c r="B868" s="16">
        <v>208</v>
      </c>
      <c r="C868" s="17">
        <v>33973</v>
      </c>
      <c r="L868" s="17"/>
    </row>
    <row r="869" spans="1:12" x14ac:dyDescent="0.25">
      <c r="A869" s="16" t="s">
        <v>220</v>
      </c>
      <c r="B869" s="16">
        <v>88</v>
      </c>
      <c r="C869" s="17">
        <v>33949</v>
      </c>
      <c r="L869" s="17"/>
    </row>
    <row r="870" spans="1:12" x14ac:dyDescent="0.25">
      <c r="A870" s="16" t="s">
        <v>220</v>
      </c>
      <c r="B870" s="16">
        <v>33</v>
      </c>
      <c r="C870" s="17">
        <v>33941</v>
      </c>
      <c r="L870" s="17"/>
    </row>
    <row r="871" spans="1:12" x14ac:dyDescent="0.25">
      <c r="A871" s="16" t="s">
        <v>220</v>
      </c>
      <c r="B871" s="16">
        <v>29</v>
      </c>
      <c r="C871" s="17">
        <v>33900</v>
      </c>
      <c r="L871" s="17"/>
    </row>
    <row r="872" spans="1:12" x14ac:dyDescent="0.25">
      <c r="A872" s="16" t="s">
        <v>220</v>
      </c>
      <c r="B872" s="16">
        <v>58</v>
      </c>
      <c r="C872" s="17">
        <v>33863</v>
      </c>
      <c r="L872" s="17"/>
    </row>
    <row r="873" spans="1:12" x14ac:dyDescent="0.25">
      <c r="A873" s="16" t="s">
        <v>220</v>
      </c>
      <c r="B873" s="16">
        <v>115</v>
      </c>
      <c r="C873" s="17">
        <v>33862</v>
      </c>
      <c r="L873" s="17"/>
    </row>
    <row r="874" spans="1:12" x14ac:dyDescent="0.25">
      <c r="A874" s="16" t="s">
        <v>220</v>
      </c>
      <c r="B874" s="16">
        <v>88</v>
      </c>
      <c r="C874" s="17">
        <v>33855</v>
      </c>
      <c r="L874" s="17"/>
    </row>
    <row r="875" spans="1:12" x14ac:dyDescent="0.25">
      <c r="A875" s="16" t="s">
        <v>220</v>
      </c>
      <c r="B875" s="16">
        <v>48</v>
      </c>
      <c r="C875" s="17">
        <v>33848</v>
      </c>
      <c r="L875" s="17"/>
    </row>
    <row r="876" spans="1:12" x14ac:dyDescent="0.25">
      <c r="A876" s="16" t="s">
        <v>220</v>
      </c>
      <c r="B876" s="16">
        <v>17</v>
      </c>
      <c r="C876" s="17">
        <v>33841</v>
      </c>
      <c r="L876" s="17"/>
    </row>
    <row r="877" spans="1:12" x14ac:dyDescent="0.25">
      <c r="A877" s="16" t="s">
        <v>220</v>
      </c>
      <c r="B877" s="16">
        <v>99</v>
      </c>
      <c r="C877" s="17">
        <v>33820</v>
      </c>
      <c r="L877" s="17"/>
    </row>
    <row r="878" spans="1:12" x14ac:dyDescent="0.25">
      <c r="A878" s="16" t="s">
        <v>220</v>
      </c>
      <c r="B878" s="16">
        <v>74</v>
      </c>
      <c r="C878" s="17">
        <v>33815</v>
      </c>
      <c r="L878" s="17"/>
    </row>
    <row r="879" spans="1:12" x14ac:dyDescent="0.25">
      <c r="A879" s="16" t="s">
        <v>220</v>
      </c>
      <c r="B879" s="16">
        <v>59</v>
      </c>
      <c r="C879" s="17">
        <v>33799</v>
      </c>
      <c r="L879" s="17"/>
    </row>
    <row r="880" spans="1:12" x14ac:dyDescent="0.25">
      <c r="A880" s="16" t="s">
        <v>220</v>
      </c>
      <c r="B880" s="16">
        <v>96</v>
      </c>
      <c r="C880" s="17">
        <v>33798</v>
      </c>
      <c r="L880" s="17"/>
    </row>
    <row r="881" spans="1:12" x14ac:dyDescent="0.25">
      <c r="A881" s="16" t="s">
        <v>220</v>
      </c>
      <c r="B881" s="16">
        <v>70</v>
      </c>
      <c r="C881" s="17">
        <v>33795</v>
      </c>
      <c r="L881" s="17"/>
    </row>
    <row r="882" spans="1:12" x14ac:dyDescent="0.25">
      <c r="A882" s="16" t="s">
        <v>220</v>
      </c>
      <c r="B882" s="16">
        <v>48</v>
      </c>
      <c r="C882" s="17">
        <v>33709</v>
      </c>
      <c r="L882" s="17"/>
    </row>
    <row r="883" spans="1:12" x14ac:dyDescent="0.25">
      <c r="A883" s="16" t="s">
        <v>220</v>
      </c>
      <c r="B883" s="16">
        <v>99</v>
      </c>
      <c r="C883" s="17">
        <v>33695</v>
      </c>
      <c r="L883" s="17"/>
    </row>
    <row r="884" spans="1:12" x14ac:dyDescent="0.25">
      <c r="A884" s="16" t="s">
        <v>220</v>
      </c>
      <c r="B884" s="16">
        <v>120</v>
      </c>
      <c r="C884" s="17">
        <v>33695</v>
      </c>
      <c r="L884" s="17"/>
    </row>
    <row r="885" spans="1:12" x14ac:dyDescent="0.25">
      <c r="A885" s="16" t="s">
        <v>220</v>
      </c>
      <c r="B885" s="16">
        <v>44</v>
      </c>
      <c r="C885" s="17">
        <v>33674</v>
      </c>
      <c r="L885" s="17"/>
    </row>
    <row r="886" spans="1:12" x14ac:dyDescent="0.25">
      <c r="A886" s="16" t="s">
        <v>220</v>
      </c>
      <c r="B886" s="16">
        <v>99</v>
      </c>
      <c r="C886" s="17">
        <v>33654</v>
      </c>
      <c r="L886" s="17"/>
    </row>
    <row r="887" spans="1:12" x14ac:dyDescent="0.25">
      <c r="A887" s="16" t="s">
        <v>220</v>
      </c>
      <c r="B887" s="16">
        <v>95</v>
      </c>
      <c r="C887" s="17">
        <v>33625</v>
      </c>
      <c r="L887" s="17"/>
    </row>
    <row r="888" spans="1:12" x14ac:dyDescent="0.25">
      <c r="A888" s="16" t="s">
        <v>220</v>
      </c>
      <c r="B888" s="16">
        <v>18</v>
      </c>
      <c r="C888" s="17">
        <v>33591</v>
      </c>
      <c r="L888" s="17"/>
    </row>
    <row r="889" spans="1:12" x14ac:dyDescent="0.25">
      <c r="A889" s="16" t="s">
        <v>220</v>
      </c>
      <c r="B889" s="16">
        <v>163</v>
      </c>
      <c r="C889" s="17">
        <v>33589</v>
      </c>
      <c r="L889" s="17"/>
    </row>
    <row r="890" spans="1:12" x14ac:dyDescent="0.25">
      <c r="A890" s="16" t="s">
        <v>220</v>
      </c>
      <c r="B890" s="16">
        <v>14</v>
      </c>
      <c r="C890" s="17">
        <v>33568</v>
      </c>
      <c r="L890" s="17"/>
    </row>
    <row r="891" spans="1:12" x14ac:dyDescent="0.25">
      <c r="A891" s="16" t="s">
        <v>220</v>
      </c>
      <c r="B891" s="16">
        <v>59</v>
      </c>
      <c r="C891" s="17">
        <v>33564</v>
      </c>
      <c r="L891" s="17"/>
    </row>
    <row r="892" spans="1:12" x14ac:dyDescent="0.25">
      <c r="A892" s="16" t="s">
        <v>220</v>
      </c>
      <c r="B892" s="16">
        <v>141</v>
      </c>
      <c r="C892" s="17">
        <v>33562</v>
      </c>
      <c r="L892" s="17"/>
    </row>
    <row r="893" spans="1:12" x14ac:dyDescent="0.25">
      <c r="A893" s="16" t="s">
        <v>220</v>
      </c>
      <c r="B893" s="16">
        <v>40</v>
      </c>
      <c r="C893" s="17">
        <v>33561</v>
      </c>
      <c r="L893" s="17"/>
    </row>
    <row r="894" spans="1:12" x14ac:dyDescent="0.25">
      <c r="A894" s="16" t="s">
        <v>220</v>
      </c>
      <c r="B894" s="16">
        <v>99</v>
      </c>
      <c r="C894" s="17">
        <v>33552</v>
      </c>
      <c r="L894" s="17"/>
    </row>
    <row r="895" spans="1:12" x14ac:dyDescent="0.25">
      <c r="A895" s="16" t="s">
        <v>220</v>
      </c>
      <c r="B895" s="16">
        <v>166</v>
      </c>
      <c r="C895" s="17">
        <v>33543</v>
      </c>
      <c r="L895" s="17"/>
    </row>
    <row r="896" spans="1:12" x14ac:dyDescent="0.25">
      <c r="A896" s="16" t="s">
        <v>220</v>
      </c>
      <c r="B896" s="16">
        <v>99</v>
      </c>
      <c r="C896" s="17">
        <v>33507</v>
      </c>
      <c r="L896" s="17"/>
    </row>
    <row r="897" spans="1:12" x14ac:dyDescent="0.25">
      <c r="A897" s="16" t="s">
        <v>220</v>
      </c>
      <c r="B897" s="16">
        <v>59</v>
      </c>
      <c r="C897" s="17">
        <v>33506</v>
      </c>
      <c r="L897" s="17"/>
    </row>
    <row r="898" spans="1:12" x14ac:dyDescent="0.25">
      <c r="A898" s="16" t="s">
        <v>220</v>
      </c>
      <c r="B898" s="16">
        <v>188</v>
      </c>
      <c r="C898" s="17">
        <v>33499</v>
      </c>
      <c r="L898" s="17"/>
    </row>
    <row r="899" spans="1:12" x14ac:dyDescent="0.25">
      <c r="A899" s="16" t="s">
        <v>220</v>
      </c>
      <c r="B899" s="16">
        <v>70</v>
      </c>
      <c r="C899" s="17">
        <v>33497</v>
      </c>
      <c r="L899" s="17"/>
    </row>
    <row r="900" spans="1:12" x14ac:dyDescent="0.25">
      <c r="A900" s="16" t="s">
        <v>220</v>
      </c>
      <c r="B900" s="16">
        <v>99</v>
      </c>
      <c r="C900" s="17">
        <v>33473</v>
      </c>
      <c r="L900" s="17"/>
    </row>
    <row r="901" spans="1:12" x14ac:dyDescent="0.25">
      <c r="A901" s="16" t="s">
        <v>220</v>
      </c>
      <c r="B901" s="16">
        <v>21</v>
      </c>
      <c r="C901" s="17">
        <v>33415</v>
      </c>
      <c r="L901" s="17"/>
    </row>
    <row r="902" spans="1:12" x14ac:dyDescent="0.25">
      <c r="A902" s="16" t="s">
        <v>220</v>
      </c>
      <c r="B902" s="16">
        <v>59</v>
      </c>
      <c r="C902" s="17">
        <v>33413</v>
      </c>
      <c r="L902" s="17"/>
    </row>
    <row r="903" spans="1:12" x14ac:dyDescent="0.25">
      <c r="A903" s="16" t="s">
        <v>220</v>
      </c>
      <c r="B903" s="16">
        <v>152</v>
      </c>
      <c r="C903" s="17">
        <v>33408</v>
      </c>
      <c r="L903" s="17"/>
    </row>
    <row r="904" spans="1:12" x14ac:dyDescent="0.25">
      <c r="A904" s="16" t="s">
        <v>220</v>
      </c>
      <c r="B904" s="16">
        <v>20</v>
      </c>
      <c r="C904" s="17">
        <v>33400</v>
      </c>
      <c r="L904" s="17"/>
    </row>
    <row r="905" spans="1:12" x14ac:dyDescent="0.25">
      <c r="A905" s="16" t="s">
        <v>220</v>
      </c>
      <c r="B905" s="16">
        <v>54</v>
      </c>
      <c r="C905" s="17">
        <v>33392</v>
      </c>
      <c r="L905" s="17"/>
    </row>
    <row r="906" spans="1:12" x14ac:dyDescent="0.25">
      <c r="A906" s="16" t="s">
        <v>220</v>
      </c>
      <c r="B906" s="16">
        <v>32</v>
      </c>
      <c r="C906" s="17">
        <v>33385</v>
      </c>
      <c r="L906" s="17"/>
    </row>
    <row r="907" spans="1:12" x14ac:dyDescent="0.25">
      <c r="A907" s="16" t="s">
        <v>220</v>
      </c>
      <c r="B907" s="16">
        <v>120</v>
      </c>
      <c r="C907" s="17">
        <v>33382</v>
      </c>
      <c r="L907" s="17"/>
    </row>
    <row r="908" spans="1:12" x14ac:dyDescent="0.25">
      <c r="A908" s="16" t="s">
        <v>220</v>
      </c>
      <c r="B908" s="16">
        <v>31</v>
      </c>
      <c r="C908" s="17">
        <v>33371</v>
      </c>
      <c r="L908" s="17"/>
    </row>
    <row r="909" spans="1:12" x14ac:dyDescent="0.25">
      <c r="A909" s="16" t="s">
        <v>220</v>
      </c>
      <c r="B909" s="16">
        <v>99</v>
      </c>
      <c r="C909" s="17">
        <v>33367</v>
      </c>
      <c r="L909" s="17"/>
    </row>
    <row r="910" spans="1:12" x14ac:dyDescent="0.25">
      <c r="A910" s="16" t="s">
        <v>220</v>
      </c>
      <c r="B910" s="16">
        <v>99</v>
      </c>
      <c r="C910" s="17">
        <v>33310</v>
      </c>
      <c r="L910" s="17"/>
    </row>
    <row r="911" spans="1:12" x14ac:dyDescent="0.25">
      <c r="A911" s="16" t="s">
        <v>220</v>
      </c>
      <c r="B911" s="16">
        <v>199</v>
      </c>
      <c r="C911" s="17">
        <v>33291</v>
      </c>
      <c r="L911" s="17"/>
    </row>
    <row r="912" spans="1:12" x14ac:dyDescent="0.25">
      <c r="A912" s="16" t="s">
        <v>220</v>
      </c>
      <c r="B912" s="16">
        <v>120</v>
      </c>
      <c r="C912" s="17">
        <v>33249</v>
      </c>
      <c r="L912" s="17"/>
    </row>
    <row r="913" spans="1:12" x14ac:dyDescent="0.25">
      <c r="A913" s="16" t="s">
        <v>220</v>
      </c>
      <c r="B913" s="16">
        <v>155</v>
      </c>
      <c r="C913" s="17">
        <v>33247</v>
      </c>
      <c r="L913" s="17"/>
    </row>
    <row r="914" spans="1:12" x14ac:dyDescent="0.25">
      <c r="A914" s="16" t="s">
        <v>220</v>
      </c>
      <c r="B914" s="16">
        <v>140</v>
      </c>
      <c r="C914" s="17">
        <v>33241</v>
      </c>
      <c r="L914" s="17"/>
    </row>
    <row r="915" spans="1:12" x14ac:dyDescent="0.25">
      <c r="A915" s="16" t="s">
        <v>220</v>
      </c>
      <c r="B915" s="16">
        <v>83</v>
      </c>
      <c r="C915" s="17">
        <v>33221</v>
      </c>
      <c r="L915" s="17"/>
    </row>
    <row r="916" spans="1:12" x14ac:dyDescent="0.25">
      <c r="A916" s="16" t="s">
        <v>220</v>
      </c>
      <c r="B916" s="16">
        <v>121</v>
      </c>
      <c r="C916" s="17">
        <v>33220</v>
      </c>
      <c r="L916" s="17"/>
    </row>
    <row r="917" spans="1:12" x14ac:dyDescent="0.25">
      <c r="A917" s="16" t="s">
        <v>220</v>
      </c>
      <c r="B917" s="16">
        <v>69</v>
      </c>
      <c r="C917" s="17">
        <v>33210</v>
      </c>
      <c r="L917" s="17"/>
    </row>
    <row r="918" spans="1:12" x14ac:dyDescent="0.25">
      <c r="A918" s="16" t="s">
        <v>220</v>
      </c>
      <c r="B918" s="16">
        <v>161</v>
      </c>
      <c r="C918" s="17">
        <v>33146</v>
      </c>
      <c r="L918" s="17"/>
    </row>
    <row r="919" spans="1:12" x14ac:dyDescent="0.25">
      <c r="A919" s="16" t="s">
        <v>220</v>
      </c>
      <c r="B919" s="16">
        <v>56</v>
      </c>
      <c r="C919" s="17">
        <v>33146</v>
      </c>
      <c r="L919" s="17"/>
    </row>
    <row r="920" spans="1:12" x14ac:dyDescent="0.25">
      <c r="A920" s="16" t="s">
        <v>220</v>
      </c>
      <c r="B920" s="16">
        <v>27</v>
      </c>
      <c r="C920" s="17">
        <v>33144</v>
      </c>
      <c r="L920" s="17"/>
    </row>
    <row r="921" spans="1:12" x14ac:dyDescent="0.25">
      <c r="A921" s="16" t="s">
        <v>220</v>
      </c>
      <c r="B921" s="16">
        <v>300</v>
      </c>
      <c r="C921" s="17">
        <v>33141</v>
      </c>
      <c r="L921" s="17"/>
    </row>
    <row r="922" spans="1:12" x14ac:dyDescent="0.25">
      <c r="A922" s="16" t="s">
        <v>220</v>
      </c>
      <c r="B922" s="16">
        <v>160</v>
      </c>
      <c r="C922" s="17">
        <v>33140</v>
      </c>
      <c r="L922" s="17"/>
    </row>
    <row r="923" spans="1:12" x14ac:dyDescent="0.25">
      <c r="A923" s="16" t="s">
        <v>220</v>
      </c>
      <c r="B923" s="16">
        <v>66</v>
      </c>
      <c r="C923" s="17">
        <v>33127</v>
      </c>
      <c r="L923" s="17"/>
    </row>
    <row r="924" spans="1:12" x14ac:dyDescent="0.25">
      <c r="A924" s="16" t="s">
        <v>220</v>
      </c>
      <c r="B924" s="16">
        <v>145</v>
      </c>
      <c r="C924" s="17">
        <v>33105</v>
      </c>
      <c r="L924" s="17"/>
    </row>
    <row r="925" spans="1:12" x14ac:dyDescent="0.25">
      <c r="A925" s="16" t="s">
        <v>220</v>
      </c>
      <c r="B925" s="16">
        <v>120</v>
      </c>
      <c r="C925" s="17">
        <v>33088</v>
      </c>
      <c r="L925" s="17"/>
    </row>
    <row r="926" spans="1:12" x14ac:dyDescent="0.25">
      <c r="A926" s="16" t="s">
        <v>220</v>
      </c>
      <c r="B926" s="16">
        <v>54</v>
      </c>
      <c r="C926" s="17">
        <v>33085</v>
      </c>
      <c r="L926" s="17"/>
    </row>
    <row r="927" spans="1:12" x14ac:dyDescent="0.25">
      <c r="A927" s="16" t="s">
        <v>220</v>
      </c>
      <c r="B927" s="16">
        <v>305</v>
      </c>
      <c r="C927" s="17">
        <v>33057</v>
      </c>
      <c r="L927" s="17"/>
    </row>
    <row r="928" spans="1:12" x14ac:dyDescent="0.25">
      <c r="A928" s="16" t="s">
        <v>220</v>
      </c>
      <c r="B928" s="16">
        <v>80</v>
      </c>
      <c r="C928" s="17">
        <v>33035</v>
      </c>
      <c r="L928" s="17"/>
    </row>
    <row r="929" spans="1:12" x14ac:dyDescent="0.25">
      <c r="A929" s="16" t="s">
        <v>220</v>
      </c>
      <c r="B929" s="16">
        <v>58</v>
      </c>
      <c r="C929" s="17">
        <v>33030</v>
      </c>
      <c r="L929" s="17"/>
    </row>
    <row r="930" spans="1:12" x14ac:dyDescent="0.25">
      <c r="A930" s="16" t="s">
        <v>220</v>
      </c>
      <c r="B930" s="16">
        <v>119</v>
      </c>
      <c r="C930" s="17">
        <v>33023</v>
      </c>
      <c r="L930" s="17"/>
    </row>
    <row r="931" spans="1:12" x14ac:dyDescent="0.25">
      <c r="A931" s="16" t="s">
        <v>220</v>
      </c>
      <c r="B931" s="16">
        <v>120</v>
      </c>
      <c r="C931" s="17">
        <v>33017</v>
      </c>
      <c r="L931" s="17"/>
    </row>
    <row r="932" spans="1:12" x14ac:dyDescent="0.25">
      <c r="A932" s="16" t="s">
        <v>220</v>
      </c>
      <c r="B932" s="16">
        <v>76</v>
      </c>
      <c r="C932" s="17">
        <v>33008</v>
      </c>
      <c r="L932" s="17"/>
    </row>
    <row r="933" spans="1:12" x14ac:dyDescent="0.25">
      <c r="A933" s="16" t="s">
        <v>220</v>
      </c>
      <c r="B933" s="16">
        <v>71</v>
      </c>
      <c r="C933" s="17">
        <v>32997</v>
      </c>
      <c r="L933" s="17"/>
    </row>
    <row r="934" spans="1:12" x14ac:dyDescent="0.25">
      <c r="A934" s="16" t="s">
        <v>220</v>
      </c>
      <c r="B934" s="16">
        <v>120</v>
      </c>
      <c r="C934" s="17">
        <v>32976</v>
      </c>
      <c r="L934" s="17"/>
    </row>
    <row r="935" spans="1:12" x14ac:dyDescent="0.25">
      <c r="A935" s="16" t="s">
        <v>220</v>
      </c>
      <c r="B935" s="16">
        <v>62</v>
      </c>
      <c r="C935" s="17">
        <v>32961</v>
      </c>
      <c r="L935" s="17"/>
    </row>
    <row r="936" spans="1:12" x14ac:dyDescent="0.25">
      <c r="A936" s="16" t="s">
        <v>220</v>
      </c>
      <c r="B936" s="16">
        <v>34</v>
      </c>
      <c r="C936" s="17">
        <v>32960</v>
      </c>
      <c r="L936" s="17"/>
    </row>
    <row r="937" spans="1:12" x14ac:dyDescent="0.25">
      <c r="A937" s="16" t="s">
        <v>220</v>
      </c>
      <c r="B937" s="16">
        <v>59</v>
      </c>
      <c r="C937" s="17">
        <v>32878</v>
      </c>
      <c r="L937" s="17"/>
    </row>
    <row r="938" spans="1:12" x14ac:dyDescent="0.25">
      <c r="A938" s="16" t="s">
        <v>220</v>
      </c>
      <c r="B938" s="16">
        <v>161</v>
      </c>
      <c r="C938" s="17">
        <v>32874</v>
      </c>
      <c r="L938" s="17"/>
    </row>
    <row r="939" spans="1:12" x14ac:dyDescent="0.25">
      <c r="A939" s="16" t="s">
        <v>220</v>
      </c>
      <c r="B939" s="16">
        <v>99</v>
      </c>
      <c r="C939" s="17">
        <v>32850</v>
      </c>
      <c r="L939" s="17"/>
    </row>
    <row r="940" spans="1:12" x14ac:dyDescent="0.25">
      <c r="A940" s="16" t="s">
        <v>220</v>
      </c>
      <c r="B940" s="16">
        <v>150</v>
      </c>
      <c r="C940" s="17">
        <v>32832</v>
      </c>
      <c r="L940" s="17"/>
    </row>
    <row r="941" spans="1:12" x14ac:dyDescent="0.25">
      <c r="A941" s="16" t="s">
        <v>220</v>
      </c>
      <c r="B941" s="16">
        <v>185</v>
      </c>
      <c r="C941" s="17">
        <v>32813</v>
      </c>
      <c r="L941" s="17"/>
    </row>
    <row r="942" spans="1:12" x14ac:dyDescent="0.25">
      <c r="A942" s="16" t="s">
        <v>220</v>
      </c>
      <c r="B942" s="16">
        <v>52</v>
      </c>
      <c r="C942" s="17">
        <v>32807</v>
      </c>
      <c r="L942" s="17"/>
    </row>
    <row r="943" spans="1:12" x14ac:dyDescent="0.25">
      <c r="A943" s="16" t="s">
        <v>220</v>
      </c>
      <c r="B943" s="16">
        <v>70</v>
      </c>
      <c r="C943" s="17">
        <v>32805</v>
      </c>
      <c r="L943" s="17"/>
    </row>
    <row r="944" spans="1:12" x14ac:dyDescent="0.25">
      <c r="A944" s="16" t="s">
        <v>220</v>
      </c>
      <c r="B944" s="16">
        <v>138</v>
      </c>
      <c r="C944" s="17">
        <v>32784</v>
      </c>
      <c r="L944" s="17"/>
    </row>
    <row r="945" spans="1:12" x14ac:dyDescent="0.25">
      <c r="A945" s="16" t="s">
        <v>220</v>
      </c>
      <c r="B945" s="16">
        <v>99</v>
      </c>
      <c r="C945" s="17">
        <v>32783</v>
      </c>
      <c r="L945" s="17"/>
    </row>
    <row r="946" spans="1:12" x14ac:dyDescent="0.25">
      <c r="A946" s="16" t="s">
        <v>220</v>
      </c>
      <c r="B946" s="16">
        <v>180</v>
      </c>
      <c r="C946" s="17">
        <v>32783</v>
      </c>
      <c r="L946" s="17"/>
    </row>
    <row r="947" spans="1:12" x14ac:dyDescent="0.25">
      <c r="A947" s="16" t="s">
        <v>220</v>
      </c>
      <c r="B947" s="16">
        <v>50</v>
      </c>
      <c r="C947" s="17">
        <v>32782</v>
      </c>
      <c r="L947" s="17"/>
    </row>
    <row r="948" spans="1:12" x14ac:dyDescent="0.25">
      <c r="A948" s="16" t="s">
        <v>220</v>
      </c>
      <c r="B948" s="16">
        <v>75</v>
      </c>
      <c r="C948" s="17">
        <v>32756</v>
      </c>
      <c r="L948" s="17"/>
    </row>
    <row r="949" spans="1:12" x14ac:dyDescent="0.25">
      <c r="A949" s="16" t="s">
        <v>220</v>
      </c>
      <c r="B949" s="16">
        <v>40</v>
      </c>
      <c r="C949" s="17">
        <v>32742</v>
      </c>
      <c r="L949" s="17"/>
    </row>
    <row r="950" spans="1:12" x14ac:dyDescent="0.25">
      <c r="A950" s="16" t="s">
        <v>220</v>
      </c>
      <c r="B950" s="16">
        <v>99</v>
      </c>
      <c r="C950" s="17">
        <v>32724</v>
      </c>
      <c r="L950" s="17"/>
    </row>
    <row r="951" spans="1:12" x14ac:dyDescent="0.25">
      <c r="A951" s="16" t="s">
        <v>220</v>
      </c>
      <c r="B951" s="16">
        <v>48</v>
      </c>
      <c r="C951" s="17">
        <v>32721</v>
      </c>
      <c r="L951" s="17"/>
    </row>
    <row r="952" spans="1:12" x14ac:dyDescent="0.25">
      <c r="A952" s="16" t="s">
        <v>220</v>
      </c>
      <c r="B952" s="16">
        <v>37</v>
      </c>
      <c r="C952" s="17">
        <v>32715</v>
      </c>
      <c r="L952" s="17"/>
    </row>
    <row r="953" spans="1:12" x14ac:dyDescent="0.25">
      <c r="A953" s="16" t="s">
        <v>220</v>
      </c>
      <c r="B953" s="16">
        <v>59</v>
      </c>
      <c r="C953" s="17">
        <v>32690</v>
      </c>
      <c r="L953" s="17"/>
    </row>
    <row r="954" spans="1:12" x14ac:dyDescent="0.25">
      <c r="A954" s="16" t="s">
        <v>220</v>
      </c>
      <c r="B954" s="16">
        <v>48</v>
      </c>
      <c r="C954" s="17">
        <v>32690</v>
      </c>
      <c r="L954" s="17"/>
    </row>
    <row r="955" spans="1:12" x14ac:dyDescent="0.25">
      <c r="A955" s="16" t="s">
        <v>220</v>
      </c>
      <c r="B955" s="16">
        <v>28</v>
      </c>
      <c r="C955" s="17">
        <v>32687</v>
      </c>
      <c r="L955" s="17"/>
    </row>
    <row r="956" spans="1:12" x14ac:dyDescent="0.25">
      <c r="A956" s="16" t="s">
        <v>220</v>
      </c>
      <c r="B956" s="16">
        <v>99</v>
      </c>
      <c r="C956" s="17">
        <v>32682</v>
      </c>
      <c r="L956" s="17"/>
    </row>
    <row r="957" spans="1:12" x14ac:dyDescent="0.25">
      <c r="A957" s="16" t="s">
        <v>220</v>
      </c>
      <c r="B957" s="16">
        <v>99</v>
      </c>
      <c r="C957" s="17">
        <v>32668</v>
      </c>
      <c r="L957" s="17"/>
    </row>
    <row r="958" spans="1:12" x14ac:dyDescent="0.25">
      <c r="A958" s="16" t="s">
        <v>220</v>
      </c>
      <c r="B958" s="16">
        <v>59</v>
      </c>
      <c r="C958" s="17">
        <v>32667</v>
      </c>
      <c r="L958" s="17"/>
    </row>
    <row r="959" spans="1:12" x14ac:dyDescent="0.25">
      <c r="A959" s="16" t="s">
        <v>220</v>
      </c>
      <c r="B959" s="16">
        <v>181</v>
      </c>
      <c r="C959" s="17">
        <v>32666</v>
      </c>
      <c r="L959" s="17"/>
    </row>
    <row r="960" spans="1:12" x14ac:dyDescent="0.25">
      <c r="A960" s="16" t="s">
        <v>220</v>
      </c>
      <c r="B960" s="16">
        <v>99</v>
      </c>
      <c r="C960" s="17">
        <v>32660</v>
      </c>
      <c r="L960" s="17"/>
    </row>
    <row r="961" spans="1:12" x14ac:dyDescent="0.25">
      <c r="A961" s="16" t="s">
        <v>220</v>
      </c>
      <c r="B961" s="16">
        <v>45</v>
      </c>
      <c r="C961" s="17">
        <v>32645</v>
      </c>
      <c r="L961" s="17"/>
    </row>
    <row r="962" spans="1:12" x14ac:dyDescent="0.25">
      <c r="A962" s="16" t="s">
        <v>220</v>
      </c>
      <c r="B962" s="16">
        <v>199</v>
      </c>
      <c r="C962" s="17">
        <v>32643</v>
      </c>
      <c r="L962" s="17"/>
    </row>
    <row r="963" spans="1:12" x14ac:dyDescent="0.25">
      <c r="A963" s="16" t="s">
        <v>220</v>
      </c>
      <c r="B963" s="16">
        <v>99</v>
      </c>
      <c r="C963" s="17">
        <v>32633</v>
      </c>
      <c r="L963" s="17"/>
    </row>
    <row r="964" spans="1:12" x14ac:dyDescent="0.25">
      <c r="A964" s="16" t="s">
        <v>220</v>
      </c>
      <c r="B964" s="16">
        <v>54</v>
      </c>
      <c r="C964" s="17">
        <v>32629</v>
      </c>
      <c r="L964" s="17"/>
    </row>
    <row r="965" spans="1:12" x14ac:dyDescent="0.25">
      <c r="A965" s="16" t="s">
        <v>220</v>
      </c>
      <c r="B965" s="16">
        <v>75</v>
      </c>
      <c r="C965" s="17">
        <v>32619</v>
      </c>
      <c r="L965" s="17"/>
    </row>
    <row r="966" spans="1:12" x14ac:dyDescent="0.25">
      <c r="A966" s="16" t="s">
        <v>220</v>
      </c>
      <c r="B966" s="16">
        <v>120</v>
      </c>
      <c r="C966" s="17">
        <v>32618</v>
      </c>
      <c r="L966" s="17"/>
    </row>
    <row r="967" spans="1:12" x14ac:dyDescent="0.25">
      <c r="A967" s="16" t="s">
        <v>220</v>
      </c>
      <c r="B967" s="16">
        <v>140</v>
      </c>
      <c r="C967" s="17">
        <v>32618</v>
      </c>
      <c r="L967" s="17"/>
    </row>
    <row r="968" spans="1:12" x14ac:dyDescent="0.25">
      <c r="A968" s="16" t="s">
        <v>220</v>
      </c>
      <c r="B968" s="16">
        <v>98</v>
      </c>
      <c r="C968" s="17">
        <v>32612</v>
      </c>
      <c r="L968" s="17"/>
    </row>
    <row r="969" spans="1:12" x14ac:dyDescent="0.25">
      <c r="A969" s="16" t="s">
        <v>220</v>
      </c>
      <c r="B969" s="16">
        <v>115</v>
      </c>
      <c r="C969" s="17">
        <v>32608</v>
      </c>
      <c r="L969" s="17"/>
    </row>
    <row r="970" spans="1:12" x14ac:dyDescent="0.25">
      <c r="A970" s="16" t="s">
        <v>220</v>
      </c>
      <c r="B970" s="16">
        <v>243</v>
      </c>
      <c r="C970" s="17">
        <v>32605</v>
      </c>
      <c r="L970" s="17"/>
    </row>
    <row r="971" spans="1:12" x14ac:dyDescent="0.25">
      <c r="A971" s="16" t="s">
        <v>220</v>
      </c>
      <c r="B971" s="16">
        <v>44</v>
      </c>
      <c r="C971" s="17">
        <v>32599</v>
      </c>
      <c r="L971" s="17"/>
    </row>
    <row r="972" spans="1:12" x14ac:dyDescent="0.25">
      <c r="A972" s="16" t="s">
        <v>220</v>
      </c>
      <c r="B972" s="16">
        <v>59</v>
      </c>
      <c r="C972" s="17">
        <v>32583</v>
      </c>
      <c r="L972" s="17"/>
    </row>
    <row r="973" spans="1:12" x14ac:dyDescent="0.25">
      <c r="A973" s="16" t="s">
        <v>220</v>
      </c>
      <c r="B973" s="16">
        <v>116</v>
      </c>
      <c r="C973" s="17">
        <v>32580</v>
      </c>
      <c r="L973" s="17"/>
    </row>
    <row r="974" spans="1:12" x14ac:dyDescent="0.25">
      <c r="A974" s="16" t="s">
        <v>220</v>
      </c>
      <c r="B974" s="16">
        <v>171</v>
      </c>
      <c r="C974" s="17">
        <v>32577</v>
      </c>
      <c r="L974" s="17"/>
    </row>
    <row r="975" spans="1:12" x14ac:dyDescent="0.25">
      <c r="A975" s="16" t="s">
        <v>220</v>
      </c>
      <c r="B975" s="16">
        <v>31</v>
      </c>
      <c r="C975" s="17">
        <v>32568</v>
      </c>
      <c r="L975" s="17"/>
    </row>
    <row r="976" spans="1:12" x14ac:dyDescent="0.25">
      <c r="A976" s="16" t="s">
        <v>220</v>
      </c>
      <c r="B976" s="16">
        <v>70</v>
      </c>
      <c r="C976" s="17">
        <v>32568</v>
      </c>
      <c r="L976" s="17"/>
    </row>
    <row r="977" spans="1:12" x14ac:dyDescent="0.25">
      <c r="A977" s="16" t="s">
        <v>220</v>
      </c>
      <c r="B977" s="16">
        <v>99</v>
      </c>
      <c r="C977" s="17">
        <v>32563</v>
      </c>
      <c r="L977" s="17"/>
    </row>
    <row r="978" spans="1:12" x14ac:dyDescent="0.25">
      <c r="A978" s="16" t="s">
        <v>220</v>
      </c>
      <c r="B978" s="16">
        <v>99</v>
      </c>
      <c r="C978" s="17">
        <v>32549</v>
      </c>
      <c r="L978" s="17"/>
    </row>
    <row r="979" spans="1:12" x14ac:dyDescent="0.25">
      <c r="A979" s="16" t="s">
        <v>220</v>
      </c>
      <c r="B979" s="16">
        <v>178</v>
      </c>
      <c r="C979" s="17">
        <v>32548</v>
      </c>
      <c r="L979" s="17"/>
    </row>
    <row r="980" spans="1:12" x14ac:dyDescent="0.25">
      <c r="A980" s="16" t="s">
        <v>220</v>
      </c>
      <c r="B980" s="16">
        <v>151</v>
      </c>
      <c r="C980" s="17">
        <v>32538</v>
      </c>
      <c r="L980" s="17"/>
    </row>
    <row r="981" spans="1:12" x14ac:dyDescent="0.25">
      <c r="A981" s="16" t="s">
        <v>220</v>
      </c>
      <c r="B981" s="16">
        <v>97</v>
      </c>
      <c r="C981" s="17">
        <v>32527</v>
      </c>
      <c r="L981" s="17"/>
    </row>
    <row r="982" spans="1:12" x14ac:dyDescent="0.25">
      <c r="A982" s="16" t="s">
        <v>220</v>
      </c>
      <c r="B982" s="16">
        <v>162</v>
      </c>
      <c r="C982" s="17">
        <v>32509</v>
      </c>
      <c r="L982" s="17"/>
    </row>
    <row r="983" spans="1:12" x14ac:dyDescent="0.25">
      <c r="A983" s="16" t="s">
        <v>220</v>
      </c>
      <c r="B983" s="16">
        <v>184</v>
      </c>
      <c r="C983" s="17">
        <v>32482</v>
      </c>
      <c r="L983" s="17"/>
    </row>
    <row r="984" spans="1:12" x14ac:dyDescent="0.25">
      <c r="A984" s="16" t="s">
        <v>220</v>
      </c>
      <c r="B984" s="16">
        <v>145</v>
      </c>
      <c r="C984" s="17">
        <v>32478</v>
      </c>
      <c r="L984" s="17"/>
    </row>
    <row r="985" spans="1:12" x14ac:dyDescent="0.25">
      <c r="A985" s="16" t="s">
        <v>220</v>
      </c>
      <c r="B985" s="16">
        <v>26</v>
      </c>
      <c r="C985" s="17">
        <v>32476</v>
      </c>
      <c r="L985" s="17"/>
    </row>
    <row r="986" spans="1:12" x14ac:dyDescent="0.25">
      <c r="A986" s="16" t="s">
        <v>220</v>
      </c>
      <c r="B986" s="16">
        <v>94</v>
      </c>
      <c r="C986" s="17">
        <v>32448</v>
      </c>
      <c r="L986" s="17"/>
    </row>
    <row r="987" spans="1:12" x14ac:dyDescent="0.25">
      <c r="A987" s="16" t="s">
        <v>220</v>
      </c>
      <c r="B987" s="16">
        <v>188</v>
      </c>
      <c r="C987" s="17">
        <v>32444</v>
      </c>
      <c r="L987" s="17"/>
    </row>
    <row r="988" spans="1:12" x14ac:dyDescent="0.25">
      <c r="A988" s="16" t="s">
        <v>220</v>
      </c>
      <c r="B988" s="16">
        <v>59</v>
      </c>
      <c r="C988" s="17">
        <v>32444</v>
      </c>
      <c r="L988" s="17"/>
    </row>
    <row r="989" spans="1:12" x14ac:dyDescent="0.25">
      <c r="A989" s="16" t="s">
        <v>220</v>
      </c>
      <c r="B989" s="16">
        <v>120</v>
      </c>
      <c r="C989" s="17">
        <v>32428</v>
      </c>
      <c r="L989" s="17"/>
    </row>
    <row r="990" spans="1:12" x14ac:dyDescent="0.25">
      <c r="A990" s="16" t="s">
        <v>220</v>
      </c>
      <c r="B990" s="16">
        <v>299</v>
      </c>
      <c r="C990" s="17">
        <v>32428</v>
      </c>
      <c r="L990" s="17"/>
    </row>
    <row r="991" spans="1:12" x14ac:dyDescent="0.25">
      <c r="A991" s="16" t="s">
        <v>220</v>
      </c>
      <c r="B991" s="16">
        <v>70</v>
      </c>
      <c r="C991" s="17">
        <v>32399</v>
      </c>
      <c r="L991" s="17"/>
    </row>
    <row r="992" spans="1:12" x14ac:dyDescent="0.25">
      <c r="A992" s="16" t="s">
        <v>220</v>
      </c>
      <c r="B992" s="16">
        <v>125</v>
      </c>
      <c r="C992" s="17">
        <v>32392</v>
      </c>
      <c r="L992" s="17"/>
    </row>
    <row r="993" spans="1:12" x14ac:dyDescent="0.25">
      <c r="A993" s="16" t="s">
        <v>220</v>
      </c>
      <c r="B993" s="16">
        <v>27</v>
      </c>
      <c r="C993" s="17">
        <v>32384</v>
      </c>
      <c r="L993" s="17"/>
    </row>
    <row r="994" spans="1:12" x14ac:dyDescent="0.25">
      <c r="A994" s="16" t="s">
        <v>220</v>
      </c>
      <c r="B994" s="16">
        <v>120</v>
      </c>
      <c r="C994" s="17">
        <v>32352</v>
      </c>
      <c r="L994" s="17"/>
    </row>
    <row r="995" spans="1:12" x14ac:dyDescent="0.25">
      <c r="A995" s="16" t="s">
        <v>220</v>
      </c>
      <c r="B995" s="16">
        <v>72</v>
      </c>
      <c r="C995" s="17">
        <v>32330</v>
      </c>
      <c r="L995" s="17"/>
    </row>
    <row r="996" spans="1:12" x14ac:dyDescent="0.25">
      <c r="A996" s="16" t="s">
        <v>220</v>
      </c>
      <c r="B996" s="16">
        <v>175</v>
      </c>
      <c r="C996" s="17">
        <v>32322</v>
      </c>
      <c r="L996" s="17"/>
    </row>
    <row r="997" spans="1:12" x14ac:dyDescent="0.25">
      <c r="A997" s="16" t="s">
        <v>220</v>
      </c>
      <c r="B997" s="16">
        <v>64</v>
      </c>
      <c r="C997" s="17">
        <v>32300</v>
      </c>
      <c r="L997" s="17"/>
    </row>
    <row r="998" spans="1:12" x14ac:dyDescent="0.25">
      <c r="A998" s="16" t="s">
        <v>220</v>
      </c>
      <c r="B998" s="16">
        <v>129</v>
      </c>
      <c r="C998" s="17">
        <v>32268</v>
      </c>
      <c r="L998" s="17"/>
    </row>
    <row r="999" spans="1:12" x14ac:dyDescent="0.25">
      <c r="A999" s="16" t="s">
        <v>220</v>
      </c>
      <c r="B999" s="16">
        <v>120</v>
      </c>
      <c r="C999" s="17">
        <v>32265</v>
      </c>
      <c r="L999" s="17"/>
    </row>
    <row r="1000" spans="1:12" x14ac:dyDescent="0.25">
      <c r="A1000" s="16" t="s">
        <v>220</v>
      </c>
      <c r="B1000" s="16">
        <v>132</v>
      </c>
      <c r="C1000" s="17">
        <v>32260</v>
      </c>
      <c r="L1000" s="17"/>
    </row>
    <row r="1001" spans="1:12" x14ac:dyDescent="0.25">
      <c r="A1001" s="16" t="s">
        <v>220</v>
      </c>
      <c r="B1001" s="16">
        <v>59</v>
      </c>
      <c r="C1001" s="17">
        <v>32246</v>
      </c>
      <c r="L1001" s="17"/>
    </row>
    <row r="1002" spans="1:12" x14ac:dyDescent="0.25">
      <c r="A1002" s="16" t="s">
        <v>220</v>
      </c>
      <c r="B1002" s="16">
        <v>98</v>
      </c>
      <c r="C1002" s="17">
        <v>32219</v>
      </c>
      <c r="L1002" s="17"/>
    </row>
    <row r="1003" spans="1:12" x14ac:dyDescent="0.25">
      <c r="A1003" s="16" t="s">
        <v>220</v>
      </c>
      <c r="B1003" s="16">
        <v>144</v>
      </c>
      <c r="C1003" s="17">
        <v>32197</v>
      </c>
      <c r="L1003" s="17"/>
    </row>
    <row r="1004" spans="1:12" x14ac:dyDescent="0.25">
      <c r="A1004" s="16" t="s">
        <v>220</v>
      </c>
      <c r="B1004" s="16">
        <v>178</v>
      </c>
      <c r="C1004" s="17">
        <v>32192</v>
      </c>
      <c r="L1004" s="17"/>
    </row>
    <row r="1005" spans="1:12" x14ac:dyDescent="0.25">
      <c r="A1005" s="16" t="s">
        <v>220</v>
      </c>
      <c r="B1005" s="16">
        <v>99</v>
      </c>
      <c r="C1005" s="17">
        <v>32178</v>
      </c>
      <c r="L1005" s="17"/>
    </row>
    <row r="1006" spans="1:12" x14ac:dyDescent="0.25">
      <c r="A1006" s="16" t="s">
        <v>220</v>
      </c>
      <c r="B1006" s="16">
        <v>59</v>
      </c>
      <c r="C1006" s="17">
        <v>32177</v>
      </c>
      <c r="L1006" s="17"/>
    </row>
    <row r="1007" spans="1:12" x14ac:dyDescent="0.25">
      <c r="A1007" s="16" t="s">
        <v>220</v>
      </c>
      <c r="B1007" s="16">
        <v>44</v>
      </c>
      <c r="C1007" s="17">
        <v>32119</v>
      </c>
      <c r="L1007" s="17"/>
    </row>
    <row r="1008" spans="1:12" x14ac:dyDescent="0.25">
      <c r="A1008" s="16" t="s">
        <v>220</v>
      </c>
      <c r="B1008" s="16">
        <v>145</v>
      </c>
      <c r="C1008" s="17">
        <v>32118</v>
      </c>
      <c r="L1008" s="17"/>
    </row>
    <row r="1009" spans="1:12" x14ac:dyDescent="0.25">
      <c r="A1009" s="16" t="s">
        <v>220</v>
      </c>
      <c r="B1009" s="16">
        <v>105</v>
      </c>
      <c r="C1009" s="17">
        <v>32108</v>
      </c>
      <c r="L1009" s="17"/>
    </row>
    <row r="1010" spans="1:12" x14ac:dyDescent="0.25">
      <c r="A1010" s="16" t="s">
        <v>220</v>
      </c>
      <c r="B1010" s="16">
        <v>120</v>
      </c>
      <c r="C1010" s="17">
        <v>32052</v>
      </c>
      <c r="L1010" s="17"/>
    </row>
    <row r="1011" spans="1:12" x14ac:dyDescent="0.25">
      <c r="A1011" s="16" t="s">
        <v>220</v>
      </c>
      <c r="B1011" s="16">
        <v>99</v>
      </c>
      <c r="C1011" s="17">
        <v>32048</v>
      </c>
      <c r="L1011" s="17"/>
    </row>
    <row r="1012" spans="1:12" x14ac:dyDescent="0.25">
      <c r="A1012" s="16" t="s">
        <v>220</v>
      </c>
      <c r="B1012" s="16">
        <v>126</v>
      </c>
      <c r="C1012" s="17">
        <v>32031</v>
      </c>
      <c r="L1012" s="17"/>
    </row>
    <row r="1013" spans="1:12" x14ac:dyDescent="0.25">
      <c r="A1013" s="16" t="s">
        <v>220</v>
      </c>
      <c r="B1013" s="16">
        <v>99</v>
      </c>
      <c r="C1013" s="17">
        <v>31950</v>
      </c>
      <c r="L1013" s="17"/>
    </row>
    <row r="1014" spans="1:12" x14ac:dyDescent="0.25">
      <c r="A1014" s="16" t="s">
        <v>220</v>
      </c>
      <c r="B1014" s="16">
        <v>56</v>
      </c>
      <c r="C1014" s="17">
        <v>31938</v>
      </c>
      <c r="L1014" s="17"/>
    </row>
    <row r="1015" spans="1:12" x14ac:dyDescent="0.25">
      <c r="A1015" s="16" t="s">
        <v>220</v>
      </c>
      <c r="B1015" s="16">
        <v>69</v>
      </c>
      <c r="C1015" s="17">
        <v>31932</v>
      </c>
      <c r="L1015" s="17"/>
    </row>
    <row r="1016" spans="1:12" x14ac:dyDescent="0.25">
      <c r="A1016" s="16" t="s">
        <v>220</v>
      </c>
      <c r="B1016" s="16">
        <v>99</v>
      </c>
      <c r="C1016" s="17">
        <v>31896</v>
      </c>
      <c r="L1016" s="17"/>
    </row>
    <row r="1017" spans="1:12" x14ac:dyDescent="0.25">
      <c r="A1017" s="16" t="s">
        <v>220</v>
      </c>
      <c r="B1017" s="16">
        <v>99</v>
      </c>
      <c r="C1017" s="17">
        <v>31890</v>
      </c>
      <c r="L1017" s="17"/>
    </row>
    <row r="1018" spans="1:12" x14ac:dyDescent="0.25">
      <c r="A1018" s="16" t="s">
        <v>220</v>
      </c>
      <c r="B1018" s="16">
        <v>99</v>
      </c>
      <c r="C1018" s="17">
        <v>31876</v>
      </c>
      <c r="L1018" s="17"/>
    </row>
    <row r="1019" spans="1:12" x14ac:dyDescent="0.25">
      <c r="A1019" s="16" t="s">
        <v>220</v>
      </c>
      <c r="B1019" s="16">
        <v>118</v>
      </c>
      <c r="C1019" s="17">
        <v>31854</v>
      </c>
      <c r="L1019" s="17"/>
    </row>
    <row r="1020" spans="1:12" x14ac:dyDescent="0.25">
      <c r="A1020" s="16" t="s">
        <v>220</v>
      </c>
      <c r="B1020" s="16">
        <v>169</v>
      </c>
      <c r="C1020" s="17">
        <v>31840</v>
      </c>
      <c r="L1020" s="17"/>
    </row>
    <row r="1021" spans="1:12" x14ac:dyDescent="0.25">
      <c r="A1021" s="16" t="s">
        <v>220</v>
      </c>
      <c r="B1021" s="16">
        <v>113</v>
      </c>
      <c r="C1021" s="17">
        <v>31837</v>
      </c>
      <c r="L1021" s="17"/>
    </row>
    <row r="1022" spans="1:12" x14ac:dyDescent="0.25">
      <c r="A1022" s="16" t="s">
        <v>220</v>
      </c>
      <c r="B1022" s="16">
        <v>45</v>
      </c>
      <c r="C1022" s="17">
        <v>31835</v>
      </c>
      <c r="L1022" s="17"/>
    </row>
    <row r="1023" spans="1:12" x14ac:dyDescent="0.25">
      <c r="A1023" s="16" t="s">
        <v>220</v>
      </c>
      <c r="B1023" s="16">
        <v>99</v>
      </c>
      <c r="C1023" s="17">
        <v>31833</v>
      </c>
      <c r="L1023" s="17"/>
    </row>
    <row r="1024" spans="1:12" x14ac:dyDescent="0.25">
      <c r="A1024" s="16" t="s">
        <v>220</v>
      </c>
      <c r="B1024" s="16">
        <v>124</v>
      </c>
      <c r="C1024" s="17">
        <v>31811</v>
      </c>
      <c r="L1024" s="17"/>
    </row>
    <row r="1025" spans="1:12" x14ac:dyDescent="0.25">
      <c r="A1025" s="16" t="s">
        <v>220</v>
      </c>
      <c r="B1025" s="16">
        <v>182</v>
      </c>
      <c r="C1025" s="17">
        <v>31811</v>
      </c>
      <c r="L1025" s="17"/>
    </row>
    <row r="1026" spans="1:12" x14ac:dyDescent="0.25">
      <c r="A1026" s="16" t="s">
        <v>220</v>
      </c>
      <c r="B1026" s="16">
        <v>25</v>
      </c>
      <c r="C1026" s="17">
        <v>31790</v>
      </c>
      <c r="L1026" s="17"/>
    </row>
    <row r="1027" spans="1:12" x14ac:dyDescent="0.25">
      <c r="A1027" s="16" t="s">
        <v>220</v>
      </c>
      <c r="B1027" s="16">
        <v>99</v>
      </c>
      <c r="C1027" s="17">
        <v>31784</v>
      </c>
      <c r="L1027" s="17"/>
    </row>
    <row r="1028" spans="1:12" x14ac:dyDescent="0.25">
      <c r="A1028" s="16" t="s">
        <v>220</v>
      </c>
      <c r="B1028" s="16">
        <v>176</v>
      </c>
      <c r="C1028" s="17">
        <v>31782</v>
      </c>
      <c r="L1028" s="17"/>
    </row>
    <row r="1029" spans="1:12" x14ac:dyDescent="0.25">
      <c r="A1029" s="16" t="s">
        <v>220</v>
      </c>
      <c r="B1029" s="16">
        <v>49</v>
      </c>
      <c r="C1029" s="17">
        <v>31778</v>
      </c>
      <c r="L1029" s="17"/>
    </row>
    <row r="1030" spans="1:12" x14ac:dyDescent="0.25">
      <c r="A1030" s="16" t="s">
        <v>220</v>
      </c>
      <c r="B1030" s="16">
        <v>160</v>
      </c>
      <c r="C1030" s="17">
        <v>31769</v>
      </c>
      <c r="L1030" s="17"/>
    </row>
    <row r="1031" spans="1:12" x14ac:dyDescent="0.25">
      <c r="A1031" s="16" t="s">
        <v>220</v>
      </c>
      <c r="B1031" s="16">
        <v>27</v>
      </c>
      <c r="C1031" s="17">
        <v>31765</v>
      </c>
      <c r="L1031" s="17"/>
    </row>
    <row r="1032" spans="1:12" x14ac:dyDescent="0.25">
      <c r="A1032" s="16" t="s">
        <v>220</v>
      </c>
      <c r="B1032" s="16">
        <v>70</v>
      </c>
      <c r="C1032" s="17">
        <v>31750</v>
      </c>
      <c r="L1032" s="17"/>
    </row>
    <row r="1033" spans="1:12" x14ac:dyDescent="0.25">
      <c r="A1033" s="16" t="s">
        <v>220</v>
      </c>
      <c r="B1033" s="16">
        <v>99</v>
      </c>
      <c r="C1033" s="17">
        <v>31727</v>
      </c>
      <c r="L1033" s="17"/>
    </row>
    <row r="1034" spans="1:12" x14ac:dyDescent="0.25">
      <c r="A1034" s="16" t="s">
        <v>220</v>
      </c>
      <c r="B1034" s="16">
        <v>44</v>
      </c>
      <c r="C1034" s="17">
        <v>31695</v>
      </c>
      <c r="L1034" s="17"/>
    </row>
    <row r="1035" spans="1:12" x14ac:dyDescent="0.25">
      <c r="A1035" s="16" t="s">
        <v>220</v>
      </c>
      <c r="B1035" s="16">
        <v>30</v>
      </c>
      <c r="C1035" s="17">
        <v>31685</v>
      </c>
      <c r="L1035" s="17"/>
    </row>
    <row r="1036" spans="1:12" x14ac:dyDescent="0.25">
      <c r="A1036" s="16" t="s">
        <v>220</v>
      </c>
      <c r="B1036" s="16">
        <v>144</v>
      </c>
      <c r="C1036" s="17">
        <v>31680</v>
      </c>
      <c r="L1036" s="17"/>
    </row>
    <row r="1037" spans="1:12" x14ac:dyDescent="0.25">
      <c r="A1037" s="16" t="s">
        <v>220</v>
      </c>
      <c r="B1037" s="16">
        <v>95</v>
      </c>
      <c r="C1037" s="17">
        <v>31670</v>
      </c>
      <c r="L1037" s="17"/>
    </row>
    <row r="1038" spans="1:12" x14ac:dyDescent="0.25">
      <c r="A1038" s="16" t="s">
        <v>220</v>
      </c>
      <c r="B1038" s="16">
        <v>30</v>
      </c>
      <c r="C1038" s="17">
        <v>31658</v>
      </c>
      <c r="L1038" s="17"/>
    </row>
    <row r="1039" spans="1:12" x14ac:dyDescent="0.25">
      <c r="A1039" s="16" t="s">
        <v>220</v>
      </c>
      <c r="B1039" s="16">
        <v>87</v>
      </c>
      <c r="C1039" s="17">
        <v>31621</v>
      </c>
      <c r="L1039" s="17"/>
    </row>
    <row r="1040" spans="1:12" x14ac:dyDescent="0.25">
      <c r="A1040" s="16" t="s">
        <v>220</v>
      </c>
      <c r="B1040" s="16">
        <v>31</v>
      </c>
      <c r="C1040" s="17">
        <v>31602</v>
      </c>
      <c r="L1040" s="17"/>
    </row>
    <row r="1041" spans="1:12" x14ac:dyDescent="0.25">
      <c r="A1041" s="16" t="s">
        <v>220</v>
      </c>
      <c r="B1041" s="16">
        <v>37</v>
      </c>
      <c r="C1041" s="17">
        <v>31596</v>
      </c>
      <c r="L1041" s="17"/>
    </row>
    <row r="1042" spans="1:12" x14ac:dyDescent="0.25">
      <c r="A1042" s="16" t="s">
        <v>220</v>
      </c>
      <c r="B1042" s="16">
        <v>199</v>
      </c>
      <c r="C1042" s="17">
        <v>31581</v>
      </c>
      <c r="L1042" s="17"/>
    </row>
    <row r="1043" spans="1:12" x14ac:dyDescent="0.25">
      <c r="A1043" s="16" t="s">
        <v>220</v>
      </c>
      <c r="B1043" s="16">
        <v>99</v>
      </c>
      <c r="C1043" s="17">
        <v>31566</v>
      </c>
      <c r="L1043" s="17"/>
    </row>
    <row r="1044" spans="1:12" x14ac:dyDescent="0.25">
      <c r="A1044" s="16" t="s">
        <v>220</v>
      </c>
      <c r="B1044" s="16">
        <v>59</v>
      </c>
      <c r="C1044" s="17">
        <v>31559</v>
      </c>
      <c r="L1044" s="17"/>
    </row>
    <row r="1045" spans="1:12" x14ac:dyDescent="0.25">
      <c r="A1045" s="16" t="s">
        <v>220</v>
      </c>
      <c r="B1045" s="16">
        <v>99</v>
      </c>
      <c r="C1045" s="17">
        <v>31558</v>
      </c>
      <c r="L1045" s="17"/>
    </row>
    <row r="1046" spans="1:12" x14ac:dyDescent="0.25">
      <c r="A1046" s="16" t="s">
        <v>220</v>
      </c>
      <c r="B1046" s="16">
        <v>99</v>
      </c>
      <c r="C1046" s="17">
        <v>31530</v>
      </c>
      <c r="L1046" s="17"/>
    </row>
    <row r="1047" spans="1:12" x14ac:dyDescent="0.25">
      <c r="A1047" s="16" t="s">
        <v>220</v>
      </c>
      <c r="B1047" s="16">
        <v>99</v>
      </c>
      <c r="C1047" s="17">
        <v>31519</v>
      </c>
      <c r="L1047" s="17"/>
    </row>
    <row r="1048" spans="1:12" x14ac:dyDescent="0.25">
      <c r="A1048" s="16" t="s">
        <v>220</v>
      </c>
      <c r="B1048" s="16">
        <v>22</v>
      </c>
      <c r="C1048" s="17">
        <v>31517</v>
      </c>
      <c r="L1048" s="17"/>
    </row>
    <row r="1049" spans="1:12" x14ac:dyDescent="0.25">
      <c r="A1049" s="16" t="s">
        <v>220</v>
      </c>
      <c r="B1049" s="16">
        <v>59</v>
      </c>
      <c r="C1049" s="17">
        <v>31464</v>
      </c>
      <c r="L1049" s="17"/>
    </row>
    <row r="1050" spans="1:12" x14ac:dyDescent="0.25">
      <c r="A1050" s="16" t="s">
        <v>220</v>
      </c>
      <c r="B1050" s="16">
        <v>100</v>
      </c>
      <c r="C1050" s="17">
        <v>31414</v>
      </c>
      <c r="L1050" s="17"/>
    </row>
    <row r="1051" spans="1:12" x14ac:dyDescent="0.25">
      <c r="A1051" s="16" t="s">
        <v>220</v>
      </c>
      <c r="B1051" s="16">
        <v>98</v>
      </c>
      <c r="C1051" s="17">
        <v>31412</v>
      </c>
      <c r="L1051" s="17"/>
    </row>
    <row r="1052" spans="1:12" x14ac:dyDescent="0.25">
      <c r="A1052" s="16" t="s">
        <v>220</v>
      </c>
      <c r="B1052" s="16">
        <v>99</v>
      </c>
      <c r="C1052" s="17">
        <v>31393</v>
      </c>
      <c r="L1052" s="17"/>
    </row>
    <row r="1053" spans="1:12" x14ac:dyDescent="0.25">
      <c r="A1053" s="16" t="s">
        <v>220</v>
      </c>
      <c r="B1053" s="16">
        <v>99</v>
      </c>
      <c r="C1053" s="17">
        <v>31354</v>
      </c>
      <c r="L1053" s="17"/>
    </row>
    <row r="1054" spans="1:12" x14ac:dyDescent="0.25">
      <c r="A1054" s="16" t="s">
        <v>220</v>
      </c>
      <c r="B1054" s="16">
        <v>200</v>
      </c>
      <c r="C1054" s="17">
        <v>31329</v>
      </c>
      <c r="L1054" s="17"/>
    </row>
    <row r="1055" spans="1:12" x14ac:dyDescent="0.25">
      <c r="A1055" s="16" t="s">
        <v>220</v>
      </c>
      <c r="B1055" s="16">
        <v>70</v>
      </c>
      <c r="C1055" s="17">
        <v>31329</v>
      </c>
      <c r="L1055" s="17"/>
    </row>
    <row r="1056" spans="1:12" x14ac:dyDescent="0.25">
      <c r="A1056" s="16" t="s">
        <v>220</v>
      </c>
      <c r="B1056" s="16">
        <v>117</v>
      </c>
      <c r="C1056" s="17">
        <v>31329</v>
      </c>
      <c r="L1056" s="17"/>
    </row>
    <row r="1057" spans="1:12" x14ac:dyDescent="0.25">
      <c r="A1057" s="16" t="s">
        <v>220</v>
      </c>
      <c r="B1057" s="16">
        <v>68</v>
      </c>
      <c r="C1057" s="17">
        <v>31327</v>
      </c>
      <c r="L1057" s="17"/>
    </row>
    <row r="1058" spans="1:12" x14ac:dyDescent="0.25">
      <c r="A1058" s="16" t="s">
        <v>220</v>
      </c>
      <c r="B1058" s="16">
        <v>140</v>
      </c>
      <c r="C1058" s="17">
        <v>31322</v>
      </c>
      <c r="L1058" s="17"/>
    </row>
    <row r="1059" spans="1:12" x14ac:dyDescent="0.25">
      <c r="A1059" s="16" t="s">
        <v>220</v>
      </c>
      <c r="B1059" s="16">
        <v>59</v>
      </c>
      <c r="C1059" s="17">
        <v>31321</v>
      </c>
      <c r="L1059" s="17"/>
    </row>
    <row r="1060" spans="1:12" x14ac:dyDescent="0.25">
      <c r="A1060" s="16" t="s">
        <v>220</v>
      </c>
      <c r="B1060" s="16">
        <v>99</v>
      </c>
      <c r="C1060" s="17">
        <v>31315</v>
      </c>
      <c r="L1060" s="17"/>
    </row>
    <row r="1061" spans="1:12" x14ac:dyDescent="0.25">
      <c r="A1061" s="16" t="s">
        <v>220</v>
      </c>
      <c r="B1061" s="16">
        <v>116</v>
      </c>
      <c r="C1061" s="17">
        <v>31313</v>
      </c>
      <c r="L1061" s="17"/>
    </row>
    <row r="1062" spans="1:12" x14ac:dyDescent="0.25">
      <c r="A1062" s="16" t="s">
        <v>220</v>
      </c>
      <c r="B1062" s="16">
        <v>128</v>
      </c>
      <c r="C1062" s="17">
        <v>31308</v>
      </c>
      <c r="L1062" s="17"/>
    </row>
    <row r="1063" spans="1:12" x14ac:dyDescent="0.25">
      <c r="A1063" s="16" t="s">
        <v>220</v>
      </c>
      <c r="B1063" s="16">
        <v>99</v>
      </c>
      <c r="C1063" s="17">
        <v>31295</v>
      </c>
      <c r="L1063" s="17"/>
    </row>
    <row r="1064" spans="1:12" x14ac:dyDescent="0.25">
      <c r="A1064" s="16" t="s">
        <v>220</v>
      </c>
      <c r="B1064" s="16">
        <v>99</v>
      </c>
      <c r="C1064" s="17">
        <v>31286</v>
      </c>
      <c r="L1064" s="17"/>
    </row>
    <row r="1065" spans="1:12" x14ac:dyDescent="0.25">
      <c r="A1065" s="16" t="s">
        <v>220</v>
      </c>
      <c r="B1065" s="16">
        <v>176</v>
      </c>
      <c r="C1065" s="17">
        <v>31268</v>
      </c>
      <c r="L1065" s="17"/>
    </row>
    <row r="1066" spans="1:12" x14ac:dyDescent="0.25">
      <c r="A1066" s="16" t="s">
        <v>220</v>
      </c>
      <c r="B1066" s="16">
        <v>149</v>
      </c>
      <c r="C1066" s="17">
        <v>31254</v>
      </c>
      <c r="L1066" s="17"/>
    </row>
    <row r="1067" spans="1:12" x14ac:dyDescent="0.25">
      <c r="A1067" s="16" t="s">
        <v>220</v>
      </c>
      <c r="B1067" s="16">
        <v>37</v>
      </c>
      <c r="C1067" s="17">
        <v>31243</v>
      </c>
      <c r="L1067" s="17"/>
    </row>
    <row r="1068" spans="1:12" x14ac:dyDescent="0.25">
      <c r="A1068" s="16" t="s">
        <v>220</v>
      </c>
      <c r="B1068" s="16">
        <v>49</v>
      </c>
      <c r="C1068" s="17">
        <v>31225</v>
      </c>
      <c r="L1068" s="17"/>
    </row>
    <row r="1069" spans="1:12" x14ac:dyDescent="0.25">
      <c r="A1069" s="16" t="s">
        <v>220</v>
      </c>
      <c r="B1069" s="16">
        <v>96</v>
      </c>
      <c r="C1069" s="17">
        <v>31224</v>
      </c>
      <c r="L1069" s="17"/>
    </row>
    <row r="1070" spans="1:12" x14ac:dyDescent="0.25">
      <c r="A1070" s="16" t="s">
        <v>220</v>
      </c>
      <c r="B1070" s="16">
        <v>48</v>
      </c>
      <c r="C1070" s="17">
        <v>31210</v>
      </c>
      <c r="L1070" s="17"/>
    </row>
    <row r="1071" spans="1:12" x14ac:dyDescent="0.25">
      <c r="A1071" s="16" t="s">
        <v>220</v>
      </c>
      <c r="B1071" s="16">
        <v>99</v>
      </c>
      <c r="C1071" s="17">
        <v>31199</v>
      </c>
      <c r="L1071" s="17"/>
    </row>
    <row r="1072" spans="1:12" x14ac:dyDescent="0.25">
      <c r="A1072" s="16" t="s">
        <v>220</v>
      </c>
      <c r="B1072" s="16">
        <v>45</v>
      </c>
      <c r="C1072" s="17">
        <v>31162</v>
      </c>
      <c r="L1072" s="17"/>
    </row>
    <row r="1073" spans="1:12" x14ac:dyDescent="0.25">
      <c r="A1073" s="16" t="s">
        <v>220</v>
      </c>
      <c r="B1073" s="16">
        <v>68</v>
      </c>
      <c r="C1073" s="17">
        <v>31146</v>
      </c>
      <c r="L1073" s="17"/>
    </row>
    <row r="1074" spans="1:12" x14ac:dyDescent="0.25">
      <c r="A1074" s="16" t="s">
        <v>220</v>
      </c>
      <c r="B1074" s="16">
        <v>180</v>
      </c>
      <c r="C1074" s="17">
        <v>31138</v>
      </c>
      <c r="L1074" s="17"/>
    </row>
    <row r="1075" spans="1:12" x14ac:dyDescent="0.25">
      <c r="A1075" s="16" t="s">
        <v>220</v>
      </c>
      <c r="B1075" s="16">
        <v>8</v>
      </c>
      <c r="C1075" s="17">
        <v>31112</v>
      </c>
      <c r="L1075" s="17"/>
    </row>
    <row r="1076" spans="1:12" x14ac:dyDescent="0.25">
      <c r="A1076" s="16" t="s">
        <v>220</v>
      </c>
      <c r="B1076" s="16">
        <v>99</v>
      </c>
      <c r="C1076" s="17">
        <v>31079</v>
      </c>
      <c r="L1076" s="17"/>
    </row>
    <row r="1077" spans="1:12" x14ac:dyDescent="0.25">
      <c r="A1077" s="16" t="s">
        <v>220</v>
      </c>
      <c r="B1077" s="16">
        <v>59</v>
      </c>
      <c r="C1077" s="17">
        <v>31064</v>
      </c>
      <c r="L1077" s="17"/>
    </row>
    <row r="1078" spans="1:12" x14ac:dyDescent="0.25">
      <c r="A1078" s="16" t="s">
        <v>220</v>
      </c>
      <c r="B1078" s="16">
        <v>60</v>
      </c>
      <c r="C1078" s="17">
        <v>31048</v>
      </c>
      <c r="L1078" s="17"/>
    </row>
    <row r="1079" spans="1:12" x14ac:dyDescent="0.25">
      <c r="A1079" s="16" t="s">
        <v>220</v>
      </c>
      <c r="B1079" s="16">
        <v>68</v>
      </c>
      <c r="C1079" s="17">
        <v>31023</v>
      </c>
      <c r="L1079" s="17"/>
    </row>
    <row r="1080" spans="1:12" x14ac:dyDescent="0.25">
      <c r="A1080" s="16" t="s">
        <v>220</v>
      </c>
      <c r="B1080" s="16">
        <v>104</v>
      </c>
      <c r="C1080" s="17">
        <v>30935</v>
      </c>
      <c r="L1080" s="17"/>
    </row>
    <row r="1081" spans="1:12" x14ac:dyDescent="0.25">
      <c r="A1081" s="16" t="s">
        <v>220</v>
      </c>
      <c r="B1081" s="16">
        <v>81</v>
      </c>
      <c r="C1081" s="17">
        <v>30893</v>
      </c>
      <c r="L1081" s="17"/>
    </row>
    <row r="1082" spans="1:12" x14ac:dyDescent="0.25">
      <c r="A1082" s="16" t="s">
        <v>220</v>
      </c>
      <c r="B1082" s="16">
        <v>36</v>
      </c>
      <c r="C1082" s="17">
        <v>30847</v>
      </c>
      <c r="L1082" s="17"/>
    </row>
    <row r="1083" spans="1:12" x14ac:dyDescent="0.25">
      <c r="A1083" s="16" t="s">
        <v>220</v>
      </c>
      <c r="B1083" s="16">
        <v>173</v>
      </c>
      <c r="C1083" s="17">
        <v>30819</v>
      </c>
      <c r="L1083" s="17"/>
    </row>
    <row r="1084" spans="1:12" x14ac:dyDescent="0.25">
      <c r="A1084" s="16" t="s">
        <v>220</v>
      </c>
      <c r="B1084" s="16">
        <v>34</v>
      </c>
      <c r="C1084" s="17">
        <v>30785</v>
      </c>
      <c r="L1084" s="17"/>
    </row>
    <row r="1085" spans="1:12" x14ac:dyDescent="0.25">
      <c r="A1085" s="16" t="s">
        <v>220</v>
      </c>
      <c r="B1085" s="16">
        <v>149</v>
      </c>
      <c r="C1085" s="17">
        <v>30729</v>
      </c>
      <c r="L1085" s="17"/>
    </row>
    <row r="1086" spans="1:12" x14ac:dyDescent="0.25">
      <c r="A1086" s="16" t="s">
        <v>220</v>
      </c>
      <c r="B1086" s="16">
        <v>59</v>
      </c>
      <c r="C1086" s="17">
        <v>30725</v>
      </c>
      <c r="L1086" s="17"/>
    </row>
    <row r="1087" spans="1:12" x14ac:dyDescent="0.25">
      <c r="A1087" s="16" t="s">
        <v>220</v>
      </c>
      <c r="B1087" s="16">
        <v>99</v>
      </c>
      <c r="C1087" s="17">
        <v>30713</v>
      </c>
      <c r="L1087" s="17"/>
    </row>
    <row r="1088" spans="1:12" x14ac:dyDescent="0.25">
      <c r="A1088" s="16" t="s">
        <v>220</v>
      </c>
      <c r="B1088" s="16">
        <v>193</v>
      </c>
      <c r="C1088" s="17">
        <v>30711</v>
      </c>
      <c r="L1088" s="17"/>
    </row>
    <row r="1089" spans="1:12" x14ac:dyDescent="0.25">
      <c r="A1089" s="16" t="s">
        <v>220</v>
      </c>
      <c r="B1089" s="16">
        <v>130</v>
      </c>
      <c r="C1089" s="17">
        <v>30700</v>
      </c>
      <c r="L1089" s="17"/>
    </row>
    <row r="1090" spans="1:12" x14ac:dyDescent="0.25">
      <c r="A1090" s="16" t="s">
        <v>220</v>
      </c>
      <c r="B1090" s="16">
        <v>99</v>
      </c>
      <c r="C1090" s="17">
        <v>30656</v>
      </c>
      <c r="L1090" s="17"/>
    </row>
    <row r="1091" spans="1:12" x14ac:dyDescent="0.25">
      <c r="A1091" s="16" t="s">
        <v>220</v>
      </c>
      <c r="B1091" s="16">
        <v>59</v>
      </c>
      <c r="C1091" s="17">
        <v>30635</v>
      </c>
      <c r="L1091" s="17"/>
    </row>
    <row r="1092" spans="1:12" x14ac:dyDescent="0.25">
      <c r="A1092" s="16" t="s">
        <v>220</v>
      </c>
      <c r="B1092" s="16">
        <v>123</v>
      </c>
      <c r="C1092" s="17">
        <v>30590</v>
      </c>
      <c r="L1092" s="17"/>
    </row>
    <row r="1093" spans="1:12" x14ac:dyDescent="0.25">
      <c r="A1093" s="16" t="s">
        <v>220</v>
      </c>
      <c r="B1093" s="16">
        <v>149</v>
      </c>
      <c r="C1093" s="17">
        <v>30498</v>
      </c>
      <c r="L1093" s="17"/>
    </row>
    <row r="1094" spans="1:12" x14ac:dyDescent="0.25">
      <c r="A1094" s="16" t="s">
        <v>220</v>
      </c>
      <c r="B1094" s="16">
        <v>145</v>
      </c>
      <c r="C1094" s="17">
        <v>30475</v>
      </c>
      <c r="L1094" s="17"/>
    </row>
    <row r="1095" spans="1:12" x14ac:dyDescent="0.25">
      <c r="A1095" s="16" t="s">
        <v>220</v>
      </c>
      <c r="B1095" s="16">
        <v>76</v>
      </c>
      <c r="C1095" s="17">
        <v>30225</v>
      </c>
      <c r="L1095" s="17"/>
    </row>
    <row r="1096" spans="1:12" x14ac:dyDescent="0.25">
      <c r="A1096" s="16" t="s">
        <v>220</v>
      </c>
      <c r="B1096" s="16">
        <v>143</v>
      </c>
      <c r="C1096" s="17">
        <v>30112</v>
      </c>
      <c r="L1096" s="17"/>
    </row>
    <row r="1097" spans="1:12" x14ac:dyDescent="0.25">
      <c r="A1097" s="16" t="s">
        <v>220</v>
      </c>
      <c r="B1097" s="16">
        <v>59</v>
      </c>
      <c r="C1097" s="17">
        <v>30028</v>
      </c>
      <c r="L1097" s="17"/>
    </row>
    <row r="1098" spans="1:12" x14ac:dyDescent="0.25">
      <c r="A1098" s="16" t="s">
        <v>220</v>
      </c>
      <c r="B1098" s="16">
        <v>28</v>
      </c>
      <c r="C1098" s="17">
        <v>29978</v>
      </c>
      <c r="L1098" s="17"/>
    </row>
    <row r="1099" spans="1:12" x14ac:dyDescent="0.25">
      <c r="A1099" s="16" t="s">
        <v>220</v>
      </c>
      <c r="B1099" s="16">
        <v>120</v>
      </c>
      <c r="C1099" s="17">
        <v>29931</v>
      </c>
      <c r="L1099" s="17"/>
    </row>
    <row r="1100" spans="1:12" x14ac:dyDescent="0.25">
      <c r="A1100" s="16" t="s">
        <v>220</v>
      </c>
      <c r="B1100" s="16">
        <v>96</v>
      </c>
      <c r="C1100" s="17">
        <v>29903</v>
      </c>
      <c r="L1100" s="17"/>
    </row>
    <row r="1101" spans="1:12" x14ac:dyDescent="0.25">
      <c r="A1101" s="16" t="s">
        <v>220</v>
      </c>
      <c r="B1101" s="16">
        <v>105</v>
      </c>
      <c r="C1101" s="17">
        <v>29830</v>
      </c>
      <c r="L1101" s="17"/>
    </row>
    <row r="1102" spans="1:12" x14ac:dyDescent="0.25">
      <c r="A1102" s="16" t="s">
        <v>220</v>
      </c>
      <c r="B1102" s="16">
        <v>99</v>
      </c>
      <c r="C1102" s="17">
        <v>29812</v>
      </c>
      <c r="L1102" s="17"/>
    </row>
    <row r="1103" spans="1:12" x14ac:dyDescent="0.25">
      <c r="A1103" s="16" t="s">
        <v>220</v>
      </c>
      <c r="B1103" s="16">
        <v>90</v>
      </c>
      <c r="C1103" s="17">
        <v>29738</v>
      </c>
      <c r="L1103" s="17"/>
    </row>
    <row r="1104" spans="1:12" x14ac:dyDescent="0.25">
      <c r="A1104" s="16" t="s">
        <v>220</v>
      </c>
      <c r="B1104" s="16">
        <v>87</v>
      </c>
      <c r="C1104" s="17">
        <v>29686</v>
      </c>
      <c r="L1104" s="17"/>
    </row>
    <row r="1105" spans="1:12" x14ac:dyDescent="0.25">
      <c r="A1105" s="16" t="s">
        <v>220</v>
      </c>
      <c r="B1105" s="16">
        <v>72</v>
      </c>
      <c r="C1105" s="17">
        <v>29658</v>
      </c>
      <c r="L1105" s="17"/>
    </row>
    <row r="1106" spans="1:12" x14ac:dyDescent="0.25">
      <c r="A1106" s="16" t="s">
        <v>220</v>
      </c>
      <c r="B1106" s="16">
        <v>190</v>
      </c>
      <c r="C1106" s="17">
        <v>29646</v>
      </c>
      <c r="L1106" s="17"/>
    </row>
    <row r="1107" spans="1:12" x14ac:dyDescent="0.25">
      <c r="A1107" s="16" t="s">
        <v>220</v>
      </c>
      <c r="B1107" s="16">
        <v>97</v>
      </c>
      <c r="C1107" s="17">
        <v>29587</v>
      </c>
      <c r="L1107" s="17"/>
    </row>
    <row r="1108" spans="1:12" x14ac:dyDescent="0.25">
      <c r="A1108" s="16" t="s">
        <v>220</v>
      </c>
      <c r="B1108" s="16">
        <v>59</v>
      </c>
      <c r="C1108" s="17">
        <v>29587</v>
      </c>
      <c r="L1108" s="17"/>
    </row>
    <row r="1109" spans="1:12" x14ac:dyDescent="0.25">
      <c r="A1109" s="16" t="s">
        <v>220</v>
      </c>
      <c r="B1109" s="16">
        <v>106</v>
      </c>
      <c r="C1109" s="17">
        <v>29556</v>
      </c>
      <c r="L1109" s="17"/>
    </row>
    <row r="1110" spans="1:12" x14ac:dyDescent="0.25">
      <c r="A1110" s="16" t="s">
        <v>220</v>
      </c>
      <c r="B1110" s="16">
        <v>87</v>
      </c>
      <c r="C1110" s="17">
        <v>29556</v>
      </c>
      <c r="L1110" s="17"/>
    </row>
    <row r="1111" spans="1:12" x14ac:dyDescent="0.25">
      <c r="A1111" s="16" t="s">
        <v>220</v>
      </c>
      <c r="B1111" s="16">
        <v>99</v>
      </c>
      <c r="C1111" s="17">
        <v>29532</v>
      </c>
      <c r="L1111" s="17"/>
    </row>
    <row r="1112" spans="1:12" x14ac:dyDescent="0.25">
      <c r="A1112" s="16" t="s">
        <v>220</v>
      </c>
      <c r="B1112" s="16">
        <v>190</v>
      </c>
      <c r="C1112" s="17">
        <v>29526</v>
      </c>
      <c r="L1112" s="17"/>
    </row>
    <row r="1113" spans="1:12" x14ac:dyDescent="0.25">
      <c r="A1113" s="16" t="s">
        <v>220</v>
      </c>
      <c r="B1113" s="16">
        <v>99</v>
      </c>
      <c r="C1113" s="17">
        <v>29526</v>
      </c>
      <c r="L1113" s="17"/>
    </row>
    <row r="1114" spans="1:12" x14ac:dyDescent="0.25">
      <c r="A1114" s="16" t="s">
        <v>220</v>
      </c>
      <c r="B1114" s="16">
        <v>104</v>
      </c>
      <c r="C1114" s="17">
        <v>29495</v>
      </c>
      <c r="L1114" s="17"/>
    </row>
    <row r="1115" spans="1:12" x14ac:dyDescent="0.25">
      <c r="A1115" s="16" t="s">
        <v>220</v>
      </c>
      <c r="B1115" s="16">
        <v>133</v>
      </c>
      <c r="C1115" s="17">
        <v>29495</v>
      </c>
      <c r="L1115" s="17"/>
    </row>
    <row r="1116" spans="1:12" x14ac:dyDescent="0.25">
      <c r="A1116" s="16" t="s">
        <v>220</v>
      </c>
      <c r="B1116" s="16">
        <v>157</v>
      </c>
      <c r="C1116" s="17">
        <v>29465</v>
      </c>
      <c r="L1116" s="17"/>
    </row>
    <row r="1117" spans="1:12" x14ac:dyDescent="0.25">
      <c r="A1117" s="16" t="s">
        <v>220</v>
      </c>
      <c r="B1117" s="16">
        <v>180</v>
      </c>
      <c r="C1117" s="17">
        <v>29434</v>
      </c>
      <c r="L1117" s="17"/>
    </row>
    <row r="1118" spans="1:12" x14ac:dyDescent="0.25">
      <c r="A1118" s="16" t="s">
        <v>220</v>
      </c>
      <c r="B1118" s="16">
        <v>66</v>
      </c>
      <c r="C1118" s="17">
        <v>29403</v>
      </c>
      <c r="L1118" s="17"/>
    </row>
    <row r="1119" spans="1:12" x14ac:dyDescent="0.25">
      <c r="A1119" s="16" t="s">
        <v>220</v>
      </c>
      <c r="B1119" s="16">
        <v>93</v>
      </c>
      <c r="C1119" s="17">
        <v>29403</v>
      </c>
      <c r="L1119" s="17"/>
    </row>
    <row r="1120" spans="1:12" x14ac:dyDescent="0.25">
      <c r="A1120" s="16" t="s">
        <v>220</v>
      </c>
      <c r="B1120" s="16">
        <v>166</v>
      </c>
      <c r="C1120" s="17">
        <v>29403</v>
      </c>
      <c r="L1120" s="17"/>
    </row>
    <row r="1121" spans="1:12" x14ac:dyDescent="0.25">
      <c r="A1121" s="16" t="s">
        <v>220</v>
      </c>
      <c r="B1121" s="16">
        <v>59</v>
      </c>
      <c r="C1121" s="17">
        <v>29399</v>
      </c>
      <c r="L1121" s="17"/>
    </row>
    <row r="1122" spans="1:12" x14ac:dyDescent="0.25">
      <c r="A1122" s="16" t="s">
        <v>220</v>
      </c>
      <c r="B1122" s="16">
        <v>180</v>
      </c>
      <c r="C1122" s="17">
        <v>29373</v>
      </c>
      <c r="L1122" s="17"/>
    </row>
    <row r="1123" spans="1:12" x14ac:dyDescent="0.25">
      <c r="A1123" s="16" t="s">
        <v>220</v>
      </c>
      <c r="B1123" s="16">
        <v>27</v>
      </c>
      <c r="C1123" s="17">
        <v>29373</v>
      </c>
      <c r="L1123" s="17"/>
    </row>
    <row r="1124" spans="1:12" x14ac:dyDescent="0.25">
      <c r="A1124" s="16" t="s">
        <v>220</v>
      </c>
      <c r="B1124" s="16">
        <v>99</v>
      </c>
      <c r="C1124" s="17">
        <v>29373</v>
      </c>
      <c r="L1124" s="17"/>
    </row>
    <row r="1125" spans="1:12" x14ac:dyDescent="0.25">
      <c r="A1125" s="16" t="s">
        <v>220</v>
      </c>
      <c r="B1125" s="16">
        <v>42</v>
      </c>
      <c r="C1125" s="17">
        <v>29361</v>
      </c>
      <c r="L1125" s="17"/>
    </row>
    <row r="1126" spans="1:12" x14ac:dyDescent="0.25">
      <c r="A1126" s="16" t="s">
        <v>220</v>
      </c>
      <c r="B1126" s="16">
        <v>72</v>
      </c>
      <c r="C1126" s="17">
        <v>29342</v>
      </c>
      <c r="L1126" s="17"/>
    </row>
    <row r="1127" spans="1:12" x14ac:dyDescent="0.25">
      <c r="A1127" s="16" t="s">
        <v>220</v>
      </c>
      <c r="B1127" s="16">
        <v>112</v>
      </c>
      <c r="C1127" s="17">
        <v>29342</v>
      </c>
      <c r="L1127" s="17"/>
    </row>
    <row r="1128" spans="1:12" x14ac:dyDescent="0.25">
      <c r="A1128" s="16" t="s">
        <v>220</v>
      </c>
      <c r="B1128" s="16">
        <v>99</v>
      </c>
      <c r="C1128" s="17">
        <v>29342</v>
      </c>
      <c r="L1128" s="17"/>
    </row>
    <row r="1129" spans="1:12" x14ac:dyDescent="0.25">
      <c r="A1129" s="16" t="s">
        <v>220</v>
      </c>
      <c r="B1129" s="16">
        <v>50</v>
      </c>
      <c r="C1129" s="17">
        <v>29342</v>
      </c>
      <c r="L1129" s="17"/>
    </row>
    <row r="1130" spans="1:12" x14ac:dyDescent="0.25">
      <c r="A1130" s="16" t="s">
        <v>220</v>
      </c>
      <c r="B1130" s="16">
        <v>59</v>
      </c>
      <c r="C1130" s="17">
        <v>29342</v>
      </c>
      <c r="L1130" s="17"/>
    </row>
    <row r="1131" spans="1:12" x14ac:dyDescent="0.25">
      <c r="A1131" s="16" t="s">
        <v>220</v>
      </c>
      <c r="B1131" s="16">
        <v>97</v>
      </c>
      <c r="C1131" s="17">
        <v>29342</v>
      </c>
      <c r="L1131" s="17"/>
    </row>
    <row r="1132" spans="1:12" x14ac:dyDescent="0.25">
      <c r="A1132" s="16" t="s">
        <v>220</v>
      </c>
      <c r="B1132" s="16">
        <v>99</v>
      </c>
      <c r="C1132" s="17">
        <v>29342</v>
      </c>
      <c r="L1132" s="17"/>
    </row>
    <row r="1133" spans="1:12" x14ac:dyDescent="0.25">
      <c r="A1133" s="16" t="s">
        <v>220</v>
      </c>
      <c r="B1133" s="16">
        <v>98</v>
      </c>
      <c r="C1133" s="17">
        <v>29327</v>
      </c>
      <c r="L1133" s="17"/>
    </row>
    <row r="1134" spans="1:12" x14ac:dyDescent="0.25">
      <c r="A1134" s="16" t="s">
        <v>220</v>
      </c>
      <c r="B1134" s="16">
        <v>198</v>
      </c>
      <c r="C1134" s="17">
        <v>29305</v>
      </c>
      <c r="L1134" s="17"/>
    </row>
    <row r="1135" spans="1:12" x14ac:dyDescent="0.25">
      <c r="A1135" s="16" t="s">
        <v>220</v>
      </c>
      <c r="B1135" s="16">
        <v>148</v>
      </c>
      <c r="C1135" s="17">
        <v>29281</v>
      </c>
      <c r="L1135" s="17"/>
    </row>
    <row r="1136" spans="1:12" x14ac:dyDescent="0.25">
      <c r="A1136" s="16" t="s">
        <v>220</v>
      </c>
      <c r="B1136" s="16">
        <v>80</v>
      </c>
      <c r="C1136" s="17">
        <v>29281</v>
      </c>
      <c r="L1136" s="17"/>
    </row>
    <row r="1137" spans="1:12" x14ac:dyDescent="0.25">
      <c r="A1137" s="16" t="s">
        <v>220</v>
      </c>
      <c r="B1137" s="16">
        <v>115</v>
      </c>
      <c r="C1137" s="17">
        <v>29259</v>
      </c>
      <c r="L1137" s="17"/>
    </row>
    <row r="1138" spans="1:12" x14ac:dyDescent="0.25">
      <c r="A1138" s="16" t="s">
        <v>220</v>
      </c>
      <c r="B1138" s="16">
        <v>126</v>
      </c>
      <c r="C1138" s="17">
        <v>29221</v>
      </c>
      <c r="L1138" s="17"/>
    </row>
    <row r="1139" spans="1:12" x14ac:dyDescent="0.25">
      <c r="A1139" s="16" t="s">
        <v>220</v>
      </c>
      <c r="B1139" s="16">
        <v>60</v>
      </c>
      <c r="C1139" s="17">
        <v>29221</v>
      </c>
      <c r="L1139" s="17"/>
    </row>
    <row r="1140" spans="1:12" x14ac:dyDescent="0.25">
      <c r="A1140" s="16" t="s">
        <v>220</v>
      </c>
      <c r="B1140" s="16">
        <v>99</v>
      </c>
      <c r="C1140" s="17">
        <v>29221</v>
      </c>
      <c r="L1140" s="17"/>
    </row>
    <row r="1141" spans="1:12" x14ac:dyDescent="0.25">
      <c r="A1141" s="16" t="s">
        <v>220</v>
      </c>
      <c r="B1141" s="16">
        <v>99</v>
      </c>
      <c r="C1141" s="17">
        <v>29221</v>
      </c>
      <c r="L1141" s="17"/>
    </row>
    <row r="1142" spans="1:12" x14ac:dyDescent="0.25">
      <c r="A1142" s="16" t="s">
        <v>220</v>
      </c>
      <c r="B1142" s="16">
        <v>99</v>
      </c>
      <c r="C1142" s="17">
        <v>29221</v>
      </c>
      <c r="L1142" s="17"/>
    </row>
    <row r="1143" spans="1:12" x14ac:dyDescent="0.25">
      <c r="A1143" s="16" t="s">
        <v>220</v>
      </c>
      <c r="B1143" s="16">
        <v>86</v>
      </c>
      <c r="C1143" s="17">
        <v>29206</v>
      </c>
      <c r="L1143" s="17"/>
    </row>
    <row r="1144" spans="1:12" x14ac:dyDescent="0.25">
      <c r="A1144" s="16" t="s">
        <v>220</v>
      </c>
      <c r="B1144" s="16">
        <v>78</v>
      </c>
      <c r="C1144" s="17">
        <v>29206</v>
      </c>
      <c r="L1144" s="17"/>
    </row>
    <row r="1145" spans="1:12" x14ac:dyDescent="0.25">
      <c r="A1145" s="16" t="s">
        <v>220</v>
      </c>
      <c r="B1145" s="16">
        <v>40</v>
      </c>
      <c r="C1145" s="17">
        <v>29190</v>
      </c>
      <c r="L1145" s="17"/>
    </row>
    <row r="1146" spans="1:12" x14ac:dyDescent="0.25">
      <c r="A1146" s="16" t="s">
        <v>220</v>
      </c>
      <c r="B1146" s="16">
        <v>99</v>
      </c>
      <c r="C1146" s="17">
        <v>29166</v>
      </c>
      <c r="L1146" s="17"/>
    </row>
    <row r="1147" spans="1:12" x14ac:dyDescent="0.25">
      <c r="A1147" s="16" t="s">
        <v>220</v>
      </c>
      <c r="B1147" s="16">
        <v>99</v>
      </c>
      <c r="C1147" s="17">
        <v>29129</v>
      </c>
      <c r="L1147" s="17"/>
    </row>
    <row r="1148" spans="1:12" x14ac:dyDescent="0.25">
      <c r="A1148" s="16" t="s">
        <v>220</v>
      </c>
      <c r="B1148" s="16">
        <v>99</v>
      </c>
      <c r="C1148" s="17">
        <v>29129</v>
      </c>
      <c r="L1148" s="17"/>
    </row>
    <row r="1149" spans="1:12" x14ac:dyDescent="0.25">
      <c r="A1149" s="16" t="s">
        <v>220</v>
      </c>
      <c r="B1149" s="16">
        <v>175</v>
      </c>
      <c r="C1149" s="17">
        <v>29081</v>
      </c>
      <c r="L1149" s="17"/>
    </row>
    <row r="1150" spans="1:12" x14ac:dyDescent="0.25">
      <c r="A1150" s="16" t="s">
        <v>220</v>
      </c>
      <c r="B1150" s="16">
        <v>66</v>
      </c>
      <c r="C1150" s="17">
        <v>29073</v>
      </c>
      <c r="L1150" s="17"/>
    </row>
    <row r="1151" spans="1:12" x14ac:dyDescent="0.25">
      <c r="A1151" s="16" t="s">
        <v>220</v>
      </c>
      <c r="B1151" s="16">
        <v>110</v>
      </c>
      <c r="C1151" s="17">
        <v>29068</v>
      </c>
      <c r="L1151" s="17"/>
    </row>
    <row r="1152" spans="1:12" x14ac:dyDescent="0.25">
      <c r="A1152" s="16" t="s">
        <v>220</v>
      </c>
      <c r="B1152" s="16">
        <v>53</v>
      </c>
      <c r="C1152" s="17">
        <v>29068</v>
      </c>
      <c r="L1152" s="17"/>
    </row>
    <row r="1153" spans="1:12" x14ac:dyDescent="0.25">
      <c r="A1153" s="16" t="s">
        <v>220</v>
      </c>
      <c r="B1153" s="16">
        <v>59</v>
      </c>
      <c r="C1153" s="17">
        <v>29068</v>
      </c>
      <c r="L1153" s="17"/>
    </row>
    <row r="1154" spans="1:12" x14ac:dyDescent="0.25">
      <c r="A1154" s="16" t="s">
        <v>220</v>
      </c>
      <c r="B1154" s="16">
        <v>145</v>
      </c>
      <c r="C1154" s="17">
        <v>29068</v>
      </c>
      <c r="L1154" s="17"/>
    </row>
    <row r="1155" spans="1:12" x14ac:dyDescent="0.25">
      <c r="A1155" s="16" t="s">
        <v>220</v>
      </c>
      <c r="B1155" s="16">
        <v>241</v>
      </c>
      <c r="C1155" s="17">
        <v>29068</v>
      </c>
      <c r="L1155" s="17"/>
    </row>
    <row r="1156" spans="1:12" x14ac:dyDescent="0.25">
      <c r="A1156" s="16" t="s">
        <v>220</v>
      </c>
      <c r="B1156" s="16">
        <v>79</v>
      </c>
      <c r="C1156" s="17">
        <v>29045</v>
      </c>
      <c r="L1156" s="17"/>
    </row>
    <row r="1157" spans="1:12" x14ac:dyDescent="0.25">
      <c r="A1157" s="16" t="s">
        <v>220</v>
      </c>
      <c r="B1157" s="16">
        <v>35</v>
      </c>
      <c r="C1157" s="17">
        <v>29037</v>
      </c>
      <c r="L1157" s="17"/>
    </row>
    <row r="1158" spans="1:12" x14ac:dyDescent="0.25">
      <c r="A1158" s="16" t="s">
        <v>220</v>
      </c>
      <c r="B1158" s="16">
        <v>72</v>
      </c>
      <c r="C1158" s="17">
        <v>29007</v>
      </c>
      <c r="L1158" s="17"/>
    </row>
    <row r="1159" spans="1:12" x14ac:dyDescent="0.25">
      <c r="A1159" s="16" t="s">
        <v>220</v>
      </c>
      <c r="B1159" s="16">
        <v>99</v>
      </c>
      <c r="C1159" s="17">
        <v>29007</v>
      </c>
      <c r="L1159" s="17"/>
    </row>
    <row r="1160" spans="1:12" x14ac:dyDescent="0.25">
      <c r="A1160" s="16" t="s">
        <v>220</v>
      </c>
      <c r="B1160" s="16">
        <v>194</v>
      </c>
      <c r="C1160" s="17">
        <v>29007</v>
      </c>
      <c r="L1160" s="17"/>
    </row>
    <row r="1161" spans="1:12" x14ac:dyDescent="0.25">
      <c r="A1161" s="16" t="s">
        <v>220</v>
      </c>
      <c r="B1161" s="16">
        <v>86</v>
      </c>
      <c r="C1161" s="17">
        <v>28997</v>
      </c>
      <c r="L1161" s="17"/>
    </row>
    <row r="1162" spans="1:12" x14ac:dyDescent="0.25">
      <c r="A1162" s="16" t="s">
        <v>220</v>
      </c>
      <c r="B1162" s="16">
        <v>50</v>
      </c>
      <c r="C1162" s="17">
        <v>28976</v>
      </c>
      <c r="L1162" s="17"/>
    </row>
    <row r="1163" spans="1:12" x14ac:dyDescent="0.25">
      <c r="A1163" s="16" t="s">
        <v>220</v>
      </c>
      <c r="B1163" s="16">
        <v>78</v>
      </c>
      <c r="C1163" s="17">
        <v>28976</v>
      </c>
      <c r="L1163" s="17"/>
    </row>
    <row r="1164" spans="1:12" x14ac:dyDescent="0.25">
      <c r="A1164" s="16" t="s">
        <v>220</v>
      </c>
      <c r="B1164" s="16">
        <v>41</v>
      </c>
      <c r="C1164" s="17">
        <v>28946</v>
      </c>
      <c r="L1164" s="17"/>
    </row>
    <row r="1165" spans="1:12" x14ac:dyDescent="0.25">
      <c r="A1165" s="16" t="s">
        <v>220</v>
      </c>
      <c r="B1165" s="16">
        <v>75</v>
      </c>
      <c r="C1165" s="17">
        <v>28946</v>
      </c>
      <c r="L1165" s="17"/>
    </row>
    <row r="1166" spans="1:12" x14ac:dyDescent="0.25">
      <c r="A1166" s="16" t="s">
        <v>220</v>
      </c>
      <c r="B1166" s="16">
        <v>99</v>
      </c>
      <c r="C1166" s="17">
        <v>28929</v>
      </c>
      <c r="L1166" s="17"/>
    </row>
    <row r="1167" spans="1:12" x14ac:dyDescent="0.25">
      <c r="A1167" s="16" t="s">
        <v>220</v>
      </c>
      <c r="B1167" s="16">
        <v>99</v>
      </c>
      <c r="C1167" s="17">
        <v>28928</v>
      </c>
      <c r="L1167" s="17"/>
    </row>
    <row r="1168" spans="1:12" x14ac:dyDescent="0.25">
      <c r="A1168" s="16" t="s">
        <v>220</v>
      </c>
      <c r="B1168" s="16">
        <v>59</v>
      </c>
      <c r="C1168" s="17">
        <v>28902</v>
      </c>
      <c r="L1168" s="17"/>
    </row>
    <row r="1169" spans="1:12" x14ac:dyDescent="0.25">
      <c r="A1169" s="16" t="s">
        <v>220</v>
      </c>
      <c r="B1169" s="16">
        <v>190</v>
      </c>
      <c r="C1169" s="17">
        <v>28901</v>
      </c>
      <c r="L1169" s="17"/>
    </row>
    <row r="1170" spans="1:12" x14ac:dyDescent="0.25">
      <c r="A1170" s="16" t="s">
        <v>220</v>
      </c>
      <c r="B1170" s="16">
        <v>49</v>
      </c>
      <c r="C1170" s="17">
        <v>28891</v>
      </c>
      <c r="L1170" s="17"/>
    </row>
    <row r="1171" spans="1:12" x14ac:dyDescent="0.25">
      <c r="A1171" s="16" t="s">
        <v>220</v>
      </c>
      <c r="B1171" s="16">
        <v>72</v>
      </c>
      <c r="C1171" s="17">
        <v>28856</v>
      </c>
      <c r="L1171" s="17"/>
    </row>
    <row r="1172" spans="1:12" x14ac:dyDescent="0.25">
      <c r="A1172" s="16" t="s">
        <v>220</v>
      </c>
      <c r="B1172" s="16">
        <v>34</v>
      </c>
      <c r="C1172" s="17">
        <v>28856</v>
      </c>
      <c r="L1172" s="17"/>
    </row>
    <row r="1173" spans="1:12" x14ac:dyDescent="0.25">
      <c r="A1173" s="16" t="s">
        <v>220</v>
      </c>
      <c r="B1173" s="16">
        <v>159</v>
      </c>
      <c r="C1173" s="17">
        <v>28856</v>
      </c>
      <c r="L1173" s="17"/>
    </row>
    <row r="1174" spans="1:12" x14ac:dyDescent="0.25">
      <c r="A1174" s="16" t="s">
        <v>220</v>
      </c>
      <c r="B1174" s="16">
        <v>99</v>
      </c>
      <c r="C1174" s="17">
        <v>28856</v>
      </c>
      <c r="L1174" s="17"/>
    </row>
    <row r="1175" spans="1:12" x14ac:dyDescent="0.25">
      <c r="A1175" s="16" t="s">
        <v>220</v>
      </c>
      <c r="B1175" s="16">
        <v>102</v>
      </c>
      <c r="C1175" s="17">
        <v>28856</v>
      </c>
      <c r="L1175" s="17"/>
    </row>
    <row r="1176" spans="1:12" x14ac:dyDescent="0.25">
      <c r="A1176" s="16" t="s">
        <v>220</v>
      </c>
      <c r="B1176" s="16">
        <v>139</v>
      </c>
      <c r="C1176" s="17">
        <v>28856</v>
      </c>
      <c r="L1176" s="17"/>
    </row>
    <row r="1177" spans="1:12" x14ac:dyDescent="0.25">
      <c r="A1177" s="16" t="s">
        <v>220</v>
      </c>
      <c r="B1177" s="16">
        <v>97</v>
      </c>
      <c r="C1177" s="17">
        <v>28856</v>
      </c>
      <c r="L1177" s="17"/>
    </row>
    <row r="1178" spans="1:12" x14ac:dyDescent="0.25">
      <c r="A1178" s="16" t="s">
        <v>220</v>
      </c>
      <c r="B1178" s="16">
        <v>99</v>
      </c>
      <c r="C1178" s="17">
        <v>28853</v>
      </c>
      <c r="L1178" s="17"/>
    </row>
    <row r="1179" spans="1:12" x14ac:dyDescent="0.25">
      <c r="A1179" s="16" t="s">
        <v>220</v>
      </c>
      <c r="B1179" s="16">
        <v>202</v>
      </c>
      <c r="C1179" s="17">
        <v>28851</v>
      </c>
      <c r="L1179" s="17"/>
    </row>
    <row r="1180" spans="1:12" x14ac:dyDescent="0.25">
      <c r="A1180" s="16" t="s">
        <v>220</v>
      </c>
      <c r="B1180" s="16">
        <v>79</v>
      </c>
      <c r="C1180" s="17">
        <v>28825</v>
      </c>
      <c r="L1180" s="17"/>
    </row>
    <row r="1181" spans="1:12" x14ac:dyDescent="0.25">
      <c r="A1181" s="16" t="s">
        <v>220</v>
      </c>
      <c r="B1181" s="16">
        <v>99</v>
      </c>
      <c r="C1181" s="17">
        <v>28825</v>
      </c>
      <c r="L1181" s="17"/>
    </row>
    <row r="1182" spans="1:12" x14ac:dyDescent="0.25">
      <c r="A1182" s="16" t="s">
        <v>220</v>
      </c>
      <c r="B1182" s="16">
        <v>99</v>
      </c>
      <c r="C1182" s="17">
        <v>28825</v>
      </c>
      <c r="L1182" s="17"/>
    </row>
    <row r="1183" spans="1:12" x14ac:dyDescent="0.25">
      <c r="A1183" s="16" t="s">
        <v>220</v>
      </c>
      <c r="B1183" s="16">
        <v>46</v>
      </c>
      <c r="C1183" s="17">
        <v>28810</v>
      </c>
      <c r="L1183" s="17"/>
    </row>
    <row r="1184" spans="1:12" x14ac:dyDescent="0.25">
      <c r="A1184" s="16" t="s">
        <v>220</v>
      </c>
      <c r="B1184" s="16">
        <v>99</v>
      </c>
      <c r="C1184" s="17">
        <v>28795</v>
      </c>
      <c r="L1184" s="17"/>
    </row>
    <row r="1185" spans="1:12" x14ac:dyDescent="0.25">
      <c r="A1185" s="16" t="s">
        <v>220</v>
      </c>
      <c r="B1185" s="16">
        <v>141</v>
      </c>
      <c r="C1185" s="17">
        <v>28764</v>
      </c>
      <c r="L1185" s="17"/>
    </row>
    <row r="1186" spans="1:12" x14ac:dyDescent="0.25">
      <c r="A1186" s="16" t="s">
        <v>220</v>
      </c>
      <c r="B1186" s="16">
        <v>250</v>
      </c>
      <c r="C1186" s="17">
        <v>28764</v>
      </c>
      <c r="L1186" s="17"/>
    </row>
    <row r="1187" spans="1:12" x14ac:dyDescent="0.25">
      <c r="A1187" s="16" t="s">
        <v>220</v>
      </c>
      <c r="B1187" s="16">
        <v>92</v>
      </c>
      <c r="C1187" s="17">
        <v>28764</v>
      </c>
      <c r="L1187" s="17"/>
    </row>
    <row r="1188" spans="1:12" x14ac:dyDescent="0.25">
      <c r="A1188" s="16" t="s">
        <v>220</v>
      </c>
      <c r="B1188" s="16">
        <v>99</v>
      </c>
      <c r="C1188" s="17">
        <v>28764</v>
      </c>
      <c r="L1188" s="17"/>
    </row>
    <row r="1189" spans="1:12" x14ac:dyDescent="0.25">
      <c r="A1189" s="16" t="s">
        <v>220</v>
      </c>
      <c r="B1189" s="16">
        <v>67</v>
      </c>
      <c r="C1189" s="17">
        <v>28764</v>
      </c>
      <c r="L1189" s="17"/>
    </row>
    <row r="1190" spans="1:12" x14ac:dyDescent="0.25">
      <c r="A1190" s="16" t="s">
        <v>220</v>
      </c>
      <c r="B1190" s="16">
        <v>48</v>
      </c>
      <c r="C1190" s="17">
        <v>28764</v>
      </c>
      <c r="L1190" s="17"/>
    </row>
    <row r="1191" spans="1:12" x14ac:dyDescent="0.25">
      <c r="A1191" s="16" t="s">
        <v>220</v>
      </c>
      <c r="B1191" s="16">
        <v>148</v>
      </c>
      <c r="C1191" s="17">
        <v>28753</v>
      </c>
      <c r="L1191" s="17"/>
    </row>
    <row r="1192" spans="1:12" x14ac:dyDescent="0.25">
      <c r="A1192" s="16" t="s">
        <v>220</v>
      </c>
      <c r="B1192" s="16">
        <v>99</v>
      </c>
      <c r="C1192" s="17">
        <v>28734</v>
      </c>
      <c r="L1192" s="17"/>
    </row>
    <row r="1193" spans="1:12" x14ac:dyDescent="0.25">
      <c r="A1193" s="16" t="s">
        <v>220</v>
      </c>
      <c r="B1193" s="16">
        <v>144</v>
      </c>
      <c r="C1193" s="17">
        <v>28713</v>
      </c>
      <c r="L1193" s="17"/>
    </row>
    <row r="1194" spans="1:12" x14ac:dyDescent="0.25">
      <c r="A1194" s="16" t="s">
        <v>220</v>
      </c>
      <c r="B1194" s="16">
        <v>120</v>
      </c>
      <c r="C1194" s="17">
        <v>28703</v>
      </c>
      <c r="L1194" s="17"/>
    </row>
    <row r="1195" spans="1:12" x14ac:dyDescent="0.25">
      <c r="A1195" s="16" t="s">
        <v>220</v>
      </c>
      <c r="B1195" s="16">
        <v>100</v>
      </c>
      <c r="C1195" s="17">
        <v>28703</v>
      </c>
      <c r="L1195" s="17"/>
    </row>
    <row r="1196" spans="1:12" x14ac:dyDescent="0.25">
      <c r="A1196" s="16" t="s">
        <v>220</v>
      </c>
      <c r="B1196" s="16">
        <v>184</v>
      </c>
      <c r="C1196" s="17">
        <v>28703</v>
      </c>
      <c r="L1196" s="17"/>
    </row>
    <row r="1197" spans="1:12" x14ac:dyDescent="0.25">
      <c r="A1197" s="16" t="s">
        <v>220</v>
      </c>
      <c r="B1197" s="16">
        <v>78</v>
      </c>
      <c r="C1197" s="17">
        <v>28703</v>
      </c>
      <c r="L1197" s="17"/>
    </row>
    <row r="1198" spans="1:12" x14ac:dyDescent="0.25">
      <c r="A1198" s="16" t="s">
        <v>220</v>
      </c>
      <c r="B1198" s="16">
        <v>96</v>
      </c>
      <c r="C1198" s="17">
        <v>28703</v>
      </c>
      <c r="L1198" s="17"/>
    </row>
    <row r="1199" spans="1:12" x14ac:dyDescent="0.25">
      <c r="A1199" s="16" t="s">
        <v>220</v>
      </c>
      <c r="B1199" s="16">
        <v>290</v>
      </c>
      <c r="C1199" s="17">
        <v>28703</v>
      </c>
      <c r="L1199" s="17"/>
    </row>
    <row r="1200" spans="1:12" x14ac:dyDescent="0.25">
      <c r="A1200" s="16" t="s">
        <v>220</v>
      </c>
      <c r="B1200" s="16">
        <v>301</v>
      </c>
      <c r="C1200" s="17">
        <v>28703</v>
      </c>
      <c r="L1200" s="17"/>
    </row>
    <row r="1201" spans="1:12" x14ac:dyDescent="0.25">
      <c r="A1201" s="16" t="s">
        <v>220</v>
      </c>
      <c r="B1201" s="16">
        <v>258</v>
      </c>
      <c r="C1201" s="17">
        <v>28672</v>
      </c>
      <c r="L1201" s="17"/>
    </row>
    <row r="1202" spans="1:12" x14ac:dyDescent="0.25">
      <c r="A1202" s="16" t="s">
        <v>220</v>
      </c>
      <c r="B1202" s="16">
        <v>99</v>
      </c>
      <c r="C1202" s="17">
        <v>28672</v>
      </c>
      <c r="L1202" s="17"/>
    </row>
    <row r="1203" spans="1:12" x14ac:dyDescent="0.25">
      <c r="A1203" s="16" t="s">
        <v>220</v>
      </c>
      <c r="B1203" s="16">
        <v>140</v>
      </c>
      <c r="C1203" s="17">
        <v>28642</v>
      </c>
      <c r="L1203" s="17"/>
    </row>
    <row r="1204" spans="1:12" x14ac:dyDescent="0.25">
      <c r="A1204" s="16" t="s">
        <v>220</v>
      </c>
      <c r="B1204" s="16">
        <v>97</v>
      </c>
      <c r="C1204" s="17">
        <v>28642</v>
      </c>
      <c r="L1204" s="17"/>
    </row>
    <row r="1205" spans="1:12" x14ac:dyDescent="0.25">
      <c r="A1205" s="16" t="s">
        <v>220</v>
      </c>
      <c r="B1205" s="16">
        <v>90</v>
      </c>
      <c r="C1205" s="17">
        <v>28614</v>
      </c>
      <c r="L1205" s="17"/>
    </row>
    <row r="1206" spans="1:12" x14ac:dyDescent="0.25">
      <c r="A1206" s="16" t="s">
        <v>220</v>
      </c>
      <c r="B1206" s="16">
        <v>194</v>
      </c>
      <c r="C1206" s="17">
        <v>28611</v>
      </c>
      <c r="L1206" s="17"/>
    </row>
    <row r="1207" spans="1:12" x14ac:dyDescent="0.25">
      <c r="A1207" s="16" t="s">
        <v>220</v>
      </c>
      <c r="B1207" s="16">
        <v>167</v>
      </c>
      <c r="C1207" s="17">
        <v>28611</v>
      </c>
      <c r="L1207" s="17"/>
    </row>
    <row r="1208" spans="1:12" x14ac:dyDescent="0.25">
      <c r="A1208" s="16" t="s">
        <v>220</v>
      </c>
      <c r="B1208" s="16">
        <v>30</v>
      </c>
      <c r="C1208" s="17">
        <v>28611</v>
      </c>
      <c r="L1208" s="17"/>
    </row>
    <row r="1209" spans="1:12" x14ac:dyDescent="0.25">
      <c r="A1209" s="16" t="s">
        <v>220</v>
      </c>
      <c r="B1209" s="16">
        <v>87</v>
      </c>
      <c r="C1209" s="17">
        <v>28611</v>
      </c>
      <c r="L1209" s="17"/>
    </row>
    <row r="1210" spans="1:12" x14ac:dyDescent="0.25">
      <c r="A1210" s="16" t="s">
        <v>220</v>
      </c>
      <c r="B1210" s="16">
        <v>148</v>
      </c>
      <c r="C1210" s="17">
        <v>28592</v>
      </c>
      <c r="L1210" s="17"/>
    </row>
    <row r="1211" spans="1:12" x14ac:dyDescent="0.25">
      <c r="A1211" s="16" t="s">
        <v>220</v>
      </c>
      <c r="B1211" s="16">
        <v>86</v>
      </c>
      <c r="C1211" s="17">
        <v>28581</v>
      </c>
      <c r="L1211" s="17"/>
    </row>
    <row r="1212" spans="1:12" x14ac:dyDescent="0.25">
      <c r="A1212" s="16" t="s">
        <v>220</v>
      </c>
      <c r="B1212" s="16">
        <v>68</v>
      </c>
      <c r="C1212" s="17">
        <v>28581</v>
      </c>
      <c r="L1212" s="17"/>
    </row>
    <row r="1213" spans="1:12" x14ac:dyDescent="0.25">
      <c r="A1213" s="16" t="s">
        <v>220</v>
      </c>
      <c r="B1213" s="16">
        <v>99</v>
      </c>
      <c r="C1213" s="17">
        <v>28551</v>
      </c>
      <c r="L1213" s="17"/>
    </row>
    <row r="1214" spans="1:12" x14ac:dyDescent="0.25">
      <c r="A1214" s="16" t="s">
        <v>220</v>
      </c>
      <c r="B1214" s="16">
        <v>51</v>
      </c>
      <c r="C1214" s="17">
        <v>28551</v>
      </c>
      <c r="L1214" s="17"/>
    </row>
    <row r="1215" spans="1:12" x14ac:dyDescent="0.25">
      <c r="A1215" s="16" t="s">
        <v>220</v>
      </c>
      <c r="B1215" s="16">
        <v>98</v>
      </c>
      <c r="C1215" s="17">
        <v>28550</v>
      </c>
      <c r="L1215" s="17"/>
    </row>
    <row r="1216" spans="1:12" x14ac:dyDescent="0.25">
      <c r="A1216" s="16" t="s">
        <v>220</v>
      </c>
      <c r="B1216" s="16">
        <v>86</v>
      </c>
      <c r="C1216" s="17">
        <v>28534</v>
      </c>
      <c r="L1216" s="17"/>
    </row>
    <row r="1217" spans="1:12" x14ac:dyDescent="0.25">
      <c r="A1217" s="16" t="s">
        <v>220</v>
      </c>
      <c r="B1217" s="16">
        <v>59</v>
      </c>
      <c r="C1217" s="17">
        <v>28534</v>
      </c>
      <c r="L1217" s="17"/>
    </row>
    <row r="1218" spans="1:12" x14ac:dyDescent="0.25">
      <c r="A1218" s="16" t="s">
        <v>220</v>
      </c>
      <c r="B1218" s="16">
        <v>80</v>
      </c>
      <c r="C1218" s="17">
        <v>28522</v>
      </c>
      <c r="L1218" s="17"/>
    </row>
    <row r="1219" spans="1:12" x14ac:dyDescent="0.25">
      <c r="A1219" s="16" t="s">
        <v>220</v>
      </c>
      <c r="B1219" s="16">
        <v>99</v>
      </c>
      <c r="C1219" s="17">
        <v>28522</v>
      </c>
      <c r="L1219" s="17"/>
    </row>
    <row r="1220" spans="1:12" x14ac:dyDescent="0.25">
      <c r="A1220" s="16" t="s">
        <v>220</v>
      </c>
      <c r="B1220" s="16">
        <v>99</v>
      </c>
      <c r="C1220" s="17">
        <v>28522</v>
      </c>
      <c r="L1220" s="17"/>
    </row>
    <row r="1221" spans="1:12" x14ac:dyDescent="0.25">
      <c r="A1221" s="16" t="s">
        <v>220</v>
      </c>
      <c r="B1221" s="16">
        <v>396</v>
      </c>
      <c r="C1221" s="17">
        <v>28522</v>
      </c>
      <c r="L1221" s="17"/>
    </row>
    <row r="1222" spans="1:12" x14ac:dyDescent="0.25">
      <c r="A1222" s="16" t="s">
        <v>220</v>
      </c>
      <c r="B1222" s="16">
        <v>62</v>
      </c>
      <c r="C1222" s="17">
        <v>28522</v>
      </c>
      <c r="L1222" s="17"/>
    </row>
    <row r="1223" spans="1:12" x14ac:dyDescent="0.25">
      <c r="A1223" s="16" t="s">
        <v>220</v>
      </c>
      <c r="B1223" s="16">
        <v>73</v>
      </c>
      <c r="C1223" s="17">
        <v>28491</v>
      </c>
      <c r="L1223" s="17"/>
    </row>
    <row r="1224" spans="1:12" x14ac:dyDescent="0.25">
      <c r="A1224" s="16" t="s">
        <v>220</v>
      </c>
      <c r="B1224" s="16">
        <v>96</v>
      </c>
      <c r="C1224" s="17">
        <v>28491</v>
      </c>
      <c r="L1224" s="17"/>
    </row>
    <row r="1225" spans="1:12" x14ac:dyDescent="0.25">
      <c r="A1225" s="16" t="s">
        <v>220</v>
      </c>
      <c r="B1225" s="16">
        <v>174</v>
      </c>
      <c r="C1225" s="17">
        <v>28468</v>
      </c>
      <c r="L1225" s="17"/>
    </row>
    <row r="1226" spans="1:12" x14ac:dyDescent="0.25">
      <c r="A1226" s="16" t="s">
        <v>220</v>
      </c>
      <c r="B1226" s="16">
        <v>55</v>
      </c>
      <c r="C1226" s="17">
        <v>28468</v>
      </c>
      <c r="L1226" s="17"/>
    </row>
    <row r="1227" spans="1:12" x14ac:dyDescent="0.25">
      <c r="A1227" s="16" t="s">
        <v>220</v>
      </c>
      <c r="B1227" s="16">
        <v>50</v>
      </c>
      <c r="C1227" s="17">
        <v>28463</v>
      </c>
      <c r="L1227" s="17"/>
    </row>
    <row r="1228" spans="1:12" x14ac:dyDescent="0.25">
      <c r="A1228" s="16" t="s">
        <v>220</v>
      </c>
      <c r="B1228" s="16">
        <v>99</v>
      </c>
      <c r="C1228" s="17">
        <v>28460</v>
      </c>
      <c r="L1228" s="17"/>
    </row>
    <row r="1229" spans="1:12" x14ac:dyDescent="0.25">
      <c r="A1229" s="16" t="s">
        <v>220</v>
      </c>
      <c r="B1229" s="16">
        <v>59</v>
      </c>
      <c r="C1229" s="17">
        <v>28452</v>
      </c>
      <c r="L1229" s="17"/>
    </row>
    <row r="1230" spans="1:12" x14ac:dyDescent="0.25">
      <c r="A1230" s="16" t="s">
        <v>220</v>
      </c>
      <c r="B1230" s="16">
        <v>59</v>
      </c>
      <c r="C1230" s="17">
        <v>28399</v>
      </c>
      <c r="L1230" s="17"/>
    </row>
    <row r="1231" spans="1:12" x14ac:dyDescent="0.25">
      <c r="A1231" s="16" t="s">
        <v>220</v>
      </c>
      <c r="B1231" s="16">
        <v>46</v>
      </c>
      <c r="C1231" s="17">
        <v>28399</v>
      </c>
      <c r="L1231" s="17"/>
    </row>
    <row r="1232" spans="1:12" x14ac:dyDescent="0.25">
      <c r="A1232" s="16" t="s">
        <v>220</v>
      </c>
      <c r="B1232" s="16">
        <v>99</v>
      </c>
      <c r="C1232" s="17">
        <v>28369</v>
      </c>
      <c r="L1232" s="17"/>
    </row>
    <row r="1233" spans="1:12" x14ac:dyDescent="0.25">
      <c r="A1233" s="16" t="s">
        <v>220</v>
      </c>
      <c r="B1233" s="16">
        <v>99</v>
      </c>
      <c r="C1233" s="17">
        <v>28369</v>
      </c>
      <c r="L1233" s="17"/>
    </row>
    <row r="1234" spans="1:12" x14ac:dyDescent="0.25">
      <c r="A1234" s="16" t="s">
        <v>220</v>
      </c>
      <c r="B1234" s="16">
        <v>53</v>
      </c>
      <c r="C1234" s="17">
        <v>28369</v>
      </c>
      <c r="L1234" s="17"/>
    </row>
    <row r="1235" spans="1:12" x14ac:dyDescent="0.25">
      <c r="A1235" s="16" t="s">
        <v>220</v>
      </c>
      <c r="B1235" s="16">
        <v>121</v>
      </c>
      <c r="C1235" s="17">
        <v>28369</v>
      </c>
      <c r="L1235" s="17"/>
    </row>
    <row r="1236" spans="1:12" x14ac:dyDescent="0.25">
      <c r="A1236" s="16" t="s">
        <v>220</v>
      </c>
      <c r="B1236" s="16">
        <v>98</v>
      </c>
      <c r="C1236" s="17">
        <v>28369</v>
      </c>
      <c r="L1236" s="17"/>
    </row>
    <row r="1237" spans="1:12" x14ac:dyDescent="0.25">
      <c r="A1237" s="16" t="s">
        <v>220</v>
      </c>
      <c r="B1237" s="16">
        <v>36</v>
      </c>
      <c r="C1237" s="17">
        <v>28369</v>
      </c>
      <c r="L1237" s="17"/>
    </row>
    <row r="1238" spans="1:12" x14ac:dyDescent="0.25">
      <c r="A1238" s="16" t="s">
        <v>220</v>
      </c>
      <c r="B1238" s="16">
        <v>256</v>
      </c>
      <c r="C1238" s="17">
        <v>28341</v>
      </c>
      <c r="L1238" s="17"/>
    </row>
    <row r="1239" spans="1:12" x14ac:dyDescent="0.25">
      <c r="A1239" s="16" t="s">
        <v>220</v>
      </c>
      <c r="B1239" s="16">
        <v>122</v>
      </c>
      <c r="C1239" s="17">
        <v>28338</v>
      </c>
      <c r="L1239" s="17"/>
    </row>
    <row r="1240" spans="1:12" x14ac:dyDescent="0.25">
      <c r="A1240" s="16" t="s">
        <v>220</v>
      </c>
      <c r="B1240" s="16">
        <v>99</v>
      </c>
      <c r="C1240" s="17">
        <v>28307</v>
      </c>
      <c r="L1240" s="17"/>
    </row>
    <row r="1241" spans="1:12" x14ac:dyDescent="0.25">
      <c r="A1241" s="16" t="s">
        <v>220</v>
      </c>
      <c r="B1241" s="16">
        <v>93</v>
      </c>
      <c r="C1241" s="17">
        <v>28307</v>
      </c>
      <c r="L1241" s="17"/>
    </row>
    <row r="1242" spans="1:12" x14ac:dyDescent="0.25">
      <c r="A1242" s="16" t="s">
        <v>220</v>
      </c>
      <c r="B1242" s="16">
        <v>113</v>
      </c>
      <c r="C1242" s="17">
        <v>28307</v>
      </c>
      <c r="L1242" s="17"/>
    </row>
    <row r="1243" spans="1:12" x14ac:dyDescent="0.25">
      <c r="A1243" s="16" t="s">
        <v>220</v>
      </c>
      <c r="B1243" s="16">
        <v>53</v>
      </c>
      <c r="C1243" s="17">
        <v>28307</v>
      </c>
      <c r="L1243" s="17"/>
    </row>
    <row r="1244" spans="1:12" x14ac:dyDescent="0.25">
      <c r="A1244" s="16" t="s">
        <v>220</v>
      </c>
      <c r="B1244" s="16">
        <v>120</v>
      </c>
      <c r="C1244" s="17">
        <v>28291</v>
      </c>
      <c r="L1244" s="17"/>
    </row>
    <row r="1245" spans="1:12" x14ac:dyDescent="0.25">
      <c r="A1245" s="16" t="s">
        <v>220</v>
      </c>
      <c r="B1245" s="16">
        <v>216</v>
      </c>
      <c r="C1245" s="17">
        <v>28277</v>
      </c>
      <c r="L1245" s="17"/>
    </row>
    <row r="1246" spans="1:12" x14ac:dyDescent="0.25">
      <c r="A1246" s="16" t="s">
        <v>220</v>
      </c>
      <c r="B1246" s="16">
        <v>93</v>
      </c>
      <c r="C1246" s="17">
        <v>28269</v>
      </c>
      <c r="L1246" s="17"/>
    </row>
    <row r="1247" spans="1:12" x14ac:dyDescent="0.25">
      <c r="A1247" s="16" t="s">
        <v>220</v>
      </c>
      <c r="B1247" s="16">
        <v>99</v>
      </c>
      <c r="C1247" s="17">
        <v>28265</v>
      </c>
      <c r="L1247" s="17"/>
    </row>
    <row r="1248" spans="1:12" x14ac:dyDescent="0.25">
      <c r="A1248" s="16" t="s">
        <v>220</v>
      </c>
      <c r="B1248" s="16">
        <v>129</v>
      </c>
      <c r="C1248" s="17">
        <v>28247</v>
      </c>
      <c r="L1248" s="17"/>
    </row>
    <row r="1249" spans="1:12" x14ac:dyDescent="0.25">
      <c r="A1249" s="16" t="s">
        <v>220</v>
      </c>
      <c r="B1249" s="16">
        <v>59</v>
      </c>
      <c r="C1249" s="17">
        <v>28246</v>
      </c>
      <c r="L1249" s="17"/>
    </row>
    <row r="1250" spans="1:12" x14ac:dyDescent="0.25">
      <c r="A1250" s="16" t="s">
        <v>220</v>
      </c>
      <c r="B1250" s="16">
        <v>99</v>
      </c>
      <c r="C1250" s="17">
        <v>28246</v>
      </c>
      <c r="L1250" s="17"/>
    </row>
    <row r="1251" spans="1:12" x14ac:dyDescent="0.25">
      <c r="A1251" s="16" t="s">
        <v>220</v>
      </c>
      <c r="B1251" s="16">
        <v>153</v>
      </c>
      <c r="C1251" s="17">
        <v>28246</v>
      </c>
      <c r="L1251" s="17"/>
    </row>
    <row r="1252" spans="1:12" x14ac:dyDescent="0.25">
      <c r="A1252" s="16" t="s">
        <v>220</v>
      </c>
      <c r="B1252" s="16">
        <v>60</v>
      </c>
      <c r="C1252" s="17">
        <v>28240</v>
      </c>
      <c r="L1252" s="17"/>
    </row>
    <row r="1253" spans="1:12" x14ac:dyDescent="0.25">
      <c r="A1253" s="16" t="s">
        <v>220</v>
      </c>
      <c r="B1253" s="16">
        <v>143</v>
      </c>
      <c r="C1253" s="17">
        <v>28216</v>
      </c>
      <c r="L1253" s="17"/>
    </row>
    <row r="1254" spans="1:12" x14ac:dyDescent="0.25">
      <c r="A1254" s="16" t="s">
        <v>220</v>
      </c>
      <c r="B1254" s="16">
        <v>114</v>
      </c>
      <c r="C1254" s="17">
        <v>28216</v>
      </c>
      <c r="L1254" s="17"/>
    </row>
    <row r="1255" spans="1:12" x14ac:dyDescent="0.25">
      <c r="A1255" s="16" t="s">
        <v>220</v>
      </c>
      <c r="B1255" s="16">
        <v>103</v>
      </c>
      <c r="C1255" s="17">
        <v>28212</v>
      </c>
      <c r="L1255" s="17"/>
    </row>
    <row r="1256" spans="1:12" x14ac:dyDescent="0.25">
      <c r="A1256" s="16" t="s">
        <v>220</v>
      </c>
      <c r="B1256" s="16">
        <v>48</v>
      </c>
      <c r="C1256" s="17">
        <v>28206</v>
      </c>
      <c r="L1256" s="17"/>
    </row>
    <row r="1257" spans="1:12" x14ac:dyDescent="0.25">
      <c r="A1257" s="16" t="s">
        <v>220</v>
      </c>
      <c r="B1257" s="16">
        <v>49</v>
      </c>
      <c r="C1257" s="17">
        <v>28194</v>
      </c>
      <c r="L1257" s="17"/>
    </row>
    <row r="1258" spans="1:12" x14ac:dyDescent="0.25">
      <c r="A1258" s="16" t="s">
        <v>220</v>
      </c>
      <c r="B1258" s="16">
        <v>43</v>
      </c>
      <c r="C1258" s="17">
        <v>28185</v>
      </c>
      <c r="L1258" s="17"/>
    </row>
    <row r="1259" spans="1:12" x14ac:dyDescent="0.25">
      <c r="A1259" s="16" t="s">
        <v>220</v>
      </c>
      <c r="B1259" s="16">
        <v>74</v>
      </c>
      <c r="C1259" s="17">
        <v>28170</v>
      </c>
      <c r="L1259" s="17"/>
    </row>
    <row r="1260" spans="1:12" x14ac:dyDescent="0.25">
      <c r="A1260" s="16" t="s">
        <v>220</v>
      </c>
      <c r="B1260" s="16">
        <v>59</v>
      </c>
      <c r="C1260" s="17">
        <v>28157</v>
      </c>
      <c r="L1260" s="17"/>
    </row>
    <row r="1261" spans="1:12" x14ac:dyDescent="0.25">
      <c r="A1261" s="16" t="s">
        <v>220</v>
      </c>
      <c r="B1261" s="16">
        <v>138</v>
      </c>
      <c r="C1261" s="17">
        <v>28140</v>
      </c>
      <c r="L1261" s="17"/>
    </row>
    <row r="1262" spans="1:12" x14ac:dyDescent="0.25">
      <c r="A1262" s="16" t="s">
        <v>220</v>
      </c>
      <c r="B1262" s="16">
        <v>218</v>
      </c>
      <c r="C1262" s="17">
        <v>28126</v>
      </c>
      <c r="L1262" s="17"/>
    </row>
    <row r="1263" spans="1:12" x14ac:dyDescent="0.25">
      <c r="A1263" s="16" t="s">
        <v>220</v>
      </c>
      <c r="B1263" s="16">
        <v>66</v>
      </c>
      <c r="C1263" s="17">
        <v>28126</v>
      </c>
      <c r="L1263" s="17"/>
    </row>
    <row r="1264" spans="1:12" x14ac:dyDescent="0.25">
      <c r="A1264" s="16" t="s">
        <v>220</v>
      </c>
      <c r="B1264" s="16">
        <v>59</v>
      </c>
      <c r="C1264" s="17">
        <v>28095</v>
      </c>
      <c r="L1264" s="17"/>
    </row>
    <row r="1265" spans="1:12" x14ac:dyDescent="0.25">
      <c r="A1265" s="16" t="s">
        <v>220</v>
      </c>
      <c r="B1265" s="16">
        <v>115</v>
      </c>
      <c r="C1265" s="17">
        <v>28087</v>
      </c>
      <c r="L1265" s="17"/>
    </row>
    <row r="1266" spans="1:12" x14ac:dyDescent="0.25">
      <c r="A1266" s="16" t="s">
        <v>220</v>
      </c>
      <c r="B1266" s="16">
        <v>67</v>
      </c>
      <c r="C1266" s="17">
        <v>28072</v>
      </c>
      <c r="L1266" s="17"/>
    </row>
    <row r="1267" spans="1:12" x14ac:dyDescent="0.25">
      <c r="A1267" s="16" t="s">
        <v>220</v>
      </c>
      <c r="B1267" s="16">
        <v>109</v>
      </c>
      <c r="C1267" s="17">
        <v>28065</v>
      </c>
      <c r="L1267" s="17"/>
    </row>
    <row r="1268" spans="1:12" x14ac:dyDescent="0.25">
      <c r="A1268" s="16" t="s">
        <v>220</v>
      </c>
      <c r="B1268" s="16">
        <v>49</v>
      </c>
      <c r="C1268" s="17">
        <v>28065</v>
      </c>
      <c r="L1268" s="17"/>
    </row>
    <row r="1269" spans="1:12" x14ac:dyDescent="0.25">
      <c r="A1269" s="16" t="s">
        <v>220</v>
      </c>
      <c r="B1269" s="16">
        <v>99</v>
      </c>
      <c r="C1269" s="17">
        <v>28034</v>
      </c>
      <c r="L1269" s="17"/>
    </row>
    <row r="1270" spans="1:12" x14ac:dyDescent="0.25">
      <c r="A1270" s="16" t="s">
        <v>220</v>
      </c>
      <c r="B1270" s="16">
        <v>48</v>
      </c>
      <c r="C1270" s="17">
        <v>28034</v>
      </c>
      <c r="L1270" s="17"/>
    </row>
    <row r="1271" spans="1:12" x14ac:dyDescent="0.25">
      <c r="A1271" s="16" t="s">
        <v>220</v>
      </c>
      <c r="B1271" s="16">
        <v>144</v>
      </c>
      <c r="C1271" s="17">
        <v>28023</v>
      </c>
      <c r="L1271" s="17"/>
    </row>
    <row r="1272" spans="1:12" x14ac:dyDescent="0.25">
      <c r="A1272" s="16" t="s">
        <v>220</v>
      </c>
      <c r="B1272" s="16">
        <v>50</v>
      </c>
      <c r="C1272" s="17">
        <v>28004</v>
      </c>
      <c r="L1272" s="17"/>
    </row>
    <row r="1273" spans="1:12" x14ac:dyDescent="0.25">
      <c r="A1273" s="16" t="s">
        <v>220</v>
      </c>
      <c r="B1273" s="16">
        <v>59</v>
      </c>
      <c r="C1273" s="17">
        <v>27973</v>
      </c>
      <c r="L1273" s="17"/>
    </row>
    <row r="1274" spans="1:12" x14ac:dyDescent="0.25">
      <c r="A1274" s="16" t="s">
        <v>220</v>
      </c>
      <c r="B1274" s="16">
        <v>16</v>
      </c>
      <c r="C1274" s="17">
        <v>27973</v>
      </c>
      <c r="L1274" s="17"/>
    </row>
    <row r="1275" spans="1:12" x14ac:dyDescent="0.25">
      <c r="A1275" s="16" t="s">
        <v>220</v>
      </c>
      <c r="B1275" s="16">
        <v>769</v>
      </c>
      <c r="C1275" s="17">
        <v>27950</v>
      </c>
      <c r="L1275" s="17"/>
    </row>
    <row r="1276" spans="1:12" x14ac:dyDescent="0.25">
      <c r="A1276" s="16" t="s">
        <v>220</v>
      </c>
      <c r="B1276" s="16">
        <v>49</v>
      </c>
      <c r="C1276" s="17">
        <v>27943</v>
      </c>
      <c r="L1276" s="17"/>
    </row>
    <row r="1277" spans="1:12" x14ac:dyDescent="0.25">
      <c r="A1277" s="16" t="s">
        <v>220</v>
      </c>
      <c r="B1277" s="16">
        <v>161</v>
      </c>
      <c r="C1277" s="17">
        <v>27942</v>
      </c>
      <c r="L1277" s="17"/>
    </row>
    <row r="1278" spans="1:12" x14ac:dyDescent="0.25">
      <c r="A1278" s="16" t="s">
        <v>220</v>
      </c>
      <c r="B1278" s="16">
        <v>59</v>
      </c>
      <c r="C1278" s="17">
        <v>27942</v>
      </c>
      <c r="L1278" s="17"/>
    </row>
    <row r="1279" spans="1:12" x14ac:dyDescent="0.25">
      <c r="A1279" s="16" t="s">
        <v>220</v>
      </c>
      <c r="B1279" s="16">
        <v>99</v>
      </c>
      <c r="C1279" s="17">
        <v>27942</v>
      </c>
      <c r="L1279" s="17"/>
    </row>
    <row r="1280" spans="1:12" x14ac:dyDescent="0.25">
      <c r="A1280" s="16" t="s">
        <v>220</v>
      </c>
      <c r="B1280" s="16">
        <v>99</v>
      </c>
      <c r="C1280" s="17">
        <v>27942</v>
      </c>
      <c r="L1280" s="17"/>
    </row>
    <row r="1281" spans="1:12" x14ac:dyDescent="0.25">
      <c r="A1281" s="16" t="s">
        <v>220</v>
      </c>
      <c r="B1281" s="16">
        <v>180</v>
      </c>
      <c r="C1281" s="17">
        <v>27942</v>
      </c>
      <c r="L1281" s="17"/>
    </row>
    <row r="1282" spans="1:12" x14ac:dyDescent="0.25">
      <c r="A1282" s="16" t="s">
        <v>220</v>
      </c>
      <c r="B1282" s="16">
        <v>345</v>
      </c>
      <c r="C1282" s="17">
        <v>27942</v>
      </c>
      <c r="L1282" s="17"/>
    </row>
    <row r="1283" spans="1:12" x14ac:dyDescent="0.25">
      <c r="A1283" s="16" t="s">
        <v>220</v>
      </c>
      <c r="B1283" s="16">
        <v>52</v>
      </c>
      <c r="C1283" s="17">
        <v>27933</v>
      </c>
      <c r="L1283" s="17"/>
    </row>
    <row r="1284" spans="1:12" x14ac:dyDescent="0.25">
      <c r="A1284" s="16" t="s">
        <v>220</v>
      </c>
      <c r="B1284" s="16">
        <v>54</v>
      </c>
      <c r="C1284" s="17">
        <v>27912</v>
      </c>
      <c r="L1284" s="17"/>
    </row>
    <row r="1285" spans="1:12" x14ac:dyDescent="0.25">
      <c r="A1285" s="16" t="s">
        <v>220</v>
      </c>
      <c r="B1285" s="16">
        <v>49</v>
      </c>
      <c r="C1285" s="17">
        <v>27894</v>
      </c>
      <c r="L1285" s="17"/>
    </row>
    <row r="1286" spans="1:12" x14ac:dyDescent="0.25">
      <c r="A1286" s="16" t="s">
        <v>220</v>
      </c>
      <c r="B1286" s="16">
        <v>46</v>
      </c>
      <c r="C1286" s="17">
        <v>27883</v>
      </c>
      <c r="L1286" s="17"/>
    </row>
    <row r="1287" spans="1:12" x14ac:dyDescent="0.25">
      <c r="A1287" s="16" t="s">
        <v>220</v>
      </c>
      <c r="B1287" s="16">
        <v>120</v>
      </c>
      <c r="C1287" s="17">
        <v>27881</v>
      </c>
      <c r="L1287" s="17"/>
    </row>
    <row r="1288" spans="1:12" x14ac:dyDescent="0.25">
      <c r="A1288" s="16" t="s">
        <v>220</v>
      </c>
      <c r="B1288" s="16">
        <v>109</v>
      </c>
      <c r="C1288" s="17">
        <v>27881</v>
      </c>
      <c r="L1288" s="17"/>
    </row>
    <row r="1289" spans="1:12" x14ac:dyDescent="0.25">
      <c r="A1289" s="16" t="s">
        <v>220</v>
      </c>
      <c r="B1289" s="16">
        <v>146</v>
      </c>
      <c r="C1289" s="17">
        <v>27872</v>
      </c>
      <c r="L1289" s="17"/>
    </row>
    <row r="1290" spans="1:12" x14ac:dyDescent="0.25">
      <c r="A1290" s="16" t="s">
        <v>220</v>
      </c>
      <c r="B1290" s="16">
        <v>108</v>
      </c>
      <c r="C1290" s="17">
        <v>27865</v>
      </c>
      <c r="L1290" s="17"/>
    </row>
    <row r="1291" spans="1:12" x14ac:dyDescent="0.25">
      <c r="A1291" s="16" t="s">
        <v>220</v>
      </c>
      <c r="B1291" s="16">
        <v>116</v>
      </c>
      <c r="C1291" s="17">
        <v>27858</v>
      </c>
      <c r="L1291" s="17"/>
    </row>
    <row r="1292" spans="1:12" x14ac:dyDescent="0.25">
      <c r="A1292" s="16" t="s">
        <v>220</v>
      </c>
      <c r="B1292" s="16">
        <v>99</v>
      </c>
      <c r="C1292" s="17">
        <v>27830</v>
      </c>
      <c r="L1292" s="17"/>
    </row>
    <row r="1293" spans="1:12" x14ac:dyDescent="0.25">
      <c r="A1293" s="16" t="s">
        <v>220</v>
      </c>
      <c r="B1293" s="16">
        <v>108</v>
      </c>
      <c r="C1293" s="17">
        <v>27820</v>
      </c>
      <c r="L1293" s="17"/>
    </row>
    <row r="1294" spans="1:12" x14ac:dyDescent="0.25">
      <c r="A1294" s="16" t="s">
        <v>220</v>
      </c>
      <c r="B1294" s="16">
        <v>86</v>
      </c>
      <c r="C1294" s="17">
        <v>27760</v>
      </c>
      <c r="L1294" s="17"/>
    </row>
    <row r="1295" spans="1:12" x14ac:dyDescent="0.25">
      <c r="A1295" s="16" t="s">
        <v>220</v>
      </c>
      <c r="B1295" s="16">
        <v>99</v>
      </c>
      <c r="C1295" s="17">
        <v>27760</v>
      </c>
      <c r="L1295" s="17"/>
    </row>
    <row r="1296" spans="1:12" x14ac:dyDescent="0.25">
      <c r="A1296" s="16" t="s">
        <v>220</v>
      </c>
      <c r="B1296" s="16">
        <v>58</v>
      </c>
      <c r="C1296" s="17">
        <v>27759</v>
      </c>
      <c r="L1296" s="17"/>
    </row>
    <row r="1297" spans="1:12" x14ac:dyDescent="0.25">
      <c r="A1297" s="16" t="s">
        <v>220</v>
      </c>
      <c r="B1297" s="16">
        <v>138</v>
      </c>
      <c r="C1297" s="17">
        <v>27717</v>
      </c>
      <c r="L1297" s="17"/>
    </row>
    <row r="1298" spans="1:12" x14ac:dyDescent="0.25">
      <c r="A1298" s="16" t="s">
        <v>220</v>
      </c>
      <c r="B1298" s="16">
        <v>127</v>
      </c>
      <c r="C1298" s="17">
        <v>27673</v>
      </c>
      <c r="L1298" s="17"/>
    </row>
    <row r="1299" spans="1:12" x14ac:dyDescent="0.25">
      <c r="A1299" s="16" t="s">
        <v>220</v>
      </c>
      <c r="B1299" s="16">
        <v>33</v>
      </c>
      <c r="C1299" s="17">
        <v>27642</v>
      </c>
      <c r="L1299" s="17"/>
    </row>
    <row r="1300" spans="1:12" x14ac:dyDescent="0.25">
      <c r="A1300" s="16" t="s">
        <v>220</v>
      </c>
      <c r="B1300" s="16">
        <v>77</v>
      </c>
      <c r="C1300" s="17">
        <v>27638</v>
      </c>
      <c r="L1300" s="17"/>
    </row>
    <row r="1301" spans="1:12" x14ac:dyDescent="0.25">
      <c r="A1301" s="16" t="s">
        <v>220</v>
      </c>
      <c r="B1301" s="16">
        <v>99</v>
      </c>
      <c r="C1301" s="17">
        <v>27620</v>
      </c>
      <c r="L1301" s="17"/>
    </row>
    <row r="1302" spans="1:12" x14ac:dyDescent="0.25">
      <c r="A1302" s="16" t="s">
        <v>220</v>
      </c>
      <c r="B1302" s="16">
        <v>19</v>
      </c>
      <c r="C1302" s="17">
        <v>27576</v>
      </c>
      <c r="L1302" s="17"/>
    </row>
    <row r="1303" spans="1:12" x14ac:dyDescent="0.25">
      <c r="A1303" s="16" t="s">
        <v>220</v>
      </c>
      <c r="B1303" s="16">
        <v>99</v>
      </c>
      <c r="C1303" s="17">
        <v>27546</v>
      </c>
      <c r="L1303" s="17"/>
    </row>
    <row r="1304" spans="1:12" x14ac:dyDescent="0.25">
      <c r="A1304" s="16" t="s">
        <v>220</v>
      </c>
      <c r="B1304" s="16">
        <v>149</v>
      </c>
      <c r="C1304" s="17">
        <v>27515</v>
      </c>
      <c r="L1304" s="17"/>
    </row>
    <row r="1305" spans="1:12" x14ac:dyDescent="0.25">
      <c r="A1305" s="16" t="s">
        <v>220</v>
      </c>
      <c r="B1305" s="16">
        <v>71</v>
      </c>
      <c r="C1305" s="17">
        <v>27492</v>
      </c>
      <c r="L1305" s="17"/>
    </row>
    <row r="1306" spans="1:12" x14ac:dyDescent="0.25">
      <c r="A1306" s="16" t="s">
        <v>220</v>
      </c>
      <c r="B1306" s="16">
        <v>99</v>
      </c>
      <c r="C1306" s="17">
        <v>27491</v>
      </c>
      <c r="L1306" s="17"/>
    </row>
    <row r="1307" spans="1:12" x14ac:dyDescent="0.25">
      <c r="A1307" s="16" t="s">
        <v>220</v>
      </c>
      <c r="B1307" s="16">
        <v>99</v>
      </c>
      <c r="C1307" s="17">
        <v>27443</v>
      </c>
      <c r="L1307" s="17"/>
    </row>
    <row r="1308" spans="1:12" x14ac:dyDescent="0.25">
      <c r="A1308" s="16" t="s">
        <v>220</v>
      </c>
      <c r="B1308" s="16">
        <v>99</v>
      </c>
      <c r="C1308" s="17">
        <v>27429</v>
      </c>
      <c r="L1308" s="17"/>
    </row>
    <row r="1309" spans="1:12" x14ac:dyDescent="0.25">
      <c r="A1309" s="16" t="s">
        <v>220</v>
      </c>
      <c r="B1309" s="16">
        <v>43</v>
      </c>
      <c r="C1309" s="17">
        <v>27426</v>
      </c>
      <c r="L1309" s="17"/>
    </row>
    <row r="1310" spans="1:12" x14ac:dyDescent="0.25">
      <c r="A1310" s="16" t="s">
        <v>220</v>
      </c>
      <c r="B1310" s="16">
        <v>116</v>
      </c>
      <c r="C1310" s="17">
        <v>27426</v>
      </c>
      <c r="L1310" s="17"/>
    </row>
    <row r="1311" spans="1:12" x14ac:dyDescent="0.25">
      <c r="A1311" s="16" t="s">
        <v>220</v>
      </c>
      <c r="B1311" s="16">
        <v>98</v>
      </c>
      <c r="C1311" s="17">
        <v>27409</v>
      </c>
      <c r="L1311" s="17"/>
    </row>
    <row r="1312" spans="1:12" x14ac:dyDescent="0.25">
      <c r="A1312" s="16" t="s">
        <v>220</v>
      </c>
      <c r="B1312" s="16">
        <v>99</v>
      </c>
      <c r="C1312" s="17">
        <v>27395</v>
      </c>
      <c r="L1312" s="17"/>
    </row>
    <row r="1313" spans="1:12" x14ac:dyDescent="0.25">
      <c r="A1313" s="16" t="s">
        <v>220</v>
      </c>
      <c r="B1313" s="16">
        <v>138</v>
      </c>
      <c r="C1313" s="17">
        <v>27386</v>
      </c>
      <c r="L1313" s="17"/>
    </row>
    <row r="1314" spans="1:12" x14ac:dyDescent="0.25">
      <c r="A1314" s="16" t="s">
        <v>220</v>
      </c>
      <c r="B1314" s="16">
        <v>99</v>
      </c>
      <c r="C1314" s="17">
        <v>27376</v>
      </c>
      <c r="L1314" s="17"/>
    </row>
    <row r="1315" spans="1:12" x14ac:dyDescent="0.25">
      <c r="A1315" s="16" t="s">
        <v>220</v>
      </c>
      <c r="B1315" s="16">
        <v>60</v>
      </c>
      <c r="C1315" s="17">
        <v>27375</v>
      </c>
      <c r="L1315" s="17"/>
    </row>
    <row r="1316" spans="1:12" x14ac:dyDescent="0.25">
      <c r="A1316" s="16" t="s">
        <v>220</v>
      </c>
      <c r="B1316" s="16">
        <v>99</v>
      </c>
      <c r="C1316" s="17">
        <v>27364</v>
      </c>
      <c r="L1316" s="17"/>
    </row>
    <row r="1317" spans="1:12" x14ac:dyDescent="0.25">
      <c r="A1317" s="16" t="s">
        <v>220</v>
      </c>
      <c r="B1317" s="16">
        <v>87</v>
      </c>
      <c r="C1317" s="17">
        <v>27334</v>
      </c>
      <c r="L1317" s="17"/>
    </row>
    <row r="1318" spans="1:12" x14ac:dyDescent="0.25">
      <c r="A1318" s="16" t="s">
        <v>220</v>
      </c>
      <c r="B1318" s="16">
        <v>80</v>
      </c>
      <c r="C1318" s="17">
        <v>27334</v>
      </c>
      <c r="L1318" s="17"/>
    </row>
    <row r="1319" spans="1:12" x14ac:dyDescent="0.25">
      <c r="A1319" s="16" t="s">
        <v>220</v>
      </c>
      <c r="B1319" s="16">
        <v>59</v>
      </c>
      <c r="C1319" s="17">
        <v>27309</v>
      </c>
      <c r="L1319" s="17"/>
    </row>
    <row r="1320" spans="1:12" x14ac:dyDescent="0.25">
      <c r="A1320" s="16" t="s">
        <v>220</v>
      </c>
      <c r="B1320" s="16">
        <v>74</v>
      </c>
      <c r="C1320" s="17">
        <v>27303</v>
      </c>
      <c r="L1320" s="17"/>
    </row>
    <row r="1321" spans="1:12" x14ac:dyDescent="0.25">
      <c r="A1321" s="16" t="s">
        <v>220</v>
      </c>
      <c r="B1321" s="16">
        <v>201</v>
      </c>
      <c r="C1321" s="17">
        <v>27273</v>
      </c>
      <c r="L1321" s="17"/>
    </row>
    <row r="1322" spans="1:12" x14ac:dyDescent="0.25">
      <c r="A1322" s="16" t="s">
        <v>220</v>
      </c>
      <c r="B1322" s="16">
        <v>427</v>
      </c>
      <c r="C1322" s="17">
        <v>27273</v>
      </c>
      <c r="L1322" s="17"/>
    </row>
    <row r="1323" spans="1:12" x14ac:dyDescent="0.25">
      <c r="A1323" s="16" t="s">
        <v>220</v>
      </c>
      <c r="B1323" s="16">
        <v>151</v>
      </c>
      <c r="C1323" s="17">
        <v>27242</v>
      </c>
      <c r="L1323" s="17"/>
    </row>
    <row r="1324" spans="1:12" x14ac:dyDescent="0.25">
      <c r="A1324" s="16" t="s">
        <v>220</v>
      </c>
      <c r="B1324" s="16">
        <v>99</v>
      </c>
      <c r="C1324" s="17">
        <v>27242</v>
      </c>
      <c r="L1324" s="17"/>
    </row>
    <row r="1325" spans="1:12" x14ac:dyDescent="0.25">
      <c r="A1325" s="16" t="s">
        <v>220</v>
      </c>
      <c r="B1325" s="16">
        <v>120</v>
      </c>
      <c r="C1325" s="17">
        <v>27242</v>
      </c>
      <c r="L1325" s="17"/>
    </row>
    <row r="1326" spans="1:12" x14ac:dyDescent="0.25">
      <c r="A1326" s="16" t="s">
        <v>220</v>
      </c>
      <c r="B1326" s="16">
        <v>124</v>
      </c>
      <c r="C1326" s="17">
        <v>27242</v>
      </c>
      <c r="L1326" s="17"/>
    </row>
    <row r="1327" spans="1:12" x14ac:dyDescent="0.25">
      <c r="A1327" s="16" t="s">
        <v>220</v>
      </c>
      <c r="B1327" s="16">
        <v>72</v>
      </c>
      <c r="C1327" s="17">
        <v>27226</v>
      </c>
      <c r="L1327" s="17"/>
    </row>
    <row r="1328" spans="1:12" x14ac:dyDescent="0.25">
      <c r="A1328" s="16" t="s">
        <v>220</v>
      </c>
      <c r="B1328" s="16">
        <v>78</v>
      </c>
      <c r="C1328" s="17">
        <v>27211</v>
      </c>
      <c r="L1328" s="17"/>
    </row>
    <row r="1329" spans="1:12" x14ac:dyDescent="0.25">
      <c r="A1329" s="16" t="s">
        <v>220</v>
      </c>
      <c r="B1329" s="16">
        <v>139</v>
      </c>
      <c r="C1329" s="17">
        <v>27211</v>
      </c>
      <c r="L1329" s="17"/>
    </row>
    <row r="1330" spans="1:12" x14ac:dyDescent="0.25">
      <c r="A1330" s="16" t="s">
        <v>220</v>
      </c>
      <c r="B1330" s="16">
        <v>80</v>
      </c>
      <c r="C1330" s="17">
        <v>27211</v>
      </c>
      <c r="L1330" s="17"/>
    </row>
    <row r="1331" spans="1:12" x14ac:dyDescent="0.25">
      <c r="A1331" s="16" t="s">
        <v>220</v>
      </c>
      <c r="B1331" s="16">
        <v>144</v>
      </c>
      <c r="C1331" s="17">
        <v>27211</v>
      </c>
      <c r="L1331" s="17"/>
    </row>
    <row r="1332" spans="1:12" x14ac:dyDescent="0.25">
      <c r="A1332" s="16" t="s">
        <v>220</v>
      </c>
      <c r="B1332" s="16">
        <v>46</v>
      </c>
      <c r="C1332" s="17">
        <v>27211</v>
      </c>
      <c r="L1332" s="17"/>
    </row>
    <row r="1333" spans="1:12" x14ac:dyDescent="0.25">
      <c r="A1333" s="16" t="s">
        <v>220</v>
      </c>
      <c r="B1333" s="16">
        <v>99</v>
      </c>
      <c r="C1333" s="17">
        <v>27181</v>
      </c>
      <c r="L1333" s="17"/>
    </row>
    <row r="1334" spans="1:12" x14ac:dyDescent="0.25">
      <c r="A1334" s="16" t="s">
        <v>220</v>
      </c>
      <c r="B1334" s="16">
        <v>99</v>
      </c>
      <c r="C1334" s="17">
        <v>27181</v>
      </c>
      <c r="L1334" s="17"/>
    </row>
    <row r="1335" spans="1:12" x14ac:dyDescent="0.25">
      <c r="A1335" s="16" t="s">
        <v>220</v>
      </c>
      <c r="B1335" s="16">
        <v>255</v>
      </c>
      <c r="C1335" s="17">
        <v>27181</v>
      </c>
      <c r="L1335" s="17"/>
    </row>
    <row r="1336" spans="1:12" x14ac:dyDescent="0.25">
      <c r="A1336" s="16" t="s">
        <v>220</v>
      </c>
      <c r="B1336" s="16">
        <v>99</v>
      </c>
      <c r="C1336" s="17">
        <v>27180</v>
      </c>
      <c r="L1336" s="17"/>
    </row>
    <row r="1337" spans="1:12" x14ac:dyDescent="0.25">
      <c r="A1337" s="16" t="s">
        <v>220</v>
      </c>
      <c r="B1337" s="16">
        <v>72</v>
      </c>
      <c r="C1337" s="17">
        <v>27176</v>
      </c>
      <c r="L1337" s="17"/>
    </row>
    <row r="1338" spans="1:12" x14ac:dyDescent="0.25">
      <c r="A1338" s="16" t="s">
        <v>220</v>
      </c>
      <c r="B1338" s="16">
        <v>200</v>
      </c>
      <c r="C1338" s="17">
        <v>27170</v>
      </c>
      <c r="L1338" s="17"/>
    </row>
    <row r="1339" spans="1:12" x14ac:dyDescent="0.25">
      <c r="A1339" s="16" t="s">
        <v>220</v>
      </c>
      <c r="B1339" s="16">
        <v>41</v>
      </c>
      <c r="C1339" s="17">
        <v>27162</v>
      </c>
      <c r="L1339" s="17"/>
    </row>
    <row r="1340" spans="1:12" x14ac:dyDescent="0.25">
      <c r="A1340" s="16" t="s">
        <v>220</v>
      </c>
      <c r="B1340" s="16">
        <v>99</v>
      </c>
      <c r="C1340" s="17">
        <v>27130</v>
      </c>
      <c r="L1340" s="17"/>
    </row>
    <row r="1341" spans="1:12" x14ac:dyDescent="0.25">
      <c r="A1341" s="16" t="s">
        <v>220</v>
      </c>
      <c r="B1341" s="16">
        <v>99</v>
      </c>
      <c r="C1341" s="17">
        <v>27124</v>
      </c>
      <c r="L1341" s="17"/>
    </row>
    <row r="1342" spans="1:12" x14ac:dyDescent="0.25">
      <c r="A1342" s="16" t="s">
        <v>220</v>
      </c>
      <c r="B1342" s="16">
        <v>59</v>
      </c>
      <c r="C1342" s="17">
        <v>27120</v>
      </c>
      <c r="L1342" s="17"/>
    </row>
    <row r="1343" spans="1:12" x14ac:dyDescent="0.25">
      <c r="A1343" s="16" t="s">
        <v>220</v>
      </c>
      <c r="B1343" s="16">
        <v>391</v>
      </c>
      <c r="C1343" s="17">
        <v>27120</v>
      </c>
      <c r="L1343" s="17"/>
    </row>
    <row r="1344" spans="1:12" x14ac:dyDescent="0.25">
      <c r="A1344" s="16" t="s">
        <v>220</v>
      </c>
      <c r="B1344" s="16">
        <v>59</v>
      </c>
      <c r="C1344" s="17">
        <v>27120</v>
      </c>
      <c r="L1344" s="17"/>
    </row>
    <row r="1345" spans="1:12" x14ac:dyDescent="0.25">
      <c r="A1345" s="16" t="s">
        <v>220</v>
      </c>
      <c r="B1345" s="16">
        <v>33</v>
      </c>
      <c r="C1345" s="17">
        <v>27120</v>
      </c>
      <c r="L1345" s="17"/>
    </row>
    <row r="1346" spans="1:12" x14ac:dyDescent="0.25">
      <c r="A1346" s="16" t="s">
        <v>220</v>
      </c>
      <c r="B1346" s="16">
        <v>78</v>
      </c>
      <c r="C1346" s="17">
        <v>27120</v>
      </c>
      <c r="L1346" s="17"/>
    </row>
    <row r="1347" spans="1:12" x14ac:dyDescent="0.25">
      <c r="A1347" s="16" t="s">
        <v>220</v>
      </c>
      <c r="B1347" s="16">
        <v>253</v>
      </c>
      <c r="C1347" s="17">
        <v>27119</v>
      </c>
      <c r="L1347" s="17"/>
    </row>
    <row r="1348" spans="1:12" x14ac:dyDescent="0.25">
      <c r="A1348" s="16" t="s">
        <v>220</v>
      </c>
      <c r="B1348" s="16">
        <v>83</v>
      </c>
      <c r="C1348" s="17">
        <v>27119</v>
      </c>
      <c r="L1348" s="17"/>
    </row>
    <row r="1349" spans="1:12" x14ac:dyDescent="0.25">
      <c r="A1349" s="16" t="s">
        <v>220</v>
      </c>
      <c r="B1349" s="16">
        <v>299</v>
      </c>
      <c r="C1349" s="17">
        <v>27119</v>
      </c>
      <c r="L1349" s="17"/>
    </row>
    <row r="1350" spans="1:12" x14ac:dyDescent="0.25">
      <c r="A1350" s="16" t="s">
        <v>220</v>
      </c>
      <c r="B1350" s="16">
        <v>116</v>
      </c>
      <c r="C1350" s="17">
        <v>27119</v>
      </c>
      <c r="L1350" s="17"/>
    </row>
    <row r="1351" spans="1:12" x14ac:dyDescent="0.25">
      <c r="A1351" s="16" t="s">
        <v>220</v>
      </c>
      <c r="B1351" s="16">
        <v>120</v>
      </c>
      <c r="C1351" s="17">
        <v>27119</v>
      </c>
      <c r="L1351" s="17"/>
    </row>
    <row r="1352" spans="1:12" x14ac:dyDescent="0.25">
      <c r="A1352" s="16" t="s">
        <v>220</v>
      </c>
      <c r="B1352" s="16">
        <v>167</v>
      </c>
      <c r="C1352" s="17">
        <v>27119</v>
      </c>
      <c r="L1352" s="17"/>
    </row>
    <row r="1353" spans="1:12" x14ac:dyDescent="0.25">
      <c r="A1353" s="16" t="s">
        <v>220</v>
      </c>
      <c r="B1353" s="16">
        <v>49</v>
      </c>
      <c r="C1353" s="17">
        <v>27119</v>
      </c>
      <c r="L1353" s="17"/>
    </row>
    <row r="1354" spans="1:12" x14ac:dyDescent="0.25">
      <c r="A1354" s="16" t="s">
        <v>220</v>
      </c>
      <c r="B1354" s="16">
        <v>120</v>
      </c>
      <c r="C1354" s="17">
        <v>27119</v>
      </c>
      <c r="L1354" s="17"/>
    </row>
    <row r="1355" spans="1:12" x14ac:dyDescent="0.25">
      <c r="A1355" s="16" t="s">
        <v>220</v>
      </c>
      <c r="B1355" s="16">
        <v>95</v>
      </c>
      <c r="C1355" s="17">
        <v>27119</v>
      </c>
      <c r="L1355" s="17"/>
    </row>
    <row r="1356" spans="1:12" x14ac:dyDescent="0.25">
      <c r="A1356" s="16" t="s">
        <v>220</v>
      </c>
      <c r="B1356" s="16">
        <v>140</v>
      </c>
      <c r="C1356" s="17">
        <v>27117</v>
      </c>
      <c r="L1356" s="17"/>
    </row>
    <row r="1357" spans="1:12" x14ac:dyDescent="0.25">
      <c r="A1357" s="16" t="s">
        <v>220</v>
      </c>
      <c r="B1357" s="16">
        <v>54</v>
      </c>
      <c r="C1357" s="17">
        <v>27117</v>
      </c>
      <c r="L1357" s="17"/>
    </row>
    <row r="1358" spans="1:12" x14ac:dyDescent="0.25">
      <c r="A1358" s="16" t="s">
        <v>220</v>
      </c>
      <c r="B1358" s="16">
        <v>120</v>
      </c>
      <c r="C1358" s="17">
        <v>27117</v>
      </c>
      <c r="L1358" s="17"/>
    </row>
    <row r="1359" spans="1:12" x14ac:dyDescent="0.25">
      <c r="A1359" s="16" t="s">
        <v>220</v>
      </c>
      <c r="B1359" s="16">
        <v>52</v>
      </c>
      <c r="C1359" s="17">
        <v>27110</v>
      </c>
      <c r="L1359" s="17"/>
    </row>
    <row r="1360" spans="1:12" x14ac:dyDescent="0.25">
      <c r="A1360" s="16" t="s">
        <v>220</v>
      </c>
      <c r="B1360" s="16">
        <v>140</v>
      </c>
      <c r="C1360" s="17">
        <v>27103</v>
      </c>
      <c r="L1360" s="17"/>
    </row>
    <row r="1361" spans="1:12" x14ac:dyDescent="0.25">
      <c r="A1361" s="16" t="s">
        <v>220</v>
      </c>
      <c r="B1361" s="16">
        <v>99</v>
      </c>
      <c r="C1361" s="17">
        <v>27103</v>
      </c>
      <c r="L1361" s="17"/>
    </row>
    <row r="1362" spans="1:12" x14ac:dyDescent="0.25">
      <c r="A1362" s="16" t="s">
        <v>220</v>
      </c>
      <c r="B1362" s="16">
        <v>145</v>
      </c>
      <c r="C1362" s="17">
        <v>27089</v>
      </c>
      <c r="L1362" s="17"/>
    </row>
    <row r="1363" spans="1:12" x14ac:dyDescent="0.25">
      <c r="A1363" s="16" t="s">
        <v>220</v>
      </c>
      <c r="B1363" s="16">
        <v>115</v>
      </c>
      <c r="C1363" s="17">
        <v>27061</v>
      </c>
      <c r="L1363" s="17"/>
    </row>
    <row r="1364" spans="1:12" x14ac:dyDescent="0.25">
      <c r="A1364" s="16" t="s">
        <v>220</v>
      </c>
      <c r="B1364" s="16">
        <v>50</v>
      </c>
      <c r="C1364" s="17">
        <v>27061</v>
      </c>
      <c r="L1364" s="17"/>
    </row>
    <row r="1365" spans="1:12" x14ac:dyDescent="0.25">
      <c r="A1365" s="16" t="s">
        <v>220</v>
      </c>
      <c r="B1365" s="16">
        <v>181</v>
      </c>
      <c r="C1365" s="17">
        <v>27061</v>
      </c>
      <c r="L1365" s="17"/>
    </row>
    <row r="1366" spans="1:12" x14ac:dyDescent="0.25">
      <c r="A1366" s="16" t="s">
        <v>220</v>
      </c>
      <c r="B1366" s="16">
        <v>93</v>
      </c>
      <c r="C1366" s="17">
        <v>27046</v>
      </c>
      <c r="L1366" s="17"/>
    </row>
    <row r="1367" spans="1:12" x14ac:dyDescent="0.25">
      <c r="A1367" s="16" t="s">
        <v>220</v>
      </c>
      <c r="B1367" s="16">
        <v>99</v>
      </c>
      <c r="C1367" s="17">
        <v>27046</v>
      </c>
      <c r="L1367" s="17"/>
    </row>
    <row r="1368" spans="1:12" x14ac:dyDescent="0.25">
      <c r="A1368" s="16" t="s">
        <v>220</v>
      </c>
      <c r="B1368" s="16">
        <v>99</v>
      </c>
      <c r="C1368" s="17">
        <v>27046</v>
      </c>
      <c r="L1368" s="17"/>
    </row>
    <row r="1369" spans="1:12" x14ac:dyDescent="0.25">
      <c r="A1369" s="16" t="s">
        <v>220</v>
      </c>
      <c r="B1369" s="16">
        <v>51</v>
      </c>
      <c r="C1369" s="17">
        <v>27045</v>
      </c>
      <c r="L1369" s="17"/>
    </row>
    <row r="1370" spans="1:12" x14ac:dyDescent="0.25">
      <c r="A1370" s="16" t="s">
        <v>220</v>
      </c>
      <c r="B1370" s="16">
        <v>49</v>
      </c>
      <c r="C1370" s="17">
        <v>27039</v>
      </c>
      <c r="L1370" s="17"/>
    </row>
    <row r="1371" spans="1:12" x14ac:dyDescent="0.25">
      <c r="A1371" s="16" t="s">
        <v>220</v>
      </c>
      <c r="B1371" s="16">
        <v>48</v>
      </c>
      <c r="C1371" s="17">
        <v>27032</v>
      </c>
      <c r="L1371" s="17"/>
    </row>
    <row r="1372" spans="1:12" x14ac:dyDescent="0.25">
      <c r="A1372" s="16" t="s">
        <v>220</v>
      </c>
      <c r="B1372" s="16">
        <v>65</v>
      </c>
      <c r="C1372" s="17">
        <v>27030</v>
      </c>
      <c r="L1372" s="17"/>
    </row>
    <row r="1373" spans="1:12" x14ac:dyDescent="0.25">
      <c r="A1373" s="16" t="s">
        <v>220</v>
      </c>
      <c r="B1373" s="16">
        <v>99</v>
      </c>
      <c r="C1373" s="17">
        <v>27030</v>
      </c>
      <c r="L1373" s="17"/>
    </row>
    <row r="1374" spans="1:12" x14ac:dyDescent="0.25">
      <c r="A1374" s="16" t="s">
        <v>220</v>
      </c>
      <c r="B1374" s="16">
        <v>90</v>
      </c>
      <c r="C1374" s="17">
        <v>27030</v>
      </c>
      <c r="L1374" s="17"/>
    </row>
    <row r="1375" spans="1:12" x14ac:dyDescent="0.25">
      <c r="A1375" s="16" t="s">
        <v>220</v>
      </c>
      <c r="B1375" s="16">
        <v>99</v>
      </c>
      <c r="C1375" s="17">
        <v>27025</v>
      </c>
      <c r="L1375" s="17"/>
    </row>
    <row r="1376" spans="1:12" x14ac:dyDescent="0.25">
      <c r="A1376" s="16" t="s">
        <v>220</v>
      </c>
      <c r="B1376" s="16">
        <v>99</v>
      </c>
      <c r="C1376" s="17">
        <v>27024</v>
      </c>
      <c r="L1376" s="17"/>
    </row>
    <row r="1377" spans="1:12" x14ac:dyDescent="0.25">
      <c r="A1377" s="16" t="s">
        <v>220</v>
      </c>
      <c r="B1377" s="16">
        <v>62</v>
      </c>
      <c r="C1377" s="17">
        <v>27019</v>
      </c>
      <c r="L1377" s="17"/>
    </row>
    <row r="1378" spans="1:12" x14ac:dyDescent="0.25">
      <c r="A1378" s="16" t="s">
        <v>220</v>
      </c>
      <c r="B1378" s="16">
        <v>81</v>
      </c>
      <c r="C1378" s="17">
        <v>26999</v>
      </c>
      <c r="L1378" s="17"/>
    </row>
    <row r="1379" spans="1:12" x14ac:dyDescent="0.25">
      <c r="A1379" s="16" t="s">
        <v>220</v>
      </c>
      <c r="B1379" s="16">
        <v>99</v>
      </c>
      <c r="C1379" s="17">
        <v>26995</v>
      </c>
      <c r="L1379" s="17"/>
    </row>
    <row r="1380" spans="1:12" x14ac:dyDescent="0.25">
      <c r="A1380" s="16" t="s">
        <v>220</v>
      </c>
      <c r="B1380" s="16">
        <v>163</v>
      </c>
      <c r="C1380" s="17">
        <v>26982</v>
      </c>
      <c r="L1380" s="17"/>
    </row>
    <row r="1381" spans="1:12" x14ac:dyDescent="0.25">
      <c r="A1381" s="16" t="s">
        <v>220</v>
      </c>
      <c r="B1381" s="16">
        <v>99</v>
      </c>
      <c r="C1381" s="17">
        <v>26976</v>
      </c>
      <c r="L1381" s="17"/>
    </row>
    <row r="1382" spans="1:12" x14ac:dyDescent="0.25">
      <c r="A1382" s="16" t="s">
        <v>220</v>
      </c>
      <c r="B1382" s="16">
        <v>140</v>
      </c>
      <c r="C1382" s="17">
        <v>26956</v>
      </c>
      <c r="L1382" s="17"/>
    </row>
    <row r="1383" spans="1:12" x14ac:dyDescent="0.25">
      <c r="A1383" s="16" t="s">
        <v>220</v>
      </c>
      <c r="B1383" s="16">
        <v>126</v>
      </c>
      <c r="C1383" s="17">
        <v>26954</v>
      </c>
      <c r="L1383" s="17"/>
    </row>
    <row r="1384" spans="1:12" x14ac:dyDescent="0.25">
      <c r="A1384" s="16" t="s">
        <v>220</v>
      </c>
      <c r="B1384" s="16">
        <v>50</v>
      </c>
      <c r="C1384" s="17">
        <v>26941</v>
      </c>
      <c r="L1384" s="17"/>
    </row>
    <row r="1385" spans="1:12" x14ac:dyDescent="0.25">
      <c r="A1385" s="16" t="s">
        <v>220</v>
      </c>
      <c r="B1385" s="16">
        <v>81</v>
      </c>
      <c r="C1385" s="17">
        <v>26938</v>
      </c>
      <c r="L1385" s="17"/>
    </row>
    <row r="1386" spans="1:12" x14ac:dyDescent="0.25">
      <c r="A1386" s="16" t="s">
        <v>220</v>
      </c>
      <c r="B1386" s="16">
        <v>82</v>
      </c>
      <c r="C1386" s="17">
        <v>26938</v>
      </c>
      <c r="L1386" s="17"/>
    </row>
    <row r="1387" spans="1:12" x14ac:dyDescent="0.25">
      <c r="A1387" s="16" t="s">
        <v>220</v>
      </c>
      <c r="B1387" s="16">
        <v>59</v>
      </c>
      <c r="C1387" s="17">
        <v>26934</v>
      </c>
      <c r="L1387" s="17"/>
    </row>
    <row r="1388" spans="1:12" x14ac:dyDescent="0.25">
      <c r="A1388" s="16" t="s">
        <v>220</v>
      </c>
      <c r="B1388" s="16">
        <v>59</v>
      </c>
      <c r="C1388" s="17">
        <v>26877</v>
      </c>
      <c r="L1388" s="17"/>
    </row>
    <row r="1389" spans="1:12" x14ac:dyDescent="0.25">
      <c r="A1389" s="16" t="s">
        <v>220</v>
      </c>
      <c r="B1389" s="16">
        <v>84</v>
      </c>
      <c r="C1389" s="17">
        <v>26877</v>
      </c>
      <c r="L1389" s="17"/>
    </row>
    <row r="1390" spans="1:12" x14ac:dyDescent="0.25">
      <c r="A1390" s="16" t="s">
        <v>220</v>
      </c>
      <c r="B1390" s="16">
        <v>139</v>
      </c>
      <c r="C1390" s="17">
        <v>26863</v>
      </c>
      <c r="L1390" s="17"/>
    </row>
    <row r="1391" spans="1:12" x14ac:dyDescent="0.25">
      <c r="A1391" s="16" t="s">
        <v>220</v>
      </c>
      <c r="B1391" s="16">
        <v>239</v>
      </c>
      <c r="C1391" s="17">
        <v>26861</v>
      </c>
      <c r="L1391" s="17"/>
    </row>
    <row r="1392" spans="1:12" x14ac:dyDescent="0.25">
      <c r="A1392" s="16" t="s">
        <v>220</v>
      </c>
      <c r="B1392" s="16">
        <v>87</v>
      </c>
      <c r="C1392" s="17">
        <v>26855</v>
      </c>
      <c r="L1392" s="17"/>
    </row>
    <row r="1393" spans="1:12" x14ac:dyDescent="0.25">
      <c r="A1393" s="16" t="s">
        <v>220</v>
      </c>
      <c r="B1393" s="16">
        <v>205</v>
      </c>
      <c r="C1393" s="17">
        <v>26846</v>
      </c>
      <c r="L1393" s="17"/>
    </row>
    <row r="1394" spans="1:12" x14ac:dyDescent="0.25">
      <c r="A1394" s="16" t="s">
        <v>220</v>
      </c>
      <c r="B1394" s="16">
        <v>75</v>
      </c>
      <c r="C1394" s="17">
        <v>26846</v>
      </c>
      <c r="L1394" s="17"/>
    </row>
    <row r="1395" spans="1:12" x14ac:dyDescent="0.25">
      <c r="A1395" s="16" t="s">
        <v>220</v>
      </c>
      <c r="B1395" s="16">
        <v>99</v>
      </c>
      <c r="C1395" s="17">
        <v>26846</v>
      </c>
      <c r="L1395" s="17"/>
    </row>
    <row r="1396" spans="1:12" x14ac:dyDescent="0.25">
      <c r="A1396" s="16" t="s">
        <v>220</v>
      </c>
      <c r="B1396" s="16">
        <v>49</v>
      </c>
      <c r="C1396" s="17">
        <v>26846</v>
      </c>
      <c r="L1396" s="17"/>
    </row>
    <row r="1397" spans="1:12" x14ac:dyDescent="0.25">
      <c r="A1397" s="16" t="s">
        <v>220</v>
      </c>
      <c r="B1397" s="16">
        <v>148</v>
      </c>
      <c r="C1397" s="17">
        <v>26835</v>
      </c>
      <c r="L1397" s="17"/>
    </row>
    <row r="1398" spans="1:12" x14ac:dyDescent="0.25">
      <c r="A1398" s="16" t="s">
        <v>220</v>
      </c>
      <c r="B1398" s="16">
        <v>56</v>
      </c>
      <c r="C1398" s="17">
        <v>26816</v>
      </c>
      <c r="L1398" s="17"/>
    </row>
    <row r="1399" spans="1:12" x14ac:dyDescent="0.25">
      <c r="A1399" s="16" t="s">
        <v>220</v>
      </c>
      <c r="B1399" s="16">
        <v>59</v>
      </c>
      <c r="C1399" s="17">
        <v>26816</v>
      </c>
      <c r="L1399" s="17"/>
    </row>
    <row r="1400" spans="1:12" x14ac:dyDescent="0.25">
      <c r="A1400" s="16" t="s">
        <v>220</v>
      </c>
      <c r="B1400" s="16">
        <v>52</v>
      </c>
      <c r="C1400" s="17">
        <v>26816</v>
      </c>
      <c r="L1400" s="17"/>
    </row>
    <row r="1401" spans="1:12" x14ac:dyDescent="0.25">
      <c r="A1401" s="16" t="s">
        <v>220</v>
      </c>
      <c r="B1401" s="16">
        <v>99</v>
      </c>
      <c r="C1401" s="17">
        <v>26816</v>
      </c>
      <c r="L1401" s="17"/>
    </row>
    <row r="1402" spans="1:12" x14ac:dyDescent="0.25">
      <c r="A1402" s="16" t="s">
        <v>220</v>
      </c>
      <c r="B1402" s="16">
        <v>49</v>
      </c>
      <c r="C1402" s="17">
        <v>26816</v>
      </c>
      <c r="L1402" s="17"/>
    </row>
    <row r="1403" spans="1:12" x14ac:dyDescent="0.25">
      <c r="A1403" s="16" t="s">
        <v>220</v>
      </c>
      <c r="B1403" s="16">
        <v>59</v>
      </c>
      <c r="C1403" s="17">
        <v>26785</v>
      </c>
      <c r="L1403" s="17"/>
    </row>
    <row r="1404" spans="1:12" x14ac:dyDescent="0.25">
      <c r="A1404" s="16" t="s">
        <v>220</v>
      </c>
      <c r="B1404" s="16">
        <v>121</v>
      </c>
      <c r="C1404" s="17">
        <v>26785</v>
      </c>
      <c r="L1404" s="17"/>
    </row>
    <row r="1405" spans="1:12" x14ac:dyDescent="0.25">
      <c r="A1405" s="16" t="s">
        <v>220</v>
      </c>
      <c r="B1405" s="16">
        <v>202</v>
      </c>
      <c r="C1405" s="17">
        <v>26767</v>
      </c>
      <c r="L1405" s="17"/>
    </row>
    <row r="1406" spans="1:12" x14ac:dyDescent="0.25">
      <c r="A1406" s="16" t="s">
        <v>220</v>
      </c>
      <c r="B1406" s="16">
        <v>70</v>
      </c>
      <c r="C1406" s="17">
        <v>26755</v>
      </c>
      <c r="L1406" s="17"/>
    </row>
    <row r="1407" spans="1:12" x14ac:dyDescent="0.25">
      <c r="A1407" s="16" t="s">
        <v>220</v>
      </c>
      <c r="B1407" s="16">
        <v>84</v>
      </c>
      <c r="C1407" s="17">
        <v>26755</v>
      </c>
      <c r="L1407" s="17"/>
    </row>
    <row r="1408" spans="1:12" x14ac:dyDescent="0.25">
      <c r="A1408" s="16" t="s">
        <v>220</v>
      </c>
      <c r="B1408" s="16">
        <v>98</v>
      </c>
      <c r="C1408" s="17">
        <v>26755</v>
      </c>
      <c r="L1408" s="17"/>
    </row>
    <row r="1409" spans="1:12" x14ac:dyDescent="0.25">
      <c r="A1409" s="16" t="s">
        <v>220</v>
      </c>
      <c r="B1409" s="16">
        <v>104</v>
      </c>
      <c r="C1409" s="17">
        <v>26717</v>
      </c>
      <c r="L1409" s="17"/>
    </row>
    <row r="1410" spans="1:12" x14ac:dyDescent="0.25">
      <c r="A1410" s="16" t="s">
        <v>220</v>
      </c>
      <c r="B1410" s="16">
        <v>128</v>
      </c>
      <c r="C1410" s="17">
        <v>26715</v>
      </c>
      <c r="L1410" s="17"/>
    </row>
    <row r="1411" spans="1:12" x14ac:dyDescent="0.25">
      <c r="A1411" s="16" t="s">
        <v>220</v>
      </c>
      <c r="B1411" s="16">
        <v>131</v>
      </c>
      <c r="C1411" s="17">
        <v>26710</v>
      </c>
      <c r="L1411" s="17"/>
    </row>
    <row r="1412" spans="1:12" x14ac:dyDescent="0.25">
      <c r="A1412" s="16" t="s">
        <v>220</v>
      </c>
      <c r="B1412" s="16">
        <v>99</v>
      </c>
      <c r="C1412" s="17">
        <v>26697</v>
      </c>
      <c r="L1412" s="17"/>
    </row>
    <row r="1413" spans="1:12" x14ac:dyDescent="0.25">
      <c r="A1413" s="16" t="s">
        <v>220</v>
      </c>
      <c r="B1413" s="16">
        <v>151</v>
      </c>
      <c r="C1413" s="17">
        <v>26696</v>
      </c>
      <c r="L1413" s="17"/>
    </row>
    <row r="1414" spans="1:12" x14ac:dyDescent="0.25">
      <c r="A1414" s="16" t="s">
        <v>220</v>
      </c>
      <c r="B1414" s="16">
        <v>86</v>
      </c>
      <c r="C1414" s="17">
        <v>26695</v>
      </c>
      <c r="L1414" s="17"/>
    </row>
    <row r="1415" spans="1:12" x14ac:dyDescent="0.25">
      <c r="A1415" s="16" t="s">
        <v>220</v>
      </c>
      <c r="B1415" s="16">
        <v>113</v>
      </c>
      <c r="C1415" s="17">
        <v>26666</v>
      </c>
      <c r="L1415" s="17"/>
    </row>
    <row r="1416" spans="1:12" x14ac:dyDescent="0.25">
      <c r="A1416" s="16" t="s">
        <v>220</v>
      </c>
      <c r="B1416" s="16">
        <v>99</v>
      </c>
      <c r="C1416" s="17">
        <v>26665</v>
      </c>
      <c r="L1416" s="17"/>
    </row>
    <row r="1417" spans="1:12" x14ac:dyDescent="0.25">
      <c r="A1417" s="16" t="s">
        <v>220</v>
      </c>
      <c r="B1417" s="16">
        <v>124</v>
      </c>
      <c r="C1417" s="17">
        <v>26665</v>
      </c>
      <c r="L1417" s="17"/>
    </row>
    <row r="1418" spans="1:12" x14ac:dyDescent="0.25">
      <c r="A1418" s="16" t="s">
        <v>220</v>
      </c>
      <c r="B1418" s="16">
        <v>99</v>
      </c>
      <c r="C1418" s="17">
        <v>26665</v>
      </c>
      <c r="L1418" s="17"/>
    </row>
    <row r="1419" spans="1:12" x14ac:dyDescent="0.25">
      <c r="A1419" s="16" t="s">
        <v>220</v>
      </c>
      <c r="B1419" s="16">
        <v>99</v>
      </c>
      <c r="C1419" s="17">
        <v>26665</v>
      </c>
      <c r="L1419" s="17"/>
    </row>
    <row r="1420" spans="1:12" x14ac:dyDescent="0.25">
      <c r="A1420" s="16" t="s">
        <v>220</v>
      </c>
      <c r="B1420" s="16">
        <v>195</v>
      </c>
      <c r="C1420" s="17">
        <v>26665</v>
      </c>
      <c r="L1420" s="17"/>
    </row>
    <row r="1421" spans="1:12" x14ac:dyDescent="0.25">
      <c r="A1421" s="16" t="s">
        <v>220</v>
      </c>
      <c r="B1421" s="16">
        <v>96</v>
      </c>
      <c r="C1421" s="17">
        <v>26665</v>
      </c>
      <c r="L1421" s="17"/>
    </row>
    <row r="1422" spans="1:12" x14ac:dyDescent="0.25">
      <c r="A1422" s="16" t="s">
        <v>220</v>
      </c>
      <c r="B1422" s="16">
        <v>99</v>
      </c>
      <c r="C1422" s="17">
        <v>26665</v>
      </c>
      <c r="L1422" s="17"/>
    </row>
    <row r="1423" spans="1:12" x14ac:dyDescent="0.25">
      <c r="A1423" s="16" t="s">
        <v>220</v>
      </c>
      <c r="B1423" s="16">
        <v>99</v>
      </c>
      <c r="C1423" s="17">
        <v>26665</v>
      </c>
      <c r="L1423" s="17"/>
    </row>
    <row r="1424" spans="1:12" x14ac:dyDescent="0.25">
      <c r="A1424" s="16" t="s">
        <v>220</v>
      </c>
      <c r="B1424" s="16">
        <v>99</v>
      </c>
      <c r="C1424" s="17">
        <v>26665</v>
      </c>
      <c r="L1424" s="17"/>
    </row>
    <row r="1425" spans="1:12" x14ac:dyDescent="0.25">
      <c r="A1425" s="16" t="s">
        <v>220</v>
      </c>
      <c r="B1425" s="16">
        <v>99</v>
      </c>
      <c r="C1425" s="17">
        <v>26665</v>
      </c>
      <c r="L1425" s="17"/>
    </row>
    <row r="1426" spans="1:12" x14ac:dyDescent="0.25">
      <c r="A1426" s="16" t="s">
        <v>220</v>
      </c>
      <c r="B1426" s="16">
        <v>112</v>
      </c>
      <c r="C1426" s="17">
        <v>26665</v>
      </c>
      <c r="L1426" s="17"/>
    </row>
    <row r="1427" spans="1:12" x14ac:dyDescent="0.25">
      <c r="A1427" s="16" t="s">
        <v>220</v>
      </c>
      <c r="B1427" s="16">
        <v>98</v>
      </c>
      <c r="C1427" s="17">
        <v>26665</v>
      </c>
      <c r="L1427" s="17"/>
    </row>
    <row r="1428" spans="1:12" x14ac:dyDescent="0.25">
      <c r="A1428" s="16" t="s">
        <v>220</v>
      </c>
      <c r="B1428" s="16">
        <v>40</v>
      </c>
      <c r="C1428" s="17">
        <v>26647</v>
      </c>
      <c r="L1428" s="17"/>
    </row>
    <row r="1429" spans="1:12" x14ac:dyDescent="0.25">
      <c r="A1429" s="16" t="s">
        <v>220</v>
      </c>
      <c r="B1429" s="16">
        <v>24</v>
      </c>
      <c r="C1429" s="17">
        <v>26612</v>
      </c>
      <c r="L1429" s="17"/>
    </row>
    <row r="1430" spans="1:12" x14ac:dyDescent="0.25">
      <c r="A1430" s="16" t="s">
        <v>220</v>
      </c>
      <c r="B1430" s="16">
        <v>43</v>
      </c>
      <c r="C1430" s="17">
        <v>26612</v>
      </c>
      <c r="L1430" s="17"/>
    </row>
    <row r="1431" spans="1:12" x14ac:dyDescent="0.25">
      <c r="A1431" s="16" t="s">
        <v>220</v>
      </c>
      <c r="B1431" s="16">
        <v>82</v>
      </c>
      <c r="C1431" s="17">
        <v>26609</v>
      </c>
      <c r="L1431" s="17"/>
    </row>
    <row r="1432" spans="1:12" x14ac:dyDescent="0.25">
      <c r="A1432" s="16" t="s">
        <v>220</v>
      </c>
      <c r="B1432" s="16">
        <v>143</v>
      </c>
      <c r="C1432" s="17">
        <v>26604</v>
      </c>
      <c r="L1432" s="17"/>
    </row>
    <row r="1433" spans="1:12" x14ac:dyDescent="0.25">
      <c r="A1433" s="16" t="s">
        <v>220</v>
      </c>
      <c r="B1433" s="16">
        <v>59</v>
      </c>
      <c r="C1433" s="17">
        <v>26604</v>
      </c>
      <c r="L1433" s="17"/>
    </row>
    <row r="1434" spans="1:12" x14ac:dyDescent="0.25">
      <c r="A1434" s="16" t="s">
        <v>220</v>
      </c>
      <c r="B1434" s="16">
        <v>142</v>
      </c>
      <c r="C1434" s="17">
        <v>26573</v>
      </c>
      <c r="L1434" s="17"/>
    </row>
    <row r="1435" spans="1:12" x14ac:dyDescent="0.25">
      <c r="A1435" s="16" t="s">
        <v>220</v>
      </c>
      <c r="B1435" s="16">
        <v>80</v>
      </c>
      <c r="C1435" s="17">
        <v>26572</v>
      </c>
      <c r="L1435" s="17"/>
    </row>
    <row r="1436" spans="1:12" x14ac:dyDescent="0.25">
      <c r="A1436" s="16" t="s">
        <v>220</v>
      </c>
      <c r="B1436" s="16">
        <v>108</v>
      </c>
      <c r="C1436" s="17">
        <v>26571</v>
      </c>
      <c r="L1436" s="17"/>
    </row>
    <row r="1437" spans="1:12" x14ac:dyDescent="0.25">
      <c r="A1437" s="16" t="s">
        <v>220</v>
      </c>
      <c r="B1437" s="16">
        <v>80</v>
      </c>
      <c r="C1437" s="17">
        <v>26543</v>
      </c>
      <c r="L1437" s="17"/>
    </row>
    <row r="1438" spans="1:12" x14ac:dyDescent="0.25">
      <c r="A1438" s="16" t="s">
        <v>220</v>
      </c>
      <c r="B1438" s="16">
        <v>62</v>
      </c>
      <c r="C1438" s="17">
        <v>26543</v>
      </c>
      <c r="L1438" s="17"/>
    </row>
    <row r="1439" spans="1:12" x14ac:dyDescent="0.25">
      <c r="A1439" s="16" t="s">
        <v>220</v>
      </c>
      <c r="B1439" s="16">
        <v>91</v>
      </c>
      <c r="C1439" s="17">
        <v>26543</v>
      </c>
      <c r="L1439" s="17"/>
    </row>
    <row r="1440" spans="1:12" x14ac:dyDescent="0.25">
      <c r="A1440" s="16" t="s">
        <v>220</v>
      </c>
      <c r="B1440" s="16">
        <v>53</v>
      </c>
      <c r="C1440" s="17">
        <v>26542</v>
      </c>
      <c r="L1440" s="17"/>
    </row>
    <row r="1441" spans="1:12" x14ac:dyDescent="0.25">
      <c r="A1441" s="16" t="s">
        <v>220</v>
      </c>
      <c r="B1441" s="16">
        <v>94</v>
      </c>
      <c r="C1441" s="17">
        <v>26542</v>
      </c>
      <c r="L1441" s="17"/>
    </row>
    <row r="1442" spans="1:12" x14ac:dyDescent="0.25">
      <c r="A1442" s="16" t="s">
        <v>220</v>
      </c>
      <c r="B1442" s="16">
        <v>130</v>
      </c>
      <c r="C1442" s="17">
        <v>26542</v>
      </c>
      <c r="L1442" s="17"/>
    </row>
    <row r="1443" spans="1:12" x14ac:dyDescent="0.25">
      <c r="A1443" s="16" t="s">
        <v>220</v>
      </c>
      <c r="B1443" s="16">
        <v>180</v>
      </c>
      <c r="C1443" s="17">
        <v>26542</v>
      </c>
      <c r="L1443" s="17"/>
    </row>
    <row r="1444" spans="1:12" x14ac:dyDescent="0.25">
      <c r="A1444" s="16" t="s">
        <v>220</v>
      </c>
      <c r="B1444" s="16">
        <v>99</v>
      </c>
      <c r="C1444" s="17">
        <v>26533</v>
      </c>
      <c r="L1444" s="17"/>
    </row>
    <row r="1445" spans="1:12" x14ac:dyDescent="0.25">
      <c r="A1445" s="16" t="s">
        <v>220</v>
      </c>
      <c r="B1445" s="16">
        <v>149</v>
      </c>
      <c r="C1445" s="17">
        <v>26512</v>
      </c>
      <c r="L1445" s="17"/>
    </row>
    <row r="1446" spans="1:12" x14ac:dyDescent="0.25">
      <c r="A1446" s="16" t="s">
        <v>220</v>
      </c>
      <c r="B1446" s="16">
        <v>227</v>
      </c>
      <c r="C1446" s="17">
        <v>26494</v>
      </c>
      <c r="L1446" s="17"/>
    </row>
    <row r="1447" spans="1:12" x14ac:dyDescent="0.25">
      <c r="A1447" s="16" t="s">
        <v>220</v>
      </c>
      <c r="B1447" s="16">
        <v>162</v>
      </c>
      <c r="C1447" s="17">
        <v>26491</v>
      </c>
      <c r="L1447" s="17"/>
    </row>
    <row r="1448" spans="1:12" x14ac:dyDescent="0.25">
      <c r="A1448" s="16" t="s">
        <v>220</v>
      </c>
      <c r="B1448" s="16">
        <v>57</v>
      </c>
      <c r="C1448" s="17">
        <v>26476</v>
      </c>
      <c r="L1448" s="17"/>
    </row>
    <row r="1449" spans="1:12" x14ac:dyDescent="0.25">
      <c r="A1449" s="16" t="s">
        <v>220</v>
      </c>
      <c r="B1449" s="16">
        <v>70</v>
      </c>
      <c r="C1449" s="17">
        <v>26471</v>
      </c>
      <c r="L1449" s="17"/>
    </row>
    <row r="1450" spans="1:12" x14ac:dyDescent="0.25">
      <c r="A1450" s="16" t="s">
        <v>220</v>
      </c>
      <c r="B1450" s="16">
        <v>232</v>
      </c>
      <c r="C1450" s="17">
        <v>26469</v>
      </c>
      <c r="L1450" s="17"/>
    </row>
    <row r="1451" spans="1:12" x14ac:dyDescent="0.25">
      <c r="A1451" s="16" t="s">
        <v>220</v>
      </c>
      <c r="B1451" s="16">
        <v>98</v>
      </c>
      <c r="C1451" s="17">
        <v>26451</v>
      </c>
      <c r="L1451" s="17"/>
    </row>
    <row r="1452" spans="1:12" x14ac:dyDescent="0.25">
      <c r="A1452" s="16" t="s">
        <v>220</v>
      </c>
      <c r="B1452" s="16">
        <v>99</v>
      </c>
      <c r="C1452" s="17">
        <v>26451</v>
      </c>
      <c r="L1452" s="17"/>
    </row>
    <row r="1453" spans="1:12" x14ac:dyDescent="0.25">
      <c r="A1453" s="16" t="s">
        <v>220</v>
      </c>
      <c r="B1453" s="16">
        <v>97</v>
      </c>
      <c r="C1453" s="17">
        <v>26451</v>
      </c>
      <c r="L1453" s="17"/>
    </row>
    <row r="1454" spans="1:12" x14ac:dyDescent="0.25">
      <c r="A1454" s="16" t="s">
        <v>220</v>
      </c>
      <c r="B1454" s="16">
        <v>135</v>
      </c>
      <c r="C1454" s="17">
        <v>26427</v>
      </c>
      <c r="L1454" s="17"/>
    </row>
    <row r="1455" spans="1:12" x14ac:dyDescent="0.25">
      <c r="A1455" s="16" t="s">
        <v>220</v>
      </c>
      <c r="B1455" s="16">
        <v>50</v>
      </c>
      <c r="C1455" s="17">
        <v>26420</v>
      </c>
      <c r="L1455" s="17"/>
    </row>
    <row r="1456" spans="1:12" x14ac:dyDescent="0.25">
      <c r="A1456" s="16" t="s">
        <v>220</v>
      </c>
      <c r="B1456" s="16">
        <v>106</v>
      </c>
      <c r="C1456" s="17">
        <v>26390</v>
      </c>
      <c r="L1456" s="17"/>
    </row>
    <row r="1457" spans="1:12" x14ac:dyDescent="0.25">
      <c r="A1457" s="16" t="s">
        <v>220</v>
      </c>
      <c r="B1457" s="16">
        <v>75</v>
      </c>
      <c r="C1457" s="17">
        <v>26390</v>
      </c>
      <c r="L1457" s="17"/>
    </row>
    <row r="1458" spans="1:12" x14ac:dyDescent="0.25">
      <c r="A1458" s="16" t="s">
        <v>220</v>
      </c>
      <c r="B1458" s="16">
        <v>99</v>
      </c>
      <c r="C1458" s="17">
        <v>26371</v>
      </c>
      <c r="L1458" s="17"/>
    </row>
    <row r="1459" spans="1:12" x14ac:dyDescent="0.25">
      <c r="A1459" s="16" t="s">
        <v>220</v>
      </c>
      <c r="B1459" s="16">
        <v>162</v>
      </c>
      <c r="C1459" s="17">
        <v>26358</v>
      </c>
      <c r="L1459" s="17"/>
    </row>
    <row r="1460" spans="1:12" x14ac:dyDescent="0.25">
      <c r="A1460" s="16" t="s">
        <v>220</v>
      </c>
      <c r="B1460" s="16">
        <v>135</v>
      </c>
      <c r="C1460" s="17">
        <v>26301</v>
      </c>
      <c r="L1460" s="17"/>
    </row>
    <row r="1461" spans="1:12" x14ac:dyDescent="0.25">
      <c r="A1461" s="16" t="s">
        <v>220</v>
      </c>
      <c r="B1461" s="16">
        <v>342</v>
      </c>
      <c r="C1461" s="17">
        <v>26299</v>
      </c>
      <c r="L1461" s="17"/>
    </row>
    <row r="1462" spans="1:12" x14ac:dyDescent="0.25">
      <c r="A1462" s="16" t="s">
        <v>220</v>
      </c>
      <c r="B1462" s="16">
        <v>112</v>
      </c>
      <c r="C1462" s="17">
        <v>26299</v>
      </c>
      <c r="L1462" s="17"/>
    </row>
    <row r="1463" spans="1:12" x14ac:dyDescent="0.25">
      <c r="A1463" s="16" t="s">
        <v>220</v>
      </c>
      <c r="B1463" s="16">
        <v>75</v>
      </c>
      <c r="C1463" s="17">
        <v>26299</v>
      </c>
      <c r="L1463" s="17"/>
    </row>
    <row r="1464" spans="1:12" x14ac:dyDescent="0.25">
      <c r="A1464" s="16" t="s">
        <v>220</v>
      </c>
      <c r="B1464" s="16">
        <v>76</v>
      </c>
      <c r="C1464" s="17">
        <v>26299</v>
      </c>
      <c r="L1464" s="17"/>
    </row>
    <row r="1465" spans="1:12" x14ac:dyDescent="0.25">
      <c r="A1465" s="16" t="s">
        <v>220</v>
      </c>
      <c r="B1465" s="16">
        <v>71</v>
      </c>
      <c r="C1465" s="17">
        <v>26299</v>
      </c>
      <c r="L1465" s="17"/>
    </row>
    <row r="1466" spans="1:12" x14ac:dyDescent="0.25">
      <c r="A1466" s="16" t="s">
        <v>220</v>
      </c>
      <c r="B1466" s="16">
        <v>198</v>
      </c>
      <c r="C1466" s="17">
        <v>26298</v>
      </c>
      <c r="L1466" s="17"/>
    </row>
    <row r="1467" spans="1:12" x14ac:dyDescent="0.25">
      <c r="A1467" s="16" t="s">
        <v>220</v>
      </c>
      <c r="B1467" s="16">
        <v>188</v>
      </c>
      <c r="C1467" s="17">
        <v>26298</v>
      </c>
      <c r="L1467" s="17"/>
    </row>
    <row r="1468" spans="1:12" x14ac:dyDescent="0.25">
      <c r="A1468" s="16" t="s">
        <v>220</v>
      </c>
      <c r="B1468" s="16">
        <v>93</v>
      </c>
      <c r="C1468" s="17">
        <v>26298</v>
      </c>
      <c r="L1468" s="17"/>
    </row>
    <row r="1469" spans="1:12" x14ac:dyDescent="0.25">
      <c r="A1469" s="16" t="s">
        <v>220</v>
      </c>
      <c r="B1469" s="16">
        <v>80</v>
      </c>
      <c r="C1469" s="17">
        <v>26298</v>
      </c>
      <c r="L1469" s="17"/>
    </row>
    <row r="1470" spans="1:12" x14ac:dyDescent="0.25">
      <c r="A1470" s="16" t="s">
        <v>220</v>
      </c>
      <c r="B1470" s="16">
        <v>89</v>
      </c>
      <c r="C1470" s="17">
        <v>26298</v>
      </c>
      <c r="L1470" s="17"/>
    </row>
    <row r="1471" spans="1:12" x14ac:dyDescent="0.25">
      <c r="A1471" s="16" t="s">
        <v>220</v>
      </c>
      <c r="B1471" s="16">
        <v>95</v>
      </c>
      <c r="C1471" s="17">
        <v>26298</v>
      </c>
      <c r="L1471" s="17"/>
    </row>
    <row r="1472" spans="1:12" x14ac:dyDescent="0.25">
      <c r="A1472" s="16" t="s">
        <v>220</v>
      </c>
      <c r="B1472" s="16">
        <v>42</v>
      </c>
      <c r="C1472" s="17">
        <v>26298</v>
      </c>
      <c r="L1472" s="17"/>
    </row>
    <row r="1473" spans="1:12" x14ac:dyDescent="0.25">
      <c r="A1473" s="16" t="s">
        <v>220</v>
      </c>
      <c r="B1473" s="16">
        <v>99</v>
      </c>
      <c r="C1473" s="17">
        <v>26298</v>
      </c>
      <c r="L1473" s="17"/>
    </row>
    <row r="1474" spans="1:12" x14ac:dyDescent="0.25">
      <c r="A1474" s="16" t="s">
        <v>220</v>
      </c>
      <c r="B1474" s="16">
        <v>180</v>
      </c>
      <c r="C1474" s="17">
        <v>26298</v>
      </c>
      <c r="L1474" s="17"/>
    </row>
    <row r="1475" spans="1:12" x14ac:dyDescent="0.25">
      <c r="A1475" s="16" t="s">
        <v>220</v>
      </c>
      <c r="B1475" s="16">
        <v>97</v>
      </c>
      <c r="C1475" s="17">
        <v>26298</v>
      </c>
      <c r="L1475" s="17"/>
    </row>
    <row r="1476" spans="1:12" x14ac:dyDescent="0.25">
      <c r="A1476" s="16" t="s">
        <v>220</v>
      </c>
      <c r="B1476" s="16">
        <v>152</v>
      </c>
      <c r="C1476" s="17">
        <v>26298</v>
      </c>
      <c r="L1476" s="17"/>
    </row>
    <row r="1477" spans="1:12" x14ac:dyDescent="0.25">
      <c r="A1477" s="16" t="s">
        <v>220</v>
      </c>
      <c r="B1477" s="16">
        <v>168</v>
      </c>
      <c r="C1477" s="17">
        <v>26298</v>
      </c>
      <c r="L1477" s="17"/>
    </row>
    <row r="1478" spans="1:12" x14ac:dyDescent="0.25">
      <c r="A1478" s="16" t="s">
        <v>220</v>
      </c>
      <c r="B1478" s="16">
        <v>180</v>
      </c>
      <c r="C1478" s="17">
        <v>26298</v>
      </c>
      <c r="L1478" s="17"/>
    </row>
    <row r="1479" spans="1:12" x14ac:dyDescent="0.25">
      <c r="A1479" s="16" t="s">
        <v>220</v>
      </c>
      <c r="B1479" s="16">
        <v>65</v>
      </c>
      <c r="C1479" s="17">
        <v>26298</v>
      </c>
      <c r="L1479" s="17"/>
    </row>
    <row r="1480" spans="1:12" x14ac:dyDescent="0.25">
      <c r="A1480" s="16" t="s">
        <v>220</v>
      </c>
      <c r="B1480" s="16">
        <v>49</v>
      </c>
      <c r="C1480" s="17">
        <v>26298</v>
      </c>
      <c r="L1480" s="17"/>
    </row>
    <row r="1481" spans="1:12" x14ac:dyDescent="0.25">
      <c r="A1481" s="16" t="s">
        <v>220</v>
      </c>
      <c r="B1481" s="16">
        <v>99</v>
      </c>
      <c r="C1481" s="17">
        <v>26298</v>
      </c>
      <c r="L1481" s="17"/>
    </row>
    <row r="1482" spans="1:12" x14ac:dyDescent="0.25">
      <c r="A1482" s="16" t="s">
        <v>220</v>
      </c>
      <c r="B1482" s="16">
        <v>201</v>
      </c>
      <c r="C1482" s="17">
        <v>26298</v>
      </c>
      <c r="L1482" s="17"/>
    </row>
    <row r="1483" spans="1:12" x14ac:dyDescent="0.25">
      <c r="A1483" s="16" t="s">
        <v>220</v>
      </c>
      <c r="B1483" s="16">
        <v>162</v>
      </c>
      <c r="C1483" s="17">
        <v>26298</v>
      </c>
      <c r="L1483" s="17"/>
    </row>
    <row r="1484" spans="1:12" x14ac:dyDescent="0.25">
      <c r="A1484" s="16" t="s">
        <v>220</v>
      </c>
      <c r="B1484" s="16">
        <v>208</v>
      </c>
      <c r="C1484" s="17">
        <v>26298</v>
      </c>
      <c r="L1484" s="17"/>
    </row>
    <row r="1485" spans="1:12" x14ac:dyDescent="0.25">
      <c r="A1485" s="16" t="s">
        <v>220</v>
      </c>
      <c r="B1485" s="16">
        <v>79</v>
      </c>
      <c r="C1485" s="17">
        <v>26298</v>
      </c>
      <c r="L1485" s="17"/>
    </row>
    <row r="1486" spans="1:12" x14ac:dyDescent="0.25">
      <c r="A1486" s="16" t="s">
        <v>220</v>
      </c>
      <c r="B1486" s="16">
        <v>160</v>
      </c>
      <c r="C1486" s="17">
        <v>26298</v>
      </c>
      <c r="L1486" s="17"/>
    </row>
    <row r="1487" spans="1:12" x14ac:dyDescent="0.25">
      <c r="A1487" s="16" t="s">
        <v>220</v>
      </c>
      <c r="B1487" s="16">
        <v>73</v>
      </c>
      <c r="C1487" s="17">
        <v>26298</v>
      </c>
      <c r="L1487" s="17"/>
    </row>
    <row r="1488" spans="1:12" x14ac:dyDescent="0.25">
      <c r="A1488" s="16" t="s">
        <v>220</v>
      </c>
      <c r="B1488" s="16">
        <v>99</v>
      </c>
      <c r="C1488" s="17">
        <v>26268</v>
      </c>
      <c r="L1488" s="17"/>
    </row>
    <row r="1489" spans="1:12" x14ac:dyDescent="0.25">
      <c r="A1489" s="16" t="s">
        <v>220</v>
      </c>
      <c r="B1489" s="16">
        <v>99</v>
      </c>
      <c r="C1489" s="17">
        <v>26268</v>
      </c>
      <c r="L1489" s="17"/>
    </row>
    <row r="1490" spans="1:12" x14ac:dyDescent="0.25">
      <c r="A1490" s="16" t="s">
        <v>220</v>
      </c>
      <c r="B1490" s="16">
        <v>99</v>
      </c>
      <c r="C1490" s="17">
        <v>26268</v>
      </c>
      <c r="L1490" s="17"/>
    </row>
    <row r="1491" spans="1:12" x14ac:dyDescent="0.25">
      <c r="A1491" s="16" t="s">
        <v>220</v>
      </c>
      <c r="B1491" s="16">
        <v>53</v>
      </c>
      <c r="C1491" s="17">
        <v>26238</v>
      </c>
      <c r="L1491" s="17"/>
    </row>
    <row r="1492" spans="1:12" x14ac:dyDescent="0.25">
      <c r="A1492" s="16" t="s">
        <v>220</v>
      </c>
      <c r="B1492" s="16">
        <v>81</v>
      </c>
      <c r="C1492" s="17">
        <v>26238</v>
      </c>
      <c r="L1492" s="17"/>
    </row>
    <row r="1493" spans="1:12" x14ac:dyDescent="0.25">
      <c r="A1493" s="16" t="s">
        <v>220</v>
      </c>
      <c r="B1493" s="16">
        <v>120</v>
      </c>
      <c r="C1493" s="17">
        <v>26238</v>
      </c>
      <c r="L1493" s="17"/>
    </row>
    <row r="1494" spans="1:12" x14ac:dyDescent="0.25">
      <c r="A1494" s="16" t="s">
        <v>220</v>
      </c>
      <c r="B1494" s="16">
        <v>148</v>
      </c>
      <c r="C1494" s="17">
        <v>26238</v>
      </c>
      <c r="L1494" s="17"/>
    </row>
    <row r="1495" spans="1:12" x14ac:dyDescent="0.25">
      <c r="A1495" s="16" t="s">
        <v>220</v>
      </c>
      <c r="B1495" s="16">
        <v>66</v>
      </c>
      <c r="C1495" s="17">
        <v>26229</v>
      </c>
      <c r="L1495" s="17"/>
    </row>
    <row r="1496" spans="1:12" x14ac:dyDescent="0.25">
      <c r="A1496" s="16" t="s">
        <v>220</v>
      </c>
      <c r="B1496" s="16">
        <v>99</v>
      </c>
      <c r="C1496" s="17">
        <v>26200</v>
      </c>
      <c r="L1496" s="17"/>
    </row>
    <row r="1497" spans="1:12" x14ac:dyDescent="0.25">
      <c r="A1497" s="16" t="s">
        <v>220</v>
      </c>
      <c r="B1497" s="16">
        <v>59</v>
      </c>
      <c r="C1497" s="17">
        <v>26198</v>
      </c>
      <c r="L1497" s="17"/>
    </row>
    <row r="1498" spans="1:12" x14ac:dyDescent="0.25">
      <c r="A1498" s="16" t="s">
        <v>220</v>
      </c>
      <c r="B1498" s="16">
        <v>99</v>
      </c>
      <c r="C1498" s="17">
        <v>26190</v>
      </c>
      <c r="L1498" s="17"/>
    </row>
    <row r="1499" spans="1:12" x14ac:dyDescent="0.25">
      <c r="A1499" s="16" t="s">
        <v>220</v>
      </c>
      <c r="B1499" s="16">
        <v>71</v>
      </c>
      <c r="C1499" s="17">
        <v>26177</v>
      </c>
      <c r="L1499" s="17"/>
    </row>
    <row r="1500" spans="1:12" x14ac:dyDescent="0.25">
      <c r="A1500" s="16" t="s">
        <v>220</v>
      </c>
      <c r="B1500" s="16">
        <v>109</v>
      </c>
      <c r="C1500" s="17">
        <v>26177</v>
      </c>
      <c r="L1500" s="17"/>
    </row>
    <row r="1501" spans="1:12" x14ac:dyDescent="0.25">
      <c r="A1501" s="16" t="s">
        <v>220</v>
      </c>
      <c r="B1501" s="16">
        <v>59</v>
      </c>
      <c r="C1501" s="17">
        <v>26177</v>
      </c>
      <c r="L1501" s="17"/>
    </row>
    <row r="1502" spans="1:12" x14ac:dyDescent="0.25">
      <c r="A1502" s="16" t="s">
        <v>220</v>
      </c>
      <c r="B1502" s="16">
        <v>70</v>
      </c>
      <c r="C1502" s="17">
        <v>26177</v>
      </c>
      <c r="L1502" s="17"/>
    </row>
    <row r="1503" spans="1:12" x14ac:dyDescent="0.25">
      <c r="A1503" s="16" t="s">
        <v>220</v>
      </c>
      <c r="B1503" s="16">
        <v>89</v>
      </c>
      <c r="C1503" s="17">
        <v>26148</v>
      </c>
      <c r="L1503" s="17"/>
    </row>
    <row r="1504" spans="1:12" x14ac:dyDescent="0.25">
      <c r="A1504" s="16" t="s">
        <v>220</v>
      </c>
      <c r="B1504" s="16">
        <v>51</v>
      </c>
      <c r="C1504" s="17">
        <v>26146</v>
      </c>
      <c r="L1504" s="17"/>
    </row>
    <row r="1505" spans="1:12" x14ac:dyDescent="0.25">
      <c r="A1505" s="16" t="s">
        <v>220</v>
      </c>
      <c r="B1505" s="16">
        <v>48</v>
      </c>
      <c r="C1505" s="17">
        <v>26115</v>
      </c>
      <c r="L1505" s="17"/>
    </row>
    <row r="1506" spans="1:12" x14ac:dyDescent="0.25">
      <c r="A1506" s="16" t="s">
        <v>220</v>
      </c>
      <c r="B1506" s="16">
        <v>51</v>
      </c>
      <c r="C1506" s="17">
        <v>26115</v>
      </c>
      <c r="L1506" s="17"/>
    </row>
    <row r="1507" spans="1:12" x14ac:dyDescent="0.25">
      <c r="A1507" s="16" t="s">
        <v>220</v>
      </c>
      <c r="B1507" s="16">
        <v>99</v>
      </c>
      <c r="C1507" s="17">
        <v>26114</v>
      </c>
      <c r="L1507" s="17"/>
    </row>
    <row r="1508" spans="1:12" x14ac:dyDescent="0.25">
      <c r="A1508" s="16" t="s">
        <v>220</v>
      </c>
      <c r="B1508" s="16">
        <v>58</v>
      </c>
      <c r="C1508" s="17">
        <v>26063</v>
      </c>
      <c r="L1508" s="17"/>
    </row>
    <row r="1509" spans="1:12" x14ac:dyDescent="0.25">
      <c r="A1509" s="16" t="s">
        <v>220</v>
      </c>
      <c r="B1509" s="16">
        <v>59</v>
      </c>
      <c r="C1509" s="17">
        <v>26054</v>
      </c>
      <c r="L1509" s="17"/>
    </row>
    <row r="1510" spans="1:12" x14ac:dyDescent="0.25">
      <c r="A1510" s="16" t="s">
        <v>220</v>
      </c>
      <c r="B1510" s="16">
        <v>99</v>
      </c>
      <c r="C1510" s="17">
        <v>26054</v>
      </c>
      <c r="L1510" s="17"/>
    </row>
    <row r="1511" spans="1:12" x14ac:dyDescent="0.25">
      <c r="A1511" s="16" t="s">
        <v>220</v>
      </c>
      <c r="B1511" s="16">
        <v>163</v>
      </c>
      <c r="C1511" s="17">
        <v>26024</v>
      </c>
      <c r="L1511" s="17"/>
    </row>
    <row r="1512" spans="1:12" x14ac:dyDescent="0.25">
      <c r="A1512" s="16" t="s">
        <v>220</v>
      </c>
      <c r="B1512" s="16">
        <v>99</v>
      </c>
      <c r="C1512" s="17">
        <v>25993</v>
      </c>
      <c r="L1512" s="17"/>
    </row>
    <row r="1513" spans="1:12" x14ac:dyDescent="0.25">
      <c r="A1513" s="16" t="s">
        <v>220</v>
      </c>
      <c r="B1513" s="16">
        <v>123</v>
      </c>
      <c r="C1513" s="17">
        <v>25993</v>
      </c>
      <c r="L1513" s="17"/>
    </row>
    <row r="1514" spans="1:12" x14ac:dyDescent="0.25">
      <c r="A1514" s="16" t="s">
        <v>220</v>
      </c>
      <c r="B1514" s="16">
        <v>107</v>
      </c>
      <c r="C1514" s="17">
        <v>25993</v>
      </c>
      <c r="L1514" s="17"/>
    </row>
    <row r="1515" spans="1:12" x14ac:dyDescent="0.25">
      <c r="A1515" s="16" t="s">
        <v>220</v>
      </c>
      <c r="B1515" s="16">
        <v>65</v>
      </c>
      <c r="C1515" s="17">
        <v>25989</v>
      </c>
      <c r="L1515" s="17"/>
    </row>
    <row r="1516" spans="1:12" x14ac:dyDescent="0.25">
      <c r="A1516" s="16" t="s">
        <v>220</v>
      </c>
      <c r="B1516" s="16">
        <v>99</v>
      </c>
      <c r="C1516" s="17">
        <v>25986</v>
      </c>
      <c r="L1516" s="17"/>
    </row>
    <row r="1517" spans="1:12" x14ac:dyDescent="0.25">
      <c r="A1517" s="16" t="s">
        <v>220</v>
      </c>
      <c r="B1517" s="16">
        <v>99</v>
      </c>
      <c r="C1517" s="17">
        <v>25986</v>
      </c>
      <c r="L1517" s="17"/>
    </row>
    <row r="1518" spans="1:12" x14ac:dyDescent="0.25">
      <c r="A1518" s="16" t="s">
        <v>220</v>
      </c>
      <c r="B1518" s="16">
        <v>126</v>
      </c>
      <c r="C1518" s="17">
        <v>25983</v>
      </c>
      <c r="L1518" s="17"/>
    </row>
    <row r="1519" spans="1:12" x14ac:dyDescent="0.25">
      <c r="A1519" s="16" t="s">
        <v>220</v>
      </c>
      <c r="B1519" s="16">
        <v>99</v>
      </c>
      <c r="C1519" s="17">
        <v>25983</v>
      </c>
      <c r="L1519" s="17"/>
    </row>
    <row r="1520" spans="1:12" x14ac:dyDescent="0.25">
      <c r="A1520" s="16" t="s">
        <v>220</v>
      </c>
      <c r="B1520" s="16">
        <v>120</v>
      </c>
      <c r="C1520" s="17">
        <v>25983</v>
      </c>
      <c r="L1520" s="17"/>
    </row>
    <row r="1521" spans="1:12" x14ac:dyDescent="0.25">
      <c r="A1521" s="16" t="s">
        <v>220</v>
      </c>
      <c r="B1521" s="16">
        <v>59</v>
      </c>
      <c r="C1521" s="17">
        <v>25974</v>
      </c>
      <c r="L1521" s="17"/>
    </row>
    <row r="1522" spans="1:12" x14ac:dyDescent="0.25">
      <c r="A1522" s="16" t="s">
        <v>220</v>
      </c>
      <c r="B1522" s="16">
        <v>115</v>
      </c>
      <c r="C1522" s="17">
        <v>25965</v>
      </c>
      <c r="L1522" s="17"/>
    </row>
    <row r="1523" spans="1:12" x14ac:dyDescent="0.25">
      <c r="A1523" s="16" t="s">
        <v>220</v>
      </c>
      <c r="B1523" s="16">
        <v>62</v>
      </c>
      <c r="C1523" s="17">
        <v>25965</v>
      </c>
      <c r="L1523" s="17"/>
    </row>
    <row r="1524" spans="1:12" x14ac:dyDescent="0.25">
      <c r="A1524" s="16" t="s">
        <v>220</v>
      </c>
      <c r="B1524" s="16">
        <v>55</v>
      </c>
      <c r="C1524" s="17">
        <v>25965</v>
      </c>
      <c r="L1524" s="17"/>
    </row>
    <row r="1525" spans="1:12" x14ac:dyDescent="0.25">
      <c r="A1525" s="16" t="s">
        <v>220</v>
      </c>
      <c r="B1525" s="16">
        <v>68</v>
      </c>
      <c r="C1525" s="17">
        <v>25965</v>
      </c>
      <c r="L1525" s="17"/>
    </row>
    <row r="1526" spans="1:12" x14ac:dyDescent="0.25">
      <c r="A1526" s="16" t="s">
        <v>220</v>
      </c>
      <c r="B1526" s="16">
        <v>62</v>
      </c>
      <c r="C1526" s="17">
        <v>25943</v>
      </c>
      <c r="L1526" s="17"/>
    </row>
    <row r="1527" spans="1:12" x14ac:dyDescent="0.25">
      <c r="A1527" s="16" t="s">
        <v>220</v>
      </c>
      <c r="B1527" s="16">
        <v>99</v>
      </c>
      <c r="C1527" s="17">
        <v>25934</v>
      </c>
      <c r="L1527" s="17"/>
    </row>
    <row r="1528" spans="1:12" x14ac:dyDescent="0.25">
      <c r="A1528" s="16" t="s">
        <v>220</v>
      </c>
      <c r="B1528" s="16">
        <v>125</v>
      </c>
      <c r="C1528" s="17">
        <v>25934</v>
      </c>
      <c r="L1528" s="17"/>
    </row>
    <row r="1529" spans="1:12" x14ac:dyDescent="0.25">
      <c r="A1529" s="16" t="s">
        <v>220</v>
      </c>
      <c r="B1529" s="16">
        <v>99</v>
      </c>
      <c r="C1529" s="17">
        <v>25934</v>
      </c>
      <c r="L1529" s="17"/>
    </row>
    <row r="1530" spans="1:12" x14ac:dyDescent="0.25">
      <c r="A1530" s="16" t="s">
        <v>220</v>
      </c>
      <c r="B1530" s="16">
        <v>119</v>
      </c>
      <c r="C1530" s="17">
        <v>25934</v>
      </c>
      <c r="L1530" s="17"/>
    </row>
    <row r="1531" spans="1:12" x14ac:dyDescent="0.25">
      <c r="A1531" s="16" t="s">
        <v>220</v>
      </c>
      <c r="B1531" s="16">
        <v>99</v>
      </c>
      <c r="C1531" s="17">
        <v>25934</v>
      </c>
      <c r="L1531" s="17"/>
    </row>
    <row r="1532" spans="1:12" x14ac:dyDescent="0.25">
      <c r="A1532" s="16" t="s">
        <v>220</v>
      </c>
      <c r="B1532" s="16">
        <v>99</v>
      </c>
      <c r="C1532" s="17">
        <v>25934</v>
      </c>
      <c r="L1532" s="17"/>
    </row>
    <row r="1533" spans="1:12" x14ac:dyDescent="0.25">
      <c r="A1533" s="16" t="s">
        <v>220</v>
      </c>
      <c r="B1533" s="16">
        <v>166</v>
      </c>
      <c r="C1533" s="17">
        <v>25934</v>
      </c>
      <c r="L1533" s="17"/>
    </row>
    <row r="1534" spans="1:12" x14ac:dyDescent="0.25">
      <c r="A1534" s="16" t="s">
        <v>220</v>
      </c>
      <c r="B1534" s="16">
        <v>64</v>
      </c>
      <c r="C1534" s="17">
        <v>25934</v>
      </c>
      <c r="L1534" s="17"/>
    </row>
    <row r="1535" spans="1:12" x14ac:dyDescent="0.25">
      <c r="A1535" s="16" t="s">
        <v>220</v>
      </c>
      <c r="B1535" s="16">
        <v>74</v>
      </c>
      <c r="C1535" s="17">
        <v>25932</v>
      </c>
      <c r="L1535" s="17"/>
    </row>
    <row r="1536" spans="1:12" x14ac:dyDescent="0.25">
      <c r="A1536" s="16" t="s">
        <v>220</v>
      </c>
      <c r="B1536" s="16">
        <v>151</v>
      </c>
      <c r="C1536" s="17">
        <v>25889</v>
      </c>
      <c r="L1536" s="17"/>
    </row>
    <row r="1537" spans="1:12" x14ac:dyDescent="0.25">
      <c r="A1537" s="16" t="s">
        <v>220</v>
      </c>
      <c r="B1537" s="16">
        <v>96</v>
      </c>
      <c r="C1537" s="17">
        <v>25882</v>
      </c>
      <c r="L1537" s="17"/>
    </row>
    <row r="1538" spans="1:12" x14ac:dyDescent="0.25">
      <c r="A1538" s="16" t="s">
        <v>220</v>
      </c>
      <c r="B1538" s="16">
        <v>114</v>
      </c>
      <c r="C1538" s="17">
        <v>25872</v>
      </c>
      <c r="L1538" s="17"/>
    </row>
    <row r="1539" spans="1:12" x14ac:dyDescent="0.25">
      <c r="A1539" s="16" t="s">
        <v>220</v>
      </c>
      <c r="B1539" s="16">
        <v>38</v>
      </c>
      <c r="C1539" s="17">
        <v>25860</v>
      </c>
      <c r="L1539" s="17"/>
    </row>
    <row r="1540" spans="1:12" x14ac:dyDescent="0.25">
      <c r="A1540" s="16" t="s">
        <v>220</v>
      </c>
      <c r="B1540" s="16">
        <v>99</v>
      </c>
      <c r="C1540" s="17">
        <v>25848</v>
      </c>
      <c r="L1540" s="17"/>
    </row>
    <row r="1541" spans="1:12" x14ac:dyDescent="0.25">
      <c r="A1541" s="16" t="s">
        <v>220</v>
      </c>
      <c r="B1541" s="16">
        <v>210</v>
      </c>
      <c r="C1541" s="17">
        <v>25836</v>
      </c>
      <c r="L1541" s="17"/>
    </row>
    <row r="1542" spans="1:12" x14ac:dyDescent="0.25">
      <c r="A1542" s="16" t="s">
        <v>220</v>
      </c>
      <c r="B1542" s="16">
        <v>176</v>
      </c>
      <c r="C1542" s="17">
        <v>25827</v>
      </c>
      <c r="L1542" s="17"/>
    </row>
    <row r="1543" spans="1:12" x14ac:dyDescent="0.25">
      <c r="A1543" s="16" t="s">
        <v>220</v>
      </c>
      <c r="B1543" s="16">
        <v>135</v>
      </c>
      <c r="C1543" s="17">
        <v>25815</v>
      </c>
      <c r="L1543" s="17"/>
    </row>
    <row r="1544" spans="1:12" x14ac:dyDescent="0.25">
      <c r="A1544" s="16" t="s">
        <v>220</v>
      </c>
      <c r="B1544" s="16">
        <v>99</v>
      </c>
      <c r="C1544" s="17">
        <v>25812</v>
      </c>
      <c r="L1544" s="17"/>
    </row>
    <row r="1545" spans="1:12" x14ac:dyDescent="0.25">
      <c r="A1545" s="16" t="s">
        <v>220</v>
      </c>
      <c r="B1545" s="16">
        <v>120</v>
      </c>
      <c r="C1545" s="17">
        <v>25807</v>
      </c>
      <c r="L1545" s="17"/>
    </row>
    <row r="1546" spans="1:12" x14ac:dyDescent="0.25">
      <c r="A1546" s="16" t="s">
        <v>220</v>
      </c>
      <c r="B1546" s="16">
        <v>99</v>
      </c>
      <c r="C1546" s="17">
        <v>25800</v>
      </c>
      <c r="L1546" s="17"/>
    </row>
    <row r="1547" spans="1:12" x14ac:dyDescent="0.25">
      <c r="A1547" s="16" t="s">
        <v>220</v>
      </c>
      <c r="B1547" s="16">
        <v>99</v>
      </c>
      <c r="C1547" s="17">
        <v>25781</v>
      </c>
      <c r="L1547" s="17"/>
    </row>
    <row r="1548" spans="1:12" x14ac:dyDescent="0.25">
      <c r="A1548" s="16" t="s">
        <v>220</v>
      </c>
      <c r="B1548" s="16">
        <v>104</v>
      </c>
      <c r="C1548" s="17">
        <v>25780</v>
      </c>
      <c r="L1548" s="17"/>
    </row>
    <row r="1549" spans="1:12" x14ac:dyDescent="0.25">
      <c r="A1549" s="16" t="s">
        <v>220</v>
      </c>
      <c r="B1549" s="16">
        <v>166</v>
      </c>
      <c r="C1549" s="17">
        <v>25778</v>
      </c>
      <c r="L1549" s="17"/>
    </row>
    <row r="1550" spans="1:12" x14ac:dyDescent="0.25">
      <c r="A1550" s="16" t="s">
        <v>220</v>
      </c>
      <c r="B1550" s="16">
        <v>99</v>
      </c>
      <c r="C1550" s="17">
        <v>25766</v>
      </c>
      <c r="L1550" s="17"/>
    </row>
    <row r="1551" spans="1:12" x14ac:dyDescent="0.25">
      <c r="A1551" s="16" t="s">
        <v>220</v>
      </c>
      <c r="B1551" s="16">
        <v>66</v>
      </c>
      <c r="C1551" s="17">
        <v>25764</v>
      </c>
      <c r="L1551" s="17"/>
    </row>
    <row r="1552" spans="1:12" x14ac:dyDescent="0.25">
      <c r="A1552" s="16" t="s">
        <v>220</v>
      </c>
      <c r="B1552" s="16">
        <v>180</v>
      </c>
      <c r="C1552" s="17">
        <v>25763</v>
      </c>
      <c r="L1552" s="17"/>
    </row>
    <row r="1553" spans="1:12" x14ac:dyDescent="0.25">
      <c r="A1553" s="16" t="s">
        <v>220</v>
      </c>
      <c r="B1553" s="16">
        <v>128</v>
      </c>
      <c r="C1553" s="17">
        <v>25758</v>
      </c>
      <c r="L1553" s="17"/>
    </row>
    <row r="1554" spans="1:12" x14ac:dyDescent="0.25">
      <c r="A1554" s="16" t="s">
        <v>220</v>
      </c>
      <c r="B1554" s="16">
        <v>180</v>
      </c>
      <c r="C1554" s="17">
        <v>25755</v>
      </c>
      <c r="L1554" s="17"/>
    </row>
    <row r="1555" spans="1:12" x14ac:dyDescent="0.25">
      <c r="A1555" s="16" t="s">
        <v>220</v>
      </c>
      <c r="B1555" s="16">
        <v>88</v>
      </c>
      <c r="C1555" s="17">
        <v>25743</v>
      </c>
      <c r="L1555" s="17"/>
    </row>
    <row r="1556" spans="1:12" x14ac:dyDescent="0.25">
      <c r="A1556" s="16" t="s">
        <v>220</v>
      </c>
      <c r="B1556" s="16">
        <v>170</v>
      </c>
      <c r="C1556" s="17">
        <v>25739</v>
      </c>
      <c r="L1556" s="17"/>
    </row>
    <row r="1557" spans="1:12" x14ac:dyDescent="0.25">
      <c r="A1557" s="16" t="s">
        <v>220</v>
      </c>
      <c r="B1557" s="16">
        <v>144</v>
      </c>
      <c r="C1557" s="17">
        <v>25720</v>
      </c>
      <c r="L1557" s="17"/>
    </row>
    <row r="1558" spans="1:12" x14ac:dyDescent="0.25">
      <c r="A1558" s="16" t="s">
        <v>220</v>
      </c>
      <c r="B1558" s="16">
        <v>99</v>
      </c>
      <c r="C1558" s="17">
        <v>25720</v>
      </c>
      <c r="L1558" s="17"/>
    </row>
    <row r="1559" spans="1:12" x14ac:dyDescent="0.25">
      <c r="A1559" s="16" t="s">
        <v>220</v>
      </c>
      <c r="B1559" s="16">
        <v>68</v>
      </c>
      <c r="C1559" s="17">
        <v>25701</v>
      </c>
      <c r="L1559" s="17"/>
    </row>
    <row r="1560" spans="1:12" x14ac:dyDescent="0.25">
      <c r="A1560" s="16" t="s">
        <v>220</v>
      </c>
      <c r="B1560" s="16">
        <v>106</v>
      </c>
      <c r="C1560" s="17">
        <v>25699</v>
      </c>
      <c r="L1560" s="17"/>
    </row>
    <row r="1561" spans="1:12" x14ac:dyDescent="0.25">
      <c r="A1561" s="16" t="s">
        <v>220</v>
      </c>
      <c r="B1561" s="16">
        <v>152</v>
      </c>
      <c r="C1561" s="17">
        <v>25694</v>
      </c>
      <c r="L1561" s="17"/>
    </row>
    <row r="1562" spans="1:12" x14ac:dyDescent="0.25">
      <c r="A1562" s="16" t="s">
        <v>220</v>
      </c>
      <c r="B1562" s="16">
        <v>199</v>
      </c>
      <c r="C1562" s="17">
        <v>25692</v>
      </c>
      <c r="L1562" s="17"/>
    </row>
    <row r="1563" spans="1:12" x14ac:dyDescent="0.25">
      <c r="A1563" s="16" t="s">
        <v>220</v>
      </c>
      <c r="B1563" s="16">
        <v>94</v>
      </c>
      <c r="C1563" s="17">
        <v>25659</v>
      </c>
      <c r="L1563" s="17"/>
    </row>
    <row r="1564" spans="1:12" x14ac:dyDescent="0.25">
      <c r="A1564" s="16" t="s">
        <v>220</v>
      </c>
      <c r="B1564" s="16">
        <v>59</v>
      </c>
      <c r="C1564" s="17">
        <v>25659</v>
      </c>
      <c r="L1564" s="17"/>
    </row>
    <row r="1565" spans="1:12" x14ac:dyDescent="0.25">
      <c r="A1565" s="16" t="s">
        <v>220</v>
      </c>
      <c r="B1565" s="16">
        <v>59</v>
      </c>
      <c r="C1565" s="17">
        <v>25651</v>
      </c>
      <c r="L1565" s="17"/>
    </row>
    <row r="1566" spans="1:12" x14ac:dyDescent="0.25">
      <c r="A1566" s="16" t="s">
        <v>220</v>
      </c>
      <c r="B1566" s="16">
        <v>133</v>
      </c>
      <c r="C1566" s="17">
        <v>25633</v>
      </c>
      <c r="L1566" s="17"/>
    </row>
    <row r="1567" spans="1:12" x14ac:dyDescent="0.25">
      <c r="A1567" s="16" t="s">
        <v>220</v>
      </c>
      <c r="B1567" s="16">
        <v>99</v>
      </c>
      <c r="C1567" s="17">
        <v>25631</v>
      </c>
      <c r="L1567" s="17"/>
    </row>
    <row r="1568" spans="1:12" x14ac:dyDescent="0.25">
      <c r="A1568" s="16" t="s">
        <v>220</v>
      </c>
      <c r="B1568" s="16">
        <v>99</v>
      </c>
      <c r="C1568" s="17">
        <v>25624</v>
      </c>
      <c r="L1568" s="17"/>
    </row>
    <row r="1569" spans="1:12" x14ac:dyDescent="0.25">
      <c r="A1569" s="16" t="s">
        <v>220</v>
      </c>
      <c r="B1569" s="16">
        <v>120</v>
      </c>
      <c r="C1569" s="17">
        <v>25615</v>
      </c>
      <c r="L1569" s="17"/>
    </row>
    <row r="1570" spans="1:12" x14ac:dyDescent="0.25">
      <c r="A1570" s="16" t="s">
        <v>220</v>
      </c>
      <c r="B1570" s="16">
        <v>49</v>
      </c>
      <c r="C1570" s="17">
        <v>25612</v>
      </c>
      <c r="L1570" s="17"/>
    </row>
    <row r="1571" spans="1:12" x14ac:dyDescent="0.25">
      <c r="A1571" s="16" t="s">
        <v>220</v>
      </c>
      <c r="B1571" s="16">
        <v>80</v>
      </c>
      <c r="C1571" s="17">
        <v>25610</v>
      </c>
      <c r="L1571" s="17"/>
    </row>
    <row r="1572" spans="1:12" x14ac:dyDescent="0.25">
      <c r="A1572" s="16" t="s">
        <v>220</v>
      </c>
      <c r="B1572" s="16">
        <v>99</v>
      </c>
      <c r="C1572" s="17">
        <v>25587</v>
      </c>
      <c r="L1572" s="17"/>
    </row>
    <row r="1573" spans="1:12" x14ac:dyDescent="0.25">
      <c r="A1573" s="16" t="s">
        <v>220</v>
      </c>
      <c r="B1573" s="16">
        <v>83</v>
      </c>
      <c r="C1573" s="17">
        <v>25575</v>
      </c>
      <c r="L1573" s="17"/>
    </row>
    <row r="1574" spans="1:12" x14ac:dyDescent="0.25">
      <c r="A1574" s="16" t="s">
        <v>220</v>
      </c>
      <c r="B1574" s="16">
        <v>130</v>
      </c>
      <c r="C1574" s="17">
        <v>25569</v>
      </c>
      <c r="L1574" s="17"/>
    </row>
    <row r="1575" spans="1:12" x14ac:dyDescent="0.25">
      <c r="A1575" s="16" t="s">
        <v>220</v>
      </c>
      <c r="B1575" s="16">
        <v>79</v>
      </c>
      <c r="C1575" s="17">
        <v>25569</v>
      </c>
      <c r="L1575" s="17"/>
    </row>
    <row r="1576" spans="1:12" x14ac:dyDescent="0.25">
      <c r="A1576" s="16" t="s">
        <v>220</v>
      </c>
      <c r="B1576" s="16">
        <v>120</v>
      </c>
      <c r="C1576" s="17">
        <v>25567</v>
      </c>
      <c r="L1576" s="17"/>
    </row>
    <row r="1577" spans="1:12" x14ac:dyDescent="0.25">
      <c r="A1577" s="16" t="s">
        <v>220</v>
      </c>
      <c r="B1577" s="16">
        <v>98</v>
      </c>
      <c r="C1577" s="17">
        <v>25559</v>
      </c>
      <c r="L1577" s="17"/>
    </row>
    <row r="1578" spans="1:12" x14ac:dyDescent="0.25">
      <c r="A1578" s="16" t="s">
        <v>220</v>
      </c>
      <c r="B1578" s="16">
        <v>133</v>
      </c>
      <c r="C1578" s="17">
        <v>25538</v>
      </c>
      <c r="L1578" s="17"/>
    </row>
    <row r="1579" spans="1:12" x14ac:dyDescent="0.25">
      <c r="A1579" s="16" t="s">
        <v>220</v>
      </c>
      <c r="B1579" s="16">
        <v>98</v>
      </c>
      <c r="C1579" s="17">
        <v>25527</v>
      </c>
      <c r="L1579" s="17"/>
    </row>
    <row r="1580" spans="1:12" x14ac:dyDescent="0.25">
      <c r="A1580" s="16" t="s">
        <v>220</v>
      </c>
      <c r="B1580" s="16">
        <v>98</v>
      </c>
      <c r="C1580" s="17">
        <v>25517</v>
      </c>
      <c r="L1580" s="17"/>
    </row>
    <row r="1581" spans="1:12" x14ac:dyDescent="0.25">
      <c r="A1581" s="16" t="s">
        <v>220</v>
      </c>
      <c r="B1581" s="16">
        <v>48</v>
      </c>
      <c r="C1581" s="17">
        <v>25508</v>
      </c>
      <c r="L1581" s="17"/>
    </row>
    <row r="1582" spans="1:12" x14ac:dyDescent="0.25">
      <c r="A1582" s="16" t="s">
        <v>220</v>
      </c>
      <c r="B1582" s="16">
        <v>99</v>
      </c>
      <c r="C1582" s="17">
        <v>25508</v>
      </c>
      <c r="L1582" s="17"/>
    </row>
    <row r="1583" spans="1:12" x14ac:dyDescent="0.25">
      <c r="A1583" s="16" t="s">
        <v>220</v>
      </c>
      <c r="B1583" s="16">
        <v>49</v>
      </c>
      <c r="C1583" s="17">
        <v>25508</v>
      </c>
      <c r="L1583" s="17"/>
    </row>
    <row r="1584" spans="1:12" x14ac:dyDescent="0.25">
      <c r="A1584" s="16" t="s">
        <v>220</v>
      </c>
      <c r="B1584" s="16">
        <v>140</v>
      </c>
      <c r="C1584" s="17">
        <v>25500</v>
      </c>
      <c r="L1584" s="17"/>
    </row>
    <row r="1585" spans="1:12" x14ac:dyDescent="0.25">
      <c r="A1585" s="16" t="s">
        <v>220</v>
      </c>
      <c r="B1585" s="16">
        <v>94</v>
      </c>
      <c r="C1585" s="17">
        <v>25493</v>
      </c>
      <c r="L1585" s="17"/>
    </row>
    <row r="1586" spans="1:12" x14ac:dyDescent="0.25">
      <c r="A1586" s="16" t="s">
        <v>220</v>
      </c>
      <c r="B1586" s="16">
        <v>94</v>
      </c>
      <c r="C1586" s="17">
        <v>25490</v>
      </c>
      <c r="L1586" s="17"/>
    </row>
    <row r="1587" spans="1:12" x14ac:dyDescent="0.25">
      <c r="A1587" s="16" t="s">
        <v>220</v>
      </c>
      <c r="B1587" s="16">
        <v>194</v>
      </c>
      <c r="C1587" s="17">
        <v>25486</v>
      </c>
      <c r="L1587" s="17"/>
    </row>
    <row r="1588" spans="1:12" x14ac:dyDescent="0.25">
      <c r="A1588" s="16" t="s">
        <v>220</v>
      </c>
      <c r="B1588" s="16">
        <v>118</v>
      </c>
      <c r="C1588" s="17">
        <v>25477</v>
      </c>
      <c r="L1588" s="17"/>
    </row>
    <row r="1589" spans="1:12" x14ac:dyDescent="0.25">
      <c r="A1589" s="16" t="s">
        <v>220</v>
      </c>
      <c r="B1589" s="16">
        <v>133</v>
      </c>
      <c r="C1589" s="17">
        <v>25477</v>
      </c>
      <c r="L1589" s="17"/>
    </row>
    <row r="1590" spans="1:12" x14ac:dyDescent="0.25">
      <c r="A1590" s="16" t="s">
        <v>220</v>
      </c>
      <c r="B1590" s="16">
        <v>91</v>
      </c>
      <c r="C1590" s="17">
        <v>25469</v>
      </c>
      <c r="L1590" s="17"/>
    </row>
    <row r="1591" spans="1:12" x14ac:dyDescent="0.25">
      <c r="A1591" s="16" t="s">
        <v>220</v>
      </c>
      <c r="B1591" s="16">
        <v>177</v>
      </c>
      <c r="C1591" s="17">
        <v>25463</v>
      </c>
      <c r="L1591" s="17"/>
    </row>
    <row r="1592" spans="1:12" x14ac:dyDescent="0.25">
      <c r="A1592" s="16" t="s">
        <v>220</v>
      </c>
      <c r="B1592" s="16">
        <v>98</v>
      </c>
      <c r="C1592" s="17">
        <v>25461</v>
      </c>
      <c r="L1592" s="17"/>
    </row>
    <row r="1593" spans="1:12" x14ac:dyDescent="0.25">
      <c r="A1593" s="16" t="s">
        <v>220</v>
      </c>
      <c r="B1593" s="16">
        <v>99</v>
      </c>
      <c r="C1593" s="17">
        <v>25451</v>
      </c>
      <c r="L1593" s="17"/>
    </row>
    <row r="1594" spans="1:12" x14ac:dyDescent="0.25">
      <c r="A1594" s="16" t="s">
        <v>220</v>
      </c>
      <c r="B1594" s="16">
        <v>99</v>
      </c>
      <c r="C1594" s="17">
        <v>25449</v>
      </c>
      <c r="L1594" s="17"/>
    </row>
    <row r="1595" spans="1:12" x14ac:dyDescent="0.25">
      <c r="A1595" s="16" t="s">
        <v>220</v>
      </c>
      <c r="B1595" s="16">
        <v>48</v>
      </c>
      <c r="C1595" s="17">
        <v>25447</v>
      </c>
      <c r="L1595" s="17"/>
    </row>
    <row r="1596" spans="1:12" x14ac:dyDescent="0.25">
      <c r="A1596" s="16" t="s">
        <v>220</v>
      </c>
      <c r="B1596" s="16">
        <v>99</v>
      </c>
      <c r="C1596" s="17">
        <v>25426</v>
      </c>
      <c r="L1596" s="17"/>
    </row>
    <row r="1597" spans="1:12" x14ac:dyDescent="0.25">
      <c r="A1597" s="16" t="s">
        <v>220</v>
      </c>
      <c r="B1597" s="16">
        <v>71</v>
      </c>
      <c r="C1597" s="17">
        <v>25416</v>
      </c>
      <c r="L1597" s="17"/>
    </row>
    <row r="1598" spans="1:12" x14ac:dyDescent="0.25">
      <c r="A1598" s="16" t="s">
        <v>220</v>
      </c>
      <c r="B1598" s="16">
        <v>71</v>
      </c>
      <c r="C1598" s="17">
        <v>25415</v>
      </c>
      <c r="L1598" s="17"/>
    </row>
    <row r="1599" spans="1:12" x14ac:dyDescent="0.25">
      <c r="A1599" s="16" t="s">
        <v>220</v>
      </c>
      <c r="B1599" s="16">
        <v>70</v>
      </c>
      <c r="C1599" s="17">
        <v>25400</v>
      </c>
      <c r="L1599" s="17"/>
    </row>
    <row r="1600" spans="1:12" x14ac:dyDescent="0.25">
      <c r="A1600" s="16" t="s">
        <v>220</v>
      </c>
      <c r="B1600" s="16">
        <v>94</v>
      </c>
      <c r="C1600" s="17">
        <v>25391</v>
      </c>
      <c r="L1600" s="17"/>
    </row>
    <row r="1601" spans="1:12" x14ac:dyDescent="0.25">
      <c r="A1601" s="16" t="s">
        <v>220</v>
      </c>
      <c r="B1601" s="16">
        <v>138</v>
      </c>
      <c r="C1601" s="17">
        <v>25385</v>
      </c>
      <c r="L1601" s="17"/>
    </row>
    <row r="1602" spans="1:12" x14ac:dyDescent="0.25">
      <c r="A1602" s="16" t="s">
        <v>220</v>
      </c>
      <c r="B1602" s="16">
        <v>52</v>
      </c>
      <c r="C1602" s="17">
        <v>25385</v>
      </c>
      <c r="L1602" s="17"/>
    </row>
    <row r="1603" spans="1:12" x14ac:dyDescent="0.25">
      <c r="A1603" s="16" t="s">
        <v>220</v>
      </c>
      <c r="B1603" s="16">
        <v>52</v>
      </c>
      <c r="C1603" s="17">
        <v>25377</v>
      </c>
      <c r="L1603" s="17"/>
    </row>
    <row r="1604" spans="1:12" x14ac:dyDescent="0.25">
      <c r="A1604" s="16" t="s">
        <v>220</v>
      </c>
      <c r="B1604" s="16">
        <v>50</v>
      </c>
      <c r="C1604" s="17">
        <v>25372</v>
      </c>
      <c r="L1604" s="17"/>
    </row>
    <row r="1605" spans="1:12" x14ac:dyDescent="0.25">
      <c r="A1605" s="16" t="s">
        <v>220</v>
      </c>
      <c r="B1605" s="16">
        <v>81</v>
      </c>
      <c r="C1605" s="17">
        <v>25372</v>
      </c>
      <c r="L1605" s="17"/>
    </row>
    <row r="1606" spans="1:12" x14ac:dyDescent="0.25">
      <c r="A1606" s="16" t="s">
        <v>220</v>
      </c>
      <c r="B1606" s="16">
        <v>99</v>
      </c>
      <c r="C1606" s="17">
        <v>25358</v>
      </c>
      <c r="L1606" s="17"/>
    </row>
    <row r="1607" spans="1:12" x14ac:dyDescent="0.25">
      <c r="A1607" s="16" t="s">
        <v>220</v>
      </c>
      <c r="B1607" s="16">
        <v>92</v>
      </c>
      <c r="C1607" s="17">
        <v>25355</v>
      </c>
      <c r="L1607" s="17"/>
    </row>
    <row r="1608" spans="1:12" x14ac:dyDescent="0.25">
      <c r="A1608" s="16" t="s">
        <v>220</v>
      </c>
      <c r="B1608" s="16">
        <v>134</v>
      </c>
      <c r="C1608" s="17">
        <v>25355</v>
      </c>
      <c r="L1608" s="17"/>
    </row>
    <row r="1609" spans="1:12" x14ac:dyDescent="0.25">
      <c r="A1609" s="16" t="s">
        <v>220</v>
      </c>
      <c r="B1609" s="16">
        <v>80</v>
      </c>
      <c r="C1609" s="17">
        <v>25355</v>
      </c>
      <c r="L1609" s="17"/>
    </row>
    <row r="1610" spans="1:12" x14ac:dyDescent="0.25">
      <c r="A1610" s="16" t="s">
        <v>220</v>
      </c>
      <c r="B1610" s="16">
        <v>78</v>
      </c>
      <c r="C1610" s="17">
        <v>25355</v>
      </c>
      <c r="L1610" s="17"/>
    </row>
    <row r="1611" spans="1:12" x14ac:dyDescent="0.25">
      <c r="A1611" s="16" t="s">
        <v>220</v>
      </c>
      <c r="B1611" s="16">
        <v>99</v>
      </c>
      <c r="C1611" s="17">
        <v>25355</v>
      </c>
      <c r="L1611" s="17"/>
    </row>
    <row r="1612" spans="1:12" x14ac:dyDescent="0.25">
      <c r="A1612" s="16" t="s">
        <v>220</v>
      </c>
      <c r="B1612" s="16">
        <v>77</v>
      </c>
      <c r="C1612" s="17">
        <v>25355</v>
      </c>
      <c r="L1612" s="17"/>
    </row>
    <row r="1613" spans="1:12" x14ac:dyDescent="0.25">
      <c r="A1613" s="16" t="s">
        <v>220</v>
      </c>
      <c r="B1613" s="16">
        <v>74</v>
      </c>
      <c r="C1613" s="17">
        <v>25352</v>
      </c>
      <c r="L1613" s="17"/>
    </row>
    <row r="1614" spans="1:12" x14ac:dyDescent="0.25">
      <c r="A1614" s="16" t="s">
        <v>220</v>
      </c>
      <c r="B1614" s="16">
        <v>120</v>
      </c>
      <c r="C1614" s="17">
        <v>25346</v>
      </c>
      <c r="L1614" s="17"/>
    </row>
    <row r="1615" spans="1:12" x14ac:dyDescent="0.25">
      <c r="A1615" s="16" t="s">
        <v>220</v>
      </c>
      <c r="B1615" s="16">
        <v>90</v>
      </c>
      <c r="C1615" s="17">
        <v>25345</v>
      </c>
      <c r="L1615" s="17"/>
    </row>
    <row r="1616" spans="1:12" x14ac:dyDescent="0.25">
      <c r="A1616" s="16" t="s">
        <v>220</v>
      </c>
      <c r="B1616" s="16">
        <v>201</v>
      </c>
      <c r="C1616" s="17">
        <v>25328</v>
      </c>
      <c r="L1616" s="17"/>
    </row>
    <row r="1617" spans="1:12" x14ac:dyDescent="0.25">
      <c r="A1617" s="16" t="s">
        <v>220</v>
      </c>
      <c r="B1617" s="16">
        <v>59</v>
      </c>
      <c r="C1617" s="17">
        <v>25324</v>
      </c>
      <c r="L1617" s="17"/>
    </row>
    <row r="1618" spans="1:12" x14ac:dyDescent="0.25">
      <c r="A1618" s="16" t="s">
        <v>220</v>
      </c>
      <c r="B1618" s="16">
        <v>99</v>
      </c>
      <c r="C1618" s="17">
        <v>25311</v>
      </c>
      <c r="L1618" s="17"/>
    </row>
    <row r="1619" spans="1:12" x14ac:dyDescent="0.25">
      <c r="A1619" s="16" t="s">
        <v>220</v>
      </c>
      <c r="B1619" s="16">
        <v>99</v>
      </c>
      <c r="C1619" s="17">
        <v>25294</v>
      </c>
      <c r="L1619" s="17"/>
    </row>
    <row r="1620" spans="1:12" x14ac:dyDescent="0.25">
      <c r="A1620" s="16" t="s">
        <v>220</v>
      </c>
      <c r="B1620" s="16">
        <v>99</v>
      </c>
      <c r="C1620" s="17">
        <v>25294</v>
      </c>
      <c r="L1620" s="17"/>
    </row>
    <row r="1621" spans="1:12" x14ac:dyDescent="0.25">
      <c r="A1621" s="16" t="s">
        <v>220</v>
      </c>
      <c r="B1621" s="16">
        <v>99</v>
      </c>
      <c r="C1621" s="17">
        <v>25283</v>
      </c>
      <c r="L1621" s="17"/>
    </row>
    <row r="1622" spans="1:12" x14ac:dyDescent="0.25">
      <c r="A1622" s="16" t="s">
        <v>220</v>
      </c>
      <c r="B1622" s="16">
        <v>72</v>
      </c>
      <c r="C1622" s="17">
        <v>25282</v>
      </c>
      <c r="L1622" s="17"/>
    </row>
    <row r="1623" spans="1:12" x14ac:dyDescent="0.25">
      <c r="A1623" s="16" t="s">
        <v>220</v>
      </c>
      <c r="B1623" s="16">
        <v>196</v>
      </c>
      <c r="C1623" s="17">
        <v>25261</v>
      </c>
      <c r="L1623" s="17"/>
    </row>
    <row r="1624" spans="1:12" x14ac:dyDescent="0.25">
      <c r="A1624" s="16" t="s">
        <v>220</v>
      </c>
      <c r="B1624" s="16">
        <v>299</v>
      </c>
      <c r="C1624" s="17">
        <v>25251</v>
      </c>
      <c r="L1624" s="17"/>
    </row>
    <row r="1625" spans="1:12" x14ac:dyDescent="0.25">
      <c r="A1625" s="16" t="s">
        <v>220</v>
      </c>
      <c r="B1625" s="16">
        <v>67</v>
      </c>
      <c r="C1625" s="17">
        <v>25244</v>
      </c>
      <c r="L1625" s="17"/>
    </row>
    <row r="1626" spans="1:12" x14ac:dyDescent="0.25">
      <c r="A1626" s="16" t="s">
        <v>220</v>
      </c>
      <c r="B1626" s="16">
        <v>85</v>
      </c>
      <c r="C1626" s="17">
        <v>25235</v>
      </c>
      <c r="L1626" s="17"/>
    </row>
    <row r="1627" spans="1:12" x14ac:dyDescent="0.25">
      <c r="A1627" s="16" t="s">
        <v>220</v>
      </c>
      <c r="B1627" s="16">
        <v>75</v>
      </c>
      <c r="C1627" s="17">
        <v>25235</v>
      </c>
      <c r="L1627" s="17"/>
    </row>
    <row r="1628" spans="1:12" x14ac:dyDescent="0.25">
      <c r="A1628" s="16" t="s">
        <v>220</v>
      </c>
      <c r="B1628" s="16">
        <v>121</v>
      </c>
      <c r="C1628" s="17">
        <v>25223</v>
      </c>
      <c r="L1628" s="17"/>
    </row>
    <row r="1629" spans="1:12" x14ac:dyDescent="0.25">
      <c r="A1629" s="16" t="s">
        <v>220</v>
      </c>
      <c r="B1629" s="16">
        <v>51</v>
      </c>
      <c r="C1629" s="17">
        <v>25204</v>
      </c>
      <c r="L1629" s="17"/>
    </row>
    <row r="1630" spans="1:12" x14ac:dyDescent="0.25">
      <c r="A1630" s="16" t="s">
        <v>220</v>
      </c>
      <c r="B1630" s="16">
        <v>102</v>
      </c>
      <c r="C1630" s="17">
        <v>25204</v>
      </c>
      <c r="L1630" s="17"/>
    </row>
    <row r="1631" spans="1:12" x14ac:dyDescent="0.25">
      <c r="A1631" s="16" t="s">
        <v>220</v>
      </c>
      <c r="B1631" s="16">
        <v>93</v>
      </c>
      <c r="C1631" s="17">
        <v>25189</v>
      </c>
      <c r="L1631" s="17"/>
    </row>
    <row r="1632" spans="1:12" x14ac:dyDescent="0.25">
      <c r="A1632" s="16" t="s">
        <v>220</v>
      </c>
      <c r="B1632" s="16">
        <v>124</v>
      </c>
      <c r="C1632" s="17">
        <v>25182</v>
      </c>
      <c r="L1632" s="17"/>
    </row>
    <row r="1633" spans="1:12" x14ac:dyDescent="0.25">
      <c r="A1633" s="16" t="s">
        <v>220</v>
      </c>
      <c r="B1633" s="16">
        <v>128</v>
      </c>
      <c r="C1633" s="17">
        <v>25182</v>
      </c>
      <c r="L1633" s="17"/>
    </row>
    <row r="1634" spans="1:12" x14ac:dyDescent="0.25">
      <c r="A1634" s="16" t="s">
        <v>220</v>
      </c>
      <c r="B1634" s="16">
        <v>121</v>
      </c>
      <c r="C1634" s="17">
        <v>25169</v>
      </c>
      <c r="L1634" s="17"/>
    </row>
    <row r="1635" spans="1:12" x14ac:dyDescent="0.25">
      <c r="A1635" s="16" t="s">
        <v>220</v>
      </c>
      <c r="B1635" s="16">
        <v>131</v>
      </c>
      <c r="C1635" s="17">
        <v>25164</v>
      </c>
      <c r="L1635" s="17"/>
    </row>
    <row r="1636" spans="1:12" x14ac:dyDescent="0.25">
      <c r="A1636" s="16" t="s">
        <v>220</v>
      </c>
      <c r="B1636" s="16">
        <v>99</v>
      </c>
      <c r="C1636" s="17">
        <v>25149</v>
      </c>
      <c r="L1636" s="17"/>
    </row>
    <row r="1637" spans="1:12" x14ac:dyDescent="0.25">
      <c r="A1637" s="16" t="s">
        <v>220</v>
      </c>
      <c r="B1637" s="16">
        <v>99</v>
      </c>
      <c r="C1637" s="17">
        <v>25133</v>
      </c>
      <c r="L1637" s="17"/>
    </row>
    <row r="1638" spans="1:12" x14ac:dyDescent="0.25">
      <c r="A1638" s="16" t="s">
        <v>220</v>
      </c>
      <c r="B1638" s="16">
        <v>121</v>
      </c>
      <c r="C1638" s="17">
        <v>25132</v>
      </c>
      <c r="L1638" s="17"/>
    </row>
    <row r="1639" spans="1:12" x14ac:dyDescent="0.25">
      <c r="A1639" s="16" t="s">
        <v>220</v>
      </c>
      <c r="B1639" s="16">
        <v>95</v>
      </c>
      <c r="C1639" s="17">
        <v>25112</v>
      </c>
      <c r="L1639" s="17"/>
    </row>
    <row r="1640" spans="1:12" x14ac:dyDescent="0.25">
      <c r="A1640" s="16" t="s">
        <v>220</v>
      </c>
      <c r="B1640" s="16">
        <v>60</v>
      </c>
      <c r="C1640" s="17">
        <v>25098</v>
      </c>
      <c r="L1640" s="17"/>
    </row>
    <row r="1641" spans="1:12" x14ac:dyDescent="0.25">
      <c r="A1641" s="16" t="s">
        <v>220</v>
      </c>
      <c r="B1641" s="16">
        <v>68</v>
      </c>
      <c r="C1641" s="17">
        <v>25082</v>
      </c>
      <c r="L1641" s="17"/>
    </row>
    <row r="1642" spans="1:12" x14ac:dyDescent="0.25">
      <c r="A1642" s="16" t="s">
        <v>220</v>
      </c>
      <c r="B1642" s="16">
        <v>102</v>
      </c>
      <c r="C1642" s="17">
        <v>25082</v>
      </c>
      <c r="L1642" s="17"/>
    </row>
    <row r="1643" spans="1:12" x14ac:dyDescent="0.25">
      <c r="A1643" s="16" t="s">
        <v>220</v>
      </c>
      <c r="B1643" s="16">
        <v>99</v>
      </c>
      <c r="C1643" s="17">
        <v>25082</v>
      </c>
      <c r="L1643" s="17"/>
    </row>
    <row r="1644" spans="1:12" x14ac:dyDescent="0.25">
      <c r="A1644" s="16" t="s">
        <v>220</v>
      </c>
      <c r="B1644" s="16">
        <v>104</v>
      </c>
      <c r="C1644" s="17">
        <v>25080</v>
      </c>
      <c r="L1644" s="17"/>
    </row>
    <row r="1645" spans="1:12" x14ac:dyDescent="0.25">
      <c r="A1645" s="16" t="s">
        <v>220</v>
      </c>
      <c r="B1645" s="16">
        <v>97</v>
      </c>
      <c r="C1645" s="17">
        <v>25071</v>
      </c>
      <c r="L1645" s="17"/>
    </row>
    <row r="1646" spans="1:12" x14ac:dyDescent="0.25">
      <c r="A1646" s="16" t="s">
        <v>220</v>
      </c>
      <c r="B1646" s="16">
        <v>95</v>
      </c>
      <c r="C1646" s="17">
        <v>25059</v>
      </c>
      <c r="L1646" s="17"/>
    </row>
    <row r="1647" spans="1:12" x14ac:dyDescent="0.25">
      <c r="A1647" s="16" t="s">
        <v>220</v>
      </c>
      <c r="B1647" s="16">
        <v>98</v>
      </c>
      <c r="C1647" s="17">
        <v>25051</v>
      </c>
      <c r="L1647" s="17"/>
    </row>
    <row r="1648" spans="1:12" x14ac:dyDescent="0.25">
      <c r="A1648" s="16" t="s">
        <v>220</v>
      </c>
      <c r="B1648" s="16">
        <v>99</v>
      </c>
      <c r="C1648" s="17">
        <v>25020</v>
      </c>
      <c r="L1648" s="17"/>
    </row>
    <row r="1649" spans="1:12" x14ac:dyDescent="0.25">
      <c r="A1649" s="16" t="s">
        <v>220</v>
      </c>
      <c r="B1649" s="16">
        <v>49</v>
      </c>
      <c r="C1649" s="17">
        <v>25020</v>
      </c>
      <c r="L1649" s="17"/>
    </row>
    <row r="1650" spans="1:12" x14ac:dyDescent="0.25">
      <c r="A1650" s="16" t="s">
        <v>220</v>
      </c>
      <c r="B1650" s="16">
        <v>119</v>
      </c>
      <c r="C1650" s="17">
        <v>25020</v>
      </c>
      <c r="L1650" s="17"/>
    </row>
    <row r="1651" spans="1:12" x14ac:dyDescent="0.25">
      <c r="A1651" s="16" t="s">
        <v>220</v>
      </c>
      <c r="B1651" s="16">
        <v>44</v>
      </c>
      <c r="C1651" s="17">
        <v>24987</v>
      </c>
      <c r="L1651" s="17"/>
    </row>
    <row r="1652" spans="1:12" x14ac:dyDescent="0.25">
      <c r="A1652" s="16" t="s">
        <v>220</v>
      </c>
      <c r="B1652" s="16">
        <v>201</v>
      </c>
      <c r="C1652" s="17">
        <v>24980</v>
      </c>
      <c r="L1652" s="17"/>
    </row>
    <row r="1653" spans="1:12" x14ac:dyDescent="0.25">
      <c r="A1653" s="16" t="s">
        <v>220</v>
      </c>
      <c r="B1653" s="16">
        <v>59</v>
      </c>
      <c r="C1653" s="17">
        <v>24959</v>
      </c>
      <c r="L1653" s="17"/>
    </row>
    <row r="1654" spans="1:12" x14ac:dyDescent="0.25">
      <c r="A1654" s="16" t="s">
        <v>220</v>
      </c>
      <c r="B1654" s="16">
        <v>99</v>
      </c>
      <c r="C1654" s="17">
        <v>24938</v>
      </c>
      <c r="L1654" s="17"/>
    </row>
    <row r="1655" spans="1:12" x14ac:dyDescent="0.25">
      <c r="A1655" s="16" t="s">
        <v>220</v>
      </c>
      <c r="B1655" s="16">
        <v>43</v>
      </c>
      <c r="C1655" s="17">
        <v>24931</v>
      </c>
      <c r="L1655" s="17"/>
    </row>
    <row r="1656" spans="1:12" x14ac:dyDescent="0.25">
      <c r="A1656" s="16" t="s">
        <v>220</v>
      </c>
      <c r="B1656" s="16">
        <v>99</v>
      </c>
      <c r="C1656" s="17">
        <v>24930</v>
      </c>
      <c r="L1656" s="17"/>
    </row>
    <row r="1657" spans="1:12" x14ac:dyDescent="0.25">
      <c r="A1657" s="16" t="s">
        <v>220</v>
      </c>
      <c r="B1657" s="16">
        <v>90</v>
      </c>
      <c r="C1657" s="17">
        <v>24928</v>
      </c>
      <c r="L1657" s="17"/>
    </row>
    <row r="1658" spans="1:12" x14ac:dyDescent="0.25">
      <c r="A1658" s="16" t="s">
        <v>220</v>
      </c>
      <c r="B1658" s="16">
        <v>48</v>
      </c>
      <c r="C1658" s="17">
        <v>24926</v>
      </c>
      <c r="L1658" s="17"/>
    </row>
    <row r="1659" spans="1:12" x14ac:dyDescent="0.25">
      <c r="A1659" s="16" t="s">
        <v>220</v>
      </c>
      <c r="B1659" s="16">
        <v>140</v>
      </c>
      <c r="C1659" s="17">
        <v>24923</v>
      </c>
      <c r="L1659" s="17"/>
    </row>
    <row r="1660" spans="1:12" x14ac:dyDescent="0.25">
      <c r="A1660" s="16" t="s">
        <v>220</v>
      </c>
      <c r="B1660" s="16">
        <v>59</v>
      </c>
      <c r="C1660" s="17">
        <v>24919</v>
      </c>
      <c r="L1660" s="17"/>
    </row>
    <row r="1661" spans="1:12" x14ac:dyDescent="0.25">
      <c r="A1661" s="16" t="s">
        <v>220</v>
      </c>
      <c r="B1661" s="16">
        <v>99</v>
      </c>
      <c r="C1661" s="17">
        <v>24919</v>
      </c>
      <c r="L1661" s="17"/>
    </row>
    <row r="1662" spans="1:12" x14ac:dyDescent="0.25">
      <c r="A1662" s="16" t="s">
        <v>220</v>
      </c>
      <c r="B1662" s="16">
        <v>130</v>
      </c>
      <c r="C1662" s="17">
        <v>24909</v>
      </c>
      <c r="L1662" s="17"/>
    </row>
    <row r="1663" spans="1:12" x14ac:dyDescent="0.25">
      <c r="A1663" s="16" t="s">
        <v>220</v>
      </c>
      <c r="B1663" s="16">
        <v>99</v>
      </c>
      <c r="C1663" s="17">
        <v>24908</v>
      </c>
      <c r="L1663" s="17"/>
    </row>
    <row r="1664" spans="1:12" x14ac:dyDescent="0.25">
      <c r="A1664" s="16" t="s">
        <v>220</v>
      </c>
      <c r="B1664" s="16">
        <v>126</v>
      </c>
      <c r="C1664" s="17">
        <v>24908</v>
      </c>
      <c r="L1664" s="17"/>
    </row>
    <row r="1665" spans="1:12" x14ac:dyDescent="0.25">
      <c r="A1665" s="16" t="s">
        <v>220</v>
      </c>
      <c r="B1665" s="16">
        <v>210</v>
      </c>
      <c r="C1665" s="17">
        <v>24887</v>
      </c>
      <c r="L1665" s="17"/>
    </row>
    <row r="1666" spans="1:12" x14ac:dyDescent="0.25">
      <c r="A1666" s="16" t="s">
        <v>220</v>
      </c>
      <c r="B1666" s="16">
        <v>36</v>
      </c>
      <c r="C1666" s="17">
        <v>24882</v>
      </c>
      <c r="L1666" s="17"/>
    </row>
    <row r="1667" spans="1:12" x14ac:dyDescent="0.25">
      <c r="A1667" s="16" t="s">
        <v>220</v>
      </c>
      <c r="B1667" s="16">
        <v>98</v>
      </c>
      <c r="C1667" s="17">
        <v>24881</v>
      </c>
      <c r="L1667" s="17"/>
    </row>
    <row r="1668" spans="1:12" x14ac:dyDescent="0.25">
      <c r="A1668" s="16" t="s">
        <v>220</v>
      </c>
      <c r="B1668" s="16">
        <v>99</v>
      </c>
      <c r="C1668" s="17">
        <v>24876</v>
      </c>
      <c r="L1668" s="17"/>
    </row>
    <row r="1669" spans="1:12" x14ac:dyDescent="0.25">
      <c r="A1669" s="16" t="s">
        <v>220</v>
      </c>
      <c r="B1669" s="16">
        <v>119</v>
      </c>
      <c r="C1669" s="17">
        <v>24876</v>
      </c>
      <c r="L1669" s="17"/>
    </row>
    <row r="1670" spans="1:12" x14ac:dyDescent="0.25">
      <c r="A1670" s="16" t="s">
        <v>220</v>
      </c>
      <c r="B1670" s="16">
        <v>144</v>
      </c>
      <c r="C1670" s="17">
        <v>24869</v>
      </c>
      <c r="L1670" s="17"/>
    </row>
    <row r="1671" spans="1:12" x14ac:dyDescent="0.25">
      <c r="A1671" s="16" t="s">
        <v>220</v>
      </c>
      <c r="B1671" s="16">
        <v>99</v>
      </c>
      <c r="C1671" s="17">
        <v>24866</v>
      </c>
      <c r="L1671" s="17"/>
    </row>
    <row r="1672" spans="1:12" x14ac:dyDescent="0.25">
      <c r="A1672" s="16" t="s">
        <v>220</v>
      </c>
      <c r="B1672" s="16">
        <v>99</v>
      </c>
      <c r="C1672" s="17">
        <v>24859</v>
      </c>
      <c r="L1672" s="17"/>
    </row>
    <row r="1673" spans="1:12" x14ac:dyDescent="0.25">
      <c r="A1673" s="16" t="s">
        <v>220</v>
      </c>
      <c r="B1673" s="16">
        <v>82</v>
      </c>
      <c r="C1673" s="17">
        <v>24855</v>
      </c>
      <c r="L1673" s="17"/>
    </row>
    <row r="1674" spans="1:12" x14ac:dyDescent="0.25">
      <c r="A1674" s="16" t="s">
        <v>220</v>
      </c>
      <c r="B1674" s="16">
        <v>74</v>
      </c>
      <c r="C1674" s="17">
        <v>24841</v>
      </c>
      <c r="L1674" s="17"/>
    </row>
    <row r="1675" spans="1:12" x14ac:dyDescent="0.25">
      <c r="A1675" s="16" t="s">
        <v>220</v>
      </c>
      <c r="B1675" s="16">
        <v>86</v>
      </c>
      <c r="C1675" s="17">
        <v>24839</v>
      </c>
      <c r="L1675" s="17"/>
    </row>
    <row r="1676" spans="1:12" x14ac:dyDescent="0.25">
      <c r="A1676" s="16" t="s">
        <v>220</v>
      </c>
      <c r="B1676" s="16">
        <v>86</v>
      </c>
      <c r="C1676" s="17">
        <v>24838</v>
      </c>
      <c r="L1676" s="17"/>
    </row>
    <row r="1677" spans="1:12" x14ac:dyDescent="0.25">
      <c r="A1677" s="16" t="s">
        <v>220</v>
      </c>
      <c r="B1677" s="16">
        <v>76</v>
      </c>
      <c r="C1677" s="17">
        <v>24824</v>
      </c>
      <c r="L1677" s="17"/>
    </row>
    <row r="1678" spans="1:12" x14ac:dyDescent="0.25">
      <c r="A1678" s="16" t="s">
        <v>220</v>
      </c>
      <c r="B1678" s="16">
        <v>99</v>
      </c>
      <c r="C1678" s="17">
        <v>24821</v>
      </c>
      <c r="L1678" s="17"/>
    </row>
    <row r="1679" spans="1:12" x14ac:dyDescent="0.25">
      <c r="A1679" s="16" t="s">
        <v>220</v>
      </c>
      <c r="B1679" s="16">
        <v>99</v>
      </c>
      <c r="C1679" s="17">
        <v>24818</v>
      </c>
      <c r="L1679" s="17"/>
    </row>
    <row r="1680" spans="1:12" x14ac:dyDescent="0.25">
      <c r="A1680" s="16" t="s">
        <v>220</v>
      </c>
      <c r="B1680" s="16">
        <v>99</v>
      </c>
      <c r="C1680" s="17">
        <v>24813</v>
      </c>
      <c r="L1680" s="17"/>
    </row>
    <row r="1681" spans="1:12" x14ac:dyDescent="0.25">
      <c r="A1681" s="16" t="s">
        <v>220</v>
      </c>
      <c r="B1681" s="16">
        <v>79</v>
      </c>
      <c r="C1681" s="17">
        <v>24791</v>
      </c>
      <c r="L1681" s="17"/>
    </row>
    <row r="1682" spans="1:12" x14ac:dyDescent="0.25">
      <c r="A1682" s="16" t="s">
        <v>220</v>
      </c>
      <c r="B1682" s="16">
        <v>69</v>
      </c>
      <c r="C1682" s="17">
        <v>24785</v>
      </c>
      <c r="L1682" s="17"/>
    </row>
    <row r="1683" spans="1:12" x14ac:dyDescent="0.25">
      <c r="A1683" s="16" t="s">
        <v>220</v>
      </c>
      <c r="B1683" s="16">
        <v>177</v>
      </c>
      <c r="C1683" s="17">
        <v>24783</v>
      </c>
      <c r="L1683" s="17"/>
    </row>
    <row r="1684" spans="1:12" x14ac:dyDescent="0.25">
      <c r="A1684" s="16" t="s">
        <v>220</v>
      </c>
      <c r="B1684" s="16">
        <v>116</v>
      </c>
      <c r="C1684" s="17">
        <v>24782</v>
      </c>
      <c r="L1684" s="17"/>
    </row>
    <row r="1685" spans="1:12" x14ac:dyDescent="0.25">
      <c r="A1685" s="16" t="s">
        <v>220</v>
      </c>
      <c r="B1685" s="16">
        <v>154</v>
      </c>
      <c r="C1685" s="17">
        <v>24779</v>
      </c>
      <c r="L1685" s="17"/>
    </row>
    <row r="1686" spans="1:12" x14ac:dyDescent="0.25">
      <c r="A1686" s="16" t="s">
        <v>220</v>
      </c>
      <c r="B1686" s="16">
        <v>99</v>
      </c>
      <c r="C1686" s="17">
        <v>24779</v>
      </c>
      <c r="L1686" s="17"/>
    </row>
    <row r="1687" spans="1:12" x14ac:dyDescent="0.25">
      <c r="A1687" s="16" t="s">
        <v>220</v>
      </c>
      <c r="B1687" s="16">
        <v>101</v>
      </c>
      <c r="C1687" s="17">
        <v>24777</v>
      </c>
      <c r="L1687" s="17"/>
    </row>
    <row r="1688" spans="1:12" x14ac:dyDescent="0.25">
      <c r="A1688" s="16" t="s">
        <v>220</v>
      </c>
      <c r="B1688" s="16">
        <v>82</v>
      </c>
      <c r="C1688" s="17">
        <v>24777</v>
      </c>
      <c r="L1688" s="17"/>
    </row>
    <row r="1689" spans="1:12" x14ac:dyDescent="0.25">
      <c r="A1689" s="16" t="s">
        <v>220</v>
      </c>
      <c r="B1689" s="16">
        <v>81</v>
      </c>
      <c r="C1689" s="17">
        <v>24776</v>
      </c>
      <c r="L1689" s="17"/>
    </row>
    <row r="1690" spans="1:12" x14ac:dyDescent="0.25">
      <c r="A1690" s="16" t="s">
        <v>220</v>
      </c>
      <c r="B1690" s="16">
        <v>90</v>
      </c>
      <c r="C1690" s="17">
        <v>24776</v>
      </c>
      <c r="L1690" s="17"/>
    </row>
    <row r="1691" spans="1:12" x14ac:dyDescent="0.25">
      <c r="A1691" s="16" t="s">
        <v>220</v>
      </c>
      <c r="B1691" s="16">
        <v>125</v>
      </c>
      <c r="C1691" s="17">
        <v>24765</v>
      </c>
      <c r="L1691" s="17"/>
    </row>
    <row r="1692" spans="1:12" x14ac:dyDescent="0.25">
      <c r="A1692" s="16" t="s">
        <v>220</v>
      </c>
      <c r="B1692" s="16">
        <v>69</v>
      </c>
      <c r="C1692" s="17">
        <v>24720</v>
      </c>
      <c r="L1692" s="17"/>
    </row>
    <row r="1693" spans="1:12" x14ac:dyDescent="0.25">
      <c r="A1693" s="16" t="s">
        <v>220</v>
      </c>
      <c r="B1693" s="16">
        <v>84</v>
      </c>
      <c r="C1693" s="17">
        <v>24716</v>
      </c>
      <c r="L1693" s="17"/>
    </row>
    <row r="1694" spans="1:12" x14ac:dyDescent="0.25">
      <c r="A1694" s="16" t="s">
        <v>220</v>
      </c>
      <c r="B1694" s="16">
        <v>59</v>
      </c>
      <c r="C1694" s="17">
        <v>24716</v>
      </c>
      <c r="L1694" s="17"/>
    </row>
    <row r="1695" spans="1:12" x14ac:dyDescent="0.25">
      <c r="A1695" s="16" t="s">
        <v>220</v>
      </c>
      <c r="B1695" s="16">
        <v>99</v>
      </c>
      <c r="C1695" s="17">
        <v>24716</v>
      </c>
      <c r="L1695" s="17"/>
    </row>
    <row r="1696" spans="1:12" x14ac:dyDescent="0.25">
      <c r="A1696" s="16" t="s">
        <v>220</v>
      </c>
      <c r="B1696" s="16">
        <v>151</v>
      </c>
      <c r="C1696" s="17">
        <v>24701</v>
      </c>
      <c r="L1696" s="17"/>
    </row>
    <row r="1697" spans="1:12" x14ac:dyDescent="0.25">
      <c r="A1697" s="16" t="s">
        <v>220</v>
      </c>
      <c r="B1697" s="16">
        <v>47</v>
      </c>
      <c r="C1697" s="17">
        <v>24672</v>
      </c>
      <c r="L1697" s="17"/>
    </row>
    <row r="1698" spans="1:12" x14ac:dyDescent="0.25">
      <c r="A1698" s="16" t="s">
        <v>220</v>
      </c>
      <c r="B1698" s="16">
        <v>59</v>
      </c>
      <c r="C1698" s="17">
        <v>24667</v>
      </c>
      <c r="L1698" s="17"/>
    </row>
    <row r="1699" spans="1:12" x14ac:dyDescent="0.25">
      <c r="A1699" s="16" t="s">
        <v>220</v>
      </c>
      <c r="B1699" s="16">
        <v>97</v>
      </c>
      <c r="C1699" s="17">
        <v>24654</v>
      </c>
      <c r="L1699" s="17"/>
    </row>
    <row r="1700" spans="1:12" x14ac:dyDescent="0.25">
      <c r="A1700" s="16" t="s">
        <v>220</v>
      </c>
      <c r="B1700" s="16">
        <v>105</v>
      </c>
      <c r="C1700" s="17">
        <v>24654</v>
      </c>
      <c r="L1700" s="17"/>
    </row>
    <row r="1701" spans="1:12" x14ac:dyDescent="0.25">
      <c r="A1701" s="16" t="s">
        <v>220</v>
      </c>
      <c r="B1701" s="16">
        <v>44</v>
      </c>
      <c r="C1701" s="17">
        <v>24617</v>
      </c>
      <c r="L1701" s="17"/>
    </row>
    <row r="1702" spans="1:12" x14ac:dyDescent="0.25">
      <c r="A1702" s="16" t="s">
        <v>220</v>
      </c>
      <c r="B1702" s="16">
        <v>99</v>
      </c>
      <c r="C1702" s="17">
        <v>24607</v>
      </c>
      <c r="L1702" s="17"/>
    </row>
    <row r="1703" spans="1:12" x14ac:dyDescent="0.25">
      <c r="A1703" s="16" t="s">
        <v>220</v>
      </c>
      <c r="B1703" s="16">
        <v>198</v>
      </c>
      <c r="C1703" s="17">
        <v>24603</v>
      </c>
      <c r="L1703" s="17"/>
    </row>
    <row r="1704" spans="1:12" x14ac:dyDescent="0.25">
      <c r="A1704" s="16" t="s">
        <v>220</v>
      </c>
      <c r="B1704" s="16">
        <v>104</v>
      </c>
      <c r="C1704" s="17">
        <v>24600</v>
      </c>
      <c r="L1704" s="17"/>
    </row>
    <row r="1705" spans="1:12" x14ac:dyDescent="0.25">
      <c r="A1705" s="16" t="s">
        <v>220</v>
      </c>
      <c r="B1705" s="16">
        <v>99</v>
      </c>
      <c r="C1705" s="17">
        <v>24593</v>
      </c>
      <c r="L1705" s="17"/>
    </row>
    <row r="1706" spans="1:12" x14ac:dyDescent="0.25">
      <c r="A1706" s="16" t="s">
        <v>220</v>
      </c>
      <c r="B1706" s="16">
        <v>57</v>
      </c>
      <c r="C1706" s="17">
        <v>24574</v>
      </c>
      <c r="L1706" s="17"/>
    </row>
    <row r="1707" spans="1:12" x14ac:dyDescent="0.25">
      <c r="A1707" s="16" t="s">
        <v>220</v>
      </c>
      <c r="B1707" s="16">
        <v>128</v>
      </c>
      <c r="C1707" s="17">
        <v>24565</v>
      </c>
      <c r="L1707" s="17"/>
    </row>
    <row r="1708" spans="1:12" x14ac:dyDescent="0.25">
      <c r="A1708" s="16" t="s">
        <v>220</v>
      </c>
      <c r="B1708" s="16">
        <v>71</v>
      </c>
      <c r="C1708" s="17">
        <v>24562</v>
      </c>
      <c r="L1708" s="17"/>
    </row>
    <row r="1709" spans="1:12" x14ac:dyDescent="0.25">
      <c r="A1709" s="16" t="s">
        <v>220</v>
      </c>
      <c r="B1709" s="16">
        <v>60</v>
      </c>
      <c r="C1709" s="17">
        <v>24551</v>
      </c>
      <c r="L1709" s="17"/>
    </row>
    <row r="1710" spans="1:12" x14ac:dyDescent="0.25">
      <c r="A1710" s="16" t="s">
        <v>220</v>
      </c>
      <c r="B1710" s="16">
        <v>68</v>
      </c>
      <c r="C1710" s="17">
        <v>24539</v>
      </c>
      <c r="L1710" s="17"/>
    </row>
    <row r="1711" spans="1:12" x14ac:dyDescent="0.25">
      <c r="A1711" s="16" t="s">
        <v>220</v>
      </c>
      <c r="B1711" s="16">
        <v>75</v>
      </c>
      <c r="C1711" s="17">
        <v>24538</v>
      </c>
      <c r="L1711" s="17"/>
    </row>
    <row r="1712" spans="1:12" x14ac:dyDescent="0.25">
      <c r="A1712" s="16" t="s">
        <v>220</v>
      </c>
      <c r="B1712" s="16">
        <v>50</v>
      </c>
      <c r="C1712" s="17">
        <v>24531</v>
      </c>
      <c r="L1712" s="17"/>
    </row>
    <row r="1713" spans="1:12" x14ac:dyDescent="0.25">
      <c r="A1713" s="16" t="s">
        <v>220</v>
      </c>
      <c r="B1713" s="16">
        <v>92</v>
      </c>
      <c r="C1713" s="17">
        <v>24528</v>
      </c>
      <c r="L1713" s="17"/>
    </row>
    <row r="1714" spans="1:12" x14ac:dyDescent="0.25">
      <c r="A1714" s="16" t="s">
        <v>220</v>
      </c>
      <c r="B1714" s="16">
        <v>145</v>
      </c>
      <c r="C1714" s="17">
        <v>24523</v>
      </c>
      <c r="L1714" s="17"/>
    </row>
    <row r="1715" spans="1:12" x14ac:dyDescent="0.25">
      <c r="A1715" s="16" t="s">
        <v>220</v>
      </c>
      <c r="B1715" s="16">
        <v>99</v>
      </c>
      <c r="C1715" s="17">
        <v>24518</v>
      </c>
      <c r="L1715" s="17"/>
    </row>
    <row r="1716" spans="1:12" x14ac:dyDescent="0.25">
      <c r="A1716" s="16" t="s">
        <v>220</v>
      </c>
      <c r="B1716" s="16">
        <v>155</v>
      </c>
      <c r="C1716" s="17">
        <v>24516</v>
      </c>
      <c r="L1716" s="17"/>
    </row>
    <row r="1717" spans="1:12" x14ac:dyDescent="0.25">
      <c r="A1717" s="16" t="s">
        <v>220</v>
      </c>
      <c r="B1717" s="16">
        <v>59</v>
      </c>
      <c r="C1717" s="17">
        <v>24497</v>
      </c>
      <c r="L1717" s="17"/>
    </row>
    <row r="1718" spans="1:12" x14ac:dyDescent="0.25">
      <c r="A1718" s="16" t="s">
        <v>220</v>
      </c>
      <c r="B1718" s="16">
        <v>43</v>
      </c>
      <c r="C1718" s="17">
        <v>24490</v>
      </c>
      <c r="L1718" s="17"/>
    </row>
    <row r="1719" spans="1:12" x14ac:dyDescent="0.25">
      <c r="A1719" s="16" t="s">
        <v>220</v>
      </c>
      <c r="B1719" s="16">
        <v>99</v>
      </c>
      <c r="C1719" s="17">
        <v>24485</v>
      </c>
      <c r="L1719" s="17"/>
    </row>
    <row r="1720" spans="1:12" x14ac:dyDescent="0.25">
      <c r="A1720" s="16" t="s">
        <v>220</v>
      </c>
      <c r="B1720" s="16">
        <v>98</v>
      </c>
      <c r="C1720" s="17">
        <v>24483</v>
      </c>
      <c r="L1720" s="17"/>
    </row>
    <row r="1721" spans="1:12" x14ac:dyDescent="0.25">
      <c r="A1721" s="16" t="s">
        <v>220</v>
      </c>
      <c r="B1721" s="16">
        <v>87</v>
      </c>
      <c r="C1721" s="17">
        <v>24482</v>
      </c>
      <c r="L1721" s="17"/>
    </row>
    <row r="1722" spans="1:12" x14ac:dyDescent="0.25">
      <c r="A1722" s="16" t="s">
        <v>220</v>
      </c>
      <c r="B1722" s="16">
        <v>55</v>
      </c>
      <c r="C1722" s="17">
        <v>24478</v>
      </c>
      <c r="L1722" s="17"/>
    </row>
    <row r="1723" spans="1:12" x14ac:dyDescent="0.25">
      <c r="A1723" s="16" t="s">
        <v>220</v>
      </c>
      <c r="B1723" s="16">
        <v>80</v>
      </c>
      <c r="C1723" s="17">
        <v>24473</v>
      </c>
      <c r="L1723" s="17"/>
    </row>
    <row r="1724" spans="1:12" x14ac:dyDescent="0.25">
      <c r="A1724" s="16" t="s">
        <v>220</v>
      </c>
      <c r="B1724" s="16">
        <v>82</v>
      </c>
      <c r="C1724" s="17">
        <v>24473</v>
      </c>
      <c r="L1724" s="17"/>
    </row>
    <row r="1725" spans="1:12" x14ac:dyDescent="0.25">
      <c r="A1725" s="16" t="s">
        <v>220</v>
      </c>
      <c r="B1725" s="16">
        <v>61</v>
      </c>
      <c r="C1725" s="17">
        <v>24473</v>
      </c>
      <c r="L1725" s="17"/>
    </row>
    <row r="1726" spans="1:12" x14ac:dyDescent="0.25">
      <c r="A1726" s="16" t="s">
        <v>220</v>
      </c>
      <c r="B1726" s="16">
        <v>99</v>
      </c>
      <c r="C1726" s="17">
        <v>24473</v>
      </c>
      <c r="L1726" s="17"/>
    </row>
    <row r="1727" spans="1:12" x14ac:dyDescent="0.25">
      <c r="A1727" s="16" t="s">
        <v>220</v>
      </c>
      <c r="B1727" s="16">
        <v>96</v>
      </c>
      <c r="C1727" s="17">
        <v>24473</v>
      </c>
      <c r="L1727" s="17"/>
    </row>
    <row r="1728" spans="1:12" x14ac:dyDescent="0.25">
      <c r="A1728" s="16" t="s">
        <v>220</v>
      </c>
      <c r="B1728" s="16">
        <v>93</v>
      </c>
      <c r="C1728" s="17">
        <v>24473</v>
      </c>
      <c r="L1728" s="17"/>
    </row>
    <row r="1729" spans="1:12" x14ac:dyDescent="0.25">
      <c r="A1729" s="16" t="s">
        <v>220</v>
      </c>
      <c r="B1729" s="16">
        <v>97</v>
      </c>
      <c r="C1729" s="17">
        <v>24473</v>
      </c>
      <c r="L1729" s="17"/>
    </row>
    <row r="1730" spans="1:12" x14ac:dyDescent="0.25">
      <c r="A1730" s="16" t="s">
        <v>220</v>
      </c>
      <c r="B1730" s="16">
        <v>90</v>
      </c>
      <c r="C1730" s="17">
        <v>24473</v>
      </c>
      <c r="L1730" s="17"/>
    </row>
    <row r="1731" spans="1:12" x14ac:dyDescent="0.25">
      <c r="A1731" s="16" t="s">
        <v>220</v>
      </c>
      <c r="B1731" s="16">
        <v>178</v>
      </c>
      <c r="C1731" s="17">
        <v>24473</v>
      </c>
      <c r="L1731" s="17"/>
    </row>
    <row r="1732" spans="1:12" x14ac:dyDescent="0.25">
      <c r="A1732" s="16" t="s">
        <v>220</v>
      </c>
      <c r="B1732" s="16">
        <v>30</v>
      </c>
      <c r="C1732" s="17">
        <v>24473</v>
      </c>
      <c r="L1732" s="17"/>
    </row>
    <row r="1733" spans="1:12" x14ac:dyDescent="0.25">
      <c r="A1733" s="16" t="s">
        <v>220</v>
      </c>
      <c r="B1733" s="16">
        <v>162</v>
      </c>
      <c r="C1733" s="17">
        <v>24473</v>
      </c>
      <c r="L1733" s="17"/>
    </row>
    <row r="1734" spans="1:12" x14ac:dyDescent="0.25">
      <c r="A1734" s="16" t="s">
        <v>220</v>
      </c>
      <c r="B1734" s="16">
        <v>156</v>
      </c>
      <c r="C1734" s="17">
        <v>24473</v>
      </c>
      <c r="L1734" s="17"/>
    </row>
    <row r="1735" spans="1:12" x14ac:dyDescent="0.25">
      <c r="A1735" s="16" t="s">
        <v>220</v>
      </c>
      <c r="B1735" s="16">
        <v>81</v>
      </c>
      <c r="C1735" s="17">
        <v>24473</v>
      </c>
      <c r="L1735" s="17"/>
    </row>
    <row r="1736" spans="1:12" x14ac:dyDescent="0.25">
      <c r="A1736" s="16" t="s">
        <v>220</v>
      </c>
      <c r="B1736" s="16">
        <v>162</v>
      </c>
      <c r="C1736" s="17">
        <v>24473</v>
      </c>
      <c r="L1736" s="17"/>
    </row>
    <row r="1737" spans="1:12" x14ac:dyDescent="0.25">
      <c r="A1737" s="16" t="s">
        <v>220</v>
      </c>
      <c r="B1737" s="16">
        <v>136</v>
      </c>
      <c r="C1737" s="17">
        <v>24473</v>
      </c>
      <c r="L1737" s="17"/>
    </row>
    <row r="1738" spans="1:12" x14ac:dyDescent="0.25">
      <c r="A1738" s="16" t="s">
        <v>220</v>
      </c>
      <c r="B1738" s="16">
        <v>59</v>
      </c>
      <c r="C1738" s="17">
        <v>24473</v>
      </c>
      <c r="L1738" s="17"/>
    </row>
    <row r="1739" spans="1:12" x14ac:dyDescent="0.25">
      <c r="A1739" s="16" t="s">
        <v>220</v>
      </c>
      <c r="B1739" s="16">
        <v>65</v>
      </c>
      <c r="C1739" s="17">
        <v>24473</v>
      </c>
      <c r="L1739" s="17"/>
    </row>
    <row r="1740" spans="1:12" x14ac:dyDescent="0.25">
      <c r="A1740" s="16" t="s">
        <v>220</v>
      </c>
      <c r="B1740" s="16">
        <v>59</v>
      </c>
      <c r="C1740" s="17">
        <v>24473</v>
      </c>
      <c r="L1740" s="17"/>
    </row>
    <row r="1741" spans="1:12" x14ac:dyDescent="0.25">
      <c r="A1741" s="16" t="s">
        <v>220</v>
      </c>
      <c r="B1741" s="16">
        <v>192</v>
      </c>
      <c r="C1741" s="17">
        <v>24473</v>
      </c>
      <c r="L1741" s="17"/>
    </row>
    <row r="1742" spans="1:12" x14ac:dyDescent="0.25">
      <c r="A1742" s="16" t="s">
        <v>220</v>
      </c>
      <c r="B1742" s="16">
        <v>66</v>
      </c>
      <c r="C1742" s="17">
        <v>24473</v>
      </c>
      <c r="L1742" s="17"/>
    </row>
    <row r="1743" spans="1:12" x14ac:dyDescent="0.25">
      <c r="A1743" s="16" t="s">
        <v>220</v>
      </c>
      <c r="B1743" s="16">
        <v>59</v>
      </c>
      <c r="C1743" s="17">
        <v>24473</v>
      </c>
      <c r="L1743" s="17"/>
    </row>
    <row r="1744" spans="1:12" x14ac:dyDescent="0.25">
      <c r="A1744" s="16" t="s">
        <v>220</v>
      </c>
      <c r="B1744" s="16">
        <v>151</v>
      </c>
      <c r="C1744" s="17">
        <v>24473</v>
      </c>
      <c r="L1744" s="17"/>
    </row>
    <row r="1745" spans="1:12" x14ac:dyDescent="0.25">
      <c r="A1745" s="16" t="s">
        <v>220</v>
      </c>
      <c r="B1745" s="16">
        <v>92</v>
      </c>
      <c r="C1745" s="17">
        <v>24473</v>
      </c>
      <c r="L1745" s="17"/>
    </row>
    <row r="1746" spans="1:12" x14ac:dyDescent="0.25">
      <c r="A1746" s="16" t="s">
        <v>220</v>
      </c>
      <c r="B1746" s="16">
        <v>150</v>
      </c>
      <c r="C1746" s="17">
        <v>24473</v>
      </c>
      <c r="L1746" s="17"/>
    </row>
    <row r="1747" spans="1:12" x14ac:dyDescent="0.25">
      <c r="A1747" s="16" t="s">
        <v>220</v>
      </c>
      <c r="B1747" s="16">
        <v>83</v>
      </c>
      <c r="C1747" s="17">
        <v>24473</v>
      </c>
      <c r="L1747" s="17"/>
    </row>
    <row r="1748" spans="1:12" x14ac:dyDescent="0.25">
      <c r="A1748" s="16" t="s">
        <v>220</v>
      </c>
      <c r="B1748" s="16">
        <v>128</v>
      </c>
      <c r="C1748" s="17">
        <v>24473</v>
      </c>
      <c r="L1748" s="17"/>
    </row>
    <row r="1749" spans="1:12" x14ac:dyDescent="0.25">
      <c r="A1749" s="16" t="s">
        <v>220</v>
      </c>
      <c r="B1749" s="16">
        <v>158</v>
      </c>
      <c r="C1749" s="17">
        <v>24473</v>
      </c>
      <c r="L1749" s="17"/>
    </row>
    <row r="1750" spans="1:12" x14ac:dyDescent="0.25">
      <c r="A1750" s="16" t="s">
        <v>220</v>
      </c>
      <c r="B1750" s="16">
        <v>62</v>
      </c>
      <c r="C1750" s="17">
        <v>24473</v>
      </c>
      <c r="L1750" s="17"/>
    </row>
    <row r="1751" spans="1:12" x14ac:dyDescent="0.25">
      <c r="A1751" s="16" t="s">
        <v>220</v>
      </c>
      <c r="B1751" s="16">
        <v>166</v>
      </c>
      <c r="C1751" s="17">
        <v>24473</v>
      </c>
      <c r="L1751" s="17"/>
    </row>
    <row r="1752" spans="1:12" x14ac:dyDescent="0.25">
      <c r="A1752" s="16" t="s">
        <v>220</v>
      </c>
      <c r="B1752" s="16">
        <v>185</v>
      </c>
      <c r="C1752" s="17">
        <v>24473</v>
      </c>
      <c r="L1752" s="17"/>
    </row>
    <row r="1753" spans="1:12" x14ac:dyDescent="0.25">
      <c r="A1753" s="16" t="s">
        <v>220</v>
      </c>
      <c r="B1753" s="16">
        <v>99</v>
      </c>
      <c r="C1753" s="17">
        <v>24473</v>
      </c>
      <c r="L1753" s="17"/>
    </row>
    <row r="1754" spans="1:12" x14ac:dyDescent="0.25">
      <c r="A1754" s="16" t="s">
        <v>220</v>
      </c>
      <c r="B1754" s="16">
        <v>51</v>
      </c>
      <c r="C1754" s="17">
        <v>24473</v>
      </c>
      <c r="L1754" s="17"/>
    </row>
    <row r="1755" spans="1:12" x14ac:dyDescent="0.25">
      <c r="A1755" s="16" t="s">
        <v>220</v>
      </c>
      <c r="B1755" s="16">
        <v>99</v>
      </c>
      <c r="C1755" s="17">
        <v>24473</v>
      </c>
      <c r="L1755" s="17"/>
    </row>
    <row r="1756" spans="1:12" x14ac:dyDescent="0.25">
      <c r="A1756" s="16" t="s">
        <v>220</v>
      </c>
      <c r="B1756" s="16">
        <v>104</v>
      </c>
      <c r="C1756" s="17">
        <v>24473</v>
      </c>
      <c r="L1756" s="17"/>
    </row>
    <row r="1757" spans="1:12" x14ac:dyDescent="0.25">
      <c r="A1757" s="16" t="s">
        <v>220</v>
      </c>
      <c r="B1757" s="16">
        <v>122</v>
      </c>
      <c r="C1757" s="17">
        <v>24473</v>
      </c>
      <c r="L1757" s="17"/>
    </row>
    <row r="1758" spans="1:12" x14ac:dyDescent="0.25">
      <c r="A1758" s="16" t="s">
        <v>220</v>
      </c>
      <c r="B1758" s="16">
        <v>57</v>
      </c>
      <c r="C1758" s="17">
        <v>24473</v>
      </c>
      <c r="L1758" s="17"/>
    </row>
    <row r="1759" spans="1:12" x14ac:dyDescent="0.25">
      <c r="A1759" s="16" t="s">
        <v>220</v>
      </c>
      <c r="B1759" s="16">
        <v>85</v>
      </c>
      <c r="C1759" s="17">
        <v>24473</v>
      </c>
      <c r="L1759" s="17"/>
    </row>
    <row r="1760" spans="1:12" x14ac:dyDescent="0.25">
      <c r="A1760" s="16" t="s">
        <v>220</v>
      </c>
      <c r="B1760" s="16">
        <v>99</v>
      </c>
      <c r="C1760" s="17">
        <v>24473</v>
      </c>
      <c r="L1760" s="17"/>
    </row>
    <row r="1761" spans="1:12" x14ac:dyDescent="0.25">
      <c r="A1761" s="16" t="s">
        <v>220</v>
      </c>
      <c r="B1761" s="16">
        <v>154</v>
      </c>
      <c r="C1761" s="17">
        <v>24473</v>
      </c>
      <c r="L1761" s="17"/>
    </row>
    <row r="1762" spans="1:12" x14ac:dyDescent="0.25">
      <c r="A1762" s="16" t="s">
        <v>220</v>
      </c>
      <c r="B1762" s="16">
        <v>98</v>
      </c>
      <c r="C1762" s="17">
        <v>24473</v>
      </c>
      <c r="L1762" s="17"/>
    </row>
    <row r="1763" spans="1:12" x14ac:dyDescent="0.25">
      <c r="A1763" s="16" t="s">
        <v>220</v>
      </c>
      <c r="B1763" s="16">
        <v>53</v>
      </c>
      <c r="C1763" s="17">
        <v>24473</v>
      </c>
      <c r="L1763" s="17"/>
    </row>
    <row r="1764" spans="1:12" x14ac:dyDescent="0.25">
      <c r="A1764" s="16" t="s">
        <v>220</v>
      </c>
      <c r="B1764" s="16">
        <v>110</v>
      </c>
      <c r="C1764" s="17">
        <v>24473</v>
      </c>
      <c r="L1764" s="17"/>
    </row>
    <row r="1765" spans="1:12" x14ac:dyDescent="0.25">
      <c r="A1765" s="16" t="s">
        <v>220</v>
      </c>
      <c r="B1765" s="16">
        <v>68</v>
      </c>
      <c r="C1765" s="17">
        <v>24473</v>
      </c>
      <c r="L1765" s="17"/>
    </row>
    <row r="1766" spans="1:12" x14ac:dyDescent="0.25">
      <c r="A1766" s="16" t="s">
        <v>220</v>
      </c>
      <c r="B1766" s="16">
        <v>83</v>
      </c>
      <c r="C1766" s="17">
        <v>24473</v>
      </c>
      <c r="L1766" s="17"/>
    </row>
    <row r="1767" spans="1:12" x14ac:dyDescent="0.25">
      <c r="A1767" s="16" t="s">
        <v>220</v>
      </c>
      <c r="B1767" s="16">
        <v>98</v>
      </c>
      <c r="C1767" s="17">
        <v>24473</v>
      </c>
      <c r="L1767" s="17"/>
    </row>
    <row r="1768" spans="1:12" x14ac:dyDescent="0.25">
      <c r="A1768" s="16" t="s">
        <v>220</v>
      </c>
      <c r="B1768" s="16">
        <v>50</v>
      </c>
      <c r="C1768" s="17">
        <v>24473</v>
      </c>
      <c r="L1768" s="17"/>
    </row>
    <row r="1769" spans="1:12" x14ac:dyDescent="0.25">
      <c r="A1769" s="16" t="s">
        <v>220</v>
      </c>
      <c r="B1769" s="16">
        <v>99</v>
      </c>
      <c r="C1769" s="17">
        <v>24473</v>
      </c>
      <c r="L1769" s="17"/>
    </row>
    <row r="1770" spans="1:12" x14ac:dyDescent="0.25">
      <c r="A1770" s="16" t="s">
        <v>220</v>
      </c>
      <c r="B1770" s="16">
        <v>16</v>
      </c>
      <c r="C1770" s="17">
        <v>24473</v>
      </c>
      <c r="L1770" s="17"/>
    </row>
    <row r="1771" spans="1:12" x14ac:dyDescent="0.25">
      <c r="A1771" s="16" t="s">
        <v>220</v>
      </c>
      <c r="B1771" s="16">
        <v>87</v>
      </c>
      <c r="C1771" s="17">
        <v>24473</v>
      </c>
      <c r="L1771" s="17"/>
    </row>
    <row r="1772" spans="1:12" x14ac:dyDescent="0.25">
      <c r="A1772" s="16" t="s">
        <v>220</v>
      </c>
      <c r="B1772" s="16">
        <v>90</v>
      </c>
      <c r="C1772" s="17">
        <v>24473</v>
      </c>
      <c r="L1772" s="17"/>
    </row>
    <row r="1773" spans="1:12" x14ac:dyDescent="0.25">
      <c r="A1773" s="16" t="s">
        <v>220</v>
      </c>
      <c r="B1773" s="16">
        <v>110</v>
      </c>
      <c r="C1773" s="17">
        <v>24473</v>
      </c>
      <c r="L1773" s="17"/>
    </row>
    <row r="1774" spans="1:12" x14ac:dyDescent="0.25">
      <c r="A1774" s="16" t="s">
        <v>220</v>
      </c>
      <c r="B1774" s="16">
        <v>90</v>
      </c>
      <c r="C1774" s="17">
        <v>24473</v>
      </c>
      <c r="L1774" s="17"/>
    </row>
    <row r="1775" spans="1:12" x14ac:dyDescent="0.25">
      <c r="A1775" s="16" t="s">
        <v>220</v>
      </c>
      <c r="B1775" s="16">
        <v>75</v>
      </c>
      <c r="C1775" s="17">
        <v>24473</v>
      </c>
      <c r="L1775" s="17"/>
    </row>
    <row r="1776" spans="1:12" x14ac:dyDescent="0.25">
      <c r="A1776" s="16" t="s">
        <v>220</v>
      </c>
      <c r="B1776" s="16">
        <v>136</v>
      </c>
      <c r="C1776" s="17">
        <v>24473</v>
      </c>
      <c r="L1776" s="17"/>
    </row>
    <row r="1777" spans="1:12" x14ac:dyDescent="0.25">
      <c r="A1777" s="16" t="s">
        <v>220</v>
      </c>
      <c r="B1777" s="16">
        <v>104</v>
      </c>
      <c r="C1777" s="17">
        <v>24473</v>
      </c>
      <c r="L1777" s="17"/>
    </row>
    <row r="1778" spans="1:12" x14ac:dyDescent="0.25">
      <c r="A1778" s="16" t="s">
        <v>220</v>
      </c>
      <c r="B1778" s="16">
        <v>92</v>
      </c>
      <c r="C1778" s="17">
        <v>24473</v>
      </c>
      <c r="L1778" s="17"/>
    </row>
    <row r="1779" spans="1:12" x14ac:dyDescent="0.25">
      <c r="A1779" s="16" t="s">
        <v>220</v>
      </c>
      <c r="B1779" s="16">
        <v>106</v>
      </c>
      <c r="C1779" s="17">
        <v>24473</v>
      </c>
      <c r="L1779" s="17"/>
    </row>
    <row r="1780" spans="1:12" x14ac:dyDescent="0.25">
      <c r="A1780" s="16" t="s">
        <v>220</v>
      </c>
      <c r="B1780" s="16">
        <v>206</v>
      </c>
      <c r="C1780" s="17">
        <v>24473</v>
      </c>
      <c r="L1780" s="17"/>
    </row>
    <row r="1781" spans="1:12" x14ac:dyDescent="0.25">
      <c r="A1781" s="16" t="s">
        <v>220</v>
      </c>
      <c r="B1781" s="16">
        <v>177</v>
      </c>
      <c r="C1781" s="17">
        <v>24473</v>
      </c>
      <c r="L1781" s="17"/>
    </row>
    <row r="1782" spans="1:12" x14ac:dyDescent="0.25">
      <c r="A1782" s="16" t="s">
        <v>220</v>
      </c>
      <c r="B1782" s="16">
        <v>99</v>
      </c>
      <c r="C1782" s="17">
        <v>24473</v>
      </c>
      <c r="L1782" s="17"/>
    </row>
    <row r="1783" spans="1:12" x14ac:dyDescent="0.25">
      <c r="A1783" s="16" t="s">
        <v>220</v>
      </c>
      <c r="B1783" s="16">
        <v>130</v>
      </c>
      <c r="C1783" s="17">
        <v>24473</v>
      </c>
      <c r="L1783" s="17"/>
    </row>
    <row r="1784" spans="1:12" x14ac:dyDescent="0.25">
      <c r="A1784" s="16" t="s">
        <v>220</v>
      </c>
      <c r="B1784" s="16">
        <v>99</v>
      </c>
      <c r="C1784" s="17">
        <v>24473</v>
      </c>
      <c r="L1784" s="17"/>
    </row>
    <row r="1785" spans="1:12" x14ac:dyDescent="0.25">
      <c r="A1785" s="16" t="s">
        <v>220</v>
      </c>
      <c r="B1785" s="16">
        <v>99</v>
      </c>
      <c r="C1785" s="17">
        <v>24473</v>
      </c>
      <c r="L1785" s="17"/>
    </row>
    <row r="1786" spans="1:12" x14ac:dyDescent="0.25">
      <c r="A1786" s="16" t="s">
        <v>220</v>
      </c>
      <c r="B1786" s="16">
        <v>96</v>
      </c>
      <c r="C1786" s="17">
        <v>24473</v>
      </c>
      <c r="L1786" s="17"/>
    </row>
    <row r="1787" spans="1:12" x14ac:dyDescent="0.25">
      <c r="A1787" s="16" t="s">
        <v>220</v>
      </c>
      <c r="B1787" s="16">
        <v>119</v>
      </c>
      <c r="C1787" s="17">
        <v>24473</v>
      </c>
      <c r="L1787" s="17"/>
    </row>
    <row r="1788" spans="1:12" x14ac:dyDescent="0.25">
      <c r="A1788" s="16" t="s">
        <v>220</v>
      </c>
      <c r="B1788" s="16">
        <v>106</v>
      </c>
      <c r="C1788" s="17">
        <v>24473</v>
      </c>
      <c r="L1788" s="17"/>
    </row>
    <row r="1789" spans="1:12" x14ac:dyDescent="0.25">
      <c r="A1789" s="16" t="s">
        <v>220</v>
      </c>
      <c r="B1789" s="16">
        <v>84</v>
      </c>
      <c r="C1789" s="17">
        <v>24473</v>
      </c>
      <c r="L1789" s="17"/>
    </row>
    <row r="1790" spans="1:12" x14ac:dyDescent="0.25">
      <c r="A1790" s="16" t="s">
        <v>220</v>
      </c>
      <c r="B1790" s="16">
        <v>54</v>
      </c>
      <c r="C1790" s="17">
        <v>24473</v>
      </c>
      <c r="L1790" s="17"/>
    </row>
    <row r="1791" spans="1:12" x14ac:dyDescent="0.25">
      <c r="A1791" s="16" t="s">
        <v>220</v>
      </c>
      <c r="B1791" s="16">
        <v>378</v>
      </c>
      <c r="C1791" s="17">
        <v>24473</v>
      </c>
      <c r="L1791" s="17"/>
    </row>
    <row r="1792" spans="1:12" x14ac:dyDescent="0.25">
      <c r="A1792" s="16" t="s">
        <v>220</v>
      </c>
      <c r="B1792" s="16">
        <v>49</v>
      </c>
      <c r="C1792" s="17">
        <v>24473</v>
      </c>
      <c r="L1792" s="17"/>
    </row>
    <row r="1793" spans="1:12" x14ac:dyDescent="0.25">
      <c r="A1793" s="16" t="s">
        <v>220</v>
      </c>
      <c r="B1793" s="16">
        <v>99</v>
      </c>
      <c r="C1793" s="17">
        <v>24473</v>
      </c>
      <c r="L1793" s="17"/>
    </row>
    <row r="1794" spans="1:12" x14ac:dyDescent="0.25">
      <c r="A1794" s="16" t="s">
        <v>220</v>
      </c>
      <c r="B1794" s="16">
        <v>99</v>
      </c>
      <c r="C1794" s="17">
        <v>24473</v>
      </c>
      <c r="L1794" s="17"/>
    </row>
    <row r="1795" spans="1:12" x14ac:dyDescent="0.25">
      <c r="A1795" s="16" t="s">
        <v>220</v>
      </c>
      <c r="B1795" s="16">
        <v>195</v>
      </c>
      <c r="C1795" s="17">
        <v>24473</v>
      </c>
      <c r="L1795" s="17"/>
    </row>
    <row r="1796" spans="1:12" x14ac:dyDescent="0.25">
      <c r="A1796" s="16" t="s">
        <v>220</v>
      </c>
      <c r="B1796" s="16">
        <v>83</v>
      </c>
      <c r="C1796" s="17">
        <v>24473</v>
      </c>
      <c r="L1796" s="17"/>
    </row>
    <row r="1797" spans="1:12" x14ac:dyDescent="0.25">
      <c r="A1797" s="16" t="s">
        <v>220</v>
      </c>
      <c r="B1797" s="16">
        <v>133</v>
      </c>
      <c r="C1797" s="17">
        <v>24473</v>
      </c>
      <c r="L1797" s="17"/>
    </row>
    <row r="1798" spans="1:12" x14ac:dyDescent="0.25">
      <c r="A1798" s="16" t="s">
        <v>220</v>
      </c>
      <c r="B1798" s="16">
        <v>64</v>
      </c>
      <c r="C1798" s="17">
        <v>24473</v>
      </c>
      <c r="L1798" s="17"/>
    </row>
    <row r="1799" spans="1:12" x14ac:dyDescent="0.25">
      <c r="A1799" s="16" t="s">
        <v>220</v>
      </c>
      <c r="B1799" s="16">
        <v>99</v>
      </c>
      <c r="C1799" s="17">
        <v>24473</v>
      </c>
      <c r="L1799" s="17"/>
    </row>
    <row r="1800" spans="1:12" x14ac:dyDescent="0.25">
      <c r="A1800" s="16" t="s">
        <v>220</v>
      </c>
      <c r="B1800" s="16">
        <v>60</v>
      </c>
      <c r="C1800" s="17">
        <v>24473</v>
      </c>
      <c r="L1800" s="17"/>
    </row>
    <row r="1801" spans="1:12" x14ac:dyDescent="0.25">
      <c r="A1801" s="16" t="s">
        <v>220</v>
      </c>
      <c r="B1801" s="16">
        <v>89</v>
      </c>
      <c r="C1801" s="17">
        <v>24473</v>
      </c>
      <c r="L1801" s="17"/>
    </row>
    <row r="1802" spans="1:12" x14ac:dyDescent="0.25">
      <c r="A1802" s="16" t="s">
        <v>220</v>
      </c>
      <c r="B1802" s="16">
        <v>168</v>
      </c>
      <c r="C1802" s="17">
        <v>24473</v>
      </c>
      <c r="L1802" s="17"/>
    </row>
    <row r="1803" spans="1:12" x14ac:dyDescent="0.25">
      <c r="A1803" s="16" t="s">
        <v>220</v>
      </c>
      <c r="B1803" s="16">
        <v>59</v>
      </c>
      <c r="C1803" s="17">
        <v>24473</v>
      </c>
      <c r="L1803" s="17"/>
    </row>
    <row r="1804" spans="1:12" x14ac:dyDescent="0.25">
      <c r="A1804" s="16" t="s">
        <v>220</v>
      </c>
      <c r="B1804" s="16">
        <v>87</v>
      </c>
      <c r="C1804" s="17">
        <v>24473</v>
      </c>
      <c r="L1804" s="17"/>
    </row>
    <row r="1805" spans="1:12" x14ac:dyDescent="0.25">
      <c r="A1805" s="16" t="s">
        <v>220</v>
      </c>
      <c r="B1805" s="16">
        <v>59</v>
      </c>
      <c r="C1805" s="17">
        <v>24473</v>
      </c>
      <c r="L1805" s="17"/>
    </row>
    <row r="1806" spans="1:12" x14ac:dyDescent="0.25">
      <c r="A1806" s="16" t="s">
        <v>220</v>
      </c>
      <c r="B1806" s="16">
        <v>99</v>
      </c>
      <c r="C1806" s="17">
        <v>24473</v>
      </c>
      <c r="L1806" s="17"/>
    </row>
    <row r="1807" spans="1:12" x14ac:dyDescent="0.25">
      <c r="A1807" s="16" t="s">
        <v>220</v>
      </c>
      <c r="B1807" s="16">
        <v>91</v>
      </c>
      <c r="C1807" s="17">
        <v>24473</v>
      </c>
      <c r="L1807" s="17"/>
    </row>
    <row r="1808" spans="1:12" x14ac:dyDescent="0.25">
      <c r="A1808" s="16" t="s">
        <v>220</v>
      </c>
      <c r="B1808" s="16">
        <v>59</v>
      </c>
      <c r="C1808" s="17">
        <v>24473</v>
      </c>
      <c r="L1808" s="17"/>
    </row>
    <row r="1809" spans="1:12" x14ac:dyDescent="0.25">
      <c r="A1809" s="16" t="s">
        <v>220</v>
      </c>
      <c r="B1809" s="16">
        <v>86</v>
      </c>
      <c r="C1809" s="17">
        <v>24473</v>
      </c>
      <c r="L1809" s="17"/>
    </row>
    <row r="1810" spans="1:12" x14ac:dyDescent="0.25">
      <c r="A1810" s="16" t="s">
        <v>220</v>
      </c>
      <c r="B1810" s="16">
        <v>74</v>
      </c>
      <c r="C1810" s="17">
        <v>24473</v>
      </c>
      <c r="L1810" s="17"/>
    </row>
    <row r="1811" spans="1:12" x14ac:dyDescent="0.25">
      <c r="A1811" s="16" t="s">
        <v>220</v>
      </c>
      <c r="B1811" s="16">
        <v>112</v>
      </c>
      <c r="C1811" s="17">
        <v>24473</v>
      </c>
      <c r="L1811" s="17"/>
    </row>
    <row r="1812" spans="1:12" x14ac:dyDescent="0.25">
      <c r="A1812" s="16" t="s">
        <v>220</v>
      </c>
      <c r="B1812" s="16">
        <v>59</v>
      </c>
      <c r="C1812" s="17">
        <v>24473</v>
      </c>
      <c r="L1812" s="17"/>
    </row>
    <row r="1813" spans="1:12" x14ac:dyDescent="0.25">
      <c r="A1813" s="16" t="s">
        <v>220</v>
      </c>
      <c r="B1813" s="16">
        <v>138</v>
      </c>
      <c r="C1813" s="17">
        <v>24473</v>
      </c>
      <c r="L1813" s="17"/>
    </row>
    <row r="1814" spans="1:12" x14ac:dyDescent="0.25">
      <c r="A1814" s="16" t="s">
        <v>220</v>
      </c>
      <c r="B1814" s="16">
        <v>176</v>
      </c>
      <c r="C1814" s="17">
        <v>24473</v>
      </c>
      <c r="L1814" s="17"/>
    </row>
    <row r="1815" spans="1:12" x14ac:dyDescent="0.25">
      <c r="A1815" s="16" t="s">
        <v>220</v>
      </c>
      <c r="B1815" s="16">
        <v>99</v>
      </c>
      <c r="C1815" s="17">
        <v>24473</v>
      </c>
      <c r="L1815" s="17"/>
    </row>
    <row r="1816" spans="1:12" x14ac:dyDescent="0.25">
      <c r="A1816" s="16" t="s">
        <v>221</v>
      </c>
      <c r="B1816" s="16">
        <v>48</v>
      </c>
      <c r="C1816" s="17">
        <v>43811</v>
      </c>
      <c r="L1816" s="17"/>
    </row>
    <row r="1817" spans="1:12" x14ac:dyDescent="0.25">
      <c r="A1817" s="16" t="s">
        <v>221</v>
      </c>
      <c r="B1817" s="16">
        <v>54</v>
      </c>
      <c r="C1817" s="17">
        <v>43755</v>
      </c>
      <c r="L1817" s="17"/>
    </row>
    <row r="1818" spans="1:12" x14ac:dyDescent="0.25">
      <c r="A1818" s="16" t="s">
        <v>221</v>
      </c>
      <c r="B1818" s="16">
        <v>92</v>
      </c>
      <c r="C1818" s="17">
        <v>43461</v>
      </c>
      <c r="L1818" s="17"/>
    </row>
    <row r="1819" spans="1:12" x14ac:dyDescent="0.25">
      <c r="A1819" s="16" t="s">
        <v>221</v>
      </c>
      <c r="B1819" s="16">
        <v>76</v>
      </c>
      <c r="C1819" s="17">
        <v>43238</v>
      </c>
      <c r="L1819" s="17"/>
    </row>
    <row r="1820" spans="1:12" x14ac:dyDescent="0.25">
      <c r="A1820" s="16" t="s">
        <v>221</v>
      </c>
      <c r="B1820" s="16">
        <v>80</v>
      </c>
      <c r="C1820" s="17">
        <v>43041</v>
      </c>
      <c r="L1820" s="17"/>
    </row>
    <row r="1821" spans="1:12" x14ac:dyDescent="0.25">
      <c r="A1821" s="16" t="s">
        <v>221</v>
      </c>
      <c r="B1821" s="16">
        <v>54</v>
      </c>
      <c r="C1821" s="17">
        <v>42985</v>
      </c>
      <c r="L1821" s="17"/>
    </row>
    <row r="1822" spans="1:12" x14ac:dyDescent="0.25">
      <c r="A1822" s="16" t="s">
        <v>221</v>
      </c>
      <c r="B1822" s="16">
        <v>60</v>
      </c>
      <c r="C1822" s="17">
        <v>42963</v>
      </c>
      <c r="L1822" s="17"/>
    </row>
    <row r="1823" spans="1:12" x14ac:dyDescent="0.25">
      <c r="A1823" s="16" t="s">
        <v>221</v>
      </c>
      <c r="B1823" s="16">
        <v>120</v>
      </c>
      <c r="C1823" s="17">
        <v>42866</v>
      </c>
      <c r="L1823" s="17"/>
    </row>
    <row r="1824" spans="1:12" x14ac:dyDescent="0.25">
      <c r="A1824" s="16" t="s">
        <v>221</v>
      </c>
      <c r="B1824" s="16">
        <v>70</v>
      </c>
      <c r="C1824" s="17">
        <v>42857</v>
      </c>
      <c r="L1824" s="17"/>
    </row>
    <row r="1825" spans="1:12" x14ac:dyDescent="0.25">
      <c r="A1825" s="16" t="s">
        <v>221</v>
      </c>
      <c r="B1825" s="16">
        <v>45</v>
      </c>
      <c r="C1825" s="17">
        <v>42716</v>
      </c>
      <c r="L1825" s="17"/>
    </row>
    <row r="1826" spans="1:12" x14ac:dyDescent="0.25">
      <c r="A1826" s="16" t="s">
        <v>221</v>
      </c>
      <c r="B1826" s="16">
        <v>44</v>
      </c>
      <c r="C1826" s="17">
        <v>42705</v>
      </c>
      <c r="L1826" s="17"/>
    </row>
    <row r="1827" spans="1:12" x14ac:dyDescent="0.25">
      <c r="A1827" s="16" t="s">
        <v>221</v>
      </c>
      <c r="B1827" s="16">
        <v>96</v>
      </c>
      <c r="C1827" s="17">
        <v>42662</v>
      </c>
      <c r="L1827" s="17"/>
    </row>
    <row r="1828" spans="1:12" x14ac:dyDescent="0.25">
      <c r="A1828" s="16" t="s">
        <v>221</v>
      </c>
      <c r="B1828" s="16">
        <v>80</v>
      </c>
      <c r="C1828" s="17">
        <v>42604</v>
      </c>
      <c r="L1828" s="17"/>
    </row>
    <row r="1829" spans="1:12" x14ac:dyDescent="0.25">
      <c r="A1829" s="16" t="s">
        <v>221</v>
      </c>
      <c r="B1829" s="16">
        <v>97</v>
      </c>
      <c r="C1829" s="17">
        <v>42594</v>
      </c>
      <c r="L1829" s="17"/>
    </row>
    <row r="1830" spans="1:12" x14ac:dyDescent="0.25">
      <c r="A1830" s="16" t="s">
        <v>221</v>
      </c>
      <c r="B1830" s="16">
        <v>96</v>
      </c>
      <c r="C1830" s="17">
        <v>42548</v>
      </c>
      <c r="L1830" s="17"/>
    </row>
    <row r="1831" spans="1:12" x14ac:dyDescent="0.25">
      <c r="A1831" s="16" t="s">
        <v>221</v>
      </c>
      <c r="B1831" s="16">
        <v>201</v>
      </c>
      <c r="C1831" s="17">
        <v>42256</v>
      </c>
      <c r="L1831" s="17"/>
    </row>
    <row r="1832" spans="1:12" x14ac:dyDescent="0.25">
      <c r="A1832" s="16" t="s">
        <v>221</v>
      </c>
      <c r="B1832" s="16">
        <v>70</v>
      </c>
      <c r="C1832" s="17">
        <v>42118</v>
      </c>
      <c r="L1832" s="17"/>
    </row>
    <row r="1833" spans="1:12" x14ac:dyDescent="0.25">
      <c r="A1833" s="16" t="s">
        <v>221</v>
      </c>
      <c r="B1833" s="16">
        <v>80</v>
      </c>
      <c r="C1833" s="17">
        <v>42062</v>
      </c>
      <c r="L1833" s="17"/>
    </row>
    <row r="1834" spans="1:12" x14ac:dyDescent="0.25">
      <c r="A1834" s="16" t="s">
        <v>221</v>
      </c>
      <c r="B1834" s="16">
        <v>60</v>
      </c>
      <c r="C1834" s="17">
        <v>42019</v>
      </c>
      <c r="L1834" s="17"/>
    </row>
    <row r="1835" spans="1:12" x14ac:dyDescent="0.25">
      <c r="A1835" s="16" t="s">
        <v>221</v>
      </c>
      <c r="B1835" s="16">
        <v>40</v>
      </c>
      <c r="C1835" s="17">
        <v>41723</v>
      </c>
      <c r="L1835" s="17"/>
    </row>
    <row r="1836" spans="1:12" x14ac:dyDescent="0.25">
      <c r="A1836" s="16" t="s">
        <v>221</v>
      </c>
      <c r="B1836" s="16">
        <v>30</v>
      </c>
      <c r="C1836" s="17">
        <v>41683</v>
      </c>
      <c r="L1836" s="17"/>
    </row>
    <row r="1837" spans="1:12" x14ac:dyDescent="0.25">
      <c r="A1837" s="16" t="s">
        <v>221</v>
      </c>
      <c r="B1837" s="16">
        <v>44</v>
      </c>
      <c r="C1837" s="17">
        <v>41592</v>
      </c>
      <c r="L1837" s="17"/>
    </row>
    <row r="1838" spans="1:12" x14ac:dyDescent="0.25">
      <c r="A1838" s="16" t="s">
        <v>221</v>
      </c>
      <c r="B1838" s="16">
        <v>34</v>
      </c>
      <c r="C1838" s="17">
        <v>41498</v>
      </c>
      <c r="L1838" s="17"/>
    </row>
    <row r="1839" spans="1:12" x14ac:dyDescent="0.25">
      <c r="A1839" s="16" t="s">
        <v>221</v>
      </c>
      <c r="B1839" s="16">
        <v>57</v>
      </c>
      <c r="C1839" s="17">
        <v>41426</v>
      </c>
      <c r="L1839" s="17"/>
    </row>
    <row r="1840" spans="1:12" x14ac:dyDescent="0.25">
      <c r="A1840" s="16" t="s">
        <v>221</v>
      </c>
      <c r="B1840" s="16">
        <v>154</v>
      </c>
      <c r="C1840" s="17">
        <v>41360</v>
      </c>
      <c r="L1840" s="17"/>
    </row>
    <row r="1841" spans="1:12" x14ac:dyDescent="0.25">
      <c r="A1841" s="16" t="s">
        <v>221</v>
      </c>
      <c r="B1841" s="16">
        <v>60</v>
      </c>
      <c r="C1841" s="17">
        <v>41358</v>
      </c>
      <c r="L1841" s="17"/>
    </row>
    <row r="1842" spans="1:12" x14ac:dyDescent="0.25">
      <c r="A1842" s="16" t="s">
        <v>221</v>
      </c>
      <c r="B1842" s="16">
        <v>42</v>
      </c>
      <c r="C1842" s="17">
        <v>41304</v>
      </c>
      <c r="L1842" s="17"/>
    </row>
    <row r="1843" spans="1:12" x14ac:dyDescent="0.25">
      <c r="A1843" s="16" t="s">
        <v>221</v>
      </c>
      <c r="B1843" s="16">
        <v>96</v>
      </c>
      <c r="C1843" s="17">
        <v>41186</v>
      </c>
      <c r="L1843" s="17"/>
    </row>
    <row r="1844" spans="1:12" x14ac:dyDescent="0.25">
      <c r="A1844" s="16" t="s">
        <v>221</v>
      </c>
      <c r="B1844" s="16">
        <v>36</v>
      </c>
      <c r="C1844" s="17">
        <v>41137</v>
      </c>
      <c r="L1844" s="17"/>
    </row>
    <row r="1845" spans="1:12" x14ac:dyDescent="0.25">
      <c r="A1845" s="16" t="s">
        <v>221</v>
      </c>
      <c r="B1845" s="16">
        <v>120</v>
      </c>
      <c r="C1845" s="17">
        <v>41107</v>
      </c>
      <c r="L1845" s="17"/>
    </row>
    <row r="1846" spans="1:12" x14ac:dyDescent="0.25">
      <c r="A1846" s="16" t="s">
        <v>221</v>
      </c>
      <c r="B1846" s="16">
        <v>108</v>
      </c>
      <c r="C1846" s="17">
        <v>40375</v>
      </c>
      <c r="L1846" s="17"/>
    </row>
    <row r="1847" spans="1:12" x14ac:dyDescent="0.25">
      <c r="A1847" s="16" t="s">
        <v>221</v>
      </c>
      <c r="B1847" s="16">
        <v>60</v>
      </c>
      <c r="C1847" s="17">
        <v>40332</v>
      </c>
      <c r="L1847" s="17"/>
    </row>
    <row r="1848" spans="1:12" x14ac:dyDescent="0.25">
      <c r="A1848" s="16" t="s">
        <v>221</v>
      </c>
      <c r="B1848" s="16">
        <v>24</v>
      </c>
      <c r="C1848" s="17">
        <v>40210</v>
      </c>
      <c r="L1848" s="17"/>
    </row>
    <row r="1849" spans="1:12" x14ac:dyDescent="0.25">
      <c r="A1849" s="16" t="s">
        <v>221</v>
      </c>
      <c r="B1849" s="16">
        <v>53</v>
      </c>
      <c r="C1849" s="17">
        <v>40147</v>
      </c>
      <c r="L1849" s="17"/>
    </row>
    <row r="1850" spans="1:12" x14ac:dyDescent="0.25">
      <c r="A1850" s="16" t="s">
        <v>221</v>
      </c>
      <c r="B1850" s="16">
        <v>25</v>
      </c>
      <c r="C1850" s="17">
        <v>39899</v>
      </c>
      <c r="L1850" s="17"/>
    </row>
    <row r="1851" spans="1:12" x14ac:dyDescent="0.25">
      <c r="A1851" s="16" t="s">
        <v>221</v>
      </c>
      <c r="B1851" s="16">
        <v>105</v>
      </c>
      <c r="C1851" s="17">
        <v>39722</v>
      </c>
      <c r="L1851" s="17"/>
    </row>
    <row r="1852" spans="1:12" x14ac:dyDescent="0.25">
      <c r="A1852" s="16" t="s">
        <v>221</v>
      </c>
      <c r="B1852" s="16">
        <v>54</v>
      </c>
      <c r="C1852" s="17">
        <v>39436</v>
      </c>
      <c r="L1852" s="17"/>
    </row>
    <row r="1853" spans="1:12" x14ac:dyDescent="0.25">
      <c r="A1853" s="16" t="s">
        <v>221</v>
      </c>
      <c r="B1853" s="16">
        <v>60</v>
      </c>
      <c r="C1853" s="17">
        <v>39417</v>
      </c>
      <c r="L1853" s="17"/>
    </row>
    <row r="1854" spans="1:12" x14ac:dyDescent="0.25">
      <c r="A1854" s="16" t="s">
        <v>221</v>
      </c>
      <c r="B1854" s="16">
        <v>80</v>
      </c>
      <c r="C1854" s="17">
        <v>39351</v>
      </c>
      <c r="L1854" s="17"/>
    </row>
    <row r="1855" spans="1:12" x14ac:dyDescent="0.25">
      <c r="A1855" s="16" t="s">
        <v>221</v>
      </c>
      <c r="B1855" s="16">
        <v>58</v>
      </c>
      <c r="C1855" s="17">
        <v>39146</v>
      </c>
      <c r="L1855" s="17"/>
    </row>
    <row r="1856" spans="1:12" x14ac:dyDescent="0.25">
      <c r="A1856" s="16" t="s">
        <v>221</v>
      </c>
      <c r="B1856" s="16">
        <v>60</v>
      </c>
      <c r="C1856" s="17">
        <v>39003</v>
      </c>
      <c r="L1856" s="17"/>
    </row>
    <row r="1857" spans="1:12" x14ac:dyDescent="0.25">
      <c r="A1857" s="16" t="s">
        <v>221</v>
      </c>
      <c r="B1857" s="16">
        <v>89</v>
      </c>
      <c r="C1857" s="17">
        <v>38869</v>
      </c>
      <c r="L1857" s="17"/>
    </row>
    <row r="1858" spans="1:12" x14ac:dyDescent="0.25">
      <c r="A1858" s="16" t="s">
        <v>221</v>
      </c>
      <c r="B1858" s="16">
        <v>58</v>
      </c>
      <c r="C1858" s="17">
        <v>38257</v>
      </c>
      <c r="L1858" s="17"/>
    </row>
    <row r="1859" spans="1:12" x14ac:dyDescent="0.25">
      <c r="A1859" s="16" t="s">
        <v>221</v>
      </c>
      <c r="B1859" s="16">
        <v>25</v>
      </c>
      <c r="C1859" s="17">
        <v>37956</v>
      </c>
      <c r="L1859" s="17"/>
    </row>
    <row r="1860" spans="1:12" x14ac:dyDescent="0.25">
      <c r="A1860" s="16" t="s">
        <v>221</v>
      </c>
      <c r="B1860" s="16">
        <v>57</v>
      </c>
      <c r="C1860" s="17">
        <v>37956</v>
      </c>
      <c r="L1860" s="17"/>
    </row>
    <row r="1861" spans="1:12" x14ac:dyDescent="0.25">
      <c r="A1861" s="16" t="s">
        <v>221</v>
      </c>
      <c r="B1861" s="16">
        <v>57</v>
      </c>
      <c r="C1861" s="17">
        <v>37951</v>
      </c>
      <c r="L1861" s="17"/>
    </row>
    <row r="1862" spans="1:12" x14ac:dyDescent="0.25">
      <c r="A1862" s="16" t="s">
        <v>221</v>
      </c>
      <c r="B1862" s="16">
        <v>64</v>
      </c>
      <c r="C1862" s="17">
        <v>37770</v>
      </c>
      <c r="L1862" s="17"/>
    </row>
    <row r="1863" spans="1:12" x14ac:dyDescent="0.25">
      <c r="A1863" s="16" t="s">
        <v>221</v>
      </c>
      <c r="B1863" s="16">
        <v>180</v>
      </c>
      <c r="C1863" s="17">
        <v>37681</v>
      </c>
      <c r="L1863" s="17"/>
    </row>
    <row r="1864" spans="1:12" x14ac:dyDescent="0.25">
      <c r="A1864" s="16" t="s">
        <v>221</v>
      </c>
      <c r="B1864" s="16">
        <v>210</v>
      </c>
      <c r="C1864" s="17">
        <v>37321</v>
      </c>
      <c r="L1864" s="17"/>
    </row>
    <row r="1865" spans="1:12" x14ac:dyDescent="0.25">
      <c r="A1865" s="16" t="s">
        <v>221</v>
      </c>
      <c r="B1865" s="16">
        <v>90</v>
      </c>
      <c r="C1865" s="17">
        <v>37174</v>
      </c>
      <c r="L1865" s="17"/>
    </row>
    <row r="1866" spans="1:12" x14ac:dyDescent="0.25">
      <c r="A1866" s="16" t="s">
        <v>221</v>
      </c>
      <c r="B1866" s="16">
        <v>90</v>
      </c>
      <c r="C1866" s="17">
        <v>36752</v>
      </c>
      <c r="L1866" s="17"/>
    </row>
    <row r="1867" spans="1:12" x14ac:dyDescent="0.25">
      <c r="A1867" s="16" t="s">
        <v>221</v>
      </c>
      <c r="B1867" s="16">
        <v>45</v>
      </c>
      <c r="C1867" s="17">
        <v>36524</v>
      </c>
      <c r="L1867" s="17"/>
    </row>
    <row r="1868" spans="1:12" x14ac:dyDescent="0.25">
      <c r="A1868" s="16" t="s">
        <v>221</v>
      </c>
      <c r="B1868" s="16">
        <v>38</v>
      </c>
      <c r="C1868" s="17">
        <v>36504</v>
      </c>
      <c r="L1868" s="17"/>
    </row>
    <row r="1869" spans="1:12" x14ac:dyDescent="0.25">
      <c r="A1869" s="16" t="s">
        <v>221</v>
      </c>
      <c r="B1869" s="16">
        <v>45</v>
      </c>
      <c r="C1869" s="17">
        <v>36496</v>
      </c>
      <c r="L1869" s="17"/>
    </row>
    <row r="1870" spans="1:12" x14ac:dyDescent="0.25">
      <c r="A1870" s="16" t="s">
        <v>221</v>
      </c>
      <c r="B1870" s="16">
        <v>120</v>
      </c>
      <c r="C1870" s="17">
        <v>35957</v>
      </c>
      <c r="L1870" s="17"/>
    </row>
    <row r="1871" spans="1:12" x14ac:dyDescent="0.25">
      <c r="A1871" s="16" t="s">
        <v>221</v>
      </c>
      <c r="B1871" s="16">
        <v>124</v>
      </c>
      <c r="C1871" s="17">
        <v>35914</v>
      </c>
      <c r="L1871" s="17"/>
    </row>
    <row r="1872" spans="1:12" x14ac:dyDescent="0.25">
      <c r="A1872" s="16" t="s">
        <v>221</v>
      </c>
      <c r="B1872" s="16">
        <v>60</v>
      </c>
      <c r="C1872" s="17">
        <v>35879</v>
      </c>
      <c r="L1872" s="17"/>
    </row>
    <row r="1873" spans="1:12" x14ac:dyDescent="0.25">
      <c r="A1873" s="16" t="s">
        <v>221</v>
      </c>
      <c r="B1873" s="16">
        <v>60</v>
      </c>
      <c r="C1873" s="17">
        <v>35811</v>
      </c>
      <c r="L1873" s="17"/>
    </row>
    <row r="1874" spans="1:12" x14ac:dyDescent="0.25">
      <c r="A1874" s="16" t="s">
        <v>221</v>
      </c>
      <c r="B1874" s="16">
        <v>120</v>
      </c>
      <c r="C1874" s="17">
        <v>35795</v>
      </c>
      <c r="L1874" s="17"/>
    </row>
    <row r="1875" spans="1:12" x14ac:dyDescent="0.25">
      <c r="A1875" s="16" t="s">
        <v>221</v>
      </c>
      <c r="B1875" s="16">
        <v>45</v>
      </c>
      <c r="C1875" s="17">
        <v>35690</v>
      </c>
      <c r="L1875" s="17"/>
    </row>
    <row r="1876" spans="1:12" x14ac:dyDescent="0.25">
      <c r="A1876" s="16" t="s">
        <v>221</v>
      </c>
      <c r="B1876" s="16">
        <v>120</v>
      </c>
      <c r="C1876" s="17">
        <v>35678</v>
      </c>
      <c r="L1876" s="17"/>
    </row>
    <row r="1877" spans="1:12" x14ac:dyDescent="0.25">
      <c r="A1877" s="16" t="s">
        <v>221</v>
      </c>
      <c r="B1877" s="16">
        <v>56</v>
      </c>
      <c r="C1877" s="17">
        <v>35622</v>
      </c>
      <c r="L1877" s="17"/>
    </row>
    <row r="1878" spans="1:12" x14ac:dyDescent="0.25">
      <c r="A1878" s="16" t="s">
        <v>221</v>
      </c>
      <c r="B1878" s="16">
        <v>45</v>
      </c>
      <c r="C1878" s="17">
        <v>35604</v>
      </c>
      <c r="L1878" s="17"/>
    </row>
    <row r="1879" spans="1:12" x14ac:dyDescent="0.25">
      <c r="A1879" s="16" t="s">
        <v>221</v>
      </c>
      <c r="B1879" s="16">
        <v>120</v>
      </c>
      <c r="C1879" s="17">
        <v>35570</v>
      </c>
      <c r="L1879" s="17"/>
    </row>
    <row r="1880" spans="1:12" x14ac:dyDescent="0.25">
      <c r="A1880" s="16" t="s">
        <v>221</v>
      </c>
      <c r="B1880" s="16">
        <v>121</v>
      </c>
      <c r="C1880" s="17">
        <v>35438</v>
      </c>
      <c r="L1880" s="17"/>
    </row>
    <row r="1881" spans="1:12" x14ac:dyDescent="0.25">
      <c r="A1881" s="16" t="s">
        <v>221</v>
      </c>
      <c r="B1881" s="16">
        <v>64</v>
      </c>
      <c r="C1881" s="17">
        <v>35417</v>
      </c>
      <c r="L1881" s="17"/>
    </row>
    <row r="1882" spans="1:12" x14ac:dyDescent="0.25">
      <c r="A1882" s="16" t="s">
        <v>221</v>
      </c>
      <c r="B1882" s="16">
        <v>82</v>
      </c>
      <c r="C1882" s="17">
        <v>35309</v>
      </c>
      <c r="L1882" s="17"/>
    </row>
    <row r="1883" spans="1:12" x14ac:dyDescent="0.25">
      <c r="A1883" s="16" t="s">
        <v>221</v>
      </c>
      <c r="B1883" s="16">
        <v>45</v>
      </c>
      <c r="C1883" s="17">
        <v>35217</v>
      </c>
      <c r="L1883" s="17"/>
    </row>
    <row r="1884" spans="1:12" x14ac:dyDescent="0.25">
      <c r="A1884" s="16" t="s">
        <v>221</v>
      </c>
      <c r="B1884" s="16">
        <v>60</v>
      </c>
      <c r="C1884" s="17">
        <v>35170</v>
      </c>
      <c r="L1884" s="17"/>
    </row>
    <row r="1885" spans="1:12" x14ac:dyDescent="0.25">
      <c r="A1885" s="16" t="s">
        <v>221</v>
      </c>
      <c r="B1885" s="16">
        <v>63</v>
      </c>
      <c r="C1885" s="17">
        <v>35125</v>
      </c>
      <c r="L1885" s="17"/>
    </row>
    <row r="1886" spans="1:12" x14ac:dyDescent="0.25">
      <c r="A1886" s="16" t="s">
        <v>221</v>
      </c>
      <c r="B1886" s="16">
        <v>109</v>
      </c>
      <c r="C1886" s="17">
        <v>35125</v>
      </c>
      <c r="L1886" s="17"/>
    </row>
    <row r="1887" spans="1:12" x14ac:dyDescent="0.25">
      <c r="A1887" s="16" t="s">
        <v>221</v>
      </c>
      <c r="B1887" s="16">
        <v>66</v>
      </c>
      <c r="C1887" s="17">
        <v>34881</v>
      </c>
      <c r="L1887" s="17"/>
    </row>
    <row r="1888" spans="1:12" x14ac:dyDescent="0.25">
      <c r="A1888" s="16" t="s">
        <v>221</v>
      </c>
      <c r="B1888" s="16">
        <v>88</v>
      </c>
      <c r="C1888" s="17">
        <v>34759</v>
      </c>
      <c r="L1888" s="17"/>
    </row>
    <row r="1889" spans="1:12" x14ac:dyDescent="0.25">
      <c r="A1889" s="16" t="s">
        <v>221</v>
      </c>
      <c r="B1889" s="16">
        <v>59</v>
      </c>
      <c r="C1889" s="17">
        <v>34669</v>
      </c>
      <c r="L1889" s="17"/>
    </row>
    <row r="1890" spans="1:12" x14ac:dyDescent="0.25">
      <c r="A1890" s="16" t="s">
        <v>221</v>
      </c>
      <c r="B1890" s="16">
        <v>166</v>
      </c>
      <c r="C1890" s="17">
        <v>34649</v>
      </c>
      <c r="L1890" s="17"/>
    </row>
    <row r="1891" spans="1:12" x14ac:dyDescent="0.25">
      <c r="A1891" s="16" t="s">
        <v>221</v>
      </c>
      <c r="B1891" s="16">
        <v>120</v>
      </c>
      <c r="C1891" s="17">
        <v>34603</v>
      </c>
      <c r="L1891" s="17"/>
    </row>
    <row r="1892" spans="1:12" x14ac:dyDescent="0.25">
      <c r="A1892" s="16" t="s">
        <v>221</v>
      </c>
      <c r="B1892" s="16">
        <v>130</v>
      </c>
      <c r="C1892" s="17">
        <v>34599</v>
      </c>
      <c r="L1892" s="17"/>
    </row>
    <row r="1893" spans="1:12" x14ac:dyDescent="0.25">
      <c r="A1893" s="16" t="s">
        <v>221</v>
      </c>
      <c r="B1893" s="16">
        <v>110</v>
      </c>
      <c r="C1893" s="17">
        <v>34516</v>
      </c>
      <c r="L1893" s="17"/>
    </row>
    <row r="1894" spans="1:12" x14ac:dyDescent="0.25">
      <c r="A1894" s="16" t="s">
        <v>221</v>
      </c>
      <c r="B1894" s="16">
        <v>54</v>
      </c>
      <c r="C1894" s="17">
        <v>34486</v>
      </c>
      <c r="L1894" s="17"/>
    </row>
    <row r="1895" spans="1:12" x14ac:dyDescent="0.25">
      <c r="A1895" s="16" t="s">
        <v>221</v>
      </c>
      <c r="B1895" s="16">
        <v>54</v>
      </c>
      <c r="C1895" s="17">
        <v>34455</v>
      </c>
      <c r="L1895" s="17"/>
    </row>
    <row r="1896" spans="1:12" x14ac:dyDescent="0.25">
      <c r="A1896" s="16" t="s">
        <v>221</v>
      </c>
      <c r="B1896" s="16">
        <v>128</v>
      </c>
      <c r="C1896" s="17">
        <v>34439</v>
      </c>
      <c r="L1896" s="17"/>
    </row>
    <row r="1897" spans="1:12" x14ac:dyDescent="0.25">
      <c r="A1897" s="16" t="s">
        <v>221</v>
      </c>
      <c r="B1897" s="16">
        <v>84</v>
      </c>
      <c r="C1897" s="17">
        <v>34439</v>
      </c>
      <c r="L1897" s="17"/>
    </row>
    <row r="1898" spans="1:12" x14ac:dyDescent="0.25">
      <c r="A1898" s="16" t="s">
        <v>221</v>
      </c>
      <c r="B1898" s="16">
        <v>135</v>
      </c>
      <c r="C1898" s="17">
        <v>34435</v>
      </c>
      <c r="L1898" s="17"/>
    </row>
    <row r="1899" spans="1:12" x14ac:dyDescent="0.25">
      <c r="A1899" s="16" t="s">
        <v>221</v>
      </c>
      <c r="B1899" s="16">
        <v>35</v>
      </c>
      <c r="C1899" s="17">
        <v>34425</v>
      </c>
      <c r="L1899" s="17"/>
    </row>
    <row r="1900" spans="1:12" x14ac:dyDescent="0.25">
      <c r="A1900" s="16" t="s">
        <v>221</v>
      </c>
      <c r="B1900" s="16">
        <v>95</v>
      </c>
      <c r="C1900" s="17">
        <v>34366</v>
      </c>
      <c r="L1900" s="17"/>
    </row>
    <row r="1901" spans="1:12" x14ac:dyDescent="0.25">
      <c r="A1901" s="16" t="s">
        <v>221</v>
      </c>
      <c r="B1901" s="16">
        <v>58</v>
      </c>
      <c r="C1901" s="17">
        <v>34335</v>
      </c>
      <c r="L1901" s="17"/>
    </row>
    <row r="1902" spans="1:12" x14ac:dyDescent="0.25">
      <c r="A1902" s="16" t="s">
        <v>221</v>
      </c>
      <c r="B1902" s="16">
        <v>79</v>
      </c>
      <c r="C1902" s="17">
        <v>34151</v>
      </c>
      <c r="L1902" s="17"/>
    </row>
    <row r="1903" spans="1:12" x14ac:dyDescent="0.25">
      <c r="A1903" s="16" t="s">
        <v>221</v>
      </c>
      <c r="B1903" s="16">
        <v>37</v>
      </c>
      <c r="C1903" s="17">
        <v>34090</v>
      </c>
      <c r="L1903" s="17"/>
    </row>
    <row r="1904" spans="1:12" x14ac:dyDescent="0.25">
      <c r="A1904" s="16" t="s">
        <v>221</v>
      </c>
      <c r="B1904" s="16">
        <v>40</v>
      </c>
      <c r="C1904" s="17">
        <v>34060</v>
      </c>
      <c r="L1904" s="17"/>
    </row>
    <row r="1905" spans="1:12" x14ac:dyDescent="0.25">
      <c r="A1905" s="16" t="s">
        <v>221</v>
      </c>
      <c r="B1905" s="16">
        <v>72</v>
      </c>
      <c r="C1905" s="17">
        <v>34060</v>
      </c>
      <c r="L1905" s="17"/>
    </row>
    <row r="1906" spans="1:12" x14ac:dyDescent="0.25">
      <c r="A1906" s="16" t="s">
        <v>221</v>
      </c>
      <c r="B1906" s="16">
        <v>88</v>
      </c>
      <c r="C1906" s="17">
        <v>34022</v>
      </c>
      <c r="L1906" s="17"/>
    </row>
    <row r="1907" spans="1:12" x14ac:dyDescent="0.25">
      <c r="A1907" s="16" t="s">
        <v>221</v>
      </c>
      <c r="B1907" s="16">
        <v>60</v>
      </c>
      <c r="C1907" s="17">
        <v>33975</v>
      </c>
      <c r="L1907" s="17"/>
    </row>
    <row r="1908" spans="1:12" x14ac:dyDescent="0.25">
      <c r="A1908" s="16" t="s">
        <v>221</v>
      </c>
      <c r="B1908" s="16">
        <v>42</v>
      </c>
      <c r="C1908" s="17">
        <v>33892</v>
      </c>
      <c r="L1908" s="17"/>
    </row>
    <row r="1909" spans="1:12" x14ac:dyDescent="0.25">
      <c r="A1909" s="16" t="s">
        <v>221</v>
      </c>
      <c r="B1909" s="16">
        <v>51</v>
      </c>
      <c r="C1909" s="17">
        <v>33861</v>
      </c>
      <c r="L1909" s="17"/>
    </row>
    <row r="1910" spans="1:12" x14ac:dyDescent="0.25">
      <c r="A1910" s="16" t="s">
        <v>221</v>
      </c>
      <c r="B1910" s="16">
        <v>135</v>
      </c>
      <c r="C1910" s="17">
        <v>33855</v>
      </c>
      <c r="L1910" s="17"/>
    </row>
    <row r="1911" spans="1:12" x14ac:dyDescent="0.25">
      <c r="A1911" s="16" t="s">
        <v>221</v>
      </c>
      <c r="B1911" s="16">
        <v>73</v>
      </c>
      <c r="C1911" s="17">
        <v>33651</v>
      </c>
      <c r="L1911" s="17"/>
    </row>
    <row r="1912" spans="1:12" x14ac:dyDescent="0.25">
      <c r="A1912" s="16" t="s">
        <v>221</v>
      </c>
      <c r="B1912" s="16">
        <v>93</v>
      </c>
      <c r="C1912" s="17">
        <v>33573</v>
      </c>
      <c r="L1912" s="17"/>
    </row>
    <row r="1913" spans="1:12" x14ac:dyDescent="0.25">
      <c r="A1913" s="16" t="s">
        <v>221</v>
      </c>
      <c r="B1913" s="16">
        <v>100</v>
      </c>
      <c r="C1913" s="17">
        <v>33573</v>
      </c>
      <c r="L1913" s="17"/>
    </row>
    <row r="1914" spans="1:12" x14ac:dyDescent="0.25">
      <c r="A1914" s="16" t="s">
        <v>221</v>
      </c>
      <c r="B1914" s="16">
        <v>110</v>
      </c>
      <c r="C1914" s="17">
        <v>33573</v>
      </c>
      <c r="L1914" s="17"/>
    </row>
    <row r="1915" spans="1:12" x14ac:dyDescent="0.25">
      <c r="A1915" s="16" t="s">
        <v>221</v>
      </c>
      <c r="B1915" s="16">
        <v>60</v>
      </c>
      <c r="C1915" s="17">
        <v>33573</v>
      </c>
      <c r="L1915" s="17"/>
    </row>
    <row r="1916" spans="1:12" x14ac:dyDescent="0.25">
      <c r="A1916" s="16" t="s">
        <v>221</v>
      </c>
      <c r="B1916" s="16">
        <v>56</v>
      </c>
      <c r="C1916" s="17">
        <v>33573</v>
      </c>
      <c r="L1916" s="17"/>
    </row>
    <row r="1917" spans="1:12" x14ac:dyDescent="0.25">
      <c r="A1917" s="16" t="s">
        <v>221</v>
      </c>
      <c r="B1917" s="16">
        <v>109</v>
      </c>
      <c r="C1917" s="17">
        <v>33482</v>
      </c>
      <c r="L1917" s="17"/>
    </row>
    <row r="1918" spans="1:12" x14ac:dyDescent="0.25">
      <c r="A1918" s="16" t="s">
        <v>221</v>
      </c>
      <c r="B1918" s="16">
        <v>30</v>
      </c>
      <c r="C1918" s="17">
        <v>33420</v>
      </c>
      <c r="L1918" s="17"/>
    </row>
    <row r="1919" spans="1:12" x14ac:dyDescent="0.25">
      <c r="A1919" s="16" t="s">
        <v>221</v>
      </c>
      <c r="B1919" s="16">
        <v>60</v>
      </c>
      <c r="C1919" s="17">
        <v>33394</v>
      </c>
      <c r="L1919" s="17"/>
    </row>
    <row r="1920" spans="1:12" x14ac:dyDescent="0.25">
      <c r="A1920" s="16" t="s">
        <v>221</v>
      </c>
      <c r="B1920" s="16">
        <v>32</v>
      </c>
      <c r="C1920" s="17">
        <v>33390</v>
      </c>
      <c r="L1920" s="17"/>
    </row>
    <row r="1921" spans="1:12" x14ac:dyDescent="0.25">
      <c r="A1921" s="16" t="s">
        <v>221</v>
      </c>
      <c r="B1921" s="16">
        <v>30</v>
      </c>
      <c r="C1921" s="17">
        <v>33359</v>
      </c>
      <c r="L1921" s="17"/>
    </row>
    <row r="1922" spans="1:12" x14ac:dyDescent="0.25">
      <c r="A1922" s="16" t="s">
        <v>221</v>
      </c>
      <c r="B1922" s="16">
        <v>108</v>
      </c>
      <c r="C1922" s="17">
        <v>33358</v>
      </c>
      <c r="L1922" s="17"/>
    </row>
    <row r="1923" spans="1:12" x14ac:dyDescent="0.25">
      <c r="A1923" s="16" t="s">
        <v>221</v>
      </c>
      <c r="B1923" s="16">
        <v>103</v>
      </c>
      <c r="C1923" s="17">
        <v>33298</v>
      </c>
      <c r="L1923" s="17"/>
    </row>
    <row r="1924" spans="1:12" x14ac:dyDescent="0.25">
      <c r="A1924" s="16" t="s">
        <v>221</v>
      </c>
      <c r="B1924" s="16">
        <v>70</v>
      </c>
      <c r="C1924" s="17">
        <v>33217</v>
      </c>
      <c r="L1924" s="17"/>
    </row>
    <row r="1925" spans="1:12" x14ac:dyDescent="0.25">
      <c r="A1925" s="16" t="s">
        <v>221</v>
      </c>
      <c r="B1925" s="16">
        <v>44</v>
      </c>
      <c r="C1925" s="17">
        <v>33208</v>
      </c>
      <c r="L1925" s="17"/>
    </row>
    <row r="1926" spans="1:12" x14ac:dyDescent="0.25">
      <c r="A1926" s="16" t="s">
        <v>221</v>
      </c>
      <c r="B1926" s="16">
        <v>91</v>
      </c>
      <c r="C1926" s="17">
        <v>33208</v>
      </c>
      <c r="L1926" s="17"/>
    </row>
    <row r="1927" spans="1:12" x14ac:dyDescent="0.25">
      <c r="A1927" s="16" t="s">
        <v>221</v>
      </c>
      <c r="B1927" s="16">
        <v>105</v>
      </c>
      <c r="C1927" s="17">
        <v>33147</v>
      </c>
      <c r="L1927" s="17"/>
    </row>
    <row r="1928" spans="1:12" x14ac:dyDescent="0.25">
      <c r="A1928" s="16" t="s">
        <v>221</v>
      </c>
      <c r="B1928" s="16">
        <v>105</v>
      </c>
      <c r="C1928" s="17">
        <v>33117</v>
      </c>
      <c r="L1928" s="17"/>
    </row>
    <row r="1929" spans="1:12" x14ac:dyDescent="0.25">
      <c r="A1929" s="16" t="s">
        <v>221</v>
      </c>
      <c r="B1929" s="16">
        <v>187</v>
      </c>
      <c r="C1929" s="17">
        <v>33102</v>
      </c>
      <c r="L1929" s="17"/>
    </row>
    <row r="1930" spans="1:12" x14ac:dyDescent="0.25">
      <c r="A1930" s="16" t="s">
        <v>221</v>
      </c>
      <c r="B1930" s="16">
        <v>104</v>
      </c>
      <c r="C1930" s="17">
        <v>33025</v>
      </c>
      <c r="L1930" s="17"/>
    </row>
    <row r="1931" spans="1:12" x14ac:dyDescent="0.25">
      <c r="A1931" s="16" t="s">
        <v>221</v>
      </c>
      <c r="B1931" s="16">
        <v>120</v>
      </c>
      <c r="C1931" s="17">
        <v>32993</v>
      </c>
      <c r="L1931" s="17"/>
    </row>
    <row r="1932" spans="1:12" x14ac:dyDescent="0.25">
      <c r="A1932" s="16" t="s">
        <v>221</v>
      </c>
      <c r="B1932" s="16">
        <v>85</v>
      </c>
      <c r="C1932" s="17">
        <v>32964</v>
      </c>
      <c r="L1932" s="17"/>
    </row>
    <row r="1933" spans="1:12" x14ac:dyDescent="0.25">
      <c r="A1933" s="16" t="s">
        <v>221</v>
      </c>
      <c r="B1933" s="16">
        <v>103</v>
      </c>
      <c r="C1933" s="17">
        <v>32933</v>
      </c>
      <c r="L1933" s="17"/>
    </row>
    <row r="1934" spans="1:12" x14ac:dyDescent="0.25">
      <c r="A1934" s="16" t="s">
        <v>221</v>
      </c>
      <c r="B1934" s="16">
        <v>76</v>
      </c>
      <c r="C1934" s="17">
        <v>32899</v>
      </c>
      <c r="L1934" s="17"/>
    </row>
    <row r="1935" spans="1:12" x14ac:dyDescent="0.25">
      <c r="A1935" s="16" t="s">
        <v>221</v>
      </c>
      <c r="B1935" s="16">
        <v>120</v>
      </c>
      <c r="C1935" s="17">
        <v>32874</v>
      </c>
      <c r="L1935" s="17"/>
    </row>
    <row r="1936" spans="1:12" x14ac:dyDescent="0.25">
      <c r="A1936" s="16" t="s">
        <v>221</v>
      </c>
      <c r="B1936" s="16">
        <v>30</v>
      </c>
      <c r="C1936" s="17">
        <v>32843</v>
      </c>
      <c r="L1936" s="17"/>
    </row>
    <row r="1937" spans="1:12" x14ac:dyDescent="0.25">
      <c r="A1937" s="16" t="s">
        <v>221</v>
      </c>
      <c r="B1937" s="16">
        <v>187</v>
      </c>
      <c r="C1937" s="17">
        <v>32833</v>
      </c>
      <c r="L1937" s="17"/>
    </row>
    <row r="1938" spans="1:12" x14ac:dyDescent="0.25">
      <c r="A1938" s="16" t="s">
        <v>221</v>
      </c>
      <c r="B1938" s="16">
        <v>150</v>
      </c>
      <c r="C1938" s="17">
        <v>32827</v>
      </c>
      <c r="L1938" s="17"/>
    </row>
    <row r="1939" spans="1:12" x14ac:dyDescent="0.25">
      <c r="A1939" s="16" t="s">
        <v>221</v>
      </c>
      <c r="B1939" s="16">
        <v>120</v>
      </c>
      <c r="C1939" s="17">
        <v>32793</v>
      </c>
      <c r="L1939" s="17"/>
    </row>
    <row r="1940" spans="1:12" x14ac:dyDescent="0.25">
      <c r="A1940" s="16" t="s">
        <v>221</v>
      </c>
      <c r="B1940" s="16">
        <v>73</v>
      </c>
      <c r="C1940" s="17">
        <v>32782</v>
      </c>
      <c r="L1940" s="17"/>
    </row>
    <row r="1941" spans="1:12" x14ac:dyDescent="0.25">
      <c r="A1941" s="16" t="s">
        <v>221</v>
      </c>
      <c r="B1941" s="16">
        <v>32</v>
      </c>
      <c r="C1941" s="17">
        <v>32782</v>
      </c>
      <c r="L1941" s="17"/>
    </row>
    <row r="1942" spans="1:12" x14ac:dyDescent="0.25">
      <c r="A1942" s="16" t="s">
        <v>221</v>
      </c>
      <c r="B1942" s="16">
        <v>116</v>
      </c>
      <c r="C1942" s="17">
        <v>32752</v>
      </c>
      <c r="L1942" s="17"/>
    </row>
    <row r="1943" spans="1:12" x14ac:dyDescent="0.25">
      <c r="A1943" s="16" t="s">
        <v>221</v>
      </c>
      <c r="B1943" s="16">
        <v>79</v>
      </c>
      <c r="C1943" s="17">
        <v>32690</v>
      </c>
      <c r="L1943" s="17"/>
    </row>
    <row r="1944" spans="1:12" x14ac:dyDescent="0.25">
      <c r="A1944" s="16" t="s">
        <v>221</v>
      </c>
      <c r="B1944" s="16">
        <v>133</v>
      </c>
      <c r="C1944" s="17">
        <v>32678</v>
      </c>
      <c r="L1944" s="17"/>
    </row>
    <row r="1945" spans="1:12" x14ac:dyDescent="0.25">
      <c r="A1945" s="16" t="s">
        <v>221</v>
      </c>
      <c r="B1945" s="16">
        <v>60</v>
      </c>
      <c r="C1945" s="17">
        <v>32632</v>
      </c>
      <c r="L1945" s="17"/>
    </row>
    <row r="1946" spans="1:12" x14ac:dyDescent="0.25">
      <c r="A1946" s="16" t="s">
        <v>221</v>
      </c>
      <c r="B1946" s="16">
        <v>135</v>
      </c>
      <c r="C1946" s="17">
        <v>32613</v>
      </c>
      <c r="L1946" s="17"/>
    </row>
    <row r="1947" spans="1:12" x14ac:dyDescent="0.25">
      <c r="A1947" s="16" t="s">
        <v>221</v>
      </c>
      <c r="B1947" s="16">
        <v>170</v>
      </c>
      <c r="C1947" s="17">
        <v>32568</v>
      </c>
      <c r="L1947" s="17"/>
    </row>
    <row r="1948" spans="1:12" x14ac:dyDescent="0.25">
      <c r="A1948" s="16" t="s">
        <v>221</v>
      </c>
      <c r="B1948" s="16">
        <v>125</v>
      </c>
      <c r="C1948" s="17">
        <v>32568</v>
      </c>
      <c r="L1948" s="17"/>
    </row>
    <row r="1949" spans="1:12" x14ac:dyDescent="0.25">
      <c r="A1949" s="16" t="s">
        <v>221</v>
      </c>
      <c r="B1949" s="16">
        <v>85</v>
      </c>
      <c r="C1949" s="17">
        <v>32568</v>
      </c>
      <c r="L1949" s="17"/>
    </row>
    <row r="1950" spans="1:12" x14ac:dyDescent="0.25">
      <c r="A1950" s="16" t="s">
        <v>221</v>
      </c>
      <c r="B1950" s="16">
        <v>80</v>
      </c>
      <c r="C1950" s="17">
        <v>32568</v>
      </c>
      <c r="L1950" s="17"/>
    </row>
    <row r="1951" spans="1:12" x14ac:dyDescent="0.25">
      <c r="A1951" s="16" t="s">
        <v>221</v>
      </c>
      <c r="B1951" s="16">
        <v>81</v>
      </c>
      <c r="C1951" s="17">
        <v>32568</v>
      </c>
      <c r="L1951" s="17"/>
    </row>
    <row r="1952" spans="1:12" x14ac:dyDescent="0.25">
      <c r="A1952" s="16" t="s">
        <v>221</v>
      </c>
      <c r="B1952" s="16">
        <v>60</v>
      </c>
      <c r="C1952" s="17">
        <v>32568</v>
      </c>
      <c r="L1952" s="17"/>
    </row>
    <row r="1953" spans="1:12" x14ac:dyDescent="0.25">
      <c r="A1953" s="16" t="s">
        <v>221</v>
      </c>
      <c r="B1953" s="16">
        <v>91</v>
      </c>
      <c r="C1953" s="17">
        <v>32568</v>
      </c>
      <c r="L1953" s="17"/>
    </row>
    <row r="1954" spans="1:12" x14ac:dyDescent="0.25">
      <c r="A1954" s="16" t="s">
        <v>221</v>
      </c>
      <c r="B1954" s="16">
        <v>96</v>
      </c>
      <c r="C1954" s="17">
        <v>32568</v>
      </c>
      <c r="L1954" s="17"/>
    </row>
    <row r="1955" spans="1:12" x14ac:dyDescent="0.25">
      <c r="A1955" s="16" t="s">
        <v>221</v>
      </c>
      <c r="B1955" s="16">
        <v>201</v>
      </c>
      <c r="C1955" s="17">
        <v>32556</v>
      </c>
      <c r="L1955" s="17"/>
    </row>
    <row r="1956" spans="1:12" x14ac:dyDescent="0.25">
      <c r="A1956" s="16" t="s">
        <v>221</v>
      </c>
      <c r="B1956" s="16">
        <v>100</v>
      </c>
      <c r="C1956" s="17">
        <v>32497</v>
      </c>
      <c r="L1956" s="17"/>
    </row>
    <row r="1957" spans="1:12" x14ac:dyDescent="0.25">
      <c r="A1957" s="16" t="s">
        <v>221</v>
      </c>
      <c r="B1957" s="16">
        <v>54</v>
      </c>
      <c r="C1957" s="17">
        <v>32448</v>
      </c>
      <c r="L1957" s="17"/>
    </row>
    <row r="1958" spans="1:12" x14ac:dyDescent="0.25">
      <c r="A1958" s="16" t="s">
        <v>221</v>
      </c>
      <c r="B1958" s="16">
        <v>61</v>
      </c>
      <c r="C1958" s="17">
        <v>32417</v>
      </c>
      <c r="L1958" s="17"/>
    </row>
    <row r="1959" spans="1:12" x14ac:dyDescent="0.25">
      <c r="A1959" s="16" t="s">
        <v>221</v>
      </c>
      <c r="B1959" s="16">
        <v>160</v>
      </c>
      <c r="C1959" s="17">
        <v>32356</v>
      </c>
      <c r="L1959" s="17"/>
    </row>
    <row r="1960" spans="1:12" x14ac:dyDescent="0.25">
      <c r="A1960" s="16" t="s">
        <v>221</v>
      </c>
      <c r="B1960" s="16">
        <v>108</v>
      </c>
      <c r="C1960" s="17">
        <v>32295</v>
      </c>
      <c r="L1960" s="17"/>
    </row>
    <row r="1961" spans="1:12" x14ac:dyDescent="0.25">
      <c r="A1961" s="16" t="s">
        <v>221</v>
      </c>
      <c r="B1961" s="16">
        <v>133</v>
      </c>
      <c r="C1961" s="17">
        <v>32280</v>
      </c>
      <c r="L1961" s="17"/>
    </row>
    <row r="1962" spans="1:12" x14ac:dyDescent="0.25">
      <c r="A1962" s="16" t="s">
        <v>221</v>
      </c>
      <c r="B1962" s="16">
        <v>70</v>
      </c>
      <c r="C1962" s="17">
        <v>32227</v>
      </c>
      <c r="L1962" s="17"/>
    </row>
    <row r="1963" spans="1:12" x14ac:dyDescent="0.25">
      <c r="A1963" s="16" t="s">
        <v>221</v>
      </c>
      <c r="B1963" s="16">
        <v>242</v>
      </c>
      <c r="C1963" s="17">
        <v>32143</v>
      </c>
      <c r="L1963" s="17"/>
    </row>
    <row r="1964" spans="1:12" x14ac:dyDescent="0.25">
      <c r="A1964" s="16" t="s">
        <v>221</v>
      </c>
      <c r="B1964" s="16">
        <v>60</v>
      </c>
      <c r="C1964" s="17">
        <v>32112</v>
      </c>
      <c r="L1964" s="17"/>
    </row>
    <row r="1965" spans="1:12" x14ac:dyDescent="0.25">
      <c r="A1965" s="16" t="s">
        <v>221</v>
      </c>
      <c r="B1965" s="16">
        <v>90</v>
      </c>
      <c r="C1965" s="17">
        <v>32112</v>
      </c>
      <c r="L1965" s="17"/>
    </row>
    <row r="1966" spans="1:12" x14ac:dyDescent="0.25">
      <c r="A1966" s="16" t="s">
        <v>221</v>
      </c>
      <c r="B1966" s="16">
        <v>60</v>
      </c>
      <c r="C1966" s="17">
        <v>31868</v>
      </c>
      <c r="L1966" s="17"/>
    </row>
    <row r="1967" spans="1:12" x14ac:dyDescent="0.25">
      <c r="A1967" s="16" t="s">
        <v>221</v>
      </c>
      <c r="B1967" s="16">
        <v>101</v>
      </c>
      <c r="C1967" s="17">
        <v>31809</v>
      </c>
      <c r="L1967" s="17"/>
    </row>
    <row r="1968" spans="1:12" x14ac:dyDescent="0.25">
      <c r="A1968" s="16" t="s">
        <v>221</v>
      </c>
      <c r="B1968" s="16">
        <v>143</v>
      </c>
      <c r="C1968" s="17">
        <v>31610</v>
      </c>
      <c r="L1968" s="17"/>
    </row>
    <row r="1969" spans="1:12" x14ac:dyDescent="0.25">
      <c r="A1969" s="16" t="s">
        <v>221</v>
      </c>
      <c r="B1969" s="16">
        <v>106</v>
      </c>
      <c r="C1969" s="17">
        <v>31503</v>
      </c>
      <c r="L1969" s="17"/>
    </row>
    <row r="1970" spans="1:12" x14ac:dyDescent="0.25">
      <c r="A1970" s="16" t="s">
        <v>221</v>
      </c>
      <c r="B1970" s="16">
        <v>110</v>
      </c>
      <c r="C1970" s="17">
        <v>31503</v>
      </c>
      <c r="L1970" s="17"/>
    </row>
    <row r="1971" spans="1:12" x14ac:dyDescent="0.25">
      <c r="A1971" s="16" t="s">
        <v>221</v>
      </c>
      <c r="B1971" s="16">
        <v>88</v>
      </c>
      <c r="C1971" s="17">
        <v>31503</v>
      </c>
      <c r="L1971" s="17"/>
    </row>
    <row r="1972" spans="1:12" x14ac:dyDescent="0.25">
      <c r="A1972" s="16" t="s">
        <v>221</v>
      </c>
      <c r="B1972" s="16">
        <v>146</v>
      </c>
      <c r="C1972" s="17">
        <v>31503</v>
      </c>
      <c r="L1972" s="17"/>
    </row>
    <row r="1973" spans="1:12" x14ac:dyDescent="0.25">
      <c r="A1973" s="16" t="s">
        <v>221</v>
      </c>
      <c r="B1973" s="16">
        <v>102</v>
      </c>
      <c r="C1973" s="17">
        <v>31488</v>
      </c>
      <c r="L1973" s="17"/>
    </row>
    <row r="1974" spans="1:12" x14ac:dyDescent="0.25">
      <c r="A1974" s="16" t="s">
        <v>221</v>
      </c>
      <c r="B1974" s="16">
        <v>64</v>
      </c>
      <c r="C1974" s="17">
        <v>31472</v>
      </c>
      <c r="L1974" s="17"/>
    </row>
    <row r="1975" spans="1:12" x14ac:dyDescent="0.25">
      <c r="A1975" s="16" t="s">
        <v>221</v>
      </c>
      <c r="B1975" s="16">
        <v>180</v>
      </c>
      <c r="C1975" s="17">
        <v>31463</v>
      </c>
      <c r="L1975" s="17"/>
    </row>
    <row r="1976" spans="1:12" x14ac:dyDescent="0.25">
      <c r="A1976" s="16" t="s">
        <v>221</v>
      </c>
      <c r="B1976" s="16">
        <v>118</v>
      </c>
      <c r="C1976" s="17">
        <v>31413</v>
      </c>
      <c r="L1976" s="17"/>
    </row>
    <row r="1977" spans="1:12" x14ac:dyDescent="0.25">
      <c r="A1977" s="16" t="s">
        <v>221</v>
      </c>
      <c r="B1977" s="16">
        <v>80</v>
      </c>
      <c r="C1977" s="17">
        <v>31382</v>
      </c>
      <c r="L1977" s="17"/>
    </row>
    <row r="1978" spans="1:12" x14ac:dyDescent="0.25">
      <c r="A1978" s="16" t="s">
        <v>221</v>
      </c>
      <c r="B1978" s="16">
        <v>112</v>
      </c>
      <c r="C1978" s="17">
        <v>31382</v>
      </c>
      <c r="L1978" s="17"/>
    </row>
    <row r="1979" spans="1:12" x14ac:dyDescent="0.25">
      <c r="A1979" s="16" t="s">
        <v>221</v>
      </c>
      <c r="B1979" s="16">
        <v>138</v>
      </c>
      <c r="C1979" s="17">
        <v>31321</v>
      </c>
      <c r="L1979" s="17"/>
    </row>
    <row r="1980" spans="1:12" x14ac:dyDescent="0.25">
      <c r="A1980" s="16" t="s">
        <v>221</v>
      </c>
      <c r="B1980" s="16">
        <v>140</v>
      </c>
      <c r="C1980" s="17">
        <v>31321</v>
      </c>
      <c r="L1980" s="17"/>
    </row>
    <row r="1981" spans="1:12" x14ac:dyDescent="0.25">
      <c r="A1981" s="16" t="s">
        <v>221</v>
      </c>
      <c r="B1981" s="16">
        <v>100</v>
      </c>
      <c r="C1981" s="17">
        <v>31291</v>
      </c>
      <c r="L1981" s="17"/>
    </row>
    <row r="1982" spans="1:12" x14ac:dyDescent="0.25">
      <c r="A1982" s="16" t="s">
        <v>221</v>
      </c>
      <c r="B1982" s="16">
        <v>60</v>
      </c>
      <c r="C1982" s="17">
        <v>31291</v>
      </c>
      <c r="L1982" s="17"/>
    </row>
    <row r="1983" spans="1:12" x14ac:dyDescent="0.25">
      <c r="A1983" s="16" t="s">
        <v>221</v>
      </c>
      <c r="B1983" s="16">
        <v>116</v>
      </c>
      <c r="C1983" s="17">
        <v>31260</v>
      </c>
      <c r="L1983" s="17"/>
    </row>
    <row r="1984" spans="1:12" x14ac:dyDescent="0.25">
      <c r="A1984" s="16" t="s">
        <v>221</v>
      </c>
      <c r="B1984" s="16">
        <v>107</v>
      </c>
      <c r="C1984" s="17">
        <v>31229</v>
      </c>
      <c r="L1984" s="17"/>
    </row>
    <row r="1985" spans="1:12" x14ac:dyDescent="0.25">
      <c r="A1985" s="16" t="s">
        <v>221</v>
      </c>
      <c r="B1985" s="16">
        <v>86</v>
      </c>
      <c r="C1985" s="17">
        <v>31229</v>
      </c>
      <c r="L1985" s="17"/>
    </row>
    <row r="1986" spans="1:12" x14ac:dyDescent="0.25">
      <c r="A1986" s="16" t="s">
        <v>221</v>
      </c>
      <c r="B1986" s="16">
        <v>72</v>
      </c>
      <c r="C1986" s="17">
        <v>31168</v>
      </c>
      <c r="L1986" s="17"/>
    </row>
    <row r="1987" spans="1:12" x14ac:dyDescent="0.25">
      <c r="A1987" s="16" t="s">
        <v>221</v>
      </c>
      <c r="B1987" s="16">
        <v>81</v>
      </c>
      <c r="C1987" s="17">
        <v>31168</v>
      </c>
      <c r="L1987" s="17"/>
    </row>
    <row r="1988" spans="1:12" x14ac:dyDescent="0.25">
      <c r="A1988" s="16" t="s">
        <v>221</v>
      </c>
      <c r="B1988" s="16">
        <v>140</v>
      </c>
      <c r="C1988" s="17">
        <v>31155</v>
      </c>
      <c r="L1988" s="17"/>
    </row>
    <row r="1989" spans="1:12" x14ac:dyDescent="0.25">
      <c r="A1989" s="16" t="s">
        <v>221</v>
      </c>
      <c r="B1989" s="16">
        <v>190</v>
      </c>
      <c r="C1989" s="17">
        <v>31043</v>
      </c>
      <c r="L1989" s="17"/>
    </row>
    <row r="1990" spans="1:12" x14ac:dyDescent="0.25">
      <c r="A1990" s="16" t="s">
        <v>221</v>
      </c>
      <c r="B1990" s="16">
        <v>130</v>
      </c>
      <c r="C1990" s="17">
        <v>31043</v>
      </c>
      <c r="L1990" s="17"/>
    </row>
    <row r="1991" spans="1:12" x14ac:dyDescent="0.25">
      <c r="A1991" s="16" t="s">
        <v>221</v>
      </c>
      <c r="B1991" s="16">
        <v>45</v>
      </c>
      <c r="C1991" s="17">
        <v>30986</v>
      </c>
      <c r="L1991" s="17"/>
    </row>
    <row r="1992" spans="1:12" x14ac:dyDescent="0.25">
      <c r="A1992" s="16" t="s">
        <v>221</v>
      </c>
      <c r="B1992" s="16">
        <v>101</v>
      </c>
      <c r="C1992" s="17">
        <v>30956</v>
      </c>
      <c r="L1992" s="17"/>
    </row>
    <row r="1993" spans="1:12" x14ac:dyDescent="0.25">
      <c r="A1993" s="16" t="s">
        <v>221</v>
      </c>
      <c r="B1993" s="16">
        <v>162</v>
      </c>
      <c r="C1993" s="17">
        <v>30953</v>
      </c>
      <c r="L1993" s="17"/>
    </row>
    <row r="1994" spans="1:12" x14ac:dyDescent="0.25">
      <c r="A1994" s="16" t="s">
        <v>221</v>
      </c>
      <c r="B1994" s="16">
        <v>64</v>
      </c>
      <c r="C1994" s="17">
        <v>30952</v>
      </c>
      <c r="L1994" s="17"/>
    </row>
    <row r="1995" spans="1:12" x14ac:dyDescent="0.25">
      <c r="A1995" s="16" t="s">
        <v>221</v>
      </c>
      <c r="B1995" s="16">
        <v>96</v>
      </c>
      <c r="C1995" s="17">
        <v>30926</v>
      </c>
      <c r="L1995" s="17"/>
    </row>
    <row r="1996" spans="1:12" x14ac:dyDescent="0.25">
      <c r="A1996" s="16" t="s">
        <v>221</v>
      </c>
      <c r="B1996" s="16">
        <v>35</v>
      </c>
      <c r="C1996" s="17">
        <v>30895</v>
      </c>
      <c r="L1996" s="17"/>
    </row>
    <row r="1997" spans="1:12" x14ac:dyDescent="0.25">
      <c r="A1997" s="16" t="s">
        <v>221</v>
      </c>
      <c r="B1997" s="16">
        <v>125</v>
      </c>
      <c r="C1997" s="17">
        <v>30895</v>
      </c>
      <c r="L1997" s="17"/>
    </row>
    <row r="1998" spans="1:12" x14ac:dyDescent="0.25">
      <c r="A1998" s="16" t="s">
        <v>221</v>
      </c>
      <c r="B1998" s="16">
        <v>88</v>
      </c>
      <c r="C1998" s="17">
        <v>30864</v>
      </c>
      <c r="L1998" s="17"/>
    </row>
    <row r="1999" spans="1:12" x14ac:dyDescent="0.25">
      <c r="A1999" s="16" t="s">
        <v>221</v>
      </c>
      <c r="B1999" s="16">
        <v>52</v>
      </c>
      <c r="C1999" s="17">
        <v>30705</v>
      </c>
      <c r="L1999" s="17"/>
    </row>
    <row r="2000" spans="1:12" x14ac:dyDescent="0.25">
      <c r="A2000" s="16" t="s">
        <v>221</v>
      </c>
      <c r="B2000" s="16">
        <v>68</v>
      </c>
      <c r="C2000" s="17">
        <v>30682</v>
      </c>
      <c r="L2000" s="17"/>
    </row>
    <row r="2001" spans="1:12" x14ac:dyDescent="0.25">
      <c r="A2001" s="16" t="s">
        <v>221</v>
      </c>
      <c r="B2001" s="16">
        <v>80</v>
      </c>
      <c r="C2001" s="17">
        <v>30607</v>
      </c>
      <c r="L2001" s="17"/>
    </row>
    <row r="2002" spans="1:12" x14ac:dyDescent="0.25">
      <c r="A2002" s="16" t="s">
        <v>221</v>
      </c>
      <c r="B2002" s="16">
        <v>110</v>
      </c>
      <c r="C2002" s="17">
        <v>30498</v>
      </c>
      <c r="L2002" s="17"/>
    </row>
    <row r="2003" spans="1:12" x14ac:dyDescent="0.25">
      <c r="A2003" s="16" t="s">
        <v>221</v>
      </c>
      <c r="B2003" s="16">
        <v>63</v>
      </c>
      <c r="C2003" s="17">
        <v>30407</v>
      </c>
      <c r="L2003" s="17"/>
    </row>
    <row r="2004" spans="1:12" x14ac:dyDescent="0.25">
      <c r="A2004" s="16" t="s">
        <v>221</v>
      </c>
      <c r="B2004" s="16">
        <v>90</v>
      </c>
      <c r="C2004" s="17">
        <v>30322</v>
      </c>
      <c r="L2004" s="17"/>
    </row>
    <row r="2005" spans="1:12" x14ac:dyDescent="0.25">
      <c r="A2005" s="16" t="s">
        <v>221</v>
      </c>
      <c r="B2005" s="16">
        <v>78</v>
      </c>
      <c r="C2005" s="17">
        <v>30238</v>
      </c>
      <c r="L2005" s="17"/>
    </row>
    <row r="2006" spans="1:12" x14ac:dyDescent="0.25">
      <c r="A2006" s="16" t="s">
        <v>221</v>
      </c>
      <c r="B2006" s="16">
        <v>112</v>
      </c>
      <c r="C2006" s="17">
        <v>30133</v>
      </c>
      <c r="L2006" s="17"/>
    </row>
    <row r="2007" spans="1:12" x14ac:dyDescent="0.25">
      <c r="A2007" s="16" t="s">
        <v>221</v>
      </c>
      <c r="B2007" s="16">
        <v>100</v>
      </c>
      <c r="C2007" s="17">
        <v>30133</v>
      </c>
      <c r="L2007" s="17"/>
    </row>
    <row r="2008" spans="1:12" x14ac:dyDescent="0.25">
      <c r="A2008" s="16" t="s">
        <v>221</v>
      </c>
      <c r="B2008" s="16">
        <v>120</v>
      </c>
      <c r="C2008" s="17">
        <v>30133</v>
      </c>
      <c r="L2008" s="17"/>
    </row>
    <row r="2009" spans="1:12" x14ac:dyDescent="0.25">
      <c r="A2009" s="16" t="s">
        <v>221</v>
      </c>
      <c r="B2009" s="16">
        <v>83</v>
      </c>
      <c r="C2009" s="17">
        <v>30133</v>
      </c>
      <c r="L2009" s="17"/>
    </row>
    <row r="2010" spans="1:12" x14ac:dyDescent="0.25">
      <c r="A2010" s="16" t="s">
        <v>221</v>
      </c>
      <c r="B2010" s="16">
        <v>120</v>
      </c>
      <c r="C2010" s="17">
        <v>30042</v>
      </c>
      <c r="L2010" s="17"/>
    </row>
    <row r="2011" spans="1:12" x14ac:dyDescent="0.25">
      <c r="A2011" s="16" t="s">
        <v>221</v>
      </c>
      <c r="B2011" s="16">
        <v>70</v>
      </c>
      <c r="C2011" s="17">
        <v>29951</v>
      </c>
      <c r="L2011" s="17"/>
    </row>
    <row r="2012" spans="1:12" x14ac:dyDescent="0.25">
      <c r="A2012" s="16" t="s">
        <v>221</v>
      </c>
      <c r="B2012" s="16">
        <v>125</v>
      </c>
      <c r="C2012" s="17">
        <v>29768</v>
      </c>
      <c r="L2012" s="17"/>
    </row>
    <row r="2013" spans="1:12" x14ac:dyDescent="0.25">
      <c r="A2013" s="16" t="s">
        <v>221</v>
      </c>
      <c r="B2013" s="16">
        <v>83</v>
      </c>
      <c r="C2013" s="17">
        <v>29768</v>
      </c>
      <c r="L2013" s="17"/>
    </row>
    <row r="2014" spans="1:12" x14ac:dyDescent="0.25">
      <c r="A2014" s="16" t="s">
        <v>221</v>
      </c>
      <c r="B2014" s="16">
        <v>68</v>
      </c>
      <c r="C2014" s="17">
        <v>29629</v>
      </c>
      <c r="L2014" s="17"/>
    </row>
    <row r="2015" spans="1:12" x14ac:dyDescent="0.25">
      <c r="A2015" s="16" t="s">
        <v>221</v>
      </c>
      <c r="B2015" s="16">
        <v>150</v>
      </c>
      <c r="C2015" s="17">
        <v>29373</v>
      </c>
      <c r="L2015" s="17"/>
    </row>
    <row r="2016" spans="1:12" x14ac:dyDescent="0.25">
      <c r="A2016" s="16" t="s">
        <v>221</v>
      </c>
      <c r="B2016" s="16">
        <v>101</v>
      </c>
      <c r="C2016" s="17">
        <v>29054</v>
      </c>
      <c r="L2016" s="17"/>
    </row>
    <row r="2017" spans="1:12" x14ac:dyDescent="0.25">
      <c r="A2017" s="16" t="s">
        <v>221</v>
      </c>
      <c r="B2017" s="16">
        <v>84</v>
      </c>
      <c r="C2017" s="17">
        <v>28930</v>
      </c>
      <c r="L2017" s="17"/>
    </row>
    <row r="2018" spans="1:12" x14ac:dyDescent="0.25">
      <c r="A2018" s="16" t="s">
        <v>221</v>
      </c>
      <c r="B2018" s="16">
        <v>159</v>
      </c>
      <c r="C2018" s="17">
        <v>28460</v>
      </c>
      <c r="L2018" s="17"/>
    </row>
    <row r="2019" spans="1:12" x14ac:dyDescent="0.25">
      <c r="A2019" s="16" t="s">
        <v>221</v>
      </c>
      <c r="B2019" s="16">
        <v>119</v>
      </c>
      <c r="C2019" s="17">
        <v>28424</v>
      </c>
      <c r="L2019" s="17"/>
    </row>
    <row r="2020" spans="1:12" x14ac:dyDescent="0.25">
      <c r="A2020" s="16" t="s">
        <v>221</v>
      </c>
      <c r="B2020" s="16">
        <v>130</v>
      </c>
      <c r="C2020" s="17">
        <v>28399</v>
      </c>
      <c r="L2020" s="17"/>
    </row>
    <row r="2021" spans="1:12" x14ac:dyDescent="0.25">
      <c r="A2021" s="16" t="s">
        <v>221</v>
      </c>
      <c r="B2021" s="16">
        <v>218</v>
      </c>
      <c r="C2021" s="17">
        <v>28247</v>
      </c>
      <c r="L2021" s="17"/>
    </row>
    <row r="2022" spans="1:12" x14ac:dyDescent="0.25">
      <c r="A2022" s="16" t="s">
        <v>221</v>
      </c>
      <c r="B2022" s="16">
        <v>59</v>
      </c>
      <c r="C2022" s="17">
        <v>28224</v>
      </c>
      <c r="L2022" s="17"/>
    </row>
    <row r="2023" spans="1:12" x14ac:dyDescent="0.25">
      <c r="A2023" s="16" t="s">
        <v>221</v>
      </c>
      <c r="B2023" s="16">
        <v>104</v>
      </c>
      <c r="C2023" s="17">
        <v>28004</v>
      </c>
      <c r="L2023" s="17"/>
    </row>
    <row r="2024" spans="1:12" x14ac:dyDescent="0.25">
      <c r="A2024" s="16" t="s">
        <v>221</v>
      </c>
      <c r="B2024" s="16">
        <v>134</v>
      </c>
      <c r="C2024" s="17">
        <v>27576</v>
      </c>
      <c r="L2024" s="17"/>
    </row>
    <row r="2025" spans="1:12" x14ac:dyDescent="0.25">
      <c r="A2025" s="16" t="s">
        <v>221</v>
      </c>
      <c r="B2025" s="16">
        <v>42</v>
      </c>
      <c r="C2025" s="17">
        <v>27515</v>
      </c>
      <c r="L2025" s="17"/>
    </row>
    <row r="2026" spans="1:12" x14ac:dyDescent="0.25">
      <c r="A2026" s="16" t="s">
        <v>221</v>
      </c>
      <c r="B2026" s="16">
        <v>133</v>
      </c>
      <c r="C2026" s="17">
        <v>27303</v>
      </c>
      <c r="L2026" s="17"/>
    </row>
    <row r="2027" spans="1:12" x14ac:dyDescent="0.25">
      <c r="A2027" s="16" t="s">
        <v>221</v>
      </c>
      <c r="B2027" s="16">
        <v>89</v>
      </c>
      <c r="C2027" s="17">
        <v>27181</v>
      </c>
      <c r="L2027" s="17"/>
    </row>
    <row r="2028" spans="1:12" x14ac:dyDescent="0.25">
      <c r="A2028" s="16" t="s">
        <v>221</v>
      </c>
      <c r="B2028" s="16">
        <v>90</v>
      </c>
      <c r="C2028" s="17">
        <v>26814</v>
      </c>
      <c r="L2028" s="17"/>
    </row>
    <row r="2029" spans="1:12" x14ac:dyDescent="0.25">
      <c r="A2029" s="16" t="s">
        <v>221</v>
      </c>
      <c r="B2029" s="16">
        <v>100</v>
      </c>
      <c r="C2029" s="17">
        <v>26652</v>
      </c>
      <c r="L2029" s="17"/>
    </row>
    <row r="2030" spans="1:12" x14ac:dyDescent="0.25">
      <c r="A2030" s="16" t="s">
        <v>221</v>
      </c>
      <c r="B2030" s="16">
        <v>101</v>
      </c>
      <c r="C2030" s="17">
        <v>26604</v>
      </c>
      <c r="L2030" s="17"/>
    </row>
    <row r="2031" spans="1:12" x14ac:dyDescent="0.25">
      <c r="A2031" s="16" t="s">
        <v>221</v>
      </c>
      <c r="B2031" s="16">
        <v>110</v>
      </c>
      <c r="C2031" s="17">
        <v>25937</v>
      </c>
      <c r="L2031" s="17"/>
    </row>
    <row r="2032" spans="1:12" x14ac:dyDescent="0.25">
      <c r="A2032" s="16" t="s">
        <v>221</v>
      </c>
      <c r="B2032" s="16">
        <v>60</v>
      </c>
      <c r="C2032" s="17">
        <v>25832</v>
      </c>
      <c r="L2032" s="17"/>
    </row>
    <row r="2033" spans="1:12" x14ac:dyDescent="0.25">
      <c r="A2033" s="16" t="s">
        <v>221</v>
      </c>
      <c r="B2033" s="16">
        <v>160</v>
      </c>
      <c r="C2033" s="17">
        <v>25567</v>
      </c>
      <c r="L2033" s="17"/>
    </row>
    <row r="2034" spans="1:12" x14ac:dyDescent="0.25">
      <c r="A2034" s="16" t="s">
        <v>221</v>
      </c>
      <c r="B2034" s="16">
        <v>82</v>
      </c>
      <c r="C2034" s="17">
        <v>25100</v>
      </c>
      <c r="L2034" s="17"/>
    </row>
    <row r="2035" spans="1:12" x14ac:dyDescent="0.25">
      <c r="A2035" s="16" t="s">
        <v>221</v>
      </c>
      <c r="B2035" s="16">
        <v>108</v>
      </c>
      <c r="C2035" s="17">
        <v>25100</v>
      </c>
      <c r="L2035" s="17"/>
    </row>
    <row r="2036" spans="1:12" x14ac:dyDescent="0.25">
      <c r="A2036" s="16" t="s">
        <v>221</v>
      </c>
      <c r="B2036" s="16">
        <v>90</v>
      </c>
      <c r="C2036" s="17">
        <v>24929</v>
      </c>
      <c r="L2036" s="17"/>
    </row>
    <row r="2037" spans="1:12" x14ac:dyDescent="0.25">
      <c r="A2037" s="16" t="s">
        <v>221</v>
      </c>
      <c r="B2037" s="16">
        <v>141</v>
      </c>
      <c r="C2037" s="17">
        <v>24921</v>
      </c>
      <c r="L2037" s="17"/>
    </row>
    <row r="2038" spans="1:12" x14ac:dyDescent="0.25">
      <c r="A2038" s="16" t="s">
        <v>221</v>
      </c>
      <c r="B2038" s="16">
        <v>170</v>
      </c>
      <c r="C2038" s="17">
        <v>24863</v>
      </c>
      <c r="L2038" s="17"/>
    </row>
    <row r="2039" spans="1:12" x14ac:dyDescent="0.25">
      <c r="A2039" s="16" t="s">
        <v>221</v>
      </c>
      <c r="B2039" s="16">
        <v>120</v>
      </c>
      <c r="C2039" s="17">
        <v>24547</v>
      </c>
      <c r="L2039" s="17"/>
    </row>
    <row r="2040" spans="1:12" x14ac:dyDescent="0.25">
      <c r="A2040" s="16" t="s">
        <v>221</v>
      </c>
      <c r="B2040" s="16">
        <v>168</v>
      </c>
      <c r="C2040" s="17">
        <v>24473</v>
      </c>
      <c r="L2040" s="17"/>
    </row>
    <row r="2041" spans="1:12" x14ac:dyDescent="0.25">
      <c r="A2041" s="16" t="s">
        <v>221</v>
      </c>
      <c r="B2041" s="16">
        <v>162</v>
      </c>
      <c r="C2041" s="17">
        <v>24473</v>
      </c>
      <c r="L2041" s="17"/>
    </row>
    <row r="2042" spans="1:12" x14ac:dyDescent="0.25">
      <c r="A2042" s="16" t="s">
        <v>221</v>
      </c>
      <c r="B2042" s="16">
        <v>33</v>
      </c>
      <c r="C2042" s="17">
        <v>24473</v>
      </c>
      <c r="L2042" s="17"/>
    </row>
    <row r="2043" spans="1:12" x14ac:dyDescent="0.25">
      <c r="A2043" s="16" t="s">
        <v>222</v>
      </c>
      <c r="B2043" s="16">
        <v>95</v>
      </c>
      <c r="C2043" s="17">
        <v>42608</v>
      </c>
      <c r="L2043" s="17"/>
    </row>
    <row r="2044" spans="1:12" x14ac:dyDescent="0.25">
      <c r="A2044" s="16" t="s">
        <v>222</v>
      </c>
      <c r="B2044" s="16">
        <v>36</v>
      </c>
      <c r="C2044" s="17">
        <v>39944</v>
      </c>
      <c r="L2044" s="17"/>
    </row>
    <row r="2045" spans="1:12" x14ac:dyDescent="0.25">
      <c r="A2045" s="16" t="s">
        <v>222</v>
      </c>
      <c r="B2045" s="16">
        <v>23</v>
      </c>
      <c r="C2045" s="17">
        <v>39941</v>
      </c>
      <c r="L2045" s="17"/>
    </row>
    <row r="2046" spans="1:12" x14ac:dyDescent="0.25">
      <c r="A2046" s="16" t="s">
        <v>222</v>
      </c>
      <c r="B2046" s="16">
        <v>30</v>
      </c>
      <c r="C2046" s="17">
        <v>38779</v>
      </c>
      <c r="L2046" s="17"/>
    </row>
    <row r="2047" spans="1:12" x14ac:dyDescent="0.25">
      <c r="A2047" s="16" t="s">
        <v>222</v>
      </c>
      <c r="B2047" s="16">
        <v>130</v>
      </c>
      <c r="C2047" s="17">
        <v>38351</v>
      </c>
      <c r="L2047" s="17"/>
    </row>
    <row r="2048" spans="1:12" x14ac:dyDescent="0.25">
      <c r="A2048" s="16" t="s">
        <v>222</v>
      </c>
      <c r="B2048" s="16">
        <v>40</v>
      </c>
      <c r="C2048" s="17">
        <v>38315</v>
      </c>
      <c r="L2048" s="17"/>
    </row>
    <row r="2049" spans="1:12" x14ac:dyDescent="0.25">
      <c r="A2049" s="16" t="s">
        <v>222</v>
      </c>
      <c r="B2049" s="16">
        <v>60</v>
      </c>
      <c r="C2049" s="17">
        <v>37742</v>
      </c>
      <c r="L2049" s="17"/>
    </row>
    <row r="2050" spans="1:12" x14ac:dyDescent="0.25">
      <c r="A2050" s="16" t="s">
        <v>222</v>
      </c>
      <c r="B2050" s="16">
        <v>60</v>
      </c>
      <c r="C2050" s="17">
        <v>37681</v>
      </c>
      <c r="L2050" s="17"/>
    </row>
    <row r="2051" spans="1:12" x14ac:dyDescent="0.25">
      <c r="A2051" s="16" t="s">
        <v>222</v>
      </c>
      <c r="B2051" s="16">
        <v>44</v>
      </c>
      <c r="C2051" s="17">
        <v>37681</v>
      </c>
      <c r="L2051" s="17"/>
    </row>
    <row r="2052" spans="1:12" x14ac:dyDescent="0.25">
      <c r="A2052" s="16" t="s">
        <v>222</v>
      </c>
      <c r="B2052" s="16">
        <v>43</v>
      </c>
      <c r="C2052" s="17">
        <v>37636</v>
      </c>
      <c r="L2052" s="17"/>
    </row>
    <row r="2053" spans="1:12" x14ac:dyDescent="0.25">
      <c r="A2053" s="16" t="s">
        <v>222</v>
      </c>
      <c r="B2053" s="16">
        <v>59</v>
      </c>
      <c r="C2053" s="17">
        <v>37586</v>
      </c>
      <c r="L2053" s="17"/>
    </row>
    <row r="2054" spans="1:12" x14ac:dyDescent="0.25">
      <c r="A2054" s="16" t="s">
        <v>222</v>
      </c>
      <c r="B2054" s="16">
        <v>40</v>
      </c>
      <c r="C2054" s="17">
        <v>36780</v>
      </c>
      <c r="L2054" s="17"/>
    </row>
    <row r="2055" spans="1:12" x14ac:dyDescent="0.25">
      <c r="A2055" s="16" t="s">
        <v>222</v>
      </c>
      <c r="B2055" s="16">
        <v>46</v>
      </c>
      <c r="C2055" s="17">
        <v>36629</v>
      </c>
      <c r="L2055" s="17"/>
    </row>
    <row r="2056" spans="1:12" x14ac:dyDescent="0.25">
      <c r="A2056" s="16" t="s">
        <v>222</v>
      </c>
      <c r="B2056" s="16">
        <v>124</v>
      </c>
      <c r="C2056" s="17">
        <v>36600</v>
      </c>
      <c r="L2056" s="17"/>
    </row>
    <row r="2057" spans="1:12" x14ac:dyDescent="0.25">
      <c r="A2057" s="16" t="s">
        <v>222</v>
      </c>
      <c r="B2057" s="16">
        <v>190</v>
      </c>
      <c r="C2057" s="17">
        <v>36588</v>
      </c>
      <c r="L2057" s="17"/>
    </row>
    <row r="2058" spans="1:12" x14ac:dyDescent="0.25">
      <c r="A2058" s="16" t="s">
        <v>222</v>
      </c>
      <c r="B2058" s="16">
        <v>150</v>
      </c>
      <c r="C2058" s="17">
        <v>36486</v>
      </c>
      <c r="L2058" s="17"/>
    </row>
    <row r="2059" spans="1:12" x14ac:dyDescent="0.25">
      <c r="A2059" s="16" t="s">
        <v>222</v>
      </c>
      <c r="B2059" s="16">
        <v>130</v>
      </c>
      <c r="C2059" s="17">
        <v>36385</v>
      </c>
      <c r="L2059" s="17"/>
    </row>
    <row r="2060" spans="1:12" x14ac:dyDescent="0.25">
      <c r="A2060" s="16" t="s">
        <v>222</v>
      </c>
      <c r="B2060" s="16">
        <v>90</v>
      </c>
      <c r="C2060" s="17">
        <v>36195</v>
      </c>
      <c r="L2060" s="17"/>
    </row>
    <row r="2061" spans="1:12" x14ac:dyDescent="0.25">
      <c r="A2061" s="16" t="s">
        <v>222</v>
      </c>
      <c r="B2061" s="16">
        <v>102</v>
      </c>
      <c r="C2061" s="17">
        <v>36104</v>
      </c>
      <c r="L2061" s="17"/>
    </row>
    <row r="2062" spans="1:12" x14ac:dyDescent="0.25">
      <c r="A2062" s="16" t="s">
        <v>222</v>
      </c>
      <c r="B2062" s="16">
        <v>148</v>
      </c>
      <c r="C2062" s="17">
        <v>35962</v>
      </c>
      <c r="L2062" s="17"/>
    </row>
    <row r="2063" spans="1:12" x14ac:dyDescent="0.25">
      <c r="A2063" s="16" t="s">
        <v>222</v>
      </c>
      <c r="B2063" s="16">
        <v>90</v>
      </c>
      <c r="C2063" s="17">
        <v>35891</v>
      </c>
      <c r="L2063" s="17"/>
    </row>
    <row r="2064" spans="1:12" x14ac:dyDescent="0.25">
      <c r="A2064" s="16" t="s">
        <v>222</v>
      </c>
      <c r="B2064" s="16">
        <v>96</v>
      </c>
      <c r="C2064" s="17">
        <v>35464</v>
      </c>
      <c r="L2064" s="17"/>
    </row>
    <row r="2065" spans="1:12" x14ac:dyDescent="0.25">
      <c r="A2065" s="16" t="s">
        <v>222</v>
      </c>
      <c r="B2065" s="16">
        <v>145</v>
      </c>
      <c r="C2065" s="17">
        <v>35384</v>
      </c>
      <c r="L2065" s="17"/>
    </row>
    <row r="2066" spans="1:12" x14ac:dyDescent="0.25">
      <c r="A2066" s="16" t="s">
        <v>222</v>
      </c>
      <c r="B2066" s="16">
        <v>60</v>
      </c>
      <c r="C2066" s="17">
        <v>35278</v>
      </c>
      <c r="L2066" s="17"/>
    </row>
    <row r="2067" spans="1:12" x14ac:dyDescent="0.25">
      <c r="A2067" s="16" t="s">
        <v>222</v>
      </c>
      <c r="B2067" s="16">
        <v>119</v>
      </c>
      <c r="C2067" s="17">
        <v>35096</v>
      </c>
      <c r="L2067" s="17"/>
    </row>
    <row r="2068" spans="1:12" x14ac:dyDescent="0.25">
      <c r="A2068" s="16" t="s">
        <v>222</v>
      </c>
      <c r="B2068" s="16">
        <v>60</v>
      </c>
      <c r="C2068" s="17">
        <v>35009</v>
      </c>
      <c r="L2068" s="17"/>
    </row>
    <row r="2069" spans="1:12" x14ac:dyDescent="0.25">
      <c r="A2069" s="16" t="s">
        <v>222</v>
      </c>
      <c r="B2069" s="16">
        <v>30</v>
      </c>
      <c r="C2069" s="17">
        <v>35006</v>
      </c>
      <c r="L2069" s="17"/>
    </row>
    <row r="2070" spans="1:12" x14ac:dyDescent="0.25">
      <c r="A2070" s="16" t="s">
        <v>222</v>
      </c>
      <c r="B2070" s="16">
        <v>75</v>
      </c>
      <c r="C2070" s="17">
        <v>35006</v>
      </c>
      <c r="L2070" s="17"/>
    </row>
    <row r="2071" spans="1:12" x14ac:dyDescent="0.25">
      <c r="A2071" s="16" t="s">
        <v>222</v>
      </c>
      <c r="B2071" s="16">
        <v>90</v>
      </c>
      <c r="C2071" s="17">
        <v>34501</v>
      </c>
      <c r="L2071" s="17"/>
    </row>
    <row r="2072" spans="1:12" x14ac:dyDescent="0.25">
      <c r="A2072" s="16" t="s">
        <v>222</v>
      </c>
      <c r="B2072" s="16">
        <v>134</v>
      </c>
      <c r="C2072" s="17">
        <v>34458</v>
      </c>
      <c r="L2072" s="17"/>
    </row>
    <row r="2073" spans="1:12" x14ac:dyDescent="0.25">
      <c r="A2073" s="16" t="s">
        <v>222</v>
      </c>
      <c r="B2073" s="16">
        <v>150</v>
      </c>
      <c r="C2073" s="17">
        <v>34432</v>
      </c>
      <c r="L2073" s="17"/>
    </row>
    <row r="2074" spans="1:12" x14ac:dyDescent="0.25">
      <c r="A2074" s="16" t="s">
        <v>222</v>
      </c>
      <c r="B2074" s="16">
        <v>161</v>
      </c>
      <c r="C2074" s="17">
        <v>34409</v>
      </c>
      <c r="L2074" s="17"/>
    </row>
    <row r="2075" spans="1:12" x14ac:dyDescent="0.25">
      <c r="A2075" s="16" t="s">
        <v>222</v>
      </c>
      <c r="B2075" s="16">
        <v>98</v>
      </c>
      <c r="C2075" s="17">
        <v>34381</v>
      </c>
      <c r="L2075" s="17"/>
    </row>
    <row r="2076" spans="1:12" x14ac:dyDescent="0.25">
      <c r="A2076" s="16" t="s">
        <v>222</v>
      </c>
      <c r="B2076" s="16">
        <v>90</v>
      </c>
      <c r="C2076" s="17">
        <v>34380</v>
      </c>
      <c r="L2076" s="17"/>
    </row>
    <row r="2077" spans="1:12" x14ac:dyDescent="0.25">
      <c r="A2077" s="16" t="s">
        <v>222</v>
      </c>
      <c r="B2077" s="16">
        <v>100</v>
      </c>
      <c r="C2077" s="17">
        <v>34361</v>
      </c>
      <c r="L2077" s="17"/>
    </row>
    <row r="2078" spans="1:12" x14ac:dyDescent="0.25">
      <c r="A2078" s="16" t="s">
        <v>222</v>
      </c>
      <c r="B2078" s="16">
        <v>126</v>
      </c>
      <c r="C2078" s="17">
        <v>34359</v>
      </c>
      <c r="L2078" s="17"/>
    </row>
    <row r="2079" spans="1:12" x14ac:dyDescent="0.25">
      <c r="A2079" s="16" t="s">
        <v>222</v>
      </c>
      <c r="B2079" s="16">
        <v>126</v>
      </c>
      <c r="C2079" s="17">
        <v>34296</v>
      </c>
      <c r="L2079" s="17"/>
    </row>
    <row r="2080" spans="1:12" x14ac:dyDescent="0.25">
      <c r="A2080" s="16" t="s">
        <v>222</v>
      </c>
      <c r="B2080" s="16">
        <v>120</v>
      </c>
      <c r="C2080" s="17">
        <v>34290</v>
      </c>
      <c r="L2080" s="17"/>
    </row>
    <row r="2081" spans="1:12" x14ac:dyDescent="0.25">
      <c r="A2081" s="16" t="s">
        <v>222</v>
      </c>
      <c r="B2081" s="16">
        <v>120</v>
      </c>
      <c r="C2081" s="17">
        <v>34270</v>
      </c>
      <c r="L2081" s="17"/>
    </row>
    <row r="2082" spans="1:12" x14ac:dyDescent="0.25">
      <c r="A2082" s="16" t="s">
        <v>222</v>
      </c>
      <c r="B2082" s="16">
        <v>60</v>
      </c>
      <c r="C2082" s="17">
        <v>34190</v>
      </c>
      <c r="L2082" s="17"/>
    </row>
    <row r="2083" spans="1:12" x14ac:dyDescent="0.25">
      <c r="A2083" s="16" t="s">
        <v>222</v>
      </c>
      <c r="B2083" s="16">
        <v>150</v>
      </c>
      <c r="C2083" s="17">
        <v>34180</v>
      </c>
      <c r="L2083" s="17"/>
    </row>
    <row r="2084" spans="1:12" x14ac:dyDescent="0.25">
      <c r="A2084" s="16" t="s">
        <v>222</v>
      </c>
      <c r="B2084" s="16">
        <v>71</v>
      </c>
      <c r="C2084" s="17">
        <v>34151</v>
      </c>
      <c r="L2084" s="17"/>
    </row>
    <row r="2085" spans="1:12" x14ac:dyDescent="0.25">
      <c r="A2085" s="16" t="s">
        <v>222</v>
      </c>
      <c r="B2085" s="16">
        <v>128</v>
      </c>
      <c r="C2085" s="17">
        <v>34129</v>
      </c>
      <c r="L2085" s="17"/>
    </row>
    <row r="2086" spans="1:12" x14ac:dyDescent="0.25">
      <c r="A2086" s="16" t="s">
        <v>222</v>
      </c>
      <c r="B2086" s="16">
        <v>72</v>
      </c>
      <c r="C2086" s="17">
        <v>34080</v>
      </c>
      <c r="L2086" s="17"/>
    </row>
    <row r="2087" spans="1:12" x14ac:dyDescent="0.25">
      <c r="A2087" s="16" t="s">
        <v>222</v>
      </c>
      <c r="B2087" s="16">
        <v>120</v>
      </c>
      <c r="C2087" s="17">
        <v>34073</v>
      </c>
      <c r="L2087" s="17"/>
    </row>
    <row r="2088" spans="1:12" x14ac:dyDescent="0.25">
      <c r="A2088" s="16" t="s">
        <v>222</v>
      </c>
      <c r="B2088" s="16">
        <v>130</v>
      </c>
      <c r="C2088" s="17">
        <v>34044</v>
      </c>
      <c r="L2088" s="17"/>
    </row>
    <row r="2089" spans="1:12" x14ac:dyDescent="0.25">
      <c r="A2089" s="16" t="s">
        <v>222</v>
      </c>
      <c r="B2089" s="16">
        <v>150</v>
      </c>
      <c r="C2089" s="17">
        <v>33998</v>
      </c>
      <c r="L2089" s="17"/>
    </row>
    <row r="2090" spans="1:12" x14ac:dyDescent="0.25">
      <c r="A2090" s="16" t="s">
        <v>222</v>
      </c>
      <c r="B2090" s="16">
        <v>85</v>
      </c>
      <c r="C2090" s="17">
        <v>33959</v>
      </c>
      <c r="L2090" s="17"/>
    </row>
    <row r="2091" spans="1:12" x14ac:dyDescent="0.25">
      <c r="A2091" s="16" t="s">
        <v>222</v>
      </c>
      <c r="B2091" s="16">
        <v>88</v>
      </c>
      <c r="C2091" s="17">
        <v>33926</v>
      </c>
      <c r="L2091" s="17"/>
    </row>
    <row r="2092" spans="1:12" x14ac:dyDescent="0.25">
      <c r="A2092" s="16" t="s">
        <v>222</v>
      </c>
      <c r="B2092" s="16">
        <v>120</v>
      </c>
      <c r="C2092" s="17">
        <v>33921</v>
      </c>
      <c r="L2092" s="17"/>
    </row>
    <row r="2093" spans="1:12" x14ac:dyDescent="0.25">
      <c r="A2093" s="16" t="s">
        <v>222</v>
      </c>
      <c r="B2093" s="16">
        <v>120</v>
      </c>
      <c r="C2093" s="17">
        <v>33820</v>
      </c>
      <c r="L2093" s="17"/>
    </row>
    <row r="2094" spans="1:12" x14ac:dyDescent="0.25">
      <c r="A2094" s="16" t="s">
        <v>222</v>
      </c>
      <c r="B2094" s="16">
        <v>60</v>
      </c>
      <c r="C2094" s="17">
        <v>33664</v>
      </c>
      <c r="L2094" s="17"/>
    </row>
    <row r="2095" spans="1:12" x14ac:dyDescent="0.25">
      <c r="A2095" s="16" t="s">
        <v>222</v>
      </c>
      <c r="B2095" s="16">
        <v>130</v>
      </c>
      <c r="C2095" s="17">
        <v>33658</v>
      </c>
      <c r="L2095" s="17"/>
    </row>
    <row r="2096" spans="1:12" x14ac:dyDescent="0.25">
      <c r="A2096" s="16" t="s">
        <v>222</v>
      </c>
      <c r="B2096" s="16">
        <v>73</v>
      </c>
      <c r="C2096" s="17">
        <v>33635</v>
      </c>
      <c r="L2096" s="17"/>
    </row>
    <row r="2097" spans="1:12" x14ac:dyDescent="0.25">
      <c r="A2097" s="16" t="s">
        <v>222</v>
      </c>
      <c r="B2097" s="16">
        <v>153</v>
      </c>
      <c r="C2097" s="17">
        <v>33604</v>
      </c>
      <c r="L2097" s="17"/>
    </row>
    <row r="2098" spans="1:12" x14ac:dyDescent="0.25">
      <c r="A2098" s="16" t="s">
        <v>222</v>
      </c>
      <c r="B2098" s="16">
        <v>240</v>
      </c>
      <c r="C2098" s="17">
        <v>33604</v>
      </c>
      <c r="L2098" s="17"/>
    </row>
    <row r="2099" spans="1:12" x14ac:dyDescent="0.25">
      <c r="A2099" s="16" t="s">
        <v>222</v>
      </c>
      <c r="B2099" s="16">
        <v>60</v>
      </c>
      <c r="C2099" s="17">
        <v>33604</v>
      </c>
      <c r="L2099" s="17"/>
    </row>
    <row r="2100" spans="1:12" x14ac:dyDescent="0.25">
      <c r="A2100" s="16" t="s">
        <v>222</v>
      </c>
      <c r="B2100" s="16">
        <v>130</v>
      </c>
      <c r="C2100" s="17">
        <v>33604</v>
      </c>
      <c r="L2100" s="17"/>
    </row>
    <row r="2101" spans="1:12" x14ac:dyDescent="0.25">
      <c r="A2101" s="16" t="s">
        <v>222</v>
      </c>
      <c r="B2101" s="16">
        <v>90</v>
      </c>
      <c r="C2101" s="17">
        <v>33562</v>
      </c>
      <c r="L2101" s="17"/>
    </row>
    <row r="2102" spans="1:12" x14ac:dyDescent="0.25">
      <c r="A2102" s="16" t="s">
        <v>222</v>
      </c>
      <c r="B2102" s="16">
        <v>60</v>
      </c>
      <c r="C2102" s="17">
        <v>33543</v>
      </c>
      <c r="L2102" s="17"/>
    </row>
    <row r="2103" spans="1:12" x14ac:dyDescent="0.25">
      <c r="A2103" s="16" t="s">
        <v>222</v>
      </c>
      <c r="B2103" s="16">
        <v>50</v>
      </c>
      <c r="C2103" s="17">
        <v>33527</v>
      </c>
      <c r="L2103" s="17"/>
    </row>
    <row r="2104" spans="1:12" x14ac:dyDescent="0.25">
      <c r="A2104" s="16" t="s">
        <v>222</v>
      </c>
      <c r="B2104" s="16">
        <v>76</v>
      </c>
      <c r="C2104" s="17">
        <v>33512</v>
      </c>
      <c r="L2104" s="17"/>
    </row>
    <row r="2105" spans="1:12" x14ac:dyDescent="0.25">
      <c r="A2105" s="16" t="s">
        <v>222</v>
      </c>
      <c r="B2105" s="16">
        <v>141</v>
      </c>
      <c r="C2105" s="17">
        <v>33512</v>
      </c>
      <c r="L2105" s="17"/>
    </row>
    <row r="2106" spans="1:12" x14ac:dyDescent="0.25">
      <c r="A2106" s="16" t="s">
        <v>222</v>
      </c>
      <c r="B2106" s="16">
        <v>140</v>
      </c>
      <c r="C2106" s="17">
        <v>33512</v>
      </c>
      <c r="L2106" s="17"/>
    </row>
    <row r="2107" spans="1:12" x14ac:dyDescent="0.25">
      <c r="A2107" s="16" t="s">
        <v>222</v>
      </c>
      <c r="B2107" s="16">
        <v>146</v>
      </c>
      <c r="C2107" s="17">
        <v>33512</v>
      </c>
      <c r="L2107" s="17"/>
    </row>
    <row r="2108" spans="1:12" x14ac:dyDescent="0.25">
      <c r="A2108" s="16" t="s">
        <v>222</v>
      </c>
      <c r="B2108" s="16">
        <v>120</v>
      </c>
      <c r="C2108" s="17">
        <v>33512</v>
      </c>
      <c r="L2108" s="17"/>
    </row>
    <row r="2109" spans="1:12" x14ac:dyDescent="0.25">
      <c r="A2109" s="16" t="s">
        <v>222</v>
      </c>
      <c r="B2109" s="16">
        <v>360</v>
      </c>
      <c r="C2109" s="17">
        <v>33512</v>
      </c>
      <c r="L2109" s="17"/>
    </row>
    <row r="2110" spans="1:12" x14ac:dyDescent="0.25">
      <c r="A2110" s="16" t="s">
        <v>222</v>
      </c>
      <c r="B2110" s="16">
        <v>48</v>
      </c>
      <c r="C2110" s="17">
        <v>33512</v>
      </c>
      <c r="L2110" s="17"/>
    </row>
    <row r="2111" spans="1:12" x14ac:dyDescent="0.25">
      <c r="A2111" s="16" t="s">
        <v>222</v>
      </c>
      <c r="B2111" s="16">
        <v>60</v>
      </c>
      <c r="C2111" s="17">
        <v>33512</v>
      </c>
      <c r="L2111" s="17"/>
    </row>
    <row r="2112" spans="1:12" x14ac:dyDescent="0.25">
      <c r="A2112" s="16" t="s">
        <v>222</v>
      </c>
      <c r="B2112" s="16">
        <v>60</v>
      </c>
      <c r="C2112" s="17">
        <v>33512</v>
      </c>
      <c r="L2112" s="17"/>
    </row>
    <row r="2113" spans="1:12" x14ac:dyDescent="0.25">
      <c r="A2113" s="16" t="s">
        <v>222</v>
      </c>
      <c r="B2113" s="16">
        <v>154</v>
      </c>
      <c r="C2113" s="17">
        <v>33512</v>
      </c>
      <c r="L2113" s="17"/>
    </row>
    <row r="2114" spans="1:12" x14ac:dyDescent="0.25">
      <c r="A2114" s="16" t="s">
        <v>222</v>
      </c>
      <c r="B2114" s="16">
        <v>205</v>
      </c>
      <c r="C2114" s="17">
        <v>33512</v>
      </c>
      <c r="L2114" s="17"/>
    </row>
    <row r="2115" spans="1:12" x14ac:dyDescent="0.25">
      <c r="A2115" s="16" t="s">
        <v>222</v>
      </c>
      <c r="B2115" s="16">
        <v>226</v>
      </c>
      <c r="C2115" s="17">
        <v>33451</v>
      </c>
      <c r="L2115" s="17"/>
    </row>
    <row r="2116" spans="1:12" x14ac:dyDescent="0.25">
      <c r="A2116" s="16" t="s">
        <v>222</v>
      </c>
      <c r="B2116" s="16">
        <v>128</v>
      </c>
      <c r="C2116" s="17">
        <v>33410</v>
      </c>
      <c r="L2116" s="17"/>
    </row>
    <row r="2117" spans="1:12" x14ac:dyDescent="0.25">
      <c r="A2117" s="16" t="s">
        <v>222</v>
      </c>
      <c r="B2117" s="16">
        <v>25</v>
      </c>
      <c r="C2117" s="17">
        <v>33399</v>
      </c>
      <c r="L2117" s="17"/>
    </row>
    <row r="2118" spans="1:12" x14ac:dyDescent="0.25">
      <c r="A2118" s="16" t="s">
        <v>222</v>
      </c>
      <c r="B2118" s="16">
        <v>100</v>
      </c>
      <c r="C2118" s="17">
        <v>33375</v>
      </c>
      <c r="L2118" s="17"/>
    </row>
    <row r="2119" spans="1:12" x14ac:dyDescent="0.25">
      <c r="A2119" s="16" t="s">
        <v>222</v>
      </c>
      <c r="B2119" s="16">
        <v>120</v>
      </c>
      <c r="C2119" s="17">
        <v>33289</v>
      </c>
      <c r="L2119" s="17"/>
    </row>
    <row r="2120" spans="1:12" x14ac:dyDescent="0.25">
      <c r="A2120" s="16" t="s">
        <v>222</v>
      </c>
      <c r="B2120" s="16">
        <v>94</v>
      </c>
      <c r="C2120" s="17">
        <v>33183</v>
      </c>
      <c r="L2120" s="17"/>
    </row>
    <row r="2121" spans="1:12" x14ac:dyDescent="0.25">
      <c r="A2121" s="16" t="s">
        <v>222</v>
      </c>
      <c r="B2121" s="16">
        <v>120</v>
      </c>
      <c r="C2121" s="17">
        <v>33147</v>
      </c>
      <c r="L2121" s="17"/>
    </row>
    <row r="2122" spans="1:12" x14ac:dyDescent="0.25">
      <c r="A2122" s="16" t="s">
        <v>222</v>
      </c>
      <c r="B2122" s="16">
        <v>190</v>
      </c>
      <c r="C2122" s="17">
        <v>33133</v>
      </c>
      <c r="L2122" s="17"/>
    </row>
    <row r="2123" spans="1:12" x14ac:dyDescent="0.25">
      <c r="A2123" s="16" t="s">
        <v>222</v>
      </c>
      <c r="B2123" s="16">
        <v>46</v>
      </c>
      <c r="C2123" s="17">
        <v>33130</v>
      </c>
      <c r="L2123" s="17"/>
    </row>
    <row r="2124" spans="1:12" x14ac:dyDescent="0.25">
      <c r="A2124" s="16" t="s">
        <v>222</v>
      </c>
      <c r="B2124" s="16">
        <v>159</v>
      </c>
      <c r="C2124" s="17">
        <v>33080</v>
      </c>
      <c r="L2124" s="17"/>
    </row>
    <row r="2125" spans="1:12" x14ac:dyDescent="0.25">
      <c r="A2125" s="16" t="s">
        <v>222</v>
      </c>
      <c r="B2125" s="16">
        <v>73</v>
      </c>
      <c r="C2125" s="17">
        <v>33079</v>
      </c>
      <c r="L2125" s="17"/>
    </row>
    <row r="2126" spans="1:12" x14ac:dyDescent="0.25">
      <c r="A2126" s="16" t="s">
        <v>222</v>
      </c>
      <c r="B2126" s="16">
        <v>130</v>
      </c>
      <c r="C2126" s="17">
        <v>32973</v>
      </c>
      <c r="L2126" s="17"/>
    </row>
    <row r="2127" spans="1:12" x14ac:dyDescent="0.25">
      <c r="A2127" s="16" t="s">
        <v>222</v>
      </c>
      <c r="B2127" s="16">
        <v>60</v>
      </c>
      <c r="C2127" s="17">
        <v>32934</v>
      </c>
      <c r="L2127" s="17"/>
    </row>
    <row r="2128" spans="1:12" x14ac:dyDescent="0.25">
      <c r="A2128" s="16" t="s">
        <v>222</v>
      </c>
      <c r="B2128" s="16">
        <v>90</v>
      </c>
      <c r="C2128" s="17">
        <v>32930</v>
      </c>
      <c r="L2128" s="17"/>
    </row>
    <row r="2129" spans="1:12" x14ac:dyDescent="0.25">
      <c r="A2129" s="16" t="s">
        <v>222</v>
      </c>
      <c r="B2129" s="16">
        <v>151</v>
      </c>
      <c r="C2129" s="17">
        <v>32905</v>
      </c>
      <c r="L2129" s="17"/>
    </row>
    <row r="2130" spans="1:12" x14ac:dyDescent="0.25">
      <c r="A2130" s="16" t="s">
        <v>222</v>
      </c>
      <c r="B2130" s="16">
        <v>120</v>
      </c>
      <c r="C2130" s="17">
        <v>32890</v>
      </c>
      <c r="L2130" s="17"/>
    </row>
    <row r="2131" spans="1:12" x14ac:dyDescent="0.25">
      <c r="A2131" s="16" t="s">
        <v>222</v>
      </c>
      <c r="B2131" s="16">
        <v>126</v>
      </c>
      <c r="C2131" s="17">
        <v>32888</v>
      </c>
      <c r="L2131" s="17"/>
    </row>
    <row r="2132" spans="1:12" x14ac:dyDescent="0.25">
      <c r="A2132" s="16" t="s">
        <v>222</v>
      </c>
      <c r="B2132" s="16">
        <v>45</v>
      </c>
      <c r="C2132" s="17">
        <v>32874</v>
      </c>
      <c r="L2132" s="17"/>
    </row>
    <row r="2133" spans="1:12" x14ac:dyDescent="0.25">
      <c r="A2133" s="16" t="s">
        <v>222</v>
      </c>
      <c r="B2133" s="16">
        <v>60</v>
      </c>
      <c r="C2133" s="17">
        <v>32874</v>
      </c>
      <c r="L2133" s="17"/>
    </row>
    <row r="2134" spans="1:12" x14ac:dyDescent="0.25">
      <c r="A2134" s="16" t="s">
        <v>222</v>
      </c>
      <c r="B2134" s="16">
        <v>128</v>
      </c>
      <c r="C2134" s="17">
        <v>32871</v>
      </c>
      <c r="L2134" s="17"/>
    </row>
    <row r="2135" spans="1:12" x14ac:dyDescent="0.25">
      <c r="A2135" s="16" t="s">
        <v>222</v>
      </c>
      <c r="B2135" s="16">
        <v>144</v>
      </c>
      <c r="C2135" s="17">
        <v>32854</v>
      </c>
      <c r="L2135" s="17"/>
    </row>
    <row r="2136" spans="1:12" x14ac:dyDescent="0.25">
      <c r="A2136" s="16" t="s">
        <v>222</v>
      </c>
      <c r="B2136" s="16">
        <v>180</v>
      </c>
      <c r="C2136" s="17">
        <v>32807</v>
      </c>
      <c r="L2136" s="17"/>
    </row>
    <row r="2137" spans="1:12" x14ac:dyDescent="0.25">
      <c r="A2137" s="16" t="s">
        <v>222</v>
      </c>
      <c r="B2137" s="16">
        <v>93</v>
      </c>
      <c r="C2137" s="17">
        <v>32762</v>
      </c>
      <c r="L2137" s="17"/>
    </row>
    <row r="2138" spans="1:12" x14ac:dyDescent="0.25">
      <c r="A2138" s="16" t="s">
        <v>222</v>
      </c>
      <c r="B2138" s="16">
        <v>127</v>
      </c>
      <c r="C2138" s="17">
        <v>32718</v>
      </c>
      <c r="L2138" s="17"/>
    </row>
    <row r="2139" spans="1:12" x14ac:dyDescent="0.25">
      <c r="A2139" s="16" t="s">
        <v>222</v>
      </c>
      <c r="B2139" s="16">
        <v>160</v>
      </c>
      <c r="C2139" s="17">
        <v>32629</v>
      </c>
      <c r="L2139" s="17"/>
    </row>
    <row r="2140" spans="1:12" x14ac:dyDescent="0.25">
      <c r="A2140" s="16" t="s">
        <v>222</v>
      </c>
      <c r="B2140" s="16">
        <v>45</v>
      </c>
      <c r="C2140" s="17">
        <v>32540</v>
      </c>
      <c r="L2140" s="17"/>
    </row>
    <row r="2141" spans="1:12" x14ac:dyDescent="0.25">
      <c r="A2141" s="16" t="s">
        <v>222</v>
      </c>
      <c r="B2141" s="16">
        <v>120</v>
      </c>
      <c r="C2141" s="17">
        <v>32428</v>
      </c>
      <c r="L2141" s="17"/>
    </row>
    <row r="2142" spans="1:12" x14ac:dyDescent="0.25">
      <c r="A2142" s="16" t="s">
        <v>222</v>
      </c>
      <c r="B2142" s="16">
        <v>124</v>
      </c>
      <c r="C2142" s="17">
        <v>32421</v>
      </c>
      <c r="L2142" s="17"/>
    </row>
    <row r="2143" spans="1:12" x14ac:dyDescent="0.25">
      <c r="A2143" s="16" t="s">
        <v>222</v>
      </c>
      <c r="B2143" s="16">
        <v>160</v>
      </c>
      <c r="C2143" s="17">
        <v>32343</v>
      </c>
      <c r="L2143" s="17"/>
    </row>
    <row r="2144" spans="1:12" x14ac:dyDescent="0.25">
      <c r="A2144" s="16" t="s">
        <v>222</v>
      </c>
      <c r="B2144" s="16">
        <v>37</v>
      </c>
      <c r="C2144" s="17">
        <v>32281</v>
      </c>
      <c r="L2144" s="17"/>
    </row>
    <row r="2145" spans="1:12" x14ac:dyDescent="0.25">
      <c r="A2145" s="16" t="s">
        <v>222</v>
      </c>
      <c r="B2145" s="16">
        <v>148</v>
      </c>
      <c r="C2145" s="17">
        <v>32268</v>
      </c>
      <c r="L2145" s="17"/>
    </row>
    <row r="2146" spans="1:12" x14ac:dyDescent="0.25">
      <c r="A2146" s="16" t="s">
        <v>222</v>
      </c>
      <c r="B2146" s="16">
        <v>105</v>
      </c>
      <c r="C2146" s="17">
        <v>32183</v>
      </c>
      <c r="L2146" s="17"/>
    </row>
    <row r="2147" spans="1:12" x14ac:dyDescent="0.25">
      <c r="A2147" s="16" t="s">
        <v>222</v>
      </c>
      <c r="B2147" s="16">
        <v>131</v>
      </c>
      <c r="C2147" s="17">
        <v>32143</v>
      </c>
      <c r="L2147" s="17"/>
    </row>
    <row r="2148" spans="1:12" x14ac:dyDescent="0.25">
      <c r="A2148" s="16" t="s">
        <v>222</v>
      </c>
      <c r="B2148" s="16">
        <v>132</v>
      </c>
      <c r="C2148" s="17">
        <v>32059</v>
      </c>
      <c r="L2148" s="17"/>
    </row>
    <row r="2149" spans="1:12" x14ac:dyDescent="0.25">
      <c r="A2149" s="16" t="s">
        <v>222</v>
      </c>
      <c r="B2149" s="16">
        <v>102</v>
      </c>
      <c r="C2149" s="17">
        <v>31957</v>
      </c>
      <c r="L2149" s="17"/>
    </row>
    <row r="2150" spans="1:12" x14ac:dyDescent="0.25">
      <c r="A2150" s="16" t="s">
        <v>222</v>
      </c>
      <c r="B2150" s="16">
        <v>60</v>
      </c>
      <c r="C2150" s="17">
        <v>31809</v>
      </c>
      <c r="L2150" s="17"/>
    </row>
    <row r="2151" spans="1:12" x14ac:dyDescent="0.25">
      <c r="A2151" s="16" t="s">
        <v>222</v>
      </c>
      <c r="B2151" s="16">
        <v>90</v>
      </c>
      <c r="C2151" s="17">
        <v>31686</v>
      </c>
      <c r="L2151" s="17"/>
    </row>
    <row r="2152" spans="1:12" x14ac:dyDescent="0.25">
      <c r="A2152" s="16" t="s">
        <v>222</v>
      </c>
      <c r="B2152" s="16">
        <v>217</v>
      </c>
      <c r="C2152" s="17">
        <v>31587</v>
      </c>
      <c r="L2152" s="17"/>
    </row>
    <row r="2153" spans="1:12" x14ac:dyDescent="0.25">
      <c r="A2153" s="16" t="s">
        <v>222</v>
      </c>
      <c r="B2153" s="16">
        <v>76</v>
      </c>
      <c r="C2153" s="17">
        <v>31533</v>
      </c>
      <c r="L2153" s="17"/>
    </row>
    <row r="2154" spans="1:12" x14ac:dyDescent="0.25">
      <c r="A2154" s="16" t="s">
        <v>222</v>
      </c>
      <c r="B2154" s="16">
        <v>60</v>
      </c>
      <c r="C2154" s="17">
        <v>30866</v>
      </c>
      <c r="L2154" s="17"/>
    </row>
    <row r="2155" spans="1:12" x14ac:dyDescent="0.25">
      <c r="A2155" s="16" t="s">
        <v>222</v>
      </c>
      <c r="B2155" s="16">
        <v>234</v>
      </c>
      <c r="C2155" s="17">
        <v>30348</v>
      </c>
      <c r="L2155" s="17"/>
    </row>
    <row r="2156" spans="1:12" x14ac:dyDescent="0.25">
      <c r="A2156" s="16" t="s">
        <v>222</v>
      </c>
      <c r="B2156" s="16">
        <v>106</v>
      </c>
      <c r="C2156" s="17">
        <v>30272</v>
      </c>
      <c r="L2156" s="17"/>
    </row>
    <row r="2157" spans="1:12" x14ac:dyDescent="0.25">
      <c r="A2157" s="16" t="s">
        <v>222</v>
      </c>
      <c r="B2157" s="16">
        <v>160</v>
      </c>
      <c r="C2157" s="17">
        <v>30224</v>
      </c>
      <c r="L2157" s="17"/>
    </row>
    <row r="2158" spans="1:12" x14ac:dyDescent="0.25">
      <c r="A2158" s="16" t="s">
        <v>222</v>
      </c>
      <c r="B2158" s="16">
        <v>90</v>
      </c>
      <c r="C2158" s="17">
        <v>29465</v>
      </c>
      <c r="L2158" s="17"/>
    </row>
    <row r="2159" spans="1:12" x14ac:dyDescent="0.25">
      <c r="A2159" s="16" t="s">
        <v>222</v>
      </c>
      <c r="B2159" s="16">
        <v>190</v>
      </c>
      <c r="C2159" s="17">
        <v>29335</v>
      </c>
      <c r="L2159" s="17"/>
    </row>
    <row r="2160" spans="1:12" x14ac:dyDescent="0.25">
      <c r="A2160" s="16" t="s">
        <v>222</v>
      </c>
      <c r="B2160" s="16">
        <v>90</v>
      </c>
      <c r="C2160" s="17">
        <v>29189</v>
      </c>
      <c r="L2160" s="17"/>
    </row>
    <row r="2161" spans="1:12" x14ac:dyDescent="0.25">
      <c r="A2161" s="16" t="s">
        <v>222</v>
      </c>
      <c r="B2161" s="16">
        <v>120</v>
      </c>
      <c r="C2161" s="17">
        <v>29129</v>
      </c>
      <c r="L2161" s="17"/>
    </row>
    <row r="2162" spans="1:12" x14ac:dyDescent="0.25">
      <c r="A2162" s="16" t="s">
        <v>222</v>
      </c>
      <c r="B2162" s="16">
        <v>104</v>
      </c>
      <c r="C2162" s="17">
        <v>29122</v>
      </c>
      <c r="L2162" s="17"/>
    </row>
    <row r="2163" spans="1:12" x14ac:dyDescent="0.25">
      <c r="A2163" s="16" t="s">
        <v>222</v>
      </c>
      <c r="B2163" s="16">
        <v>282</v>
      </c>
      <c r="C2163" s="17">
        <v>28976</v>
      </c>
      <c r="L2163" s="17"/>
    </row>
    <row r="2164" spans="1:12" x14ac:dyDescent="0.25">
      <c r="A2164" s="16" t="s">
        <v>222</v>
      </c>
      <c r="B2164" s="16">
        <v>175</v>
      </c>
      <c r="C2164" s="17">
        <v>28915</v>
      </c>
      <c r="L2164" s="17"/>
    </row>
    <row r="2165" spans="1:12" x14ac:dyDescent="0.25">
      <c r="A2165" s="16" t="s">
        <v>222</v>
      </c>
      <c r="B2165" s="16">
        <v>180</v>
      </c>
      <c r="C2165" s="17">
        <v>28887</v>
      </c>
      <c r="L2165" s="17"/>
    </row>
    <row r="2166" spans="1:12" x14ac:dyDescent="0.25">
      <c r="A2166" s="16" t="s">
        <v>222</v>
      </c>
      <c r="B2166" s="16">
        <v>59</v>
      </c>
      <c r="C2166" s="17">
        <v>28859</v>
      </c>
      <c r="L2166" s="17"/>
    </row>
    <row r="2167" spans="1:12" x14ac:dyDescent="0.25">
      <c r="A2167" s="16" t="s">
        <v>222</v>
      </c>
      <c r="B2167" s="16">
        <v>114</v>
      </c>
      <c r="C2167" s="17">
        <v>28491</v>
      </c>
      <c r="L2167" s="17"/>
    </row>
    <row r="2168" spans="1:12" x14ac:dyDescent="0.25">
      <c r="A2168" s="16" t="s">
        <v>222</v>
      </c>
      <c r="B2168" s="16">
        <v>129</v>
      </c>
      <c r="C2168" s="17">
        <v>28460</v>
      </c>
      <c r="L2168" s="17"/>
    </row>
    <row r="2169" spans="1:12" x14ac:dyDescent="0.25">
      <c r="A2169" s="16" t="s">
        <v>222</v>
      </c>
      <c r="B2169" s="16">
        <v>120</v>
      </c>
      <c r="C2169" s="17">
        <v>28277</v>
      </c>
      <c r="L2169" s="17"/>
    </row>
    <row r="2170" spans="1:12" x14ac:dyDescent="0.25">
      <c r="A2170" s="16" t="s">
        <v>222</v>
      </c>
      <c r="B2170" s="16">
        <v>120</v>
      </c>
      <c r="C2170" s="17">
        <v>28219</v>
      </c>
      <c r="L2170" s="17"/>
    </row>
    <row r="2171" spans="1:12" x14ac:dyDescent="0.25">
      <c r="A2171" s="16" t="s">
        <v>222</v>
      </c>
      <c r="B2171" s="16">
        <v>160</v>
      </c>
      <c r="C2171" s="17">
        <v>28172</v>
      </c>
      <c r="L2171" s="17"/>
    </row>
    <row r="2172" spans="1:12" x14ac:dyDescent="0.25">
      <c r="A2172" s="16" t="s">
        <v>222</v>
      </c>
      <c r="B2172" s="16">
        <v>150</v>
      </c>
      <c r="C2172" s="17">
        <v>28136</v>
      </c>
      <c r="L2172" s="17"/>
    </row>
    <row r="2173" spans="1:12" x14ac:dyDescent="0.25">
      <c r="A2173" s="16" t="s">
        <v>222</v>
      </c>
      <c r="B2173" s="16">
        <v>120</v>
      </c>
      <c r="C2173" s="17">
        <v>28065</v>
      </c>
      <c r="L2173" s="17"/>
    </row>
    <row r="2174" spans="1:12" x14ac:dyDescent="0.25">
      <c r="A2174" s="16" t="s">
        <v>222</v>
      </c>
      <c r="B2174" s="16">
        <v>180</v>
      </c>
      <c r="C2174" s="17">
        <v>28055</v>
      </c>
      <c r="L2174" s="17"/>
    </row>
    <row r="2175" spans="1:12" x14ac:dyDescent="0.25">
      <c r="A2175" s="16" t="s">
        <v>222</v>
      </c>
      <c r="B2175" s="16">
        <v>100</v>
      </c>
      <c r="C2175" s="17">
        <v>27973</v>
      </c>
      <c r="L2175" s="17"/>
    </row>
    <row r="2176" spans="1:12" x14ac:dyDescent="0.25">
      <c r="A2176" s="16" t="s">
        <v>222</v>
      </c>
      <c r="B2176" s="16">
        <v>162</v>
      </c>
      <c r="C2176" s="17">
        <v>27967</v>
      </c>
      <c r="L2176" s="17"/>
    </row>
    <row r="2177" spans="1:12" x14ac:dyDescent="0.25">
      <c r="A2177" s="16" t="s">
        <v>222</v>
      </c>
      <c r="B2177" s="16">
        <v>345</v>
      </c>
      <c r="C2177" s="17">
        <v>27881</v>
      </c>
      <c r="L2177" s="17"/>
    </row>
    <row r="2178" spans="1:12" x14ac:dyDescent="0.25">
      <c r="A2178" s="16" t="s">
        <v>222</v>
      </c>
      <c r="B2178" s="16">
        <v>144</v>
      </c>
      <c r="C2178" s="17">
        <v>27859</v>
      </c>
      <c r="L2178" s="17"/>
    </row>
    <row r="2179" spans="1:12" x14ac:dyDescent="0.25">
      <c r="A2179" s="16" t="s">
        <v>222</v>
      </c>
      <c r="B2179" s="16">
        <v>90</v>
      </c>
      <c r="C2179" s="17">
        <v>27858</v>
      </c>
      <c r="L2179" s="17"/>
    </row>
    <row r="2180" spans="1:12" x14ac:dyDescent="0.25">
      <c r="A2180" s="16" t="s">
        <v>222</v>
      </c>
      <c r="B2180" s="16">
        <v>130</v>
      </c>
      <c r="C2180" s="17">
        <v>27851</v>
      </c>
      <c r="L2180" s="17"/>
    </row>
    <row r="2181" spans="1:12" x14ac:dyDescent="0.25">
      <c r="A2181" s="16" t="s">
        <v>222</v>
      </c>
      <c r="B2181" s="16">
        <v>90</v>
      </c>
      <c r="C2181" s="17">
        <v>27839</v>
      </c>
      <c r="L2181" s="17"/>
    </row>
    <row r="2182" spans="1:12" x14ac:dyDescent="0.25">
      <c r="A2182" s="16" t="s">
        <v>222</v>
      </c>
      <c r="B2182" s="16">
        <v>150</v>
      </c>
      <c r="C2182" s="17">
        <v>27823</v>
      </c>
      <c r="L2182" s="17"/>
    </row>
    <row r="2183" spans="1:12" x14ac:dyDescent="0.25">
      <c r="A2183" s="16" t="s">
        <v>222</v>
      </c>
      <c r="B2183" s="16">
        <v>105</v>
      </c>
      <c r="C2183" s="17">
        <v>27820</v>
      </c>
      <c r="L2183" s="17"/>
    </row>
    <row r="2184" spans="1:12" x14ac:dyDescent="0.25">
      <c r="A2184" s="16" t="s">
        <v>222</v>
      </c>
      <c r="B2184" s="16">
        <v>162</v>
      </c>
      <c r="C2184" s="17">
        <v>27820</v>
      </c>
      <c r="L2184" s="17"/>
    </row>
    <row r="2185" spans="1:12" x14ac:dyDescent="0.25">
      <c r="A2185" s="16" t="s">
        <v>222</v>
      </c>
      <c r="B2185" s="16">
        <v>25</v>
      </c>
      <c r="C2185" s="17">
        <v>27744</v>
      </c>
      <c r="L2185" s="17"/>
    </row>
    <row r="2186" spans="1:12" x14ac:dyDescent="0.25">
      <c r="A2186" s="16" t="s">
        <v>222</v>
      </c>
      <c r="B2186" s="16">
        <v>130</v>
      </c>
      <c r="C2186" s="17">
        <v>27729</v>
      </c>
      <c r="L2186" s="17"/>
    </row>
    <row r="2187" spans="1:12" x14ac:dyDescent="0.25">
      <c r="A2187" s="16" t="s">
        <v>222</v>
      </c>
      <c r="B2187" s="16">
        <v>150</v>
      </c>
      <c r="C2187" s="17">
        <v>27729</v>
      </c>
      <c r="L2187" s="17"/>
    </row>
    <row r="2188" spans="1:12" x14ac:dyDescent="0.25">
      <c r="A2188" s="16" t="s">
        <v>222</v>
      </c>
      <c r="B2188" s="16">
        <v>130</v>
      </c>
      <c r="C2188" s="17">
        <v>27701</v>
      </c>
      <c r="L2188" s="17"/>
    </row>
    <row r="2189" spans="1:12" x14ac:dyDescent="0.25">
      <c r="A2189" s="16" t="s">
        <v>222</v>
      </c>
      <c r="B2189" s="16">
        <v>180</v>
      </c>
      <c r="C2189" s="17">
        <v>27699</v>
      </c>
      <c r="L2189" s="17"/>
    </row>
    <row r="2190" spans="1:12" x14ac:dyDescent="0.25">
      <c r="A2190" s="16" t="s">
        <v>222</v>
      </c>
      <c r="B2190" s="16">
        <v>120</v>
      </c>
      <c r="C2190" s="17">
        <v>27555</v>
      </c>
      <c r="L2190" s="17"/>
    </row>
    <row r="2191" spans="1:12" x14ac:dyDescent="0.25">
      <c r="A2191" s="16" t="s">
        <v>222</v>
      </c>
      <c r="B2191" s="16">
        <v>87</v>
      </c>
      <c r="C2191" s="17">
        <v>27515</v>
      </c>
      <c r="L2191" s="17"/>
    </row>
    <row r="2192" spans="1:12" x14ac:dyDescent="0.25">
      <c r="A2192" s="16" t="s">
        <v>222</v>
      </c>
      <c r="B2192" s="16">
        <v>120</v>
      </c>
      <c r="C2192" s="17">
        <v>27473</v>
      </c>
      <c r="L2192" s="17"/>
    </row>
    <row r="2193" spans="1:12" x14ac:dyDescent="0.25">
      <c r="A2193" s="16" t="s">
        <v>222</v>
      </c>
      <c r="B2193" s="16">
        <v>91</v>
      </c>
      <c r="C2193" s="17">
        <v>27397</v>
      </c>
      <c r="L2193" s="17"/>
    </row>
    <row r="2194" spans="1:12" x14ac:dyDescent="0.25">
      <c r="A2194" s="16" t="s">
        <v>222</v>
      </c>
      <c r="B2194" s="16">
        <v>75</v>
      </c>
      <c r="C2194" s="17">
        <v>27381</v>
      </c>
      <c r="L2194" s="17"/>
    </row>
    <row r="2195" spans="1:12" x14ac:dyDescent="0.25">
      <c r="A2195" s="16" t="s">
        <v>222</v>
      </c>
      <c r="B2195" s="16">
        <v>60</v>
      </c>
      <c r="C2195" s="17">
        <v>27302</v>
      </c>
      <c r="L2195" s="17"/>
    </row>
    <row r="2196" spans="1:12" x14ac:dyDescent="0.25">
      <c r="A2196" s="16" t="s">
        <v>222</v>
      </c>
      <c r="B2196" s="16">
        <v>103</v>
      </c>
      <c r="C2196" s="17">
        <v>27273</v>
      </c>
      <c r="L2196" s="17"/>
    </row>
    <row r="2197" spans="1:12" x14ac:dyDescent="0.25">
      <c r="A2197" s="16" t="s">
        <v>222</v>
      </c>
      <c r="B2197" s="16">
        <v>180</v>
      </c>
      <c r="C2197" s="17">
        <v>27243</v>
      </c>
      <c r="L2197" s="17"/>
    </row>
    <row r="2198" spans="1:12" x14ac:dyDescent="0.25">
      <c r="A2198" s="16" t="s">
        <v>222</v>
      </c>
      <c r="B2198" s="16">
        <v>60</v>
      </c>
      <c r="C2198" s="17">
        <v>27195</v>
      </c>
      <c r="L2198" s="17"/>
    </row>
    <row r="2199" spans="1:12" x14ac:dyDescent="0.25">
      <c r="A2199" s="16" t="s">
        <v>222</v>
      </c>
      <c r="B2199" s="16">
        <v>60</v>
      </c>
      <c r="C2199" s="17">
        <v>27190</v>
      </c>
      <c r="L2199" s="17"/>
    </row>
    <row r="2200" spans="1:12" x14ac:dyDescent="0.25">
      <c r="A2200" s="16" t="s">
        <v>222</v>
      </c>
      <c r="B2200" s="16">
        <v>150</v>
      </c>
      <c r="C2200" s="17">
        <v>27119</v>
      </c>
      <c r="L2200" s="17"/>
    </row>
    <row r="2201" spans="1:12" x14ac:dyDescent="0.25">
      <c r="A2201" s="16" t="s">
        <v>222</v>
      </c>
      <c r="B2201" s="16">
        <v>72</v>
      </c>
      <c r="C2201" s="17">
        <v>27119</v>
      </c>
      <c r="L2201" s="17"/>
    </row>
    <row r="2202" spans="1:12" x14ac:dyDescent="0.25">
      <c r="A2202" s="16" t="s">
        <v>222</v>
      </c>
      <c r="B2202" s="16">
        <v>120</v>
      </c>
      <c r="C2202" s="17">
        <v>27119</v>
      </c>
      <c r="L2202" s="17"/>
    </row>
    <row r="2203" spans="1:12" x14ac:dyDescent="0.25">
      <c r="A2203" s="16" t="s">
        <v>222</v>
      </c>
      <c r="B2203" s="16">
        <v>62</v>
      </c>
      <c r="C2203" s="17">
        <v>27089</v>
      </c>
      <c r="L2203" s="17"/>
    </row>
    <row r="2204" spans="1:12" x14ac:dyDescent="0.25">
      <c r="A2204" s="16" t="s">
        <v>222</v>
      </c>
      <c r="B2204" s="16">
        <v>150</v>
      </c>
      <c r="C2204" s="17">
        <v>26969</v>
      </c>
      <c r="L2204" s="17"/>
    </row>
    <row r="2205" spans="1:12" x14ac:dyDescent="0.25">
      <c r="A2205" s="16" t="s">
        <v>222</v>
      </c>
      <c r="B2205" s="16">
        <v>360</v>
      </c>
      <c r="C2205" s="17">
        <v>26877</v>
      </c>
      <c r="L2205" s="17"/>
    </row>
    <row r="2206" spans="1:12" x14ac:dyDescent="0.25">
      <c r="A2206" s="16" t="s">
        <v>222</v>
      </c>
      <c r="B2206" s="16">
        <v>120</v>
      </c>
      <c r="C2206" s="17">
        <v>26715</v>
      </c>
      <c r="L2206" s="17"/>
    </row>
    <row r="2207" spans="1:12" x14ac:dyDescent="0.25">
      <c r="A2207" s="16" t="s">
        <v>222</v>
      </c>
      <c r="B2207" s="16">
        <v>132</v>
      </c>
      <c r="C2207" s="17">
        <v>26549</v>
      </c>
      <c r="L2207" s="17"/>
    </row>
    <row r="2208" spans="1:12" x14ac:dyDescent="0.25">
      <c r="A2208" s="16" t="s">
        <v>222</v>
      </c>
      <c r="B2208" s="16">
        <v>120</v>
      </c>
      <c r="C2208" s="17">
        <v>26456</v>
      </c>
      <c r="L2208" s="17"/>
    </row>
    <row r="2209" spans="1:12" x14ac:dyDescent="0.25">
      <c r="A2209" s="16" t="s">
        <v>222</v>
      </c>
      <c r="B2209" s="16">
        <v>89</v>
      </c>
      <c r="C2209" s="17">
        <v>26386</v>
      </c>
      <c r="L2209" s="17"/>
    </row>
    <row r="2210" spans="1:12" x14ac:dyDescent="0.25">
      <c r="A2210" s="16" t="s">
        <v>222</v>
      </c>
      <c r="B2210" s="16">
        <v>130</v>
      </c>
      <c r="C2210" s="17">
        <v>26359</v>
      </c>
      <c r="L2210" s="17"/>
    </row>
    <row r="2211" spans="1:12" x14ac:dyDescent="0.25">
      <c r="A2211" s="16" t="s">
        <v>222</v>
      </c>
      <c r="B2211" s="16">
        <v>120</v>
      </c>
      <c r="C2211" s="17">
        <v>26339</v>
      </c>
      <c r="L2211" s="17"/>
    </row>
    <row r="2212" spans="1:12" x14ac:dyDescent="0.25">
      <c r="A2212" s="16" t="s">
        <v>222</v>
      </c>
      <c r="B2212" s="16">
        <v>150</v>
      </c>
      <c r="C2212" s="17">
        <v>26299</v>
      </c>
      <c r="L2212" s="17"/>
    </row>
    <row r="2213" spans="1:12" x14ac:dyDescent="0.25">
      <c r="A2213" s="16" t="s">
        <v>222</v>
      </c>
      <c r="B2213" s="16">
        <v>65</v>
      </c>
      <c r="C2213" s="17">
        <v>26283</v>
      </c>
      <c r="L2213" s="17"/>
    </row>
    <row r="2214" spans="1:12" x14ac:dyDescent="0.25">
      <c r="A2214" s="16" t="s">
        <v>222</v>
      </c>
      <c r="B2214" s="16">
        <v>150</v>
      </c>
      <c r="C2214" s="17">
        <v>26259</v>
      </c>
      <c r="L2214" s="17"/>
    </row>
    <row r="2215" spans="1:12" x14ac:dyDescent="0.25">
      <c r="A2215" s="16" t="s">
        <v>222</v>
      </c>
      <c r="B2215" s="16">
        <v>120</v>
      </c>
      <c r="C2215" s="17">
        <v>26239</v>
      </c>
      <c r="L2215" s="17"/>
    </row>
    <row r="2216" spans="1:12" x14ac:dyDescent="0.25">
      <c r="A2216" s="16" t="s">
        <v>222</v>
      </c>
      <c r="B2216" s="16">
        <v>120</v>
      </c>
      <c r="C2216" s="17">
        <v>26207</v>
      </c>
      <c r="L2216" s="17"/>
    </row>
    <row r="2217" spans="1:12" x14ac:dyDescent="0.25">
      <c r="A2217" s="16" t="s">
        <v>222</v>
      </c>
      <c r="B2217" s="16">
        <v>95</v>
      </c>
      <c r="C2217" s="17">
        <v>26178</v>
      </c>
      <c r="L2217" s="17"/>
    </row>
    <row r="2218" spans="1:12" x14ac:dyDescent="0.25">
      <c r="A2218" s="16" t="s">
        <v>222</v>
      </c>
      <c r="B2218" s="16">
        <v>90</v>
      </c>
      <c r="C2218" s="17">
        <v>26177</v>
      </c>
      <c r="L2218" s="17"/>
    </row>
    <row r="2219" spans="1:12" x14ac:dyDescent="0.25">
      <c r="A2219" s="16" t="s">
        <v>222</v>
      </c>
      <c r="B2219" s="16">
        <v>128</v>
      </c>
      <c r="C2219" s="17">
        <v>26177</v>
      </c>
      <c r="L2219" s="17"/>
    </row>
    <row r="2220" spans="1:12" x14ac:dyDescent="0.25">
      <c r="A2220" s="16" t="s">
        <v>222</v>
      </c>
      <c r="B2220" s="16">
        <v>108</v>
      </c>
      <c r="C2220" s="17">
        <v>26177</v>
      </c>
      <c r="L2220" s="17"/>
    </row>
    <row r="2221" spans="1:12" x14ac:dyDescent="0.25">
      <c r="A2221" s="16" t="s">
        <v>222</v>
      </c>
      <c r="B2221" s="16">
        <v>75</v>
      </c>
      <c r="C2221" s="17">
        <v>26177</v>
      </c>
      <c r="L2221" s="17"/>
    </row>
    <row r="2222" spans="1:12" x14ac:dyDescent="0.25">
      <c r="A2222" s="16" t="s">
        <v>222</v>
      </c>
      <c r="B2222" s="16">
        <v>100</v>
      </c>
      <c r="C2222" s="17">
        <v>26057</v>
      </c>
      <c r="L2222" s="17"/>
    </row>
    <row r="2223" spans="1:12" x14ac:dyDescent="0.25">
      <c r="A2223" s="16" t="s">
        <v>222</v>
      </c>
      <c r="B2223" s="16">
        <v>120</v>
      </c>
      <c r="C2223" s="17">
        <v>25973</v>
      </c>
      <c r="L2223" s="17"/>
    </row>
    <row r="2224" spans="1:12" x14ac:dyDescent="0.25">
      <c r="A2224" s="16" t="s">
        <v>222</v>
      </c>
      <c r="B2224" s="16">
        <v>120</v>
      </c>
      <c r="C2224" s="17">
        <v>25965</v>
      </c>
      <c r="L2224" s="17"/>
    </row>
    <row r="2225" spans="1:12" x14ac:dyDescent="0.25">
      <c r="A2225" s="16" t="s">
        <v>222</v>
      </c>
      <c r="B2225" s="16">
        <v>98</v>
      </c>
      <c r="C2225" s="17">
        <v>25885</v>
      </c>
      <c r="L2225" s="17"/>
    </row>
    <row r="2226" spans="1:12" x14ac:dyDescent="0.25">
      <c r="A2226" s="16" t="s">
        <v>222</v>
      </c>
      <c r="B2226" s="16">
        <v>90</v>
      </c>
      <c r="C2226" s="17">
        <v>25569</v>
      </c>
      <c r="L2226" s="17"/>
    </row>
    <row r="2227" spans="1:12" x14ac:dyDescent="0.25">
      <c r="A2227" s="16" t="s">
        <v>222</v>
      </c>
      <c r="B2227" s="16">
        <v>70</v>
      </c>
      <c r="C2227" s="17">
        <v>25260</v>
      </c>
      <c r="L2227" s="17"/>
    </row>
    <row r="2228" spans="1:12" x14ac:dyDescent="0.25">
      <c r="A2228" s="16" t="s">
        <v>222</v>
      </c>
      <c r="B2228" s="16">
        <v>64</v>
      </c>
      <c r="C2228" s="17">
        <v>25029</v>
      </c>
      <c r="L2228" s="17"/>
    </row>
    <row r="2229" spans="1:12" x14ac:dyDescent="0.25">
      <c r="A2229" s="16" t="s">
        <v>222</v>
      </c>
      <c r="B2229" s="16">
        <v>120</v>
      </c>
      <c r="C2229" s="17">
        <v>25003</v>
      </c>
      <c r="L2229" s="17"/>
    </row>
    <row r="2230" spans="1:12" x14ac:dyDescent="0.25">
      <c r="A2230" s="16" t="s">
        <v>222</v>
      </c>
      <c r="B2230" s="16">
        <v>150</v>
      </c>
      <c r="C2230" s="17">
        <v>24582</v>
      </c>
      <c r="L2230" s="17"/>
    </row>
    <row r="2231" spans="1:12" x14ac:dyDescent="0.25">
      <c r="A2231" s="16" t="s">
        <v>222</v>
      </c>
      <c r="B2231" s="16">
        <v>110</v>
      </c>
      <c r="C2231" s="17">
        <v>24579</v>
      </c>
      <c r="L2231" s="17"/>
    </row>
    <row r="2232" spans="1:12" x14ac:dyDescent="0.25">
      <c r="A2232" s="16" t="s">
        <v>222</v>
      </c>
      <c r="B2232" s="16">
        <v>180</v>
      </c>
      <c r="C2232" s="17">
        <v>24576</v>
      </c>
      <c r="L2232" s="17"/>
    </row>
    <row r="2233" spans="1:12" x14ac:dyDescent="0.25">
      <c r="A2233" s="16" t="s">
        <v>222</v>
      </c>
      <c r="B2233" s="16">
        <v>130</v>
      </c>
      <c r="C2233" s="17">
        <v>24473</v>
      </c>
      <c r="L2233" s="17"/>
    </row>
    <row r="2234" spans="1:12" x14ac:dyDescent="0.25">
      <c r="A2234" s="16" t="s">
        <v>222</v>
      </c>
      <c r="B2234" s="16">
        <v>256</v>
      </c>
      <c r="C2234" s="17">
        <v>24473</v>
      </c>
      <c r="L2234" s="17"/>
    </row>
    <row r="2235" spans="1:12" x14ac:dyDescent="0.25">
      <c r="A2235" s="16" t="s">
        <v>222</v>
      </c>
      <c r="B2235" s="16">
        <v>229</v>
      </c>
      <c r="C2235" s="17">
        <v>24473</v>
      </c>
      <c r="L2235" s="17"/>
    </row>
    <row r="2236" spans="1:12" x14ac:dyDescent="0.25">
      <c r="A2236" s="16" t="s">
        <v>222</v>
      </c>
      <c r="B2236" s="16">
        <v>90</v>
      </c>
      <c r="C2236" s="17">
        <v>24473</v>
      </c>
      <c r="L2236" s="17"/>
    </row>
    <row r="2237" spans="1:12" x14ac:dyDescent="0.25">
      <c r="A2237" s="16" t="s">
        <v>222</v>
      </c>
      <c r="B2237" s="16">
        <v>155</v>
      </c>
      <c r="C2237" s="17">
        <v>24473</v>
      </c>
      <c r="L2237" s="17"/>
    </row>
    <row r="2238" spans="1:12" x14ac:dyDescent="0.25">
      <c r="A2238" s="16" t="s">
        <v>222</v>
      </c>
      <c r="B2238" s="16">
        <v>75</v>
      </c>
      <c r="C2238" s="17">
        <v>24473</v>
      </c>
      <c r="L2238" s="17"/>
    </row>
    <row r="2239" spans="1:12" x14ac:dyDescent="0.25">
      <c r="A2239" s="16" t="s">
        <v>222</v>
      </c>
      <c r="B2239" s="16">
        <v>97</v>
      </c>
      <c r="C2239" s="17">
        <v>24473</v>
      </c>
      <c r="L2239" s="17"/>
    </row>
    <row r="2240" spans="1:12" x14ac:dyDescent="0.25">
      <c r="A2240" s="16" t="s">
        <v>222</v>
      </c>
      <c r="B2240" s="16">
        <v>120</v>
      </c>
      <c r="C2240" s="17">
        <v>24473</v>
      </c>
      <c r="L2240" s="17"/>
    </row>
    <row r="2241" spans="1:12" x14ac:dyDescent="0.25">
      <c r="A2241" s="16" t="s">
        <v>222</v>
      </c>
      <c r="B2241" s="16">
        <v>257</v>
      </c>
      <c r="C2241" s="17">
        <v>24473</v>
      </c>
      <c r="L2241" s="17"/>
    </row>
    <row r="2242" spans="1:12" x14ac:dyDescent="0.25">
      <c r="A2242" s="16" t="s">
        <v>222</v>
      </c>
      <c r="B2242" s="16">
        <v>120</v>
      </c>
      <c r="C2242" s="17">
        <v>24473</v>
      </c>
      <c r="L2242" s="17"/>
    </row>
    <row r="2243" spans="1:12" x14ac:dyDescent="0.25">
      <c r="A2243" s="16" t="s">
        <v>222</v>
      </c>
      <c r="B2243" s="16">
        <v>120</v>
      </c>
      <c r="C2243" s="17">
        <v>24473</v>
      </c>
      <c r="L2243" s="17"/>
    </row>
    <row r="2244" spans="1:12" x14ac:dyDescent="0.25">
      <c r="A2244" s="16" t="s">
        <v>222</v>
      </c>
      <c r="B2244" s="16">
        <v>60</v>
      </c>
      <c r="C2244" s="17">
        <v>24473</v>
      </c>
      <c r="L2244" s="17"/>
    </row>
    <row r="2245" spans="1:12" x14ac:dyDescent="0.25">
      <c r="A2245" s="16" t="s">
        <v>222</v>
      </c>
      <c r="B2245" s="16">
        <v>206</v>
      </c>
      <c r="C2245" s="17">
        <v>24473</v>
      </c>
      <c r="L2245" s="17"/>
    </row>
    <row r="2246" spans="1:12" x14ac:dyDescent="0.25">
      <c r="A2246" s="16" t="s">
        <v>222</v>
      </c>
      <c r="B2246" s="16">
        <v>199</v>
      </c>
      <c r="C2246" s="17">
        <v>24473</v>
      </c>
      <c r="L2246" s="17"/>
    </row>
    <row r="2247" spans="1:12" x14ac:dyDescent="0.25">
      <c r="A2247" s="16" t="s">
        <v>222</v>
      </c>
      <c r="B2247" s="16">
        <v>202</v>
      </c>
      <c r="C2247" s="17">
        <v>24473</v>
      </c>
      <c r="L2247" s="17"/>
    </row>
    <row r="2248" spans="1:12" x14ac:dyDescent="0.25">
      <c r="A2248" s="16" t="s">
        <v>222</v>
      </c>
      <c r="B2248" s="16">
        <v>128</v>
      </c>
      <c r="C2248" s="17">
        <v>24473</v>
      </c>
      <c r="L2248" s="17"/>
    </row>
    <row r="2249" spans="1:12" x14ac:dyDescent="0.25">
      <c r="A2249" s="16" t="s">
        <v>222</v>
      </c>
      <c r="B2249" s="16">
        <v>60</v>
      </c>
      <c r="C2249" s="17">
        <v>24473</v>
      </c>
      <c r="L2249" s="17"/>
    </row>
    <row r="2250" spans="1:12" x14ac:dyDescent="0.25">
      <c r="A2250" s="16" t="s">
        <v>222</v>
      </c>
      <c r="B2250" s="16">
        <v>170</v>
      </c>
      <c r="C2250" s="17">
        <v>24473</v>
      </c>
      <c r="L2250" s="17"/>
    </row>
    <row r="2251" spans="1:12" x14ac:dyDescent="0.25">
      <c r="A2251" s="16" t="s">
        <v>222</v>
      </c>
      <c r="B2251" s="16">
        <v>366</v>
      </c>
      <c r="C2251" s="17">
        <v>24473</v>
      </c>
      <c r="L2251" s="17"/>
    </row>
    <row r="2252" spans="1:12" x14ac:dyDescent="0.25">
      <c r="A2252" s="16" t="s">
        <v>222</v>
      </c>
      <c r="B2252" s="16">
        <v>94</v>
      </c>
      <c r="C2252" s="17">
        <v>24473</v>
      </c>
      <c r="L2252" s="17"/>
    </row>
    <row r="2253" spans="1:12" x14ac:dyDescent="0.25">
      <c r="A2253" s="16" t="s">
        <v>222</v>
      </c>
      <c r="B2253" s="16">
        <v>100</v>
      </c>
      <c r="C2253" s="17">
        <v>24473</v>
      </c>
      <c r="L2253" s="17"/>
    </row>
    <row r="2254" spans="1:12" x14ac:dyDescent="0.25">
      <c r="A2254" s="16" t="s">
        <v>222</v>
      </c>
      <c r="B2254" s="16">
        <v>156</v>
      </c>
      <c r="C2254" s="17">
        <v>24473</v>
      </c>
      <c r="L2254" s="17"/>
    </row>
    <row r="2255" spans="1:12" x14ac:dyDescent="0.25">
      <c r="A2255" s="16" t="s">
        <v>222</v>
      </c>
      <c r="B2255" s="16">
        <v>274</v>
      </c>
      <c r="C2255" s="17">
        <v>24473</v>
      </c>
      <c r="L2255" s="17"/>
    </row>
    <row r="2256" spans="1:12" x14ac:dyDescent="0.25">
      <c r="A2256" s="16" t="s">
        <v>222</v>
      </c>
      <c r="B2256" s="16">
        <v>58</v>
      </c>
      <c r="C2256" s="17">
        <v>24473</v>
      </c>
      <c r="L2256" s="17"/>
    </row>
    <row r="2257" spans="1:12" x14ac:dyDescent="0.25">
      <c r="A2257" s="16" t="s">
        <v>222</v>
      </c>
      <c r="B2257" s="16">
        <v>120</v>
      </c>
      <c r="C2257" s="17">
        <v>24473</v>
      </c>
      <c r="L2257" s="17"/>
    </row>
    <row r="2258" spans="1:12" x14ac:dyDescent="0.25">
      <c r="A2258" s="16" t="s">
        <v>223</v>
      </c>
      <c r="B2258" s="16">
        <v>120</v>
      </c>
      <c r="C2258" s="17">
        <v>39871</v>
      </c>
      <c r="L2258" s="17"/>
    </row>
    <row r="2259" spans="1:12" x14ac:dyDescent="0.25">
      <c r="A2259" s="16" t="s">
        <v>223</v>
      </c>
      <c r="B2259" s="16">
        <v>50</v>
      </c>
      <c r="C2259" s="17">
        <v>36887</v>
      </c>
      <c r="L2259" s="17"/>
    </row>
    <row r="2260" spans="1:12" x14ac:dyDescent="0.25">
      <c r="A2260" s="16" t="s">
        <v>223</v>
      </c>
      <c r="B2260" s="16">
        <v>230</v>
      </c>
      <c r="C2260" s="17">
        <v>35612</v>
      </c>
      <c r="L2260" s="17"/>
    </row>
    <row r="2261" spans="1:12" x14ac:dyDescent="0.25">
      <c r="A2261" s="16" t="s">
        <v>223</v>
      </c>
      <c r="B2261" s="16">
        <v>252</v>
      </c>
      <c r="C2261" s="17">
        <v>35144</v>
      </c>
      <c r="L2261" s="17"/>
    </row>
    <row r="2262" spans="1:12" x14ac:dyDescent="0.25">
      <c r="A2262" s="16" t="s">
        <v>223</v>
      </c>
      <c r="B2262" s="16">
        <v>180</v>
      </c>
      <c r="C2262" s="17">
        <v>34779</v>
      </c>
      <c r="L2262" s="17"/>
    </row>
    <row r="2263" spans="1:12" x14ac:dyDescent="0.25">
      <c r="A2263" s="16" t="s">
        <v>223</v>
      </c>
      <c r="B2263" s="16">
        <v>45</v>
      </c>
      <c r="C2263" s="17">
        <v>34481</v>
      </c>
      <c r="L2263" s="17"/>
    </row>
    <row r="2264" spans="1:12" x14ac:dyDescent="0.25">
      <c r="A2264" s="16" t="s">
        <v>223</v>
      </c>
      <c r="B2264" s="16">
        <v>60</v>
      </c>
      <c r="C2264" s="17">
        <v>34290</v>
      </c>
      <c r="L2264" s="17"/>
    </row>
    <row r="2265" spans="1:12" x14ac:dyDescent="0.25">
      <c r="A2265" s="16" t="s">
        <v>223</v>
      </c>
      <c r="B2265" s="16">
        <v>69</v>
      </c>
      <c r="C2265" s="17">
        <v>33966</v>
      </c>
      <c r="L2265" s="17"/>
    </row>
    <row r="2266" spans="1:12" x14ac:dyDescent="0.25">
      <c r="A2266" s="16" t="s">
        <v>223</v>
      </c>
      <c r="B2266" s="16">
        <v>117</v>
      </c>
      <c r="C2266" s="17">
        <v>33955</v>
      </c>
      <c r="L2266" s="17"/>
    </row>
    <row r="2267" spans="1:12" x14ac:dyDescent="0.25">
      <c r="A2267" s="16" t="s">
        <v>223</v>
      </c>
      <c r="B2267" s="16">
        <v>60</v>
      </c>
      <c r="C2267" s="17">
        <v>33920</v>
      </c>
      <c r="L2267" s="17"/>
    </row>
    <row r="2268" spans="1:12" x14ac:dyDescent="0.25">
      <c r="A2268" s="16" t="s">
        <v>223</v>
      </c>
      <c r="B2268" s="16">
        <v>62</v>
      </c>
      <c r="C2268" s="17">
        <v>33158</v>
      </c>
      <c r="L2268" s="17"/>
    </row>
    <row r="2269" spans="1:12" x14ac:dyDescent="0.25">
      <c r="A2269" s="16" t="s">
        <v>223</v>
      </c>
      <c r="B2269" s="16">
        <v>360</v>
      </c>
      <c r="C2269" s="17">
        <v>32681</v>
      </c>
      <c r="L2269" s="17"/>
    </row>
    <row r="2270" spans="1:12" x14ac:dyDescent="0.25">
      <c r="A2270" s="16" t="s">
        <v>223</v>
      </c>
      <c r="B2270" s="16">
        <v>27</v>
      </c>
      <c r="C2270" s="17">
        <v>32260</v>
      </c>
      <c r="L2270" s="17"/>
    </row>
    <row r="2271" spans="1:12" x14ac:dyDescent="0.25">
      <c r="A2271" s="16" t="s">
        <v>223</v>
      </c>
      <c r="B2271" s="16">
        <v>164</v>
      </c>
      <c r="C2271" s="17">
        <v>31721</v>
      </c>
      <c r="L2271" s="17"/>
    </row>
    <row r="2272" spans="1:12" x14ac:dyDescent="0.25">
      <c r="A2272" s="16" t="s">
        <v>223</v>
      </c>
      <c r="B2272" s="16">
        <v>296</v>
      </c>
      <c r="C2272" s="17">
        <v>30826</v>
      </c>
      <c r="L2272" s="17"/>
    </row>
    <row r="2273" spans="1:12" x14ac:dyDescent="0.25">
      <c r="A2273" s="16" t="s">
        <v>223</v>
      </c>
      <c r="B2273" s="16">
        <v>40</v>
      </c>
      <c r="C2273" s="17">
        <v>30372</v>
      </c>
      <c r="L2273" s="17"/>
    </row>
    <row r="2274" spans="1:12" x14ac:dyDescent="0.25">
      <c r="A2274" s="16" t="s">
        <v>223</v>
      </c>
      <c r="B2274" s="16">
        <v>183</v>
      </c>
      <c r="C2274" s="17">
        <v>30189</v>
      </c>
      <c r="L2274" s="17"/>
    </row>
    <row r="2275" spans="1:12" x14ac:dyDescent="0.25">
      <c r="A2275" s="16" t="s">
        <v>223</v>
      </c>
      <c r="B2275" s="16">
        <v>259</v>
      </c>
      <c r="C2275" s="17">
        <v>29982</v>
      </c>
      <c r="L2275" s="17"/>
    </row>
    <row r="2276" spans="1:12" x14ac:dyDescent="0.25">
      <c r="A2276" s="16" t="s">
        <v>224</v>
      </c>
      <c r="B2276" s="16">
        <v>80</v>
      </c>
      <c r="C2276" s="17">
        <v>43243</v>
      </c>
      <c r="L2276" s="17"/>
    </row>
    <row r="2277" spans="1:12" x14ac:dyDescent="0.25">
      <c r="A2277" s="16" t="s">
        <v>224</v>
      </c>
      <c r="B2277" s="16">
        <v>128</v>
      </c>
      <c r="C2277" s="17">
        <v>41248</v>
      </c>
      <c r="L2277" s="17"/>
    </row>
    <row r="2278" spans="1:12" x14ac:dyDescent="0.25">
      <c r="A2278" s="16" t="s">
        <v>224</v>
      </c>
      <c r="B2278" s="16">
        <v>19</v>
      </c>
      <c r="C2278" s="17">
        <v>40261</v>
      </c>
      <c r="L2278" s="17"/>
    </row>
    <row r="2279" spans="1:12" x14ac:dyDescent="0.25">
      <c r="A2279" s="16" t="s">
        <v>224</v>
      </c>
      <c r="B2279" s="16">
        <v>130</v>
      </c>
      <c r="C2279" s="17">
        <v>40140</v>
      </c>
      <c r="L2279" s="17"/>
    </row>
    <row r="2280" spans="1:12" x14ac:dyDescent="0.25">
      <c r="A2280" s="16" t="s">
        <v>224</v>
      </c>
      <c r="B2280" s="16">
        <v>67</v>
      </c>
      <c r="C2280" s="17">
        <v>40056</v>
      </c>
      <c r="L2280" s="17"/>
    </row>
    <row r="2281" spans="1:12" x14ac:dyDescent="0.25">
      <c r="A2281" s="16" t="s">
        <v>224</v>
      </c>
      <c r="B2281" s="16">
        <v>130</v>
      </c>
      <c r="C2281" s="17">
        <v>39476</v>
      </c>
      <c r="L2281" s="17"/>
    </row>
    <row r="2282" spans="1:12" x14ac:dyDescent="0.25">
      <c r="A2282" s="16" t="s">
        <v>224</v>
      </c>
      <c r="B2282" s="16">
        <v>40</v>
      </c>
      <c r="C2282" s="17">
        <v>39450</v>
      </c>
      <c r="L2282" s="17"/>
    </row>
    <row r="2283" spans="1:12" x14ac:dyDescent="0.25">
      <c r="A2283" s="16" t="s">
        <v>224</v>
      </c>
      <c r="B2283" s="16">
        <v>150</v>
      </c>
      <c r="C2283" s="17">
        <v>39253</v>
      </c>
      <c r="L2283" s="17"/>
    </row>
    <row r="2284" spans="1:12" x14ac:dyDescent="0.25">
      <c r="A2284" s="16" t="s">
        <v>224</v>
      </c>
      <c r="B2284" s="16">
        <v>42</v>
      </c>
      <c r="C2284" s="17">
        <v>38806</v>
      </c>
      <c r="L2284" s="17"/>
    </row>
    <row r="2285" spans="1:12" x14ac:dyDescent="0.25">
      <c r="A2285" s="16" t="s">
        <v>224</v>
      </c>
      <c r="B2285" s="16">
        <v>120</v>
      </c>
      <c r="C2285" s="17">
        <v>38707</v>
      </c>
      <c r="L2285" s="17"/>
    </row>
    <row r="2286" spans="1:12" x14ac:dyDescent="0.25">
      <c r="A2286" s="16" t="s">
        <v>224</v>
      </c>
      <c r="B2286" s="16">
        <v>46</v>
      </c>
      <c r="C2286" s="17">
        <v>36356</v>
      </c>
      <c r="L2286" s="17"/>
    </row>
    <row r="2287" spans="1:12" x14ac:dyDescent="0.25">
      <c r="A2287" s="16" t="s">
        <v>224</v>
      </c>
      <c r="B2287" s="16">
        <v>120</v>
      </c>
      <c r="C2287" s="17">
        <v>35486</v>
      </c>
      <c r="L2287" s="17"/>
    </row>
    <row r="2288" spans="1:12" x14ac:dyDescent="0.25">
      <c r="A2288" s="16" t="s">
        <v>224</v>
      </c>
      <c r="B2288" s="16">
        <v>96</v>
      </c>
      <c r="C2288" s="17">
        <v>35437</v>
      </c>
      <c r="L2288" s="17"/>
    </row>
    <row r="2289" spans="1:12" x14ac:dyDescent="0.25">
      <c r="A2289" s="16" t="s">
        <v>224</v>
      </c>
      <c r="B2289" s="16">
        <v>90</v>
      </c>
      <c r="C2289" s="17">
        <v>34213</v>
      </c>
      <c r="L2289" s="17"/>
    </row>
    <row r="2290" spans="1:12" x14ac:dyDescent="0.25">
      <c r="A2290" s="16" t="s">
        <v>224</v>
      </c>
      <c r="B2290" s="16">
        <v>104</v>
      </c>
      <c r="C2290" s="17">
        <v>34029</v>
      </c>
      <c r="L2290" s="17"/>
    </row>
    <row r="2291" spans="1:12" x14ac:dyDescent="0.25">
      <c r="A2291" s="16" t="s">
        <v>224</v>
      </c>
      <c r="B2291" s="16">
        <v>109</v>
      </c>
      <c r="C2291" s="17">
        <v>33829</v>
      </c>
      <c r="L2291" s="17"/>
    </row>
    <row r="2292" spans="1:12" x14ac:dyDescent="0.25">
      <c r="A2292" s="16" t="s">
        <v>224</v>
      </c>
      <c r="B2292" s="16">
        <v>110</v>
      </c>
      <c r="C2292" s="17">
        <v>33760</v>
      </c>
      <c r="L2292" s="17"/>
    </row>
    <row r="2293" spans="1:12" x14ac:dyDescent="0.25">
      <c r="A2293" s="16" t="s">
        <v>224</v>
      </c>
      <c r="B2293" s="16">
        <v>120</v>
      </c>
      <c r="C2293" s="17">
        <v>33284</v>
      </c>
      <c r="L2293" s="17"/>
    </row>
    <row r="2294" spans="1:12" x14ac:dyDescent="0.25">
      <c r="A2294" s="16" t="s">
        <v>224</v>
      </c>
      <c r="B2294" s="16">
        <v>181</v>
      </c>
      <c r="C2294" s="17">
        <v>32874</v>
      </c>
      <c r="L2294" s="17"/>
    </row>
    <row r="2295" spans="1:12" x14ac:dyDescent="0.25">
      <c r="A2295" s="16" t="s">
        <v>224</v>
      </c>
      <c r="B2295" s="16">
        <v>205</v>
      </c>
      <c r="C2295" s="17">
        <v>32509</v>
      </c>
      <c r="L2295" s="17"/>
    </row>
    <row r="2296" spans="1:12" x14ac:dyDescent="0.25">
      <c r="A2296" s="16" t="s">
        <v>224</v>
      </c>
      <c r="B2296" s="16">
        <v>72</v>
      </c>
      <c r="C2296" s="17">
        <v>32497</v>
      </c>
      <c r="L2296" s="17"/>
    </row>
    <row r="2297" spans="1:12" x14ac:dyDescent="0.25">
      <c r="A2297" s="16" t="s">
        <v>224</v>
      </c>
      <c r="B2297" s="16">
        <v>179</v>
      </c>
      <c r="C2297" s="17">
        <v>32406</v>
      </c>
      <c r="L2297" s="17"/>
    </row>
    <row r="2298" spans="1:12" x14ac:dyDescent="0.25">
      <c r="A2298" s="16" t="s">
        <v>224</v>
      </c>
      <c r="B2298" s="16">
        <v>177</v>
      </c>
      <c r="C2298" s="17">
        <v>32366</v>
      </c>
      <c r="L2298" s="17"/>
    </row>
    <row r="2299" spans="1:12" x14ac:dyDescent="0.25">
      <c r="A2299" s="16" t="s">
        <v>224</v>
      </c>
      <c r="B2299" s="16">
        <v>73</v>
      </c>
      <c r="C2299" s="17">
        <v>31819</v>
      </c>
      <c r="L2299" s="17"/>
    </row>
    <row r="2300" spans="1:12" x14ac:dyDescent="0.25">
      <c r="A2300" s="16" t="s">
        <v>224</v>
      </c>
      <c r="B2300" s="16">
        <v>82</v>
      </c>
      <c r="C2300" s="17">
        <v>31539</v>
      </c>
      <c r="L2300" s="17"/>
    </row>
    <row r="2301" spans="1:12" x14ac:dyDescent="0.25">
      <c r="A2301" s="16" t="s">
        <v>224</v>
      </c>
      <c r="B2301" s="16">
        <v>139</v>
      </c>
      <c r="C2301" s="17">
        <v>31250</v>
      </c>
      <c r="L2301" s="17"/>
    </row>
    <row r="2302" spans="1:12" x14ac:dyDescent="0.25">
      <c r="A2302" s="16" t="s">
        <v>224</v>
      </c>
      <c r="B2302" s="16">
        <v>138</v>
      </c>
      <c r="C2302" s="17">
        <v>30886</v>
      </c>
      <c r="L2302" s="17"/>
    </row>
    <row r="2303" spans="1:12" x14ac:dyDescent="0.25">
      <c r="A2303" s="16" t="s">
        <v>224</v>
      </c>
      <c r="B2303" s="16">
        <v>49</v>
      </c>
      <c r="C2303" s="17">
        <v>30855</v>
      </c>
      <c r="L2303" s="17"/>
    </row>
    <row r="2304" spans="1:12" x14ac:dyDescent="0.25">
      <c r="A2304" s="16" t="s">
        <v>224</v>
      </c>
      <c r="B2304" s="16">
        <v>120</v>
      </c>
      <c r="C2304" s="17">
        <v>30812</v>
      </c>
      <c r="L2304" s="17"/>
    </row>
    <row r="2305" spans="1:12" x14ac:dyDescent="0.25">
      <c r="A2305" s="16" t="s">
        <v>224</v>
      </c>
      <c r="B2305" s="16">
        <v>101</v>
      </c>
      <c r="C2305" s="17">
        <v>30704</v>
      </c>
      <c r="L2305" s="17"/>
    </row>
    <row r="2306" spans="1:12" x14ac:dyDescent="0.25">
      <c r="A2306" s="16" t="s">
        <v>224</v>
      </c>
      <c r="B2306" s="16">
        <v>110</v>
      </c>
      <c r="C2306" s="17">
        <v>30027</v>
      </c>
      <c r="L2306" s="17"/>
    </row>
    <row r="2307" spans="1:12" x14ac:dyDescent="0.25">
      <c r="A2307" s="16" t="s">
        <v>224</v>
      </c>
      <c r="B2307" s="16">
        <v>151</v>
      </c>
      <c r="C2307" s="17">
        <v>29500</v>
      </c>
      <c r="L2307" s="17"/>
    </row>
    <row r="2308" spans="1:12" x14ac:dyDescent="0.25">
      <c r="A2308" s="16" t="s">
        <v>224</v>
      </c>
      <c r="B2308" s="16">
        <v>70</v>
      </c>
      <c r="C2308" s="17">
        <v>28976</v>
      </c>
      <c r="L2308" s="17"/>
    </row>
    <row r="2309" spans="1:12" x14ac:dyDescent="0.25">
      <c r="A2309" s="16" t="s">
        <v>224</v>
      </c>
      <c r="B2309" s="16">
        <v>45</v>
      </c>
      <c r="C2309" s="17">
        <v>28779</v>
      </c>
      <c r="L2309" s="17"/>
    </row>
    <row r="2310" spans="1:12" x14ac:dyDescent="0.25">
      <c r="A2310" s="16" t="s">
        <v>224</v>
      </c>
      <c r="B2310" s="16">
        <v>40</v>
      </c>
      <c r="C2310" s="17">
        <v>28611</v>
      </c>
      <c r="L2310" s="17"/>
    </row>
    <row r="2311" spans="1:12" x14ac:dyDescent="0.25">
      <c r="A2311" s="16" t="s">
        <v>224</v>
      </c>
      <c r="B2311" s="16">
        <v>78</v>
      </c>
      <c r="C2311" s="17">
        <v>28581</v>
      </c>
      <c r="L2311" s="17"/>
    </row>
    <row r="2312" spans="1:12" x14ac:dyDescent="0.25">
      <c r="A2312" s="16" t="s">
        <v>224</v>
      </c>
      <c r="B2312" s="16">
        <v>124</v>
      </c>
      <c r="C2312" s="17">
        <v>27890</v>
      </c>
      <c r="L2312" s="17"/>
    </row>
    <row r="2313" spans="1:12" x14ac:dyDescent="0.25">
      <c r="A2313" s="16" t="s">
        <v>224</v>
      </c>
      <c r="B2313" s="16">
        <v>106</v>
      </c>
      <c r="C2313" s="17">
        <v>25886</v>
      </c>
      <c r="L2313" s="17"/>
    </row>
    <row r="2314" spans="1:12" x14ac:dyDescent="0.25">
      <c r="A2314" s="16" t="s">
        <v>224</v>
      </c>
      <c r="B2314" s="16">
        <v>100</v>
      </c>
      <c r="C2314" s="17">
        <v>25737</v>
      </c>
      <c r="L2314" s="17"/>
    </row>
    <row r="2315" spans="1:12" x14ac:dyDescent="0.25">
      <c r="A2315" s="16" t="s">
        <v>224</v>
      </c>
      <c r="B2315" s="16">
        <v>136</v>
      </c>
      <c r="C2315" s="17">
        <v>25353</v>
      </c>
      <c r="L2315" s="17"/>
    </row>
    <row r="2316" spans="1:12" x14ac:dyDescent="0.25">
      <c r="A2316" s="16" t="s">
        <v>224</v>
      </c>
      <c r="B2316" s="16">
        <v>60</v>
      </c>
      <c r="C2316" s="17">
        <v>24792</v>
      </c>
      <c r="L2316" s="17"/>
    </row>
    <row r="2317" spans="1:12" x14ac:dyDescent="0.25">
      <c r="A2317" s="16" t="s">
        <v>224</v>
      </c>
      <c r="B2317" s="16">
        <v>60</v>
      </c>
      <c r="C2317" s="17">
        <v>24473</v>
      </c>
      <c r="L2317" s="17"/>
    </row>
    <row r="2318" spans="1:12" x14ac:dyDescent="0.25">
      <c r="A2318" s="16" t="s">
        <v>224</v>
      </c>
      <c r="B2318" s="16">
        <v>150</v>
      </c>
      <c r="C2318" s="17">
        <v>24473</v>
      </c>
      <c r="L2318" s="17"/>
    </row>
    <row r="2319" spans="1:12" x14ac:dyDescent="0.25">
      <c r="A2319" s="16" t="s">
        <v>224</v>
      </c>
      <c r="B2319" s="16">
        <v>169</v>
      </c>
      <c r="C2319" s="17">
        <v>24473</v>
      </c>
      <c r="L2319" s="17"/>
    </row>
    <row r="2320" spans="1:12" x14ac:dyDescent="0.25">
      <c r="A2320" s="16" t="s">
        <v>224</v>
      </c>
      <c r="B2320" s="16">
        <v>106</v>
      </c>
      <c r="C2320" s="17">
        <v>24473</v>
      </c>
      <c r="L2320" s="17"/>
    </row>
    <row r="2321" spans="1:12" x14ac:dyDescent="0.25">
      <c r="A2321" s="16" t="s">
        <v>224</v>
      </c>
      <c r="B2321" s="16">
        <v>172</v>
      </c>
      <c r="C2321" s="17">
        <v>24473</v>
      </c>
      <c r="L2321" s="17"/>
    </row>
    <row r="2322" spans="1:12" x14ac:dyDescent="0.25">
      <c r="A2322" s="16" t="s">
        <v>225</v>
      </c>
      <c r="B2322" s="16">
        <v>75</v>
      </c>
      <c r="C2322" s="17">
        <v>43930</v>
      </c>
      <c r="L2322" s="17"/>
    </row>
    <row r="2323" spans="1:12" x14ac:dyDescent="0.25">
      <c r="A2323" s="16" t="s">
        <v>225</v>
      </c>
      <c r="B2323" s="16">
        <v>80</v>
      </c>
      <c r="C2323" s="17">
        <v>43917</v>
      </c>
      <c r="L2323" s="17"/>
    </row>
    <row r="2324" spans="1:12" x14ac:dyDescent="0.25">
      <c r="A2324" s="16" t="s">
        <v>225</v>
      </c>
      <c r="B2324" s="16">
        <v>245</v>
      </c>
      <c r="C2324" s="17">
        <v>43838</v>
      </c>
      <c r="L2324" s="17"/>
    </row>
    <row r="2325" spans="1:12" x14ac:dyDescent="0.25">
      <c r="A2325" s="16" t="s">
        <v>225</v>
      </c>
      <c r="B2325" s="16">
        <v>180</v>
      </c>
      <c r="C2325" s="17">
        <v>43836</v>
      </c>
      <c r="L2325" s="17"/>
    </row>
    <row r="2326" spans="1:12" x14ac:dyDescent="0.25">
      <c r="A2326" s="16" t="s">
        <v>225</v>
      </c>
      <c r="B2326" s="16">
        <v>110</v>
      </c>
      <c r="C2326" s="17">
        <v>43795</v>
      </c>
      <c r="L2326" s="17"/>
    </row>
    <row r="2327" spans="1:12" x14ac:dyDescent="0.25">
      <c r="A2327" s="16" t="s">
        <v>225</v>
      </c>
      <c r="B2327" s="16">
        <v>177</v>
      </c>
      <c r="C2327" s="17">
        <v>43782</v>
      </c>
      <c r="L2327" s="17"/>
    </row>
    <row r="2328" spans="1:12" x14ac:dyDescent="0.25">
      <c r="A2328" s="16" t="s">
        <v>225</v>
      </c>
      <c r="B2328" s="16">
        <v>30</v>
      </c>
      <c r="C2328" s="17">
        <v>43741</v>
      </c>
      <c r="L2328" s="17"/>
    </row>
    <row r="2329" spans="1:12" x14ac:dyDescent="0.25">
      <c r="A2329" s="16" t="s">
        <v>225</v>
      </c>
      <c r="B2329" s="16">
        <v>269</v>
      </c>
      <c r="C2329" s="17">
        <v>43732</v>
      </c>
      <c r="L2329" s="17"/>
    </row>
    <row r="2330" spans="1:12" x14ac:dyDescent="0.25">
      <c r="A2330" s="16" t="s">
        <v>225</v>
      </c>
      <c r="B2330" s="16">
        <v>120</v>
      </c>
      <c r="C2330" s="17">
        <v>43719</v>
      </c>
      <c r="L2330" s="17"/>
    </row>
    <row r="2331" spans="1:12" x14ac:dyDescent="0.25">
      <c r="A2331" s="16" t="s">
        <v>225</v>
      </c>
      <c r="B2331" s="16">
        <v>113</v>
      </c>
      <c r="C2331" s="17">
        <v>43697</v>
      </c>
      <c r="L2331" s="17"/>
    </row>
    <row r="2332" spans="1:12" x14ac:dyDescent="0.25">
      <c r="A2332" s="16" t="s">
        <v>225</v>
      </c>
      <c r="B2332" s="16">
        <v>45</v>
      </c>
      <c r="C2332" s="17">
        <v>43670</v>
      </c>
      <c r="L2332" s="17"/>
    </row>
    <row r="2333" spans="1:12" x14ac:dyDescent="0.25">
      <c r="A2333" s="16" t="s">
        <v>225</v>
      </c>
      <c r="B2333" s="16">
        <v>203</v>
      </c>
      <c r="C2333" s="17">
        <v>43663</v>
      </c>
      <c r="L2333" s="17"/>
    </row>
    <row r="2334" spans="1:12" x14ac:dyDescent="0.25">
      <c r="A2334" s="16" t="s">
        <v>225</v>
      </c>
      <c r="B2334" s="16">
        <v>150</v>
      </c>
      <c r="C2334" s="17">
        <v>43614</v>
      </c>
      <c r="L2334" s="17"/>
    </row>
    <row r="2335" spans="1:12" x14ac:dyDescent="0.25">
      <c r="A2335" s="16" t="s">
        <v>225</v>
      </c>
      <c r="B2335" s="16">
        <v>131</v>
      </c>
      <c r="C2335" s="17">
        <v>43607</v>
      </c>
      <c r="L2335" s="17"/>
    </row>
    <row r="2336" spans="1:12" x14ac:dyDescent="0.25">
      <c r="A2336" s="16" t="s">
        <v>225</v>
      </c>
      <c r="B2336" s="16">
        <v>97</v>
      </c>
      <c r="C2336" s="17">
        <v>43594</v>
      </c>
      <c r="L2336" s="17"/>
    </row>
    <row r="2337" spans="1:12" x14ac:dyDescent="0.25">
      <c r="A2337" s="16" t="s">
        <v>225</v>
      </c>
      <c r="B2337" s="16">
        <v>75</v>
      </c>
      <c r="C2337" s="17">
        <v>43503</v>
      </c>
      <c r="L2337" s="17"/>
    </row>
    <row r="2338" spans="1:12" x14ac:dyDescent="0.25">
      <c r="A2338" s="16" t="s">
        <v>225</v>
      </c>
      <c r="B2338" s="16">
        <v>77</v>
      </c>
      <c r="C2338" s="17">
        <v>43496</v>
      </c>
      <c r="L2338" s="17"/>
    </row>
    <row r="2339" spans="1:12" x14ac:dyDescent="0.25">
      <c r="A2339" s="16" t="s">
        <v>225</v>
      </c>
      <c r="B2339" s="16">
        <v>120</v>
      </c>
      <c r="C2339" s="17">
        <v>43389</v>
      </c>
      <c r="L2339" s="17"/>
    </row>
    <row r="2340" spans="1:12" x14ac:dyDescent="0.25">
      <c r="A2340" s="16" t="s">
        <v>225</v>
      </c>
      <c r="B2340" s="16">
        <v>120</v>
      </c>
      <c r="C2340" s="17">
        <v>43388</v>
      </c>
      <c r="L2340" s="17"/>
    </row>
    <row r="2341" spans="1:12" x14ac:dyDescent="0.25">
      <c r="A2341" s="16" t="s">
        <v>225</v>
      </c>
      <c r="B2341" s="16">
        <v>90</v>
      </c>
      <c r="C2341" s="17">
        <v>43166</v>
      </c>
      <c r="L2341" s="17"/>
    </row>
    <row r="2342" spans="1:12" x14ac:dyDescent="0.25">
      <c r="A2342" s="16" t="s">
        <v>225</v>
      </c>
      <c r="B2342" s="16">
        <v>40</v>
      </c>
      <c r="C2342" s="17">
        <v>43147</v>
      </c>
      <c r="L2342" s="17"/>
    </row>
    <row r="2343" spans="1:12" x14ac:dyDescent="0.25">
      <c r="A2343" s="16" t="s">
        <v>225</v>
      </c>
      <c r="B2343" s="16">
        <v>120</v>
      </c>
      <c r="C2343" s="17">
        <v>43069</v>
      </c>
      <c r="L2343" s="17"/>
    </row>
    <row r="2344" spans="1:12" x14ac:dyDescent="0.25">
      <c r="A2344" s="16" t="s">
        <v>225</v>
      </c>
      <c r="B2344" s="16">
        <v>158</v>
      </c>
      <c r="C2344" s="17">
        <v>43056</v>
      </c>
      <c r="L2344" s="17"/>
    </row>
    <row r="2345" spans="1:12" x14ac:dyDescent="0.25">
      <c r="A2345" s="16" t="s">
        <v>225</v>
      </c>
      <c r="B2345" s="16">
        <v>120</v>
      </c>
      <c r="C2345" s="17">
        <v>42979</v>
      </c>
      <c r="L2345" s="17"/>
    </row>
    <row r="2346" spans="1:12" x14ac:dyDescent="0.25">
      <c r="A2346" s="16" t="s">
        <v>225</v>
      </c>
      <c r="B2346" s="16">
        <v>18</v>
      </c>
      <c r="C2346" s="17">
        <v>42906</v>
      </c>
      <c r="L2346" s="17"/>
    </row>
    <row r="2347" spans="1:12" x14ac:dyDescent="0.25">
      <c r="A2347" s="16" t="s">
        <v>225</v>
      </c>
      <c r="B2347" s="16">
        <v>179</v>
      </c>
      <c r="C2347" s="17">
        <v>42835</v>
      </c>
      <c r="L2347" s="17"/>
    </row>
    <row r="2348" spans="1:12" x14ac:dyDescent="0.25">
      <c r="A2348" s="16" t="s">
        <v>225</v>
      </c>
      <c r="B2348" s="16">
        <v>60</v>
      </c>
      <c r="C2348" s="17">
        <v>42724</v>
      </c>
      <c r="L2348" s="17"/>
    </row>
    <row r="2349" spans="1:12" x14ac:dyDescent="0.25">
      <c r="A2349" s="16" t="s">
        <v>225</v>
      </c>
      <c r="B2349" s="16">
        <v>30</v>
      </c>
      <c r="C2349" s="17">
        <v>42494</v>
      </c>
      <c r="L2349" s="17"/>
    </row>
    <row r="2350" spans="1:12" x14ac:dyDescent="0.25">
      <c r="A2350" s="16" t="s">
        <v>225</v>
      </c>
      <c r="B2350" s="16">
        <v>44</v>
      </c>
      <c r="C2350" s="17">
        <v>42464</v>
      </c>
      <c r="L2350" s="17"/>
    </row>
    <row r="2351" spans="1:12" x14ac:dyDescent="0.25">
      <c r="A2351" s="16" t="s">
        <v>225</v>
      </c>
      <c r="B2351" s="16">
        <v>36</v>
      </c>
      <c r="C2351" s="17">
        <v>42353</v>
      </c>
      <c r="L2351" s="17"/>
    </row>
    <row r="2352" spans="1:12" x14ac:dyDescent="0.25">
      <c r="A2352" s="16" t="s">
        <v>225</v>
      </c>
      <c r="B2352" s="16">
        <v>90</v>
      </c>
      <c r="C2352" s="17">
        <v>42276</v>
      </c>
      <c r="L2352" s="17"/>
    </row>
    <row r="2353" spans="1:12" x14ac:dyDescent="0.25">
      <c r="A2353" s="16" t="s">
        <v>225</v>
      </c>
      <c r="B2353" s="16">
        <v>15</v>
      </c>
      <c r="C2353" s="17">
        <v>42207</v>
      </c>
      <c r="L2353" s="17"/>
    </row>
    <row r="2354" spans="1:12" x14ac:dyDescent="0.25">
      <c r="A2354" s="16" t="s">
        <v>225</v>
      </c>
      <c r="B2354" s="16">
        <v>40</v>
      </c>
      <c r="C2354" s="17">
        <v>41613</v>
      </c>
      <c r="L2354" s="17"/>
    </row>
    <row r="2355" spans="1:12" x14ac:dyDescent="0.25">
      <c r="A2355" s="16" t="s">
        <v>225</v>
      </c>
      <c r="B2355" s="16">
        <v>126</v>
      </c>
      <c r="C2355" s="17">
        <v>41602</v>
      </c>
      <c r="L2355" s="17"/>
    </row>
    <row r="2356" spans="1:12" x14ac:dyDescent="0.25">
      <c r="A2356" s="16" t="s">
        <v>225</v>
      </c>
      <c r="B2356" s="16">
        <v>120</v>
      </c>
      <c r="C2356" s="17">
        <v>41571</v>
      </c>
      <c r="L2356" s="17"/>
    </row>
    <row r="2357" spans="1:12" x14ac:dyDescent="0.25">
      <c r="A2357" s="16" t="s">
        <v>225</v>
      </c>
      <c r="B2357" s="16">
        <v>33</v>
      </c>
      <c r="C2357" s="17">
        <v>41526</v>
      </c>
      <c r="L2357" s="17"/>
    </row>
    <row r="2358" spans="1:12" x14ac:dyDescent="0.25">
      <c r="A2358" s="16" t="s">
        <v>225</v>
      </c>
      <c r="B2358" s="16">
        <v>148</v>
      </c>
      <c r="C2358" s="17">
        <v>41508</v>
      </c>
      <c r="L2358" s="17"/>
    </row>
    <row r="2359" spans="1:12" x14ac:dyDescent="0.25">
      <c r="A2359" s="16" t="s">
        <v>225</v>
      </c>
      <c r="B2359" s="16">
        <v>120</v>
      </c>
      <c r="C2359" s="17">
        <v>41376</v>
      </c>
      <c r="L2359" s="17"/>
    </row>
    <row r="2360" spans="1:12" x14ac:dyDescent="0.25">
      <c r="A2360" s="16" t="s">
        <v>225</v>
      </c>
      <c r="B2360" s="16">
        <v>120</v>
      </c>
      <c r="C2360" s="17">
        <v>41368</v>
      </c>
      <c r="L2360" s="17"/>
    </row>
    <row r="2361" spans="1:12" x14ac:dyDescent="0.25">
      <c r="A2361" s="16" t="s">
        <v>225</v>
      </c>
      <c r="B2361" s="16">
        <v>24</v>
      </c>
      <c r="C2361" s="17">
        <v>41352</v>
      </c>
      <c r="L2361" s="17"/>
    </row>
    <row r="2362" spans="1:12" x14ac:dyDescent="0.25">
      <c r="A2362" s="16" t="s">
        <v>225</v>
      </c>
      <c r="B2362" s="16">
        <v>40</v>
      </c>
      <c r="C2362" s="17">
        <v>41270</v>
      </c>
      <c r="L2362" s="17"/>
    </row>
    <row r="2363" spans="1:12" x14ac:dyDescent="0.25">
      <c r="A2363" s="16" t="s">
        <v>225</v>
      </c>
      <c r="B2363" s="16">
        <v>68</v>
      </c>
      <c r="C2363" s="17">
        <v>41200</v>
      </c>
      <c r="L2363" s="17"/>
    </row>
    <row r="2364" spans="1:12" x14ac:dyDescent="0.25">
      <c r="A2364" s="16" t="s">
        <v>225</v>
      </c>
      <c r="B2364" s="16">
        <v>223</v>
      </c>
      <c r="C2364" s="17">
        <v>41074</v>
      </c>
      <c r="L2364" s="17"/>
    </row>
    <row r="2365" spans="1:12" x14ac:dyDescent="0.25">
      <c r="A2365" s="16" t="s">
        <v>225</v>
      </c>
      <c r="B2365" s="16">
        <v>120</v>
      </c>
      <c r="C2365" s="17">
        <v>40940</v>
      </c>
      <c r="L2365" s="17"/>
    </row>
    <row r="2366" spans="1:12" x14ac:dyDescent="0.25">
      <c r="A2366" s="16" t="s">
        <v>225</v>
      </c>
      <c r="B2366" s="16">
        <v>120</v>
      </c>
      <c r="C2366" s="17">
        <v>40896</v>
      </c>
      <c r="L2366" s="17"/>
    </row>
    <row r="2367" spans="1:12" x14ac:dyDescent="0.25">
      <c r="A2367" s="16" t="s">
        <v>225</v>
      </c>
      <c r="B2367" s="16">
        <v>120</v>
      </c>
      <c r="C2367" s="17">
        <v>40820</v>
      </c>
      <c r="L2367" s="17"/>
    </row>
    <row r="2368" spans="1:12" x14ac:dyDescent="0.25">
      <c r="A2368" s="16" t="s">
        <v>225</v>
      </c>
      <c r="B2368" s="16">
        <v>45</v>
      </c>
      <c r="C2368" s="17">
        <v>40773</v>
      </c>
      <c r="L2368" s="17"/>
    </row>
    <row r="2369" spans="1:12" x14ac:dyDescent="0.25">
      <c r="A2369" s="16" t="s">
        <v>225</v>
      </c>
      <c r="B2369" s="16">
        <v>120</v>
      </c>
      <c r="C2369" s="17">
        <v>40606</v>
      </c>
      <c r="L2369" s="17"/>
    </row>
    <row r="2370" spans="1:12" x14ac:dyDescent="0.25">
      <c r="A2370" s="16" t="s">
        <v>225</v>
      </c>
      <c r="B2370" s="16">
        <v>120</v>
      </c>
      <c r="C2370" s="17">
        <v>40576</v>
      </c>
      <c r="L2370" s="17"/>
    </row>
    <row r="2371" spans="1:12" x14ac:dyDescent="0.25">
      <c r="A2371" s="16" t="s">
        <v>225</v>
      </c>
      <c r="B2371" s="16">
        <v>120</v>
      </c>
      <c r="C2371" s="17">
        <v>40525</v>
      </c>
      <c r="L2371" s="17"/>
    </row>
    <row r="2372" spans="1:12" x14ac:dyDescent="0.25">
      <c r="A2372" s="16" t="s">
        <v>225</v>
      </c>
      <c r="B2372" s="16">
        <v>95</v>
      </c>
      <c r="C2372" s="17">
        <v>40414</v>
      </c>
      <c r="L2372" s="17"/>
    </row>
    <row r="2373" spans="1:12" x14ac:dyDescent="0.25">
      <c r="A2373" s="16" t="s">
        <v>225</v>
      </c>
      <c r="B2373" s="16">
        <v>133</v>
      </c>
      <c r="C2373" s="17">
        <v>40183</v>
      </c>
      <c r="L2373" s="17"/>
    </row>
    <row r="2374" spans="1:12" x14ac:dyDescent="0.25">
      <c r="A2374" s="16" t="s">
        <v>225</v>
      </c>
      <c r="B2374" s="16">
        <v>72</v>
      </c>
      <c r="C2374" s="17">
        <v>40129</v>
      </c>
      <c r="L2374" s="17"/>
    </row>
    <row r="2375" spans="1:12" x14ac:dyDescent="0.25">
      <c r="A2375" s="16" t="s">
        <v>225</v>
      </c>
      <c r="B2375" s="16">
        <v>90</v>
      </c>
      <c r="C2375" s="17">
        <v>40086</v>
      </c>
      <c r="L2375" s="17"/>
    </row>
    <row r="2376" spans="1:12" x14ac:dyDescent="0.25">
      <c r="A2376" s="16" t="s">
        <v>225</v>
      </c>
      <c r="B2376" s="16">
        <v>27</v>
      </c>
      <c r="C2376" s="17">
        <v>39853</v>
      </c>
      <c r="L2376" s="17"/>
    </row>
    <row r="2377" spans="1:12" x14ac:dyDescent="0.25">
      <c r="A2377" s="16" t="s">
        <v>225</v>
      </c>
      <c r="B2377" s="16">
        <v>120</v>
      </c>
      <c r="C2377" s="17">
        <v>39777</v>
      </c>
      <c r="L2377" s="17"/>
    </row>
    <row r="2378" spans="1:12" x14ac:dyDescent="0.25">
      <c r="A2378" s="16" t="s">
        <v>225</v>
      </c>
      <c r="B2378" s="16">
        <v>72</v>
      </c>
      <c r="C2378" s="17">
        <v>39623</v>
      </c>
      <c r="L2378" s="17"/>
    </row>
    <row r="2379" spans="1:12" x14ac:dyDescent="0.25">
      <c r="A2379" s="16" t="s">
        <v>225</v>
      </c>
      <c r="B2379" s="16">
        <v>40</v>
      </c>
      <c r="C2379" s="17">
        <v>39198</v>
      </c>
      <c r="L2379" s="17"/>
    </row>
    <row r="2380" spans="1:12" x14ac:dyDescent="0.25">
      <c r="A2380" s="16" t="s">
        <v>225</v>
      </c>
      <c r="B2380" s="16">
        <v>72</v>
      </c>
      <c r="C2380" s="17">
        <v>39042</v>
      </c>
      <c r="L2380" s="17"/>
    </row>
    <row r="2381" spans="1:12" x14ac:dyDescent="0.25">
      <c r="A2381" s="16" t="s">
        <v>225</v>
      </c>
      <c r="B2381" s="16">
        <v>120</v>
      </c>
      <c r="C2381" s="17">
        <v>39009</v>
      </c>
      <c r="L2381" s="17"/>
    </row>
    <row r="2382" spans="1:12" x14ac:dyDescent="0.25">
      <c r="A2382" s="16" t="s">
        <v>225</v>
      </c>
      <c r="B2382" s="16">
        <v>104</v>
      </c>
      <c r="C2382" s="17">
        <v>38945</v>
      </c>
      <c r="L2382" s="17"/>
    </row>
    <row r="2383" spans="1:12" x14ac:dyDescent="0.25">
      <c r="A2383" s="16" t="s">
        <v>225</v>
      </c>
      <c r="B2383" s="16">
        <v>120</v>
      </c>
      <c r="C2383" s="17">
        <v>38910</v>
      </c>
      <c r="L2383" s="17"/>
    </row>
    <row r="2384" spans="1:12" x14ac:dyDescent="0.25">
      <c r="A2384" s="16" t="s">
        <v>225</v>
      </c>
      <c r="B2384" s="16">
        <v>78</v>
      </c>
      <c r="C2384" s="17">
        <v>38897</v>
      </c>
      <c r="L2384" s="17"/>
    </row>
    <row r="2385" spans="1:12" x14ac:dyDescent="0.25">
      <c r="A2385" s="16" t="s">
        <v>225</v>
      </c>
      <c r="B2385" s="16">
        <v>100</v>
      </c>
      <c r="C2385" s="17">
        <v>38791</v>
      </c>
      <c r="L2385" s="17"/>
    </row>
    <row r="2386" spans="1:12" x14ac:dyDescent="0.25">
      <c r="A2386" s="16" t="s">
        <v>225</v>
      </c>
      <c r="B2386" s="16">
        <v>40</v>
      </c>
      <c r="C2386" s="17">
        <v>38531</v>
      </c>
      <c r="L2386" s="17"/>
    </row>
    <row r="2387" spans="1:12" x14ac:dyDescent="0.25">
      <c r="A2387" s="16" t="s">
        <v>225</v>
      </c>
      <c r="B2387" s="16">
        <v>40</v>
      </c>
      <c r="C2387" s="17">
        <v>38436</v>
      </c>
      <c r="L2387" s="17"/>
    </row>
    <row r="2388" spans="1:12" x14ac:dyDescent="0.25">
      <c r="A2388" s="16" t="s">
        <v>225</v>
      </c>
      <c r="B2388" s="16">
        <v>73</v>
      </c>
      <c r="C2388" s="17">
        <v>38435</v>
      </c>
      <c r="L2388" s="17"/>
    </row>
    <row r="2389" spans="1:12" x14ac:dyDescent="0.25">
      <c r="A2389" s="16" t="s">
        <v>225</v>
      </c>
      <c r="B2389" s="16">
        <v>108</v>
      </c>
      <c r="C2389" s="17">
        <v>38422</v>
      </c>
      <c r="L2389" s="17"/>
    </row>
    <row r="2390" spans="1:12" x14ac:dyDescent="0.25">
      <c r="A2390" s="16" t="s">
        <v>225</v>
      </c>
      <c r="B2390" s="16">
        <v>120</v>
      </c>
      <c r="C2390" s="17">
        <v>38356</v>
      </c>
      <c r="L2390" s="17"/>
    </row>
    <row r="2391" spans="1:12" x14ac:dyDescent="0.25">
      <c r="A2391" s="16" t="s">
        <v>225</v>
      </c>
      <c r="B2391" s="16">
        <v>100</v>
      </c>
      <c r="C2391" s="17">
        <v>38323</v>
      </c>
      <c r="L2391" s="17"/>
    </row>
    <row r="2392" spans="1:12" x14ac:dyDescent="0.25">
      <c r="A2392" s="16" t="s">
        <v>225</v>
      </c>
      <c r="B2392" s="16">
        <v>61</v>
      </c>
      <c r="C2392" s="17">
        <v>38308</v>
      </c>
      <c r="L2392" s="17"/>
    </row>
    <row r="2393" spans="1:12" x14ac:dyDescent="0.25">
      <c r="A2393" s="16" t="s">
        <v>225</v>
      </c>
      <c r="B2393" s="16">
        <v>150</v>
      </c>
      <c r="C2393" s="17">
        <v>38294</v>
      </c>
      <c r="L2393" s="17"/>
    </row>
    <row r="2394" spans="1:12" x14ac:dyDescent="0.25">
      <c r="A2394" s="16" t="s">
        <v>225</v>
      </c>
      <c r="B2394" s="16">
        <v>120</v>
      </c>
      <c r="C2394" s="17">
        <v>38145</v>
      </c>
      <c r="L2394" s="17"/>
    </row>
    <row r="2395" spans="1:12" x14ac:dyDescent="0.25">
      <c r="A2395" s="16" t="s">
        <v>225</v>
      </c>
      <c r="B2395" s="16">
        <v>141</v>
      </c>
      <c r="C2395" s="17">
        <v>38135</v>
      </c>
      <c r="L2395" s="17"/>
    </row>
    <row r="2396" spans="1:12" x14ac:dyDescent="0.25">
      <c r="A2396" s="16" t="s">
        <v>225</v>
      </c>
      <c r="B2396" s="16">
        <v>120</v>
      </c>
      <c r="C2396" s="17">
        <v>38037</v>
      </c>
      <c r="L2396" s="17"/>
    </row>
    <row r="2397" spans="1:12" x14ac:dyDescent="0.25">
      <c r="A2397" s="16" t="s">
        <v>225</v>
      </c>
      <c r="B2397" s="16">
        <v>120</v>
      </c>
      <c r="C2397" s="17">
        <v>37930</v>
      </c>
      <c r="L2397" s="17"/>
    </row>
    <row r="2398" spans="1:12" x14ac:dyDescent="0.25">
      <c r="A2398" s="16" t="s">
        <v>225</v>
      </c>
      <c r="B2398" s="16">
        <v>155</v>
      </c>
      <c r="C2398" s="17">
        <v>37917</v>
      </c>
      <c r="L2398" s="17"/>
    </row>
    <row r="2399" spans="1:12" x14ac:dyDescent="0.25">
      <c r="A2399" s="16" t="s">
        <v>225</v>
      </c>
      <c r="B2399" s="16">
        <v>25</v>
      </c>
      <c r="C2399" s="17">
        <v>37818</v>
      </c>
      <c r="L2399" s="17"/>
    </row>
    <row r="2400" spans="1:12" x14ac:dyDescent="0.25">
      <c r="A2400" s="16" t="s">
        <v>225</v>
      </c>
      <c r="B2400" s="16">
        <v>60</v>
      </c>
      <c r="C2400" s="17">
        <v>37816</v>
      </c>
      <c r="L2400" s="17"/>
    </row>
    <row r="2401" spans="1:12" x14ac:dyDescent="0.25">
      <c r="A2401" s="16" t="s">
        <v>225</v>
      </c>
      <c r="B2401" s="16">
        <v>210</v>
      </c>
      <c r="C2401" s="17">
        <v>37722</v>
      </c>
      <c r="L2401" s="17"/>
    </row>
    <row r="2402" spans="1:12" x14ac:dyDescent="0.25">
      <c r="A2402" s="16" t="s">
        <v>225</v>
      </c>
      <c r="B2402" s="16">
        <v>120</v>
      </c>
      <c r="C2402" s="17">
        <v>37712</v>
      </c>
      <c r="L2402" s="17"/>
    </row>
    <row r="2403" spans="1:12" x14ac:dyDescent="0.25">
      <c r="A2403" s="16" t="s">
        <v>225</v>
      </c>
      <c r="B2403" s="16">
        <v>34</v>
      </c>
      <c r="C2403" s="17">
        <v>37686</v>
      </c>
      <c r="L2403" s="17"/>
    </row>
    <row r="2404" spans="1:12" x14ac:dyDescent="0.25">
      <c r="A2404" s="16" t="s">
        <v>225</v>
      </c>
      <c r="B2404" s="16">
        <v>120</v>
      </c>
      <c r="C2404" s="17">
        <v>37665</v>
      </c>
      <c r="L2404" s="17"/>
    </row>
    <row r="2405" spans="1:12" x14ac:dyDescent="0.25">
      <c r="A2405" s="16" t="s">
        <v>225</v>
      </c>
      <c r="B2405" s="16">
        <v>113</v>
      </c>
      <c r="C2405" s="17">
        <v>37663</v>
      </c>
      <c r="L2405" s="17"/>
    </row>
    <row r="2406" spans="1:12" x14ac:dyDescent="0.25">
      <c r="A2406" s="16" t="s">
        <v>225</v>
      </c>
      <c r="B2406" s="16">
        <v>56</v>
      </c>
      <c r="C2406" s="17">
        <v>37663</v>
      </c>
      <c r="L2406" s="17"/>
    </row>
    <row r="2407" spans="1:12" x14ac:dyDescent="0.25">
      <c r="A2407" s="16" t="s">
        <v>225</v>
      </c>
      <c r="B2407" s="16">
        <v>120</v>
      </c>
      <c r="C2407" s="17">
        <v>37651</v>
      </c>
      <c r="L2407" s="17"/>
    </row>
    <row r="2408" spans="1:12" x14ac:dyDescent="0.25">
      <c r="A2408" s="16" t="s">
        <v>225</v>
      </c>
      <c r="B2408" s="16">
        <v>138</v>
      </c>
      <c r="C2408" s="17">
        <v>37434</v>
      </c>
      <c r="L2408" s="17"/>
    </row>
    <row r="2409" spans="1:12" x14ac:dyDescent="0.25">
      <c r="A2409" s="16" t="s">
        <v>225</v>
      </c>
      <c r="B2409" s="16">
        <v>97</v>
      </c>
      <c r="C2409" s="17">
        <v>37404</v>
      </c>
      <c r="L2409" s="17"/>
    </row>
    <row r="2410" spans="1:12" x14ac:dyDescent="0.25">
      <c r="A2410" s="16" t="s">
        <v>225</v>
      </c>
      <c r="B2410" s="16">
        <v>120</v>
      </c>
      <c r="C2410" s="17">
        <v>37383</v>
      </c>
      <c r="L2410" s="17"/>
    </row>
    <row r="2411" spans="1:12" x14ac:dyDescent="0.25">
      <c r="A2411" s="16" t="s">
        <v>225</v>
      </c>
      <c r="B2411" s="16">
        <v>116</v>
      </c>
      <c r="C2411" s="17">
        <v>37306</v>
      </c>
      <c r="L2411" s="17"/>
    </row>
    <row r="2412" spans="1:12" x14ac:dyDescent="0.25">
      <c r="A2412" s="16" t="s">
        <v>225</v>
      </c>
      <c r="B2412" s="16">
        <v>30</v>
      </c>
      <c r="C2412" s="17">
        <v>37259</v>
      </c>
      <c r="L2412" s="17"/>
    </row>
    <row r="2413" spans="1:12" x14ac:dyDescent="0.25">
      <c r="A2413" s="16" t="s">
        <v>225</v>
      </c>
      <c r="B2413" s="16">
        <v>120</v>
      </c>
      <c r="C2413" s="17">
        <v>37181</v>
      </c>
      <c r="L2413" s="17"/>
    </row>
    <row r="2414" spans="1:12" x14ac:dyDescent="0.25">
      <c r="A2414" s="16" t="s">
        <v>225</v>
      </c>
      <c r="B2414" s="16">
        <v>120</v>
      </c>
      <c r="C2414" s="17">
        <v>37140</v>
      </c>
      <c r="L2414" s="17"/>
    </row>
    <row r="2415" spans="1:12" x14ac:dyDescent="0.25">
      <c r="A2415" s="16" t="s">
        <v>225</v>
      </c>
      <c r="B2415" s="16">
        <v>120</v>
      </c>
      <c r="C2415" s="17">
        <v>37084</v>
      </c>
      <c r="L2415" s="17"/>
    </row>
    <row r="2416" spans="1:12" x14ac:dyDescent="0.25">
      <c r="A2416" s="16" t="s">
        <v>225</v>
      </c>
      <c r="B2416" s="16">
        <v>44</v>
      </c>
      <c r="C2416" s="17">
        <v>37062</v>
      </c>
      <c r="L2416" s="17"/>
    </row>
    <row r="2417" spans="1:12" x14ac:dyDescent="0.25">
      <c r="A2417" s="16" t="s">
        <v>225</v>
      </c>
      <c r="B2417" s="16">
        <v>120</v>
      </c>
      <c r="C2417" s="17">
        <v>36923</v>
      </c>
      <c r="L2417" s="17"/>
    </row>
    <row r="2418" spans="1:12" x14ac:dyDescent="0.25">
      <c r="A2418" s="16" t="s">
        <v>225</v>
      </c>
      <c r="B2418" s="16">
        <v>120</v>
      </c>
      <c r="C2418" s="17">
        <v>36917</v>
      </c>
      <c r="L2418" s="17"/>
    </row>
    <row r="2419" spans="1:12" x14ac:dyDescent="0.25">
      <c r="A2419" s="16" t="s">
        <v>225</v>
      </c>
      <c r="B2419" s="16">
        <v>264</v>
      </c>
      <c r="C2419" s="17">
        <v>36843</v>
      </c>
      <c r="L2419" s="17"/>
    </row>
    <row r="2420" spans="1:12" x14ac:dyDescent="0.25">
      <c r="A2420" s="16" t="s">
        <v>225</v>
      </c>
      <c r="B2420" s="16">
        <v>120</v>
      </c>
      <c r="C2420" s="17">
        <v>36838</v>
      </c>
      <c r="L2420" s="17"/>
    </row>
    <row r="2421" spans="1:12" x14ac:dyDescent="0.25">
      <c r="A2421" s="16" t="s">
        <v>225</v>
      </c>
      <c r="B2421" s="16">
        <v>120</v>
      </c>
      <c r="C2421" s="17">
        <v>36808</v>
      </c>
      <c r="L2421" s="17"/>
    </row>
    <row r="2422" spans="1:12" x14ac:dyDescent="0.25">
      <c r="A2422" s="16" t="s">
        <v>225</v>
      </c>
      <c r="B2422" s="16">
        <v>96</v>
      </c>
      <c r="C2422" s="17">
        <v>36775</v>
      </c>
      <c r="L2422" s="17"/>
    </row>
    <row r="2423" spans="1:12" x14ac:dyDescent="0.25">
      <c r="A2423" s="16" t="s">
        <v>225</v>
      </c>
      <c r="B2423" s="16">
        <v>120</v>
      </c>
      <c r="C2423" s="17">
        <v>36734</v>
      </c>
      <c r="L2423" s="17"/>
    </row>
    <row r="2424" spans="1:12" x14ac:dyDescent="0.25">
      <c r="A2424" s="16" t="s">
        <v>225</v>
      </c>
      <c r="B2424" s="16">
        <v>118</v>
      </c>
      <c r="C2424" s="17">
        <v>36734</v>
      </c>
      <c r="L2424" s="17"/>
    </row>
    <row r="2425" spans="1:12" x14ac:dyDescent="0.25">
      <c r="A2425" s="16" t="s">
        <v>225</v>
      </c>
      <c r="B2425" s="16">
        <v>120</v>
      </c>
      <c r="C2425" s="17">
        <v>36706</v>
      </c>
      <c r="L2425" s="17"/>
    </row>
    <row r="2426" spans="1:12" x14ac:dyDescent="0.25">
      <c r="A2426" s="16" t="s">
        <v>225</v>
      </c>
      <c r="B2426" s="16">
        <v>60</v>
      </c>
      <c r="C2426" s="17">
        <v>36678</v>
      </c>
      <c r="L2426" s="17"/>
    </row>
    <row r="2427" spans="1:12" x14ac:dyDescent="0.25">
      <c r="A2427" s="16" t="s">
        <v>225</v>
      </c>
      <c r="B2427" s="16">
        <v>120</v>
      </c>
      <c r="C2427" s="17">
        <v>36643</v>
      </c>
      <c r="L2427" s="17"/>
    </row>
    <row r="2428" spans="1:12" x14ac:dyDescent="0.25">
      <c r="A2428" s="16" t="s">
        <v>225</v>
      </c>
      <c r="B2428" s="16">
        <v>64</v>
      </c>
      <c r="C2428" s="17">
        <v>36642</v>
      </c>
      <c r="L2428" s="17"/>
    </row>
    <row r="2429" spans="1:12" x14ac:dyDescent="0.25">
      <c r="A2429" s="16" t="s">
        <v>225</v>
      </c>
      <c r="B2429" s="16">
        <v>147</v>
      </c>
      <c r="C2429" s="17">
        <v>36637</v>
      </c>
      <c r="L2429" s="17"/>
    </row>
    <row r="2430" spans="1:12" x14ac:dyDescent="0.25">
      <c r="A2430" s="16" t="s">
        <v>225</v>
      </c>
      <c r="B2430" s="16">
        <v>120</v>
      </c>
      <c r="C2430" s="17">
        <v>36623</v>
      </c>
      <c r="L2430" s="17"/>
    </row>
    <row r="2431" spans="1:12" x14ac:dyDescent="0.25">
      <c r="A2431" s="16" t="s">
        <v>225</v>
      </c>
      <c r="B2431" s="16">
        <v>105</v>
      </c>
      <c r="C2431" s="17">
        <v>36503</v>
      </c>
      <c r="L2431" s="17"/>
    </row>
    <row r="2432" spans="1:12" x14ac:dyDescent="0.25">
      <c r="A2432" s="16" t="s">
        <v>225</v>
      </c>
      <c r="B2432" s="16">
        <v>45</v>
      </c>
      <c r="C2432" s="17">
        <v>36487</v>
      </c>
      <c r="L2432" s="17"/>
    </row>
    <row r="2433" spans="1:12" x14ac:dyDescent="0.25">
      <c r="A2433" s="16" t="s">
        <v>225</v>
      </c>
      <c r="B2433" s="16">
        <v>120</v>
      </c>
      <c r="C2433" s="17">
        <v>36482</v>
      </c>
      <c r="L2433" s="17"/>
    </row>
    <row r="2434" spans="1:12" x14ac:dyDescent="0.25">
      <c r="A2434" s="16" t="s">
        <v>225</v>
      </c>
      <c r="B2434" s="16">
        <v>123</v>
      </c>
      <c r="C2434" s="17">
        <v>36412</v>
      </c>
      <c r="L2434" s="17"/>
    </row>
    <row r="2435" spans="1:12" x14ac:dyDescent="0.25">
      <c r="A2435" s="16" t="s">
        <v>225</v>
      </c>
      <c r="B2435" s="16">
        <v>76</v>
      </c>
      <c r="C2435" s="17">
        <v>36398</v>
      </c>
      <c r="L2435" s="17"/>
    </row>
    <row r="2436" spans="1:12" x14ac:dyDescent="0.25">
      <c r="A2436" s="16" t="s">
        <v>225</v>
      </c>
      <c r="B2436" s="16">
        <v>120</v>
      </c>
      <c r="C2436" s="17">
        <v>36397</v>
      </c>
      <c r="L2436" s="17"/>
    </row>
    <row r="2437" spans="1:12" x14ac:dyDescent="0.25">
      <c r="A2437" s="16" t="s">
        <v>225</v>
      </c>
      <c r="B2437" s="16">
        <v>60</v>
      </c>
      <c r="C2437" s="17">
        <v>36343</v>
      </c>
      <c r="L2437" s="17"/>
    </row>
    <row r="2438" spans="1:12" x14ac:dyDescent="0.25">
      <c r="A2438" s="16" t="s">
        <v>225</v>
      </c>
      <c r="B2438" s="16">
        <v>60</v>
      </c>
      <c r="C2438" s="17">
        <v>36342</v>
      </c>
      <c r="L2438" s="17"/>
    </row>
    <row r="2439" spans="1:12" x14ac:dyDescent="0.25">
      <c r="A2439" s="16" t="s">
        <v>225</v>
      </c>
      <c r="B2439" s="16">
        <v>120</v>
      </c>
      <c r="C2439" s="17">
        <v>36287</v>
      </c>
      <c r="L2439" s="17"/>
    </row>
    <row r="2440" spans="1:12" x14ac:dyDescent="0.25">
      <c r="A2440" s="16" t="s">
        <v>225</v>
      </c>
      <c r="B2440" s="16">
        <v>90</v>
      </c>
      <c r="C2440" s="17">
        <v>36277</v>
      </c>
      <c r="L2440" s="17"/>
    </row>
    <row r="2441" spans="1:12" x14ac:dyDescent="0.25">
      <c r="A2441" s="16" t="s">
        <v>225</v>
      </c>
      <c r="B2441" s="16">
        <v>145</v>
      </c>
      <c r="C2441" s="17">
        <v>36249</v>
      </c>
      <c r="L2441" s="17"/>
    </row>
    <row r="2442" spans="1:12" x14ac:dyDescent="0.25">
      <c r="A2442" s="16" t="s">
        <v>225</v>
      </c>
      <c r="B2442" s="16">
        <v>120</v>
      </c>
      <c r="C2442" s="17">
        <v>36245</v>
      </c>
      <c r="L2442" s="17"/>
    </row>
    <row r="2443" spans="1:12" x14ac:dyDescent="0.25">
      <c r="A2443" s="16" t="s">
        <v>225</v>
      </c>
      <c r="B2443" s="16">
        <v>120</v>
      </c>
      <c r="C2443" s="17">
        <v>36210</v>
      </c>
      <c r="L2443" s="17"/>
    </row>
    <row r="2444" spans="1:12" x14ac:dyDescent="0.25">
      <c r="A2444" s="16" t="s">
        <v>225</v>
      </c>
      <c r="B2444" s="16">
        <v>120</v>
      </c>
      <c r="C2444" s="17">
        <v>36196</v>
      </c>
      <c r="L2444" s="17"/>
    </row>
    <row r="2445" spans="1:12" x14ac:dyDescent="0.25">
      <c r="A2445" s="16" t="s">
        <v>225</v>
      </c>
      <c r="B2445" s="16">
        <v>120</v>
      </c>
      <c r="C2445" s="17">
        <v>36143</v>
      </c>
      <c r="L2445" s="17"/>
    </row>
    <row r="2446" spans="1:12" x14ac:dyDescent="0.25">
      <c r="A2446" s="16" t="s">
        <v>225</v>
      </c>
      <c r="B2446" s="16">
        <v>120</v>
      </c>
      <c r="C2446" s="17">
        <v>36075</v>
      </c>
      <c r="L2446" s="17"/>
    </row>
    <row r="2447" spans="1:12" x14ac:dyDescent="0.25">
      <c r="A2447" s="16" t="s">
        <v>225</v>
      </c>
      <c r="B2447" s="16">
        <v>120</v>
      </c>
      <c r="C2447" s="17">
        <v>36070</v>
      </c>
      <c r="L2447" s="17"/>
    </row>
    <row r="2448" spans="1:12" x14ac:dyDescent="0.25">
      <c r="A2448" s="16" t="s">
        <v>225</v>
      </c>
      <c r="B2448" s="16">
        <v>120</v>
      </c>
      <c r="C2448" s="17">
        <v>36048</v>
      </c>
      <c r="L2448" s="17"/>
    </row>
    <row r="2449" spans="1:12" x14ac:dyDescent="0.25">
      <c r="A2449" s="16" t="s">
        <v>225</v>
      </c>
      <c r="B2449" s="16">
        <v>103</v>
      </c>
      <c r="C2449" s="17">
        <v>35969</v>
      </c>
      <c r="L2449" s="17"/>
    </row>
    <row r="2450" spans="1:12" x14ac:dyDescent="0.25">
      <c r="A2450" s="16" t="s">
        <v>225</v>
      </c>
      <c r="B2450" s="16">
        <v>40</v>
      </c>
      <c r="C2450" s="17">
        <v>35962</v>
      </c>
      <c r="L2450" s="17"/>
    </row>
    <row r="2451" spans="1:12" x14ac:dyDescent="0.25">
      <c r="A2451" s="16" t="s">
        <v>225</v>
      </c>
      <c r="B2451" s="16">
        <v>116</v>
      </c>
      <c r="C2451" s="17">
        <v>35944</v>
      </c>
      <c r="L2451" s="17"/>
    </row>
    <row r="2452" spans="1:12" x14ac:dyDescent="0.25">
      <c r="A2452" s="16" t="s">
        <v>225</v>
      </c>
      <c r="B2452" s="16">
        <v>120</v>
      </c>
      <c r="C2452" s="17">
        <v>35866</v>
      </c>
      <c r="L2452" s="17"/>
    </row>
    <row r="2453" spans="1:12" x14ac:dyDescent="0.25">
      <c r="A2453" s="16" t="s">
        <v>225</v>
      </c>
      <c r="B2453" s="16">
        <v>120</v>
      </c>
      <c r="C2453" s="17">
        <v>35866</v>
      </c>
      <c r="L2453" s="17"/>
    </row>
    <row r="2454" spans="1:12" x14ac:dyDescent="0.25">
      <c r="A2454" s="16" t="s">
        <v>225</v>
      </c>
      <c r="B2454" s="16">
        <v>81</v>
      </c>
      <c r="C2454" s="17">
        <v>35844</v>
      </c>
      <c r="L2454" s="17"/>
    </row>
    <row r="2455" spans="1:12" x14ac:dyDescent="0.25">
      <c r="A2455" s="16" t="s">
        <v>225</v>
      </c>
      <c r="B2455" s="16">
        <v>120</v>
      </c>
      <c r="C2455" s="17">
        <v>35832</v>
      </c>
      <c r="L2455" s="17"/>
    </row>
    <row r="2456" spans="1:12" x14ac:dyDescent="0.25">
      <c r="A2456" s="16" t="s">
        <v>225</v>
      </c>
      <c r="B2456" s="16">
        <v>122</v>
      </c>
      <c r="C2456" s="17">
        <v>35819</v>
      </c>
      <c r="L2456" s="17"/>
    </row>
    <row r="2457" spans="1:12" x14ac:dyDescent="0.25">
      <c r="A2457" s="16" t="s">
        <v>225</v>
      </c>
      <c r="B2457" s="16">
        <v>120</v>
      </c>
      <c r="C2457" s="17">
        <v>35781</v>
      </c>
      <c r="L2457" s="17"/>
    </row>
    <row r="2458" spans="1:12" x14ac:dyDescent="0.25">
      <c r="A2458" s="16" t="s">
        <v>225</v>
      </c>
      <c r="B2458" s="16">
        <v>120</v>
      </c>
      <c r="C2458" s="17">
        <v>35773</v>
      </c>
      <c r="L2458" s="17"/>
    </row>
    <row r="2459" spans="1:12" x14ac:dyDescent="0.25">
      <c r="A2459" s="16" t="s">
        <v>225</v>
      </c>
      <c r="B2459" s="16">
        <v>120</v>
      </c>
      <c r="C2459" s="17">
        <v>35719</v>
      </c>
      <c r="L2459" s="17"/>
    </row>
    <row r="2460" spans="1:12" x14ac:dyDescent="0.25">
      <c r="A2460" s="16" t="s">
        <v>225</v>
      </c>
      <c r="B2460" s="16">
        <v>120</v>
      </c>
      <c r="C2460" s="17">
        <v>35713</v>
      </c>
      <c r="L2460" s="17"/>
    </row>
    <row r="2461" spans="1:12" x14ac:dyDescent="0.25">
      <c r="A2461" s="16" t="s">
        <v>225</v>
      </c>
      <c r="B2461" s="16">
        <v>60</v>
      </c>
      <c r="C2461" s="17">
        <v>35696</v>
      </c>
      <c r="L2461" s="17"/>
    </row>
    <row r="2462" spans="1:12" x14ac:dyDescent="0.25">
      <c r="A2462" s="16" t="s">
        <v>225</v>
      </c>
      <c r="B2462" s="16">
        <v>120</v>
      </c>
      <c r="C2462" s="17">
        <v>35685</v>
      </c>
      <c r="L2462" s="17"/>
    </row>
    <row r="2463" spans="1:12" x14ac:dyDescent="0.25">
      <c r="A2463" s="16" t="s">
        <v>225</v>
      </c>
      <c r="B2463" s="16">
        <v>120</v>
      </c>
      <c r="C2463" s="17">
        <v>35669</v>
      </c>
      <c r="L2463" s="17"/>
    </row>
    <row r="2464" spans="1:12" x14ac:dyDescent="0.25">
      <c r="A2464" s="16" t="s">
        <v>225</v>
      </c>
      <c r="B2464" s="16">
        <v>219</v>
      </c>
      <c r="C2464" s="17">
        <v>35646</v>
      </c>
      <c r="L2464" s="17"/>
    </row>
    <row r="2465" spans="1:12" x14ac:dyDescent="0.25">
      <c r="A2465" s="16" t="s">
        <v>225</v>
      </c>
      <c r="B2465" s="16">
        <v>120</v>
      </c>
      <c r="C2465" s="17">
        <v>35642</v>
      </c>
      <c r="L2465" s="17"/>
    </row>
    <row r="2466" spans="1:12" x14ac:dyDescent="0.25">
      <c r="A2466" s="16" t="s">
        <v>225</v>
      </c>
      <c r="B2466" s="16">
        <v>56</v>
      </c>
      <c r="C2466" s="17">
        <v>35635</v>
      </c>
      <c r="L2466" s="17"/>
    </row>
    <row r="2467" spans="1:12" x14ac:dyDescent="0.25">
      <c r="A2467" s="16" t="s">
        <v>225</v>
      </c>
      <c r="B2467" s="16">
        <v>60</v>
      </c>
      <c r="C2467" s="17">
        <v>35626</v>
      </c>
      <c r="L2467" s="17"/>
    </row>
    <row r="2468" spans="1:12" x14ac:dyDescent="0.25">
      <c r="A2468" s="16" t="s">
        <v>225</v>
      </c>
      <c r="B2468" s="16">
        <v>52</v>
      </c>
      <c r="C2468" s="17">
        <v>35606</v>
      </c>
      <c r="L2468" s="17"/>
    </row>
    <row r="2469" spans="1:12" x14ac:dyDescent="0.25">
      <c r="A2469" s="16" t="s">
        <v>225</v>
      </c>
      <c r="B2469" s="16">
        <v>120</v>
      </c>
      <c r="C2469" s="17">
        <v>35599</v>
      </c>
      <c r="L2469" s="17"/>
    </row>
    <row r="2470" spans="1:12" x14ac:dyDescent="0.25">
      <c r="A2470" s="16" t="s">
        <v>225</v>
      </c>
      <c r="B2470" s="16">
        <v>129</v>
      </c>
      <c r="C2470" s="17">
        <v>35586</v>
      </c>
      <c r="L2470" s="17"/>
    </row>
    <row r="2471" spans="1:12" x14ac:dyDescent="0.25">
      <c r="A2471" s="16" t="s">
        <v>225</v>
      </c>
      <c r="B2471" s="16">
        <v>10</v>
      </c>
      <c r="C2471" s="17">
        <v>35583</v>
      </c>
      <c r="L2471" s="17"/>
    </row>
    <row r="2472" spans="1:12" x14ac:dyDescent="0.25">
      <c r="A2472" s="16" t="s">
        <v>225</v>
      </c>
      <c r="B2472" s="16">
        <v>120</v>
      </c>
      <c r="C2472" s="17">
        <v>35566</v>
      </c>
      <c r="L2472" s="17"/>
    </row>
    <row r="2473" spans="1:12" x14ac:dyDescent="0.25">
      <c r="A2473" s="16" t="s">
        <v>225</v>
      </c>
      <c r="B2473" s="16">
        <v>120</v>
      </c>
      <c r="C2473" s="17">
        <v>35557</v>
      </c>
      <c r="L2473" s="17"/>
    </row>
    <row r="2474" spans="1:12" x14ac:dyDescent="0.25">
      <c r="A2474" s="16" t="s">
        <v>225</v>
      </c>
      <c r="B2474" s="16">
        <v>68</v>
      </c>
      <c r="C2474" s="17">
        <v>35523</v>
      </c>
      <c r="L2474" s="17"/>
    </row>
    <row r="2475" spans="1:12" x14ac:dyDescent="0.25">
      <c r="A2475" s="16" t="s">
        <v>225</v>
      </c>
      <c r="B2475" s="16">
        <v>95</v>
      </c>
      <c r="C2475" s="17">
        <v>35454</v>
      </c>
      <c r="L2475" s="17"/>
    </row>
    <row r="2476" spans="1:12" x14ac:dyDescent="0.25">
      <c r="A2476" s="16" t="s">
        <v>225</v>
      </c>
      <c r="B2476" s="16">
        <v>60</v>
      </c>
      <c r="C2476" s="17">
        <v>35447</v>
      </c>
      <c r="L2476" s="17"/>
    </row>
    <row r="2477" spans="1:12" x14ac:dyDescent="0.25">
      <c r="A2477" s="16" t="s">
        <v>225</v>
      </c>
      <c r="B2477" s="16">
        <v>120</v>
      </c>
      <c r="C2477" s="17">
        <v>35438</v>
      </c>
      <c r="L2477" s="17"/>
    </row>
    <row r="2478" spans="1:12" x14ac:dyDescent="0.25">
      <c r="A2478" s="16" t="s">
        <v>225</v>
      </c>
      <c r="B2478" s="16">
        <v>120</v>
      </c>
      <c r="C2478" s="17">
        <v>35335</v>
      </c>
      <c r="L2478" s="17"/>
    </row>
    <row r="2479" spans="1:12" x14ac:dyDescent="0.25">
      <c r="A2479" s="16" t="s">
        <v>225</v>
      </c>
      <c r="B2479" s="16">
        <v>180</v>
      </c>
      <c r="C2479" s="17">
        <v>35327</v>
      </c>
      <c r="L2479" s="17"/>
    </row>
    <row r="2480" spans="1:12" x14ac:dyDescent="0.25">
      <c r="A2480" s="16" t="s">
        <v>225</v>
      </c>
      <c r="B2480" s="16">
        <v>84</v>
      </c>
      <c r="C2480" s="17">
        <v>35321</v>
      </c>
      <c r="L2480" s="17"/>
    </row>
    <row r="2481" spans="1:12" x14ac:dyDescent="0.25">
      <c r="A2481" s="16" t="s">
        <v>225</v>
      </c>
      <c r="B2481" s="16">
        <v>120</v>
      </c>
      <c r="C2481" s="17">
        <v>35300</v>
      </c>
      <c r="L2481" s="17"/>
    </row>
    <row r="2482" spans="1:12" x14ac:dyDescent="0.25">
      <c r="A2482" s="16" t="s">
        <v>225</v>
      </c>
      <c r="B2482" s="16">
        <v>120</v>
      </c>
      <c r="C2482" s="17">
        <v>35290</v>
      </c>
      <c r="L2482" s="17"/>
    </row>
    <row r="2483" spans="1:12" x14ac:dyDescent="0.25">
      <c r="A2483" s="16" t="s">
        <v>225</v>
      </c>
      <c r="B2483" s="16">
        <v>116</v>
      </c>
      <c r="C2483" s="17">
        <v>35286</v>
      </c>
      <c r="L2483" s="17"/>
    </row>
    <row r="2484" spans="1:12" x14ac:dyDescent="0.25">
      <c r="A2484" s="16" t="s">
        <v>225</v>
      </c>
      <c r="B2484" s="16">
        <v>96</v>
      </c>
      <c r="C2484" s="17">
        <v>35278</v>
      </c>
      <c r="L2484" s="17"/>
    </row>
    <row r="2485" spans="1:12" x14ac:dyDescent="0.25">
      <c r="A2485" s="16" t="s">
        <v>225</v>
      </c>
      <c r="B2485" s="16">
        <v>73</v>
      </c>
      <c r="C2485" s="17">
        <v>35257</v>
      </c>
      <c r="L2485" s="17"/>
    </row>
    <row r="2486" spans="1:12" x14ac:dyDescent="0.25">
      <c r="A2486" s="16" t="s">
        <v>225</v>
      </c>
      <c r="B2486" s="16">
        <v>32</v>
      </c>
      <c r="C2486" s="17">
        <v>35226</v>
      </c>
      <c r="L2486" s="17"/>
    </row>
    <row r="2487" spans="1:12" x14ac:dyDescent="0.25">
      <c r="A2487" s="16" t="s">
        <v>225</v>
      </c>
      <c r="B2487" s="16">
        <v>59</v>
      </c>
      <c r="C2487" s="17">
        <v>35157</v>
      </c>
      <c r="L2487" s="17"/>
    </row>
    <row r="2488" spans="1:12" x14ac:dyDescent="0.25">
      <c r="A2488" s="16" t="s">
        <v>225</v>
      </c>
      <c r="B2488" s="16">
        <v>120</v>
      </c>
      <c r="C2488" s="17">
        <v>35157</v>
      </c>
      <c r="L2488" s="17"/>
    </row>
    <row r="2489" spans="1:12" x14ac:dyDescent="0.25">
      <c r="A2489" s="16" t="s">
        <v>225</v>
      </c>
      <c r="B2489" s="16">
        <v>60</v>
      </c>
      <c r="C2489" s="17">
        <v>35129</v>
      </c>
      <c r="L2489" s="17"/>
    </row>
    <row r="2490" spans="1:12" x14ac:dyDescent="0.25">
      <c r="A2490" s="16" t="s">
        <v>225</v>
      </c>
      <c r="B2490" s="16">
        <v>180</v>
      </c>
      <c r="C2490" s="17">
        <v>35124</v>
      </c>
      <c r="L2490" s="17"/>
    </row>
    <row r="2491" spans="1:12" x14ac:dyDescent="0.25">
      <c r="A2491" s="16" t="s">
        <v>225</v>
      </c>
      <c r="B2491" s="16">
        <v>120</v>
      </c>
      <c r="C2491" s="17">
        <v>35095</v>
      </c>
      <c r="L2491" s="17"/>
    </row>
    <row r="2492" spans="1:12" x14ac:dyDescent="0.25">
      <c r="A2492" s="16" t="s">
        <v>225</v>
      </c>
      <c r="B2492" s="16">
        <v>120</v>
      </c>
      <c r="C2492" s="17">
        <v>35068</v>
      </c>
      <c r="L2492" s="17"/>
    </row>
    <row r="2493" spans="1:12" x14ac:dyDescent="0.25">
      <c r="A2493" s="16" t="s">
        <v>225</v>
      </c>
      <c r="B2493" s="16">
        <v>120</v>
      </c>
      <c r="C2493" s="17">
        <v>35006</v>
      </c>
      <c r="L2493" s="17"/>
    </row>
    <row r="2494" spans="1:12" x14ac:dyDescent="0.25">
      <c r="A2494" s="16" t="s">
        <v>225</v>
      </c>
      <c r="B2494" s="16">
        <v>80</v>
      </c>
      <c r="C2494" s="17">
        <v>34939</v>
      </c>
      <c r="L2494" s="17"/>
    </row>
    <row r="2495" spans="1:12" x14ac:dyDescent="0.25">
      <c r="A2495" s="16" t="s">
        <v>225</v>
      </c>
      <c r="B2495" s="16">
        <v>120</v>
      </c>
      <c r="C2495" s="17">
        <v>34936</v>
      </c>
      <c r="L2495" s="17"/>
    </row>
    <row r="2496" spans="1:12" x14ac:dyDescent="0.25">
      <c r="A2496" s="16" t="s">
        <v>225</v>
      </c>
      <c r="B2496" s="16">
        <v>59</v>
      </c>
      <c r="C2496" s="17">
        <v>34912</v>
      </c>
      <c r="L2496" s="17"/>
    </row>
    <row r="2497" spans="1:12" x14ac:dyDescent="0.25">
      <c r="A2497" s="16" t="s">
        <v>225</v>
      </c>
      <c r="B2497" s="16">
        <v>120</v>
      </c>
      <c r="C2497" s="17">
        <v>34900</v>
      </c>
      <c r="L2497" s="17"/>
    </row>
    <row r="2498" spans="1:12" x14ac:dyDescent="0.25">
      <c r="A2498" s="16" t="s">
        <v>225</v>
      </c>
      <c r="B2498" s="16">
        <v>39</v>
      </c>
      <c r="C2498" s="17">
        <v>34866</v>
      </c>
      <c r="L2498" s="17"/>
    </row>
    <row r="2499" spans="1:12" x14ac:dyDescent="0.25">
      <c r="A2499" s="16" t="s">
        <v>225</v>
      </c>
      <c r="B2499" s="16">
        <v>114</v>
      </c>
      <c r="C2499" s="17">
        <v>34849</v>
      </c>
      <c r="L2499" s="17"/>
    </row>
    <row r="2500" spans="1:12" x14ac:dyDescent="0.25">
      <c r="A2500" s="16" t="s">
        <v>225</v>
      </c>
      <c r="B2500" s="16">
        <v>120</v>
      </c>
      <c r="C2500" s="17">
        <v>34834</v>
      </c>
      <c r="L2500" s="17"/>
    </row>
    <row r="2501" spans="1:12" x14ac:dyDescent="0.25">
      <c r="A2501" s="16" t="s">
        <v>225</v>
      </c>
      <c r="B2501" s="16">
        <v>120</v>
      </c>
      <c r="C2501" s="17">
        <v>34801</v>
      </c>
      <c r="L2501" s="17"/>
    </row>
    <row r="2502" spans="1:12" x14ac:dyDescent="0.25">
      <c r="A2502" s="16" t="s">
        <v>225</v>
      </c>
      <c r="B2502" s="16">
        <v>132</v>
      </c>
      <c r="C2502" s="17">
        <v>34785</v>
      </c>
      <c r="L2502" s="17"/>
    </row>
    <row r="2503" spans="1:12" x14ac:dyDescent="0.25">
      <c r="A2503" s="16" t="s">
        <v>225</v>
      </c>
      <c r="B2503" s="16">
        <v>60</v>
      </c>
      <c r="C2503" s="17">
        <v>34766</v>
      </c>
      <c r="L2503" s="17"/>
    </row>
    <row r="2504" spans="1:12" x14ac:dyDescent="0.25">
      <c r="A2504" s="16" t="s">
        <v>225</v>
      </c>
      <c r="B2504" s="16">
        <v>80</v>
      </c>
      <c r="C2504" s="17">
        <v>34761</v>
      </c>
      <c r="L2504" s="17"/>
    </row>
    <row r="2505" spans="1:12" x14ac:dyDescent="0.25">
      <c r="A2505" s="16" t="s">
        <v>225</v>
      </c>
      <c r="B2505" s="16">
        <v>30</v>
      </c>
      <c r="C2505" s="17">
        <v>34725</v>
      </c>
      <c r="L2505" s="17"/>
    </row>
    <row r="2506" spans="1:12" x14ac:dyDescent="0.25">
      <c r="A2506" s="16" t="s">
        <v>225</v>
      </c>
      <c r="B2506" s="16">
        <v>120</v>
      </c>
      <c r="C2506" s="17">
        <v>34711</v>
      </c>
      <c r="L2506" s="17"/>
    </row>
    <row r="2507" spans="1:12" x14ac:dyDescent="0.25">
      <c r="A2507" s="16" t="s">
        <v>225</v>
      </c>
      <c r="B2507" s="16">
        <v>120</v>
      </c>
      <c r="C2507" s="17">
        <v>34653</v>
      </c>
      <c r="L2507" s="17"/>
    </row>
    <row r="2508" spans="1:12" x14ac:dyDescent="0.25">
      <c r="A2508" s="16" t="s">
        <v>225</v>
      </c>
      <c r="B2508" s="16">
        <v>98</v>
      </c>
      <c r="C2508" s="17">
        <v>34645</v>
      </c>
      <c r="L2508" s="17"/>
    </row>
    <row r="2509" spans="1:12" x14ac:dyDescent="0.25">
      <c r="A2509" s="16" t="s">
        <v>225</v>
      </c>
      <c r="B2509" s="16">
        <v>120</v>
      </c>
      <c r="C2509" s="17">
        <v>34628</v>
      </c>
      <c r="L2509" s="17"/>
    </row>
    <row r="2510" spans="1:12" x14ac:dyDescent="0.25">
      <c r="A2510" s="16" t="s">
        <v>225</v>
      </c>
      <c r="B2510" s="16">
        <v>180</v>
      </c>
      <c r="C2510" s="17">
        <v>34608</v>
      </c>
      <c r="L2510" s="17"/>
    </row>
    <row r="2511" spans="1:12" x14ac:dyDescent="0.25">
      <c r="A2511" s="16" t="s">
        <v>225</v>
      </c>
      <c r="B2511" s="16">
        <v>167</v>
      </c>
      <c r="C2511" s="17">
        <v>34565</v>
      </c>
      <c r="L2511" s="17"/>
    </row>
    <row r="2512" spans="1:12" x14ac:dyDescent="0.25">
      <c r="A2512" s="16" t="s">
        <v>225</v>
      </c>
      <c r="B2512" s="16">
        <v>88</v>
      </c>
      <c r="C2512" s="17">
        <v>34558</v>
      </c>
      <c r="L2512" s="17"/>
    </row>
    <row r="2513" spans="1:12" x14ac:dyDescent="0.25">
      <c r="A2513" s="16" t="s">
        <v>225</v>
      </c>
      <c r="B2513" s="16">
        <v>119</v>
      </c>
      <c r="C2513" s="17">
        <v>34557</v>
      </c>
      <c r="L2513" s="17"/>
    </row>
    <row r="2514" spans="1:12" x14ac:dyDescent="0.25">
      <c r="A2514" s="16" t="s">
        <v>225</v>
      </c>
      <c r="B2514" s="16">
        <v>138</v>
      </c>
      <c r="C2514" s="17">
        <v>34547</v>
      </c>
      <c r="L2514" s="17"/>
    </row>
    <row r="2515" spans="1:12" x14ac:dyDescent="0.25">
      <c r="A2515" s="16" t="s">
        <v>225</v>
      </c>
      <c r="B2515" s="16">
        <v>111</v>
      </c>
      <c r="C2515" s="17">
        <v>34544</v>
      </c>
      <c r="L2515" s="17"/>
    </row>
    <row r="2516" spans="1:12" x14ac:dyDescent="0.25">
      <c r="A2516" s="16" t="s">
        <v>225</v>
      </c>
      <c r="B2516" s="16">
        <v>113</v>
      </c>
      <c r="C2516" s="17">
        <v>34495</v>
      </c>
      <c r="L2516" s="17"/>
    </row>
    <row r="2517" spans="1:12" x14ac:dyDescent="0.25">
      <c r="A2517" s="16" t="s">
        <v>225</v>
      </c>
      <c r="B2517" s="16">
        <v>180</v>
      </c>
      <c r="C2517" s="17">
        <v>34487</v>
      </c>
      <c r="L2517" s="17"/>
    </row>
    <row r="2518" spans="1:12" x14ac:dyDescent="0.25">
      <c r="A2518" s="16" t="s">
        <v>225</v>
      </c>
      <c r="B2518" s="16">
        <v>29</v>
      </c>
      <c r="C2518" s="17">
        <v>34443</v>
      </c>
      <c r="L2518" s="17"/>
    </row>
    <row r="2519" spans="1:12" x14ac:dyDescent="0.25">
      <c r="A2519" s="16" t="s">
        <v>225</v>
      </c>
      <c r="B2519" s="16">
        <v>42</v>
      </c>
      <c r="C2519" s="17">
        <v>34429</v>
      </c>
      <c r="L2519" s="17"/>
    </row>
    <row r="2520" spans="1:12" x14ac:dyDescent="0.25">
      <c r="A2520" s="16" t="s">
        <v>225</v>
      </c>
      <c r="B2520" s="16">
        <v>60</v>
      </c>
      <c r="C2520" s="17">
        <v>34422</v>
      </c>
      <c r="L2520" s="17"/>
    </row>
    <row r="2521" spans="1:12" x14ac:dyDescent="0.25">
      <c r="A2521" s="16" t="s">
        <v>225</v>
      </c>
      <c r="B2521" s="16">
        <v>116</v>
      </c>
      <c r="C2521" s="17">
        <v>34382</v>
      </c>
      <c r="L2521" s="17"/>
    </row>
    <row r="2522" spans="1:12" x14ac:dyDescent="0.25">
      <c r="A2522" s="16" t="s">
        <v>225</v>
      </c>
      <c r="B2522" s="16">
        <v>90</v>
      </c>
      <c r="C2522" s="17">
        <v>34359</v>
      </c>
      <c r="L2522" s="17"/>
    </row>
    <row r="2523" spans="1:12" x14ac:dyDescent="0.25">
      <c r="A2523" s="16" t="s">
        <v>225</v>
      </c>
      <c r="B2523" s="16">
        <v>120</v>
      </c>
      <c r="C2523" s="17">
        <v>34353</v>
      </c>
      <c r="L2523" s="17"/>
    </row>
    <row r="2524" spans="1:12" x14ac:dyDescent="0.25">
      <c r="A2524" s="16" t="s">
        <v>225</v>
      </c>
      <c r="B2524" s="16">
        <v>120</v>
      </c>
      <c r="C2524" s="17">
        <v>34347</v>
      </c>
      <c r="L2524" s="17"/>
    </row>
    <row r="2525" spans="1:12" x14ac:dyDescent="0.25">
      <c r="A2525" s="16" t="s">
        <v>225</v>
      </c>
      <c r="B2525" s="16">
        <v>60</v>
      </c>
      <c r="C2525" s="17">
        <v>34319</v>
      </c>
      <c r="L2525" s="17"/>
    </row>
    <row r="2526" spans="1:12" x14ac:dyDescent="0.25">
      <c r="A2526" s="16" t="s">
        <v>225</v>
      </c>
      <c r="B2526" s="16">
        <v>140</v>
      </c>
      <c r="C2526" s="17">
        <v>34296</v>
      </c>
      <c r="L2526" s="17"/>
    </row>
    <row r="2527" spans="1:12" x14ac:dyDescent="0.25">
      <c r="A2527" s="16" t="s">
        <v>225</v>
      </c>
      <c r="B2527" s="16">
        <v>168</v>
      </c>
      <c r="C2527" s="17">
        <v>34274</v>
      </c>
      <c r="L2527" s="17"/>
    </row>
    <row r="2528" spans="1:12" x14ac:dyDescent="0.25">
      <c r="A2528" s="16" t="s">
        <v>225</v>
      </c>
      <c r="B2528" s="16">
        <v>120</v>
      </c>
      <c r="C2528" s="17">
        <v>34261</v>
      </c>
      <c r="L2528" s="17"/>
    </row>
    <row r="2529" spans="1:12" x14ac:dyDescent="0.25">
      <c r="A2529" s="16" t="s">
        <v>225</v>
      </c>
      <c r="B2529" s="16">
        <v>30</v>
      </c>
      <c r="C2529" s="17">
        <v>34260</v>
      </c>
      <c r="L2529" s="17"/>
    </row>
    <row r="2530" spans="1:12" x14ac:dyDescent="0.25">
      <c r="A2530" s="16" t="s">
        <v>225</v>
      </c>
      <c r="B2530" s="16">
        <v>120</v>
      </c>
      <c r="C2530" s="17">
        <v>34257</v>
      </c>
      <c r="L2530" s="17"/>
    </row>
    <row r="2531" spans="1:12" x14ac:dyDescent="0.25">
      <c r="A2531" s="16" t="s">
        <v>225</v>
      </c>
      <c r="B2531" s="16">
        <v>36</v>
      </c>
      <c r="C2531" s="17">
        <v>34243</v>
      </c>
      <c r="L2531" s="17"/>
    </row>
    <row r="2532" spans="1:12" x14ac:dyDescent="0.25">
      <c r="A2532" s="16" t="s">
        <v>225</v>
      </c>
      <c r="B2532" s="16">
        <v>120</v>
      </c>
      <c r="C2532" s="17">
        <v>34243</v>
      </c>
      <c r="L2532" s="17"/>
    </row>
    <row r="2533" spans="1:12" x14ac:dyDescent="0.25">
      <c r="A2533" s="16" t="s">
        <v>225</v>
      </c>
      <c r="B2533" s="16">
        <v>60</v>
      </c>
      <c r="C2533" s="17">
        <v>34206</v>
      </c>
      <c r="L2533" s="17"/>
    </row>
    <row r="2534" spans="1:12" x14ac:dyDescent="0.25">
      <c r="A2534" s="16" t="s">
        <v>225</v>
      </c>
      <c r="B2534" s="16">
        <v>60</v>
      </c>
      <c r="C2534" s="17">
        <v>34182</v>
      </c>
      <c r="L2534" s="17"/>
    </row>
    <row r="2535" spans="1:12" x14ac:dyDescent="0.25">
      <c r="A2535" s="16" t="s">
        <v>225</v>
      </c>
      <c r="B2535" s="16">
        <v>108</v>
      </c>
      <c r="C2535" s="17">
        <v>34164</v>
      </c>
      <c r="L2535" s="17"/>
    </row>
    <row r="2536" spans="1:12" x14ac:dyDescent="0.25">
      <c r="A2536" s="16" t="s">
        <v>225</v>
      </c>
      <c r="B2536" s="16">
        <v>120</v>
      </c>
      <c r="C2536" s="17">
        <v>34156</v>
      </c>
      <c r="L2536" s="17"/>
    </row>
    <row r="2537" spans="1:12" x14ac:dyDescent="0.25">
      <c r="A2537" s="16" t="s">
        <v>225</v>
      </c>
      <c r="B2537" s="16">
        <v>65</v>
      </c>
      <c r="C2537" s="17">
        <v>34151</v>
      </c>
      <c r="L2537" s="17"/>
    </row>
    <row r="2538" spans="1:12" x14ac:dyDescent="0.25">
      <c r="A2538" s="16" t="s">
        <v>225</v>
      </c>
      <c r="B2538" s="16">
        <v>104</v>
      </c>
      <c r="C2538" s="17">
        <v>34151</v>
      </c>
      <c r="L2538" s="17"/>
    </row>
    <row r="2539" spans="1:12" x14ac:dyDescent="0.25">
      <c r="A2539" s="16" t="s">
        <v>225</v>
      </c>
      <c r="B2539" s="16">
        <v>120</v>
      </c>
      <c r="C2539" s="17">
        <v>34151</v>
      </c>
      <c r="L2539" s="17"/>
    </row>
    <row r="2540" spans="1:12" x14ac:dyDescent="0.25">
      <c r="A2540" s="16" t="s">
        <v>225</v>
      </c>
      <c r="B2540" s="16">
        <v>310</v>
      </c>
      <c r="C2540" s="17">
        <v>34151</v>
      </c>
      <c r="L2540" s="17"/>
    </row>
    <row r="2541" spans="1:12" x14ac:dyDescent="0.25">
      <c r="A2541" s="16" t="s">
        <v>225</v>
      </c>
      <c r="B2541" s="16">
        <v>60</v>
      </c>
      <c r="C2541" s="17">
        <v>34151</v>
      </c>
      <c r="L2541" s="17"/>
    </row>
    <row r="2542" spans="1:12" x14ac:dyDescent="0.25">
      <c r="A2542" s="16" t="s">
        <v>225</v>
      </c>
      <c r="B2542" s="16">
        <v>58</v>
      </c>
      <c r="C2542" s="17">
        <v>34151</v>
      </c>
      <c r="L2542" s="17"/>
    </row>
    <row r="2543" spans="1:12" x14ac:dyDescent="0.25">
      <c r="A2543" s="16" t="s">
        <v>225</v>
      </c>
      <c r="B2543" s="16">
        <v>90</v>
      </c>
      <c r="C2543" s="17">
        <v>34151</v>
      </c>
      <c r="L2543" s="17"/>
    </row>
    <row r="2544" spans="1:12" x14ac:dyDescent="0.25">
      <c r="A2544" s="16" t="s">
        <v>225</v>
      </c>
      <c r="B2544" s="16">
        <v>60</v>
      </c>
      <c r="C2544" s="17">
        <v>34151</v>
      </c>
      <c r="L2544" s="17"/>
    </row>
    <row r="2545" spans="1:12" x14ac:dyDescent="0.25">
      <c r="A2545" s="16" t="s">
        <v>225</v>
      </c>
      <c r="B2545" s="16">
        <v>120</v>
      </c>
      <c r="C2545" s="17">
        <v>34151</v>
      </c>
      <c r="L2545" s="17"/>
    </row>
    <row r="2546" spans="1:12" x14ac:dyDescent="0.25">
      <c r="A2546" s="16" t="s">
        <v>225</v>
      </c>
      <c r="B2546" s="16">
        <v>276</v>
      </c>
      <c r="C2546" s="17">
        <v>34151</v>
      </c>
      <c r="L2546" s="17"/>
    </row>
    <row r="2547" spans="1:12" x14ac:dyDescent="0.25">
      <c r="A2547" s="16" t="s">
        <v>225</v>
      </c>
      <c r="B2547" s="16">
        <v>60</v>
      </c>
      <c r="C2547" s="17">
        <v>34151</v>
      </c>
      <c r="L2547" s="17"/>
    </row>
    <row r="2548" spans="1:12" x14ac:dyDescent="0.25">
      <c r="A2548" s="16" t="s">
        <v>225</v>
      </c>
      <c r="B2548" s="16">
        <v>161</v>
      </c>
      <c r="C2548" s="17">
        <v>34151</v>
      </c>
      <c r="L2548" s="17"/>
    </row>
    <row r="2549" spans="1:12" x14ac:dyDescent="0.25">
      <c r="A2549" s="16" t="s">
        <v>225</v>
      </c>
      <c r="B2549" s="16">
        <v>111</v>
      </c>
      <c r="C2549" s="17">
        <v>34151</v>
      </c>
      <c r="L2549" s="17"/>
    </row>
    <row r="2550" spans="1:12" x14ac:dyDescent="0.25">
      <c r="A2550" s="16" t="s">
        <v>225</v>
      </c>
      <c r="B2550" s="16">
        <v>79</v>
      </c>
      <c r="C2550" s="17">
        <v>34151</v>
      </c>
      <c r="L2550" s="17"/>
    </row>
    <row r="2551" spans="1:12" x14ac:dyDescent="0.25">
      <c r="A2551" s="16" t="s">
        <v>225</v>
      </c>
      <c r="B2551" s="16">
        <v>120</v>
      </c>
      <c r="C2551" s="17">
        <v>34151</v>
      </c>
      <c r="L2551" s="17"/>
    </row>
    <row r="2552" spans="1:12" x14ac:dyDescent="0.25">
      <c r="A2552" s="16" t="s">
        <v>225</v>
      </c>
      <c r="B2552" s="16">
        <v>120</v>
      </c>
      <c r="C2552" s="17">
        <v>34151</v>
      </c>
      <c r="L2552" s="17"/>
    </row>
    <row r="2553" spans="1:12" x14ac:dyDescent="0.25">
      <c r="A2553" s="16" t="s">
        <v>225</v>
      </c>
      <c r="B2553" s="16">
        <v>92</v>
      </c>
      <c r="C2553" s="17">
        <v>34151</v>
      </c>
      <c r="L2553" s="17"/>
    </row>
    <row r="2554" spans="1:12" x14ac:dyDescent="0.25">
      <c r="A2554" s="16" t="s">
        <v>225</v>
      </c>
      <c r="B2554" s="16">
        <v>120</v>
      </c>
      <c r="C2554" s="17">
        <v>34151</v>
      </c>
      <c r="L2554" s="17"/>
    </row>
    <row r="2555" spans="1:12" x14ac:dyDescent="0.25">
      <c r="A2555" s="16" t="s">
        <v>225</v>
      </c>
      <c r="B2555" s="16">
        <v>56</v>
      </c>
      <c r="C2555" s="17">
        <v>34142</v>
      </c>
      <c r="L2555" s="17"/>
    </row>
    <row r="2556" spans="1:12" x14ac:dyDescent="0.25">
      <c r="A2556" s="16" t="s">
        <v>225</v>
      </c>
      <c r="B2556" s="16">
        <v>60</v>
      </c>
      <c r="C2556" s="17">
        <v>34110</v>
      </c>
      <c r="L2556" s="17"/>
    </row>
    <row r="2557" spans="1:12" x14ac:dyDescent="0.25">
      <c r="A2557" s="16" t="s">
        <v>225</v>
      </c>
      <c r="B2557" s="16">
        <v>120</v>
      </c>
      <c r="C2557" s="17">
        <v>34093</v>
      </c>
      <c r="L2557" s="17"/>
    </row>
    <row r="2558" spans="1:12" x14ac:dyDescent="0.25">
      <c r="A2558" s="16" t="s">
        <v>225</v>
      </c>
      <c r="B2558" s="16">
        <v>177</v>
      </c>
      <c r="C2558" s="17">
        <v>34090</v>
      </c>
      <c r="L2558" s="17"/>
    </row>
    <row r="2559" spans="1:12" x14ac:dyDescent="0.25">
      <c r="A2559" s="16" t="s">
        <v>225</v>
      </c>
      <c r="B2559" s="16">
        <v>120</v>
      </c>
      <c r="C2559" s="17">
        <v>34068</v>
      </c>
      <c r="L2559" s="17"/>
    </row>
    <row r="2560" spans="1:12" x14ac:dyDescent="0.25">
      <c r="A2560" s="16" t="s">
        <v>225</v>
      </c>
      <c r="B2560" s="16">
        <v>45</v>
      </c>
      <c r="C2560" s="17">
        <v>34061</v>
      </c>
      <c r="L2560" s="17"/>
    </row>
    <row r="2561" spans="1:12" x14ac:dyDescent="0.25">
      <c r="A2561" s="16" t="s">
        <v>225</v>
      </c>
      <c r="B2561" s="16">
        <v>89</v>
      </c>
      <c r="C2561" s="17">
        <v>34060</v>
      </c>
      <c r="L2561" s="17"/>
    </row>
    <row r="2562" spans="1:12" x14ac:dyDescent="0.25">
      <c r="A2562" s="16" t="s">
        <v>225</v>
      </c>
      <c r="B2562" s="16">
        <v>60</v>
      </c>
      <c r="C2562" s="17">
        <v>34039</v>
      </c>
      <c r="L2562" s="17"/>
    </row>
    <row r="2563" spans="1:12" x14ac:dyDescent="0.25">
      <c r="A2563" s="16" t="s">
        <v>225</v>
      </c>
      <c r="B2563" s="16">
        <v>40</v>
      </c>
      <c r="C2563" s="17">
        <v>34029</v>
      </c>
      <c r="L2563" s="17"/>
    </row>
    <row r="2564" spans="1:12" x14ac:dyDescent="0.25">
      <c r="A2564" s="16" t="s">
        <v>225</v>
      </c>
      <c r="B2564" s="16">
        <v>120</v>
      </c>
      <c r="C2564" s="17">
        <v>34022</v>
      </c>
      <c r="L2564" s="17"/>
    </row>
    <row r="2565" spans="1:12" x14ac:dyDescent="0.25">
      <c r="A2565" s="16" t="s">
        <v>225</v>
      </c>
      <c r="B2565" s="16">
        <v>120</v>
      </c>
      <c r="C2565" s="17">
        <v>34009</v>
      </c>
      <c r="L2565" s="17"/>
    </row>
    <row r="2566" spans="1:12" x14ac:dyDescent="0.25">
      <c r="A2566" s="16" t="s">
        <v>225</v>
      </c>
      <c r="B2566" s="16">
        <v>120</v>
      </c>
      <c r="C2566" s="17">
        <v>34008</v>
      </c>
      <c r="L2566" s="17"/>
    </row>
    <row r="2567" spans="1:12" x14ac:dyDescent="0.25">
      <c r="A2567" s="16" t="s">
        <v>225</v>
      </c>
      <c r="B2567" s="16">
        <v>120</v>
      </c>
      <c r="C2567" s="17">
        <v>34002</v>
      </c>
      <c r="L2567" s="17"/>
    </row>
    <row r="2568" spans="1:12" x14ac:dyDescent="0.25">
      <c r="A2568" s="16" t="s">
        <v>225</v>
      </c>
      <c r="B2568" s="16">
        <v>104</v>
      </c>
      <c r="C2568" s="17">
        <v>33975</v>
      </c>
      <c r="L2568" s="17"/>
    </row>
    <row r="2569" spans="1:12" x14ac:dyDescent="0.25">
      <c r="A2569" s="16" t="s">
        <v>225</v>
      </c>
      <c r="B2569" s="16">
        <v>112</v>
      </c>
      <c r="C2569" s="17">
        <v>33968</v>
      </c>
      <c r="L2569" s="17"/>
    </row>
    <row r="2570" spans="1:12" x14ac:dyDescent="0.25">
      <c r="A2570" s="16" t="s">
        <v>225</v>
      </c>
      <c r="B2570" s="16">
        <v>22</v>
      </c>
      <c r="C2570" s="17">
        <v>33927</v>
      </c>
      <c r="L2570" s="17"/>
    </row>
    <row r="2571" spans="1:12" x14ac:dyDescent="0.25">
      <c r="A2571" s="16" t="s">
        <v>225</v>
      </c>
      <c r="B2571" s="16">
        <v>120</v>
      </c>
      <c r="C2571" s="17">
        <v>33886</v>
      </c>
      <c r="L2571" s="17"/>
    </row>
    <row r="2572" spans="1:12" x14ac:dyDescent="0.25">
      <c r="A2572" s="16" t="s">
        <v>225</v>
      </c>
      <c r="B2572" s="16">
        <v>115</v>
      </c>
      <c r="C2572" s="17">
        <v>33863</v>
      </c>
      <c r="L2572" s="17"/>
    </row>
    <row r="2573" spans="1:12" x14ac:dyDescent="0.25">
      <c r="A2573" s="16" t="s">
        <v>225</v>
      </c>
      <c r="B2573" s="16">
        <v>60</v>
      </c>
      <c r="C2573" s="17">
        <v>33781</v>
      </c>
      <c r="L2573" s="17"/>
    </row>
    <row r="2574" spans="1:12" x14ac:dyDescent="0.25">
      <c r="A2574" s="16" t="s">
        <v>225</v>
      </c>
      <c r="B2574" s="16">
        <v>101</v>
      </c>
      <c r="C2574" s="17">
        <v>33756</v>
      </c>
      <c r="L2574" s="17"/>
    </row>
    <row r="2575" spans="1:12" x14ac:dyDescent="0.25">
      <c r="A2575" s="16" t="s">
        <v>225</v>
      </c>
      <c r="B2575" s="16">
        <v>120</v>
      </c>
      <c r="C2575" s="17">
        <v>33750</v>
      </c>
      <c r="L2575" s="17"/>
    </row>
    <row r="2576" spans="1:12" x14ac:dyDescent="0.25">
      <c r="A2576" s="16" t="s">
        <v>225</v>
      </c>
      <c r="B2576" s="16">
        <v>81</v>
      </c>
      <c r="C2576" s="17">
        <v>33742</v>
      </c>
      <c r="L2576" s="17"/>
    </row>
    <row r="2577" spans="1:12" x14ac:dyDescent="0.25">
      <c r="A2577" s="16" t="s">
        <v>225</v>
      </c>
      <c r="B2577" s="16">
        <v>120</v>
      </c>
      <c r="C2577" s="17">
        <v>33695</v>
      </c>
      <c r="L2577" s="17"/>
    </row>
    <row r="2578" spans="1:12" x14ac:dyDescent="0.25">
      <c r="A2578" s="16" t="s">
        <v>225</v>
      </c>
      <c r="B2578" s="16">
        <v>120</v>
      </c>
      <c r="C2578" s="17">
        <v>33690</v>
      </c>
      <c r="L2578" s="17"/>
    </row>
    <row r="2579" spans="1:12" x14ac:dyDescent="0.25">
      <c r="A2579" s="16" t="s">
        <v>225</v>
      </c>
      <c r="B2579" s="16">
        <v>120</v>
      </c>
      <c r="C2579" s="17">
        <v>33679</v>
      </c>
      <c r="L2579" s="17"/>
    </row>
    <row r="2580" spans="1:12" x14ac:dyDescent="0.25">
      <c r="A2580" s="16" t="s">
        <v>225</v>
      </c>
      <c r="B2580" s="16">
        <v>120</v>
      </c>
      <c r="C2580" s="17">
        <v>33674</v>
      </c>
      <c r="L2580" s="17"/>
    </row>
    <row r="2581" spans="1:12" x14ac:dyDescent="0.25">
      <c r="A2581" s="16" t="s">
        <v>225</v>
      </c>
      <c r="B2581" s="16">
        <v>60</v>
      </c>
      <c r="C2581" s="17">
        <v>33646</v>
      </c>
      <c r="L2581" s="17"/>
    </row>
    <row r="2582" spans="1:12" x14ac:dyDescent="0.25">
      <c r="A2582" s="16" t="s">
        <v>225</v>
      </c>
      <c r="B2582" s="16">
        <v>120</v>
      </c>
      <c r="C2582" s="17">
        <v>33635</v>
      </c>
      <c r="L2582" s="17"/>
    </row>
    <row r="2583" spans="1:12" x14ac:dyDescent="0.25">
      <c r="A2583" s="16" t="s">
        <v>225</v>
      </c>
      <c r="B2583" s="16">
        <v>120</v>
      </c>
      <c r="C2583" s="17">
        <v>33619</v>
      </c>
      <c r="L2583" s="17"/>
    </row>
    <row r="2584" spans="1:12" x14ac:dyDescent="0.25">
      <c r="A2584" s="16" t="s">
        <v>225</v>
      </c>
      <c r="B2584" s="16">
        <v>132</v>
      </c>
      <c r="C2584" s="17">
        <v>33604</v>
      </c>
      <c r="L2584" s="17"/>
    </row>
    <row r="2585" spans="1:12" x14ac:dyDescent="0.25">
      <c r="A2585" s="16" t="s">
        <v>225</v>
      </c>
      <c r="B2585" s="16">
        <v>120</v>
      </c>
      <c r="C2585" s="17">
        <v>33604</v>
      </c>
      <c r="L2585" s="17"/>
    </row>
    <row r="2586" spans="1:12" x14ac:dyDescent="0.25">
      <c r="A2586" s="16" t="s">
        <v>225</v>
      </c>
      <c r="B2586" s="16">
        <v>120</v>
      </c>
      <c r="C2586" s="17">
        <v>33595</v>
      </c>
      <c r="L2586" s="17"/>
    </row>
    <row r="2587" spans="1:12" x14ac:dyDescent="0.25">
      <c r="A2587" s="16" t="s">
        <v>225</v>
      </c>
      <c r="B2587" s="16">
        <v>120</v>
      </c>
      <c r="C2587" s="17">
        <v>33588</v>
      </c>
      <c r="L2587" s="17"/>
    </row>
    <row r="2588" spans="1:12" x14ac:dyDescent="0.25">
      <c r="A2588" s="16" t="s">
        <v>225</v>
      </c>
      <c r="B2588" s="16">
        <v>120</v>
      </c>
      <c r="C2588" s="17">
        <v>33525</v>
      </c>
      <c r="L2588" s="17"/>
    </row>
    <row r="2589" spans="1:12" x14ac:dyDescent="0.25">
      <c r="A2589" s="16" t="s">
        <v>225</v>
      </c>
      <c r="B2589" s="16">
        <v>60</v>
      </c>
      <c r="C2589" s="17">
        <v>33518</v>
      </c>
      <c r="L2589" s="17"/>
    </row>
    <row r="2590" spans="1:12" x14ac:dyDescent="0.25">
      <c r="A2590" s="16" t="s">
        <v>225</v>
      </c>
      <c r="B2590" s="16">
        <v>70</v>
      </c>
      <c r="C2590" s="17">
        <v>33511</v>
      </c>
      <c r="L2590" s="17"/>
    </row>
    <row r="2591" spans="1:12" x14ac:dyDescent="0.25">
      <c r="A2591" s="16" t="s">
        <v>225</v>
      </c>
      <c r="B2591" s="16">
        <v>120</v>
      </c>
      <c r="C2591" s="17">
        <v>33430</v>
      </c>
      <c r="L2591" s="17"/>
    </row>
    <row r="2592" spans="1:12" x14ac:dyDescent="0.25">
      <c r="A2592" s="16" t="s">
        <v>225</v>
      </c>
      <c r="B2592" s="16">
        <v>120</v>
      </c>
      <c r="C2592" s="17">
        <v>33417</v>
      </c>
      <c r="L2592" s="17"/>
    </row>
    <row r="2593" spans="1:12" x14ac:dyDescent="0.25">
      <c r="A2593" s="16" t="s">
        <v>225</v>
      </c>
      <c r="B2593" s="16">
        <v>120</v>
      </c>
      <c r="C2593" s="17">
        <v>33415</v>
      </c>
      <c r="L2593" s="17"/>
    </row>
    <row r="2594" spans="1:12" x14ac:dyDescent="0.25">
      <c r="A2594" s="16" t="s">
        <v>225</v>
      </c>
      <c r="B2594" s="16">
        <v>120</v>
      </c>
      <c r="C2594" s="17">
        <v>33415</v>
      </c>
      <c r="L2594" s="17"/>
    </row>
    <row r="2595" spans="1:12" x14ac:dyDescent="0.25">
      <c r="A2595" s="16" t="s">
        <v>225</v>
      </c>
      <c r="B2595" s="16">
        <v>120</v>
      </c>
      <c r="C2595" s="17">
        <v>33413</v>
      </c>
      <c r="L2595" s="17"/>
    </row>
    <row r="2596" spans="1:12" x14ac:dyDescent="0.25">
      <c r="A2596" s="16" t="s">
        <v>225</v>
      </c>
      <c r="B2596" s="16">
        <v>113</v>
      </c>
      <c r="C2596" s="17">
        <v>33410</v>
      </c>
      <c r="L2596" s="17"/>
    </row>
    <row r="2597" spans="1:12" x14ac:dyDescent="0.25">
      <c r="A2597" s="16" t="s">
        <v>225</v>
      </c>
      <c r="B2597" s="16">
        <v>100</v>
      </c>
      <c r="C2597" s="17">
        <v>33401</v>
      </c>
      <c r="L2597" s="17"/>
    </row>
    <row r="2598" spans="1:12" x14ac:dyDescent="0.25">
      <c r="A2598" s="16" t="s">
        <v>225</v>
      </c>
      <c r="B2598" s="16">
        <v>180</v>
      </c>
      <c r="C2598" s="17">
        <v>33390</v>
      </c>
      <c r="L2598" s="17"/>
    </row>
    <row r="2599" spans="1:12" x14ac:dyDescent="0.25">
      <c r="A2599" s="16" t="s">
        <v>225</v>
      </c>
      <c r="B2599" s="16">
        <v>132</v>
      </c>
      <c r="C2599" s="17">
        <v>33375</v>
      </c>
      <c r="L2599" s="17"/>
    </row>
    <row r="2600" spans="1:12" x14ac:dyDescent="0.25">
      <c r="A2600" s="16" t="s">
        <v>225</v>
      </c>
      <c r="B2600" s="16">
        <v>60</v>
      </c>
      <c r="C2600" s="17">
        <v>33365</v>
      </c>
      <c r="L2600" s="17"/>
    </row>
    <row r="2601" spans="1:12" x14ac:dyDescent="0.25">
      <c r="A2601" s="16" t="s">
        <v>225</v>
      </c>
      <c r="B2601" s="16">
        <v>168</v>
      </c>
      <c r="C2601" s="17">
        <v>33359</v>
      </c>
      <c r="L2601" s="17"/>
    </row>
    <row r="2602" spans="1:12" x14ac:dyDescent="0.25">
      <c r="A2602" s="16" t="s">
        <v>225</v>
      </c>
      <c r="B2602" s="16">
        <v>120</v>
      </c>
      <c r="C2602" s="17">
        <v>33353</v>
      </c>
      <c r="L2602" s="17"/>
    </row>
    <row r="2603" spans="1:12" x14ac:dyDescent="0.25">
      <c r="A2603" s="16" t="s">
        <v>225</v>
      </c>
      <c r="B2603" s="16">
        <v>96</v>
      </c>
      <c r="C2603" s="17">
        <v>33350</v>
      </c>
      <c r="L2603" s="17"/>
    </row>
    <row r="2604" spans="1:12" x14ac:dyDescent="0.25">
      <c r="A2604" s="16" t="s">
        <v>225</v>
      </c>
      <c r="B2604" s="16">
        <v>120</v>
      </c>
      <c r="C2604" s="17">
        <v>33347</v>
      </c>
      <c r="L2604" s="17"/>
    </row>
    <row r="2605" spans="1:12" x14ac:dyDescent="0.25">
      <c r="A2605" s="16" t="s">
        <v>225</v>
      </c>
      <c r="B2605" s="16">
        <v>120</v>
      </c>
      <c r="C2605" s="17">
        <v>33346</v>
      </c>
      <c r="L2605" s="17"/>
    </row>
    <row r="2606" spans="1:12" x14ac:dyDescent="0.25">
      <c r="A2606" s="16" t="s">
        <v>225</v>
      </c>
      <c r="B2606" s="16">
        <v>155</v>
      </c>
      <c r="C2606" s="17">
        <v>33329</v>
      </c>
      <c r="L2606" s="17"/>
    </row>
    <row r="2607" spans="1:12" x14ac:dyDescent="0.25">
      <c r="A2607" s="16" t="s">
        <v>225</v>
      </c>
      <c r="B2607" s="16">
        <v>60</v>
      </c>
      <c r="C2607" s="17">
        <v>33325</v>
      </c>
      <c r="L2607" s="17"/>
    </row>
    <row r="2608" spans="1:12" x14ac:dyDescent="0.25">
      <c r="A2608" s="16" t="s">
        <v>225</v>
      </c>
      <c r="B2608" s="16">
        <v>180</v>
      </c>
      <c r="C2608" s="17">
        <v>33315</v>
      </c>
      <c r="L2608" s="17"/>
    </row>
    <row r="2609" spans="1:12" x14ac:dyDescent="0.25">
      <c r="A2609" s="16" t="s">
        <v>225</v>
      </c>
      <c r="B2609" s="16">
        <v>180</v>
      </c>
      <c r="C2609" s="17">
        <v>33298</v>
      </c>
      <c r="L2609" s="17"/>
    </row>
    <row r="2610" spans="1:12" x14ac:dyDescent="0.25">
      <c r="A2610" s="16" t="s">
        <v>225</v>
      </c>
      <c r="B2610" s="16">
        <v>39</v>
      </c>
      <c r="C2610" s="17">
        <v>33298</v>
      </c>
      <c r="L2610" s="17"/>
    </row>
    <row r="2611" spans="1:12" x14ac:dyDescent="0.25">
      <c r="A2611" s="16" t="s">
        <v>225</v>
      </c>
      <c r="B2611" s="16">
        <v>57</v>
      </c>
      <c r="C2611" s="17">
        <v>33298</v>
      </c>
      <c r="L2611" s="17"/>
    </row>
    <row r="2612" spans="1:12" x14ac:dyDescent="0.25">
      <c r="A2612" s="16" t="s">
        <v>225</v>
      </c>
      <c r="B2612" s="16">
        <v>120</v>
      </c>
      <c r="C2612" s="17">
        <v>33294</v>
      </c>
      <c r="L2612" s="17"/>
    </row>
    <row r="2613" spans="1:12" x14ac:dyDescent="0.25">
      <c r="A2613" s="16" t="s">
        <v>225</v>
      </c>
      <c r="B2613" s="16">
        <v>120</v>
      </c>
      <c r="C2613" s="17">
        <v>33241</v>
      </c>
      <c r="L2613" s="17"/>
    </row>
    <row r="2614" spans="1:12" x14ac:dyDescent="0.25">
      <c r="A2614" s="16" t="s">
        <v>225</v>
      </c>
      <c r="B2614" s="16">
        <v>180</v>
      </c>
      <c r="C2614" s="17">
        <v>33208</v>
      </c>
      <c r="L2614" s="17"/>
    </row>
    <row r="2615" spans="1:12" x14ac:dyDescent="0.25">
      <c r="A2615" s="16" t="s">
        <v>225</v>
      </c>
      <c r="B2615" s="16">
        <v>60</v>
      </c>
      <c r="C2615" s="17">
        <v>33207</v>
      </c>
      <c r="L2615" s="17"/>
    </row>
    <row r="2616" spans="1:12" x14ac:dyDescent="0.25">
      <c r="A2616" s="16" t="s">
        <v>225</v>
      </c>
      <c r="B2616" s="16">
        <v>150</v>
      </c>
      <c r="C2616" s="17">
        <v>33179</v>
      </c>
      <c r="L2616" s="17"/>
    </row>
    <row r="2617" spans="1:12" x14ac:dyDescent="0.25">
      <c r="A2617" s="16" t="s">
        <v>225</v>
      </c>
      <c r="B2617" s="16">
        <v>163</v>
      </c>
      <c r="C2617" s="17">
        <v>33177</v>
      </c>
      <c r="L2617" s="17"/>
    </row>
    <row r="2618" spans="1:12" x14ac:dyDescent="0.25">
      <c r="A2618" s="16" t="s">
        <v>225</v>
      </c>
      <c r="B2618" s="16">
        <v>120</v>
      </c>
      <c r="C2618" s="17">
        <v>33130</v>
      </c>
      <c r="L2618" s="17"/>
    </row>
    <row r="2619" spans="1:12" x14ac:dyDescent="0.25">
      <c r="A2619" s="16" t="s">
        <v>225</v>
      </c>
      <c r="B2619" s="16">
        <v>391</v>
      </c>
      <c r="C2619" s="17">
        <v>33122</v>
      </c>
      <c r="L2619" s="17"/>
    </row>
    <row r="2620" spans="1:12" x14ac:dyDescent="0.25">
      <c r="A2620" s="16" t="s">
        <v>225</v>
      </c>
      <c r="B2620" s="16">
        <v>120</v>
      </c>
      <c r="C2620" s="17">
        <v>33112</v>
      </c>
      <c r="L2620" s="17"/>
    </row>
    <row r="2621" spans="1:12" x14ac:dyDescent="0.25">
      <c r="A2621" s="16" t="s">
        <v>225</v>
      </c>
      <c r="B2621" s="16">
        <v>120</v>
      </c>
      <c r="C2621" s="17">
        <v>33101</v>
      </c>
      <c r="L2621" s="17"/>
    </row>
    <row r="2622" spans="1:12" x14ac:dyDescent="0.25">
      <c r="A2622" s="16" t="s">
        <v>225</v>
      </c>
      <c r="B2622" s="16">
        <v>120</v>
      </c>
      <c r="C2622" s="17">
        <v>33095</v>
      </c>
      <c r="L2622" s="17"/>
    </row>
    <row r="2623" spans="1:12" x14ac:dyDescent="0.25">
      <c r="A2623" s="16" t="s">
        <v>225</v>
      </c>
      <c r="B2623" s="16">
        <v>180</v>
      </c>
      <c r="C2623" s="17">
        <v>33086</v>
      </c>
      <c r="L2623" s="17"/>
    </row>
    <row r="2624" spans="1:12" x14ac:dyDescent="0.25">
      <c r="A2624" s="16" t="s">
        <v>225</v>
      </c>
      <c r="B2624" s="16">
        <v>120</v>
      </c>
      <c r="C2624" s="17">
        <v>33081</v>
      </c>
      <c r="L2624" s="17"/>
    </row>
    <row r="2625" spans="1:12" x14ac:dyDescent="0.25">
      <c r="A2625" s="16" t="s">
        <v>225</v>
      </c>
      <c r="B2625" s="16">
        <v>120</v>
      </c>
      <c r="C2625" s="17">
        <v>33080</v>
      </c>
      <c r="L2625" s="17"/>
    </row>
    <row r="2626" spans="1:12" x14ac:dyDescent="0.25">
      <c r="A2626" s="16" t="s">
        <v>225</v>
      </c>
      <c r="B2626" s="16">
        <v>120</v>
      </c>
      <c r="C2626" s="17">
        <v>33074</v>
      </c>
      <c r="L2626" s="17"/>
    </row>
    <row r="2627" spans="1:12" x14ac:dyDescent="0.25">
      <c r="A2627" s="16" t="s">
        <v>225</v>
      </c>
      <c r="B2627" s="16">
        <v>120</v>
      </c>
      <c r="C2627" s="17">
        <v>33056</v>
      </c>
      <c r="L2627" s="17"/>
    </row>
    <row r="2628" spans="1:12" x14ac:dyDescent="0.25">
      <c r="A2628" s="16" t="s">
        <v>225</v>
      </c>
      <c r="B2628" s="16">
        <v>60</v>
      </c>
      <c r="C2628" s="17">
        <v>33028</v>
      </c>
      <c r="L2628" s="17"/>
    </row>
    <row r="2629" spans="1:12" x14ac:dyDescent="0.25">
      <c r="A2629" s="16" t="s">
        <v>225</v>
      </c>
      <c r="B2629" s="16">
        <v>244</v>
      </c>
      <c r="C2629" s="17">
        <v>33011</v>
      </c>
      <c r="L2629" s="17"/>
    </row>
    <row r="2630" spans="1:12" x14ac:dyDescent="0.25">
      <c r="A2630" s="16" t="s">
        <v>225</v>
      </c>
      <c r="B2630" s="16">
        <v>120</v>
      </c>
      <c r="C2630" s="17">
        <v>33007</v>
      </c>
      <c r="L2630" s="17"/>
    </row>
    <row r="2631" spans="1:12" x14ac:dyDescent="0.25">
      <c r="A2631" s="16" t="s">
        <v>225</v>
      </c>
      <c r="B2631" s="16">
        <v>120</v>
      </c>
      <c r="C2631" s="17">
        <v>32989</v>
      </c>
      <c r="L2631" s="17"/>
    </row>
    <row r="2632" spans="1:12" x14ac:dyDescent="0.25">
      <c r="A2632" s="16" t="s">
        <v>225</v>
      </c>
      <c r="B2632" s="16">
        <v>116</v>
      </c>
      <c r="C2632" s="17">
        <v>32968</v>
      </c>
      <c r="L2632" s="17"/>
    </row>
    <row r="2633" spans="1:12" x14ac:dyDescent="0.25">
      <c r="A2633" s="16" t="s">
        <v>225</v>
      </c>
      <c r="B2633" s="16">
        <v>177</v>
      </c>
      <c r="C2633" s="17">
        <v>32954</v>
      </c>
      <c r="L2633" s="17"/>
    </row>
    <row r="2634" spans="1:12" x14ac:dyDescent="0.25">
      <c r="A2634" s="16" t="s">
        <v>225</v>
      </c>
      <c r="B2634" s="16">
        <v>120</v>
      </c>
      <c r="C2634" s="17">
        <v>32946</v>
      </c>
      <c r="L2634" s="17"/>
    </row>
    <row r="2635" spans="1:12" x14ac:dyDescent="0.25">
      <c r="A2635" s="16" t="s">
        <v>225</v>
      </c>
      <c r="B2635" s="16">
        <v>110</v>
      </c>
      <c r="C2635" s="17">
        <v>32938</v>
      </c>
      <c r="L2635" s="17"/>
    </row>
    <row r="2636" spans="1:12" x14ac:dyDescent="0.25">
      <c r="A2636" s="16" t="s">
        <v>225</v>
      </c>
      <c r="B2636" s="16">
        <v>274</v>
      </c>
      <c r="C2636" s="17">
        <v>32905</v>
      </c>
      <c r="L2636" s="17"/>
    </row>
    <row r="2637" spans="1:12" x14ac:dyDescent="0.25">
      <c r="A2637" s="16" t="s">
        <v>225</v>
      </c>
      <c r="B2637" s="16">
        <v>120</v>
      </c>
      <c r="C2637" s="17">
        <v>32905</v>
      </c>
      <c r="L2637" s="17"/>
    </row>
    <row r="2638" spans="1:12" x14ac:dyDescent="0.25">
      <c r="A2638" s="16" t="s">
        <v>225</v>
      </c>
      <c r="B2638" s="16">
        <v>120</v>
      </c>
      <c r="C2638" s="17">
        <v>32904</v>
      </c>
      <c r="L2638" s="17"/>
    </row>
    <row r="2639" spans="1:12" x14ac:dyDescent="0.25">
      <c r="A2639" s="16" t="s">
        <v>225</v>
      </c>
      <c r="B2639" s="16">
        <v>120</v>
      </c>
      <c r="C2639" s="17">
        <v>32885</v>
      </c>
      <c r="L2639" s="17"/>
    </row>
    <row r="2640" spans="1:12" x14ac:dyDescent="0.25">
      <c r="A2640" s="16" t="s">
        <v>225</v>
      </c>
      <c r="B2640" s="16">
        <v>120</v>
      </c>
      <c r="C2640" s="17">
        <v>32882</v>
      </c>
      <c r="L2640" s="17"/>
    </row>
    <row r="2641" spans="1:12" x14ac:dyDescent="0.25">
      <c r="A2641" s="16" t="s">
        <v>225</v>
      </c>
      <c r="B2641" s="16">
        <v>109</v>
      </c>
      <c r="C2641" s="17">
        <v>32869</v>
      </c>
      <c r="L2641" s="17"/>
    </row>
    <row r="2642" spans="1:12" x14ac:dyDescent="0.25">
      <c r="A2642" s="16" t="s">
        <v>225</v>
      </c>
      <c r="B2642" s="16">
        <v>30</v>
      </c>
      <c r="C2642" s="17">
        <v>32848</v>
      </c>
      <c r="L2642" s="17"/>
    </row>
    <row r="2643" spans="1:12" x14ac:dyDescent="0.25">
      <c r="A2643" s="16" t="s">
        <v>225</v>
      </c>
      <c r="B2643" s="16">
        <v>93</v>
      </c>
      <c r="C2643" s="17">
        <v>32843</v>
      </c>
      <c r="L2643" s="17"/>
    </row>
    <row r="2644" spans="1:12" x14ac:dyDescent="0.25">
      <c r="A2644" s="16" t="s">
        <v>225</v>
      </c>
      <c r="B2644" s="16">
        <v>120</v>
      </c>
      <c r="C2644" s="17">
        <v>32829</v>
      </c>
      <c r="L2644" s="17"/>
    </row>
    <row r="2645" spans="1:12" x14ac:dyDescent="0.25">
      <c r="A2645" s="16" t="s">
        <v>225</v>
      </c>
      <c r="B2645" s="16">
        <v>120</v>
      </c>
      <c r="C2645" s="17">
        <v>32821</v>
      </c>
      <c r="L2645" s="17"/>
    </row>
    <row r="2646" spans="1:12" x14ac:dyDescent="0.25">
      <c r="A2646" s="16" t="s">
        <v>225</v>
      </c>
      <c r="B2646" s="16">
        <v>120</v>
      </c>
      <c r="C2646" s="17">
        <v>32782</v>
      </c>
      <c r="L2646" s="17"/>
    </row>
    <row r="2647" spans="1:12" x14ac:dyDescent="0.25">
      <c r="A2647" s="16" t="s">
        <v>225</v>
      </c>
      <c r="B2647" s="16">
        <v>120</v>
      </c>
      <c r="C2647" s="17">
        <v>32770</v>
      </c>
      <c r="L2647" s="17"/>
    </row>
    <row r="2648" spans="1:12" x14ac:dyDescent="0.25">
      <c r="A2648" s="16" t="s">
        <v>225</v>
      </c>
      <c r="B2648" s="16">
        <v>65</v>
      </c>
      <c r="C2648" s="17">
        <v>32752</v>
      </c>
      <c r="L2648" s="17"/>
    </row>
    <row r="2649" spans="1:12" x14ac:dyDescent="0.25">
      <c r="A2649" s="16" t="s">
        <v>225</v>
      </c>
      <c r="B2649" s="16">
        <v>180</v>
      </c>
      <c r="C2649" s="17">
        <v>32752</v>
      </c>
      <c r="L2649" s="17"/>
    </row>
    <row r="2650" spans="1:12" x14ac:dyDescent="0.25">
      <c r="A2650" s="16" t="s">
        <v>225</v>
      </c>
      <c r="B2650" s="16">
        <v>120</v>
      </c>
      <c r="C2650" s="17">
        <v>32751</v>
      </c>
      <c r="L2650" s="17"/>
    </row>
    <row r="2651" spans="1:12" x14ac:dyDescent="0.25">
      <c r="A2651" s="16" t="s">
        <v>225</v>
      </c>
      <c r="B2651" s="16">
        <v>179</v>
      </c>
      <c r="C2651" s="17">
        <v>32749</v>
      </c>
      <c r="L2651" s="17"/>
    </row>
    <row r="2652" spans="1:12" x14ac:dyDescent="0.25">
      <c r="A2652" s="16" t="s">
        <v>225</v>
      </c>
      <c r="B2652" s="16">
        <v>105</v>
      </c>
      <c r="C2652" s="17">
        <v>32748</v>
      </c>
      <c r="L2652" s="17"/>
    </row>
    <row r="2653" spans="1:12" x14ac:dyDescent="0.25">
      <c r="A2653" s="16" t="s">
        <v>225</v>
      </c>
      <c r="B2653" s="16">
        <v>120</v>
      </c>
      <c r="C2653" s="17">
        <v>32703</v>
      </c>
      <c r="L2653" s="17"/>
    </row>
    <row r="2654" spans="1:12" x14ac:dyDescent="0.25">
      <c r="A2654" s="16" t="s">
        <v>225</v>
      </c>
      <c r="B2654" s="16">
        <v>72</v>
      </c>
      <c r="C2654" s="17">
        <v>32695</v>
      </c>
      <c r="L2654" s="17"/>
    </row>
    <row r="2655" spans="1:12" x14ac:dyDescent="0.25">
      <c r="A2655" s="16" t="s">
        <v>225</v>
      </c>
      <c r="B2655" s="16">
        <v>120</v>
      </c>
      <c r="C2655" s="17">
        <v>32690</v>
      </c>
      <c r="L2655" s="17"/>
    </row>
    <row r="2656" spans="1:12" x14ac:dyDescent="0.25">
      <c r="A2656" s="16" t="s">
        <v>225</v>
      </c>
      <c r="B2656" s="16">
        <v>117</v>
      </c>
      <c r="C2656" s="17">
        <v>32690</v>
      </c>
      <c r="L2656" s="17"/>
    </row>
    <row r="2657" spans="1:12" x14ac:dyDescent="0.25">
      <c r="A2657" s="16" t="s">
        <v>225</v>
      </c>
      <c r="B2657" s="16">
        <v>110</v>
      </c>
      <c r="C2657" s="17">
        <v>32690</v>
      </c>
      <c r="L2657" s="17"/>
    </row>
    <row r="2658" spans="1:12" x14ac:dyDescent="0.25">
      <c r="A2658" s="16" t="s">
        <v>225</v>
      </c>
      <c r="B2658" s="16">
        <v>120</v>
      </c>
      <c r="C2658" s="17">
        <v>32690</v>
      </c>
      <c r="L2658" s="17"/>
    </row>
    <row r="2659" spans="1:12" x14ac:dyDescent="0.25">
      <c r="A2659" s="16" t="s">
        <v>225</v>
      </c>
      <c r="B2659" s="16">
        <v>117</v>
      </c>
      <c r="C2659" s="17">
        <v>32690</v>
      </c>
      <c r="L2659" s="17"/>
    </row>
    <row r="2660" spans="1:12" x14ac:dyDescent="0.25">
      <c r="A2660" s="16" t="s">
        <v>225</v>
      </c>
      <c r="B2660" s="16">
        <v>120</v>
      </c>
      <c r="C2660" s="17">
        <v>32687</v>
      </c>
      <c r="L2660" s="17"/>
    </row>
    <row r="2661" spans="1:12" x14ac:dyDescent="0.25">
      <c r="A2661" s="16" t="s">
        <v>225</v>
      </c>
      <c r="B2661" s="16">
        <v>142</v>
      </c>
      <c r="C2661" s="17">
        <v>32682</v>
      </c>
      <c r="L2661" s="17"/>
    </row>
    <row r="2662" spans="1:12" x14ac:dyDescent="0.25">
      <c r="A2662" s="16" t="s">
        <v>225</v>
      </c>
      <c r="B2662" s="16">
        <v>120</v>
      </c>
      <c r="C2662" s="17">
        <v>32682</v>
      </c>
      <c r="L2662" s="17"/>
    </row>
    <row r="2663" spans="1:12" x14ac:dyDescent="0.25">
      <c r="A2663" s="16" t="s">
        <v>225</v>
      </c>
      <c r="B2663" s="16">
        <v>100</v>
      </c>
      <c r="C2663" s="17">
        <v>32661</v>
      </c>
      <c r="L2663" s="17"/>
    </row>
    <row r="2664" spans="1:12" x14ac:dyDescent="0.25">
      <c r="A2664" s="16" t="s">
        <v>225</v>
      </c>
      <c r="B2664" s="16">
        <v>100</v>
      </c>
      <c r="C2664" s="17">
        <v>32660</v>
      </c>
      <c r="L2664" s="17"/>
    </row>
    <row r="2665" spans="1:12" x14ac:dyDescent="0.25">
      <c r="A2665" s="16" t="s">
        <v>225</v>
      </c>
      <c r="B2665" s="16">
        <v>180</v>
      </c>
      <c r="C2665" s="17">
        <v>32654</v>
      </c>
      <c r="L2665" s="17"/>
    </row>
    <row r="2666" spans="1:12" x14ac:dyDescent="0.25">
      <c r="A2666" s="16" t="s">
        <v>225</v>
      </c>
      <c r="B2666" s="16">
        <v>180</v>
      </c>
      <c r="C2666" s="17">
        <v>32629</v>
      </c>
      <c r="L2666" s="17"/>
    </row>
    <row r="2667" spans="1:12" x14ac:dyDescent="0.25">
      <c r="A2667" s="16" t="s">
        <v>225</v>
      </c>
      <c r="B2667" s="16">
        <v>120</v>
      </c>
      <c r="C2667" s="17">
        <v>32608</v>
      </c>
      <c r="L2667" s="17"/>
    </row>
    <row r="2668" spans="1:12" x14ac:dyDescent="0.25">
      <c r="A2668" s="16" t="s">
        <v>225</v>
      </c>
      <c r="B2668" s="16">
        <v>180</v>
      </c>
      <c r="C2668" s="17">
        <v>32569</v>
      </c>
      <c r="L2668" s="17"/>
    </row>
    <row r="2669" spans="1:12" x14ac:dyDescent="0.25">
      <c r="A2669" s="16" t="s">
        <v>225</v>
      </c>
      <c r="B2669" s="16">
        <v>118</v>
      </c>
      <c r="C2669" s="17">
        <v>32568</v>
      </c>
      <c r="L2669" s="17"/>
    </row>
    <row r="2670" spans="1:12" x14ac:dyDescent="0.25">
      <c r="A2670" s="16" t="s">
        <v>225</v>
      </c>
      <c r="B2670" s="16">
        <v>180</v>
      </c>
      <c r="C2670" s="17">
        <v>32568</v>
      </c>
      <c r="L2670" s="17"/>
    </row>
    <row r="2671" spans="1:12" x14ac:dyDescent="0.25">
      <c r="A2671" s="16" t="s">
        <v>225</v>
      </c>
      <c r="B2671" s="16">
        <v>120</v>
      </c>
      <c r="C2671" s="17">
        <v>32568</v>
      </c>
      <c r="L2671" s="17"/>
    </row>
    <row r="2672" spans="1:12" x14ac:dyDescent="0.25">
      <c r="A2672" s="16" t="s">
        <v>225</v>
      </c>
      <c r="B2672" s="16">
        <v>120</v>
      </c>
      <c r="C2672" s="17">
        <v>32552</v>
      </c>
      <c r="L2672" s="17"/>
    </row>
    <row r="2673" spans="1:12" x14ac:dyDescent="0.25">
      <c r="A2673" s="16" t="s">
        <v>225</v>
      </c>
      <c r="B2673" s="16">
        <v>170</v>
      </c>
      <c r="C2673" s="17">
        <v>32548</v>
      </c>
      <c r="L2673" s="17"/>
    </row>
    <row r="2674" spans="1:12" x14ac:dyDescent="0.25">
      <c r="A2674" s="16" t="s">
        <v>225</v>
      </c>
      <c r="B2674" s="16">
        <v>74</v>
      </c>
      <c r="C2674" s="17">
        <v>32547</v>
      </c>
      <c r="L2674" s="17"/>
    </row>
    <row r="2675" spans="1:12" x14ac:dyDescent="0.25">
      <c r="A2675" s="16" t="s">
        <v>225</v>
      </c>
      <c r="B2675" s="16">
        <v>76</v>
      </c>
      <c r="C2675" s="17">
        <v>32545</v>
      </c>
      <c r="L2675" s="17"/>
    </row>
    <row r="2676" spans="1:12" x14ac:dyDescent="0.25">
      <c r="A2676" s="16" t="s">
        <v>225</v>
      </c>
      <c r="B2676" s="16">
        <v>120</v>
      </c>
      <c r="C2676" s="17">
        <v>32538</v>
      </c>
      <c r="L2676" s="17"/>
    </row>
    <row r="2677" spans="1:12" x14ac:dyDescent="0.25">
      <c r="A2677" s="16" t="s">
        <v>225</v>
      </c>
      <c r="B2677" s="16">
        <v>120</v>
      </c>
      <c r="C2677" s="17">
        <v>32534</v>
      </c>
      <c r="L2677" s="17"/>
    </row>
    <row r="2678" spans="1:12" x14ac:dyDescent="0.25">
      <c r="A2678" s="16" t="s">
        <v>225</v>
      </c>
      <c r="B2678" s="16">
        <v>180</v>
      </c>
      <c r="C2678" s="17">
        <v>32509</v>
      </c>
      <c r="L2678" s="17"/>
    </row>
    <row r="2679" spans="1:12" x14ac:dyDescent="0.25">
      <c r="A2679" s="16" t="s">
        <v>225</v>
      </c>
      <c r="B2679" s="16">
        <v>120</v>
      </c>
      <c r="C2679" s="17">
        <v>32498</v>
      </c>
      <c r="L2679" s="17"/>
    </row>
    <row r="2680" spans="1:12" x14ac:dyDescent="0.25">
      <c r="A2680" s="16" t="s">
        <v>225</v>
      </c>
      <c r="B2680" s="16">
        <v>120</v>
      </c>
      <c r="C2680" s="17">
        <v>32478</v>
      </c>
      <c r="L2680" s="17"/>
    </row>
    <row r="2681" spans="1:12" x14ac:dyDescent="0.25">
      <c r="A2681" s="16" t="s">
        <v>225</v>
      </c>
      <c r="B2681" s="16">
        <v>60</v>
      </c>
      <c r="C2681" s="17">
        <v>32477</v>
      </c>
      <c r="L2681" s="17"/>
    </row>
    <row r="2682" spans="1:12" x14ac:dyDescent="0.25">
      <c r="A2682" s="16" t="s">
        <v>225</v>
      </c>
      <c r="B2682" s="16">
        <v>120</v>
      </c>
      <c r="C2682" s="17">
        <v>32470</v>
      </c>
      <c r="L2682" s="17"/>
    </row>
    <row r="2683" spans="1:12" x14ac:dyDescent="0.25">
      <c r="A2683" s="16" t="s">
        <v>225</v>
      </c>
      <c r="B2683" s="16">
        <v>180</v>
      </c>
      <c r="C2683" s="17">
        <v>32450</v>
      </c>
      <c r="L2683" s="17"/>
    </row>
    <row r="2684" spans="1:12" x14ac:dyDescent="0.25">
      <c r="A2684" s="16" t="s">
        <v>225</v>
      </c>
      <c r="B2684" s="16">
        <v>85</v>
      </c>
      <c r="C2684" s="17">
        <v>32448</v>
      </c>
      <c r="L2684" s="17"/>
    </row>
    <row r="2685" spans="1:12" x14ac:dyDescent="0.25">
      <c r="A2685" s="16" t="s">
        <v>225</v>
      </c>
      <c r="B2685" s="16">
        <v>194</v>
      </c>
      <c r="C2685" s="17">
        <v>32442</v>
      </c>
      <c r="L2685" s="17"/>
    </row>
    <row r="2686" spans="1:12" x14ac:dyDescent="0.25">
      <c r="A2686" s="16" t="s">
        <v>225</v>
      </c>
      <c r="B2686" s="16">
        <v>90</v>
      </c>
      <c r="C2686" s="17">
        <v>32427</v>
      </c>
      <c r="L2686" s="17"/>
    </row>
    <row r="2687" spans="1:12" x14ac:dyDescent="0.25">
      <c r="A2687" s="16" t="s">
        <v>225</v>
      </c>
      <c r="B2687" s="16">
        <v>120</v>
      </c>
      <c r="C2687" s="17">
        <v>32422</v>
      </c>
      <c r="L2687" s="17"/>
    </row>
    <row r="2688" spans="1:12" x14ac:dyDescent="0.25">
      <c r="A2688" s="16" t="s">
        <v>225</v>
      </c>
      <c r="B2688" s="16">
        <v>165</v>
      </c>
      <c r="C2688" s="17">
        <v>32417</v>
      </c>
      <c r="L2688" s="17"/>
    </row>
    <row r="2689" spans="1:12" x14ac:dyDescent="0.25">
      <c r="A2689" s="16" t="s">
        <v>225</v>
      </c>
      <c r="B2689" s="16">
        <v>179</v>
      </c>
      <c r="C2689" s="17">
        <v>32415</v>
      </c>
      <c r="L2689" s="17"/>
    </row>
    <row r="2690" spans="1:12" x14ac:dyDescent="0.25">
      <c r="A2690" s="16" t="s">
        <v>225</v>
      </c>
      <c r="B2690" s="16">
        <v>54</v>
      </c>
      <c r="C2690" s="17">
        <v>32359</v>
      </c>
      <c r="L2690" s="17"/>
    </row>
    <row r="2691" spans="1:12" x14ac:dyDescent="0.25">
      <c r="A2691" s="16" t="s">
        <v>225</v>
      </c>
      <c r="B2691" s="16">
        <v>180</v>
      </c>
      <c r="C2691" s="17">
        <v>32357</v>
      </c>
      <c r="L2691" s="17"/>
    </row>
    <row r="2692" spans="1:12" x14ac:dyDescent="0.25">
      <c r="A2692" s="16" t="s">
        <v>225</v>
      </c>
      <c r="B2692" s="16">
        <v>120</v>
      </c>
      <c r="C2692" s="17">
        <v>32337</v>
      </c>
      <c r="L2692" s="17"/>
    </row>
    <row r="2693" spans="1:12" x14ac:dyDescent="0.25">
      <c r="A2693" s="16" t="s">
        <v>225</v>
      </c>
      <c r="B2693" s="16">
        <v>120</v>
      </c>
      <c r="C2693" s="17">
        <v>32335</v>
      </c>
      <c r="L2693" s="17"/>
    </row>
    <row r="2694" spans="1:12" x14ac:dyDescent="0.25">
      <c r="A2694" s="16" t="s">
        <v>225</v>
      </c>
      <c r="B2694" s="16">
        <v>151</v>
      </c>
      <c r="C2694" s="17">
        <v>32331</v>
      </c>
      <c r="L2694" s="17"/>
    </row>
    <row r="2695" spans="1:12" x14ac:dyDescent="0.25">
      <c r="A2695" s="16" t="s">
        <v>225</v>
      </c>
      <c r="B2695" s="16">
        <v>176</v>
      </c>
      <c r="C2695" s="17">
        <v>32253</v>
      </c>
      <c r="L2695" s="17"/>
    </row>
    <row r="2696" spans="1:12" x14ac:dyDescent="0.25">
      <c r="A2696" s="16" t="s">
        <v>225</v>
      </c>
      <c r="B2696" s="16">
        <v>120</v>
      </c>
      <c r="C2696" s="17">
        <v>32224</v>
      </c>
      <c r="L2696" s="17"/>
    </row>
    <row r="2697" spans="1:12" x14ac:dyDescent="0.25">
      <c r="A2697" s="16" t="s">
        <v>225</v>
      </c>
      <c r="B2697" s="16">
        <v>60</v>
      </c>
      <c r="C2697" s="17">
        <v>32217</v>
      </c>
      <c r="L2697" s="17"/>
    </row>
    <row r="2698" spans="1:12" x14ac:dyDescent="0.25">
      <c r="A2698" s="16" t="s">
        <v>225</v>
      </c>
      <c r="B2698" s="16">
        <v>120</v>
      </c>
      <c r="C2698" s="17">
        <v>32209</v>
      </c>
      <c r="L2698" s="17"/>
    </row>
    <row r="2699" spans="1:12" x14ac:dyDescent="0.25">
      <c r="A2699" s="16" t="s">
        <v>225</v>
      </c>
      <c r="B2699" s="16">
        <v>120</v>
      </c>
      <c r="C2699" s="17">
        <v>32206</v>
      </c>
      <c r="L2699" s="17"/>
    </row>
    <row r="2700" spans="1:12" x14ac:dyDescent="0.25">
      <c r="A2700" s="16" t="s">
        <v>225</v>
      </c>
      <c r="B2700" s="16">
        <v>120</v>
      </c>
      <c r="C2700" s="17">
        <v>32198</v>
      </c>
      <c r="L2700" s="17"/>
    </row>
    <row r="2701" spans="1:12" x14ac:dyDescent="0.25">
      <c r="A2701" s="16" t="s">
        <v>225</v>
      </c>
      <c r="B2701" s="16">
        <v>97</v>
      </c>
      <c r="C2701" s="17">
        <v>32197</v>
      </c>
      <c r="L2701" s="17"/>
    </row>
    <row r="2702" spans="1:12" x14ac:dyDescent="0.25">
      <c r="A2702" s="16" t="s">
        <v>225</v>
      </c>
      <c r="B2702" s="16">
        <v>120</v>
      </c>
      <c r="C2702" s="17">
        <v>32177</v>
      </c>
      <c r="L2702" s="17"/>
    </row>
    <row r="2703" spans="1:12" x14ac:dyDescent="0.25">
      <c r="A2703" s="16" t="s">
        <v>225</v>
      </c>
      <c r="B2703" s="16">
        <v>60</v>
      </c>
      <c r="C2703" s="17">
        <v>32163</v>
      </c>
      <c r="L2703" s="17"/>
    </row>
    <row r="2704" spans="1:12" x14ac:dyDescent="0.25">
      <c r="A2704" s="16" t="s">
        <v>225</v>
      </c>
      <c r="B2704" s="16">
        <v>54</v>
      </c>
      <c r="C2704" s="17">
        <v>32162</v>
      </c>
      <c r="L2704" s="17"/>
    </row>
    <row r="2705" spans="1:12" x14ac:dyDescent="0.25">
      <c r="A2705" s="16" t="s">
        <v>225</v>
      </c>
      <c r="B2705" s="16">
        <v>180</v>
      </c>
      <c r="C2705" s="17">
        <v>32154</v>
      </c>
      <c r="L2705" s="17"/>
    </row>
    <row r="2706" spans="1:12" x14ac:dyDescent="0.25">
      <c r="A2706" s="16" t="s">
        <v>225</v>
      </c>
      <c r="B2706" s="16">
        <v>120</v>
      </c>
      <c r="C2706" s="17">
        <v>32106</v>
      </c>
      <c r="L2706" s="17"/>
    </row>
    <row r="2707" spans="1:12" x14ac:dyDescent="0.25">
      <c r="A2707" s="16" t="s">
        <v>225</v>
      </c>
      <c r="B2707" s="16">
        <v>189</v>
      </c>
      <c r="C2707" s="17">
        <v>32106</v>
      </c>
      <c r="L2707" s="17"/>
    </row>
    <row r="2708" spans="1:12" x14ac:dyDescent="0.25">
      <c r="A2708" s="16" t="s">
        <v>225</v>
      </c>
      <c r="B2708" s="16">
        <v>120</v>
      </c>
      <c r="C2708" s="17">
        <v>32105</v>
      </c>
      <c r="L2708" s="17"/>
    </row>
    <row r="2709" spans="1:12" x14ac:dyDescent="0.25">
      <c r="A2709" s="16" t="s">
        <v>225</v>
      </c>
      <c r="B2709" s="16">
        <v>120</v>
      </c>
      <c r="C2709" s="17">
        <v>32100</v>
      </c>
      <c r="L2709" s="17"/>
    </row>
    <row r="2710" spans="1:12" x14ac:dyDescent="0.25">
      <c r="A2710" s="16" t="s">
        <v>225</v>
      </c>
      <c r="B2710" s="16">
        <v>120</v>
      </c>
      <c r="C2710" s="17">
        <v>32084</v>
      </c>
      <c r="L2710" s="17"/>
    </row>
    <row r="2711" spans="1:12" x14ac:dyDescent="0.25">
      <c r="A2711" s="16" t="s">
        <v>225</v>
      </c>
      <c r="B2711" s="16">
        <v>120</v>
      </c>
      <c r="C2711" s="17">
        <v>32084</v>
      </c>
      <c r="L2711" s="17"/>
    </row>
    <row r="2712" spans="1:12" x14ac:dyDescent="0.25">
      <c r="A2712" s="16" t="s">
        <v>225</v>
      </c>
      <c r="B2712" s="16">
        <v>120</v>
      </c>
      <c r="C2712" s="17">
        <v>32082</v>
      </c>
      <c r="L2712" s="17"/>
    </row>
    <row r="2713" spans="1:12" x14ac:dyDescent="0.25">
      <c r="A2713" s="16" t="s">
        <v>225</v>
      </c>
      <c r="B2713" s="16">
        <v>120</v>
      </c>
      <c r="C2713" s="17">
        <v>32069</v>
      </c>
      <c r="L2713" s="17"/>
    </row>
    <row r="2714" spans="1:12" x14ac:dyDescent="0.25">
      <c r="A2714" s="16" t="s">
        <v>225</v>
      </c>
      <c r="B2714" s="16">
        <v>118</v>
      </c>
      <c r="C2714" s="17">
        <v>32069</v>
      </c>
      <c r="L2714" s="17"/>
    </row>
    <row r="2715" spans="1:12" x14ac:dyDescent="0.25">
      <c r="A2715" s="16" t="s">
        <v>225</v>
      </c>
      <c r="B2715" s="16">
        <v>116</v>
      </c>
      <c r="C2715" s="17">
        <v>32041</v>
      </c>
      <c r="L2715" s="17"/>
    </row>
    <row r="2716" spans="1:12" x14ac:dyDescent="0.25">
      <c r="A2716" s="16" t="s">
        <v>225</v>
      </c>
      <c r="B2716" s="16">
        <v>165</v>
      </c>
      <c r="C2716" s="17">
        <v>32038</v>
      </c>
      <c r="L2716" s="17"/>
    </row>
    <row r="2717" spans="1:12" x14ac:dyDescent="0.25">
      <c r="A2717" s="16" t="s">
        <v>225</v>
      </c>
      <c r="B2717" s="16">
        <v>90</v>
      </c>
      <c r="C2717" s="17">
        <v>32022</v>
      </c>
      <c r="L2717" s="17"/>
    </row>
    <row r="2718" spans="1:12" x14ac:dyDescent="0.25">
      <c r="A2718" s="16" t="s">
        <v>225</v>
      </c>
      <c r="B2718" s="16">
        <v>127</v>
      </c>
      <c r="C2718" s="17">
        <v>31994</v>
      </c>
      <c r="L2718" s="17"/>
    </row>
    <row r="2719" spans="1:12" x14ac:dyDescent="0.25">
      <c r="A2719" s="16" t="s">
        <v>225</v>
      </c>
      <c r="B2719" s="16">
        <v>140</v>
      </c>
      <c r="C2719" s="17">
        <v>31989</v>
      </c>
      <c r="L2719" s="17"/>
    </row>
    <row r="2720" spans="1:12" x14ac:dyDescent="0.25">
      <c r="A2720" s="16" t="s">
        <v>225</v>
      </c>
      <c r="B2720" s="16">
        <v>173</v>
      </c>
      <c r="C2720" s="17">
        <v>31980</v>
      </c>
      <c r="L2720" s="17"/>
    </row>
    <row r="2721" spans="1:12" x14ac:dyDescent="0.25">
      <c r="A2721" s="16" t="s">
        <v>225</v>
      </c>
      <c r="B2721" s="16">
        <v>150</v>
      </c>
      <c r="C2721" s="17">
        <v>31979</v>
      </c>
      <c r="L2721" s="17"/>
    </row>
    <row r="2722" spans="1:12" x14ac:dyDescent="0.25">
      <c r="A2722" s="16" t="s">
        <v>225</v>
      </c>
      <c r="B2722" s="16">
        <v>120</v>
      </c>
      <c r="C2722" s="17">
        <v>31978</v>
      </c>
      <c r="L2722" s="17"/>
    </row>
    <row r="2723" spans="1:12" x14ac:dyDescent="0.25">
      <c r="A2723" s="16" t="s">
        <v>225</v>
      </c>
      <c r="B2723" s="16">
        <v>120</v>
      </c>
      <c r="C2723" s="17">
        <v>31967</v>
      </c>
      <c r="L2723" s="17"/>
    </row>
    <row r="2724" spans="1:12" x14ac:dyDescent="0.25">
      <c r="A2724" s="16" t="s">
        <v>225</v>
      </c>
      <c r="B2724" s="16">
        <v>140</v>
      </c>
      <c r="C2724" s="17">
        <v>31953</v>
      </c>
      <c r="L2724" s="17"/>
    </row>
    <row r="2725" spans="1:12" x14ac:dyDescent="0.25">
      <c r="A2725" s="16" t="s">
        <v>225</v>
      </c>
      <c r="B2725" s="16">
        <v>180</v>
      </c>
      <c r="C2725" s="17">
        <v>31951</v>
      </c>
      <c r="L2725" s="17"/>
    </row>
    <row r="2726" spans="1:12" x14ac:dyDescent="0.25">
      <c r="A2726" s="16" t="s">
        <v>225</v>
      </c>
      <c r="B2726" s="16">
        <v>180</v>
      </c>
      <c r="C2726" s="17">
        <v>31925</v>
      </c>
      <c r="L2726" s="17"/>
    </row>
    <row r="2727" spans="1:12" x14ac:dyDescent="0.25">
      <c r="A2727" s="16" t="s">
        <v>225</v>
      </c>
      <c r="B2727" s="16">
        <v>213</v>
      </c>
      <c r="C2727" s="17">
        <v>31919</v>
      </c>
      <c r="L2727" s="17"/>
    </row>
    <row r="2728" spans="1:12" x14ac:dyDescent="0.25">
      <c r="A2728" s="16" t="s">
        <v>225</v>
      </c>
      <c r="B2728" s="16">
        <v>161</v>
      </c>
      <c r="C2728" s="17">
        <v>31917</v>
      </c>
      <c r="L2728" s="17"/>
    </row>
    <row r="2729" spans="1:12" x14ac:dyDescent="0.25">
      <c r="A2729" s="16" t="s">
        <v>225</v>
      </c>
      <c r="B2729" s="16">
        <v>103</v>
      </c>
      <c r="C2729" s="17">
        <v>31908</v>
      </c>
      <c r="L2729" s="17"/>
    </row>
    <row r="2730" spans="1:12" x14ac:dyDescent="0.25">
      <c r="A2730" s="16" t="s">
        <v>225</v>
      </c>
      <c r="B2730" s="16">
        <v>60</v>
      </c>
      <c r="C2730" s="17">
        <v>31891</v>
      </c>
      <c r="L2730" s="17"/>
    </row>
    <row r="2731" spans="1:12" x14ac:dyDescent="0.25">
      <c r="A2731" s="16" t="s">
        <v>225</v>
      </c>
      <c r="B2731" s="16">
        <v>180</v>
      </c>
      <c r="C2731" s="17">
        <v>31846</v>
      </c>
      <c r="L2731" s="17"/>
    </row>
    <row r="2732" spans="1:12" x14ac:dyDescent="0.25">
      <c r="A2732" s="16" t="s">
        <v>225</v>
      </c>
      <c r="B2732" s="16">
        <v>120</v>
      </c>
      <c r="C2732" s="17">
        <v>31837</v>
      </c>
      <c r="L2732" s="17"/>
    </row>
    <row r="2733" spans="1:12" x14ac:dyDescent="0.25">
      <c r="A2733" s="16" t="s">
        <v>225</v>
      </c>
      <c r="B2733" s="16">
        <v>214</v>
      </c>
      <c r="C2733" s="17">
        <v>31835</v>
      </c>
      <c r="L2733" s="17"/>
    </row>
    <row r="2734" spans="1:12" x14ac:dyDescent="0.25">
      <c r="A2734" s="16" t="s">
        <v>225</v>
      </c>
      <c r="B2734" s="16">
        <v>180</v>
      </c>
      <c r="C2734" s="17">
        <v>31827</v>
      </c>
      <c r="L2734" s="17"/>
    </row>
    <row r="2735" spans="1:12" x14ac:dyDescent="0.25">
      <c r="A2735" s="16" t="s">
        <v>225</v>
      </c>
      <c r="B2735" s="16">
        <v>120</v>
      </c>
      <c r="C2735" s="17">
        <v>31814</v>
      </c>
      <c r="L2735" s="17"/>
    </row>
    <row r="2736" spans="1:12" x14ac:dyDescent="0.25">
      <c r="A2736" s="16" t="s">
        <v>225</v>
      </c>
      <c r="B2736" s="16">
        <v>120</v>
      </c>
      <c r="C2736" s="17">
        <v>31786</v>
      </c>
      <c r="L2736" s="17"/>
    </row>
    <row r="2737" spans="1:12" x14ac:dyDescent="0.25">
      <c r="A2737" s="16" t="s">
        <v>225</v>
      </c>
      <c r="B2737" s="16">
        <v>120</v>
      </c>
      <c r="C2737" s="17">
        <v>31755</v>
      </c>
      <c r="L2737" s="17"/>
    </row>
    <row r="2738" spans="1:12" x14ac:dyDescent="0.25">
      <c r="A2738" s="16" t="s">
        <v>225</v>
      </c>
      <c r="B2738" s="16">
        <v>119</v>
      </c>
      <c r="C2738" s="17">
        <v>31749</v>
      </c>
      <c r="L2738" s="17"/>
    </row>
    <row r="2739" spans="1:12" x14ac:dyDescent="0.25">
      <c r="A2739" s="16" t="s">
        <v>225</v>
      </c>
      <c r="B2739" s="16">
        <v>30</v>
      </c>
      <c r="C2739" s="17">
        <v>31742</v>
      </c>
      <c r="L2739" s="17"/>
    </row>
    <row r="2740" spans="1:12" x14ac:dyDescent="0.25">
      <c r="A2740" s="16" t="s">
        <v>225</v>
      </c>
      <c r="B2740" s="16">
        <v>88</v>
      </c>
      <c r="C2740" s="17">
        <v>31717</v>
      </c>
      <c r="L2740" s="17"/>
    </row>
    <row r="2741" spans="1:12" x14ac:dyDescent="0.25">
      <c r="A2741" s="16" t="s">
        <v>225</v>
      </c>
      <c r="B2741" s="16">
        <v>110</v>
      </c>
      <c r="C2741" s="17">
        <v>31686</v>
      </c>
      <c r="L2741" s="17"/>
    </row>
    <row r="2742" spans="1:12" x14ac:dyDescent="0.25">
      <c r="A2742" s="16" t="s">
        <v>225</v>
      </c>
      <c r="B2742" s="16">
        <v>115</v>
      </c>
      <c r="C2742" s="17">
        <v>31643</v>
      </c>
      <c r="L2742" s="17"/>
    </row>
    <row r="2743" spans="1:12" x14ac:dyDescent="0.25">
      <c r="A2743" s="16" t="s">
        <v>225</v>
      </c>
      <c r="B2743" s="16">
        <v>180</v>
      </c>
      <c r="C2743" s="17">
        <v>31610</v>
      </c>
      <c r="L2743" s="17"/>
    </row>
    <row r="2744" spans="1:12" x14ac:dyDescent="0.25">
      <c r="A2744" s="16" t="s">
        <v>225</v>
      </c>
      <c r="B2744" s="16">
        <v>120</v>
      </c>
      <c r="C2744" s="17">
        <v>31602</v>
      </c>
      <c r="L2744" s="17"/>
    </row>
    <row r="2745" spans="1:12" x14ac:dyDescent="0.25">
      <c r="A2745" s="16" t="s">
        <v>225</v>
      </c>
      <c r="B2745" s="16">
        <v>120</v>
      </c>
      <c r="C2745" s="17">
        <v>31601</v>
      </c>
      <c r="L2745" s="17"/>
    </row>
    <row r="2746" spans="1:12" x14ac:dyDescent="0.25">
      <c r="A2746" s="16" t="s">
        <v>225</v>
      </c>
      <c r="B2746" s="16">
        <v>120</v>
      </c>
      <c r="C2746" s="17">
        <v>31594</v>
      </c>
      <c r="L2746" s="17"/>
    </row>
    <row r="2747" spans="1:12" x14ac:dyDescent="0.25">
      <c r="A2747" s="16" t="s">
        <v>225</v>
      </c>
      <c r="B2747" s="16">
        <v>59</v>
      </c>
      <c r="C2747" s="17">
        <v>31560</v>
      </c>
      <c r="L2747" s="17"/>
    </row>
    <row r="2748" spans="1:12" x14ac:dyDescent="0.25">
      <c r="A2748" s="16" t="s">
        <v>225</v>
      </c>
      <c r="B2748" s="16">
        <v>115</v>
      </c>
      <c r="C2748" s="17">
        <v>31537</v>
      </c>
      <c r="L2748" s="17"/>
    </row>
    <row r="2749" spans="1:12" x14ac:dyDescent="0.25">
      <c r="A2749" s="16" t="s">
        <v>225</v>
      </c>
      <c r="B2749" s="16">
        <v>120</v>
      </c>
      <c r="C2749" s="17">
        <v>31533</v>
      </c>
      <c r="L2749" s="17"/>
    </row>
    <row r="2750" spans="1:12" x14ac:dyDescent="0.25">
      <c r="A2750" s="16" t="s">
        <v>225</v>
      </c>
      <c r="B2750" s="16">
        <v>109</v>
      </c>
      <c r="C2750" s="17">
        <v>31506</v>
      </c>
      <c r="L2750" s="17"/>
    </row>
    <row r="2751" spans="1:12" x14ac:dyDescent="0.25">
      <c r="A2751" s="16" t="s">
        <v>225</v>
      </c>
      <c r="B2751" s="16">
        <v>114</v>
      </c>
      <c r="C2751" s="17">
        <v>31472</v>
      </c>
      <c r="L2751" s="17"/>
    </row>
    <row r="2752" spans="1:12" x14ac:dyDescent="0.25">
      <c r="A2752" s="16" t="s">
        <v>225</v>
      </c>
      <c r="B2752" s="16">
        <v>60</v>
      </c>
      <c r="C2752" s="17">
        <v>31468</v>
      </c>
      <c r="L2752" s="17"/>
    </row>
    <row r="2753" spans="1:12" x14ac:dyDescent="0.25">
      <c r="A2753" s="16" t="s">
        <v>225</v>
      </c>
      <c r="B2753" s="16">
        <v>120</v>
      </c>
      <c r="C2753" s="17">
        <v>31467</v>
      </c>
      <c r="L2753" s="17"/>
    </row>
    <row r="2754" spans="1:12" x14ac:dyDescent="0.25">
      <c r="A2754" s="16" t="s">
        <v>225</v>
      </c>
      <c r="B2754" s="16">
        <v>120</v>
      </c>
      <c r="C2754" s="17">
        <v>31454</v>
      </c>
      <c r="L2754" s="17"/>
    </row>
    <row r="2755" spans="1:12" x14ac:dyDescent="0.25">
      <c r="A2755" s="16" t="s">
        <v>225</v>
      </c>
      <c r="B2755" s="16">
        <v>120</v>
      </c>
      <c r="C2755" s="17">
        <v>31435</v>
      </c>
      <c r="L2755" s="17"/>
    </row>
    <row r="2756" spans="1:12" x14ac:dyDescent="0.25">
      <c r="A2756" s="16" t="s">
        <v>225</v>
      </c>
      <c r="B2756" s="16">
        <v>128</v>
      </c>
      <c r="C2756" s="17">
        <v>31419</v>
      </c>
      <c r="L2756" s="17"/>
    </row>
    <row r="2757" spans="1:12" x14ac:dyDescent="0.25">
      <c r="A2757" s="16" t="s">
        <v>225</v>
      </c>
      <c r="B2757" s="16">
        <v>120</v>
      </c>
      <c r="C2757" s="17">
        <v>31413</v>
      </c>
      <c r="L2757" s="17"/>
    </row>
    <row r="2758" spans="1:12" x14ac:dyDescent="0.25">
      <c r="A2758" s="16" t="s">
        <v>225</v>
      </c>
      <c r="B2758" s="16">
        <v>144</v>
      </c>
      <c r="C2758" s="17">
        <v>31406</v>
      </c>
      <c r="L2758" s="17"/>
    </row>
    <row r="2759" spans="1:12" x14ac:dyDescent="0.25">
      <c r="A2759" s="16" t="s">
        <v>225</v>
      </c>
      <c r="B2759" s="16">
        <v>150</v>
      </c>
      <c r="C2759" s="17">
        <v>31402</v>
      </c>
      <c r="L2759" s="17"/>
    </row>
    <row r="2760" spans="1:12" x14ac:dyDescent="0.25">
      <c r="A2760" s="16" t="s">
        <v>225</v>
      </c>
      <c r="B2760" s="16">
        <v>120</v>
      </c>
      <c r="C2760" s="17">
        <v>31401</v>
      </c>
      <c r="L2760" s="17"/>
    </row>
    <row r="2761" spans="1:12" x14ac:dyDescent="0.25">
      <c r="A2761" s="16" t="s">
        <v>225</v>
      </c>
      <c r="B2761" s="16">
        <v>120</v>
      </c>
      <c r="C2761" s="17">
        <v>31399</v>
      </c>
      <c r="L2761" s="17"/>
    </row>
    <row r="2762" spans="1:12" x14ac:dyDescent="0.25">
      <c r="A2762" s="16" t="s">
        <v>225</v>
      </c>
      <c r="B2762" s="16">
        <v>100</v>
      </c>
      <c r="C2762" s="17">
        <v>31390</v>
      </c>
      <c r="L2762" s="17"/>
    </row>
    <row r="2763" spans="1:12" x14ac:dyDescent="0.25">
      <c r="A2763" s="16" t="s">
        <v>225</v>
      </c>
      <c r="B2763" s="16">
        <v>220</v>
      </c>
      <c r="C2763" s="17">
        <v>31352</v>
      </c>
      <c r="L2763" s="17"/>
    </row>
    <row r="2764" spans="1:12" x14ac:dyDescent="0.25">
      <c r="A2764" s="16" t="s">
        <v>225</v>
      </c>
      <c r="B2764" s="16">
        <v>294</v>
      </c>
      <c r="C2764" s="17">
        <v>31321</v>
      </c>
      <c r="L2764" s="17"/>
    </row>
    <row r="2765" spans="1:12" x14ac:dyDescent="0.25">
      <c r="A2765" s="16" t="s">
        <v>225</v>
      </c>
      <c r="B2765" s="16">
        <v>106</v>
      </c>
      <c r="C2765" s="17">
        <v>31321</v>
      </c>
      <c r="L2765" s="17"/>
    </row>
    <row r="2766" spans="1:12" x14ac:dyDescent="0.25">
      <c r="A2766" s="16" t="s">
        <v>225</v>
      </c>
      <c r="B2766" s="16">
        <v>180</v>
      </c>
      <c r="C2766" s="17">
        <v>31317</v>
      </c>
      <c r="L2766" s="17"/>
    </row>
    <row r="2767" spans="1:12" x14ac:dyDescent="0.25">
      <c r="A2767" s="16" t="s">
        <v>225</v>
      </c>
      <c r="B2767" s="16">
        <v>152</v>
      </c>
      <c r="C2767" s="17">
        <v>31315</v>
      </c>
      <c r="L2767" s="17"/>
    </row>
    <row r="2768" spans="1:12" x14ac:dyDescent="0.25">
      <c r="A2768" s="16" t="s">
        <v>225</v>
      </c>
      <c r="B2768" s="16">
        <v>120</v>
      </c>
      <c r="C2768" s="17">
        <v>31314</v>
      </c>
      <c r="L2768" s="17"/>
    </row>
    <row r="2769" spans="1:12" x14ac:dyDescent="0.25">
      <c r="A2769" s="16" t="s">
        <v>225</v>
      </c>
      <c r="B2769" s="16">
        <v>120</v>
      </c>
      <c r="C2769" s="17">
        <v>31313</v>
      </c>
      <c r="L2769" s="17"/>
    </row>
    <row r="2770" spans="1:12" x14ac:dyDescent="0.25">
      <c r="A2770" s="16" t="s">
        <v>225</v>
      </c>
      <c r="B2770" s="16">
        <v>120</v>
      </c>
      <c r="C2770" s="17">
        <v>31306</v>
      </c>
      <c r="L2770" s="17"/>
    </row>
    <row r="2771" spans="1:12" x14ac:dyDescent="0.25">
      <c r="A2771" s="16" t="s">
        <v>225</v>
      </c>
      <c r="B2771" s="16">
        <v>240</v>
      </c>
      <c r="C2771" s="17">
        <v>31281</v>
      </c>
      <c r="L2771" s="17"/>
    </row>
    <row r="2772" spans="1:12" x14ac:dyDescent="0.25">
      <c r="A2772" s="16" t="s">
        <v>225</v>
      </c>
      <c r="B2772" s="16">
        <v>74</v>
      </c>
      <c r="C2772" s="17">
        <v>31260</v>
      </c>
      <c r="L2772" s="17"/>
    </row>
    <row r="2773" spans="1:12" x14ac:dyDescent="0.25">
      <c r="A2773" s="16" t="s">
        <v>225</v>
      </c>
      <c r="B2773" s="16">
        <v>120</v>
      </c>
      <c r="C2773" s="17">
        <v>31245</v>
      </c>
      <c r="L2773" s="17"/>
    </row>
    <row r="2774" spans="1:12" x14ac:dyDescent="0.25">
      <c r="A2774" s="16" t="s">
        <v>225</v>
      </c>
      <c r="B2774" s="16">
        <v>120</v>
      </c>
      <c r="C2774" s="17">
        <v>31229</v>
      </c>
      <c r="L2774" s="17"/>
    </row>
    <row r="2775" spans="1:12" x14ac:dyDescent="0.25">
      <c r="A2775" s="16" t="s">
        <v>225</v>
      </c>
      <c r="B2775" s="16">
        <v>180</v>
      </c>
      <c r="C2775" s="17">
        <v>31229</v>
      </c>
      <c r="L2775" s="17"/>
    </row>
    <row r="2776" spans="1:12" x14ac:dyDescent="0.25">
      <c r="A2776" s="16" t="s">
        <v>225</v>
      </c>
      <c r="B2776" s="16">
        <v>35</v>
      </c>
      <c r="C2776" s="17">
        <v>31211</v>
      </c>
      <c r="L2776" s="17"/>
    </row>
    <row r="2777" spans="1:12" x14ac:dyDescent="0.25">
      <c r="A2777" s="16" t="s">
        <v>225</v>
      </c>
      <c r="B2777" s="16">
        <v>120</v>
      </c>
      <c r="C2777" s="17">
        <v>31211</v>
      </c>
      <c r="L2777" s="17"/>
    </row>
    <row r="2778" spans="1:12" x14ac:dyDescent="0.25">
      <c r="A2778" s="16" t="s">
        <v>225</v>
      </c>
      <c r="B2778" s="16">
        <v>170</v>
      </c>
      <c r="C2778" s="17">
        <v>31208</v>
      </c>
      <c r="L2778" s="17"/>
    </row>
    <row r="2779" spans="1:12" x14ac:dyDescent="0.25">
      <c r="A2779" s="16" t="s">
        <v>225</v>
      </c>
      <c r="B2779" s="16">
        <v>182</v>
      </c>
      <c r="C2779" s="17">
        <v>31160</v>
      </c>
      <c r="L2779" s="17"/>
    </row>
    <row r="2780" spans="1:12" x14ac:dyDescent="0.25">
      <c r="A2780" s="16" t="s">
        <v>225</v>
      </c>
      <c r="B2780" s="16">
        <v>120</v>
      </c>
      <c r="C2780" s="17">
        <v>31139</v>
      </c>
      <c r="L2780" s="17"/>
    </row>
    <row r="2781" spans="1:12" x14ac:dyDescent="0.25">
      <c r="A2781" s="16" t="s">
        <v>225</v>
      </c>
      <c r="B2781" s="16">
        <v>120</v>
      </c>
      <c r="C2781" s="17">
        <v>31126</v>
      </c>
      <c r="L2781" s="17"/>
    </row>
    <row r="2782" spans="1:12" x14ac:dyDescent="0.25">
      <c r="A2782" s="16" t="s">
        <v>225</v>
      </c>
      <c r="B2782" s="16">
        <v>180</v>
      </c>
      <c r="C2782" s="17">
        <v>31111</v>
      </c>
      <c r="L2782" s="17"/>
    </row>
    <row r="2783" spans="1:12" x14ac:dyDescent="0.25">
      <c r="A2783" s="16" t="s">
        <v>225</v>
      </c>
      <c r="B2783" s="16">
        <v>120</v>
      </c>
      <c r="C2783" s="17">
        <v>31106</v>
      </c>
      <c r="L2783" s="17"/>
    </row>
    <row r="2784" spans="1:12" x14ac:dyDescent="0.25">
      <c r="A2784" s="16" t="s">
        <v>225</v>
      </c>
      <c r="B2784" s="16">
        <v>154</v>
      </c>
      <c r="C2784" s="17">
        <v>31105</v>
      </c>
      <c r="L2784" s="17"/>
    </row>
    <row r="2785" spans="1:12" x14ac:dyDescent="0.25">
      <c r="A2785" s="16" t="s">
        <v>225</v>
      </c>
      <c r="B2785" s="16">
        <v>120</v>
      </c>
      <c r="C2785" s="17">
        <v>31085</v>
      </c>
      <c r="L2785" s="17"/>
    </row>
    <row r="2786" spans="1:12" x14ac:dyDescent="0.25">
      <c r="A2786" s="16" t="s">
        <v>225</v>
      </c>
      <c r="B2786" s="16">
        <v>120</v>
      </c>
      <c r="C2786" s="17">
        <v>31044</v>
      </c>
      <c r="L2786" s="17"/>
    </row>
    <row r="2787" spans="1:12" x14ac:dyDescent="0.25">
      <c r="A2787" s="16" t="s">
        <v>225</v>
      </c>
      <c r="B2787" s="16">
        <v>120</v>
      </c>
      <c r="C2787" s="17">
        <v>31044</v>
      </c>
      <c r="L2787" s="17"/>
    </row>
    <row r="2788" spans="1:12" x14ac:dyDescent="0.25">
      <c r="A2788" s="16" t="s">
        <v>225</v>
      </c>
      <c r="B2788" s="16">
        <v>120</v>
      </c>
      <c r="C2788" s="17">
        <v>31037</v>
      </c>
      <c r="L2788" s="17"/>
    </row>
    <row r="2789" spans="1:12" x14ac:dyDescent="0.25">
      <c r="A2789" s="16" t="s">
        <v>225</v>
      </c>
      <c r="B2789" s="16">
        <v>160</v>
      </c>
      <c r="C2789" s="17">
        <v>31029</v>
      </c>
      <c r="L2789" s="17"/>
    </row>
    <row r="2790" spans="1:12" x14ac:dyDescent="0.25">
      <c r="A2790" s="16" t="s">
        <v>225</v>
      </c>
      <c r="B2790" s="16">
        <v>120</v>
      </c>
      <c r="C2790" s="17">
        <v>31019</v>
      </c>
      <c r="L2790" s="17"/>
    </row>
    <row r="2791" spans="1:12" x14ac:dyDescent="0.25">
      <c r="A2791" s="16" t="s">
        <v>225</v>
      </c>
      <c r="B2791" s="16">
        <v>160</v>
      </c>
      <c r="C2791" s="17">
        <v>31017</v>
      </c>
      <c r="L2791" s="17"/>
    </row>
    <row r="2792" spans="1:12" x14ac:dyDescent="0.25">
      <c r="A2792" s="16" t="s">
        <v>225</v>
      </c>
      <c r="B2792" s="16">
        <v>102</v>
      </c>
      <c r="C2792" s="17">
        <v>30994</v>
      </c>
      <c r="L2792" s="17"/>
    </row>
    <row r="2793" spans="1:12" x14ac:dyDescent="0.25">
      <c r="A2793" s="16" t="s">
        <v>225</v>
      </c>
      <c r="B2793" s="16">
        <v>101</v>
      </c>
      <c r="C2793" s="17">
        <v>30993</v>
      </c>
      <c r="L2793" s="17"/>
    </row>
    <row r="2794" spans="1:12" x14ac:dyDescent="0.25">
      <c r="A2794" s="16" t="s">
        <v>225</v>
      </c>
      <c r="B2794" s="16">
        <v>120</v>
      </c>
      <c r="C2794" s="17">
        <v>30992</v>
      </c>
      <c r="L2794" s="17"/>
    </row>
    <row r="2795" spans="1:12" x14ac:dyDescent="0.25">
      <c r="A2795" s="16" t="s">
        <v>225</v>
      </c>
      <c r="B2795" s="16">
        <v>118</v>
      </c>
      <c r="C2795" s="17">
        <v>30987</v>
      </c>
      <c r="L2795" s="17"/>
    </row>
    <row r="2796" spans="1:12" x14ac:dyDescent="0.25">
      <c r="A2796" s="16" t="s">
        <v>225</v>
      </c>
      <c r="B2796" s="16">
        <v>150</v>
      </c>
      <c r="C2796" s="17">
        <v>30987</v>
      </c>
      <c r="L2796" s="17"/>
    </row>
    <row r="2797" spans="1:12" x14ac:dyDescent="0.25">
      <c r="A2797" s="16" t="s">
        <v>225</v>
      </c>
      <c r="B2797" s="16">
        <v>120</v>
      </c>
      <c r="C2797" s="17">
        <v>30987</v>
      </c>
      <c r="L2797" s="17"/>
    </row>
    <row r="2798" spans="1:12" x14ac:dyDescent="0.25">
      <c r="A2798" s="16" t="s">
        <v>225</v>
      </c>
      <c r="B2798" s="16">
        <v>180</v>
      </c>
      <c r="C2798" s="17">
        <v>30973</v>
      </c>
      <c r="L2798" s="17"/>
    </row>
    <row r="2799" spans="1:12" x14ac:dyDescent="0.25">
      <c r="A2799" s="16" t="s">
        <v>225</v>
      </c>
      <c r="B2799" s="16">
        <v>120</v>
      </c>
      <c r="C2799" s="17">
        <v>30967</v>
      </c>
      <c r="L2799" s="17"/>
    </row>
    <row r="2800" spans="1:12" x14ac:dyDescent="0.25">
      <c r="A2800" s="16" t="s">
        <v>225</v>
      </c>
      <c r="B2800" s="16">
        <v>159</v>
      </c>
      <c r="C2800" s="17">
        <v>30961</v>
      </c>
      <c r="L2800" s="17"/>
    </row>
    <row r="2801" spans="1:12" x14ac:dyDescent="0.25">
      <c r="A2801" s="16" t="s">
        <v>225</v>
      </c>
      <c r="B2801" s="16">
        <v>64</v>
      </c>
      <c r="C2801" s="17">
        <v>30949</v>
      </c>
      <c r="L2801" s="17"/>
    </row>
    <row r="2802" spans="1:12" x14ac:dyDescent="0.25">
      <c r="A2802" s="16" t="s">
        <v>225</v>
      </c>
      <c r="B2802" s="16">
        <v>240</v>
      </c>
      <c r="C2802" s="17">
        <v>30946</v>
      </c>
      <c r="L2802" s="17"/>
    </row>
    <row r="2803" spans="1:12" x14ac:dyDescent="0.25">
      <c r="A2803" s="16" t="s">
        <v>225</v>
      </c>
      <c r="B2803" s="16">
        <v>120</v>
      </c>
      <c r="C2803" s="17">
        <v>30945</v>
      </c>
      <c r="L2803" s="17"/>
    </row>
    <row r="2804" spans="1:12" x14ac:dyDescent="0.25">
      <c r="A2804" s="16" t="s">
        <v>225</v>
      </c>
      <c r="B2804" s="16">
        <v>180</v>
      </c>
      <c r="C2804" s="17">
        <v>30943</v>
      </c>
      <c r="L2804" s="17"/>
    </row>
    <row r="2805" spans="1:12" x14ac:dyDescent="0.25">
      <c r="A2805" s="16" t="s">
        <v>225</v>
      </c>
      <c r="B2805" s="16">
        <v>120</v>
      </c>
      <c r="C2805" s="17">
        <v>30931</v>
      </c>
      <c r="L2805" s="17"/>
    </row>
    <row r="2806" spans="1:12" x14ac:dyDescent="0.25">
      <c r="A2806" s="16" t="s">
        <v>225</v>
      </c>
      <c r="B2806" s="16">
        <v>120</v>
      </c>
      <c r="C2806" s="17">
        <v>30926</v>
      </c>
      <c r="L2806" s="17"/>
    </row>
    <row r="2807" spans="1:12" x14ac:dyDescent="0.25">
      <c r="A2807" s="16" t="s">
        <v>225</v>
      </c>
      <c r="B2807" s="16">
        <v>120</v>
      </c>
      <c r="C2807" s="17">
        <v>30926</v>
      </c>
      <c r="L2807" s="17"/>
    </row>
    <row r="2808" spans="1:12" x14ac:dyDescent="0.25">
      <c r="A2808" s="16" t="s">
        <v>225</v>
      </c>
      <c r="B2808" s="16">
        <v>120</v>
      </c>
      <c r="C2808" s="17">
        <v>30890</v>
      </c>
      <c r="L2808" s="17"/>
    </row>
    <row r="2809" spans="1:12" x14ac:dyDescent="0.25">
      <c r="A2809" s="16" t="s">
        <v>225</v>
      </c>
      <c r="B2809" s="16">
        <v>120</v>
      </c>
      <c r="C2809" s="17">
        <v>30879</v>
      </c>
      <c r="L2809" s="17"/>
    </row>
    <row r="2810" spans="1:12" x14ac:dyDescent="0.25">
      <c r="A2810" s="16" t="s">
        <v>225</v>
      </c>
      <c r="B2810" s="16">
        <v>80</v>
      </c>
      <c r="C2810" s="17">
        <v>30837</v>
      </c>
      <c r="L2810" s="17"/>
    </row>
    <row r="2811" spans="1:12" x14ac:dyDescent="0.25">
      <c r="A2811" s="16" t="s">
        <v>225</v>
      </c>
      <c r="B2811" s="16">
        <v>180</v>
      </c>
      <c r="C2811" s="17">
        <v>30833</v>
      </c>
      <c r="L2811" s="17"/>
    </row>
    <row r="2812" spans="1:12" x14ac:dyDescent="0.25">
      <c r="A2812" s="16" t="s">
        <v>225</v>
      </c>
      <c r="B2812" s="16">
        <v>117</v>
      </c>
      <c r="C2812" s="17">
        <v>30824</v>
      </c>
      <c r="L2812" s="17"/>
    </row>
    <row r="2813" spans="1:12" x14ac:dyDescent="0.25">
      <c r="A2813" s="16" t="s">
        <v>225</v>
      </c>
      <c r="B2813" s="16">
        <v>120</v>
      </c>
      <c r="C2813" s="17">
        <v>30803</v>
      </c>
      <c r="L2813" s="17"/>
    </row>
    <row r="2814" spans="1:12" x14ac:dyDescent="0.25">
      <c r="A2814" s="16" t="s">
        <v>225</v>
      </c>
      <c r="B2814" s="16">
        <v>120</v>
      </c>
      <c r="C2814" s="17">
        <v>30791</v>
      </c>
      <c r="L2814" s="17"/>
    </row>
    <row r="2815" spans="1:12" x14ac:dyDescent="0.25">
      <c r="A2815" s="16" t="s">
        <v>225</v>
      </c>
      <c r="B2815" s="16">
        <v>120</v>
      </c>
      <c r="C2815" s="17">
        <v>30785</v>
      </c>
      <c r="L2815" s="17"/>
    </row>
    <row r="2816" spans="1:12" x14ac:dyDescent="0.25">
      <c r="A2816" s="16" t="s">
        <v>225</v>
      </c>
      <c r="B2816" s="16">
        <v>120</v>
      </c>
      <c r="C2816" s="17">
        <v>30754</v>
      </c>
      <c r="L2816" s="17"/>
    </row>
    <row r="2817" spans="1:12" x14ac:dyDescent="0.25">
      <c r="A2817" s="16" t="s">
        <v>225</v>
      </c>
      <c r="B2817" s="16">
        <v>99</v>
      </c>
      <c r="C2817" s="17">
        <v>30742</v>
      </c>
      <c r="L2817" s="17"/>
    </row>
    <row r="2818" spans="1:12" x14ac:dyDescent="0.25">
      <c r="A2818" s="16" t="s">
        <v>225</v>
      </c>
      <c r="B2818" s="16">
        <v>60</v>
      </c>
      <c r="C2818" s="17">
        <v>30720</v>
      </c>
      <c r="L2818" s="17"/>
    </row>
    <row r="2819" spans="1:12" x14ac:dyDescent="0.25">
      <c r="A2819" s="16" t="s">
        <v>225</v>
      </c>
      <c r="B2819" s="16">
        <v>155</v>
      </c>
      <c r="C2819" s="17">
        <v>30713</v>
      </c>
      <c r="L2819" s="17"/>
    </row>
    <row r="2820" spans="1:12" x14ac:dyDescent="0.25">
      <c r="A2820" s="16" t="s">
        <v>225</v>
      </c>
      <c r="B2820" s="16">
        <v>120</v>
      </c>
      <c r="C2820" s="17">
        <v>30708</v>
      </c>
      <c r="L2820" s="17"/>
    </row>
    <row r="2821" spans="1:12" x14ac:dyDescent="0.25">
      <c r="A2821" s="16" t="s">
        <v>225</v>
      </c>
      <c r="B2821" s="16">
        <v>180</v>
      </c>
      <c r="C2821" s="17">
        <v>30698</v>
      </c>
      <c r="L2821" s="17"/>
    </row>
    <row r="2822" spans="1:12" x14ac:dyDescent="0.25">
      <c r="A2822" s="16" t="s">
        <v>225</v>
      </c>
      <c r="B2822" s="16">
        <v>178</v>
      </c>
      <c r="C2822" s="17">
        <v>30686</v>
      </c>
      <c r="L2822" s="17"/>
    </row>
    <row r="2823" spans="1:12" x14ac:dyDescent="0.25">
      <c r="A2823" s="16" t="s">
        <v>225</v>
      </c>
      <c r="B2823" s="16">
        <v>120</v>
      </c>
      <c r="C2823" s="17">
        <v>30684</v>
      </c>
      <c r="L2823" s="17"/>
    </row>
    <row r="2824" spans="1:12" x14ac:dyDescent="0.25">
      <c r="A2824" s="16" t="s">
        <v>225</v>
      </c>
      <c r="B2824" s="16">
        <v>157</v>
      </c>
      <c r="C2824" s="17">
        <v>30682</v>
      </c>
      <c r="L2824" s="17"/>
    </row>
    <row r="2825" spans="1:12" x14ac:dyDescent="0.25">
      <c r="A2825" s="16" t="s">
        <v>225</v>
      </c>
      <c r="B2825" s="16">
        <v>150</v>
      </c>
      <c r="C2825" s="17">
        <v>30680</v>
      </c>
      <c r="L2825" s="17"/>
    </row>
    <row r="2826" spans="1:12" x14ac:dyDescent="0.25">
      <c r="A2826" s="16" t="s">
        <v>225</v>
      </c>
      <c r="B2826" s="16">
        <v>120</v>
      </c>
      <c r="C2826" s="17">
        <v>30679</v>
      </c>
      <c r="L2826" s="17"/>
    </row>
    <row r="2827" spans="1:12" x14ac:dyDescent="0.25">
      <c r="A2827" s="16" t="s">
        <v>225</v>
      </c>
      <c r="B2827" s="16">
        <v>120</v>
      </c>
      <c r="C2827" s="17">
        <v>30664</v>
      </c>
      <c r="L2827" s="17"/>
    </row>
    <row r="2828" spans="1:12" x14ac:dyDescent="0.25">
      <c r="A2828" s="16" t="s">
        <v>225</v>
      </c>
      <c r="B2828" s="16">
        <v>237</v>
      </c>
      <c r="C2828" s="17">
        <v>30596</v>
      </c>
      <c r="L2828" s="17"/>
    </row>
    <row r="2829" spans="1:12" x14ac:dyDescent="0.25">
      <c r="A2829" s="16" t="s">
        <v>225</v>
      </c>
      <c r="B2829" s="16">
        <v>120</v>
      </c>
      <c r="C2829" s="17">
        <v>30578</v>
      </c>
      <c r="L2829" s="17"/>
    </row>
    <row r="2830" spans="1:12" x14ac:dyDescent="0.25">
      <c r="A2830" s="16" t="s">
        <v>225</v>
      </c>
      <c r="B2830" s="16">
        <v>180</v>
      </c>
      <c r="C2830" s="17">
        <v>30571</v>
      </c>
      <c r="L2830" s="17"/>
    </row>
    <row r="2831" spans="1:12" x14ac:dyDescent="0.25">
      <c r="A2831" s="16" t="s">
        <v>225</v>
      </c>
      <c r="B2831" s="16">
        <v>120</v>
      </c>
      <c r="C2831" s="17">
        <v>30561</v>
      </c>
      <c r="L2831" s="17"/>
    </row>
    <row r="2832" spans="1:12" x14ac:dyDescent="0.25">
      <c r="A2832" s="16" t="s">
        <v>225</v>
      </c>
      <c r="B2832" s="16">
        <v>120</v>
      </c>
      <c r="C2832" s="17">
        <v>30551</v>
      </c>
      <c r="L2832" s="17"/>
    </row>
    <row r="2833" spans="1:12" x14ac:dyDescent="0.25">
      <c r="A2833" s="16" t="s">
        <v>225</v>
      </c>
      <c r="B2833" s="16">
        <v>82</v>
      </c>
      <c r="C2833" s="17">
        <v>30548</v>
      </c>
      <c r="L2833" s="17"/>
    </row>
    <row r="2834" spans="1:12" x14ac:dyDescent="0.25">
      <c r="A2834" s="16" t="s">
        <v>225</v>
      </c>
      <c r="B2834" s="16">
        <v>180</v>
      </c>
      <c r="C2834" s="17">
        <v>30503</v>
      </c>
      <c r="L2834" s="17"/>
    </row>
    <row r="2835" spans="1:12" x14ac:dyDescent="0.25">
      <c r="A2835" s="16" t="s">
        <v>225</v>
      </c>
      <c r="B2835" s="16">
        <v>120</v>
      </c>
      <c r="C2835" s="17">
        <v>30498</v>
      </c>
      <c r="L2835" s="17"/>
    </row>
    <row r="2836" spans="1:12" x14ac:dyDescent="0.25">
      <c r="A2836" s="16" t="s">
        <v>225</v>
      </c>
      <c r="B2836" s="16">
        <v>180</v>
      </c>
      <c r="C2836" s="17">
        <v>30498</v>
      </c>
      <c r="L2836" s="17"/>
    </row>
    <row r="2837" spans="1:12" x14ac:dyDescent="0.25">
      <c r="A2837" s="16" t="s">
        <v>225</v>
      </c>
      <c r="B2837" s="16">
        <v>120</v>
      </c>
      <c r="C2837" s="17">
        <v>30482</v>
      </c>
      <c r="L2837" s="17"/>
    </row>
    <row r="2838" spans="1:12" x14ac:dyDescent="0.25">
      <c r="A2838" s="16" t="s">
        <v>225</v>
      </c>
      <c r="B2838" s="16">
        <v>120</v>
      </c>
      <c r="C2838" s="17">
        <v>30481</v>
      </c>
      <c r="L2838" s="17"/>
    </row>
    <row r="2839" spans="1:12" x14ac:dyDescent="0.25">
      <c r="A2839" s="16" t="s">
        <v>225</v>
      </c>
      <c r="B2839" s="16">
        <v>120</v>
      </c>
      <c r="C2839" s="17">
        <v>30468</v>
      </c>
      <c r="L2839" s="17"/>
    </row>
    <row r="2840" spans="1:12" x14ac:dyDescent="0.25">
      <c r="A2840" s="16" t="s">
        <v>225</v>
      </c>
      <c r="B2840" s="16">
        <v>120</v>
      </c>
      <c r="C2840" s="17">
        <v>30468</v>
      </c>
      <c r="L2840" s="17"/>
    </row>
    <row r="2841" spans="1:12" x14ac:dyDescent="0.25">
      <c r="A2841" s="16" t="s">
        <v>225</v>
      </c>
      <c r="B2841" s="16">
        <v>120</v>
      </c>
      <c r="C2841" s="17">
        <v>30420</v>
      </c>
      <c r="L2841" s="17"/>
    </row>
    <row r="2842" spans="1:12" x14ac:dyDescent="0.25">
      <c r="A2842" s="16" t="s">
        <v>225</v>
      </c>
      <c r="B2842" s="16">
        <v>180</v>
      </c>
      <c r="C2842" s="17">
        <v>30396</v>
      </c>
      <c r="L2842" s="17"/>
    </row>
    <row r="2843" spans="1:12" x14ac:dyDescent="0.25">
      <c r="A2843" s="16" t="s">
        <v>225</v>
      </c>
      <c r="B2843" s="16">
        <v>100</v>
      </c>
      <c r="C2843" s="17">
        <v>30376</v>
      </c>
      <c r="L2843" s="17"/>
    </row>
    <row r="2844" spans="1:12" x14ac:dyDescent="0.25">
      <c r="A2844" s="16" t="s">
        <v>225</v>
      </c>
      <c r="B2844" s="16">
        <v>120</v>
      </c>
      <c r="C2844" s="17">
        <v>30354</v>
      </c>
      <c r="L2844" s="17"/>
    </row>
    <row r="2845" spans="1:12" x14ac:dyDescent="0.25">
      <c r="A2845" s="16" t="s">
        <v>225</v>
      </c>
      <c r="B2845" s="16">
        <v>120</v>
      </c>
      <c r="C2845" s="17">
        <v>30330</v>
      </c>
      <c r="L2845" s="17"/>
    </row>
    <row r="2846" spans="1:12" x14ac:dyDescent="0.25">
      <c r="A2846" s="16" t="s">
        <v>225</v>
      </c>
      <c r="B2846" s="16">
        <v>120</v>
      </c>
      <c r="C2846" s="17">
        <v>30295</v>
      </c>
      <c r="L2846" s="17"/>
    </row>
    <row r="2847" spans="1:12" x14ac:dyDescent="0.25">
      <c r="A2847" s="16" t="s">
        <v>225</v>
      </c>
      <c r="B2847" s="16">
        <v>180</v>
      </c>
      <c r="C2847" s="17">
        <v>30292</v>
      </c>
      <c r="L2847" s="17"/>
    </row>
    <row r="2848" spans="1:12" x14ac:dyDescent="0.25">
      <c r="A2848" s="16" t="s">
        <v>225</v>
      </c>
      <c r="B2848" s="16">
        <v>120</v>
      </c>
      <c r="C2848" s="17">
        <v>30246</v>
      </c>
      <c r="L2848" s="17"/>
    </row>
    <row r="2849" spans="1:12" x14ac:dyDescent="0.25">
      <c r="A2849" s="16" t="s">
        <v>225</v>
      </c>
      <c r="B2849" s="16">
        <v>176</v>
      </c>
      <c r="C2849" s="17">
        <v>30225</v>
      </c>
      <c r="L2849" s="17"/>
    </row>
    <row r="2850" spans="1:12" x14ac:dyDescent="0.25">
      <c r="A2850" s="16" t="s">
        <v>225</v>
      </c>
      <c r="B2850" s="16">
        <v>150</v>
      </c>
      <c r="C2850" s="17">
        <v>30225</v>
      </c>
      <c r="L2850" s="17"/>
    </row>
    <row r="2851" spans="1:12" x14ac:dyDescent="0.25">
      <c r="A2851" s="16" t="s">
        <v>225</v>
      </c>
      <c r="B2851" s="16">
        <v>120</v>
      </c>
      <c r="C2851" s="17">
        <v>30216</v>
      </c>
      <c r="L2851" s="17"/>
    </row>
    <row r="2852" spans="1:12" x14ac:dyDescent="0.25">
      <c r="A2852" s="16" t="s">
        <v>225</v>
      </c>
      <c r="B2852" s="16">
        <v>120</v>
      </c>
      <c r="C2852" s="17">
        <v>30211</v>
      </c>
      <c r="L2852" s="17"/>
    </row>
    <row r="2853" spans="1:12" x14ac:dyDescent="0.25">
      <c r="A2853" s="16" t="s">
        <v>225</v>
      </c>
      <c r="B2853" s="16">
        <v>120</v>
      </c>
      <c r="C2853" s="17">
        <v>30204</v>
      </c>
      <c r="L2853" s="17"/>
    </row>
    <row r="2854" spans="1:12" x14ac:dyDescent="0.25">
      <c r="A2854" s="16" t="s">
        <v>225</v>
      </c>
      <c r="B2854" s="16">
        <v>120</v>
      </c>
      <c r="C2854" s="17">
        <v>30180</v>
      </c>
      <c r="L2854" s="17"/>
    </row>
    <row r="2855" spans="1:12" x14ac:dyDescent="0.25">
      <c r="A2855" s="16" t="s">
        <v>225</v>
      </c>
      <c r="B2855" s="16">
        <v>180</v>
      </c>
      <c r="C2855" s="17">
        <v>30151</v>
      </c>
      <c r="L2855" s="17"/>
    </row>
    <row r="2856" spans="1:12" x14ac:dyDescent="0.25">
      <c r="A2856" s="16" t="s">
        <v>225</v>
      </c>
      <c r="B2856" s="16">
        <v>120</v>
      </c>
      <c r="C2856" s="17">
        <v>30148</v>
      </c>
      <c r="L2856" s="17"/>
    </row>
    <row r="2857" spans="1:12" x14ac:dyDescent="0.25">
      <c r="A2857" s="16" t="s">
        <v>225</v>
      </c>
      <c r="B2857" s="16">
        <v>90</v>
      </c>
      <c r="C2857" s="17">
        <v>30147</v>
      </c>
      <c r="L2857" s="17"/>
    </row>
    <row r="2858" spans="1:12" x14ac:dyDescent="0.25">
      <c r="A2858" s="16" t="s">
        <v>225</v>
      </c>
      <c r="B2858" s="16">
        <v>140</v>
      </c>
      <c r="C2858" s="17">
        <v>30103</v>
      </c>
      <c r="L2858" s="17"/>
    </row>
    <row r="2859" spans="1:12" x14ac:dyDescent="0.25">
      <c r="A2859" s="16" t="s">
        <v>225</v>
      </c>
      <c r="B2859" s="16">
        <v>45</v>
      </c>
      <c r="C2859" s="17">
        <v>30103</v>
      </c>
      <c r="L2859" s="17"/>
    </row>
    <row r="2860" spans="1:12" x14ac:dyDescent="0.25">
      <c r="A2860" s="16" t="s">
        <v>225</v>
      </c>
      <c r="B2860" s="16">
        <v>159</v>
      </c>
      <c r="C2860" s="17">
        <v>30103</v>
      </c>
      <c r="L2860" s="17"/>
    </row>
    <row r="2861" spans="1:12" x14ac:dyDescent="0.25">
      <c r="A2861" s="16" t="s">
        <v>225</v>
      </c>
      <c r="B2861" s="16">
        <v>79</v>
      </c>
      <c r="C2861" s="17">
        <v>30103</v>
      </c>
      <c r="L2861" s="17"/>
    </row>
    <row r="2862" spans="1:12" x14ac:dyDescent="0.25">
      <c r="A2862" s="16" t="s">
        <v>225</v>
      </c>
      <c r="B2862" s="16">
        <v>147</v>
      </c>
      <c r="C2862" s="17">
        <v>30103</v>
      </c>
      <c r="L2862" s="17"/>
    </row>
    <row r="2863" spans="1:12" x14ac:dyDescent="0.25">
      <c r="A2863" s="16" t="s">
        <v>225</v>
      </c>
      <c r="B2863" s="16">
        <v>69</v>
      </c>
      <c r="C2863" s="17">
        <v>30103</v>
      </c>
      <c r="L2863" s="17"/>
    </row>
    <row r="2864" spans="1:12" x14ac:dyDescent="0.25">
      <c r="A2864" s="16" t="s">
        <v>225</v>
      </c>
      <c r="B2864" s="16">
        <v>99</v>
      </c>
      <c r="C2864" s="17">
        <v>30103</v>
      </c>
      <c r="L2864" s="17"/>
    </row>
    <row r="2865" spans="1:12" x14ac:dyDescent="0.25">
      <c r="A2865" s="16" t="s">
        <v>225</v>
      </c>
      <c r="B2865" s="16">
        <v>99</v>
      </c>
      <c r="C2865" s="17">
        <v>30103</v>
      </c>
      <c r="L2865" s="17"/>
    </row>
    <row r="2866" spans="1:12" x14ac:dyDescent="0.25">
      <c r="A2866" s="16" t="s">
        <v>225</v>
      </c>
      <c r="B2866" s="16">
        <v>107</v>
      </c>
      <c r="C2866" s="17">
        <v>30103</v>
      </c>
      <c r="L2866" s="17"/>
    </row>
    <row r="2867" spans="1:12" x14ac:dyDescent="0.25">
      <c r="A2867" s="16" t="s">
        <v>225</v>
      </c>
      <c r="B2867" s="16">
        <v>56</v>
      </c>
      <c r="C2867" s="17">
        <v>30103</v>
      </c>
      <c r="L2867" s="17"/>
    </row>
    <row r="2868" spans="1:12" x14ac:dyDescent="0.25">
      <c r="A2868" s="16" t="s">
        <v>225</v>
      </c>
      <c r="B2868" s="16">
        <v>120</v>
      </c>
      <c r="C2868" s="17">
        <v>30097</v>
      </c>
      <c r="L2868" s="17"/>
    </row>
    <row r="2869" spans="1:12" x14ac:dyDescent="0.25">
      <c r="A2869" s="16" t="s">
        <v>225</v>
      </c>
      <c r="B2869" s="16">
        <v>60</v>
      </c>
      <c r="C2869" s="17">
        <v>30063</v>
      </c>
      <c r="L2869" s="17"/>
    </row>
    <row r="2870" spans="1:12" x14ac:dyDescent="0.25">
      <c r="A2870" s="16" t="s">
        <v>225</v>
      </c>
      <c r="B2870" s="16">
        <v>132</v>
      </c>
      <c r="C2870" s="17">
        <v>30042</v>
      </c>
      <c r="L2870" s="17"/>
    </row>
    <row r="2871" spans="1:12" x14ac:dyDescent="0.25">
      <c r="A2871" s="16" t="s">
        <v>225</v>
      </c>
      <c r="B2871" s="16">
        <v>99</v>
      </c>
      <c r="C2871" s="17">
        <v>30026</v>
      </c>
      <c r="L2871" s="17"/>
    </row>
    <row r="2872" spans="1:12" x14ac:dyDescent="0.25">
      <c r="A2872" s="16" t="s">
        <v>225</v>
      </c>
      <c r="B2872" s="16">
        <v>120</v>
      </c>
      <c r="C2872" s="17">
        <v>30015</v>
      </c>
      <c r="L2872" s="17"/>
    </row>
    <row r="2873" spans="1:12" x14ac:dyDescent="0.25">
      <c r="A2873" s="16" t="s">
        <v>225</v>
      </c>
      <c r="B2873" s="16">
        <v>139</v>
      </c>
      <c r="C2873" s="17">
        <v>29983</v>
      </c>
      <c r="L2873" s="17"/>
    </row>
    <row r="2874" spans="1:12" x14ac:dyDescent="0.25">
      <c r="A2874" s="16" t="s">
        <v>225</v>
      </c>
      <c r="B2874" s="16">
        <v>110</v>
      </c>
      <c r="C2874" s="17">
        <v>29962</v>
      </c>
      <c r="L2874" s="17"/>
    </row>
    <row r="2875" spans="1:12" x14ac:dyDescent="0.25">
      <c r="A2875" s="16" t="s">
        <v>225</v>
      </c>
      <c r="B2875" s="16">
        <v>106</v>
      </c>
      <c r="C2875" s="17">
        <v>29909</v>
      </c>
      <c r="L2875" s="17"/>
    </row>
    <row r="2876" spans="1:12" x14ac:dyDescent="0.25">
      <c r="A2876" s="16" t="s">
        <v>225</v>
      </c>
      <c r="B2876" s="16">
        <v>120</v>
      </c>
      <c r="C2876" s="17">
        <v>29892</v>
      </c>
      <c r="L2876" s="17"/>
    </row>
    <row r="2877" spans="1:12" x14ac:dyDescent="0.25">
      <c r="A2877" s="16" t="s">
        <v>225</v>
      </c>
      <c r="B2877" s="16">
        <v>60</v>
      </c>
      <c r="C2877" s="17">
        <v>29875</v>
      </c>
      <c r="L2877" s="17"/>
    </row>
    <row r="2878" spans="1:12" x14ac:dyDescent="0.25">
      <c r="A2878" s="16" t="s">
        <v>225</v>
      </c>
      <c r="B2878" s="16">
        <v>120</v>
      </c>
      <c r="C2878" s="17">
        <v>29857</v>
      </c>
      <c r="L2878" s="17"/>
    </row>
    <row r="2879" spans="1:12" x14ac:dyDescent="0.25">
      <c r="A2879" s="16" t="s">
        <v>225</v>
      </c>
      <c r="B2879" s="16">
        <v>120</v>
      </c>
      <c r="C2879" s="17">
        <v>29844</v>
      </c>
      <c r="L2879" s="17"/>
    </row>
    <row r="2880" spans="1:12" x14ac:dyDescent="0.25">
      <c r="A2880" s="16" t="s">
        <v>225</v>
      </c>
      <c r="B2880" s="16">
        <v>120</v>
      </c>
      <c r="C2880" s="17">
        <v>29810</v>
      </c>
      <c r="L2880" s="17"/>
    </row>
    <row r="2881" spans="1:12" x14ac:dyDescent="0.25">
      <c r="A2881" s="16" t="s">
        <v>225</v>
      </c>
      <c r="B2881" s="16">
        <v>120</v>
      </c>
      <c r="C2881" s="17">
        <v>29799</v>
      </c>
      <c r="L2881" s="17"/>
    </row>
    <row r="2882" spans="1:12" x14ac:dyDescent="0.25">
      <c r="A2882" s="16" t="s">
        <v>225</v>
      </c>
      <c r="B2882" s="16">
        <v>299</v>
      </c>
      <c r="C2882" s="17">
        <v>29799</v>
      </c>
      <c r="L2882" s="17"/>
    </row>
    <row r="2883" spans="1:12" x14ac:dyDescent="0.25">
      <c r="A2883" s="16" t="s">
        <v>225</v>
      </c>
      <c r="B2883" s="16">
        <v>87</v>
      </c>
      <c r="C2883" s="17">
        <v>29799</v>
      </c>
      <c r="L2883" s="17"/>
    </row>
    <row r="2884" spans="1:12" x14ac:dyDescent="0.25">
      <c r="A2884" s="16" t="s">
        <v>225</v>
      </c>
      <c r="B2884" s="16">
        <v>180</v>
      </c>
      <c r="C2884" s="17">
        <v>29799</v>
      </c>
      <c r="L2884" s="17"/>
    </row>
    <row r="2885" spans="1:12" x14ac:dyDescent="0.25">
      <c r="A2885" s="16" t="s">
        <v>225</v>
      </c>
      <c r="B2885" s="16">
        <v>107</v>
      </c>
      <c r="C2885" s="17">
        <v>29794</v>
      </c>
      <c r="L2885" s="17"/>
    </row>
    <row r="2886" spans="1:12" x14ac:dyDescent="0.25">
      <c r="A2886" s="16" t="s">
        <v>225</v>
      </c>
      <c r="B2886" s="16">
        <v>120</v>
      </c>
      <c r="C2886" s="17">
        <v>29713</v>
      </c>
      <c r="L2886" s="17"/>
    </row>
    <row r="2887" spans="1:12" x14ac:dyDescent="0.25">
      <c r="A2887" s="16" t="s">
        <v>225</v>
      </c>
      <c r="B2887" s="16">
        <v>60</v>
      </c>
      <c r="C2887" s="17">
        <v>29705</v>
      </c>
      <c r="L2887" s="17"/>
    </row>
    <row r="2888" spans="1:12" x14ac:dyDescent="0.25">
      <c r="A2888" s="16" t="s">
        <v>225</v>
      </c>
      <c r="B2888" s="16">
        <v>107</v>
      </c>
      <c r="C2888" s="17">
        <v>29662</v>
      </c>
      <c r="L2888" s="17"/>
    </row>
    <row r="2889" spans="1:12" x14ac:dyDescent="0.25">
      <c r="A2889" s="16" t="s">
        <v>225</v>
      </c>
      <c r="B2889" s="16">
        <v>105</v>
      </c>
      <c r="C2889" s="17">
        <v>29637</v>
      </c>
      <c r="L2889" s="17"/>
    </row>
    <row r="2890" spans="1:12" x14ac:dyDescent="0.25">
      <c r="A2890" s="16" t="s">
        <v>225</v>
      </c>
      <c r="B2890" s="16">
        <v>59</v>
      </c>
      <c r="C2890" s="17">
        <v>29602</v>
      </c>
      <c r="L2890" s="17"/>
    </row>
    <row r="2891" spans="1:12" x14ac:dyDescent="0.25">
      <c r="A2891" s="16" t="s">
        <v>225</v>
      </c>
      <c r="B2891" s="16">
        <v>120</v>
      </c>
      <c r="C2891" s="17">
        <v>29587</v>
      </c>
      <c r="L2891" s="17"/>
    </row>
    <row r="2892" spans="1:12" x14ac:dyDescent="0.25">
      <c r="A2892" s="16" t="s">
        <v>225</v>
      </c>
      <c r="B2892" s="16">
        <v>120</v>
      </c>
      <c r="C2892" s="17">
        <v>29587</v>
      </c>
      <c r="L2892" s="17"/>
    </row>
    <row r="2893" spans="1:12" x14ac:dyDescent="0.25">
      <c r="A2893" s="16" t="s">
        <v>225</v>
      </c>
      <c r="B2893" s="16">
        <v>80</v>
      </c>
      <c r="C2893" s="17">
        <v>29549</v>
      </c>
      <c r="L2893" s="17"/>
    </row>
    <row r="2894" spans="1:12" x14ac:dyDescent="0.25">
      <c r="A2894" s="16" t="s">
        <v>225</v>
      </c>
      <c r="B2894" s="16">
        <v>116</v>
      </c>
      <c r="C2894" s="17">
        <v>29495</v>
      </c>
      <c r="L2894" s="17"/>
    </row>
    <row r="2895" spans="1:12" x14ac:dyDescent="0.25">
      <c r="A2895" s="16" t="s">
        <v>225</v>
      </c>
      <c r="B2895" s="16">
        <v>133</v>
      </c>
      <c r="C2895" s="17">
        <v>29495</v>
      </c>
      <c r="L2895" s="17"/>
    </row>
    <row r="2896" spans="1:12" x14ac:dyDescent="0.25">
      <c r="A2896" s="16" t="s">
        <v>225</v>
      </c>
      <c r="B2896" s="16">
        <v>138</v>
      </c>
      <c r="C2896" s="17">
        <v>29495</v>
      </c>
      <c r="L2896" s="17"/>
    </row>
    <row r="2897" spans="1:12" x14ac:dyDescent="0.25">
      <c r="A2897" s="16" t="s">
        <v>225</v>
      </c>
      <c r="B2897" s="16">
        <v>116</v>
      </c>
      <c r="C2897" s="17">
        <v>29495</v>
      </c>
      <c r="L2897" s="17"/>
    </row>
    <row r="2898" spans="1:12" x14ac:dyDescent="0.25">
      <c r="A2898" s="16" t="s">
        <v>225</v>
      </c>
      <c r="B2898" s="16">
        <v>120</v>
      </c>
      <c r="C2898" s="17">
        <v>29495</v>
      </c>
      <c r="L2898" s="17"/>
    </row>
    <row r="2899" spans="1:12" x14ac:dyDescent="0.25">
      <c r="A2899" s="16" t="s">
        <v>225</v>
      </c>
      <c r="B2899" s="16">
        <v>104</v>
      </c>
      <c r="C2899" s="17">
        <v>29495</v>
      </c>
      <c r="L2899" s="17"/>
    </row>
    <row r="2900" spans="1:12" x14ac:dyDescent="0.25">
      <c r="A2900" s="16" t="s">
        <v>225</v>
      </c>
      <c r="B2900" s="16">
        <v>120</v>
      </c>
      <c r="C2900" s="17">
        <v>29488</v>
      </c>
      <c r="L2900" s="17"/>
    </row>
    <row r="2901" spans="1:12" x14ac:dyDescent="0.25">
      <c r="A2901" s="16" t="s">
        <v>225</v>
      </c>
      <c r="B2901" s="16">
        <v>181</v>
      </c>
      <c r="C2901" s="17">
        <v>29483</v>
      </c>
      <c r="L2901" s="17"/>
    </row>
    <row r="2902" spans="1:12" x14ac:dyDescent="0.25">
      <c r="A2902" s="16" t="s">
        <v>225</v>
      </c>
      <c r="B2902" s="16">
        <v>150</v>
      </c>
      <c r="C2902" s="17">
        <v>29483</v>
      </c>
      <c r="L2902" s="17"/>
    </row>
    <row r="2903" spans="1:12" x14ac:dyDescent="0.25">
      <c r="A2903" s="16" t="s">
        <v>225</v>
      </c>
      <c r="B2903" s="16">
        <v>180</v>
      </c>
      <c r="C2903" s="17">
        <v>29467</v>
      </c>
      <c r="L2903" s="17"/>
    </row>
    <row r="2904" spans="1:12" x14ac:dyDescent="0.25">
      <c r="A2904" s="16" t="s">
        <v>225</v>
      </c>
      <c r="B2904" s="16">
        <v>219</v>
      </c>
      <c r="C2904" s="17">
        <v>29465</v>
      </c>
      <c r="L2904" s="17"/>
    </row>
    <row r="2905" spans="1:12" x14ac:dyDescent="0.25">
      <c r="A2905" s="16" t="s">
        <v>225</v>
      </c>
      <c r="B2905" s="16">
        <v>120</v>
      </c>
      <c r="C2905" s="17">
        <v>29461</v>
      </c>
      <c r="L2905" s="17"/>
    </row>
    <row r="2906" spans="1:12" x14ac:dyDescent="0.25">
      <c r="A2906" s="16" t="s">
        <v>225</v>
      </c>
      <c r="B2906" s="16">
        <v>117</v>
      </c>
      <c r="C2906" s="17">
        <v>29403</v>
      </c>
      <c r="L2906" s="17"/>
    </row>
    <row r="2907" spans="1:12" x14ac:dyDescent="0.25">
      <c r="A2907" s="16" t="s">
        <v>225</v>
      </c>
      <c r="B2907" s="16">
        <v>228</v>
      </c>
      <c r="C2907" s="17">
        <v>29384</v>
      </c>
      <c r="L2907" s="17"/>
    </row>
    <row r="2908" spans="1:12" x14ac:dyDescent="0.25">
      <c r="A2908" s="16" t="s">
        <v>225</v>
      </c>
      <c r="B2908" s="16">
        <v>236</v>
      </c>
      <c r="C2908" s="17">
        <v>29373</v>
      </c>
      <c r="L2908" s="17"/>
    </row>
    <row r="2909" spans="1:12" x14ac:dyDescent="0.25">
      <c r="A2909" s="16" t="s">
        <v>225</v>
      </c>
      <c r="B2909" s="16">
        <v>164</v>
      </c>
      <c r="C2909" s="17">
        <v>29322</v>
      </c>
      <c r="L2909" s="17"/>
    </row>
    <row r="2910" spans="1:12" x14ac:dyDescent="0.25">
      <c r="A2910" s="16" t="s">
        <v>225</v>
      </c>
      <c r="B2910" s="16">
        <v>120</v>
      </c>
      <c r="C2910" s="17">
        <v>29291</v>
      </c>
      <c r="L2910" s="17"/>
    </row>
    <row r="2911" spans="1:12" x14ac:dyDescent="0.25">
      <c r="A2911" s="16" t="s">
        <v>225</v>
      </c>
      <c r="B2911" s="16">
        <v>67</v>
      </c>
      <c r="C2911" s="17">
        <v>29281</v>
      </c>
      <c r="L2911" s="17"/>
    </row>
    <row r="2912" spans="1:12" x14ac:dyDescent="0.25">
      <c r="A2912" s="16" t="s">
        <v>225</v>
      </c>
      <c r="B2912" s="16">
        <v>79</v>
      </c>
      <c r="C2912" s="17">
        <v>29270</v>
      </c>
      <c r="L2912" s="17"/>
    </row>
    <row r="2913" spans="1:12" x14ac:dyDescent="0.25">
      <c r="A2913" s="16" t="s">
        <v>225</v>
      </c>
      <c r="B2913" s="16">
        <v>156</v>
      </c>
      <c r="C2913" s="17">
        <v>29263</v>
      </c>
      <c r="L2913" s="17"/>
    </row>
    <row r="2914" spans="1:12" x14ac:dyDescent="0.25">
      <c r="A2914" s="16" t="s">
        <v>225</v>
      </c>
      <c r="B2914" s="16">
        <v>180</v>
      </c>
      <c r="C2914" s="17">
        <v>29221</v>
      </c>
      <c r="L2914" s="17"/>
    </row>
    <row r="2915" spans="1:12" x14ac:dyDescent="0.25">
      <c r="A2915" s="16" t="s">
        <v>225</v>
      </c>
      <c r="B2915" s="16">
        <v>120</v>
      </c>
      <c r="C2915" s="17">
        <v>29205</v>
      </c>
      <c r="L2915" s="17"/>
    </row>
    <row r="2916" spans="1:12" x14ac:dyDescent="0.25">
      <c r="A2916" s="16" t="s">
        <v>225</v>
      </c>
      <c r="B2916" s="16">
        <v>120</v>
      </c>
      <c r="C2916" s="17">
        <v>29161</v>
      </c>
      <c r="L2916" s="17"/>
    </row>
    <row r="2917" spans="1:12" x14ac:dyDescent="0.25">
      <c r="A2917" s="16" t="s">
        <v>225</v>
      </c>
      <c r="B2917" s="16">
        <v>120</v>
      </c>
      <c r="C2917" s="17">
        <v>29160</v>
      </c>
      <c r="L2917" s="17"/>
    </row>
    <row r="2918" spans="1:12" x14ac:dyDescent="0.25">
      <c r="A2918" s="16" t="s">
        <v>225</v>
      </c>
      <c r="B2918" s="16">
        <v>222</v>
      </c>
      <c r="C2918" s="17">
        <v>29129</v>
      </c>
      <c r="L2918" s="17"/>
    </row>
    <row r="2919" spans="1:12" x14ac:dyDescent="0.25">
      <c r="A2919" s="16" t="s">
        <v>225</v>
      </c>
      <c r="B2919" s="16">
        <v>104</v>
      </c>
      <c r="C2919" s="17">
        <v>29101</v>
      </c>
      <c r="L2919" s="17"/>
    </row>
    <row r="2920" spans="1:12" x14ac:dyDescent="0.25">
      <c r="A2920" s="16" t="s">
        <v>225</v>
      </c>
      <c r="B2920" s="16">
        <v>240</v>
      </c>
      <c r="C2920" s="17">
        <v>29068</v>
      </c>
      <c r="L2920" s="17"/>
    </row>
    <row r="2921" spans="1:12" x14ac:dyDescent="0.25">
      <c r="A2921" s="16" t="s">
        <v>225</v>
      </c>
      <c r="B2921" s="16">
        <v>104</v>
      </c>
      <c r="C2921" s="17">
        <v>29066</v>
      </c>
      <c r="L2921" s="17"/>
    </row>
    <row r="2922" spans="1:12" x14ac:dyDescent="0.25">
      <c r="A2922" s="16" t="s">
        <v>225</v>
      </c>
      <c r="B2922" s="16">
        <v>107</v>
      </c>
      <c r="C2922" s="17">
        <v>29037</v>
      </c>
      <c r="L2922" s="17"/>
    </row>
    <row r="2923" spans="1:12" x14ac:dyDescent="0.25">
      <c r="A2923" s="16" t="s">
        <v>225</v>
      </c>
      <c r="B2923" s="16">
        <v>113</v>
      </c>
      <c r="C2923" s="17">
        <v>29037</v>
      </c>
      <c r="L2923" s="17"/>
    </row>
    <row r="2924" spans="1:12" x14ac:dyDescent="0.25">
      <c r="A2924" s="16" t="s">
        <v>225</v>
      </c>
      <c r="B2924" s="16">
        <v>89</v>
      </c>
      <c r="C2924" s="17">
        <v>29019</v>
      </c>
      <c r="L2924" s="17"/>
    </row>
    <row r="2925" spans="1:12" x14ac:dyDescent="0.25">
      <c r="A2925" s="16" t="s">
        <v>225</v>
      </c>
      <c r="B2925" s="16">
        <v>163</v>
      </c>
      <c r="C2925" s="17">
        <v>28992</v>
      </c>
      <c r="L2925" s="17"/>
    </row>
    <row r="2926" spans="1:12" x14ac:dyDescent="0.25">
      <c r="A2926" s="16" t="s">
        <v>225</v>
      </c>
      <c r="B2926" s="16">
        <v>105</v>
      </c>
      <c r="C2926" s="17">
        <v>28976</v>
      </c>
      <c r="L2926" s="17"/>
    </row>
    <row r="2927" spans="1:12" x14ac:dyDescent="0.25">
      <c r="A2927" s="16" t="s">
        <v>225</v>
      </c>
      <c r="B2927" s="16">
        <v>185</v>
      </c>
      <c r="C2927" s="17">
        <v>28976</v>
      </c>
      <c r="L2927" s="17"/>
    </row>
    <row r="2928" spans="1:12" x14ac:dyDescent="0.25">
      <c r="A2928" s="16" t="s">
        <v>225</v>
      </c>
      <c r="B2928" s="16">
        <v>99</v>
      </c>
      <c r="C2928" s="17">
        <v>28946</v>
      </c>
      <c r="L2928" s="17"/>
    </row>
    <row r="2929" spans="1:12" x14ac:dyDescent="0.25">
      <c r="A2929" s="16" t="s">
        <v>225</v>
      </c>
      <c r="B2929" s="16">
        <v>120</v>
      </c>
      <c r="C2929" s="17">
        <v>28930</v>
      </c>
      <c r="L2929" s="17"/>
    </row>
    <row r="2930" spans="1:12" x14ac:dyDescent="0.25">
      <c r="A2930" s="16" t="s">
        <v>225</v>
      </c>
      <c r="B2930" s="16">
        <v>58</v>
      </c>
      <c r="C2930" s="17">
        <v>28915</v>
      </c>
      <c r="L2930" s="17"/>
    </row>
    <row r="2931" spans="1:12" x14ac:dyDescent="0.25">
      <c r="A2931" s="16" t="s">
        <v>225</v>
      </c>
      <c r="B2931" s="16">
        <v>60</v>
      </c>
      <c r="C2931" s="17">
        <v>28915</v>
      </c>
      <c r="L2931" s="17"/>
    </row>
    <row r="2932" spans="1:12" x14ac:dyDescent="0.25">
      <c r="A2932" s="16" t="s">
        <v>225</v>
      </c>
      <c r="B2932" s="16">
        <v>180</v>
      </c>
      <c r="C2932" s="17">
        <v>28856</v>
      </c>
      <c r="L2932" s="17"/>
    </row>
    <row r="2933" spans="1:12" x14ac:dyDescent="0.25">
      <c r="A2933" s="16" t="s">
        <v>225</v>
      </c>
      <c r="B2933" s="16">
        <v>99</v>
      </c>
      <c r="C2933" s="17">
        <v>28856</v>
      </c>
      <c r="L2933" s="17"/>
    </row>
    <row r="2934" spans="1:12" x14ac:dyDescent="0.25">
      <c r="A2934" s="16" t="s">
        <v>225</v>
      </c>
      <c r="B2934" s="16">
        <v>120</v>
      </c>
      <c r="C2934" s="17">
        <v>28790</v>
      </c>
      <c r="L2934" s="17"/>
    </row>
    <row r="2935" spans="1:12" x14ac:dyDescent="0.25">
      <c r="A2935" s="16" t="s">
        <v>225</v>
      </c>
      <c r="B2935" s="16">
        <v>100</v>
      </c>
      <c r="C2935" s="17">
        <v>28769</v>
      </c>
      <c r="L2935" s="17"/>
    </row>
    <row r="2936" spans="1:12" x14ac:dyDescent="0.25">
      <c r="A2936" s="16" t="s">
        <v>225</v>
      </c>
      <c r="B2936" s="16">
        <v>103</v>
      </c>
      <c r="C2936" s="17">
        <v>28758</v>
      </c>
      <c r="L2936" s="17"/>
    </row>
    <row r="2937" spans="1:12" x14ac:dyDescent="0.25">
      <c r="A2937" s="16" t="s">
        <v>225</v>
      </c>
      <c r="B2937" s="16">
        <v>95</v>
      </c>
      <c r="C2937" s="17">
        <v>28717</v>
      </c>
      <c r="L2937" s="17"/>
    </row>
    <row r="2938" spans="1:12" x14ac:dyDescent="0.25">
      <c r="A2938" s="16" t="s">
        <v>225</v>
      </c>
      <c r="B2938" s="16">
        <v>120</v>
      </c>
      <c r="C2938" s="17">
        <v>28710</v>
      </c>
      <c r="L2938" s="17"/>
    </row>
    <row r="2939" spans="1:12" x14ac:dyDescent="0.25">
      <c r="A2939" s="16" t="s">
        <v>225</v>
      </c>
      <c r="B2939" s="16">
        <v>130</v>
      </c>
      <c r="C2939" s="17">
        <v>28703</v>
      </c>
      <c r="L2939" s="17"/>
    </row>
    <row r="2940" spans="1:12" x14ac:dyDescent="0.25">
      <c r="A2940" s="16" t="s">
        <v>225</v>
      </c>
      <c r="B2940" s="16">
        <v>86</v>
      </c>
      <c r="C2940" s="17">
        <v>28672</v>
      </c>
      <c r="L2940" s="17"/>
    </row>
    <row r="2941" spans="1:12" x14ac:dyDescent="0.25">
      <c r="A2941" s="16" t="s">
        <v>225</v>
      </c>
      <c r="B2941" s="16">
        <v>120</v>
      </c>
      <c r="C2941" s="17">
        <v>28672</v>
      </c>
      <c r="L2941" s="17"/>
    </row>
    <row r="2942" spans="1:12" x14ac:dyDescent="0.25">
      <c r="A2942" s="16" t="s">
        <v>225</v>
      </c>
      <c r="B2942" s="16">
        <v>240</v>
      </c>
      <c r="C2942" s="17">
        <v>28646</v>
      </c>
      <c r="L2942" s="17"/>
    </row>
    <row r="2943" spans="1:12" x14ac:dyDescent="0.25">
      <c r="A2943" s="16" t="s">
        <v>225</v>
      </c>
      <c r="B2943" s="16">
        <v>120</v>
      </c>
      <c r="C2943" s="17">
        <v>28614</v>
      </c>
      <c r="L2943" s="17"/>
    </row>
    <row r="2944" spans="1:12" x14ac:dyDescent="0.25">
      <c r="A2944" s="16" t="s">
        <v>225</v>
      </c>
      <c r="B2944" s="16">
        <v>110</v>
      </c>
      <c r="C2944" s="17">
        <v>28611</v>
      </c>
      <c r="L2944" s="17"/>
    </row>
    <row r="2945" spans="1:12" x14ac:dyDescent="0.25">
      <c r="A2945" s="16" t="s">
        <v>225</v>
      </c>
      <c r="B2945" s="16">
        <v>60</v>
      </c>
      <c r="C2945" s="17">
        <v>28597</v>
      </c>
      <c r="L2945" s="17"/>
    </row>
    <row r="2946" spans="1:12" x14ac:dyDescent="0.25">
      <c r="A2946" s="16" t="s">
        <v>225</v>
      </c>
      <c r="B2946" s="16">
        <v>60</v>
      </c>
      <c r="C2946" s="17">
        <v>28535</v>
      </c>
      <c r="L2946" s="17"/>
    </row>
    <row r="2947" spans="1:12" x14ac:dyDescent="0.25">
      <c r="A2947" s="16" t="s">
        <v>225</v>
      </c>
      <c r="B2947" s="16">
        <v>138</v>
      </c>
      <c r="C2947" s="17">
        <v>28491</v>
      </c>
      <c r="L2947" s="17"/>
    </row>
    <row r="2948" spans="1:12" x14ac:dyDescent="0.25">
      <c r="A2948" s="16" t="s">
        <v>225</v>
      </c>
      <c r="B2948" s="16">
        <v>180</v>
      </c>
      <c r="C2948" s="17">
        <v>28450</v>
      </c>
      <c r="L2948" s="17"/>
    </row>
    <row r="2949" spans="1:12" x14ac:dyDescent="0.25">
      <c r="A2949" s="16" t="s">
        <v>225</v>
      </c>
      <c r="B2949" s="16">
        <v>130</v>
      </c>
      <c r="C2949" s="17">
        <v>28405</v>
      </c>
      <c r="L2949" s="17"/>
    </row>
    <row r="2950" spans="1:12" x14ac:dyDescent="0.25">
      <c r="A2950" s="16" t="s">
        <v>225</v>
      </c>
      <c r="B2950" s="16">
        <v>180</v>
      </c>
      <c r="C2950" s="17">
        <v>28399</v>
      </c>
      <c r="L2950" s="17"/>
    </row>
    <row r="2951" spans="1:12" x14ac:dyDescent="0.25">
      <c r="A2951" s="16" t="s">
        <v>225</v>
      </c>
      <c r="B2951" s="16">
        <v>120</v>
      </c>
      <c r="C2951" s="17">
        <v>28369</v>
      </c>
      <c r="L2951" s="17"/>
    </row>
    <row r="2952" spans="1:12" x14ac:dyDescent="0.25">
      <c r="A2952" s="16" t="s">
        <v>225</v>
      </c>
      <c r="B2952" s="16">
        <v>150</v>
      </c>
      <c r="C2952" s="17">
        <v>28363</v>
      </c>
      <c r="L2952" s="17"/>
    </row>
    <row r="2953" spans="1:12" x14ac:dyDescent="0.25">
      <c r="A2953" s="16" t="s">
        <v>225</v>
      </c>
      <c r="B2953" s="16">
        <v>100</v>
      </c>
      <c r="C2953" s="17">
        <v>28338</v>
      </c>
      <c r="L2953" s="17"/>
    </row>
    <row r="2954" spans="1:12" x14ac:dyDescent="0.25">
      <c r="A2954" s="16" t="s">
        <v>225</v>
      </c>
      <c r="B2954" s="16">
        <v>120</v>
      </c>
      <c r="C2954" s="17">
        <v>28319</v>
      </c>
      <c r="L2954" s="17"/>
    </row>
    <row r="2955" spans="1:12" x14ac:dyDescent="0.25">
      <c r="A2955" s="16" t="s">
        <v>225</v>
      </c>
      <c r="B2955" s="16">
        <v>120</v>
      </c>
      <c r="C2955" s="17">
        <v>28185</v>
      </c>
      <c r="L2955" s="17"/>
    </row>
    <row r="2956" spans="1:12" x14ac:dyDescent="0.25">
      <c r="A2956" s="16" t="s">
        <v>225</v>
      </c>
      <c r="B2956" s="16">
        <v>249</v>
      </c>
      <c r="C2956" s="17">
        <v>28172</v>
      </c>
      <c r="L2956" s="17"/>
    </row>
    <row r="2957" spans="1:12" x14ac:dyDescent="0.25">
      <c r="A2957" s="16" t="s">
        <v>225</v>
      </c>
      <c r="B2957" s="16">
        <v>120</v>
      </c>
      <c r="C2957" s="17">
        <v>28126</v>
      </c>
      <c r="L2957" s="17"/>
    </row>
    <row r="2958" spans="1:12" x14ac:dyDescent="0.25">
      <c r="A2958" s="16" t="s">
        <v>225</v>
      </c>
      <c r="B2958" s="16">
        <v>90</v>
      </c>
      <c r="C2958" s="17">
        <v>28095</v>
      </c>
      <c r="L2958" s="17"/>
    </row>
    <row r="2959" spans="1:12" x14ac:dyDescent="0.25">
      <c r="A2959" s="16" t="s">
        <v>225</v>
      </c>
      <c r="B2959" s="16">
        <v>155</v>
      </c>
      <c r="C2959" s="17">
        <v>28060</v>
      </c>
      <c r="L2959" s="17"/>
    </row>
    <row r="2960" spans="1:12" x14ac:dyDescent="0.25">
      <c r="A2960" s="16" t="s">
        <v>225</v>
      </c>
      <c r="B2960" s="16">
        <v>180</v>
      </c>
      <c r="C2960" s="17">
        <v>28053</v>
      </c>
      <c r="L2960" s="17"/>
    </row>
    <row r="2961" spans="1:12" x14ac:dyDescent="0.25">
      <c r="A2961" s="16" t="s">
        <v>225</v>
      </c>
      <c r="B2961" s="16">
        <v>194</v>
      </c>
      <c r="C2961" s="17">
        <v>28034</v>
      </c>
      <c r="L2961" s="17"/>
    </row>
    <row r="2962" spans="1:12" x14ac:dyDescent="0.25">
      <c r="A2962" s="16" t="s">
        <v>225</v>
      </c>
      <c r="B2962" s="16">
        <v>88</v>
      </c>
      <c r="C2962" s="17">
        <v>28034</v>
      </c>
      <c r="L2962" s="17"/>
    </row>
    <row r="2963" spans="1:12" x14ac:dyDescent="0.25">
      <c r="A2963" s="16" t="s">
        <v>225</v>
      </c>
      <c r="B2963" s="16">
        <v>198</v>
      </c>
      <c r="C2963" s="17">
        <v>28004</v>
      </c>
      <c r="L2963" s="17"/>
    </row>
    <row r="2964" spans="1:12" x14ac:dyDescent="0.25">
      <c r="A2964" s="16" t="s">
        <v>225</v>
      </c>
      <c r="B2964" s="16">
        <v>120</v>
      </c>
      <c r="C2964" s="17">
        <v>27900</v>
      </c>
      <c r="L2964" s="17"/>
    </row>
    <row r="2965" spans="1:12" x14ac:dyDescent="0.25">
      <c r="A2965" s="16" t="s">
        <v>225</v>
      </c>
      <c r="B2965" s="16">
        <v>120</v>
      </c>
      <c r="C2965" s="17">
        <v>27851</v>
      </c>
      <c r="L2965" s="17"/>
    </row>
    <row r="2966" spans="1:12" x14ac:dyDescent="0.25">
      <c r="A2966" s="16" t="s">
        <v>225</v>
      </c>
      <c r="B2966" s="16">
        <v>120</v>
      </c>
      <c r="C2966" s="17">
        <v>27820</v>
      </c>
      <c r="L2966" s="17"/>
    </row>
    <row r="2967" spans="1:12" x14ac:dyDescent="0.25">
      <c r="A2967" s="16" t="s">
        <v>225</v>
      </c>
      <c r="B2967" s="16">
        <v>59</v>
      </c>
      <c r="C2967" s="17">
        <v>27766</v>
      </c>
      <c r="L2967" s="17"/>
    </row>
    <row r="2968" spans="1:12" x14ac:dyDescent="0.25">
      <c r="A2968" s="16" t="s">
        <v>225</v>
      </c>
      <c r="B2968" s="16">
        <v>120</v>
      </c>
      <c r="C2968" s="17">
        <v>27607</v>
      </c>
      <c r="L2968" s="17"/>
    </row>
    <row r="2969" spans="1:12" x14ac:dyDescent="0.25">
      <c r="A2969" s="16" t="s">
        <v>225</v>
      </c>
      <c r="B2969" s="16">
        <v>167</v>
      </c>
      <c r="C2969" s="17">
        <v>27591</v>
      </c>
      <c r="L2969" s="17"/>
    </row>
    <row r="2970" spans="1:12" x14ac:dyDescent="0.25">
      <c r="A2970" s="16" t="s">
        <v>225</v>
      </c>
      <c r="B2970" s="16">
        <v>160</v>
      </c>
      <c r="C2970" s="17">
        <v>27378</v>
      </c>
      <c r="L2970" s="17"/>
    </row>
    <row r="2971" spans="1:12" x14ac:dyDescent="0.25">
      <c r="A2971" s="16" t="s">
        <v>225</v>
      </c>
      <c r="B2971" s="16">
        <v>120</v>
      </c>
      <c r="C2971" s="17">
        <v>27364</v>
      </c>
      <c r="L2971" s="17"/>
    </row>
    <row r="2972" spans="1:12" x14ac:dyDescent="0.25">
      <c r="A2972" s="16" t="s">
        <v>225</v>
      </c>
      <c r="B2972" s="16">
        <v>163</v>
      </c>
      <c r="C2972" s="17">
        <v>27303</v>
      </c>
      <c r="L2972" s="17"/>
    </row>
    <row r="2973" spans="1:12" x14ac:dyDescent="0.25">
      <c r="A2973" s="16" t="s">
        <v>225</v>
      </c>
      <c r="B2973" s="16">
        <v>116</v>
      </c>
      <c r="C2973" s="17">
        <v>27273</v>
      </c>
      <c r="L2973" s="17"/>
    </row>
    <row r="2974" spans="1:12" x14ac:dyDescent="0.25">
      <c r="A2974" s="16" t="s">
        <v>225</v>
      </c>
      <c r="B2974" s="16">
        <v>114</v>
      </c>
      <c r="C2974" s="17">
        <v>27131</v>
      </c>
      <c r="L2974" s="17"/>
    </row>
    <row r="2975" spans="1:12" x14ac:dyDescent="0.25">
      <c r="A2975" s="16" t="s">
        <v>225</v>
      </c>
      <c r="B2975" s="16">
        <v>152</v>
      </c>
      <c r="C2975" s="17">
        <v>27089</v>
      </c>
      <c r="L2975" s="17"/>
    </row>
    <row r="2976" spans="1:12" x14ac:dyDescent="0.25">
      <c r="A2976" s="16" t="s">
        <v>225</v>
      </c>
      <c r="B2976" s="16">
        <v>90</v>
      </c>
      <c r="C2976" s="17">
        <v>27030</v>
      </c>
      <c r="L2976" s="17"/>
    </row>
    <row r="2977" spans="1:12" x14ac:dyDescent="0.25">
      <c r="A2977" s="16" t="s">
        <v>225</v>
      </c>
      <c r="B2977" s="16">
        <v>120</v>
      </c>
      <c r="C2977" s="17">
        <v>26984</v>
      </c>
      <c r="L2977" s="17"/>
    </row>
    <row r="2978" spans="1:12" x14ac:dyDescent="0.25">
      <c r="A2978" s="16" t="s">
        <v>225</v>
      </c>
      <c r="B2978" s="16">
        <v>120</v>
      </c>
      <c r="C2978" s="17">
        <v>26969</v>
      </c>
      <c r="L2978" s="17"/>
    </row>
    <row r="2979" spans="1:12" x14ac:dyDescent="0.25">
      <c r="A2979" s="16" t="s">
        <v>225</v>
      </c>
      <c r="B2979" s="16">
        <v>120</v>
      </c>
      <c r="C2979" s="17">
        <v>26918</v>
      </c>
      <c r="L2979" s="17"/>
    </row>
    <row r="2980" spans="1:12" x14ac:dyDescent="0.25">
      <c r="A2980" s="16" t="s">
        <v>225</v>
      </c>
      <c r="B2980" s="16">
        <v>109</v>
      </c>
      <c r="C2980" s="17">
        <v>26898</v>
      </c>
      <c r="L2980" s="17"/>
    </row>
    <row r="2981" spans="1:12" x14ac:dyDescent="0.25">
      <c r="A2981" s="16" t="s">
        <v>225</v>
      </c>
      <c r="B2981" s="16">
        <v>120</v>
      </c>
      <c r="C2981" s="17">
        <v>26883</v>
      </c>
      <c r="L2981" s="17"/>
    </row>
    <row r="2982" spans="1:12" x14ac:dyDescent="0.25">
      <c r="A2982" s="16" t="s">
        <v>225</v>
      </c>
      <c r="B2982" s="16">
        <v>116</v>
      </c>
      <c r="C2982" s="17">
        <v>26665</v>
      </c>
      <c r="L2982" s="17"/>
    </row>
    <row r="2983" spans="1:12" x14ac:dyDescent="0.25">
      <c r="A2983" s="16" t="s">
        <v>225</v>
      </c>
      <c r="B2983" s="16">
        <v>83</v>
      </c>
      <c r="C2983" s="17">
        <v>26618</v>
      </c>
      <c r="L2983" s="17"/>
    </row>
    <row r="2984" spans="1:12" x14ac:dyDescent="0.25">
      <c r="A2984" s="16" t="s">
        <v>225</v>
      </c>
      <c r="B2984" s="16">
        <v>56</v>
      </c>
      <c r="C2984" s="17">
        <v>26617</v>
      </c>
      <c r="L2984" s="17"/>
    </row>
    <row r="2985" spans="1:12" x14ac:dyDescent="0.25">
      <c r="A2985" s="16" t="s">
        <v>225</v>
      </c>
      <c r="B2985" s="16">
        <v>55</v>
      </c>
      <c r="C2985" s="17">
        <v>26588</v>
      </c>
      <c r="L2985" s="17"/>
    </row>
    <row r="2986" spans="1:12" x14ac:dyDescent="0.25">
      <c r="A2986" s="16" t="s">
        <v>225</v>
      </c>
      <c r="B2986" s="16">
        <v>171</v>
      </c>
      <c r="C2986" s="17">
        <v>26551</v>
      </c>
      <c r="L2986" s="17"/>
    </row>
    <row r="2987" spans="1:12" x14ac:dyDescent="0.25">
      <c r="A2987" s="16" t="s">
        <v>225</v>
      </c>
      <c r="B2987" s="16">
        <v>144</v>
      </c>
      <c r="C2987" s="17">
        <v>26207</v>
      </c>
      <c r="L2987" s="17"/>
    </row>
    <row r="2988" spans="1:12" x14ac:dyDescent="0.25">
      <c r="A2988" s="16" t="s">
        <v>225</v>
      </c>
      <c r="B2988" s="16">
        <v>100</v>
      </c>
      <c r="C2988" s="17">
        <v>26149</v>
      </c>
      <c r="L2988" s="17"/>
    </row>
    <row r="2989" spans="1:12" x14ac:dyDescent="0.25">
      <c r="A2989" s="16" t="s">
        <v>225</v>
      </c>
      <c r="B2989" s="16">
        <v>180</v>
      </c>
      <c r="C2989" s="17">
        <v>26140</v>
      </c>
      <c r="L2989" s="17"/>
    </row>
    <row r="2990" spans="1:12" x14ac:dyDescent="0.25">
      <c r="A2990" s="16" t="s">
        <v>225</v>
      </c>
      <c r="B2990" s="16">
        <v>98</v>
      </c>
      <c r="C2990" s="17">
        <v>26024</v>
      </c>
      <c r="L2990" s="17"/>
    </row>
    <row r="2991" spans="1:12" x14ac:dyDescent="0.25">
      <c r="A2991" s="16" t="s">
        <v>225</v>
      </c>
      <c r="B2991" s="16">
        <v>109</v>
      </c>
      <c r="C2991" s="17">
        <v>25993</v>
      </c>
      <c r="L2991" s="17"/>
    </row>
    <row r="2992" spans="1:12" x14ac:dyDescent="0.25">
      <c r="A2992" s="16" t="s">
        <v>225</v>
      </c>
      <c r="B2992" s="16">
        <v>120</v>
      </c>
      <c r="C2992" s="17">
        <v>25811</v>
      </c>
      <c r="L2992" s="17"/>
    </row>
    <row r="2993" spans="1:12" x14ac:dyDescent="0.25">
      <c r="A2993" s="16" t="s">
        <v>225</v>
      </c>
      <c r="B2993" s="16">
        <v>206</v>
      </c>
      <c r="C2993" s="17">
        <v>25750</v>
      </c>
      <c r="L2993" s="17"/>
    </row>
    <row r="2994" spans="1:12" x14ac:dyDescent="0.25">
      <c r="A2994" s="16" t="s">
        <v>225</v>
      </c>
      <c r="B2994" s="16">
        <v>174</v>
      </c>
      <c r="C2994" s="17">
        <v>25742</v>
      </c>
      <c r="L2994" s="17"/>
    </row>
    <row r="2995" spans="1:12" x14ac:dyDescent="0.25">
      <c r="A2995" s="16" t="s">
        <v>225</v>
      </c>
      <c r="B2995" s="16">
        <v>212</v>
      </c>
      <c r="C2995" s="17">
        <v>25715</v>
      </c>
      <c r="L2995" s="17"/>
    </row>
    <row r="2996" spans="1:12" x14ac:dyDescent="0.25">
      <c r="A2996" s="16" t="s">
        <v>225</v>
      </c>
      <c r="B2996" s="16">
        <v>230</v>
      </c>
      <c r="C2996" s="17">
        <v>25651</v>
      </c>
      <c r="L2996" s="17"/>
    </row>
    <row r="2997" spans="1:12" x14ac:dyDescent="0.25">
      <c r="A2997" s="16" t="s">
        <v>225</v>
      </c>
      <c r="B2997" s="16">
        <v>120</v>
      </c>
      <c r="C2997" s="17">
        <v>25583</v>
      </c>
      <c r="L2997" s="17"/>
    </row>
    <row r="2998" spans="1:12" x14ac:dyDescent="0.25">
      <c r="A2998" s="16" t="s">
        <v>225</v>
      </c>
      <c r="B2998" s="16">
        <v>69</v>
      </c>
      <c r="C2998" s="17">
        <v>25374</v>
      </c>
      <c r="L2998" s="17"/>
    </row>
    <row r="2999" spans="1:12" x14ac:dyDescent="0.25">
      <c r="A2999" s="16" t="s">
        <v>225</v>
      </c>
      <c r="B2999" s="16">
        <v>138</v>
      </c>
      <c r="C2999" s="17">
        <v>25349</v>
      </c>
      <c r="L2999" s="17"/>
    </row>
    <row r="3000" spans="1:12" x14ac:dyDescent="0.25">
      <c r="A3000" s="16" t="s">
        <v>225</v>
      </c>
      <c r="B3000" s="16">
        <v>148</v>
      </c>
      <c r="C3000" s="17">
        <v>25162</v>
      </c>
      <c r="L3000" s="17"/>
    </row>
    <row r="3001" spans="1:12" x14ac:dyDescent="0.25">
      <c r="A3001" s="16" t="s">
        <v>225</v>
      </c>
      <c r="B3001" s="16">
        <v>180</v>
      </c>
      <c r="C3001" s="17">
        <v>25155</v>
      </c>
      <c r="L3001" s="17"/>
    </row>
    <row r="3002" spans="1:12" x14ac:dyDescent="0.25">
      <c r="A3002" s="16" t="s">
        <v>225</v>
      </c>
      <c r="B3002" s="16">
        <v>97</v>
      </c>
      <c r="C3002" s="17">
        <v>25038</v>
      </c>
      <c r="L3002" s="17"/>
    </row>
    <row r="3003" spans="1:12" x14ac:dyDescent="0.25">
      <c r="A3003" s="16" t="s">
        <v>225</v>
      </c>
      <c r="B3003" s="16">
        <v>139</v>
      </c>
      <c r="C3003" s="17">
        <v>25006</v>
      </c>
      <c r="L3003" s="17"/>
    </row>
    <row r="3004" spans="1:12" x14ac:dyDescent="0.25">
      <c r="A3004" s="16" t="s">
        <v>225</v>
      </c>
      <c r="B3004" s="16">
        <v>119</v>
      </c>
      <c r="C3004" s="17">
        <v>24937</v>
      </c>
      <c r="L3004" s="17"/>
    </row>
    <row r="3005" spans="1:12" x14ac:dyDescent="0.25">
      <c r="A3005" s="16" t="s">
        <v>225</v>
      </c>
      <c r="B3005" s="16">
        <v>120</v>
      </c>
      <c r="C3005" s="17">
        <v>24750</v>
      </c>
      <c r="L3005" s="17"/>
    </row>
    <row r="3006" spans="1:12" x14ac:dyDescent="0.25">
      <c r="A3006" s="16" t="s">
        <v>225</v>
      </c>
      <c r="B3006" s="16">
        <v>93</v>
      </c>
      <c r="C3006" s="17">
        <v>24746</v>
      </c>
      <c r="L3006" s="17"/>
    </row>
    <row r="3007" spans="1:12" x14ac:dyDescent="0.25">
      <c r="A3007" s="16" t="s">
        <v>225</v>
      </c>
      <c r="B3007" s="16">
        <v>77</v>
      </c>
      <c r="C3007" s="17">
        <v>24705</v>
      </c>
      <c r="L3007" s="17"/>
    </row>
    <row r="3008" spans="1:12" x14ac:dyDescent="0.25">
      <c r="A3008" s="16" t="s">
        <v>225</v>
      </c>
      <c r="B3008" s="16">
        <v>204</v>
      </c>
      <c r="C3008" s="17">
        <v>24680</v>
      </c>
      <c r="L3008" s="17"/>
    </row>
    <row r="3009" spans="1:12" x14ac:dyDescent="0.25">
      <c r="A3009" s="16" t="s">
        <v>225</v>
      </c>
      <c r="B3009" s="16">
        <v>122</v>
      </c>
      <c r="C3009" s="17">
        <v>24625</v>
      </c>
      <c r="L3009" s="17"/>
    </row>
    <row r="3010" spans="1:12" x14ac:dyDescent="0.25">
      <c r="A3010" s="16" t="s">
        <v>225</v>
      </c>
      <c r="B3010" s="16">
        <v>266</v>
      </c>
      <c r="C3010" s="17">
        <v>24601</v>
      </c>
      <c r="L3010" s="17"/>
    </row>
    <row r="3011" spans="1:12" x14ac:dyDescent="0.25">
      <c r="A3011" s="16" t="s">
        <v>225</v>
      </c>
      <c r="B3011" s="16">
        <v>120</v>
      </c>
      <c r="C3011" s="17">
        <v>24601</v>
      </c>
      <c r="L3011" s="17"/>
    </row>
    <row r="3012" spans="1:12" x14ac:dyDescent="0.25">
      <c r="A3012" s="16" t="s">
        <v>225</v>
      </c>
      <c r="B3012" s="16">
        <v>240</v>
      </c>
      <c r="C3012" s="17">
        <v>24551</v>
      </c>
      <c r="L3012" s="17"/>
    </row>
    <row r="3013" spans="1:12" x14ac:dyDescent="0.25">
      <c r="A3013" s="16" t="s">
        <v>225</v>
      </c>
      <c r="B3013" s="16">
        <v>143</v>
      </c>
      <c r="C3013" s="17">
        <v>24503</v>
      </c>
      <c r="L3013" s="17"/>
    </row>
    <row r="3014" spans="1:12" x14ac:dyDescent="0.25">
      <c r="A3014" s="16" t="s">
        <v>225</v>
      </c>
      <c r="B3014" s="16">
        <v>87</v>
      </c>
      <c r="C3014" s="17">
        <v>24473</v>
      </c>
      <c r="L3014" s="17"/>
    </row>
    <row r="3015" spans="1:12" x14ac:dyDescent="0.25">
      <c r="A3015" s="16" t="s">
        <v>225</v>
      </c>
      <c r="B3015" s="16">
        <v>208</v>
      </c>
      <c r="C3015" s="17">
        <v>24473</v>
      </c>
      <c r="L3015" s="17"/>
    </row>
    <row r="3016" spans="1:12" x14ac:dyDescent="0.25">
      <c r="A3016" s="16" t="s">
        <v>225</v>
      </c>
      <c r="B3016" s="16">
        <v>99</v>
      </c>
      <c r="C3016" s="17">
        <v>24473</v>
      </c>
      <c r="L3016" s="17"/>
    </row>
    <row r="3017" spans="1:12" x14ac:dyDescent="0.25">
      <c r="A3017" s="16" t="s">
        <v>225</v>
      </c>
      <c r="B3017" s="16">
        <v>120</v>
      </c>
      <c r="C3017" s="17">
        <v>24473</v>
      </c>
      <c r="L3017" s="17"/>
    </row>
    <row r="3018" spans="1:12" x14ac:dyDescent="0.25">
      <c r="A3018" s="16" t="s">
        <v>225</v>
      </c>
      <c r="B3018" s="16">
        <v>438</v>
      </c>
      <c r="C3018" s="17">
        <v>24473</v>
      </c>
      <c r="L3018" s="17"/>
    </row>
    <row r="3019" spans="1:12" x14ac:dyDescent="0.25">
      <c r="A3019" s="16" t="s">
        <v>225</v>
      </c>
      <c r="B3019" s="16">
        <v>192</v>
      </c>
      <c r="C3019" s="17">
        <v>24473</v>
      </c>
      <c r="L3019" s="17"/>
    </row>
    <row r="3020" spans="1:12" x14ac:dyDescent="0.25">
      <c r="A3020" s="16" t="s">
        <v>225</v>
      </c>
      <c r="B3020" s="16">
        <v>92</v>
      </c>
      <c r="C3020" s="17">
        <v>24473</v>
      </c>
      <c r="L3020" s="17"/>
    </row>
    <row r="3021" spans="1:12" x14ac:dyDescent="0.25">
      <c r="A3021" s="16" t="s">
        <v>225</v>
      </c>
      <c r="B3021" s="16">
        <v>120</v>
      </c>
      <c r="C3021" s="17">
        <v>24473</v>
      </c>
      <c r="L3021" s="17"/>
    </row>
    <row r="3022" spans="1:12" x14ac:dyDescent="0.25">
      <c r="A3022" s="16" t="s">
        <v>225</v>
      </c>
      <c r="B3022" s="16">
        <v>109</v>
      </c>
      <c r="C3022" s="17">
        <v>24473</v>
      </c>
      <c r="L3022" s="17"/>
    </row>
    <row r="3023" spans="1:12" x14ac:dyDescent="0.25">
      <c r="A3023" s="16" t="s">
        <v>225</v>
      </c>
      <c r="B3023" s="16">
        <v>180</v>
      </c>
      <c r="C3023" s="17">
        <v>24473</v>
      </c>
      <c r="L3023" s="17"/>
    </row>
    <row r="3024" spans="1:12" x14ac:dyDescent="0.25">
      <c r="A3024" s="16" t="s">
        <v>225</v>
      </c>
      <c r="B3024" s="16">
        <v>46</v>
      </c>
      <c r="C3024" s="17">
        <v>24473</v>
      </c>
      <c r="L3024" s="17"/>
    </row>
    <row r="3025" spans="1:12" x14ac:dyDescent="0.25">
      <c r="A3025" s="16" t="s">
        <v>226</v>
      </c>
      <c r="B3025" s="16">
        <v>101</v>
      </c>
      <c r="C3025" s="17">
        <v>43390</v>
      </c>
      <c r="L3025" s="17"/>
    </row>
    <row r="3026" spans="1:12" x14ac:dyDescent="0.25">
      <c r="A3026" s="16" t="s">
        <v>226</v>
      </c>
      <c r="B3026" s="16">
        <v>280</v>
      </c>
      <c r="C3026" s="17">
        <v>42886</v>
      </c>
      <c r="L3026" s="17"/>
    </row>
    <row r="3027" spans="1:12" x14ac:dyDescent="0.25">
      <c r="A3027" s="16" t="s">
        <v>226</v>
      </c>
      <c r="B3027" s="16">
        <v>85</v>
      </c>
      <c r="C3027" s="17">
        <v>42773</v>
      </c>
      <c r="L3027" s="17"/>
    </row>
    <row r="3028" spans="1:12" x14ac:dyDescent="0.25">
      <c r="A3028" s="16" t="s">
        <v>226</v>
      </c>
      <c r="B3028" s="16">
        <v>100</v>
      </c>
      <c r="C3028" s="17">
        <v>42741</v>
      </c>
      <c r="L3028" s="17"/>
    </row>
    <row r="3029" spans="1:12" x14ac:dyDescent="0.25">
      <c r="A3029" s="16" t="s">
        <v>226</v>
      </c>
      <c r="B3029" s="16">
        <v>73</v>
      </c>
      <c r="C3029" s="17">
        <v>42732</v>
      </c>
      <c r="L3029" s="17"/>
    </row>
    <row r="3030" spans="1:12" x14ac:dyDescent="0.25">
      <c r="A3030" s="16" t="s">
        <v>226</v>
      </c>
      <c r="B3030" s="16">
        <v>131</v>
      </c>
      <c r="C3030" s="17">
        <v>42716</v>
      </c>
      <c r="L3030" s="17"/>
    </row>
    <row r="3031" spans="1:12" x14ac:dyDescent="0.25">
      <c r="A3031" s="16" t="s">
        <v>226</v>
      </c>
      <c r="B3031" s="16">
        <v>58</v>
      </c>
      <c r="C3031" s="17">
        <v>42208</v>
      </c>
      <c r="L3031" s="17"/>
    </row>
    <row r="3032" spans="1:12" x14ac:dyDescent="0.25">
      <c r="A3032" s="16" t="s">
        <v>226</v>
      </c>
      <c r="B3032" s="16">
        <v>60</v>
      </c>
      <c r="C3032" s="17">
        <v>42181</v>
      </c>
      <c r="L3032" s="17"/>
    </row>
    <row r="3033" spans="1:12" x14ac:dyDescent="0.25">
      <c r="A3033" s="16" t="s">
        <v>226</v>
      </c>
      <c r="B3033" s="16">
        <v>75</v>
      </c>
      <c r="C3033" s="17">
        <v>42167</v>
      </c>
      <c r="L3033" s="17"/>
    </row>
    <row r="3034" spans="1:12" x14ac:dyDescent="0.25">
      <c r="A3034" s="16" t="s">
        <v>226</v>
      </c>
      <c r="B3034" s="16">
        <v>64</v>
      </c>
      <c r="C3034" s="17">
        <v>41878</v>
      </c>
      <c r="L3034" s="17"/>
    </row>
    <row r="3035" spans="1:12" x14ac:dyDescent="0.25">
      <c r="A3035" s="16" t="s">
        <v>226</v>
      </c>
      <c r="B3035" s="16">
        <v>66</v>
      </c>
      <c r="C3035" s="17">
        <v>41465</v>
      </c>
      <c r="L3035" s="17"/>
    </row>
    <row r="3036" spans="1:12" x14ac:dyDescent="0.25">
      <c r="A3036" s="16" t="s">
        <v>226</v>
      </c>
      <c r="B3036" s="16">
        <v>60</v>
      </c>
      <c r="C3036" s="17">
        <v>41263</v>
      </c>
      <c r="L3036" s="17"/>
    </row>
    <row r="3037" spans="1:12" x14ac:dyDescent="0.25">
      <c r="A3037" s="16" t="s">
        <v>226</v>
      </c>
      <c r="B3037" s="16">
        <v>66</v>
      </c>
      <c r="C3037" s="17">
        <v>41081</v>
      </c>
      <c r="L3037" s="17"/>
    </row>
    <row r="3038" spans="1:12" x14ac:dyDescent="0.25">
      <c r="A3038" s="16" t="s">
        <v>226</v>
      </c>
      <c r="B3038" s="16">
        <v>42</v>
      </c>
      <c r="C3038" s="17">
        <v>40092</v>
      </c>
      <c r="L3038" s="17"/>
    </row>
    <row r="3039" spans="1:12" x14ac:dyDescent="0.25">
      <c r="A3039" s="16" t="s">
        <v>226</v>
      </c>
      <c r="B3039" s="16">
        <v>116</v>
      </c>
      <c r="C3039" s="17">
        <v>39837</v>
      </c>
      <c r="L3039" s="17"/>
    </row>
    <row r="3040" spans="1:12" x14ac:dyDescent="0.25">
      <c r="A3040" s="16" t="s">
        <v>226</v>
      </c>
      <c r="B3040" s="16">
        <v>200</v>
      </c>
      <c r="C3040" s="17">
        <v>39776</v>
      </c>
      <c r="L3040" s="17"/>
    </row>
    <row r="3041" spans="1:12" x14ac:dyDescent="0.25">
      <c r="A3041" s="16" t="s">
        <v>226</v>
      </c>
      <c r="B3041" s="16">
        <v>100</v>
      </c>
      <c r="C3041" s="17">
        <v>39660</v>
      </c>
      <c r="L3041" s="17"/>
    </row>
    <row r="3042" spans="1:12" x14ac:dyDescent="0.25">
      <c r="A3042" s="16" t="s">
        <v>226</v>
      </c>
      <c r="B3042" s="16">
        <v>100</v>
      </c>
      <c r="C3042" s="17">
        <v>39587</v>
      </c>
      <c r="L3042" s="17"/>
    </row>
    <row r="3043" spans="1:12" x14ac:dyDescent="0.25">
      <c r="A3043" s="16" t="s">
        <v>226</v>
      </c>
      <c r="B3043" s="16">
        <v>20</v>
      </c>
      <c r="C3043" s="17">
        <v>39197</v>
      </c>
      <c r="L3043" s="17"/>
    </row>
    <row r="3044" spans="1:12" x14ac:dyDescent="0.25">
      <c r="A3044" s="16" t="s">
        <v>226</v>
      </c>
      <c r="B3044" s="16">
        <v>100</v>
      </c>
      <c r="C3044" s="17">
        <v>39086</v>
      </c>
      <c r="L3044" s="17"/>
    </row>
    <row r="3045" spans="1:12" x14ac:dyDescent="0.25">
      <c r="A3045" s="16" t="s">
        <v>226</v>
      </c>
      <c r="B3045" s="16">
        <v>40</v>
      </c>
      <c r="C3045" s="17">
        <v>38996</v>
      </c>
      <c r="L3045" s="17"/>
    </row>
    <row r="3046" spans="1:12" x14ac:dyDescent="0.25">
      <c r="A3046" s="16" t="s">
        <v>226</v>
      </c>
      <c r="B3046" s="16">
        <v>23</v>
      </c>
      <c r="C3046" s="17">
        <v>38896</v>
      </c>
      <c r="L3046" s="17"/>
    </row>
    <row r="3047" spans="1:12" x14ac:dyDescent="0.25">
      <c r="A3047" s="16" t="s">
        <v>226</v>
      </c>
      <c r="B3047" s="16">
        <v>167</v>
      </c>
      <c r="C3047" s="17">
        <v>38718</v>
      </c>
      <c r="L3047" s="17"/>
    </row>
    <row r="3048" spans="1:12" x14ac:dyDescent="0.25">
      <c r="A3048" s="16" t="s">
        <v>226</v>
      </c>
      <c r="B3048" s="16">
        <v>107</v>
      </c>
      <c r="C3048" s="17">
        <v>38687</v>
      </c>
      <c r="L3048" s="17"/>
    </row>
    <row r="3049" spans="1:12" x14ac:dyDescent="0.25">
      <c r="A3049" s="16" t="s">
        <v>226</v>
      </c>
      <c r="B3049" s="16">
        <v>75</v>
      </c>
      <c r="C3049" s="17">
        <v>38687</v>
      </c>
      <c r="L3049" s="17"/>
    </row>
    <row r="3050" spans="1:12" x14ac:dyDescent="0.25">
      <c r="A3050" s="16" t="s">
        <v>226</v>
      </c>
      <c r="B3050" s="16">
        <v>30</v>
      </c>
      <c r="C3050" s="17">
        <v>38687</v>
      </c>
      <c r="L3050" s="17"/>
    </row>
    <row r="3051" spans="1:12" x14ac:dyDescent="0.25">
      <c r="A3051" s="16" t="s">
        <v>226</v>
      </c>
      <c r="B3051" s="16">
        <v>75</v>
      </c>
      <c r="C3051" s="17">
        <v>38657</v>
      </c>
      <c r="L3051" s="17"/>
    </row>
    <row r="3052" spans="1:12" x14ac:dyDescent="0.25">
      <c r="A3052" s="16" t="s">
        <v>226</v>
      </c>
      <c r="B3052" s="16">
        <v>168</v>
      </c>
      <c r="C3052" s="17">
        <v>38657</v>
      </c>
      <c r="L3052" s="17"/>
    </row>
    <row r="3053" spans="1:12" x14ac:dyDescent="0.25">
      <c r="A3053" s="16" t="s">
        <v>226</v>
      </c>
      <c r="B3053" s="16">
        <v>44</v>
      </c>
      <c r="C3053" s="17">
        <v>38657</v>
      </c>
      <c r="L3053" s="17"/>
    </row>
    <row r="3054" spans="1:12" x14ac:dyDescent="0.25">
      <c r="A3054" s="16" t="s">
        <v>226</v>
      </c>
      <c r="B3054" s="16">
        <v>70</v>
      </c>
      <c r="C3054" s="17">
        <v>38657</v>
      </c>
      <c r="L3054" s="17"/>
    </row>
    <row r="3055" spans="1:12" x14ac:dyDescent="0.25">
      <c r="A3055" s="16" t="s">
        <v>226</v>
      </c>
      <c r="B3055" s="16">
        <v>62</v>
      </c>
      <c r="C3055" s="17">
        <v>38657</v>
      </c>
      <c r="L3055" s="17"/>
    </row>
    <row r="3056" spans="1:12" x14ac:dyDescent="0.25">
      <c r="A3056" s="16" t="s">
        <v>226</v>
      </c>
      <c r="B3056" s="16">
        <v>116</v>
      </c>
      <c r="C3056" s="17">
        <v>38657</v>
      </c>
      <c r="L3056" s="17"/>
    </row>
    <row r="3057" spans="1:12" x14ac:dyDescent="0.25">
      <c r="A3057" s="16" t="s">
        <v>226</v>
      </c>
      <c r="B3057" s="16">
        <v>100</v>
      </c>
      <c r="C3057" s="17">
        <v>38626</v>
      </c>
      <c r="L3057" s="17"/>
    </row>
    <row r="3058" spans="1:12" x14ac:dyDescent="0.25">
      <c r="A3058" s="16" t="s">
        <v>226</v>
      </c>
      <c r="B3058" s="16">
        <v>62</v>
      </c>
      <c r="C3058" s="17">
        <v>38626</v>
      </c>
      <c r="L3058" s="17"/>
    </row>
    <row r="3059" spans="1:12" x14ac:dyDescent="0.25">
      <c r="A3059" s="16" t="s">
        <v>226</v>
      </c>
      <c r="B3059" s="16">
        <v>60</v>
      </c>
      <c r="C3059" s="17">
        <v>38626</v>
      </c>
      <c r="L3059" s="17"/>
    </row>
    <row r="3060" spans="1:12" x14ac:dyDescent="0.25">
      <c r="A3060" s="16" t="s">
        <v>226</v>
      </c>
      <c r="B3060" s="16">
        <v>49</v>
      </c>
      <c r="C3060" s="17">
        <v>38626</v>
      </c>
      <c r="L3060" s="17"/>
    </row>
    <row r="3061" spans="1:12" x14ac:dyDescent="0.25">
      <c r="A3061" s="16" t="s">
        <v>226</v>
      </c>
      <c r="B3061" s="16">
        <v>150</v>
      </c>
      <c r="C3061" s="17">
        <v>38626</v>
      </c>
      <c r="L3061" s="17"/>
    </row>
    <row r="3062" spans="1:12" x14ac:dyDescent="0.25">
      <c r="A3062" s="16" t="s">
        <v>226</v>
      </c>
      <c r="B3062" s="16">
        <v>112</v>
      </c>
      <c r="C3062" s="17">
        <v>38626</v>
      </c>
      <c r="L3062" s="17"/>
    </row>
    <row r="3063" spans="1:12" x14ac:dyDescent="0.25">
      <c r="A3063" s="16" t="s">
        <v>226</v>
      </c>
      <c r="B3063" s="16">
        <v>120</v>
      </c>
      <c r="C3063" s="17">
        <v>38534</v>
      </c>
      <c r="L3063" s="17"/>
    </row>
    <row r="3064" spans="1:12" x14ac:dyDescent="0.25">
      <c r="A3064" s="16" t="s">
        <v>226</v>
      </c>
      <c r="B3064" s="16">
        <v>60</v>
      </c>
      <c r="C3064" s="17">
        <v>38513</v>
      </c>
      <c r="L3064" s="17"/>
    </row>
    <row r="3065" spans="1:12" x14ac:dyDescent="0.25">
      <c r="A3065" s="16" t="s">
        <v>226</v>
      </c>
      <c r="B3065" s="16">
        <v>60</v>
      </c>
      <c r="C3065" s="17">
        <v>38499</v>
      </c>
      <c r="L3065" s="17"/>
    </row>
    <row r="3066" spans="1:12" x14ac:dyDescent="0.25">
      <c r="A3066" s="16" t="s">
        <v>226</v>
      </c>
      <c r="B3066" s="16">
        <v>100</v>
      </c>
      <c r="C3066" s="17">
        <v>38412</v>
      </c>
      <c r="L3066" s="17"/>
    </row>
    <row r="3067" spans="1:12" x14ac:dyDescent="0.25">
      <c r="A3067" s="16" t="s">
        <v>226</v>
      </c>
      <c r="B3067" s="16">
        <v>56</v>
      </c>
      <c r="C3067" s="17">
        <v>38334</v>
      </c>
      <c r="L3067" s="17"/>
    </row>
    <row r="3068" spans="1:12" x14ac:dyDescent="0.25">
      <c r="A3068" s="16" t="s">
        <v>226</v>
      </c>
      <c r="B3068" s="16">
        <v>32</v>
      </c>
      <c r="C3068" s="17">
        <v>38309</v>
      </c>
      <c r="L3068" s="17"/>
    </row>
    <row r="3069" spans="1:12" x14ac:dyDescent="0.25">
      <c r="A3069" s="16" t="s">
        <v>226</v>
      </c>
      <c r="B3069" s="16">
        <v>102</v>
      </c>
      <c r="C3069" s="17">
        <v>38181</v>
      </c>
      <c r="L3069" s="17"/>
    </row>
    <row r="3070" spans="1:12" x14ac:dyDescent="0.25">
      <c r="A3070" s="16" t="s">
        <v>226</v>
      </c>
      <c r="B3070" s="16">
        <v>117</v>
      </c>
      <c r="C3070" s="17">
        <v>38154</v>
      </c>
      <c r="L3070" s="17"/>
    </row>
    <row r="3071" spans="1:12" x14ac:dyDescent="0.25">
      <c r="A3071" s="16" t="s">
        <v>226</v>
      </c>
      <c r="B3071" s="16">
        <v>64</v>
      </c>
      <c r="C3071" s="17">
        <v>37899</v>
      </c>
      <c r="L3071" s="17"/>
    </row>
    <row r="3072" spans="1:12" x14ac:dyDescent="0.25">
      <c r="A3072" s="16" t="s">
        <v>226</v>
      </c>
      <c r="B3072" s="16">
        <v>67</v>
      </c>
      <c r="C3072" s="17">
        <v>37895</v>
      </c>
      <c r="L3072" s="17"/>
    </row>
    <row r="3073" spans="1:12" x14ac:dyDescent="0.25">
      <c r="A3073" s="16" t="s">
        <v>226</v>
      </c>
      <c r="B3073" s="16">
        <v>60</v>
      </c>
      <c r="C3073" s="17">
        <v>37865</v>
      </c>
      <c r="L3073" s="17"/>
    </row>
    <row r="3074" spans="1:12" x14ac:dyDescent="0.25">
      <c r="A3074" s="16" t="s">
        <v>226</v>
      </c>
      <c r="B3074" s="16">
        <v>100</v>
      </c>
      <c r="C3074" s="17">
        <v>37803</v>
      </c>
      <c r="L3074" s="17"/>
    </row>
    <row r="3075" spans="1:12" x14ac:dyDescent="0.25">
      <c r="A3075" s="16" t="s">
        <v>226</v>
      </c>
      <c r="B3075" s="16">
        <v>78</v>
      </c>
      <c r="C3075" s="17">
        <v>37700</v>
      </c>
      <c r="L3075" s="17"/>
    </row>
    <row r="3076" spans="1:12" x14ac:dyDescent="0.25">
      <c r="A3076" s="16" t="s">
        <v>226</v>
      </c>
      <c r="B3076" s="16">
        <v>143</v>
      </c>
      <c r="C3076" s="17">
        <v>37651</v>
      </c>
      <c r="L3076" s="17"/>
    </row>
    <row r="3077" spans="1:12" x14ac:dyDescent="0.25">
      <c r="A3077" s="16" t="s">
        <v>226</v>
      </c>
      <c r="B3077" s="16">
        <v>250</v>
      </c>
      <c r="C3077" s="17">
        <v>37651</v>
      </c>
      <c r="L3077" s="17"/>
    </row>
    <row r="3078" spans="1:12" x14ac:dyDescent="0.25">
      <c r="A3078" s="16" t="s">
        <v>226</v>
      </c>
      <c r="B3078" s="16">
        <v>40</v>
      </c>
      <c r="C3078" s="17">
        <v>37599</v>
      </c>
      <c r="L3078" s="17"/>
    </row>
    <row r="3079" spans="1:12" x14ac:dyDescent="0.25">
      <c r="A3079" s="16" t="s">
        <v>226</v>
      </c>
      <c r="B3079" s="16">
        <v>98</v>
      </c>
      <c r="C3079" s="17">
        <v>37500</v>
      </c>
      <c r="L3079" s="17"/>
    </row>
    <row r="3080" spans="1:12" x14ac:dyDescent="0.25">
      <c r="A3080" s="16" t="s">
        <v>226</v>
      </c>
      <c r="B3080" s="16">
        <v>60</v>
      </c>
      <c r="C3080" s="17">
        <v>37447</v>
      </c>
      <c r="L3080" s="17"/>
    </row>
    <row r="3081" spans="1:12" x14ac:dyDescent="0.25">
      <c r="A3081" s="16" t="s">
        <v>226</v>
      </c>
      <c r="B3081" s="16">
        <v>178</v>
      </c>
      <c r="C3081" s="17">
        <v>37315</v>
      </c>
      <c r="L3081" s="17"/>
    </row>
    <row r="3082" spans="1:12" x14ac:dyDescent="0.25">
      <c r="A3082" s="16" t="s">
        <v>226</v>
      </c>
      <c r="B3082" s="16">
        <v>90</v>
      </c>
      <c r="C3082" s="17">
        <v>37195</v>
      </c>
      <c r="L3082" s="17"/>
    </row>
    <row r="3083" spans="1:12" x14ac:dyDescent="0.25">
      <c r="A3083" s="16" t="s">
        <v>226</v>
      </c>
      <c r="B3083" s="16">
        <v>89</v>
      </c>
      <c r="C3083" s="17">
        <v>37125</v>
      </c>
      <c r="L3083" s="17"/>
    </row>
    <row r="3084" spans="1:12" x14ac:dyDescent="0.25">
      <c r="A3084" s="16" t="s">
        <v>226</v>
      </c>
      <c r="B3084" s="16">
        <v>126</v>
      </c>
      <c r="C3084" s="17">
        <v>37110</v>
      </c>
      <c r="L3084" s="17"/>
    </row>
    <row r="3085" spans="1:12" x14ac:dyDescent="0.25">
      <c r="A3085" s="16" t="s">
        <v>226</v>
      </c>
      <c r="B3085" s="16">
        <v>55</v>
      </c>
      <c r="C3085" s="17">
        <v>37109</v>
      </c>
      <c r="L3085" s="17"/>
    </row>
    <row r="3086" spans="1:12" x14ac:dyDescent="0.25">
      <c r="A3086" s="16" t="s">
        <v>226</v>
      </c>
      <c r="B3086" s="16">
        <v>102</v>
      </c>
      <c r="C3086" s="17">
        <v>37050</v>
      </c>
      <c r="L3086" s="17"/>
    </row>
    <row r="3087" spans="1:12" x14ac:dyDescent="0.25">
      <c r="A3087" s="16" t="s">
        <v>226</v>
      </c>
      <c r="B3087" s="16">
        <v>59</v>
      </c>
      <c r="C3087" s="17">
        <v>36999</v>
      </c>
      <c r="L3087" s="17"/>
    </row>
    <row r="3088" spans="1:12" x14ac:dyDescent="0.25">
      <c r="A3088" s="16" t="s">
        <v>226</v>
      </c>
      <c r="B3088" s="16">
        <v>59</v>
      </c>
      <c r="C3088" s="17">
        <v>36676</v>
      </c>
      <c r="L3088" s="17"/>
    </row>
    <row r="3089" spans="1:12" x14ac:dyDescent="0.25">
      <c r="A3089" s="16" t="s">
        <v>226</v>
      </c>
      <c r="B3089" s="16">
        <v>60</v>
      </c>
      <c r="C3089" s="17">
        <v>36566</v>
      </c>
      <c r="L3089" s="17"/>
    </row>
    <row r="3090" spans="1:12" x14ac:dyDescent="0.25">
      <c r="A3090" s="16" t="s">
        <v>226</v>
      </c>
      <c r="B3090" s="16">
        <v>108</v>
      </c>
      <c r="C3090" s="17">
        <v>36539</v>
      </c>
      <c r="L3090" s="17"/>
    </row>
    <row r="3091" spans="1:12" x14ac:dyDescent="0.25">
      <c r="A3091" s="16" t="s">
        <v>226</v>
      </c>
      <c r="B3091" s="16">
        <v>100</v>
      </c>
      <c r="C3091" s="17">
        <v>36350</v>
      </c>
      <c r="L3091" s="17"/>
    </row>
    <row r="3092" spans="1:12" x14ac:dyDescent="0.25">
      <c r="A3092" s="16" t="s">
        <v>226</v>
      </c>
      <c r="B3092" s="16">
        <v>137</v>
      </c>
      <c r="C3092" s="17">
        <v>36251</v>
      </c>
      <c r="L3092" s="17"/>
    </row>
    <row r="3093" spans="1:12" x14ac:dyDescent="0.25">
      <c r="A3093" s="16" t="s">
        <v>226</v>
      </c>
      <c r="B3093" s="16">
        <v>125</v>
      </c>
      <c r="C3093" s="17">
        <v>36203</v>
      </c>
      <c r="L3093" s="17"/>
    </row>
    <row r="3094" spans="1:12" x14ac:dyDescent="0.25">
      <c r="A3094" s="16" t="s">
        <v>226</v>
      </c>
      <c r="B3094" s="16">
        <v>113</v>
      </c>
      <c r="C3094" s="17">
        <v>36100</v>
      </c>
      <c r="L3094" s="17"/>
    </row>
    <row r="3095" spans="1:12" x14ac:dyDescent="0.25">
      <c r="A3095" s="16" t="s">
        <v>226</v>
      </c>
      <c r="B3095" s="16">
        <v>95</v>
      </c>
      <c r="C3095" s="17">
        <v>36039</v>
      </c>
      <c r="L3095" s="17"/>
    </row>
    <row r="3096" spans="1:12" x14ac:dyDescent="0.25">
      <c r="A3096" s="16" t="s">
        <v>226</v>
      </c>
      <c r="B3096" s="16">
        <v>167</v>
      </c>
      <c r="C3096" s="17">
        <v>35977</v>
      </c>
      <c r="L3096" s="17"/>
    </row>
    <row r="3097" spans="1:12" x14ac:dyDescent="0.25">
      <c r="A3097" s="16" t="s">
        <v>226</v>
      </c>
      <c r="B3097" s="16">
        <v>75</v>
      </c>
      <c r="C3097" s="17">
        <v>35977</v>
      </c>
      <c r="L3097" s="17"/>
    </row>
    <row r="3098" spans="1:12" x14ac:dyDescent="0.25">
      <c r="A3098" s="16" t="s">
        <v>226</v>
      </c>
      <c r="B3098" s="16">
        <v>15</v>
      </c>
      <c r="C3098" s="17">
        <v>35895</v>
      </c>
      <c r="L3098" s="17"/>
    </row>
    <row r="3099" spans="1:12" x14ac:dyDescent="0.25">
      <c r="A3099" s="16" t="s">
        <v>226</v>
      </c>
      <c r="B3099" s="16">
        <v>66</v>
      </c>
      <c r="C3099" s="17">
        <v>35886</v>
      </c>
      <c r="L3099" s="17"/>
    </row>
    <row r="3100" spans="1:12" x14ac:dyDescent="0.25">
      <c r="A3100" s="16" t="s">
        <v>226</v>
      </c>
      <c r="B3100" s="16">
        <v>92</v>
      </c>
      <c r="C3100" s="17">
        <v>35886</v>
      </c>
      <c r="L3100" s="17"/>
    </row>
    <row r="3101" spans="1:12" x14ac:dyDescent="0.25">
      <c r="A3101" s="16" t="s">
        <v>226</v>
      </c>
      <c r="B3101" s="16">
        <v>82</v>
      </c>
      <c r="C3101" s="17">
        <v>35827</v>
      </c>
      <c r="L3101" s="17"/>
    </row>
    <row r="3102" spans="1:12" x14ac:dyDescent="0.25">
      <c r="A3102" s="16" t="s">
        <v>226</v>
      </c>
      <c r="B3102" s="16">
        <v>146</v>
      </c>
      <c r="C3102" s="17">
        <v>35774</v>
      </c>
      <c r="L3102" s="17"/>
    </row>
    <row r="3103" spans="1:12" x14ac:dyDescent="0.25">
      <c r="A3103" s="16" t="s">
        <v>226</v>
      </c>
      <c r="B3103" s="16">
        <v>89</v>
      </c>
      <c r="C3103" s="17">
        <v>35674</v>
      </c>
      <c r="L3103" s="17"/>
    </row>
    <row r="3104" spans="1:12" x14ac:dyDescent="0.25">
      <c r="A3104" s="16" t="s">
        <v>226</v>
      </c>
      <c r="B3104" s="16">
        <v>167</v>
      </c>
      <c r="C3104" s="17">
        <v>35643</v>
      </c>
      <c r="L3104" s="17"/>
    </row>
    <row r="3105" spans="1:12" x14ac:dyDescent="0.25">
      <c r="A3105" s="16" t="s">
        <v>226</v>
      </c>
      <c r="B3105" s="16">
        <v>89</v>
      </c>
      <c r="C3105" s="17">
        <v>35628</v>
      </c>
      <c r="L3105" s="17"/>
    </row>
    <row r="3106" spans="1:12" x14ac:dyDescent="0.25">
      <c r="A3106" s="16" t="s">
        <v>226</v>
      </c>
      <c r="B3106" s="16">
        <v>11</v>
      </c>
      <c r="C3106" s="17">
        <v>35514</v>
      </c>
      <c r="L3106" s="17"/>
    </row>
    <row r="3107" spans="1:12" x14ac:dyDescent="0.25">
      <c r="A3107" s="16" t="s">
        <v>226</v>
      </c>
      <c r="B3107" s="16">
        <v>50</v>
      </c>
      <c r="C3107" s="17">
        <v>35490</v>
      </c>
      <c r="L3107" s="17"/>
    </row>
    <row r="3108" spans="1:12" x14ac:dyDescent="0.25">
      <c r="A3108" s="16" t="s">
        <v>226</v>
      </c>
      <c r="B3108" s="16">
        <v>72</v>
      </c>
      <c r="C3108" s="17">
        <v>35490</v>
      </c>
      <c r="L3108" s="17"/>
    </row>
    <row r="3109" spans="1:12" x14ac:dyDescent="0.25">
      <c r="A3109" s="16" t="s">
        <v>226</v>
      </c>
      <c r="B3109" s="16">
        <v>100</v>
      </c>
      <c r="C3109" s="17">
        <v>35490</v>
      </c>
      <c r="L3109" s="17"/>
    </row>
    <row r="3110" spans="1:12" x14ac:dyDescent="0.25">
      <c r="A3110" s="16" t="s">
        <v>226</v>
      </c>
      <c r="B3110" s="16">
        <v>143</v>
      </c>
      <c r="C3110" s="17">
        <v>35490</v>
      </c>
      <c r="L3110" s="17"/>
    </row>
    <row r="3111" spans="1:12" x14ac:dyDescent="0.25">
      <c r="A3111" s="16" t="s">
        <v>226</v>
      </c>
      <c r="B3111" s="16">
        <v>100</v>
      </c>
      <c r="C3111" s="17">
        <v>35462</v>
      </c>
      <c r="L3111" s="17"/>
    </row>
    <row r="3112" spans="1:12" x14ac:dyDescent="0.25">
      <c r="A3112" s="16" t="s">
        <v>226</v>
      </c>
      <c r="B3112" s="16">
        <v>60</v>
      </c>
      <c r="C3112" s="17">
        <v>35444</v>
      </c>
      <c r="L3112" s="17"/>
    </row>
    <row r="3113" spans="1:12" x14ac:dyDescent="0.25">
      <c r="A3113" s="16" t="s">
        <v>226</v>
      </c>
      <c r="B3113" s="16">
        <v>134</v>
      </c>
      <c r="C3113" s="17">
        <v>35436</v>
      </c>
      <c r="L3113" s="17"/>
    </row>
    <row r="3114" spans="1:12" x14ac:dyDescent="0.25">
      <c r="A3114" s="16" t="s">
        <v>226</v>
      </c>
      <c r="B3114" s="16">
        <v>186</v>
      </c>
      <c r="C3114" s="17">
        <v>35431</v>
      </c>
      <c r="L3114" s="17"/>
    </row>
    <row r="3115" spans="1:12" x14ac:dyDescent="0.25">
      <c r="A3115" s="16" t="s">
        <v>226</v>
      </c>
      <c r="B3115" s="16">
        <v>92</v>
      </c>
      <c r="C3115" s="17">
        <v>35431</v>
      </c>
      <c r="L3115" s="17"/>
    </row>
    <row r="3116" spans="1:12" x14ac:dyDescent="0.25">
      <c r="A3116" s="16" t="s">
        <v>226</v>
      </c>
      <c r="B3116" s="16">
        <v>250</v>
      </c>
      <c r="C3116" s="17">
        <v>35431</v>
      </c>
      <c r="L3116" s="17"/>
    </row>
    <row r="3117" spans="1:12" x14ac:dyDescent="0.25">
      <c r="A3117" s="16" t="s">
        <v>226</v>
      </c>
      <c r="B3117" s="16">
        <v>73</v>
      </c>
      <c r="C3117" s="17">
        <v>35431</v>
      </c>
      <c r="L3117" s="17"/>
    </row>
    <row r="3118" spans="1:12" x14ac:dyDescent="0.25">
      <c r="A3118" s="16" t="s">
        <v>226</v>
      </c>
      <c r="B3118" s="16">
        <v>117</v>
      </c>
      <c r="C3118" s="17">
        <v>35431</v>
      </c>
      <c r="L3118" s="17"/>
    </row>
    <row r="3119" spans="1:12" x14ac:dyDescent="0.25">
      <c r="A3119" s="16" t="s">
        <v>226</v>
      </c>
      <c r="B3119" s="16">
        <v>100</v>
      </c>
      <c r="C3119" s="17">
        <v>35431</v>
      </c>
      <c r="L3119" s="17"/>
    </row>
    <row r="3120" spans="1:12" x14ac:dyDescent="0.25">
      <c r="A3120" s="16" t="s">
        <v>226</v>
      </c>
      <c r="B3120" s="16">
        <v>160</v>
      </c>
      <c r="C3120" s="17">
        <v>35400</v>
      </c>
      <c r="L3120" s="17"/>
    </row>
    <row r="3121" spans="1:12" x14ac:dyDescent="0.25">
      <c r="A3121" s="16" t="s">
        <v>226</v>
      </c>
      <c r="B3121" s="16">
        <v>64</v>
      </c>
      <c r="C3121" s="17">
        <v>35394</v>
      </c>
      <c r="L3121" s="17"/>
    </row>
    <row r="3122" spans="1:12" x14ac:dyDescent="0.25">
      <c r="A3122" s="16" t="s">
        <v>226</v>
      </c>
      <c r="B3122" s="16">
        <v>100</v>
      </c>
      <c r="C3122" s="17">
        <v>35370</v>
      </c>
      <c r="L3122" s="17"/>
    </row>
    <row r="3123" spans="1:12" x14ac:dyDescent="0.25">
      <c r="A3123" s="16" t="s">
        <v>226</v>
      </c>
      <c r="B3123" s="16">
        <v>78</v>
      </c>
      <c r="C3123" s="17">
        <v>35352</v>
      </c>
      <c r="L3123" s="17"/>
    </row>
    <row r="3124" spans="1:12" x14ac:dyDescent="0.25">
      <c r="A3124" s="16" t="s">
        <v>226</v>
      </c>
      <c r="B3124" s="16">
        <v>168</v>
      </c>
      <c r="C3124" s="17">
        <v>35339</v>
      </c>
      <c r="L3124" s="17"/>
    </row>
    <row r="3125" spans="1:12" x14ac:dyDescent="0.25">
      <c r="A3125" s="16" t="s">
        <v>226</v>
      </c>
      <c r="B3125" s="16">
        <v>142</v>
      </c>
      <c r="C3125" s="17">
        <v>35339</v>
      </c>
      <c r="L3125" s="17"/>
    </row>
    <row r="3126" spans="1:12" x14ac:dyDescent="0.25">
      <c r="A3126" s="16" t="s">
        <v>226</v>
      </c>
      <c r="B3126" s="16">
        <v>92</v>
      </c>
      <c r="C3126" s="17">
        <v>35339</v>
      </c>
      <c r="L3126" s="17"/>
    </row>
    <row r="3127" spans="1:12" x14ac:dyDescent="0.25">
      <c r="A3127" s="16" t="s">
        <v>226</v>
      </c>
      <c r="B3127" s="16">
        <v>104</v>
      </c>
      <c r="C3127" s="17">
        <v>35339</v>
      </c>
      <c r="L3127" s="17"/>
    </row>
    <row r="3128" spans="1:12" x14ac:dyDescent="0.25">
      <c r="A3128" s="16" t="s">
        <v>226</v>
      </c>
      <c r="B3128" s="16">
        <v>83</v>
      </c>
      <c r="C3128" s="17">
        <v>35324</v>
      </c>
      <c r="L3128" s="17"/>
    </row>
    <row r="3129" spans="1:12" x14ac:dyDescent="0.25">
      <c r="A3129" s="16" t="s">
        <v>226</v>
      </c>
      <c r="B3129" s="16">
        <v>78</v>
      </c>
      <c r="C3129" s="17">
        <v>35309</v>
      </c>
      <c r="L3129" s="17"/>
    </row>
    <row r="3130" spans="1:12" x14ac:dyDescent="0.25">
      <c r="A3130" s="16" t="s">
        <v>226</v>
      </c>
      <c r="B3130" s="16">
        <v>254</v>
      </c>
      <c r="C3130" s="17">
        <v>35309</v>
      </c>
      <c r="L3130" s="17"/>
    </row>
    <row r="3131" spans="1:12" x14ac:dyDescent="0.25">
      <c r="A3131" s="16" t="s">
        <v>226</v>
      </c>
      <c r="B3131" s="16">
        <v>99</v>
      </c>
      <c r="C3131" s="17">
        <v>35309</v>
      </c>
      <c r="L3131" s="17"/>
    </row>
    <row r="3132" spans="1:12" x14ac:dyDescent="0.25">
      <c r="A3132" s="16" t="s">
        <v>226</v>
      </c>
      <c r="B3132" s="16">
        <v>60</v>
      </c>
      <c r="C3132" s="17">
        <v>35290</v>
      </c>
      <c r="L3132" s="17"/>
    </row>
    <row r="3133" spans="1:12" x14ac:dyDescent="0.25">
      <c r="A3133" s="16" t="s">
        <v>226</v>
      </c>
      <c r="B3133" s="16">
        <v>11</v>
      </c>
      <c r="C3133" s="17">
        <v>35283</v>
      </c>
      <c r="L3133" s="17"/>
    </row>
    <row r="3134" spans="1:12" x14ac:dyDescent="0.25">
      <c r="A3134" s="16" t="s">
        <v>226</v>
      </c>
      <c r="B3134" s="16">
        <v>126</v>
      </c>
      <c r="C3134" s="17">
        <v>35217</v>
      </c>
      <c r="L3134" s="17"/>
    </row>
    <row r="3135" spans="1:12" x14ac:dyDescent="0.25">
      <c r="A3135" s="16" t="s">
        <v>226</v>
      </c>
      <c r="B3135" s="16">
        <v>63</v>
      </c>
      <c r="C3135" s="17">
        <v>35217</v>
      </c>
      <c r="L3135" s="17"/>
    </row>
    <row r="3136" spans="1:12" x14ac:dyDescent="0.25">
      <c r="A3136" s="16" t="s">
        <v>226</v>
      </c>
      <c r="B3136" s="16">
        <v>79</v>
      </c>
      <c r="C3136" s="17">
        <v>35186</v>
      </c>
      <c r="L3136" s="17"/>
    </row>
    <row r="3137" spans="1:12" x14ac:dyDescent="0.25">
      <c r="A3137" s="16" t="s">
        <v>226</v>
      </c>
      <c r="B3137" s="16">
        <v>92</v>
      </c>
      <c r="C3137" s="17">
        <v>35186</v>
      </c>
      <c r="L3137" s="17"/>
    </row>
    <row r="3138" spans="1:12" x14ac:dyDescent="0.25">
      <c r="A3138" s="16" t="s">
        <v>226</v>
      </c>
      <c r="B3138" s="16">
        <v>117</v>
      </c>
      <c r="C3138" s="17">
        <v>35162</v>
      </c>
      <c r="L3138" s="17"/>
    </row>
    <row r="3139" spans="1:12" x14ac:dyDescent="0.25">
      <c r="A3139" s="16" t="s">
        <v>226</v>
      </c>
      <c r="B3139" s="16">
        <v>60</v>
      </c>
      <c r="C3139" s="17">
        <v>35156</v>
      </c>
      <c r="L3139" s="17"/>
    </row>
    <row r="3140" spans="1:12" x14ac:dyDescent="0.25">
      <c r="A3140" s="16" t="s">
        <v>226</v>
      </c>
      <c r="B3140" s="16">
        <v>87</v>
      </c>
      <c r="C3140" s="17">
        <v>35125</v>
      </c>
      <c r="L3140" s="17"/>
    </row>
    <row r="3141" spans="1:12" x14ac:dyDescent="0.25">
      <c r="A3141" s="16" t="s">
        <v>226</v>
      </c>
      <c r="B3141" s="16">
        <v>104</v>
      </c>
      <c r="C3141" s="17">
        <v>35096</v>
      </c>
      <c r="L3141" s="17"/>
    </row>
    <row r="3142" spans="1:12" x14ac:dyDescent="0.25">
      <c r="A3142" s="16" t="s">
        <v>226</v>
      </c>
      <c r="B3142" s="16">
        <v>92</v>
      </c>
      <c r="C3142" s="17">
        <v>35096</v>
      </c>
      <c r="L3142" s="17"/>
    </row>
    <row r="3143" spans="1:12" x14ac:dyDescent="0.25">
      <c r="A3143" s="16" t="s">
        <v>226</v>
      </c>
      <c r="B3143" s="16">
        <v>70</v>
      </c>
      <c r="C3143" s="17">
        <v>35065</v>
      </c>
      <c r="L3143" s="17"/>
    </row>
    <row r="3144" spans="1:12" x14ac:dyDescent="0.25">
      <c r="A3144" s="16" t="s">
        <v>226</v>
      </c>
      <c r="B3144" s="16">
        <v>136</v>
      </c>
      <c r="C3144" s="17">
        <v>35052</v>
      </c>
      <c r="L3144" s="17"/>
    </row>
    <row r="3145" spans="1:12" x14ac:dyDescent="0.25">
      <c r="A3145" s="16" t="s">
        <v>226</v>
      </c>
      <c r="B3145" s="16">
        <v>62</v>
      </c>
      <c r="C3145" s="17">
        <v>34954</v>
      </c>
      <c r="L3145" s="17"/>
    </row>
    <row r="3146" spans="1:12" x14ac:dyDescent="0.25">
      <c r="A3146" s="16" t="s">
        <v>226</v>
      </c>
      <c r="B3146" s="16">
        <v>63</v>
      </c>
      <c r="C3146" s="17">
        <v>34912</v>
      </c>
      <c r="L3146" s="17"/>
    </row>
    <row r="3147" spans="1:12" x14ac:dyDescent="0.25">
      <c r="A3147" s="16" t="s">
        <v>226</v>
      </c>
      <c r="B3147" s="16">
        <v>117</v>
      </c>
      <c r="C3147" s="17">
        <v>34881</v>
      </c>
      <c r="L3147" s="17"/>
    </row>
    <row r="3148" spans="1:12" x14ac:dyDescent="0.25">
      <c r="A3148" s="16" t="s">
        <v>226</v>
      </c>
      <c r="B3148" s="16">
        <v>186</v>
      </c>
      <c r="C3148" s="17">
        <v>34881</v>
      </c>
      <c r="L3148" s="17"/>
    </row>
    <row r="3149" spans="1:12" x14ac:dyDescent="0.25">
      <c r="A3149" s="16" t="s">
        <v>226</v>
      </c>
      <c r="B3149" s="16">
        <v>71</v>
      </c>
      <c r="C3149" s="17">
        <v>34881</v>
      </c>
      <c r="L3149" s="17"/>
    </row>
    <row r="3150" spans="1:12" x14ac:dyDescent="0.25">
      <c r="A3150" s="16" t="s">
        <v>226</v>
      </c>
      <c r="B3150" s="16">
        <v>102</v>
      </c>
      <c r="C3150" s="17">
        <v>34881</v>
      </c>
      <c r="L3150" s="17"/>
    </row>
    <row r="3151" spans="1:12" x14ac:dyDescent="0.25">
      <c r="A3151" s="16" t="s">
        <v>226</v>
      </c>
      <c r="B3151" s="16">
        <v>60</v>
      </c>
      <c r="C3151" s="17">
        <v>34820</v>
      </c>
      <c r="L3151" s="17"/>
    </row>
    <row r="3152" spans="1:12" x14ac:dyDescent="0.25">
      <c r="A3152" s="16" t="s">
        <v>226</v>
      </c>
      <c r="B3152" s="16">
        <v>125</v>
      </c>
      <c r="C3152" s="17">
        <v>34820</v>
      </c>
      <c r="L3152" s="17"/>
    </row>
    <row r="3153" spans="1:12" x14ac:dyDescent="0.25">
      <c r="A3153" s="16" t="s">
        <v>226</v>
      </c>
      <c r="B3153" s="16">
        <v>109</v>
      </c>
      <c r="C3153" s="17">
        <v>34759</v>
      </c>
      <c r="L3153" s="17"/>
    </row>
    <row r="3154" spans="1:12" x14ac:dyDescent="0.25">
      <c r="A3154" s="16" t="s">
        <v>226</v>
      </c>
      <c r="B3154" s="16">
        <v>100</v>
      </c>
      <c r="C3154" s="17">
        <v>34759</v>
      </c>
      <c r="L3154" s="17"/>
    </row>
    <row r="3155" spans="1:12" x14ac:dyDescent="0.25">
      <c r="A3155" s="16" t="s">
        <v>226</v>
      </c>
      <c r="B3155" s="16">
        <v>98</v>
      </c>
      <c r="C3155" s="17">
        <v>34759</v>
      </c>
      <c r="L3155" s="17"/>
    </row>
    <row r="3156" spans="1:12" x14ac:dyDescent="0.25">
      <c r="A3156" s="16" t="s">
        <v>226</v>
      </c>
      <c r="B3156" s="16">
        <v>200</v>
      </c>
      <c r="C3156" s="17">
        <v>34700</v>
      </c>
      <c r="L3156" s="17"/>
    </row>
    <row r="3157" spans="1:12" x14ac:dyDescent="0.25">
      <c r="A3157" s="16" t="s">
        <v>226</v>
      </c>
      <c r="B3157" s="16">
        <v>100</v>
      </c>
      <c r="C3157" s="17">
        <v>34639</v>
      </c>
      <c r="L3157" s="17"/>
    </row>
    <row r="3158" spans="1:12" x14ac:dyDescent="0.25">
      <c r="A3158" s="16" t="s">
        <v>226</v>
      </c>
      <c r="B3158" s="16">
        <v>62</v>
      </c>
      <c r="C3158" s="17">
        <v>34578</v>
      </c>
      <c r="L3158" s="17"/>
    </row>
    <row r="3159" spans="1:12" x14ac:dyDescent="0.25">
      <c r="A3159" s="16" t="s">
        <v>226</v>
      </c>
      <c r="B3159" s="16">
        <v>92</v>
      </c>
      <c r="C3159" s="17">
        <v>34578</v>
      </c>
      <c r="L3159" s="17"/>
    </row>
    <row r="3160" spans="1:12" x14ac:dyDescent="0.25">
      <c r="A3160" s="16" t="s">
        <v>226</v>
      </c>
      <c r="B3160" s="16">
        <v>118</v>
      </c>
      <c r="C3160" s="17">
        <v>34516</v>
      </c>
      <c r="L3160" s="17"/>
    </row>
    <row r="3161" spans="1:12" x14ac:dyDescent="0.25">
      <c r="A3161" s="16" t="s">
        <v>226</v>
      </c>
      <c r="B3161" s="16">
        <v>83</v>
      </c>
      <c r="C3161" s="17">
        <v>34466</v>
      </c>
      <c r="L3161" s="17"/>
    </row>
    <row r="3162" spans="1:12" x14ac:dyDescent="0.25">
      <c r="A3162" s="16" t="s">
        <v>226</v>
      </c>
      <c r="B3162" s="16">
        <v>143</v>
      </c>
      <c r="C3162" s="17">
        <v>34455</v>
      </c>
      <c r="L3162" s="17"/>
    </row>
    <row r="3163" spans="1:12" x14ac:dyDescent="0.25">
      <c r="A3163" s="16" t="s">
        <v>226</v>
      </c>
      <c r="B3163" s="16">
        <v>109</v>
      </c>
      <c r="C3163" s="17">
        <v>34439</v>
      </c>
      <c r="L3163" s="17"/>
    </row>
    <row r="3164" spans="1:12" x14ac:dyDescent="0.25">
      <c r="A3164" s="16" t="s">
        <v>226</v>
      </c>
      <c r="B3164" s="16">
        <v>102</v>
      </c>
      <c r="C3164" s="17">
        <v>34425</v>
      </c>
      <c r="L3164" s="17"/>
    </row>
    <row r="3165" spans="1:12" x14ac:dyDescent="0.25">
      <c r="A3165" s="16" t="s">
        <v>226</v>
      </c>
      <c r="B3165" s="16">
        <v>210</v>
      </c>
      <c r="C3165" s="17">
        <v>34425</v>
      </c>
      <c r="L3165" s="17"/>
    </row>
    <row r="3166" spans="1:12" x14ac:dyDescent="0.25">
      <c r="A3166" s="16" t="s">
        <v>226</v>
      </c>
      <c r="B3166" s="16">
        <v>196</v>
      </c>
      <c r="C3166" s="17">
        <v>34425</v>
      </c>
      <c r="L3166" s="17"/>
    </row>
    <row r="3167" spans="1:12" x14ac:dyDescent="0.25">
      <c r="A3167" s="16" t="s">
        <v>226</v>
      </c>
      <c r="B3167" s="16">
        <v>149</v>
      </c>
      <c r="C3167" s="17">
        <v>34400</v>
      </c>
      <c r="L3167" s="17"/>
    </row>
    <row r="3168" spans="1:12" x14ac:dyDescent="0.25">
      <c r="A3168" s="16" t="s">
        <v>226</v>
      </c>
      <c r="B3168" s="16">
        <v>100</v>
      </c>
      <c r="C3168" s="17">
        <v>34366</v>
      </c>
      <c r="L3168" s="17"/>
    </row>
    <row r="3169" spans="1:12" x14ac:dyDescent="0.25">
      <c r="A3169" s="16" t="s">
        <v>226</v>
      </c>
      <c r="B3169" s="16">
        <v>165</v>
      </c>
      <c r="C3169" s="17">
        <v>34284</v>
      </c>
      <c r="L3169" s="17"/>
    </row>
    <row r="3170" spans="1:12" x14ac:dyDescent="0.25">
      <c r="A3170" s="16" t="s">
        <v>226</v>
      </c>
      <c r="B3170" s="16">
        <v>71</v>
      </c>
      <c r="C3170" s="17">
        <v>34274</v>
      </c>
      <c r="L3170" s="17"/>
    </row>
    <row r="3171" spans="1:12" x14ac:dyDescent="0.25">
      <c r="A3171" s="16" t="s">
        <v>226</v>
      </c>
      <c r="B3171" s="16">
        <v>89</v>
      </c>
      <c r="C3171" s="17">
        <v>34274</v>
      </c>
      <c r="L3171" s="17"/>
    </row>
    <row r="3172" spans="1:12" x14ac:dyDescent="0.25">
      <c r="A3172" s="16" t="s">
        <v>226</v>
      </c>
      <c r="B3172" s="16">
        <v>144</v>
      </c>
      <c r="C3172" s="17">
        <v>34274</v>
      </c>
      <c r="L3172" s="17"/>
    </row>
    <row r="3173" spans="1:12" x14ac:dyDescent="0.25">
      <c r="A3173" s="16" t="s">
        <v>226</v>
      </c>
      <c r="B3173" s="16">
        <v>60</v>
      </c>
      <c r="C3173" s="17">
        <v>34274</v>
      </c>
      <c r="L3173" s="17"/>
    </row>
    <row r="3174" spans="1:12" x14ac:dyDescent="0.25">
      <c r="A3174" s="16" t="s">
        <v>226</v>
      </c>
      <c r="B3174" s="16">
        <v>60</v>
      </c>
      <c r="C3174" s="17">
        <v>34243</v>
      </c>
      <c r="L3174" s="17"/>
    </row>
    <row r="3175" spans="1:12" x14ac:dyDescent="0.25">
      <c r="A3175" s="16" t="s">
        <v>226</v>
      </c>
      <c r="B3175" s="16">
        <v>106</v>
      </c>
      <c r="C3175" s="17">
        <v>34182</v>
      </c>
      <c r="L3175" s="17"/>
    </row>
    <row r="3176" spans="1:12" x14ac:dyDescent="0.25">
      <c r="A3176" s="16" t="s">
        <v>226</v>
      </c>
      <c r="B3176" s="16">
        <v>101</v>
      </c>
      <c r="C3176" s="17">
        <v>34151</v>
      </c>
      <c r="L3176" s="17"/>
    </row>
    <row r="3177" spans="1:12" x14ac:dyDescent="0.25">
      <c r="A3177" s="16" t="s">
        <v>226</v>
      </c>
      <c r="B3177" s="16">
        <v>118</v>
      </c>
      <c r="C3177" s="17">
        <v>34151</v>
      </c>
      <c r="L3177" s="17"/>
    </row>
    <row r="3178" spans="1:12" x14ac:dyDescent="0.25">
      <c r="A3178" s="16" t="s">
        <v>226</v>
      </c>
      <c r="B3178" s="16">
        <v>169</v>
      </c>
      <c r="C3178" s="17">
        <v>34121</v>
      </c>
      <c r="L3178" s="17"/>
    </row>
    <row r="3179" spans="1:12" x14ac:dyDescent="0.25">
      <c r="A3179" s="16" t="s">
        <v>226</v>
      </c>
      <c r="B3179" s="16">
        <v>100</v>
      </c>
      <c r="C3179" s="17">
        <v>34121</v>
      </c>
      <c r="L3179" s="17"/>
    </row>
    <row r="3180" spans="1:12" x14ac:dyDescent="0.25">
      <c r="A3180" s="16" t="s">
        <v>226</v>
      </c>
      <c r="B3180" s="16">
        <v>102</v>
      </c>
      <c r="C3180" s="17">
        <v>34121</v>
      </c>
      <c r="L3180" s="17"/>
    </row>
    <row r="3181" spans="1:12" x14ac:dyDescent="0.25">
      <c r="A3181" s="16" t="s">
        <v>226</v>
      </c>
      <c r="B3181" s="16">
        <v>133</v>
      </c>
      <c r="C3181" s="17">
        <v>34121</v>
      </c>
      <c r="L3181" s="17"/>
    </row>
    <row r="3182" spans="1:12" x14ac:dyDescent="0.25">
      <c r="A3182" s="16" t="s">
        <v>226</v>
      </c>
      <c r="B3182" s="16">
        <v>87</v>
      </c>
      <c r="C3182" s="17">
        <v>34121</v>
      </c>
      <c r="L3182" s="17"/>
    </row>
    <row r="3183" spans="1:12" x14ac:dyDescent="0.25">
      <c r="A3183" s="16" t="s">
        <v>226</v>
      </c>
      <c r="B3183" s="16">
        <v>129</v>
      </c>
      <c r="C3183" s="17">
        <v>34093</v>
      </c>
      <c r="L3183" s="17"/>
    </row>
    <row r="3184" spans="1:12" x14ac:dyDescent="0.25">
      <c r="A3184" s="16" t="s">
        <v>226</v>
      </c>
      <c r="B3184" s="16">
        <v>128</v>
      </c>
      <c r="C3184" s="17">
        <v>34090</v>
      </c>
      <c r="L3184" s="17"/>
    </row>
    <row r="3185" spans="1:12" x14ac:dyDescent="0.25">
      <c r="A3185" s="16" t="s">
        <v>226</v>
      </c>
      <c r="B3185" s="16">
        <v>115</v>
      </c>
      <c r="C3185" s="17">
        <v>34060</v>
      </c>
      <c r="L3185" s="17"/>
    </row>
    <row r="3186" spans="1:12" x14ac:dyDescent="0.25">
      <c r="A3186" s="16" t="s">
        <v>226</v>
      </c>
      <c r="B3186" s="16">
        <v>206</v>
      </c>
      <c r="C3186" s="17">
        <v>34060</v>
      </c>
      <c r="L3186" s="17"/>
    </row>
    <row r="3187" spans="1:12" x14ac:dyDescent="0.25">
      <c r="A3187" s="16" t="s">
        <v>226</v>
      </c>
      <c r="B3187" s="16">
        <v>74</v>
      </c>
      <c r="C3187" s="17">
        <v>34050</v>
      </c>
      <c r="L3187" s="17"/>
    </row>
    <row r="3188" spans="1:12" x14ac:dyDescent="0.25">
      <c r="A3188" s="16" t="s">
        <v>226</v>
      </c>
      <c r="B3188" s="16">
        <v>148</v>
      </c>
      <c r="C3188" s="17">
        <v>34029</v>
      </c>
      <c r="L3188" s="17"/>
    </row>
    <row r="3189" spans="1:12" x14ac:dyDescent="0.25">
      <c r="A3189" s="16" t="s">
        <v>226</v>
      </c>
      <c r="B3189" s="16">
        <v>110</v>
      </c>
      <c r="C3189" s="17">
        <v>34029</v>
      </c>
      <c r="L3189" s="17"/>
    </row>
    <row r="3190" spans="1:12" x14ac:dyDescent="0.25">
      <c r="A3190" s="16" t="s">
        <v>226</v>
      </c>
      <c r="B3190" s="16">
        <v>208</v>
      </c>
      <c r="C3190" s="17">
        <v>34025</v>
      </c>
      <c r="L3190" s="17"/>
    </row>
    <row r="3191" spans="1:12" x14ac:dyDescent="0.25">
      <c r="A3191" s="16" t="s">
        <v>226</v>
      </c>
      <c r="B3191" s="16">
        <v>242</v>
      </c>
      <c r="C3191" s="17">
        <v>33973</v>
      </c>
      <c r="L3191" s="17"/>
    </row>
    <row r="3192" spans="1:12" x14ac:dyDescent="0.25">
      <c r="A3192" s="16" t="s">
        <v>226</v>
      </c>
      <c r="B3192" s="16">
        <v>163</v>
      </c>
      <c r="C3192" s="17">
        <v>33970</v>
      </c>
      <c r="L3192" s="17"/>
    </row>
    <row r="3193" spans="1:12" x14ac:dyDescent="0.25">
      <c r="A3193" s="16" t="s">
        <v>226</v>
      </c>
      <c r="B3193" s="16">
        <v>107</v>
      </c>
      <c r="C3193" s="17">
        <v>33911</v>
      </c>
      <c r="L3193" s="17"/>
    </row>
    <row r="3194" spans="1:12" x14ac:dyDescent="0.25">
      <c r="A3194" s="16" t="s">
        <v>226</v>
      </c>
      <c r="B3194" s="16">
        <v>65</v>
      </c>
      <c r="C3194" s="17">
        <v>33878</v>
      </c>
      <c r="L3194" s="17"/>
    </row>
    <row r="3195" spans="1:12" x14ac:dyDescent="0.25">
      <c r="A3195" s="16" t="s">
        <v>226</v>
      </c>
      <c r="B3195" s="16">
        <v>128</v>
      </c>
      <c r="C3195" s="17">
        <v>33862</v>
      </c>
      <c r="L3195" s="17"/>
    </row>
    <row r="3196" spans="1:12" x14ac:dyDescent="0.25">
      <c r="A3196" s="16" t="s">
        <v>226</v>
      </c>
      <c r="B3196" s="16">
        <v>90</v>
      </c>
      <c r="C3196" s="17">
        <v>33786</v>
      </c>
      <c r="L3196" s="17"/>
    </row>
    <row r="3197" spans="1:12" x14ac:dyDescent="0.25">
      <c r="A3197" s="16" t="s">
        <v>226</v>
      </c>
      <c r="B3197" s="16">
        <v>69</v>
      </c>
      <c r="C3197" s="17">
        <v>33786</v>
      </c>
      <c r="L3197" s="17"/>
    </row>
    <row r="3198" spans="1:12" x14ac:dyDescent="0.25">
      <c r="A3198" s="16" t="s">
        <v>226</v>
      </c>
      <c r="B3198" s="16">
        <v>388</v>
      </c>
      <c r="C3198" s="17">
        <v>33786</v>
      </c>
      <c r="L3198" s="17"/>
    </row>
    <row r="3199" spans="1:12" x14ac:dyDescent="0.25">
      <c r="A3199" s="16" t="s">
        <v>226</v>
      </c>
      <c r="B3199" s="16">
        <v>144</v>
      </c>
      <c r="C3199" s="17">
        <v>33778</v>
      </c>
      <c r="L3199" s="17"/>
    </row>
    <row r="3200" spans="1:12" x14ac:dyDescent="0.25">
      <c r="A3200" s="16" t="s">
        <v>226</v>
      </c>
      <c r="B3200" s="16">
        <v>65</v>
      </c>
      <c r="C3200" s="17">
        <v>33772</v>
      </c>
      <c r="L3200" s="17"/>
    </row>
    <row r="3201" spans="1:12" x14ac:dyDescent="0.25">
      <c r="A3201" s="16" t="s">
        <v>226</v>
      </c>
      <c r="B3201" s="16">
        <v>100</v>
      </c>
      <c r="C3201" s="17">
        <v>33766</v>
      </c>
      <c r="L3201" s="17"/>
    </row>
    <row r="3202" spans="1:12" x14ac:dyDescent="0.25">
      <c r="A3202" s="16" t="s">
        <v>226</v>
      </c>
      <c r="B3202" s="16">
        <v>130</v>
      </c>
      <c r="C3202" s="17">
        <v>33756</v>
      </c>
      <c r="L3202" s="17"/>
    </row>
    <row r="3203" spans="1:12" x14ac:dyDescent="0.25">
      <c r="A3203" s="16" t="s">
        <v>226</v>
      </c>
      <c r="B3203" s="16">
        <v>100</v>
      </c>
      <c r="C3203" s="17">
        <v>33725</v>
      </c>
      <c r="L3203" s="17"/>
    </row>
    <row r="3204" spans="1:12" x14ac:dyDescent="0.25">
      <c r="A3204" s="16" t="s">
        <v>226</v>
      </c>
      <c r="B3204" s="16">
        <v>103</v>
      </c>
      <c r="C3204" s="17">
        <v>33725</v>
      </c>
      <c r="L3204" s="17"/>
    </row>
    <row r="3205" spans="1:12" x14ac:dyDescent="0.25">
      <c r="A3205" s="16" t="s">
        <v>226</v>
      </c>
      <c r="B3205" s="16">
        <v>89</v>
      </c>
      <c r="C3205" s="17">
        <v>33725</v>
      </c>
      <c r="L3205" s="17"/>
    </row>
    <row r="3206" spans="1:12" x14ac:dyDescent="0.25">
      <c r="A3206" s="16" t="s">
        <v>226</v>
      </c>
      <c r="B3206" s="16">
        <v>100</v>
      </c>
      <c r="C3206" s="17">
        <v>33512</v>
      </c>
      <c r="L3206" s="17"/>
    </row>
    <row r="3207" spans="1:12" x14ac:dyDescent="0.25">
      <c r="A3207" s="16" t="s">
        <v>226</v>
      </c>
      <c r="B3207" s="16">
        <v>152</v>
      </c>
      <c r="C3207" s="17">
        <v>33390</v>
      </c>
      <c r="L3207" s="17"/>
    </row>
    <row r="3208" spans="1:12" x14ac:dyDescent="0.25">
      <c r="A3208" s="16" t="s">
        <v>226</v>
      </c>
      <c r="B3208" s="16">
        <v>88</v>
      </c>
      <c r="C3208" s="17">
        <v>33239</v>
      </c>
      <c r="L3208" s="17"/>
    </row>
    <row r="3209" spans="1:12" x14ac:dyDescent="0.25">
      <c r="A3209" s="16" t="s">
        <v>226</v>
      </c>
      <c r="B3209" s="16">
        <v>120</v>
      </c>
      <c r="C3209" s="17">
        <v>33177</v>
      </c>
      <c r="L3209" s="17"/>
    </row>
    <row r="3210" spans="1:12" x14ac:dyDescent="0.25">
      <c r="A3210" s="16" t="s">
        <v>226</v>
      </c>
      <c r="B3210" s="16">
        <v>104</v>
      </c>
      <c r="C3210" s="17">
        <v>33107</v>
      </c>
      <c r="L3210" s="17"/>
    </row>
    <row r="3211" spans="1:12" x14ac:dyDescent="0.25">
      <c r="A3211" s="16" t="s">
        <v>226</v>
      </c>
      <c r="B3211" s="16">
        <v>100</v>
      </c>
      <c r="C3211" s="17">
        <v>33100</v>
      </c>
      <c r="L3211" s="17"/>
    </row>
    <row r="3212" spans="1:12" x14ac:dyDescent="0.25">
      <c r="A3212" s="16" t="s">
        <v>226</v>
      </c>
      <c r="B3212" s="16">
        <v>78</v>
      </c>
      <c r="C3212" s="17">
        <v>33030</v>
      </c>
      <c r="L3212" s="17"/>
    </row>
    <row r="3213" spans="1:12" x14ac:dyDescent="0.25">
      <c r="A3213" s="16" t="s">
        <v>226</v>
      </c>
      <c r="B3213" s="16">
        <v>165</v>
      </c>
      <c r="C3213" s="17">
        <v>32926</v>
      </c>
      <c r="L3213" s="17"/>
    </row>
    <row r="3214" spans="1:12" x14ac:dyDescent="0.25">
      <c r="A3214" s="16" t="s">
        <v>226</v>
      </c>
      <c r="B3214" s="16">
        <v>68</v>
      </c>
      <c r="C3214" s="17">
        <v>32905</v>
      </c>
      <c r="L3214" s="17"/>
    </row>
    <row r="3215" spans="1:12" x14ac:dyDescent="0.25">
      <c r="A3215" s="16" t="s">
        <v>226</v>
      </c>
      <c r="B3215" s="16">
        <v>72</v>
      </c>
      <c r="C3215" s="17">
        <v>32874</v>
      </c>
      <c r="L3215" s="17"/>
    </row>
    <row r="3216" spans="1:12" x14ac:dyDescent="0.25">
      <c r="A3216" s="16" t="s">
        <v>226</v>
      </c>
      <c r="B3216" s="16">
        <v>107</v>
      </c>
      <c r="C3216" s="17">
        <v>32874</v>
      </c>
      <c r="L3216" s="17"/>
    </row>
    <row r="3217" spans="1:12" x14ac:dyDescent="0.25">
      <c r="A3217" s="16" t="s">
        <v>226</v>
      </c>
      <c r="B3217" s="16">
        <v>122</v>
      </c>
      <c r="C3217" s="17">
        <v>32874</v>
      </c>
      <c r="L3217" s="17"/>
    </row>
    <row r="3218" spans="1:12" x14ac:dyDescent="0.25">
      <c r="A3218" s="16" t="s">
        <v>226</v>
      </c>
      <c r="B3218" s="16">
        <v>100</v>
      </c>
      <c r="C3218" s="17">
        <v>32874</v>
      </c>
      <c r="L3218" s="17"/>
    </row>
    <row r="3219" spans="1:12" x14ac:dyDescent="0.25">
      <c r="A3219" s="16" t="s">
        <v>226</v>
      </c>
      <c r="B3219" s="16">
        <v>188</v>
      </c>
      <c r="C3219" s="17">
        <v>32874</v>
      </c>
      <c r="L3219" s="17"/>
    </row>
    <row r="3220" spans="1:12" x14ac:dyDescent="0.25">
      <c r="A3220" s="16" t="s">
        <v>226</v>
      </c>
      <c r="B3220" s="16">
        <v>64</v>
      </c>
      <c r="C3220" s="17">
        <v>32874</v>
      </c>
      <c r="L3220" s="17"/>
    </row>
    <row r="3221" spans="1:12" x14ac:dyDescent="0.25">
      <c r="A3221" s="16" t="s">
        <v>226</v>
      </c>
      <c r="B3221" s="16">
        <v>120</v>
      </c>
      <c r="C3221" s="17">
        <v>32874</v>
      </c>
      <c r="L3221" s="17"/>
    </row>
    <row r="3222" spans="1:12" x14ac:dyDescent="0.25">
      <c r="A3222" s="16" t="s">
        <v>226</v>
      </c>
      <c r="B3222" s="16">
        <v>82</v>
      </c>
      <c r="C3222" s="17">
        <v>32870</v>
      </c>
      <c r="L3222" s="17"/>
    </row>
    <row r="3223" spans="1:12" x14ac:dyDescent="0.25">
      <c r="A3223" s="16" t="s">
        <v>226</v>
      </c>
      <c r="B3223" s="16">
        <v>60</v>
      </c>
      <c r="C3223" s="17">
        <v>32849</v>
      </c>
      <c r="L3223" s="17"/>
    </row>
    <row r="3224" spans="1:12" x14ac:dyDescent="0.25">
      <c r="A3224" s="16" t="s">
        <v>226</v>
      </c>
      <c r="B3224" s="16">
        <v>68</v>
      </c>
      <c r="C3224" s="17">
        <v>32843</v>
      </c>
      <c r="L3224" s="17"/>
    </row>
    <row r="3225" spans="1:12" x14ac:dyDescent="0.25">
      <c r="A3225" s="16" t="s">
        <v>226</v>
      </c>
      <c r="B3225" s="16">
        <v>210</v>
      </c>
      <c r="C3225" s="17">
        <v>32843</v>
      </c>
      <c r="L3225" s="17"/>
    </row>
    <row r="3226" spans="1:12" x14ac:dyDescent="0.25">
      <c r="A3226" s="16" t="s">
        <v>226</v>
      </c>
      <c r="B3226" s="16">
        <v>190</v>
      </c>
      <c r="C3226" s="17">
        <v>32843</v>
      </c>
      <c r="L3226" s="17"/>
    </row>
    <row r="3227" spans="1:12" x14ac:dyDescent="0.25">
      <c r="A3227" s="16" t="s">
        <v>226</v>
      </c>
      <c r="B3227" s="16">
        <v>104</v>
      </c>
      <c r="C3227" s="17">
        <v>32839</v>
      </c>
      <c r="L3227" s="17"/>
    </row>
    <row r="3228" spans="1:12" x14ac:dyDescent="0.25">
      <c r="A3228" s="16" t="s">
        <v>226</v>
      </c>
      <c r="B3228" s="16">
        <v>124</v>
      </c>
      <c r="C3228" s="17">
        <v>32839</v>
      </c>
      <c r="L3228" s="17"/>
    </row>
    <row r="3229" spans="1:12" x14ac:dyDescent="0.25">
      <c r="A3229" s="16" t="s">
        <v>226</v>
      </c>
      <c r="B3229" s="16">
        <v>182</v>
      </c>
      <c r="C3229" s="17">
        <v>32839</v>
      </c>
      <c r="L3229" s="17"/>
    </row>
    <row r="3230" spans="1:12" x14ac:dyDescent="0.25">
      <c r="A3230" s="16" t="s">
        <v>226</v>
      </c>
      <c r="B3230" s="16">
        <v>85</v>
      </c>
      <c r="C3230" s="17">
        <v>32839</v>
      </c>
      <c r="L3230" s="17"/>
    </row>
    <row r="3231" spans="1:12" x14ac:dyDescent="0.25">
      <c r="A3231" s="16" t="s">
        <v>226</v>
      </c>
      <c r="B3231" s="16">
        <v>173</v>
      </c>
      <c r="C3231" s="17">
        <v>32839</v>
      </c>
      <c r="L3231" s="17"/>
    </row>
    <row r="3232" spans="1:12" x14ac:dyDescent="0.25">
      <c r="A3232" s="16" t="s">
        <v>226</v>
      </c>
      <c r="B3232" s="16">
        <v>100</v>
      </c>
      <c r="C3232" s="17">
        <v>32839</v>
      </c>
      <c r="L3232" s="17"/>
    </row>
    <row r="3233" spans="1:12" x14ac:dyDescent="0.25">
      <c r="A3233" s="16" t="s">
        <v>226</v>
      </c>
      <c r="B3233" s="16">
        <v>50</v>
      </c>
      <c r="C3233" s="17">
        <v>32829</v>
      </c>
      <c r="L3233" s="17"/>
    </row>
    <row r="3234" spans="1:12" x14ac:dyDescent="0.25">
      <c r="A3234" s="16" t="s">
        <v>226</v>
      </c>
      <c r="B3234" s="16">
        <v>135</v>
      </c>
      <c r="C3234" s="17">
        <v>32826</v>
      </c>
      <c r="L3234" s="17"/>
    </row>
    <row r="3235" spans="1:12" x14ac:dyDescent="0.25">
      <c r="A3235" s="16" t="s">
        <v>226</v>
      </c>
      <c r="B3235" s="16">
        <v>105</v>
      </c>
      <c r="C3235" s="17">
        <v>32813</v>
      </c>
      <c r="L3235" s="17"/>
    </row>
    <row r="3236" spans="1:12" x14ac:dyDescent="0.25">
      <c r="A3236" s="16" t="s">
        <v>226</v>
      </c>
      <c r="B3236" s="16">
        <v>110</v>
      </c>
      <c r="C3236" s="17">
        <v>32813</v>
      </c>
      <c r="L3236" s="17"/>
    </row>
    <row r="3237" spans="1:12" x14ac:dyDescent="0.25">
      <c r="A3237" s="16" t="s">
        <v>226</v>
      </c>
      <c r="B3237" s="16">
        <v>62</v>
      </c>
      <c r="C3237" s="17">
        <v>32813</v>
      </c>
      <c r="L3237" s="17"/>
    </row>
    <row r="3238" spans="1:12" x14ac:dyDescent="0.25">
      <c r="A3238" s="16" t="s">
        <v>226</v>
      </c>
      <c r="B3238" s="16">
        <v>94</v>
      </c>
      <c r="C3238" s="17">
        <v>32813</v>
      </c>
      <c r="L3238" s="17"/>
    </row>
    <row r="3239" spans="1:12" x14ac:dyDescent="0.25">
      <c r="A3239" s="16" t="s">
        <v>226</v>
      </c>
      <c r="B3239" s="16">
        <v>117</v>
      </c>
      <c r="C3239" s="17">
        <v>32813</v>
      </c>
      <c r="L3239" s="17"/>
    </row>
    <row r="3240" spans="1:12" x14ac:dyDescent="0.25">
      <c r="A3240" s="16" t="s">
        <v>226</v>
      </c>
      <c r="B3240" s="16">
        <v>74</v>
      </c>
      <c r="C3240" s="17">
        <v>32812</v>
      </c>
      <c r="L3240" s="17"/>
    </row>
    <row r="3241" spans="1:12" x14ac:dyDescent="0.25">
      <c r="A3241" s="16" t="s">
        <v>226</v>
      </c>
      <c r="B3241" s="16">
        <v>148</v>
      </c>
      <c r="C3241" s="17">
        <v>32793</v>
      </c>
      <c r="L3241" s="17"/>
    </row>
    <row r="3242" spans="1:12" x14ac:dyDescent="0.25">
      <c r="A3242" s="16" t="s">
        <v>226</v>
      </c>
      <c r="B3242" s="16">
        <v>92</v>
      </c>
      <c r="C3242" s="17">
        <v>32782</v>
      </c>
      <c r="L3242" s="17"/>
    </row>
    <row r="3243" spans="1:12" x14ac:dyDescent="0.25">
      <c r="A3243" s="16" t="s">
        <v>226</v>
      </c>
      <c r="B3243" s="16">
        <v>85</v>
      </c>
      <c r="C3243" s="17">
        <v>32782</v>
      </c>
      <c r="L3243" s="17"/>
    </row>
    <row r="3244" spans="1:12" x14ac:dyDescent="0.25">
      <c r="A3244" s="16" t="s">
        <v>226</v>
      </c>
      <c r="B3244" s="16">
        <v>112</v>
      </c>
      <c r="C3244" s="17">
        <v>32782</v>
      </c>
      <c r="L3244" s="17"/>
    </row>
    <row r="3245" spans="1:12" x14ac:dyDescent="0.25">
      <c r="A3245" s="16" t="s">
        <v>226</v>
      </c>
      <c r="B3245" s="16">
        <v>120</v>
      </c>
      <c r="C3245" s="17">
        <v>32782</v>
      </c>
      <c r="L3245" s="17"/>
    </row>
    <row r="3246" spans="1:12" x14ac:dyDescent="0.25">
      <c r="A3246" s="16" t="s">
        <v>226</v>
      </c>
      <c r="B3246" s="16">
        <v>133</v>
      </c>
      <c r="C3246" s="17">
        <v>32782</v>
      </c>
      <c r="L3246" s="17"/>
    </row>
    <row r="3247" spans="1:12" x14ac:dyDescent="0.25">
      <c r="A3247" s="16" t="s">
        <v>226</v>
      </c>
      <c r="B3247" s="16">
        <v>122</v>
      </c>
      <c r="C3247" s="17">
        <v>32782</v>
      </c>
      <c r="L3247" s="17"/>
    </row>
    <row r="3248" spans="1:12" x14ac:dyDescent="0.25">
      <c r="A3248" s="16" t="s">
        <v>226</v>
      </c>
      <c r="B3248" s="16">
        <v>110</v>
      </c>
      <c r="C3248" s="17">
        <v>32782</v>
      </c>
      <c r="L3248" s="17"/>
    </row>
    <row r="3249" spans="1:12" x14ac:dyDescent="0.25">
      <c r="A3249" s="16" t="s">
        <v>226</v>
      </c>
      <c r="B3249" s="16">
        <v>117</v>
      </c>
      <c r="C3249" s="17">
        <v>32782</v>
      </c>
      <c r="L3249" s="17"/>
    </row>
    <row r="3250" spans="1:12" x14ac:dyDescent="0.25">
      <c r="A3250" s="16" t="s">
        <v>226</v>
      </c>
      <c r="B3250" s="16">
        <v>100</v>
      </c>
      <c r="C3250" s="17">
        <v>32782</v>
      </c>
      <c r="L3250" s="17"/>
    </row>
    <row r="3251" spans="1:12" x14ac:dyDescent="0.25">
      <c r="A3251" s="16" t="s">
        <v>226</v>
      </c>
      <c r="B3251" s="16">
        <v>76</v>
      </c>
      <c r="C3251" s="17">
        <v>32782</v>
      </c>
      <c r="L3251" s="17"/>
    </row>
    <row r="3252" spans="1:12" x14ac:dyDescent="0.25">
      <c r="A3252" s="16" t="s">
        <v>226</v>
      </c>
      <c r="B3252" s="16">
        <v>155</v>
      </c>
      <c r="C3252" s="17">
        <v>32780</v>
      </c>
      <c r="L3252" s="17"/>
    </row>
    <row r="3253" spans="1:12" x14ac:dyDescent="0.25">
      <c r="A3253" s="16" t="s">
        <v>226</v>
      </c>
      <c r="B3253" s="16">
        <v>116</v>
      </c>
      <c r="C3253" s="17">
        <v>32766</v>
      </c>
      <c r="L3253" s="17"/>
    </row>
    <row r="3254" spans="1:12" x14ac:dyDescent="0.25">
      <c r="A3254" s="16" t="s">
        <v>226</v>
      </c>
      <c r="B3254" s="16">
        <v>148</v>
      </c>
      <c r="C3254" s="17">
        <v>32752</v>
      </c>
      <c r="L3254" s="17"/>
    </row>
    <row r="3255" spans="1:12" x14ac:dyDescent="0.25">
      <c r="A3255" s="16" t="s">
        <v>226</v>
      </c>
      <c r="B3255" s="16">
        <v>104</v>
      </c>
      <c r="C3255" s="17">
        <v>32752</v>
      </c>
      <c r="L3255" s="17"/>
    </row>
    <row r="3256" spans="1:12" x14ac:dyDescent="0.25">
      <c r="A3256" s="16" t="s">
        <v>226</v>
      </c>
      <c r="B3256" s="16">
        <v>151</v>
      </c>
      <c r="C3256" s="17">
        <v>32752</v>
      </c>
      <c r="L3256" s="17"/>
    </row>
    <row r="3257" spans="1:12" x14ac:dyDescent="0.25">
      <c r="A3257" s="16" t="s">
        <v>226</v>
      </c>
      <c r="B3257" s="16">
        <v>71</v>
      </c>
      <c r="C3257" s="17">
        <v>32752</v>
      </c>
      <c r="L3257" s="17"/>
    </row>
    <row r="3258" spans="1:12" x14ac:dyDescent="0.25">
      <c r="A3258" s="16" t="s">
        <v>226</v>
      </c>
      <c r="B3258" s="16">
        <v>103</v>
      </c>
      <c r="C3258" s="17">
        <v>32752</v>
      </c>
      <c r="L3258" s="17"/>
    </row>
    <row r="3259" spans="1:12" x14ac:dyDescent="0.25">
      <c r="A3259" s="16" t="s">
        <v>226</v>
      </c>
      <c r="B3259" s="16">
        <v>52</v>
      </c>
      <c r="C3259" s="17">
        <v>32752</v>
      </c>
      <c r="L3259" s="17"/>
    </row>
    <row r="3260" spans="1:12" x14ac:dyDescent="0.25">
      <c r="A3260" s="16" t="s">
        <v>226</v>
      </c>
      <c r="B3260" s="16">
        <v>160</v>
      </c>
      <c r="C3260" s="17">
        <v>32752</v>
      </c>
      <c r="L3260" s="17"/>
    </row>
    <row r="3261" spans="1:12" x14ac:dyDescent="0.25">
      <c r="A3261" s="16" t="s">
        <v>226</v>
      </c>
      <c r="B3261" s="16">
        <v>81</v>
      </c>
      <c r="C3261" s="17">
        <v>32752</v>
      </c>
      <c r="L3261" s="17"/>
    </row>
    <row r="3262" spans="1:12" x14ac:dyDescent="0.25">
      <c r="A3262" s="16" t="s">
        <v>226</v>
      </c>
      <c r="B3262" s="16">
        <v>142</v>
      </c>
      <c r="C3262" s="17">
        <v>32752</v>
      </c>
      <c r="L3262" s="17"/>
    </row>
    <row r="3263" spans="1:12" x14ac:dyDescent="0.25">
      <c r="A3263" s="16" t="s">
        <v>226</v>
      </c>
      <c r="B3263" s="16">
        <v>100</v>
      </c>
      <c r="C3263" s="17">
        <v>32737</v>
      </c>
      <c r="L3263" s="17"/>
    </row>
    <row r="3264" spans="1:12" x14ac:dyDescent="0.25">
      <c r="A3264" s="16" t="s">
        <v>226</v>
      </c>
      <c r="B3264" s="16">
        <v>120</v>
      </c>
      <c r="C3264" s="17">
        <v>32721</v>
      </c>
      <c r="L3264" s="17"/>
    </row>
    <row r="3265" spans="1:12" x14ac:dyDescent="0.25">
      <c r="A3265" s="16" t="s">
        <v>226</v>
      </c>
      <c r="B3265" s="16">
        <v>100</v>
      </c>
      <c r="C3265" s="17">
        <v>32721</v>
      </c>
      <c r="L3265" s="17"/>
    </row>
    <row r="3266" spans="1:12" x14ac:dyDescent="0.25">
      <c r="A3266" s="16" t="s">
        <v>226</v>
      </c>
      <c r="B3266" s="16">
        <v>71</v>
      </c>
      <c r="C3266" s="17">
        <v>32721</v>
      </c>
      <c r="L3266" s="17"/>
    </row>
    <row r="3267" spans="1:12" x14ac:dyDescent="0.25">
      <c r="A3267" s="16" t="s">
        <v>226</v>
      </c>
      <c r="B3267" s="16">
        <v>75</v>
      </c>
      <c r="C3267" s="17">
        <v>32721</v>
      </c>
      <c r="L3267" s="17"/>
    </row>
    <row r="3268" spans="1:12" x14ac:dyDescent="0.25">
      <c r="A3268" s="16" t="s">
        <v>226</v>
      </c>
      <c r="B3268" s="16">
        <v>90</v>
      </c>
      <c r="C3268" s="17">
        <v>32721</v>
      </c>
      <c r="L3268" s="17"/>
    </row>
    <row r="3269" spans="1:12" x14ac:dyDescent="0.25">
      <c r="A3269" s="16" t="s">
        <v>226</v>
      </c>
      <c r="B3269" s="16">
        <v>70</v>
      </c>
      <c r="C3269" s="17">
        <v>32721</v>
      </c>
      <c r="L3269" s="17"/>
    </row>
    <row r="3270" spans="1:12" x14ac:dyDescent="0.25">
      <c r="A3270" s="16" t="s">
        <v>226</v>
      </c>
      <c r="B3270" s="16">
        <v>150</v>
      </c>
      <c r="C3270" s="17">
        <v>32721</v>
      </c>
      <c r="L3270" s="17"/>
    </row>
    <row r="3271" spans="1:12" x14ac:dyDescent="0.25">
      <c r="A3271" s="16" t="s">
        <v>226</v>
      </c>
      <c r="B3271" s="16">
        <v>100</v>
      </c>
      <c r="C3271" s="17">
        <v>32721</v>
      </c>
      <c r="L3271" s="17"/>
    </row>
    <row r="3272" spans="1:12" x14ac:dyDescent="0.25">
      <c r="A3272" s="16" t="s">
        <v>226</v>
      </c>
      <c r="B3272" s="16">
        <v>104</v>
      </c>
      <c r="C3272" s="17">
        <v>32713</v>
      </c>
      <c r="L3272" s="17"/>
    </row>
    <row r="3273" spans="1:12" x14ac:dyDescent="0.25">
      <c r="A3273" s="16" t="s">
        <v>226</v>
      </c>
      <c r="B3273" s="16">
        <v>101</v>
      </c>
      <c r="C3273" s="17">
        <v>32694</v>
      </c>
      <c r="L3273" s="17"/>
    </row>
    <row r="3274" spans="1:12" x14ac:dyDescent="0.25">
      <c r="A3274" s="16" t="s">
        <v>226</v>
      </c>
      <c r="B3274" s="16">
        <v>86</v>
      </c>
      <c r="C3274" s="17">
        <v>32690</v>
      </c>
      <c r="L3274" s="17"/>
    </row>
    <row r="3275" spans="1:12" x14ac:dyDescent="0.25">
      <c r="A3275" s="16" t="s">
        <v>226</v>
      </c>
      <c r="B3275" s="16">
        <v>171</v>
      </c>
      <c r="C3275" s="17">
        <v>32690</v>
      </c>
      <c r="L3275" s="17"/>
    </row>
    <row r="3276" spans="1:12" x14ac:dyDescent="0.25">
      <c r="A3276" s="16" t="s">
        <v>226</v>
      </c>
      <c r="B3276" s="16">
        <v>100</v>
      </c>
      <c r="C3276" s="17">
        <v>32690</v>
      </c>
      <c r="L3276" s="17"/>
    </row>
    <row r="3277" spans="1:12" x14ac:dyDescent="0.25">
      <c r="A3277" s="16" t="s">
        <v>226</v>
      </c>
      <c r="B3277" s="16">
        <v>60</v>
      </c>
      <c r="C3277" s="17">
        <v>32690</v>
      </c>
      <c r="L3277" s="17"/>
    </row>
    <row r="3278" spans="1:12" x14ac:dyDescent="0.25">
      <c r="A3278" s="16" t="s">
        <v>226</v>
      </c>
      <c r="B3278" s="16">
        <v>42</v>
      </c>
      <c r="C3278" s="17">
        <v>32690</v>
      </c>
      <c r="L3278" s="17"/>
    </row>
    <row r="3279" spans="1:12" x14ac:dyDescent="0.25">
      <c r="A3279" s="16" t="s">
        <v>226</v>
      </c>
      <c r="B3279" s="16">
        <v>268</v>
      </c>
      <c r="C3279" s="17">
        <v>32690</v>
      </c>
      <c r="L3279" s="17"/>
    </row>
    <row r="3280" spans="1:12" x14ac:dyDescent="0.25">
      <c r="A3280" s="16" t="s">
        <v>226</v>
      </c>
      <c r="B3280" s="16">
        <v>100</v>
      </c>
      <c r="C3280" s="17">
        <v>32690</v>
      </c>
      <c r="L3280" s="17"/>
    </row>
    <row r="3281" spans="1:12" x14ac:dyDescent="0.25">
      <c r="A3281" s="16" t="s">
        <v>226</v>
      </c>
      <c r="B3281" s="16">
        <v>61</v>
      </c>
      <c r="C3281" s="17">
        <v>32690</v>
      </c>
      <c r="L3281" s="17"/>
    </row>
    <row r="3282" spans="1:12" x14ac:dyDescent="0.25">
      <c r="A3282" s="16" t="s">
        <v>226</v>
      </c>
      <c r="B3282" s="16">
        <v>150</v>
      </c>
      <c r="C3282" s="17">
        <v>32690</v>
      </c>
      <c r="L3282" s="17"/>
    </row>
    <row r="3283" spans="1:12" x14ac:dyDescent="0.25">
      <c r="A3283" s="16" t="s">
        <v>226</v>
      </c>
      <c r="B3283" s="16">
        <v>79</v>
      </c>
      <c r="C3283" s="17">
        <v>32675</v>
      </c>
      <c r="L3283" s="17"/>
    </row>
    <row r="3284" spans="1:12" x14ac:dyDescent="0.25">
      <c r="A3284" s="16" t="s">
        <v>226</v>
      </c>
      <c r="B3284" s="16">
        <v>98</v>
      </c>
      <c r="C3284" s="17">
        <v>32674</v>
      </c>
      <c r="L3284" s="17"/>
    </row>
    <row r="3285" spans="1:12" x14ac:dyDescent="0.25">
      <c r="A3285" s="16" t="s">
        <v>226</v>
      </c>
      <c r="B3285" s="16">
        <v>90</v>
      </c>
      <c r="C3285" s="17">
        <v>32674</v>
      </c>
      <c r="L3285" s="17"/>
    </row>
    <row r="3286" spans="1:12" x14ac:dyDescent="0.25">
      <c r="A3286" s="16" t="s">
        <v>226</v>
      </c>
      <c r="B3286" s="16">
        <v>50</v>
      </c>
      <c r="C3286" s="17">
        <v>32660</v>
      </c>
      <c r="L3286" s="17"/>
    </row>
    <row r="3287" spans="1:12" x14ac:dyDescent="0.25">
      <c r="A3287" s="16" t="s">
        <v>226</v>
      </c>
      <c r="B3287" s="16">
        <v>90</v>
      </c>
      <c r="C3287" s="17">
        <v>32660</v>
      </c>
      <c r="L3287" s="17"/>
    </row>
    <row r="3288" spans="1:12" x14ac:dyDescent="0.25">
      <c r="A3288" s="16" t="s">
        <v>226</v>
      </c>
      <c r="B3288" s="16">
        <v>122</v>
      </c>
      <c r="C3288" s="17">
        <v>32660</v>
      </c>
      <c r="L3288" s="17"/>
    </row>
    <row r="3289" spans="1:12" x14ac:dyDescent="0.25">
      <c r="A3289" s="16" t="s">
        <v>226</v>
      </c>
      <c r="B3289" s="16">
        <v>138</v>
      </c>
      <c r="C3289" s="17">
        <v>32660</v>
      </c>
      <c r="L3289" s="17"/>
    </row>
    <row r="3290" spans="1:12" x14ac:dyDescent="0.25">
      <c r="A3290" s="16" t="s">
        <v>226</v>
      </c>
      <c r="B3290" s="16">
        <v>126</v>
      </c>
      <c r="C3290" s="17">
        <v>32660</v>
      </c>
      <c r="L3290" s="17"/>
    </row>
    <row r="3291" spans="1:12" x14ac:dyDescent="0.25">
      <c r="A3291" s="16" t="s">
        <v>226</v>
      </c>
      <c r="B3291" s="16">
        <v>72</v>
      </c>
      <c r="C3291" s="17">
        <v>32660</v>
      </c>
      <c r="L3291" s="17"/>
    </row>
    <row r="3292" spans="1:12" x14ac:dyDescent="0.25">
      <c r="A3292" s="16" t="s">
        <v>226</v>
      </c>
      <c r="B3292" s="16">
        <v>159</v>
      </c>
      <c r="C3292" s="17">
        <v>32660</v>
      </c>
      <c r="L3292" s="17"/>
    </row>
    <row r="3293" spans="1:12" x14ac:dyDescent="0.25">
      <c r="A3293" s="16" t="s">
        <v>226</v>
      </c>
      <c r="B3293" s="16">
        <v>159</v>
      </c>
      <c r="C3293" s="17">
        <v>32632</v>
      </c>
      <c r="L3293" s="17"/>
    </row>
    <row r="3294" spans="1:12" x14ac:dyDescent="0.25">
      <c r="A3294" s="16" t="s">
        <v>226</v>
      </c>
      <c r="B3294" s="16">
        <v>120</v>
      </c>
      <c r="C3294" s="17">
        <v>32629</v>
      </c>
      <c r="L3294" s="17"/>
    </row>
    <row r="3295" spans="1:12" x14ac:dyDescent="0.25">
      <c r="A3295" s="16" t="s">
        <v>226</v>
      </c>
      <c r="B3295" s="16">
        <v>82</v>
      </c>
      <c r="C3295" s="17">
        <v>32629</v>
      </c>
      <c r="L3295" s="17"/>
    </row>
    <row r="3296" spans="1:12" x14ac:dyDescent="0.25">
      <c r="A3296" s="16" t="s">
        <v>226</v>
      </c>
      <c r="B3296" s="16">
        <v>121</v>
      </c>
      <c r="C3296" s="17">
        <v>32629</v>
      </c>
      <c r="L3296" s="17"/>
    </row>
    <row r="3297" spans="1:12" x14ac:dyDescent="0.25">
      <c r="A3297" s="16" t="s">
        <v>226</v>
      </c>
      <c r="B3297" s="16">
        <v>60</v>
      </c>
      <c r="C3297" s="17">
        <v>32629</v>
      </c>
      <c r="L3297" s="17"/>
    </row>
    <row r="3298" spans="1:12" x14ac:dyDescent="0.25">
      <c r="A3298" s="16" t="s">
        <v>226</v>
      </c>
      <c r="B3298" s="16">
        <v>50</v>
      </c>
      <c r="C3298" s="17">
        <v>32629</v>
      </c>
      <c r="L3298" s="17"/>
    </row>
    <row r="3299" spans="1:12" x14ac:dyDescent="0.25">
      <c r="A3299" s="16" t="s">
        <v>226</v>
      </c>
      <c r="B3299" s="16">
        <v>162</v>
      </c>
      <c r="C3299" s="17">
        <v>32618</v>
      </c>
      <c r="L3299" s="17"/>
    </row>
    <row r="3300" spans="1:12" x14ac:dyDescent="0.25">
      <c r="A3300" s="16" t="s">
        <v>226</v>
      </c>
      <c r="B3300" s="16">
        <v>149</v>
      </c>
      <c r="C3300" s="17">
        <v>32609</v>
      </c>
      <c r="L3300" s="17"/>
    </row>
    <row r="3301" spans="1:12" x14ac:dyDescent="0.25">
      <c r="A3301" s="16" t="s">
        <v>226</v>
      </c>
      <c r="B3301" s="16">
        <v>103</v>
      </c>
      <c r="C3301" s="17">
        <v>32599</v>
      </c>
      <c r="L3301" s="17"/>
    </row>
    <row r="3302" spans="1:12" x14ac:dyDescent="0.25">
      <c r="A3302" s="16" t="s">
        <v>226</v>
      </c>
      <c r="B3302" s="16">
        <v>100</v>
      </c>
      <c r="C3302" s="17">
        <v>32599</v>
      </c>
      <c r="L3302" s="17"/>
    </row>
    <row r="3303" spans="1:12" x14ac:dyDescent="0.25">
      <c r="A3303" s="16" t="s">
        <v>226</v>
      </c>
      <c r="B3303" s="16">
        <v>73</v>
      </c>
      <c r="C3303" s="17">
        <v>32594</v>
      </c>
      <c r="L3303" s="17"/>
    </row>
    <row r="3304" spans="1:12" x14ac:dyDescent="0.25">
      <c r="A3304" s="16" t="s">
        <v>226</v>
      </c>
      <c r="B3304" s="16">
        <v>163</v>
      </c>
      <c r="C3304" s="17">
        <v>32588</v>
      </c>
      <c r="L3304" s="17"/>
    </row>
    <row r="3305" spans="1:12" x14ac:dyDescent="0.25">
      <c r="A3305" s="16" t="s">
        <v>226</v>
      </c>
      <c r="B3305" s="16">
        <v>83</v>
      </c>
      <c r="C3305" s="17">
        <v>32575</v>
      </c>
      <c r="L3305" s="17"/>
    </row>
    <row r="3306" spans="1:12" x14ac:dyDescent="0.25">
      <c r="A3306" s="16" t="s">
        <v>226</v>
      </c>
      <c r="B3306" s="16">
        <v>181</v>
      </c>
      <c r="C3306" s="17">
        <v>32541</v>
      </c>
      <c r="L3306" s="17"/>
    </row>
    <row r="3307" spans="1:12" x14ac:dyDescent="0.25">
      <c r="A3307" s="16" t="s">
        <v>226</v>
      </c>
      <c r="B3307" s="16">
        <v>67</v>
      </c>
      <c r="C3307" s="17">
        <v>32541</v>
      </c>
      <c r="L3307" s="17"/>
    </row>
    <row r="3308" spans="1:12" x14ac:dyDescent="0.25">
      <c r="A3308" s="16" t="s">
        <v>226</v>
      </c>
      <c r="B3308" s="16">
        <v>170</v>
      </c>
      <c r="C3308" s="17">
        <v>32540</v>
      </c>
      <c r="L3308" s="17"/>
    </row>
    <row r="3309" spans="1:12" x14ac:dyDescent="0.25">
      <c r="A3309" s="16" t="s">
        <v>226</v>
      </c>
      <c r="B3309" s="16">
        <v>100</v>
      </c>
      <c r="C3309" s="17">
        <v>32540</v>
      </c>
      <c r="L3309" s="17"/>
    </row>
    <row r="3310" spans="1:12" x14ac:dyDescent="0.25">
      <c r="A3310" s="16" t="s">
        <v>226</v>
      </c>
      <c r="B3310" s="16">
        <v>100</v>
      </c>
      <c r="C3310" s="17">
        <v>32509</v>
      </c>
      <c r="L3310" s="17"/>
    </row>
    <row r="3311" spans="1:12" x14ac:dyDescent="0.25">
      <c r="A3311" s="16" t="s">
        <v>226</v>
      </c>
      <c r="B3311" s="16">
        <v>40</v>
      </c>
      <c r="C3311" s="17">
        <v>32508</v>
      </c>
      <c r="L3311" s="17"/>
    </row>
    <row r="3312" spans="1:12" x14ac:dyDescent="0.25">
      <c r="A3312" s="16" t="s">
        <v>226</v>
      </c>
      <c r="B3312" s="16">
        <v>102</v>
      </c>
      <c r="C3312" s="17">
        <v>31929</v>
      </c>
      <c r="L3312" s="17"/>
    </row>
    <row r="3313" spans="1:12" x14ac:dyDescent="0.25">
      <c r="A3313" s="16" t="s">
        <v>226</v>
      </c>
      <c r="B3313" s="16">
        <v>108</v>
      </c>
      <c r="C3313" s="17">
        <v>31898</v>
      </c>
      <c r="L3313" s="17"/>
    </row>
    <row r="3314" spans="1:12" x14ac:dyDescent="0.25">
      <c r="A3314" s="16" t="s">
        <v>226</v>
      </c>
      <c r="B3314" s="16">
        <v>120</v>
      </c>
      <c r="C3314" s="17">
        <v>31728</v>
      </c>
      <c r="L3314" s="17"/>
    </row>
    <row r="3315" spans="1:12" x14ac:dyDescent="0.25">
      <c r="A3315" s="16" t="s">
        <v>226</v>
      </c>
      <c r="B3315" s="16">
        <v>100</v>
      </c>
      <c r="C3315" s="17">
        <v>31695</v>
      </c>
      <c r="L3315" s="17"/>
    </row>
    <row r="3316" spans="1:12" x14ac:dyDescent="0.25">
      <c r="A3316" s="16" t="s">
        <v>226</v>
      </c>
      <c r="B3316" s="16">
        <v>149</v>
      </c>
      <c r="C3316" s="17">
        <v>31639</v>
      </c>
      <c r="L3316" s="17"/>
    </row>
    <row r="3317" spans="1:12" x14ac:dyDescent="0.25">
      <c r="A3317" s="16" t="s">
        <v>226</v>
      </c>
      <c r="B3317" s="16">
        <v>100</v>
      </c>
      <c r="C3317" s="17">
        <v>31472</v>
      </c>
      <c r="L3317" s="17"/>
    </row>
    <row r="3318" spans="1:12" x14ac:dyDescent="0.25">
      <c r="A3318" s="16" t="s">
        <v>226</v>
      </c>
      <c r="B3318" s="16">
        <v>88</v>
      </c>
      <c r="C3318" s="17">
        <v>31400</v>
      </c>
      <c r="L3318" s="17"/>
    </row>
    <row r="3319" spans="1:12" x14ac:dyDescent="0.25">
      <c r="A3319" s="16" t="s">
        <v>226</v>
      </c>
      <c r="B3319" s="16">
        <v>120</v>
      </c>
      <c r="C3319" s="17">
        <v>31056</v>
      </c>
      <c r="L3319" s="17"/>
    </row>
    <row r="3320" spans="1:12" x14ac:dyDescent="0.25">
      <c r="A3320" s="16" t="s">
        <v>226</v>
      </c>
      <c r="B3320" s="16">
        <v>119</v>
      </c>
      <c r="C3320" s="17">
        <v>30987</v>
      </c>
      <c r="L3320" s="17"/>
    </row>
    <row r="3321" spans="1:12" x14ac:dyDescent="0.25">
      <c r="A3321" s="16" t="s">
        <v>226</v>
      </c>
      <c r="B3321" s="16">
        <v>100</v>
      </c>
      <c r="C3321" s="17">
        <v>30956</v>
      </c>
      <c r="L3321" s="17"/>
    </row>
    <row r="3322" spans="1:12" x14ac:dyDescent="0.25">
      <c r="A3322" s="16" t="s">
        <v>226</v>
      </c>
      <c r="B3322" s="16">
        <v>100</v>
      </c>
      <c r="C3322" s="17">
        <v>30956</v>
      </c>
      <c r="L3322" s="17"/>
    </row>
    <row r="3323" spans="1:12" x14ac:dyDescent="0.25">
      <c r="A3323" s="16" t="s">
        <v>226</v>
      </c>
      <c r="B3323" s="16">
        <v>100</v>
      </c>
      <c r="C3323" s="17">
        <v>30956</v>
      </c>
      <c r="L3323" s="17"/>
    </row>
    <row r="3324" spans="1:12" x14ac:dyDescent="0.25">
      <c r="A3324" s="16" t="s">
        <v>226</v>
      </c>
      <c r="B3324" s="16">
        <v>47</v>
      </c>
      <c r="C3324" s="17">
        <v>30956</v>
      </c>
      <c r="L3324" s="17"/>
    </row>
    <row r="3325" spans="1:12" x14ac:dyDescent="0.25">
      <c r="A3325" s="16" t="s">
        <v>226</v>
      </c>
      <c r="B3325" s="16">
        <v>100</v>
      </c>
      <c r="C3325" s="17">
        <v>30926</v>
      </c>
      <c r="L3325" s="17"/>
    </row>
    <row r="3326" spans="1:12" x14ac:dyDescent="0.25">
      <c r="A3326" s="16" t="s">
        <v>226</v>
      </c>
      <c r="B3326" s="16">
        <v>110</v>
      </c>
      <c r="C3326" s="17">
        <v>30803</v>
      </c>
      <c r="L3326" s="17"/>
    </row>
    <row r="3327" spans="1:12" x14ac:dyDescent="0.25">
      <c r="A3327" s="16" t="s">
        <v>226</v>
      </c>
      <c r="B3327" s="16">
        <v>157</v>
      </c>
      <c r="C3327" s="17">
        <v>30713</v>
      </c>
      <c r="L3327" s="17"/>
    </row>
    <row r="3328" spans="1:12" x14ac:dyDescent="0.25">
      <c r="A3328" s="16" t="s">
        <v>226</v>
      </c>
      <c r="B3328" s="16">
        <v>124</v>
      </c>
      <c r="C3328" s="17">
        <v>30682</v>
      </c>
      <c r="L3328" s="17"/>
    </row>
    <row r="3329" spans="1:12" x14ac:dyDescent="0.25">
      <c r="A3329" s="16" t="s">
        <v>226</v>
      </c>
      <c r="B3329" s="16">
        <v>100</v>
      </c>
      <c r="C3329" s="17">
        <v>30651</v>
      </c>
      <c r="L3329" s="17"/>
    </row>
    <row r="3330" spans="1:12" x14ac:dyDescent="0.25">
      <c r="A3330" s="16" t="s">
        <v>226</v>
      </c>
      <c r="B3330" s="16">
        <v>100</v>
      </c>
      <c r="C3330" s="17">
        <v>30602</v>
      </c>
      <c r="L3330" s="17"/>
    </row>
    <row r="3331" spans="1:12" x14ac:dyDescent="0.25">
      <c r="A3331" s="16" t="s">
        <v>226</v>
      </c>
      <c r="B3331" s="16">
        <v>100</v>
      </c>
      <c r="C3331" s="17">
        <v>30298</v>
      </c>
      <c r="L3331" s="17"/>
    </row>
    <row r="3332" spans="1:12" x14ac:dyDescent="0.25">
      <c r="A3332" s="16" t="s">
        <v>226</v>
      </c>
      <c r="B3332" s="16">
        <v>100</v>
      </c>
      <c r="C3332" s="17">
        <v>30133</v>
      </c>
      <c r="L3332" s="17"/>
    </row>
    <row r="3333" spans="1:12" x14ac:dyDescent="0.25">
      <c r="A3333" s="16" t="s">
        <v>226</v>
      </c>
      <c r="B3333" s="16">
        <v>120</v>
      </c>
      <c r="C3333" s="17">
        <v>30078</v>
      </c>
      <c r="L3333" s="17"/>
    </row>
    <row r="3334" spans="1:12" x14ac:dyDescent="0.25">
      <c r="A3334" s="16" t="s">
        <v>226</v>
      </c>
      <c r="B3334" s="16">
        <v>120</v>
      </c>
      <c r="C3334" s="17">
        <v>30056</v>
      </c>
      <c r="L3334" s="17"/>
    </row>
    <row r="3335" spans="1:12" x14ac:dyDescent="0.25">
      <c r="A3335" s="16" t="s">
        <v>226</v>
      </c>
      <c r="B3335" s="16">
        <v>122</v>
      </c>
      <c r="C3335" s="17">
        <v>30020</v>
      </c>
      <c r="L3335" s="17"/>
    </row>
    <row r="3336" spans="1:12" x14ac:dyDescent="0.25">
      <c r="A3336" s="16" t="s">
        <v>226</v>
      </c>
      <c r="B3336" s="16">
        <v>228</v>
      </c>
      <c r="C3336" s="17">
        <v>30011</v>
      </c>
      <c r="L3336" s="17"/>
    </row>
    <row r="3337" spans="1:12" x14ac:dyDescent="0.25">
      <c r="A3337" s="16" t="s">
        <v>226</v>
      </c>
      <c r="B3337" s="16">
        <v>100</v>
      </c>
      <c r="C3337" s="17">
        <v>29921</v>
      </c>
      <c r="L3337" s="17"/>
    </row>
    <row r="3338" spans="1:12" x14ac:dyDescent="0.25">
      <c r="A3338" s="16" t="s">
        <v>226</v>
      </c>
      <c r="B3338" s="16">
        <v>117</v>
      </c>
      <c r="C3338" s="17">
        <v>29874</v>
      </c>
      <c r="L3338" s="17"/>
    </row>
    <row r="3339" spans="1:12" x14ac:dyDescent="0.25">
      <c r="A3339" s="16" t="s">
        <v>226</v>
      </c>
      <c r="B3339" s="16">
        <v>120</v>
      </c>
      <c r="C3339" s="17">
        <v>29799</v>
      </c>
      <c r="L3339" s="17"/>
    </row>
    <row r="3340" spans="1:12" x14ac:dyDescent="0.25">
      <c r="A3340" s="16" t="s">
        <v>226</v>
      </c>
      <c r="B3340" s="16">
        <v>100</v>
      </c>
      <c r="C3340" s="17">
        <v>29682</v>
      </c>
      <c r="L3340" s="17"/>
    </row>
    <row r="3341" spans="1:12" x14ac:dyDescent="0.25">
      <c r="A3341" s="16" t="s">
        <v>226</v>
      </c>
      <c r="B3341" s="16">
        <v>119</v>
      </c>
      <c r="C3341" s="17">
        <v>29587</v>
      </c>
      <c r="L3341" s="17"/>
    </row>
    <row r="3342" spans="1:12" x14ac:dyDescent="0.25">
      <c r="A3342" s="16" t="s">
        <v>226</v>
      </c>
      <c r="B3342" s="16">
        <v>150</v>
      </c>
      <c r="C3342" s="17">
        <v>29516</v>
      </c>
      <c r="L3342" s="17"/>
    </row>
    <row r="3343" spans="1:12" x14ac:dyDescent="0.25">
      <c r="A3343" s="16" t="s">
        <v>226</v>
      </c>
      <c r="B3343" s="16">
        <v>152</v>
      </c>
      <c r="C3343" s="17">
        <v>29495</v>
      </c>
      <c r="L3343" s="17"/>
    </row>
    <row r="3344" spans="1:12" x14ac:dyDescent="0.25">
      <c r="A3344" s="16" t="s">
        <v>226</v>
      </c>
      <c r="B3344" s="16">
        <v>138</v>
      </c>
      <c r="C3344" s="17">
        <v>29252</v>
      </c>
      <c r="L3344" s="17"/>
    </row>
    <row r="3345" spans="1:12" x14ac:dyDescent="0.25">
      <c r="A3345" s="16" t="s">
        <v>226</v>
      </c>
      <c r="B3345" s="16">
        <v>246</v>
      </c>
      <c r="C3345" s="17">
        <v>29252</v>
      </c>
      <c r="L3345" s="17"/>
    </row>
    <row r="3346" spans="1:12" x14ac:dyDescent="0.25">
      <c r="A3346" s="16" t="s">
        <v>226</v>
      </c>
      <c r="B3346" s="16">
        <v>80</v>
      </c>
      <c r="C3346" s="17">
        <v>29190</v>
      </c>
      <c r="L3346" s="17"/>
    </row>
    <row r="3347" spans="1:12" x14ac:dyDescent="0.25">
      <c r="A3347" s="16" t="s">
        <v>226</v>
      </c>
      <c r="B3347" s="16">
        <v>117</v>
      </c>
      <c r="C3347" s="17">
        <v>29129</v>
      </c>
      <c r="L3347" s="17"/>
    </row>
    <row r="3348" spans="1:12" x14ac:dyDescent="0.25">
      <c r="A3348" s="16" t="s">
        <v>226</v>
      </c>
      <c r="B3348" s="16">
        <v>96</v>
      </c>
      <c r="C3348" s="17">
        <v>29129</v>
      </c>
      <c r="L3348" s="17"/>
    </row>
    <row r="3349" spans="1:12" x14ac:dyDescent="0.25">
      <c r="A3349" s="16" t="s">
        <v>226</v>
      </c>
      <c r="B3349" s="16">
        <v>60</v>
      </c>
      <c r="C3349" s="17">
        <v>29068</v>
      </c>
      <c r="L3349" s="17"/>
    </row>
    <row r="3350" spans="1:12" x14ac:dyDescent="0.25">
      <c r="A3350" s="16" t="s">
        <v>226</v>
      </c>
      <c r="B3350" s="16">
        <v>240</v>
      </c>
      <c r="C3350" s="17">
        <v>29062</v>
      </c>
      <c r="L3350" s="17"/>
    </row>
    <row r="3351" spans="1:12" x14ac:dyDescent="0.25">
      <c r="A3351" s="16" t="s">
        <v>226</v>
      </c>
      <c r="B3351" s="16">
        <v>156</v>
      </c>
      <c r="C3351" s="17">
        <v>29037</v>
      </c>
      <c r="L3351" s="17"/>
    </row>
    <row r="3352" spans="1:12" x14ac:dyDescent="0.25">
      <c r="A3352" s="16" t="s">
        <v>226</v>
      </c>
      <c r="B3352" s="16">
        <v>101</v>
      </c>
      <c r="C3352" s="17">
        <v>28856</v>
      </c>
      <c r="L3352" s="17"/>
    </row>
    <row r="3353" spans="1:12" x14ac:dyDescent="0.25">
      <c r="A3353" s="16" t="s">
        <v>226</v>
      </c>
      <c r="B3353" s="16">
        <v>193</v>
      </c>
      <c r="C3353" s="17">
        <v>28642</v>
      </c>
      <c r="L3353" s="17"/>
    </row>
    <row r="3354" spans="1:12" x14ac:dyDescent="0.25">
      <c r="A3354" s="16" t="s">
        <v>226</v>
      </c>
      <c r="B3354" s="16">
        <v>182</v>
      </c>
      <c r="C3354" s="17">
        <v>28522</v>
      </c>
      <c r="L3354" s="17"/>
    </row>
    <row r="3355" spans="1:12" x14ac:dyDescent="0.25">
      <c r="A3355" s="16" t="s">
        <v>226</v>
      </c>
      <c r="B3355" s="16">
        <v>140</v>
      </c>
      <c r="C3355" s="17">
        <v>28430</v>
      </c>
      <c r="L3355" s="17"/>
    </row>
    <row r="3356" spans="1:12" x14ac:dyDescent="0.25">
      <c r="A3356" s="16" t="s">
        <v>226</v>
      </c>
      <c r="B3356" s="16">
        <v>154</v>
      </c>
      <c r="C3356" s="17">
        <v>28430</v>
      </c>
      <c r="L3356" s="17"/>
    </row>
    <row r="3357" spans="1:12" x14ac:dyDescent="0.25">
      <c r="A3357" s="16" t="s">
        <v>226</v>
      </c>
      <c r="B3357" s="16">
        <v>56</v>
      </c>
      <c r="C3357" s="17">
        <v>28399</v>
      </c>
      <c r="L3357" s="17"/>
    </row>
    <row r="3358" spans="1:12" x14ac:dyDescent="0.25">
      <c r="A3358" s="16" t="s">
        <v>226</v>
      </c>
      <c r="B3358" s="16">
        <v>73</v>
      </c>
      <c r="C3358" s="17">
        <v>28004</v>
      </c>
      <c r="L3358" s="17"/>
    </row>
    <row r="3359" spans="1:12" x14ac:dyDescent="0.25">
      <c r="A3359" s="16" t="s">
        <v>226</v>
      </c>
      <c r="B3359" s="16">
        <v>179</v>
      </c>
      <c r="C3359" s="17">
        <v>27912</v>
      </c>
      <c r="L3359" s="17"/>
    </row>
    <row r="3360" spans="1:12" x14ac:dyDescent="0.25">
      <c r="A3360" s="16" t="s">
        <v>226</v>
      </c>
      <c r="B3360" s="16">
        <v>170</v>
      </c>
      <c r="C3360" s="17">
        <v>27820</v>
      </c>
      <c r="L3360" s="17"/>
    </row>
    <row r="3361" spans="1:12" x14ac:dyDescent="0.25">
      <c r="A3361" s="16" t="s">
        <v>226</v>
      </c>
      <c r="B3361" s="16">
        <v>100</v>
      </c>
      <c r="C3361" s="17">
        <v>27793</v>
      </c>
      <c r="L3361" s="17"/>
    </row>
    <row r="3362" spans="1:12" x14ac:dyDescent="0.25">
      <c r="A3362" s="16" t="s">
        <v>226</v>
      </c>
      <c r="B3362" s="16">
        <v>200</v>
      </c>
      <c r="C3362" s="17">
        <v>27760</v>
      </c>
      <c r="L3362" s="17"/>
    </row>
    <row r="3363" spans="1:12" x14ac:dyDescent="0.25">
      <c r="A3363" s="16" t="s">
        <v>226</v>
      </c>
      <c r="B3363" s="16">
        <v>66</v>
      </c>
      <c r="C3363" s="17">
        <v>27119</v>
      </c>
      <c r="L3363" s="17"/>
    </row>
    <row r="3364" spans="1:12" x14ac:dyDescent="0.25">
      <c r="A3364" s="16" t="s">
        <v>226</v>
      </c>
      <c r="B3364" s="16">
        <v>104</v>
      </c>
      <c r="C3364" s="17">
        <v>26927</v>
      </c>
      <c r="L3364" s="17"/>
    </row>
    <row r="3365" spans="1:12" x14ac:dyDescent="0.25">
      <c r="A3365" s="16" t="s">
        <v>226</v>
      </c>
      <c r="B3365" s="16">
        <v>100</v>
      </c>
      <c r="C3365" s="17">
        <v>26434</v>
      </c>
      <c r="L3365" s="17"/>
    </row>
    <row r="3366" spans="1:12" x14ac:dyDescent="0.25">
      <c r="A3366" s="16" t="s">
        <v>226</v>
      </c>
      <c r="B3366" s="16">
        <v>120</v>
      </c>
      <c r="C3366" s="17">
        <v>26389</v>
      </c>
      <c r="L3366" s="17"/>
    </row>
    <row r="3367" spans="1:12" x14ac:dyDescent="0.25">
      <c r="A3367" s="16" t="s">
        <v>226</v>
      </c>
      <c r="B3367" s="16">
        <v>220</v>
      </c>
      <c r="C3367" s="17">
        <v>26289</v>
      </c>
      <c r="L3367" s="17"/>
    </row>
    <row r="3368" spans="1:12" x14ac:dyDescent="0.25">
      <c r="A3368" s="16" t="s">
        <v>226</v>
      </c>
      <c r="B3368" s="16">
        <v>210</v>
      </c>
      <c r="C3368" s="17">
        <v>25938</v>
      </c>
      <c r="L3368" s="17"/>
    </row>
    <row r="3369" spans="1:12" x14ac:dyDescent="0.25">
      <c r="A3369" s="16" t="s">
        <v>226</v>
      </c>
      <c r="B3369" s="16">
        <v>100</v>
      </c>
      <c r="C3369" s="17">
        <v>25587</v>
      </c>
      <c r="L3369" s="17"/>
    </row>
    <row r="3370" spans="1:12" x14ac:dyDescent="0.25">
      <c r="A3370" s="16" t="s">
        <v>226</v>
      </c>
      <c r="B3370" s="16">
        <v>105</v>
      </c>
      <c r="C3370" s="17">
        <v>25440</v>
      </c>
      <c r="L3370" s="17"/>
    </row>
    <row r="3371" spans="1:12" x14ac:dyDescent="0.25">
      <c r="A3371" s="16" t="s">
        <v>226</v>
      </c>
      <c r="B3371" s="16">
        <v>112</v>
      </c>
      <c r="C3371" s="17">
        <v>25363</v>
      </c>
      <c r="L3371" s="17"/>
    </row>
    <row r="3372" spans="1:12" x14ac:dyDescent="0.25">
      <c r="A3372" s="16" t="s">
        <v>226</v>
      </c>
      <c r="B3372" s="16">
        <v>84</v>
      </c>
      <c r="C3372" s="17">
        <v>25268</v>
      </c>
      <c r="L3372" s="17"/>
    </row>
    <row r="3373" spans="1:12" x14ac:dyDescent="0.25">
      <c r="A3373" s="16" t="s">
        <v>226</v>
      </c>
      <c r="B3373" s="16">
        <v>99</v>
      </c>
      <c r="C3373" s="17">
        <v>25263</v>
      </c>
      <c r="L3373" s="17"/>
    </row>
    <row r="3374" spans="1:12" x14ac:dyDescent="0.25">
      <c r="A3374" s="16" t="s">
        <v>226</v>
      </c>
      <c r="B3374" s="16">
        <v>144</v>
      </c>
      <c r="C3374" s="17">
        <v>25176</v>
      </c>
      <c r="L3374" s="17"/>
    </row>
    <row r="3375" spans="1:12" x14ac:dyDescent="0.25">
      <c r="A3375" s="16" t="s">
        <v>226</v>
      </c>
      <c r="B3375" s="16">
        <v>166</v>
      </c>
      <c r="C3375" s="17">
        <v>24568</v>
      </c>
      <c r="L3375" s="17"/>
    </row>
    <row r="3376" spans="1:12" x14ac:dyDescent="0.25">
      <c r="A3376" s="16" t="s">
        <v>226</v>
      </c>
      <c r="B3376" s="16">
        <v>225</v>
      </c>
      <c r="C3376" s="17">
        <v>24520</v>
      </c>
      <c r="L3376" s="17"/>
    </row>
    <row r="3377" spans="1:12" x14ac:dyDescent="0.25">
      <c r="A3377" s="16" t="s">
        <v>226</v>
      </c>
      <c r="B3377" s="16">
        <v>127</v>
      </c>
      <c r="C3377" s="17">
        <v>24513</v>
      </c>
      <c r="L3377" s="17"/>
    </row>
    <row r="3378" spans="1:12" x14ac:dyDescent="0.25">
      <c r="A3378" s="16" t="s">
        <v>226</v>
      </c>
      <c r="B3378" s="16">
        <v>125</v>
      </c>
      <c r="C3378" s="17">
        <v>24503</v>
      </c>
      <c r="L3378" s="17"/>
    </row>
    <row r="3379" spans="1:12" x14ac:dyDescent="0.25">
      <c r="A3379" s="16" t="s">
        <v>226</v>
      </c>
      <c r="B3379" s="16">
        <v>104</v>
      </c>
      <c r="C3379" s="17">
        <v>24473</v>
      </c>
      <c r="L3379" s="17"/>
    </row>
    <row r="3380" spans="1:12" x14ac:dyDescent="0.25">
      <c r="A3380" s="16" t="s">
        <v>226</v>
      </c>
      <c r="B3380" s="16">
        <v>150</v>
      </c>
      <c r="C3380" s="17">
        <v>24473</v>
      </c>
      <c r="L3380" s="17"/>
    </row>
    <row r="3381" spans="1:12" x14ac:dyDescent="0.25">
      <c r="A3381" s="16" t="s">
        <v>226</v>
      </c>
      <c r="B3381" s="16">
        <v>96</v>
      </c>
      <c r="C3381" s="17">
        <v>24473</v>
      </c>
      <c r="L3381" s="17"/>
    </row>
    <row r="3382" spans="1:12" x14ac:dyDescent="0.25">
      <c r="A3382" s="16" t="s">
        <v>226</v>
      </c>
      <c r="B3382" s="16">
        <v>238</v>
      </c>
      <c r="C3382" s="17">
        <v>24473</v>
      </c>
      <c r="L3382" s="17"/>
    </row>
    <row r="3383" spans="1:12" x14ac:dyDescent="0.25">
      <c r="A3383" s="16" t="s">
        <v>227</v>
      </c>
      <c r="B3383" s="16">
        <v>42</v>
      </c>
      <c r="C3383" s="17">
        <v>24838</v>
      </c>
      <c r="L3383" s="17"/>
    </row>
    <row r="3384" spans="1:12" x14ac:dyDescent="0.25">
      <c r="A3384" s="16" t="s">
        <v>228</v>
      </c>
      <c r="B3384" s="16">
        <v>49</v>
      </c>
      <c r="C3384" s="17">
        <v>42913</v>
      </c>
      <c r="L3384" s="17"/>
    </row>
    <row r="3385" spans="1:12" x14ac:dyDescent="0.25">
      <c r="A3385" s="16" t="s">
        <v>228</v>
      </c>
      <c r="B3385" s="16">
        <v>100</v>
      </c>
      <c r="C3385" s="17">
        <v>42389</v>
      </c>
      <c r="L3385" s="17"/>
    </row>
    <row r="3386" spans="1:12" x14ac:dyDescent="0.25">
      <c r="A3386" s="16" t="s">
        <v>228</v>
      </c>
      <c r="B3386" s="16">
        <v>119</v>
      </c>
      <c r="C3386" s="17">
        <v>42208</v>
      </c>
      <c r="L3386" s="17"/>
    </row>
    <row r="3387" spans="1:12" x14ac:dyDescent="0.25">
      <c r="A3387" s="16" t="s">
        <v>228</v>
      </c>
      <c r="B3387" s="16">
        <v>41</v>
      </c>
      <c r="C3387" s="17">
        <v>41096</v>
      </c>
      <c r="L3387" s="17"/>
    </row>
    <row r="3388" spans="1:12" x14ac:dyDescent="0.25">
      <c r="A3388" s="16" t="s">
        <v>228</v>
      </c>
      <c r="B3388" s="16">
        <v>53</v>
      </c>
      <c r="C3388" s="17">
        <v>40763</v>
      </c>
      <c r="L3388" s="17"/>
    </row>
    <row r="3389" spans="1:12" x14ac:dyDescent="0.25">
      <c r="A3389" s="16" t="s">
        <v>228</v>
      </c>
      <c r="B3389" s="16">
        <v>84</v>
      </c>
      <c r="C3389" s="17">
        <v>40701</v>
      </c>
      <c r="L3389" s="17"/>
    </row>
    <row r="3390" spans="1:12" x14ac:dyDescent="0.25">
      <c r="A3390" s="16" t="s">
        <v>228</v>
      </c>
      <c r="B3390" s="16">
        <v>113</v>
      </c>
      <c r="C3390" s="17">
        <v>39612</v>
      </c>
      <c r="L3390" s="17"/>
    </row>
    <row r="3391" spans="1:12" x14ac:dyDescent="0.25">
      <c r="A3391" s="16" t="s">
        <v>228</v>
      </c>
      <c r="B3391" s="16">
        <v>95</v>
      </c>
      <c r="C3391" s="17">
        <v>39517</v>
      </c>
      <c r="L3391" s="17"/>
    </row>
    <row r="3392" spans="1:12" x14ac:dyDescent="0.25">
      <c r="A3392" s="16" t="s">
        <v>228</v>
      </c>
      <c r="B3392" s="16">
        <v>30</v>
      </c>
      <c r="C3392" s="17">
        <v>39203</v>
      </c>
      <c r="L3392" s="17"/>
    </row>
    <row r="3393" spans="1:12" x14ac:dyDescent="0.25">
      <c r="A3393" s="16" t="s">
        <v>228</v>
      </c>
      <c r="B3393" s="16">
        <v>90</v>
      </c>
      <c r="C3393" s="17">
        <v>39043</v>
      </c>
      <c r="L3393" s="17"/>
    </row>
    <row r="3394" spans="1:12" x14ac:dyDescent="0.25">
      <c r="A3394" s="16" t="s">
        <v>228</v>
      </c>
      <c r="B3394" s="16">
        <v>20</v>
      </c>
      <c r="C3394" s="17">
        <v>38677</v>
      </c>
      <c r="L3394" s="17"/>
    </row>
    <row r="3395" spans="1:12" x14ac:dyDescent="0.25">
      <c r="A3395" s="16" t="s">
        <v>228</v>
      </c>
      <c r="B3395" s="16">
        <v>94</v>
      </c>
      <c r="C3395" s="17">
        <v>37187</v>
      </c>
      <c r="L3395" s="17"/>
    </row>
    <row r="3396" spans="1:12" x14ac:dyDescent="0.25">
      <c r="A3396" s="16" t="s">
        <v>228</v>
      </c>
      <c r="B3396" s="16">
        <v>120</v>
      </c>
      <c r="C3396" s="17">
        <v>36726</v>
      </c>
      <c r="L3396" s="17"/>
    </row>
    <row r="3397" spans="1:12" x14ac:dyDescent="0.25">
      <c r="A3397" s="16" t="s">
        <v>228</v>
      </c>
      <c r="B3397" s="16">
        <v>40</v>
      </c>
      <c r="C3397" s="17">
        <v>36419</v>
      </c>
      <c r="L3397" s="17"/>
    </row>
    <row r="3398" spans="1:12" x14ac:dyDescent="0.25">
      <c r="A3398" s="16" t="s">
        <v>228</v>
      </c>
      <c r="B3398" s="16">
        <v>104</v>
      </c>
      <c r="C3398" s="17">
        <v>36157</v>
      </c>
      <c r="L3398" s="17"/>
    </row>
    <row r="3399" spans="1:12" x14ac:dyDescent="0.25">
      <c r="A3399" s="16" t="s">
        <v>228</v>
      </c>
      <c r="B3399" s="16">
        <v>32</v>
      </c>
      <c r="C3399" s="17">
        <v>35845</v>
      </c>
      <c r="L3399" s="17"/>
    </row>
    <row r="3400" spans="1:12" x14ac:dyDescent="0.25">
      <c r="A3400" s="16" t="s">
        <v>228</v>
      </c>
      <c r="B3400" s="16">
        <v>93</v>
      </c>
      <c r="C3400" s="17">
        <v>35614</v>
      </c>
      <c r="L3400" s="17"/>
    </row>
    <row r="3401" spans="1:12" x14ac:dyDescent="0.25">
      <c r="A3401" s="16" t="s">
        <v>228</v>
      </c>
      <c r="B3401" s="16">
        <v>120</v>
      </c>
      <c r="C3401" s="17">
        <v>35209</v>
      </c>
      <c r="L3401" s="17"/>
    </row>
    <row r="3402" spans="1:12" x14ac:dyDescent="0.25">
      <c r="A3402" s="16" t="s">
        <v>228</v>
      </c>
      <c r="B3402" s="16">
        <v>122</v>
      </c>
      <c r="C3402" s="17">
        <v>35020</v>
      </c>
      <c r="L3402" s="17"/>
    </row>
    <row r="3403" spans="1:12" x14ac:dyDescent="0.25">
      <c r="A3403" s="16" t="s">
        <v>228</v>
      </c>
      <c r="B3403" s="16">
        <v>82</v>
      </c>
      <c r="C3403" s="17">
        <v>34956</v>
      </c>
      <c r="L3403" s="17"/>
    </row>
    <row r="3404" spans="1:12" x14ac:dyDescent="0.25">
      <c r="A3404" s="16" t="s">
        <v>228</v>
      </c>
      <c r="B3404" s="16">
        <v>92</v>
      </c>
      <c r="C3404" s="17">
        <v>34745</v>
      </c>
      <c r="L3404" s="17"/>
    </row>
    <row r="3405" spans="1:12" x14ac:dyDescent="0.25">
      <c r="A3405" s="16" t="s">
        <v>228</v>
      </c>
      <c r="B3405" s="16">
        <v>252</v>
      </c>
      <c r="C3405" s="17">
        <v>34121</v>
      </c>
      <c r="L3405" s="17"/>
    </row>
    <row r="3406" spans="1:12" x14ac:dyDescent="0.25">
      <c r="A3406" s="16" t="s">
        <v>228</v>
      </c>
      <c r="B3406" s="16">
        <v>141</v>
      </c>
      <c r="C3406" s="17">
        <v>33045</v>
      </c>
      <c r="L3406" s="17"/>
    </row>
    <row r="3407" spans="1:12" x14ac:dyDescent="0.25">
      <c r="A3407" s="16" t="s">
        <v>228</v>
      </c>
      <c r="B3407" s="16">
        <v>44</v>
      </c>
      <c r="C3407" s="17">
        <v>28611</v>
      </c>
      <c r="L3407" s="17"/>
    </row>
    <row r="3408" spans="1:12" x14ac:dyDescent="0.25">
      <c r="A3408" s="16" t="s">
        <v>228</v>
      </c>
      <c r="B3408" s="16">
        <v>66</v>
      </c>
      <c r="C3408" s="17">
        <v>28126</v>
      </c>
      <c r="L3408" s="17"/>
    </row>
    <row r="3409" spans="1:12" x14ac:dyDescent="0.25">
      <c r="A3409" s="16" t="s">
        <v>228</v>
      </c>
      <c r="B3409" s="16">
        <v>22</v>
      </c>
      <c r="C3409" s="17">
        <v>28126</v>
      </c>
      <c r="L3409" s="17"/>
    </row>
    <row r="3410" spans="1:12" x14ac:dyDescent="0.25">
      <c r="A3410" s="16" t="s">
        <v>228</v>
      </c>
      <c r="B3410" s="16">
        <v>6</v>
      </c>
      <c r="C3410" s="17">
        <v>28126</v>
      </c>
      <c r="L3410" s="17"/>
    </row>
    <row r="3411" spans="1:12" x14ac:dyDescent="0.25">
      <c r="A3411" s="16" t="s">
        <v>228</v>
      </c>
      <c r="B3411" s="16">
        <v>66</v>
      </c>
      <c r="C3411" s="17">
        <v>27956</v>
      </c>
      <c r="L3411" s="17"/>
    </row>
    <row r="3412" spans="1:12" x14ac:dyDescent="0.25">
      <c r="A3412" s="16" t="s">
        <v>228</v>
      </c>
      <c r="B3412" s="16">
        <v>187</v>
      </c>
      <c r="C3412" s="17">
        <v>27942</v>
      </c>
      <c r="L3412" s="17"/>
    </row>
    <row r="3413" spans="1:12" x14ac:dyDescent="0.25">
      <c r="A3413" s="16" t="s">
        <v>228</v>
      </c>
      <c r="B3413" s="16">
        <v>75</v>
      </c>
      <c r="C3413" s="17">
        <v>27561</v>
      </c>
      <c r="L3413" s="17"/>
    </row>
    <row r="3414" spans="1:12" x14ac:dyDescent="0.25">
      <c r="A3414" s="16" t="s">
        <v>228</v>
      </c>
      <c r="B3414" s="16">
        <v>10</v>
      </c>
      <c r="C3414" s="17">
        <v>27395</v>
      </c>
      <c r="L3414" s="17"/>
    </row>
    <row r="3415" spans="1:12" x14ac:dyDescent="0.25">
      <c r="A3415" s="16" t="s">
        <v>228</v>
      </c>
      <c r="B3415" s="16">
        <v>288</v>
      </c>
      <c r="C3415" s="17">
        <v>27150</v>
      </c>
      <c r="L3415" s="17"/>
    </row>
    <row r="3416" spans="1:12" x14ac:dyDescent="0.25">
      <c r="A3416" s="16" t="s">
        <v>228</v>
      </c>
      <c r="B3416" s="16">
        <v>20</v>
      </c>
      <c r="C3416" s="17">
        <v>26765</v>
      </c>
      <c r="L3416" s="17"/>
    </row>
    <row r="3417" spans="1:12" x14ac:dyDescent="0.25">
      <c r="A3417" s="16" t="s">
        <v>228</v>
      </c>
      <c r="B3417" s="16">
        <v>108</v>
      </c>
      <c r="C3417" s="17">
        <v>25959</v>
      </c>
      <c r="L3417" s="17"/>
    </row>
    <row r="3418" spans="1:12" x14ac:dyDescent="0.25">
      <c r="A3418" s="16" t="s">
        <v>228</v>
      </c>
      <c r="B3418" s="16">
        <v>182</v>
      </c>
      <c r="C3418" s="17">
        <v>25308</v>
      </c>
      <c r="L3418" s="17"/>
    </row>
    <row r="3419" spans="1:12" x14ac:dyDescent="0.25">
      <c r="A3419" s="16" t="s">
        <v>228</v>
      </c>
      <c r="B3419" s="16">
        <v>109</v>
      </c>
      <c r="C3419" s="17">
        <v>25204</v>
      </c>
      <c r="L3419" s="17"/>
    </row>
    <row r="3420" spans="1:12" x14ac:dyDescent="0.25">
      <c r="A3420" s="16" t="s">
        <v>228</v>
      </c>
      <c r="B3420" s="16">
        <v>107</v>
      </c>
      <c r="C3420" s="17">
        <v>24565</v>
      </c>
      <c r="L3420" s="17"/>
    </row>
    <row r="3421" spans="1:12" x14ac:dyDescent="0.25">
      <c r="A3421" s="16" t="s">
        <v>228</v>
      </c>
      <c r="B3421" s="16">
        <v>91</v>
      </c>
      <c r="C3421" s="17">
        <v>24512</v>
      </c>
      <c r="L3421" s="17"/>
    </row>
    <row r="3422" spans="1:12" x14ac:dyDescent="0.25">
      <c r="A3422" s="16" t="s">
        <v>228</v>
      </c>
      <c r="B3422" s="16">
        <v>158</v>
      </c>
      <c r="C3422" s="17">
        <v>24473</v>
      </c>
      <c r="L3422" s="17"/>
    </row>
    <row r="3423" spans="1:12" x14ac:dyDescent="0.25">
      <c r="A3423" s="16" t="s">
        <v>228</v>
      </c>
      <c r="B3423" s="16">
        <v>100</v>
      </c>
      <c r="C3423" s="17">
        <v>24473</v>
      </c>
      <c r="L3423" s="17"/>
    </row>
    <row r="3424" spans="1:12" x14ac:dyDescent="0.25">
      <c r="A3424" s="16" t="s">
        <v>228</v>
      </c>
      <c r="B3424" s="16">
        <v>110</v>
      </c>
      <c r="C3424" s="17">
        <v>24473</v>
      </c>
      <c r="L3424" s="17"/>
    </row>
    <row r="3425" spans="1:12" x14ac:dyDescent="0.25">
      <c r="A3425" s="16" t="s">
        <v>228</v>
      </c>
      <c r="B3425" s="16">
        <v>105</v>
      </c>
      <c r="C3425" s="17">
        <v>24473</v>
      </c>
      <c r="L3425" s="17"/>
    </row>
    <row r="3426" spans="1:12" x14ac:dyDescent="0.25">
      <c r="A3426" s="16" t="s">
        <v>228</v>
      </c>
      <c r="B3426" s="16">
        <v>35</v>
      </c>
      <c r="C3426" s="17">
        <v>24473</v>
      </c>
      <c r="L3426" s="17"/>
    </row>
    <row r="3427" spans="1:12" x14ac:dyDescent="0.25">
      <c r="A3427" s="16" t="s">
        <v>228</v>
      </c>
      <c r="B3427" s="16">
        <v>254</v>
      </c>
      <c r="C3427" s="17">
        <v>24473</v>
      </c>
      <c r="L3427" s="17"/>
    </row>
    <row r="3428" spans="1:12" x14ac:dyDescent="0.25">
      <c r="A3428" s="16" t="s">
        <v>229</v>
      </c>
      <c r="B3428" s="16">
        <v>56</v>
      </c>
      <c r="C3428" s="17">
        <v>43726</v>
      </c>
      <c r="L3428" s="17"/>
    </row>
    <row r="3429" spans="1:12" x14ac:dyDescent="0.25">
      <c r="A3429" s="16" t="s">
        <v>229</v>
      </c>
      <c r="B3429" s="16">
        <v>40</v>
      </c>
      <c r="C3429" s="17">
        <v>43706</v>
      </c>
      <c r="L3429" s="17"/>
    </row>
    <row r="3430" spans="1:12" x14ac:dyDescent="0.25">
      <c r="A3430" s="16" t="s">
        <v>229</v>
      </c>
      <c r="B3430" s="16">
        <v>40</v>
      </c>
      <c r="C3430" s="17">
        <v>43482</v>
      </c>
      <c r="L3430" s="17"/>
    </row>
    <row r="3431" spans="1:12" x14ac:dyDescent="0.25">
      <c r="A3431" s="16" t="s">
        <v>229</v>
      </c>
      <c r="B3431" s="16">
        <v>36</v>
      </c>
      <c r="C3431" s="17">
        <v>43451</v>
      </c>
      <c r="L3431" s="17"/>
    </row>
    <row r="3432" spans="1:12" x14ac:dyDescent="0.25">
      <c r="A3432" s="16" t="s">
        <v>229</v>
      </c>
      <c r="B3432" s="16">
        <v>92</v>
      </c>
      <c r="C3432" s="17">
        <v>43272</v>
      </c>
      <c r="L3432" s="17"/>
    </row>
    <row r="3433" spans="1:12" x14ac:dyDescent="0.25">
      <c r="A3433" s="16" t="s">
        <v>229</v>
      </c>
      <c r="B3433" s="16">
        <v>55</v>
      </c>
      <c r="C3433" s="17">
        <v>43235</v>
      </c>
      <c r="L3433" s="17"/>
    </row>
    <row r="3434" spans="1:12" x14ac:dyDescent="0.25">
      <c r="A3434" s="16" t="s">
        <v>229</v>
      </c>
      <c r="B3434" s="16">
        <v>40</v>
      </c>
      <c r="C3434" s="17">
        <v>43045</v>
      </c>
      <c r="L3434" s="17"/>
    </row>
    <row r="3435" spans="1:12" x14ac:dyDescent="0.25">
      <c r="A3435" s="16" t="s">
        <v>229</v>
      </c>
      <c r="B3435" s="16">
        <v>20</v>
      </c>
      <c r="C3435" s="17">
        <v>43008</v>
      </c>
      <c r="L3435" s="17"/>
    </row>
    <row r="3436" spans="1:12" x14ac:dyDescent="0.25">
      <c r="A3436" s="16" t="s">
        <v>229</v>
      </c>
      <c r="B3436" s="16">
        <v>77</v>
      </c>
      <c r="C3436" s="17">
        <v>42951</v>
      </c>
      <c r="L3436" s="17"/>
    </row>
    <row r="3437" spans="1:12" x14ac:dyDescent="0.25">
      <c r="A3437" s="16" t="s">
        <v>229</v>
      </c>
      <c r="B3437" s="16">
        <v>32</v>
      </c>
      <c r="C3437" s="17">
        <v>42928</v>
      </c>
      <c r="L3437" s="17"/>
    </row>
    <row r="3438" spans="1:12" x14ac:dyDescent="0.25">
      <c r="A3438" s="16" t="s">
        <v>229</v>
      </c>
      <c r="B3438" s="16">
        <v>64</v>
      </c>
      <c r="C3438" s="17">
        <v>42811</v>
      </c>
      <c r="L3438" s="17"/>
    </row>
    <row r="3439" spans="1:12" x14ac:dyDescent="0.25">
      <c r="A3439" s="16" t="s">
        <v>229</v>
      </c>
      <c r="B3439" s="16">
        <v>70</v>
      </c>
      <c r="C3439" s="17">
        <v>42692</v>
      </c>
      <c r="L3439" s="17"/>
    </row>
    <row r="3440" spans="1:12" x14ac:dyDescent="0.25">
      <c r="A3440" s="16" t="s">
        <v>229</v>
      </c>
      <c r="B3440" s="16">
        <v>78</v>
      </c>
      <c r="C3440" s="17">
        <v>42542</v>
      </c>
      <c r="L3440" s="17"/>
    </row>
    <row r="3441" spans="1:12" x14ac:dyDescent="0.25">
      <c r="A3441" s="16" t="s">
        <v>229</v>
      </c>
      <c r="B3441" s="16">
        <v>58</v>
      </c>
      <c r="C3441" s="17">
        <v>42446</v>
      </c>
      <c r="L3441" s="17"/>
    </row>
    <row r="3442" spans="1:12" x14ac:dyDescent="0.25">
      <c r="A3442" s="16" t="s">
        <v>229</v>
      </c>
      <c r="B3442" s="16">
        <v>38</v>
      </c>
      <c r="C3442" s="17">
        <v>42324</v>
      </c>
      <c r="L3442" s="17"/>
    </row>
    <row r="3443" spans="1:12" x14ac:dyDescent="0.25">
      <c r="A3443" s="16" t="s">
        <v>229</v>
      </c>
      <c r="B3443" s="16">
        <v>120</v>
      </c>
      <c r="C3443" s="17">
        <v>42083</v>
      </c>
      <c r="L3443" s="17"/>
    </row>
    <row r="3444" spans="1:12" x14ac:dyDescent="0.25">
      <c r="A3444" s="16" t="s">
        <v>229</v>
      </c>
      <c r="B3444" s="16">
        <v>34</v>
      </c>
      <c r="C3444" s="17">
        <v>41926</v>
      </c>
      <c r="L3444" s="17"/>
    </row>
    <row r="3445" spans="1:12" x14ac:dyDescent="0.25">
      <c r="A3445" s="16" t="s">
        <v>229</v>
      </c>
      <c r="B3445" s="16">
        <v>24</v>
      </c>
      <c r="C3445" s="17">
        <v>41892</v>
      </c>
      <c r="L3445" s="17"/>
    </row>
    <row r="3446" spans="1:12" x14ac:dyDescent="0.25">
      <c r="A3446" s="16" t="s">
        <v>229</v>
      </c>
      <c r="B3446" s="16">
        <v>38</v>
      </c>
      <c r="C3446" s="17">
        <v>41888</v>
      </c>
      <c r="L3446" s="17"/>
    </row>
    <row r="3447" spans="1:12" x14ac:dyDescent="0.25">
      <c r="A3447" s="16" t="s">
        <v>229</v>
      </c>
      <c r="B3447" s="16">
        <v>64</v>
      </c>
      <c r="C3447" s="17">
        <v>41789</v>
      </c>
      <c r="L3447" s="17"/>
    </row>
    <row r="3448" spans="1:12" x14ac:dyDescent="0.25">
      <c r="A3448" s="16" t="s">
        <v>229</v>
      </c>
      <c r="B3448" s="16">
        <v>55</v>
      </c>
      <c r="C3448" s="17">
        <v>41107</v>
      </c>
      <c r="L3448" s="17"/>
    </row>
    <row r="3449" spans="1:12" x14ac:dyDescent="0.25">
      <c r="A3449" s="16" t="s">
        <v>229</v>
      </c>
      <c r="B3449" s="16">
        <v>40</v>
      </c>
      <c r="C3449" s="17">
        <v>40991</v>
      </c>
      <c r="L3449" s="17"/>
    </row>
    <row r="3450" spans="1:12" x14ac:dyDescent="0.25">
      <c r="A3450" s="16" t="s">
        <v>229</v>
      </c>
      <c r="B3450" s="16">
        <v>70</v>
      </c>
      <c r="C3450" s="17">
        <v>40969</v>
      </c>
      <c r="L3450" s="17"/>
    </row>
    <row r="3451" spans="1:12" x14ac:dyDescent="0.25">
      <c r="A3451" s="16" t="s">
        <v>229</v>
      </c>
      <c r="B3451" s="16">
        <v>31</v>
      </c>
      <c r="C3451" s="17">
        <v>40695</v>
      </c>
      <c r="L3451" s="17"/>
    </row>
    <row r="3452" spans="1:12" x14ac:dyDescent="0.25">
      <c r="A3452" s="16" t="s">
        <v>229</v>
      </c>
      <c r="B3452" s="16">
        <v>57</v>
      </c>
      <c r="C3452" s="17">
        <v>40670</v>
      </c>
      <c r="L3452" s="17"/>
    </row>
    <row r="3453" spans="1:12" x14ac:dyDescent="0.25">
      <c r="A3453" s="16" t="s">
        <v>229</v>
      </c>
      <c r="B3453" s="16">
        <v>73</v>
      </c>
      <c r="C3453" s="17">
        <v>40575</v>
      </c>
      <c r="L3453" s="17"/>
    </row>
    <row r="3454" spans="1:12" x14ac:dyDescent="0.25">
      <c r="A3454" s="16" t="s">
        <v>229</v>
      </c>
      <c r="B3454" s="16">
        <v>120</v>
      </c>
      <c r="C3454" s="17">
        <v>40374</v>
      </c>
      <c r="L3454" s="17"/>
    </row>
    <row r="3455" spans="1:12" x14ac:dyDescent="0.25">
      <c r="A3455" s="16" t="s">
        <v>229</v>
      </c>
      <c r="B3455" s="16">
        <v>60</v>
      </c>
      <c r="C3455" s="17">
        <v>40360</v>
      </c>
      <c r="L3455" s="17"/>
    </row>
    <row r="3456" spans="1:12" x14ac:dyDescent="0.25">
      <c r="A3456" s="16" t="s">
        <v>229</v>
      </c>
      <c r="B3456" s="16">
        <v>36</v>
      </c>
      <c r="C3456" s="17">
        <v>40239</v>
      </c>
      <c r="L3456" s="17"/>
    </row>
    <row r="3457" spans="1:12" x14ac:dyDescent="0.25">
      <c r="A3457" s="16" t="s">
        <v>229</v>
      </c>
      <c r="B3457" s="16">
        <v>56</v>
      </c>
      <c r="C3457" s="17">
        <v>40206</v>
      </c>
      <c r="L3457" s="17"/>
    </row>
    <row r="3458" spans="1:12" x14ac:dyDescent="0.25">
      <c r="A3458" s="16" t="s">
        <v>229</v>
      </c>
      <c r="B3458" s="16">
        <v>40</v>
      </c>
      <c r="C3458" s="17">
        <v>40116</v>
      </c>
      <c r="L3458" s="17"/>
    </row>
    <row r="3459" spans="1:12" x14ac:dyDescent="0.25">
      <c r="A3459" s="16" t="s">
        <v>229</v>
      </c>
      <c r="B3459" s="16">
        <v>60</v>
      </c>
      <c r="C3459" s="17">
        <v>40087</v>
      </c>
      <c r="L3459" s="17"/>
    </row>
    <row r="3460" spans="1:12" x14ac:dyDescent="0.25">
      <c r="A3460" s="16" t="s">
        <v>229</v>
      </c>
      <c r="B3460" s="16">
        <v>45</v>
      </c>
      <c r="C3460" s="17">
        <v>40046</v>
      </c>
      <c r="L3460" s="17"/>
    </row>
    <row r="3461" spans="1:12" x14ac:dyDescent="0.25">
      <c r="A3461" s="16" t="s">
        <v>229</v>
      </c>
      <c r="B3461" s="16">
        <v>51</v>
      </c>
      <c r="C3461" s="17">
        <v>39955</v>
      </c>
      <c r="L3461" s="17"/>
    </row>
    <row r="3462" spans="1:12" x14ac:dyDescent="0.25">
      <c r="A3462" s="16" t="s">
        <v>229</v>
      </c>
      <c r="B3462" s="16">
        <v>66</v>
      </c>
      <c r="C3462" s="17">
        <v>39920</v>
      </c>
      <c r="L3462" s="17"/>
    </row>
    <row r="3463" spans="1:12" x14ac:dyDescent="0.25">
      <c r="A3463" s="16" t="s">
        <v>229</v>
      </c>
      <c r="B3463" s="16">
        <v>46</v>
      </c>
      <c r="C3463" s="17">
        <v>39862</v>
      </c>
      <c r="L3463" s="17"/>
    </row>
    <row r="3464" spans="1:12" x14ac:dyDescent="0.25">
      <c r="A3464" s="16" t="s">
        <v>229</v>
      </c>
      <c r="B3464" s="16">
        <v>55</v>
      </c>
      <c r="C3464" s="17">
        <v>39861</v>
      </c>
      <c r="L3464" s="17"/>
    </row>
    <row r="3465" spans="1:12" x14ac:dyDescent="0.25">
      <c r="A3465" s="16" t="s">
        <v>229</v>
      </c>
      <c r="B3465" s="16">
        <v>120</v>
      </c>
      <c r="C3465" s="17">
        <v>39853</v>
      </c>
      <c r="L3465" s="17"/>
    </row>
    <row r="3466" spans="1:12" x14ac:dyDescent="0.25">
      <c r="A3466" s="16" t="s">
        <v>229</v>
      </c>
      <c r="B3466" s="16">
        <v>50</v>
      </c>
      <c r="C3466" s="17">
        <v>39847</v>
      </c>
      <c r="L3466" s="17"/>
    </row>
    <row r="3467" spans="1:12" x14ac:dyDescent="0.25">
      <c r="A3467" s="16" t="s">
        <v>229</v>
      </c>
      <c r="B3467" s="16">
        <v>83</v>
      </c>
      <c r="C3467" s="17">
        <v>39695</v>
      </c>
      <c r="L3467" s="17"/>
    </row>
    <row r="3468" spans="1:12" x14ac:dyDescent="0.25">
      <c r="A3468" s="16" t="s">
        <v>229</v>
      </c>
      <c r="B3468" s="16">
        <v>130</v>
      </c>
      <c r="C3468" s="17">
        <v>39600</v>
      </c>
      <c r="L3468" s="17"/>
    </row>
    <row r="3469" spans="1:12" x14ac:dyDescent="0.25">
      <c r="A3469" s="16" t="s">
        <v>229</v>
      </c>
      <c r="B3469" s="16">
        <v>46</v>
      </c>
      <c r="C3469" s="17">
        <v>39552</v>
      </c>
      <c r="L3469" s="17"/>
    </row>
    <row r="3470" spans="1:12" x14ac:dyDescent="0.25">
      <c r="A3470" s="16" t="s">
        <v>229</v>
      </c>
      <c r="B3470" s="16">
        <v>19</v>
      </c>
      <c r="C3470" s="17">
        <v>39539</v>
      </c>
      <c r="L3470" s="17"/>
    </row>
    <row r="3471" spans="1:12" x14ac:dyDescent="0.25">
      <c r="A3471" s="16" t="s">
        <v>229</v>
      </c>
      <c r="B3471" s="16">
        <v>48</v>
      </c>
      <c r="C3471" s="17">
        <v>39436</v>
      </c>
      <c r="L3471" s="17"/>
    </row>
    <row r="3472" spans="1:12" x14ac:dyDescent="0.25">
      <c r="A3472" s="16" t="s">
        <v>229</v>
      </c>
      <c r="B3472" s="16">
        <v>100</v>
      </c>
      <c r="C3472" s="17">
        <v>39417</v>
      </c>
      <c r="L3472" s="17"/>
    </row>
    <row r="3473" spans="1:12" x14ac:dyDescent="0.25">
      <c r="A3473" s="16" t="s">
        <v>229</v>
      </c>
      <c r="B3473" s="16">
        <v>114</v>
      </c>
      <c r="C3473" s="17">
        <v>39272</v>
      </c>
      <c r="L3473" s="17"/>
    </row>
    <row r="3474" spans="1:12" x14ac:dyDescent="0.25">
      <c r="A3474" s="16" t="s">
        <v>229</v>
      </c>
      <c r="B3474" s="16">
        <v>52</v>
      </c>
      <c r="C3474" s="17">
        <v>39264</v>
      </c>
      <c r="L3474" s="17"/>
    </row>
    <row r="3475" spans="1:12" x14ac:dyDescent="0.25">
      <c r="A3475" s="16" t="s">
        <v>229</v>
      </c>
      <c r="B3475" s="16">
        <v>100</v>
      </c>
      <c r="C3475" s="17">
        <v>39120</v>
      </c>
      <c r="L3475" s="17"/>
    </row>
    <row r="3476" spans="1:12" x14ac:dyDescent="0.25">
      <c r="A3476" s="16" t="s">
        <v>229</v>
      </c>
      <c r="B3476" s="16">
        <v>46</v>
      </c>
      <c r="C3476" s="17">
        <v>39030</v>
      </c>
      <c r="L3476" s="17"/>
    </row>
    <row r="3477" spans="1:12" x14ac:dyDescent="0.25">
      <c r="A3477" s="16" t="s">
        <v>229</v>
      </c>
      <c r="B3477" s="16">
        <v>73</v>
      </c>
      <c r="C3477" s="17">
        <v>38991</v>
      </c>
      <c r="L3477" s="17"/>
    </row>
    <row r="3478" spans="1:12" x14ac:dyDescent="0.25">
      <c r="A3478" s="16" t="s">
        <v>229</v>
      </c>
      <c r="B3478" s="16">
        <v>54</v>
      </c>
      <c r="C3478" s="17">
        <v>38930</v>
      </c>
      <c r="L3478" s="17"/>
    </row>
    <row r="3479" spans="1:12" x14ac:dyDescent="0.25">
      <c r="A3479" s="16" t="s">
        <v>229</v>
      </c>
      <c r="B3479" s="16">
        <v>92</v>
      </c>
      <c r="C3479" s="17">
        <v>38869</v>
      </c>
      <c r="L3479" s="17"/>
    </row>
    <row r="3480" spans="1:12" x14ac:dyDescent="0.25">
      <c r="A3480" s="16" t="s">
        <v>229</v>
      </c>
      <c r="B3480" s="16">
        <v>46</v>
      </c>
      <c r="C3480" s="17">
        <v>38777</v>
      </c>
      <c r="L3480" s="17"/>
    </row>
    <row r="3481" spans="1:12" x14ac:dyDescent="0.25">
      <c r="A3481" s="16" t="s">
        <v>229</v>
      </c>
      <c r="B3481" s="16">
        <v>59</v>
      </c>
      <c r="C3481" s="17">
        <v>38741</v>
      </c>
      <c r="L3481" s="17"/>
    </row>
    <row r="3482" spans="1:12" x14ac:dyDescent="0.25">
      <c r="A3482" s="16" t="s">
        <v>229</v>
      </c>
      <c r="B3482" s="16">
        <v>60</v>
      </c>
      <c r="C3482" s="17">
        <v>38718</v>
      </c>
      <c r="L3482" s="17"/>
    </row>
    <row r="3483" spans="1:12" x14ac:dyDescent="0.25">
      <c r="A3483" s="16" t="s">
        <v>229</v>
      </c>
      <c r="B3483" s="16">
        <v>46</v>
      </c>
      <c r="C3483" s="17">
        <v>38718</v>
      </c>
      <c r="L3483" s="17"/>
    </row>
    <row r="3484" spans="1:12" x14ac:dyDescent="0.25">
      <c r="A3484" s="16" t="s">
        <v>229</v>
      </c>
      <c r="B3484" s="16">
        <v>102</v>
      </c>
      <c r="C3484" s="17">
        <v>38684</v>
      </c>
      <c r="L3484" s="17"/>
    </row>
    <row r="3485" spans="1:12" x14ac:dyDescent="0.25">
      <c r="A3485" s="16" t="s">
        <v>229</v>
      </c>
      <c r="B3485" s="16">
        <v>61</v>
      </c>
      <c r="C3485" s="17">
        <v>38661</v>
      </c>
      <c r="L3485" s="17"/>
    </row>
    <row r="3486" spans="1:12" x14ac:dyDescent="0.25">
      <c r="A3486" s="16" t="s">
        <v>229</v>
      </c>
      <c r="B3486" s="16">
        <v>60</v>
      </c>
      <c r="C3486" s="17">
        <v>38657</v>
      </c>
      <c r="L3486" s="17"/>
    </row>
    <row r="3487" spans="1:12" x14ac:dyDescent="0.25">
      <c r="A3487" s="16" t="s">
        <v>229</v>
      </c>
      <c r="B3487" s="16">
        <v>61</v>
      </c>
      <c r="C3487" s="17">
        <v>38626</v>
      </c>
      <c r="L3487" s="17"/>
    </row>
    <row r="3488" spans="1:12" x14ac:dyDescent="0.25">
      <c r="A3488" s="16" t="s">
        <v>229</v>
      </c>
      <c r="B3488" s="16">
        <v>80</v>
      </c>
      <c r="C3488" s="17">
        <v>38626</v>
      </c>
      <c r="L3488" s="17"/>
    </row>
    <row r="3489" spans="1:12" x14ac:dyDescent="0.25">
      <c r="A3489" s="16" t="s">
        <v>229</v>
      </c>
      <c r="B3489" s="16">
        <v>30</v>
      </c>
      <c r="C3489" s="17">
        <v>38555</v>
      </c>
      <c r="L3489" s="17"/>
    </row>
    <row r="3490" spans="1:12" x14ac:dyDescent="0.25">
      <c r="A3490" s="16" t="s">
        <v>229</v>
      </c>
      <c r="B3490" s="16">
        <v>77</v>
      </c>
      <c r="C3490" s="17">
        <v>38473</v>
      </c>
      <c r="L3490" s="17"/>
    </row>
    <row r="3491" spans="1:12" x14ac:dyDescent="0.25">
      <c r="A3491" s="16" t="s">
        <v>229</v>
      </c>
      <c r="B3491" s="16">
        <v>56</v>
      </c>
      <c r="C3491" s="17">
        <v>38353</v>
      </c>
      <c r="L3491" s="17"/>
    </row>
    <row r="3492" spans="1:12" x14ac:dyDescent="0.25">
      <c r="A3492" s="16" t="s">
        <v>229</v>
      </c>
      <c r="B3492" s="16">
        <v>100</v>
      </c>
      <c r="C3492" s="17">
        <v>38353</v>
      </c>
      <c r="L3492" s="17"/>
    </row>
    <row r="3493" spans="1:12" x14ac:dyDescent="0.25">
      <c r="A3493" s="16" t="s">
        <v>229</v>
      </c>
      <c r="B3493" s="16">
        <v>59</v>
      </c>
      <c r="C3493" s="17">
        <v>38353</v>
      </c>
      <c r="L3493" s="17"/>
    </row>
    <row r="3494" spans="1:12" x14ac:dyDescent="0.25">
      <c r="A3494" s="16" t="s">
        <v>229</v>
      </c>
      <c r="B3494" s="16">
        <v>50</v>
      </c>
      <c r="C3494" s="17">
        <v>38322</v>
      </c>
      <c r="L3494" s="17"/>
    </row>
    <row r="3495" spans="1:12" x14ac:dyDescent="0.25">
      <c r="A3495" s="16" t="s">
        <v>229</v>
      </c>
      <c r="B3495" s="16">
        <v>79</v>
      </c>
      <c r="C3495" s="17">
        <v>38261</v>
      </c>
      <c r="L3495" s="17"/>
    </row>
    <row r="3496" spans="1:12" x14ac:dyDescent="0.25">
      <c r="A3496" s="16" t="s">
        <v>229</v>
      </c>
      <c r="B3496" s="16">
        <v>98</v>
      </c>
      <c r="C3496" s="17">
        <v>38231</v>
      </c>
      <c r="L3496" s="17"/>
    </row>
    <row r="3497" spans="1:12" x14ac:dyDescent="0.25">
      <c r="A3497" s="16" t="s">
        <v>229</v>
      </c>
      <c r="B3497" s="16">
        <v>44</v>
      </c>
      <c r="C3497" s="17">
        <v>38201</v>
      </c>
      <c r="L3497" s="17"/>
    </row>
    <row r="3498" spans="1:12" x14ac:dyDescent="0.25">
      <c r="A3498" s="16" t="s">
        <v>229</v>
      </c>
      <c r="B3498" s="16">
        <v>60</v>
      </c>
      <c r="C3498" s="17">
        <v>38200</v>
      </c>
      <c r="L3498" s="17"/>
    </row>
    <row r="3499" spans="1:12" x14ac:dyDescent="0.25">
      <c r="A3499" s="16" t="s">
        <v>229</v>
      </c>
      <c r="B3499" s="16">
        <v>66</v>
      </c>
      <c r="C3499" s="17">
        <v>38180</v>
      </c>
      <c r="L3499" s="17"/>
    </row>
    <row r="3500" spans="1:12" x14ac:dyDescent="0.25">
      <c r="A3500" s="16" t="s">
        <v>229</v>
      </c>
      <c r="B3500" s="16">
        <v>65</v>
      </c>
      <c r="C3500" s="17">
        <v>38169</v>
      </c>
      <c r="L3500" s="17"/>
    </row>
    <row r="3501" spans="1:12" x14ac:dyDescent="0.25">
      <c r="A3501" s="16" t="s">
        <v>229</v>
      </c>
      <c r="B3501" s="16">
        <v>120</v>
      </c>
      <c r="C3501" s="17">
        <v>38167</v>
      </c>
      <c r="L3501" s="17"/>
    </row>
    <row r="3502" spans="1:12" x14ac:dyDescent="0.25">
      <c r="A3502" s="16" t="s">
        <v>229</v>
      </c>
      <c r="B3502" s="16">
        <v>84</v>
      </c>
      <c r="C3502" s="17">
        <v>38139</v>
      </c>
      <c r="L3502" s="17"/>
    </row>
    <row r="3503" spans="1:12" x14ac:dyDescent="0.25">
      <c r="A3503" s="16" t="s">
        <v>229</v>
      </c>
      <c r="B3503" s="16">
        <v>34</v>
      </c>
      <c r="C3503" s="17">
        <v>38139</v>
      </c>
      <c r="L3503" s="17"/>
    </row>
    <row r="3504" spans="1:12" x14ac:dyDescent="0.25">
      <c r="A3504" s="16" t="s">
        <v>229</v>
      </c>
      <c r="B3504" s="16">
        <v>96</v>
      </c>
      <c r="C3504" s="17">
        <v>38139</v>
      </c>
      <c r="L3504" s="17"/>
    </row>
    <row r="3505" spans="1:12" x14ac:dyDescent="0.25">
      <c r="A3505" s="16" t="s">
        <v>229</v>
      </c>
      <c r="B3505" s="16">
        <v>75</v>
      </c>
      <c r="C3505" s="17">
        <v>38113</v>
      </c>
      <c r="L3505" s="17"/>
    </row>
    <row r="3506" spans="1:12" x14ac:dyDescent="0.25">
      <c r="A3506" s="16" t="s">
        <v>229</v>
      </c>
      <c r="B3506" s="16">
        <v>79</v>
      </c>
      <c r="C3506" s="17">
        <v>38108</v>
      </c>
      <c r="L3506" s="17"/>
    </row>
    <row r="3507" spans="1:12" x14ac:dyDescent="0.25">
      <c r="A3507" s="16" t="s">
        <v>229</v>
      </c>
      <c r="B3507" s="16">
        <v>36</v>
      </c>
      <c r="C3507" s="17">
        <v>38103</v>
      </c>
      <c r="L3507" s="17"/>
    </row>
    <row r="3508" spans="1:12" x14ac:dyDescent="0.25">
      <c r="A3508" s="16" t="s">
        <v>229</v>
      </c>
      <c r="B3508" s="16">
        <v>98</v>
      </c>
      <c r="C3508" s="17">
        <v>38099</v>
      </c>
      <c r="L3508" s="17"/>
    </row>
    <row r="3509" spans="1:12" x14ac:dyDescent="0.25">
      <c r="A3509" s="16" t="s">
        <v>229</v>
      </c>
      <c r="B3509" s="16">
        <v>69</v>
      </c>
      <c r="C3509" s="17">
        <v>38078</v>
      </c>
      <c r="L3509" s="17"/>
    </row>
    <row r="3510" spans="1:12" x14ac:dyDescent="0.25">
      <c r="A3510" s="16" t="s">
        <v>229</v>
      </c>
      <c r="B3510" s="16">
        <v>50</v>
      </c>
      <c r="C3510" s="17">
        <v>38078</v>
      </c>
      <c r="L3510" s="17"/>
    </row>
    <row r="3511" spans="1:12" x14ac:dyDescent="0.25">
      <c r="A3511" s="16" t="s">
        <v>229</v>
      </c>
      <c r="B3511" s="16">
        <v>42</v>
      </c>
      <c r="C3511" s="17">
        <v>38078</v>
      </c>
      <c r="L3511" s="17"/>
    </row>
    <row r="3512" spans="1:12" x14ac:dyDescent="0.25">
      <c r="A3512" s="16" t="s">
        <v>229</v>
      </c>
      <c r="B3512" s="16">
        <v>100</v>
      </c>
      <c r="C3512" s="17">
        <v>38078</v>
      </c>
      <c r="L3512" s="17"/>
    </row>
    <row r="3513" spans="1:12" x14ac:dyDescent="0.25">
      <c r="A3513" s="16" t="s">
        <v>229</v>
      </c>
      <c r="B3513" s="16">
        <v>109</v>
      </c>
      <c r="C3513" s="17">
        <v>38078</v>
      </c>
      <c r="L3513" s="17"/>
    </row>
    <row r="3514" spans="1:12" x14ac:dyDescent="0.25">
      <c r="A3514" s="16" t="s">
        <v>229</v>
      </c>
      <c r="B3514" s="16">
        <v>67</v>
      </c>
      <c r="C3514" s="17">
        <v>38078</v>
      </c>
      <c r="L3514" s="17"/>
    </row>
    <row r="3515" spans="1:12" x14ac:dyDescent="0.25">
      <c r="A3515" s="16" t="s">
        <v>229</v>
      </c>
      <c r="B3515" s="16">
        <v>90</v>
      </c>
      <c r="C3515" s="17">
        <v>38078</v>
      </c>
      <c r="L3515" s="17"/>
    </row>
    <row r="3516" spans="1:12" x14ac:dyDescent="0.25">
      <c r="A3516" s="16" t="s">
        <v>229</v>
      </c>
      <c r="B3516" s="16">
        <v>37</v>
      </c>
      <c r="C3516" s="17">
        <v>38063</v>
      </c>
      <c r="L3516" s="17"/>
    </row>
    <row r="3517" spans="1:12" x14ac:dyDescent="0.25">
      <c r="A3517" s="16" t="s">
        <v>229</v>
      </c>
      <c r="B3517" s="16">
        <v>88</v>
      </c>
      <c r="C3517" s="17">
        <v>38047</v>
      </c>
      <c r="L3517" s="17"/>
    </row>
    <row r="3518" spans="1:12" x14ac:dyDescent="0.25">
      <c r="A3518" s="16" t="s">
        <v>229</v>
      </c>
      <c r="B3518" s="16">
        <v>90</v>
      </c>
      <c r="C3518" s="17">
        <v>38047</v>
      </c>
      <c r="L3518" s="17"/>
    </row>
    <row r="3519" spans="1:12" x14ac:dyDescent="0.25">
      <c r="A3519" s="16" t="s">
        <v>229</v>
      </c>
      <c r="B3519" s="16">
        <v>103</v>
      </c>
      <c r="C3519" s="17">
        <v>38047</v>
      </c>
      <c r="L3519" s="17"/>
    </row>
    <row r="3520" spans="1:12" x14ac:dyDescent="0.25">
      <c r="A3520" s="16" t="s">
        <v>229</v>
      </c>
      <c r="B3520" s="16">
        <v>95</v>
      </c>
      <c r="C3520" s="17">
        <v>38047</v>
      </c>
      <c r="L3520" s="17"/>
    </row>
    <row r="3521" spans="1:12" x14ac:dyDescent="0.25">
      <c r="A3521" s="16" t="s">
        <v>229</v>
      </c>
      <c r="B3521" s="16">
        <v>40</v>
      </c>
      <c r="C3521" s="17">
        <v>38047</v>
      </c>
      <c r="L3521" s="17"/>
    </row>
    <row r="3522" spans="1:12" x14ac:dyDescent="0.25">
      <c r="A3522" s="16" t="s">
        <v>229</v>
      </c>
      <c r="B3522" s="16">
        <v>90</v>
      </c>
      <c r="C3522" s="17">
        <v>38047</v>
      </c>
      <c r="L3522" s="17"/>
    </row>
    <row r="3523" spans="1:12" x14ac:dyDescent="0.25">
      <c r="A3523" s="16" t="s">
        <v>229</v>
      </c>
      <c r="B3523" s="16">
        <v>78</v>
      </c>
      <c r="C3523" s="17">
        <v>38033</v>
      </c>
      <c r="L3523" s="17"/>
    </row>
    <row r="3524" spans="1:12" x14ac:dyDescent="0.25">
      <c r="A3524" s="16" t="s">
        <v>229</v>
      </c>
      <c r="B3524" s="16">
        <v>60</v>
      </c>
      <c r="C3524" s="17">
        <v>38018</v>
      </c>
      <c r="L3524" s="17"/>
    </row>
    <row r="3525" spans="1:12" x14ac:dyDescent="0.25">
      <c r="A3525" s="16" t="s">
        <v>229</v>
      </c>
      <c r="B3525" s="16">
        <v>75</v>
      </c>
      <c r="C3525" s="17">
        <v>37991</v>
      </c>
      <c r="L3525" s="17"/>
    </row>
    <row r="3526" spans="1:12" x14ac:dyDescent="0.25">
      <c r="A3526" s="16" t="s">
        <v>229</v>
      </c>
      <c r="B3526" s="16">
        <v>38</v>
      </c>
      <c r="C3526" s="17">
        <v>37990</v>
      </c>
      <c r="L3526" s="17"/>
    </row>
    <row r="3527" spans="1:12" x14ac:dyDescent="0.25">
      <c r="A3527" s="16" t="s">
        <v>229</v>
      </c>
      <c r="B3527" s="16">
        <v>58</v>
      </c>
      <c r="C3527" s="17">
        <v>37987</v>
      </c>
      <c r="L3527" s="17"/>
    </row>
    <row r="3528" spans="1:12" x14ac:dyDescent="0.25">
      <c r="A3528" s="16" t="s">
        <v>229</v>
      </c>
      <c r="B3528" s="16">
        <v>75</v>
      </c>
      <c r="C3528" s="17">
        <v>37956</v>
      </c>
      <c r="L3528" s="17"/>
    </row>
    <row r="3529" spans="1:12" x14ac:dyDescent="0.25">
      <c r="A3529" s="16" t="s">
        <v>229</v>
      </c>
      <c r="B3529" s="16">
        <v>24</v>
      </c>
      <c r="C3529" s="17">
        <v>37956</v>
      </c>
      <c r="L3529" s="17"/>
    </row>
    <row r="3530" spans="1:12" x14ac:dyDescent="0.25">
      <c r="A3530" s="16" t="s">
        <v>229</v>
      </c>
      <c r="B3530" s="16">
        <v>40</v>
      </c>
      <c r="C3530" s="17">
        <v>37956</v>
      </c>
      <c r="L3530" s="17"/>
    </row>
    <row r="3531" spans="1:12" x14ac:dyDescent="0.25">
      <c r="A3531" s="16" t="s">
        <v>229</v>
      </c>
      <c r="B3531" s="16">
        <v>50</v>
      </c>
      <c r="C3531" s="17">
        <v>37956</v>
      </c>
      <c r="L3531" s="17"/>
    </row>
    <row r="3532" spans="1:12" x14ac:dyDescent="0.25">
      <c r="A3532" s="16" t="s">
        <v>229</v>
      </c>
      <c r="B3532" s="16">
        <v>55</v>
      </c>
      <c r="C3532" s="17">
        <v>37931</v>
      </c>
      <c r="L3532" s="17"/>
    </row>
    <row r="3533" spans="1:12" x14ac:dyDescent="0.25">
      <c r="A3533" s="16" t="s">
        <v>229</v>
      </c>
      <c r="B3533" s="16">
        <v>61</v>
      </c>
      <c r="C3533" s="17">
        <v>37929</v>
      </c>
      <c r="L3533" s="17"/>
    </row>
    <row r="3534" spans="1:12" x14ac:dyDescent="0.25">
      <c r="A3534" s="16" t="s">
        <v>229</v>
      </c>
      <c r="B3534" s="16">
        <v>121</v>
      </c>
      <c r="C3534" s="17">
        <v>37926</v>
      </c>
      <c r="L3534" s="17"/>
    </row>
    <row r="3535" spans="1:12" x14ac:dyDescent="0.25">
      <c r="A3535" s="16" t="s">
        <v>229</v>
      </c>
      <c r="B3535" s="16">
        <v>133</v>
      </c>
      <c r="C3535" s="17">
        <v>37926</v>
      </c>
      <c r="L3535" s="17"/>
    </row>
    <row r="3536" spans="1:12" x14ac:dyDescent="0.25">
      <c r="A3536" s="16" t="s">
        <v>229</v>
      </c>
      <c r="B3536" s="16">
        <v>50</v>
      </c>
      <c r="C3536" s="17">
        <v>37926</v>
      </c>
      <c r="L3536" s="17"/>
    </row>
    <row r="3537" spans="1:12" x14ac:dyDescent="0.25">
      <c r="A3537" s="16" t="s">
        <v>229</v>
      </c>
      <c r="B3537" s="16">
        <v>46</v>
      </c>
      <c r="C3537" s="17">
        <v>37909</v>
      </c>
      <c r="L3537" s="17"/>
    </row>
    <row r="3538" spans="1:12" x14ac:dyDescent="0.25">
      <c r="A3538" s="16" t="s">
        <v>229</v>
      </c>
      <c r="B3538" s="16">
        <v>60</v>
      </c>
      <c r="C3538" s="17">
        <v>37909</v>
      </c>
      <c r="L3538" s="17"/>
    </row>
    <row r="3539" spans="1:12" x14ac:dyDescent="0.25">
      <c r="A3539" s="16" t="s">
        <v>229</v>
      </c>
      <c r="B3539" s="16">
        <v>28</v>
      </c>
      <c r="C3539" s="17">
        <v>37895</v>
      </c>
      <c r="L3539" s="17"/>
    </row>
    <row r="3540" spans="1:12" x14ac:dyDescent="0.25">
      <c r="A3540" s="16" t="s">
        <v>229</v>
      </c>
      <c r="B3540" s="16">
        <v>69</v>
      </c>
      <c r="C3540" s="17">
        <v>37865</v>
      </c>
      <c r="L3540" s="17"/>
    </row>
    <row r="3541" spans="1:12" x14ac:dyDescent="0.25">
      <c r="A3541" s="16" t="s">
        <v>229</v>
      </c>
      <c r="B3541" s="16">
        <v>46</v>
      </c>
      <c r="C3541" s="17">
        <v>37865</v>
      </c>
      <c r="L3541" s="17"/>
    </row>
    <row r="3542" spans="1:12" x14ac:dyDescent="0.25">
      <c r="A3542" s="16" t="s">
        <v>229</v>
      </c>
      <c r="B3542" s="16">
        <v>99</v>
      </c>
      <c r="C3542" s="17">
        <v>37809</v>
      </c>
      <c r="L3542" s="17"/>
    </row>
    <row r="3543" spans="1:12" x14ac:dyDescent="0.25">
      <c r="A3543" s="16" t="s">
        <v>229</v>
      </c>
      <c r="B3543" s="16">
        <v>46</v>
      </c>
      <c r="C3543" s="17">
        <v>37803</v>
      </c>
      <c r="L3543" s="17"/>
    </row>
    <row r="3544" spans="1:12" x14ac:dyDescent="0.25">
      <c r="A3544" s="16" t="s">
        <v>229</v>
      </c>
      <c r="B3544" s="16">
        <v>45</v>
      </c>
      <c r="C3544" s="17">
        <v>37803</v>
      </c>
      <c r="L3544" s="17"/>
    </row>
    <row r="3545" spans="1:12" x14ac:dyDescent="0.25">
      <c r="A3545" s="16" t="s">
        <v>229</v>
      </c>
      <c r="B3545" s="16">
        <v>80</v>
      </c>
      <c r="C3545" s="17">
        <v>37742</v>
      </c>
      <c r="L3545" s="17"/>
    </row>
    <row r="3546" spans="1:12" x14ac:dyDescent="0.25">
      <c r="A3546" s="16" t="s">
        <v>229</v>
      </c>
      <c r="B3546" s="16">
        <v>46</v>
      </c>
      <c r="C3546" s="17">
        <v>37742</v>
      </c>
      <c r="L3546" s="17"/>
    </row>
    <row r="3547" spans="1:12" x14ac:dyDescent="0.25">
      <c r="A3547" s="16" t="s">
        <v>229</v>
      </c>
      <c r="B3547" s="16">
        <v>63</v>
      </c>
      <c r="C3547" s="17">
        <v>37742</v>
      </c>
      <c r="L3547" s="17"/>
    </row>
    <row r="3548" spans="1:12" x14ac:dyDescent="0.25">
      <c r="A3548" s="16" t="s">
        <v>229</v>
      </c>
      <c r="B3548" s="16">
        <v>53</v>
      </c>
      <c r="C3548" s="17">
        <v>37742</v>
      </c>
      <c r="L3548" s="17"/>
    </row>
    <row r="3549" spans="1:12" x14ac:dyDescent="0.25">
      <c r="A3549" s="16" t="s">
        <v>229</v>
      </c>
      <c r="B3549" s="16">
        <v>54</v>
      </c>
      <c r="C3549" s="17">
        <v>37712</v>
      </c>
      <c r="L3549" s="17"/>
    </row>
    <row r="3550" spans="1:12" x14ac:dyDescent="0.25">
      <c r="A3550" s="16" t="s">
        <v>229</v>
      </c>
      <c r="B3550" s="16">
        <v>59</v>
      </c>
      <c r="C3550" s="17">
        <v>37712</v>
      </c>
      <c r="L3550" s="17"/>
    </row>
    <row r="3551" spans="1:12" x14ac:dyDescent="0.25">
      <c r="A3551" s="16" t="s">
        <v>229</v>
      </c>
      <c r="B3551" s="16">
        <v>46</v>
      </c>
      <c r="C3551" s="17">
        <v>37712</v>
      </c>
      <c r="L3551" s="17"/>
    </row>
    <row r="3552" spans="1:12" x14ac:dyDescent="0.25">
      <c r="A3552" s="16" t="s">
        <v>229</v>
      </c>
      <c r="B3552" s="16">
        <v>42</v>
      </c>
      <c r="C3552" s="17">
        <v>37712</v>
      </c>
      <c r="L3552" s="17"/>
    </row>
    <row r="3553" spans="1:12" x14ac:dyDescent="0.25">
      <c r="A3553" s="16" t="s">
        <v>229</v>
      </c>
      <c r="B3553" s="16">
        <v>62</v>
      </c>
      <c r="C3553" s="17">
        <v>37712</v>
      </c>
      <c r="L3553" s="17"/>
    </row>
    <row r="3554" spans="1:12" x14ac:dyDescent="0.25">
      <c r="A3554" s="16" t="s">
        <v>229</v>
      </c>
      <c r="B3554" s="16">
        <v>56</v>
      </c>
      <c r="C3554" s="17">
        <v>37690</v>
      </c>
      <c r="L3554" s="17"/>
    </row>
    <row r="3555" spans="1:12" x14ac:dyDescent="0.25">
      <c r="A3555" s="16" t="s">
        <v>229</v>
      </c>
      <c r="B3555" s="16">
        <v>74</v>
      </c>
      <c r="C3555" s="17">
        <v>37653</v>
      </c>
      <c r="L3555" s="17"/>
    </row>
    <row r="3556" spans="1:12" x14ac:dyDescent="0.25">
      <c r="A3556" s="16" t="s">
        <v>229</v>
      </c>
      <c r="B3556" s="16">
        <v>45</v>
      </c>
      <c r="C3556" s="17">
        <v>37623</v>
      </c>
      <c r="L3556" s="17"/>
    </row>
    <row r="3557" spans="1:12" x14ac:dyDescent="0.25">
      <c r="A3557" s="16" t="s">
        <v>229</v>
      </c>
      <c r="B3557" s="16">
        <v>78</v>
      </c>
      <c r="C3557" s="17">
        <v>37622</v>
      </c>
      <c r="L3557" s="17"/>
    </row>
    <row r="3558" spans="1:12" x14ac:dyDescent="0.25">
      <c r="A3558" s="16" t="s">
        <v>229</v>
      </c>
      <c r="B3558" s="16">
        <v>82</v>
      </c>
      <c r="C3558" s="17">
        <v>37622</v>
      </c>
      <c r="L3558" s="17"/>
    </row>
    <row r="3559" spans="1:12" x14ac:dyDescent="0.25">
      <c r="A3559" s="16" t="s">
        <v>229</v>
      </c>
      <c r="B3559" s="16">
        <v>60</v>
      </c>
      <c r="C3559" s="17">
        <v>37622</v>
      </c>
      <c r="L3559" s="17"/>
    </row>
    <row r="3560" spans="1:12" x14ac:dyDescent="0.25">
      <c r="A3560" s="16" t="s">
        <v>229</v>
      </c>
      <c r="B3560" s="16">
        <v>46</v>
      </c>
      <c r="C3560" s="17">
        <v>37571</v>
      </c>
      <c r="L3560" s="17"/>
    </row>
    <row r="3561" spans="1:12" x14ac:dyDescent="0.25">
      <c r="A3561" s="16" t="s">
        <v>229</v>
      </c>
      <c r="B3561" s="16">
        <v>76</v>
      </c>
      <c r="C3561" s="17">
        <v>37500</v>
      </c>
      <c r="L3561" s="17"/>
    </row>
    <row r="3562" spans="1:12" x14ac:dyDescent="0.25">
      <c r="A3562" s="16" t="s">
        <v>229</v>
      </c>
      <c r="B3562" s="16">
        <v>214</v>
      </c>
      <c r="C3562" s="17">
        <v>37500</v>
      </c>
      <c r="L3562" s="17"/>
    </row>
    <row r="3563" spans="1:12" x14ac:dyDescent="0.25">
      <c r="A3563" s="16" t="s">
        <v>229</v>
      </c>
      <c r="B3563" s="16">
        <v>80</v>
      </c>
      <c r="C3563" s="17">
        <v>37500</v>
      </c>
      <c r="L3563" s="17"/>
    </row>
    <row r="3564" spans="1:12" x14ac:dyDescent="0.25">
      <c r="A3564" s="16" t="s">
        <v>229</v>
      </c>
      <c r="B3564" s="16">
        <v>38</v>
      </c>
      <c r="C3564" s="17">
        <v>37469</v>
      </c>
      <c r="L3564" s="17"/>
    </row>
    <row r="3565" spans="1:12" x14ac:dyDescent="0.25">
      <c r="A3565" s="16" t="s">
        <v>229</v>
      </c>
      <c r="B3565" s="16">
        <v>110</v>
      </c>
      <c r="C3565" s="17">
        <v>37455</v>
      </c>
      <c r="L3565" s="17"/>
    </row>
    <row r="3566" spans="1:12" x14ac:dyDescent="0.25">
      <c r="A3566" s="16" t="s">
        <v>229</v>
      </c>
      <c r="B3566" s="16">
        <v>35</v>
      </c>
      <c r="C3566" s="17">
        <v>37438</v>
      </c>
      <c r="L3566" s="17"/>
    </row>
    <row r="3567" spans="1:12" x14ac:dyDescent="0.25">
      <c r="A3567" s="16" t="s">
        <v>229</v>
      </c>
      <c r="B3567" s="16">
        <v>135</v>
      </c>
      <c r="C3567" s="17">
        <v>37438</v>
      </c>
      <c r="L3567" s="17"/>
    </row>
    <row r="3568" spans="1:12" x14ac:dyDescent="0.25">
      <c r="A3568" s="16" t="s">
        <v>229</v>
      </c>
      <c r="B3568" s="16">
        <v>102</v>
      </c>
      <c r="C3568" s="17">
        <v>37438</v>
      </c>
      <c r="L3568" s="17"/>
    </row>
    <row r="3569" spans="1:12" x14ac:dyDescent="0.25">
      <c r="A3569" s="16" t="s">
        <v>229</v>
      </c>
      <c r="B3569" s="16">
        <v>70</v>
      </c>
      <c r="C3569" s="17">
        <v>37408</v>
      </c>
      <c r="L3569" s="17"/>
    </row>
    <row r="3570" spans="1:12" x14ac:dyDescent="0.25">
      <c r="A3570" s="16" t="s">
        <v>229</v>
      </c>
      <c r="B3570" s="16">
        <v>150</v>
      </c>
      <c r="C3570" s="17">
        <v>37408</v>
      </c>
      <c r="L3570" s="17"/>
    </row>
    <row r="3571" spans="1:12" x14ac:dyDescent="0.25">
      <c r="A3571" s="16" t="s">
        <v>229</v>
      </c>
      <c r="B3571" s="16">
        <v>38</v>
      </c>
      <c r="C3571" s="17">
        <v>37408</v>
      </c>
      <c r="L3571" s="17"/>
    </row>
    <row r="3572" spans="1:12" x14ac:dyDescent="0.25">
      <c r="A3572" s="16" t="s">
        <v>229</v>
      </c>
      <c r="B3572" s="16">
        <v>60</v>
      </c>
      <c r="C3572" s="17">
        <v>37408</v>
      </c>
      <c r="L3572" s="17"/>
    </row>
    <row r="3573" spans="1:12" x14ac:dyDescent="0.25">
      <c r="A3573" s="16" t="s">
        <v>229</v>
      </c>
      <c r="B3573" s="16">
        <v>54</v>
      </c>
      <c r="C3573" s="17">
        <v>37408</v>
      </c>
      <c r="L3573" s="17"/>
    </row>
    <row r="3574" spans="1:12" x14ac:dyDescent="0.25">
      <c r="A3574" s="16" t="s">
        <v>229</v>
      </c>
      <c r="B3574" s="16">
        <v>57</v>
      </c>
      <c r="C3574" s="17">
        <v>37408</v>
      </c>
      <c r="L3574" s="17"/>
    </row>
    <row r="3575" spans="1:12" x14ac:dyDescent="0.25">
      <c r="A3575" s="16" t="s">
        <v>229</v>
      </c>
      <c r="B3575" s="16">
        <v>60</v>
      </c>
      <c r="C3575" s="17">
        <v>37408</v>
      </c>
      <c r="L3575" s="17"/>
    </row>
    <row r="3576" spans="1:12" x14ac:dyDescent="0.25">
      <c r="A3576" s="16" t="s">
        <v>229</v>
      </c>
      <c r="B3576" s="16">
        <v>60</v>
      </c>
      <c r="C3576" s="17">
        <v>37408</v>
      </c>
      <c r="L3576" s="17"/>
    </row>
    <row r="3577" spans="1:12" x14ac:dyDescent="0.25">
      <c r="A3577" s="16" t="s">
        <v>229</v>
      </c>
      <c r="B3577" s="16">
        <v>46</v>
      </c>
      <c r="C3577" s="17">
        <v>37394</v>
      </c>
      <c r="L3577" s="17"/>
    </row>
    <row r="3578" spans="1:12" x14ac:dyDescent="0.25">
      <c r="A3578" s="16" t="s">
        <v>229</v>
      </c>
      <c r="B3578" s="16">
        <v>90</v>
      </c>
      <c r="C3578" s="17">
        <v>37377</v>
      </c>
      <c r="L3578" s="17"/>
    </row>
    <row r="3579" spans="1:12" x14ac:dyDescent="0.25">
      <c r="A3579" s="16" t="s">
        <v>229</v>
      </c>
      <c r="B3579" s="16">
        <v>96</v>
      </c>
      <c r="C3579" s="17">
        <v>37361</v>
      </c>
      <c r="L3579" s="17"/>
    </row>
    <row r="3580" spans="1:12" x14ac:dyDescent="0.25">
      <c r="A3580" s="16" t="s">
        <v>229</v>
      </c>
      <c r="B3580" s="16">
        <v>94</v>
      </c>
      <c r="C3580" s="17">
        <v>37349</v>
      </c>
      <c r="L3580" s="17"/>
    </row>
    <row r="3581" spans="1:12" x14ac:dyDescent="0.25">
      <c r="A3581" s="16" t="s">
        <v>229</v>
      </c>
      <c r="B3581" s="16">
        <v>49</v>
      </c>
      <c r="C3581" s="17">
        <v>37349</v>
      </c>
      <c r="L3581" s="17"/>
    </row>
    <row r="3582" spans="1:12" x14ac:dyDescent="0.25">
      <c r="A3582" s="16" t="s">
        <v>229</v>
      </c>
      <c r="B3582" s="16">
        <v>120</v>
      </c>
      <c r="C3582" s="17">
        <v>37347</v>
      </c>
      <c r="L3582" s="17"/>
    </row>
    <row r="3583" spans="1:12" x14ac:dyDescent="0.25">
      <c r="A3583" s="16" t="s">
        <v>229</v>
      </c>
      <c r="B3583" s="16">
        <v>86</v>
      </c>
      <c r="C3583" s="17">
        <v>37347</v>
      </c>
      <c r="L3583" s="17"/>
    </row>
    <row r="3584" spans="1:12" x14ac:dyDescent="0.25">
      <c r="A3584" s="16" t="s">
        <v>229</v>
      </c>
      <c r="B3584" s="16">
        <v>75</v>
      </c>
      <c r="C3584" s="17">
        <v>37347</v>
      </c>
      <c r="L3584" s="17"/>
    </row>
    <row r="3585" spans="1:12" x14ac:dyDescent="0.25">
      <c r="A3585" s="16" t="s">
        <v>229</v>
      </c>
      <c r="B3585" s="16">
        <v>64</v>
      </c>
      <c r="C3585" s="17">
        <v>37257</v>
      </c>
      <c r="L3585" s="17"/>
    </row>
    <row r="3586" spans="1:12" x14ac:dyDescent="0.25">
      <c r="A3586" s="16" t="s">
        <v>229</v>
      </c>
      <c r="B3586" s="16">
        <v>45</v>
      </c>
      <c r="C3586" s="17">
        <v>37209</v>
      </c>
      <c r="L3586" s="17"/>
    </row>
    <row r="3587" spans="1:12" x14ac:dyDescent="0.25">
      <c r="A3587" s="16" t="s">
        <v>229</v>
      </c>
      <c r="B3587" s="16">
        <v>28</v>
      </c>
      <c r="C3587" s="17">
        <v>37203</v>
      </c>
      <c r="L3587" s="17"/>
    </row>
    <row r="3588" spans="1:12" x14ac:dyDescent="0.25">
      <c r="A3588" s="16" t="s">
        <v>229</v>
      </c>
      <c r="B3588" s="16">
        <v>100</v>
      </c>
      <c r="C3588" s="17">
        <v>37186</v>
      </c>
      <c r="L3588" s="17"/>
    </row>
    <row r="3589" spans="1:12" x14ac:dyDescent="0.25">
      <c r="A3589" s="16" t="s">
        <v>229</v>
      </c>
      <c r="B3589" s="16">
        <v>90</v>
      </c>
      <c r="C3589" s="17">
        <v>37165</v>
      </c>
      <c r="L3589" s="17"/>
    </row>
    <row r="3590" spans="1:12" x14ac:dyDescent="0.25">
      <c r="A3590" s="16" t="s">
        <v>229</v>
      </c>
      <c r="B3590" s="16">
        <v>60</v>
      </c>
      <c r="C3590" s="17">
        <v>37092</v>
      </c>
      <c r="L3590" s="17"/>
    </row>
    <row r="3591" spans="1:12" x14ac:dyDescent="0.25">
      <c r="A3591" s="16" t="s">
        <v>229</v>
      </c>
      <c r="B3591" s="16">
        <v>50</v>
      </c>
      <c r="C3591" s="17">
        <v>37043</v>
      </c>
      <c r="L3591" s="17"/>
    </row>
    <row r="3592" spans="1:12" x14ac:dyDescent="0.25">
      <c r="A3592" s="16" t="s">
        <v>229</v>
      </c>
      <c r="B3592" s="16">
        <v>34</v>
      </c>
      <c r="C3592" s="17">
        <v>36982</v>
      </c>
      <c r="L3592" s="17"/>
    </row>
    <row r="3593" spans="1:12" x14ac:dyDescent="0.25">
      <c r="A3593" s="16" t="s">
        <v>229</v>
      </c>
      <c r="B3593" s="16">
        <v>55</v>
      </c>
      <c r="C3593" s="17">
        <v>36982</v>
      </c>
      <c r="L3593" s="17"/>
    </row>
    <row r="3594" spans="1:12" x14ac:dyDescent="0.25">
      <c r="A3594" s="16" t="s">
        <v>229</v>
      </c>
      <c r="B3594" s="16">
        <v>46</v>
      </c>
      <c r="C3594" s="17">
        <v>36917</v>
      </c>
      <c r="L3594" s="17"/>
    </row>
    <row r="3595" spans="1:12" x14ac:dyDescent="0.25">
      <c r="A3595" s="16" t="s">
        <v>229</v>
      </c>
      <c r="B3595" s="16">
        <v>150</v>
      </c>
      <c r="C3595" s="17">
        <v>36892</v>
      </c>
      <c r="L3595" s="17"/>
    </row>
    <row r="3596" spans="1:12" x14ac:dyDescent="0.25">
      <c r="A3596" s="16" t="s">
        <v>229</v>
      </c>
      <c r="B3596" s="16">
        <v>48</v>
      </c>
      <c r="C3596" s="17">
        <v>36892</v>
      </c>
      <c r="L3596" s="17"/>
    </row>
    <row r="3597" spans="1:12" x14ac:dyDescent="0.25">
      <c r="A3597" s="16" t="s">
        <v>229</v>
      </c>
      <c r="B3597" s="16">
        <v>37</v>
      </c>
      <c r="C3597" s="17">
        <v>36872</v>
      </c>
      <c r="L3597" s="17"/>
    </row>
    <row r="3598" spans="1:12" x14ac:dyDescent="0.25">
      <c r="A3598" s="16" t="s">
        <v>229</v>
      </c>
      <c r="B3598" s="16">
        <v>54</v>
      </c>
      <c r="C3598" s="17">
        <v>36861</v>
      </c>
      <c r="L3598" s="17"/>
    </row>
    <row r="3599" spans="1:12" x14ac:dyDescent="0.25">
      <c r="A3599" s="16" t="s">
        <v>229</v>
      </c>
      <c r="B3599" s="16">
        <v>53</v>
      </c>
      <c r="C3599" s="17">
        <v>36800</v>
      </c>
      <c r="L3599" s="17"/>
    </row>
    <row r="3600" spans="1:12" x14ac:dyDescent="0.25">
      <c r="A3600" s="16" t="s">
        <v>229</v>
      </c>
      <c r="B3600" s="16">
        <v>70</v>
      </c>
      <c r="C3600" s="17">
        <v>36770</v>
      </c>
      <c r="L3600" s="17"/>
    </row>
    <row r="3601" spans="1:12" x14ac:dyDescent="0.25">
      <c r="A3601" s="16" t="s">
        <v>229</v>
      </c>
      <c r="B3601" s="16">
        <v>110</v>
      </c>
      <c r="C3601" s="17">
        <v>36770</v>
      </c>
      <c r="L3601" s="17"/>
    </row>
    <row r="3602" spans="1:12" x14ac:dyDescent="0.25">
      <c r="A3602" s="16" t="s">
        <v>229</v>
      </c>
      <c r="B3602" s="16">
        <v>159</v>
      </c>
      <c r="C3602" s="17">
        <v>36770</v>
      </c>
      <c r="L3602" s="17"/>
    </row>
    <row r="3603" spans="1:12" x14ac:dyDescent="0.25">
      <c r="A3603" s="16" t="s">
        <v>229</v>
      </c>
      <c r="B3603" s="16">
        <v>48</v>
      </c>
      <c r="C3603" s="17">
        <v>36763</v>
      </c>
      <c r="L3603" s="17"/>
    </row>
    <row r="3604" spans="1:12" x14ac:dyDescent="0.25">
      <c r="A3604" s="16" t="s">
        <v>229</v>
      </c>
      <c r="B3604" s="16">
        <v>44</v>
      </c>
      <c r="C3604" s="17">
        <v>36748</v>
      </c>
      <c r="L3604" s="17"/>
    </row>
    <row r="3605" spans="1:12" x14ac:dyDescent="0.25">
      <c r="A3605" s="16" t="s">
        <v>229</v>
      </c>
      <c r="B3605" s="16">
        <v>46</v>
      </c>
      <c r="C3605" s="17">
        <v>36586</v>
      </c>
      <c r="L3605" s="17"/>
    </row>
    <row r="3606" spans="1:12" x14ac:dyDescent="0.25">
      <c r="A3606" s="16" t="s">
        <v>229</v>
      </c>
      <c r="B3606" s="16">
        <v>65</v>
      </c>
      <c r="C3606" s="17">
        <v>36526</v>
      </c>
      <c r="L3606" s="17"/>
    </row>
    <row r="3607" spans="1:12" x14ac:dyDescent="0.25">
      <c r="A3607" s="16" t="s">
        <v>229</v>
      </c>
      <c r="B3607" s="16">
        <v>40</v>
      </c>
      <c r="C3607" s="17">
        <v>36404</v>
      </c>
      <c r="L3607" s="17"/>
    </row>
    <row r="3608" spans="1:12" x14ac:dyDescent="0.25">
      <c r="A3608" s="16" t="s">
        <v>229</v>
      </c>
      <c r="B3608" s="16">
        <v>41</v>
      </c>
      <c r="C3608" s="17">
        <v>36342</v>
      </c>
      <c r="L3608" s="17"/>
    </row>
    <row r="3609" spans="1:12" x14ac:dyDescent="0.25">
      <c r="A3609" s="16" t="s">
        <v>229</v>
      </c>
      <c r="B3609" s="16">
        <v>67</v>
      </c>
      <c r="C3609" s="17">
        <v>36312</v>
      </c>
      <c r="L3609" s="17"/>
    </row>
    <row r="3610" spans="1:12" x14ac:dyDescent="0.25">
      <c r="A3610" s="16" t="s">
        <v>229</v>
      </c>
      <c r="B3610" s="16">
        <v>51</v>
      </c>
      <c r="C3610" s="17">
        <v>36281</v>
      </c>
      <c r="L3610" s="17"/>
    </row>
    <row r="3611" spans="1:12" x14ac:dyDescent="0.25">
      <c r="A3611" s="16" t="s">
        <v>229</v>
      </c>
      <c r="B3611" s="16">
        <v>60</v>
      </c>
      <c r="C3611" s="17">
        <v>36251</v>
      </c>
      <c r="L3611" s="17"/>
    </row>
    <row r="3612" spans="1:12" x14ac:dyDescent="0.25">
      <c r="A3612" s="16" t="s">
        <v>229</v>
      </c>
      <c r="B3612" s="16">
        <v>32</v>
      </c>
      <c r="C3612" s="17">
        <v>36251</v>
      </c>
      <c r="L3612" s="17"/>
    </row>
    <row r="3613" spans="1:12" x14ac:dyDescent="0.25">
      <c r="A3613" s="16" t="s">
        <v>229</v>
      </c>
      <c r="B3613" s="16">
        <v>50</v>
      </c>
      <c r="C3613" s="17">
        <v>36192</v>
      </c>
      <c r="L3613" s="17"/>
    </row>
    <row r="3614" spans="1:12" x14ac:dyDescent="0.25">
      <c r="A3614" s="16" t="s">
        <v>229</v>
      </c>
      <c r="B3614" s="16">
        <v>46</v>
      </c>
      <c r="C3614" s="17">
        <v>36161</v>
      </c>
      <c r="L3614" s="17"/>
    </row>
    <row r="3615" spans="1:12" x14ac:dyDescent="0.25">
      <c r="A3615" s="16" t="s">
        <v>229</v>
      </c>
      <c r="B3615" s="16">
        <v>62</v>
      </c>
      <c r="C3615" s="17">
        <v>36161</v>
      </c>
      <c r="L3615" s="17"/>
    </row>
    <row r="3616" spans="1:12" x14ac:dyDescent="0.25">
      <c r="A3616" s="16" t="s">
        <v>229</v>
      </c>
      <c r="B3616" s="16">
        <v>49</v>
      </c>
      <c r="C3616" s="17">
        <v>36161</v>
      </c>
      <c r="L3616" s="17"/>
    </row>
    <row r="3617" spans="1:12" x14ac:dyDescent="0.25">
      <c r="A3617" s="16" t="s">
        <v>229</v>
      </c>
      <c r="B3617" s="16">
        <v>40</v>
      </c>
      <c r="C3617" s="17">
        <v>36118</v>
      </c>
      <c r="L3617" s="17"/>
    </row>
    <row r="3618" spans="1:12" x14ac:dyDescent="0.25">
      <c r="A3618" s="16" t="s">
        <v>229</v>
      </c>
      <c r="B3618" s="16">
        <v>40</v>
      </c>
      <c r="C3618" s="17">
        <v>36100</v>
      </c>
      <c r="L3618" s="17"/>
    </row>
    <row r="3619" spans="1:12" x14ac:dyDescent="0.25">
      <c r="A3619" s="16" t="s">
        <v>229</v>
      </c>
      <c r="B3619" s="16">
        <v>101</v>
      </c>
      <c r="C3619" s="17">
        <v>36060</v>
      </c>
      <c r="L3619" s="17"/>
    </row>
    <row r="3620" spans="1:12" x14ac:dyDescent="0.25">
      <c r="A3620" s="16" t="s">
        <v>229</v>
      </c>
      <c r="B3620" s="16">
        <v>30</v>
      </c>
      <c r="C3620" s="17">
        <v>36008</v>
      </c>
      <c r="L3620" s="17"/>
    </row>
    <row r="3621" spans="1:12" x14ac:dyDescent="0.25">
      <c r="A3621" s="16" t="s">
        <v>229</v>
      </c>
      <c r="B3621" s="16">
        <v>83</v>
      </c>
      <c r="C3621" s="17">
        <v>35989</v>
      </c>
      <c r="L3621" s="17"/>
    </row>
    <row r="3622" spans="1:12" x14ac:dyDescent="0.25">
      <c r="A3622" s="16" t="s">
        <v>229</v>
      </c>
      <c r="B3622" s="16">
        <v>45</v>
      </c>
      <c r="C3622" s="17">
        <v>35977</v>
      </c>
      <c r="L3622" s="17"/>
    </row>
    <row r="3623" spans="1:12" x14ac:dyDescent="0.25">
      <c r="A3623" s="16" t="s">
        <v>229</v>
      </c>
      <c r="B3623" s="16">
        <v>57</v>
      </c>
      <c r="C3623" s="17">
        <v>35947</v>
      </c>
      <c r="L3623" s="17"/>
    </row>
    <row r="3624" spans="1:12" x14ac:dyDescent="0.25">
      <c r="A3624" s="16" t="s">
        <v>229</v>
      </c>
      <c r="B3624" s="16">
        <v>66</v>
      </c>
      <c r="C3624" s="17">
        <v>35916</v>
      </c>
      <c r="L3624" s="17"/>
    </row>
    <row r="3625" spans="1:12" x14ac:dyDescent="0.25">
      <c r="A3625" s="16" t="s">
        <v>229</v>
      </c>
      <c r="B3625" s="16">
        <v>46</v>
      </c>
      <c r="C3625" s="17">
        <v>35907</v>
      </c>
      <c r="L3625" s="17"/>
    </row>
    <row r="3626" spans="1:12" x14ac:dyDescent="0.25">
      <c r="A3626" s="16" t="s">
        <v>229</v>
      </c>
      <c r="B3626" s="16">
        <v>44</v>
      </c>
      <c r="C3626" s="17">
        <v>35886</v>
      </c>
      <c r="L3626" s="17"/>
    </row>
    <row r="3627" spans="1:12" x14ac:dyDescent="0.25">
      <c r="A3627" s="16" t="s">
        <v>229</v>
      </c>
      <c r="B3627" s="16">
        <v>44</v>
      </c>
      <c r="C3627" s="17">
        <v>35886</v>
      </c>
      <c r="L3627" s="17"/>
    </row>
    <row r="3628" spans="1:12" x14ac:dyDescent="0.25">
      <c r="A3628" s="16" t="s">
        <v>229</v>
      </c>
      <c r="B3628" s="16">
        <v>45</v>
      </c>
      <c r="C3628" s="17">
        <v>35886</v>
      </c>
      <c r="L3628" s="17"/>
    </row>
    <row r="3629" spans="1:12" x14ac:dyDescent="0.25">
      <c r="A3629" s="16" t="s">
        <v>229</v>
      </c>
      <c r="B3629" s="16">
        <v>67</v>
      </c>
      <c r="C3629" s="17">
        <v>35886</v>
      </c>
      <c r="L3629" s="17"/>
    </row>
    <row r="3630" spans="1:12" x14ac:dyDescent="0.25">
      <c r="A3630" s="16" t="s">
        <v>229</v>
      </c>
      <c r="B3630" s="16">
        <v>70</v>
      </c>
      <c r="C3630" s="17">
        <v>35885</v>
      </c>
      <c r="L3630" s="17"/>
    </row>
    <row r="3631" spans="1:12" x14ac:dyDescent="0.25">
      <c r="A3631" s="16" t="s">
        <v>229</v>
      </c>
      <c r="B3631" s="16">
        <v>109</v>
      </c>
      <c r="C3631" s="17">
        <v>35827</v>
      </c>
      <c r="L3631" s="17"/>
    </row>
    <row r="3632" spans="1:12" x14ac:dyDescent="0.25">
      <c r="A3632" s="16" t="s">
        <v>229</v>
      </c>
      <c r="B3632" s="16">
        <v>41</v>
      </c>
      <c r="C3632" s="17">
        <v>35796</v>
      </c>
      <c r="L3632" s="17"/>
    </row>
    <row r="3633" spans="1:12" x14ac:dyDescent="0.25">
      <c r="A3633" s="16" t="s">
        <v>229</v>
      </c>
      <c r="B3633" s="16">
        <v>50</v>
      </c>
      <c r="C3633" s="17">
        <v>35796</v>
      </c>
      <c r="L3633" s="17"/>
    </row>
    <row r="3634" spans="1:12" x14ac:dyDescent="0.25">
      <c r="A3634" s="16" t="s">
        <v>229</v>
      </c>
      <c r="B3634" s="16">
        <v>44</v>
      </c>
      <c r="C3634" s="17">
        <v>35796</v>
      </c>
      <c r="L3634" s="17"/>
    </row>
    <row r="3635" spans="1:12" x14ac:dyDescent="0.25">
      <c r="A3635" s="16" t="s">
        <v>229</v>
      </c>
      <c r="B3635" s="16">
        <v>58</v>
      </c>
      <c r="C3635" s="17">
        <v>35796</v>
      </c>
      <c r="L3635" s="17"/>
    </row>
    <row r="3636" spans="1:12" x14ac:dyDescent="0.25">
      <c r="A3636" s="16" t="s">
        <v>229</v>
      </c>
      <c r="B3636" s="16">
        <v>68</v>
      </c>
      <c r="C3636" s="17">
        <v>35796</v>
      </c>
      <c r="L3636" s="17"/>
    </row>
    <row r="3637" spans="1:12" x14ac:dyDescent="0.25">
      <c r="A3637" s="16" t="s">
        <v>229</v>
      </c>
      <c r="B3637" s="16">
        <v>86</v>
      </c>
      <c r="C3637" s="17">
        <v>35796</v>
      </c>
      <c r="L3637" s="17"/>
    </row>
    <row r="3638" spans="1:12" x14ac:dyDescent="0.25">
      <c r="A3638" s="16" t="s">
        <v>229</v>
      </c>
      <c r="B3638" s="16">
        <v>64</v>
      </c>
      <c r="C3638" s="17">
        <v>35796</v>
      </c>
      <c r="L3638" s="17"/>
    </row>
    <row r="3639" spans="1:12" x14ac:dyDescent="0.25">
      <c r="A3639" s="16" t="s">
        <v>229</v>
      </c>
      <c r="B3639" s="16">
        <v>31</v>
      </c>
      <c r="C3639" s="17">
        <v>35735</v>
      </c>
      <c r="L3639" s="17"/>
    </row>
    <row r="3640" spans="1:12" x14ac:dyDescent="0.25">
      <c r="A3640" s="16" t="s">
        <v>229</v>
      </c>
      <c r="B3640" s="16">
        <v>40</v>
      </c>
      <c r="C3640" s="17">
        <v>35735</v>
      </c>
      <c r="L3640" s="17"/>
    </row>
    <row r="3641" spans="1:12" x14ac:dyDescent="0.25">
      <c r="A3641" s="16" t="s">
        <v>229</v>
      </c>
      <c r="B3641" s="16">
        <v>112</v>
      </c>
      <c r="C3641" s="17">
        <v>35704</v>
      </c>
      <c r="L3641" s="17"/>
    </row>
    <row r="3642" spans="1:12" x14ac:dyDescent="0.25">
      <c r="A3642" s="16" t="s">
        <v>229</v>
      </c>
      <c r="B3642" s="16">
        <v>87</v>
      </c>
      <c r="C3642" s="17">
        <v>35704</v>
      </c>
      <c r="L3642" s="17"/>
    </row>
    <row r="3643" spans="1:12" x14ac:dyDescent="0.25">
      <c r="A3643" s="16" t="s">
        <v>229</v>
      </c>
      <c r="B3643" s="16">
        <v>71</v>
      </c>
      <c r="C3643" s="17">
        <v>35704</v>
      </c>
      <c r="L3643" s="17"/>
    </row>
    <row r="3644" spans="1:12" x14ac:dyDescent="0.25">
      <c r="A3644" s="16" t="s">
        <v>229</v>
      </c>
      <c r="B3644" s="16">
        <v>78</v>
      </c>
      <c r="C3644" s="17">
        <v>35704</v>
      </c>
      <c r="L3644" s="17"/>
    </row>
    <row r="3645" spans="1:12" x14ac:dyDescent="0.25">
      <c r="A3645" s="16" t="s">
        <v>229</v>
      </c>
      <c r="B3645" s="16">
        <v>69</v>
      </c>
      <c r="C3645" s="17">
        <v>35704</v>
      </c>
      <c r="L3645" s="17"/>
    </row>
    <row r="3646" spans="1:12" x14ac:dyDescent="0.25">
      <c r="A3646" s="16" t="s">
        <v>229</v>
      </c>
      <c r="B3646" s="16">
        <v>50</v>
      </c>
      <c r="C3646" s="17">
        <v>35704</v>
      </c>
      <c r="L3646" s="17"/>
    </row>
    <row r="3647" spans="1:12" x14ac:dyDescent="0.25">
      <c r="A3647" s="16" t="s">
        <v>229</v>
      </c>
      <c r="B3647" s="16">
        <v>90</v>
      </c>
      <c r="C3647" s="17">
        <v>35704</v>
      </c>
      <c r="L3647" s="17"/>
    </row>
    <row r="3648" spans="1:12" x14ac:dyDescent="0.25">
      <c r="A3648" s="16" t="s">
        <v>229</v>
      </c>
      <c r="B3648" s="16">
        <v>76</v>
      </c>
      <c r="C3648" s="17">
        <v>35704</v>
      </c>
      <c r="L3648" s="17"/>
    </row>
    <row r="3649" spans="1:12" x14ac:dyDescent="0.25">
      <c r="A3649" s="16" t="s">
        <v>229</v>
      </c>
      <c r="B3649" s="16">
        <v>83</v>
      </c>
      <c r="C3649" s="17">
        <v>35704</v>
      </c>
      <c r="L3649" s="17"/>
    </row>
    <row r="3650" spans="1:12" x14ac:dyDescent="0.25">
      <c r="A3650" s="16" t="s">
        <v>229</v>
      </c>
      <c r="B3650" s="16">
        <v>53</v>
      </c>
      <c r="C3650" s="17">
        <v>35704</v>
      </c>
      <c r="L3650" s="17"/>
    </row>
    <row r="3651" spans="1:12" x14ac:dyDescent="0.25">
      <c r="A3651" s="16" t="s">
        <v>229</v>
      </c>
      <c r="B3651" s="16">
        <v>71</v>
      </c>
      <c r="C3651" s="17">
        <v>35704</v>
      </c>
      <c r="L3651" s="17"/>
    </row>
    <row r="3652" spans="1:12" x14ac:dyDescent="0.25">
      <c r="A3652" s="16" t="s">
        <v>229</v>
      </c>
      <c r="B3652" s="16">
        <v>57</v>
      </c>
      <c r="C3652" s="17">
        <v>35704</v>
      </c>
      <c r="L3652" s="17"/>
    </row>
    <row r="3653" spans="1:12" x14ac:dyDescent="0.25">
      <c r="A3653" s="16" t="s">
        <v>229</v>
      </c>
      <c r="B3653" s="16">
        <v>105</v>
      </c>
      <c r="C3653" s="17">
        <v>35704</v>
      </c>
      <c r="L3653" s="17"/>
    </row>
    <row r="3654" spans="1:12" x14ac:dyDescent="0.25">
      <c r="A3654" s="16" t="s">
        <v>229</v>
      </c>
      <c r="B3654" s="16">
        <v>66</v>
      </c>
      <c r="C3654" s="17">
        <v>35691</v>
      </c>
      <c r="L3654" s="17"/>
    </row>
    <row r="3655" spans="1:12" x14ac:dyDescent="0.25">
      <c r="A3655" s="16" t="s">
        <v>229</v>
      </c>
      <c r="B3655" s="16">
        <v>76</v>
      </c>
      <c r="C3655" s="17">
        <v>35690</v>
      </c>
      <c r="L3655" s="17"/>
    </row>
    <row r="3656" spans="1:12" x14ac:dyDescent="0.25">
      <c r="A3656" s="16" t="s">
        <v>229</v>
      </c>
      <c r="B3656" s="16">
        <v>43</v>
      </c>
      <c r="C3656" s="17">
        <v>35681</v>
      </c>
      <c r="L3656" s="17"/>
    </row>
    <row r="3657" spans="1:12" x14ac:dyDescent="0.25">
      <c r="A3657" s="16" t="s">
        <v>229</v>
      </c>
      <c r="B3657" s="16">
        <v>93</v>
      </c>
      <c r="C3657" s="17">
        <v>35674</v>
      </c>
      <c r="L3657" s="17"/>
    </row>
    <row r="3658" spans="1:12" x14ac:dyDescent="0.25">
      <c r="A3658" s="16" t="s">
        <v>229</v>
      </c>
      <c r="B3658" s="16">
        <v>50</v>
      </c>
      <c r="C3658" s="17">
        <v>35674</v>
      </c>
      <c r="L3658" s="17"/>
    </row>
    <row r="3659" spans="1:12" x14ac:dyDescent="0.25">
      <c r="A3659" s="16" t="s">
        <v>229</v>
      </c>
      <c r="B3659" s="16">
        <v>61</v>
      </c>
      <c r="C3659" s="17">
        <v>35653</v>
      </c>
      <c r="L3659" s="17"/>
    </row>
    <row r="3660" spans="1:12" x14ac:dyDescent="0.25">
      <c r="A3660" s="16" t="s">
        <v>229</v>
      </c>
      <c r="B3660" s="16">
        <v>50</v>
      </c>
      <c r="C3660" s="17">
        <v>35643</v>
      </c>
      <c r="L3660" s="17"/>
    </row>
    <row r="3661" spans="1:12" x14ac:dyDescent="0.25">
      <c r="A3661" s="16" t="s">
        <v>229</v>
      </c>
      <c r="B3661" s="16">
        <v>50</v>
      </c>
      <c r="C3661" s="17">
        <v>35643</v>
      </c>
      <c r="L3661" s="17"/>
    </row>
    <row r="3662" spans="1:12" x14ac:dyDescent="0.25">
      <c r="A3662" s="16" t="s">
        <v>229</v>
      </c>
      <c r="B3662" s="16">
        <v>50</v>
      </c>
      <c r="C3662" s="17">
        <v>35643</v>
      </c>
      <c r="L3662" s="17"/>
    </row>
    <row r="3663" spans="1:12" x14ac:dyDescent="0.25">
      <c r="A3663" s="16" t="s">
        <v>229</v>
      </c>
      <c r="B3663" s="16">
        <v>50</v>
      </c>
      <c r="C3663" s="17">
        <v>35643</v>
      </c>
      <c r="L3663" s="17"/>
    </row>
    <row r="3664" spans="1:12" x14ac:dyDescent="0.25">
      <c r="A3664" s="16" t="s">
        <v>229</v>
      </c>
      <c r="B3664" s="16">
        <v>60</v>
      </c>
      <c r="C3664" s="17">
        <v>35643</v>
      </c>
      <c r="L3664" s="17"/>
    </row>
    <row r="3665" spans="1:12" x14ac:dyDescent="0.25">
      <c r="A3665" s="16" t="s">
        <v>229</v>
      </c>
      <c r="B3665" s="16">
        <v>38</v>
      </c>
      <c r="C3665" s="17">
        <v>35643</v>
      </c>
      <c r="L3665" s="17"/>
    </row>
    <row r="3666" spans="1:12" x14ac:dyDescent="0.25">
      <c r="A3666" s="16" t="s">
        <v>229</v>
      </c>
      <c r="B3666" s="16">
        <v>35</v>
      </c>
      <c r="C3666" s="17">
        <v>35643</v>
      </c>
      <c r="L3666" s="17"/>
    </row>
    <row r="3667" spans="1:12" x14ac:dyDescent="0.25">
      <c r="A3667" s="16" t="s">
        <v>229</v>
      </c>
      <c r="B3667" s="16">
        <v>93</v>
      </c>
      <c r="C3667" s="17">
        <v>35643</v>
      </c>
      <c r="L3667" s="17"/>
    </row>
    <row r="3668" spans="1:12" x14ac:dyDescent="0.25">
      <c r="A3668" s="16" t="s">
        <v>229</v>
      </c>
      <c r="B3668" s="16">
        <v>66</v>
      </c>
      <c r="C3668" s="17">
        <v>35633</v>
      </c>
      <c r="L3668" s="17"/>
    </row>
    <row r="3669" spans="1:12" x14ac:dyDescent="0.25">
      <c r="A3669" s="16" t="s">
        <v>229</v>
      </c>
      <c r="B3669" s="16">
        <v>140</v>
      </c>
      <c r="C3669" s="17">
        <v>35633</v>
      </c>
      <c r="L3669" s="17"/>
    </row>
    <row r="3670" spans="1:12" x14ac:dyDescent="0.25">
      <c r="A3670" s="16" t="s">
        <v>229</v>
      </c>
      <c r="B3670" s="16">
        <v>90</v>
      </c>
      <c r="C3670" s="17">
        <v>35612</v>
      </c>
      <c r="L3670" s="17"/>
    </row>
    <row r="3671" spans="1:12" x14ac:dyDescent="0.25">
      <c r="A3671" s="16" t="s">
        <v>229</v>
      </c>
      <c r="B3671" s="16">
        <v>50</v>
      </c>
      <c r="C3671" s="17">
        <v>35612</v>
      </c>
      <c r="L3671" s="17"/>
    </row>
    <row r="3672" spans="1:12" x14ac:dyDescent="0.25">
      <c r="A3672" s="16" t="s">
        <v>229</v>
      </c>
      <c r="B3672" s="16">
        <v>60</v>
      </c>
      <c r="C3672" s="17">
        <v>35612</v>
      </c>
      <c r="L3672" s="17"/>
    </row>
    <row r="3673" spans="1:12" x14ac:dyDescent="0.25">
      <c r="A3673" s="16" t="s">
        <v>229</v>
      </c>
      <c r="B3673" s="16">
        <v>46</v>
      </c>
      <c r="C3673" s="17">
        <v>35612</v>
      </c>
      <c r="L3673" s="17"/>
    </row>
    <row r="3674" spans="1:12" x14ac:dyDescent="0.25">
      <c r="A3674" s="16" t="s">
        <v>229</v>
      </c>
      <c r="B3674" s="16">
        <v>62</v>
      </c>
      <c r="C3674" s="17">
        <v>35604</v>
      </c>
      <c r="L3674" s="17"/>
    </row>
    <row r="3675" spans="1:12" x14ac:dyDescent="0.25">
      <c r="A3675" s="16" t="s">
        <v>229</v>
      </c>
      <c r="B3675" s="16">
        <v>55</v>
      </c>
      <c r="C3675" s="17">
        <v>35582</v>
      </c>
      <c r="L3675" s="17"/>
    </row>
    <row r="3676" spans="1:12" x14ac:dyDescent="0.25">
      <c r="A3676" s="16" t="s">
        <v>229</v>
      </c>
      <c r="B3676" s="16">
        <v>46</v>
      </c>
      <c r="C3676" s="17">
        <v>35582</v>
      </c>
      <c r="L3676" s="17"/>
    </row>
    <row r="3677" spans="1:12" x14ac:dyDescent="0.25">
      <c r="A3677" s="16" t="s">
        <v>229</v>
      </c>
      <c r="B3677" s="16">
        <v>77</v>
      </c>
      <c r="C3677" s="17">
        <v>35582</v>
      </c>
      <c r="L3677" s="17"/>
    </row>
    <row r="3678" spans="1:12" x14ac:dyDescent="0.25">
      <c r="A3678" s="16" t="s">
        <v>229</v>
      </c>
      <c r="B3678" s="16">
        <v>93</v>
      </c>
      <c r="C3678" s="17">
        <v>35582</v>
      </c>
      <c r="L3678" s="17"/>
    </row>
    <row r="3679" spans="1:12" x14ac:dyDescent="0.25">
      <c r="A3679" s="16" t="s">
        <v>229</v>
      </c>
      <c r="B3679" s="16">
        <v>50</v>
      </c>
      <c r="C3679" s="17">
        <v>35573</v>
      </c>
      <c r="L3679" s="17"/>
    </row>
    <row r="3680" spans="1:12" x14ac:dyDescent="0.25">
      <c r="A3680" s="16" t="s">
        <v>229</v>
      </c>
      <c r="B3680" s="16">
        <v>52</v>
      </c>
      <c r="C3680" s="17">
        <v>35557</v>
      </c>
      <c r="L3680" s="17"/>
    </row>
    <row r="3681" spans="1:12" x14ac:dyDescent="0.25">
      <c r="A3681" s="16" t="s">
        <v>229</v>
      </c>
      <c r="B3681" s="16">
        <v>72</v>
      </c>
      <c r="C3681" s="17">
        <v>35551</v>
      </c>
      <c r="L3681" s="17"/>
    </row>
    <row r="3682" spans="1:12" x14ac:dyDescent="0.25">
      <c r="A3682" s="16" t="s">
        <v>229</v>
      </c>
      <c r="B3682" s="16">
        <v>91</v>
      </c>
      <c r="C3682" s="17">
        <v>35551</v>
      </c>
      <c r="L3682" s="17"/>
    </row>
    <row r="3683" spans="1:12" x14ac:dyDescent="0.25">
      <c r="A3683" s="16" t="s">
        <v>229</v>
      </c>
      <c r="B3683" s="16">
        <v>50</v>
      </c>
      <c r="C3683" s="17">
        <v>35551</v>
      </c>
      <c r="L3683" s="17"/>
    </row>
    <row r="3684" spans="1:12" x14ac:dyDescent="0.25">
      <c r="A3684" s="16" t="s">
        <v>229</v>
      </c>
      <c r="B3684" s="16">
        <v>40</v>
      </c>
      <c r="C3684" s="17">
        <v>35550</v>
      </c>
      <c r="L3684" s="17"/>
    </row>
    <row r="3685" spans="1:12" x14ac:dyDescent="0.25">
      <c r="A3685" s="16" t="s">
        <v>229</v>
      </c>
      <c r="B3685" s="16">
        <v>39</v>
      </c>
      <c r="C3685" s="17">
        <v>35521</v>
      </c>
      <c r="L3685" s="17"/>
    </row>
    <row r="3686" spans="1:12" x14ac:dyDescent="0.25">
      <c r="A3686" s="16" t="s">
        <v>229</v>
      </c>
      <c r="B3686" s="16">
        <v>114</v>
      </c>
      <c r="C3686" s="17">
        <v>35502</v>
      </c>
      <c r="L3686" s="17"/>
    </row>
    <row r="3687" spans="1:12" x14ac:dyDescent="0.25">
      <c r="A3687" s="16" t="s">
        <v>229</v>
      </c>
      <c r="B3687" s="16">
        <v>53</v>
      </c>
      <c r="C3687" s="17">
        <v>35492</v>
      </c>
      <c r="L3687" s="17"/>
    </row>
    <row r="3688" spans="1:12" x14ac:dyDescent="0.25">
      <c r="A3688" s="16" t="s">
        <v>229</v>
      </c>
      <c r="B3688" s="16">
        <v>71</v>
      </c>
      <c r="C3688" s="17">
        <v>35473</v>
      </c>
      <c r="L3688" s="17"/>
    </row>
    <row r="3689" spans="1:12" x14ac:dyDescent="0.25">
      <c r="A3689" s="16" t="s">
        <v>229</v>
      </c>
      <c r="B3689" s="16">
        <v>40</v>
      </c>
      <c r="C3689" s="17">
        <v>35468</v>
      </c>
      <c r="L3689" s="17"/>
    </row>
    <row r="3690" spans="1:12" x14ac:dyDescent="0.25">
      <c r="A3690" s="16" t="s">
        <v>229</v>
      </c>
      <c r="B3690" s="16">
        <v>60</v>
      </c>
      <c r="C3690" s="17">
        <v>35462</v>
      </c>
      <c r="L3690" s="17"/>
    </row>
    <row r="3691" spans="1:12" x14ac:dyDescent="0.25">
      <c r="A3691" s="16" t="s">
        <v>229</v>
      </c>
      <c r="B3691" s="16">
        <v>201</v>
      </c>
      <c r="C3691" s="17">
        <v>35462</v>
      </c>
      <c r="L3691" s="17"/>
    </row>
    <row r="3692" spans="1:12" x14ac:dyDescent="0.25">
      <c r="A3692" s="16" t="s">
        <v>229</v>
      </c>
      <c r="B3692" s="16">
        <v>46</v>
      </c>
      <c r="C3692" s="17">
        <v>35447</v>
      </c>
      <c r="L3692" s="17"/>
    </row>
    <row r="3693" spans="1:12" x14ac:dyDescent="0.25">
      <c r="A3693" s="16" t="s">
        <v>229</v>
      </c>
      <c r="B3693" s="16">
        <v>50</v>
      </c>
      <c r="C3693" s="17">
        <v>35431</v>
      </c>
      <c r="L3693" s="17"/>
    </row>
    <row r="3694" spans="1:12" x14ac:dyDescent="0.25">
      <c r="A3694" s="16" t="s">
        <v>229</v>
      </c>
      <c r="B3694" s="16">
        <v>44</v>
      </c>
      <c r="C3694" s="17">
        <v>35431</v>
      </c>
      <c r="L3694" s="17"/>
    </row>
    <row r="3695" spans="1:12" x14ac:dyDescent="0.25">
      <c r="A3695" s="16" t="s">
        <v>229</v>
      </c>
      <c r="B3695" s="16">
        <v>37</v>
      </c>
      <c r="C3695" s="17">
        <v>35417</v>
      </c>
      <c r="L3695" s="17"/>
    </row>
    <row r="3696" spans="1:12" x14ac:dyDescent="0.25">
      <c r="A3696" s="16" t="s">
        <v>229</v>
      </c>
      <c r="B3696" s="16">
        <v>43</v>
      </c>
      <c r="C3696" s="17">
        <v>35410</v>
      </c>
      <c r="L3696" s="17"/>
    </row>
    <row r="3697" spans="1:12" x14ac:dyDescent="0.25">
      <c r="A3697" s="16" t="s">
        <v>229</v>
      </c>
      <c r="B3697" s="16">
        <v>65</v>
      </c>
      <c r="C3697" s="17">
        <v>35400</v>
      </c>
      <c r="L3697" s="17"/>
    </row>
    <row r="3698" spans="1:12" x14ac:dyDescent="0.25">
      <c r="A3698" s="16" t="s">
        <v>229</v>
      </c>
      <c r="B3698" s="16">
        <v>60</v>
      </c>
      <c r="C3698" s="17">
        <v>35400</v>
      </c>
      <c r="L3698" s="17"/>
    </row>
    <row r="3699" spans="1:12" x14ac:dyDescent="0.25">
      <c r="A3699" s="16" t="s">
        <v>229</v>
      </c>
      <c r="B3699" s="16">
        <v>46</v>
      </c>
      <c r="C3699" s="17">
        <v>35400</v>
      </c>
      <c r="L3699" s="17"/>
    </row>
    <row r="3700" spans="1:12" x14ac:dyDescent="0.25">
      <c r="A3700" s="16" t="s">
        <v>229</v>
      </c>
      <c r="B3700" s="16">
        <v>78</v>
      </c>
      <c r="C3700" s="17">
        <v>35370</v>
      </c>
      <c r="L3700" s="17"/>
    </row>
    <row r="3701" spans="1:12" x14ac:dyDescent="0.25">
      <c r="A3701" s="16" t="s">
        <v>229</v>
      </c>
      <c r="B3701" s="16">
        <v>46</v>
      </c>
      <c r="C3701" s="17">
        <v>35370</v>
      </c>
      <c r="L3701" s="17"/>
    </row>
    <row r="3702" spans="1:12" x14ac:dyDescent="0.25">
      <c r="A3702" s="16" t="s">
        <v>229</v>
      </c>
      <c r="B3702" s="16">
        <v>70</v>
      </c>
      <c r="C3702" s="17">
        <v>35370</v>
      </c>
      <c r="L3702" s="17"/>
    </row>
    <row r="3703" spans="1:12" x14ac:dyDescent="0.25">
      <c r="A3703" s="16" t="s">
        <v>229</v>
      </c>
      <c r="B3703" s="16">
        <v>100</v>
      </c>
      <c r="C3703" s="17">
        <v>35370</v>
      </c>
      <c r="L3703" s="17"/>
    </row>
    <row r="3704" spans="1:12" x14ac:dyDescent="0.25">
      <c r="A3704" s="16" t="s">
        <v>229</v>
      </c>
      <c r="B3704" s="16">
        <v>100</v>
      </c>
      <c r="C3704" s="17">
        <v>35370</v>
      </c>
      <c r="L3704" s="17"/>
    </row>
    <row r="3705" spans="1:12" x14ac:dyDescent="0.25">
      <c r="A3705" s="16" t="s">
        <v>229</v>
      </c>
      <c r="B3705" s="16">
        <v>70</v>
      </c>
      <c r="C3705" s="17">
        <v>35370</v>
      </c>
      <c r="L3705" s="17"/>
    </row>
    <row r="3706" spans="1:12" x14ac:dyDescent="0.25">
      <c r="A3706" s="16" t="s">
        <v>229</v>
      </c>
      <c r="B3706" s="16">
        <v>74</v>
      </c>
      <c r="C3706" s="17">
        <v>35370</v>
      </c>
      <c r="L3706" s="17"/>
    </row>
    <row r="3707" spans="1:12" x14ac:dyDescent="0.25">
      <c r="A3707" s="16" t="s">
        <v>229</v>
      </c>
      <c r="B3707" s="16">
        <v>41</v>
      </c>
      <c r="C3707" s="17">
        <v>35339</v>
      </c>
      <c r="L3707" s="17"/>
    </row>
    <row r="3708" spans="1:12" x14ac:dyDescent="0.25">
      <c r="A3708" s="16" t="s">
        <v>229</v>
      </c>
      <c r="B3708" s="16">
        <v>90</v>
      </c>
      <c r="C3708" s="17">
        <v>35309</v>
      </c>
      <c r="L3708" s="17"/>
    </row>
    <row r="3709" spans="1:12" x14ac:dyDescent="0.25">
      <c r="A3709" s="16" t="s">
        <v>229</v>
      </c>
      <c r="B3709" s="16">
        <v>72</v>
      </c>
      <c r="C3709" s="17">
        <v>35309</v>
      </c>
      <c r="L3709" s="17"/>
    </row>
    <row r="3710" spans="1:12" x14ac:dyDescent="0.25">
      <c r="A3710" s="16" t="s">
        <v>229</v>
      </c>
      <c r="B3710" s="16">
        <v>40</v>
      </c>
      <c r="C3710" s="17">
        <v>35309</v>
      </c>
      <c r="L3710" s="17"/>
    </row>
    <row r="3711" spans="1:12" x14ac:dyDescent="0.25">
      <c r="A3711" s="16" t="s">
        <v>229</v>
      </c>
      <c r="B3711" s="16">
        <v>155</v>
      </c>
      <c r="C3711" s="17">
        <v>35309</v>
      </c>
      <c r="L3711" s="17"/>
    </row>
    <row r="3712" spans="1:12" x14ac:dyDescent="0.25">
      <c r="A3712" s="16" t="s">
        <v>229</v>
      </c>
      <c r="B3712" s="16">
        <v>65</v>
      </c>
      <c r="C3712" s="17">
        <v>35309</v>
      </c>
      <c r="L3712" s="17"/>
    </row>
    <row r="3713" spans="1:12" x14ac:dyDescent="0.25">
      <c r="A3713" s="16" t="s">
        <v>229</v>
      </c>
      <c r="B3713" s="16">
        <v>76</v>
      </c>
      <c r="C3713" s="17">
        <v>35292</v>
      </c>
      <c r="L3713" s="17"/>
    </row>
    <row r="3714" spans="1:12" x14ac:dyDescent="0.25">
      <c r="A3714" s="16" t="s">
        <v>229</v>
      </c>
      <c r="B3714" s="16">
        <v>90</v>
      </c>
      <c r="C3714" s="17">
        <v>35286</v>
      </c>
      <c r="L3714" s="17"/>
    </row>
    <row r="3715" spans="1:12" x14ac:dyDescent="0.25">
      <c r="A3715" s="16" t="s">
        <v>229</v>
      </c>
      <c r="B3715" s="16">
        <v>90</v>
      </c>
      <c r="C3715" s="17">
        <v>35278</v>
      </c>
      <c r="L3715" s="17"/>
    </row>
    <row r="3716" spans="1:12" x14ac:dyDescent="0.25">
      <c r="A3716" s="16" t="s">
        <v>229</v>
      </c>
      <c r="B3716" s="16">
        <v>40</v>
      </c>
      <c r="C3716" s="17">
        <v>35278</v>
      </c>
      <c r="L3716" s="17"/>
    </row>
    <row r="3717" spans="1:12" x14ac:dyDescent="0.25">
      <c r="A3717" s="16" t="s">
        <v>229</v>
      </c>
      <c r="B3717" s="16">
        <v>62</v>
      </c>
      <c r="C3717" s="17">
        <v>35278</v>
      </c>
      <c r="L3717" s="17"/>
    </row>
    <row r="3718" spans="1:12" x14ac:dyDescent="0.25">
      <c r="A3718" s="16" t="s">
        <v>229</v>
      </c>
      <c r="B3718" s="16">
        <v>46</v>
      </c>
      <c r="C3718" s="17">
        <v>35278</v>
      </c>
      <c r="L3718" s="17"/>
    </row>
    <row r="3719" spans="1:12" x14ac:dyDescent="0.25">
      <c r="A3719" s="16" t="s">
        <v>229</v>
      </c>
      <c r="B3719" s="16">
        <v>38</v>
      </c>
      <c r="C3719" s="17">
        <v>35278</v>
      </c>
      <c r="L3719" s="17"/>
    </row>
    <row r="3720" spans="1:12" x14ac:dyDescent="0.25">
      <c r="A3720" s="16" t="s">
        <v>229</v>
      </c>
      <c r="B3720" s="16">
        <v>39</v>
      </c>
      <c r="C3720" s="17">
        <v>35278</v>
      </c>
      <c r="L3720" s="17"/>
    </row>
    <row r="3721" spans="1:12" x14ac:dyDescent="0.25">
      <c r="A3721" s="16" t="s">
        <v>229</v>
      </c>
      <c r="B3721" s="16">
        <v>32</v>
      </c>
      <c r="C3721" s="17">
        <v>35249</v>
      </c>
      <c r="L3721" s="17"/>
    </row>
    <row r="3722" spans="1:12" x14ac:dyDescent="0.25">
      <c r="A3722" s="16" t="s">
        <v>229</v>
      </c>
      <c r="B3722" s="16">
        <v>40</v>
      </c>
      <c r="C3722" s="17">
        <v>35237</v>
      </c>
      <c r="L3722" s="17"/>
    </row>
    <row r="3723" spans="1:12" x14ac:dyDescent="0.25">
      <c r="A3723" s="16" t="s">
        <v>229</v>
      </c>
      <c r="B3723" s="16">
        <v>60</v>
      </c>
      <c r="C3723" s="17">
        <v>35191</v>
      </c>
      <c r="L3723" s="17"/>
    </row>
    <row r="3724" spans="1:12" x14ac:dyDescent="0.25">
      <c r="A3724" s="16" t="s">
        <v>229</v>
      </c>
      <c r="B3724" s="16">
        <v>82</v>
      </c>
      <c r="C3724" s="17">
        <v>35188</v>
      </c>
      <c r="L3724" s="17"/>
    </row>
    <row r="3725" spans="1:12" x14ac:dyDescent="0.25">
      <c r="A3725" s="16" t="s">
        <v>229</v>
      </c>
      <c r="B3725" s="16">
        <v>53</v>
      </c>
      <c r="C3725" s="17">
        <v>35186</v>
      </c>
      <c r="L3725" s="17"/>
    </row>
    <row r="3726" spans="1:12" x14ac:dyDescent="0.25">
      <c r="A3726" s="16" t="s">
        <v>229</v>
      </c>
      <c r="B3726" s="16">
        <v>100</v>
      </c>
      <c r="C3726" s="17">
        <v>35186</v>
      </c>
      <c r="L3726" s="17"/>
    </row>
    <row r="3727" spans="1:12" x14ac:dyDescent="0.25">
      <c r="A3727" s="16" t="s">
        <v>229</v>
      </c>
      <c r="B3727" s="16">
        <v>100</v>
      </c>
      <c r="C3727" s="17">
        <v>35186</v>
      </c>
      <c r="L3727" s="17"/>
    </row>
    <row r="3728" spans="1:12" x14ac:dyDescent="0.25">
      <c r="A3728" s="16" t="s">
        <v>229</v>
      </c>
      <c r="B3728" s="16">
        <v>74</v>
      </c>
      <c r="C3728" s="17">
        <v>35186</v>
      </c>
      <c r="L3728" s="17"/>
    </row>
    <row r="3729" spans="1:12" x14ac:dyDescent="0.25">
      <c r="A3729" s="16" t="s">
        <v>229</v>
      </c>
      <c r="B3729" s="16">
        <v>120</v>
      </c>
      <c r="C3729" s="17">
        <v>35186</v>
      </c>
      <c r="L3729" s="17"/>
    </row>
    <row r="3730" spans="1:12" x14ac:dyDescent="0.25">
      <c r="A3730" s="16" t="s">
        <v>229</v>
      </c>
      <c r="B3730" s="16">
        <v>86</v>
      </c>
      <c r="C3730" s="17">
        <v>35186</v>
      </c>
      <c r="L3730" s="17"/>
    </row>
    <row r="3731" spans="1:12" x14ac:dyDescent="0.25">
      <c r="A3731" s="16" t="s">
        <v>229</v>
      </c>
      <c r="B3731" s="16">
        <v>108</v>
      </c>
      <c r="C3731" s="17">
        <v>35186</v>
      </c>
      <c r="L3731" s="17"/>
    </row>
    <row r="3732" spans="1:12" x14ac:dyDescent="0.25">
      <c r="A3732" s="16" t="s">
        <v>229</v>
      </c>
      <c r="B3732" s="16">
        <v>79</v>
      </c>
      <c r="C3732" s="17">
        <v>35160</v>
      </c>
      <c r="L3732" s="17"/>
    </row>
    <row r="3733" spans="1:12" x14ac:dyDescent="0.25">
      <c r="A3733" s="16" t="s">
        <v>229</v>
      </c>
      <c r="B3733" s="16">
        <v>85</v>
      </c>
      <c r="C3733" s="17">
        <v>35156</v>
      </c>
      <c r="L3733" s="17"/>
    </row>
    <row r="3734" spans="1:12" x14ac:dyDescent="0.25">
      <c r="A3734" s="16" t="s">
        <v>229</v>
      </c>
      <c r="B3734" s="16">
        <v>94</v>
      </c>
      <c r="C3734" s="17">
        <v>35156</v>
      </c>
      <c r="L3734" s="17"/>
    </row>
    <row r="3735" spans="1:12" x14ac:dyDescent="0.25">
      <c r="A3735" s="16" t="s">
        <v>229</v>
      </c>
      <c r="B3735" s="16">
        <v>72</v>
      </c>
      <c r="C3735" s="17">
        <v>35156</v>
      </c>
      <c r="L3735" s="17"/>
    </row>
    <row r="3736" spans="1:12" x14ac:dyDescent="0.25">
      <c r="A3736" s="16" t="s">
        <v>229</v>
      </c>
      <c r="B3736" s="16">
        <v>65</v>
      </c>
      <c r="C3736" s="17">
        <v>35096</v>
      </c>
      <c r="L3736" s="17"/>
    </row>
    <row r="3737" spans="1:12" x14ac:dyDescent="0.25">
      <c r="A3737" s="16" t="s">
        <v>229</v>
      </c>
      <c r="B3737" s="16">
        <v>107</v>
      </c>
      <c r="C3737" s="17">
        <v>35065</v>
      </c>
      <c r="L3737" s="17"/>
    </row>
    <row r="3738" spans="1:12" x14ac:dyDescent="0.25">
      <c r="A3738" s="16" t="s">
        <v>229</v>
      </c>
      <c r="B3738" s="16">
        <v>39</v>
      </c>
      <c r="C3738" s="17">
        <v>35037</v>
      </c>
      <c r="L3738" s="17"/>
    </row>
    <row r="3739" spans="1:12" x14ac:dyDescent="0.25">
      <c r="A3739" s="16" t="s">
        <v>229</v>
      </c>
      <c r="B3739" s="16">
        <v>60</v>
      </c>
      <c r="C3739" s="17">
        <v>34961</v>
      </c>
      <c r="L3739" s="17"/>
    </row>
    <row r="3740" spans="1:12" x14ac:dyDescent="0.25">
      <c r="A3740" s="16" t="s">
        <v>229</v>
      </c>
      <c r="B3740" s="16">
        <v>55</v>
      </c>
      <c r="C3740" s="17">
        <v>34943</v>
      </c>
      <c r="L3740" s="17"/>
    </row>
    <row r="3741" spans="1:12" x14ac:dyDescent="0.25">
      <c r="A3741" s="16" t="s">
        <v>229</v>
      </c>
      <c r="B3741" s="16">
        <v>60</v>
      </c>
      <c r="C3741" s="17">
        <v>34912</v>
      </c>
      <c r="L3741" s="17"/>
    </row>
    <row r="3742" spans="1:12" x14ac:dyDescent="0.25">
      <c r="A3742" s="16" t="s">
        <v>229</v>
      </c>
      <c r="B3742" s="16">
        <v>101</v>
      </c>
      <c r="C3742" s="17">
        <v>34851</v>
      </c>
      <c r="L3742" s="17"/>
    </row>
    <row r="3743" spans="1:12" x14ac:dyDescent="0.25">
      <c r="A3743" s="16" t="s">
        <v>229</v>
      </c>
      <c r="B3743" s="16">
        <v>64</v>
      </c>
      <c r="C3743" s="17">
        <v>34851</v>
      </c>
      <c r="L3743" s="17"/>
    </row>
    <row r="3744" spans="1:12" x14ac:dyDescent="0.25">
      <c r="A3744" s="16" t="s">
        <v>229</v>
      </c>
      <c r="B3744" s="16">
        <v>54</v>
      </c>
      <c r="C3744" s="17">
        <v>34851</v>
      </c>
      <c r="L3744" s="17"/>
    </row>
    <row r="3745" spans="1:12" x14ac:dyDescent="0.25">
      <c r="A3745" s="16" t="s">
        <v>229</v>
      </c>
      <c r="B3745" s="16">
        <v>46</v>
      </c>
      <c r="C3745" s="17">
        <v>34790</v>
      </c>
      <c r="L3745" s="17"/>
    </row>
    <row r="3746" spans="1:12" x14ac:dyDescent="0.25">
      <c r="A3746" s="16" t="s">
        <v>229</v>
      </c>
      <c r="B3746" s="16">
        <v>46</v>
      </c>
      <c r="C3746" s="17">
        <v>34790</v>
      </c>
      <c r="L3746" s="17"/>
    </row>
    <row r="3747" spans="1:12" x14ac:dyDescent="0.25">
      <c r="A3747" s="16" t="s">
        <v>229</v>
      </c>
      <c r="B3747" s="16">
        <v>58</v>
      </c>
      <c r="C3747" s="17">
        <v>34790</v>
      </c>
      <c r="L3747" s="17"/>
    </row>
    <row r="3748" spans="1:12" x14ac:dyDescent="0.25">
      <c r="A3748" s="16" t="s">
        <v>229</v>
      </c>
      <c r="B3748" s="16">
        <v>176</v>
      </c>
      <c r="C3748" s="17">
        <v>34785</v>
      </c>
      <c r="L3748" s="17"/>
    </row>
    <row r="3749" spans="1:12" x14ac:dyDescent="0.25">
      <c r="A3749" s="16" t="s">
        <v>229</v>
      </c>
      <c r="B3749" s="16">
        <v>32</v>
      </c>
      <c r="C3749" s="17">
        <v>34774</v>
      </c>
      <c r="L3749" s="17"/>
    </row>
    <row r="3750" spans="1:12" x14ac:dyDescent="0.25">
      <c r="A3750" s="16" t="s">
        <v>229</v>
      </c>
      <c r="B3750" s="16">
        <v>42</v>
      </c>
      <c r="C3750" s="17">
        <v>34759</v>
      </c>
      <c r="L3750" s="17"/>
    </row>
    <row r="3751" spans="1:12" x14ac:dyDescent="0.25">
      <c r="A3751" s="16" t="s">
        <v>229</v>
      </c>
      <c r="B3751" s="16">
        <v>45</v>
      </c>
      <c r="C3751" s="17">
        <v>34731</v>
      </c>
      <c r="L3751" s="17"/>
    </row>
    <row r="3752" spans="1:12" x14ac:dyDescent="0.25">
      <c r="A3752" s="16" t="s">
        <v>229</v>
      </c>
      <c r="B3752" s="16">
        <v>42</v>
      </c>
      <c r="C3752" s="17">
        <v>34731</v>
      </c>
      <c r="L3752" s="17"/>
    </row>
    <row r="3753" spans="1:12" x14ac:dyDescent="0.25">
      <c r="A3753" s="16" t="s">
        <v>229</v>
      </c>
      <c r="B3753" s="16">
        <v>60</v>
      </c>
      <c r="C3753" s="17">
        <v>34700</v>
      </c>
      <c r="L3753" s="17"/>
    </row>
    <row r="3754" spans="1:12" x14ac:dyDescent="0.25">
      <c r="A3754" s="16" t="s">
        <v>229</v>
      </c>
      <c r="B3754" s="16">
        <v>65</v>
      </c>
      <c r="C3754" s="17">
        <v>34700</v>
      </c>
      <c r="L3754" s="17"/>
    </row>
    <row r="3755" spans="1:12" x14ac:dyDescent="0.25">
      <c r="A3755" s="16" t="s">
        <v>229</v>
      </c>
      <c r="B3755" s="16">
        <v>76</v>
      </c>
      <c r="C3755" s="17">
        <v>34669</v>
      </c>
      <c r="L3755" s="17"/>
    </row>
    <row r="3756" spans="1:12" x14ac:dyDescent="0.25">
      <c r="A3756" s="16" t="s">
        <v>229</v>
      </c>
      <c r="B3756" s="16">
        <v>46</v>
      </c>
      <c r="C3756" s="17">
        <v>34669</v>
      </c>
      <c r="L3756" s="17"/>
    </row>
    <row r="3757" spans="1:12" x14ac:dyDescent="0.25">
      <c r="A3757" s="16" t="s">
        <v>229</v>
      </c>
      <c r="B3757" s="16">
        <v>42</v>
      </c>
      <c r="C3757" s="17">
        <v>34669</v>
      </c>
      <c r="L3757" s="17"/>
    </row>
    <row r="3758" spans="1:12" x14ac:dyDescent="0.25">
      <c r="A3758" s="16" t="s">
        <v>229</v>
      </c>
      <c r="B3758" s="16">
        <v>40</v>
      </c>
      <c r="C3758" s="17">
        <v>34669</v>
      </c>
      <c r="L3758" s="17"/>
    </row>
    <row r="3759" spans="1:12" x14ac:dyDescent="0.25">
      <c r="A3759" s="16" t="s">
        <v>229</v>
      </c>
      <c r="B3759" s="16">
        <v>64</v>
      </c>
      <c r="C3759" s="17">
        <v>34654</v>
      </c>
      <c r="L3759" s="17"/>
    </row>
    <row r="3760" spans="1:12" x14ac:dyDescent="0.25">
      <c r="A3760" s="16" t="s">
        <v>229</v>
      </c>
      <c r="B3760" s="16">
        <v>46</v>
      </c>
      <c r="C3760" s="17">
        <v>34642</v>
      </c>
      <c r="L3760" s="17"/>
    </row>
    <row r="3761" spans="1:12" x14ac:dyDescent="0.25">
      <c r="A3761" s="16" t="s">
        <v>229</v>
      </c>
      <c r="B3761" s="16">
        <v>62</v>
      </c>
      <c r="C3761" s="17">
        <v>34639</v>
      </c>
      <c r="L3761" s="17"/>
    </row>
    <row r="3762" spans="1:12" x14ac:dyDescent="0.25">
      <c r="A3762" s="16" t="s">
        <v>229</v>
      </c>
      <c r="B3762" s="16">
        <v>46</v>
      </c>
      <c r="C3762" s="17">
        <v>34639</v>
      </c>
      <c r="L3762" s="17"/>
    </row>
    <row r="3763" spans="1:12" x14ac:dyDescent="0.25">
      <c r="A3763" s="16" t="s">
        <v>229</v>
      </c>
      <c r="B3763" s="16">
        <v>64</v>
      </c>
      <c r="C3763" s="17">
        <v>34610</v>
      </c>
      <c r="L3763" s="17"/>
    </row>
    <row r="3764" spans="1:12" x14ac:dyDescent="0.25">
      <c r="A3764" s="16" t="s">
        <v>229</v>
      </c>
      <c r="B3764" s="16">
        <v>55</v>
      </c>
      <c r="C3764" s="17">
        <v>34600</v>
      </c>
      <c r="L3764" s="17"/>
    </row>
    <row r="3765" spans="1:12" x14ac:dyDescent="0.25">
      <c r="A3765" s="16" t="s">
        <v>229</v>
      </c>
      <c r="B3765" s="16">
        <v>68</v>
      </c>
      <c r="C3765" s="17">
        <v>34583</v>
      </c>
      <c r="L3765" s="17"/>
    </row>
    <row r="3766" spans="1:12" x14ac:dyDescent="0.25">
      <c r="A3766" s="16" t="s">
        <v>229</v>
      </c>
      <c r="B3766" s="16">
        <v>51</v>
      </c>
      <c r="C3766" s="17">
        <v>34543</v>
      </c>
      <c r="L3766" s="17"/>
    </row>
    <row r="3767" spans="1:12" x14ac:dyDescent="0.25">
      <c r="A3767" s="16" t="s">
        <v>229</v>
      </c>
      <c r="B3767" s="16">
        <v>46</v>
      </c>
      <c r="C3767" s="17">
        <v>34530</v>
      </c>
      <c r="L3767" s="17"/>
    </row>
    <row r="3768" spans="1:12" x14ac:dyDescent="0.25">
      <c r="A3768" s="16" t="s">
        <v>229</v>
      </c>
      <c r="B3768" s="16">
        <v>60</v>
      </c>
      <c r="C3768" s="17">
        <v>34516</v>
      </c>
      <c r="L3768" s="17"/>
    </row>
    <row r="3769" spans="1:12" x14ac:dyDescent="0.25">
      <c r="A3769" s="16" t="s">
        <v>229</v>
      </c>
      <c r="B3769" s="16">
        <v>67</v>
      </c>
      <c r="C3769" s="17">
        <v>34516</v>
      </c>
      <c r="L3769" s="17"/>
    </row>
    <row r="3770" spans="1:12" x14ac:dyDescent="0.25">
      <c r="A3770" s="16" t="s">
        <v>229</v>
      </c>
      <c r="B3770" s="16">
        <v>43</v>
      </c>
      <c r="C3770" s="17">
        <v>34516</v>
      </c>
      <c r="L3770" s="17"/>
    </row>
    <row r="3771" spans="1:12" x14ac:dyDescent="0.25">
      <c r="A3771" s="16" t="s">
        <v>229</v>
      </c>
      <c r="B3771" s="16">
        <v>71</v>
      </c>
      <c r="C3771" s="17">
        <v>34516</v>
      </c>
      <c r="L3771" s="17"/>
    </row>
    <row r="3772" spans="1:12" x14ac:dyDescent="0.25">
      <c r="A3772" s="16" t="s">
        <v>229</v>
      </c>
      <c r="B3772" s="16">
        <v>61</v>
      </c>
      <c r="C3772" s="17">
        <v>34516</v>
      </c>
      <c r="L3772" s="17"/>
    </row>
    <row r="3773" spans="1:12" x14ac:dyDescent="0.25">
      <c r="A3773" s="16" t="s">
        <v>229</v>
      </c>
      <c r="B3773" s="16">
        <v>90</v>
      </c>
      <c r="C3773" s="17">
        <v>34469</v>
      </c>
      <c r="L3773" s="17"/>
    </row>
    <row r="3774" spans="1:12" x14ac:dyDescent="0.25">
      <c r="A3774" s="16" t="s">
        <v>229</v>
      </c>
      <c r="B3774" s="16">
        <v>46</v>
      </c>
      <c r="C3774" s="17">
        <v>34455</v>
      </c>
      <c r="L3774" s="17"/>
    </row>
    <row r="3775" spans="1:12" x14ac:dyDescent="0.25">
      <c r="A3775" s="16" t="s">
        <v>229</v>
      </c>
      <c r="B3775" s="16">
        <v>98</v>
      </c>
      <c r="C3775" s="17">
        <v>34455</v>
      </c>
      <c r="L3775" s="17"/>
    </row>
    <row r="3776" spans="1:12" x14ac:dyDescent="0.25">
      <c r="A3776" s="16" t="s">
        <v>229</v>
      </c>
      <c r="B3776" s="16">
        <v>66</v>
      </c>
      <c r="C3776" s="17">
        <v>34455</v>
      </c>
      <c r="L3776" s="17"/>
    </row>
    <row r="3777" spans="1:12" x14ac:dyDescent="0.25">
      <c r="A3777" s="16" t="s">
        <v>229</v>
      </c>
      <c r="B3777" s="16">
        <v>62</v>
      </c>
      <c r="C3777" s="17">
        <v>34455</v>
      </c>
      <c r="L3777" s="17"/>
    </row>
    <row r="3778" spans="1:12" x14ac:dyDescent="0.25">
      <c r="A3778" s="16" t="s">
        <v>229</v>
      </c>
      <c r="B3778" s="16">
        <v>38</v>
      </c>
      <c r="C3778" s="17">
        <v>34455</v>
      </c>
      <c r="L3778" s="17"/>
    </row>
    <row r="3779" spans="1:12" x14ac:dyDescent="0.25">
      <c r="A3779" s="16" t="s">
        <v>229</v>
      </c>
      <c r="B3779" s="16">
        <v>45</v>
      </c>
      <c r="C3779" s="17">
        <v>34442</v>
      </c>
      <c r="L3779" s="17"/>
    </row>
    <row r="3780" spans="1:12" x14ac:dyDescent="0.25">
      <c r="A3780" s="16" t="s">
        <v>229</v>
      </c>
      <c r="B3780" s="16">
        <v>60</v>
      </c>
      <c r="C3780" s="17">
        <v>34425</v>
      </c>
      <c r="L3780" s="17"/>
    </row>
    <row r="3781" spans="1:12" x14ac:dyDescent="0.25">
      <c r="A3781" s="16" t="s">
        <v>229</v>
      </c>
      <c r="B3781" s="16">
        <v>42</v>
      </c>
      <c r="C3781" s="17">
        <v>34425</v>
      </c>
      <c r="L3781" s="17"/>
    </row>
    <row r="3782" spans="1:12" x14ac:dyDescent="0.25">
      <c r="A3782" s="16" t="s">
        <v>229</v>
      </c>
      <c r="B3782" s="16">
        <v>70</v>
      </c>
      <c r="C3782" s="17">
        <v>34425</v>
      </c>
      <c r="L3782" s="17"/>
    </row>
    <row r="3783" spans="1:12" x14ac:dyDescent="0.25">
      <c r="A3783" s="16" t="s">
        <v>229</v>
      </c>
      <c r="B3783" s="16">
        <v>56</v>
      </c>
      <c r="C3783" s="17">
        <v>34425</v>
      </c>
      <c r="L3783" s="17"/>
    </row>
    <row r="3784" spans="1:12" x14ac:dyDescent="0.25">
      <c r="A3784" s="16" t="s">
        <v>229</v>
      </c>
      <c r="B3784" s="16">
        <v>90</v>
      </c>
      <c r="C3784" s="17">
        <v>34425</v>
      </c>
      <c r="L3784" s="17"/>
    </row>
    <row r="3785" spans="1:12" x14ac:dyDescent="0.25">
      <c r="A3785" s="16" t="s">
        <v>229</v>
      </c>
      <c r="B3785" s="16">
        <v>146</v>
      </c>
      <c r="C3785" s="17">
        <v>34425</v>
      </c>
      <c r="L3785" s="17"/>
    </row>
    <row r="3786" spans="1:12" x14ac:dyDescent="0.25">
      <c r="A3786" s="16" t="s">
        <v>229</v>
      </c>
      <c r="B3786" s="16">
        <v>46</v>
      </c>
      <c r="C3786" s="17">
        <v>34394</v>
      </c>
      <c r="L3786" s="17"/>
    </row>
    <row r="3787" spans="1:12" x14ac:dyDescent="0.25">
      <c r="A3787" s="16" t="s">
        <v>229</v>
      </c>
      <c r="B3787" s="16">
        <v>67</v>
      </c>
      <c r="C3787" s="17">
        <v>34394</v>
      </c>
      <c r="L3787" s="17"/>
    </row>
    <row r="3788" spans="1:12" x14ac:dyDescent="0.25">
      <c r="A3788" s="16" t="s">
        <v>229</v>
      </c>
      <c r="B3788" s="16">
        <v>74</v>
      </c>
      <c r="C3788" s="17">
        <v>34394</v>
      </c>
      <c r="L3788" s="17"/>
    </row>
    <row r="3789" spans="1:12" x14ac:dyDescent="0.25">
      <c r="A3789" s="16" t="s">
        <v>229</v>
      </c>
      <c r="B3789" s="16">
        <v>82</v>
      </c>
      <c r="C3789" s="17">
        <v>34394</v>
      </c>
      <c r="L3789" s="17"/>
    </row>
    <row r="3790" spans="1:12" x14ac:dyDescent="0.25">
      <c r="A3790" s="16" t="s">
        <v>229</v>
      </c>
      <c r="B3790" s="16">
        <v>64</v>
      </c>
      <c r="C3790" s="17">
        <v>34345</v>
      </c>
      <c r="L3790" s="17"/>
    </row>
    <row r="3791" spans="1:12" x14ac:dyDescent="0.25">
      <c r="A3791" s="16" t="s">
        <v>229</v>
      </c>
      <c r="B3791" s="16">
        <v>81</v>
      </c>
      <c r="C3791" s="17">
        <v>34344</v>
      </c>
      <c r="L3791" s="17"/>
    </row>
    <row r="3792" spans="1:12" x14ac:dyDescent="0.25">
      <c r="A3792" s="16" t="s">
        <v>229</v>
      </c>
      <c r="B3792" s="16">
        <v>46</v>
      </c>
      <c r="C3792" s="17">
        <v>34337</v>
      </c>
      <c r="L3792" s="17"/>
    </row>
    <row r="3793" spans="1:12" x14ac:dyDescent="0.25">
      <c r="A3793" s="16" t="s">
        <v>229</v>
      </c>
      <c r="B3793" s="16">
        <v>89</v>
      </c>
      <c r="C3793" s="17">
        <v>34335</v>
      </c>
      <c r="L3793" s="17"/>
    </row>
    <row r="3794" spans="1:12" x14ac:dyDescent="0.25">
      <c r="A3794" s="16" t="s">
        <v>229</v>
      </c>
      <c r="B3794" s="16">
        <v>82</v>
      </c>
      <c r="C3794" s="17">
        <v>34335</v>
      </c>
      <c r="L3794" s="17"/>
    </row>
    <row r="3795" spans="1:12" x14ac:dyDescent="0.25">
      <c r="A3795" s="16" t="s">
        <v>229</v>
      </c>
      <c r="B3795" s="16">
        <v>57</v>
      </c>
      <c r="C3795" s="17">
        <v>34304</v>
      </c>
      <c r="L3795" s="17"/>
    </row>
    <row r="3796" spans="1:12" x14ac:dyDescent="0.25">
      <c r="A3796" s="16" t="s">
        <v>229</v>
      </c>
      <c r="B3796" s="16">
        <v>90</v>
      </c>
      <c r="C3796" s="17">
        <v>34304</v>
      </c>
      <c r="L3796" s="17"/>
    </row>
    <row r="3797" spans="1:12" x14ac:dyDescent="0.25">
      <c r="A3797" s="16" t="s">
        <v>229</v>
      </c>
      <c r="B3797" s="16">
        <v>90</v>
      </c>
      <c r="C3797" s="17">
        <v>34304</v>
      </c>
      <c r="L3797" s="17"/>
    </row>
    <row r="3798" spans="1:12" x14ac:dyDescent="0.25">
      <c r="A3798" s="16" t="s">
        <v>229</v>
      </c>
      <c r="B3798" s="16">
        <v>46</v>
      </c>
      <c r="C3798" s="17">
        <v>34274</v>
      </c>
      <c r="L3798" s="17"/>
    </row>
    <row r="3799" spans="1:12" x14ac:dyDescent="0.25">
      <c r="A3799" s="16" t="s">
        <v>229</v>
      </c>
      <c r="B3799" s="16">
        <v>131</v>
      </c>
      <c r="C3799" s="17">
        <v>34274</v>
      </c>
      <c r="L3799" s="17"/>
    </row>
    <row r="3800" spans="1:12" x14ac:dyDescent="0.25">
      <c r="A3800" s="16" t="s">
        <v>229</v>
      </c>
      <c r="B3800" s="16">
        <v>71</v>
      </c>
      <c r="C3800" s="17">
        <v>34243</v>
      </c>
      <c r="L3800" s="17"/>
    </row>
    <row r="3801" spans="1:12" x14ac:dyDescent="0.25">
      <c r="A3801" s="16" t="s">
        <v>229</v>
      </c>
      <c r="B3801" s="16">
        <v>90</v>
      </c>
      <c r="C3801" s="17">
        <v>34201</v>
      </c>
      <c r="L3801" s="17"/>
    </row>
    <row r="3802" spans="1:12" x14ac:dyDescent="0.25">
      <c r="A3802" s="16" t="s">
        <v>229</v>
      </c>
      <c r="B3802" s="16">
        <v>58</v>
      </c>
      <c r="C3802" s="17">
        <v>34199</v>
      </c>
      <c r="L3802" s="17"/>
    </row>
    <row r="3803" spans="1:12" x14ac:dyDescent="0.25">
      <c r="A3803" s="16" t="s">
        <v>229</v>
      </c>
      <c r="B3803" s="16">
        <v>70</v>
      </c>
      <c r="C3803" s="17">
        <v>34197</v>
      </c>
      <c r="L3803" s="17"/>
    </row>
    <row r="3804" spans="1:12" x14ac:dyDescent="0.25">
      <c r="A3804" s="16" t="s">
        <v>229</v>
      </c>
      <c r="B3804" s="16">
        <v>22</v>
      </c>
      <c r="C3804" s="17">
        <v>34173</v>
      </c>
      <c r="L3804" s="17"/>
    </row>
    <row r="3805" spans="1:12" x14ac:dyDescent="0.25">
      <c r="A3805" s="16" t="s">
        <v>229</v>
      </c>
      <c r="B3805" s="16">
        <v>44</v>
      </c>
      <c r="C3805" s="17">
        <v>34121</v>
      </c>
      <c r="L3805" s="17"/>
    </row>
    <row r="3806" spans="1:12" x14ac:dyDescent="0.25">
      <c r="A3806" s="16" t="s">
        <v>229</v>
      </c>
      <c r="B3806" s="16">
        <v>72</v>
      </c>
      <c r="C3806" s="17">
        <v>33993</v>
      </c>
      <c r="L3806" s="17"/>
    </row>
    <row r="3807" spans="1:12" x14ac:dyDescent="0.25">
      <c r="A3807" s="16" t="s">
        <v>229</v>
      </c>
      <c r="B3807" s="16">
        <v>104</v>
      </c>
      <c r="C3807" s="17">
        <v>33970</v>
      </c>
      <c r="L3807" s="17"/>
    </row>
    <row r="3808" spans="1:12" x14ac:dyDescent="0.25">
      <c r="A3808" s="16" t="s">
        <v>229</v>
      </c>
      <c r="B3808" s="16">
        <v>68</v>
      </c>
      <c r="C3808" s="17">
        <v>33939</v>
      </c>
      <c r="L3808" s="17"/>
    </row>
    <row r="3809" spans="1:12" x14ac:dyDescent="0.25">
      <c r="A3809" s="16" t="s">
        <v>229</v>
      </c>
      <c r="B3809" s="16">
        <v>46</v>
      </c>
      <c r="C3809" s="17">
        <v>33939</v>
      </c>
      <c r="L3809" s="17"/>
    </row>
    <row r="3810" spans="1:12" x14ac:dyDescent="0.25">
      <c r="A3810" s="16" t="s">
        <v>229</v>
      </c>
      <c r="B3810" s="16">
        <v>77</v>
      </c>
      <c r="C3810" s="17">
        <v>33909</v>
      </c>
      <c r="L3810" s="17"/>
    </row>
    <row r="3811" spans="1:12" x14ac:dyDescent="0.25">
      <c r="A3811" s="16" t="s">
        <v>229</v>
      </c>
      <c r="B3811" s="16">
        <v>71</v>
      </c>
      <c r="C3811" s="17">
        <v>33905</v>
      </c>
      <c r="L3811" s="17"/>
    </row>
    <row r="3812" spans="1:12" x14ac:dyDescent="0.25">
      <c r="A3812" s="16" t="s">
        <v>229</v>
      </c>
      <c r="B3812" s="16">
        <v>51</v>
      </c>
      <c r="C3812" s="17">
        <v>33878</v>
      </c>
      <c r="L3812" s="17"/>
    </row>
    <row r="3813" spans="1:12" x14ac:dyDescent="0.25">
      <c r="A3813" s="16" t="s">
        <v>229</v>
      </c>
      <c r="B3813" s="16">
        <v>39</v>
      </c>
      <c r="C3813" s="17">
        <v>33843</v>
      </c>
      <c r="L3813" s="17"/>
    </row>
    <row r="3814" spans="1:12" x14ac:dyDescent="0.25">
      <c r="A3814" s="16" t="s">
        <v>229</v>
      </c>
      <c r="B3814" s="16">
        <v>62</v>
      </c>
      <c r="C3814" s="17">
        <v>33791</v>
      </c>
      <c r="L3814" s="17"/>
    </row>
    <row r="3815" spans="1:12" x14ac:dyDescent="0.25">
      <c r="A3815" s="16" t="s">
        <v>229</v>
      </c>
      <c r="B3815" s="16">
        <v>68</v>
      </c>
      <c r="C3815" s="17">
        <v>33756</v>
      </c>
      <c r="L3815" s="17"/>
    </row>
    <row r="3816" spans="1:12" x14ac:dyDescent="0.25">
      <c r="A3816" s="16" t="s">
        <v>229</v>
      </c>
      <c r="B3816" s="16">
        <v>46</v>
      </c>
      <c r="C3816" s="17">
        <v>33703</v>
      </c>
      <c r="L3816" s="17"/>
    </row>
    <row r="3817" spans="1:12" x14ac:dyDescent="0.25">
      <c r="A3817" s="16" t="s">
        <v>229</v>
      </c>
      <c r="B3817" s="16">
        <v>190</v>
      </c>
      <c r="C3817" s="17">
        <v>33655</v>
      </c>
      <c r="L3817" s="17"/>
    </row>
    <row r="3818" spans="1:12" x14ac:dyDescent="0.25">
      <c r="A3818" s="16" t="s">
        <v>229</v>
      </c>
      <c r="B3818" s="16">
        <v>94</v>
      </c>
      <c r="C3818" s="17">
        <v>33635</v>
      </c>
      <c r="L3818" s="17"/>
    </row>
    <row r="3819" spans="1:12" x14ac:dyDescent="0.25">
      <c r="A3819" s="16" t="s">
        <v>229</v>
      </c>
      <c r="B3819" s="16">
        <v>54</v>
      </c>
      <c r="C3819" s="17">
        <v>33542</v>
      </c>
      <c r="L3819" s="17"/>
    </row>
    <row r="3820" spans="1:12" x14ac:dyDescent="0.25">
      <c r="A3820" s="16" t="s">
        <v>229</v>
      </c>
      <c r="B3820" s="16">
        <v>28</v>
      </c>
      <c r="C3820" s="17">
        <v>33470</v>
      </c>
      <c r="L3820" s="17"/>
    </row>
    <row r="3821" spans="1:12" x14ac:dyDescent="0.25">
      <c r="A3821" s="16" t="s">
        <v>229</v>
      </c>
      <c r="B3821" s="16">
        <v>106</v>
      </c>
      <c r="C3821" s="17">
        <v>33455</v>
      </c>
      <c r="L3821" s="17"/>
    </row>
    <row r="3822" spans="1:12" x14ac:dyDescent="0.25">
      <c r="A3822" s="16" t="s">
        <v>229</v>
      </c>
      <c r="B3822" s="16">
        <v>91</v>
      </c>
      <c r="C3822" s="17">
        <v>33420</v>
      </c>
      <c r="L3822" s="17"/>
    </row>
    <row r="3823" spans="1:12" x14ac:dyDescent="0.25">
      <c r="A3823" s="16" t="s">
        <v>229</v>
      </c>
      <c r="B3823" s="16">
        <v>125</v>
      </c>
      <c r="C3823" s="17">
        <v>33420</v>
      </c>
      <c r="L3823" s="17"/>
    </row>
    <row r="3824" spans="1:12" x14ac:dyDescent="0.25">
      <c r="A3824" s="16" t="s">
        <v>229</v>
      </c>
      <c r="B3824" s="16">
        <v>70</v>
      </c>
      <c r="C3824" s="17">
        <v>33283</v>
      </c>
      <c r="L3824" s="17"/>
    </row>
    <row r="3825" spans="1:12" x14ac:dyDescent="0.25">
      <c r="A3825" s="16" t="s">
        <v>229</v>
      </c>
      <c r="B3825" s="16">
        <v>69</v>
      </c>
      <c r="C3825" s="17">
        <v>33150</v>
      </c>
      <c r="L3825" s="17"/>
    </row>
    <row r="3826" spans="1:12" x14ac:dyDescent="0.25">
      <c r="A3826" s="16" t="s">
        <v>229</v>
      </c>
      <c r="B3826" s="16">
        <v>65</v>
      </c>
      <c r="C3826" s="17">
        <v>33071</v>
      </c>
      <c r="L3826" s="17"/>
    </row>
    <row r="3827" spans="1:12" x14ac:dyDescent="0.25">
      <c r="A3827" s="16" t="s">
        <v>229</v>
      </c>
      <c r="B3827" s="16">
        <v>74</v>
      </c>
      <c r="C3827" s="17">
        <v>32994</v>
      </c>
      <c r="L3827" s="17"/>
    </row>
    <row r="3828" spans="1:12" x14ac:dyDescent="0.25">
      <c r="A3828" s="16" t="s">
        <v>229</v>
      </c>
      <c r="B3828" s="16">
        <v>43</v>
      </c>
      <c r="C3828" s="17">
        <v>32771</v>
      </c>
      <c r="L3828" s="17"/>
    </row>
    <row r="3829" spans="1:12" x14ac:dyDescent="0.25">
      <c r="A3829" s="16" t="s">
        <v>229</v>
      </c>
      <c r="B3829" s="16">
        <v>70</v>
      </c>
      <c r="C3829" s="17">
        <v>32597</v>
      </c>
      <c r="L3829" s="17"/>
    </row>
    <row r="3830" spans="1:12" x14ac:dyDescent="0.25">
      <c r="A3830" s="16" t="s">
        <v>229</v>
      </c>
      <c r="B3830" s="16">
        <v>126</v>
      </c>
      <c r="C3830" s="17">
        <v>32592</v>
      </c>
      <c r="L3830" s="17"/>
    </row>
    <row r="3831" spans="1:12" x14ac:dyDescent="0.25">
      <c r="A3831" s="16" t="s">
        <v>229</v>
      </c>
      <c r="B3831" s="16">
        <v>57</v>
      </c>
      <c r="C3831" s="17">
        <v>32561</v>
      </c>
      <c r="L3831" s="17"/>
    </row>
    <row r="3832" spans="1:12" x14ac:dyDescent="0.25">
      <c r="A3832" s="16" t="s">
        <v>229</v>
      </c>
      <c r="B3832" s="16">
        <v>49</v>
      </c>
      <c r="C3832" s="17">
        <v>32524</v>
      </c>
      <c r="L3832" s="17"/>
    </row>
    <row r="3833" spans="1:12" x14ac:dyDescent="0.25">
      <c r="A3833" s="16" t="s">
        <v>229</v>
      </c>
      <c r="B3833" s="16">
        <v>135</v>
      </c>
      <c r="C3833" s="17">
        <v>32509</v>
      </c>
      <c r="L3833" s="17"/>
    </row>
    <row r="3834" spans="1:12" x14ac:dyDescent="0.25">
      <c r="A3834" s="16" t="s">
        <v>229</v>
      </c>
      <c r="B3834" s="16">
        <v>58</v>
      </c>
      <c r="C3834" s="17">
        <v>32477</v>
      </c>
      <c r="L3834" s="17"/>
    </row>
    <row r="3835" spans="1:12" x14ac:dyDescent="0.25">
      <c r="A3835" s="16" t="s">
        <v>229</v>
      </c>
      <c r="B3835" s="16">
        <v>60</v>
      </c>
      <c r="C3835" s="17">
        <v>32475</v>
      </c>
      <c r="L3835" s="17"/>
    </row>
    <row r="3836" spans="1:12" x14ac:dyDescent="0.25">
      <c r="A3836" s="16" t="s">
        <v>229</v>
      </c>
      <c r="B3836" s="16">
        <v>40</v>
      </c>
      <c r="C3836" s="17">
        <v>31716</v>
      </c>
      <c r="L3836" s="17"/>
    </row>
    <row r="3837" spans="1:12" x14ac:dyDescent="0.25">
      <c r="A3837" s="16" t="s">
        <v>229</v>
      </c>
      <c r="B3837" s="16">
        <v>16</v>
      </c>
      <c r="C3837" s="17">
        <v>31520</v>
      </c>
      <c r="L3837" s="17"/>
    </row>
    <row r="3838" spans="1:12" x14ac:dyDescent="0.25">
      <c r="A3838" s="16" t="s">
        <v>229</v>
      </c>
      <c r="B3838" s="16">
        <v>22</v>
      </c>
      <c r="C3838" s="17">
        <v>31448</v>
      </c>
      <c r="L3838" s="17"/>
    </row>
    <row r="3839" spans="1:12" x14ac:dyDescent="0.25">
      <c r="A3839" s="16" t="s">
        <v>229</v>
      </c>
      <c r="B3839" s="16">
        <v>88</v>
      </c>
      <c r="C3839" s="17">
        <v>30651</v>
      </c>
      <c r="L3839" s="17"/>
    </row>
    <row r="3840" spans="1:12" x14ac:dyDescent="0.25">
      <c r="A3840" s="16" t="s">
        <v>229</v>
      </c>
      <c r="B3840" s="16">
        <v>29</v>
      </c>
      <c r="C3840" s="17">
        <v>30649</v>
      </c>
      <c r="L3840" s="17"/>
    </row>
    <row r="3841" spans="1:12" x14ac:dyDescent="0.25">
      <c r="A3841" s="16" t="s">
        <v>229</v>
      </c>
      <c r="B3841" s="16">
        <v>702</v>
      </c>
      <c r="C3841" s="17">
        <v>29860</v>
      </c>
      <c r="L3841" s="17"/>
    </row>
    <row r="3842" spans="1:12" x14ac:dyDescent="0.25">
      <c r="A3842" s="16" t="s">
        <v>229</v>
      </c>
      <c r="B3842" s="16">
        <v>70</v>
      </c>
      <c r="C3842" s="17">
        <v>28611</v>
      </c>
      <c r="L3842" s="17"/>
    </row>
    <row r="3843" spans="1:12" x14ac:dyDescent="0.25">
      <c r="A3843" s="16" t="s">
        <v>229</v>
      </c>
      <c r="B3843" s="16">
        <v>160</v>
      </c>
      <c r="C3843" s="17">
        <v>28246</v>
      </c>
      <c r="L3843" s="17"/>
    </row>
    <row r="3844" spans="1:12" x14ac:dyDescent="0.25">
      <c r="A3844" s="16" t="s">
        <v>229</v>
      </c>
      <c r="B3844" s="16">
        <v>60</v>
      </c>
      <c r="C3844" s="17">
        <v>28246</v>
      </c>
      <c r="L3844" s="17"/>
    </row>
    <row r="3845" spans="1:12" x14ac:dyDescent="0.25">
      <c r="A3845" s="16" t="s">
        <v>229</v>
      </c>
      <c r="B3845" s="16">
        <v>64</v>
      </c>
      <c r="C3845" s="17">
        <v>27942</v>
      </c>
      <c r="L3845" s="17"/>
    </row>
    <row r="3846" spans="1:12" x14ac:dyDescent="0.25">
      <c r="A3846" s="16" t="s">
        <v>229</v>
      </c>
      <c r="B3846" s="16">
        <v>39</v>
      </c>
      <c r="C3846" s="17">
        <v>27303</v>
      </c>
      <c r="L3846" s="17"/>
    </row>
    <row r="3847" spans="1:12" x14ac:dyDescent="0.25">
      <c r="A3847" s="16" t="s">
        <v>229</v>
      </c>
      <c r="B3847" s="16">
        <v>85</v>
      </c>
      <c r="C3847" s="17">
        <v>27273</v>
      </c>
      <c r="L3847" s="17"/>
    </row>
    <row r="3848" spans="1:12" x14ac:dyDescent="0.25">
      <c r="A3848" s="16" t="s">
        <v>229</v>
      </c>
      <c r="B3848" s="16">
        <v>52</v>
      </c>
      <c r="C3848" s="17">
        <v>27119</v>
      </c>
      <c r="L3848" s="17"/>
    </row>
    <row r="3849" spans="1:12" x14ac:dyDescent="0.25">
      <c r="A3849" s="16" t="s">
        <v>229</v>
      </c>
      <c r="B3849" s="16">
        <v>79</v>
      </c>
      <c r="C3849" s="17">
        <v>27119</v>
      </c>
      <c r="L3849" s="17"/>
    </row>
    <row r="3850" spans="1:12" x14ac:dyDescent="0.25">
      <c r="A3850" s="16" t="s">
        <v>229</v>
      </c>
      <c r="B3850" s="16">
        <v>80</v>
      </c>
      <c r="C3850" s="17">
        <v>27119</v>
      </c>
      <c r="L3850" s="17"/>
    </row>
    <row r="3851" spans="1:12" x14ac:dyDescent="0.25">
      <c r="A3851" s="16" t="s">
        <v>229</v>
      </c>
      <c r="B3851" s="16">
        <v>40</v>
      </c>
      <c r="C3851" s="17">
        <v>27119</v>
      </c>
      <c r="L3851" s="17"/>
    </row>
    <row r="3852" spans="1:12" x14ac:dyDescent="0.25">
      <c r="A3852" s="16" t="s">
        <v>229</v>
      </c>
      <c r="B3852" s="16">
        <v>99</v>
      </c>
      <c r="C3852" s="17">
        <v>26147</v>
      </c>
      <c r="L3852" s="17"/>
    </row>
    <row r="3853" spans="1:12" x14ac:dyDescent="0.25">
      <c r="A3853" s="16" t="s">
        <v>229</v>
      </c>
      <c r="B3853" s="16">
        <v>80</v>
      </c>
      <c r="C3853" s="17">
        <v>25087</v>
      </c>
      <c r="L3853" s="17"/>
    </row>
    <row r="3854" spans="1:12" x14ac:dyDescent="0.25">
      <c r="A3854" s="16" t="s">
        <v>229</v>
      </c>
      <c r="B3854" s="16">
        <v>72</v>
      </c>
      <c r="C3854" s="17">
        <v>25065</v>
      </c>
      <c r="L3854" s="17"/>
    </row>
    <row r="3855" spans="1:12" x14ac:dyDescent="0.25">
      <c r="A3855" s="16" t="s">
        <v>229</v>
      </c>
      <c r="B3855" s="16">
        <v>210</v>
      </c>
      <c r="C3855" s="17">
        <v>24838</v>
      </c>
      <c r="L3855" s="17"/>
    </row>
    <row r="3856" spans="1:12" x14ac:dyDescent="0.25">
      <c r="A3856" s="16" t="s">
        <v>229</v>
      </c>
      <c r="B3856" s="16">
        <v>137</v>
      </c>
      <c r="C3856" s="17">
        <v>24554</v>
      </c>
      <c r="L3856" s="17"/>
    </row>
    <row r="3857" spans="1:12" x14ac:dyDescent="0.25">
      <c r="A3857" s="16" t="s">
        <v>229</v>
      </c>
      <c r="B3857" s="16">
        <v>97</v>
      </c>
      <c r="C3857" s="17">
        <v>24491</v>
      </c>
      <c r="L3857" s="17"/>
    </row>
    <row r="3858" spans="1:12" x14ac:dyDescent="0.25">
      <c r="A3858" s="16" t="s">
        <v>229</v>
      </c>
      <c r="B3858" s="16">
        <v>105</v>
      </c>
      <c r="C3858" s="17">
        <v>24478</v>
      </c>
      <c r="L3858" s="17"/>
    </row>
    <row r="3859" spans="1:12" x14ac:dyDescent="0.25">
      <c r="A3859" s="16" t="s">
        <v>229</v>
      </c>
      <c r="B3859" s="16">
        <v>53</v>
      </c>
      <c r="C3859" s="17">
        <v>24473</v>
      </c>
      <c r="L3859" s="17"/>
    </row>
    <row r="3860" spans="1:12" x14ac:dyDescent="0.25">
      <c r="A3860" s="16" t="s">
        <v>229</v>
      </c>
      <c r="B3860" s="16">
        <v>105</v>
      </c>
      <c r="C3860" s="17">
        <v>24473</v>
      </c>
      <c r="L3860" s="17"/>
    </row>
    <row r="3861" spans="1:12" x14ac:dyDescent="0.25">
      <c r="A3861" s="16" t="s">
        <v>229</v>
      </c>
      <c r="B3861" s="16">
        <v>72</v>
      </c>
      <c r="C3861" s="17">
        <v>24473</v>
      </c>
      <c r="L3861" s="17"/>
    </row>
    <row r="3862" spans="1:12" x14ac:dyDescent="0.25">
      <c r="A3862" s="16" t="s">
        <v>230</v>
      </c>
      <c r="B3862" s="16">
        <v>52</v>
      </c>
      <c r="C3862" s="17">
        <v>43839</v>
      </c>
      <c r="L3862" s="17"/>
    </row>
    <row r="3863" spans="1:12" x14ac:dyDescent="0.25">
      <c r="A3863" s="16" t="s">
        <v>230</v>
      </c>
      <c r="B3863" s="16">
        <v>99</v>
      </c>
      <c r="C3863" s="17">
        <v>43363</v>
      </c>
      <c r="L3863" s="17"/>
    </row>
    <row r="3864" spans="1:12" x14ac:dyDescent="0.25">
      <c r="A3864" s="16" t="s">
        <v>230</v>
      </c>
      <c r="B3864" s="16">
        <v>34</v>
      </c>
      <c r="C3864" s="17">
        <v>43279</v>
      </c>
      <c r="L3864" s="17"/>
    </row>
    <row r="3865" spans="1:12" x14ac:dyDescent="0.25">
      <c r="A3865" s="16" t="s">
        <v>230</v>
      </c>
      <c r="B3865" s="16">
        <v>99</v>
      </c>
      <c r="C3865" s="17">
        <v>43166</v>
      </c>
      <c r="L3865" s="17"/>
    </row>
    <row r="3866" spans="1:12" x14ac:dyDescent="0.25">
      <c r="A3866" s="16" t="s">
        <v>230</v>
      </c>
      <c r="B3866" s="16">
        <v>60</v>
      </c>
      <c r="C3866" s="17">
        <v>43139</v>
      </c>
      <c r="L3866" s="17"/>
    </row>
    <row r="3867" spans="1:12" x14ac:dyDescent="0.25">
      <c r="A3867" s="16" t="s">
        <v>230</v>
      </c>
      <c r="B3867" s="16">
        <v>34</v>
      </c>
      <c r="C3867" s="17">
        <v>42776</v>
      </c>
      <c r="L3867" s="17"/>
    </row>
    <row r="3868" spans="1:12" x14ac:dyDescent="0.25">
      <c r="A3868" s="16" t="s">
        <v>230</v>
      </c>
      <c r="B3868" s="16">
        <v>48</v>
      </c>
      <c r="C3868" s="17">
        <v>42725</v>
      </c>
      <c r="L3868" s="17"/>
    </row>
    <row r="3869" spans="1:12" x14ac:dyDescent="0.25">
      <c r="A3869" s="16" t="s">
        <v>230</v>
      </c>
      <c r="B3869" s="16">
        <v>35</v>
      </c>
      <c r="C3869" s="17">
        <v>42117</v>
      </c>
      <c r="L3869" s="17"/>
    </row>
    <row r="3870" spans="1:12" x14ac:dyDescent="0.25">
      <c r="A3870" s="16" t="s">
        <v>230</v>
      </c>
      <c r="B3870" s="16">
        <v>30</v>
      </c>
      <c r="C3870" s="17">
        <v>41568</v>
      </c>
      <c r="L3870" s="17"/>
    </row>
    <row r="3871" spans="1:12" x14ac:dyDescent="0.25">
      <c r="A3871" s="16" t="s">
        <v>230</v>
      </c>
      <c r="B3871" s="16">
        <v>88</v>
      </c>
      <c r="C3871" s="17">
        <v>41522</v>
      </c>
      <c r="L3871" s="17"/>
    </row>
    <row r="3872" spans="1:12" x14ac:dyDescent="0.25">
      <c r="A3872" s="16" t="s">
        <v>230</v>
      </c>
      <c r="B3872" s="16">
        <v>30</v>
      </c>
      <c r="C3872" s="17">
        <v>40465</v>
      </c>
      <c r="L3872" s="17"/>
    </row>
    <row r="3873" spans="1:12" x14ac:dyDescent="0.25">
      <c r="A3873" s="16" t="s">
        <v>230</v>
      </c>
      <c r="B3873" s="16">
        <v>41</v>
      </c>
      <c r="C3873" s="17">
        <v>39916</v>
      </c>
      <c r="L3873" s="17"/>
    </row>
    <row r="3874" spans="1:12" x14ac:dyDescent="0.25">
      <c r="A3874" s="16" t="s">
        <v>230</v>
      </c>
      <c r="B3874" s="16">
        <v>120</v>
      </c>
      <c r="C3874" s="17">
        <v>39868</v>
      </c>
      <c r="L3874" s="17"/>
    </row>
    <row r="3875" spans="1:12" x14ac:dyDescent="0.25">
      <c r="A3875" s="16" t="s">
        <v>230</v>
      </c>
      <c r="B3875" s="16">
        <v>80</v>
      </c>
      <c r="C3875" s="17">
        <v>39640</v>
      </c>
      <c r="L3875" s="17"/>
    </row>
    <row r="3876" spans="1:12" x14ac:dyDescent="0.25">
      <c r="A3876" s="16" t="s">
        <v>230</v>
      </c>
      <c r="B3876" s="16">
        <v>66</v>
      </c>
      <c r="C3876" s="17">
        <v>39417</v>
      </c>
      <c r="L3876" s="17"/>
    </row>
    <row r="3877" spans="1:12" x14ac:dyDescent="0.25">
      <c r="A3877" s="16" t="s">
        <v>230</v>
      </c>
      <c r="B3877" s="16">
        <v>66</v>
      </c>
      <c r="C3877" s="17">
        <v>39387</v>
      </c>
      <c r="L3877" s="17"/>
    </row>
    <row r="3878" spans="1:12" x14ac:dyDescent="0.25">
      <c r="A3878" s="16" t="s">
        <v>230</v>
      </c>
      <c r="B3878" s="16">
        <v>122</v>
      </c>
      <c r="C3878" s="17">
        <v>39326</v>
      </c>
      <c r="L3878" s="17"/>
    </row>
    <row r="3879" spans="1:12" x14ac:dyDescent="0.25">
      <c r="A3879" s="16" t="s">
        <v>230</v>
      </c>
      <c r="B3879" s="16">
        <v>30</v>
      </c>
      <c r="C3879" s="17">
        <v>38587</v>
      </c>
      <c r="L3879" s="17"/>
    </row>
    <row r="3880" spans="1:12" x14ac:dyDescent="0.25">
      <c r="A3880" s="16" t="s">
        <v>230</v>
      </c>
      <c r="B3880" s="16">
        <v>45</v>
      </c>
      <c r="C3880" s="17">
        <v>35768</v>
      </c>
      <c r="L3880" s="17"/>
    </row>
    <row r="3881" spans="1:12" x14ac:dyDescent="0.25">
      <c r="A3881" s="16" t="s">
        <v>230</v>
      </c>
      <c r="B3881" s="16">
        <v>121</v>
      </c>
      <c r="C3881" s="17">
        <v>35718</v>
      </c>
      <c r="L3881" s="17"/>
    </row>
    <row r="3882" spans="1:12" x14ac:dyDescent="0.25">
      <c r="A3882" s="16" t="s">
        <v>230</v>
      </c>
      <c r="B3882" s="16">
        <v>124</v>
      </c>
      <c r="C3882" s="17">
        <v>35695</v>
      </c>
      <c r="L3882" s="17"/>
    </row>
    <row r="3883" spans="1:12" x14ac:dyDescent="0.25">
      <c r="A3883" s="16" t="s">
        <v>230</v>
      </c>
      <c r="B3883" s="16">
        <v>139</v>
      </c>
      <c r="C3883" s="17">
        <v>35509</v>
      </c>
      <c r="L3883" s="17"/>
    </row>
    <row r="3884" spans="1:12" x14ac:dyDescent="0.25">
      <c r="A3884" s="16" t="s">
        <v>230</v>
      </c>
      <c r="B3884" s="16">
        <v>120</v>
      </c>
      <c r="C3884" s="17">
        <v>35395</v>
      </c>
      <c r="L3884" s="17"/>
    </row>
    <row r="3885" spans="1:12" x14ac:dyDescent="0.25">
      <c r="A3885" s="16" t="s">
        <v>230</v>
      </c>
      <c r="B3885" s="16">
        <v>120</v>
      </c>
      <c r="C3885" s="17">
        <v>35304</v>
      </c>
      <c r="L3885" s="17"/>
    </row>
    <row r="3886" spans="1:12" x14ac:dyDescent="0.25">
      <c r="A3886" s="16" t="s">
        <v>230</v>
      </c>
      <c r="B3886" s="16">
        <v>63</v>
      </c>
      <c r="C3886" s="17">
        <v>34304</v>
      </c>
      <c r="L3886" s="17"/>
    </row>
    <row r="3887" spans="1:12" x14ac:dyDescent="0.25">
      <c r="A3887" s="16" t="s">
        <v>230</v>
      </c>
      <c r="B3887" s="16">
        <v>20</v>
      </c>
      <c r="C3887" s="17">
        <v>34123</v>
      </c>
      <c r="L3887" s="17"/>
    </row>
    <row r="3888" spans="1:12" x14ac:dyDescent="0.25">
      <c r="A3888" s="16" t="s">
        <v>230</v>
      </c>
      <c r="B3888" s="16">
        <v>116</v>
      </c>
      <c r="C3888" s="17">
        <v>33904</v>
      </c>
      <c r="L3888" s="17"/>
    </row>
    <row r="3889" spans="1:12" x14ac:dyDescent="0.25">
      <c r="A3889" s="16" t="s">
        <v>230</v>
      </c>
      <c r="B3889" s="16">
        <v>29</v>
      </c>
      <c r="C3889" s="17">
        <v>32944</v>
      </c>
      <c r="L3889" s="17"/>
    </row>
    <row r="3890" spans="1:12" x14ac:dyDescent="0.25">
      <c r="A3890" s="16" t="s">
        <v>230</v>
      </c>
      <c r="B3890" s="16">
        <v>66</v>
      </c>
      <c r="C3890" s="17">
        <v>32903</v>
      </c>
      <c r="L3890" s="17"/>
    </row>
    <row r="3891" spans="1:12" x14ac:dyDescent="0.25">
      <c r="A3891" s="16" t="s">
        <v>230</v>
      </c>
      <c r="B3891" s="16">
        <v>116</v>
      </c>
      <c r="C3891" s="17">
        <v>32212</v>
      </c>
      <c r="L3891" s="17"/>
    </row>
    <row r="3892" spans="1:12" x14ac:dyDescent="0.25">
      <c r="A3892" s="16" t="s">
        <v>230</v>
      </c>
      <c r="B3892" s="16">
        <v>119</v>
      </c>
      <c r="C3892" s="17">
        <v>32204</v>
      </c>
      <c r="L3892" s="17"/>
    </row>
    <row r="3893" spans="1:12" x14ac:dyDescent="0.25">
      <c r="A3893" s="16" t="s">
        <v>230</v>
      </c>
      <c r="B3893" s="16">
        <v>127</v>
      </c>
      <c r="C3893" s="17">
        <v>32148</v>
      </c>
      <c r="L3893" s="17"/>
    </row>
    <row r="3894" spans="1:12" x14ac:dyDescent="0.25">
      <c r="A3894" s="16" t="s">
        <v>230</v>
      </c>
      <c r="B3894" s="16">
        <v>43</v>
      </c>
      <c r="C3894" s="17">
        <v>32057</v>
      </c>
      <c r="L3894" s="17"/>
    </row>
    <row r="3895" spans="1:12" x14ac:dyDescent="0.25">
      <c r="A3895" s="16" t="s">
        <v>230</v>
      </c>
      <c r="B3895" s="16">
        <v>120</v>
      </c>
      <c r="C3895" s="17">
        <v>31548</v>
      </c>
      <c r="L3895" s="17"/>
    </row>
    <row r="3896" spans="1:12" x14ac:dyDescent="0.25">
      <c r="A3896" s="16" t="s">
        <v>230</v>
      </c>
      <c r="B3896" s="16">
        <v>38</v>
      </c>
      <c r="C3896" s="17">
        <v>31217</v>
      </c>
      <c r="L3896" s="17"/>
    </row>
    <row r="3897" spans="1:12" x14ac:dyDescent="0.25">
      <c r="A3897" s="16" t="s">
        <v>230</v>
      </c>
      <c r="B3897" s="16">
        <v>40</v>
      </c>
      <c r="C3897" s="17">
        <v>30708</v>
      </c>
      <c r="L3897" s="17"/>
    </row>
    <row r="3898" spans="1:12" x14ac:dyDescent="0.25">
      <c r="A3898" s="16" t="s">
        <v>230</v>
      </c>
      <c r="B3898" s="16">
        <v>120</v>
      </c>
      <c r="C3898" s="17">
        <v>30568</v>
      </c>
      <c r="L3898" s="17"/>
    </row>
    <row r="3899" spans="1:12" x14ac:dyDescent="0.25">
      <c r="A3899" s="16" t="s">
        <v>230</v>
      </c>
      <c r="B3899" s="16">
        <v>32</v>
      </c>
      <c r="C3899" s="17">
        <v>30078</v>
      </c>
      <c r="L3899" s="17"/>
    </row>
    <row r="3900" spans="1:12" x14ac:dyDescent="0.25">
      <c r="A3900" s="16" t="s">
        <v>230</v>
      </c>
      <c r="B3900" s="16">
        <v>70</v>
      </c>
      <c r="C3900" s="17">
        <v>30001</v>
      </c>
      <c r="L3900" s="17"/>
    </row>
    <row r="3901" spans="1:12" x14ac:dyDescent="0.25">
      <c r="A3901" s="16" t="s">
        <v>230</v>
      </c>
      <c r="B3901" s="16">
        <v>113</v>
      </c>
      <c r="C3901" s="17">
        <v>29891</v>
      </c>
      <c r="L3901" s="17"/>
    </row>
    <row r="3902" spans="1:12" x14ac:dyDescent="0.25">
      <c r="A3902" s="16" t="s">
        <v>230</v>
      </c>
      <c r="B3902" s="16">
        <v>109</v>
      </c>
      <c r="C3902" s="17">
        <v>29860</v>
      </c>
      <c r="L3902" s="17"/>
    </row>
    <row r="3903" spans="1:12" x14ac:dyDescent="0.25">
      <c r="A3903" s="16" t="s">
        <v>230</v>
      </c>
      <c r="B3903" s="16">
        <v>57</v>
      </c>
      <c r="C3903" s="17">
        <v>29860</v>
      </c>
      <c r="L3903" s="17"/>
    </row>
    <row r="3904" spans="1:12" x14ac:dyDescent="0.25">
      <c r="A3904" s="16" t="s">
        <v>230</v>
      </c>
      <c r="B3904" s="16">
        <v>98</v>
      </c>
      <c r="C3904" s="17">
        <v>29830</v>
      </c>
      <c r="L3904" s="17"/>
    </row>
    <row r="3905" spans="1:12" x14ac:dyDescent="0.25">
      <c r="A3905" s="16" t="s">
        <v>230</v>
      </c>
      <c r="B3905" s="16">
        <v>57</v>
      </c>
      <c r="C3905" s="17">
        <v>29830</v>
      </c>
      <c r="L3905" s="17"/>
    </row>
    <row r="3906" spans="1:12" x14ac:dyDescent="0.25">
      <c r="A3906" s="16" t="s">
        <v>230</v>
      </c>
      <c r="B3906" s="16">
        <v>127</v>
      </c>
      <c r="C3906" s="17">
        <v>29799</v>
      </c>
      <c r="L3906" s="17"/>
    </row>
    <row r="3907" spans="1:12" x14ac:dyDescent="0.25">
      <c r="A3907" s="16" t="s">
        <v>230</v>
      </c>
      <c r="B3907" s="16">
        <v>49</v>
      </c>
      <c r="C3907" s="17">
        <v>29782</v>
      </c>
      <c r="L3907" s="17"/>
    </row>
    <row r="3908" spans="1:12" x14ac:dyDescent="0.25">
      <c r="A3908" s="16" t="s">
        <v>230</v>
      </c>
      <c r="B3908" s="16">
        <v>65</v>
      </c>
      <c r="C3908" s="17">
        <v>29768</v>
      </c>
      <c r="L3908" s="17"/>
    </row>
    <row r="3909" spans="1:12" x14ac:dyDescent="0.25">
      <c r="A3909" s="16" t="s">
        <v>230</v>
      </c>
      <c r="B3909" s="16">
        <v>148</v>
      </c>
      <c r="C3909" s="17">
        <v>29248</v>
      </c>
      <c r="L3909" s="17"/>
    </row>
    <row r="3910" spans="1:12" x14ac:dyDescent="0.25">
      <c r="A3910" s="16" t="s">
        <v>230</v>
      </c>
      <c r="B3910" s="16">
        <v>60</v>
      </c>
      <c r="C3910" s="17">
        <v>29221</v>
      </c>
      <c r="L3910" s="17"/>
    </row>
    <row r="3911" spans="1:12" x14ac:dyDescent="0.25">
      <c r="A3911" s="16" t="s">
        <v>230</v>
      </c>
      <c r="B3911" s="16">
        <v>68</v>
      </c>
      <c r="C3911" s="17">
        <v>29099</v>
      </c>
      <c r="L3911" s="17"/>
    </row>
    <row r="3912" spans="1:12" x14ac:dyDescent="0.25">
      <c r="A3912" s="16" t="s">
        <v>230</v>
      </c>
      <c r="B3912" s="16">
        <v>111</v>
      </c>
      <c r="C3912" s="17">
        <v>28976</v>
      </c>
      <c r="L3912" s="17"/>
    </row>
    <row r="3913" spans="1:12" x14ac:dyDescent="0.25">
      <c r="A3913" s="16" t="s">
        <v>230</v>
      </c>
      <c r="B3913" s="16">
        <v>74</v>
      </c>
      <c r="C3913" s="17">
        <v>28915</v>
      </c>
      <c r="L3913" s="17"/>
    </row>
    <row r="3914" spans="1:12" x14ac:dyDescent="0.25">
      <c r="A3914" s="16" t="s">
        <v>230</v>
      </c>
      <c r="B3914" s="16">
        <v>68</v>
      </c>
      <c r="C3914" s="17">
        <v>28887</v>
      </c>
      <c r="L3914" s="17"/>
    </row>
    <row r="3915" spans="1:12" x14ac:dyDescent="0.25">
      <c r="A3915" s="16" t="s">
        <v>230</v>
      </c>
      <c r="B3915" s="16">
        <v>112</v>
      </c>
      <c r="C3915" s="17">
        <v>28856</v>
      </c>
      <c r="L3915" s="17"/>
    </row>
    <row r="3916" spans="1:12" x14ac:dyDescent="0.25">
      <c r="A3916" s="16" t="s">
        <v>230</v>
      </c>
      <c r="B3916" s="16">
        <v>86</v>
      </c>
      <c r="C3916" s="17">
        <v>28491</v>
      </c>
      <c r="L3916" s="17"/>
    </row>
    <row r="3917" spans="1:12" x14ac:dyDescent="0.25">
      <c r="A3917" s="16" t="s">
        <v>230</v>
      </c>
      <c r="B3917" s="16">
        <v>117</v>
      </c>
      <c r="C3917" s="17">
        <v>28491</v>
      </c>
      <c r="L3917" s="17"/>
    </row>
    <row r="3918" spans="1:12" x14ac:dyDescent="0.25">
      <c r="A3918" s="16" t="s">
        <v>230</v>
      </c>
      <c r="B3918" s="16">
        <v>80</v>
      </c>
      <c r="C3918" s="17">
        <v>28307</v>
      </c>
      <c r="L3918" s="17"/>
    </row>
    <row r="3919" spans="1:12" x14ac:dyDescent="0.25">
      <c r="A3919" s="16" t="s">
        <v>230</v>
      </c>
      <c r="B3919" s="16">
        <v>64</v>
      </c>
      <c r="C3919" s="17">
        <v>28277</v>
      </c>
      <c r="L3919" s="17"/>
    </row>
    <row r="3920" spans="1:12" x14ac:dyDescent="0.25">
      <c r="A3920" s="16" t="s">
        <v>230</v>
      </c>
      <c r="B3920" s="16">
        <v>36</v>
      </c>
      <c r="C3920" s="17">
        <v>28246</v>
      </c>
      <c r="L3920" s="17"/>
    </row>
    <row r="3921" spans="1:12" x14ac:dyDescent="0.25">
      <c r="A3921" s="16" t="s">
        <v>230</v>
      </c>
      <c r="B3921" s="16">
        <v>46</v>
      </c>
      <c r="C3921" s="17">
        <v>28095</v>
      </c>
      <c r="L3921" s="17"/>
    </row>
    <row r="3922" spans="1:12" x14ac:dyDescent="0.25">
      <c r="A3922" s="16" t="s">
        <v>230</v>
      </c>
      <c r="B3922" s="16">
        <v>20</v>
      </c>
      <c r="C3922" s="17">
        <v>27881</v>
      </c>
      <c r="L3922" s="17"/>
    </row>
    <row r="3923" spans="1:12" x14ac:dyDescent="0.25">
      <c r="A3923" s="16" t="s">
        <v>230</v>
      </c>
      <c r="B3923" s="16">
        <v>35</v>
      </c>
      <c r="C3923" s="17">
        <v>27668</v>
      </c>
      <c r="L3923" s="17"/>
    </row>
    <row r="3924" spans="1:12" x14ac:dyDescent="0.25">
      <c r="A3924" s="16" t="s">
        <v>230</v>
      </c>
      <c r="B3924" s="16">
        <v>30</v>
      </c>
      <c r="C3924" s="17">
        <v>27627</v>
      </c>
      <c r="L3924" s="17"/>
    </row>
    <row r="3925" spans="1:12" x14ac:dyDescent="0.25">
      <c r="A3925" s="16" t="s">
        <v>230</v>
      </c>
      <c r="B3925" s="16">
        <v>33</v>
      </c>
      <c r="C3925" s="17">
        <v>27607</v>
      </c>
      <c r="L3925" s="17"/>
    </row>
    <row r="3926" spans="1:12" x14ac:dyDescent="0.25">
      <c r="A3926" s="16" t="s">
        <v>230</v>
      </c>
      <c r="B3926" s="16">
        <v>50</v>
      </c>
      <c r="C3926" s="17">
        <v>27303</v>
      </c>
      <c r="L3926" s="17"/>
    </row>
    <row r="3927" spans="1:12" x14ac:dyDescent="0.25">
      <c r="A3927" s="16" t="s">
        <v>230</v>
      </c>
      <c r="B3927" s="16">
        <v>36</v>
      </c>
      <c r="C3927" s="17">
        <v>27211</v>
      </c>
      <c r="L3927" s="17"/>
    </row>
    <row r="3928" spans="1:12" x14ac:dyDescent="0.25">
      <c r="A3928" s="16" t="s">
        <v>230</v>
      </c>
      <c r="B3928" s="16">
        <v>73</v>
      </c>
      <c r="C3928" s="17">
        <v>26846</v>
      </c>
      <c r="L3928" s="17"/>
    </row>
    <row r="3929" spans="1:12" x14ac:dyDescent="0.25">
      <c r="A3929" s="16" t="s">
        <v>230</v>
      </c>
      <c r="B3929" s="16">
        <v>80</v>
      </c>
      <c r="C3929" s="17">
        <v>26830</v>
      </c>
      <c r="L3929" s="17"/>
    </row>
    <row r="3930" spans="1:12" x14ac:dyDescent="0.25">
      <c r="A3930" s="16" t="s">
        <v>230</v>
      </c>
      <c r="B3930" s="16">
        <v>96</v>
      </c>
      <c r="C3930" s="17">
        <v>26543</v>
      </c>
      <c r="L3930" s="17"/>
    </row>
    <row r="3931" spans="1:12" x14ac:dyDescent="0.25">
      <c r="A3931" s="16" t="s">
        <v>230</v>
      </c>
      <c r="B3931" s="16">
        <v>103</v>
      </c>
      <c r="C3931" s="17">
        <v>26420</v>
      </c>
      <c r="L3931" s="17"/>
    </row>
    <row r="3932" spans="1:12" x14ac:dyDescent="0.25">
      <c r="A3932" s="16" t="s">
        <v>230</v>
      </c>
      <c r="B3932" s="16">
        <v>76</v>
      </c>
      <c r="C3932" s="17">
        <v>26299</v>
      </c>
      <c r="L3932" s="17"/>
    </row>
    <row r="3933" spans="1:12" x14ac:dyDescent="0.25">
      <c r="A3933" s="16" t="s">
        <v>230</v>
      </c>
      <c r="B3933" s="16">
        <v>71</v>
      </c>
      <c r="C3933" s="17">
        <v>25689</v>
      </c>
      <c r="L3933" s="17"/>
    </row>
    <row r="3934" spans="1:12" x14ac:dyDescent="0.25">
      <c r="A3934" s="16" t="s">
        <v>230</v>
      </c>
      <c r="B3934" s="16">
        <v>74</v>
      </c>
      <c r="C3934" s="17">
        <v>25689</v>
      </c>
      <c r="L3934" s="17"/>
    </row>
    <row r="3935" spans="1:12" x14ac:dyDescent="0.25">
      <c r="A3935" s="16" t="s">
        <v>230</v>
      </c>
      <c r="B3935" s="16">
        <v>100</v>
      </c>
      <c r="C3935" s="17">
        <v>25689</v>
      </c>
      <c r="L3935" s="17"/>
    </row>
    <row r="3936" spans="1:12" x14ac:dyDescent="0.25">
      <c r="A3936" s="16" t="s">
        <v>230</v>
      </c>
      <c r="B3936" s="16">
        <v>60</v>
      </c>
      <c r="C3936" s="17">
        <v>25526</v>
      </c>
      <c r="L3936" s="17"/>
    </row>
    <row r="3937" spans="1:12" x14ac:dyDescent="0.25">
      <c r="A3937" s="16" t="s">
        <v>230</v>
      </c>
      <c r="B3937" s="16">
        <v>100</v>
      </c>
      <c r="C3937" s="17">
        <v>24819</v>
      </c>
      <c r="L3937" s="17"/>
    </row>
    <row r="3938" spans="1:12" x14ac:dyDescent="0.25">
      <c r="A3938" s="16" t="s">
        <v>230</v>
      </c>
      <c r="B3938" s="16">
        <v>153</v>
      </c>
      <c r="C3938" s="17">
        <v>24668</v>
      </c>
      <c r="L3938" s="17"/>
    </row>
    <row r="3939" spans="1:12" x14ac:dyDescent="0.25">
      <c r="A3939" s="16" t="s">
        <v>230</v>
      </c>
      <c r="B3939" s="16">
        <v>113</v>
      </c>
      <c r="C3939" s="17">
        <v>24473</v>
      </c>
      <c r="L3939" s="17"/>
    </row>
    <row r="3940" spans="1:12" x14ac:dyDescent="0.25">
      <c r="A3940" s="16" t="s">
        <v>230</v>
      </c>
      <c r="B3940" s="16">
        <v>38</v>
      </c>
      <c r="C3940" s="17">
        <v>24473</v>
      </c>
      <c r="L3940" s="17"/>
    </row>
    <row r="3941" spans="1:12" x14ac:dyDescent="0.25">
      <c r="A3941" s="16" t="s">
        <v>230</v>
      </c>
      <c r="B3941" s="16">
        <v>28</v>
      </c>
      <c r="C3941" s="17">
        <v>24473</v>
      </c>
      <c r="L3941" s="17"/>
    </row>
    <row r="3942" spans="1:12" x14ac:dyDescent="0.25">
      <c r="A3942" s="16" t="s">
        <v>230</v>
      </c>
      <c r="B3942" s="16">
        <v>70</v>
      </c>
      <c r="C3942" s="17">
        <v>24473</v>
      </c>
      <c r="L3942" s="17"/>
    </row>
    <row r="3943" spans="1:12" x14ac:dyDescent="0.25">
      <c r="A3943" s="16" t="s">
        <v>230</v>
      </c>
      <c r="B3943" s="16">
        <v>88</v>
      </c>
      <c r="C3943" s="17">
        <v>24473</v>
      </c>
      <c r="L3943" s="17"/>
    </row>
    <row r="3944" spans="1:12" x14ac:dyDescent="0.25">
      <c r="A3944" s="16" t="s">
        <v>231</v>
      </c>
      <c r="B3944" s="16">
        <v>39</v>
      </c>
      <c r="C3944" s="17">
        <v>43677</v>
      </c>
      <c r="L3944" s="17"/>
    </row>
    <row r="3945" spans="1:12" x14ac:dyDescent="0.25">
      <c r="A3945" s="16" t="s">
        <v>231</v>
      </c>
      <c r="B3945" s="16">
        <v>59</v>
      </c>
      <c r="C3945" s="17">
        <v>43584</v>
      </c>
      <c r="L3945" s="17"/>
    </row>
    <row r="3946" spans="1:12" x14ac:dyDescent="0.25">
      <c r="A3946" s="16" t="s">
        <v>231</v>
      </c>
      <c r="B3946" s="16">
        <v>132</v>
      </c>
      <c r="C3946" s="17">
        <v>43504</v>
      </c>
      <c r="L3946" s="17"/>
    </row>
    <row r="3947" spans="1:12" x14ac:dyDescent="0.25">
      <c r="A3947" s="16" t="s">
        <v>231</v>
      </c>
      <c r="B3947" s="16">
        <v>101</v>
      </c>
      <c r="C3947" s="17">
        <v>43441</v>
      </c>
      <c r="L3947" s="17"/>
    </row>
    <row r="3948" spans="1:12" x14ac:dyDescent="0.25">
      <c r="A3948" s="16" t="s">
        <v>231</v>
      </c>
      <c r="B3948" s="16">
        <v>71</v>
      </c>
      <c r="C3948" s="17">
        <v>43418</v>
      </c>
      <c r="L3948" s="17"/>
    </row>
    <row r="3949" spans="1:12" x14ac:dyDescent="0.25">
      <c r="A3949" s="16" t="s">
        <v>231</v>
      </c>
      <c r="B3949" s="16">
        <v>170</v>
      </c>
      <c r="C3949" s="17">
        <v>43342</v>
      </c>
      <c r="L3949" s="17"/>
    </row>
    <row r="3950" spans="1:12" x14ac:dyDescent="0.25">
      <c r="A3950" s="16" t="s">
        <v>231</v>
      </c>
      <c r="B3950" s="16">
        <v>76</v>
      </c>
      <c r="C3950" s="17">
        <v>43252</v>
      </c>
      <c r="L3950" s="17"/>
    </row>
    <row r="3951" spans="1:12" x14ac:dyDescent="0.25">
      <c r="A3951" s="16" t="s">
        <v>231</v>
      </c>
      <c r="B3951" s="16">
        <v>18</v>
      </c>
      <c r="C3951" s="17">
        <v>43009</v>
      </c>
      <c r="L3951" s="17"/>
    </row>
    <row r="3952" spans="1:12" x14ac:dyDescent="0.25">
      <c r="A3952" s="16" t="s">
        <v>231</v>
      </c>
      <c r="B3952" s="16">
        <v>50</v>
      </c>
      <c r="C3952" s="17">
        <v>42878</v>
      </c>
      <c r="L3952" s="17"/>
    </row>
    <row r="3953" spans="1:12" x14ac:dyDescent="0.25">
      <c r="A3953" s="16" t="s">
        <v>231</v>
      </c>
      <c r="B3953" s="16">
        <v>20</v>
      </c>
      <c r="C3953" s="17">
        <v>42814</v>
      </c>
      <c r="L3953" s="17"/>
    </row>
    <row r="3954" spans="1:12" x14ac:dyDescent="0.25">
      <c r="A3954" s="16" t="s">
        <v>231</v>
      </c>
      <c r="B3954" s="16">
        <v>120</v>
      </c>
      <c r="C3954" s="17">
        <v>42740</v>
      </c>
      <c r="L3954" s="17"/>
    </row>
    <row r="3955" spans="1:12" x14ac:dyDescent="0.25">
      <c r="A3955" s="16" t="s">
        <v>231</v>
      </c>
      <c r="B3955" s="16">
        <v>120</v>
      </c>
      <c r="C3955" s="17">
        <v>42356</v>
      </c>
      <c r="L3955" s="17"/>
    </row>
    <row r="3956" spans="1:12" x14ac:dyDescent="0.25">
      <c r="A3956" s="16" t="s">
        <v>231</v>
      </c>
      <c r="B3956" s="16">
        <v>68</v>
      </c>
      <c r="C3956" s="17">
        <v>42353</v>
      </c>
      <c r="L3956" s="17"/>
    </row>
    <row r="3957" spans="1:12" x14ac:dyDescent="0.25">
      <c r="A3957" s="16" t="s">
        <v>231</v>
      </c>
      <c r="B3957" s="16">
        <v>70</v>
      </c>
      <c r="C3957" s="17">
        <v>42150</v>
      </c>
      <c r="L3957" s="17"/>
    </row>
    <row r="3958" spans="1:12" x14ac:dyDescent="0.25">
      <c r="A3958" s="16" t="s">
        <v>231</v>
      </c>
      <c r="B3958" s="16">
        <v>50</v>
      </c>
      <c r="C3958" s="17">
        <v>42125</v>
      </c>
      <c r="L3958" s="17"/>
    </row>
    <row r="3959" spans="1:12" x14ac:dyDescent="0.25">
      <c r="A3959" s="16" t="s">
        <v>231</v>
      </c>
      <c r="B3959" s="16">
        <v>60</v>
      </c>
      <c r="C3959" s="17">
        <v>42062</v>
      </c>
      <c r="L3959" s="17"/>
    </row>
    <row r="3960" spans="1:12" x14ac:dyDescent="0.25">
      <c r="A3960" s="16" t="s">
        <v>231</v>
      </c>
      <c r="B3960" s="16">
        <v>55</v>
      </c>
      <c r="C3960" s="17">
        <v>42034</v>
      </c>
      <c r="L3960" s="17"/>
    </row>
    <row r="3961" spans="1:12" x14ac:dyDescent="0.25">
      <c r="A3961" s="16" t="s">
        <v>231</v>
      </c>
      <c r="B3961" s="16">
        <v>96</v>
      </c>
      <c r="C3961" s="17">
        <v>42020</v>
      </c>
      <c r="L3961" s="17"/>
    </row>
    <row r="3962" spans="1:12" x14ac:dyDescent="0.25">
      <c r="A3962" s="16" t="s">
        <v>231</v>
      </c>
      <c r="B3962" s="16">
        <v>23</v>
      </c>
      <c r="C3962" s="17">
        <v>42014</v>
      </c>
      <c r="L3962" s="17"/>
    </row>
    <row r="3963" spans="1:12" x14ac:dyDescent="0.25">
      <c r="A3963" s="16" t="s">
        <v>231</v>
      </c>
      <c r="B3963" s="16">
        <v>120</v>
      </c>
      <c r="C3963" s="17">
        <v>41911</v>
      </c>
      <c r="L3963" s="17"/>
    </row>
    <row r="3964" spans="1:12" x14ac:dyDescent="0.25">
      <c r="A3964" s="16" t="s">
        <v>231</v>
      </c>
      <c r="B3964" s="16">
        <v>75</v>
      </c>
      <c r="C3964" s="17">
        <v>41887</v>
      </c>
      <c r="L3964" s="17"/>
    </row>
    <row r="3965" spans="1:12" x14ac:dyDescent="0.25">
      <c r="A3965" s="16" t="s">
        <v>231</v>
      </c>
      <c r="B3965" s="16">
        <v>168</v>
      </c>
      <c r="C3965" s="17">
        <v>41865</v>
      </c>
      <c r="L3965" s="17"/>
    </row>
    <row r="3966" spans="1:12" x14ac:dyDescent="0.25">
      <c r="A3966" s="16" t="s">
        <v>231</v>
      </c>
      <c r="B3966" s="16">
        <v>99</v>
      </c>
      <c r="C3966" s="17">
        <v>41803</v>
      </c>
      <c r="L3966" s="17"/>
    </row>
    <row r="3967" spans="1:12" x14ac:dyDescent="0.25">
      <c r="A3967" s="16" t="s">
        <v>231</v>
      </c>
      <c r="B3967" s="16">
        <v>46</v>
      </c>
      <c r="C3967" s="17">
        <v>41753</v>
      </c>
      <c r="L3967" s="17"/>
    </row>
    <row r="3968" spans="1:12" x14ac:dyDescent="0.25">
      <c r="A3968" s="16" t="s">
        <v>231</v>
      </c>
      <c r="B3968" s="16">
        <v>138</v>
      </c>
      <c r="C3968" s="17">
        <v>41739</v>
      </c>
      <c r="L3968" s="17"/>
    </row>
    <row r="3969" spans="1:12" x14ac:dyDescent="0.25">
      <c r="A3969" s="16" t="s">
        <v>231</v>
      </c>
      <c r="B3969" s="16">
        <v>43</v>
      </c>
      <c r="C3969" s="17">
        <v>41621</v>
      </c>
      <c r="L3969" s="17"/>
    </row>
    <row r="3970" spans="1:12" x14ac:dyDescent="0.25">
      <c r="A3970" s="16" t="s">
        <v>231</v>
      </c>
      <c r="B3970" s="16">
        <v>36</v>
      </c>
      <c r="C3970" s="17">
        <v>41548</v>
      </c>
      <c r="L3970" s="17"/>
    </row>
    <row r="3971" spans="1:12" x14ac:dyDescent="0.25">
      <c r="A3971" s="16" t="s">
        <v>231</v>
      </c>
      <c r="B3971" s="16">
        <v>70</v>
      </c>
      <c r="C3971" s="17">
        <v>41446</v>
      </c>
      <c r="L3971" s="17"/>
    </row>
    <row r="3972" spans="1:12" x14ac:dyDescent="0.25">
      <c r="A3972" s="16" t="s">
        <v>231</v>
      </c>
      <c r="B3972" s="16">
        <v>200</v>
      </c>
      <c r="C3972" s="17">
        <v>41427</v>
      </c>
      <c r="L3972" s="17"/>
    </row>
    <row r="3973" spans="1:12" x14ac:dyDescent="0.25">
      <c r="A3973" s="16" t="s">
        <v>231</v>
      </c>
      <c r="B3973" s="16">
        <v>75</v>
      </c>
      <c r="C3973" s="17">
        <v>41411</v>
      </c>
      <c r="L3973" s="17"/>
    </row>
    <row r="3974" spans="1:12" x14ac:dyDescent="0.25">
      <c r="A3974" s="16" t="s">
        <v>231</v>
      </c>
      <c r="B3974" s="16">
        <v>115</v>
      </c>
      <c r="C3974" s="17">
        <v>41379</v>
      </c>
      <c r="L3974" s="17"/>
    </row>
    <row r="3975" spans="1:12" x14ac:dyDescent="0.25">
      <c r="A3975" s="16" t="s">
        <v>231</v>
      </c>
      <c r="B3975" s="16">
        <v>55</v>
      </c>
      <c r="C3975" s="17">
        <v>41261</v>
      </c>
      <c r="L3975" s="17"/>
    </row>
    <row r="3976" spans="1:12" x14ac:dyDescent="0.25">
      <c r="A3976" s="16" t="s">
        <v>231</v>
      </c>
      <c r="B3976" s="16">
        <v>37</v>
      </c>
      <c r="C3976" s="17">
        <v>41222</v>
      </c>
      <c r="L3976" s="17"/>
    </row>
    <row r="3977" spans="1:12" x14ac:dyDescent="0.25">
      <c r="A3977" s="16" t="s">
        <v>231</v>
      </c>
      <c r="B3977" s="16">
        <v>204</v>
      </c>
      <c r="C3977" s="17">
        <v>41219</v>
      </c>
      <c r="L3977" s="17"/>
    </row>
    <row r="3978" spans="1:12" x14ac:dyDescent="0.25">
      <c r="A3978" s="16" t="s">
        <v>231</v>
      </c>
      <c r="B3978" s="16">
        <v>84</v>
      </c>
      <c r="C3978" s="17">
        <v>41206</v>
      </c>
      <c r="L3978" s="17"/>
    </row>
    <row r="3979" spans="1:12" x14ac:dyDescent="0.25">
      <c r="A3979" s="16" t="s">
        <v>231</v>
      </c>
      <c r="B3979" s="16">
        <v>47</v>
      </c>
      <c r="C3979" s="17">
        <v>41108</v>
      </c>
      <c r="L3979" s="17"/>
    </row>
    <row r="3980" spans="1:12" x14ac:dyDescent="0.25">
      <c r="A3980" s="16" t="s">
        <v>231</v>
      </c>
      <c r="B3980" s="16">
        <v>100</v>
      </c>
      <c r="C3980" s="17">
        <v>41031</v>
      </c>
      <c r="L3980" s="17"/>
    </row>
    <row r="3981" spans="1:12" x14ac:dyDescent="0.25">
      <c r="A3981" s="16" t="s">
        <v>231</v>
      </c>
      <c r="B3981" s="16">
        <v>64</v>
      </c>
      <c r="C3981" s="17">
        <v>41030</v>
      </c>
      <c r="L3981" s="17"/>
    </row>
    <row r="3982" spans="1:12" x14ac:dyDescent="0.25">
      <c r="A3982" s="16" t="s">
        <v>231</v>
      </c>
      <c r="B3982" s="16">
        <v>35</v>
      </c>
      <c r="C3982" s="17">
        <v>40997</v>
      </c>
      <c r="L3982" s="17"/>
    </row>
    <row r="3983" spans="1:12" x14ac:dyDescent="0.25">
      <c r="A3983" s="16" t="s">
        <v>231</v>
      </c>
      <c r="B3983" s="16">
        <v>115</v>
      </c>
      <c r="C3983" s="17">
        <v>40871</v>
      </c>
      <c r="L3983" s="17"/>
    </row>
    <row r="3984" spans="1:12" x14ac:dyDescent="0.25">
      <c r="A3984" s="16" t="s">
        <v>231</v>
      </c>
      <c r="B3984" s="16">
        <v>74</v>
      </c>
      <c r="C3984" s="17">
        <v>40831</v>
      </c>
      <c r="L3984" s="17"/>
    </row>
    <row r="3985" spans="1:12" x14ac:dyDescent="0.25">
      <c r="A3985" s="16" t="s">
        <v>231</v>
      </c>
      <c r="B3985" s="16">
        <v>64</v>
      </c>
      <c r="C3985" s="17">
        <v>40808</v>
      </c>
      <c r="L3985" s="17"/>
    </row>
    <row r="3986" spans="1:12" x14ac:dyDescent="0.25">
      <c r="A3986" s="16" t="s">
        <v>231</v>
      </c>
      <c r="B3986" s="16">
        <v>60</v>
      </c>
      <c r="C3986" s="17">
        <v>40794</v>
      </c>
      <c r="L3986" s="17"/>
    </row>
    <row r="3987" spans="1:12" x14ac:dyDescent="0.25">
      <c r="A3987" s="16" t="s">
        <v>231</v>
      </c>
      <c r="B3987" s="16">
        <v>49</v>
      </c>
      <c r="C3987" s="17">
        <v>40731</v>
      </c>
      <c r="L3987" s="17"/>
    </row>
    <row r="3988" spans="1:12" x14ac:dyDescent="0.25">
      <c r="A3988" s="16" t="s">
        <v>231</v>
      </c>
      <c r="B3988" s="16">
        <v>49</v>
      </c>
      <c r="C3988" s="17">
        <v>40693</v>
      </c>
      <c r="L3988" s="17"/>
    </row>
    <row r="3989" spans="1:12" x14ac:dyDescent="0.25">
      <c r="A3989" s="16" t="s">
        <v>231</v>
      </c>
      <c r="B3989" s="16">
        <v>80</v>
      </c>
      <c r="C3989" s="17">
        <v>40627</v>
      </c>
      <c r="L3989" s="17"/>
    </row>
    <row r="3990" spans="1:12" x14ac:dyDescent="0.25">
      <c r="A3990" s="16" t="s">
        <v>231</v>
      </c>
      <c r="B3990" s="16">
        <v>150</v>
      </c>
      <c r="C3990" s="17">
        <v>40554</v>
      </c>
      <c r="L3990" s="17"/>
    </row>
    <row r="3991" spans="1:12" x14ac:dyDescent="0.25">
      <c r="A3991" s="16" t="s">
        <v>231</v>
      </c>
      <c r="B3991" s="16">
        <v>37</v>
      </c>
      <c r="C3991" s="17">
        <v>40521</v>
      </c>
      <c r="L3991" s="17"/>
    </row>
    <row r="3992" spans="1:12" x14ac:dyDescent="0.25">
      <c r="A3992" s="16" t="s">
        <v>231</v>
      </c>
      <c r="B3992" s="16">
        <v>70</v>
      </c>
      <c r="C3992" s="17">
        <v>40485</v>
      </c>
      <c r="L3992" s="17"/>
    </row>
    <row r="3993" spans="1:12" x14ac:dyDescent="0.25">
      <c r="A3993" s="16" t="s">
        <v>231</v>
      </c>
      <c r="B3993" s="16">
        <v>50</v>
      </c>
      <c r="C3993" s="17">
        <v>40421</v>
      </c>
      <c r="L3993" s="17"/>
    </row>
    <row r="3994" spans="1:12" x14ac:dyDescent="0.25">
      <c r="A3994" s="16" t="s">
        <v>231</v>
      </c>
      <c r="B3994" s="16">
        <v>99</v>
      </c>
      <c r="C3994" s="17">
        <v>40227</v>
      </c>
      <c r="L3994" s="17"/>
    </row>
    <row r="3995" spans="1:12" x14ac:dyDescent="0.25">
      <c r="A3995" s="16" t="s">
        <v>231</v>
      </c>
      <c r="B3995" s="16">
        <v>57</v>
      </c>
      <c r="C3995" s="17">
        <v>40226</v>
      </c>
      <c r="L3995" s="17"/>
    </row>
    <row r="3996" spans="1:12" x14ac:dyDescent="0.25">
      <c r="A3996" s="16" t="s">
        <v>231</v>
      </c>
      <c r="B3996" s="16">
        <v>92</v>
      </c>
      <c r="C3996" s="17">
        <v>40168</v>
      </c>
      <c r="L3996" s="17"/>
    </row>
    <row r="3997" spans="1:12" x14ac:dyDescent="0.25">
      <c r="A3997" s="16" t="s">
        <v>231</v>
      </c>
      <c r="B3997" s="16">
        <v>84</v>
      </c>
      <c r="C3997" s="17">
        <v>40046</v>
      </c>
      <c r="L3997" s="17"/>
    </row>
    <row r="3998" spans="1:12" x14ac:dyDescent="0.25">
      <c r="A3998" s="16" t="s">
        <v>231</v>
      </c>
      <c r="B3998" s="16">
        <v>142</v>
      </c>
      <c r="C3998" s="17">
        <v>39934</v>
      </c>
      <c r="L3998" s="17"/>
    </row>
    <row r="3999" spans="1:12" x14ac:dyDescent="0.25">
      <c r="A3999" s="16" t="s">
        <v>231</v>
      </c>
      <c r="B3999" s="16">
        <v>63</v>
      </c>
      <c r="C3999" s="17">
        <v>39923</v>
      </c>
      <c r="L3999" s="17"/>
    </row>
    <row r="4000" spans="1:12" x14ac:dyDescent="0.25">
      <c r="A4000" s="16" t="s">
        <v>231</v>
      </c>
      <c r="B4000" s="16">
        <v>259</v>
      </c>
      <c r="C4000" s="17">
        <v>39857</v>
      </c>
      <c r="L4000" s="17"/>
    </row>
    <row r="4001" spans="1:12" x14ac:dyDescent="0.25">
      <c r="A4001" s="16" t="s">
        <v>231</v>
      </c>
      <c r="B4001" s="16">
        <v>144</v>
      </c>
      <c r="C4001" s="17">
        <v>39845</v>
      </c>
      <c r="L4001" s="17"/>
    </row>
    <row r="4002" spans="1:12" x14ac:dyDescent="0.25">
      <c r="A4002" s="16" t="s">
        <v>231</v>
      </c>
      <c r="B4002" s="16">
        <v>14</v>
      </c>
      <c r="C4002" s="17">
        <v>39800</v>
      </c>
      <c r="L4002" s="17"/>
    </row>
    <row r="4003" spans="1:12" x14ac:dyDescent="0.25">
      <c r="A4003" s="16" t="s">
        <v>231</v>
      </c>
      <c r="B4003" s="16">
        <v>86</v>
      </c>
      <c r="C4003" s="17">
        <v>39743</v>
      </c>
      <c r="L4003" s="17"/>
    </row>
    <row r="4004" spans="1:12" x14ac:dyDescent="0.25">
      <c r="A4004" s="16" t="s">
        <v>231</v>
      </c>
      <c r="B4004" s="16">
        <v>60</v>
      </c>
      <c r="C4004" s="17">
        <v>39709</v>
      </c>
      <c r="L4004" s="17"/>
    </row>
    <row r="4005" spans="1:12" x14ac:dyDescent="0.25">
      <c r="A4005" s="16" t="s">
        <v>231</v>
      </c>
      <c r="B4005" s="16">
        <v>56</v>
      </c>
      <c r="C4005" s="17">
        <v>39699</v>
      </c>
      <c r="L4005" s="17"/>
    </row>
    <row r="4006" spans="1:12" x14ac:dyDescent="0.25">
      <c r="A4006" s="16" t="s">
        <v>231</v>
      </c>
      <c r="B4006" s="16">
        <v>58</v>
      </c>
      <c r="C4006" s="17">
        <v>39675</v>
      </c>
      <c r="L4006" s="17"/>
    </row>
    <row r="4007" spans="1:12" x14ac:dyDescent="0.25">
      <c r="A4007" s="16" t="s">
        <v>231</v>
      </c>
      <c r="B4007" s="16">
        <v>35</v>
      </c>
      <c r="C4007" s="17">
        <v>39672</v>
      </c>
      <c r="L4007" s="17"/>
    </row>
    <row r="4008" spans="1:12" x14ac:dyDescent="0.25">
      <c r="A4008" s="16" t="s">
        <v>231</v>
      </c>
      <c r="B4008" s="16">
        <v>74</v>
      </c>
      <c r="C4008" s="17">
        <v>39643</v>
      </c>
      <c r="L4008" s="17"/>
    </row>
    <row r="4009" spans="1:12" x14ac:dyDescent="0.25">
      <c r="A4009" s="16" t="s">
        <v>231</v>
      </c>
      <c r="B4009" s="16">
        <v>120</v>
      </c>
      <c r="C4009" s="17">
        <v>39639</v>
      </c>
      <c r="L4009" s="17"/>
    </row>
    <row r="4010" spans="1:12" x14ac:dyDescent="0.25">
      <c r="A4010" s="16" t="s">
        <v>231</v>
      </c>
      <c r="B4010" s="16">
        <v>93</v>
      </c>
      <c r="C4010" s="17">
        <v>39632</v>
      </c>
      <c r="L4010" s="17"/>
    </row>
    <row r="4011" spans="1:12" x14ac:dyDescent="0.25">
      <c r="A4011" s="16" t="s">
        <v>231</v>
      </c>
      <c r="B4011" s="16">
        <v>108</v>
      </c>
      <c r="C4011" s="17">
        <v>39622</v>
      </c>
      <c r="L4011" s="17"/>
    </row>
    <row r="4012" spans="1:12" x14ac:dyDescent="0.25">
      <c r="A4012" s="16" t="s">
        <v>231</v>
      </c>
      <c r="B4012" s="16">
        <v>67</v>
      </c>
      <c r="C4012" s="17">
        <v>39512</v>
      </c>
      <c r="L4012" s="17"/>
    </row>
    <row r="4013" spans="1:12" x14ac:dyDescent="0.25">
      <c r="A4013" s="16" t="s">
        <v>231</v>
      </c>
      <c r="B4013" s="16">
        <v>45</v>
      </c>
      <c r="C4013" s="17">
        <v>39470</v>
      </c>
      <c r="L4013" s="17"/>
    </row>
    <row r="4014" spans="1:12" x14ac:dyDescent="0.25">
      <c r="A4014" s="16" t="s">
        <v>231</v>
      </c>
      <c r="B4014" s="16">
        <v>20</v>
      </c>
      <c r="C4014" s="17">
        <v>39402</v>
      </c>
      <c r="L4014" s="17"/>
    </row>
    <row r="4015" spans="1:12" x14ac:dyDescent="0.25">
      <c r="A4015" s="16" t="s">
        <v>231</v>
      </c>
      <c r="B4015" s="16">
        <v>60</v>
      </c>
      <c r="C4015" s="17">
        <v>39356</v>
      </c>
      <c r="L4015" s="17"/>
    </row>
    <row r="4016" spans="1:12" x14ac:dyDescent="0.25">
      <c r="A4016" s="16" t="s">
        <v>231</v>
      </c>
      <c r="B4016" s="16">
        <v>69</v>
      </c>
      <c r="C4016" s="17">
        <v>39304</v>
      </c>
      <c r="L4016" s="17"/>
    </row>
    <row r="4017" spans="1:12" x14ac:dyDescent="0.25">
      <c r="A4017" s="16" t="s">
        <v>231</v>
      </c>
      <c r="B4017" s="16">
        <v>83</v>
      </c>
      <c r="C4017" s="17">
        <v>39295</v>
      </c>
      <c r="L4017" s="17"/>
    </row>
    <row r="4018" spans="1:12" x14ac:dyDescent="0.25">
      <c r="A4018" s="16" t="s">
        <v>231</v>
      </c>
      <c r="B4018" s="16">
        <v>53</v>
      </c>
      <c r="C4018" s="17">
        <v>39278</v>
      </c>
      <c r="L4018" s="17"/>
    </row>
    <row r="4019" spans="1:12" x14ac:dyDescent="0.25">
      <c r="A4019" s="16" t="s">
        <v>231</v>
      </c>
      <c r="B4019" s="16">
        <v>101</v>
      </c>
      <c r="C4019" s="17">
        <v>39265</v>
      </c>
      <c r="L4019" s="17"/>
    </row>
    <row r="4020" spans="1:12" x14ac:dyDescent="0.25">
      <c r="A4020" s="16" t="s">
        <v>231</v>
      </c>
      <c r="B4020" s="16">
        <v>46</v>
      </c>
      <c r="C4020" s="17">
        <v>39264</v>
      </c>
      <c r="L4020" s="17"/>
    </row>
    <row r="4021" spans="1:12" x14ac:dyDescent="0.25">
      <c r="A4021" s="16" t="s">
        <v>231</v>
      </c>
      <c r="B4021" s="16">
        <v>120</v>
      </c>
      <c r="C4021" s="17">
        <v>39264</v>
      </c>
      <c r="L4021" s="17"/>
    </row>
    <row r="4022" spans="1:12" x14ac:dyDescent="0.25">
      <c r="A4022" s="16" t="s">
        <v>231</v>
      </c>
      <c r="B4022" s="16">
        <v>54</v>
      </c>
      <c r="C4022" s="17">
        <v>39258</v>
      </c>
      <c r="L4022" s="17"/>
    </row>
    <row r="4023" spans="1:12" x14ac:dyDescent="0.25">
      <c r="A4023" s="16" t="s">
        <v>231</v>
      </c>
      <c r="B4023" s="16">
        <v>46</v>
      </c>
      <c r="C4023" s="17">
        <v>39092</v>
      </c>
      <c r="L4023" s="17"/>
    </row>
    <row r="4024" spans="1:12" x14ac:dyDescent="0.25">
      <c r="A4024" s="16" t="s">
        <v>231</v>
      </c>
      <c r="B4024" s="16">
        <v>130</v>
      </c>
      <c r="C4024" s="17">
        <v>39083</v>
      </c>
      <c r="L4024" s="17"/>
    </row>
    <row r="4025" spans="1:12" x14ac:dyDescent="0.25">
      <c r="A4025" s="16" t="s">
        <v>231</v>
      </c>
      <c r="B4025" s="16">
        <v>50</v>
      </c>
      <c r="C4025" s="17">
        <v>39070</v>
      </c>
      <c r="L4025" s="17"/>
    </row>
    <row r="4026" spans="1:12" x14ac:dyDescent="0.25">
      <c r="A4026" s="16" t="s">
        <v>231</v>
      </c>
      <c r="B4026" s="16">
        <v>47</v>
      </c>
      <c r="C4026" s="17">
        <v>39029</v>
      </c>
      <c r="L4026" s="17"/>
    </row>
    <row r="4027" spans="1:12" x14ac:dyDescent="0.25">
      <c r="A4027" s="16" t="s">
        <v>231</v>
      </c>
      <c r="B4027" s="16">
        <v>49</v>
      </c>
      <c r="C4027" s="17">
        <v>39006</v>
      </c>
      <c r="L4027" s="17"/>
    </row>
    <row r="4028" spans="1:12" x14ac:dyDescent="0.25">
      <c r="A4028" s="16" t="s">
        <v>231</v>
      </c>
      <c r="B4028" s="16">
        <v>56</v>
      </c>
      <c r="C4028" s="17">
        <v>38930</v>
      </c>
      <c r="L4028" s="17"/>
    </row>
    <row r="4029" spans="1:12" x14ac:dyDescent="0.25">
      <c r="A4029" s="16" t="s">
        <v>231</v>
      </c>
      <c r="B4029" s="16">
        <v>6</v>
      </c>
      <c r="C4029" s="17">
        <v>38929</v>
      </c>
      <c r="L4029" s="17"/>
    </row>
    <row r="4030" spans="1:12" x14ac:dyDescent="0.25">
      <c r="A4030" s="16" t="s">
        <v>231</v>
      </c>
      <c r="B4030" s="16">
        <v>58</v>
      </c>
      <c r="C4030" s="17">
        <v>38899</v>
      </c>
      <c r="L4030" s="17"/>
    </row>
    <row r="4031" spans="1:12" x14ac:dyDescent="0.25">
      <c r="A4031" s="16" t="s">
        <v>231</v>
      </c>
      <c r="B4031" s="16">
        <v>117</v>
      </c>
      <c r="C4031" s="17">
        <v>38811</v>
      </c>
      <c r="L4031" s="17"/>
    </row>
    <row r="4032" spans="1:12" x14ac:dyDescent="0.25">
      <c r="A4032" s="16" t="s">
        <v>231</v>
      </c>
      <c r="B4032" s="16">
        <v>42</v>
      </c>
      <c r="C4032" s="17">
        <v>38808</v>
      </c>
      <c r="L4032" s="17"/>
    </row>
    <row r="4033" spans="1:12" x14ac:dyDescent="0.25">
      <c r="A4033" s="16" t="s">
        <v>231</v>
      </c>
      <c r="B4033" s="16">
        <v>98</v>
      </c>
      <c r="C4033" s="17">
        <v>38749</v>
      </c>
      <c r="L4033" s="17"/>
    </row>
    <row r="4034" spans="1:12" x14ac:dyDescent="0.25">
      <c r="A4034" s="16" t="s">
        <v>231</v>
      </c>
      <c r="B4034" s="16">
        <v>71</v>
      </c>
      <c r="C4034" s="17">
        <v>38737</v>
      </c>
      <c r="L4034" s="17"/>
    </row>
    <row r="4035" spans="1:12" x14ac:dyDescent="0.25">
      <c r="A4035" s="16" t="s">
        <v>231</v>
      </c>
      <c r="B4035" s="16">
        <v>73</v>
      </c>
      <c r="C4035" s="17">
        <v>38701</v>
      </c>
      <c r="L4035" s="17"/>
    </row>
    <row r="4036" spans="1:12" x14ac:dyDescent="0.25">
      <c r="A4036" s="16" t="s">
        <v>231</v>
      </c>
      <c r="B4036" s="16">
        <v>94</v>
      </c>
      <c r="C4036" s="17">
        <v>38695</v>
      </c>
      <c r="L4036" s="17"/>
    </row>
    <row r="4037" spans="1:12" x14ac:dyDescent="0.25">
      <c r="A4037" s="16" t="s">
        <v>231</v>
      </c>
      <c r="B4037" s="16">
        <v>55</v>
      </c>
      <c r="C4037" s="17">
        <v>38686</v>
      </c>
      <c r="L4037" s="17"/>
    </row>
    <row r="4038" spans="1:12" x14ac:dyDescent="0.25">
      <c r="A4038" s="16" t="s">
        <v>231</v>
      </c>
      <c r="B4038" s="16">
        <v>197</v>
      </c>
      <c r="C4038" s="17">
        <v>38656</v>
      </c>
      <c r="L4038" s="17"/>
    </row>
    <row r="4039" spans="1:12" x14ac:dyDescent="0.25">
      <c r="A4039" s="16" t="s">
        <v>231</v>
      </c>
      <c r="B4039" s="16">
        <v>49</v>
      </c>
      <c r="C4039" s="17">
        <v>38645</v>
      </c>
      <c r="L4039" s="17"/>
    </row>
    <row r="4040" spans="1:12" x14ac:dyDescent="0.25">
      <c r="A4040" s="16" t="s">
        <v>231</v>
      </c>
      <c r="B4040" s="16">
        <v>29</v>
      </c>
      <c r="C4040" s="17">
        <v>38636</v>
      </c>
      <c r="L4040" s="17"/>
    </row>
    <row r="4041" spans="1:12" x14ac:dyDescent="0.25">
      <c r="A4041" s="16" t="s">
        <v>231</v>
      </c>
      <c r="B4041" s="16">
        <v>123</v>
      </c>
      <c r="C4041" s="17">
        <v>38635</v>
      </c>
      <c r="L4041" s="17"/>
    </row>
    <row r="4042" spans="1:12" x14ac:dyDescent="0.25">
      <c r="A4042" s="16" t="s">
        <v>231</v>
      </c>
      <c r="B4042" s="16">
        <v>126</v>
      </c>
      <c r="C4042" s="17">
        <v>38583</v>
      </c>
      <c r="L4042" s="17"/>
    </row>
    <row r="4043" spans="1:12" x14ac:dyDescent="0.25">
      <c r="A4043" s="16" t="s">
        <v>231</v>
      </c>
      <c r="B4043" s="16">
        <v>83</v>
      </c>
      <c r="C4043" s="17">
        <v>38576</v>
      </c>
      <c r="L4043" s="17"/>
    </row>
    <row r="4044" spans="1:12" x14ac:dyDescent="0.25">
      <c r="A4044" s="16" t="s">
        <v>231</v>
      </c>
      <c r="B4044" s="16">
        <v>71</v>
      </c>
      <c r="C4044" s="17">
        <v>38534</v>
      </c>
      <c r="L4044" s="17"/>
    </row>
    <row r="4045" spans="1:12" x14ac:dyDescent="0.25">
      <c r="A4045" s="16" t="s">
        <v>231</v>
      </c>
      <c r="B4045" s="16">
        <v>80</v>
      </c>
      <c r="C4045" s="17">
        <v>38504</v>
      </c>
      <c r="L4045" s="17"/>
    </row>
    <row r="4046" spans="1:12" x14ac:dyDescent="0.25">
      <c r="A4046" s="16" t="s">
        <v>231</v>
      </c>
      <c r="B4046" s="16">
        <v>62</v>
      </c>
      <c r="C4046" s="17">
        <v>38504</v>
      </c>
      <c r="L4046" s="17"/>
    </row>
    <row r="4047" spans="1:12" x14ac:dyDescent="0.25">
      <c r="A4047" s="16" t="s">
        <v>231</v>
      </c>
      <c r="B4047" s="16">
        <v>99</v>
      </c>
      <c r="C4047" s="17">
        <v>38493</v>
      </c>
      <c r="L4047" s="17"/>
    </row>
    <row r="4048" spans="1:12" x14ac:dyDescent="0.25">
      <c r="A4048" s="16" t="s">
        <v>231</v>
      </c>
      <c r="B4048" s="16">
        <v>74</v>
      </c>
      <c r="C4048" s="17">
        <v>38468</v>
      </c>
      <c r="L4048" s="17"/>
    </row>
    <row r="4049" spans="1:12" x14ac:dyDescent="0.25">
      <c r="A4049" s="16" t="s">
        <v>231</v>
      </c>
      <c r="B4049" s="16">
        <v>51</v>
      </c>
      <c r="C4049" s="17">
        <v>38447</v>
      </c>
      <c r="L4049" s="17"/>
    </row>
    <row r="4050" spans="1:12" x14ac:dyDescent="0.25">
      <c r="A4050" s="16" t="s">
        <v>231</v>
      </c>
      <c r="B4050" s="16">
        <v>57</v>
      </c>
      <c r="C4050" s="17">
        <v>38443</v>
      </c>
      <c r="L4050" s="17"/>
    </row>
    <row r="4051" spans="1:12" x14ac:dyDescent="0.25">
      <c r="A4051" s="16" t="s">
        <v>231</v>
      </c>
      <c r="B4051" s="16">
        <v>125</v>
      </c>
      <c r="C4051" s="17">
        <v>38441</v>
      </c>
      <c r="L4051" s="17"/>
    </row>
    <row r="4052" spans="1:12" x14ac:dyDescent="0.25">
      <c r="A4052" s="16" t="s">
        <v>231</v>
      </c>
      <c r="B4052" s="16">
        <v>142</v>
      </c>
      <c r="C4052" s="17">
        <v>38397</v>
      </c>
      <c r="L4052" s="17"/>
    </row>
    <row r="4053" spans="1:12" x14ac:dyDescent="0.25">
      <c r="A4053" s="16" t="s">
        <v>231</v>
      </c>
      <c r="B4053" s="16">
        <v>134</v>
      </c>
      <c r="C4053" s="17">
        <v>38385</v>
      </c>
      <c r="L4053" s="17"/>
    </row>
    <row r="4054" spans="1:12" x14ac:dyDescent="0.25">
      <c r="A4054" s="16" t="s">
        <v>231</v>
      </c>
      <c r="B4054" s="16">
        <v>122</v>
      </c>
      <c r="C4054" s="17">
        <v>38364</v>
      </c>
      <c r="L4054" s="17"/>
    </row>
    <row r="4055" spans="1:12" x14ac:dyDescent="0.25">
      <c r="A4055" s="16" t="s">
        <v>231</v>
      </c>
      <c r="B4055" s="16">
        <v>99</v>
      </c>
      <c r="C4055" s="17">
        <v>38362</v>
      </c>
      <c r="L4055" s="17"/>
    </row>
    <row r="4056" spans="1:12" x14ac:dyDescent="0.25">
      <c r="A4056" s="16" t="s">
        <v>231</v>
      </c>
      <c r="B4056" s="16">
        <v>86</v>
      </c>
      <c r="C4056" s="17">
        <v>38341</v>
      </c>
      <c r="L4056" s="17"/>
    </row>
    <row r="4057" spans="1:12" x14ac:dyDescent="0.25">
      <c r="A4057" s="16" t="s">
        <v>231</v>
      </c>
      <c r="B4057" s="16">
        <v>80</v>
      </c>
      <c r="C4057" s="17">
        <v>38295</v>
      </c>
      <c r="L4057" s="17"/>
    </row>
    <row r="4058" spans="1:12" x14ac:dyDescent="0.25">
      <c r="A4058" s="16" t="s">
        <v>231</v>
      </c>
      <c r="B4058" s="16">
        <v>106</v>
      </c>
      <c r="C4058" s="17">
        <v>38261</v>
      </c>
      <c r="L4058" s="17"/>
    </row>
    <row r="4059" spans="1:12" x14ac:dyDescent="0.25">
      <c r="A4059" s="16" t="s">
        <v>231</v>
      </c>
      <c r="B4059" s="16">
        <v>72</v>
      </c>
      <c r="C4059" s="17">
        <v>38261</v>
      </c>
      <c r="L4059" s="17"/>
    </row>
    <row r="4060" spans="1:12" x14ac:dyDescent="0.25">
      <c r="A4060" s="16" t="s">
        <v>231</v>
      </c>
      <c r="B4060" s="16">
        <v>107</v>
      </c>
      <c r="C4060" s="17">
        <v>38261</v>
      </c>
      <c r="L4060" s="17"/>
    </row>
    <row r="4061" spans="1:12" x14ac:dyDescent="0.25">
      <c r="A4061" s="16" t="s">
        <v>231</v>
      </c>
      <c r="B4061" s="16">
        <v>54</v>
      </c>
      <c r="C4061" s="17">
        <v>38229</v>
      </c>
      <c r="L4061" s="17"/>
    </row>
    <row r="4062" spans="1:12" x14ac:dyDescent="0.25">
      <c r="A4062" s="16" t="s">
        <v>231</v>
      </c>
      <c r="B4062" s="16">
        <v>66</v>
      </c>
      <c r="C4062" s="17">
        <v>38208</v>
      </c>
      <c r="L4062" s="17"/>
    </row>
    <row r="4063" spans="1:12" x14ac:dyDescent="0.25">
      <c r="A4063" s="16" t="s">
        <v>231</v>
      </c>
      <c r="B4063" s="16">
        <v>82</v>
      </c>
      <c r="C4063" s="17">
        <v>38200</v>
      </c>
      <c r="L4063" s="17"/>
    </row>
    <row r="4064" spans="1:12" x14ac:dyDescent="0.25">
      <c r="A4064" s="16" t="s">
        <v>231</v>
      </c>
      <c r="B4064" s="16">
        <v>156</v>
      </c>
      <c r="C4064" s="17">
        <v>38139</v>
      </c>
      <c r="L4064" s="17"/>
    </row>
    <row r="4065" spans="1:12" x14ac:dyDescent="0.25">
      <c r="A4065" s="16" t="s">
        <v>231</v>
      </c>
      <c r="B4065" s="16">
        <v>62</v>
      </c>
      <c r="C4065" s="17">
        <v>38139</v>
      </c>
      <c r="L4065" s="17"/>
    </row>
    <row r="4066" spans="1:12" x14ac:dyDescent="0.25">
      <c r="A4066" s="16" t="s">
        <v>231</v>
      </c>
      <c r="B4066" s="16">
        <v>76</v>
      </c>
      <c r="C4066" s="17">
        <v>38108</v>
      </c>
      <c r="L4066" s="17"/>
    </row>
    <row r="4067" spans="1:12" x14ac:dyDescent="0.25">
      <c r="A4067" s="16" t="s">
        <v>231</v>
      </c>
      <c r="B4067" s="16">
        <v>175</v>
      </c>
      <c r="C4067" s="17">
        <v>38096</v>
      </c>
      <c r="L4067" s="17"/>
    </row>
    <row r="4068" spans="1:12" x14ac:dyDescent="0.25">
      <c r="A4068" s="16" t="s">
        <v>231</v>
      </c>
      <c r="B4068" s="16">
        <v>55</v>
      </c>
      <c r="C4068" s="17">
        <v>38040</v>
      </c>
      <c r="L4068" s="17"/>
    </row>
    <row r="4069" spans="1:12" x14ac:dyDescent="0.25">
      <c r="A4069" s="16" t="s">
        <v>231</v>
      </c>
      <c r="B4069" s="16">
        <v>57</v>
      </c>
      <c r="C4069" s="17">
        <v>38018</v>
      </c>
      <c r="L4069" s="17"/>
    </row>
    <row r="4070" spans="1:12" x14ac:dyDescent="0.25">
      <c r="A4070" s="16" t="s">
        <v>231</v>
      </c>
      <c r="B4070" s="16">
        <v>51</v>
      </c>
      <c r="C4070" s="17">
        <v>37956</v>
      </c>
      <c r="L4070" s="17"/>
    </row>
    <row r="4071" spans="1:12" x14ac:dyDescent="0.25">
      <c r="A4071" s="16" t="s">
        <v>231</v>
      </c>
      <c r="B4071" s="16">
        <v>59</v>
      </c>
      <c r="C4071" s="17">
        <v>37956</v>
      </c>
      <c r="L4071" s="17"/>
    </row>
    <row r="4072" spans="1:12" x14ac:dyDescent="0.25">
      <c r="A4072" s="16" t="s">
        <v>231</v>
      </c>
      <c r="B4072" s="16">
        <v>129</v>
      </c>
      <c r="C4072" s="17">
        <v>37895</v>
      </c>
      <c r="L4072" s="17"/>
    </row>
    <row r="4073" spans="1:12" x14ac:dyDescent="0.25">
      <c r="A4073" s="16" t="s">
        <v>231</v>
      </c>
      <c r="B4073" s="16">
        <v>71</v>
      </c>
      <c r="C4073" s="17">
        <v>37879</v>
      </c>
      <c r="L4073" s="17"/>
    </row>
    <row r="4074" spans="1:12" x14ac:dyDescent="0.25">
      <c r="A4074" s="16" t="s">
        <v>231</v>
      </c>
      <c r="B4074" s="16">
        <v>84</v>
      </c>
      <c r="C4074" s="17">
        <v>37859</v>
      </c>
      <c r="L4074" s="17"/>
    </row>
    <row r="4075" spans="1:12" x14ac:dyDescent="0.25">
      <c r="A4075" s="16" t="s">
        <v>231</v>
      </c>
      <c r="B4075" s="16">
        <v>35</v>
      </c>
      <c r="C4075" s="17">
        <v>37851</v>
      </c>
      <c r="L4075" s="17"/>
    </row>
    <row r="4076" spans="1:12" x14ac:dyDescent="0.25">
      <c r="A4076" s="16" t="s">
        <v>231</v>
      </c>
      <c r="B4076" s="16">
        <v>76</v>
      </c>
      <c r="C4076" s="17">
        <v>37834</v>
      </c>
      <c r="L4076" s="17"/>
    </row>
    <row r="4077" spans="1:12" x14ac:dyDescent="0.25">
      <c r="A4077" s="16" t="s">
        <v>231</v>
      </c>
      <c r="B4077" s="16">
        <v>73</v>
      </c>
      <c r="C4077" s="17">
        <v>37787</v>
      </c>
      <c r="L4077" s="17"/>
    </row>
    <row r="4078" spans="1:12" x14ac:dyDescent="0.25">
      <c r="A4078" s="16" t="s">
        <v>231</v>
      </c>
      <c r="B4078" s="16">
        <v>75</v>
      </c>
      <c r="C4078" s="17">
        <v>37773</v>
      </c>
      <c r="L4078" s="17"/>
    </row>
    <row r="4079" spans="1:12" x14ac:dyDescent="0.25">
      <c r="A4079" s="16" t="s">
        <v>231</v>
      </c>
      <c r="B4079" s="16">
        <v>96</v>
      </c>
      <c r="C4079" s="17">
        <v>37773</v>
      </c>
      <c r="L4079" s="17"/>
    </row>
    <row r="4080" spans="1:12" x14ac:dyDescent="0.25">
      <c r="A4080" s="16" t="s">
        <v>231</v>
      </c>
      <c r="B4080" s="16">
        <v>100</v>
      </c>
      <c r="C4080" s="17">
        <v>37742</v>
      </c>
      <c r="L4080" s="17"/>
    </row>
    <row r="4081" spans="1:12" x14ac:dyDescent="0.25">
      <c r="A4081" s="16" t="s">
        <v>231</v>
      </c>
      <c r="B4081" s="16">
        <v>90</v>
      </c>
      <c r="C4081" s="17">
        <v>37666</v>
      </c>
      <c r="L4081" s="17"/>
    </row>
    <row r="4082" spans="1:12" x14ac:dyDescent="0.25">
      <c r="A4082" s="16" t="s">
        <v>231</v>
      </c>
      <c r="B4082" s="16">
        <v>91</v>
      </c>
      <c r="C4082" s="17">
        <v>37666</v>
      </c>
      <c r="L4082" s="17"/>
    </row>
    <row r="4083" spans="1:12" x14ac:dyDescent="0.25">
      <c r="A4083" s="16" t="s">
        <v>231</v>
      </c>
      <c r="B4083" s="16">
        <v>120</v>
      </c>
      <c r="C4083" s="17">
        <v>37656</v>
      </c>
      <c r="L4083" s="17"/>
    </row>
    <row r="4084" spans="1:12" x14ac:dyDescent="0.25">
      <c r="A4084" s="16" t="s">
        <v>231</v>
      </c>
      <c r="B4084" s="16">
        <v>47</v>
      </c>
      <c r="C4084" s="17">
        <v>37622</v>
      </c>
      <c r="L4084" s="17"/>
    </row>
    <row r="4085" spans="1:12" x14ac:dyDescent="0.25">
      <c r="A4085" s="16" t="s">
        <v>231</v>
      </c>
      <c r="B4085" s="16">
        <v>98</v>
      </c>
      <c r="C4085" s="17">
        <v>37622</v>
      </c>
      <c r="L4085" s="17"/>
    </row>
    <row r="4086" spans="1:12" x14ac:dyDescent="0.25">
      <c r="A4086" s="16" t="s">
        <v>231</v>
      </c>
      <c r="B4086" s="16">
        <v>120</v>
      </c>
      <c r="C4086" s="17">
        <v>37603</v>
      </c>
      <c r="L4086" s="17"/>
    </row>
    <row r="4087" spans="1:12" x14ac:dyDescent="0.25">
      <c r="A4087" s="16" t="s">
        <v>231</v>
      </c>
      <c r="B4087" s="16">
        <v>63</v>
      </c>
      <c r="C4087" s="17">
        <v>37591</v>
      </c>
      <c r="L4087" s="17"/>
    </row>
    <row r="4088" spans="1:12" x14ac:dyDescent="0.25">
      <c r="A4088" s="16" t="s">
        <v>231</v>
      </c>
      <c r="B4088" s="16">
        <v>109</v>
      </c>
      <c r="C4088" s="17">
        <v>37575</v>
      </c>
      <c r="L4088" s="17"/>
    </row>
    <row r="4089" spans="1:12" x14ac:dyDescent="0.25">
      <c r="A4089" s="16" t="s">
        <v>231</v>
      </c>
      <c r="B4089" s="16">
        <v>159</v>
      </c>
      <c r="C4089" s="17">
        <v>37561</v>
      </c>
      <c r="L4089" s="17"/>
    </row>
    <row r="4090" spans="1:12" x14ac:dyDescent="0.25">
      <c r="A4090" s="16" t="s">
        <v>231</v>
      </c>
      <c r="B4090" s="16">
        <v>105</v>
      </c>
      <c r="C4090" s="17">
        <v>37538</v>
      </c>
      <c r="L4090" s="17"/>
    </row>
    <row r="4091" spans="1:12" x14ac:dyDescent="0.25">
      <c r="A4091" s="16" t="s">
        <v>231</v>
      </c>
      <c r="B4091" s="16">
        <v>92</v>
      </c>
      <c r="C4091" s="17">
        <v>37530</v>
      </c>
      <c r="L4091" s="17"/>
    </row>
    <row r="4092" spans="1:12" x14ac:dyDescent="0.25">
      <c r="A4092" s="16" t="s">
        <v>231</v>
      </c>
      <c r="B4092" s="16">
        <v>98</v>
      </c>
      <c r="C4092" s="17">
        <v>37500</v>
      </c>
      <c r="L4092" s="17"/>
    </row>
    <row r="4093" spans="1:12" x14ac:dyDescent="0.25">
      <c r="A4093" s="16" t="s">
        <v>231</v>
      </c>
      <c r="B4093" s="16">
        <v>76</v>
      </c>
      <c r="C4093" s="17">
        <v>37483</v>
      </c>
      <c r="L4093" s="17"/>
    </row>
    <row r="4094" spans="1:12" x14ac:dyDescent="0.25">
      <c r="A4094" s="16" t="s">
        <v>231</v>
      </c>
      <c r="B4094" s="16">
        <v>71</v>
      </c>
      <c r="C4094" s="17">
        <v>37469</v>
      </c>
      <c r="L4094" s="17"/>
    </row>
    <row r="4095" spans="1:12" x14ac:dyDescent="0.25">
      <c r="A4095" s="16" t="s">
        <v>231</v>
      </c>
      <c r="B4095" s="16">
        <v>73</v>
      </c>
      <c r="C4095" s="17">
        <v>37454</v>
      </c>
      <c r="L4095" s="17"/>
    </row>
    <row r="4096" spans="1:12" x14ac:dyDescent="0.25">
      <c r="A4096" s="16" t="s">
        <v>231</v>
      </c>
      <c r="B4096" s="16">
        <v>188</v>
      </c>
      <c r="C4096" s="17">
        <v>37413</v>
      </c>
      <c r="L4096" s="17"/>
    </row>
    <row r="4097" spans="1:12" x14ac:dyDescent="0.25">
      <c r="A4097" s="16" t="s">
        <v>231</v>
      </c>
      <c r="B4097" s="16">
        <v>53</v>
      </c>
      <c r="C4097" s="17">
        <v>37408</v>
      </c>
      <c r="L4097" s="17"/>
    </row>
    <row r="4098" spans="1:12" x14ac:dyDescent="0.25">
      <c r="A4098" s="16" t="s">
        <v>231</v>
      </c>
      <c r="B4098" s="16">
        <v>37</v>
      </c>
      <c r="C4098" s="17">
        <v>37377</v>
      </c>
      <c r="L4098" s="17"/>
    </row>
    <row r="4099" spans="1:12" x14ac:dyDescent="0.25">
      <c r="A4099" s="16" t="s">
        <v>231</v>
      </c>
      <c r="B4099" s="16">
        <v>144</v>
      </c>
      <c r="C4099" s="17">
        <v>37377</v>
      </c>
      <c r="L4099" s="17"/>
    </row>
    <row r="4100" spans="1:12" x14ac:dyDescent="0.25">
      <c r="A4100" s="16" t="s">
        <v>231</v>
      </c>
      <c r="B4100" s="16">
        <v>171</v>
      </c>
      <c r="C4100" s="17">
        <v>37347</v>
      </c>
      <c r="L4100" s="17"/>
    </row>
    <row r="4101" spans="1:12" x14ac:dyDescent="0.25">
      <c r="A4101" s="16" t="s">
        <v>231</v>
      </c>
      <c r="B4101" s="16">
        <v>99</v>
      </c>
      <c r="C4101" s="17">
        <v>37347</v>
      </c>
      <c r="L4101" s="17"/>
    </row>
    <row r="4102" spans="1:12" x14ac:dyDescent="0.25">
      <c r="A4102" s="16" t="s">
        <v>231</v>
      </c>
      <c r="B4102" s="16">
        <v>74</v>
      </c>
      <c r="C4102" s="17">
        <v>37316</v>
      </c>
      <c r="L4102" s="17"/>
    </row>
    <row r="4103" spans="1:12" x14ac:dyDescent="0.25">
      <c r="A4103" s="16" t="s">
        <v>231</v>
      </c>
      <c r="B4103" s="16">
        <v>106</v>
      </c>
      <c r="C4103" s="17">
        <v>37294</v>
      </c>
      <c r="L4103" s="17"/>
    </row>
    <row r="4104" spans="1:12" x14ac:dyDescent="0.25">
      <c r="A4104" s="16" t="s">
        <v>231</v>
      </c>
      <c r="B4104" s="16">
        <v>72</v>
      </c>
      <c r="C4104" s="17">
        <v>37288</v>
      </c>
      <c r="L4104" s="17"/>
    </row>
    <row r="4105" spans="1:12" x14ac:dyDescent="0.25">
      <c r="A4105" s="16" t="s">
        <v>231</v>
      </c>
      <c r="B4105" s="16">
        <v>115</v>
      </c>
      <c r="C4105" s="17">
        <v>37263</v>
      </c>
      <c r="L4105" s="17"/>
    </row>
    <row r="4106" spans="1:12" x14ac:dyDescent="0.25">
      <c r="A4106" s="16" t="s">
        <v>231</v>
      </c>
      <c r="B4106" s="16">
        <v>156</v>
      </c>
      <c r="C4106" s="17">
        <v>37246</v>
      </c>
      <c r="L4106" s="17"/>
    </row>
    <row r="4107" spans="1:12" x14ac:dyDescent="0.25">
      <c r="A4107" s="16" t="s">
        <v>231</v>
      </c>
      <c r="B4107" s="16">
        <v>34</v>
      </c>
      <c r="C4107" s="17">
        <v>37225</v>
      </c>
      <c r="L4107" s="17"/>
    </row>
    <row r="4108" spans="1:12" x14ac:dyDescent="0.25">
      <c r="A4108" s="16" t="s">
        <v>231</v>
      </c>
      <c r="B4108" s="16">
        <v>60</v>
      </c>
      <c r="C4108" s="17">
        <v>37223</v>
      </c>
      <c r="L4108" s="17"/>
    </row>
    <row r="4109" spans="1:12" x14ac:dyDescent="0.25">
      <c r="A4109" s="16" t="s">
        <v>231</v>
      </c>
      <c r="B4109" s="16">
        <v>97</v>
      </c>
      <c r="C4109" s="17">
        <v>37210</v>
      </c>
      <c r="L4109" s="17"/>
    </row>
    <row r="4110" spans="1:12" x14ac:dyDescent="0.25">
      <c r="A4110" s="16" t="s">
        <v>231</v>
      </c>
      <c r="B4110" s="16">
        <v>72</v>
      </c>
      <c r="C4110" s="17">
        <v>37167</v>
      </c>
      <c r="L4110" s="17"/>
    </row>
    <row r="4111" spans="1:12" x14ac:dyDescent="0.25">
      <c r="A4111" s="16" t="s">
        <v>231</v>
      </c>
      <c r="B4111" s="16">
        <v>75</v>
      </c>
      <c r="C4111" s="17">
        <v>37167</v>
      </c>
      <c r="L4111" s="17"/>
    </row>
    <row r="4112" spans="1:12" x14ac:dyDescent="0.25">
      <c r="A4112" s="16" t="s">
        <v>231</v>
      </c>
      <c r="B4112" s="16">
        <v>99</v>
      </c>
      <c r="C4112" s="17">
        <v>37140</v>
      </c>
      <c r="L4112" s="17"/>
    </row>
    <row r="4113" spans="1:12" x14ac:dyDescent="0.25">
      <c r="A4113" s="16" t="s">
        <v>231</v>
      </c>
      <c r="B4113" s="16">
        <v>84</v>
      </c>
      <c r="C4113" s="17">
        <v>37074</v>
      </c>
      <c r="L4113" s="17"/>
    </row>
    <row r="4114" spans="1:12" x14ac:dyDescent="0.25">
      <c r="A4114" s="16" t="s">
        <v>231</v>
      </c>
      <c r="B4114" s="16">
        <v>83</v>
      </c>
      <c r="C4114" s="17">
        <v>37043</v>
      </c>
      <c r="L4114" s="17"/>
    </row>
    <row r="4115" spans="1:12" x14ac:dyDescent="0.25">
      <c r="A4115" s="16" t="s">
        <v>231</v>
      </c>
      <c r="B4115" s="16">
        <v>70</v>
      </c>
      <c r="C4115" s="17">
        <v>37012</v>
      </c>
      <c r="L4115" s="17"/>
    </row>
    <row r="4116" spans="1:12" x14ac:dyDescent="0.25">
      <c r="A4116" s="16" t="s">
        <v>231</v>
      </c>
      <c r="B4116" s="16">
        <v>195</v>
      </c>
      <c r="C4116" s="17">
        <v>36985</v>
      </c>
      <c r="L4116" s="17"/>
    </row>
    <row r="4117" spans="1:12" x14ac:dyDescent="0.25">
      <c r="A4117" s="16" t="s">
        <v>231</v>
      </c>
      <c r="B4117" s="16">
        <v>218</v>
      </c>
      <c r="C4117" s="17">
        <v>36928</v>
      </c>
      <c r="L4117" s="17"/>
    </row>
    <row r="4118" spans="1:12" x14ac:dyDescent="0.25">
      <c r="A4118" s="16" t="s">
        <v>231</v>
      </c>
      <c r="B4118" s="16">
        <v>99</v>
      </c>
      <c r="C4118" s="17">
        <v>36890</v>
      </c>
      <c r="L4118" s="17"/>
    </row>
    <row r="4119" spans="1:12" x14ac:dyDescent="0.25">
      <c r="A4119" s="16" t="s">
        <v>231</v>
      </c>
      <c r="B4119" s="16">
        <v>110</v>
      </c>
      <c r="C4119" s="17">
        <v>36845</v>
      </c>
      <c r="L4119" s="17"/>
    </row>
    <row r="4120" spans="1:12" x14ac:dyDescent="0.25">
      <c r="A4120" s="16" t="s">
        <v>231</v>
      </c>
      <c r="B4120" s="16">
        <v>104</v>
      </c>
      <c r="C4120" s="17">
        <v>36831</v>
      </c>
      <c r="L4120" s="17"/>
    </row>
    <row r="4121" spans="1:12" x14ac:dyDescent="0.25">
      <c r="A4121" s="16" t="s">
        <v>231</v>
      </c>
      <c r="B4121" s="16">
        <v>73</v>
      </c>
      <c r="C4121" s="17">
        <v>36831</v>
      </c>
      <c r="L4121" s="17"/>
    </row>
    <row r="4122" spans="1:12" x14ac:dyDescent="0.25">
      <c r="A4122" s="16" t="s">
        <v>231</v>
      </c>
      <c r="B4122" s="16">
        <v>249</v>
      </c>
      <c r="C4122" s="17">
        <v>36706</v>
      </c>
      <c r="L4122" s="17"/>
    </row>
    <row r="4123" spans="1:12" x14ac:dyDescent="0.25">
      <c r="A4123" s="16" t="s">
        <v>231</v>
      </c>
      <c r="B4123" s="16">
        <v>142</v>
      </c>
      <c r="C4123" s="17">
        <v>36661</v>
      </c>
      <c r="L4123" s="17"/>
    </row>
    <row r="4124" spans="1:12" x14ac:dyDescent="0.25">
      <c r="A4124" s="16" t="s">
        <v>231</v>
      </c>
      <c r="B4124" s="16">
        <v>75</v>
      </c>
      <c r="C4124" s="17">
        <v>36647</v>
      </c>
      <c r="L4124" s="17"/>
    </row>
    <row r="4125" spans="1:12" x14ac:dyDescent="0.25">
      <c r="A4125" s="16" t="s">
        <v>231</v>
      </c>
      <c r="B4125" s="16">
        <v>118</v>
      </c>
      <c r="C4125" s="17">
        <v>36588</v>
      </c>
      <c r="L4125" s="17"/>
    </row>
    <row r="4126" spans="1:12" x14ac:dyDescent="0.25">
      <c r="A4126" s="16" t="s">
        <v>231</v>
      </c>
      <c r="B4126" s="16">
        <v>86</v>
      </c>
      <c r="C4126" s="17">
        <v>36557</v>
      </c>
      <c r="L4126" s="17"/>
    </row>
    <row r="4127" spans="1:12" x14ac:dyDescent="0.25">
      <c r="A4127" s="16" t="s">
        <v>231</v>
      </c>
      <c r="B4127" s="16">
        <v>93</v>
      </c>
      <c r="C4127" s="17">
        <v>36432</v>
      </c>
      <c r="L4127" s="17"/>
    </row>
    <row r="4128" spans="1:12" x14ac:dyDescent="0.25">
      <c r="A4128" s="16" t="s">
        <v>231</v>
      </c>
      <c r="B4128" s="16">
        <v>55</v>
      </c>
      <c r="C4128" s="17">
        <v>36431</v>
      </c>
      <c r="L4128" s="17"/>
    </row>
    <row r="4129" spans="1:12" x14ac:dyDescent="0.25">
      <c r="A4129" s="16" t="s">
        <v>231</v>
      </c>
      <c r="B4129" s="16">
        <v>50</v>
      </c>
      <c r="C4129" s="17">
        <v>36426</v>
      </c>
      <c r="L4129" s="17"/>
    </row>
    <row r="4130" spans="1:12" x14ac:dyDescent="0.25">
      <c r="A4130" s="16" t="s">
        <v>231</v>
      </c>
      <c r="B4130" s="16">
        <v>210</v>
      </c>
      <c r="C4130" s="17">
        <v>36426</v>
      </c>
      <c r="L4130" s="17"/>
    </row>
    <row r="4131" spans="1:12" x14ac:dyDescent="0.25">
      <c r="A4131" s="16" t="s">
        <v>231</v>
      </c>
      <c r="B4131" s="16">
        <v>109</v>
      </c>
      <c r="C4131" s="17">
        <v>36341</v>
      </c>
      <c r="L4131" s="17"/>
    </row>
    <row r="4132" spans="1:12" x14ac:dyDescent="0.25">
      <c r="A4132" s="16" t="s">
        <v>231</v>
      </c>
      <c r="B4132" s="16">
        <v>68</v>
      </c>
      <c r="C4132" s="17">
        <v>36312</v>
      </c>
      <c r="L4132" s="17"/>
    </row>
    <row r="4133" spans="1:12" x14ac:dyDescent="0.25">
      <c r="A4133" s="16" t="s">
        <v>231</v>
      </c>
      <c r="B4133" s="16">
        <v>16</v>
      </c>
      <c r="C4133" s="17">
        <v>36299</v>
      </c>
      <c r="L4133" s="17"/>
    </row>
    <row r="4134" spans="1:12" x14ac:dyDescent="0.25">
      <c r="A4134" s="16" t="s">
        <v>231</v>
      </c>
      <c r="B4134" s="16">
        <v>108</v>
      </c>
      <c r="C4134" s="17">
        <v>36298</v>
      </c>
      <c r="L4134" s="17"/>
    </row>
    <row r="4135" spans="1:12" x14ac:dyDescent="0.25">
      <c r="A4135" s="16" t="s">
        <v>231</v>
      </c>
      <c r="B4135" s="16">
        <v>102</v>
      </c>
      <c r="C4135" s="17">
        <v>36291</v>
      </c>
      <c r="L4135" s="17"/>
    </row>
    <row r="4136" spans="1:12" x14ac:dyDescent="0.25">
      <c r="A4136" s="16" t="s">
        <v>231</v>
      </c>
      <c r="B4136" s="16">
        <v>158</v>
      </c>
      <c r="C4136" s="17">
        <v>36278</v>
      </c>
      <c r="L4136" s="17"/>
    </row>
    <row r="4137" spans="1:12" x14ac:dyDescent="0.25">
      <c r="A4137" s="16" t="s">
        <v>231</v>
      </c>
      <c r="B4137" s="16">
        <v>94</v>
      </c>
      <c r="C4137" s="17">
        <v>36276</v>
      </c>
      <c r="L4137" s="17"/>
    </row>
    <row r="4138" spans="1:12" x14ac:dyDescent="0.25">
      <c r="A4138" s="16" t="s">
        <v>231</v>
      </c>
      <c r="B4138" s="16">
        <v>73</v>
      </c>
      <c r="C4138" s="17">
        <v>36192</v>
      </c>
      <c r="L4138" s="17"/>
    </row>
    <row r="4139" spans="1:12" x14ac:dyDescent="0.25">
      <c r="A4139" s="16" t="s">
        <v>231</v>
      </c>
      <c r="B4139" s="16">
        <v>248</v>
      </c>
      <c r="C4139" s="17">
        <v>36111</v>
      </c>
      <c r="L4139" s="17"/>
    </row>
    <row r="4140" spans="1:12" x14ac:dyDescent="0.25">
      <c r="A4140" s="16" t="s">
        <v>231</v>
      </c>
      <c r="B4140" s="16">
        <v>131</v>
      </c>
      <c r="C4140" s="17">
        <v>36053</v>
      </c>
      <c r="L4140" s="17"/>
    </row>
    <row r="4141" spans="1:12" x14ac:dyDescent="0.25">
      <c r="A4141" s="16" t="s">
        <v>231</v>
      </c>
      <c r="B4141" s="16">
        <v>147</v>
      </c>
      <c r="C4141" s="17">
        <v>36025</v>
      </c>
      <c r="L4141" s="17"/>
    </row>
    <row r="4142" spans="1:12" x14ac:dyDescent="0.25">
      <c r="A4142" s="16" t="s">
        <v>231</v>
      </c>
      <c r="B4142" s="16">
        <v>150</v>
      </c>
      <c r="C4142" s="17">
        <v>35991</v>
      </c>
      <c r="L4142" s="17"/>
    </row>
    <row r="4143" spans="1:12" x14ac:dyDescent="0.25">
      <c r="A4143" s="16" t="s">
        <v>231</v>
      </c>
      <c r="B4143" s="16">
        <v>200</v>
      </c>
      <c r="C4143" s="17">
        <v>35977</v>
      </c>
      <c r="L4143" s="17"/>
    </row>
    <row r="4144" spans="1:12" x14ac:dyDescent="0.25">
      <c r="A4144" s="16" t="s">
        <v>231</v>
      </c>
      <c r="B4144" s="16">
        <v>43</v>
      </c>
      <c r="C4144" s="17">
        <v>35974</v>
      </c>
      <c r="L4144" s="17"/>
    </row>
    <row r="4145" spans="1:12" x14ac:dyDescent="0.25">
      <c r="A4145" s="16" t="s">
        <v>231</v>
      </c>
      <c r="B4145" s="16">
        <v>30</v>
      </c>
      <c r="C4145" s="17">
        <v>35968</v>
      </c>
      <c r="L4145" s="17"/>
    </row>
    <row r="4146" spans="1:12" x14ac:dyDescent="0.25">
      <c r="A4146" s="16" t="s">
        <v>231</v>
      </c>
      <c r="B4146" s="16">
        <v>232</v>
      </c>
      <c r="C4146" s="17">
        <v>35965</v>
      </c>
      <c r="L4146" s="17"/>
    </row>
    <row r="4147" spans="1:12" x14ac:dyDescent="0.25">
      <c r="A4147" s="16" t="s">
        <v>231</v>
      </c>
      <c r="B4147" s="16">
        <v>240</v>
      </c>
      <c r="C4147" s="17">
        <v>35962</v>
      </c>
      <c r="L4147" s="17"/>
    </row>
    <row r="4148" spans="1:12" x14ac:dyDescent="0.25">
      <c r="A4148" s="16" t="s">
        <v>231</v>
      </c>
      <c r="B4148" s="16">
        <v>84</v>
      </c>
      <c r="C4148" s="17">
        <v>35951</v>
      </c>
      <c r="L4148" s="17"/>
    </row>
    <row r="4149" spans="1:12" x14ac:dyDescent="0.25">
      <c r="A4149" s="16" t="s">
        <v>231</v>
      </c>
      <c r="B4149" s="16">
        <v>50</v>
      </c>
      <c r="C4149" s="17">
        <v>35898</v>
      </c>
      <c r="L4149" s="17"/>
    </row>
    <row r="4150" spans="1:12" x14ac:dyDescent="0.25">
      <c r="A4150" s="16" t="s">
        <v>231</v>
      </c>
      <c r="B4150" s="16">
        <v>157</v>
      </c>
      <c r="C4150" s="17">
        <v>35880</v>
      </c>
      <c r="L4150" s="17"/>
    </row>
    <row r="4151" spans="1:12" x14ac:dyDescent="0.25">
      <c r="A4151" s="16" t="s">
        <v>231</v>
      </c>
      <c r="B4151" s="16">
        <v>200</v>
      </c>
      <c r="C4151" s="17">
        <v>35878</v>
      </c>
      <c r="L4151" s="17"/>
    </row>
    <row r="4152" spans="1:12" x14ac:dyDescent="0.25">
      <c r="A4152" s="16" t="s">
        <v>231</v>
      </c>
      <c r="B4152" s="16">
        <v>214</v>
      </c>
      <c r="C4152" s="17">
        <v>35849</v>
      </c>
      <c r="L4152" s="17"/>
    </row>
    <row r="4153" spans="1:12" x14ac:dyDescent="0.25">
      <c r="A4153" s="16" t="s">
        <v>231</v>
      </c>
      <c r="B4153" s="16">
        <v>106</v>
      </c>
      <c r="C4153" s="17">
        <v>35827</v>
      </c>
      <c r="L4153" s="17"/>
    </row>
    <row r="4154" spans="1:12" x14ac:dyDescent="0.25">
      <c r="A4154" s="16" t="s">
        <v>231</v>
      </c>
      <c r="B4154" s="16">
        <v>51</v>
      </c>
      <c r="C4154" s="17">
        <v>35827</v>
      </c>
      <c r="L4154" s="17"/>
    </row>
    <row r="4155" spans="1:12" x14ac:dyDescent="0.25">
      <c r="A4155" s="16" t="s">
        <v>231</v>
      </c>
      <c r="B4155" s="16">
        <v>90</v>
      </c>
      <c r="C4155" s="17">
        <v>35823</v>
      </c>
      <c r="L4155" s="17"/>
    </row>
    <row r="4156" spans="1:12" x14ac:dyDescent="0.25">
      <c r="A4156" s="16" t="s">
        <v>231</v>
      </c>
      <c r="B4156" s="16">
        <v>229</v>
      </c>
      <c r="C4156" s="17">
        <v>35814</v>
      </c>
      <c r="L4156" s="17"/>
    </row>
    <row r="4157" spans="1:12" x14ac:dyDescent="0.25">
      <c r="A4157" s="16" t="s">
        <v>231</v>
      </c>
      <c r="B4157" s="16">
        <v>60</v>
      </c>
      <c r="C4157" s="17">
        <v>35779</v>
      </c>
      <c r="L4157" s="17"/>
    </row>
    <row r="4158" spans="1:12" x14ac:dyDescent="0.25">
      <c r="A4158" s="16" t="s">
        <v>231</v>
      </c>
      <c r="B4158" s="16">
        <v>91</v>
      </c>
      <c r="C4158" s="17">
        <v>35765</v>
      </c>
      <c r="L4158" s="17"/>
    </row>
    <row r="4159" spans="1:12" x14ac:dyDescent="0.25">
      <c r="A4159" s="16" t="s">
        <v>231</v>
      </c>
      <c r="B4159" s="16">
        <v>79</v>
      </c>
      <c r="C4159" s="17">
        <v>35759</v>
      </c>
      <c r="L4159" s="17"/>
    </row>
    <row r="4160" spans="1:12" x14ac:dyDescent="0.25">
      <c r="A4160" s="16" t="s">
        <v>231</v>
      </c>
      <c r="B4160" s="16">
        <v>15</v>
      </c>
      <c r="C4160" s="17">
        <v>35734</v>
      </c>
      <c r="L4160" s="17"/>
    </row>
    <row r="4161" spans="1:12" x14ac:dyDescent="0.25">
      <c r="A4161" s="16" t="s">
        <v>231</v>
      </c>
      <c r="B4161" s="16">
        <v>87</v>
      </c>
      <c r="C4161" s="17">
        <v>35719</v>
      </c>
      <c r="L4161" s="17"/>
    </row>
    <row r="4162" spans="1:12" x14ac:dyDescent="0.25">
      <c r="A4162" s="16" t="s">
        <v>231</v>
      </c>
      <c r="B4162" s="16">
        <v>198</v>
      </c>
      <c r="C4162" s="17">
        <v>35717</v>
      </c>
      <c r="L4162" s="17"/>
    </row>
    <row r="4163" spans="1:12" x14ac:dyDescent="0.25">
      <c r="A4163" s="16" t="s">
        <v>231</v>
      </c>
      <c r="B4163" s="16">
        <v>95</v>
      </c>
      <c r="C4163" s="17">
        <v>35704</v>
      </c>
      <c r="L4163" s="17"/>
    </row>
    <row r="4164" spans="1:12" x14ac:dyDescent="0.25">
      <c r="A4164" s="16" t="s">
        <v>231</v>
      </c>
      <c r="B4164" s="16">
        <v>318</v>
      </c>
      <c r="C4164" s="17">
        <v>35643</v>
      </c>
      <c r="L4164" s="17"/>
    </row>
    <row r="4165" spans="1:12" x14ac:dyDescent="0.25">
      <c r="A4165" s="16" t="s">
        <v>231</v>
      </c>
      <c r="B4165" s="16">
        <v>90</v>
      </c>
      <c r="C4165" s="17">
        <v>35643</v>
      </c>
      <c r="L4165" s="17"/>
    </row>
    <row r="4166" spans="1:12" x14ac:dyDescent="0.25">
      <c r="A4166" s="16" t="s">
        <v>231</v>
      </c>
      <c r="B4166" s="16">
        <v>143</v>
      </c>
      <c r="C4166" s="17">
        <v>35627</v>
      </c>
      <c r="L4166" s="17"/>
    </row>
    <row r="4167" spans="1:12" x14ac:dyDescent="0.25">
      <c r="A4167" s="16" t="s">
        <v>231</v>
      </c>
      <c r="B4167" s="16">
        <v>118</v>
      </c>
      <c r="C4167" s="17">
        <v>35612</v>
      </c>
      <c r="L4167" s="17"/>
    </row>
    <row r="4168" spans="1:12" x14ac:dyDescent="0.25">
      <c r="A4168" s="16" t="s">
        <v>231</v>
      </c>
      <c r="B4168" s="16">
        <v>213</v>
      </c>
      <c r="C4168" s="17">
        <v>35612</v>
      </c>
      <c r="L4168" s="17"/>
    </row>
    <row r="4169" spans="1:12" x14ac:dyDescent="0.25">
      <c r="A4169" s="16" t="s">
        <v>231</v>
      </c>
      <c r="B4169" s="16">
        <v>104</v>
      </c>
      <c r="C4169" s="17">
        <v>35612</v>
      </c>
      <c r="L4169" s="17"/>
    </row>
    <row r="4170" spans="1:12" x14ac:dyDescent="0.25">
      <c r="A4170" s="16" t="s">
        <v>231</v>
      </c>
      <c r="B4170" s="16">
        <v>240</v>
      </c>
      <c r="C4170" s="17">
        <v>35612</v>
      </c>
      <c r="L4170" s="17"/>
    </row>
    <row r="4171" spans="1:12" x14ac:dyDescent="0.25">
      <c r="A4171" s="16" t="s">
        <v>231</v>
      </c>
      <c r="B4171" s="16">
        <v>177</v>
      </c>
      <c r="C4171" s="17">
        <v>35600</v>
      </c>
      <c r="L4171" s="17"/>
    </row>
    <row r="4172" spans="1:12" x14ac:dyDescent="0.25">
      <c r="A4172" s="16" t="s">
        <v>231</v>
      </c>
      <c r="B4172" s="16">
        <v>213</v>
      </c>
      <c r="C4172" s="17">
        <v>35551</v>
      </c>
      <c r="L4172" s="17"/>
    </row>
    <row r="4173" spans="1:12" x14ac:dyDescent="0.25">
      <c r="A4173" s="16" t="s">
        <v>231</v>
      </c>
      <c r="B4173" s="16">
        <v>57</v>
      </c>
      <c r="C4173" s="17">
        <v>35551</v>
      </c>
      <c r="L4173" s="17"/>
    </row>
    <row r="4174" spans="1:12" x14ac:dyDescent="0.25">
      <c r="A4174" s="16" t="s">
        <v>231</v>
      </c>
      <c r="B4174" s="16">
        <v>135</v>
      </c>
      <c r="C4174" s="17">
        <v>35551</v>
      </c>
      <c r="L4174" s="17"/>
    </row>
    <row r="4175" spans="1:12" x14ac:dyDescent="0.25">
      <c r="A4175" s="16" t="s">
        <v>231</v>
      </c>
      <c r="B4175" s="16">
        <v>74</v>
      </c>
      <c r="C4175" s="17">
        <v>35551</v>
      </c>
      <c r="L4175" s="17"/>
    </row>
    <row r="4176" spans="1:12" x14ac:dyDescent="0.25">
      <c r="A4176" s="16" t="s">
        <v>231</v>
      </c>
      <c r="B4176" s="16">
        <v>113</v>
      </c>
      <c r="C4176" s="17">
        <v>35535</v>
      </c>
      <c r="L4176" s="17"/>
    </row>
    <row r="4177" spans="1:12" x14ac:dyDescent="0.25">
      <c r="A4177" s="16" t="s">
        <v>231</v>
      </c>
      <c r="B4177" s="16">
        <v>80</v>
      </c>
      <c r="C4177" s="17">
        <v>35535</v>
      </c>
      <c r="L4177" s="17"/>
    </row>
    <row r="4178" spans="1:12" x14ac:dyDescent="0.25">
      <c r="A4178" s="16" t="s">
        <v>231</v>
      </c>
      <c r="B4178" s="16">
        <v>124</v>
      </c>
      <c r="C4178" s="17">
        <v>35503</v>
      </c>
      <c r="L4178" s="17"/>
    </row>
    <row r="4179" spans="1:12" x14ac:dyDescent="0.25">
      <c r="A4179" s="16" t="s">
        <v>231</v>
      </c>
      <c r="B4179" s="16">
        <v>215</v>
      </c>
      <c r="C4179" s="17">
        <v>35499</v>
      </c>
      <c r="L4179" s="17"/>
    </row>
    <row r="4180" spans="1:12" x14ac:dyDescent="0.25">
      <c r="A4180" s="16" t="s">
        <v>231</v>
      </c>
      <c r="B4180" s="16">
        <v>70</v>
      </c>
      <c r="C4180" s="17">
        <v>35490</v>
      </c>
      <c r="L4180" s="17"/>
    </row>
    <row r="4181" spans="1:12" x14ac:dyDescent="0.25">
      <c r="A4181" s="16" t="s">
        <v>231</v>
      </c>
      <c r="B4181" s="16">
        <v>59</v>
      </c>
      <c r="C4181" s="17">
        <v>35490</v>
      </c>
      <c r="L4181" s="17"/>
    </row>
    <row r="4182" spans="1:12" x14ac:dyDescent="0.25">
      <c r="A4182" s="16" t="s">
        <v>231</v>
      </c>
      <c r="B4182" s="16">
        <v>118</v>
      </c>
      <c r="C4182" s="17">
        <v>35466</v>
      </c>
      <c r="L4182" s="17"/>
    </row>
    <row r="4183" spans="1:12" x14ac:dyDescent="0.25">
      <c r="A4183" s="16" t="s">
        <v>231</v>
      </c>
      <c r="B4183" s="16">
        <v>99</v>
      </c>
      <c r="C4183" s="17">
        <v>35444</v>
      </c>
      <c r="L4183" s="17"/>
    </row>
    <row r="4184" spans="1:12" x14ac:dyDescent="0.25">
      <c r="A4184" s="16" t="s">
        <v>231</v>
      </c>
      <c r="B4184" s="16">
        <v>51</v>
      </c>
      <c r="C4184" s="17">
        <v>35418</v>
      </c>
      <c r="L4184" s="17"/>
    </row>
    <row r="4185" spans="1:12" x14ac:dyDescent="0.25">
      <c r="A4185" s="16" t="s">
        <v>231</v>
      </c>
      <c r="B4185" s="16">
        <v>60</v>
      </c>
      <c r="C4185" s="17">
        <v>35400</v>
      </c>
      <c r="L4185" s="17"/>
    </row>
    <row r="4186" spans="1:12" x14ac:dyDescent="0.25">
      <c r="A4186" s="16" t="s">
        <v>231</v>
      </c>
      <c r="B4186" s="16">
        <v>156</v>
      </c>
      <c r="C4186" s="17">
        <v>35400</v>
      </c>
      <c r="L4186" s="17"/>
    </row>
    <row r="4187" spans="1:12" x14ac:dyDescent="0.25">
      <c r="A4187" s="16" t="s">
        <v>231</v>
      </c>
      <c r="B4187" s="16">
        <v>56</v>
      </c>
      <c r="C4187" s="17">
        <v>35382</v>
      </c>
      <c r="L4187" s="17"/>
    </row>
    <row r="4188" spans="1:12" x14ac:dyDescent="0.25">
      <c r="A4188" s="16" t="s">
        <v>231</v>
      </c>
      <c r="B4188" s="16">
        <v>148</v>
      </c>
      <c r="C4188" s="17">
        <v>35370</v>
      </c>
      <c r="L4188" s="17"/>
    </row>
    <row r="4189" spans="1:12" x14ac:dyDescent="0.25">
      <c r="A4189" s="16" t="s">
        <v>231</v>
      </c>
      <c r="B4189" s="16">
        <v>77</v>
      </c>
      <c r="C4189" s="17">
        <v>35370</v>
      </c>
      <c r="L4189" s="17"/>
    </row>
    <row r="4190" spans="1:12" x14ac:dyDescent="0.25">
      <c r="A4190" s="16" t="s">
        <v>231</v>
      </c>
      <c r="B4190" s="16">
        <v>135</v>
      </c>
      <c r="C4190" s="17">
        <v>35370</v>
      </c>
      <c r="L4190" s="17"/>
    </row>
    <row r="4191" spans="1:12" x14ac:dyDescent="0.25">
      <c r="A4191" s="16" t="s">
        <v>231</v>
      </c>
      <c r="B4191" s="16">
        <v>97</v>
      </c>
      <c r="C4191" s="17">
        <v>35370</v>
      </c>
      <c r="L4191" s="17"/>
    </row>
    <row r="4192" spans="1:12" x14ac:dyDescent="0.25">
      <c r="A4192" s="16" t="s">
        <v>231</v>
      </c>
      <c r="B4192" s="16">
        <v>228</v>
      </c>
      <c r="C4192" s="17">
        <v>35367</v>
      </c>
      <c r="L4192" s="17"/>
    </row>
    <row r="4193" spans="1:12" x14ac:dyDescent="0.25">
      <c r="A4193" s="16" t="s">
        <v>231</v>
      </c>
      <c r="B4193" s="16">
        <v>90</v>
      </c>
      <c r="C4193" s="17">
        <v>35349</v>
      </c>
      <c r="L4193" s="17"/>
    </row>
    <row r="4194" spans="1:12" x14ac:dyDescent="0.25">
      <c r="A4194" s="16" t="s">
        <v>231</v>
      </c>
      <c r="B4194" s="16">
        <v>99</v>
      </c>
      <c r="C4194" s="17">
        <v>35347</v>
      </c>
      <c r="L4194" s="17"/>
    </row>
    <row r="4195" spans="1:12" x14ac:dyDescent="0.25">
      <c r="A4195" s="16" t="s">
        <v>231</v>
      </c>
      <c r="B4195" s="16">
        <v>157</v>
      </c>
      <c r="C4195" s="17">
        <v>35339</v>
      </c>
      <c r="L4195" s="17"/>
    </row>
    <row r="4196" spans="1:12" x14ac:dyDescent="0.25">
      <c r="A4196" s="16" t="s">
        <v>231</v>
      </c>
      <c r="B4196" s="16">
        <v>116</v>
      </c>
      <c r="C4196" s="17">
        <v>35339</v>
      </c>
      <c r="L4196" s="17"/>
    </row>
    <row r="4197" spans="1:12" x14ac:dyDescent="0.25">
      <c r="A4197" s="16" t="s">
        <v>231</v>
      </c>
      <c r="B4197" s="16">
        <v>80</v>
      </c>
      <c r="C4197" s="17">
        <v>35334</v>
      </c>
      <c r="L4197" s="17"/>
    </row>
    <row r="4198" spans="1:12" x14ac:dyDescent="0.25">
      <c r="A4198" s="16" t="s">
        <v>231</v>
      </c>
      <c r="B4198" s="16">
        <v>100</v>
      </c>
      <c r="C4198" s="17">
        <v>35324</v>
      </c>
      <c r="L4198" s="17"/>
    </row>
    <row r="4199" spans="1:12" x14ac:dyDescent="0.25">
      <c r="A4199" s="16" t="s">
        <v>231</v>
      </c>
      <c r="B4199" s="16">
        <v>259</v>
      </c>
      <c r="C4199" s="17">
        <v>35300</v>
      </c>
      <c r="L4199" s="17"/>
    </row>
    <row r="4200" spans="1:12" x14ac:dyDescent="0.25">
      <c r="A4200" s="16" t="s">
        <v>231</v>
      </c>
      <c r="B4200" s="16">
        <v>112</v>
      </c>
      <c r="C4200" s="17">
        <v>35291</v>
      </c>
      <c r="L4200" s="17"/>
    </row>
    <row r="4201" spans="1:12" x14ac:dyDescent="0.25">
      <c r="A4201" s="16" t="s">
        <v>231</v>
      </c>
      <c r="B4201" s="16">
        <v>135</v>
      </c>
      <c r="C4201" s="17">
        <v>35278</v>
      </c>
      <c r="L4201" s="17"/>
    </row>
    <row r="4202" spans="1:12" x14ac:dyDescent="0.25">
      <c r="A4202" s="16" t="s">
        <v>231</v>
      </c>
      <c r="B4202" s="16">
        <v>310</v>
      </c>
      <c r="C4202" s="17">
        <v>35278</v>
      </c>
      <c r="L4202" s="17"/>
    </row>
    <row r="4203" spans="1:12" x14ac:dyDescent="0.25">
      <c r="A4203" s="16" t="s">
        <v>231</v>
      </c>
      <c r="B4203" s="16">
        <v>99</v>
      </c>
      <c r="C4203" s="17">
        <v>35278</v>
      </c>
      <c r="L4203" s="17"/>
    </row>
    <row r="4204" spans="1:12" x14ac:dyDescent="0.25">
      <c r="A4204" s="16" t="s">
        <v>231</v>
      </c>
      <c r="B4204" s="16">
        <v>198</v>
      </c>
      <c r="C4204" s="17">
        <v>35254</v>
      </c>
      <c r="L4204" s="17"/>
    </row>
    <row r="4205" spans="1:12" x14ac:dyDescent="0.25">
      <c r="A4205" s="16" t="s">
        <v>231</v>
      </c>
      <c r="B4205" s="16">
        <v>100</v>
      </c>
      <c r="C4205" s="17">
        <v>35247</v>
      </c>
      <c r="L4205" s="17"/>
    </row>
    <row r="4206" spans="1:12" x14ac:dyDescent="0.25">
      <c r="A4206" s="16" t="s">
        <v>231</v>
      </c>
      <c r="B4206" s="16">
        <v>109</v>
      </c>
      <c r="C4206" s="17">
        <v>35247</v>
      </c>
      <c r="L4206" s="17"/>
    </row>
    <row r="4207" spans="1:12" x14ac:dyDescent="0.25">
      <c r="A4207" s="16" t="s">
        <v>231</v>
      </c>
      <c r="B4207" s="16">
        <v>130</v>
      </c>
      <c r="C4207" s="17">
        <v>35228</v>
      </c>
      <c r="L4207" s="17"/>
    </row>
    <row r="4208" spans="1:12" x14ac:dyDescent="0.25">
      <c r="A4208" s="16" t="s">
        <v>231</v>
      </c>
      <c r="B4208" s="16">
        <v>90</v>
      </c>
      <c r="C4208" s="17">
        <v>35227</v>
      </c>
      <c r="L4208" s="17"/>
    </row>
    <row r="4209" spans="1:12" x14ac:dyDescent="0.25">
      <c r="A4209" s="16" t="s">
        <v>231</v>
      </c>
      <c r="B4209" s="16">
        <v>209</v>
      </c>
      <c r="C4209" s="17">
        <v>35217</v>
      </c>
      <c r="L4209" s="17"/>
    </row>
    <row r="4210" spans="1:12" x14ac:dyDescent="0.25">
      <c r="A4210" s="16" t="s">
        <v>231</v>
      </c>
      <c r="B4210" s="16">
        <v>80</v>
      </c>
      <c r="C4210" s="17">
        <v>35217</v>
      </c>
      <c r="L4210" s="17"/>
    </row>
    <row r="4211" spans="1:12" x14ac:dyDescent="0.25">
      <c r="A4211" s="16" t="s">
        <v>231</v>
      </c>
      <c r="B4211" s="16">
        <v>173</v>
      </c>
      <c r="C4211" s="17">
        <v>35216</v>
      </c>
      <c r="L4211" s="17"/>
    </row>
    <row r="4212" spans="1:12" x14ac:dyDescent="0.25">
      <c r="A4212" s="16" t="s">
        <v>231</v>
      </c>
      <c r="B4212" s="16">
        <v>112</v>
      </c>
      <c r="C4212" s="17">
        <v>35214</v>
      </c>
      <c r="L4212" s="17"/>
    </row>
    <row r="4213" spans="1:12" x14ac:dyDescent="0.25">
      <c r="A4213" s="16" t="s">
        <v>231</v>
      </c>
      <c r="B4213" s="16">
        <v>245</v>
      </c>
      <c r="C4213" s="17">
        <v>35205</v>
      </c>
      <c r="L4213" s="17"/>
    </row>
    <row r="4214" spans="1:12" x14ac:dyDescent="0.25">
      <c r="A4214" s="16" t="s">
        <v>231</v>
      </c>
      <c r="B4214" s="16">
        <v>58</v>
      </c>
      <c r="C4214" s="17">
        <v>35200</v>
      </c>
      <c r="L4214" s="17"/>
    </row>
    <row r="4215" spans="1:12" x14ac:dyDescent="0.25">
      <c r="A4215" s="16" t="s">
        <v>231</v>
      </c>
      <c r="B4215" s="16">
        <v>88</v>
      </c>
      <c r="C4215" s="17">
        <v>35186</v>
      </c>
      <c r="L4215" s="17"/>
    </row>
    <row r="4216" spans="1:12" x14ac:dyDescent="0.25">
      <c r="A4216" s="16" t="s">
        <v>231</v>
      </c>
      <c r="B4216" s="16">
        <v>84</v>
      </c>
      <c r="C4216" s="17">
        <v>35186</v>
      </c>
      <c r="L4216" s="17"/>
    </row>
    <row r="4217" spans="1:12" x14ac:dyDescent="0.25">
      <c r="A4217" s="16" t="s">
        <v>231</v>
      </c>
      <c r="B4217" s="16">
        <v>246</v>
      </c>
      <c r="C4217" s="17">
        <v>35136</v>
      </c>
      <c r="L4217" s="17"/>
    </row>
    <row r="4218" spans="1:12" x14ac:dyDescent="0.25">
      <c r="A4218" s="16" t="s">
        <v>231</v>
      </c>
      <c r="B4218" s="16">
        <v>195</v>
      </c>
      <c r="C4218" s="17">
        <v>35125</v>
      </c>
      <c r="L4218" s="17"/>
    </row>
    <row r="4219" spans="1:12" x14ac:dyDescent="0.25">
      <c r="A4219" s="16" t="s">
        <v>231</v>
      </c>
      <c r="B4219" s="16">
        <v>104</v>
      </c>
      <c r="C4219" s="17">
        <v>35125</v>
      </c>
      <c r="L4219" s="17"/>
    </row>
    <row r="4220" spans="1:12" x14ac:dyDescent="0.25">
      <c r="A4220" s="16" t="s">
        <v>231</v>
      </c>
      <c r="B4220" s="16">
        <v>149</v>
      </c>
      <c r="C4220" s="17">
        <v>35125</v>
      </c>
      <c r="L4220" s="17"/>
    </row>
    <row r="4221" spans="1:12" x14ac:dyDescent="0.25">
      <c r="A4221" s="16" t="s">
        <v>231</v>
      </c>
      <c r="B4221" s="16">
        <v>328</v>
      </c>
      <c r="C4221" s="17">
        <v>35125</v>
      </c>
      <c r="L4221" s="17"/>
    </row>
    <row r="4222" spans="1:12" x14ac:dyDescent="0.25">
      <c r="A4222" s="16" t="s">
        <v>231</v>
      </c>
      <c r="B4222" s="16">
        <v>74</v>
      </c>
      <c r="C4222" s="17">
        <v>35100</v>
      </c>
      <c r="L4222" s="17"/>
    </row>
    <row r="4223" spans="1:12" x14ac:dyDescent="0.25">
      <c r="A4223" s="16" t="s">
        <v>231</v>
      </c>
      <c r="B4223" s="16">
        <v>125</v>
      </c>
      <c r="C4223" s="17">
        <v>35096</v>
      </c>
      <c r="L4223" s="17"/>
    </row>
    <row r="4224" spans="1:12" x14ac:dyDescent="0.25">
      <c r="A4224" s="16" t="s">
        <v>231</v>
      </c>
      <c r="B4224" s="16">
        <v>186</v>
      </c>
      <c r="C4224" s="17">
        <v>35096</v>
      </c>
      <c r="L4224" s="17"/>
    </row>
    <row r="4225" spans="1:12" x14ac:dyDescent="0.25">
      <c r="A4225" s="16" t="s">
        <v>231</v>
      </c>
      <c r="B4225" s="16">
        <v>56</v>
      </c>
      <c r="C4225" s="17">
        <v>35096</v>
      </c>
      <c r="L4225" s="17"/>
    </row>
    <row r="4226" spans="1:12" x14ac:dyDescent="0.25">
      <c r="A4226" s="16" t="s">
        <v>231</v>
      </c>
      <c r="B4226" s="16">
        <v>92</v>
      </c>
      <c r="C4226" s="17">
        <v>35065</v>
      </c>
      <c r="L4226" s="17"/>
    </row>
    <row r="4227" spans="1:12" x14ac:dyDescent="0.25">
      <c r="A4227" s="16" t="s">
        <v>231</v>
      </c>
      <c r="B4227" s="16">
        <v>120</v>
      </c>
      <c r="C4227" s="17">
        <v>35065</v>
      </c>
      <c r="L4227" s="17"/>
    </row>
    <row r="4228" spans="1:12" x14ac:dyDescent="0.25">
      <c r="A4228" s="16" t="s">
        <v>231</v>
      </c>
      <c r="B4228" s="16">
        <v>108</v>
      </c>
      <c r="C4228" s="17">
        <v>35065</v>
      </c>
      <c r="L4228" s="17"/>
    </row>
    <row r="4229" spans="1:12" x14ac:dyDescent="0.25">
      <c r="A4229" s="16" t="s">
        <v>231</v>
      </c>
      <c r="B4229" s="16">
        <v>485</v>
      </c>
      <c r="C4229" s="17">
        <v>35034</v>
      </c>
      <c r="L4229" s="17"/>
    </row>
    <row r="4230" spans="1:12" x14ac:dyDescent="0.25">
      <c r="A4230" s="16" t="s">
        <v>231</v>
      </c>
      <c r="B4230" s="16">
        <v>30</v>
      </c>
      <c r="C4230" s="17">
        <v>34992</v>
      </c>
      <c r="L4230" s="17"/>
    </row>
    <row r="4231" spans="1:12" x14ac:dyDescent="0.25">
      <c r="A4231" s="16" t="s">
        <v>231</v>
      </c>
      <c r="B4231" s="16">
        <v>25</v>
      </c>
      <c r="C4231" s="17">
        <v>34975</v>
      </c>
      <c r="L4231" s="17"/>
    </row>
    <row r="4232" spans="1:12" x14ac:dyDescent="0.25">
      <c r="A4232" s="16" t="s">
        <v>231</v>
      </c>
      <c r="B4232" s="16">
        <v>60</v>
      </c>
      <c r="C4232" s="17">
        <v>34973</v>
      </c>
      <c r="L4232" s="17"/>
    </row>
    <row r="4233" spans="1:12" x14ac:dyDescent="0.25">
      <c r="A4233" s="16" t="s">
        <v>231</v>
      </c>
      <c r="B4233" s="16">
        <v>109</v>
      </c>
      <c r="C4233" s="17">
        <v>34958</v>
      </c>
      <c r="L4233" s="17"/>
    </row>
    <row r="4234" spans="1:12" x14ac:dyDescent="0.25">
      <c r="A4234" s="16" t="s">
        <v>231</v>
      </c>
      <c r="B4234" s="16">
        <v>46</v>
      </c>
      <c r="C4234" s="17">
        <v>34943</v>
      </c>
      <c r="L4234" s="17"/>
    </row>
    <row r="4235" spans="1:12" x14ac:dyDescent="0.25">
      <c r="A4235" s="16" t="s">
        <v>231</v>
      </c>
      <c r="B4235" s="16">
        <v>96</v>
      </c>
      <c r="C4235" s="17">
        <v>34912</v>
      </c>
      <c r="L4235" s="17"/>
    </row>
    <row r="4236" spans="1:12" x14ac:dyDescent="0.25">
      <c r="A4236" s="16" t="s">
        <v>231</v>
      </c>
      <c r="B4236" s="16">
        <v>196</v>
      </c>
      <c r="C4236" s="17">
        <v>34912</v>
      </c>
      <c r="L4236" s="17"/>
    </row>
    <row r="4237" spans="1:12" x14ac:dyDescent="0.25">
      <c r="A4237" s="16" t="s">
        <v>231</v>
      </c>
      <c r="B4237" s="16">
        <v>43</v>
      </c>
      <c r="C4237" s="17">
        <v>34912</v>
      </c>
      <c r="L4237" s="17"/>
    </row>
    <row r="4238" spans="1:12" x14ac:dyDescent="0.25">
      <c r="A4238" s="16" t="s">
        <v>231</v>
      </c>
      <c r="B4238" s="16">
        <v>116</v>
      </c>
      <c r="C4238" s="17">
        <v>34900</v>
      </c>
      <c r="L4238" s="17"/>
    </row>
    <row r="4239" spans="1:12" x14ac:dyDescent="0.25">
      <c r="A4239" s="16" t="s">
        <v>231</v>
      </c>
      <c r="B4239" s="16">
        <v>120</v>
      </c>
      <c r="C4239" s="17">
        <v>34887</v>
      </c>
      <c r="L4239" s="17"/>
    </row>
    <row r="4240" spans="1:12" x14ac:dyDescent="0.25">
      <c r="A4240" s="16" t="s">
        <v>231</v>
      </c>
      <c r="B4240" s="16">
        <v>131</v>
      </c>
      <c r="C4240" s="17">
        <v>34872</v>
      </c>
      <c r="L4240" s="17"/>
    </row>
    <row r="4241" spans="1:12" x14ac:dyDescent="0.25">
      <c r="A4241" s="16" t="s">
        <v>231</v>
      </c>
      <c r="B4241" s="16">
        <v>215</v>
      </c>
      <c r="C4241" s="17">
        <v>34857</v>
      </c>
      <c r="L4241" s="17"/>
    </row>
    <row r="4242" spans="1:12" x14ac:dyDescent="0.25">
      <c r="A4242" s="16" t="s">
        <v>231</v>
      </c>
      <c r="B4242" s="16">
        <v>136</v>
      </c>
      <c r="C4242" s="17">
        <v>34851</v>
      </c>
      <c r="L4242" s="17"/>
    </row>
    <row r="4243" spans="1:12" x14ac:dyDescent="0.25">
      <c r="A4243" s="16" t="s">
        <v>231</v>
      </c>
      <c r="B4243" s="16">
        <v>216</v>
      </c>
      <c r="C4243" s="17">
        <v>34851</v>
      </c>
      <c r="L4243" s="17"/>
    </row>
    <row r="4244" spans="1:12" x14ac:dyDescent="0.25">
      <c r="A4244" s="16" t="s">
        <v>231</v>
      </c>
      <c r="B4244" s="16">
        <v>80</v>
      </c>
      <c r="C4244" s="17">
        <v>34851</v>
      </c>
      <c r="L4244" s="17"/>
    </row>
    <row r="4245" spans="1:12" x14ac:dyDescent="0.25">
      <c r="A4245" s="16" t="s">
        <v>231</v>
      </c>
      <c r="B4245" s="16">
        <v>87</v>
      </c>
      <c r="C4245" s="17">
        <v>34844</v>
      </c>
      <c r="L4245" s="17"/>
    </row>
    <row r="4246" spans="1:12" x14ac:dyDescent="0.25">
      <c r="A4246" s="16" t="s">
        <v>231</v>
      </c>
      <c r="B4246" s="16">
        <v>89</v>
      </c>
      <c r="C4246" s="17">
        <v>34816</v>
      </c>
      <c r="L4246" s="17"/>
    </row>
    <row r="4247" spans="1:12" x14ac:dyDescent="0.25">
      <c r="A4247" s="16" t="s">
        <v>231</v>
      </c>
      <c r="B4247" s="16">
        <v>155</v>
      </c>
      <c r="C4247" s="17">
        <v>34793</v>
      </c>
      <c r="L4247" s="17"/>
    </row>
    <row r="4248" spans="1:12" x14ac:dyDescent="0.25">
      <c r="A4248" s="16" t="s">
        <v>231</v>
      </c>
      <c r="B4248" s="16">
        <v>213</v>
      </c>
      <c r="C4248" s="17">
        <v>34788</v>
      </c>
      <c r="L4248" s="17"/>
    </row>
    <row r="4249" spans="1:12" x14ac:dyDescent="0.25">
      <c r="A4249" s="16" t="s">
        <v>231</v>
      </c>
      <c r="B4249" s="16">
        <v>72</v>
      </c>
      <c r="C4249" s="17">
        <v>34774</v>
      </c>
      <c r="L4249" s="17"/>
    </row>
    <row r="4250" spans="1:12" x14ac:dyDescent="0.25">
      <c r="A4250" s="16" t="s">
        <v>231</v>
      </c>
      <c r="B4250" s="16">
        <v>90</v>
      </c>
      <c r="C4250" s="17">
        <v>34773</v>
      </c>
      <c r="L4250" s="17"/>
    </row>
    <row r="4251" spans="1:12" x14ac:dyDescent="0.25">
      <c r="A4251" s="16" t="s">
        <v>231</v>
      </c>
      <c r="B4251" s="16">
        <v>155</v>
      </c>
      <c r="C4251" s="17">
        <v>34722</v>
      </c>
      <c r="L4251" s="17"/>
    </row>
    <row r="4252" spans="1:12" x14ac:dyDescent="0.25">
      <c r="A4252" s="16" t="s">
        <v>231</v>
      </c>
      <c r="B4252" s="16">
        <v>200</v>
      </c>
      <c r="C4252" s="17">
        <v>34701</v>
      </c>
      <c r="L4252" s="17"/>
    </row>
    <row r="4253" spans="1:12" x14ac:dyDescent="0.25">
      <c r="A4253" s="16" t="s">
        <v>231</v>
      </c>
      <c r="B4253" s="16">
        <v>130</v>
      </c>
      <c r="C4253" s="17">
        <v>34700</v>
      </c>
      <c r="L4253" s="17"/>
    </row>
    <row r="4254" spans="1:12" x14ac:dyDescent="0.25">
      <c r="A4254" s="16" t="s">
        <v>231</v>
      </c>
      <c r="B4254" s="16">
        <v>80</v>
      </c>
      <c r="C4254" s="17">
        <v>34700</v>
      </c>
      <c r="L4254" s="17"/>
    </row>
    <row r="4255" spans="1:12" x14ac:dyDescent="0.25">
      <c r="A4255" s="16" t="s">
        <v>231</v>
      </c>
      <c r="B4255" s="16">
        <v>139</v>
      </c>
      <c r="C4255" s="17">
        <v>34675</v>
      </c>
      <c r="L4255" s="17"/>
    </row>
    <row r="4256" spans="1:12" x14ac:dyDescent="0.25">
      <c r="A4256" s="16" t="s">
        <v>231</v>
      </c>
      <c r="B4256" s="16">
        <v>134</v>
      </c>
      <c r="C4256" s="17">
        <v>34639</v>
      </c>
      <c r="L4256" s="17"/>
    </row>
    <row r="4257" spans="1:12" x14ac:dyDescent="0.25">
      <c r="A4257" s="16" t="s">
        <v>231</v>
      </c>
      <c r="B4257" s="16">
        <v>101</v>
      </c>
      <c r="C4257" s="17">
        <v>34617</v>
      </c>
      <c r="L4257" s="17"/>
    </row>
    <row r="4258" spans="1:12" x14ac:dyDescent="0.25">
      <c r="A4258" s="16" t="s">
        <v>231</v>
      </c>
      <c r="B4258" s="16">
        <v>160</v>
      </c>
      <c r="C4258" s="17">
        <v>34608</v>
      </c>
      <c r="L4258" s="17"/>
    </row>
    <row r="4259" spans="1:12" x14ac:dyDescent="0.25">
      <c r="A4259" s="16" t="s">
        <v>231</v>
      </c>
      <c r="B4259" s="16">
        <v>203</v>
      </c>
      <c r="C4259" s="17">
        <v>34584</v>
      </c>
      <c r="L4259" s="17"/>
    </row>
    <row r="4260" spans="1:12" x14ac:dyDescent="0.25">
      <c r="A4260" s="16" t="s">
        <v>231</v>
      </c>
      <c r="B4260" s="16">
        <v>32</v>
      </c>
      <c r="C4260" s="17">
        <v>34578</v>
      </c>
      <c r="L4260" s="17"/>
    </row>
    <row r="4261" spans="1:12" x14ac:dyDescent="0.25">
      <c r="A4261" s="16" t="s">
        <v>231</v>
      </c>
      <c r="B4261" s="16">
        <v>127</v>
      </c>
      <c r="C4261" s="17">
        <v>34578</v>
      </c>
      <c r="L4261" s="17"/>
    </row>
    <row r="4262" spans="1:12" x14ac:dyDescent="0.25">
      <c r="A4262" s="16" t="s">
        <v>231</v>
      </c>
      <c r="B4262" s="16">
        <v>90</v>
      </c>
      <c r="C4262" s="17">
        <v>34578</v>
      </c>
      <c r="L4262" s="17"/>
    </row>
    <row r="4263" spans="1:12" x14ac:dyDescent="0.25">
      <c r="A4263" s="16" t="s">
        <v>231</v>
      </c>
      <c r="B4263" s="16">
        <v>57</v>
      </c>
      <c r="C4263" s="17">
        <v>34578</v>
      </c>
      <c r="L4263" s="17"/>
    </row>
    <row r="4264" spans="1:12" x14ac:dyDescent="0.25">
      <c r="A4264" s="16" t="s">
        <v>231</v>
      </c>
      <c r="B4264" s="16">
        <v>197</v>
      </c>
      <c r="C4264" s="17">
        <v>34547</v>
      </c>
      <c r="L4264" s="17"/>
    </row>
    <row r="4265" spans="1:12" x14ac:dyDescent="0.25">
      <c r="A4265" s="16" t="s">
        <v>231</v>
      </c>
      <c r="B4265" s="16">
        <v>110</v>
      </c>
      <c r="C4265" s="17">
        <v>34547</v>
      </c>
      <c r="L4265" s="17"/>
    </row>
    <row r="4266" spans="1:12" x14ac:dyDescent="0.25">
      <c r="A4266" s="16" t="s">
        <v>231</v>
      </c>
      <c r="B4266" s="16">
        <v>158</v>
      </c>
      <c r="C4266" s="17">
        <v>34520</v>
      </c>
      <c r="L4266" s="17"/>
    </row>
    <row r="4267" spans="1:12" x14ac:dyDescent="0.25">
      <c r="A4267" s="16" t="s">
        <v>231</v>
      </c>
      <c r="B4267" s="16">
        <v>213</v>
      </c>
      <c r="C4267" s="17">
        <v>34516</v>
      </c>
      <c r="L4267" s="17"/>
    </row>
    <row r="4268" spans="1:12" x14ac:dyDescent="0.25">
      <c r="A4268" s="16" t="s">
        <v>231</v>
      </c>
      <c r="B4268" s="16">
        <v>206</v>
      </c>
      <c r="C4268" s="17">
        <v>34516</v>
      </c>
      <c r="L4268" s="17"/>
    </row>
    <row r="4269" spans="1:12" x14ac:dyDescent="0.25">
      <c r="A4269" s="16" t="s">
        <v>231</v>
      </c>
      <c r="B4269" s="16">
        <v>52</v>
      </c>
      <c r="C4269" s="17">
        <v>34516</v>
      </c>
      <c r="L4269" s="17"/>
    </row>
    <row r="4270" spans="1:12" x14ac:dyDescent="0.25">
      <c r="A4270" s="16" t="s">
        <v>231</v>
      </c>
      <c r="B4270" s="16">
        <v>222</v>
      </c>
      <c r="C4270" s="17">
        <v>34486</v>
      </c>
      <c r="L4270" s="17"/>
    </row>
    <row r="4271" spans="1:12" x14ac:dyDescent="0.25">
      <c r="A4271" s="16" t="s">
        <v>231</v>
      </c>
      <c r="B4271" s="16">
        <v>98</v>
      </c>
      <c r="C4271" s="17">
        <v>34455</v>
      </c>
      <c r="L4271" s="17"/>
    </row>
    <row r="4272" spans="1:12" x14ac:dyDescent="0.25">
      <c r="A4272" s="16" t="s">
        <v>231</v>
      </c>
      <c r="B4272" s="16">
        <v>40</v>
      </c>
      <c r="C4272" s="17">
        <v>34425</v>
      </c>
      <c r="L4272" s="17"/>
    </row>
    <row r="4273" spans="1:12" x14ac:dyDescent="0.25">
      <c r="A4273" s="16" t="s">
        <v>231</v>
      </c>
      <c r="B4273" s="16">
        <v>120</v>
      </c>
      <c r="C4273" s="17">
        <v>34424</v>
      </c>
      <c r="L4273" s="17"/>
    </row>
    <row r="4274" spans="1:12" x14ac:dyDescent="0.25">
      <c r="A4274" s="16" t="s">
        <v>231</v>
      </c>
      <c r="B4274" s="16">
        <v>203</v>
      </c>
      <c r="C4274" s="17">
        <v>34394</v>
      </c>
      <c r="L4274" s="17"/>
    </row>
    <row r="4275" spans="1:12" x14ac:dyDescent="0.25">
      <c r="A4275" s="16" t="s">
        <v>231</v>
      </c>
      <c r="B4275" s="16">
        <v>72</v>
      </c>
      <c r="C4275" s="17">
        <v>34394</v>
      </c>
      <c r="L4275" s="17"/>
    </row>
    <row r="4276" spans="1:12" x14ac:dyDescent="0.25">
      <c r="A4276" s="16" t="s">
        <v>231</v>
      </c>
      <c r="B4276" s="16">
        <v>55</v>
      </c>
      <c r="C4276" s="17">
        <v>34390</v>
      </c>
      <c r="L4276" s="17"/>
    </row>
    <row r="4277" spans="1:12" x14ac:dyDescent="0.25">
      <c r="A4277" s="16" t="s">
        <v>231</v>
      </c>
      <c r="B4277" s="16">
        <v>180</v>
      </c>
      <c r="C4277" s="17">
        <v>34380</v>
      </c>
      <c r="L4277" s="17"/>
    </row>
    <row r="4278" spans="1:12" x14ac:dyDescent="0.25">
      <c r="A4278" s="16" t="s">
        <v>231</v>
      </c>
      <c r="B4278" s="16">
        <v>99</v>
      </c>
      <c r="C4278" s="17">
        <v>34366</v>
      </c>
      <c r="L4278" s="17"/>
    </row>
    <row r="4279" spans="1:12" x14ac:dyDescent="0.25">
      <c r="A4279" s="16" t="s">
        <v>231</v>
      </c>
      <c r="B4279" s="16">
        <v>98</v>
      </c>
      <c r="C4279" s="17">
        <v>34366</v>
      </c>
      <c r="L4279" s="17"/>
    </row>
    <row r="4280" spans="1:12" x14ac:dyDescent="0.25">
      <c r="A4280" s="16" t="s">
        <v>231</v>
      </c>
      <c r="B4280" s="16">
        <v>232</v>
      </c>
      <c r="C4280" s="17">
        <v>34366</v>
      </c>
      <c r="L4280" s="17"/>
    </row>
    <row r="4281" spans="1:12" x14ac:dyDescent="0.25">
      <c r="A4281" s="16" t="s">
        <v>231</v>
      </c>
      <c r="B4281" s="16">
        <v>49</v>
      </c>
      <c r="C4281" s="17">
        <v>34354</v>
      </c>
      <c r="L4281" s="17"/>
    </row>
    <row r="4282" spans="1:12" x14ac:dyDescent="0.25">
      <c r="A4282" s="16" t="s">
        <v>231</v>
      </c>
      <c r="B4282" s="16">
        <v>105</v>
      </c>
      <c r="C4282" s="17">
        <v>34335</v>
      </c>
      <c r="L4282" s="17"/>
    </row>
    <row r="4283" spans="1:12" x14ac:dyDescent="0.25">
      <c r="A4283" s="16" t="s">
        <v>231</v>
      </c>
      <c r="B4283" s="16">
        <v>154</v>
      </c>
      <c r="C4283" s="17">
        <v>34325</v>
      </c>
      <c r="L4283" s="17"/>
    </row>
    <row r="4284" spans="1:12" x14ac:dyDescent="0.25">
      <c r="A4284" s="16" t="s">
        <v>231</v>
      </c>
      <c r="B4284" s="16">
        <v>128</v>
      </c>
      <c r="C4284" s="17">
        <v>34304</v>
      </c>
      <c r="L4284" s="17"/>
    </row>
    <row r="4285" spans="1:12" x14ac:dyDescent="0.25">
      <c r="A4285" s="16" t="s">
        <v>231</v>
      </c>
      <c r="B4285" s="16">
        <v>72</v>
      </c>
      <c r="C4285" s="17">
        <v>34304</v>
      </c>
      <c r="L4285" s="17"/>
    </row>
    <row r="4286" spans="1:12" x14ac:dyDescent="0.25">
      <c r="A4286" s="16" t="s">
        <v>231</v>
      </c>
      <c r="B4286" s="16">
        <v>404</v>
      </c>
      <c r="C4286" s="17">
        <v>34304</v>
      </c>
      <c r="L4286" s="17"/>
    </row>
    <row r="4287" spans="1:12" x14ac:dyDescent="0.25">
      <c r="A4287" s="16" t="s">
        <v>231</v>
      </c>
      <c r="B4287" s="16">
        <v>143</v>
      </c>
      <c r="C4287" s="17">
        <v>34295</v>
      </c>
      <c r="L4287" s="17"/>
    </row>
    <row r="4288" spans="1:12" x14ac:dyDescent="0.25">
      <c r="A4288" s="16" t="s">
        <v>231</v>
      </c>
      <c r="B4288" s="16">
        <v>162</v>
      </c>
      <c r="C4288" s="17">
        <v>34289</v>
      </c>
      <c r="L4288" s="17"/>
    </row>
    <row r="4289" spans="1:12" x14ac:dyDescent="0.25">
      <c r="A4289" s="16" t="s">
        <v>231</v>
      </c>
      <c r="B4289" s="16">
        <v>110</v>
      </c>
      <c r="C4289" s="17">
        <v>34274</v>
      </c>
      <c r="L4289" s="17"/>
    </row>
    <row r="4290" spans="1:12" x14ac:dyDescent="0.25">
      <c r="A4290" s="16" t="s">
        <v>231</v>
      </c>
      <c r="B4290" s="16">
        <v>184</v>
      </c>
      <c r="C4290" s="17">
        <v>34243</v>
      </c>
      <c r="L4290" s="17"/>
    </row>
    <row r="4291" spans="1:12" x14ac:dyDescent="0.25">
      <c r="A4291" s="16" t="s">
        <v>231</v>
      </c>
      <c r="B4291" s="16">
        <v>294</v>
      </c>
      <c r="C4291" s="17">
        <v>34241</v>
      </c>
      <c r="L4291" s="17"/>
    </row>
    <row r="4292" spans="1:12" x14ac:dyDescent="0.25">
      <c r="A4292" s="16" t="s">
        <v>231</v>
      </c>
      <c r="B4292" s="16">
        <v>62</v>
      </c>
      <c r="C4292" s="17">
        <v>34213</v>
      </c>
      <c r="L4292" s="17"/>
    </row>
    <row r="4293" spans="1:12" x14ac:dyDescent="0.25">
      <c r="A4293" s="16" t="s">
        <v>231</v>
      </c>
      <c r="B4293" s="16">
        <v>131</v>
      </c>
      <c r="C4293" s="17">
        <v>34213</v>
      </c>
      <c r="L4293" s="17"/>
    </row>
    <row r="4294" spans="1:12" x14ac:dyDescent="0.25">
      <c r="A4294" s="16" t="s">
        <v>231</v>
      </c>
      <c r="B4294" s="16">
        <v>129</v>
      </c>
      <c r="C4294" s="17">
        <v>34213</v>
      </c>
      <c r="L4294" s="17"/>
    </row>
    <row r="4295" spans="1:12" x14ac:dyDescent="0.25">
      <c r="A4295" s="16" t="s">
        <v>231</v>
      </c>
      <c r="B4295" s="16">
        <v>111</v>
      </c>
      <c r="C4295" s="17">
        <v>34207</v>
      </c>
      <c r="L4295" s="17"/>
    </row>
    <row r="4296" spans="1:12" x14ac:dyDescent="0.25">
      <c r="A4296" s="16" t="s">
        <v>231</v>
      </c>
      <c r="B4296" s="16">
        <v>131</v>
      </c>
      <c r="C4296" s="17">
        <v>34157</v>
      </c>
      <c r="L4296" s="17"/>
    </row>
    <row r="4297" spans="1:12" x14ac:dyDescent="0.25">
      <c r="A4297" s="16" t="s">
        <v>231</v>
      </c>
      <c r="B4297" s="16">
        <v>67</v>
      </c>
      <c r="C4297" s="17">
        <v>34151</v>
      </c>
      <c r="L4297" s="17"/>
    </row>
    <row r="4298" spans="1:12" x14ac:dyDescent="0.25">
      <c r="A4298" s="16" t="s">
        <v>231</v>
      </c>
      <c r="B4298" s="16">
        <v>200</v>
      </c>
      <c r="C4298" s="17">
        <v>34121</v>
      </c>
      <c r="L4298" s="17"/>
    </row>
    <row r="4299" spans="1:12" x14ac:dyDescent="0.25">
      <c r="A4299" s="16" t="s">
        <v>231</v>
      </c>
      <c r="B4299" s="16">
        <v>144</v>
      </c>
      <c r="C4299" s="17">
        <v>34096</v>
      </c>
      <c r="L4299" s="17"/>
    </row>
    <row r="4300" spans="1:12" x14ac:dyDescent="0.25">
      <c r="A4300" s="16" t="s">
        <v>231</v>
      </c>
      <c r="B4300" s="16">
        <v>304</v>
      </c>
      <c r="C4300" s="17">
        <v>34067</v>
      </c>
      <c r="L4300" s="17"/>
    </row>
    <row r="4301" spans="1:12" x14ac:dyDescent="0.25">
      <c r="A4301" s="16" t="s">
        <v>231</v>
      </c>
      <c r="B4301" s="16">
        <v>135</v>
      </c>
      <c r="C4301" s="17">
        <v>34060</v>
      </c>
      <c r="L4301" s="17"/>
    </row>
    <row r="4302" spans="1:12" x14ac:dyDescent="0.25">
      <c r="A4302" s="16" t="s">
        <v>231</v>
      </c>
      <c r="B4302" s="16">
        <v>49</v>
      </c>
      <c r="C4302" s="17">
        <v>34060</v>
      </c>
      <c r="L4302" s="17"/>
    </row>
    <row r="4303" spans="1:12" x14ac:dyDescent="0.25">
      <c r="A4303" s="16" t="s">
        <v>231</v>
      </c>
      <c r="B4303" s="16">
        <v>102</v>
      </c>
      <c r="C4303" s="17">
        <v>34060</v>
      </c>
      <c r="L4303" s="17"/>
    </row>
    <row r="4304" spans="1:12" x14ac:dyDescent="0.25">
      <c r="A4304" s="16" t="s">
        <v>231</v>
      </c>
      <c r="B4304" s="16">
        <v>40</v>
      </c>
      <c r="C4304" s="17">
        <v>34047</v>
      </c>
      <c r="L4304" s="17"/>
    </row>
    <row r="4305" spans="1:12" x14ac:dyDescent="0.25">
      <c r="A4305" s="16" t="s">
        <v>231</v>
      </c>
      <c r="B4305" s="16">
        <v>50</v>
      </c>
      <c r="C4305" s="17">
        <v>34025</v>
      </c>
      <c r="L4305" s="17"/>
    </row>
    <row r="4306" spans="1:12" x14ac:dyDescent="0.25">
      <c r="A4306" s="16" t="s">
        <v>231</v>
      </c>
      <c r="B4306" s="16">
        <v>354</v>
      </c>
      <c r="C4306" s="17">
        <v>33955</v>
      </c>
      <c r="L4306" s="17"/>
    </row>
    <row r="4307" spans="1:12" x14ac:dyDescent="0.25">
      <c r="A4307" s="16" t="s">
        <v>231</v>
      </c>
      <c r="B4307" s="16">
        <v>309</v>
      </c>
      <c r="C4307" s="17">
        <v>33878</v>
      </c>
      <c r="L4307" s="17"/>
    </row>
    <row r="4308" spans="1:12" x14ac:dyDescent="0.25">
      <c r="A4308" s="16" t="s">
        <v>231</v>
      </c>
      <c r="B4308" s="16">
        <v>249</v>
      </c>
      <c r="C4308" s="17">
        <v>33863</v>
      </c>
      <c r="L4308" s="17"/>
    </row>
    <row r="4309" spans="1:12" x14ac:dyDescent="0.25">
      <c r="A4309" s="16" t="s">
        <v>231</v>
      </c>
      <c r="B4309" s="16">
        <v>120</v>
      </c>
      <c r="C4309" s="17">
        <v>33854</v>
      </c>
      <c r="L4309" s="17"/>
    </row>
    <row r="4310" spans="1:12" x14ac:dyDescent="0.25">
      <c r="A4310" s="16" t="s">
        <v>231</v>
      </c>
      <c r="B4310" s="16">
        <v>160</v>
      </c>
      <c r="C4310" s="17">
        <v>33848</v>
      </c>
      <c r="L4310" s="17"/>
    </row>
    <row r="4311" spans="1:12" x14ac:dyDescent="0.25">
      <c r="A4311" s="16" t="s">
        <v>231</v>
      </c>
      <c r="B4311" s="16">
        <v>99</v>
      </c>
      <c r="C4311" s="17">
        <v>33817</v>
      </c>
      <c r="L4311" s="17"/>
    </row>
    <row r="4312" spans="1:12" x14ac:dyDescent="0.25">
      <c r="A4312" s="16" t="s">
        <v>231</v>
      </c>
      <c r="B4312" s="16">
        <v>141</v>
      </c>
      <c r="C4312" s="17">
        <v>33817</v>
      </c>
      <c r="L4312" s="17"/>
    </row>
    <row r="4313" spans="1:12" x14ac:dyDescent="0.25">
      <c r="A4313" s="16" t="s">
        <v>231</v>
      </c>
      <c r="B4313" s="16">
        <v>242</v>
      </c>
      <c r="C4313" s="17">
        <v>33800</v>
      </c>
      <c r="L4313" s="17"/>
    </row>
    <row r="4314" spans="1:12" x14ac:dyDescent="0.25">
      <c r="A4314" s="16" t="s">
        <v>231</v>
      </c>
      <c r="B4314" s="16">
        <v>208</v>
      </c>
      <c r="C4314" s="17">
        <v>33786</v>
      </c>
      <c r="L4314" s="17"/>
    </row>
    <row r="4315" spans="1:12" x14ac:dyDescent="0.25">
      <c r="A4315" s="16" t="s">
        <v>231</v>
      </c>
      <c r="B4315" s="16">
        <v>90</v>
      </c>
      <c r="C4315" s="17">
        <v>33756</v>
      </c>
      <c r="L4315" s="17"/>
    </row>
    <row r="4316" spans="1:12" x14ac:dyDescent="0.25">
      <c r="A4316" s="16" t="s">
        <v>231</v>
      </c>
      <c r="B4316" s="16">
        <v>297</v>
      </c>
      <c r="C4316" s="17">
        <v>33756</v>
      </c>
      <c r="L4316" s="17"/>
    </row>
    <row r="4317" spans="1:12" x14ac:dyDescent="0.25">
      <c r="A4317" s="16" t="s">
        <v>231</v>
      </c>
      <c r="B4317" s="16">
        <v>81</v>
      </c>
      <c r="C4317" s="17">
        <v>33756</v>
      </c>
      <c r="L4317" s="17"/>
    </row>
    <row r="4318" spans="1:12" x14ac:dyDescent="0.25">
      <c r="A4318" s="16" t="s">
        <v>231</v>
      </c>
      <c r="B4318" s="16">
        <v>110</v>
      </c>
      <c r="C4318" s="17">
        <v>33725</v>
      </c>
      <c r="L4318" s="17"/>
    </row>
    <row r="4319" spans="1:12" x14ac:dyDescent="0.25">
      <c r="A4319" s="16" t="s">
        <v>231</v>
      </c>
      <c r="B4319" s="16">
        <v>109</v>
      </c>
      <c r="C4319" s="17">
        <v>33704</v>
      </c>
      <c r="L4319" s="17"/>
    </row>
    <row r="4320" spans="1:12" x14ac:dyDescent="0.25">
      <c r="A4320" s="16" t="s">
        <v>231</v>
      </c>
      <c r="B4320" s="16">
        <v>106</v>
      </c>
      <c r="C4320" s="17">
        <v>33695</v>
      </c>
      <c r="L4320" s="17"/>
    </row>
    <row r="4321" spans="1:12" x14ac:dyDescent="0.25">
      <c r="A4321" s="16" t="s">
        <v>231</v>
      </c>
      <c r="B4321" s="16">
        <v>132</v>
      </c>
      <c r="C4321" s="17">
        <v>33682</v>
      </c>
      <c r="L4321" s="17"/>
    </row>
    <row r="4322" spans="1:12" x14ac:dyDescent="0.25">
      <c r="A4322" s="16" t="s">
        <v>231</v>
      </c>
      <c r="B4322" s="16">
        <v>113</v>
      </c>
      <c r="C4322" s="17">
        <v>33664</v>
      </c>
      <c r="L4322" s="17"/>
    </row>
    <row r="4323" spans="1:12" x14ac:dyDescent="0.25">
      <c r="A4323" s="16" t="s">
        <v>231</v>
      </c>
      <c r="B4323" s="16">
        <v>140</v>
      </c>
      <c r="C4323" s="17">
        <v>33664</v>
      </c>
      <c r="L4323" s="17"/>
    </row>
    <row r="4324" spans="1:12" x14ac:dyDescent="0.25">
      <c r="A4324" s="16" t="s">
        <v>231</v>
      </c>
      <c r="B4324" s="16">
        <v>89</v>
      </c>
      <c r="C4324" s="17">
        <v>33664</v>
      </c>
      <c r="L4324" s="17"/>
    </row>
    <row r="4325" spans="1:12" x14ac:dyDescent="0.25">
      <c r="A4325" s="16" t="s">
        <v>231</v>
      </c>
      <c r="B4325" s="16">
        <v>126</v>
      </c>
      <c r="C4325" s="17">
        <v>33655</v>
      </c>
      <c r="L4325" s="17"/>
    </row>
    <row r="4326" spans="1:12" x14ac:dyDescent="0.25">
      <c r="A4326" s="16" t="s">
        <v>231</v>
      </c>
      <c r="B4326" s="16">
        <v>98</v>
      </c>
      <c r="C4326" s="17">
        <v>33654</v>
      </c>
      <c r="L4326" s="17"/>
    </row>
    <row r="4327" spans="1:12" x14ac:dyDescent="0.25">
      <c r="A4327" s="16" t="s">
        <v>231</v>
      </c>
      <c r="B4327" s="16">
        <v>119</v>
      </c>
      <c r="C4327" s="17">
        <v>33640</v>
      </c>
      <c r="L4327" s="17"/>
    </row>
    <row r="4328" spans="1:12" x14ac:dyDescent="0.25">
      <c r="A4328" s="16" t="s">
        <v>231</v>
      </c>
      <c r="B4328" s="16">
        <v>204</v>
      </c>
      <c r="C4328" s="17">
        <v>33636</v>
      </c>
      <c r="L4328" s="17"/>
    </row>
    <row r="4329" spans="1:12" x14ac:dyDescent="0.25">
      <c r="A4329" s="16" t="s">
        <v>231</v>
      </c>
      <c r="B4329" s="16">
        <v>123</v>
      </c>
      <c r="C4329" s="17">
        <v>33635</v>
      </c>
      <c r="L4329" s="17"/>
    </row>
    <row r="4330" spans="1:12" x14ac:dyDescent="0.25">
      <c r="A4330" s="16" t="s">
        <v>231</v>
      </c>
      <c r="B4330" s="16">
        <v>142</v>
      </c>
      <c r="C4330" s="17">
        <v>33609</v>
      </c>
      <c r="L4330" s="17"/>
    </row>
    <row r="4331" spans="1:12" x14ac:dyDescent="0.25">
      <c r="A4331" s="16" t="s">
        <v>231</v>
      </c>
      <c r="B4331" s="16">
        <v>99</v>
      </c>
      <c r="C4331" s="17">
        <v>33604</v>
      </c>
      <c r="L4331" s="17"/>
    </row>
    <row r="4332" spans="1:12" x14ac:dyDescent="0.25">
      <c r="A4332" s="16" t="s">
        <v>231</v>
      </c>
      <c r="B4332" s="16">
        <v>298</v>
      </c>
      <c r="C4332" s="17">
        <v>33577</v>
      </c>
      <c r="L4332" s="17"/>
    </row>
    <row r="4333" spans="1:12" x14ac:dyDescent="0.25">
      <c r="A4333" s="16" t="s">
        <v>231</v>
      </c>
      <c r="B4333" s="16">
        <v>190</v>
      </c>
      <c r="C4333" s="17">
        <v>33573</v>
      </c>
      <c r="L4333" s="17"/>
    </row>
    <row r="4334" spans="1:12" x14ac:dyDescent="0.25">
      <c r="A4334" s="16" t="s">
        <v>231</v>
      </c>
      <c r="B4334" s="16">
        <v>60</v>
      </c>
      <c r="C4334" s="17">
        <v>33526</v>
      </c>
      <c r="L4334" s="17"/>
    </row>
    <row r="4335" spans="1:12" x14ac:dyDescent="0.25">
      <c r="A4335" s="16" t="s">
        <v>231</v>
      </c>
      <c r="B4335" s="16">
        <v>78</v>
      </c>
      <c r="C4335" s="17">
        <v>33512</v>
      </c>
      <c r="L4335" s="17"/>
    </row>
    <row r="4336" spans="1:12" x14ac:dyDescent="0.25">
      <c r="A4336" s="16" t="s">
        <v>231</v>
      </c>
      <c r="B4336" s="16">
        <v>10</v>
      </c>
      <c r="C4336" s="17">
        <v>33512</v>
      </c>
      <c r="L4336" s="17"/>
    </row>
    <row r="4337" spans="1:12" x14ac:dyDescent="0.25">
      <c r="A4337" s="16" t="s">
        <v>231</v>
      </c>
      <c r="B4337" s="16">
        <v>92</v>
      </c>
      <c r="C4337" s="17">
        <v>33484</v>
      </c>
      <c r="L4337" s="17"/>
    </row>
    <row r="4338" spans="1:12" x14ac:dyDescent="0.25">
      <c r="A4338" s="16" t="s">
        <v>231</v>
      </c>
      <c r="B4338" s="16">
        <v>169</v>
      </c>
      <c r="C4338" s="17">
        <v>33482</v>
      </c>
      <c r="L4338" s="17"/>
    </row>
    <row r="4339" spans="1:12" x14ac:dyDescent="0.25">
      <c r="A4339" s="16" t="s">
        <v>231</v>
      </c>
      <c r="B4339" s="16">
        <v>214</v>
      </c>
      <c r="C4339" s="17">
        <v>33478</v>
      </c>
      <c r="L4339" s="17"/>
    </row>
    <row r="4340" spans="1:12" x14ac:dyDescent="0.25">
      <c r="A4340" s="16" t="s">
        <v>231</v>
      </c>
      <c r="B4340" s="16">
        <v>203</v>
      </c>
      <c r="C4340" s="17">
        <v>33451</v>
      </c>
      <c r="L4340" s="17"/>
    </row>
    <row r="4341" spans="1:12" x14ac:dyDescent="0.25">
      <c r="A4341" s="16" t="s">
        <v>231</v>
      </c>
      <c r="B4341" s="16">
        <v>112</v>
      </c>
      <c r="C4341" s="17">
        <v>33449</v>
      </c>
      <c r="L4341" s="17"/>
    </row>
    <row r="4342" spans="1:12" x14ac:dyDescent="0.25">
      <c r="A4342" s="16" t="s">
        <v>231</v>
      </c>
      <c r="B4342" s="16">
        <v>304</v>
      </c>
      <c r="C4342" s="17">
        <v>33402</v>
      </c>
      <c r="L4342" s="17"/>
    </row>
    <row r="4343" spans="1:12" x14ac:dyDescent="0.25">
      <c r="A4343" s="16" t="s">
        <v>231</v>
      </c>
      <c r="B4343" s="16">
        <v>120</v>
      </c>
      <c r="C4343" s="17">
        <v>33360</v>
      </c>
      <c r="L4343" s="17"/>
    </row>
    <row r="4344" spans="1:12" x14ac:dyDescent="0.25">
      <c r="A4344" s="16" t="s">
        <v>231</v>
      </c>
      <c r="B4344" s="16">
        <v>127</v>
      </c>
      <c r="C4344" s="17">
        <v>33347</v>
      </c>
      <c r="L4344" s="17"/>
    </row>
    <row r="4345" spans="1:12" x14ac:dyDescent="0.25">
      <c r="A4345" s="16" t="s">
        <v>231</v>
      </c>
      <c r="B4345" s="16">
        <v>71</v>
      </c>
      <c r="C4345" s="17">
        <v>33301</v>
      </c>
      <c r="L4345" s="17"/>
    </row>
    <row r="4346" spans="1:12" x14ac:dyDescent="0.25">
      <c r="A4346" s="16" t="s">
        <v>231</v>
      </c>
      <c r="B4346" s="16">
        <v>99</v>
      </c>
      <c r="C4346" s="17">
        <v>33283</v>
      </c>
      <c r="L4346" s="17"/>
    </row>
    <row r="4347" spans="1:12" x14ac:dyDescent="0.25">
      <c r="A4347" s="16" t="s">
        <v>231</v>
      </c>
      <c r="B4347" s="16">
        <v>190</v>
      </c>
      <c r="C4347" s="17">
        <v>33178</v>
      </c>
      <c r="L4347" s="17"/>
    </row>
    <row r="4348" spans="1:12" x14ac:dyDescent="0.25">
      <c r="A4348" s="16" t="s">
        <v>231</v>
      </c>
      <c r="B4348" s="16">
        <v>193</v>
      </c>
      <c r="C4348" s="17">
        <v>33147</v>
      </c>
      <c r="L4348" s="17"/>
    </row>
    <row r="4349" spans="1:12" x14ac:dyDescent="0.25">
      <c r="A4349" s="16" t="s">
        <v>231</v>
      </c>
      <c r="B4349" s="16">
        <v>218</v>
      </c>
      <c r="C4349" s="17">
        <v>33127</v>
      </c>
      <c r="L4349" s="17"/>
    </row>
    <row r="4350" spans="1:12" x14ac:dyDescent="0.25">
      <c r="A4350" s="16" t="s">
        <v>231</v>
      </c>
      <c r="B4350" s="16">
        <v>225</v>
      </c>
      <c r="C4350" s="17">
        <v>33123</v>
      </c>
      <c r="L4350" s="17"/>
    </row>
    <row r="4351" spans="1:12" x14ac:dyDescent="0.25">
      <c r="A4351" s="16" t="s">
        <v>231</v>
      </c>
      <c r="B4351" s="16">
        <v>192</v>
      </c>
      <c r="C4351" s="17">
        <v>33102</v>
      </c>
      <c r="L4351" s="17"/>
    </row>
    <row r="4352" spans="1:12" x14ac:dyDescent="0.25">
      <c r="A4352" s="16" t="s">
        <v>231</v>
      </c>
      <c r="B4352" s="16">
        <v>132</v>
      </c>
      <c r="C4352" s="17">
        <v>33078</v>
      </c>
      <c r="L4352" s="17"/>
    </row>
    <row r="4353" spans="1:12" x14ac:dyDescent="0.25">
      <c r="A4353" s="16" t="s">
        <v>231</v>
      </c>
      <c r="B4353" s="16">
        <v>214</v>
      </c>
      <c r="C4353" s="17">
        <v>33052</v>
      </c>
      <c r="L4353" s="17"/>
    </row>
    <row r="4354" spans="1:12" x14ac:dyDescent="0.25">
      <c r="A4354" s="16" t="s">
        <v>231</v>
      </c>
      <c r="B4354" s="16">
        <v>244</v>
      </c>
      <c r="C4354" s="17">
        <v>33037</v>
      </c>
      <c r="L4354" s="17"/>
    </row>
    <row r="4355" spans="1:12" x14ac:dyDescent="0.25">
      <c r="A4355" s="16" t="s">
        <v>231</v>
      </c>
      <c r="B4355" s="16">
        <v>120</v>
      </c>
      <c r="C4355" s="17">
        <v>33032</v>
      </c>
      <c r="L4355" s="17"/>
    </row>
    <row r="4356" spans="1:12" x14ac:dyDescent="0.25">
      <c r="A4356" s="16" t="s">
        <v>231</v>
      </c>
      <c r="B4356" s="16">
        <v>91</v>
      </c>
      <c r="C4356" s="17">
        <v>33029</v>
      </c>
      <c r="L4356" s="17"/>
    </row>
    <row r="4357" spans="1:12" x14ac:dyDescent="0.25">
      <c r="A4357" s="16" t="s">
        <v>231</v>
      </c>
      <c r="B4357" s="16">
        <v>171</v>
      </c>
      <c r="C4357" s="17">
        <v>32996</v>
      </c>
      <c r="L4357" s="17"/>
    </row>
    <row r="4358" spans="1:12" x14ac:dyDescent="0.25">
      <c r="A4358" s="16" t="s">
        <v>231</v>
      </c>
      <c r="B4358" s="16">
        <v>96</v>
      </c>
      <c r="C4358" s="17">
        <v>32964</v>
      </c>
      <c r="L4358" s="17"/>
    </row>
    <row r="4359" spans="1:12" x14ac:dyDescent="0.25">
      <c r="A4359" s="16" t="s">
        <v>231</v>
      </c>
      <c r="B4359" s="16">
        <v>100</v>
      </c>
      <c r="C4359" s="17">
        <v>32905</v>
      </c>
      <c r="L4359" s="17"/>
    </row>
    <row r="4360" spans="1:12" x14ac:dyDescent="0.25">
      <c r="A4360" s="16" t="s">
        <v>231</v>
      </c>
      <c r="B4360" s="16">
        <v>68</v>
      </c>
      <c r="C4360" s="17">
        <v>32874</v>
      </c>
      <c r="L4360" s="17"/>
    </row>
    <row r="4361" spans="1:12" x14ac:dyDescent="0.25">
      <c r="A4361" s="16" t="s">
        <v>231</v>
      </c>
      <c r="B4361" s="16">
        <v>140</v>
      </c>
      <c r="C4361" s="17">
        <v>32871</v>
      </c>
      <c r="L4361" s="17"/>
    </row>
    <row r="4362" spans="1:12" x14ac:dyDescent="0.25">
      <c r="A4362" s="16" t="s">
        <v>231</v>
      </c>
      <c r="B4362" s="16">
        <v>265</v>
      </c>
      <c r="C4362" s="17">
        <v>32871</v>
      </c>
      <c r="L4362" s="17"/>
    </row>
    <row r="4363" spans="1:12" x14ac:dyDescent="0.25">
      <c r="A4363" s="16" t="s">
        <v>231</v>
      </c>
      <c r="B4363" s="16">
        <v>219</v>
      </c>
      <c r="C4363" s="17">
        <v>32855</v>
      </c>
      <c r="L4363" s="17"/>
    </row>
    <row r="4364" spans="1:12" x14ac:dyDescent="0.25">
      <c r="A4364" s="16" t="s">
        <v>231</v>
      </c>
      <c r="B4364" s="16">
        <v>120</v>
      </c>
      <c r="C4364" s="17">
        <v>32853</v>
      </c>
      <c r="L4364" s="17"/>
    </row>
    <row r="4365" spans="1:12" x14ac:dyDescent="0.25">
      <c r="A4365" s="16" t="s">
        <v>231</v>
      </c>
      <c r="B4365" s="16">
        <v>244</v>
      </c>
      <c r="C4365" s="17">
        <v>32843</v>
      </c>
      <c r="L4365" s="17"/>
    </row>
    <row r="4366" spans="1:12" x14ac:dyDescent="0.25">
      <c r="A4366" s="16" t="s">
        <v>231</v>
      </c>
      <c r="B4366" s="16">
        <v>120</v>
      </c>
      <c r="C4366" s="17">
        <v>32836</v>
      </c>
      <c r="L4366" s="17"/>
    </row>
    <row r="4367" spans="1:12" x14ac:dyDescent="0.25">
      <c r="A4367" s="16" t="s">
        <v>231</v>
      </c>
      <c r="B4367" s="16">
        <v>178</v>
      </c>
      <c r="C4367" s="17">
        <v>32813</v>
      </c>
      <c r="L4367" s="17"/>
    </row>
    <row r="4368" spans="1:12" x14ac:dyDescent="0.25">
      <c r="A4368" s="16" t="s">
        <v>231</v>
      </c>
      <c r="B4368" s="16">
        <v>154</v>
      </c>
      <c r="C4368" s="17">
        <v>32812</v>
      </c>
      <c r="L4368" s="17"/>
    </row>
    <row r="4369" spans="1:12" x14ac:dyDescent="0.25">
      <c r="A4369" s="16" t="s">
        <v>231</v>
      </c>
      <c r="B4369" s="16">
        <v>141</v>
      </c>
      <c r="C4369" s="17">
        <v>32801</v>
      </c>
      <c r="L4369" s="17"/>
    </row>
    <row r="4370" spans="1:12" x14ac:dyDescent="0.25">
      <c r="A4370" s="16" t="s">
        <v>231</v>
      </c>
      <c r="B4370" s="16">
        <v>302</v>
      </c>
      <c r="C4370" s="17">
        <v>32786</v>
      </c>
      <c r="L4370" s="17"/>
    </row>
    <row r="4371" spans="1:12" x14ac:dyDescent="0.25">
      <c r="A4371" s="16" t="s">
        <v>231</v>
      </c>
      <c r="B4371" s="16">
        <v>234</v>
      </c>
      <c r="C4371" s="17">
        <v>32783</v>
      </c>
      <c r="L4371" s="17"/>
    </row>
    <row r="4372" spans="1:12" x14ac:dyDescent="0.25">
      <c r="A4372" s="16" t="s">
        <v>231</v>
      </c>
      <c r="B4372" s="16">
        <v>128</v>
      </c>
      <c r="C4372" s="17">
        <v>32782</v>
      </c>
      <c r="L4372" s="17"/>
    </row>
    <row r="4373" spans="1:12" x14ac:dyDescent="0.25">
      <c r="A4373" s="16" t="s">
        <v>231</v>
      </c>
      <c r="B4373" s="16">
        <v>68</v>
      </c>
      <c r="C4373" s="17">
        <v>32782</v>
      </c>
      <c r="L4373" s="17"/>
    </row>
    <row r="4374" spans="1:12" x14ac:dyDescent="0.25">
      <c r="A4374" s="16" t="s">
        <v>231</v>
      </c>
      <c r="B4374" s="16">
        <v>106</v>
      </c>
      <c r="C4374" s="17">
        <v>32782</v>
      </c>
      <c r="L4374" s="17"/>
    </row>
    <row r="4375" spans="1:12" x14ac:dyDescent="0.25">
      <c r="A4375" s="16" t="s">
        <v>231</v>
      </c>
      <c r="B4375" s="16">
        <v>69</v>
      </c>
      <c r="C4375" s="17">
        <v>32777</v>
      </c>
      <c r="L4375" s="17"/>
    </row>
    <row r="4376" spans="1:12" x14ac:dyDescent="0.25">
      <c r="A4376" s="16" t="s">
        <v>231</v>
      </c>
      <c r="B4376" s="16">
        <v>164</v>
      </c>
      <c r="C4376" s="17">
        <v>32752</v>
      </c>
      <c r="L4376" s="17"/>
    </row>
    <row r="4377" spans="1:12" x14ac:dyDescent="0.25">
      <c r="A4377" s="16" t="s">
        <v>231</v>
      </c>
      <c r="B4377" s="16">
        <v>223</v>
      </c>
      <c r="C4377" s="17">
        <v>32744</v>
      </c>
      <c r="L4377" s="17"/>
    </row>
    <row r="4378" spans="1:12" x14ac:dyDescent="0.25">
      <c r="A4378" s="16" t="s">
        <v>231</v>
      </c>
      <c r="B4378" s="16">
        <v>145</v>
      </c>
      <c r="C4378" s="17">
        <v>32742</v>
      </c>
      <c r="L4378" s="17"/>
    </row>
    <row r="4379" spans="1:12" x14ac:dyDescent="0.25">
      <c r="A4379" s="16" t="s">
        <v>231</v>
      </c>
      <c r="B4379" s="16">
        <v>99</v>
      </c>
      <c r="C4379" s="17">
        <v>32735</v>
      </c>
      <c r="L4379" s="17"/>
    </row>
    <row r="4380" spans="1:12" x14ac:dyDescent="0.25">
      <c r="A4380" s="16" t="s">
        <v>231</v>
      </c>
      <c r="B4380" s="16">
        <v>245</v>
      </c>
      <c r="C4380" s="17">
        <v>32724</v>
      </c>
      <c r="L4380" s="17"/>
    </row>
    <row r="4381" spans="1:12" x14ac:dyDescent="0.25">
      <c r="A4381" s="16" t="s">
        <v>231</v>
      </c>
      <c r="B4381" s="16">
        <v>54</v>
      </c>
      <c r="C4381" s="17">
        <v>32721</v>
      </c>
      <c r="L4381" s="17"/>
    </row>
    <row r="4382" spans="1:12" x14ac:dyDescent="0.25">
      <c r="A4382" s="16" t="s">
        <v>231</v>
      </c>
      <c r="B4382" s="16">
        <v>212</v>
      </c>
      <c r="C4382" s="17">
        <v>32721</v>
      </c>
      <c r="L4382" s="17"/>
    </row>
    <row r="4383" spans="1:12" x14ac:dyDescent="0.25">
      <c r="A4383" s="16" t="s">
        <v>231</v>
      </c>
      <c r="B4383" s="16">
        <v>120</v>
      </c>
      <c r="C4383" s="17">
        <v>32703</v>
      </c>
      <c r="L4383" s="17"/>
    </row>
    <row r="4384" spans="1:12" x14ac:dyDescent="0.25">
      <c r="A4384" s="16" t="s">
        <v>231</v>
      </c>
      <c r="B4384" s="16">
        <v>166</v>
      </c>
      <c r="C4384" s="17">
        <v>32702</v>
      </c>
      <c r="L4384" s="17"/>
    </row>
    <row r="4385" spans="1:12" x14ac:dyDescent="0.25">
      <c r="A4385" s="16" t="s">
        <v>231</v>
      </c>
      <c r="B4385" s="16">
        <v>112</v>
      </c>
      <c r="C4385" s="17">
        <v>32690</v>
      </c>
      <c r="L4385" s="17"/>
    </row>
    <row r="4386" spans="1:12" x14ac:dyDescent="0.25">
      <c r="A4386" s="16" t="s">
        <v>231</v>
      </c>
      <c r="B4386" s="16">
        <v>120</v>
      </c>
      <c r="C4386" s="17">
        <v>32688</v>
      </c>
      <c r="L4386" s="17"/>
    </row>
    <row r="4387" spans="1:12" x14ac:dyDescent="0.25">
      <c r="A4387" s="16" t="s">
        <v>231</v>
      </c>
      <c r="B4387" s="16">
        <v>20</v>
      </c>
      <c r="C4387" s="17">
        <v>32679</v>
      </c>
      <c r="L4387" s="17"/>
    </row>
    <row r="4388" spans="1:12" x14ac:dyDescent="0.25">
      <c r="A4388" s="16" t="s">
        <v>231</v>
      </c>
      <c r="B4388" s="16">
        <v>139</v>
      </c>
      <c r="C4388" s="17">
        <v>32678</v>
      </c>
      <c r="L4388" s="17"/>
    </row>
    <row r="4389" spans="1:12" x14ac:dyDescent="0.25">
      <c r="A4389" s="16" t="s">
        <v>231</v>
      </c>
      <c r="B4389" s="16">
        <v>137</v>
      </c>
      <c r="C4389" s="17">
        <v>32671</v>
      </c>
      <c r="L4389" s="17"/>
    </row>
    <row r="4390" spans="1:12" x14ac:dyDescent="0.25">
      <c r="A4390" s="16" t="s">
        <v>231</v>
      </c>
      <c r="B4390" s="16">
        <v>297</v>
      </c>
      <c r="C4390" s="17">
        <v>32668</v>
      </c>
      <c r="L4390" s="17"/>
    </row>
    <row r="4391" spans="1:12" x14ac:dyDescent="0.25">
      <c r="A4391" s="16" t="s">
        <v>231</v>
      </c>
      <c r="B4391" s="16">
        <v>150</v>
      </c>
      <c r="C4391" s="17">
        <v>32665</v>
      </c>
      <c r="L4391" s="17"/>
    </row>
    <row r="4392" spans="1:12" x14ac:dyDescent="0.25">
      <c r="A4392" s="16" t="s">
        <v>231</v>
      </c>
      <c r="B4392" s="16">
        <v>210</v>
      </c>
      <c r="C4392" s="17">
        <v>32660</v>
      </c>
      <c r="L4392" s="17"/>
    </row>
    <row r="4393" spans="1:12" x14ac:dyDescent="0.25">
      <c r="A4393" s="16" t="s">
        <v>231</v>
      </c>
      <c r="B4393" s="16">
        <v>66</v>
      </c>
      <c r="C4393" s="17">
        <v>32658</v>
      </c>
      <c r="L4393" s="17"/>
    </row>
    <row r="4394" spans="1:12" x14ac:dyDescent="0.25">
      <c r="A4394" s="16" t="s">
        <v>231</v>
      </c>
      <c r="B4394" s="16">
        <v>130</v>
      </c>
      <c r="C4394" s="17">
        <v>32650</v>
      </c>
      <c r="L4394" s="17"/>
    </row>
    <row r="4395" spans="1:12" x14ac:dyDescent="0.25">
      <c r="A4395" s="16" t="s">
        <v>231</v>
      </c>
      <c r="B4395" s="16">
        <v>180</v>
      </c>
      <c r="C4395" s="17">
        <v>32646</v>
      </c>
      <c r="L4395" s="17"/>
    </row>
    <row r="4396" spans="1:12" x14ac:dyDescent="0.25">
      <c r="A4396" s="16" t="s">
        <v>231</v>
      </c>
      <c r="B4396" s="16">
        <v>86</v>
      </c>
      <c r="C4396" s="17">
        <v>32643</v>
      </c>
      <c r="L4396" s="17"/>
    </row>
    <row r="4397" spans="1:12" x14ac:dyDescent="0.25">
      <c r="A4397" s="16" t="s">
        <v>231</v>
      </c>
      <c r="B4397" s="16">
        <v>97</v>
      </c>
      <c r="C4397" s="17">
        <v>32629</v>
      </c>
      <c r="L4397" s="17"/>
    </row>
    <row r="4398" spans="1:12" x14ac:dyDescent="0.25">
      <c r="A4398" s="16" t="s">
        <v>231</v>
      </c>
      <c r="B4398" s="16">
        <v>120</v>
      </c>
      <c r="C4398" s="17">
        <v>32629</v>
      </c>
      <c r="L4398" s="17"/>
    </row>
    <row r="4399" spans="1:12" x14ac:dyDescent="0.25">
      <c r="A4399" s="16" t="s">
        <v>231</v>
      </c>
      <c r="B4399" s="16">
        <v>123</v>
      </c>
      <c r="C4399" s="17">
        <v>32626</v>
      </c>
      <c r="L4399" s="17"/>
    </row>
    <row r="4400" spans="1:12" x14ac:dyDescent="0.25">
      <c r="A4400" s="16" t="s">
        <v>231</v>
      </c>
      <c r="B4400" s="16">
        <v>275</v>
      </c>
      <c r="C4400" s="17">
        <v>32619</v>
      </c>
      <c r="L4400" s="17"/>
    </row>
    <row r="4401" spans="1:12" x14ac:dyDescent="0.25">
      <c r="A4401" s="16" t="s">
        <v>231</v>
      </c>
      <c r="B4401" s="16">
        <v>97</v>
      </c>
      <c r="C4401" s="17">
        <v>32617</v>
      </c>
      <c r="L4401" s="17"/>
    </row>
    <row r="4402" spans="1:12" x14ac:dyDescent="0.25">
      <c r="A4402" s="16" t="s">
        <v>231</v>
      </c>
      <c r="B4402" s="16">
        <v>148</v>
      </c>
      <c r="C4402" s="17">
        <v>32603</v>
      </c>
      <c r="L4402" s="17"/>
    </row>
    <row r="4403" spans="1:12" x14ac:dyDescent="0.25">
      <c r="A4403" s="16" t="s">
        <v>231</v>
      </c>
      <c r="B4403" s="16">
        <v>231</v>
      </c>
      <c r="C4403" s="17">
        <v>32597</v>
      </c>
      <c r="L4403" s="17"/>
    </row>
    <row r="4404" spans="1:12" x14ac:dyDescent="0.25">
      <c r="A4404" s="16" t="s">
        <v>231</v>
      </c>
      <c r="B4404" s="16">
        <v>56</v>
      </c>
      <c r="C4404" s="17">
        <v>32595</v>
      </c>
      <c r="L4404" s="17"/>
    </row>
    <row r="4405" spans="1:12" x14ac:dyDescent="0.25">
      <c r="A4405" s="16" t="s">
        <v>231</v>
      </c>
      <c r="B4405" s="16">
        <v>78</v>
      </c>
      <c r="C4405" s="17">
        <v>32589</v>
      </c>
      <c r="L4405" s="17"/>
    </row>
    <row r="4406" spans="1:12" x14ac:dyDescent="0.25">
      <c r="A4406" s="16" t="s">
        <v>231</v>
      </c>
      <c r="B4406" s="16">
        <v>184</v>
      </c>
      <c r="C4406" s="17">
        <v>32582</v>
      </c>
      <c r="L4406" s="17"/>
    </row>
    <row r="4407" spans="1:12" x14ac:dyDescent="0.25">
      <c r="A4407" s="16" t="s">
        <v>231</v>
      </c>
      <c r="B4407" s="16">
        <v>60</v>
      </c>
      <c r="C4407" s="17">
        <v>32580</v>
      </c>
      <c r="L4407" s="17"/>
    </row>
    <row r="4408" spans="1:12" x14ac:dyDescent="0.25">
      <c r="A4408" s="16" t="s">
        <v>231</v>
      </c>
      <c r="B4408" s="16">
        <v>80</v>
      </c>
      <c r="C4408" s="17">
        <v>32570</v>
      </c>
      <c r="L4408" s="17"/>
    </row>
    <row r="4409" spans="1:12" x14ac:dyDescent="0.25">
      <c r="A4409" s="16" t="s">
        <v>231</v>
      </c>
      <c r="B4409" s="16">
        <v>216</v>
      </c>
      <c r="C4409" s="17">
        <v>32562</v>
      </c>
      <c r="L4409" s="17"/>
    </row>
    <row r="4410" spans="1:12" x14ac:dyDescent="0.25">
      <c r="A4410" s="16" t="s">
        <v>231</v>
      </c>
      <c r="B4410" s="16">
        <v>79</v>
      </c>
      <c r="C4410" s="17">
        <v>32562</v>
      </c>
      <c r="L4410" s="17"/>
    </row>
    <row r="4411" spans="1:12" x14ac:dyDescent="0.25">
      <c r="A4411" s="16" t="s">
        <v>231</v>
      </c>
      <c r="B4411" s="16">
        <v>133</v>
      </c>
      <c r="C4411" s="17">
        <v>32561</v>
      </c>
      <c r="L4411" s="17"/>
    </row>
    <row r="4412" spans="1:12" x14ac:dyDescent="0.25">
      <c r="A4412" s="16" t="s">
        <v>231</v>
      </c>
      <c r="B4412" s="16">
        <v>266</v>
      </c>
      <c r="C4412" s="17">
        <v>32555</v>
      </c>
      <c r="L4412" s="17"/>
    </row>
    <row r="4413" spans="1:12" x14ac:dyDescent="0.25">
      <c r="A4413" s="16" t="s">
        <v>231</v>
      </c>
      <c r="B4413" s="16">
        <v>120</v>
      </c>
      <c r="C4413" s="17">
        <v>32541</v>
      </c>
      <c r="L4413" s="17"/>
    </row>
    <row r="4414" spans="1:12" x14ac:dyDescent="0.25">
      <c r="A4414" s="16" t="s">
        <v>231</v>
      </c>
      <c r="B4414" s="16">
        <v>110</v>
      </c>
      <c r="C4414" s="17">
        <v>32535</v>
      </c>
      <c r="L4414" s="17"/>
    </row>
    <row r="4415" spans="1:12" x14ac:dyDescent="0.25">
      <c r="A4415" s="16" t="s">
        <v>231</v>
      </c>
      <c r="B4415" s="16">
        <v>106</v>
      </c>
      <c r="C4415" s="17">
        <v>32505</v>
      </c>
      <c r="L4415" s="17"/>
    </row>
    <row r="4416" spans="1:12" x14ac:dyDescent="0.25">
      <c r="A4416" s="16" t="s">
        <v>231</v>
      </c>
      <c r="B4416" s="16">
        <v>97</v>
      </c>
      <c r="C4416" s="17">
        <v>32489</v>
      </c>
      <c r="L4416" s="17"/>
    </row>
    <row r="4417" spans="1:12" x14ac:dyDescent="0.25">
      <c r="A4417" s="16" t="s">
        <v>231</v>
      </c>
      <c r="B4417" s="16">
        <v>68</v>
      </c>
      <c r="C4417" s="17">
        <v>32482</v>
      </c>
      <c r="L4417" s="17"/>
    </row>
    <row r="4418" spans="1:12" x14ac:dyDescent="0.25">
      <c r="A4418" s="16" t="s">
        <v>231</v>
      </c>
      <c r="B4418" s="16">
        <v>130</v>
      </c>
      <c r="C4418" s="17">
        <v>32478</v>
      </c>
      <c r="L4418" s="17"/>
    </row>
    <row r="4419" spans="1:12" x14ac:dyDescent="0.25">
      <c r="A4419" s="16" t="s">
        <v>231</v>
      </c>
      <c r="B4419" s="16">
        <v>121</v>
      </c>
      <c r="C4419" s="17">
        <v>32451</v>
      </c>
      <c r="L4419" s="17"/>
    </row>
    <row r="4420" spans="1:12" x14ac:dyDescent="0.25">
      <c r="A4420" s="16" t="s">
        <v>231</v>
      </c>
      <c r="B4420" s="16">
        <v>90</v>
      </c>
      <c r="C4420" s="17">
        <v>32448</v>
      </c>
      <c r="L4420" s="17"/>
    </row>
    <row r="4421" spans="1:12" x14ac:dyDescent="0.25">
      <c r="A4421" s="16" t="s">
        <v>231</v>
      </c>
      <c r="B4421" s="16">
        <v>106</v>
      </c>
      <c r="C4421" s="17">
        <v>32380</v>
      </c>
      <c r="L4421" s="17"/>
    </row>
    <row r="4422" spans="1:12" x14ac:dyDescent="0.25">
      <c r="A4422" s="16" t="s">
        <v>231</v>
      </c>
      <c r="B4422" s="16">
        <v>150</v>
      </c>
      <c r="C4422" s="17">
        <v>32301</v>
      </c>
      <c r="L4422" s="17"/>
    </row>
    <row r="4423" spans="1:12" x14ac:dyDescent="0.25">
      <c r="A4423" s="16" t="s">
        <v>231</v>
      </c>
      <c r="B4423" s="16">
        <v>12</v>
      </c>
      <c r="C4423" s="17">
        <v>32227</v>
      </c>
      <c r="L4423" s="17"/>
    </row>
    <row r="4424" spans="1:12" x14ac:dyDescent="0.25">
      <c r="A4424" s="16" t="s">
        <v>231</v>
      </c>
      <c r="B4424" s="16">
        <v>108</v>
      </c>
      <c r="C4424" s="17">
        <v>32198</v>
      </c>
      <c r="L4424" s="17"/>
    </row>
    <row r="4425" spans="1:12" x14ac:dyDescent="0.25">
      <c r="A4425" s="16" t="s">
        <v>231</v>
      </c>
      <c r="B4425" s="16">
        <v>36</v>
      </c>
      <c r="C4425" s="17">
        <v>32118</v>
      </c>
      <c r="L4425" s="17"/>
    </row>
    <row r="4426" spans="1:12" x14ac:dyDescent="0.25">
      <c r="A4426" s="16" t="s">
        <v>231</v>
      </c>
      <c r="B4426" s="16">
        <v>36</v>
      </c>
      <c r="C4426" s="17">
        <v>32084</v>
      </c>
      <c r="L4426" s="17"/>
    </row>
    <row r="4427" spans="1:12" x14ac:dyDescent="0.25">
      <c r="A4427" s="16" t="s">
        <v>231</v>
      </c>
      <c r="B4427" s="16">
        <v>58</v>
      </c>
      <c r="C4427" s="17">
        <v>32073</v>
      </c>
      <c r="L4427" s="17"/>
    </row>
    <row r="4428" spans="1:12" x14ac:dyDescent="0.25">
      <c r="A4428" s="16" t="s">
        <v>231</v>
      </c>
      <c r="B4428" s="16">
        <v>178</v>
      </c>
      <c r="C4428" s="17">
        <v>32064</v>
      </c>
      <c r="L4428" s="17"/>
    </row>
    <row r="4429" spans="1:12" x14ac:dyDescent="0.25">
      <c r="A4429" s="16" t="s">
        <v>231</v>
      </c>
      <c r="B4429" s="16">
        <v>203</v>
      </c>
      <c r="C4429" s="17">
        <v>32057</v>
      </c>
      <c r="L4429" s="17"/>
    </row>
    <row r="4430" spans="1:12" x14ac:dyDescent="0.25">
      <c r="A4430" s="16" t="s">
        <v>231</v>
      </c>
      <c r="B4430" s="16">
        <v>150</v>
      </c>
      <c r="C4430" s="17">
        <v>32042</v>
      </c>
      <c r="L4430" s="17"/>
    </row>
    <row r="4431" spans="1:12" x14ac:dyDescent="0.25">
      <c r="A4431" s="16" t="s">
        <v>231</v>
      </c>
      <c r="B4431" s="16">
        <v>150</v>
      </c>
      <c r="C4431" s="17">
        <v>31992</v>
      </c>
      <c r="L4431" s="17"/>
    </row>
    <row r="4432" spans="1:12" x14ac:dyDescent="0.25">
      <c r="A4432" s="16" t="s">
        <v>231</v>
      </c>
      <c r="B4432" s="16">
        <v>116</v>
      </c>
      <c r="C4432" s="17">
        <v>31964</v>
      </c>
      <c r="L4432" s="17"/>
    </row>
    <row r="4433" spans="1:12" x14ac:dyDescent="0.25">
      <c r="A4433" s="16" t="s">
        <v>231</v>
      </c>
      <c r="B4433" s="16">
        <v>47</v>
      </c>
      <c r="C4433" s="17">
        <v>31960</v>
      </c>
      <c r="L4433" s="17"/>
    </row>
    <row r="4434" spans="1:12" x14ac:dyDescent="0.25">
      <c r="A4434" s="16" t="s">
        <v>231</v>
      </c>
      <c r="B4434" s="16">
        <v>46</v>
      </c>
      <c r="C4434" s="17">
        <v>31889</v>
      </c>
      <c r="L4434" s="17"/>
    </row>
    <row r="4435" spans="1:12" x14ac:dyDescent="0.25">
      <c r="A4435" s="16" t="s">
        <v>231</v>
      </c>
      <c r="B4435" s="16">
        <v>63</v>
      </c>
      <c r="C4435" s="17">
        <v>31854</v>
      </c>
      <c r="L4435" s="17"/>
    </row>
    <row r="4436" spans="1:12" x14ac:dyDescent="0.25">
      <c r="A4436" s="16" t="s">
        <v>231</v>
      </c>
      <c r="B4436" s="16">
        <v>26</v>
      </c>
      <c r="C4436" s="17">
        <v>31805</v>
      </c>
      <c r="L4436" s="17"/>
    </row>
    <row r="4437" spans="1:12" x14ac:dyDescent="0.25">
      <c r="A4437" s="16" t="s">
        <v>231</v>
      </c>
      <c r="B4437" s="16">
        <v>179</v>
      </c>
      <c r="C4437" s="17">
        <v>31714</v>
      </c>
      <c r="L4437" s="17"/>
    </row>
    <row r="4438" spans="1:12" x14ac:dyDescent="0.25">
      <c r="A4438" s="16" t="s">
        <v>231</v>
      </c>
      <c r="B4438" s="16">
        <v>65</v>
      </c>
      <c r="C4438" s="17">
        <v>31645</v>
      </c>
      <c r="L4438" s="17"/>
    </row>
    <row r="4439" spans="1:12" x14ac:dyDescent="0.25">
      <c r="A4439" s="16" t="s">
        <v>231</v>
      </c>
      <c r="B4439" s="16">
        <v>115</v>
      </c>
      <c r="C4439" s="17">
        <v>31625</v>
      </c>
      <c r="L4439" s="17"/>
    </row>
    <row r="4440" spans="1:12" x14ac:dyDescent="0.25">
      <c r="A4440" s="16" t="s">
        <v>231</v>
      </c>
      <c r="B4440" s="16">
        <v>120</v>
      </c>
      <c r="C4440" s="17">
        <v>31583</v>
      </c>
      <c r="L4440" s="17"/>
    </row>
    <row r="4441" spans="1:12" x14ac:dyDescent="0.25">
      <c r="A4441" s="16" t="s">
        <v>231</v>
      </c>
      <c r="B4441" s="16">
        <v>88</v>
      </c>
      <c r="C4441" s="17">
        <v>31570</v>
      </c>
      <c r="L4441" s="17"/>
    </row>
    <row r="4442" spans="1:12" x14ac:dyDescent="0.25">
      <c r="A4442" s="16" t="s">
        <v>231</v>
      </c>
      <c r="B4442" s="16">
        <v>50</v>
      </c>
      <c r="C4442" s="17">
        <v>31531</v>
      </c>
      <c r="L4442" s="17"/>
    </row>
    <row r="4443" spans="1:12" x14ac:dyDescent="0.25">
      <c r="A4443" s="16" t="s">
        <v>231</v>
      </c>
      <c r="B4443" s="16">
        <v>221</v>
      </c>
      <c r="C4443" s="17">
        <v>31503</v>
      </c>
      <c r="L4443" s="17"/>
    </row>
    <row r="4444" spans="1:12" x14ac:dyDescent="0.25">
      <c r="A4444" s="16" t="s">
        <v>231</v>
      </c>
      <c r="B4444" s="16">
        <v>30</v>
      </c>
      <c r="C4444" s="17">
        <v>31497</v>
      </c>
      <c r="L4444" s="17"/>
    </row>
    <row r="4445" spans="1:12" x14ac:dyDescent="0.25">
      <c r="A4445" s="16" t="s">
        <v>231</v>
      </c>
      <c r="B4445" s="16">
        <v>128</v>
      </c>
      <c r="C4445" s="17">
        <v>31464</v>
      </c>
      <c r="L4445" s="17"/>
    </row>
    <row r="4446" spans="1:12" x14ac:dyDescent="0.25">
      <c r="A4446" s="16" t="s">
        <v>231</v>
      </c>
      <c r="B4446" s="16">
        <v>150</v>
      </c>
      <c r="C4446" s="17">
        <v>31454</v>
      </c>
      <c r="L4446" s="17"/>
    </row>
    <row r="4447" spans="1:12" x14ac:dyDescent="0.25">
      <c r="A4447" s="16" t="s">
        <v>231</v>
      </c>
      <c r="B4447" s="16">
        <v>107</v>
      </c>
      <c r="C4447" s="17">
        <v>31441</v>
      </c>
      <c r="L4447" s="17"/>
    </row>
    <row r="4448" spans="1:12" x14ac:dyDescent="0.25">
      <c r="A4448" s="16" t="s">
        <v>231</v>
      </c>
      <c r="B4448" s="16">
        <v>28</v>
      </c>
      <c r="C4448" s="17">
        <v>31440</v>
      </c>
      <c r="L4448" s="17"/>
    </row>
    <row r="4449" spans="1:12" x14ac:dyDescent="0.25">
      <c r="A4449" s="16" t="s">
        <v>231</v>
      </c>
      <c r="B4449" s="16">
        <v>190</v>
      </c>
      <c r="C4449" s="17">
        <v>31413</v>
      </c>
      <c r="L4449" s="17"/>
    </row>
    <row r="4450" spans="1:12" x14ac:dyDescent="0.25">
      <c r="A4450" s="16" t="s">
        <v>231</v>
      </c>
      <c r="B4450" s="16">
        <v>200</v>
      </c>
      <c r="C4450" s="17">
        <v>31382</v>
      </c>
      <c r="L4450" s="17"/>
    </row>
    <row r="4451" spans="1:12" x14ac:dyDescent="0.25">
      <c r="A4451" s="16" t="s">
        <v>231</v>
      </c>
      <c r="B4451" s="16">
        <v>66</v>
      </c>
      <c r="C4451" s="17">
        <v>31363</v>
      </c>
      <c r="L4451" s="17"/>
    </row>
    <row r="4452" spans="1:12" x14ac:dyDescent="0.25">
      <c r="A4452" s="16" t="s">
        <v>231</v>
      </c>
      <c r="B4452" s="16">
        <v>102</v>
      </c>
      <c r="C4452" s="17">
        <v>31328</v>
      </c>
      <c r="L4452" s="17"/>
    </row>
    <row r="4453" spans="1:12" x14ac:dyDescent="0.25">
      <c r="A4453" s="16" t="s">
        <v>231</v>
      </c>
      <c r="B4453" s="16">
        <v>215</v>
      </c>
      <c r="C4453" s="17">
        <v>31321</v>
      </c>
      <c r="L4453" s="17"/>
    </row>
    <row r="4454" spans="1:12" x14ac:dyDescent="0.25">
      <c r="A4454" s="16" t="s">
        <v>231</v>
      </c>
      <c r="B4454" s="16">
        <v>75</v>
      </c>
      <c r="C4454" s="17">
        <v>31296</v>
      </c>
      <c r="L4454" s="17"/>
    </row>
    <row r="4455" spans="1:12" x14ac:dyDescent="0.25">
      <c r="A4455" s="16" t="s">
        <v>231</v>
      </c>
      <c r="B4455" s="16">
        <v>71</v>
      </c>
      <c r="C4455" s="17">
        <v>31260</v>
      </c>
      <c r="L4455" s="17"/>
    </row>
    <row r="4456" spans="1:12" x14ac:dyDescent="0.25">
      <c r="A4456" s="16" t="s">
        <v>231</v>
      </c>
      <c r="B4456" s="16">
        <v>39</v>
      </c>
      <c r="C4456" s="17">
        <v>31260</v>
      </c>
      <c r="L4456" s="17"/>
    </row>
    <row r="4457" spans="1:12" x14ac:dyDescent="0.25">
      <c r="A4457" s="16" t="s">
        <v>231</v>
      </c>
      <c r="B4457" s="16">
        <v>32</v>
      </c>
      <c r="C4457" s="17">
        <v>31208</v>
      </c>
      <c r="L4457" s="17"/>
    </row>
    <row r="4458" spans="1:12" x14ac:dyDescent="0.25">
      <c r="A4458" s="16" t="s">
        <v>231</v>
      </c>
      <c r="B4458" s="16">
        <v>21</v>
      </c>
      <c r="C4458" s="17">
        <v>31199</v>
      </c>
      <c r="L4458" s="17"/>
    </row>
    <row r="4459" spans="1:12" x14ac:dyDescent="0.25">
      <c r="A4459" s="16" t="s">
        <v>231</v>
      </c>
      <c r="B4459" s="16">
        <v>119</v>
      </c>
      <c r="C4459" s="17">
        <v>31138</v>
      </c>
      <c r="L4459" s="17"/>
    </row>
    <row r="4460" spans="1:12" x14ac:dyDescent="0.25">
      <c r="A4460" s="16" t="s">
        <v>231</v>
      </c>
      <c r="B4460" s="16">
        <v>76</v>
      </c>
      <c r="C4460" s="17">
        <v>31121</v>
      </c>
      <c r="L4460" s="17"/>
    </row>
    <row r="4461" spans="1:12" x14ac:dyDescent="0.25">
      <c r="A4461" s="16" t="s">
        <v>231</v>
      </c>
      <c r="B4461" s="16">
        <v>65</v>
      </c>
      <c r="C4461" s="17">
        <v>31099</v>
      </c>
      <c r="L4461" s="17"/>
    </row>
    <row r="4462" spans="1:12" x14ac:dyDescent="0.25">
      <c r="A4462" s="16" t="s">
        <v>231</v>
      </c>
      <c r="B4462" s="16">
        <v>62</v>
      </c>
      <c r="C4462" s="17">
        <v>31048</v>
      </c>
      <c r="L4462" s="17"/>
    </row>
    <row r="4463" spans="1:12" x14ac:dyDescent="0.25">
      <c r="A4463" s="16" t="s">
        <v>231</v>
      </c>
      <c r="B4463" s="16">
        <v>118</v>
      </c>
      <c r="C4463" s="17">
        <v>31035</v>
      </c>
      <c r="L4463" s="17"/>
    </row>
    <row r="4464" spans="1:12" x14ac:dyDescent="0.25">
      <c r="A4464" s="16" t="s">
        <v>231</v>
      </c>
      <c r="B4464" s="16">
        <v>27</v>
      </c>
      <c r="C4464" s="17">
        <v>30995</v>
      </c>
      <c r="L4464" s="17"/>
    </row>
    <row r="4465" spans="1:12" x14ac:dyDescent="0.25">
      <c r="A4465" s="16" t="s">
        <v>231</v>
      </c>
      <c r="B4465" s="16">
        <v>98</v>
      </c>
      <c r="C4465" s="17">
        <v>30991</v>
      </c>
      <c r="L4465" s="17"/>
    </row>
    <row r="4466" spans="1:12" x14ac:dyDescent="0.25">
      <c r="A4466" s="16" t="s">
        <v>231</v>
      </c>
      <c r="B4466" s="16">
        <v>85</v>
      </c>
      <c r="C4466" s="17">
        <v>30972</v>
      </c>
      <c r="L4466" s="17"/>
    </row>
    <row r="4467" spans="1:12" x14ac:dyDescent="0.25">
      <c r="A4467" s="16" t="s">
        <v>231</v>
      </c>
      <c r="B4467" s="16">
        <v>248</v>
      </c>
      <c r="C4467" s="17">
        <v>30950</v>
      </c>
      <c r="L4467" s="17"/>
    </row>
    <row r="4468" spans="1:12" x14ac:dyDescent="0.25">
      <c r="A4468" s="16" t="s">
        <v>231</v>
      </c>
      <c r="B4468" s="16">
        <v>121</v>
      </c>
      <c r="C4468" s="17">
        <v>30936</v>
      </c>
      <c r="L4468" s="17"/>
    </row>
    <row r="4469" spans="1:12" x14ac:dyDescent="0.25">
      <c r="A4469" s="16" t="s">
        <v>231</v>
      </c>
      <c r="B4469" s="16">
        <v>83</v>
      </c>
      <c r="C4469" s="17">
        <v>30936</v>
      </c>
      <c r="L4469" s="17"/>
    </row>
    <row r="4470" spans="1:12" x14ac:dyDescent="0.25">
      <c r="A4470" s="16" t="s">
        <v>231</v>
      </c>
      <c r="B4470" s="16">
        <v>60</v>
      </c>
      <c r="C4470" s="17">
        <v>30935</v>
      </c>
      <c r="L4470" s="17"/>
    </row>
    <row r="4471" spans="1:12" x14ac:dyDescent="0.25">
      <c r="A4471" s="16" t="s">
        <v>231</v>
      </c>
      <c r="B4471" s="16">
        <v>267</v>
      </c>
      <c r="C4471" s="17">
        <v>30895</v>
      </c>
      <c r="L4471" s="17"/>
    </row>
    <row r="4472" spans="1:12" x14ac:dyDescent="0.25">
      <c r="A4472" s="16" t="s">
        <v>231</v>
      </c>
      <c r="B4472" s="16">
        <v>96</v>
      </c>
      <c r="C4472" s="17">
        <v>30864</v>
      </c>
      <c r="L4472" s="17"/>
    </row>
    <row r="4473" spans="1:12" x14ac:dyDescent="0.25">
      <c r="A4473" s="16" t="s">
        <v>231</v>
      </c>
      <c r="B4473" s="16">
        <v>150</v>
      </c>
      <c r="C4473" s="17">
        <v>30854</v>
      </c>
      <c r="L4473" s="17"/>
    </row>
    <row r="4474" spans="1:12" x14ac:dyDescent="0.25">
      <c r="A4474" s="16" t="s">
        <v>231</v>
      </c>
      <c r="B4474" s="16">
        <v>128</v>
      </c>
      <c r="C4474" s="17">
        <v>30853</v>
      </c>
      <c r="L4474" s="17"/>
    </row>
    <row r="4475" spans="1:12" x14ac:dyDescent="0.25">
      <c r="A4475" s="16" t="s">
        <v>231</v>
      </c>
      <c r="B4475" s="16">
        <v>98</v>
      </c>
      <c r="C4475" s="17">
        <v>30834</v>
      </c>
      <c r="L4475" s="17"/>
    </row>
    <row r="4476" spans="1:12" x14ac:dyDescent="0.25">
      <c r="A4476" s="16" t="s">
        <v>231</v>
      </c>
      <c r="B4476" s="16">
        <v>89</v>
      </c>
      <c r="C4476" s="17">
        <v>30798</v>
      </c>
      <c r="L4476" s="17"/>
    </row>
    <row r="4477" spans="1:12" x14ac:dyDescent="0.25">
      <c r="A4477" s="16" t="s">
        <v>231</v>
      </c>
      <c r="B4477" s="16">
        <v>191</v>
      </c>
      <c r="C4477" s="17">
        <v>30773</v>
      </c>
      <c r="L4477" s="17"/>
    </row>
    <row r="4478" spans="1:12" x14ac:dyDescent="0.25">
      <c r="A4478" s="16" t="s">
        <v>231</v>
      </c>
      <c r="B4478" s="16">
        <v>312</v>
      </c>
      <c r="C4478" s="17">
        <v>30711</v>
      </c>
      <c r="L4478" s="17"/>
    </row>
    <row r="4479" spans="1:12" x14ac:dyDescent="0.25">
      <c r="A4479" s="16" t="s">
        <v>231</v>
      </c>
      <c r="B4479" s="16">
        <v>110</v>
      </c>
      <c r="C4479" s="17">
        <v>30682</v>
      </c>
      <c r="L4479" s="17"/>
    </row>
    <row r="4480" spans="1:12" x14ac:dyDescent="0.25">
      <c r="A4480" s="16" t="s">
        <v>231</v>
      </c>
      <c r="B4480" s="16">
        <v>104</v>
      </c>
      <c r="C4480" s="17">
        <v>30682</v>
      </c>
      <c r="L4480" s="17"/>
    </row>
    <row r="4481" spans="1:12" x14ac:dyDescent="0.25">
      <c r="A4481" s="16" t="s">
        <v>231</v>
      </c>
      <c r="B4481" s="16">
        <v>203</v>
      </c>
      <c r="C4481" s="17">
        <v>30621</v>
      </c>
      <c r="L4481" s="17"/>
    </row>
    <row r="4482" spans="1:12" x14ac:dyDescent="0.25">
      <c r="A4482" s="16" t="s">
        <v>231</v>
      </c>
      <c r="B4482" s="16">
        <v>128</v>
      </c>
      <c r="C4482" s="17">
        <v>30599</v>
      </c>
      <c r="L4482" s="17"/>
    </row>
    <row r="4483" spans="1:12" x14ac:dyDescent="0.25">
      <c r="A4483" s="16" t="s">
        <v>231</v>
      </c>
      <c r="B4483" s="16">
        <v>148</v>
      </c>
      <c r="C4483" s="17">
        <v>30573</v>
      </c>
      <c r="L4483" s="17"/>
    </row>
    <row r="4484" spans="1:12" x14ac:dyDescent="0.25">
      <c r="A4484" s="16" t="s">
        <v>231</v>
      </c>
      <c r="B4484" s="16">
        <v>160</v>
      </c>
      <c r="C4484" s="17">
        <v>30560</v>
      </c>
      <c r="L4484" s="17"/>
    </row>
    <row r="4485" spans="1:12" x14ac:dyDescent="0.25">
      <c r="A4485" s="16" t="s">
        <v>231</v>
      </c>
      <c r="B4485" s="16">
        <v>92</v>
      </c>
      <c r="C4485" s="17">
        <v>30553</v>
      </c>
      <c r="L4485" s="17"/>
    </row>
    <row r="4486" spans="1:12" x14ac:dyDescent="0.25">
      <c r="A4486" s="16" t="s">
        <v>231</v>
      </c>
      <c r="B4486" s="16">
        <v>139</v>
      </c>
      <c r="C4486" s="17">
        <v>30544</v>
      </c>
      <c r="L4486" s="17"/>
    </row>
    <row r="4487" spans="1:12" x14ac:dyDescent="0.25">
      <c r="A4487" s="16" t="s">
        <v>231</v>
      </c>
      <c r="B4487" s="16">
        <v>113</v>
      </c>
      <c r="C4487" s="17">
        <v>30538</v>
      </c>
      <c r="L4487" s="17"/>
    </row>
    <row r="4488" spans="1:12" x14ac:dyDescent="0.25">
      <c r="A4488" s="16" t="s">
        <v>231</v>
      </c>
      <c r="B4488" s="16">
        <v>111</v>
      </c>
      <c r="C4488" s="17">
        <v>30468</v>
      </c>
      <c r="L4488" s="17"/>
    </row>
    <row r="4489" spans="1:12" x14ac:dyDescent="0.25">
      <c r="A4489" s="16" t="s">
        <v>231</v>
      </c>
      <c r="B4489" s="16">
        <v>56</v>
      </c>
      <c r="C4489" s="17">
        <v>30390</v>
      </c>
      <c r="L4489" s="17"/>
    </row>
    <row r="4490" spans="1:12" x14ac:dyDescent="0.25">
      <c r="A4490" s="16" t="s">
        <v>231</v>
      </c>
      <c r="B4490" s="16">
        <v>75</v>
      </c>
      <c r="C4490" s="17">
        <v>30341</v>
      </c>
      <c r="L4490" s="17"/>
    </row>
    <row r="4491" spans="1:12" x14ac:dyDescent="0.25">
      <c r="A4491" s="16" t="s">
        <v>231</v>
      </c>
      <c r="B4491" s="16">
        <v>156</v>
      </c>
      <c r="C4491" s="17">
        <v>30317</v>
      </c>
      <c r="L4491" s="17"/>
    </row>
    <row r="4492" spans="1:12" x14ac:dyDescent="0.25">
      <c r="A4492" s="16" t="s">
        <v>231</v>
      </c>
      <c r="B4492" s="16">
        <v>95</v>
      </c>
      <c r="C4492" s="17">
        <v>30286</v>
      </c>
      <c r="L4492" s="17"/>
    </row>
    <row r="4493" spans="1:12" x14ac:dyDescent="0.25">
      <c r="A4493" s="16" t="s">
        <v>231</v>
      </c>
      <c r="B4493" s="16">
        <v>89</v>
      </c>
      <c r="C4493" s="17">
        <v>30286</v>
      </c>
      <c r="L4493" s="17"/>
    </row>
    <row r="4494" spans="1:12" x14ac:dyDescent="0.25">
      <c r="A4494" s="16" t="s">
        <v>231</v>
      </c>
      <c r="B4494" s="16">
        <v>224</v>
      </c>
      <c r="C4494" s="17">
        <v>30245</v>
      </c>
      <c r="L4494" s="17"/>
    </row>
    <row r="4495" spans="1:12" x14ac:dyDescent="0.25">
      <c r="A4495" s="16" t="s">
        <v>231</v>
      </c>
      <c r="B4495" s="16">
        <v>38</v>
      </c>
      <c r="C4495" s="17">
        <v>30238</v>
      </c>
      <c r="L4495" s="17"/>
    </row>
    <row r="4496" spans="1:12" x14ac:dyDescent="0.25">
      <c r="A4496" s="16" t="s">
        <v>231</v>
      </c>
      <c r="B4496" s="16">
        <v>300</v>
      </c>
      <c r="C4496" s="17">
        <v>30224</v>
      </c>
      <c r="L4496" s="17"/>
    </row>
    <row r="4497" spans="1:12" x14ac:dyDescent="0.25">
      <c r="A4497" s="16" t="s">
        <v>231</v>
      </c>
      <c r="B4497" s="16">
        <v>92</v>
      </c>
      <c r="C4497" s="17">
        <v>30212</v>
      </c>
      <c r="L4497" s="17"/>
    </row>
    <row r="4498" spans="1:12" x14ac:dyDescent="0.25">
      <c r="A4498" s="16" t="s">
        <v>231</v>
      </c>
      <c r="B4498" s="16">
        <v>316</v>
      </c>
      <c r="C4498" s="17">
        <v>30195</v>
      </c>
      <c r="L4498" s="17"/>
    </row>
    <row r="4499" spans="1:12" x14ac:dyDescent="0.25">
      <c r="A4499" s="16" t="s">
        <v>231</v>
      </c>
      <c r="B4499" s="16">
        <v>98</v>
      </c>
      <c r="C4499" s="17">
        <v>30194</v>
      </c>
      <c r="L4499" s="17"/>
    </row>
    <row r="4500" spans="1:12" x14ac:dyDescent="0.25">
      <c r="A4500" s="16" t="s">
        <v>231</v>
      </c>
      <c r="B4500" s="16">
        <v>75</v>
      </c>
      <c r="C4500" s="17">
        <v>30164</v>
      </c>
      <c r="L4500" s="17"/>
    </row>
    <row r="4501" spans="1:12" x14ac:dyDescent="0.25">
      <c r="A4501" s="16" t="s">
        <v>231</v>
      </c>
      <c r="B4501" s="16">
        <v>217</v>
      </c>
      <c r="C4501" s="17">
        <v>30164</v>
      </c>
      <c r="L4501" s="17"/>
    </row>
    <row r="4502" spans="1:12" x14ac:dyDescent="0.25">
      <c r="A4502" s="16" t="s">
        <v>231</v>
      </c>
      <c r="B4502" s="16">
        <v>94</v>
      </c>
      <c r="C4502" s="17">
        <v>30140</v>
      </c>
      <c r="L4502" s="17"/>
    </row>
    <row r="4503" spans="1:12" x14ac:dyDescent="0.25">
      <c r="A4503" s="16" t="s">
        <v>231</v>
      </c>
      <c r="B4503" s="16">
        <v>144</v>
      </c>
      <c r="C4503" s="17">
        <v>30060</v>
      </c>
      <c r="L4503" s="17"/>
    </row>
    <row r="4504" spans="1:12" x14ac:dyDescent="0.25">
      <c r="A4504" s="16" t="s">
        <v>231</v>
      </c>
      <c r="B4504" s="16">
        <v>172</v>
      </c>
      <c r="C4504" s="17">
        <v>30043</v>
      </c>
      <c r="L4504" s="17"/>
    </row>
    <row r="4505" spans="1:12" x14ac:dyDescent="0.25">
      <c r="A4505" s="16" t="s">
        <v>231</v>
      </c>
      <c r="B4505" s="16">
        <v>245</v>
      </c>
      <c r="C4505" s="17">
        <v>30042</v>
      </c>
      <c r="L4505" s="17"/>
    </row>
    <row r="4506" spans="1:12" x14ac:dyDescent="0.25">
      <c r="A4506" s="16" t="s">
        <v>231</v>
      </c>
      <c r="B4506" s="16">
        <v>115</v>
      </c>
      <c r="C4506" s="17">
        <v>30032</v>
      </c>
      <c r="L4506" s="17"/>
    </row>
    <row r="4507" spans="1:12" x14ac:dyDescent="0.25">
      <c r="A4507" s="16" t="s">
        <v>231</v>
      </c>
      <c r="B4507" s="16">
        <v>112</v>
      </c>
      <c r="C4507" s="17">
        <v>30011</v>
      </c>
      <c r="L4507" s="17"/>
    </row>
    <row r="4508" spans="1:12" x14ac:dyDescent="0.25">
      <c r="A4508" s="16" t="s">
        <v>231</v>
      </c>
      <c r="B4508" s="16">
        <v>62</v>
      </c>
      <c r="C4508" s="17">
        <v>30011</v>
      </c>
      <c r="L4508" s="17"/>
    </row>
    <row r="4509" spans="1:12" x14ac:dyDescent="0.25">
      <c r="A4509" s="16" t="s">
        <v>231</v>
      </c>
      <c r="B4509" s="16">
        <v>136</v>
      </c>
      <c r="C4509" s="17">
        <v>29983</v>
      </c>
      <c r="L4509" s="17"/>
    </row>
    <row r="4510" spans="1:12" x14ac:dyDescent="0.25">
      <c r="A4510" s="16" t="s">
        <v>231</v>
      </c>
      <c r="B4510" s="16">
        <v>92</v>
      </c>
      <c r="C4510" s="17">
        <v>29979</v>
      </c>
      <c r="L4510" s="17"/>
    </row>
    <row r="4511" spans="1:12" x14ac:dyDescent="0.25">
      <c r="A4511" s="16" t="s">
        <v>231</v>
      </c>
      <c r="B4511" s="16">
        <v>109</v>
      </c>
      <c r="C4511" s="17">
        <v>29952</v>
      </c>
      <c r="L4511" s="17"/>
    </row>
    <row r="4512" spans="1:12" x14ac:dyDescent="0.25">
      <c r="A4512" s="16" t="s">
        <v>231</v>
      </c>
      <c r="B4512" s="16">
        <v>131</v>
      </c>
      <c r="C4512" s="17">
        <v>29952</v>
      </c>
      <c r="L4512" s="17"/>
    </row>
    <row r="4513" spans="1:12" x14ac:dyDescent="0.25">
      <c r="A4513" s="16" t="s">
        <v>231</v>
      </c>
      <c r="B4513" s="16">
        <v>213</v>
      </c>
      <c r="C4513" s="17">
        <v>29952</v>
      </c>
      <c r="L4513" s="17"/>
    </row>
    <row r="4514" spans="1:12" x14ac:dyDescent="0.25">
      <c r="A4514" s="16" t="s">
        <v>231</v>
      </c>
      <c r="B4514" s="16">
        <v>94</v>
      </c>
      <c r="C4514" s="17">
        <v>29921</v>
      </c>
      <c r="L4514" s="17"/>
    </row>
    <row r="4515" spans="1:12" x14ac:dyDescent="0.25">
      <c r="A4515" s="16" t="s">
        <v>231</v>
      </c>
      <c r="B4515" s="16">
        <v>92</v>
      </c>
      <c r="C4515" s="17">
        <v>29873</v>
      </c>
      <c r="L4515" s="17"/>
    </row>
    <row r="4516" spans="1:12" x14ac:dyDescent="0.25">
      <c r="A4516" s="16" t="s">
        <v>231</v>
      </c>
      <c r="B4516" s="16">
        <v>300</v>
      </c>
      <c r="C4516" s="17">
        <v>29832</v>
      </c>
      <c r="L4516" s="17"/>
    </row>
    <row r="4517" spans="1:12" x14ac:dyDescent="0.25">
      <c r="A4517" s="16" t="s">
        <v>231</v>
      </c>
      <c r="B4517" s="16">
        <v>120</v>
      </c>
      <c r="C4517" s="17">
        <v>29829</v>
      </c>
      <c r="L4517" s="17"/>
    </row>
    <row r="4518" spans="1:12" x14ac:dyDescent="0.25">
      <c r="A4518" s="16" t="s">
        <v>231</v>
      </c>
      <c r="B4518" s="16">
        <v>181</v>
      </c>
      <c r="C4518" s="17">
        <v>29826</v>
      </c>
      <c r="L4518" s="17"/>
    </row>
    <row r="4519" spans="1:12" x14ac:dyDescent="0.25">
      <c r="A4519" s="16" t="s">
        <v>231</v>
      </c>
      <c r="B4519" s="16">
        <v>231</v>
      </c>
      <c r="C4519" s="17">
        <v>29818</v>
      </c>
      <c r="L4519" s="17"/>
    </row>
    <row r="4520" spans="1:12" x14ac:dyDescent="0.25">
      <c r="A4520" s="16" t="s">
        <v>231</v>
      </c>
      <c r="B4520" s="16">
        <v>154</v>
      </c>
      <c r="C4520" s="17">
        <v>29768</v>
      </c>
      <c r="L4520" s="17"/>
    </row>
    <row r="4521" spans="1:12" x14ac:dyDescent="0.25">
      <c r="A4521" s="16" t="s">
        <v>231</v>
      </c>
      <c r="B4521" s="16">
        <v>226</v>
      </c>
      <c r="C4521" s="17">
        <v>29749</v>
      </c>
      <c r="L4521" s="17"/>
    </row>
    <row r="4522" spans="1:12" x14ac:dyDescent="0.25">
      <c r="A4522" s="16" t="s">
        <v>231</v>
      </c>
      <c r="B4522" s="16">
        <v>135</v>
      </c>
      <c r="C4522" s="17">
        <v>29741</v>
      </c>
      <c r="L4522" s="17"/>
    </row>
    <row r="4523" spans="1:12" x14ac:dyDescent="0.25">
      <c r="A4523" s="16" t="s">
        <v>231</v>
      </c>
      <c r="B4523" s="16">
        <v>124</v>
      </c>
      <c r="C4523" s="17">
        <v>29713</v>
      </c>
      <c r="L4523" s="17"/>
    </row>
    <row r="4524" spans="1:12" x14ac:dyDescent="0.25">
      <c r="A4524" s="16" t="s">
        <v>231</v>
      </c>
      <c r="B4524" s="16">
        <v>294</v>
      </c>
      <c r="C4524" s="17">
        <v>29692</v>
      </c>
      <c r="L4524" s="17"/>
    </row>
    <row r="4525" spans="1:12" x14ac:dyDescent="0.25">
      <c r="A4525" s="16" t="s">
        <v>231</v>
      </c>
      <c r="B4525" s="16">
        <v>106</v>
      </c>
      <c r="C4525" s="17">
        <v>29648</v>
      </c>
      <c r="L4525" s="17"/>
    </row>
    <row r="4526" spans="1:12" x14ac:dyDescent="0.25">
      <c r="A4526" s="16" t="s">
        <v>231</v>
      </c>
      <c r="B4526" s="16">
        <v>81</v>
      </c>
      <c r="C4526" s="17">
        <v>29646</v>
      </c>
      <c r="L4526" s="17"/>
    </row>
    <row r="4527" spans="1:12" x14ac:dyDescent="0.25">
      <c r="A4527" s="16" t="s">
        <v>231</v>
      </c>
      <c r="B4527" s="16">
        <v>200</v>
      </c>
      <c r="C4527" s="17">
        <v>29625</v>
      </c>
      <c r="L4527" s="17"/>
    </row>
    <row r="4528" spans="1:12" x14ac:dyDescent="0.25">
      <c r="A4528" s="16" t="s">
        <v>231</v>
      </c>
      <c r="B4528" s="16">
        <v>117</v>
      </c>
      <c r="C4528" s="17">
        <v>29614</v>
      </c>
      <c r="L4528" s="17"/>
    </row>
    <row r="4529" spans="1:12" x14ac:dyDescent="0.25">
      <c r="A4529" s="16" t="s">
        <v>231</v>
      </c>
      <c r="B4529" s="16">
        <v>101</v>
      </c>
      <c r="C4529" s="17">
        <v>29526</v>
      </c>
      <c r="L4529" s="17"/>
    </row>
    <row r="4530" spans="1:12" x14ac:dyDescent="0.25">
      <c r="A4530" s="16" t="s">
        <v>231</v>
      </c>
      <c r="B4530" s="16">
        <v>99</v>
      </c>
      <c r="C4530" s="17">
        <v>29526</v>
      </c>
      <c r="L4530" s="17"/>
    </row>
    <row r="4531" spans="1:12" x14ac:dyDescent="0.25">
      <c r="A4531" s="16" t="s">
        <v>231</v>
      </c>
      <c r="B4531" s="16">
        <v>91</v>
      </c>
      <c r="C4531" s="17">
        <v>29495</v>
      </c>
      <c r="L4531" s="17"/>
    </row>
    <row r="4532" spans="1:12" x14ac:dyDescent="0.25">
      <c r="A4532" s="16" t="s">
        <v>231</v>
      </c>
      <c r="B4532" s="16">
        <v>105</v>
      </c>
      <c r="C4532" s="17">
        <v>29441</v>
      </c>
      <c r="L4532" s="17"/>
    </row>
    <row r="4533" spans="1:12" x14ac:dyDescent="0.25">
      <c r="A4533" s="16" t="s">
        <v>231</v>
      </c>
      <c r="B4533" s="16">
        <v>92</v>
      </c>
      <c r="C4533" s="17">
        <v>29434</v>
      </c>
      <c r="L4533" s="17"/>
    </row>
    <row r="4534" spans="1:12" x14ac:dyDescent="0.25">
      <c r="A4534" s="16" t="s">
        <v>231</v>
      </c>
      <c r="B4534" s="16">
        <v>215</v>
      </c>
      <c r="C4534" s="17">
        <v>29419</v>
      </c>
      <c r="L4534" s="17"/>
    </row>
    <row r="4535" spans="1:12" x14ac:dyDescent="0.25">
      <c r="A4535" s="16" t="s">
        <v>231</v>
      </c>
      <c r="B4535" s="16">
        <v>100</v>
      </c>
      <c r="C4535" s="17">
        <v>29312</v>
      </c>
      <c r="L4535" s="17"/>
    </row>
    <row r="4536" spans="1:12" x14ac:dyDescent="0.25">
      <c r="A4536" s="16" t="s">
        <v>231</v>
      </c>
      <c r="B4536" s="16">
        <v>199</v>
      </c>
      <c r="C4536" s="17">
        <v>29190</v>
      </c>
      <c r="L4536" s="17"/>
    </row>
    <row r="4537" spans="1:12" x14ac:dyDescent="0.25">
      <c r="A4537" s="16" t="s">
        <v>231</v>
      </c>
      <c r="B4537" s="16">
        <v>203</v>
      </c>
      <c r="C4537" s="17">
        <v>29190</v>
      </c>
      <c r="L4537" s="17"/>
    </row>
    <row r="4538" spans="1:12" x14ac:dyDescent="0.25">
      <c r="A4538" s="16" t="s">
        <v>231</v>
      </c>
      <c r="B4538" s="16">
        <v>123</v>
      </c>
      <c r="C4538" s="17">
        <v>29158</v>
      </c>
      <c r="L4538" s="17"/>
    </row>
    <row r="4539" spans="1:12" x14ac:dyDescent="0.25">
      <c r="A4539" s="16" t="s">
        <v>231</v>
      </c>
      <c r="B4539" s="16">
        <v>38</v>
      </c>
      <c r="C4539" s="17">
        <v>29116</v>
      </c>
      <c r="L4539" s="17"/>
    </row>
    <row r="4540" spans="1:12" x14ac:dyDescent="0.25">
      <c r="A4540" s="16" t="s">
        <v>231</v>
      </c>
      <c r="B4540" s="16">
        <v>140</v>
      </c>
      <c r="C4540" s="17">
        <v>29068</v>
      </c>
      <c r="L4540" s="17"/>
    </row>
    <row r="4541" spans="1:12" x14ac:dyDescent="0.25">
      <c r="A4541" s="16" t="s">
        <v>231</v>
      </c>
      <c r="B4541" s="16">
        <v>262</v>
      </c>
      <c r="C4541" s="17">
        <v>29010</v>
      </c>
      <c r="L4541" s="17"/>
    </row>
    <row r="4542" spans="1:12" x14ac:dyDescent="0.25">
      <c r="A4542" s="16" t="s">
        <v>231</v>
      </c>
      <c r="B4542" s="16">
        <v>207</v>
      </c>
      <c r="C4542" s="17">
        <v>29008</v>
      </c>
      <c r="L4542" s="17"/>
    </row>
    <row r="4543" spans="1:12" x14ac:dyDescent="0.25">
      <c r="A4543" s="16" t="s">
        <v>231</v>
      </c>
      <c r="B4543" s="16">
        <v>128</v>
      </c>
      <c r="C4543" s="17">
        <v>28986</v>
      </c>
      <c r="L4543" s="17"/>
    </row>
    <row r="4544" spans="1:12" x14ac:dyDescent="0.25">
      <c r="A4544" s="16" t="s">
        <v>231</v>
      </c>
      <c r="B4544" s="16">
        <v>130</v>
      </c>
      <c r="C4544" s="17">
        <v>28887</v>
      </c>
      <c r="L4544" s="17"/>
    </row>
    <row r="4545" spans="1:12" x14ac:dyDescent="0.25">
      <c r="A4545" s="16" t="s">
        <v>231</v>
      </c>
      <c r="B4545" s="16">
        <v>90</v>
      </c>
      <c r="C4545" s="17">
        <v>28887</v>
      </c>
      <c r="L4545" s="17"/>
    </row>
    <row r="4546" spans="1:12" x14ac:dyDescent="0.25">
      <c r="A4546" s="16" t="s">
        <v>231</v>
      </c>
      <c r="B4546" s="16">
        <v>96</v>
      </c>
      <c r="C4546" s="17">
        <v>28864</v>
      </c>
      <c r="L4546" s="17"/>
    </row>
    <row r="4547" spans="1:12" x14ac:dyDescent="0.25">
      <c r="A4547" s="16" t="s">
        <v>231</v>
      </c>
      <c r="B4547" s="16">
        <v>118</v>
      </c>
      <c r="C4547" s="17">
        <v>28859</v>
      </c>
      <c r="L4547" s="17"/>
    </row>
    <row r="4548" spans="1:12" x14ac:dyDescent="0.25">
      <c r="A4548" s="16" t="s">
        <v>231</v>
      </c>
      <c r="B4548" s="16">
        <v>214</v>
      </c>
      <c r="C4548" s="17">
        <v>28741</v>
      </c>
      <c r="L4548" s="17"/>
    </row>
    <row r="4549" spans="1:12" x14ac:dyDescent="0.25">
      <c r="A4549" s="16" t="s">
        <v>231</v>
      </c>
      <c r="B4549" s="16">
        <v>240</v>
      </c>
      <c r="C4549" s="17">
        <v>28734</v>
      </c>
      <c r="L4549" s="17"/>
    </row>
    <row r="4550" spans="1:12" x14ac:dyDescent="0.25">
      <c r="A4550" s="16" t="s">
        <v>231</v>
      </c>
      <c r="B4550" s="16">
        <v>271</v>
      </c>
      <c r="C4550" s="17">
        <v>28703</v>
      </c>
      <c r="L4550" s="17"/>
    </row>
    <row r="4551" spans="1:12" x14ac:dyDescent="0.25">
      <c r="A4551" s="16" t="s">
        <v>231</v>
      </c>
      <c r="B4551" s="16">
        <v>100</v>
      </c>
      <c r="C4551" s="17">
        <v>28672</v>
      </c>
      <c r="L4551" s="17"/>
    </row>
    <row r="4552" spans="1:12" x14ac:dyDescent="0.25">
      <c r="A4552" s="16" t="s">
        <v>231</v>
      </c>
      <c r="B4552" s="16">
        <v>180</v>
      </c>
      <c r="C4552" s="17">
        <v>28642</v>
      </c>
      <c r="L4552" s="17"/>
    </row>
    <row r="4553" spans="1:12" x14ac:dyDescent="0.25">
      <c r="A4553" s="16" t="s">
        <v>231</v>
      </c>
      <c r="B4553" s="16">
        <v>123</v>
      </c>
      <c r="C4553" s="17">
        <v>28611</v>
      </c>
      <c r="L4553" s="17"/>
    </row>
    <row r="4554" spans="1:12" x14ac:dyDescent="0.25">
      <c r="A4554" s="16" t="s">
        <v>231</v>
      </c>
      <c r="B4554" s="16">
        <v>116</v>
      </c>
      <c r="C4554" s="17">
        <v>28611</v>
      </c>
      <c r="L4554" s="17"/>
    </row>
    <row r="4555" spans="1:12" x14ac:dyDescent="0.25">
      <c r="A4555" s="16" t="s">
        <v>231</v>
      </c>
      <c r="B4555" s="16">
        <v>63</v>
      </c>
      <c r="C4555" s="17">
        <v>28581</v>
      </c>
      <c r="L4555" s="17"/>
    </row>
    <row r="4556" spans="1:12" x14ac:dyDescent="0.25">
      <c r="A4556" s="16" t="s">
        <v>231</v>
      </c>
      <c r="B4556" s="16">
        <v>250</v>
      </c>
      <c r="C4556" s="17">
        <v>28580</v>
      </c>
      <c r="L4556" s="17"/>
    </row>
    <row r="4557" spans="1:12" x14ac:dyDescent="0.25">
      <c r="A4557" s="16" t="s">
        <v>231</v>
      </c>
      <c r="B4557" s="16">
        <v>115</v>
      </c>
      <c r="C4557" s="17">
        <v>28578</v>
      </c>
      <c r="L4557" s="17"/>
    </row>
    <row r="4558" spans="1:12" x14ac:dyDescent="0.25">
      <c r="A4558" s="16" t="s">
        <v>231</v>
      </c>
      <c r="B4558" s="16">
        <v>173</v>
      </c>
      <c r="C4558" s="17">
        <v>28566</v>
      </c>
      <c r="L4558" s="17"/>
    </row>
    <row r="4559" spans="1:12" x14ac:dyDescent="0.25">
      <c r="A4559" s="16" t="s">
        <v>231</v>
      </c>
      <c r="B4559" s="16">
        <v>243</v>
      </c>
      <c r="C4559" s="17">
        <v>28550</v>
      </c>
      <c r="L4559" s="17"/>
    </row>
    <row r="4560" spans="1:12" x14ac:dyDescent="0.25">
      <c r="A4560" s="16" t="s">
        <v>231</v>
      </c>
      <c r="B4560" s="16">
        <v>259</v>
      </c>
      <c r="C4560" s="17">
        <v>28522</v>
      </c>
      <c r="L4560" s="17"/>
    </row>
    <row r="4561" spans="1:12" x14ac:dyDescent="0.25">
      <c r="A4561" s="16" t="s">
        <v>231</v>
      </c>
      <c r="B4561" s="16">
        <v>99</v>
      </c>
      <c r="C4561" s="17">
        <v>28491</v>
      </c>
      <c r="L4561" s="17"/>
    </row>
    <row r="4562" spans="1:12" x14ac:dyDescent="0.25">
      <c r="A4562" s="16" t="s">
        <v>231</v>
      </c>
      <c r="B4562" s="16">
        <v>122</v>
      </c>
      <c r="C4562" s="17">
        <v>28467</v>
      </c>
      <c r="L4562" s="17"/>
    </row>
    <row r="4563" spans="1:12" x14ac:dyDescent="0.25">
      <c r="A4563" s="16" t="s">
        <v>231</v>
      </c>
      <c r="B4563" s="16">
        <v>153</v>
      </c>
      <c r="C4563" s="17">
        <v>28388</v>
      </c>
      <c r="L4563" s="17"/>
    </row>
    <row r="4564" spans="1:12" x14ac:dyDescent="0.25">
      <c r="A4564" s="16" t="s">
        <v>231</v>
      </c>
      <c r="B4564" s="16">
        <v>155</v>
      </c>
      <c r="C4564" s="17">
        <v>28313</v>
      </c>
      <c r="L4564" s="17"/>
    </row>
    <row r="4565" spans="1:12" x14ac:dyDescent="0.25">
      <c r="A4565" s="16" t="s">
        <v>231</v>
      </c>
      <c r="B4565" s="16">
        <v>190</v>
      </c>
      <c r="C4565" s="17">
        <v>28261</v>
      </c>
      <c r="L4565" s="17"/>
    </row>
    <row r="4566" spans="1:12" x14ac:dyDescent="0.25">
      <c r="A4566" s="16" t="s">
        <v>231</v>
      </c>
      <c r="B4566" s="16">
        <v>180</v>
      </c>
      <c r="C4566" s="17">
        <v>28246</v>
      </c>
      <c r="L4566" s="17"/>
    </row>
    <row r="4567" spans="1:12" x14ac:dyDescent="0.25">
      <c r="A4567" s="16" t="s">
        <v>231</v>
      </c>
      <c r="B4567" s="16">
        <v>149</v>
      </c>
      <c r="C4567" s="17">
        <v>28246</v>
      </c>
      <c r="L4567" s="17"/>
    </row>
    <row r="4568" spans="1:12" x14ac:dyDescent="0.25">
      <c r="A4568" s="16" t="s">
        <v>231</v>
      </c>
      <c r="B4568" s="16">
        <v>292</v>
      </c>
      <c r="C4568" s="17">
        <v>28246</v>
      </c>
      <c r="L4568" s="17"/>
    </row>
    <row r="4569" spans="1:12" x14ac:dyDescent="0.25">
      <c r="A4569" s="16" t="s">
        <v>231</v>
      </c>
      <c r="B4569" s="16">
        <v>302</v>
      </c>
      <c r="C4569" s="17">
        <v>28237</v>
      </c>
      <c r="L4569" s="17"/>
    </row>
    <row r="4570" spans="1:12" x14ac:dyDescent="0.25">
      <c r="A4570" s="16" t="s">
        <v>231</v>
      </c>
      <c r="B4570" s="16">
        <v>231</v>
      </c>
      <c r="C4570" s="17">
        <v>28126</v>
      </c>
      <c r="L4570" s="17"/>
    </row>
    <row r="4571" spans="1:12" x14ac:dyDescent="0.25">
      <c r="A4571" s="16" t="s">
        <v>231</v>
      </c>
      <c r="B4571" s="16">
        <v>83</v>
      </c>
      <c r="C4571" s="17">
        <v>28054</v>
      </c>
      <c r="L4571" s="17"/>
    </row>
    <row r="4572" spans="1:12" x14ac:dyDescent="0.25">
      <c r="A4572" s="16" t="s">
        <v>231</v>
      </c>
      <c r="B4572" s="16">
        <v>296</v>
      </c>
      <c r="C4572" s="17">
        <v>28034</v>
      </c>
      <c r="L4572" s="17"/>
    </row>
    <row r="4573" spans="1:12" x14ac:dyDescent="0.25">
      <c r="A4573" s="16" t="s">
        <v>231</v>
      </c>
      <c r="B4573" s="16">
        <v>65</v>
      </c>
      <c r="C4573" s="17">
        <v>27973</v>
      </c>
      <c r="L4573" s="17"/>
    </row>
    <row r="4574" spans="1:12" x14ac:dyDescent="0.25">
      <c r="A4574" s="16" t="s">
        <v>231</v>
      </c>
      <c r="B4574" s="16">
        <v>171</v>
      </c>
      <c r="C4574" s="17">
        <v>27942</v>
      </c>
      <c r="L4574" s="17"/>
    </row>
    <row r="4575" spans="1:12" x14ac:dyDescent="0.25">
      <c r="A4575" s="16" t="s">
        <v>231</v>
      </c>
      <c r="B4575" s="16">
        <v>103</v>
      </c>
      <c r="C4575" s="17">
        <v>27942</v>
      </c>
      <c r="L4575" s="17"/>
    </row>
    <row r="4576" spans="1:12" x14ac:dyDescent="0.25">
      <c r="A4576" s="16" t="s">
        <v>231</v>
      </c>
      <c r="B4576" s="16">
        <v>96</v>
      </c>
      <c r="C4576" s="17">
        <v>27896</v>
      </c>
      <c r="L4576" s="17"/>
    </row>
    <row r="4577" spans="1:12" x14ac:dyDescent="0.25">
      <c r="A4577" s="16" t="s">
        <v>231</v>
      </c>
      <c r="B4577" s="16">
        <v>99</v>
      </c>
      <c r="C4577" s="17">
        <v>27881</v>
      </c>
      <c r="L4577" s="17"/>
    </row>
    <row r="4578" spans="1:12" x14ac:dyDescent="0.25">
      <c r="A4578" s="16" t="s">
        <v>231</v>
      </c>
      <c r="B4578" s="16">
        <v>120</v>
      </c>
      <c r="C4578" s="17">
        <v>27864</v>
      </c>
      <c r="L4578" s="17"/>
    </row>
    <row r="4579" spans="1:12" x14ac:dyDescent="0.25">
      <c r="A4579" s="16" t="s">
        <v>231</v>
      </c>
      <c r="B4579" s="16">
        <v>113</v>
      </c>
      <c r="C4579" s="17">
        <v>27820</v>
      </c>
      <c r="L4579" s="17"/>
    </row>
    <row r="4580" spans="1:12" x14ac:dyDescent="0.25">
      <c r="A4580" s="16" t="s">
        <v>231</v>
      </c>
      <c r="B4580" s="16">
        <v>132</v>
      </c>
      <c r="C4580" s="17">
        <v>27729</v>
      </c>
      <c r="L4580" s="17"/>
    </row>
    <row r="4581" spans="1:12" x14ac:dyDescent="0.25">
      <c r="A4581" s="16" t="s">
        <v>231</v>
      </c>
      <c r="B4581" s="16">
        <v>131</v>
      </c>
      <c r="C4581" s="17">
        <v>27701</v>
      </c>
      <c r="L4581" s="17"/>
    </row>
    <row r="4582" spans="1:12" x14ac:dyDescent="0.25">
      <c r="A4582" s="16" t="s">
        <v>231</v>
      </c>
      <c r="B4582" s="16">
        <v>98</v>
      </c>
      <c r="C4582" s="17">
        <v>27652</v>
      </c>
      <c r="L4582" s="17"/>
    </row>
    <row r="4583" spans="1:12" x14ac:dyDescent="0.25">
      <c r="A4583" s="16" t="s">
        <v>231</v>
      </c>
      <c r="B4583" s="16">
        <v>70</v>
      </c>
      <c r="C4583" s="17">
        <v>27607</v>
      </c>
      <c r="L4583" s="17"/>
    </row>
    <row r="4584" spans="1:12" x14ac:dyDescent="0.25">
      <c r="A4584" s="16" t="s">
        <v>231</v>
      </c>
      <c r="B4584" s="16">
        <v>126</v>
      </c>
      <c r="C4584" s="17">
        <v>27576</v>
      </c>
      <c r="L4584" s="17"/>
    </row>
    <row r="4585" spans="1:12" x14ac:dyDescent="0.25">
      <c r="A4585" s="16" t="s">
        <v>231</v>
      </c>
      <c r="B4585" s="16">
        <v>36</v>
      </c>
      <c r="C4585" s="17">
        <v>27530</v>
      </c>
      <c r="L4585" s="17"/>
    </row>
    <row r="4586" spans="1:12" x14ac:dyDescent="0.25">
      <c r="A4586" s="16" t="s">
        <v>231</v>
      </c>
      <c r="B4586" s="16">
        <v>63</v>
      </c>
      <c r="C4586" s="17">
        <v>27530</v>
      </c>
      <c r="L4586" s="17"/>
    </row>
    <row r="4587" spans="1:12" x14ac:dyDescent="0.25">
      <c r="A4587" s="16" t="s">
        <v>231</v>
      </c>
      <c r="B4587" s="16">
        <v>180</v>
      </c>
      <c r="C4587" s="17">
        <v>27527</v>
      </c>
      <c r="L4587" s="17"/>
    </row>
    <row r="4588" spans="1:12" x14ac:dyDescent="0.25">
      <c r="A4588" s="16" t="s">
        <v>231</v>
      </c>
      <c r="B4588" s="16">
        <v>90</v>
      </c>
      <c r="C4588" s="17">
        <v>27515</v>
      </c>
      <c r="L4588" s="17"/>
    </row>
    <row r="4589" spans="1:12" x14ac:dyDescent="0.25">
      <c r="A4589" s="16" t="s">
        <v>231</v>
      </c>
      <c r="B4589" s="16">
        <v>129</v>
      </c>
      <c r="C4589" s="17">
        <v>27505</v>
      </c>
      <c r="L4589" s="17"/>
    </row>
    <row r="4590" spans="1:12" x14ac:dyDescent="0.25">
      <c r="A4590" s="16" t="s">
        <v>231</v>
      </c>
      <c r="B4590" s="16">
        <v>120</v>
      </c>
      <c r="C4590" s="17">
        <v>27498</v>
      </c>
      <c r="L4590" s="17"/>
    </row>
    <row r="4591" spans="1:12" x14ac:dyDescent="0.25">
      <c r="A4591" s="16" t="s">
        <v>231</v>
      </c>
      <c r="B4591" s="16">
        <v>120</v>
      </c>
      <c r="C4591" s="17">
        <v>27498</v>
      </c>
      <c r="L4591" s="17"/>
    </row>
    <row r="4592" spans="1:12" x14ac:dyDescent="0.25">
      <c r="A4592" s="16" t="s">
        <v>231</v>
      </c>
      <c r="B4592" s="16">
        <v>235</v>
      </c>
      <c r="C4592" s="17">
        <v>27498</v>
      </c>
      <c r="L4592" s="17"/>
    </row>
    <row r="4593" spans="1:12" x14ac:dyDescent="0.25">
      <c r="A4593" s="16" t="s">
        <v>231</v>
      </c>
      <c r="B4593" s="16">
        <v>126</v>
      </c>
      <c r="C4593" s="17">
        <v>27495</v>
      </c>
      <c r="L4593" s="17"/>
    </row>
    <row r="4594" spans="1:12" x14ac:dyDescent="0.25">
      <c r="A4594" s="16" t="s">
        <v>231</v>
      </c>
      <c r="B4594" s="16">
        <v>120</v>
      </c>
      <c r="C4594" s="17">
        <v>27432</v>
      </c>
      <c r="L4594" s="17"/>
    </row>
    <row r="4595" spans="1:12" x14ac:dyDescent="0.25">
      <c r="A4595" s="16" t="s">
        <v>231</v>
      </c>
      <c r="B4595" s="16">
        <v>245</v>
      </c>
      <c r="C4595" s="17">
        <v>27303</v>
      </c>
      <c r="L4595" s="17"/>
    </row>
    <row r="4596" spans="1:12" x14ac:dyDescent="0.25">
      <c r="A4596" s="16" t="s">
        <v>231</v>
      </c>
      <c r="B4596" s="16">
        <v>88</v>
      </c>
      <c r="C4596" s="17">
        <v>27276</v>
      </c>
      <c r="L4596" s="17"/>
    </row>
    <row r="4597" spans="1:12" x14ac:dyDescent="0.25">
      <c r="A4597" s="16" t="s">
        <v>231</v>
      </c>
      <c r="B4597" s="16">
        <v>121</v>
      </c>
      <c r="C4597" s="17">
        <v>27273</v>
      </c>
      <c r="L4597" s="17"/>
    </row>
    <row r="4598" spans="1:12" x14ac:dyDescent="0.25">
      <c r="A4598" s="16" t="s">
        <v>231</v>
      </c>
      <c r="B4598" s="16">
        <v>144</v>
      </c>
      <c r="C4598" s="17">
        <v>27273</v>
      </c>
      <c r="L4598" s="17"/>
    </row>
    <row r="4599" spans="1:12" x14ac:dyDescent="0.25">
      <c r="A4599" s="16" t="s">
        <v>231</v>
      </c>
      <c r="B4599" s="16">
        <v>92</v>
      </c>
      <c r="C4599" s="17">
        <v>27243</v>
      </c>
      <c r="L4599" s="17"/>
    </row>
    <row r="4600" spans="1:12" x14ac:dyDescent="0.25">
      <c r="A4600" s="16" t="s">
        <v>231</v>
      </c>
      <c r="B4600" s="16">
        <v>314</v>
      </c>
      <c r="C4600" s="17">
        <v>27150</v>
      </c>
      <c r="L4600" s="17"/>
    </row>
    <row r="4601" spans="1:12" x14ac:dyDescent="0.25">
      <c r="A4601" s="16" t="s">
        <v>231</v>
      </c>
      <c r="B4601" s="16">
        <v>31</v>
      </c>
      <c r="C4601" s="17">
        <v>27119</v>
      </c>
      <c r="L4601" s="17"/>
    </row>
    <row r="4602" spans="1:12" x14ac:dyDescent="0.25">
      <c r="A4602" s="16" t="s">
        <v>231</v>
      </c>
      <c r="B4602" s="16">
        <v>65</v>
      </c>
      <c r="C4602" s="17">
        <v>27119</v>
      </c>
      <c r="L4602" s="17"/>
    </row>
    <row r="4603" spans="1:12" x14ac:dyDescent="0.25">
      <c r="A4603" s="16" t="s">
        <v>231</v>
      </c>
      <c r="B4603" s="16">
        <v>128</v>
      </c>
      <c r="C4603" s="17">
        <v>27089</v>
      </c>
      <c r="L4603" s="17"/>
    </row>
    <row r="4604" spans="1:12" x14ac:dyDescent="0.25">
      <c r="A4604" s="16" t="s">
        <v>231</v>
      </c>
      <c r="B4604" s="16">
        <v>119</v>
      </c>
      <c r="C4604" s="17">
        <v>27067</v>
      </c>
      <c r="L4604" s="17"/>
    </row>
    <row r="4605" spans="1:12" x14ac:dyDescent="0.25">
      <c r="A4605" s="16" t="s">
        <v>231</v>
      </c>
      <c r="B4605" s="16">
        <v>202</v>
      </c>
      <c r="C4605" s="17">
        <v>27061</v>
      </c>
      <c r="L4605" s="17"/>
    </row>
    <row r="4606" spans="1:12" x14ac:dyDescent="0.25">
      <c r="A4606" s="16" t="s">
        <v>231</v>
      </c>
      <c r="B4606" s="16">
        <v>98</v>
      </c>
      <c r="C4606" s="17">
        <v>27024</v>
      </c>
      <c r="L4606" s="17"/>
    </row>
    <row r="4607" spans="1:12" x14ac:dyDescent="0.25">
      <c r="A4607" s="16" t="s">
        <v>231</v>
      </c>
      <c r="B4607" s="16">
        <v>112</v>
      </c>
      <c r="C4607" s="17">
        <v>26969</v>
      </c>
      <c r="L4607" s="17"/>
    </row>
    <row r="4608" spans="1:12" x14ac:dyDescent="0.25">
      <c r="A4608" s="16" t="s">
        <v>231</v>
      </c>
      <c r="B4608" s="16">
        <v>178</v>
      </c>
      <c r="C4608" s="17">
        <v>26938</v>
      </c>
      <c r="L4608" s="17"/>
    </row>
    <row r="4609" spans="1:12" x14ac:dyDescent="0.25">
      <c r="A4609" s="16" t="s">
        <v>231</v>
      </c>
      <c r="B4609" s="16">
        <v>189</v>
      </c>
      <c r="C4609" s="17">
        <v>26883</v>
      </c>
      <c r="L4609" s="17"/>
    </row>
    <row r="4610" spans="1:12" x14ac:dyDescent="0.25">
      <c r="A4610" s="16" t="s">
        <v>231</v>
      </c>
      <c r="B4610" s="16">
        <v>154</v>
      </c>
      <c r="C4610" s="17">
        <v>26826</v>
      </c>
      <c r="L4610" s="17"/>
    </row>
    <row r="4611" spans="1:12" x14ac:dyDescent="0.25">
      <c r="A4611" s="16" t="s">
        <v>231</v>
      </c>
      <c r="B4611" s="16">
        <v>158</v>
      </c>
      <c r="C4611" s="17">
        <v>26816</v>
      </c>
      <c r="L4611" s="17"/>
    </row>
    <row r="4612" spans="1:12" x14ac:dyDescent="0.25">
      <c r="A4612" s="16" t="s">
        <v>231</v>
      </c>
      <c r="B4612" s="16">
        <v>106</v>
      </c>
      <c r="C4612" s="17">
        <v>26701</v>
      </c>
      <c r="L4612" s="17"/>
    </row>
    <row r="4613" spans="1:12" x14ac:dyDescent="0.25">
      <c r="A4613" s="16" t="s">
        <v>231</v>
      </c>
      <c r="B4613" s="16">
        <v>202</v>
      </c>
      <c r="C4613" s="17">
        <v>26648</v>
      </c>
      <c r="L4613" s="17"/>
    </row>
    <row r="4614" spans="1:12" x14ac:dyDescent="0.25">
      <c r="A4614" s="16" t="s">
        <v>231</v>
      </c>
      <c r="B4614" s="16">
        <v>120</v>
      </c>
      <c r="C4614" s="17">
        <v>26625</v>
      </c>
      <c r="L4614" s="17"/>
    </row>
    <row r="4615" spans="1:12" x14ac:dyDescent="0.25">
      <c r="A4615" s="16" t="s">
        <v>231</v>
      </c>
      <c r="B4615" s="16">
        <v>108</v>
      </c>
      <c r="C4615" s="17">
        <v>26526</v>
      </c>
      <c r="L4615" s="17"/>
    </row>
    <row r="4616" spans="1:12" x14ac:dyDescent="0.25">
      <c r="A4616" s="16" t="s">
        <v>231</v>
      </c>
      <c r="B4616" s="16">
        <v>156</v>
      </c>
      <c r="C4616" s="17">
        <v>26505</v>
      </c>
      <c r="L4616" s="17"/>
    </row>
    <row r="4617" spans="1:12" x14ac:dyDescent="0.25">
      <c r="A4617" s="16" t="s">
        <v>231</v>
      </c>
      <c r="B4617" s="16">
        <v>313</v>
      </c>
      <c r="C4617" s="17">
        <v>26431</v>
      </c>
      <c r="L4617" s="17"/>
    </row>
    <row r="4618" spans="1:12" x14ac:dyDescent="0.25">
      <c r="A4618" s="16" t="s">
        <v>231</v>
      </c>
      <c r="B4618" s="16">
        <v>300</v>
      </c>
      <c r="C4618" s="17">
        <v>26334</v>
      </c>
      <c r="L4618" s="17"/>
    </row>
    <row r="4619" spans="1:12" x14ac:dyDescent="0.25">
      <c r="A4619" s="16" t="s">
        <v>231</v>
      </c>
      <c r="B4619" s="16">
        <v>94</v>
      </c>
      <c r="C4619" s="17">
        <v>26331</v>
      </c>
      <c r="L4619" s="17"/>
    </row>
    <row r="4620" spans="1:12" x14ac:dyDescent="0.25">
      <c r="A4620" s="16" t="s">
        <v>231</v>
      </c>
      <c r="B4620" s="16">
        <v>99</v>
      </c>
      <c r="C4620" s="17">
        <v>26330</v>
      </c>
      <c r="L4620" s="17"/>
    </row>
    <row r="4621" spans="1:12" x14ac:dyDescent="0.25">
      <c r="A4621" s="16" t="s">
        <v>231</v>
      </c>
      <c r="B4621" s="16">
        <v>109</v>
      </c>
      <c r="C4621" s="17">
        <v>26299</v>
      </c>
      <c r="L4621" s="17"/>
    </row>
    <row r="4622" spans="1:12" x14ac:dyDescent="0.25">
      <c r="A4622" s="16" t="s">
        <v>231</v>
      </c>
      <c r="B4622" s="16">
        <v>115</v>
      </c>
      <c r="C4622" s="17">
        <v>25873</v>
      </c>
      <c r="L4622" s="17"/>
    </row>
    <row r="4623" spans="1:12" x14ac:dyDescent="0.25">
      <c r="A4623" s="16" t="s">
        <v>231</v>
      </c>
      <c r="B4623" s="16">
        <v>157</v>
      </c>
      <c r="C4623" s="17">
        <v>25750</v>
      </c>
      <c r="L4623" s="17"/>
    </row>
    <row r="4624" spans="1:12" x14ac:dyDescent="0.25">
      <c r="A4624" s="16" t="s">
        <v>231</v>
      </c>
      <c r="B4624" s="16">
        <v>203</v>
      </c>
      <c r="C4624" s="17">
        <v>25695</v>
      </c>
      <c r="L4624" s="17"/>
    </row>
    <row r="4625" spans="1:12" x14ac:dyDescent="0.25">
      <c r="A4625" s="16" t="s">
        <v>231</v>
      </c>
      <c r="B4625" s="16">
        <v>203</v>
      </c>
      <c r="C4625" s="17">
        <v>25636</v>
      </c>
      <c r="L4625" s="17"/>
    </row>
    <row r="4626" spans="1:12" x14ac:dyDescent="0.25">
      <c r="A4626" s="16" t="s">
        <v>231</v>
      </c>
      <c r="B4626" s="16">
        <v>199</v>
      </c>
      <c r="C4626" s="17">
        <v>25517</v>
      </c>
      <c r="L4626" s="17"/>
    </row>
    <row r="4627" spans="1:12" x14ac:dyDescent="0.25">
      <c r="A4627" s="16" t="s">
        <v>231</v>
      </c>
      <c r="B4627" s="16">
        <v>163</v>
      </c>
      <c r="C4627" s="17">
        <v>25440</v>
      </c>
      <c r="L4627" s="17"/>
    </row>
    <row r="4628" spans="1:12" x14ac:dyDescent="0.25">
      <c r="A4628" s="16" t="s">
        <v>231</v>
      </c>
      <c r="B4628" s="16">
        <v>146</v>
      </c>
      <c r="C4628" s="17">
        <v>25409</v>
      </c>
      <c r="L4628" s="17"/>
    </row>
    <row r="4629" spans="1:12" x14ac:dyDescent="0.25">
      <c r="A4629" s="16" t="s">
        <v>231</v>
      </c>
      <c r="B4629" s="16">
        <v>251</v>
      </c>
      <c r="C4629" s="17">
        <v>25346</v>
      </c>
      <c r="L4629" s="17"/>
    </row>
    <row r="4630" spans="1:12" x14ac:dyDescent="0.25">
      <c r="A4630" s="16" t="s">
        <v>231</v>
      </c>
      <c r="B4630" s="16">
        <v>134</v>
      </c>
      <c r="C4630" s="17">
        <v>25272</v>
      </c>
      <c r="L4630" s="17"/>
    </row>
    <row r="4631" spans="1:12" x14ac:dyDescent="0.25">
      <c r="A4631" s="16" t="s">
        <v>231</v>
      </c>
      <c r="B4631" s="16">
        <v>211</v>
      </c>
      <c r="C4631" s="17">
        <v>25247</v>
      </c>
      <c r="L4631" s="17"/>
    </row>
    <row r="4632" spans="1:12" x14ac:dyDescent="0.25">
      <c r="A4632" s="16" t="s">
        <v>231</v>
      </c>
      <c r="B4632" s="16">
        <v>151</v>
      </c>
      <c r="C4632" s="17">
        <v>25224</v>
      </c>
      <c r="L4632" s="17"/>
    </row>
    <row r="4633" spans="1:12" x14ac:dyDescent="0.25">
      <c r="A4633" s="16" t="s">
        <v>231</v>
      </c>
      <c r="B4633" s="16">
        <v>90</v>
      </c>
      <c r="C4633" s="17">
        <v>24930</v>
      </c>
      <c r="L4633" s="17"/>
    </row>
    <row r="4634" spans="1:12" x14ac:dyDescent="0.25">
      <c r="A4634" s="16" t="s">
        <v>231</v>
      </c>
      <c r="B4634" s="16">
        <v>191</v>
      </c>
      <c r="C4634" s="17">
        <v>24889</v>
      </c>
      <c r="L4634" s="17"/>
    </row>
    <row r="4635" spans="1:12" x14ac:dyDescent="0.25">
      <c r="A4635" s="16" t="s">
        <v>231</v>
      </c>
      <c r="B4635" s="16">
        <v>200</v>
      </c>
      <c r="C4635" s="17">
        <v>24777</v>
      </c>
      <c r="L4635" s="17"/>
    </row>
    <row r="4636" spans="1:12" x14ac:dyDescent="0.25">
      <c r="A4636" s="16" t="s">
        <v>231</v>
      </c>
      <c r="B4636" s="16">
        <v>298</v>
      </c>
      <c r="C4636" s="17">
        <v>24777</v>
      </c>
      <c r="L4636" s="17"/>
    </row>
    <row r="4637" spans="1:12" x14ac:dyDescent="0.25">
      <c r="A4637" s="16" t="s">
        <v>231</v>
      </c>
      <c r="B4637" s="16">
        <v>85</v>
      </c>
      <c r="C4637" s="17">
        <v>24563</v>
      </c>
      <c r="L4637" s="17"/>
    </row>
    <row r="4638" spans="1:12" x14ac:dyDescent="0.25">
      <c r="A4638" s="16" t="s">
        <v>231</v>
      </c>
      <c r="B4638" s="16">
        <v>268</v>
      </c>
      <c r="C4638" s="17">
        <v>24532</v>
      </c>
      <c r="L4638" s="17"/>
    </row>
    <row r="4639" spans="1:12" x14ac:dyDescent="0.25">
      <c r="A4639" s="16" t="s">
        <v>231</v>
      </c>
      <c r="B4639" s="16">
        <v>70</v>
      </c>
      <c r="C4639" s="17">
        <v>24519</v>
      </c>
      <c r="L4639" s="17"/>
    </row>
    <row r="4640" spans="1:12" x14ac:dyDescent="0.25">
      <c r="A4640" s="16" t="s">
        <v>231</v>
      </c>
      <c r="B4640" s="16">
        <v>97</v>
      </c>
      <c r="C4640" s="17">
        <v>24512</v>
      </c>
      <c r="L4640" s="17"/>
    </row>
    <row r="4641" spans="1:12" x14ac:dyDescent="0.25">
      <c r="A4641" s="16" t="s">
        <v>231</v>
      </c>
      <c r="B4641" s="16">
        <v>96</v>
      </c>
      <c r="C4641" s="17">
        <v>24509</v>
      </c>
      <c r="L4641" s="17"/>
    </row>
    <row r="4642" spans="1:12" x14ac:dyDescent="0.25">
      <c r="A4642" s="16" t="s">
        <v>231</v>
      </c>
      <c r="B4642" s="16">
        <v>105</v>
      </c>
      <c r="C4642" s="17">
        <v>24506</v>
      </c>
      <c r="L4642" s="17"/>
    </row>
    <row r="4643" spans="1:12" x14ac:dyDescent="0.25">
      <c r="A4643" s="16" t="s">
        <v>231</v>
      </c>
      <c r="B4643" s="16">
        <v>64</v>
      </c>
      <c r="C4643" s="17">
        <v>24496</v>
      </c>
      <c r="L4643" s="17"/>
    </row>
    <row r="4644" spans="1:12" x14ac:dyDescent="0.25">
      <c r="A4644" s="16" t="s">
        <v>231</v>
      </c>
      <c r="B4644" s="16">
        <v>108</v>
      </c>
      <c r="C4644" s="17">
        <v>24482</v>
      </c>
      <c r="L4644" s="17"/>
    </row>
    <row r="4645" spans="1:12" x14ac:dyDescent="0.25">
      <c r="A4645" s="16" t="s">
        <v>231</v>
      </c>
      <c r="B4645" s="16">
        <v>122</v>
      </c>
      <c r="C4645" s="17">
        <v>24473</v>
      </c>
      <c r="L4645" s="17"/>
    </row>
    <row r="4646" spans="1:12" x14ac:dyDescent="0.25">
      <c r="A4646" s="16" t="s">
        <v>231</v>
      </c>
      <c r="B4646" s="16">
        <v>117</v>
      </c>
      <c r="C4646" s="17">
        <v>24473</v>
      </c>
      <c r="L4646" s="17"/>
    </row>
    <row r="4647" spans="1:12" x14ac:dyDescent="0.25">
      <c r="A4647" s="16" t="s">
        <v>231</v>
      </c>
      <c r="B4647" s="16">
        <v>130</v>
      </c>
      <c r="C4647" s="17">
        <v>24473</v>
      </c>
      <c r="L4647" s="17"/>
    </row>
    <row r="4648" spans="1:12" x14ac:dyDescent="0.25">
      <c r="A4648" s="16" t="s">
        <v>231</v>
      </c>
      <c r="B4648" s="16">
        <v>72</v>
      </c>
      <c r="C4648" s="17">
        <v>24473</v>
      </c>
      <c r="L4648" s="17"/>
    </row>
    <row r="4649" spans="1:12" x14ac:dyDescent="0.25">
      <c r="A4649" s="16" t="s">
        <v>231</v>
      </c>
      <c r="B4649" s="16">
        <v>88</v>
      </c>
      <c r="C4649" s="17">
        <v>24473</v>
      </c>
      <c r="L4649" s="17"/>
    </row>
    <row r="4650" spans="1:12" x14ac:dyDescent="0.25">
      <c r="A4650" s="16" t="s">
        <v>231</v>
      </c>
      <c r="B4650" s="16">
        <v>149</v>
      </c>
      <c r="C4650" s="17">
        <v>24473</v>
      </c>
      <c r="L4650" s="17"/>
    </row>
    <row r="4651" spans="1:12" x14ac:dyDescent="0.25">
      <c r="A4651" s="16" t="s">
        <v>231</v>
      </c>
      <c r="B4651" s="16">
        <v>144</v>
      </c>
      <c r="C4651" s="17">
        <v>24473</v>
      </c>
      <c r="L4651" s="17"/>
    </row>
    <row r="4652" spans="1:12" x14ac:dyDescent="0.25">
      <c r="A4652" s="16" t="s">
        <v>231</v>
      </c>
      <c r="B4652" s="16">
        <v>106</v>
      </c>
      <c r="C4652" s="17">
        <v>24473</v>
      </c>
      <c r="L4652" s="17"/>
    </row>
    <row r="4653" spans="1:12" x14ac:dyDescent="0.25">
      <c r="A4653" s="16" t="s">
        <v>231</v>
      </c>
      <c r="B4653" s="16">
        <v>84</v>
      </c>
      <c r="C4653" s="17">
        <v>24473</v>
      </c>
      <c r="L4653" s="17"/>
    </row>
    <row r="4654" spans="1:12" x14ac:dyDescent="0.25">
      <c r="A4654" s="16" t="s">
        <v>231</v>
      </c>
      <c r="B4654" s="16">
        <v>107</v>
      </c>
      <c r="C4654" s="17">
        <v>24473</v>
      </c>
      <c r="L4654" s="17"/>
    </row>
    <row r="4655" spans="1:12" x14ac:dyDescent="0.25">
      <c r="A4655" s="16" t="s">
        <v>231</v>
      </c>
      <c r="B4655" s="16">
        <v>154</v>
      </c>
      <c r="C4655" s="17">
        <v>24473</v>
      </c>
      <c r="L4655" s="17"/>
    </row>
    <row r="4656" spans="1:12" x14ac:dyDescent="0.25">
      <c r="A4656" s="16" t="s">
        <v>231</v>
      </c>
      <c r="B4656" s="16">
        <v>82</v>
      </c>
      <c r="C4656" s="17">
        <v>24473</v>
      </c>
      <c r="L4656" s="17"/>
    </row>
    <row r="4657" spans="1:12" x14ac:dyDescent="0.25">
      <c r="A4657" s="16" t="s">
        <v>231</v>
      </c>
      <c r="B4657" s="16">
        <v>125</v>
      </c>
      <c r="C4657" s="17">
        <v>24473</v>
      </c>
      <c r="L4657" s="17"/>
    </row>
    <row r="4658" spans="1:12" x14ac:dyDescent="0.25">
      <c r="A4658" s="16" t="s">
        <v>231</v>
      </c>
      <c r="B4658" s="16">
        <v>368</v>
      </c>
      <c r="C4658" s="17">
        <v>24473</v>
      </c>
      <c r="L4658" s="17"/>
    </row>
    <row r="4659" spans="1:12" x14ac:dyDescent="0.25">
      <c r="A4659" s="16" t="s">
        <v>231</v>
      </c>
      <c r="B4659" s="16">
        <v>88</v>
      </c>
      <c r="C4659" s="17">
        <v>24473</v>
      </c>
      <c r="L4659" s="17"/>
    </row>
    <row r="4660" spans="1:12" x14ac:dyDescent="0.25">
      <c r="A4660" s="16" t="s">
        <v>231</v>
      </c>
      <c r="B4660" s="16">
        <v>127</v>
      </c>
      <c r="C4660" s="17">
        <v>24473</v>
      </c>
      <c r="L4660" s="17"/>
    </row>
    <row r="4661" spans="1:12" x14ac:dyDescent="0.25">
      <c r="A4661" s="16" t="s">
        <v>231</v>
      </c>
      <c r="B4661" s="16">
        <v>145</v>
      </c>
      <c r="C4661" s="17">
        <v>24473</v>
      </c>
      <c r="L4661" s="17"/>
    </row>
    <row r="4662" spans="1:12" x14ac:dyDescent="0.25">
      <c r="A4662" s="16" t="s">
        <v>231</v>
      </c>
      <c r="B4662" s="16">
        <v>116</v>
      </c>
      <c r="C4662" s="17">
        <v>24473</v>
      </c>
      <c r="L4662" s="17"/>
    </row>
    <row r="4663" spans="1:12" x14ac:dyDescent="0.25">
      <c r="A4663" s="16" t="s">
        <v>231</v>
      </c>
      <c r="B4663" s="16">
        <v>80</v>
      </c>
      <c r="C4663" s="17">
        <v>24473</v>
      </c>
      <c r="L4663" s="17"/>
    </row>
    <row r="4664" spans="1:12" x14ac:dyDescent="0.25">
      <c r="A4664" s="16" t="s">
        <v>231</v>
      </c>
      <c r="B4664" s="16">
        <v>115</v>
      </c>
      <c r="C4664" s="17">
        <v>24473</v>
      </c>
      <c r="L4664" s="17"/>
    </row>
    <row r="4665" spans="1:12" x14ac:dyDescent="0.25">
      <c r="A4665" s="16" t="s">
        <v>231</v>
      </c>
      <c r="B4665" s="16">
        <v>124</v>
      </c>
      <c r="C4665" s="17">
        <v>24473</v>
      </c>
      <c r="L4665" s="17"/>
    </row>
    <row r="4666" spans="1:12" x14ac:dyDescent="0.25">
      <c r="A4666" s="16" t="s">
        <v>232</v>
      </c>
      <c r="B4666" s="16">
        <v>78</v>
      </c>
      <c r="C4666" s="17">
        <v>43617</v>
      </c>
      <c r="L4666" s="17"/>
    </row>
    <row r="4667" spans="1:12" x14ac:dyDescent="0.25">
      <c r="A4667" s="16" t="s">
        <v>232</v>
      </c>
      <c r="B4667" s="16">
        <v>48</v>
      </c>
      <c r="C4667" s="17">
        <v>43201</v>
      </c>
      <c r="L4667" s="17"/>
    </row>
    <row r="4668" spans="1:12" x14ac:dyDescent="0.25">
      <c r="A4668" s="16" t="s">
        <v>232</v>
      </c>
      <c r="B4668" s="16">
        <v>37</v>
      </c>
      <c r="C4668" s="17">
        <v>42963</v>
      </c>
      <c r="L4668" s="17"/>
    </row>
    <row r="4669" spans="1:12" x14ac:dyDescent="0.25">
      <c r="A4669" s="16" t="s">
        <v>232</v>
      </c>
      <c r="B4669" s="16">
        <v>58</v>
      </c>
      <c r="C4669" s="17">
        <v>42859</v>
      </c>
      <c r="L4669" s="17"/>
    </row>
    <row r="4670" spans="1:12" x14ac:dyDescent="0.25">
      <c r="A4670" s="16" t="s">
        <v>232</v>
      </c>
      <c r="B4670" s="16">
        <v>50</v>
      </c>
      <c r="C4670" s="17">
        <v>42677</v>
      </c>
      <c r="L4670" s="17"/>
    </row>
    <row r="4671" spans="1:12" x14ac:dyDescent="0.25">
      <c r="A4671" s="16" t="s">
        <v>232</v>
      </c>
      <c r="B4671" s="16">
        <v>58</v>
      </c>
      <c r="C4671" s="17">
        <v>42670</v>
      </c>
      <c r="L4671" s="17"/>
    </row>
    <row r="4672" spans="1:12" x14ac:dyDescent="0.25">
      <c r="A4672" s="16" t="s">
        <v>232</v>
      </c>
      <c r="B4672" s="16">
        <v>58</v>
      </c>
      <c r="C4672" s="17">
        <v>42667</v>
      </c>
      <c r="L4672" s="17"/>
    </row>
    <row r="4673" spans="1:12" x14ac:dyDescent="0.25">
      <c r="A4673" s="16" t="s">
        <v>232</v>
      </c>
      <c r="B4673" s="16">
        <v>100</v>
      </c>
      <c r="C4673" s="17">
        <v>42578</v>
      </c>
      <c r="L4673" s="17"/>
    </row>
    <row r="4674" spans="1:12" x14ac:dyDescent="0.25">
      <c r="A4674" s="16" t="s">
        <v>232</v>
      </c>
      <c r="B4674" s="16">
        <v>26</v>
      </c>
      <c r="C4674" s="17">
        <v>42528</v>
      </c>
      <c r="L4674" s="17"/>
    </row>
    <row r="4675" spans="1:12" x14ac:dyDescent="0.25">
      <c r="A4675" s="16" t="s">
        <v>232</v>
      </c>
      <c r="B4675" s="16">
        <v>72</v>
      </c>
      <c r="C4675" s="17">
        <v>42522</v>
      </c>
      <c r="L4675" s="17"/>
    </row>
    <row r="4676" spans="1:12" x14ac:dyDescent="0.25">
      <c r="A4676" s="16" t="s">
        <v>232</v>
      </c>
      <c r="B4676" s="16">
        <v>57</v>
      </c>
      <c r="C4676" s="17">
        <v>42500</v>
      </c>
      <c r="L4676" s="17"/>
    </row>
    <row r="4677" spans="1:12" x14ac:dyDescent="0.25">
      <c r="A4677" s="16" t="s">
        <v>232</v>
      </c>
      <c r="B4677" s="16">
        <v>46</v>
      </c>
      <c r="C4677" s="17">
        <v>42486</v>
      </c>
      <c r="L4677" s="17"/>
    </row>
    <row r="4678" spans="1:12" x14ac:dyDescent="0.25">
      <c r="A4678" s="16" t="s">
        <v>232</v>
      </c>
      <c r="B4678" s="16">
        <v>70</v>
      </c>
      <c r="C4678" s="17">
        <v>42438</v>
      </c>
      <c r="L4678" s="17"/>
    </row>
    <row r="4679" spans="1:12" x14ac:dyDescent="0.25">
      <c r="A4679" s="16" t="s">
        <v>232</v>
      </c>
      <c r="B4679" s="16">
        <v>70</v>
      </c>
      <c r="C4679" s="17">
        <v>42412</v>
      </c>
      <c r="L4679" s="17"/>
    </row>
    <row r="4680" spans="1:12" x14ac:dyDescent="0.25">
      <c r="A4680" s="16" t="s">
        <v>232</v>
      </c>
      <c r="B4680" s="16">
        <v>62</v>
      </c>
      <c r="C4680" s="17">
        <v>42408</v>
      </c>
      <c r="L4680" s="17"/>
    </row>
    <row r="4681" spans="1:12" x14ac:dyDescent="0.25">
      <c r="A4681" s="16" t="s">
        <v>232</v>
      </c>
      <c r="B4681" s="16">
        <v>104</v>
      </c>
      <c r="C4681" s="17">
        <v>42341</v>
      </c>
      <c r="L4681" s="17"/>
    </row>
    <row r="4682" spans="1:12" x14ac:dyDescent="0.25">
      <c r="A4682" s="16" t="s">
        <v>232</v>
      </c>
      <c r="B4682" s="16">
        <v>29</v>
      </c>
      <c r="C4682" s="17">
        <v>42313</v>
      </c>
      <c r="L4682" s="17"/>
    </row>
    <row r="4683" spans="1:12" x14ac:dyDescent="0.25">
      <c r="A4683" s="16" t="s">
        <v>232</v>
      </c>
      <c r="B4683" s="16">
        <v>100</v>
      </c>
      <c r="C4683" s="17">
        <v>42283</v>
      </c>
      <c r="L4683" s="17"/>
    </row>
    <row r="4684" spans="1:12" x14ac:dyDescent="0.25">
      <c r="A4684" s="16" t="s">
        <v>232</v>
      </c>
      <c r="B4684" s="16">
        <v>39</v>
      </c>
      <c r="C4684" s="17">
        <v>42278</v>
      </c>
      <c r="L4684" s="17"/>
    </row>
    <row r="4685" spans="1:12" x14ac:dyDescent="0.25">
      <c r="A4685" s="16" t="s">
        <v>232</v>
      </c>
      <c r="B4685" s="16">
        <v>34</v>
      </c>
      <c r="C4685" s="17">
        <v>42277</v>
      </c>
      <c r="L4685" s="17"/>
    </row>
    <row r="4686" spans="1:12" x14ac:dyDescent="0.25">
      <c r="A4686" s="16" t="s">
        <v>232</v>
      </c>
      <c r="B4686" s="16">
        <v>70</v>
      </c>
      <c r="C4686" s="17">
        <v>42222</v>
      </c>
      <c r="L4686" s="17"/>
    </row>
    <row r="4687" spans="1:12" x14ac:dyDescent="0.25">
      <c r="A4687" s="16" t="s">
        <v>232</v>
      </c>
      <c r="B4687" s="16">
        <v>68</v>
      </c>
      <c r="C4687" s="17">
        <v>42198</v>
      </c>
      <c r="L4687" s="17"/>
    </row>
    <row r="4688" spans="1:12" x14ac:dyDescent="0.25">
      <c r="A4688" s="16" t="s">
        <v>232</v>
      </c>
      <c r="B4688" s="16">
        <v>58</v>
      </c>
      <c r="C4688" s="17">
        <v>42188</v>
      </c>
      <c r="L4688" s="17"/>
    </row>
    <row r="4689" spans="1:12" x14ac:dyDescent="0.25">
      <c r="A4689" s="16" t="s">
        <v>232</v>
      </c>
      <c r="B4689" s="16">
        <v>74</v>
      </c>
      <c r="C4689" s="17">
        <v>42158</v>
      </c>
      <c r="L4689" s="17"/>
    </row>
    <row r="4690" spans="1:12" x14ac:dyDescent="0.25">
      <c r="A4690" s="16" t="s">
        <v>232</v>
      </c>
      <c r="B4690" s="16">
        <v>104</v>
      </c>
      <c r="C4690" s="17">
        <v>42153</v>
      </c>
      <c r="L4690" s="17"/>
    </row>
    <row r="4691" spans="1:12" x14ac:dyDescent="0.25">
      <c r="A4691" s="16" t="s">
        <v>232</v>
      </c>
      <c r="B4691" s="16">
        <v>134</v>
      </c>
      <c r="C4691" s="17">
        <v>42145</v>
      </c>
      <c r="L4691" s="17"/>
    </row>
    <row r="4692" spans="1:12" x14ac:dyDescent="0.25">
      <c r="A4692" s="16" t="s">
        <v>232</v>
      </c>
      <c r="B4692" s="16">
        <v>111</v>
      </c>
      <c r="C4692" s="17">
        <v>42131</v>
      </c>
      <c r="L4692" s="17"/>
    </row>
    <row r="4693" spans="1:12" x14ac:dyDescent="0.25">
      <c r="A4693" s="16" t="s">
        <v>232</v>
      </c>
      <c r="B4693" s="16">
        <v>18</v>
      </c>
      <c r="C4693" s="17">
        <v>42131</v>
      </c>
      <c r="L4693" s="17"/>
    </row>
    <row r="4694" spans="1:12" x14ac:dyDescent="0.25">
      <c r="A4694" s="16" t="s">
        <v>232</v>
      </c>
      <c r="B4694" s="16">
        <v>72</v>
      </c>
      <c r="C4694" s="17">
        <v>42104</v>
      </c>
      <c r="L4694" s="17"/>
    </row>
    <row r="4695" spans="1:12" x14ac:dyDescent="0.25">
      <c r="A4695" s="16" t="s">
        <v>232</v>
      </c>
      <c r="B4695" s="16">
        <v>70</v>
      </c>
      <c r="C4695" s="17">
        <v>42087</v>
      </c>
      <c r="L4695" s="17"/>
    </row>
    <row r="4696" spans="1:12" x14ac:dyDescent="0.25">
      <c r="A4696" s="16" t="s">
        <v>232</v>
      </c>
      <c r="B4696" s="16">
        <v>84</v>
      </c>
      <c r="C4696" s="17">
        <v>42040</v>
      </c>
      <c r="L4696" s="17"/>
    </row>
    <row r="4697" spans="1:12" x14ac:dyDescent="0.25">
      <c r="A4697" s="16" t="s">
        <v>232</v>
      </c>
      <c r="B4697" s="16">
        <v>84</v>
      </c>
      <c r="C4697" s="17">
        <v>42011</v>
      </c>
      <c r="L4697" s="17"/>
    </row>
    <row r="4698" spans="1:12" x14ac:dyDescent="0.25">
      <c r="A4698" s="16" t="s">
        <v>232</v>
      </c>
      <c r="B4698" s="16">
        <v>42</v>
      </c>
      <c r="C4698" s="17">
        <v>42005</v>
      </c>
      <c r="L4698" s="17"/>
    </row>
    <row r="4699" spans="1:12" x14ac:dyDescent="0.25">
      <c r="A4699" s="16" t="s">
        <v>232</v>
      </c>
      <c r="B4699" s="16">
        <v>70</v>
      </c>
      <c r="C4699" s="17">
        <v>41984</v>
      </c>
      <c r="L4699" s="17"/>
    </row>
    <row r="4700" spans="1:12" x14ac:dyDescent="0.25">
      <c r="A4700" s="16" t="s">
        <v>232</v>
      </c>
      <c r="B4700" s="16">
        <v>70</v>
      </c>
      <c r="C4700" s="17">
        <v>41891</v>
      </c>
      <c r="L4700" s="17"/>
    </row>
    <row r="4701" spans="1:12" x14ac:dyDescent="0.25">
      <c r="A4701" s="16" t="s">
        <v>232</v>
      </c>
      <c r="B4701" s="16">
        <v>100</v>
      </c>
      <c r="C4701" s="17">
        <v>41877</v>
      </c>
      <c r="L4701" s="17"/>
    </row>
    <row r="4702" spans="1:12" x14ac:dyDescent="0.25">
      <c r="A4702" s="16" t="s">
        <v>232</v>
      </c>
      <c r="B4702" s="16">
        <v>58</v>
      </c>
      <c r="C4702" s="17">
        <v>41830</v>
      </c>
      <c r="L4702" s="17"/>
    </row>
    <row r="4703" spans="1:12" x14ac:dyDescent="0.25">
      <c r="A4703" s="16" t="s">
        <v>232</v>
      </c>
      <c r="B4703" s="16">
        <v>104</v>
      </c>
      <c r="C4703" s="17">
        <v>41802</v>
      </c>
      <c r="L4703" s="17"/>
    </row>
    <row r="4704" spans="1:12" x14ac:dyDescent="0.25">
      <c r="A4704" s="16" t="s">
        <v>232</v>
      </c>
      <c r="B4704" s="16">
        <v>47</v>
      </c>
      <c r="C4704" s="17">
        <v>41787</v>
      </c>
      <c r="L4704" s="17"/>
    </row>
    <row r="4705" spans="1:12" x14ac:dyDescent="0.25">
      <c r="A4705" s="16" t="s">
        <v>232</v>
      </c>
      <c r="B4705" s="16">
        <v>70</v>
      </c>
      <c r="C4705" s="17">
        <v>41772</v>
      </c>
      <c r="L4705" s="17"/>
    </row>
    <row r="4706" spans="1:12" x14ac:dyDescent="0.25">
      <c r="A4706" s="16" t="s">
        <v>232</v>
      </c>
      <c r="B4706" s="16">
        <v>64</v>
      </c>
      <c r="C4706" s="17">
        <v>41747</v>
      </c>
      <c r="L4706" s="17"/>
    </row>
    <row r="4707" spans="1:12" x14ac:dyDescent="0.25">
      <c r="A4707" s="16" t="s">
        <v>232</v>
      </c>
      <c r="B4707" s="16">
        <v>48</v>
      </c>
      <c r="C4707" s="17">
        <v>41746</v>
      </c>
      <c r="L4707" s="17"/>
    </row>
    <row r="4708" spans="1:12" x14ac:dyDescent="0.25">
      <c r="A4708" s="16" t="s">
        <v>232</v>
      </c>
      <c r="B4708" s="16">
        <v>84</v>
      </c>
      <c r="C4708" s="17">
        <v>41725</v>
      </c>
      <c r="L4708" s="17"/>
    </row>
    <row r="4709" spans="1:12" x14ac:dyDescent="0.25">
      <c r="A4709" s="16" t="s">
        <v>232</v>
      </c>
      <c r="B4709" s="16">
        <v>70</v>
      </c>
      <c r="C4709" s="17">
        <v>41696</v>
      </c>
      <c r="L4709" s="17"/>
    </row>
    <row r="4710" spans="1:12" x14ac:dyDescent="0.25">
      <c r="A4710" s="16" t="s">
        <v>232</v>
      </c>
      <c r="B4710" s="16">
        <v>117</v>
      </c>
      <c r="C4710" s="17">
        <v>41694</v>
      </c>
      <c r="L4710" s="17"/>
    </row>
    <row r="4711" spans="1:12" x14ac:dyDescent="0.25">
      <c r="A4711" s="16" t="s">
        <v>232</v>
      </c>
      <c r="B4711" s="16">
        <v>70</v>
      </c>
      <c r="C4711" s="17">
        <v>41592</v>
      </c>
      <c r="L4711" s="17"/>
    </row>
    <row r="4712" spans="1:12" x14ac:dyDescent="0.25">
      <c r="A4712" s="16" t="s">
        <v>232</v>
      </c>
      <c r="B4712" s="16">
        <v>54</v>
      </c>
      <c r="C4712" s="17">
        <v>41572</v>
      </c>
      <c r="L4712" s="17"/>
    </row>
    <row r="4713" spans="1:12" x14ac:dyDescent="0.25">
      <c r="A4713" s="16" t="s">
        <v>232</v>
      </c>
      <c r="B4713" s="16">
        <v>70</v>
      </c>
      <c r="C4713" s="17">
        <v>41570</v>
      </c>
      <c r="L4713" s="17"/>
    </row>
    <row r="4714" spans="1:12" x14ac:dyDescent="0.25">
      <c r="A4714" s="16" t="s">
        <v>232</v>
      </c>
      <c r="B4714" s="16">
        <v>119</v>
      </c>
      <c r="C4714" s="17">
        <v>41559</v>
      </c>
      <c r="L4714" s="17"/>
    </row>
    <row r="4715" spans="1:12" x14ac:dyDescent="0.25">
      <c r="A4715" s="16" t="s">
        <v>232</v>
      </c>
      <c r="B4715" s="16">
        <v>100</v>
      </c>
      <c r="C4715" s="17">
        <v>41528</v>
      </c>
      <c r="L4715" s="17"/>
    </row>
    <row r="4716" spans="1:12" x14ac:dyDescent="0.25">
      <c r="A4716" s="16" t="s">
        <v>232</v>
      </c>
      <c r="B4716" s="16">
        <v>70</v>
      </c>
      <c r="C4716" s="17">
        <v>41473</v>
      </c>
      <c r="L4716" s="17"/>
    </row>
    <row r="4717" spans="1:12" x14ac:dyDescent="0.25">
      <c r="A4717" s="16" t="s">
        <v>232</v>
      </c>
      <c r="B4717" s="16">
        <v>70</v>
      </c>
      <c r="C4717" s="17">
        <v>41361</v>
      </c>
      <c r="L4717" s="17"/>
    </row>
    <row r="4718" spans="1:12" x14ac:dyDescent="0.25">
      <c r="A4718" s="16" t="s">
        <v>232</v>
      </c>
      <c r="B4718" s="16">
        <v>50</v>
      </c>
      <c r="C4718" s="17">
        <v>41355</v>
      </c>
      <c r="L4718" s="17"/>
    </row>
    <row r="4719" spans="1:12" x14ac:dyDescent="0.25">
      <c r="A4719" s="16" t="s">
        <v>232</v>
      </c>
      <c r="B4719" s="16">
        <v>70</v>
      </c>
      <c r="C4719" s="17">
        <v>41289</v>
      </c>
      <c r="L4719" s="17"/>
    </row>
    <row r="4720" spans="1:12" x14ac:dyDescent="0.25">
      <c r="A4720" s="16" t="s">
        <v>232</v>
      </c>
      <c r="B4720" s="16">
        <v>100</v>
      </c>
      <c r="C4720" s="17">
        <v>41264</v>
      </c>
      <c r="L4720" s="17"/>
    </row>
    <row r="4721" spans="1:12" x14ac:dyDescent="0.25">
      <c r="A4721" s="16" t="s">
        <v>232</v>
      </c>
      <c r="B4721" s="16">
        <v>115</v>
      </c>
      <c r="C4721" s="17">
        <v>41242</v>
      </c>
      <c r="L4721" s="17"/>
    </row>
    <row r="4722" spans="1:12" x14ac:dyDescent="0.25">
      <c r="A4722" s="16" t="s">
        <v>232</v>
      </c>
      <c r="B4722" s="16">
        <v>56</v>
      </c>
      <c r="C4722" s="17">
        <v>41212</v>
      </c>
      <c r="L4722" s="17"/>
    </row>
    <row r="4723" spans="1:12" x14ac:dyDescent="0.25">
      <c r="A4723" s="16" t="s">
        <v>232</v>
      </c>
      <c r="B4723" s="16">
        <v>70</v>
      </c>
      <c r="C4723" s="17">
        <v>41199</v>
      </c>
      <c r="L4723" s="17"/>
    </row>
    <row r="4724" spans="1:12" x14ac:dyDescent="0.25">
      <c r="A4724" s="16" t="s">
        <v>232</v>
      </c>
      <c r="B4724" s="16">
        <v>84</v>
      </c>
      <c r="C4724" s="17">
        <v>41162</v>
      </c>
      <c r="L4724" s="17"/>
    </row>
    <row r="4725" spans="1:12" x14ac:dyDescent="0.25">
      <c r="A4725" s="16" t="s">
        <v>232</v>
      </c>
      <c r="B4725" s="16">
        <v>70</v>
      </c>
      <c r="C4725" s="17">
        <v>41134</v>
      </c>
      <c r="L4725" s="17"/>
    </row>
    <row r="4726" spans="1:12" x14ac:dyDescent="0.25">
      <c r="A4726" s="16" t="s">
        <v>232</v>
      </c>
      <c r="B4726" s="16">
        <v>139</v>
      </c>
      <c r="C4726" s="17">
        <v>41121</v>
      </c>
      <c r="L4726" s="17"/>
    </row>
    <row r="4727" spans="1:12" x14ac:dyDescent="0.25">
      <c r="A4727" s="16" t="s">
        <v>232</v>
      </c>
      <c r="B4727" s="16">
        <v>64</v>
      </c>
      <c r="C4727" s="17">
        <v>41109</v>
      </c>
      <c r="L4727" s="17"/>
    </row>
    <row r="4728" spans="1:12" x14ac:dyDescent="0.25">
      <c r="A4728" s="16" t="s">
        <v>232</v>
      </c>
      <c r="B4728" s="16">
        <v>61</v>
      </c>
      <c r="C4728" s="17">
        <v>41019</v>
      </c>
      <c r="L4728" s="17"/>
    </row>
    <row r="4729" spans="1:12" x14ac:dyDescent="0.25">
      <c r="A4729" s="16" t="s">
        <v>232</v>
      </c>
      <c r="B4729" s="16">
        <v>65</v>
      </c>
      <c r="C4729" s="17">
        <v>40998</v>
      </c>
      <c r="L4729" s="17"/>
    </row>
    <row r="4730" spans="1:12" x14ac:dyDescent="0.25">
      <c r="A4730" s="16" t="s">
        <v>232</v>
      </c>
      <c r="B4730" s="16">
        <v>18</v>
      </c>
      <c r="C4730" s="17">
        <v>40912</v>
      </c>
      <c r="L4730" s="17"/>
    </row>
    <row r="4731" spans="1:12" x14ac:dyDescent="0.25">
      <c r="A4731" s="16" t="s">
        <v>232</v>
      </c>
      <c r="B4731" s="16">
        <v>108</v>
      </c>
      <c r="C4731" s="17">
        <v>40841</v>
      </c>
      <c r="L4731" s="17"/>
    </row>
    <row r="4732" spans="1:12" x14ac:dyDescent="0.25">
      <c r="A4732" s="16" t="s">
        <v>232</v>
      </c>
      <c r="B4732" s="16">
        <v>171</v>
      </c>
      <c r="C4732" s="17">
        <v>40735</v>
      </c>
      <c r="L4732" s="17"/>
    </row>
    <row r="4733" spans="1:12" x14ac:dyDescent="0.25">
      <c r="A4733" s="16" t="s">
        <v>232</v>
      </c>
      <c r="B4733" s="16">
        <v>55</v>
      </c>
      <c r="C4733" s="17">
        <v>40715</v>
      </c>
      <c r="L4733" s="17"/>
    </row>
    <row r="4734" spans="1:12" x14ac:dyDescent="0.25">
      <c r="A4734" s="16" t="s">
        <v>232</v>
      </c>
      <c r="B4734" s="16">
        <v>120</v>
      </c>
      <c r="C4734" s="17">
        <v>40703</v>
      </c>
      <c r="L4734" s="17"/>
    </row>
    <row r="4735" spans="1:12" x14ac:dyDescent="0.25">
      <c r="A4735" s="16" t="s">
        <v>232</v>
      </c>
      <c r="B4735" s="16">
        <v>169</v>
      </c>
      <c r="C4735" s="17">
        <v>40696</v>
      </c>
      <c r="L4735" s="17"/>
    </row>
    <row r="4736" spans="1:12" x14ac:dyDescent="0.25">
      <c r="A4736" s="16" t="s">
        <v>232</v>
      </c>
      <c r="B4736" s="16">
        <v>71</v>
      </c>
      <c r="C4736" s="17">
        <v>40675</v>
      </c>
      <c r="L4736" s="17"/>
    </row>
    <row r="4737" spans="1:12" x14ac:dyDescent="0.25">
      <c r="A4737" s="16" t="s">
        <v>232</v>
      </c>
      <c r="B4737" s="16">
        <v>331</v>
      </c>
      <c r="C4737" s="17">
        <v>40606</v>
      </c>
      <c r="L4737" s="17"/>
    </row>
    <row r="4738" spans="1:12" x14ac:dyDescent="0.25">
      <c r="A4738" s="16" t="s">
        <v>232</v>
      </c>
      <c r="B4738" s="16">
        <v>161</v>
      </c>
      <c r="C4738" s="17">
        <v>40582</v>
      </c>
      <c r="L4738" s="17"/>
    </row>
    <row r="4739" spans="1:12" x14ac:dyDescent="0.25">
      <c r="A4739" s="16" t="s">
        <v>232</v>
      </c>
      <c r="B4739" s="16">
        <v>61</v>
      </c>
      <c r="C4739" s="17">
        <v>40581</v>
      </c>
      <c r="L4739" s="17"/>
    </row>
    <row r="4740" spans="1:12" x14ac:dyDescent="0.25">
      <c r="A4740" s="16" t="s">
        <v>232</v>
      </c>
      <c r="B4740" s="16">
        <v>100</v>
      </c>
      <c r="C4740" s="17">
        <v>40477</v>
      </c>
      <c r="L4740" s="17"/>
    </row>
    <row r="4741" spans="1:12" x14ac:dyDescent="0.25">
      <c r="A4741" s="16" t="s">
        <v>232</v>
      </c>
      <c r="B4741" s="16">
        <v>61</v>
      </c>
      <c r="C4741" s="17">
        <v>40429</v>
      </c>
      <c r="L4741" s="17"/>
    </row>
    <row r="4742" spans="1:12" x14ac:dyDescent="0.25">
      <c r="A4742" s="16" t="s">
        <v>232</v>
      </c>
      <c r="B4742" s="16">
        <v>60</v>
      </c>
      <c r="C4742" s="17">
        <v>40379</v>
      </c>
      <c r="L4742" s="17"/>
    </row>
    <row r="4743" spans="1:12" x14ac:dyDescent="0.25">
      <c r="A4743" s="16" t="s">
        <v>232</v>
      </c>
      <c r="B4743" s="16">
        <v>130</v>
      </c>
      <c r="C4743" s="17">
        <v>40372</v>
      </c>
      <c r="L4743" s="17"/>
    </row>
    <row r="4744" spans="1:12" x14ac:dyDescent="0.25">
      <c r="A4744" s="16" t="s">
        <v>232</v>
      </c>
      <c r="B4744" s="16">
        <v>61</v>
      </c>
      <c r="C4744" s="17">
        <v>40351</v>
      </c>
      <c r="L4744" s="17"/>
    </row>
    <row r="4745" spans="1:12" x14ac:dyDescent="0.25">
      <c r="A4745" s="16" t="s">
        <v>232</v>
      </c>
      <c r="B4745" s="16">
        <v>71</v>
      </c>
      <c r="C4745" s="17">
        <v>40309</v>
      </c>
      <c r="L4745" s="17"/>
    </row>
    <row r="4746" spans="1:12" x14ac:dyDescent="0.25">
      <c r="A4746" s="16" t="s">
        <v>232</v>
      </c>
      <c r="B4746" s="16">
        <v>99</v>
      </c>
      <c r="C4746" s="17">
        <v>40094</v>
      </c>
      <c r="L4746" s="17"/>
    </row>
    <row r="4747" spans="1:12" x14ac:dyDescent="0.25">
      <c r="A4747" s="16" t="s">
        <v>232</v>
      </c>
      <c r="B4747" s="16">
        <v>71</v>
      </c>
      <c r="C4747" s="17">
        <v>39913</v>
      </c>
      <c r="L4747" s="17"/>
    </row>
    <row r="4748" spans="1:12" x14ac:dyDescent="0.25">
      <c r="A4748" s="16" t="s">
        <v>232</v>
      </c>
      <c r="B4748" s="16">
        <v>91</v>
      </c>
      <c r="C4748" s="17">
        <v>39794</v>
      </c>
      <c r="L4748" s="17"/>
    </row>
    <row r="4749" spans="1:12" x14ac:dyDescent="0.25">
      <c r="A4749" s="16" t="s">
        <v>232</v>
      </c>
      <c r="B4749" s="16">
        <v>60</v>
      </c>
      <c r="C4749" s="17">
        <v>39731</v>
      </c>
      <c r="L4749" s="17"/>
    </row>
    <row r="4750" spans="1:12" x14ac:dyDescent="0.25">
      <c r="A4750" s="16" t="s">
        <v>232</v>
      </c>
      <c r="B4750" s="16">
        <v>208</v>
      </c>
      <c r="C4750" s="17">
        <v>39724</v>
      </c>
      <c r="L4750" s="17"/>
    </row>
    <row r="4751" spans="1:12" x14ac:dyDescent="0.25">
      <c r="A4751" s="16" t="s">
        <v>232</v>
      </c>
      <c r="B4751" s="16">
        <v>68</v>
      </c>
      <c r="C4751" s="17">
        <v>39716</v>
      </c>
      <c r="L4751" s="17"/>
    </row>
    <row r="4752" spans="1:12" x14ac:dyDescent="0.25">
      <c r="A4752" s="16" t="s">
        <v>232</v>
      </c>
      <c r="B4752" s="16">
        <v>68</v>
      </c>
      <c r="C4752" s="17">
        <v>39630</v>
      </c>
      <c r="L4752" s="17"/>
    </row>
    <row r="4753" spans="1:12" x14ac:dyDescent="0.25">
      <c r="A4753" s="16" t="s">
        <v>232</v>
      </c>
      <c r="B4753" s="16">
        <v>49</v>
      </c>
      <c r="C4753" s="17">
        <v>39612</v>
      </c>
      <c r="L4753" s="17"/>
    </row>
    <row r="4754" spans="1:12" x14ac:dyDescent="0.25">
      <c r="A4754" s="16" t="s">
        <v>232</v>
      </c>
      <c r="B4754" s="16">
        <v>74</v>
      </c>
      <c r="C4754" s="17">
        <v>39463</v>
      </c>
      <c r="L4754" s="17"/>
    </row>
    <row r="4755" spans="1:12" x14ac:dyDescent="0.25">
      <c r="A4755" s="16" t="s">
        <v>232</v>
      </c>
      <c r="B4755" s="16">
        <v>57</v>
      </c>
      <c r="C4755" s="17">
        <v>39422</v>
      </c>
      <c r="L4755" s="17"/>
    </row>
    <row r="4756" spans="1:12" x14ac:dyDescent="0.25">
      <c r="A4756" s="16" t="s">
        <v>232</v>
      </c>
      <c r="B4756" s="16">
        <v>22</v>
      </c>
      <c r="C4756" s="17">
        <v>39297</v>
      </c>
      <c r="L4756" s="17"/>
    </row>
    <row r="4757" spans="1:12" x14ac:dyDescent="0.25">
      <c r="A4757" s="16" t="s">
        <v>232</v>
      </c>
      <c r="B4757" s="16">
        <v>53</v>
      </c>
      <c r="C4757" s="17">
        <v>39209</v>
      </c>
      <c r="L4757" s="17"/>
    </row>
    <row r="4758" spans="1:12" x14ac:dyDescent="0.25">
      <c r="A4758" s="16" t="s">
        <v>232</v>
      </c>
      <c r="B4758" s="16">
        <v>77</v>
      </c>
      <c r="C4758" s="17">
        <v>39184</v>
      </c>
      <c r="L4758" s="17"/>
    </row>
    <row r="4759" spans="1:12" x14ac:dyDescent="0.25">
      <c r="A4759" s="16" t="s">
        <v>232</v>
      </c>
      <c r="B4759" s="16">
        <v>70</v>
      </c>
      <c r="C4759" s="17">
        <v>39139</v>
      </c>
      <c r="L4759" s="17"/>
    </row>
    <row r="4760" spans="1:12" x14ac:dyDescent="0.25">
      <c r="A4760" s="16" t="s">
        <v>232</v>
      </c>
      <c r="B4760" s="16">
        <v>147</v>
      </c>
      <c r="C4760" s="17">
        <v>39135</v>
      </c>
      <c r="L4760" s="17"/>
    </row>
    <row r="4761" spans="1:12" x14ac:dyDescent="0.25">
      <c r="A4761" s="16" t="s">
        <v>232</v>
      </c>
      <c r="B4761" s="16">
        <v>68</v>
      </c>
      <c r="C4761" s="17">
        <v>39001</v>
      </c>
      <c r="L4761" s="17"/>
    </row>
    <row r="4762" spans="1:12" x14ac:dyDescent="0.25">
      <c r="A4762" s="16" t="s">
        <v>232</v>
      </c>
      <c r="B4762" s="16">
        <v>150</v>
      </c>
      <c r="C4762" s="17">
        <v>38966</v>
      </c>
      <c r="L4762" s="17"/>
    </row>
    <row r="4763" spans="1:12" x14ac:dyDescent="0.25">
      <c r="A4763" s="16" t="s">
        <v>232</v>
      </c>
      <c r="B4763" s="16">
        <v>87</v>
      </c>
      <c r="C4763" s="17">
        <v>38960</v>
      </c>
      <c r="L4763" s="17"/>
    </row>
    <row r="4764" spans="1:12" x14ac:dyDescent="0.25">
      <c r="A4764" s="16" t="s">
        <v>232</v>
      </c>
      <c r="B4764" s="16">
        <v>48</v>
      </c>
      <c r="C4764" s="17">
        <v>38958</v>
      </c>
      <c r="L4764" s="17"/>
    </row>
    <row r="4765" spans="1:12" x14ac:dyDescent="0.25">
      <c r="A4765" s="16" t="s">
        <v>232</v>
      </c>
      <c r="B4765" s="16">
        <v>66</v>
      </c>
      <c r="C4765" s="17">
        <v>38925</v>
      </c>
      <c r="L4765" s="17"/>
    </row>
    <row r="4766" spans="1:12" x14ac:dyDescent="0.25">
      <c r="A4766" s="16" t="s">
        <v>232</v>
      </c>
      <c r="B4766" s="16">
        <v>150</v>
      </c>
      <c r="C4766" s="17">
        <v>38877</v>
      </c>
      <c r="L4766" s="17"/>
    </row>
    <row r="4767" spans="1:12" x14ac:dyDescent="0.25">
      <c r="A4767" s="16" t="s">
        <v>232</v>
      </c>
      <c r="B4767" s="16">
        <v>71</v>
      </c>
      <c r="C4767" s="17">
        <v>38819</v>
      </c>
      <c r="L4767" s="17"/>
    </row>
    <row r="4768" spans="1:12" x14ac:dyDescent="0.25">
      <c r="A4768" s="16" t="s">
        <v>232</v>
      </c>
      <c r="B4768" s="16">
        <v>137</v>
      </c>
      <c r="C4768" s="17">
        <v>38798</v>
      </c>
      <c r="L4768" s="17"/>
    </row>
    <row r="4769" spans="1:12" x14ac:dyDescent="0.25">
      <c r="A4769" s="16" t="s">
        <v>232</v>
      </c>
      <c r="B4769" s="16">
        <v>50</v>
      </c>
      <c r="C4769" s="17">
        <v>38721</v>
      </c>
      <c r="L4769" s="17"/>
    </row>
    <row r="4770" spans="1:12" x14ac:dyDescent="0.25">
      <c r="A4770" s="16" t="s">
        <v>232</v>
      </c>
      <c r="B4770" s="16">
        <v>111</v>
      </c>
      <c r="C4770" s="17">
        <v>38702</v>
      </c>
      <c r="L4770" s="17"/>
    </row>
    <row r="4771" spans="1:12" x14ac:dyDescent="0.25">
      <c r="A4771" s="16" t="s">
        <v>232</v>
      </c>
      <c r="B4771" s="16">
        <v>42</v>
      </c>
      <c r="C4771" s="17">
        <v>38701</v>
      </c>
      <c r="L4771" s="17"/>
    </row>
    <row r="4772" spans="1:12" x14ac:dyDescent="0.25">
      <c r="A4772" s="16" t="s">
        <v>232</v>
      </c>
      <c r="B4772" s="16">
        <v>143</v>
      </c>
      <c r="C4772" s="17">
        <v>38678</v>
      </c>
      <c r="L4772" s="17"/>
    </row>
    <row r="4773" spans="1:12" x14ac:dyDescent="0.25">
      <c r="A4773" s="16" t="s">
        <v>232</v>
      </c>
      <c r="B4773" s="16">
        <v>53</v>
      </c>
      <c r="C4773" s="17">
        <v>38643</v>
      </c>
      <c r="L4773" s="17"/>
    </row>
    <row r="4774" spans="1:12" x14ac:dyDescent="0.25">
      <c r="A4774" s="16" t="s">
        <v>232</v>
      </c>
      <c r="B4774" s="16">
        <v>66</v>
      </c>
      <c r="C4774" s="17">
        <v>38620</v>
      </c>
      <c r="L4774" s="17"/>
    </row>
    <row r="4775" spans="1:12" x14ac:dyDescent="0.25">
      <c r="A4775" s="16" t="s">
        <v>232</v>
      </c>
      <c r="B4775" s="16">
        <v>65</v>
      </c>
      <c r="C4775" s="17">
        <v>38618</v>
      </c>
      <c r="L4775" s="17"/>
    </row>
    <row r="4776" spans="1:12" x14ac:dyDescent="0.25">
      <c r="A4776" s="16" t="s">
        <v>232</v>
      </c>
      <c r="B4776" s="16">
        <v>64</v>
      </c>
      <c r="C4776" s="17">
        <v>38614</v>
      </c>
      <c r="L4776" s="17"/>
    </row>
    <row r="4777" spans="1:12" x14ac:dyDescent="0.25">
      <c r="A4777" s="16" t="s">
        <v>232</v>
      </c>
      <c r="B4777" s="16">
        <v>99</v>
      </c>
      <c r="C4777" s="17">
        <v>38607</v>
      </c>
      <c r="L4777" s="17"/>
    </row>
    <row r="4778" spans="1:12" x14ac:dyDescent="0.25">
      <c r="A4778" s="16" t="s">
        <v>232</v>
      </c>
      <c r="B4778" s="16">
        <v>34</v>
      </c>
      <c r="C4778" s="17">
        <v>38567</v>
      </c>
      <c r="L4778" s="17"/>
    </row>
    <row r="4779" spans="1:12" x14ac:dyDescent="0.25">
      <c r="A4779" s="16" t="s">
        <v>232</v>
      </c>
      <c r="B4779" s="16">
        <v>68</v>
      </c>
      <c r="C4779" s="17">
        <v>38519</v>
      </c>
      <c r="L4779" s="17"/>
    </row>
    <row r="4780" spans="1:12" x14ac:dyDescent="0.25">
      <c r="A4780" s="16" t="s">
        <v>232</v>
      </c>
      <c r="B4780" s="16">
        <v>17</v>
      </c>
      <c r="C4780" s="17">
        <v>38503</v>
      </c>
      <c r="L4780" s="17"/>
    </row>
    <row r="4781" spans="1:12" x14ac:dyDescent="0.25">
      <c r="A4781" s="16" t="s">
        <v>232</v>
      </c>
      <c r="B4781" s="16">
        <v>68</v>
      </c>
      <c r="C4781" s="17">
        <v>38337</v>
      </c>
      <c r="L4781" s="17"/>
    </row>
    <row r="4782" spans="1:12" x14ac:dyDescent="0.25">
      <c r="A4782" s="16" t="s">
        <v>232</v>
      </c>
      <c r="B4782" s="16">
        <v>55</v>
      </c>
      <c r="C4782" s="17">
        <v>38230</v>
      </c>
      <c r="L4782" s="17"/>
    </row>
    <row r="4783" spans="1:12" x14ac:dyDescent="0.25">
      <c r="A4783" s="16" t="s">
        <v>232</v>
      </c>
      <c r="B4783" s="16">
        <v>55</v>
      </c>
      <c r="C4783" s="17">
        <v>38205</v>
      </c>
      <c r="L4783" s="17"/>
    </row>
    <row r="4784" spans="1:12" x14ac:dyDescent="0.25">
      <c r="A4784" s="16" t="s">
        <v>232</v>
      </c>
      <c r="B4784" s="16">
        <v>68</v>
      </c>
      <c r="C4784" s="17">
        <v>38204</v>
      </c>
      <c r="L4784" s="17"/>
    </row>
    <row r="4785" spans="1:12" x14ac:dyDescent="0.25">
      <c r="A4785" s="16" t="s">
        <v>232</v>
      </c>
      <c r="B4785" s="16">
        <v>100</v>
      </c>
      <c r="C4785" s="17">
        <v>38112</v>
      </c>
      <c r="L4785" s="17"/>
    </row>
    <row r="4786" spans="1:12" x14ac:dyDescent="0.25">
      <c r="A4786" s="16" t="s">
        <v>232</v>
      </c>
      <c r="B4786" s="16">
        <v>61</v>
      </c>
      <c r="C4786" s="17">
        <v>38105</v>
      </c>
      <c r="L4786" s="17"/>
    </row>
    <row r="4787" spans="1:12" x14ac:dyDescent="0.25">
      <c r="A4787" s="16" t="s">
        <v>232</v>
      </c>
      <c r="B4787" s="16">
        <v>68</v>
      </c>
      <c r="C4787" s="17">
        <v>38027</v>
      </c>
      <c r="L4787" s="17"/>
    </row>
    <row r="4788" spans="1:12" x14ac:dyDescent="0.25">
      <c r="A4788" s="16" t="s">
        <v>232</v>
      </c>
      <c r="B4788" s="16">
        <v>30</v>
      </c>
      <c r="C4788" s="17">
        <v>38023</v>
      </c>
      <c r="L4788" s="17"/>
    </row>
    <row r="4789" spans="1:12" x14ac:dyDescent="0.25">
      <c r="A4789" s="16" t="s">
        <v>232</v>
      </c>
      <c r="B4789" s="16">
        <v>71</v>
      </c>
      <c r="C4789" s="17">
        <v>38021</v>
      </c>
      <c r="L4789" s="17"/>
    </row>
    <row r="4790" spans="1:12" x14ac:dyDescent="0.25">
      <c r="A4790" s="16" t="s">
        <v>232</v>
      </c>
      <c r="B4790" s="16">
        <v>30</v>
      </c>
      <c r="C4790" s="17">
        <v>37991</v>
      </c>
      <c r="L4790" s="17"/>
    </row>
    <row r="4791" spans="1:12" x14ac:dyDescent="0.25">
      <c r="A4791" s="16" t="s">
        <v>232</v>
      </c>
      <c r="B4791" s="16">
        <v>68</v>
      </c>
      <c r="C4791" s="17">
        <v>37869</v>
      </c>
      <c r="L4791" s="17"/>
    </row>
    <row r="4792" spans="1:12" x14ac:dyDescent="0.25">
      <c r="A4792" s="16" t="s">
        <v>232</v>
      </c>
      <c r="B4792" s="16">
        <v>69</v>
      </c>
      <c r="C4792" s="17">
        <v>37805</v>
      </c>
      <c r="L4792" s="17"/>
    </row>
    <row r="4793" spans="1:12" x14ac:dyDescent="0.25">
      <c r="A4793" s="16" t="s">
        <v>232</v>
      </c>
      <c r="B4793" s="16">
        <v>101</v>
      </c>
      <c r="C4793" s="17">
        <v>37686</v>
      </c>
      <c r="L4793" s="17"/>
    </row>
    <row r="4794" spans="1:12" x14ac:dyDescent="0.25">
      <c r="A4794" s="16" t="s">
        <v>232</v>
      </c>
      <c r="B4794" s="16">
        <v>65</v>
      </c>
      <c r="C4794" s="17">
        <v>37685</v>
      </c>
      <c r="L4794" s="17"/>
    </row>
    <row r="4795" spans="1:12" x14ac:dyDescent="0.25">
      <c r="A4795" s="16" t="s">
        <v>232</v>
      </c>
      <c r="B4795" s="16">
        <v>212</v>
      </c>
      <c r="C4795" s="17">
        <v>37676</v>
      </c>
      <c r="L4795" s="17"/>
    </row>
    <row r="4796" spans="1:12" x14ac:dyDescent="0.25">
      <c r="A4796" s="16" t="s">
        <v>232</v>
      </c>
      <c r="B4796" s="16">
        <v>116</v>
      </c>
      <c r="C4796" s="17">
        <v>37659</v>
      </c>
      <c r="L4796" s="17"/>
    </row>
    <row r="4797" spans="1:12" x14ac:dyDescent="0.25">
      <c r="A4797" s="16" t="s">
        <v>232</v>
      </c>
      <c r="B4797" s="16">
        <v>70</v>
      </c>
      <c r="C4797" s="17">
        <v>37656</v>
      </c>
      <c r="L4797" s="17"/>
    </row>
    <row r="4798" spans="1:12" x14ac:dyDescent="0.25">
      <c r="A4798" s="16" t="s">
        <v>232</v>
      </c>
      <c r="B4798" s="16">
        <v>50</v>
      </c>
      <c r="C4798" s="17">
        <v>37609</v>
      </c>
      <c r="L4798" s="17"/>
    </row>
    <row r="4799" spans="1:12" x14ac:dyDescent="0.25">
      <c r="A4799" s="16" t="s">
        <v>232</v>
      </c>
      <c r="B4799" s="16">
        <v>86</v>
      </c>
      <c r="C4799" s="17">
        <v>37540</v>
      </c>
      <c r="L4799" s="17"/>
    </row>
    <row r="4800" spans="1:12" x14ac:dyDescent="0.25">
      <c r="A4800" s="16" t="s">
        <v>232</v>
      </c>
      <c r="B4800" s="16">
        <v>101</v>
      </c>
      <c r="C4800" s="17">
        <v>37538</v>
      </c>
      <c r="L4800" s="17"/>
    </row>
    <row r="4801" spans="1:12" x14ac:dyDescent="0.25">
      <c r="A4801" s="16" t="s">
        <v>232</v>
      </c>
      <c r="B4801" s="16">
        <v>78</v>
      </c>
      <c r="C4801" s="17">
        <v>37530</v>
      </c>
      <c r="L4801" s="17"/>
    </row>
    <row r="4802" spans="1:12" x14ac:dyDescent="0.25">
      <c r="A4802" s="16" t="s">
        <v>232</v>
      </c>
      <c r="B4802" s="16">
        <v>48</v>
      </c>
      <c r="C4802" s="17">
        <v>37526</v>
      </c>
      <c r="L4802" s="17"/>
    </row>
    <row r="4803" spans="1:12" x14ac:dyDescent="0.25">
      <c r="A4803" s="16" t="s">
        <v>232</v>
      </c>
      <c r="B4803" s="16">
        <v>128</v>
      </c>
      <c r="C4803" s="17">
        <v>37524</v>
      </c>
      <c r="L4803" s="17"/>
    </row>
    <row r="4804" spans="1:12" x14ac:dyDescent="0.25">
      <c r="A4804" s="16" t="s">
        <v>232</v>
      </c>
      <c r="B4804" s="16">
        <v>79</v>
      </c>
      <c r="C4804" s="17">
        <v>37488</v>
      </c>
      <c r="L4804" s="17"/>
    </row>
    <row r="4805" spans="1:12" x14ac:dyDescent="0.25">
      <c r="A4805" s="16" t="s">
        <v>232</v>
      </c>
      <c r="B4805" s="16">
        <v>27</v>
      </c>
      <c r="C4805" s="17">
        <v>37462</v>
      </c>
      <c r="L4805" s="17"/>
    </row>
    <row r="4806" spans="1:12" x14ac:dyDescent="0.25">
      <c r="A4806" s="16" t="s">
        <v>232</v>
      </c>
      <c r="B4806" s="16">
        <v>82</v>
      </c>
      <c r="C4806" s="17">
        <v>37435</v>
      </c>
      <c r="L4806" s="17"/>
    </row>
    <row r="4807" spans="1:12" x14ac:dyDescent="0.25">
      <c r="A4807" s="16" t="s">
        <v>232</v>
      </c>
      <c r="B4807" s="16">
        <v>86</v>
      </c>
      <c r="C4807" s="17">
        <v>37427</v>
      </c>
      <c r="L4807" s="17"/>
    </row>
    <row r="4808" spans="1:12" x14ac:dyDescent="0.25">
      <c r="A4808" s="16" t="s">
        <v>232</v>
      </c>
      <c r="B4808" s="16">
        <v>183</v>
      </c>
      <c r="C4808" s="17">
        <v>37425</v>
      </c>
      <c r="L4808" s="17"/>
    </row>
    <row r="4809" spans="1:12" x14ac:dyDescent="0.25">
      <c r="A4809" s="16" t="s">
        <v>232</v>
      </c>
      <c r="B4809" s="16">
        <v>83</v>
      </c>
      <c r="C4809" s="17">
        <v>37420</v>
      </c>
      <c r="L4809" s="17"/>
    </row>
    <row r="4810" spans="1:12" x14ac:dyDescent="0.25">
      <c r="A4810" s="16" t="s">
        <v>232</v>
      </c>
      <c r="B4810" s="16">
        <v>92</v>
      </c>
      <c r="C4810" s="17">
        <v>37405</v>
      </c>
      <c r="L4810" s="17"/>
    </row>
    <row r="4811" spans="1:12" x14ac:dyDescent="0.25">
      <c r="A4811" s="16" t="s">
        <v>232</v>
      </c>
      <c r="B4811" s="16">
        <v>74</v>
      </c>
      <c r="C4811" s="17">
        <v>37396</v>
      </c>
      <c r="L4811" s="17"/>
    </row>
    <row r="4812" spans="1:12" x14ac:dyDescent="0.25">
      <c r="A4812" s="16" t="s">
        <v>232</v>
      </c>
      <c r="B4812" s="16">
        <v>75</v>
      </c>
      <c r="C4812" s="17">
        <v>37378</v>
      </c>
      <c r="L4812" s="17"/>
    </row>
    <row r="4813" spans="1:12" x14ac:dyDescent="0.25">
      <c r="A4813" s="16" t="s">
        <v>232</v>
      </c>
      <c r="B4813" s="16">
        <v>78</v>
      </c>
      <c r="C4813" s="17">
        <v>37334</v>
      </c>
      <c r="L4813" s="17"/>
    </row>
    <row r="4814" spans="1:12" x14ac:dyDescent="0.25">
      <c r="A4814" s="16" t="s">
        <v>232</v>
      </c>
      <c r="B4814" s="16">
        <v>97</v>
      </c>
      <c r="C4814" s="17">
        <v>37301</v>
      </c>
      <c r="L4814" s="17"/>
    </row>
    <row r="4815" spans="1:12" x14ac:dyDescent="0.25">
      <c r="A4815" s="16" t="s">
        <v>232</v>
      </c>
      <c r="B4815" s="16">
        <v>114</v>
      </c>
      <c r="C4815" s="17">
        <v>37272</v>
      </c>
      <c r="L4815" s="17"/>
    </row>
    <row r="4816" spans="1:12" x14ac:dyDescent="0.25">
      <c r="A4816" s="16" t="s">
        <v>232</v>
      </c>
      <c r="B4816" s="16">
        <v>80</v>
      </c>
      <c r="C4816" s="17">
        <v>37132</v>
      </c>
      <c r="L4816" s="17"/>
    </row>
    <row r="4817" spans="1:12" x14ac:dyDescent="0.25">
      <c r="A4817" s="16" t="s">
        <v>232</v>
      </c>
      <c r="B4817" s="16">
        <v>119</v>
      </c>
      <c r="C4817" s="17">
        <v>37104</v>
      </c>
      <c r="L4817" s="17"/>
    </row>
    <row r="4818" spans="1:12" x14ac:dyDescent="0.25">
      <c r="A4818" s="16" t="s">
        <v>232</v>
      </c>
      <c r="B4818" s="16">
        <v>78</v>
      </c>
      <c r="C4818" s="17">
        <v>37099</v>
      </c>
      <c r="L4818" s="17"/>
    </row>
    <row r="4819" spans="1:12" x14ac:dyDescent="0.25">
      <c r="A4819" s="16" t="s">
        <v>232</v>
      </c>
      <c r="B4819" s="16">
        <v>97</v>
      </c>
      <c r="C4819" s="17">
        <v>37022</v>
      </c>
      <c r="L4819" s="17"/>
    </row>
    <row r="4820" spans="1:12" x14ac:dyDescent="0.25">
      <c r="A4820" s="16" t="s">
        <v>232</v>
      </c>
      <c r="B4820" s="16">
        <v>50</v>
      </c>
      <c r="C4820" s="17">
        <v>36992</v>
      </c>
      <c r="L4820" s="17"/>
    </row>
    <row r="4821" spans="1:12" x14ac:dyDescent="0.25">
      <c r="A4821" s="16" t="s">
        <v>232</v>
      </c>
      <c r="B4821" s="16">
        <v>186</v>
      </c>
      <c r="C4821" s="17">
        <v>36953</v>
      </c>
      <c r="L4821" s="17"/>
    </row>
    <row r="4822" spans="1:12" x14ac:dyDescent="0.25">
      <c r="A4822" s="16" t="s">
        <v>232</v>
      </c>
      <c r="B4822" s="16">
        <v>175</v>
      </c>
      <c r="C4822" s="17">
        <v>36909</v>
      </c>
      <c r="L4822" s="17"/>
    </row>
    <row r="4823" spans="1:12" x14ac:dyDescent="0.25">
      <c r="A4823" s="16" t="s">
        <v>232</v>
      </c>
      <c r="B4823" s="16">
        <v>117</v>
      </c>
      <c r="C4823" s="17">
        <v>36893</v>
      </c>
      <c r="L4823" s="17"/>
    </row>
    <row r="4824" spans="1:12" x14ac:dyDescent="0.25">
      <c r="A4824" s="16" t="s">
        <v>232</v>
      </c>
      <c r="B4824" s="16">
        <v>57</v>
      </c>
      <c r="C4824" s="17">
        <v>36889</v>
      </c>
      <c r="L4824" s="17"/>
    </row>
    <row r="4825" spans="1:12" x14ac:dyDescent="0.25">
      <c r="A4825" s="16" t="s">
        <v>232</v>
      </c>
      <c r="B4825" s="16">
        <v>60</v>
      </c>
      <c r="C4825" s="17">
        <v>36888</v>
      </c>
      <c r="L4825" s="17"/>
    </row>
    <row r="4826" spans="1:12" x14ac:dyDescent="0.25">
      <c r="A4826" s="16" t="s">
        <v>232</v>
      </c>
      <c r="B4826" s="16">
        <v>60</v>
      </c>
      <c r="C4826" s="17">
        <v>36838</v>
      </c>
      <c r="L4826" s="17"/>
    </row>
    <row r="4827" spans="1:12" x14ac:dyDescent="0.25">
      <c r="A4827" s="16" t="s">
        <v>232</v>
      </c>
      <c r="B4827" s="16">
        <v>93</v>
      </c>
      <c r="C4827" s="17">
        <v>36838</v>
      </c>
      <c r="L4827" s="17"/>
    </row>
    <row r="4828" spans="1:12" x14ac:dyDescent="0.25">
      <c r="A4828" s="16" t="s">
        <v>232</v>
      </c>
      <c r="B4828" s="16">
        <v>90</v>
      </c>
      <c r="C4828" s="17">
        <v>36825</v>
      </c>
      <c r="L4828" s="17"/>
    </row>
    <row r="4829" spans="1:12" x14ac:dyDescent="0.25">
      <c r="A4829" s="16" t="s">
        <v>232</v>
      </c>
      <c r="B4829" s="16">
        <v>68</v>
      </c>
      <c r="C4829" s="17">
        <v>36824</v>
      </c>
      <c r="L4829" s="17"/>
    </row>
    <row r="4830" spans="1:12" x14ac:dyDescent="0.25">
      <c r="A4830" s="16" t="s">
        <v>232</v>
      </c>
      <c r="B4830" s="16">
        <v>103</v>
      </c>
      <c r="C4830" s="17">
        <v>36790</v>
      </c>
      <c r="L4830" s="17"/>
    </row>
    <row r="4831" spans="1:12" x14ac:dyDescent="0.25">
      <c r="A4831" s="16" t="s">
        <v>232</v>
      </c>
      <c r="B4831" s="16">
        <v>80</v>
      </c>
      <c r="C4831" s="17">
        <v>36766</v>
      </c>
      <c r="L4831" s="17"/>
    </row>
    <row r="4832" spans="1:12" x14ac:dyDescent="0.25">
      <c r="A4832" s="16" t="s">
        <v>232</v>
      </c>
      <c r="B4832" s="16">
        <v>80</v>
      </c>
      <c r="C4832" s="17">
        <v>36741</v>
      </c>
      <c r="L4832" s="17"/>
    </row>
    <row r="4833" spans="1:12" x14ac:dyDescent="0.25">
      <c r="A4833" s="16" t="s">
        <v>232</v>
      </c>
      <c r="B4833" s="16">
        <v>68</v>
      </c>
      <c r="C4833" s="17">
        <v>36738</v>
      </c>
      <c r="L4833" s="17"/>
    </row>
    <row r="4834" spans="1:12" x14ac:dyDescent="0.25">
      <c r="A4834" s="16" t="s">
        <v>232</v>
      </c>
      <c r="B4834" s="16">
        <v>64</v>
      </c>
      <c r="C4834" s="17">
        <v>36728</v>
      </c>
      <c r="L4834" s="17"/>
    </row>
    <row r="4835" spans="1:12" x14ac:dyDescent="0.25">
      <c r="A4835" s="16" t="s">
        <v>232</v>
      </c>
      <c r="B4835" s="16">
        <v>85</v>
      </c>
      <c r="C4835" s="17">
        <v>36708</v>
      </c>
      <c r="L4835" s="17"/>
    </row>
    <row r="4836" spans="1:12" x14ac:dyDescent="0.25">
      <c r="A4836" s="16" t="s">
        <v>232</v>
      </c>
      <c r="B4836" s="16">
        <v>86</v>
      </c>
      <c r="C4836" s="17">
        <v>36702</v>
      </c>
      <c r="L4836" s="17"/>
    </row>
    <row r="4837" spans="1:12" x14ac:dyDescent="0.25">
      <c r="A4837" s="16" t="s">
        <v>232</v>
      </c>
      <c r="B4837" s="16">
        <v>98</v>
      </c>
      <c r="C4837" s="17">
        <v>36630</v>
      </c>
      <c r="L4837" s="17"/>
    </row>
    <row r="4838" spans="1:12" x14ac:dyDescent="0.25">
      <c r="A4838" s="16" t="s">
        <v>232</v>
      </c>
      <c r="B4838" s="16">
        <v>40</v>
      </c>
      <c r="C4838" s="17">
        <v>36623</v>
      </c>
      <c r="L4838" s="17"/>
    </row>
    <row r="4839" spans="1:12" x14ac:dyDescent="0.25">
      <c r="A4839" s="16" t="s">
        <v>232</v>
      </c>
      <c r="B4839" s="16">
        <v>104</v>
      </c>
      <c r="C4839" s="17">
        <v>36487</v>
      </c>
      <c r="L4839" s="17"/>
    </row>
    <row r="4840" spans="1:12" x14ac:dyDescent="0.25">
      <c r="A4840" s="16" t="s">
        <v>232</v>
      </c>
      <c r="B4840" s="16">
        <v>158</v>
      </c>
      <c r="C4840" s="17">
        <v>36476</v>
      </c>
      <c r="L4840" s="17"/>
    </row>
    <row r="4841" spans="1:12" x14ac:dyDescent="0.25">
      <c r="A4841" s="16" t="s">
        <v>232</v>
      </c>
      <c r="B4841" s="16">
        <v>59</v>
      </c>
      <c r="C4841" s="17">
        <v>36335</v>
      </c>
      <c r="L4841" s="17"/>
    </row>
    <row r="4842" spans="1:12" x14ac:dyDescent="0.25">
      <c r="A4842" s="16" t="s">
        <v>232</v>
      </c>
      <c r="B4842" s="16">
        <v>111</v>
      </c>
      <c r="C4842" s="17">
        <v>36306</v>
      </c>
      <c r="L4842" s="17"/>
    </row>
    <row r="4843" spans="1:12" x14ac:dyDescent="0.25">
      <c r="A4843" s="16" t="s">
        <v>232</v>
      </c>
      <c r="B4843" s="16">
        <v>120</v>
      </c>
      <c r="C4843" s="17">
        <v>36306</v>
      </c>
      <c r="L4843" s="17"/>
    </row>
    <row r="4844" spans="1:12" x14ac:dyDescent="0.25">
      <c r="A4844" s="16" t="s">
        <v>232</v>
      </c>
      <c r="B4844" s="16">
        <v>120</v>
      </c>
      <c r="C4844" s="17">
        <v>36279</v>
      </c>
      <c r="L4844" s="17"/>
    </row>
    <row r="4845" spans="1:12" x14ac:dyDescent="0.25">
      <c r="A4845" s="16" t="s">
        <v>232</v>
      </c>
      <c r="B4845" s="16">
        <v>113</v>
      </c>
      <c r="C4845" s="17">
        <v>36263</v>
      </c>
      <c r="L4845" s="17"/>
    </row>
    <row r="4846" spans="1:12" x14ac:dyDescent="0.25">
      <c r="A4846" s="16" t="s">
        <v>232</v>
      </c>
      <c r="B4846" s="16">
        <v>58</v>
      </c>
      <c r="C4846" s="17">
        <v>36249</v>
      </c>
      <c r="L4846" s="17"/>
    </row>
    <row r="4847" spans="1:12" x14ac:dyDescent="0.25">
      <c r="A4847" s="16" t="s">
        <v>232</v>
      </c>
      <c r="B4847" s="16">
        <v>112</v>
      </c>
      <c r="C4847" s="17">
        <v>36249</v>
      </c>
      <c r="L4847" s="17"/>
    </row>
    <row r="4848" spans="1:12" x14ac:dyDescent="0.25">
      <c r="A4848" s="16" t="s">
        <v>232</v>
      </c>
      <c r="B4848" s="16">
        <v>110</v>
      </c>
      <c r="C4848" s="17">
        <v>36210</v>
      </c>
      <c r="L4848" s="17"/>
    </row>
    <row r="4849" spans="1:12" x14ac:dyDescent="0.25">
      <c r="A4849" s="16" t="s">
        <v>232</v>
      </c>
      <c r="B4849" s="16">
        <v>96</v>
      </c>
      <c r="C4849" s="17">
        <v>36130</v>
      </c>
      <c r="L4849" s="17"/>
    </row>
    <row r="4850" spans="1:12" x14ac:dyDescent="0.25">
      <c r="A4850" s="16" t="s">
        <v>232</v>
      </c>
      <c r="B4850" s="16">
        <v>117</v>
      </c>
      <c r="C4850" s="17">
        <v>36039</v>
      </c>
      <c r="L4850" s="17"/>
    </row>
    <row r="4851" spans="1:12" x14ac:dyDescent="0.25">
      <c r="A4851" s="16" t="s">
        <v>232</v>
      </c>
      <c r="B4851" s="16">
        <v>119</v>
      </c>
      <c r="C4851" s="17">
        <v>36039</v>
      </c>
      <c r="L4851" s="17"/>
    </row>
    <row r="4852" spans="1:12" x14ac:dyDescent="0.25">
      <c r="A4852" s="16" t="s">
        <v>232</v>
      </c>
      <c r="B4852" s="16">
        <v>142</v>
      </c>
      <c r="C4852" s="17">
        <v>36034</v>
      </c>
      <c r="L4852" s="17"/>
    </row>
    <row r="4853" spans="1:12" x14ac:dyDescent="0.25">
      <c r="A4853" s="16" t="s">
        <v>232</v>
      </c>
      <c r="B4853" s="16">
        <v>192</v>
      </c>
      <c r="C4853" s="17">
        <v>36022</v>
      </c>
      <c r="L4853" s="17"/>
    </row>
    <row r="4854" spans="1:12" x14ac:dyDescent="0.25">
      <c r="A4854" s="16" t="s">
        <v>232</v>
      </c>
      <c r="B4854" s="16">
        <v>92</v>
      </c>
      <c r="C4854" s="17">
        <v>36014</v>
      </c>
      <c r="L4854" s="17"/>
    </row>
    <row r="4855" spans="1:12" x14ac:dyDescent="0.25">
      <c r="A4855" s="16" t="s">
        <v>232</v>
      </c>
      <c r="B4855" s="16">
        <v>67</v>
      </c>
      <c r="C4855" s="17">
        <v>35997</v>
      </c>
      <c r="L4855" s="17"/>
    </row>
    <row r="4856" spans="1:12" x14ac:dyDescent="0.25">
      <c r="A4856" s="16" t="s">
        <v>232</v>
      </c>
      <c r="B4856" s="16">
        <v>87</v>
      </c>
      <c r="C4856" s="17">
        <v>35989</v>
      </c>
      <c r="L4856" s="17"/>
    </row>
    <row r="4857" spans="1:12" x14ac:dyDescent="0.25">
      <c r="A4857" s="16" t="s">
        <v>232</v>
      </c>
      <c r="B4857" s="16">
        <v>100</v>
      </c>
      <c r="C4857" s="17">
        <v>35912</v>
      </c>
      <c r="L4857" s="17"/>
    </row>
    <row r="4858" spans="1:12" x14ac:dyDescent="0.25">
      <c r="A4858" s="16" t="s">
        <v>232</v>
      </c>
      <c r="B4858" s="16">
        <v>145</v>
      </c>
      <c r="C4858" s="17">
        <v>35765</v>
      </c>
      <c r="L4858" s="17"/>
    </row>
    <row r="4859" spans="1:12" x14ac:dyDescent="0.25">
      <c r="A4859" s="16" t="s">
        <v>232</v>
      </c>
      <c r="B4859" s="16">
        <v>110</v>
      </c>
      <c r="C4859" s="17">
        <v>35704</v>
      </c>
      <c r="L4859" s="17"/>
    </row>
    <row r="4860" spans="1:12" x14ac:dyDescent="0.25">
      <c r="A4860" s="16" t="s">
        <v>232</v>
      </c>
      <c r="B4860" s="16">
        <v>74</v>
      </c>
      <c r="C4860" s="17">
        <v>35655</v>
      </c>
      <c r="L4860" s="17"/>
    </row>
    <row r="4861" spans="1:12" x14ac:dyDescent="0.25">
      <c r="A4861" s="16" t="s">
        <v>232</v>
      </c>
      <c r="B4861" s="16">
        <v>89</v>
      </c>
      <c r="C4861" s="17">
        <v>35653</v>
      </c>
      <c r="L4861" s="17"/>
    </row>
    <row r="4862" spans="1:12" x14ac:dyDescent="0.25">
      <c r="A4862" s="16" t="s">
        <v>232</v>
      </c>
      <c r="B4862" s="16">
        <v>70</v>
      </c>
      <c r="C4862" s="17">
        <v>35643</v>
      </c>
      <c r="L4862" s="17"/>
    </row>
    <row r="4863" spans="1:12" x14ac:dyDescent="0.25">
      <c r="A4863" s="16" t="s">
        <v>232</v>
      </c>
      <c r="B4863" s="16">
        <v>120</v>
      </c>
      <c r="C4863" s="17">
        <v>35640</v>
      </c>
      <c r="L4863" s="17"/>
    </row>
    <row r="4864" spans="1:12" x14ac:dyDescent="0.25">
      <c r="A4864" s="16" t="s">
        <v>232</v>
      </c>
      <c r="B4864" s="16">
        <v>63</v>
      </c>
      <c r="C4864" s="17">
        <v>35636</v>
      </c>
      <c r="L4864" s="17"/>
    </row>
    <row r="4865" spans="1:12" x14ac:dyDescent="0.25">
      <c r="A4865" s="16" t="s">
        <v>232</v>
      </c>
      <c r="B4865" s="16">
        <v>185</v>
      </c>
      <c r="C4865" s="17">
        <v>35551</v>
      </c>
      <c r="L4865" s="17"/>
    </row>
    <row r="4866" spans="1:12" x14ac:dyDescent="0.25">
      <c r="A4866" s="16" t="s">
        <v>232</v>
      </c>
      <c r="B4866" s="16">
        <v>83</v>
      </c>
      <c r="C4866" s="17">
        <v>35551</v>
      </c>
      <c r="L4866" s="17"/>
    </row>
    <row r="4867" spans="1:12" x14ac:dyDescent="0.25">
      <c r="A4867" s="16" t="s">
        <v>232</v>
      </c>
      <c r="B4867" s="16">
        <v>113</v>
      </c>
      <c r="C4867" s="17">
        <v>35524</v>
      </c>
      <c r="L4867" s="17"/>
    </row>
    <row r="4868" spans="1:12" x14ac:dyDescent="0.25">
      <c r="A4868" s="16" t="s">
        <v>232</v>
      </c>
      <c r="B4868" s="16">
        <v>44</v>
      </c>
      <c r="C4868" s="17">
        <v>35521</v>
      </c>
      <c r="L4868" s="17"/>
    </row>
    <row r="4869" spans="1:12" x14ac:dyDescent="0.25">
      <c r="A4869" s="16" t="s">
        <v>232</v>
      </c>
      <c r="B4869" s="16">
        <v>97</v>
      </c>
      <c r="C4869" s="17">
        <v>35490</v>
      </c>
      <c r="L4869" s="17"/>
    </row>
    <row r="4870" spans="1:12" x14ac:dyDescent="0.25">
      <c r="A4870" s="16" t="s">
        <v>232</v>
      </c>
      <c r="B4870" s="16">
        <v>104</v>
      </c>
      <c r="C4870" s="17">
        <v>35450</v>
      </c>
      <c r="L4870" s="17"/>
    </row>
    <row r="4871" spans="1:12" x14ac:dyDescent="0.25">
      <c r="A4871" s="16" t="s">
        <v>232</v>
      </c>
      <c r="B4871" s="16">
        <v>156</v>
      </c>
      <c r="C4871" s="17">
        <v>35431</v>
      </c>
      <c r="L4871" s="17"/>
    </row>
    <row r="4872" spans="1:12" x14ac:dyDescent="0.25">
      <c r="A4872" s="16" t="s">
        <v>232</v>
      </c>
      <c r="B4872" s="16">
        <v>132</v>
      </c>
      <c r="C4872" s="17">
        <v>35431</v>
      </c>
      <c r="L4872" s="17"/>
    </row>
    <row r="4873" spans="1:12" x14ac:dyDescent="0.25">
      <c r="A4873" s="16" t="s">
        <v>232</v>
      </c>
      <c r="B4873" s="16">
        <v>155</v>
      </c>
      <c r="C4873" s="17">
        <v>35431</v>
      </c>
      <c r="L4873" s="17"/>
    </row>
    <row r="4874" spans="1:12" x14ac:dyDescent="0.25">
      <c r="A4874" s="16" t="s">
        <v>232</v>
      </c>
      <c r="B4874" s="16">
        <v>122</v>
      </c>
      <c r="C4874" s="17">
        <v>35422</v>
      </c>
      <c r="L4874" s="17"/>
    </row>
    <row r="4875" spans="1:12" x14ac:dyDescent="0.25">
      <c r="A4875" s="16" t="s">
        <v>232</v>
      </c>
      <c r="B4875" s="16">
        <v>100</v>
      </c>
      <c r="C4875" s="17">
        <v>35400</v>
      </c>
      <c r="L4875" s="17"/>
    </row>
    <row r="4876" spans="1:12" x14ac:dyDescent="0.25">
      <c r="A4876" s="16" t="s">
        <v>232</v>
      </c>
      <c r="B4876" s="16">
        <v>60</v>
      </c>
      <c r="C4876" s="17">
        <v>35370</v>
      </c>
      <c r="L4876" s="17"/>
    </row>
    <row r="4877" spans="1:12" x14ac:dyDescent="0.25">
      <c r="A4877" s="16" t="s">
        <v>232</v>
      </c>
      <c r="B4877" s="16">
        <v>120</v>
      </c>
      <c r="C4877" s="17">
        <v>35362</v>
      </c>
      <c r="L4877" s="17"/>
    </row>
    <row r="4878" spans="1:12" x14ac:dyDescent="0.25">
      <c r="A4878" s="16" t="s">
        <v>232</v>
      </c>
      <c r="B4878" s="16">
        <v>66</v>
      </c>
      <c r="C4878" s="17">
        <v>35339</v>
      </c>
      <c r="L4878" s="17"/>
    </row>
    <row r="4879" spans="1:12" x14ac:dyDescent="0.25">
      <c r="A4879" s="16" t="s">
        <v>232</v>
      </c>
      <c r="B4879" s="16">
        <v>63</v>
      </c>
      <c r="C4879" s="17">
        <v>35334</v>
      </c>
      <c r="L4879" s="17"/>
    </row>
    <row r="4880" spans="1:12" x14ac:dyDescent="0.25">
      <c r="A4880" s="16" t="s">
        <v>232</v>
      </c>
      <c r="B4880" s="16">
        <v>149</v>
      </c>
      <c r="C4880" s="17">
        <v>35258</v>
      </c>
      <c r="L4880" s="17"/>
    </row>
    <row r="4881" spans="1:12" x14ac:dyDescent="0.25">
      <c r="A4881" s="16" t="s">
        <v>232</v>
      </c>
      <c r="B4881" s="16">
        <v>75</v>
      </c>
      <c r="C4881" s="17">
        <v>35217</v>
      </c>
      <c r="L4881" s="17"/>
    </row>
    <row r="4882" spans="1:12" x14ac:dyDescent="0.25">
      <c r="A4882" s="16" t="s">
        <v>232</v>
      </c>
      <c r="B4882" s="16">
        <v>189</v>
      </c>
      <c r="C4882" s="17">
        <v>35096</v>
      </c>
      <c r="L4882" s="17"/>
    </row>
    <row r="4883" spans="1:12" x14ac:dyDescent="0.25">
      <c r="A4883" s="16" t="s">
        <v>232</v>
      </c>
      <c r="B4883" s="16">
        <v>167</v>
      </c>
      <c r="C4883" s="17">
        <v>35074</v>
      </c>
      <c r="L4883" s="17"/>
    </row>
    <row r="4884" spans="1:12" x14ac:dyDescent="0.25">
      <c r="A4884" s="16" t="s">
        <v>232</v>
      </c>
      <c r="B4884" s="16">
        <v>43</v>
      </c>
      <c r="C4884" s="17">
        <v>35004</v>
      </c>
      <c r="L4884" s="17"/>
    </row>
    <row r="4885" spans="1:12" x14ac:dyDescent="0.25">
      <c r="A4885" s="16" t="s">
        <v>232</v>
      </c>
      <c r="B4885" s="16">
        <v>66</v>
      </c>
      <c r="C4885" s="17">
        <v>35004</v>
      </c>
      <c r="L4885" s="17"/>
    </row>
    <row r="4886" spans="1:12" x14ac:dyDescent="0.25">
      <c r="A4886" s="16" t="s">
        <v>232</v>
      </c>
      <c r="B4886" s="16">
        <v>180</v>
      </c>
      <c r="C4886" s="17">
        <v>34997</v>
      </c>
      <c r="L4886" s="17"/>
    </row>
    <row r="4887" spans="1:12" x14ac:dyDescent="0.25">
      <c r="A4887" s="16" t="s">
        <v>232</v>
      </c>
      <c r="B4887" s="16">
        <v>133</v>
      </c>
      <c r="C4887" s="17">
        <v>34973</v>
      </c>
      <c r="L4887" s="17"/>
    </row>
    <row r="4888" spans="1:12" x14ac:dyDescent="0.25">
      <c r="A4888" s="16" t="s">
        <v>232</v>
      </c>
      <c r="B4888" s="16">
        <v>76</v>
      </c>
      <c r="C4888" s="17">
        <v>34973</v>
      </c>
      <c r="L4888" s="17"/>
    </row>
    <row r="4889" spans="1:12" x14ac:dyDescent="0.25">
      <c r="A4889" s="16" t="s">
        <v>232</v>
      </c>
      <c r="B4889" s="16">
        <v>75</v>
      </c>
      <c r="C4889" s="17">
        <v>34943</v>
      </c>
      <c r="L4889" s="17"/>
    </row>
    <row r="4890" spans="1:12" x14ac:dyDescent="0.25">
      <c r="A4890" s="16" t="s">
        <v>232</v>
      </c>
      <c r="B4890" s="16">
        <v>48</v>
      </c>
      <c r="C4890" s="17">
        <v>34943</v>
      </c>
      <c r="L4890" s="17"/>
    </row>
    <row r="4891" spans="1:12" x14ac:dyDescent="0.25">
      <c r="A4891" s="16" t="s">
        <v>232</v>
      </c>
      <c r="B4891" s="16">
        <v>70</v>
      </c>
      <c r="C4891" s="17">
        <v>34943</v>
      </c>
      <c r="L4891" s="17"/>
    </row>
    <row r="4892" spans="1:12" x14ac:dyDescent="0.25">
      <c r="A4892" s="16" t="s">
        <v>232</v>
      </c>
      <c r="B4892" s="16">
        <v>65</v>
      </c>
      <c r="C4892" s="17">
        <v>34943</v>
      </c>
      <c r="L4892" s="17"/>
    </row>
    <row r="4893" spans="1:12" x14ac:dyDescent="0.25">
      <c r="A4893" s="16" t="s">
        <v>232</v>
      </c>
      <c r="B4893" s="16">
        <v>60</v>
      </c>
      <c r="C4893" s="17">
        <v>34912</v>
      </c>
      <c r="L4893" s="17"/>
    </row>
    <row r="4894" spans="1:12" x14ac:dyDescent="0.25">
      <c r="A4894" s="16" t="s">
        <v>232</v>
      </c>
      <c r="B4894" s="16">
        <v>46</v>
      </c>
      <c r="C4894" s="17">
        <v>34912</v>
      </c>
      <c r="L4894" s="17"/>
    </row>
    <row r="4895" spans="1:12" x14ac:dyDescent="0.25">
      <c r="A4895" s="16" t="s">
        <v>232</v>
      </c>
      <c r="B4895" s="16">
        <v>107</v>
      </c>
      <c r="C4895" s="17">
        <v>34912</v>
      </c>
      <c r="L4895" s="17"/>
    </row>
    <row r="4896" spans="1:12" x14ac:dyDescent="0.25">
      <c r="A4896" s="16" t="s">
        <v>232</v>
      </c>
      <c r="B4896" s="16">
        <v>93</v>
      </c>
      <c r="C4896" s="17">
        <v>34897</v>
      </c>
      <c r="L4896" s="17"/>
    </row>
    <row r="4897" spans="1:12" x14ac:dyDescent="0.25">
      <c r="A4897" s="16" t="s">
        <v>232</v>
      </c>
      <c r="B4897" s="16">
        <v>104</v>
      </c>
      <c r="C4897" s="17">
        <v>34851</v>
      </c>
      <c r="L4897" s="17"/>
    </row>
    <row r="4898" spans="1:12" x14ac:dyDescent="0.25">
      <c r="A4898" s="16" t="s">
        <v>232</v>
      </c>
      <c r="B4898" s="16">
        <v>150</v>
      </c>
      <c r="C4898" s="17">
        <v>34790</v>
      </c>
      <c r="L4898" s="17"/>
    </row>
    <row r="4899" spans="1:12" x14ac:dyDescent="0.25">
      <c r="A4899" s="16" t="s">
        <v>232</v>
      </c>
      <c r="B4899" s="16">
        <v>68</v>
      </c>
      <c r="C4899" s="17">
        <v>34790</v>
      </c>
      <c r="L4899" s="17"/>
    </row>
    <row r="4900" spans="1:12" x14ac:dyDescent="0.25">
      <c r="A4900" s="16" t="s">
        <v>232</v>
      </c>
      <c r="B4900" s="16">
        <v>80</v>
      </c>
      <c r="C4900" s="17">
        <v>34790</v>
      </c>
      <c r="L4900" s="17"/>
    </row>
    <row r="4901" spans="1:12" x14ac:dyDescent="0.25">
      <c r="A4901" s="16" t="s">
        <v>232</v>
      </c>
      <c r="B4901" s="16">
        <v>114</v>
      </c>
      <c r="C4901" s="17">
        <v>34790</v>
      </c>
      <c r="L4901" s="17"/>
    </row>
    <row r="4902" spans="1:12" x14ac:dyDescent="0.25">
      <c r="A4902" s="16" t="s">
        <v>232</v>
      </c>
      <c r="B4902" s="16">
        <v>98</v>
      </c>
      <c r="C4902" s="17">
        <v>34790</v>
      </c>
      <c r="L4902" s="17"/>
    </row>
    <row r="4903" spans="1:12" x14ac:dyDescent="0.25">
      <c r="A4903" s="16" t="s">
        <v>232</v>
      </c>
      <c r="B4903" s="16">
        <v>103</v>
      </c>
      <c r="C4903" s="17">
        <v>34781</v>
      </c>
      <c r="L4903" s="17"/>
    </row>
    <row r="4904" spans="1:12" x14ac:dyDescent="0.25">
      <c r="A4904" s="16" t="s">
        <v>232</v>
      </c>
      <c r="B4904" s="16">
        <v>80</v>
      </c>
      <c r="C4904" s="17">
        <v>34780</v>
      </c>
      <c r="L4904" s="17"/>
    </row>
    <row r="4905" spans="1:12" x14ac:dyDescent="0.25">
      <c r="A4905" s="16" t="s">
        <v>232</v>
      </c>
      <c r="B4905" s="16">
        <v>36</v>
      </c>
      <c r="C4905" s="17">
        <v>34700</v>
      </c>
      <c r="L4905" s="17"/>
    </row>
    <row r="4906" spans="1:12" x14ac:dyDescent="0.25">
      <c r="A4906" s="16" t="s">
        <v>232</v>
      </c>
      <c r="B4906" s="16">
        <v>115</v>
      </c>
      <c r="C4906" s="17">
        <v>34700</v>
      </c>
      <c r="L4906" s="17"/>
    </row>
    <row r="4907" spans="1:12" x14ac:dyDescent="0.25">
      <c r="A4907" s="16" t="s">
        <v>232</v>
      </c>
      <c r="B4907" s="16">
        <v>60</v>
      </c>
      <c r="C4907" s="17">
        <v>34641</v>
      </c>
      <c r="L4907" s="17"/>
    </row>
    <row r="4908" spans="1:12" x14ac:dyDescent="0.25">
      <c r="A4908" s="16" t="s">
        <v>232</v>
      </c>
      <c r="B4908" s="16">
        <v>62</v>
      </c>
      <c r="C4908" s="17">
        <v>34617</v>
      </c>
      <c r="L4908" s="17"/>
    </row>
    <row r="4909" spans="1:12" x14ac:dyDescent="0.25">
      <c r="A4909" s="16" t="s">
        <v>232</v>
      </c>
      <c r="B4909" s="16">
        <v>102</v>
      </c>
      <c r="C4909" s="17">
        <v>34608</v>
      </c>
      <c r="L4909" s="17"/>
    </row>
    <row r="4910" spans="1:12" x14ac:dyDescent="0.25">
      <c r="A4910" s="16" t="s">
        <v>232</v>
      </c>
      <c r="B4910" s="16">
        <v>38</v>
      </c>
      <c r="C4910" s="17">
        <v>34607</v>
      </c>
      <c r="L4910" s="17"/>
    </row>
    <row r="4911" spans="1:12" x14ac:dyDescent="0.25">
      <c r="A4911" s="16" t="s">
        <v>232</v>
      </c>
      <c r="B4911" s="16">
        <v>100</v>
      </c>
      <c r="C4911" s="17">
        <v>34544</v>
      </c>
      <c r="L4911" s="17"/>
    </row>
    <row r="4912" spans="1:12" x14ac:dyDescent="0.25">
      <c r="A4912" s="16" t="s">
        <v>232</v>
      </c>
      <c r="B4912" s="16">
        <v>149</v>
      </c>
      <c r="C4912" s="17">
        <v>34530</v>
      </c>
      <c r="L4912" s="17"/>
    </row>
    <row r="4913" spans="1:12" x14ac:dyDescent="0.25">
      <c r="A4913" s="16" t="s">
        <v>232</v>
      </c>
      <c r="B4913" s="16">
        <v>70</v>
      </c>
      <c r="C4913" s="17">
        <v>34516</v>
      </c>
      <c r="L4913" s="17"/>
    </row>
    <row r="4914" spans="1:12" x14ac:dyDescent="0.25">
      <c r="A4914" s="16" t="s">
        <v>232</v>
      </c>
      <c r="B4914" s="16">
        <v>92</v>
      </c>
      <c r="C4914" s="17">
        <v>34516</v>
      </c>
      <c r="L4914" s="17"/>
    </row>
    <row r="4915" spans="1:12" x14ac:dyDescent="0.25">
      <c r="A4915" s="16" t="s">
        <v>232</v>
      </c>
      <c r="B4915" s="16">
        <v>58</v>
      </c>
      <c r="C4915" s="17">
        <v>34515</v>
      </c>
      <c r="L4915" s="17"/>
    </row>
    <row r="4916" spans="1:12" x14ac:dyDescent="0.25">
      <c r="A4916" s="16" t="s">
        <v>232</v>
      </c>
      <c r="B4916" s="16">
        <v>80</v>
      </c>
      <c r="C4916" s="17">
        <v>34515</v>
      </c>
      <c r="L4916" s="17"/>
    </row>
    <row r="4917" spans="1:12" x14ac:dyDescent="0.25">
      <c r="A4917" s="16" t="s">
        <v>232</v>
      </c>
      <c r="B4917" s="16">
        <v>55</v>
      </c>
      <c r="C4917" s="17">
        <v>34515</v>
      </c>
      <c r="L4917" s="17"/>
    </row>
    <row r="4918" spans="1:12" x14ac:dyDescent="0.25">
      <c r="A4918" s="16" t="s">
        <v>232</v>
      </c>
      <c r="B4918" s="16">
        <v>112</v>
      </c>
      <c r="C4918" s="17">
        <v>34515</v>
      </c>
      <c r="L4918" s="17"/>
    </row>
    <row r="4919" spans="1:12" x14ac:dyDescent="0.25">
      <c r="A4919" s="16" t="s">
        <v>232</v>
      </c>
      <c r="B4919" s="16">
        <v>114</v>
      </c>
      <c r="C4919" s="17">
        <v>34515</v>
      </c>
      <c r="L4919" s="17"/>
    </row>
    <row r="4920" spans="1:12" x14ac:dyDescent="0.25">
      <c r="A4920" s="16" t="s">
        <v>232</v>
      </c>
      <c r="B4920" s="16">
        <v>79</v>
      </c>
      <c r="C4920" s="17">
        <v>34488</v>
      </c>
      <c r="L4920" s="17"/>
    </row>
    <row r="4921" spans="1:12" x14ac:dyDescent="0.25">
      <c r="A4921" s="16" t="s">
        <v>232</v>
      </c>
      <c r="B4921" s="16">
        <v>94</v>
      </c>
      <c r="C4921" s="17">
        <v>34463</v>
      </c>
      <c r="L4921" s="17"/>
    </row>
    <row r="4922" spans="1:12" x14ac:dyDescent="0.25">
      <c r="A4922" s="16" t="s">
        <v>232</v>
      </c>
      <c r="B4922" s="16">
        <v>133</v>
      </c>
      <c r="C4922" s="17">
        <v>34455</v>
      </c>
      <c r="L4922" s="17"/>
    </row>
    <row r="4923" spans="1:12" x14ac:dyDescent="0.25">
      <c r="A4923" s="16" t="s">
        <v>232</v>
      </c>
      <c r="B4923" s="16">
        <v>71</v>
      </c>
      <c r="C4923" s="17">
        <v>34425</v>
      </c>
      <c r="L4923" s="17"/>
    </row>
    <row r="4924" spans="1:12" x14ac:dyDescent="0.25">
      <c r="A4924" s="16" t="s">
        <v>232</v>
      </c>
      <c r="B4924" s="16">
        <v>60</v>
      </c>
      <c r="C4924" s="17">
        <v>34425</v>
      </c>
      <c r="L4924" s="17"/>
    </row>
    <row r="4925" spans="1:12" x14ac:dyDescent="0.25">
      <c r="A4925" s="16" t="s">
        <v>232</v>
      </c>
      <c r="B4925" s="16">
        <v>84</v>
      </c>
      <c r="C4925" s="17">
        <v>34394</v>
      </c>
      <c r="L4925" s="17"/>
    </row>
    <row r="4926" spans="1:12" x14ac:dyDescent="0.25">
      <c r="A4926" s="16" t="s">
        <v>232</v>
      </c>
      <c r="B4926" s="16">
        <v>60</v>
      </c>
      <c r="C4926" s="17">
        <v>34344</v>
      </c>
      <c r="L4926" s="17"/>
    </row>
    <row r="4927" spans="1:12" x14ac:dyDescent="0.25">
      <c r="A4927" s="16" t="s">
        <v>232</v>
      </c>
      <c r="B4927" s="16">
        <v>168</v>
      </c>
      <c r="C4927" s="17">
        <v>34338</v>
      </c>
      <c r="L4927" s="17"/>
    </row>
    <row r="4928" spans="1:12" x14ac:dyDescent="0.25">
      <c r="A4928" s="16" t="s">
        <v>232</v>
      </c>
      <c r="B4928" s="16">
        <v>105</v>
      </c>
      <c r="C4928" s="17">
        <v>34335</v>
      </c>
      <c r="L4928" s="17"/>
    </row>
    <row r="4929" spans="1:12" x14ac:dyDescent="0.25">
      <c r="A4929" s="16" t="s">
        <v>232</v>
      </c>
      <c r="B4929" s="16">
        <v>102</v>
      </c>
      <c r="C4929" s="17">
        <v>34292</v>
      </c>
      <c r="L4929" s="17"/>
    </row>
    <row r="4930" spans="1:12" x14ac:dyDescent="0.25">
      <c r="A4930" s="16" t="s">
        <v>232</v>
      </c>
      <c r="B4930" s="16">
        <v>68</v>
      </c>
      <c r="C4930" s="17">
        <v>34292</v>
      </c>
      <c r="L4930" s="17"/>
    </row>
    <row r="4931" spans="1:12" x14ac:dyDescent="0.25">
      <c r="A4931" s="16" t="s">
        <v>232</v>
      </c>
      <c r="B4931" s="16">
        <v>51</v>
      </c>
      <c r="C4931" s="17">
        <v>34288</v>
      </c>
      <c r="L4931" s="17"/>
    </row>
    <row r="4932" spans="1:12" x14ac:dyDescent="0.25">
      <c r="A4932" s="16" t="s">
        <v>232</v>
      </c>
      <c r="B4932" s="16">
        <v>84</v>
      </c>
      <c r="C4932" s="17">
        <v>34253</v>
      </c>
      <c r="L4932" s="17"/>
    </row>
    <row r="4933" spans="1:12" x14ac:dyDescent="0.25">
      <c r="A4933" s="16" t="s">
        <v>232</v>
      </c>
      <c r="B4933" s="16">
        <v>94</v>
      </c>
      <c r="C4933" s="17">
        <v>34192</v>
      </c>
      <c r="L4933" s="17"/>
    </row>
    <row r="4934" spans="1:12" x14ac:dyDescent="0.25">
      <c r="A4934" s="16" t="s">
        <v>232</v>
      </c>
      <c r="B4934" s="16">
        <v>88</v>
      </c>
      <c r="C4934" s="17">
        <v>34171</v>
      </c>
      <c r="L4934" s="17"/>
    </row>
    <row r="4935" spans="1:12" x14ac:dyDescent="0.25">
      <c r="A4935" s="16" t="s">
        <v>232</v>
      </c>
      <c r="B4935" s="16">
        <v>166</v>
      </c>
      <c r="C4935" s="17">
        <v>34171</v>
      </c>
      <c r="L4935" s="17"/>
    </row>
    <row r="4936" spans="1:12" x14ac:dyDescent="0.25">
      <c r="A4936" s="16" t="s">
        <v>232</v>
      </c>
      <c r="B4936" s="16">
        <v>60</v>
      </c>
      <c r="C4936" s="17">
        <v>34171</v>
      </c>
      <c r="L4936" s="17"/>
    </row>
    <row r="4937" spans="1:12" x14ac:dyDescent="0.25">
      <c r="A4937" s="16" t="s">
        <v>232</v>
      </c>
      <c r="B4937" s="16">
        <v>99</v>
      </c>
      <c r="C4937" s="17">
        <v>34136</v>
      </c>
      <c r="L4937" s="17"/>
    </row>
    <row r="4938" spans="1:12" x14ac:dyDescent="0.25">
      <c r="A4938" s="16" t="s">
        <v>232</v>
      </c>
      <c r="B4938" s="16">
        <v>115</v>
      </c>
      <c r="C4938" s="17">
        <v>34121</v>
      </c>
      <c r="L4938" s="17"/>
    </row>
    <row r="4939" spans="1:12" x14ac:dyDescent="0.25">
      <c r="A4939" s="16" t="s">
        <v>232</v>
      </c>
      <c r="B4939" s="16">
        <v>137</v>
      </c>
      <c r="C4939" s="17">
        <v>34121</v>
      </c>
      <c r="L4939" s="17"/>
    </row>
    <row r="4940" spans="1:12" x14ac:dyDescent="0.25">
      <c r="A4940" s="16" t="s">
        <v>232</v>
      </c>
      <c r="B4940" s="16">
        <v>45</v>
      </c>
      <c r="C4940" s="17">
        <v>34090</v>
      </c>
      <c r="L4940" s="17"/>
    </row>
    <row r="4941" spans="1:12" x14ac:dyDescent="0.25">
      <c r="A4941" s="16" t="s">
        <v>232</v>
      </c>
      <c r="B4941" s="16">
        <v>58</v>
      </c>
      <c r="C4941" s="17">
        <v>34090</v>
      </c>
      <c r="L4941" s="17"/>
    </row>
    <row r="4942" spans="1:12" x14ac:dyDescent="0.25">
      <c r="A4942" s="16" t="s">
        <v>232</v>
      </c>
      <c r="B4942" s="16">
        <v>117</v>
      </c>
      <c r="C4942" s="17">
        <v>34060</v>
      </c>
      <c r="L4942" s="17"/>
    </row>
    <row r="4943" spans="1:12" x14ac:dyDescent="0.25">
      <c r="A4943" s="16" t="s">
        <v>232</v>
      </c>
      <c r="B4943" s="16">
        <v>121</v>
      </c>
      <c r="C4943" s="17">
        <v>34043</v>
      </c>
      <c r="L4943" s="17"/>
    </row>
    <row r="4944" spans="1:12" x14ac:dyDescent="0.25">
      <c r="A4944" s="16" t="s">
        <v>232</v>
      </c>
      <c r="B4944" s="16">
        <v>89</v>
      </c>
      <c r="C4944" s="17">
        <v>34029</v>
      </c>
      <c r="L4944" s="17"/>
    </row>
    <row r="4945" spans="1:12" x14ac:dyDescent="0.25">
      <c r="A4945" s="16" t="s">
        <v>232</v>
      </c>
      <c r="B4945" s="16">
        <v>101</v>
      </c>
      <c r="C4945" s="17">
        <v>33998</v>
      </c>
      <c r="L4945" s="17"/>
    </row>
    <row r="4946" spans="1:12" x14ac:dyDescent="0.25">
      <c r="A4946" s="16" t="s">
        <v>232</v>
      </c>
      <c r="B4946" s="16">
        <v>94</v>
      </c>
      <c r="C4946" s="17">
        <v>33970</v>
      </c>
      <c r="L4946" s="17"/>
    </row>
    <row r="4947" spans="1:12" x14ac:dyDescent="0.25">
      <c r="A4947" s="16" t="s">
        <v>232</v>
      </c>
      <c r="B4947" s="16">
        <v>137</v>
      </c>
      <c r="C4947" s="17">
        <v>33970</v>
      </c>
      <c r="L4947" s="17"/>
    </row>
    <row r="4948" spans="1:12" x14ac:dyDescent="0.25">
      <c r="A4948" s="16" t="s">
        <v>232</v>
      </c>
      <c r="B4948" s="16">
        <v>60</v>
      </c>
      <c r="C4948" s="17">
        <v>33939</v>
      </c>
      <c r="L4948" s="17"/>
    </row>
    <row r="4949" spans="1:12" x14ac:dyDescent="0.25">
      <c r="A4949" s="16" t="s">
        <v>232</v>
      </c>
      <c r="B4949" s="16">
        <v>60</v>
      </c>
      <c r="C4949" s="17">
        <v>33939</v>
      </c>
      <c r="L4949" s="17"/>
    </row>
    <row r="4950" spans="1:12" x14ac:dyDescent="0.25">
      <c r="A4950" s="16" t="s">
        <v>232</v>
      </c>
      <c r="B4950" s="16">
        <v>24</v>
      </c>
      <c r="C4950" s="17">
        <v>33939</v>
      </c>
      <c r="L4950" s="17"/>
    </row>
    <row r="4951" spans="1:12" x14ac:dyDescent="0.25">
      <c r="A4951" s="16" t="s">
        <v>232</v>
      </c>
      <c r="B4951" s="16">
        <v>32</v>
      </c>
      <c r="C4951" s="17">
        <v>33939</v>
      </c>
      <c r="L4951" s="17"/>
    </row>
    <row r="4952" spans="1:12" x14ac:dyDescent="0.25">
      <c r="A4952" s="16" t="s">
        <v>232</v>
      </c>
      <c r="B4952" s="16">
        <v>30</v>
      </c>
      <c r="C4952" s="17">
        <v>33939</v>
      </c>
      <c r="L4952" s="17"/>
    </row>
    <row r="4953" spans="1:12" x14ac:dyDescent="0.25">
      <c r="A4953" s="16" t="s">
        <v>232</v>
      </c>
      <c r="B4953" s="16">
        <v>100</v>
      </c>
      <c r="C4953" s="17">
        <v>33909</v>
      </c>
      <c r="L4953" s="17"/>
    </row>
    <row r="4954" spans="1:12" x14ac:dyDescent="0.25">
      <c r="A4954" s="16" t="s">
        <v>232</v>
      </c>
      <c r="B4954" s="16">
        <v>82</v>
      </c>
      <c r="C4954" s="17">
        <v>33904</v>
      </c>
      <c r="L4954" s="17"/>
    </row>
    <row r="4955" spans="1:12" x14ac:dyDescent="0.25">
      <c r="A4955" s="16" t="s">
        <v>232</v>
      </c>
      <c r="B4955" s="16">
        <v>80</v>
      </c>
      <c r="C4955" s="17">
        <v>33904</v>
      </c>
      <c r="L4955" s="17"/>
    </row>
    <row r="4956" spans="1:12" x14ac:dyDescent="0.25">
      <c r="A4956" s="16" t="s">
        <v>232</v>
      </c>
      <c r="B4956" s="16">
        <v>138</v>
      </c>
      <c r="C4956" s="17">
        <v>33878</v>
      </c>
      <c r="L4956" s="17"/>
    </row>
    <row r="4957" spans="1:12" x14ac:dyDescent="0.25">
      <c r="A4957" s="16" t="s">
        <v>232</v>
      </c>
      <c r="B4957" s="16">
        <v>77</v>
      </c>
      <c r="C4957" s="17">
        <v>33878</v>
      </c>
      <c r="L4957" s="17"/>
    </row>
    <row r="4958" spans="1:12" x14ac:dyDescent="0.25">
      <c r="A4958" s="16" t="s">
        <v>232</v>
      </c>
      <c r="B4958" s="16">
        <v>72</v>
      </c>
      <c r="C4958" s="17">
        <v>33817</v>
      </c>
      <c r="L4958" s="17"/>
    </row>
    <row r="4959" spans="1:12" x14ac:dyDescent="0.25">
      <c r="A4959" s="16" t="s">
        <v>232</v>
      </c>
      <c r="B4959" s="16">
        <v>86</v>
      </c>
      <c r="C4959" s="17">
        <v>33786</v>
      </c>
      <c r="L4959" s="17"/>
    </row>
    <row r="4960" spans="1:12" x14ac:dyDescent="0.25">
      <c r="A4960" s="16" t="s">
        <v>232</v>
      </c>
      <c r="B4960" s="16">
        <v>65</v>
      </c>
      <c r="C4960" s="17">
        <v>33786</v>
      </c>
      <c r="L4960" s="17"/>
    </row>
    <row r="4961" spans="1:12" x14ac:dyDescent="0.25">
      <c r="A4961" s="16" t="s">
        <v>232</v>
      </c>
      <c r="B4961" s="16">
        <v>99</v>
      </c>
      <c r="C4961" s="17">
        <v>33786</v>
      </c>
      <c r="L4961" s="17"/>
    </row>
    <row r="4962" spans="1:12" x14ac:dyDescent="0.25">
      <c r="A4962" s="16" t="s">
        <v>232</v>
      </c>
      <c r="B4962" s="16">
        <v>149</v>
      </c>
      <c r="C4962" s="17">
        <v>33756</v>
      </c>
      <c r="L4962" s="17"/>
    </row>
    <row r="4963" spans="1:12" x14ac:dyDescent="0.25">
      <c r="A4963" s="16" t="s">
        <v>232</v>
      </c>
      <c r="B4963" s="16">
        <v>36</v>
      </c>
      <c r="C4963" s="17">
        <v>33756</v>
      </c>
      <c r="L4963" s="17"/>
    </row>
    <row r="4964" spans="1:12" x14ac:dyDescent="0.25">
      <c r="A4964" s="16" t="s">
        <v>232</v>
      </c>
      <c r="B4964" s="16">
        <v>169</v>
      </c>
      <c r="C4964" s="17">
        <v>33756</v>
      </c>
      <c r="L4964" s="17"/>
    </row>
    <row r="4965" spans="1:12" x14ac:dyDescent="0.25">
      <c r="A4965" s="16" t="s">
        <v>232</v>
      </c>
      <c r="B4965" s="16">
        <v>36</v>
      </c>
      <c r="C4965" s="17">
        <v>33725</v>
      </c>
      <c r="L4965" s="17"/>
    </row>
    <row r="4966" spans="1:12" x14ac:dyDescent="0.25">
      <c r="A4966" s="16" t="s">
        <v>232</v>
      </c>
      <c r="B4966" s="16">
        <v>36</v>
      </c>
      <c r="C4966" s="17">
        <v>33695</v>
      </c>
      <c r="L4966" s="17"/>
    </row>
    <row r="4967" spans="1:12" x14ac:dyDescent="0.25">
      <c r="A4967" s="16" t="s">
        <v>232</v>
      </c>
      <c r="B4967" s="16">
        <v>44</v>
      </c>
      <c r="C4967" s="17">
        <v>33695</v>
      </c>
      <c r="L4967" s="17"/>
    </row>
    <row r="4968" spans="1:12" x14ac:dyDescent="0.25">
      <c r="A4968" s="16" t="s">
        <v>232</v>
      </c>
      <c r="B4968" s="16">
        <v>36</v>
      </c>
      <c r="C4968" s="17">
        <v>33695</v>
      </c>
      <c r="L4968" s="17"/>
    </row>
    <row r="4969" spans="1:12" x14ac:dyDescent="0.25">
      <c r="A4969" s="16" t="s">
        <v>232</v>
      </c>
      <c r="B4969" s="16">
        <v>72</v>
      </c>
      <c r="C4969" s="17">
        <v>33695</v>
      </c>
      <c r="L4969" s="17"/>
    </row>
    <row r="4970" spans="1:12" x14ac:dyDescent="0.25">
      <c r="A4970" s="16" t="s">
        <v>232</v>
      </c>
      <c r="B4970" s="16">
        <v>102</v>
      </c>
      <c r="C4970" s="17">
        <v>33664</v>
      </c>
      <c r="L4970" s="17"/>
    </row>
    <row r="4971" spans="1:12" x14ac:dyDescent="0.25">
      <c r="A4971" s="16" t="s">
        <v>232</v>
      </c>
      <c r="B4971" s="16">
        <v>36</v>
      </c>
      <c r="C4971" s="17">
        <v>33664</v>
      </c>
      <c r="L4971" s="17"/>
    </row>
    <row r="4972" spans="1:12" x14ac:dyDescent="0.25">
      <c r="A4972" s="16" t="s">
        <v>232</v>
      </c>
      <c r="B4972" s="16">
        <v>36</v>
      </c>
      <c r="C4972" s="17">
        <v>33635</v>
      </c>
      <c r="L4972" s="17"/>
    </row>
    <row r="4973" spans="1:12" x14ac:dyDescent="0.25">
      <c r="A4973" s="16" t="s">
        <v>232</v>
      </c>
      <c r="B4973" s="16">
        <v>36</v>
      </c>
      <c r="C4973" s="17">
        <v>33635</v>
      </c>
      <c r="L4973" s="17"/>
    </row>
    <row r="4974" spans="1:12" x14ac:dyDescent="0.25">
      <c r="A4974" s="16" t="s">
        <v>232</v>
      </c>
      <c r="B4974" s="16">
        <v>36</v>
      </c>
      <c r="C4974" s="17">
        <v>33635</v>
      </c>
      <c r="L4974" s="17"/>
    </row>
    <row r="4975" spans="1:12" x14ac:dyDescent="0.25">
      <c r="A4975" s="16" t="s">
        <v>232</v>
      </c>
      <c r="B4975" s="16">
        <v>176</v>
      </c>
      <c r="C4975" s="17">
        <v>33613</v>
      </c>
      <c r="L4975" s="17"/>
    </row>
    <row r="4976" spans="1:12" x14ac:dyDescent="0.25">
      <c r="A4976" s="16" t="s">
        <v>232</v>
      </c>
      <c r="B4976" s="16">
        <v>80</v>
      </c>
      <c r="C4976" s="17">
        <v>33581</v>
      </c>
      <c r="L4976" s="17"/>
    </row>
    <row r="4977" spans="1:12" x14ac:dyDescent="0.25">
      <c r="A4977" s="16" t="s">
        <v>232</v>
      </c>
      <c r="B4977" s="16">
        <v>121</v>
      </c>
      <c r="C4977" s="17">
        <v>33574</v>
      </c>
      <c r="L4977" s="17"/>
    </row>
    <row r="4978" spans="1:12" x14ac:dyDescent="0.25">
      <c r="A4978" s="16" t="s">
        <v>232</v>
      </c>
      <c r="B4978" s="16">
        <v>36</v>
      </c>
      <c r="C4978" s="17">
        <v>33573</v>
      </c>
      <c r="L4978" s="17"/>
    </row>
    <row r="4979" spans="1:12" x14ac:dyDescent="0.25">
      <c r="A4979" s="16" t="s">
        <v>232</v>
      </c>
      <c r="B4979" s="16">
        <v>81</v>
      </c>
      <c r="C4979" s="17">
        <v>33543</v>
      </c>
      <c r="L4979" s="17"/>
    </row>
    <row r="4980" spans="1:12" x14ac:dyDescent="0.25">
      <c r="A4980" s="16" t="s">
        <v>232</v>
      </c>
      <c r="B4980" s="16">
        <v>36</v>
      </c>
      <c r="C4980" s="17">
        <v>33543</v>
      </c>
      <c r="L4980" s="17"/>
    </row>
    <row r="4981" spans="1:12" x14ac:dyDescent="0.25">
      <c r="A4981" s="16" t="s">
        <v>232</v>
      </c>
      <c r="B4981" s="16">
        <v>38</v>
      </c>
      <c r="C4981" s="17">
        <v>33543</v>
      </c>
      <c r="L4981" s="17"/>
    </row>
    <row r="4982" spans="1:12" x14ac:dyDescent="0.25">
      <c r="A4982" s="16" t="s">
        <v>232</v>
      </c>
      <c r="B4982" s="16">
        <v>36</v>
      </c>
      <c r="C4982" s="17">
        <v>33543</v>
      </c>
      <c r="L4982" s="17"/>
    </row>
    <row r="4983" spans="1:12" x14ac:dyDescent="0.25">
      <c r="A4983" s="16" t="s">
        <v>232</v>
      </c>
      <c r="B4983" s="16">
        <v>89</v>
      </c>
      <c r="C4983" s="17">
        <v>33543</v>
      </c>
      <c r="L4983" s="17"/>
    </row>
    <row r="4984" spans="1:12" x14ac:dyDescent="0.25">
      <c r="A4984" s="16" t="s">
        <v>232</v>
      </c>
      <c r="B4984" s="16">
        <v>67</v>
      </c>
      <c r="C4984" s="17">
        <v>33512</v>
      </c>
      <c r="L4984" s="17"/>
    </row>
    <row r="4985" spans="1:12" x14ac:dyDescent="0.25">
      <c r="A4985" s="16" t="s">
        <v>232</v>
      </c>
      <c r="B4985" s="16">
        <v>101</v>
      </c>
      <c r="C4985" s="17">
        <v>33501</v>
      </c>
      <c r="L4985" s="17"/>
    </row>
    <row r="4986" spans="1:12" x14ac:dyDescent="0.25">
      <c r="A4986" s="16" t="s">
        <v>232</v>
      </c>
      <c r="B4986" s="16">
        <v>50</v>
      </c>
      <c r="C4986" s="17">
        <v>33484</v>
      </c>
      <c r="L4986" s="17"/>
    </row>
    <row r="4987" spans="1:12" x14ac:dyDescent="0.25">
      <c r="A4987" s="16" t="s">
        <v>232</v>
      </c>
      <c r="B4987" s="16">
        <v>86</v>
      </c>
      <c r="C4987" s="17">
        <v>33482</v>
      </c>
      <c r="L4987" s="17"/>
    </row>
    <row r="4988" spans="1:12" x14ac:dyDescent="0.25">
      <c r="A4988" s="16" t="s">
        <v>232</v>
      </c>
      <c r="B4988" s="16">
        <v>37</v>
      </c>
      <c r="C4988" s="17">
        <v>33482</v>
      </c>
      <c r="L4988" s="17"/>
    </row>
    <row r="4989" spans="1:12" x14ac:dyDescent="0.25">
      <c r="A4989" s="16" t="s">
        <v>232</v>
      </c>
      <c r="B4989" s="16">
        <v>94</v>
      </c>
      <c r="C4989" s="17">
        <v>33443</v>
      </c>
      <c r="L4989" s="17"/>
    </row>
    <row r="4990" spans="1:12" x14ac:dyDescent="0.25">
      <c r="A4990" s="16" t="s">
        <v>232</v>
      </c>
      <c r="B4990" s="16">
        <v>129</v>
      </c>
      <c r="C4990" s="17">
        <v>33427</v>
      </c>
      <c r="L4990" s="17"/>
    </row>
    <row r="4991" spans="1:12" x14ac:dyDescent="0.25">
      <c r="A4991" s="16" t="s">
        <v>232</v>
      </c>
      <c r="B4991" s="16">
        <v>141</v>
      </c>
      <c r="C4991" s="17">
        <v>33410</v>
      </c>
      <c r="L4991" s="17"/>
    </row>
    <row r="4992" spans="1:12" x14ac:dyDescent="0.25">
      <c r="A4992" s="16" t="s">
        <v>232</v>
      </c>
      <c r="B4992" s="16">
        <v>106</v>
      </c>
      <c r="C4992" s="17">
        <v>33402</v>
      </c>
      <c r="L4992" s="17"/>
    </row>
    <row r="4993" spans="1:12" x14ac:dyDescent="0.25">
      <c r="A4993" s="16" t="s">
        <v>232</v>
      </c>
      <c r="B4993" s="16">
        <v>91</v>
      </c>
      <c r="C4993" s="17">
        <v>33402</v>
      </c>
      <c r="L4993" s="17"/>
    </row>
    <row r="4994" spans="1:12" x14ac:dyDescent="0.25">
      <c r="A4994" s="16" t="s">
        <v>232</v>
      </c>
      <c r="B4994" s="16">
        <v>80</v>
      </c>
      <c r="C4994" s="17">
        <v>33367</v>
      </c>
      <c r="L4994" s="17"/>
    </row>
    <row r="4995" spans="1:12" x14ac:dyDescent="0.25">
      <c r="A4995" s="16" t="s">
        <v>232</v>
      </c>
      <c r="B4995" s="16">
        <v>115</v>
      </c>
      <c r="C4995" s="17">
        <v>33367</v>
      </c>
      <c r="L4995" s="17"/>
    </row>
    <row r="4996" spans="1:12" x14ac:dyDescent="0.25">
      <c r="A4996" s="16" t="s">
        <v>232</v>
      </c>
      <c r="B4996" s="16">
        <v>86</v>
      </c>
      <c r="C4996" s="17">
        <v>33344</v>
      </c>
      <c r="L4996" s="17"/>
    </row>
    <row r="4997" spans="1:12" x14ac:dyDescent="0.25">
      <c r="A4997" s="16" t="s">
        <v>232</v>
      </c>
      <c r="B4997" s="16">
        <v>13</v>
      </c>
      <c r="C4997" s="17">
        <v>33310</v>
      </c>
      <c r="L4997" s="17"/>
    </row>
    <row r="4998" spans="1:12" x14ac:dyDescent="0.25">
      <c r="A4998" s="16" t="s">
        <v>232</v>
      </c>
      <c r="B4998" s="16">
        <v>96</v>
      </c>
      <c r="C4998" s="17">
        <v>33277</v>
      </c>
      <c r="L4998" s="17"/>
    </row>
    <row r="4999" spans="1:12" x14ac:dyDescent="0.25">
      <c r="A4999" s="16" t="s">
        <v>232</v>
      </c>
      <c r="B4999" s="16">
        <v>62</v>
      </c>
      <c r="C4999" s="17">
        <v>33260</v>
      </c>
      <c r="L4999" s="17"/>
    </row>
    <row r="5000" spans="1:12" x14ac:dyDescent="0.25">
      <c r="A5000" s="16" t="s">
        <v>232</v>
      </c>
      <c r="B5000" s="16">
        <v>110</v>
      </c>
      <c r="C5000" s="17">
        <v>33196</v>
      </c>
      <c r="L5000" s="17"/>
    </row>
    <row r="5001" spans="1:12" x14ac:dyDescent="0.25">
      <c r="A5001" s="16" t="s">
        <v>232</v>
      </c>
      <c r="B5001" s="16">
        <v>62</v>
      </c>
      <c r="C5001" s="17">
        <v>33172</v>
      </c>
      <c r="L5001" s="17"/>
    </row>
    <row r="5002" spans="1:12" x14ac:dyDescent="0.25">
      <c r="A5002" s="16" t="s">
        <v>232</v>
      </c>
      <c r="B5002" s="16">
        <v>120</v>
      </c>
      <c r="C5002" s="17">
        <v>33087</v>
      </c>
      <c r="L5002" s="17"/>
    </row>
    <row r="5003" spans="1:12" x14ac:dyDescent="0.25">
      <c r="A5003" s="16" t="s">
        <v>232</v>
      </c>
      <c r="B5003" s="16">
        <v>164</v>
      </c>
      <c r="C5003" s="17">
        <v>33060</v>
      </c>
      <c r="L5003" s="17"/>
    </row>
    <row r="5004" spans="1:12" x14ac:dyDescent="0.25">
      <c r="A5004" s="16" t="s">
        <v>232</v>
      </c>
      <c r="B5004" s="16">
        <v>50</v>
      </c>
      <c r="C5004" s="17">
        <v>33056</v>
      </c>
      <c r="L5004" s="17"/>
    </row>
    <row r="5005" spans="1:12" x14ac:dyDescent="0.25">
      <c r="A5005" s="16" t="s">
        <v>232</v>
      </c>
      <c r="B5005" s="16">
        <v>64</v>
      </c>
      <c r="C5005" s="17">
        <v>33043</v>
      </c>
      <c r="L5005" s="17"/>
    </row>
    <row r="5006" spans="1:12" x14ac:dyDescent="0.25">
      <c r="A5006" s="16" t="s">
        <v>232</v>
      </c>
      <c r="B5006" s="16">
        <v>86</v>
      </c>
      <c r="C5006" s="17">
        <v>33008</v>
      </c>
      <c r="L5006" s="17"/>
    </row>
    <row r="5007" spans="1:12" x14ac:dyDescent="0.25">
      <c r="A5007" s="16" t="s">
        <v>232</v>
      </c>
      <c r="B5007" s="16">
        <v>66</v>
      </c>
      <c r="C5007" s="17">
        <v>33002</v>
      </c>
      <c r="L5007" s="17"/>
    </row>
    <row r="5008" spans="1:12" x14ac:dyDescent="0.25">
      <c r="A5008" s="16" t="s">
        <v>232</v>
      </c>
      <c r="B5008" s="16">
        <v>110</v>
      </c>
      <c r="C5008" s="17">
        <v>32997</v>
      </c>
      <c r="L5008" s="17"/>
    </row>
    <row r="5009" spans="1:12" x14ac:dyDescent="0.25">
      <c r="A5009" s="16" t="s">
        <v>232</v>
      </c>
      <c r="B5009" s="16">
        <v>20</v>
      </c>
      <c r="C5009" s="17">
        <v>32983</v>
      </c>
      <c r="L5009" s="17"/>
    </row>
    <row r="5010" spans="1:12" x14ac:dyDescent="0.25">
      <c r="A5010" s="16" t="s">
        <v>232</v>
      </c>
      <c r="B5010" s="16">
        <v>36</v>
      </c>
      <c r="C5010" s="17">
        <v>32947</v>
      </c>
      <c r="L5010" s="17"/>
    </row>
    <row r="5011" spans="1:12" x14ac:dyDescent="0.25">
      <c r="A5011" s="16" t="s">
        <v>232</v>
      </c>
      <c r="B5011" s="16">
        <v>114</v>
      </c>
      <c r="C5011" s="17">
        <v>32942</v>
      </c>
      <c r="L5011" s="17"/>
    </row>
    <row r="5012" spans="1:12" x14ac:dyDescent="0.25">
      <c r="A5012" s="16" t="s">
        <v>232</v>
      </c>
      <c r="B5012" s="16">
        <v>58</v>
      </c>
      <c r="C5012" s="17">
        <v>32941</v>
      </c>
      <c r="L5012" s="17"/>
    </row>
    <row r="5013" spans="1:12" x14ac:dyDescent="0.25">
      <c r="A5013" s="16" t="s">
        <v>232</v>
      </c>
      <c r="B5013" s="16">
        <v>157</v>
      </c>
      <c r="C5013" s="17">
        <v>32940</v>
      </c>
      <c r="L5013" s="17"/>
    </row>
    <row r="5014" spans="1:12" x14ac:dyDescent="0.25">
      <c r="A5014" s="16" t="s">
        <v>232</v>
      </c>
      <c r="B5014" s="16">
        <v>108</v>
      </c>
      <c r="C5014" s="17">
        <v>32843</v>
      </c>
      <c r="L5014" s="17"/>
    </row>
    <row r="5015" spans="1:12" x14ac:dyDescent="0.25">
      <c r="A5015" s="16" t="s">
        <v>232</v>
      </c>
      <c r="B5015" s="16">
        <v>120</v>
      </c>
      <c r="C5015" s="17">
        <v>32830</v>
      </c>
      <c r="L5015" s="17"/>
    </row>
    <row r="5016" spans="1:12" x14ac:dyDescent="0.25">
      <c r="A5016" s="16" t="s">
        <v>232</v>
      </c>
      <c r="B5016" s="16">
        <v>100</v>
      </c>
      <c r="C5016" s="17">
        <v>32825</v>
      </c>
      <c r="L5016" s="17"/>
    </row>
    <row r="5017" spans="1:12" x14ac:dyDescent="0.25">
      <c r="A5017" s="16" t="s">
        <v>232</v>
      </c>
      <c r="B5017" s="16">
        <v>62</v>
      </c>
      <c r="C5017" s="17">
        <v>32794</v>
      </c>
      <c r="L5017" s="17"/>
    </row>
    <row r="5018" spans="1:12" x14ac:dyDescent="0.25">
      <c r="A5018" s="16" t="s">
        <v>232</v>
      </c>
      <c r="B5018" s="16">
        <v>66</v>
      </c>
      <c r="C5018" s="17">
        <v>32792</v>
      </c>
      <c r="L5018" s="17"/>
    </row>
    <row r="5019" spans="1:12" x14ac:dyDescent="0.25">
      <c r="A5019" s="16" t="s">
        <v>232</v>
      </c>
      <c r="B5019" s="16">
        <v>127</v>
      </c>
      <c r="C5019" s="17">
        <v>32738</v>
      </c>
      <c r="L5019" s="17"/>
    </row>
    <row r="5020" spans="1:12" x14ac:dyDescent="0.25">
      <c r="A5020" s="16" t="s">
        <v>232</v>
      </c>
      <c r="B5020" s="16">
        <v>104</v>
      </c>
      <c r="C5020" s="17">
        <v>32737</v>
      </c>
      <c r="L5020" s="17"/>
    </row>
    <row r="5021" spans="1:12" x14ac:dyDescent="0.25">
      <c r="A5021" s="16" t="s">
        <v>232</v>
      </c>
      <c r="B5021" s="16">
        <v>110</v>
      </c>
      <c r="C5021" s="17">
        <v>32730</v>
      </c>
      <c r="L5021" s="17"/>
    </row>
    <row r="5022" spans="1:12" x14ac:dyDescent="0.25">
      <c r="A5022" s="16" t="s">
        <v>232</v>
      </c>
      <c r="B5022" s="16">
        <v>140</v>
      </c>
      <c r="C5022" s="17">
        <v>32727</v>
      </c>
      <c r="L5022" s="17"/>
    </row>
    <row r="5023" spans="1:12" x14ac:dyDescent="0.25">
      <c r="A5023" s="16" t="s">
        <v>232</v>
      </c>
      <c r="B5023" s="16">
        <v>100</v>
      </c>
      <c r="C5023" s="17">
        <v>32721</v>
      </c>
      <c r="L5023" s="17"/>
    </row>
    <row r="5024" spans="1:12" x14ac:dyDescent="0.25">
      <c r="A5024" s="16" t="s">
        <v>232</v>
      </c>
      <c r="B5024" s="16">
        <v>88</v>
      </c>
      <c r="C5024" s="17">
        <v>32699</v>
      </c>
      <c r="L5024" s="17"/>
    </row>
    <row r="5025" spans="1:12" x14ac:dyDescent="0.25">
      <c r="A5025" s="16" t="s">
        <v>232</v>
      </c>
      <c r="B5025" s="16">
        <v>109</v>
      </c>
      <c r="C5025" s="17">
        <v>32671</v>
      </c>
      <c r="L5025" s="17"/>
    </row>
    <row r="5026" spans="1:12" x14ac:dyDescent="0.25">
      <c r="A5026" s="16" t="s">
        <v>232</v>
      </c>
      <c r="B5026" s="16">
        <v>160</v>
      </c>
      <c r="C5026" s="17">
        <v>32647</v>
      </c>
      <c r="L5026" s="17"/>
    </row>
    <row r="5027" spans="1:12" x14ac:dyDescent="0.25">
      <c r="A5027" s="16" t="s">
        <v>232</v>
      </c>
      <c r="B5027" s="16">
        <v>98</v>
      </c>
      <c r="C5027" s="17">
        <v>32624</v>
      </c>
      <c r="L5027" s="17"/>
    </row>
    <row r="5028" spans="1:12" x14ac:dyDescent="0.25">
      <c r="A5028" s="16" t="s">
        <v>232</v>
      </c>
      <c r="B5028" s="16">
        <v>161</v>
      </c>
      <c r="C5028" s="17">
        <v>32608</v>
      </c>
      <c r="L5028" s="17"/>
    </row>
    <row r="5029" spans="1:12" x14ac:dyDescent="0.25">
      <c r="A5029" s="16" t="s">
        <v>232</v>
      </c>
      <c r="B5029" s="16">
        <v>110</v>
      </c>
      <c r="C5029" s="17">
        <v>32594</v>
      </c>
      <c r="L5029" s="17"/>
    </row>
    <row r="5030" spans="1:12" x14ac:dyDescent="0.25">
      <c r="A5030" s="16" t="s">
        <v>232</v>
      </c>
      <c r="B5030" s="16">
        <v>92</v>
      </c>
      <c r="C5030" s="17">
        <v>32590</v>
      </c>
      <c r="L5030" s="17"/>
    </row>
    <row r="5031" spans="1:12" x14ac:dyDescent="0.25">
      <c r="A5031" s="16" t="s">
        <v>232</v>
      </c>
      <c r="B5031" s="16">
        <v>96</v>
      </c>
      <c r="C5031" s="17">
        <v>32584</v>
      </c>
      <c r="L5031" s="17"/>
    </row>
    <row r="5032" spans="1:12" x14ac:dyDescent="0.25">
      <c r="A5032" s="16" t="s">
        <v>232</v>
      </c>
      <c r="B5032" s="16">
        <v>166</v>
      </c>
      <c r="C5032" s="17">
        <v>32568</v>
      </c>
      <c r="L5032" s="17"/>
    </row>
    <row r="5033" spans="1:12" x14ac:dyDescent="0.25">
      <c r="A5033" s="16" t="s">
        <v>232</v>
      </c>
      <c r="B5033" s="16">
        <v>176</v>
      </c>
      <c r="C5033" s="17">
        <v>32560</v>
      </c>
      <c r="L5033" s="17"/>
    </row>
    <row r="5034" spans="1:12" x14ac:dyDescent="0.25">
      <c r="A5034" s="16" t="s">
        <v>232</v>
      </c>
      <c r="B5034" s="16">
        <v>98</v>
      </c>
      <c r="C5034" s="17">
        <v>32429</v>
      </c>
      <c r="L5034" s="17"/>
    </row>
    <row r="5035" spans="1:12" x14ac:dyDescent="0.25">
      <c r="A5035" s="16" t="s">
        <v>232</v>
      </c>
      <c r="B5035" s="16">
        <v>171</v>
      </c>
      <c r="C5035" s="17">
        <v>32397</v>
      </c>
      <c r="L5035" s="17"/>
    </row>
    <row r="5036" spans="1:12" x14ac:dyDescent="0.25">
      <c r="A5036" s="16" t="s">
        <v>232</v>
      </c>
      <c r="B5036" s="16">
        <v>96</v>
      </c>
      <c r="C5036" s="17">
        <v>32370</v>
      </c>
      <c r="L5036" s="17"/>
    </row>
    <row r="5037" spans="1:12" x14ac:dyDescent="0.25">
      <c r="A5037" s="16" t="s">
        <v>232</v>
      </c>
      <c r="B5037" s="16">
        <v>77</v>
      </c>
      <c r="C5037" s="17">
        <v>32342</v>
      </c>
      <c r="L5037" s="17"/>
    </row>
    <row r="5038" spans="1:12" x14ac:dyDescent="0.25">
      <c r="A5038" s="16" t="s">
        <v>232</v>
      </c>
      <c r="B5038" s="16">
        <v>100</v>
      </c>
      <c r="C5038" s="17">
        <v>32300</v>
      </c>
      <c r="L5038" s="17"/>
    </row>
    <row r="5039" spans="1:12" x14ac:dyDescent="0.25">
      <c r="A5039" s="16" t="s">
        <v>232</v>
      </c>
      <c r="B5039" s="16">
        <v>135</v>
      </c>
      <c r="C5039" s="17">
        <v>32104</v>
      </c>
      <c r="L5039" s="17"/>
    </row>
    <row r="5040" spans="1:12" x14ac:dyDescent="0.25">
      <c r="A5040" s="16" t="s">
        <v>232</v>
      </c>
      <c r="B5040" s="16">
        <v>66</v>
      </c>
      <c r="C5040" s="17">
        <v>32001</v>
      </c>
      <c r="L5040" s="17"/>
    </row>
    <row r="5041" spans="1:12" x14ac:dyDescent="0.25">
      <c r="A5041" s="16" t="s">
        <v>232</v>
      </c>
      <c r="B5041" s="16">
        <v>14</v>
      </c>
      <c r="C5041" s="17">
        <v>31993</v>
      </c>
      <c r="L5041" s="17"/>
    </row>
    <row r="5042" spans="1:12" x14ac:dyDescent="0.25">
      <c r="A5042" s="16" t="s">
        <v>232</v>
      </c>
      <c r="B5042" s="16">
        <v>60</v>
      </c>
      <c r="C5042" s="17">
        <v>31973</v>
      </c>
      <c r="L5042" s="17"/>
    </row>
    <row r="5043" spans="1:12" x14ac:dyDescent="0.25">
      <c r="A5043" s="16" t="s">
        <v>232</v>
      </c>
      <c r="B5043" s="16">
        <v>66</v>
      </c>
      <c r="C5043" s="17">
        <v>31946</v>
      </c>
      <c r="L5043" s="17"/>
    </row>
    <row r="5044" spans="1:12" x14ac:dyDescent="0.25">
      <c r="A5044" s="16" t="s">
        <v>232</v>
      </c>
      <c r="B5044" s="16">
        <v>88</v>
      </c>
      <c r="C5044" s="17">
        <v>31870</v>
      </c>
      <c r="L5044" s="17"/>
    </row>
    <row r="5045" spans="1:12" x14ac:dyDescent="0.25">
      <c r="A5045" s="16" t="s">
        <v>232</v>
      </c>
      <c r="B5045" s="16">
        <v>74</v>
      </c>
      <c r="C5045" s="17">
        <v>31821</v>
      </c>
      <c r="L5045" s="17"/>
    </row>
    <row r="5046" spans="1:12" x14ac:dyDescent="0.25">
      <c r="A5046" s="16" t="s">
        <v>232</v>
      </c>
      <c r="B5046" s="16">
        <v>150</v>
      </c>
      <c r="C5046" s="17">
        <v>31814</v>
      </c>
      <c r="L5046" s="17"/>
    </row>
    <row r="5047" spans="1:12" x14ac:dyDescent="0.25">
      <c r="A5047" s="16" t="s">
        <v>232</v>
      </c>
      <c r="B5047" s="16">
        <v>114</v>
      </c>
      <c r="C5047" s="17">
        <v>31783</v>
      </c>
      <c r="L5047" s="17"/>
    </row>
    <row r="5048" spans="1:12" x14ac:dyDescent="0.25">
      <c r="A5048" s="16" t="s">
        <v>232</v>
      </c>
      <c r="B5048" s="16">
        <v>64</v>
      </c>
      <c r="C5048" s="17">
        <v>31727</v>
      </c>
      <c r="L5048" s="17"/>
    </row>
    <row r="5049" spans="1:12" x14ac:dyDescent="0.25">
      <c r="A5049" s="16" t="s">
        <v>232</v>
      </c>
      <c r="B5049" s="16">
        <v>127</v>
      </c>
      <c r="C5049" s="17">
        <v>31716</v>
      </c>
      <c r="L5049" s="17"/>
    </row>
    <row r="5050" spans="1:12" x14ac:dyDescent="0.25">
      <c r="A5050" s="16" t="s">
        <v>232</v>
      </c>
      <c r="B5050" s="16">
        <v>81</v>
      </c>
      <c r="C5050" s="17">
        <v>31694</v>
      </c>
      <c r="L5050" s="17"/>
    </row>
    <row r="5051" spans="1:12" x14ac:dyDescent="0.25">
      <c r="A5051" s="16" t="s">
        <v>232</v>
      </c>
      <c r="B5051" s="16">
        <v>67</v>
      </c>
      <c r="C5051" s="17">
        <v>31650</v>
      </c>
      <c r="L5051" s="17"/>
    </row>
    <row r="5052" spans="1:12" x14ac:dyDescent="0.25">
      <c r="A5052" s="16" t="s">
        <v>232</v>
      </c>
      <c r="B5052" s="16">
        <v>157</v>
      </c>
      <c r="C5052" s="17">
        <v>31639</v>
      </c>
      <c r="L5052" s="17"/>
    </row>
    <row r="5053" spans="1:12" x14ac:dyDescent="0.25">
      <c r="A5053" s="16" t="s">
        <v>232</v>
      </c>
      <c r="B5053" s="16">
        <v>48</v>
      </c>
      <c r="C5053" s="17">
        <v>31573</v>
      </c>
      <c r="L5053" s="17"/>
    </row>
    <row r="5054" spans="1:12" x14ac:dyDescent="0.25">
      <c r="A5054" s="16" t="s">
        <v>232</v>
      </c>
      <c r="B5054" s="16">
        <v>107</v>
      </c>
      <c r="C5054" s="17">
        <v>31564</v>
      </c>
      <c r="L5054" s="17"/>
    </row>
    <row r="5055" spans="1:12" x14ac:dyDescent="0.25">
      <c r="A5055" s="16" t="s">
        <v>232</v>
      </c>
      <c r="B5055" s="16">
        <v>159</v>
      </c>
      <c r="C5055" s="17">
        <v>31426</v>
      </c>
      <c r="L5055" s="17"/>
    </row>
    <row r="5056" spans="1:12" x14ac:dyDescent="0.25">
      <c r="A5056" s="16" t="s">
        <v>232</v>
      </c>
      <c r="B5056" s="16">
        <v>90</v>
      </c>
      <c r="C5056" s="17">
        <v>31422</v>
      </c>
      <c r="L5056" s="17"/>
    </row>
    <row r="5057" spans="1:12" x14ac:dyDescent="0.25">
      <c r="A5057" s="16" t="s">
        <v>232</v>
      </c>
      <c r="B5057" s="16">
        <v>60</v>
      </c>
      <c r="C5057" s="17">
        <v>31390</v>
      </c>
      <c r="L5057" s="17"/>
    </row>
    <row r="5058" spans="1:12" x14ac:dyDescent="0.25">
      <c r="A5058" s="16" t="s">
        <v>232</v>
      </c>
      <c r="B5058" s="16">
        <v>124</v>
      </c>
      <c r="C5058" s="17">
        <v>31376</v>
      </c>
      <c r="L5058" s="17"/>
    </row>
    <row r="5059" spans="1:12" x14ac:dyDescent="0.25">
      <c r="A5059" s="16" t="s">
        <v>232</v>
      </c>
      <c r="B5059" s="16">
        <v>114</v>
      </c>
      <c r="C5059" s="17">
        <v>31363</v>
      </c>
      <c r="L5059" s="17"/>
    </row>
    <row r="5060" spans="1:12" x14ac:dyDescent="0.25">
      <c r="A5060" s="16" t="s">
        <v>232</v>
      </c>
      <c r="B5060" s="16">
        <v>95</v>
      </c>
      <c r="C5060" s="17">
        <v>31359</v>
      </c>
      <c r="L5060" s="17"/>
    </row>
    <row r="5061" spans="1:12" x14ac:dyDescent="0.25">
      <c r="A5061" s="16" t="s">
        <v>232</v>
      </c>
      <c r="B5061" s="16">
        <v>123</v>
      </c>
      <c r="C5061" s="17">
        <v>31351</v>
      </c>
      <c r="L5061" s="17"/>
    </row>
    <row r="5062" spans="1:12" x14ac:dyDescent="0.25">
      <c r="A5062" s="16" t="s">
        <v>232</v>
      </c>
      <c r="B5062" s="16">
        <v>152</v>
      </c>
      <c r="C5062" s="17">
        <v>31348</v>
      </c>
      <c r="L5062" s="17"/>
    </row>
    <row r="5063" spans="1:12" x14ac:dyDescent="0.25">
      <c r="A5063" s="16" t="s">
        <v>232</v>
      </c>
      <c r="B5063" s="16">
        <v>60</v>
      </c>
      <c r="C5063" s="17">
        <v>31335</v>
      </c>
      <c r="L5063" s="17"/>
    </row>
    <row r="5064" spans="1:12" x14ac:dyDescent="0.25">
      <c r="A5064" s="16" t="s">
        <v>232</v>
      </c>
      <c r="B5064" s="16">
        <v>125</v>
      </c>
      <c r="C5064" s="17">
        <v>31321</v>
      </c>
      <c r="L5064" s="17"/>
    </row>
    <row r="5065" spans="1:12" x14ac:dyDescent="0.25">
      <c r="A5065" s="16" t="s">
        <v>232</v>
      </c>
      <c r="B5065" s="16">
        <v>56</v>
      </c>
      <c r="C5065" s="17">
        <v>31308</v>
      </c>
      <c r="L5065" s="17"/>
    </row>
    <row r="5066" spans="1:12" x14ac:dyDescent="0.25">
      <c r="A5066" s="16" t="s">
        <v>232</v>
      </c>
      <c r="B5066" s="16">
        <v>60</v>
      </c>
      <c r="C5066" s="17">
        <v>31260</v>
      </c>
      <c r="L5066" s="17"/>
    </row>
    <row r="5067" spans="1:12" x14ac:dyDescent="0.25">
      <c r="A5067" s="16" t="s">
        <v>232</v>
      </c>
      <c r="B5067" s="16">
        <v>153</v>
      </c>
      <c r="C5067" s="17">
        <v>31225</v>
      </c>
      <c r="L5067" s="17"/>
    </row>
    <row r="5068" spans="1:12" x14ac:dyDescent="0.25">
      <c r="A5068" s="16" t="s">
        <v>232</v>
      </c>
      <c r="B5068" s="16">
        <v>68</v>
      </c>
      <c r="C5068" s="17">
        <v>31218</v>
      </c>
      <c r="L5068" s="17"/>
    </row>
    <row r="5069" spans="1:12" x14ac:dyDescent="0.25">
      <c r="A5069" s="16" t="s">
        <v>232</v>
      </c>
      <c r="B5069" s="16">
        <v>93</v>
      </c>
      <c r="C5069" s="17">
        <v>31217</v>
      </c>
      <c r="L5069" s="17"/>
    </row>
    <row r="5070" spans="1:12" x14ac:dyDescent="0.25">
      <c r="A5070" s="16" t="s">
        <v>232</v>
      </c>
      <c r="B5070" s="16">
        <v>118</v>
      </c>
      <c r="C5070" s="17">
        <v>31184</v>
      </c>
      <c r="L5070" s="17"/>
    </row>
    <row r="5071" spans="1:12" x14ac:dyDescent="0.25">
      <c r="A5071" s="16" t="s">
        <v>232</v>
      </c>
      <c r="B5071" s="16">
        <v>110</v>
      </c>
      <c r="C5071" s="17">
        <v>31148</v>
      </c>
      <c r="L5071" s="17"/>
    </row>
    <row r="5072" spans="1:12" x14ac:dyDescent="0.25">
      <c r="A5072" s="16" t="s">
        <v>232</v>
      </c>
      <c r="B5072" s="16">
        <v>109</v>
      </c>
      <c r="C5072" s="17">
        <v>31140</v>
      </c>
      <c r="L5072" s="17"/>
    </row>
    <row r="5073" spans="1:12" x14ac:dyDescent="0.25">
      <c r="A5073" s="16" t="s">
        <v>232</v>
      </c>
      <c r="B5073" s="16">
        <v>140</v>
      </c>
      <c r="C5073" s="17">
        <v>31135</v>
      </c>
      <c r="L5073" s="17"/>
    </row>
    <row r="5074" spans="1:12" x14ac:dyDescent="0.25">
      <c r="A5074" s="16" t="s">
        <v>232</v>
      </c>
      <c r="B5074" s="16">
        <v>120</v>
      </c>
      <c r="C5074" s="17">
        <v>31098</v>
      </c>
      <c r="L5074" s="17"/>
    </row>
    <row r="5075" spans="1:12" x14ac:dyDescent="0.25">
      <c r="A5075" s="16" t="s">
        <v>232</v>
      </c>
      <c r="B5075" s="16">
        <v>114</v>
      </c>
      <c r="C5075" s="17">
        <v>31084</v>
      </c>
      <c r="L5075" s="17"/>
    </row>
    <row r="5076" spans="1:12" x14ac:dyDescent="0.25">
      <c r="A5076" s="16" t="s">
        <v>232</v>
      </c>
      <c r="B5076" s="16">
        <v>66</v>
      </c>
      <c r="C5076" s="17">
        <v>31079</v>
      </c>
      <c r="L5076" s="17"/>
    </row>
    <row r="5077" spans="1:12" x14ac:dyDescent="0.25">
      <c r="A5077" s="16" t="s">
        <v>232</v>
      </c>
      <c r="B5077" s="16">
        <v>100</v>
      </c>
      <c r="C5077" s="17">
        <v>31077</v>
      </c>
      <c r="L5077" s="17"/>
    </row>
    <row r="5078" spans="1:12" x14ac:dyDescent="0.25">
      <c r="A5078" s="16" t="s">
        <v>232</v>
      </c>
      <c r="B5078" s="16">
        <v>109</v>
      </c>
      <c r="C5078" s="17">
        <v>31070</v>
      </c>
      <c r="L5078" s="17"/>
    </row>
    <row r="5079" spans="1:12" x14ac:dyDescent="0.25">
      <c r="A5079" s="16" t="s">
        <v>232</v>
      </c>
      <c r="B5079" s="16">
        <v>122</v>
      </c>
      <c r="C5079" s="17">
        <v>31061</v>
      </c>
      <c r="L5079" s="17"/>
    </row>
    <row r="5080" spans="1:12" x14ac:dyDescent="0.25">
      <c r="A5080" s="16" t="s">
        <v>232</v>
      </c>
      <c r="B5080" s="16">
        <v>99</v>
      </c>
      <c r="C5080" s="17">
        <v>31037</v>
      </c>
      <c r="L5080" s="17"/>
    </row>
    <row r="5081" spans="1:12" x14ac:dyDescent="0.25">
      <c r="A5081" s="16" t="s">
        <v>232</v>
      </c>
      <c r="B5081" s="16">
        <v>170</v>
      </c>
      <c r="C5081" s="17">
        <v>30987</v>
      </c>
      <c r="L5081" s="17"/>
    </row>
    <row r="5082" spans="1:12" x14ac:dyDescent="0.25">
      <c r="A5082" s="16" t="s">
        <v>232</v>
      </c>
      <c r="B5082" s="16">
        <v>128</v>
      </c>
      <c r="C5082" s="17">
        <v>30956</v>
      </c>
      <c r="L5082" s="17"/>
    </row>
    <row r="5083" spans="1:12" x14ac:dyDescent="0.25">
      <c r="A5083" s="16" t="s">
        <v>232</v>
      </c>
      <c r="B5083" s="16">
        <v>140</v>
      </c>
      <c r="C5083" s="17">
        <v>30956</v>
      </c>
      <c r="L5083" s="17"/>
    </row>
    <row r="5084" spans="1:12" x14ac:dyDescent="0.25">
      <c r="A5084" s="16" t="s">
        <v>232</v>
      </c>
      <c r="B5084" s="16">
        <v>100</v>
      </c>
      <c r="C5084" s="17">
        <v>30951</v>
      </c>
      <c r="L5084" s="17"/>
    </row>
    <row r="5085" spans="1:12" x14ac:dyDescent="0.25">
      <c r="A5085" s="16" t="s">
        <v>232</v>
      </c>
      <c r="B5085" s="16">
        <v>100</v>
      </c>
      <c r="C5085" s="17">
        <v>30945</v>
      </c>
      <c r="L5085" s="17"/>
    </row>
    <row r="5086" spans="1:12" x14ac:dyDescent="0.25">
      <c r="A5086" s="16" t="s">
        <v>232</v>
      </c>
      <c r="B5086" s="16">
        <v>137</v>
      </c>
      <c r="C5086" s="17">
        <v>30935</v>
      </c>
      <c r="L5086" s="17"/>
    </row>
    <row r="5087" spans="1:12" x14ac:dyDescent="0.25">
      <c r="A5087" s="16" t="s">
        <v>232</v>
      </c>
      <c r="B5087" s="16">
        <v>66</v>
      </c>
      <c r="C5087" s="17">
        <v>30925</v>
      </c>
      <c r="L5087" s="17"/>
    </row>
    <row r="5088" spans="1:12" x14ac:dyDescent="0.25">
      <c r="A5088" s="16" t="s">
        <v>232</v>
      </c>
      <c r="B5088" s="16">
        <v>127</v>
      </c>
      <c r="C5088" s="17">
        <v>30834</v>
      </c>
      <c r="L5088" s="17"/>
    </row>
    <row r="5089" spans="1:12" x14ac:dyDescent="0.25">
      <c r="A5089" s="16" t="s">
        <v>232</v>
      </c>
      <c r="B5089" s="16">
        <v>86</v>
      </c>
      <c r="C5089" s="17">
        <v>30832</v>
      </c>
      <c r="L5089" s="17"/>
    </row>
    <row r="5090" spans="1:12" x14ac:dyDescent="0.25">
      <c r="A5090" s="16" t="s">
        <v>232</v>
      </c>
      <c r="B5090" s="16">
        <v>75</v>
      </c>
      <c r="C5090" s="17">
        <v>30785</v>
      </c>
      <c r="L5090" s="17"/>
    </row>
    <row r="5091" spans="1:12" x14ac:dyDescent="0.25">
      <c r="A5091" s="16" t="s">
        <v>232</v>
      </c>
      <c r="B5091" s="16">
        <v>94</v>
      </c>
      <c r="C5091" s="17">
        <v>30778</v>
      </c>
      <c r="L5091" s="17"/>
    </row>
    <row r="5092" spans="1:12" x14ac:dyDescent="0.25">
      <c r="A5092" s="16" t="s">
        <v>232</v>
      </c>
      <c r="B5092" s="16">
        <v>110</v>
      </c>
      <c r="C5092" s="17">
        <v>30756</v>
      </c>
      <c r="L5092" s="17"/>
    </row>
    <row r="5093" spans="1:12" x14ac:dyDescent="0.25">
      <c r="A5093" s="16" t="s">
        <v>232</v>
      </c>
      <c r="B5093" s="16">
        <v>87</v>
      </c>
      <c r="C5093" s="17">
        <v>30682</v>
      </c>
      <c r="L5093" s="17"/>
    </row>
    <row r="5094" spans="1:12" x14ac:dyDescent="0.25">
      <c r="A5094" s="16" t="s">
        <v>232</v>
      </c>
      <c r="B5094" s="16">
        <v>123</v>
      </c>
      <c r="C5094" s="17">
        <v>30652</v>
      </c>
      <c r="L5094" s="17"/>
    </row>
    <row r="5095" spans="1:12" x14ac:dyDescent="0.25">
      <c r="A5095" s="16" t="s">
        <v>232</v>
      </c>
      <c r="B5095" s="16">
        <v>108</v>
      </c>
      <c r="C5095" s="17">
        <v>30651</v>
      </c>
      <c r="L5095" s="17"/>
    </row>
    <row r="5096" spans="1:12" x14ac:dyDescent="0.25">
      <c r="A5096" s="16" t="s">
        <v>232</v>
      </c>
      <c r="B5096" s="16">
        <v>171</v>
      </c>
      <c r="C5096" s="17">
        <v>30637</v>
      </c>
      <c r="L5096" s="17"/>
    </row>
    <row r="5097" spans="1:12" x14ac:dyDescent="0.25">
      <c r="A5097" s="16" t="s">
        <v>232</v>
      </c>
      <c r="B5097" s="16">
        <v>75</v>
      </c>
      <c r="C5097" s="17">
        <v>30606</v>
      </c>
      <c r="L5097" s="17"/>
    </row>
    <row r="5098" spans="1:12" x14ac:dyDescent="0.25">
      <c r="A5098" s="16" t="s">
        <v>232</v>
      </c>
      <c r="B5098" s="16">
        <v>78</v>
      </c>
      <c r="C5098" s="17">
        <v>30568</v>
      </c>
      <c r="L5098" s="17"/>
    </row>
    <row r="5099" spans="1:12" x14ac:dyDescent="0.25">
      <c r="A5099" s="16" t="s">
        <v>232</v>
      </c>
      <c r="B5099" s="16">
        <v>161</v>
      </c>
      <c r="C5099" s="17">
        <v>30553</v>
      </c>
      <c r="L5099" s="17"/>
    </row>
    <row r="5100" spans="1:12" x14ac:dyDescent="0.25">
      <c r="A5100" s="16" t="s">
        <v>232</v>
      </c>
      <c r="B5100" s="16">
        <v>134</v>
      </c>
      <c r="C5100" s="17">
        <v>30538</v>
      </c>
      <c r="L5100" s="17"/>
    </row>
    <row r="5101" spans="1:12" x14ac:dyDescent="0.25">
      <c r="A5101" s="16" t="s">
        <v>232</v>
      </c>
      <c r="B5101" s="16">
        <v>103</v>
      </c>
      <c r="C5101" s="17">
        <v>30532</v>
      </c>
      <c r="L5101" s="17"/>
    </row>
    <row r="5102" spans="1:12" x14ac:dyDescent="0.25">
      <c r="A5102" s="16" t="s">
        <v>232</v>
      </c>
      <c r="B5102" s="16">
        <v>106</v>
      </c>
      <c r="C5102" s="17">
        <v>30524</v>
      </c>
      <c r="L5102" s="17"/>
    </row>
    <row r="5103" spans="1:12" x14ac:dyDescent="0.25">
      <c r="A5103" s="16" t="s">
        <v>232</v>
      </c>
      <c r="B5103" s="16">
        <v>80</v>
      </c>
      <c r="C5103" s="17">
        <v>30517</v>
      </c>
      <c r="L5103" s="17"/>
    </row>
    <row r="5104" spans="1:12" x14ac:dyDescent="0.25">
      <c r="A5104" s="16" t="s">
        <v>232</v>
      </c>
      <c r="B5104" s="16">
        <v>95</v>
      </c>
      <c r="C5104" s="17">
        <v>30512</v>
      </c>
      <c r="L5104" s="17"/>
    </row>
    <row r="5105" spans="1:12" x14ac:dyDescent="0.25">
      <c r="A5105" s="16" t="s">
        <v>232</v>
      </c>
      <c r="B5105" s="16">
        <v>189</v>
      </c>
      <c r="C5105" s="17">
        <v>30460</v>
      </c>
      <c r="L5105" s="17"/>
    </row>
    <row r="5106" spans="1:12" x14ac:dyDescent="0.25">
      <c r="A5106" s="16" t="s">
        <v>232</v>
      </c>
      <c r="B5106" s="16">
        <v>119</v>
      </c>
      <c r="C5106" s="17">
        <v>30400</v>
      </c>
      <c r="L5106" s="17"/>
    </row>
    <row r="5107" spans="1:12" x14ac:dyDescent="0.25">
      <c r="A5107" s="16" t="s">
        <v>232</v>
      </c>
      <c r="B5107" s="16">
        <v>189</v>
      </c>
      <c r="C5107" s="17">
        <v>30386</v>
      </c>
      <c r="L5107" s="17"/>
    </row>
    <row r="5108" spans="1:12" x14ac:dyDescent="0.25">
      <c r="A5108" s="16" t="s">
        <v>232</v>
      </c>
      <c r="B5108" s="16">
        <v>100</v>
      </c>
      <c r="C5108" s="17">
        <v>30371</v>
      </c>
      <c r="L5108" s="17"/>
    </row>
    <row r="5109" spans="1:12" x14ac:dyDescent="0.25">
      <c r="A5109" s="16" t="s">
        <v>232</v>
      </c>
      <c r="B5109" s="16">
        <v>64</v>
      </c>
      <c r="C5109" s="17">
        <v>30369</v>
      </c>
      <c r="L5109" s="17"/>
    </row>
    <row r="5110" spans="1:12" x14ac:dyDescent="0.25">
      <c r="A5110" s="16" t="s">
        <v>232</v>
      </c>
      <c r="B5110" s="16">
        <v>138</v>
      </c>
      <c r="C5110" s="17">
        <v>30336</v>
      </c>
      <c r="L5110" s="17"/>
    </row>
    <row r="5111" spans="1:12" x14ac:dyDescent="0.25">
      <c r="A5111" s="16" t="s">
        <v>232</v>
      </c>
      <c r="B5111" s="16">
        <v>137</v>
      </c>
      <c r="C5111" s="17">
        <v>30292</v>
      </c>
      <c r="L5111" s="17"/>
    </row>
    <row r="5112" spans="1:12" x14ac:dyDescent="0.25">
      <c r="A5112" s="16" t="s">
        <v>232</v>
      </c>
      <c r="B5112" s="16">
        <v>120</v>
      </c>
      <c r="C5112" s="17">
        <v>30221</v>
      </c>
      <c r="L5112" s="17"/>
    </row>
    <row r="5113" spans="1:12" x14ac:dyDescent="0.25">
      <c r="A5113" s="16" t="s">
        <v>232</v>
      </c>
      <c r="B5113" s="16">
        <v>233</v>
      </c>
      <c r="C5113" s="17">
        <v>30120</v>
      </c>
      <c r="L5113" s="17"/>
    </row>
    <row r="5114" spans="1:12" x14ac:dyDescent="0.25">
      <c r="A5114" s="16" t="s">
        <v>232</v>
      </c>
      <c r="B5114" s="16">
        <v>160</v>
      </c>
      <c r="C5114" s="17">
        <v>30109</v>
      </c>
      <c r="L5114" s="17"/>
    </row>
    <row r="5115" spans="1:12" x14ac:dyDescent="0.25">
      <c r="A5115" s="16" t="s">
        <v>232</v>
      </c>
      <c r="B5115" s="16">
        <v>94</v>
      </c>
      <c r="C5115" s="17">
        <v>30103</v>
      </c>
      <c r="L5115" s="17"/>
    </row>
    <row r="5116" spans="1:12" x14ac:dyDescent="0.25">
      <c r="A5116" s="16" t="s">
        <v>232</v>
      </c>
      <c r="B5116" s="16">
        <v>100</v>
      </c>
      <c r="C5116" s="17">
        <v>29880</v>
      </c>
      <c r="L5116" s="17"/>
    </row>
    <row r="5117" spans="1:12" x14ac:dyDescent="0.25">
      <c r="A5117" s="16" t="s">
        <v>232</v>
      </c>
      <c r="B5117" s="16">
        <v>149</v>
      </c>
      <c r="C5117" s="17">
        <v>29812</v>
      </c>
      <c r="L5117" s="17"/>
    </row>
    <row r="5118" spans="1:12" x14ac:dyDescent="0.25">
      <c r="A5118" s="16" t="s">
        <v>232</v>
      </c>
      <c r="B5118" s="16">
        <v>96</v>
      </c>
      <c r="C5118" s="17">
        <v>29739</v>
      </c>
      <c r="L5118" s="17"/>
    </row>
    <row r="5119" spans="1:12" x14ac:dyDescent="0.25">
      <c r="A5119" s="16" t="s">
        <v>232</v>
      </c>
      <c r="B5119" s="16">
        <v>87</v>
      </c>
      <c r="C5119" s="17">
        <v>29516</v>
      </c>
      <c r="L5119" s="17"/>
    </row>
    <row r="5120" spans="1:12" x14ac:dyDescent="0.25">
      <c r="A5120" s="16" t="s">
        <v>232</v>
      </c>
      <c r="B5120" s="16">
        <v>185</v>
      </c>
      <c r="C5120" s="17">
        <v>29489</v>
      </c>
      <c r="L5120" s="17"/>
    </row>
    <row r="5121" spans="1:12" x14ac:dyDescent="0.25">
      <c r="A5121" s="16" t="s">
        <v>232</v>
      </c>
      <c r="B5121" s="16">
        <v>163</v>
      </c>
      <c r="C5121" s="17">
        <v>29125</v>
      </c>
      <c r="L5121" s="17"/>
    </row>
    <row r="5122" spans="1:12" x14ac:dyDescent="0.25">
      <c r="A5122" s="16" t="s">
        <v>232</v>
      </c>
      <c r="B5122" s="16">
        <v>172</v>
      </c>
      <c r="C5122" s="17">
        <v>29037</v>
      </c>
      <c r="L5122" s="17"/>
    </row>
    <row r="5123" spans="1:12" x14ac:dyDescent="0.25">
      <c r="A5123" s="16" t="s">
        <v>232</v>
      </c>
      <c r="B5123" s="16">
        <v>186</v>
      </c>
      <c r="C5123" s="17">
        <v>29037</v>
      </c>
      <c r="L5123" s="17"/>
    </row>
    <row r="5124" spans="1:12" x14ac:dyDescent="0.25">
      <c r="A5124" s="16" t="s">
        <v>232</v>
      </c>
      <c r="B5124" s="16">
        <v>72</v>
      </c>
      <c r="C5124" s="17">
        <v>28887</v>
      </c>
      <c r="L5124" s="17"/>
    </row>
    <row r="5125" spans="1:12" x14ac:dyDescent="0.25">
      <c r="A5125" s="16" t="s">
        <v>232</v>
      </c>
      <c r="B5125" s="16">
        <v>103</v>
      </c>
      <c r="C5125" s="17">
        <v>28866</v>
      </c>
      <c r="L5125" s="17"/>
    </row>
    <row r="5126" spans="1:12" x14ac:dyDescent="0.25">
      <c r="A5126" s="16" t="s">
        <v>232</v>
      </c>
      <c r="B5126" s="16">
        <v>114</v>
      </c>
      <c r="C5126" s="17">
        <v>28825</v>
      </c>
      <c r="L5126" s="17"/>
    </row>
    <row r="5127" spans="1:12" x14ac:dyDescent="0.25">
      <c r="A5127" s="16" t="s">
        <v>232</v>
      </c>
      <c r="B5127" s="16">
        <v>188</v>
      </c>
      <c r="C5127" s="17">
        <v>28604</v>
      </c>
      <c r="L5127" s="17"/>
    </row>
    <row r="5128" spans="1:12" x14ac:dyDescent="0.25">
      <c r="A5128" s="16" t="s">
        <v>232</v>
      </c>
      <c r="B5128" s="16">
        <v>115</v>
      </c>
      <c r="C5128" s="17">
        <v>28369</v>
      </c>
      <c r="L5128" s="17"/>
    </row>
    <row r="5129" spans="1:12" x14ac:dyDescent="0.25">
      <c r="A5129" s="16" t="s">
        <v>232</v>
      </c>
      <c r="B5129" s="16">
        <v>119</v>
      </c>
      <c r="C5129" s="17">
        <v>28246</v>
      </c>
      <c r="L5129" s="17"/>
    </row>
    <row r="5130" spans="1:12" x14ac:dyDescent="0.25">
      <c r="A5130" s="16" t="s">
        <v>232</v>
      </c>
      <c r="B5130" s="16">
        <v>130</v>
      </c>
      <c r="C5130" s="17">
        <v>28226</v>
      </c>
      <c r="L5130" s="17"/>
    </row>
    <row r="5131" spans="1:12" x14ac:dyDescent="0.25">
      <c r="A5131" s="16" t="s">
        <v>232</v>
      </c>
      <c r="B5131" s="16">
        <v>82</v>
      </c>
      <c r="C5131" s="17">
        <v>27904</v>
      </c>
      <c r="L5131" s="17"/>
    </row>
    <row r="5132" spans="1:12" x14ac:dyDescent="0.25">
      <c r="A5132" s="16" t="s">
        <v>232</v>
      </c>
      <c r="B5132" s="16">
        <v>176</v>
      </c>
      <c r="C5132" s="17">
        <v>27844</v>
      </c>
      <c r="L5132" s="17"/>
    </row>
    <row r="5133" spans="1:12" x14ac:dyDescent="0.25">
      <c r="A5133" s="16" t="s">
        <v>232</v>
      </c>
      <c r="B5133" s="16">
        <v>76</v>
      </c>
      <c r="C5133" s="17">
        <v>27674</v>
      </c>
      <c r="L5133" s="17"/>
    </row>
    <row r="5134" spans="1:12" x14ac:dyDescent="0.25">
      <c r="A5134" s="16" t="s">
        <v>232</v>
      </c>
      <c r="B5134" s="16">
        <v>164</v>
      </c>
      <c r="C5134" s="17">
        <v>27411</v>
      </c>
      <c r="L5134" s="17"/>
    </row>
    <row r="5135" spans="1:12" x14ac:dyDescent="0.25">
      <c r="A5135" s="16" t="s">
        <v>232</v>
      </c>
      <c r="B5135" s="16">
        <v>42</v>
      </c>
      <c r="C5135" s="17">
        <v>27334</v>
      </c>
      <c r="L5135" s="17"/>
    </row>
    <row r="5136" spans="1:12" x14ac:dyDescent="0.25">
      <c r="A5136" s="16" t="s">
        <v>232</v>
      </c>
      <c r="B5136" s="16">
        <v>75</v>
      </c>
      <c r="C5136" s="17">
        <v>27303</v>
      </c>
      <c r="L5136" s="17"/>
    </row>
    <row r="5137" spans="1:12" x14ac:dyDescent="0.25">
      <c r="A5137" s="16" t="s">
        <v>232</v>
      </c>
      <c r="B5137" s="16">
        <v>100</v>
      </c>
      <c r="C5137" s="17">
        <v>27225</v>
      </c>
      <c r="L5137" s="17"/>
    </row>
    <row r="5138" spans="1:12" x14ac:dyDescent="0.25">
      <c r="A5138" s="16" t="s">
        <v>232</v>
      </c>
      <c r="B5138" s="16">
        <v>93</v>
      </c>
      <c r="C5138" s="17">
        <v>27192</v>
      </c>
      <c r="L5138" s="17"/>
    </row>
    <row r="5139" spans="1:12" x14ac:dyDescent="0.25">
      <c r="A5139" s="16" t="s">
        <v>232</v>
      </c>
      <c r="B5139" s="16">
        <v>52</v>
      </c>
      <c r="C5139" s="17">
        <v>27150</v>
      </c>
      <c r="L5139" s="17"/>
    </row>
    <row r="5140" spans="1:12" x14ac:dyDescent="0.25">
      <c r="A5140" s="16" t="s">
        <v>232</v>
      </c>
      <c r="B5140" s="16">
        <v>117</v>
      </c>
      <c r="C5140" s="17">
        <v>27128</v>
      </c>
      <c r="L5140" s="17"/>
    </row>
    <row r="5141" spans="1:12" x14ac:dyDescent="0.25">
      <c r="A5141" s="16" t="s">
        <v>232</v>
      </c>
      <c r="B5141" s="16">
        <v>87</v>
      </c>
      <c r="C5141" s="17">
        <v>27120</v>
      </c>
      <c r="L5141" s="17"/>
    </row>
    <row r="5142" spans="1:12" x14ac:dyDescent="0.25">
      <c r="A5142" s="16" t="s">
        <v>232</v>
      </c>
      <c r="B5142" s="16">
        <v>180</v>
      </c>
      <c r="C5142" s="17">
        <v>27120</v>
      </c>
      <c r="L5142" s="17"/>
    </row>
    <row r="5143" spans="1:12" x14ac:dyDescent="0.25">
      <c r="A5143" s="16" t="s">
        <v>232</v>
      </c>
      <c r="B5143" s="16">
        <v>130</v>
      </c>
      <c r="C5143" s="17">
        <v>27119</v>
      </c>
      <c r="L5143" s="17"/>
    </row>
    <row r="5144" spans="1:12" x14ac:dyDescent="0.25">
      <c r="A5144" s="16" t="s">
        <v>232</v>
      </c>
      <c r="B5144" s="16">
        <v>122</v>
      </c>
      <c r="C5144" s="17">
        <v>27119</v>
      </c>
      <c r="L5144" s="17"/>
    </row>
    <row r="5145" spans="1:12" x14ac:dyDescent="0.25">
      <c r="A5145" s="16" t="s">
        <v>232</v>
      </c>
      <c r="B5145" s="16">
        <v>148</v>
      </c>
      <c r="C5145" s="17">
        <v>27119</v>
      </c>
      <c r="L5145" s="17"/>
    </row>
    <row r="5146" spans="1:12" x14ac:dyDescent="0.25">
      <c r="A5146" s="16" t="s">
        <v>232</v>
      </c>
      <c r="B5146" s="16">
        <v>130</v>
      </c>
      <c r="C5146" s="17">
        <v>27119</v>
      </c>
      <c r="L5146" s="17"/>
    </row>
    <row r="5147" spans="1:12" x14ac:dyDescent="0.25">
      <c r="A5147" s="16" t="s">
        <v>232</v>
      </c>
      <c r="B5147" s="16">
        <v>130</v>
      </c>
      <c r="C5147" s="17">
        <v>27101</v>
      </c>
      <c r="L5147" s="17"/>
    </row>
    <row r="5148" spans="1:12" x14ac:dyDescent="0.25">
      <c r="A5148" s="16" t="s">
        <v>232</v>
      </c>
      <c r="B5148" s="16">
        <v>84</v>
      </c>
      <c r="C5148" s="17">
        <v>27089</v>
      </c>
      <c r="L5148" s="17"/>
    </row>
    <row r="5149" spans="1:12" x14ac:dyDescent="0.25">
      <c r="A5149" s="16" t="s">
        <v>232</v>
      </c>
      <c r="B5149" s="16">
        <v>87</v>
      </c>
      <c r="C5149" s="17">
        <v>27050</v>
      </c>
      <c r="L5149" s="17"/>
    </row>
    <row r="5150" spans="1:12" x14ac:dyDescent="0.25">
      <c r="A5150" s="16" t="s">
        <v>232</v>
      </c>
      <c r="B5150" s="16">
        <v>84</v>
      </c>
      <c r="C5150" s="17">
        <v>27032</v>
      </c>
      <c r="L5150" s="17"/>
    </row>
    <row r="5151" spans="1:12" x14ac:dyDescent="0.25">
      <c r="A5151" s="16" t="s">
        <v>232</v>
      </c>
      <c r="B5151" s="16">
        <v>153</v>
      </c>
      <c r="C5151" s="17">
        <v>26991</v>
      </c>
      <c r="L5151" s="17"/>
    </row>
    <row r="5152" spans="1:12" x14ac:dyDescent="0.25">
      <c r="A5152" s="16" t="s">
        <v>232</v>
      </c>
      <c r="B5152" s="16">
        <v>116</v>
      </c>
      <c r="C5152" s="17">
        <v>26954</v>
      </c>
      <c r="L5152" s="17"/>
    </row>
    <row r="5153" spans="1:12" x14ac:dyDescent="0.25">
      <c r="A5153" s="16" t="s">
        <v>232</v>
      </c>
      <c r="B5153" s="16">
        <v>110</v>
      </c>
      <c r="C5153" s="17">
        <v>26946</v>
      </c>
      <c r="L5153" s="17"/>
    </row>
    <row r="5154" spans="1:12" x14ac:dyDescent="0.25">
      <c r="A5154" s="16" t="s">
        <v>232</v>
      </c>
      <c r="B5154" s="16">
        <v>103</v>
      </c>
      <c r="C5154" s="17">
        <v>26919</v>
      </c>
      <c r="L5154" s="17"/>
    </row>
    <row r="5155" spans="1:12" x14ac:dyDescent="0.25">
      <c r="A5155" s="16" t="s">
        <v>232</v>
      </c>
      <c r="B5155" s="16">
        <v>104</v>
      </c>
      <c r="C5155" s="17">
        <v>26689</v>
      </c>
      <c r="L5155" s="17"/>
    </row>
    <row r="5156" spans="1:12" x14ac:dyDescent="0.25">
      <c r="A5156" s="16" t="s">
        <v>232</v>
      </c>
      <c r="B5156" s="16">
        <v>140</v>
      </c>
      <c r="C5156" s="17">
        <v>26686</v>
      </c>
      <c r="L5156" s="17"/>
    </row>
    <row r="5157" spans="1:12" x14ac:dyDescent="0.25">
      <c r="A5157" s="16" t="s">
        <v>232</v>
      </c>
      <c r="B5157" s="16">
        <v>164</v>
      </c>
      <c r="C5157" s="17">
        <v>26610</v>
      </c>
      <c r="L5157" s="17"/>
    </row>
    <row r="5158" spans="1:12" x14ac:dyDescent="0.25">
      <c r="A5158" s="16" t="s">
        <v>232</v>
      </c>
      <c r="B5158" s="16">
        <v>85</v>
      </c>
      <c r="C5158" s="17">
        <v>26604</v>
      </c>
      <c r="L5158" s="17"/>
    </row>
    <row r="5159" spans="1:12" x14ac:dyDescent="0.25">
      <c r="A5159" s="16" t="s">
        <v>232</v>
      </c>
      <c r="B5159" s="16">
        <v>130</v>
      </c>
      <c r="C5159" s="17">
        <v>26604</v>
      </c>
      <c r="L5159" s="17"/>
    </row>
    <row r="5160" spans="1:12" x14ac:dyDescent="0.25">
      <c r="A5160" s="16" t="s">
        <v>232</v>
      </c>
      <c r="B5160" s="16">
        <v>115</v>
      </c>
      <c r="C5160" s="17">
        <v>26599</v>
      </c>
      <c r="L5160" s="17"/>
    </row>
    <row r="5161" spans="1:12" x14ac:dyDescent="0.25">
      <c r="A5161" s="16" t="s">
        <v>232</v>
      </c>
      <c r="B5161" s="16">
        <v>176</v>
      </c>
      <c r="C5161" s="17">
        <v>26576</v>
      </c>
      <c r="L5161" s="17"/>
    </row>
    <row r="5162" spans="1:12" x14ac:dyDescent="0.25">
      <c r="A5162" s="16" t="s">
        <v>232</v>
      </c>
      <c r="B5162" s="16">
        <v>85</v>
      </c>
      <c r="C5162" s="17">
        <v>26575</v>
      </c>
      <c r="L5162" s="17"/>
    </row>
    <row r="5163" spans="1:12" x14ac:dyDescent="0.25">
      <c r="A5163" s="16" t="s">
        <v>232</v>
      </c>
      <c r="B5163" s="16">
        <v>225</v>
      </c>
      <c r="C5163" s="17">
        <v>26549</v>
      </c>
      <c r="L5163" s="17"/>
    </row>
    <row r="5164" spans="1:12" x14ac:dyDescent="0.25">
      <c r="A5164" s="16" t="s">
        <v>232</v>
      </c>
      <c r="B5164" s="16">
        <v>95</v>
      </c>
      <c r="C5164" s="17">
        <v>26543</v>
      </c>
      <c r="L5164" s="17"/>
    </row>
    <row r="5165" spans="1:12" x14ac:dyDescent="0.25">
      <c r="A5165" s="16" t="s">
        <v>232</v>
      </c>
      <c r="B5165" s="16">
        <v>212</v>
      </c>
      <c r="C5165" s="17">
        <v>26543</v>
      </c>
      <c r="L5165" s="17"/>
    </row>
    <row r="5166" spans="1:12" x14ac:dyDescent="0.25">
      <c r="A5166" s="16" t="s">
        <v>232</v>
      </c>
      <c r="B5166" s="16">
        <v>110</v>
      </c>
      <c r="C5166" s="17">
        <v>26543</v>
      </c>
      <c r="L5166" s="17"/>
    </row>
    <row r="5167" spans="1:12" x14ac:dyDescent="0.25">
      <c r="A5167" s="16" t="s">
        <v>232</v>
      </c>
      <c r="B5167" s="16">
        <v>82</v>
      </c>
      <c r="C5167" s="17">
        <v>26486</v>
      </c>
      <c r="L5167" s="17"/>
    </row>
    <row r="5168" spans="1:12" x14ac:dyDescent="0.25">
      <c r="A5168" s="16" t="s">
        <v>232</v>
      </c>
      <c r="B5168" s="16">
        <v>74</v>
      </c>
      <c r="C5168" s="17">
        <v>26400</v>
      </c>
      <c r="L5168" s="17"/>
    </row>
    <row r="5169" spans="1:12" x14ac:dyDescent="0.25">
      <c r="A5169" s="16" t="s">
        <v>232</v>
      </c>
      <c r="B5169" s="16">
        <v>128</v>
      </c>
      <c r="C5169" s="17">
        <v>25911</v>
      </c>
      <c r="L5169" s="17"/>
    </row>
    <row r="5170" spans="1:12" x14ac:dyDescent="0.25">
      <c r="A5170" s="16" t="s">
        <v>232</v>
      </c>
      <c r="B5170" s="16">
        <v>141</v>
      </c>
      <c r="C5170" s="17">
        <v>25849</v>
      </c>
      <c r="L5170" s="17"/>
    </row>
    <row r="5171" spans="1:12" x14ac:dyDescent="0.25">
      <c r="A5171" s="16" t="s">
        <v>232</v>
      </c>
      <c r="B5171" s="16">
        <v>100</v>
      </c>
      <c r="C5171" s="17">
        <v>25791</v>
      </c>
      <c r="L5171" s="17"/>
    </row>
    <row r="5172" spans="1:12" x14ac:dyDescent="0.25">
      <c r="A5172" s="16" t="s">
        <v>232</v>
      </c>
      <c r="B5172" s="16">
        <v>144</v>
      </c>
      <c r="C5172" s="17">
        <v>25700</v>
      </c>
      <c r="L5172" s="17"/>
    </row>
    <row r="5173" spans="1:12" x14ac:dyDescent="0.25">
      <c r="A5173" s="16" t="s">
        <v>232</v>
      </c>
      <c r="B5173" s="16">
        <v>169</v>
      </c>
      <c r="C5173" s="17">
        <v>25554</v>
      </c>
      <c r="L5173" s="17"/>
    </row>
    <row r="5174" spans="1:12" x14ac:dyDescent="0.25">
      <c r="A5174" s="16" t="s">
        <v>232</v>
      </c>
      <c r="B5174" s="16">
        <v>183</v>
      </c>
      <c r="C5174" s="17">
        <v>25507</v>
      </c>
      <c r="L5174" s="17"/>
    </row>
    <row r="5175" spans="1:12" x14ac:dyDescent="0.25">
      <c r="A5175" s="16" t="s">
        <v>232</v>
      </c>
      <c r="B5175" s="16">
        <v>131</v>
      </c>
      <c r="C5175" s="17">
        <v>25492</v>
      </c>
      <c r="L5175" s="17"/>
    </row>
    <row r="5176" spans="1:12" x14ac:dyDescent="0.25">
      <c r="A5176" s="16" t="s">
        <v>232</v>
      </c>
      <c r="B5176" s="16">
        <v>190</v>
      </c>
      <c r="C5176" s="17">
        <v>25440</v>
      </c>
      <c r="L5176" s="17"/>
    </row>
    <row r="5177" spans="1:12" x14ac:dyDescent="0.25">
      <c r="A5177" s="16" t="s">
        <v>232</v>
      </c>
      <c r="B5177" s="16">
        <v>137</v>
      </c>
      <c r="C5177" s="17">
        <v>25420</v>
      </c>
      <c r="L5177" s="17"/>
    </row>
    <row r="5178" spans="1:12" x14ac:dyDescent="0.25">
      <c r="A5178" s="16" t="s">
        <v>232</v>
      </c>
      <c r="B5178" s="16">
        <v>180</v>
      </c>
      <c r="C5178" s="17">
        <v>25378</v>
      </c>
      <c r="L5178" s="17"/>
    </row>
    <row r="5179" spans="1:12" x14ac:dyDescent="0.25">
      <c r="A5179" s="16" t="s">
        <v>232</v>
      </c>
      <c r="B5179" s="16">
        <v>79</v>
      </c>
      <c r="C5179" s="17">
        <v>25349</v>
      </c>
      <c r="L5179" s="17"/>
    </row>
    <row r="5180" spans="1:12" x14ac:dyDescent="0.25">
      <c r="A5180" s="16" t="s">
        <v>232</v>
      </c>
      <c r="B5180" s="16">
        <v>95</v>
      </c>
      <c r="C5180" s="17">
        <v>25276</v>
      </c>
      <c r="L5180" s="17"/>
    </row>
    <row r="5181" spans="1:12" x14ac:dyDescent="0.25">
      <c r="A5181" s="16" t="s">
        <v>232</v>
      </c>
      <c r="B5181" s="16">
        <v>80</v>
      </c>
      <c r="C5181" s="17">
        <v>25246</v>
      </c>
      <c r="L5181" s="17"/>
    </row>
    <row r="5182" spans="1:12" x14ac:dyDescent="0.25">
      <c r="A5182" s="16" t="s">
        <v>232</v>
      </c>
      <c r="B5182" s="16">
        <v>136</v>
      </c>
      <c r="C5182" s="17">
        <v>25136</v>
      </c>
      <c r="L5182" s="17"/>
    </row>
    <row r="5183" spans="1:12" x14ac:dyDescent="0.25">
      <c r="A5183" s="16" t="s">
        <v>232</v>
      </c>
      <c r="B5183" s="16">
        <v>184</v>
      </c>
      <c r="C5183" s="17">
        <v>25021</v>
      </c>
      <c r="L5183" s="17"/>
    </row>
    <row r="5184" spans="1:12" x14ac:dyDescent="0.25">
      <c r="A5184" s="16" t="s">
        <v>232</v>
      </c>
      <c r="B5184" s="16">
        <v>78</v>
      </c>
      <c r="C5184" s="17">
        <v>24980</v>
      </c>
      <c r="L5184" s="17"/>
    </row>
    <row r="5185" spans="1:12" x14ac:dyDescent="0.25">
      <c r="A5185" s="16" t="s">
        <v>232</v>
      </c>
      <c r="B5185" s="16">
        <v>133</v>
      </c>
      <c r="C5185" s="17">
        <v>24957</v>
      </c>
      <c r="L5185" s="17"/>
    </row>
    <row r="5186" spans="1:12" x14ac:dyDescent="0.25">
      <c r="A5186" s="16" t="s">
        <v>232</v>
      </c>
      <c r="B5186" s="16">
        <v>141</v>
      </c>
      <c r="C5186" s="17">
        <v>24937</v>
      </c>
      <c r="L5186" s="17"/>
    </row>
    <row r="5187" spans="1:12" x14ac:dyDescent="0.25">
      <c r="A5187" s="16" t="s">
        <v>232</v>
      </c>
      <c r="B5187" s="16">
        <v>81</v>
      </c>
      <c r="C5187" s="17">
        <v>24887</v>
      </c>
      <c r="L5187" s="17"/>
    </row>
    <row r="5188" spans="1:12" x14ac:dyDescent="0.25">
      <c r="A5188" s="16" t="s">
        <v>232</v>
      </c>
      <c r="B5188" s="16">
        <v>105</v>
      </c>
      <c r="C5188" s="17">
        <v>24874</v>
      </c>
      <c r="L5188" s="17"/>
    </row>
    <row r="5189" spans="1:12" x14ac:dyDescent="0.25">
      <c r="A5189" s="16" t="s">
        <v>232</v>
      </c>
      <c r="B5189" s="16">
        <v>137</v>
      </c>
      <c r="C5189" s="17">
        <v>24818</v>
      </c>
      <c r="L5189" s="17"/>
    </row>
    <row r="5190" spans="1:12" x14ac:dyDescent="0.25">
      <c r="A5190" s="16" t="s">
        <v>232</v>
      </c>
      <c r="B5190" s="16">
        <v>100</v>
      </c>
      <c r="C5190" s="17">
        <v>24755</v>
      </c>
      <c r="L5190" s="17"/>
    </row>
    <row r="5191" spans="1:12" x14ac:dyDescent="0.25">
      <c r="A5191" s="16" t="s">
        <v>232</v>
      </c>
      <c r="B5191" s="16">
        <v>98</v>
      </c>
      <c r="C5191" s="17">
        <v>24552</v>
      </c>
      <c r="L5191" s="17"/>
    </row>
    <row r="5192" spans="1:12" x14ac:dyDescent="0.25">
      <c r="A5192" s="16" t="s">
        <v>232</v>
      </c>
      <c r="B5192" s="16">
        <v>170</v>
      </c>
      <c r="C5192" s="17">
        <v>24531</v>
      </c>
      <c r="L5192" s="17"/>
    </row>
    <row r="5193" spans="1:12" x14ac:dyDescent="0.25">
      <c r="A5193" s="16" t="s">
        <v>232</v>
      </c>
      <c r="B5193" s="16">
        <v>126</v>
      </c>
      <c r="C5193" s="17">
        <v>24484</v>
      </c>
      <c r="L5193" s="17"/>
    </row>
    <row r="5194" spans="1:12" x14ac:dyDescent="0.25">
      <c r="A5194" s="16" t="s">
        <v>232</v>
      </c>
      <c r="B5194" s="16">
        <v>155</v>
      </c>
      <c r="C5194" s="17">
        <v>24473</v>
      </c>
      <c r="L5194" s="17"/>
    </row>
    <row r="5195" spans="1:12" x14ac:dyDescent="0.25">
      <c r="A5195" s="16" t="s">
        <v>232</v>
      </c>
      <c r="B5195" s="16">
        <v>224</v>
      </c>
      <c r="C5195" s="17">
        <v>24473</v>
      </c>
      <c r="L5195" s="17"/>
    </row>
    <row r="5196" spans="1:12" x14ac:dyDescent="0.25">
      <c r="A5196" s="16" t="s">
        <v>232</v>
      </c>
      <c r="B5196" s="16">
        <v>141</v>
      </c>
      <c r="C5196" s="17">
        <v>24473</v>
      </c>
      <c r="L5196" s="17"/>
    </row>
    <row r="5197" spans="1:12" x14ac:dyDescent="0.25">
      <c r="A5197" s="16" t="s">
        <v>232</v>
      </c>
      <c r="B5197" s="16">
        <v>204</v>
      </c>
      <c r="C5197" s="17">
        <v>24473</v>
      </c>
      <c r="L5197" s="17"/>
    </row>
    <row r="5198" spans="1:12" x14ac:dyDescent="0.25">
      <c r="A5198" s="16" t="s">
        <v>232</v>
      </c>
      <c r="B5198" s="16">
        <v>74</v>
      </c>
      <c r="C5198" s="17">
        <v>24473</v>
      </c>
      <c r="L5198" s="17"/>
    </row>
    <row r="5199" spans="1:12" x14ac:dyDescent="0.25">
      <c r="A5199" s="16" t="s">
        <v>232</v>
      </c>
      <c r="B5199" s="16">
        <v>115</v>
      </c>
      <c r="C5199" s="17">
        <v>24473</v>
      </c>
      <c r="L5199" s="17"/>
    </row>
    <row r="5200" spans="1:12" x14ac:dyDescent="0.25">
      <c r="A5200" s="16" t="s">
        <v>233</v>
      </c>
      <c r="B5200" s="16">
        <v>22</v>
      </c>
      <c r="C5200" s="17">
        <v>43738</v>
      </c>
      <c r="L5200" s="17"/>
    </row>
    <row r="5201" spans="1:12" x14ac:dyDescent="0.25">
      <c r="A5201" s="16" t="s">
        <v>233</v>
      </c>
      <c r="B5201" s="16">
        <v>70</v>
      </c>
      <c r="C5201" s="17">
        <v>43587</v>
      </c>
      <c r="L5201" s="17"/>
    </row>
    <row r="5202" spans="1:12" x14ac:dyDescent="0.25">
      <c r="A5202" s="16" t="s">
        <v>233</v>
      </c>
      <c r="B5202" s="16">
        <v>80</v>
      </c>
      <c r="C5202" s="17">
        <v>43587</v>
      </c>
      <c r="L5202" s="17"/>
    </row>
    <row r="5203" spans="1:12" x14ac:dyDescent="0.25">
      <c r="A5203" s="16" t="s">
        <v>233</v>
      </c>
      <c r="B5203" s="16">
        <v>60</v>
      </c>
      <c r="C5203" s="17">
        <v>43450</v>
      </c>
      <c r="L5203" s="17"/>
    </row>
    <row r="5204" spans="1:12" x14ac:dyDescent="0.25">
      <c r="A5204" s="16" t="s">
        <v>233</v>
      </c>
      <c r="B5204" s="16">
        <v>40</v>
      </c>
      <c r="C5204" s="17">
        <v>43446</v>
      </c>
      <c r="L5204" s="17"/>
    </row>
    <row r="5205" spans="1:12" x14ac:dyDescent="0.25">
      <c r="A5205" s="16" t="s">
        <v>233</v>
      </c>
      <c r="B5205" s="16">
        <v>24</v>
      </c>
      <c r="C5205" s="17">
        <v>43187</v>
      </c>
      <c r="L5205" s="17"/>
    </row>
    <row r="5206" spans="1:12" x14ac:dyDescent="0.25">
      <c r="A5206" s="16" t="s">
        <v>233</v>
      </c>
      <c r="B5206" s="16">
        <v>60</v>
      </c>
      <c r="C5206" s="17">
        <v>42979</v>
      </c>
      <c r="L5206" s="17"/>
    </row>
    <row r="5207" spans="1:12" x14ac:dyDescent="0.25">
      <c r="A5207" s="16" t="s">
        <v>233</v>
      </c>
      <c r="B5207" s="16">
        <v>50</v>
      </c>
      <c r="C5207" s="17">
        <v>42833</v>
      </c>
      <c r="L5207" s="17"/>
    </row>
    <row r="5208" spans="1:12" x14ac:dyDescent="0.25">
      <c r="A5208" s="16" t="s">
        <v>233</v>
      </c>
      <c r="B5208" s="16">
        <v>60</v>
      </c>
      <c r="C5208" s="17">
        <v>42754</v>
      </c>
      <c r="L5208" s="17"/>
    </row>
    <row r="5209" spans="1:12" x14ac:dyDescent="0.25">
      <c r="A5209" s="16" t="s">
        <v>233</v>
      </c>
      <c r="B5209" s="16">
        <v>70</v>
      </c>
      <c r="C5209" s="17">
        <v>42711</v>
      </c>
      <c r="L5209" s="17"/>
    </row>
    <row r="5210" spans="1:12" x14ac:dyDescent="0.25">
      <c r="A5210" s="16" t="s">
        <v>233</v>
      </c>
      <c r="B5210" s="16">
        <v>70</v>
      </c>
      <c r="C5210" s="17">
        <v>42583</v>
      </c>
      <c r="L5210" s="17"/>
    </row>
    <row r="5211" spans="1:12" x14ac:dyDescent="0.25">
      <c r="A5211" s="16" t="s">
        <v>233</v>
      </c>
      <c r="B5211" s="16">
        <v>70</v>
      </c>
      <c r="C5211" s="17">
        <v>42378</v>
      </c>
      <c r="L5211" s="17"/>
    </row>
    <row r="5212" spans="1:12" x14ac:dyDescent="0.25">
      <c r="A5212" s="16" t="s">
        <v>233</v>
      </c>
      <c r="B5212" s="16">
        <v>78</v>
      </c>
      <c r="C5212" s="17">
        <v>42361</v>
      </c>
      <c r="L5212" s="17"/>
    </row>
    <row r="5213" spans="1:12" x14ac:dyDescent="0.25">
      <c r="A5213" s="16" t="s">
        <v>233</v>
      </c>
      <c r="B5213" s="16">
        <v>45</v>
      </c>
      <c r="C5213" s="17">
        <v>42332</v>
      </c>
      <c r="L5213" s="17"/>
    </row>
    <row r="5214" spans="1:12" x14ac:dyDescent="0.25">
      <c r="A5214" s="16" t="s">
        <v>233</v>
      </c>
      <c r="B5214" s="16">
        <v>101</v>
      </c>
      <c r="C5214" s="17">
        <v>42327</v>
      </c>
      <c r="L5214" s="17"/>
    </row>
    <row r="5215" spans="1:12" x14ac:dyDescent="0.25">
      <c r="A5215" s="16" t="s">
        <v>233</v>
      </c>
      <c r="B5215" s="16">
        <v>52</v>
      </c>
      <c r="C5215" s="17">
        <v>42293</v>
      </c>
      <c r="L5215" s="17"/>
    </row>
    <row r="5216" spans="1:12" x14ac:dyDescent="0.25">
      <c r="A5216" s="16" t="s">
        <v>233</v>
      </c>
      <c r="B5216" s="16">
        <v>70</v>
      </c>
      <c r="C5216" s="17">
        <v>42284</v>
      </c>
      <c r="L5216" s="17"/>
    </row>
    <row r="5217" spans="1:12" x14ac:dyDescent="0.25">
      <c r="A5217" s="16" t="s">
        <v>233</v>
      </c>
      <c r="B5217" s="16">
        <v>100</v>
      </c>
      <c r="C5217" s="17">
        <v>42137</v>
      </c>
      <c r="L5217" s="17"/>
    </row>
    <row r="5218" spans="1:12" x14ac:dyDescent="0.25">
      <c r="A5218" s="16" t="s">
        <v>233</v>
      </c>
      <c r="B5218" s="16">
        <v>50</v>
      </c>
      <c r="C5218" s="17">
        <v>41961</v>
      </c>
      <c r="L5218" s="17"/>
    </row>
    <row r="5219" spans="1:12" x14ac:dyDescent="0.25">
      <c r="A5219" s="16" t="s">
        <v>233</v>
      </c>
      <c r="B5219" s="16">
        <v>50</v>
      </c>
      <c r="C5219" s="17">
        <v>41915</v>
      </c>
      <c r="L5219" s="17"/>
    </row>
    <row r="5220" spans="1:12" x14ac:dyDescent="0.25">
      <c r="A5220" s="16" t="s">
        <v>233</v>
      </c>
      <c r="B5220" s="16">
        <v>30</v>
      </c>
      <c r="C5220" s="17">
        <v>41894</v>
      </c>
      <c r="L5220" s="17"/>
    </row>
    <row r="5221" spans="1:12" x14ac:dyDescent="0.25">
      <c r="A5221" s="16" t="s">
        <v>233</v>
      </c>
      <c r="B5221" s="16">
        <v>96</v>
      </c>
      <c r="C5221" s="17">
        <v>41807</v>
      </c>
      <c r="L5221" s="17"/>
    </row>
    <row r="5222" spans="1:12" x14ac:dyDescent="0.25">
      <c r="A5222" s="16" t="s">
        <v>233</v>
      </c>
      <c r="B5222" s="16">
        <v>38</v>
      </c>
      <c r="C5222" s="17">
        <v>41801</v>
      </c>
      <c r="L5222" s="17"/>
    </row>
    <row r="5223" spans="1:12" x14ac:dyDescent="0.25">
      <c r="A5223" s="16" t="s">
        <v>233</v>
      </c>
      <c r="B5223" s="16">
        <v>36</v>
      </c>
      <c r="C5223" s="17">
        <v>41791</v>
      </c>
      <c r="L5223" s="17"/>
    </row>
    <row r="5224" spans="1:12" x14ac:dyDescent="0.25">
      <c r="A5224" s="16" t="s">
        <v>233</v>
      </c>
      <c r="B5224" s="16">
        <v>44</v>
      </c>
      <c r="C5224" s="17">
        <v>41775</v>
      </c>
      <c r="L5224" s="17"/>
    </row>
    <row r="5225" spans="1:12" x14ac:dyDescent="0.25">
      <c r="A5225" s="16" t="s">
        <v>233</v>
      </c>
      <c r="B5225" s="16">
        <v>40</v>
      </c>
      <c r="C5225" s="17">
        <v>41743</v>
      </c>
      <c r="L5225" s="17"/>
    </row>
    <row r="5226" spans="1:12" x14ac:dyDescent="0.25">
      <c r="A5226" s="16" t="s">
        <v>233</v>
      </c>
      <c r="B5226" s="16">
        <v>80</v>
      </c>
      <c r="C5226" s="17">
        <v>41522</v>
      </c>
      <c r="L5226" s="17"/>
    </row>
    <row r="5227" spans="1:12" x14ac:dyDescent="0.25">
      <c r="A5227" s="16" t="s">
        <v>233</v>
      </c>
      <c r="B5227" s="16">
        <v>34</v>
      </c>
      <c r="C5227" s="17">
        <v>41452</v>
      </c>
      <c r="L5227" s="17"/>
    </row>
    <row r="5228" spans="1:12" x14ac:dyDescent="0.25">
      <c r="A5228" s="16" t="s">
        <v>233</v>
      </c>
      <c r="B5228" s="16">
        <v>22</v>
      </c>
      <c r="C5228" s="17">
        <v>41368</v>
      </c>
      <c r="L5228" s="17"/>
    </row>
    <row r="5229" spans="1:12" x14ac:dyDescent="0.25">
      <c r="A5229" s="16" t="s">
        <v>233</v>
      </c>
      <c r="B5229" s="16">
        <v>54</v>
      </c>
      <c r="C5229" s="17">
        <v>41337</v>
      </c>
      <c r="L5229" s="17"/>
    </row>
    <row r="5230" spans="1:12" x14ac:dyDescent="0.25">
      <c r="A5230" s="16" t="s">
        <v>233</v>
      </c>
      <c r="B5230" s="16">
        <v>80</v>
      </c>
      <c r="C5230" s="17">
        <v>41318</v>
      </c>
      <c r="L5230" s="17"/>
    </row>
    <row r="5231" spans="1:12" x14ac:dyDescent="0.25">
      <c r="A5231" s="16" t="s">
        <v>233</v>
      </c>
      <c r="B5231" s="16">
        <v>58</v>
      </c>
      <c r="C5231" s="17">
        <v>41289</v>
      </c>
      <c r="L5231" s="17"/>
    </row>
    <row r="5232" spans="1:12" x14ac:dyDescent="0.25">
      <c r="A5232" s="16" t="s">
        <v>233</v>
      </c>
      <c r="B5232" s="16">
        <v>56</v>
      </c>
      <c r="C5232" s="17">
        <v>41149</v>
      </c>
      <c r="L5232" s="17"/>
    </row>
    <row r="5233" spans="1:12" x14ac:dyDescent="0.25">
      <c r="A5233" s="16" t="s">
        <v>233</v>
      </c>
      <c r="B5233" s="16">
        <v>30</v>
      </c>
      <c r="C5233" s="17">
        <v>41106</v>
      </c>
      <c r="L5233" s="17"/>
    </row>
    <row r="5234" spans="1:12" x14ac:dyDescent="0.25">
      <c r="A5234" s="16" t="s">
        <v>233</v>
      </c>
      <c r="B5234" s="16">
        <v>30</v>
      </c>
      <c r="C5234" s="17">
        <v>41106</v>
      </c>
      <c r="L5234" s="17"/>
    </row>
    <row r="5235" spans="1:12" x14ac:dyDescent="0.25">
      <c r="A5235" s="16" t="s">
        <v>233</v>
      </c>
      <c r="B5235" s="16">
        <v>84</v>
      </c>
      <c r="C5235" s="17">
        <v>41082</v>
      </c>
      <c r="L5235" s="17"/>
    </row>
    <row r="5236" spans="1:12" x14ac:dyDescent="0.25">
      <c r="A5236" s="16" t="s">
        <v>233</v>
      </c>
      <c r="B5236" s="16">
        <v>68</v>
      </c>
      <c r="C5236" s="17">
        <v>41061</v>
      </c>
      <c r="L5236" s="17"/>
    </row>
    <row r="5237" spans="1:12" x14ac:dyDescent="0.25">
      <c r="A5237" s="16" t="s">
        <v>233</v>
      </c>
      <c r="B5237" s="16">
        <v>24</v>
      </c>
      <c r="C5237" s="17">
        <v>41036</v>
      </c>
      <c r="L5237" s="17"/>
    </row>
    <row r="5238" spans="1:12" x14ac:dyDescent="0.25">
      <c r="A5238" s="16" t="s">
        <v>233</v>
      </c>
      <c r="B5238" s="16">
        <v>24</v>
      </c>
      <c r="C5238" s="17">
        <v>41032</v>
      </c>
      <c r="L5238" s="17"/>
    </row>
    <row r="5239" spans="1:12" x14ac:dyDescent="0.25">
      <c r="A5239" s="16" t="s">
        <v>233</v>
      </c>
      <c r="B5239" s="16">
        <v>36</v>
      </c>
      <c r="C5239" s="17">
        <v>40928</v>
      </c>
      <c r="L5239" s="17"/>
    </row>
    <row r="5240" spans="1:12" x14ac:dyDescent="0.25">
      <c r="A5240" s="16" t="s">
        <v>233</v>
      </c>
      <c r="B5240" s="16">
        <v>62</v>
      </c>
      <c r="C5240" s="17">
        <v>40817</v>
      </c>
      <c r="L5240" s="17"/>
    </row>
    <row r="5241" spans="1:12" x14ac:dyDescent="0.25">
      <c r="A5241" s="16" t="s">
        <v>233</v>
      </c>
      <c r="B5241" s="16">
        <v>54</v>
      </c>
      <c r="C5241" s="17">
        <v>40725</v>
      </c>
      <c r="L5241" s="17"/>
    </row>
    <row r="5242" spans="1:12" x14ac:dyDescent="0.25">
      <c r="A5242" s="16" t="s">
        <v>233</v>
      </c>
      <c r="B5242" s="16">
        <v>76</v>
      </c>
      <c r="C5242" s="17">
        <v>40627</v>
      </c>
      <c r="L5242" s="17"/>
    </row>
    <row r="5243" spans="1:12" x14ac:dyDescent="0.25">
      <c r="A5243" s="16" t="s">
        <v>233</v>
      </c>
      <c r="B5243" s="16">
        <v>142</v>
      </c>
      <c r="C5243" s="17">
        <v>40422</v>
      </c>
      <c r="L5243" s="17"/>
    </row>
    <row r="5244" spans="1:12" x14ac:dyDescent="0.25">
      <c r="A5244" s="16" t="s">
        <v>233</v>
      </c>
      <c r="B5244" s="16">
        <v>94</v>
      </c>
      <c r="C5244" s="17">
        <v>40357</v>
      </c>
      <c r="L5244" s="17"/>
    </row>
    <row r="5245" spans="1:12" x14ac:dyDescent="0.25">
      <c r="A5245" s="16" t="s">
        <v>233</v>
      </c>
      <c r="B5245" s="16">
        <v>74</v>
      </c>
      <c r="C5245" s="17">
        <v>40225</v>
      </c>
      <c r="L5245" s="17"/>
    </row>
    <row r="5246" spans="1:12" x14ac:dyDescent="0.25">
      <c r="A5246" s="16" t="s">
        <v>233</v>
      </c>
      <c r="B5246" s="16">
        <v>56</v>
      </c>
      <c r="C5246" s="17">
        <v>40073</v>
      </c>
      <c r="L5246" s="17"/>
    </row>
    <row r="5247" spans="1:12" x14ac:dyDescent="0.25">
      <c r="A5247" s="16" t="s">
        <v>233</v>
      </c>
      <c r="B5247" s="16">
        <v>31</v>
      </c>
      <c r="C5247" s="17">
        <v>39934</v>
      </c>
      <c r="L5247" s="17"/>
    </row>
    <row r="5248" spans="1:12" x14ac:dyDescent="0.25">
      <c r="A5248" s="16" t="s">
        <v>233</v>
      </c>
      <c r="B5248" s="16">
        <v>67</v>
      </c>
      <c r="C5248" s="17">
        <v>39783</v>
      </c>
      <c r="L5248" s="17"/>
    </row>
    <row r="5249" spans="1:12" x14ac:dyDescent="0.25">
      <c r="A5249" s="16" t="s">
        <v>233</v>
      </c>
      <c r="B5249" s="16">
        <v>43</v>
      </c>
      <c r="C5249" s="17">
        <v>39729</v>
      </c>
      <c r="L5249" s="17"/>
    </row>
    <row r="5250" spans="1:12" x14ac:dyDescent="0.25">
      <c r="A5250" s="16" t="s">
        <v>233</v>
      </c>
      <c r="B5250" s="16">
        <v>36</v>
      </c>
      <c r="C5250" s="17">
        <v>39722</v>
      </c>
      <c r="L5250" s="17"/>
    </row>
    <row r="5251" spans="1:12" x14ac:dyDescent="0.25">
      <c r="A5251" s="16" t="s">
        <v>233</v>
      </c>
      <c r="B5251" s="16">
        <v>100</v>
      </c>
      <c r="C5251" s="17">
        <v>39720</v>
      </c>
      <c r="L5251" s="17"/>
    </row>
    <row r="5252" spans="1:12" x14ac:dyDescent="0.25">
      <c r="A5252" s="16" t="s">
        <v>233</v>
      </c>
      <c r="B5252" s="16">
        <v>37</v>
      </c>
      <c r="C5252" s="17">
        <v>39717</v>
      </c>
      <c r="L5252" s="17"/>
    </row>
    <row r="5253" spans="1:12" x14ac:dyDescent="0.25">
      <c r="A5253" s="16" t="s">
        <v>233</v>
      </c>
      <c r="B5253" s="16">
        <v>40</v>
      </c>
      <c r="C5253" s="17">
        <v>39692</v>
      </c>
      <c r="L5253" s="17"/>
    </row>
    <row r="5254" spans="1:12" x14ac:dyDescent="0.25">
      <c r="A5254" s="16" t="s">
        <v>233</v>
      </c>
      <c r="B5254" s="16">
        <v>68</v>
      </c>
      <c r="C5254" s="17">
        <v>39692</v>
      </c>
      <c r="L5254" s="17"/>
    </row>
    <row r="5255" spans="1:12" x14ac:dyDescent="0.25">
      <c r="A5255" s="16" t="s">
        <v>233</v>
      </c>
      <c r="B5255" s="16">
        <v>40</v>
      </c>
      <c r="C5255" s="17">
        <v>39692</v>
      </c>
      <c r="L5255" s="17"/>
    </row>
    <row r="5256" spans="1:12" x14ac:dyDescent="0.25">
      <c r="A5256" s="16" t="s">
        <v>233</v>
      </c>
      <c r="B5256" s="16">
        <v>50</v>
      </c>
      <c r="C5256" s="17">
        <v>39668</v>
      </c>
      <c r="L5256" s="17"/>
    </row>
    <row r="5257" spans="1:12" x14ac:dyDescent="0.25">
      <c r="A5257" s="16" t="s">
        <v>233</v>
      </c>
      <c r="B5257" s="16">
        <v>74</v>
      </c>
      <c r="C5257" s="17">
        <v>39615</v>
      </c>
      <c r="L5257" s="17"/>
    </row>
    <row r="5258" spans="1:12" x14ac:dyDescent="0.25">
      <c r="A5258" s="16" t="s">
        <v>233</v>
      </c>
      <c r="B5258" s="16">
        <v>72</v>
      </c>
      <c r="C5258" s="17">
        <v>39545</v>
      </c>
      <c r="L5258" s="17"/>
    </row>
    <row r="5259" spans="1:12" x14ac:dyDescent="0.25">
      <c r="A5259" s="16" t="s">
        <v>233</v>
      </c>
      <c r="B5259" s="16">
        <v>30</v>
      </c>
      <c r="C5259" s="17">
        <v>39448</v>
      </c>
      <c r="L5259" s="17"/>
    </row>
    <row r="5260" spans="1:12" x14ac:dyDescent="0.25">
      <c r="A5260" s="16" t="s">
        <v>233</v>
      </c>
      <c r="B5260" s="16">
        <v>34</v>
      </c>
      <c r="C5260" s="17">
        <v>39353</v>
      </c>
      <c r="L5260" s="17"/>
    </row>
    <row r="5261" spans="1:12" x14ac:dyDescent="0.25">
      <c r="A5261" s="16" t="s">
        <v>233</v>
      </c>
      <c r="B5261" s="16">
        <v>96</v>
      </c>
      <c r="C5261" s="17">
        <v>39272</v>
      </c>
      <c r="L5261" s="17"/>
    </row>
    <row r="5262" spans="1:12" x14ac:dyDescent="0.25">
      <c r="A5262" s="16" t="s">
        <v>233</v>
      </c>
      <c r="B5262" s="16">
        <v>45</v>
      </c>
      <c r="C5262" s="17">
        <v>39253</v>
      </c>
      <c r="L5262" s="17"/>
    </row>
    <row r="5263" spans="1:12" x14ac:dyDescent="0.25">
      <c r="A5263" s="16" t="s">
        <v>233</v>
      </c>
      <c r="B5263" s="16">
        <v>52</v>
      </c>
      <c r="C5263" s="17">
        <v>39234</v>
      </c>
      <c r="L5263" s="17"/>
    </row>
    <row r="5264" spans="1:12" x14ac:dyDescent="0.25">
      <c r="A5264" s="16" t="s">
        <v>233</v>
      </c>
      <c r="B5264" s="16">
        <v>36</v>
      </c>
      <c r="C5264" s="17">
        <v>39203</v>
      </c>
      <c r="L5264" s="17"/>
    </row>
    <row r="5265" spans="1:12" x14ac:dyDescent="0.25">
      <c r="A5265" s="16" t="s">
        <v>233</v>
      </c>
      <c r="B5265" s="16">
        <v>70</v>
      </c>
      <c r="C5265" s="17">
        <v>39173</v>
      </c>
      <c r="L5265" s="17"/>
    </row>
    <row r="5266" spans="1:12" x14ac:dyDescent="0.25">
      <c r="A5266" s="16" t="s">
        <v>233</v>
      </c>
      <c r="B5266" s="16">
        <v>45</v>
      </c>
      <c r="C5266" s="17">
        <v>39142</v>
      </c>
      <c r="L5266" s="17"/>
    </row>
    <row r="5267" spans="1:12" x14ac:dyDescent="0.25">
      <c r="A5267" s="16" t="s">
        <v>233</v>
      </c>
      <c r="B5267" s="16">
        <v>34</v>
      </c>
      <c r="C5267" s="17">
        <v>39010</v>
      </c>
      <c r="L5267" s="17"/>
    </row>
    <row r="5268" spans="1:12" x14ac:dyDescent="0.25">
      <c r="A5268" s="16" t="s">
        <v>233</v>
      </c>
      <c r="B5268" s="16">
        <v>41</v>
      </c>
      <c r="C5268" s="17">
        <v>38891</v>
      </c>
      <c r="L5268" s="17"/>
    </row>
    <row r="5269" spans="1:12" x14ac:dyDescent="0.25">
      <c r="A5269" s="16" t="s">
        <v>233</v>
      </c>
      <c r="B5269" s="16">
        <v>45</v>
      </c>
      <c r="C5269" s="17">
        <v>38846</v>
      </c>
      <c r="L5269" s="17"/>
    </row>
    <row r="5270" spans="1:12" x14ac:dyDescent="0.25">
      <c r="A5270" s="16" t="s">
        <v>233</v>
      </c>
      <c r="B5270" s="16">
        <v>43</v>
      </c>
      <c r="C5270" s="17">
        <v>38808</v>
      </c>
      <c r="L5270" s="17"/>
    </row>
    <row r="5271" spans="1:12" x14ac:dyDescent="0.25">
      <c r="A5271" s="16" t="s">
        <v>233</v>
      </c>
      <c r="B5271" s="16">
        <v>62</v>
      </c>
      <c r="C5271" s="17">
        <v>38718</v>
      </c>
      <c r="L5271" s="17"/>
    </row>
    <row r="5272" spans="1:12" x14ac:dyDescent="0.25">
      <c r="A5272" s="16" t="s">
        <v>233</v>
      </c>
      <c r="B5272" s="16">
        <v>45</v>
      </c>
      <c r="C5272" s="17">
        <v>38447</v>
      </c>
      <c r="L5272" s="17"/>
    </row>
    <row r="5273" spans="1:12" x14ac:dyDescent="0.25">
      <c r="A5273" s="16" t="s">
        <v>233</v>
      </c>
      <c r="B5273" s="16">
        <v>36</v>
      </c>
      <c r="C5273" s="17">
        <v>38353</v>
      </c>
      <c r="L5273" s="17"/>
    </row>
    <row r="5274" spans="1:12" x14ac:dyDescent="0.25">
      <c r="A5274" s="16" t="s">
        <v>233</v>
      </c>
      <c r="B5274" s="16">
        <v>40</v>
      </c>
      <c r="C5274" s="17">
        <v>38299</v>
      </c>
      <c r="L5274" s="17"/>
    </row>
    <row r="5275" spans="1:12" x14ac:dyDescent="0.25">
      <c r="A5275" s="16" t="s">
        <v>233</v>
      </c>
      <c r="B5275" s="16">
        <v>30</v>
      </c>
      <c r="C5275" s="17">
        <v>38268</v>
      </c>
      <c r="L5275" s="17"/>
    </row>
    <row r="5276" spans="1:12" x14ac:dyDescent="0.25">
      <c r="A5276" s="16" t="s">
        <v>233</v>
      </c>
      <c r="B5276" s="16">
        <v>40</v>
      </c>
      <c r="C5276" s="17">
        <v>38214</v>
      </c>
      <c r="L5276" s="17"/>
    </row>
    <row r="5277" spans="1:12" x14ac:dyDescent="0.25">
      <c r="A5277" s="16" t="s">
        <v>233</v>
      </c>
      <c r="B5277" s="16">
        <v>42</v>
      </c>
      <c r="C5277" s="17">
        <v>38214</v>
      </c>
      <c r="L5277" s="17"/>
    </row>
    <row r="5278" spans="1:12" x14ac:dyDescent="0.25">
      <c r="A5278" s="16" t="s">
        <v>233</v>
      </c>
      <c r="B5278" s="16">
        <v>92</v>
      </c>
      <c r="C5278" s="17">
        <v>38168</v>
      </c>
      <c r="L5278" s="17"/>
    </row>
    <row r="5279" spans="1:12" x14ac:dyDescent="0.25">
      <c r="A5279" s="16" t="s">
        <v>233</v>
      </c>
      <c r="B5279" s="16">
        <v>59</v>
      </c>
      <c r="C5279" s="17">
        <v>38168</v>
      </c>
      <c r="L5279" s="17"/>
    </row>
    <row r="5280" spans="1:12" x14ac:dyDescent="0.25">
      <c r="A5280" s="16" t="s">
        <v>233</v>
      </c>
      <c r="B5280" s="16">
        <v>32</v>
      </c>
      <c r="C5280" s="17">
        <v>38047</v>
      </c>
      <c r="L5280" s="17"/>
    </row>
    <row r="5281" spans="1:12" x14ac:dyDescent="0.25">
      <c r="A5281" s="16" t="s">
        <v>233</v>
      </c>
      <c r="B5281" s="16">
        <v>43</v>
      </c>
      <c r="C5281" s="17">
        <v>37956</v>
      </c>
      <c r="L5281" s="17"/>
    </row>
    <row r="5282" spans="1:12" x14ac:dyDescent="0.25">
      <c r="A5282" s="16" t="s">
        <v>233</v>
      </c>
      <c r="B5282" s="16">
        <v>49</v>
      </c>
      <c r="C5282" s="17">
        <v>37953</v>
      </c>
      <c r="L5282" s="17"/>
    </row>
    <row r="5283" spans="1:12" x14ac:dyDescent="0.25">
      <c r="A5283" s="16" t="s">
        <v>233</v>
      </c>
      <c r="B5283" s="16">
        <v>50</v>
      </c>
      <c r="C5283" s="17">
        <v>37865</v>
      </c>
      <c r="L5283" s="17"/>
    </row>
    <row r="5284" spans="1:12" x14ac:dyDescent="0.25">
      <c r="A5284" s="16" t="s">
        <v>233</v>
      </c>
      <c r="B5284" s="16">
        <v>73</v>
      </c>
      <c r="C5284" s="17">
        <v>37834</v>
      </c>
      <c r="L5284" s="17"/>
    </row>
    <row r="5285" spans="1:12" x14ac:dyDescent="0.25">
      <c r="A5285" s="16" t="s">
        <v>233</v>
      </c>
      <c r="B5285" s="16">
        <v>60</v>
      </c>
      <c r="C5285" s="17">
        <v>37813</v>
      </c>
      <c r="L5285" s="17"/>
    </row>
    <row r="5286" spans="1:12" x14ac:dyDescent="0.25">
      <c r="A5286" s="16" t="s">
        <v>233</v>
      </c>
      <c r="B5286" s="16">
        <v>110</v>
      </c>
      <c r="C5286" s="17">
        <v>37806</v>
      </c>
      <c r="L5286" s="17"/>
    </row>
    <row r="5287" spans="1:12" x14ac:dyDescent="0.25">
      <c r="A5287" s="16" t="s">
        <v>233</v>
      </c>
      <c r="B5287" s="16">
        <v>96</v>
      </c>
      <c r="C5287" s="17">
        <v>37805</v>
      </c>
      <c r="L5287" s="17"/>
    </row>
    <row r="5288" spans="1:12" x14ac:dyDescent="0.25">
      <c r="A5288" s="16" t="s">
        <v>233</v>
      </c>
      <c r="B5288" s="16">
        <v>50</v>
      </c>
      <c r="C5288" s="17">
        <v>37750</v>
      </c>
      <c r="L5288" s="17"/>
    </row>
    <row r="5289" spans="1:12" x14ac:dyDescent="0.25">
      <c r="A5289" s="16" t="s">
        <v>233</v>
      </c>
      <c r="B5289" s="16">
        <v>54</v>
      </c>
      <c r="C5289" s="17">
        <v>37723</v>
      </c>
      <c r="L5289" s="17"/>
    </row>
    <row r="5290" spans="1:12" x14ac:dyDescent="0.25">
      <c r="A5290" s="16" t="s">
        <v>233</v>
      </c>
      <c r="B5290" s="16">
        <v>55</v>
      </c>
      <c r="C5290" s="17">
        <v>37594</v>
      </c>
      <c r="L5290" s="17"/>
    </row>
    <row r="5291" spans="1:12" x14ac:dyDescent="0.25">
      <c r="A5291" s="16" t="s">
        <v>233</v>
      </c>
      <c r="B5291" s="16">
        <v>23</v>
      </c>
      <c r="C5291" s="17">
        <v>37565</v>
      </c>
      <c r="L5291" s="17"/>
    </row>
    <row r="5292" spans="1:12" x14ac:dyDescent="0.25">
      <c r="A5292" s="16" t="s">
        <v>233</v>
      </c>
      <c r="B5292" s="16">
        <v>64</v>
      </c>
      <c r="C5292" s="17">
        <v>37469</v>
      </c>
      <c r="L5292" s="17"/>
    </row>
    <row r="5293" spans="1:12" x14ac:dyDescent="0.25">
      <c r="A5293" s="16" t="s">
        <v>233</v>
      </c>
      <c r="B5293" s="16">
        <v>60</v>
      </c>
      <c r="C5293" s="17">
        <v>37460</v>
      </c>
      <c r="L5293" s="17"/>
    </row>
    <row r="5294" spans="1:12" x14ac:dyDescent="0.25">
      <c r="A5294" s="16" t="s">
        <v>233</v>
      </c>
      <c r="B5294" s="16">
        <v>45</v>
      </c>
      <c r="C5294" s="17">
        <v>37450</v>
      </c>
      <c r="L5294" s="17"/>
    </row>
    <row r="5295" spans="1:12" x14ac:dyDescent="0.25">
      <c r="A5295" s="16" t="s">
        <v>233</v>
      </c>
      <c r="B5295" s="16">
        <v>69</v>
      </c>
      <c r="C5295" s="17">
        <v>37378</v>
      </c>
      <c r="L5295" s="17"/>
    </row>
    <row r="5296" spans="1:12" x14ac:dyDescent="0.25">
      <c r="A5296" s="16" t="s">
        <v>233</v>
      </c>
      <c r="B5296" s="16">
        <v>80</v>
      </c>
      <c r="C5296" s="17">
        <v>37326</v>
      </c>
      <c r="L5296" s="17"/>
    </row>
    <row r="5297" spans="1:12" x14ac:dyDescent="0.25">
      <c r="A5297" s="16" t="s">
        <v>233</v>
      </c>
      <c r="B5297" s="16">
        <v>65</v>
      </c>
      <c r="C5297" s="17">
        <v>37288</v>
      </c>
      <c r="L5297" s="17"/>
    </row>
    <row r="5298" spans="1:12" x14ac:dyDescent="0.25">
      <c r="A5298" s="16" t="s">
        <v>233</v>
      </c>
      <c r="B5298" s="16">
        <v>60</v>
      </c>
      <c r="C5298" s="17">
        <v>37215</v>
      </c>
      <c r="L5298" s="17"/>
    </row>
    <row r="5299" spans="1:12" x14ac:dyDescent="0.25">
      <c r="A5299" s="16" t="s">
        <v>233</v>
      </c>
      <c r="B5299" s="16">
        <v>32</v>
      </c>
      <c r="C5299" s="17">
        <v>37134</v>
      </c>
      <c r="L5299" s="17"/>
    </row>
    <row r="5300" spans="1:12" x14ac:dyDescent="0.25">
      <c r="A5300" s="16" t="s">
        <v>233</v>
      </c>
      <c r="B5300" s="16">
        <v>32</v>
      </c>
      <c r="C5300" s="17">
        <v>37127</v>
      </c>
      <c r="L5300" s="17"/>
    </row>
    <row r="5301" spans="1:12" x14ac:dyDescent="0.25">
      <c r="A5301" s="16" t="s">
        <v>233</v>
      </c>
      <c r="B5301" s="16">
        <v>60</v>
      </c>
      <c r="C5301" s="17">
        <v>37127</v>
      </c>
      <c r="L5301" s="17"/>
    </row>
    <row r="5302" spans="1:12" x14ac:dyDescent="0.25">
      <c r="A5302" s="16" t="s">
        <v>233</v>
      </c>
      <c r="B5302" s="16">
        <v>76</v>
      </c>
      <c r="C5302" s="17">
        <v>37084</v>
      </c>
      <c r="L5302" s="17"/>
    </row>
    <row r="5303" spans="1:12" x14ac:dyDescent="0.25">
      <c r="A5303" s="16" t="s">
        <v>233</v>
      </c>
      <c r="B5303" s="16">
        <v>60</v>
      </c>
      <c r="C5303" s="17">
        <v>36959</v>
      </c>
      <c r="L5303" s="17"/>
    </row>
    <row r="5304" spans="1:12" x14ac:dyDescent="0.25">
      <c r="A5304" s="16" t="s">
        <v>233</v>
      </c>
      <c r="B5304" s="16">
        <v>40</v>
      </c>
      <c r="C5304" s="17">
        <v>36923</v>
      </c>
      <c r="L5304" s="17"/>
    </row>
    <row r="5305" spans="1:12" x14ac:dyDescent="0.25">
      <c r="A5305" s="16" t="s">
        <v>233</v>
      </c>
      <c r="B5305" s="16">
        <v>76</v>
      </c>
      <c r="C5305" s="17">
        <v>36830</v>
      </c>
      <c r="L5305" s="17"/>
    </row>
    <row r="5306" spans="1:12" x14ac:dyDescent="0.25">
      <c r="A5306" s="16" t="s">
        <v>233</v>
      </c>
      <c r="B5306" s="16">
        <v>63</v>
      </c>
      <c r="C5306" s="17">
        <v>36704</v>
      </c>
      <c r="L5306" s="17"/>
    </row>
    <row r="5307" spans="1:12" x14ac:dyDescent="0.25">
      <c r="A5307" s="16" t="s">
        <v>233</v>
      </c>
      <c r="B5307" s="16">
        <v>45</v>
      </c>
      <c r="C5307" s="17">
        <v>36404</v>
      </c>
      <c r="L5307" s="17"/>
    </row>
    <row r="5308" spans="1:12" x14ac:dyDescent="0.25">
      <c r="A5308" s="16" t="s">
        <v>233</v>
      </c>
      <c r="B5308" s="16">
        <v>40</v>
      </c>
      <c r="C5308" s="17">
        <v>36187</v>
      </c>
      <c r="L5308" s="17"/>
    </row>
    <row r="5309" spans="1:12" x14ac:dyDescent="0.25">
      <c r="A5309" s="16" t="s">
        <v>233</v>
      </c>
      <c r="B5309" s="16">
        <v>29</v>
      </c>
      <c r="C5309" s="17">
        <v>35977</v>
      </c>
      <c r="L5309" s="17"/>
    </row>
    <row r="5310" spans="1:12" x14ac:dyDescent="0.25">
      <c r="A5310" s="16" t="s">
        <v>233</v>
      </c>
      <c r="B5310" s="16">
        <v>34</v>
      </c>
      <c r="C5310" s="17">
        <v>35886</v>
      </c>
      <c r="L5310" s="17"/>
    </row>
    <row r="5311" spans="1:12" x14ac:dyDescent="0.25">
      <c r="A5311" s="16" t="s">
        <v>233</v>
      </c>
      <c r="B5311" s="16">
        <v>45</v>
      </c>
      <c r="C5311" s="17">
        <v>35886</v>
      </c>
      <c r="L5311" s="17"/>
    </row>
    <row r="5312" spans="1:12" x14ac:dyDescent="0.25">
      <c r="A5312" s="16" t="s">
        <v>233</v>
      </c>
      <c r="B5312" s="16">
        <v>45</v>
      </c>
      <c r="C5312" s="17">
        <v>35855</v>
      </c>
      <c r="L5312" s="17"/>
    </row>
    <row r="5313" spans="1:12" x14ac:dyDescent="0.25">
      <c r="A5313" s="16" t="s">
        <v>233</v>
      </c>
      <c r="B5313" s="16">
        <v>98</v>
      </c>
      <c r="C5313" s="17">
        <v>35787</v>
      </c>
      <c r="L5313" s="17"/>
    </row>
    <row r="5314" spans="1:12" x14ac:dyDescent="0.25">
      <c r="A5314" s="16" t="s">
        <v>233</v>
      </c>
      <c r="B5314" s="16">
        <v>80</v>
      </c>
      <c r="C5314" s="17">
        <v>35762</v>
      </c>
      <c r="L5314" s="17"/>
    </row>
    <row r="5315" spans="1:12" x14ac:dyDescent="0.25">
      <c r="A5315" s="16" t="s">
        <v>233</v>
      </c>
      <c r="B5315" s="16">
        <v>45</v>
      </c>
      <c r="C5315" s="17">
        <v>35681</v>
      </c>
      <c r="L5315" s="17"/>
    </row>
    <row r="5316" spans="1:12" x14ac:dyDescent="0.25">
      <c r="A5316" s="16" t="s">
        <v>233</v>
      </c>
      <c r="B5316" s="16">
        <v>60</v>
      </c>
      <c r="C5316" s="17">
        <v>35681</v>
      </c>
      <c r="L5316" s="17"/>
    </row>
    <row r="5317" spans="1:12" x14ac:dyDescent="0.25">
      <c r="A5317" s="16" t="s">
        <v>233</v>
      </c>
      <c r="B5317" s="16">
        <v>49</v>
      </c>
      <c r="C5317" s="17">
        <v>35674</v>
      </c>
      <c r="L5317" s="17"/>
    </row>
    <row r="5318" spans="1:12" x14ac:dyDescent="0.25">
      <c r="A5318" s="16" t="s">
        <v>233</v>
      </c>
      <c r="B5318" s="16">
        <v>78</v>
      </c>
      <c r="C5318" s="17">
        <v>35643</v>
      </c>
      <c r="L5318" s="17"/>
    </row>
    <row r="5319" spans="1:12" x14ac:dyDescent="0.25">
      <c r="A5319" s="16" t="s">
        <v>233</v>
      </c>
      <c r="B5319" s="16">
        <v>45</v>
      </c>
      <c r="C5319" s="17">
        <v>35643</v>
      </c>
      <c r="L5319" s="17"/>
    </row>
    <row r="5320" spans="1:12" x14ac:dyDescent="0.25">
      <c r="A5320" s="16" t="s">
        <v>233</v>
      </c>
      <c r="B5320" s="16">
        <v>40</v>
      </c>
      <c r="C5320" s="17">
        <v>35612</v>
      </c>
      <c r="L5320" s="17"/>
    </row>
    <row r="5321" spans="1:12" x14ac:dyDescent="0.25">
      <c r="A5321" s="16" t="s">
        <v>233</v>
      </c>
      <c r="B5321" s="16">
        <v>45</v>
      </c>
      <c r="C5321" s="17">
        <v>35521</v>
      </c>
      <c r="L5321" s="17"/>
    </row>
    <row r="5322" spans="1:12" x14ac:dyDescent="0.25">
      <c r="A5322" s="16" t="s">
        <v>233</v>
      </c>
      <c r="B5322" s="16">
        <v>74</v>
      </c>
      <c r="C5322" s="17">
        <v>35521</v>
      </c>
      <c r="L5322" s="17"/>
    </row>
    <row r="5323" spans="1:12" x14ac:dyDescent="0.25">
      <c r="A5323" s="16" t="s">
        <v>233</v>
      </c>
      <c r="B5323" s="16">
        <v>176</v>
      </c>
      <c r="C5323" s="17">
        <v>35493</v>
      </c>
      <c r="L5323" s="17"/>
    </row>
    <row r="5324" spans="1:12" x14ac:dyDescent="0.25">
      <c r="A5324" s="16" t="s">
        <v>233</v>
      </c>
      <c r="B5324" s="16">
        <v>58</v>
      </c>
      <c r="C5324" s="17">
        <v>35490</v>
      </c>
      <c r="L5324" s="17"/>
    </row>
    <row r="5325" spans="1:12" x14ac:dyDescent="0.25">
      <c r="A5325" s="16" t="s">
        <v>233</v>
      </c>
      <c r="B5325" s="16">
        <v>44</v>
      </c>
      <c r="C5325" s="17">
        <v>35490</v>
      </c>
      <c r="L5325" s="17"/>
    </row>
    <row r="5326" spans="1:12" x14ac:dyDescent="0.25">
      <c r="A5326" s="16" t="s">
        <v>233</v>
      </c>
      <c r="B5326" s="16">
        <v>93</v>
      </c>
      <c r="C5326" s="17">
        <v>35462</v>
      </c>
      <c r="L5326" s="17"/>
    </row>
    <row r="5327" spans="1:12" x14ac:dyDescent="0.25">
      <c r="A5327" s="16" t="s">
        <v>233</v>
      </c>
      <c r="B5327" s="16">
        <v>55</v>
      </c>
      <c r="C5327" s="17">
        <v>35431</v>
      </c>
      <c r="L5327" s="17"/>
    </row>
    <row r="5328" spans="1:12" x14ac:dyDescent="0.25">
      <c r="A5328" s="16" t="s">
        <v>233</v>
      </c>
      <c r="B5328" s="16">
        <v>122</v>
      </c>
      <c r="C5328" s="17">
        <v>35431</v>
      </c>
      <c r="L5328" s="17"/>
    </row>
    <row r="5329" spans="1:12" x14ac:dyDescent="0.25">
      <c r="A5329" s="16" t="s">
        <v>233</v>
      </c>
      <c r="B5329" s="16">
        <v>38</v>
      </c>
      <c r="C5329" s="17">
        <v>35431</v>
      </c>
      <c r="L5329" s="17"/>
    </row>
    <row r="5330" spans="1:12" x14ac:dyDescent="0.25">
      <c r="A5330" s="16" t="s">
        <v>233</v>
      </c>
      <c r="B5330" s="16">
        <v>60</v>
      </c>
      <c r="C5330" s="17">
        <v>35431</v>
      </c>
      <c r="L5330" s="17"/>
    </row>
    <row r="5331" spans="1:12" x14ac:dyDescent="0.25">
      <c r="A5331" s="16" t="s">
        <v>233</v>
      </c>
      <c r="B5331" s="16">
        <v>45</v>
      </c>
      <c r="C5331" s="17">
        <v>35431</v>
      </c>
      <c r="L5331" s="17"/>
    </row>
    <row r="5332" spans="1:12" x14ac:dyDescent="0.25">
      <c r="A5332" s="16" t="s">
        <v>233</v>
      </c>
      <c r="B5332" s="16">
        <v>120</v>
      </c>
      <c r="C5332" s="17">
        <v>35419</v>
      </c>
      <c r="L5332" s="17"/>
    </row>
    <row r="5333" spans="1:12" x14ac:dyDescent="0.25">
      <c r="A5333" s="16" t="s">
        <v>233</v>
      </c>
      <c r="B5333" s="16">
        <v>45</v>
      </c>
      <c r="C5333" s="17">
        <v>35400</v>
      </c>
      <c r="L5333" s="17"/>
    </row>
    <row r="5334" spans="1:12" x14ac:dyDescent="0.25">
      <c r="A5334" s="16" t="s">
        <v>233</v>
      </c>
      <c r="B5334" s="16">
        <v>45</v>
      </c>
      <c r="C5334" s="17">
        <v>35370</v>
      </c>
      <c r="L5334" s="17"/>
    </row>
    <row r="5335" spans="1:12" x14ac:dyDescent="0.25">
      <c r="A5335" s="16" t="s">
        <v>233</v>
      </c>
      <c r="B5335" s="16">
        <v>81</v>
      </c>
      <c r="C5335" s="17">
        <v>35339</v>
      </c>
      <c r="L5335" s="17"/>
    </row>
    <row r="5336" spans="1:12" x14ac:dyDescent="0.25">
      <c r="A5336" s="16" t="s">
        <v>233</v>
      </c>
      <c r="B5336" s="16">
        <v>59</v>
      </c>
      <c r="C5336" s="17">
        <v>35339</v>
      </c>
      <c r="L5336" s="17"/>
    </row>
    <row r="5337" spans="1:12" x14ac:dyDescent="0.25">
      <c r="A5337" s="16" t="s">
        <v>233</v>
      </c>
      <c r="B5337" s="16">
        <v>111</v>
      </c>
      <c r="C5337" s="17">
        <v>35339</v>
      </c>
      <c r="L5337" s="17"/>
    </row>
    <row r="5338" spans="1:12" x14ac:dyDescent="0.25">
      <c r="A5338" s="16" t="s">
        <v>233</v>
      </c>
      <c r="B5338" s="16">
        <v>40</v>
      </c>
      <c r="C5338" s="17">
        <v>35339</v>
      </c>
      <c r="L5338" s="17"/>
    </row>
    <row r="5339" spans="1:12" x14ac:dyDescent="0.25">
      <c r="A5339" s="16" t="s">
        <v>233</v>
      </c>
      <c r="B5339" s="16">
        <v>57</v>
      </c>
      <c r="C5339" s="17">
        <v>35339</v>
      </c>
      <c r="L5339" s="17"/>
    </row>
    <row r="5340" spans="1:12" x14ac:dyDescent="0.25">
      <c r="A5340" s="16" t="s">
        <v>233</v>
      </c>
      <c r="B5340" s="16">
        <v>105</v>
      </c>
      <c r="C5340" s="17">
        <v>35339</v>
      </c>
      <c r="L5340" s="17"/>
    </row>
    <row r="5341" spans="1:12" x14ac:dyDescent="0.25">
      <c r="A5341" s="16" t="s">
        <v>233</v>
      </c>
      <c r="B5341" s="16">
        <v>40</v>
      </c>
      <c r="C5341" s="17">
        <v>35324</v>
      </c>
      <c r="L5341" s="17"/>
    </row>
    <row r="5342" spans="1:12" x14ac:dyDescent="0.25">
      <c r="A5342" s="16" t="s">
        <v>233</v>
      </c>
      <c r="B5342" s="16">
        <v>52</v>
      </c>
      <c r="C5342" s="17">
        <v>35309</v>
      </c>
      <c r="L5342" s="17"/>
    </row>
    <row r="5343" spans="1:12" x14ac:dyDescent="0.25">
      <c r="A5343" s="16" t="s">
        <v>233</v>
      </c>
      <c r="B5343" s="16">
        <v>45</v>
      </c>
      <c r="C5343" s="17">
        <v>35278</v>
      </c>
      <c r="L5343" s="17"/>
    </row>
    <row r="5344" spans="1:12" x14ac:dyDescent="0.25">
      <c r="A5344" s="16" t="s">
        <v>233</v>
      </c>
      <c r="B5344" s="16">
        <v>110</v>
      </c>
      <c r="C5344" s="17">
        <v>35278</v>
      </c>
      <c r="L5344" s="17"/>
    </row>
    <row r="5345" spans="1:12" x14ac:dyDescent="0.25">
      <c r="A5345" s="16" t="s">
        <v>233</v>
      </c>
      <c r="B5345" s="16">
        <v>95</v>
      </c>
      <c r="C5345" s="17">
        <v>35256</v>
      </c>
      <c r="L5345" s="17"/>
    </row>
    <row r="5346" spans="1:12" x14ac:dyDescent="0.25">
      <c r="A5346" s="16" t="s">
        <v>233</v>
      </c>
      <c r="B5346" s="16">
        <v>86</v>
      </c>
      <c r="C5346" s="17">
        <v>35247</v>
      </c>
      <c r="L5346" s="17"/>
    </row>
    <row r="5347" spans="1:12" x14ac:dyDescent="0.25">
      <c r="A5347" s="16" t="s">
        <v>233</v>
      </c>
      <c r="B5347" s="16">
        <v>39</v>
      </c>
      <c r="C5347" s="17">
        <v>35246</v>
      </c>
      <c r="L5347" s="17"/>
    </row>
    <row r="5348" spans="1:12" x14ac:dyDescent="0.25">
      <c r="A5348" s="16" t="s">
        <v>233</v>
      </c>
      <c r="B5348" s="16">
        <v>77</v>
      </c>
      <c r="C5348" s="17">
        <v>35217</v>
      </c>
      <c r="L5348" s="17"/>
    </row>
    <row r="5349" spans="1:12" x14ac:dyDescent="0.25">
      <c r="A5349" s="16" t="s">
        <v>233</v>
      </c>
      <c r="B5349" s="16">
        <v>44</v>
      </c>
      <c r="C5349" s="17">
        <v>35217</v>
      </c>
      <c r="L5349" s="17"/>
    </row>
    <row r="5350" spans="1:12" x14ac:dyDescent="0.25">
      <c r="A5350" s="16" t="s">
        <v>233</v>
      </c>
      <c r="B5350" s="16">
        <v>40</v>
      </c>
      <c r="C5350" s="17">
        <v>35156</v>
      </c>
      <c r="L5350" s="17"/>
    </row>
    <row r="5351" spans="1:12" x14ac:dyDescent="0.25">
      <c r="A5351" s="16" t="s">
        <v>233</v>
      </c>
      <c r="B5351" s="16">
        <v>45</v>
      </c>
      <c r="C5351" s="17">
        <v>35156</v>
      </c>
      <c r="L5351" s="17"/>
    </row>
    <row r="5352" spans="1:12" x14ac:dyDescent="0.25">
      <c r="A5352" s="16" t="s">
        <v>233</v>
      </c>
      <c r="B5352" s="16">
        <v>65</v>
      </c>
      <c r="C5352" s="17">
        <v>35125</v>
      </c>
      <c r="L5352" s="17"/>
    </row>
    <row r="5353" spans="1:12" x14ac:dyDescent="0.25">
      <c r="A5353" s="16" t="s">
        <v>233</v>
      </c>
      <c r="B5353" s="16">
        <v>50</v>
      </c>
      <c r="C5353" s="17">
        <v>35125</v>
      </c>
      <c r="L5353" s="17"/>
    </row>
    <row r="5354" spans="1:12" x14ac:dyDescent="0.25">
      <c r="A5354" s="16" t="s">
        <v>233</v>
      </c>
      <c r="B5354" s="16">
        <v>42</v>
      </c>
      <c r="C5354" s="17">
        <v>35121</v>
      </c>
      <c r="L5354" s="17"/>
    </row>
    <row r="5355" spans="1:12" x14ac:dyDescent="0.25">
      <c r="A5355" s="16" t="s">
        <v>233</v>
      </c>
      <c r="B5355" s="16">
        <v>45</v>
      </c>
      <c r="C5355" s="17">
        <v>35065</v>
      </c>
      <c r="L5355" s="17"/>
    </row>
    <row r="5356" spans="1:12" x14ac:dyDescent="0.25">
      <c r="A5356" s="16" t="s">
        <v>233</v>
      </c>
      <c r="B5356" s="16">
        <v>56</v>
      </c>
      <c r="C5356" s="17">
        <v>35065</v>
      </c>
      <c r="L5356" s="17"/>
    </row>
    <row r="5357" spans="1:12" x14ac:dyDescent="0.25">
      <c r="A5357" s="16" t="s">
        <v>233</v>
      </c>
      <c r="B5357" s="16">
        <v>112</v>
      </c>
      <c r="C5357" s="17">
        <v>35065</v>
      </c>
      <c r="L5357" s="17"/>
    </row>
    <row r="5358" spans="1:12" x14ac:dyDescent="0.25">
      <c r="A5358" s="16" t="s">
        <v>233</v>
      </c>
      <c r="B5358" s="16">
        <v>44</v>
      </c>
      <c r="C5358" s="17">
        <v>35065</v>
      </c>
      <c r="L5358" s="17"/>
    </row>
    <row r="5359" spans="1:12" x14ac:dyDescent="0.25">
      <c r="A5359" s="16" t="s">
        <v>233</v>
      </c>
      <c r="B5359" s="16">
        <v>45</v>
      </c>
      <c r="C5359" s="17">
        <v>34970</v>
      </c>
      <c r="L5359" s="17"/>
    </row>
    <row r="5360" spans="1:12" x14ac:dyDescent="0.25">
      <c r="A5360" s="16" t="s">
        <v>233</v>
      </c>
      <c r="B5360" s="16">
        <v>91</v>
      </c>
      <c r="C5360" s="17">
        <v>34881</v>
      </c>
      <c r="L5360" s="17"/>
    </row>
    <row r="5361" spans="1:12" x14ac:dyDescent="0.25">
      <c r="A5361" s="16" t="s">
        <v>233</v>
      </c>
      <c r="B5361" s="16">
        <v>45</v>
      </c>
      <c r="C5361" s="17">
        <v>34881</v>
      </c>
      <c r="L5361" s="17"/>
    </row>
    <row r="5362" spans="1:12" x14ac:dyDescent="0.25">
      <c r="A5362" s="16" t="s">
        <v>233</v>
      </c>
      <c r="B5362" s="16">
        <v>30</v>
      </c>
      <c r="C5362" s="17">
        <v>34851</v>
      </c>
      <c r="L5362" s="17"/>
    </row>
    <row r="5363" spans="1:12" x14ac:dyDescent="0.25">
      <c r="A5363" s="16" t="s">
        <v>233</v>
      </c>
      <c r="B5363" s="16">
        <v>90</v>
      </c>
      <c r="C5363" s="17">
        <v>34851</v>
      </c>
      <c r="L5363" s="17"/>
    </row>
    <row r="5364" spans="1:12" x14ac:dyDescent="0.25">
      <c r="A5364" s="16" t="s">
        <v>233</v>
      </c>
      <c r="B5364" s="16">
        <v>134</v>
      </c>
      <c r="C5364" s="17">
        <v>34820</v>
      </c>
      <c r="L5364" s="17"/>
    </row>
    <row r="5365" spans="1:12" x14ac:dyDescent="0.25">
      <c r="A5365" s="16" t="s">
        <v>233</v>
      </c>
      <c r="B5365" s="16">
        <v>45</v>
      </c>
      <c r="C5365" s="17">
        <v>34820</v>
      </c>
      <c r="L5365" s="17"/>
    </row>
    <row r="5366" spans="1:12" x14ac:dyDescent="0.25">
      <c r="A5366" s="16" t="s">
        <v>233</v>
      </c>
      <c r="B5366" s="16">
        <v>45</v>
      </c>
      <c r="C5366" s="17">
        <v>34820</v>
      </c>
      <c r="L5366" s="17"/>
    </row>
    <row r="5367" spans="1:12" x14ac:dyDescent="0.25">
      <c r="A5367" s="16" t="s">
        <v>233</v>
      </c>
      <c r="B5367" s="16">
        <v>45</v>
      </c>
      <c r="C5367" s="17">
        <v>34788</v>
      </c>
      <c r="L5367" s="17"/>
    </row>
    <row r="5368" spans="1:12" x14ac:dyDescent="0.25">
      <c r="A5368" s="16" t="s">
        <v>233</v>
      </c>
      <c r="B5368" s="16">
        <v>39</v>
      </c>
      <c r="C5368" s="17">
        <v>34731</v>
      </c>
      <c r="L5368" s="17"/>
    </row>
    <row r="5369" spans="1:12" x14ac:dyDescent="0.25">
      <c r="A5369" s="16" t="s">
        <v>233</v>
      </c>
      <c r="B5369" s="16">
        <v>60</v>
      </c>
      <c r="C5369" s="17">
        <v>34731</v>
      </c>
      <c r="L5369" s="17"/>
    </row>
    <row r="5370" spans="1:12" x14ac:dyDescent="0.25">
      <c r="A5370" s="16" t="s">
        <v>233</v>
      </c>
      <c r="B5370" s="16">
        <v>196</v>
      </c>
      <c r="C5370" s="17">
        <v>34731</v>
      </c>
      <c r="L5370" s="17"/>
    </row>
    <row r="5371" spans="1:12" x14ac:dyDescent="0.25">
      <c r="A5371" s="16" t="s">
        <v>233</v>
      </c>
      <c r="B5371" s="16">
        <v>80</v>
      </c>
      <c r="C5371" s="17">
        <v>34700</v>
      </c>
      <c r="L5371" s="17"/>
    </row>
    <row r="5372" spans="1:12" x14ac:dyDescent="0.25">
      <c r="A5372" s="16" t="s">
        <v>233</v>
      </c>
      <c r="B5372" s="16">
        <v>60</v>
      </c>
      <c r="C5372" s="17">
        <v>34700</v>
      </c>
      <c r="L5372" s="17"/>
    </row>
    <row r="5373" spans="1:12" x14ac:dyDescent="0.25">
      <c r="A5373" s="16" t="s">
        <v>233</v>
      </c>
      <c r="B5373" s="16">
        <v>45</v>
      </c>
      <c r="C5373" s="17">
        <v>34683</v>
      </c>
      <c r="L5373" s="17"/>
    </row>
    <row r="5374" spans="1:12" x14ac:dyDescent="0.25">
      <c r="A5374" s="16" t="s">
        <v>233</v>
      </c>
      <c r="B5374" s="16">
        <v>45</v>
      </c>
      <c r="C5374" s="17">
        <v>34683</v>
      </c>
      <c r="L5374" s="17"/>
    </row>
    <row r="5375" spans="1:12" x14ac:dyDescent="0.25">
      <c r="A5375" s="16" t="s">
        <v>233</v>
      </c>
      <c r="B5375" s="16">
        <v>45</v>
      </c>
      <c r="C5375" s="17">
        <v>34669</v>
      </c>
      <c r="L5375" s="17"/>
    </row>
    <row r="5376" spans="1:12" x14ac:dyDescent="0.25">
      <c r="A5376" s="16" t="s">
        <v>233</v>
      </c>
      <c r="B5376" s="16">
        <v>70</v>
      </c>
      <c r="C5376" s="17">
        <v>34669</v>
      </c>
      <c r="L5376" s="17"/>
    </row>
    <row r="5377" spans="1:12" x14ac:dyDescent="0.25">
      <c r="A5377" s="16" t="s">
        <v>233</v>
      </c>
      <c r="B5377" s="16">
        <v>60</v>
      </c>
      <c r="C5377" s="17">
        <v>34648</v>
      </c>
      <c r="L5377" s="17"/>
    </row>
    <row r="5378" spans="1:12" x14ac:dyDescent="0.25">
      <c r="A5378" s="16" t="s">
        <v>233</v>
      </c>
      <c r="B5378" s="16">
        <v>45</v>
      </c>
      <c r="C5378" s="17">
        <v>34639</v>
      </c>
      <c r="L5378" s="17"/>
    </row>
    <row r="5379" spans="1:12" x14ac:dyDescent="0.25">
      <c r="A5379" s="16" t="s">
        <v>233</v>
      </c>
      <c r="B5379" s="16">
        <v>45</v>
      </c>
      <c r="C5379" s="17">
        <v>34639</v>
      </c>
      <c r="L5379" s="17"/>
    </row>
    <row r="5380" spans="1:12" x14ac:dyDescent="0.25">
      <c r="A5380" s="16" t="s">
        <v>233</v>
      </c>
      <c r="B5380" s="16">
        <v>50</v>
      </c>
      <c r="C5380" s="17">
        <v>34608</v>
      </c>
      <c r="L5380" s="17"/>
    </row>
    <row r="5381" spans="1:12" x14ac:dyDescent="0.25">
      <c r="A5381" s="16" t="s">
        <v>233</v>
      </c>
      <c r="B5381" s="16">
        <v>45</v>
      </c>
      <c r="C5381" s="17">
        <v>34578</v>
      </c>
      <c r="L5381" s="17"/>
    </row>
    <row r="5382" spans="1:12" x14ac:dyDescent="0.25">
      <c r="A5382" s="16" t="s">
        <v>233</v>
      </c>
      <c r="B5382" s="16">
        <v>45</v>
      </c>
      <c r="C5382" s="17">
        <v>34561</v>
      </c>
      <c r="L5382" s="17"/>
    </row>
    <row r="5383" spans="1:12" x14ac:dyDescent="0.25">
      <c r="A5383" s="16" t="s">
        <v>233</v>
      </c>
      <c r="B5383" s="16">
        <v>45</v>
      </c>
      <c r="C5383" s="17">
        <v>34547</v>
      </c>
      <c r="L5383" s="17"/>
    </row>
    <row r="5384" spans="1:12" x14ac:dyDescent="0.25">
      <c r="A5384" s="16" t="s">
        <v>233</v>
      </c>
      <c r="B5384" s="16">
        <v>95</v>
      </c>
      <c r="C5384" s="17">
        <v>34530</v>
      </c>
      <c r="L5384" s="17"/>
    </row>
    <row r="5385" spans="1:12" x14ac:dyDescent="0.25">
      <c r="A5385" s="16" t="s">
        <v>233</v>
      </c>
      <c r="B5385" s="16">
        <v>96</v>
      </c>
      <c r="C5385" s="17">
        <v>34516</v>
      </c>
      <c r="L5385" s="17"/>
    </row>
    <row r="5386" spans="1:12" x14ac:dyDescent="0.25">
      <c r="A5386" s="16" t="s">
        <v>233</v>
      </c>
      <c r="B5386" s="16">
        <v>43</v>
      </c>
      <c r="C5386" s="17">
        <v>34516</v>
      </c>
      <c r="L5386" s="17"/>
    </row>
    <row r="5387" spans="1:12" x14ac:dyDescent="0.25">
      <c r="A5387" s="16" t="s">
        <v>233</v>
      </c>
      <c r="B5387" s="16">
        <v>30</v>
      </c>
      <c r="C5387" s="17">
        <v>34516</v>
      </c>
      <c r="L5387" s="17"/>
    </row>
    <row r="5388" spans="1:12" x14ac:dyDescent="0.25">
      <c r="A5388" s="16" t="s">
        <v>233</v>
      </c>
      <c r="B5388" s="16">
        <v>50</v>
      </c>
      <c r="C5388" s="17">
        <v>34516</v>
      </c>
      <c r="L5388" s="17"/>
    </row>
    <row r="5389" spans="1:12" x14ac:dyDescent="0.25">
      <c r="A5389" s="16" t="s">
        <v>233</v>
      </c>
      <c r="B5389" s="16">
        <v>60</v>
      </c>
      <c r="C5389" s="17">
        <v>34516</v>
      </c>
      <c r="L5389" s="17"/>
    </row>
    <row r="5390" spans="1:12" x14ac:dyDescent="0.25">
      <c r="A5390" s="16" t="s">
        <v>233</v>
      </c>
      <c r="B5390" s="16">
        <v>140</v>
      </c>
      <c r="C5390" s="17">
        <v>34516</v>
      </c>
      <c r="L5390" s="17"/>
    </row>
    <row r="5391" spans="1:12" x14ac:dyDescent="0.25">
      <c r="A5391" s="16" t="s">
        <v>233</v>
      </c>
      <c r="B5391" s="16">
        <v>50</v>
      </c>
      <c r="C5391" s="17">
        <v>34516</v>
      </c>
      <c r="L5391" s="17"/>
    </row>
    <row r="5392" spans="1:12" x14ac:dyDescent="0.25">
      <c r="A5392" s="16" t="s">
        <v>233</v>
      </c>
      <c r="B5392" s="16">
        <v>40</v>
      </c>
      <c r="C5392" s="17">
        <v>34516</v>
      </c>
      <c r="L5392" s="17"/>
    </row>
    <row r="5393" spans="1:12" x14ac:dyDescent="0.25">
      <c r="A5393" s="16" t="s">
        <v>233</v>
      </c>
      <c r="B5393" s="16">
        <v>45</v>
      </c>
      <c r="C5393" s="17">
        <v>34516</v>
      </c>
      <c r="L5393" s="17"/>
    </row>
    <row r="5394" spans="1:12" x14ac:dyDescent="0.25">
      <c r="A5394" s="16" t="s">
        <v>233</v>
      </c>
      <c r="B5394" s="16">
        <v>60</v>
      </c>
      <c r="C5394" s="17">
        <v>34516</v>
      </c>
      <c r="L5394" s="17"/>
    </row>
    <row r="5395" spans="1:12" x14ac:dyDescent="0.25">
      <c r="A5395" s="16" t="s">
        <v>233</v>
      </c>
      <c r="B5395" s="16">
        <v>60</v>
      </c>
      <c r="C5395" s="17">
        <v>34516</v>
      </c>
      <c r="L5395" s="17"/>
    </row>
    <row r="5396" spans="1:12" x14ac:dyDescent="0.25">
      <c r="A5396" s="16" t="s">
        <v>233</v>
      </c>
      <c r="B5396" s="16">
        <v>45</v>
      </c>
      <c r="C5396" s="17">
        <v>34486</v>
      </c>
      <c r="L5396" s="17"/>
    </row>
    <row r="5397" spans="1:12" x14ac:dyDescent="0.25">
      <c r="A5397" s="16" t="s">
        <v>233</v>
      </c>
      <c r="B5397" s="16">
        <v>60</v>
      </c>
      <c r="C5397" s="17">
        <v>34486</v>
      </c>
      <c r="L5397" s="17"/>
    </row>
    <row r="5398" spans="1:12" x14ac:dyDescent="0.25">
      <c r="A5398" s="16" t="s">
        <v>233</v>
      </c>
      <c r="B5398" s="16">
        <v>147</v>
      </c>
      <c r="C5398" s="17">
        <v>34455</v>
      </c>
      <c r="L5398" s="17"/>
    </row>
    <row r="5399" spans="1:12" x14ac:dyDescent="0.25">
      <c r="A5399" s="16" t="s">
        <v>233</v>
      </c>
      <c r="B5399" s="16">
        <v>45</v>
      </c>
      <c r="C5399" s="17">
        <v>34428</v>
      </c>
      <c r="L5399" s="17"/>
    </row>
    <row r="5400" spans="1:12" x14ac:dyDescent="0.25">
      <c r="A5400" s="16" t="s">
        <v>233</v>
      </c>
      <c r="B5400" s="16">
        <v>45</v>
      </c>
      <c r="C5400" s="17">
        <v>34425</v>
      </c>
      <c r="L5400" s="17"/>
    </row>
    <row r="5401" spans="1:12" x14ac:dyDescent="0.25">
      <c r="A5401" s="16" t="s">
        <v>233</v>
      </c>
      <c r="B5401" s="16">
        <v>45</v>
      </c>
      <c r="C5401" s="17">
        <v>34394</v>
      </c>
      <c r="L5401" s="17"/>
    </row>
    <row r="5402" spans="1:12" x14ac:dyDescent="0.25">
      <c r="A5402" s="16" t="s">
        <v>233</v>
      </c>
      <c r="B5402" s="16">
        <v>60</v>
      </c>
      <c r="C5402" s="17">
        <v>34390</v>
      </c>
      <c r="L5402" s="17"/>
    </row>
    <row r="5403" spans="1:12" x14ac:dyDescent="0.25">
      <c r="A5403" s="16" t="s">
        <v>233</v>
      </c>
      <c r="B5403" s="16">
        <v>106</v>
      </c>
      <c r="C5403" s="17">
        <v>34381</v>
      </c>
      <c r="L5403" s="17"/>
    </row>
    <row r="5404" spans="1:12" x14ac:dyDescent="0.25">
      <c r="A5404" s="16" t="s">
        <v>233</v>
      </c>
      <c r="B5404" s="16">
        <v>55</v>
      </c>
      <c r="C5404" s="17">
        <v>34366</v>
      </c>
      <c r="L5404" s="17"/>
    </row>
    <row r="5405" spans="1:12" x14ac:dyDescent="0.25">
      <c r="A5405" s="16" t="s">
        <v>233</v>
      </c>
      <c r="B5405" s="16">
        <v>42</v>
      </c>
      <c r="C5405" s="17">
        <v>34335</v>
      </c>
      <c r="L5405" s="17"/>
    </row>
    <row r="5406" spans="1:12" x14ac:dyDescent="0.25">
      <c r="A5406" s="16" t="s">
        <v>233</v>
      </c>
      <c r="B5406" s="16">
        <v>82</v>
      </c>
      <c r="C5406" s="17">
        <v>34335</v>
      </c>
      <c r="L5406" s="17"/>
    </row>
    <row r="5407" spans="1:12" x14ac:dyDescent="0.25">
      <c r="A5407" s="16" t="s">
        <v>233</v>
      </c>
      <c r="B5407" s="16">
        <v>140</v>
      </c>
      <c r="C5407" s="17">
        <v>34304</v>
      </c>
      <c r="L5407" s="17"/>
    </row>
    <row r="5408" spans="1:12" x14ac:dyDescent="0.25">
      <c r="A5408" s="16" t="s">
        <v>233</v>
      </c>
      <c r="B5408" s="16">
        <v>130</v>
      </c>
      <c r="C5408" s="17">
        <v>34304</v>
      </c>
      <c r="L5408" s="17"/>
    </row>
    <row r="5409" spans="1:12" x14ac:dyDescent="0.25">
      <c r="A5409" s="16" t="s">
        <v>233</v>
      </c>
      <c r="B5409" s="16">
        <v>45</v>
      </c>
      <c r="C5409" s="17">
        <v>34274</v>
      </c>
      <c r="L5409" s="17"/>
    </row>
    <row r="5410" spans="1:12" x14ac:dyDescent="0.25">
      <c r="A5410" s="16" t="s">
        <v>233</v>
      </c>
      <c r="B5410" s="16">
        <v>50</v>
      </c>
      <c r="C5410" s="17">
        <v>34274</v>
      </c>
      <c r="L5410" s="17"/>
    </row>
    <row r="5411" spans="1:12" x14ac:dyDescent="0.25">
      <c r="A5411" s="16" t="s">
        <v>233</v>
      </c>
      <c r="B5411" s="16">
        <v>45</v>
      </c>
      <c r="C5411" s="17">
        <v>34274</v>
      </c>
      <c r="L5411" s="17"/>
    </row>
    <row r="5412" spans="1:12" x14ac:dyDescent="0.25">
      <c r="A5412" s="16" t="s">
        <v>233</v>
      </c>
      <c r="B5412" s="16">
        <v>65</v>
      </c>
      <c r="C5412" s="17">
        <v>34243</v>
      </c>
      <c r="L5412" s="17"/>
    </row>
    <row r="5413" spans="1:12" x14ac:dyDescent="0.25">
      <c r="A5413" s="16" t="s">
        <v>233</v>
      </c>
      <c r="B5413" s="16">
        <v>140</v>
      </c>
      <c r="C5413" s="17">
        <v>34243</v>
      </c>
      <c r="L5413" s="17"/>
    </row>
    <row r="5414" spans="1:12" x14ac:dyDescent="0.25">
      <c r="A5414" s="16" t="s">
        <v>233</v>
      </c>
      <c r="B5414" s="16">
        <v>40</v>
      </c>
      <c r="C5414" s="17">
        <v>34215</v>
      </c>
      <c r="L5414" s="17"/>
    </row>
    <row r="5415" spans="1:12" x14ac:dyDescent="0.25">
      <c r="A5415" s="16" t="s">
        <v>233</v>
      </c>
      <c r="B5415" s="16">
        <v>44</v>
      </c>
      <c r="C5415" s="17">
        <v>34201</v>
      </c>
      <c r="L5415" s="17"/>
    </row>
    <row r="5416" spans="1:12" x14ac:dyDescent="0.25">
      <c r="A5416" s="16" t="s">
        <v>233</v>
      </c>
      <c r="B5416" s="16">
        <v>61</v>
      </c>
      <c r="C5416" s="17">
        <v>34197</v>
      </c>
      <c r="L5416" s="17"/>
    </row>
    <row r="5417" spans="1:12" x14ac:dyDescent="0.25">
      <c r="A5417" s="16" t="s">
        <v>233</v>
      </c>
      <c r="B5417" s="16">
        <v>78</v>
      </c>
      <c r="C5417" s="17">
        <v>34182</v>
      </c>
      <c r="L5417" s="17"/>
    </row>
    <row r="5418" spans="1:12" x14ac:dyDescent="0.25">
      <c r="A5418" s="16" t="s">
        <v>233</v>
      </c>
      <c r="B5418" s="16">
        <v>56</v>
      </c>
      <c r="C5418" s="17">
        <v>34182</v>
      </c>
      <c r="L5418" s="17"/>
    </row>
    <row r="5419" spans="1:12" x14ac:dyDescent="0.25">
      <c r="A5419" s="16" t="s">
        <v>233</v>
      </c>
      <c r="B5419" s="16">
        <v>62</v>
      </c>
      <c r="C5419" s="17">
        <v>34151</v>
      </c>
      <c r="L5419" s="17"/>
    </row>
    <row r="5420" spans="1:12" x14ac:dyDescent="0.25">
      <c r="A5420" s="16" t="s">
        <v>233</v>
      </c>
      <c r="B5420" s="16">
        <v>70</v>
      </c>
      <c r="C5420" s="17">
        <v>34128</v>
      </c>
      <c r="L5420" s="17"/>
    </row>
    <row r="5421" spans="1:12" x14ac:dyDescent="0.25">
      <c r="A5421" s="16" t="s">
        <v>233</v>
      </c>
      <c r="B5421" s="16">
        <v>151</v>
      </c>
      <c r="C5421" s="17">
        <v>34117</v>
      </c>
      <c r="L5421" s="17"/>
    </row>
    <row r="5422" spans="1:12" x14ac:dyDescent="0.25">
      <c r="A5422" s="16" t="s">
        <v>233</v>
      </c>
      <c r="B5422" s="16">
        <v>60</v>
      </c>
      <c r="C5422" s="17">
        <v>34074</v>
      </c>
      <c r="L5422" s="17"/>
    </row>
    <row r="5423" spans="1:12" x14ac:dyDescent="0.25">
      <c r="A5423" s="16" t="s">
        <v>233</v>
      </c>
      <c r="B5423" s="16">
        <v>71</v>
      </c>
      <c r="C5423" s="17">
        <v>34066</v>
      </c>
      <c r="L5423" s="17"/>
    </row>
    <row r="5424" spans="1:12" x14ac:dyDescent="0.25">
      <c r="A5424" s="16" t="s">
        <v>233</v>
      </c>
      <c r="B5424" s="16">
        <v>72</v>
      </c>
      <c r="C5424" s="17">
        <v>34065</v>
      </c>
      <c r="L5424" s="17"/>
    </row>
    <row r="5425" spans="1:12" x14ac:dyDescent="0.25">
      <c r="A5425" s="16" t="s">
        <v>233</v>
      </c>
      <c r="B5425" s="16">
        <v>102</v>
      </c>
      <c r="C5425" s="17">
        <v>34060</v>
      </c>
      <c r="L5425" s="17"/>
    </row>
    <row r="5426" spans="1:12" x14ac:dyDescent="0.25">
      <c r="A5426" s="16" t="s">
        <v>233</v>
      </c>
      <c r="B5426" s="16">
        <v>82</v>
      </c>
      <c r="C5426" s="17">
        <v>34060</v>
      </c>
      <c r="L5426" s="17"/>
    </row>
    <row r="5427" spans="1:12" x14ac:dyDescent="0.25">
      <c r="A5427" s="16" t="s">
        <v>233</v>
      </c>
      <c r="B5427" s="16">
        <v>72</v>
      </c>
      <c r="C5427" s="17">
        <v>34060</v>
      </c>
      <c r="L5427" s="17"/>
    </row>
    <row r="5428" spans="1:12" x14ac:dyDescent="0.25">
      <c r="A5428" s="16" t="s">
        <v>233</v>
      </c>
      <c r="B5428" s="16">
        <v>78</v>
      </c>
      <c r="C5428" s="17">
        <v>34060</v>
      </c>
      <c r="L5428" s="17"/>
    </row>
    <row r="5429" spans="1:12" x14ac:dyDescent="0.25">
      <c r="A5429" s="16" t="s">
        <v>233</v>
      </c>
      <c r="B5429" s="16">
        <v>158</v>
      </c>
      <c r="C5429" s="17">
        <v>34050</v>
      </c>
      <c r="L5429" s="17"/>
    </row>
    <row r="5430" spans="1:12" x14ac:dyDescent="0.25">
      <c r="A5430" s="16" t="s">
        <v>233</v>
      </c>
      <c r="B5430" s="16">
        <v>61</v>
      </c>
      <c r="C5430" s="17">
        <v>34029</v>
      </c>
      <c r="L5430" s="17"/>
    </row>
    <row r="5431" spans="1:12" x14ac:dyDescent="0.25">
      <c r="A5431" s="16" t="s">
        <v>233</v>
      </c>
      <c r="B5431" s="16">
        <v>44</v>
      </c>
      <c r="C5431" s="17">
        <v>34029</v>
      </c>
      <c r="L5431" s="17"/>
    </row>
    <row r="5432" spans="1:12" x14ac:dyDescent="0.25">
      <c r="A5432" s="16" t="s">
        <v>233</v>
      </c>
      <c r="B5432" s="16">
        <v>60</v>
      </c>
      <c r="C5432" s="17">
        <v>34019</v>
      </c>
      <c r="L5432" s="17"/>
    </row>
    <row r="5433" spans="1:12" x14ac:dyDescent="0.25">
      <c r="A5433" s="16" t="s">
        <v>233</v>
      </c>
      <c r="B5433" s="16">
        <v>40</v>
      </c>
      <c r="C5433" s="17">
        <v>34005</v>
      </c>
      <c r="L5433" s="17"/>
    </row>
    <row r="5434" spans="1:12" x14ac:dyDescent="0.25">
      <c r="A5434" s="16" t="s">
        <v>233</v>
      </c>
      <c r="B5434" s="16">
        <v>45</v>
      </c>
      <c r="C5434" s="17">
        <v>34001</v>
      </c>
      <c r="L5434" s="17"/>
    </row>
    <row r="5435" spans="1:12" x14ac:dyDescent="0.25">
      <c r="A5435" s="16" t="s">
        <v>233</v>
      </c>
      <c r="B5435" s="16">
        <v>27</v>
      </c>
      <c r="C5435" s="17">
        <v>33956</v>
      </c>
      <c r="L5435" s="17"/>
    </row>
    <row r="5436" spans="1:12" x14ac:dyDescent="0.25">
      <c r="A5436" s="16" t="s">
        <v>233</v>
      </c>
      <c r="B5436" s="16">
        <v>58</v>
      </c>
      <c r="C5436" s="17">
        <v>33909</v>
      </c>
      <c r="L5436" s="17"/>
    </row>
    <row r="5437" spans="1:12" x14ac:dyDescent="0.25">
      <c r="A5437" s="16" t="s">
        <v>233</v>
      </c>
      <c r="B5437" s="16">
        <v>45</v>
      </c>
      <c r="C5437" s="17">
        <v>33909</v>
      </c>
      <c r="L5437" s="17"/>
    </row>
    <row r="5438" spans="1:12" x14ac:dyDescent="0.25">
      <c r="A5438" s="16" t="s">
        <v>233</v>
      </c>
      <c r="B5438" s="16">
        <v>71</v>
      </c>
      <c r="C5438" s="17">
        <v>33889</v>
      </c>
      <c r="L5438" s="17"/>
    </row>
    <row r="5439" spans="1:12" x14ac:dyDescent="0.25">
      <c r="A5439" s="16" t="s">
        <v>233</v>
      </c>
      <c r="B5439" s="16">
        <v>45</v>
      </c>
      <c r="C5439" s="17">
        <v>33817</v>
      </c>
      <c r="L5439" s="17"/>
    </row>
    <row r="5440" spans="1:12" x14ac:dyDescent="0.25">
      <c r="A5440" s="16" t="s">
        <v>233</v>
      </c>
      <c r="B5440" s="16">
        <v>58</v>
      </c>
      <c r="C5440" s="17">
        <v>33786</v>
      </c>
      <c r="L5440" s="17"/>
    </row>
    <row r="5441" spans="1:12" x14ac:dyDescent="0.25">
      <c r="A5441" s="16" t="s">
        <v>233</v>
      </c>
      <c r="B5441" s="16">
        <v>45</v>
      </c>
      <c r="C5441" s="17">
        <v>33758</v>
      </c>
      <c r="L5441" s="17"/>
    </row>
    <row r="5442" spans="1:12" x14ac:dyDescent="0.25">
      <c r="A5442" s="16" t="s">
        <v>233</v>
      </c>
      <c r="B5442" s="16">
        <v>45</v>
      </c>
      <c r="C5442" s="17">
        <v>33756</v>
      </c>
      <c r="L5442" s="17"/>
    </row>
    <row r="5443" spans="1:12" x14ac:dyDescent="0.25">
      <c r="A5443" s="16" t="s">
        <v>233</v>
      </c>
      <c r="B5443" s="16">
        <v>45</v>
      </c>
      <c r="C5443" s="17">
        <v>33756</v>
      </c>
      <c r="L5443" s="17"/>
    </row>
    <row r="5444" spans="1:12" x14ac:dyDescent="0.25">
      <c r="A5444" s="16" t="s">
        <v>233</v>
      </c>
      <c r="B5444" s="16">
        <v>56</v>
      </c>
      <c r="C5444" s="17">
        <v>33695</v>
      </c>
      <c r="L5444" s="17"/>
    </row>
    <row r="5445" spans="1:12" x14ac:dyDescent="0.25">
      <c r="A5445" s="16" t="s">
        <v>233</v>
      </c>
      <c r="B5445" s="16">
        <v>45</v>
      </c>
      <c r="C5445" s="17">
        <v>33695</v>
      </c>
      <c r="L5445" s="17"/>
    </row>
    <row r="5446" spans="1:12" x14ac:dyDescent="0.25">
      <c r="A5446" s="16" t="s">
        <v>233</v>
      </c>
      <c r="B5446" s="16">
        <v>40</v>
      </c>
      <c r="C5446" s="17">
        <v>33695</v>
      </c>
      <c r="L5446" s="17"/>
    </row>
    <row r="5447" spans="1:12" x14ac:dyDescent="0.25">
      <c r="A5447" s="16" t="s">
        <v>233</v>
      </c>
      <c r="B5447" s="16">
        <v>45</v>
      </c>
      <c r="C5447" s="17">
        <v>33664</v>
      </c>
      <c r="L5447" s="17"/>
    </row>
    <row r="5448" spans="1:12" x14ac:dyDescent="0.25">
      <c r="A5448" s="16" t="s">
        <v>233</v>
      </c>
      <c r="B5448" s="16">
        <v>90</v>
      </c>
      <c r="C5448" s="17">
        <v>33635</v>
      </c>
      <c r="L5448" s="17"/>
    </row>
    <row r="5449" spans="1:12" x14ac:dyDescent="0.25">
      <c r="A5449" s="16" t="s">
        <v>233</v>
      </c>
      <c r="B5449" s="16">
        <v>60</v>
      </c>
      <c r="C5449" s="17">
        <v>33634</v>
      </c>
      <c r="L5449" s="17"/>
    </row>
    <row r="5450" spans="1:12" x14ac:dyDescent="0.25">
      <c r="A5450" s="16" t="s">
        <v>233</v>
      </c>
      <c r="B5450" s="16">
        <v>77</v>
      </c>
      <c r="C5450" s="17">
        <v>33613</v>
      </c>
      <c r="L5450" s="17"/>
    </row>
    <row r="5451" spans="1:12" x14ac:dyDescent="0.25">
      <c r="A5451" s="16" t="s">
        <v>233</v>
      </c>
      <c r="B5451" s="16">
        <v>94</v>
      </c>
      <c r="C5451" s="17">
        <v>33604</v>
      </c>
      <c r="L5451" s="17"/>
    </row>
    <row r="5452" spans="1:12" x14ac:dyDescent="0.25">
      <c r="A5452" s="16" t="s">
        <v>233</v>
      </c>
      <c r="B5452" s="16">
        <v>30</v>
      </c>
      <c r="C5452" s="17">
        <v>33387</v>
      </c>
      <c r="L5452" s="17"/>
    </row>
    <row r="5453" spans="1:12" x14ac:dyDescent="0.25">
      <c r="A5453" s="16" t="s">
        <v>233</v>
      </c>
      <c r="B5453" s="16">
        <v>86</v>
      </c>
      <c r="C5453" s="17">
        <v>33373</v>
      </c>
      <c r="L5453" s="17"/>
    </row>
    <row r="5454" spans="1:12" x14ac:dyDescent="0.25">
      <c r="A5454" s="16" t="s">
        <v>233</v>
      </c>
      <c r="B5454" s="16">
        <v>54</v>
      </c>
      <c r="C5454" s="17">
        <v>33371</v>
      </c>
      <c r="L5454" s="17"/>
    </row>
    <row r="5455" spans="1:12" x14ac:dyDescent="0.25">
      <c r="A5455" s="16" t="s">
        <v>233</v>
      </c>
      <c r="B5455" s="16">
        <v>45</v>
      </c>
      <c r="C5455" s="17">
        <v>33359</v>
      </c>
      <c r="L5455" s="17"/>
    </row>
    <row r="5456" spans="1:12" x14ac:dyDescent="0.25">
      <c r="A5456" s="16" t="s">
        <v>233</v>
      </c>
      <c r="B5456" s="16">
        <v>40</v>
      </c>
      <c r="C5456" s="17">
        <v>33359</v>
      </c>
      <c r="L5456" s="17"/>
    </row>
    <row r="5457" spans="1:12" x14ac:dyDescent="0.25">
      <c r="A5457" s="16" t="s">
        <v>233</v>
      </c>
      <c r="B5457" s="16">
        <v>40</v>
      </c>
      <c r="C5457" s="17">
        <v>33329</v>
      </c>
      <c r="L5457" s="17"/>
    </row>
    <row r="5458" spans="1:12" x14ac:dyDescent="0.25">
      <c r="A5458" s="16" t="s">
        <v>233</v>
      </c>
      <c r="B5458" s="16">
        <v>45</v>
      </c>
      <c r="C5458" s="17">
        <v>33270</v>
      </c>
      <c r="L5458" s="17"/>
    </row>
    <row r="5459" spans="1:12" x14ac:dyDescent="0.25">
      <c r="A5459" s="16" t="s">
        <v>233</v>
      </c>
      <c r="B5459" s="16">
        <v>82</v>
      </c>
      <c r="C5459" s="17">
        <v>33270</v>
      </c>
      <c r="L5459" s="17"/>
    </row>
    <row r="5460" spans="1:12" x14ac:dyDescent="0.25">
      <c r="A5460" s="16" t="s">
        <v>233</v>
      </c>
      <c r="B5460" s="16">
        <v>70</v>
      </c>
      <c r="C5460" s="17">
        <v>32806</v>
      </c>
      <c r="L5460" s="17"/>
    </row>
    <row r="5461" spans="1:12" x14ac:dyDescent="0.25">
      <c r="A5461" s="16" t="s">
        <v>233</v>
      </c>
      <c r="B5461" s="16">
        <v>60</v>
      </c>
      <c r="C5461" s="17">
        <v>32730</v>
      </c>
      <c r="L5461" s="17"/>
    </row>
    <row r="5462" spans="1:12" x14ac:dyDescent="0.25">
      <c r="A5462" s="16" t="s">
        <v>233</v>
      </c>
      <c r="B5462" s="16">
        <v>60</v>
      </c>
      <c r="C5462" s="17">
        <v>32653</v>
      </c>
      <c r="L5462" s="17"/>
    </row>
    <row r="5463" spans="1:12" x14ac:dyDescent="0.25">
      <c r="A5463" s="16" t="s">
        <v>233</v>
      </c>
      <c r="B5463" s="16">
        <v>102</v>
      </c>
      <c r="C5463" s="17">
        <v>32652</v>
      </c>
      <c r="L5463" s="17"/>
    </row>
    <row r="5464" spans="1:12" x14ac:dyDescent="0.25">
      <c r="A5464" s="16" t="s">
        <v>233</v>
      </c>
      <c r="B5464" s="16">
        <v>90</v>
      </c>
      <c r="C5464" s="17">
        <v>32615</v>
      </c>
      <c r="L5464" s="17"/>
    </row>
    <row r="5465" spans="1:12" x14ac:dyDescent="0.25">
      <c r="A5465" s="16" t="s">
        <v>233</v>
      </c>
      <c r="B5465" s="16">
        <v>102</v>
      </c>
      <c r="C5465" s="17">
        <v>32587</v>
      </c>
      <c r="L5465" s="17"/>
    </row>
    <row r="5466" spans="1:12" x14ac:dyDescent="0.25">
      <c r="A5466" s="16" t="s">
        <v>233</v>
      </c>
      <c r="B5466" s="16">
        <v>120</v>
      </c>
      <c r="C5466" s="17">
        <v>32587</v>
      </c>
      <c r="L5466" s="17"/>
    </row>
    <row r="5467" spans="1:12" x14ac:dyDescent="0.25">
      <c r="A5467" s="16" t="s">
        <v>233</v>
      </c>
      <c r="B5467" s="16">
        <v>90</v>
      </c>
      <c r="C5467" s="17">
        <v>32573</v>
      </c>
      <c r="L5467" s="17"/>
    </row>
    <row r="5468" spans="1:12" x14ac:dyDescent="0.25">
      <c r="A5468" s="16" t="s">
        <v>233</v>
      </c>
      <c r="B5468" s="16">
        <v>165</v>
      </c>
      <c r="C5468" s="17">
        <v>32551</v>
      </c>
      <c r="L5468" s="17"/>
    </row>
    <row r="5469" spans="1:12" x14ac:dyDescent="0.25">
      <c r="A5469" s="16" t="s">
        <v>233</v>
      </c>
      <c r="B5469" s="16">
        <v>78</v>
      </c>
      <c r="C5469" s="17">
        <v>32392</v>
      </c>
      <c r="L5469" s="17"/>
    </row>
    <row r="5470" spans="1:12" x14ac:dyDescent="0.25">
      <c r="A5470" s="16" t="s">
        <v>233</v>
      </c>
      <c r="B5470" s="16">
        <v>120</v>
      </c>
      <c r="C5470" s="17">
        <v>32387</v>
      </c>
      <c r="L5470" s="17"/>
    </row>
    <row r="5471" spans="1:12" x14ac:dyDescent="0.25">
      <c r="A5471" s="16" t="s">
        <v>233</v>
      </c>
      <c r="B5471" s="16">
        <v>120</v>
      </c>
      <c r="C5471" s="17">
        <v>32307</v>
      </c>
      <c r="L5471" s="17"/>
    </row>
    <row r="5472" spans="1:12" x14ac:dyDescent="0.25">
      <c r="A5472" s="16" t="s">
        <v>233</v>
      </c>
      <c r="B5472" s="16">
        <v>80</v>
      </c>
      <c r="C5472" s="17">
        <v>32295</v>
      </c>
      <c r="L5472" s="17"/>
    </row>
    <row r="5473" spans="1:12" x14ac:dyDescent="0.25">
      <c r="A5473" s="16" t="s">
        <v>233</v>
      </c>
      <c r="B5473" s="16">
        <v>120</v>
      </c>
      <c r="C5473" s="17">
        <v>32290</v>
      </c>
      <c r="L5473" s="17"/>
    </row>
    <row r="5474" spans="1:12" x14ac:dyDescent="0.25">
      <c r="A5474" s="16" t="s">
        <v>233</v>
      </c>
      <c r="B5474" s="16">
        <v>134</v>
      </c>
      <c r="C5474" s="17">
        <v>32290</v>
      </c>
      <c r="L5474" s="17"/>
    </row>
    <row r="5475" spans="1:12" x14ac:dyDescent="0.25">
      <c r="A5475" s="16" t="s">
        <v>233</v>
      </c>
      <c r="B5475" s="16">
        <v>118</v>
      </c>
      <c r="C5475" s="17">
        <v>32170</v>
      </c>
      <c r="L5475" s="17"/>
    </row>
    <row r="5476" spans="1:12" x14ac:dyDescent="0.25">
      <c r="A5476" s="16" t="s">
        <v>233</v>
      </c>
      <c r="B5476" s="16">
        <v>102</v>
      </c>
      <c r="C5476" s="17">
        <v>32028</v>
      </c>
      <c r="L5476" s="17"/>
    </row>
    <row r="5477" spans="1:12" x14ac:dyDescent="0.25">
      <c r="A5477" s="16" t="s">
        <v>233</v>
      </c>
      <c r="B5477" s="16">
        <v>77</v>
      </c>
      <c r="C5477" s="17">
        <v>32008</v>
      </c>
      <c r="L5477" s="17"/>
    </row>
    <row r="5478" spans="1:12" x14ac:dyDescent="0.25">
      <c r="A5478" s="16" t="s">
        <v>233</v>
      </c>
      <c r="B5478" s="16">
        <v>18</v>
      </c>
      <c r="C5478" s="17">
        <v>31989</v>
      </c>
      <c r="L5478" s="17"/>
    </row>
    <row r="5479" spans="1:12" x14ac:dyDescent="0.25">
      <c r="A5479" s="16" t="s">
        <v>233</v>
      </c>
      <c r="B5479" s="16">
        <v>163</v>
      </c>
      <c r="C5479" s="17">
        <v>31848</v>
      </c>
      <c r="L5479" s="17"/>
    </row>
    <row r="5480" spans="1:12" x14ac:dyDescent="0.25">
      <c r="A5480" s="16" t="s">
        <v>233</v>
      </c>
      <c r="B5480" s="16">
        <v>45</v>
      </c>
      <c r="C5480" s="17">
        <v>31847</v>
      </c>
      <c r="L5480" s="17"/>
    </row>
    <row r="5481" spans="1:12" x14ac:dyDescent="0.25">
      <c r="A5481" s="16" t="s">
        <v>233</v>
      </c>
      <c r="B5481" s="16">
        <v>45</v>
      </c>
      <c r="C5481" s="17">
        <v>31812</v>
      </c>
      <c r="L5481" s="17"/>
    </row>
    <row r="5482" spans="1:12" x14ac:dyDescent="0.25">
      <c r="A5482" s="16" t="s">
        <v>233</v>
      </c>
      <c r="B5482" s="16">
        <v>154</v>
      </c>
      <c r="C5482" s="17">
        <v>31716</v>
      </c>
      <c r="L5482" s="17"/>
    </row>
    <row r="5483" spans="1:12" x14ac:dyDescent="0.25">
      <c r="A5483" s="16" t="s">
        <v>233</v>
      </c>
      <c r="B5483" s="16">
        <v>90</v>
      </c>
      <c r="C5483" s="17">
        <v>31383</v>
      </c>
      <c r="L5483" s="17"/>
    </row>
    <row r="5484" spans="1:12" x14ac:dyDescent="0.25">
      <c r="A5484" s="16" t="s">
        <v>233</v>
      </c>
      <c r="B5484" s="16">
        <v>17</v>
      </c>
      <c r="C5484" s="17">
        <v>31328</v>
      </c>
      <c r="L5484" s="17"/>
    </row>
    <row r="5485" spans="1:12" x14ac:dyDescent="0.25">
      <c r="A5485" s="16" t="s">
        <v>233</v>
      </c>
      <c r="B5485" s="16">
        <v>72</v>
      </c>
      <c r="C5485" s="17">
        <v>31133</v>
      </c>
      <c r="L5485" s="17"/>
    </row>
    <row r="5486" spans="1:12" x14ac:dyDescent="0.25">
      <c r="A5486" s="16" t="s">
        <v>233</v>
      </c>
      <c r="B5486" s="16">
        <v>55</v>
      </c>
      <c r="C5486" s="17">
        <v>31055</v>
      </c>
      <c r="L5486" s="17"/>
    </row>
    <row r="5487" spans="1:12" x14ac:dyDescent="0.25">
      <c r="A5487" s="16" t="s">
        <v>233</v>
      </c>
      <c r="B5487" s="16">
        <v>75</v>
      </c>
      <c r="C5487" s="17">
        <v>30888</v>
      </c>
      <c r="L5487" s="17"/>
    </row>
    <row r="5488" spans="1:12" x14ac:dyDescent="0.25">
      <c r="A5488" s="16" t="s">
        <v>233</v>
      </c>
      <c r="B5488" s="16">
        <v>119</v>
      </c>
      <c r="C5488" s="17">
        <v>30875</v>
      </c>
      <c r="L5488" s="17"/>
    </row>
    <row r="5489" spans="1:12" x14ac:dyDescent="0.25">
      <c r="A5489" s="16" t="s">
        <v>233</v>
      </c>
      <c r="B5489" s="16">
        <v>40</v>
      </c>
      <c r="C5489" s="17">
        <v>30755</v>
      </c>
      <c r="L5489" s="17"/>
    </row>
    <row r="5490" spans="1:12" x14ac:dyDescent="0.25">
      <c r="A5490" s="16" t="s">
        <v>233</v>
      </c>
      <c r="B5490" s="16">
        <v>42</v>
      </c>
      <c r="C5490" s="17">
        <v>30554</v>
      </c>
      <c r="L5490" s="17"/>
    </row>
    <row r="5491" spans="1:12" x14ac:dyDescent="0.25">
      <c r="A5491" s="16" t="s">
        <v>233</v>
      </c>
      <c r="B5491" s="16">
        <v>88</v>
      </c>
      <c r="C5491" s="17">
        <v>30291</v>
      </c>
      <c r="L5491" s="17"/>
    </row>
    <row r="5492" spans="1:12" x14ac:dyDescent="0.25">
      <c r="A5492" s="16" t="s">
        <v>233</v>
      </c>
      <c r="B5492" s="16">
        <v>45</v>
      </c>
      <c r="C5492" s="17">
        <v>29952</v>
      </c>
      <c r="L5492" s="17"/>
    </row>
    <row r="5493" spans="1:12" x14ac:dyDescent="0.25">
      <c r="A5493" s="16" t="s">
        <v>233</v>
      </c>
      <c r="B5493" s="16">
        <v>34</v>
      </c>
      <c r="C5493" s="17">
        <v>29921</v>
      </c>
      <c r="L5493" s="17"/>
    </row>
    <row r="5494" spans="1:12" x14ac:dyDescent="0.25">
      <c r="A5494" s="16" t="s">
        <v>233</v>
      </c>
      <c r="B5494" s="16">
        <v>45</v>
      </c>
      <c r="C5494" s="17">
        <v>29860</v>
      </c>
      <c r="L5494" s="17"/>
    </row>
    <row r="5495" spans="1:12" x14ac:dyDescent="0.25">
      <c r="A5495" s="16" t="s">
        <v>233</v>
      </c>
      <c r="B5495" s="16">
        <v>100</v>
      </c>
      <c r="C5495" s="17">
        <v>29646</v>
      </c>
      <c r="L5495" s="17"/>
    </row>
    <row r="5496" spans="1:12" x14ac:dyDescent="0.25">
      <c r="A5496" s="16" t="s">
        <v>233</v>
      </c>
      <c r="B5496" s="16">
        <v>45</v>
      </c>
      <c r="C5496" s="17">
        <v>29646</v>
      </c>
      <c r="L5496" s="17"/>
    </row>
    <row r="5497" spans="1:12" x14ac:dyDescent="0.25">
      <c r="A5497" s="16" t="s">
        <v>233</v>
      </c>
      <c r="B5497" s="16">
        <v>120</v>
      </c>
      <c r="C5497" s="17">
        <v>29618</v>
      </c>
      <c r="L5497" s="17"/>
    </row>
    <row r="5498" spans="1:12" x14ac:dyDescent="0.25">
      <c r="A5498" s="16" t="s">
        <v>233</v>
      </c>
      <c r="B5498" s="16">
        <v>222</v>
      </c>
      <c r="C5498" s="17">
        <v>29587</v>
      </c>
      <c r="L5498" s="17"/>
    </row>
    <row r="5499" spans="1:12" x14ac:dyDescent="0.25">
      <c r="A5499" s="16" t="s">
        <v>233</v>
      </c>
      <c r="B5499" s="16">
        <v>65</v>
      </c>
      <c r="C5499" s="17">
        <v>29587</v>
      </c>
      <c r="L5499" s="17"/>
    </row>
    <row r="5500" spans="1:12" x14ac:dyDescent="0.25">
      <c r="A5500" s="16" t="s">
        <v>233</v>
      </c>
      <c r="B5500" s="16">
        <v>25</v>
      </c>
      <c r="C5500" s="17">
        <v>29403</v>
      </c>
      <c r="L5500" s="17"/>
    </row>
    <row r="5501" spans="1:12" x14ac:dyDescent="0.25">
      <c r="A5501" s="16" t="s">
        <v>233</v>
      </c>
      <c r="B5501" s="16">
        <v>28</v>
      </c>
      <c r="C5501" s="17">
        <v>28613</v>
      </c>
      <c r="L5501" s="17"/>
    </row>
    <row r="5502" spans="1:12" x14ac:dyDescent="0.25">
      <c r="A5502" s="16" t="s">
        <v>233</v>
      </c>
      <c r="B5502" s="16">
        <v>170</v>
      </c>
      <c r="C5502" s="17">
        <v>28581</v>
      </c>
      <c r="L5502" s="17"/>
    </row>
    <row r="5503" spans="1:12" x14ac:dyDescent="0.25">
      <c r="A5503" s="16" t="s">
        <v>233</v>
      </c>
      <c r="B5503" s="16">
        <v>109</v>
      </c>
      <c r="C5503" s="17">
        <v>28522</v>
      </c>
      <c r="L5503" s="17"/>
    </row>
    <row r="5504" spans="1:12" x14ac:dyDescent="0.25">
      <c r="A5504" s="16" t="s">
        <v>233</v>
      </c>
      <c r="B5504" s="16">
        <v>5</v>
      </c>
      <c r="C5504" s="17">
        <v>28460</v>
      </c>
      <c r="L5504" s="17"/>
    </row>
    <row r="5505" spans="1:12" x14ac:dyDescent="0.25">
      <c r="A5505" s="16" t="s">
        <v>233</v>
      </c>
      <c r="B5505" s="16">
        <v>32</v>
      </c>
      <c r="C5505" s="17">
        <v>28460</v>
      </c>
      <c r="L5505" s="17"/>
    </row>
    <row r="5506" spans="1:12" x14ac:dyDescent="0.25">
      <c r="A5506" s="16" t="s">
        <v>233</v>
      </c>
      <c r="B5506" s="16">
        <v>32</v>
      </c>
      <c r="C5506" s="17">
        <v>28307</v>
      </c>
      <c r="L5506" s="17"/>
    </row>
    <row r="5507" spans="1:12" x14ac:dyDescent="0.25">
      <c r="A5507" s="16" t="s">
        <v>233</v>
      </c>
      <c r="B5507" s="16">
        <v>30</v>
      </c>
      <c r="C5507" s="17">
        <v>28213</v>
      </c>
      <c r="L5507" s="17"/>
    </row>
    <row r="5508" spans="1:12" x14ac:dyDescent="0.25">
      <c r="A5508" s="16" t="s">
        <v>233</v>
      </c>
      <c r="B5508" s="16">
        <v>73</v>
      </c>
      <c r="C5508" s="17">
        <v>28185</v>
      </c>
      <c r="L5508" s="17"/>
    </row>
    <row r="5509" spans="1:12" x14ac:dyDescent="0.25">
      <c r="A5509" s="16" t="s">
        <v>233</v>
      </c>
      <c r="B5509" s="16">
        <v>36</v>
      </c>
      <c r="C5509" s="17">
        <v>28151</v>
      </c>
      <c r="L5509" s="17"/>
    </row>
    <row r="5510" spans="1:12" x14ac:dyDescent="0.25">
      <c r="A5510" s="16" t="s">
        <v>233</v>
      </c>
      <c r="B5510" s="16">
        <v>60</v>
      </c>
      <c r="C5510" s="17">
        <v>28094</v>
      </c>
      <c r="L5510" s="17"/>
    </row>
    <row r="5511" spans="1:12" x14ac:dyDescent="0.25">
      <c r="A5511" s="16" t="s">
        <v>233</v>
      </c>
      <c r="B5511" s="16">
        <v>36</v>
      </c>
      <c r="C5511" s="17">
        <v>27947</v>
      </c>
      <c r="L5511" s="17"/>
    </row>
    <row r="5512" spans="1:12" x14ac:dyDescent="0.25">
      <c r="A5512" s="16" t="s">
        <v>233</v>
      </c>
      <c r="B5512" s="16">
        <v>44</v>
      </c>
      <c r="C5512" s="17">
        <v>27881</v>
      </c>
      <c r="L5512" s="17"/>
    </row>
    <row r="5513" spans="1:12" x14ac:dyDescent="0.25">
      <c r="A5513" s="16" t="s">
        <v>233</v>
      </c>
      <c r="B5513" s="16">
        <v>30</v>
      </c>
      <c r="C5513" s="17">
        <v>27851</v>
      </c>
      <c r="L5513" s="17"/>
    </row>
    <row r="5514" spans="1:12" x14ac:dyDescent="0.25">
      <c r="A5514" s="16" t="s">
        <v>233</v>
      </c>
      <c r="B5514" s="16">
        <v>45</v>
      </c>
      <c r="C5514" s="17">
        <v>27584</v>
      </c>
      <c r="L5514" s="17"/>
    </row>
    <row r="5515" spans="1:12" x14ac:dyDescent="0.25">
      <c r="A5515" s="16" t="s">
        <v>233</v>
      </c>
      <c r="B5515" s="16">
        <v>45</v>
      </c>
      <c r="C5515" s="17">
        <v>27273</v>
      </c>
      <c r="L5515" s="17"/>
    </row>
    <row r="5516" spans="1:12" x14ac:dyDescent="0.25">
      <c r="A5516" s="16" t="s">
        <v>233</v>
      </c>
      <c r="B5516" s="16">
        <v>37</v>
      </c>
      <c r="C5516" s="17">
        <v>27273</v>
      </c>
      <c r="L5516" s="17"/>
    </row>
    <row r="5517" spans="1:12" x14ac:dyDescent="0.25">
      <c r="A5517" s="16" t="s">
        <v>233</v>
      </c>
      <c r="B5517" s="16">
        <v>39</v>
      </c>
      <c r="C5517" s="17">
        <v>27242</v>
      </c>
      <c r="L5517" s="17"/>
    </row>
    <row r="5518" spans="1:12" x14ac:dyDescent="0.25">
      <c r="A5518" s="16" t="s">
        <v>233</v>
      </c>
      <c r="B5518" s="16">
        <v>15</v>
      </c>
      <c r="C5518" s="17">
        <v>27242</v>
      </c>
      <c r="L5518" s="17"/>
    </row>
    <row r="5519" spans="1:12" x14ac:dyDescent="0.25">
      <c r="A5519" s="16" t="s">
        <v>233</v>
      </c>
      <c r="B5519" s="16">
        <v>32</v>
      </c>
      <c r="C5519" s="17">
        <v>27119</v>
      </c>
      <c r="L5519" s="17"/>
    </row>
    <row r="5520" spans="1:12" x14ac:dyDescent="0.25">
      <c r="A5520" s="16" t="s">
        <v>233</v>
      </c>
      <c r="B5520" s="16">
        <v>42</v>
      </c>
      <c r="C5520" s="17">
        <v>27119</v>
      </c>
      <c r="L5520" s="17"/>
    </row>
    <row r="5521" spans="1:12" x14ac:dyDescent="0.25">
      <c r="A5521" s="16" t="s">
        <v>233</v>
      </c>
      <c r="B5521" s="16">
        <v>28</v>
      </c>
      <c r="C5521" s="17">
        <v>27119</v>
      </c>
      <c r="L5521" s="17"/>
    </row>
    <row r="5522" spans="1:12" x14ac:dyDescent="0.25">
      <c r="A5522" s="16" t="s">
        <v>233</v>
      </c>
      <c r="B5522" s="16">
        <v>37</v>
      </c>
      <c r="C5522" s="17">
        <v>27119</v>
      </c>
      <c r="L5522" s="17"/>
    </row>
    <row r="5523" spans="1:12" x14ac:dyDescent="0.25">
      <c r="A5523" s="16" t="s">
        <v>233</v>
      </c>
      <c r="B5523" s="16">
        <v>38</v>
      </c>
      <c r="C5523" s="17">
        <v>27119</v>
      </c>
      <c r="L5523" s="17"/>
    </row>
    <row r="5524" spans="1:12" x14ac:dyDescent="0.25">
      <c r="A5524" s="16" t="s">
        <v>233</v>
      </c>
      <c r="B5524" s="16">
        <v>45</v>
      </c>
      <c r="C5524" s="17">
        <v>27113</v>
      </c>
      <c r="L5524" s="17"/>
    </row>
    <row r="5525" spans="1:12" x14ac:dyDescent="0.25">
      <c r="A5525" s="16" t="s">
        <v>233</v>
      </c>
      <c r="B5525" s="16">
        <v>93</v>
      </c>
      <c r="C5525" s="17">
        <v>26146</v>
      </c>
      <c r="L5525" s="17"/>
    </row>
    <row r="5526" spans="1:12" x14ac:dyDescent="0.25">
      <c r="A5526" s="16" t="s">
        <v>233</v>
      </c>
      <c r="B5526" s="16">
        <v>85</v>
      </c>
      <c r="C5526" s="17">
        <v>25385</v>
      </c>
      <c r="L5526" s="17"/>
    </row>
    <row r="5527" spans="1:12" x14ac:dyDescent="0.25">
      <c r="A5527" s="16" t="s">
        <v>233</v>
      </c>
      <c r="B5527" s="16">
        <v>110</v>
      </c>
      <c r="C5527" s="17">
        <v>24959</v>
      </c>
      <c r="L5527" s="17"/>
    </row>
    <row r="5528" spans="1:12" x14ac:dyDescent="0.25">
      <c r="A5528" s="16" t="s">
        <v>233</v>
      </c>
      <c r="B5528" s="16">
        <v>45</v>
      </c>
      <c r="C5528" s="17">
        <v>24654</v>
      </c>
      <c r="L5528" s="17"/>
    </row>
    <row r="5529" spans="1:12" x14ac:dyDescent="0.25">
      <c r="A5529" s="16" t="s">
        <v>233</v>
      </c>
      <c r="B5529" s="16">
        <v>97</v>
      </c>
      <c r="C5529" s="17">
        <v>24473</v>
      </c>
      <c r="L5529" s="17"/>
    </row>
    <row r="5530" spans="1:12" x14ac:dyDescent="0.25">
      <c r="A5530" s="16" t="s">
        <v>233</v>
      </c>
      <c r="B5530" s="16">
        <v>55</v>
      </c>
      <c r="C5530" s="17">
        <v>24473</v>
      </c>
      <c r="L5530" s="17"/>
    </row>
    <row r="5531" spans="1:12" x14ac:dyDescent="0.25">
      <c r="A5531" s="16" t="s">
        <v>234</v>
      </c>
      <c r="B5531" s="16">
        <v>143</v>
      </c>
      <c r="C5531" s="17">
        <v>43529</v>
      </c>
      <c r="L5531" s="17"/>
    </row>
    <row r="5532" spans="1:12" x14ac:dyDescent="0.25">
      <c r="A5532" s="16" t="s">
        <v>234</v>
      </c>
      <c r="B5532" s="16">
        <v>66</v>
      </c>
      <c r="C5532" s="17">
        <v>43447</v>
      </c>
      <c r="L5532" s="17"/>
    </row>
    <row r="5533" spans="1:12" x14ac:dyDescent="0.25">
      <c r="A5533" s="16" t="s">
        <v>234</v>
      </c>
      <c r="B5533" s="16">
        <v>117</v>
      </c>
      <c r="C5533" s="17">
        <v>43281</v>
      </c>
      <c r="L5533" s="17"/>
    </row>
    <row r="5534" spans="1:12" x14ac:dyDescent="0.25">
      <c r="A5534" s="16" t="s">
        <v>234</v>
      </c>
      <c r="B5534" s="16">
        <v>120</v>
      </c>
      <c r="C5534" s="17">
        <v>42880</v>
      </c>
      <c r="L5534" s="17"/>
    </row>
    <row r="5535" spans="1:12" x14ac:dyDescent="0.25">
      <c r="A5535" s="16" t="s">
        <v>234</v>
      </c>
      <c r="B5535" s="16">
        <v>54</v>
      </c>
      <c r="C5535" s="17">
        <v>42802</v>
      </c>
      <c r="L5535" s="17"/>
    </row>
    <row r="5536" spans="1:12" x14ac:dyDescent="0.25">
      <c r="A5536" s="16" t="s">
        <v>234</v>
      </c>
      <c r="B5536" s="16">
        <v>54</v>
      </c>
      <c r="C5536" s="17">
        <v>42789</v>
      </c>
      <c r="L5536" s="17"/>
    </row>
    <row r="5537" spans="1:12" x14ac:dyDescent="0.25">
      <c r="A5537" s="16" t="s">
        <v>234</v>
      </c>
      <c r="B5537" s="16">
        <v>23</v>
      </c>
      <c r="C5537" s="17">
        <v>42445</v>
      </c>
      <c r="L5537" s="17"/>
    </row>
    <row r="5538" spans="1:12" x14ac:dyDescent="0.25">
      <c r="A5538" s="16" t="s">
        <v>234</v>
      </c>
      <c r="B5538" s="16">
        <v>20</v>
      </c>
      <c r="C5538" s="17">
        <v>42439</v>
      </c>
      <c r="L5538" s="17"/>
    </row>
    <row r="5539" spans="1:12" x14ac:dyDescent="0.25">
      <c r="A5539" s="16" t="s">
        <v>234</v>
      </c>
      <c r="B5539" s="16">
        <v>58</v>
      </c>
      <c r="C5539" s="17">
        <v>42123</v>
      </c>
      <c r="L5539" s="17"/>
    </row>
    <row r="5540" spans="1:12" x14ac:dyDescent="0.25">
      <c r="A5540" s="16" t="s">
        <v>234</v>
      </c>
      <c r="B5540" s="16">
        <v>20</v>
      </c>
      <c r="C5540" s="17">
        <v>42003</v>
      </c>
      <c r="L5540" s="17"/>
    </row>
    <row r="5541" spans="1:12" x14ac:dyDescent="0.25">
      <c r="A5541" s="16" t="s">
        <v>234</v>
      </c>
      <c r="B5541" s="16">
        <v>143</v>
      </c>
      <c r="C5541" s="17">
        <v>41976</v>
      </c>
      <c r="L5541" s="17"/>
    </row>
    <row r="5542" spans="1:12" x14ac:dyDescent="0.25">
      <c r="A5542" s="16" t="s">
        <v>234</v>
      </c>
      <c r="B5542" s="16">
        <v>54</v>
      </c>
      <c r="C5542" s="17">
        <v>41794</v>
      </c>
      <c r="L5542" s="17"/>
    </row>
    <row r="5543" spans="1:12" x14ac:dyDescent="0.25">
      <c r="A5543" s="16" t="s">
        <v>234</v>
      </c>
      <c r="B5543" s="16">
        <v>285</v>
      </c>
      <c r="C5543" s="17">
        <v>41698</v>
      </c>
      <c r="L5543" s="17"/>
    </row>
    <row r="5544" spans="1:12" x14ac:dyDescent="0.25">
      <c r="A5544" s="16" t="s">
        <v>234</v>
      </c>
      <c r="B5544" s="16">
        <v>156</v>
      </c>
      <c r="C5544" s="17">
        <v>41627</v>
      </c>
      <c r="L5544" s="17"/>
    </row>
    <row r="5545" spans="1:12" x14ac:dyDescent="0.25">
      <c r="A5545" s="16" t="s">
        <v>234</v>
      </c>
      <c r="B5545" s="16">
        <v>120</v>
      </c>
      <c r="C5545" s="17">
        <v>41604</v>
      </c>
      <c r="L5545" s="17"/>
    </row>
    <row r="5546" spans="1:12" x14ac:dyDescent="0.25">
      <c r="A5546" s="16" t="s">
        <v>234</v>
      </c>
      <c r="B5546" s="16">
        <v>64</v>
      </c>
      <c r="C5546" s="17">
        <v>41257</v>
      </c>
      <c r="L5546" s="17"/>
    </row>
    <row r="5547" spans="1:12" x14ac:dyDescent="0.25">
      <c r="A5547" s="16" t="s">
        <v>234</v>
      </c>
      <c r="B5547" s="16">
        <v>88</v>
      </c>
      <c r="C5547" s="17">
        <v>41179</v>
      </c>
      <c r="L5547" s="17"/>
    </row>
    <row r="5548" spans="1:12" x14ac:dyDescent="0.25">
      <c r="A5548" s="16" t="s">
        <v>234</v>
      </c>
      <c r="B5548" s="16">
        <v>92</v>
      </c>
      <c r="C5548" s="17">
        <v>41002</v>
      </c>
      <c r="L5548" s="17"/>
    </row>
    <row r="5549" spans="1:12" x14ac:dyDescent="0.25">
      <c r="A5549" s="16" t="s">
        <v>234</v>
      </c>
      <c r="B5549" s="16">
        <v>74</v>
      </c>
      <c r="C5549" s="17">
        <v>40940</v>
      </c>
      <c r="L5549" s="17"/>
    </row>
    <row r="5550" spans="1:12" x14ac:dyDescent="0.25">
      <c r="A5550" s="16" t="s">
        <v>234</v>
      </c>
      <c r="B5550" s="16">
        <v>62</v>
      </c>
      <c r="C5550" s="17">
        <v>40738</v>
      </c>
      <c r="L5550" s="17"/>
    </row>
    <row r="5551" spans="1:12" x14ac:dyDescent="0.25">
      <c r="A5551" s="16" t="s">
        <v>234</v>
      </c>
      <c r="B5551" s="16">
        <v>24</v>
      </c>
      <c r="C5551" s="17">
        <v>40332</v>
      </c>
      <c r="L5551" s="17"/>
    </row>
    <row r="5552" spans="1:12" x14ac:dyDescent="0.25">
      <c r="A5552" s="16" t="s">
        <v>234</v>
      </c>
      <c r="B5552" s="16">
        <v>122</v>
      </c>
      <c r="C5552" s="17">
        <v>40016</v>
      </c>
      <c r="L5552" s="17"/>
    </row>
    <row r="5553" spans="1:12" x14ac:dyDescent="0.25">
      <c r="A5553" s="16" t="s">
        <v>234</v>
      </c>
      <c r="B5553" s="16">
        <v>120</v>
      </c>
      <c r="C5553" s="17">
        <v>39227</v>
      </c>
      <c r="L5553" s="17"/>
    </row>
    <row r="5554" spans="1:12" x14ac:dyDescent="0.25">
      <c r="A5554" s="16" t="s">
        <v>234</v>
      </c>
      <c r="B5554" s="16">
        <v>88</v>
      </c>
      <c r="C5554" s="17">
        <v>38960</v>
      </c>
      <c r="L5554" s="17"/>
    </row>
    <row r="5555" spans="1:12" x14ac:dyDescent="0.25">
      <c r="A5555" s="16" t="s">
        <v>234</v>
      </c>
      <c r="B5555" s="16">
        <v>70</v>
      </c>
      <c r="C5555" s="17">
        <v>38915</v>
      </c>
      <c r="L5555" s="17"/>
    </row>
    <row r="5556" spans="1:12" x14ac:dyDescent="0.25">
      <c r="A5556" s="16" t="s">
        <v>234</v>
      </c>
      <c r="B5556" s="16">
        <v>107</v>
      </c>
      <c r="C5556" s="17">
        <v>38408</v>
      </c>
      <c r="L5556" s="17"/>
    </row>
    <row r="5557" spans="1:12" x14ac:dyDescent="0.25">
      <c r="A5557" s="16" t="s">
        <v>234</v>
      </c>
      <c r="B5557" s="16">
        <v>130</v>
      </c>
      <c r="C5557" s="17">
        <v>38252</v>
      </c>
      <c r="L5557" s="17"/>
    </row>
    <row r="5558" spans="1:12" x14ac:dyDescent="0.25">
      <c r="A5558" s="16" t="s">
        <v>234</v>
      </c>
      <c r="B5558" s="16">
        <v>26</v>
      </c>
      <c r="C5558" s="17">
        <v>37949</v>
      </c>
      <c r="L5558" s="17"/>
    </row>
    <row r="5559" spans="1:12" x14ac:dyDescent="0.25">
      <c r="A5559" s="16" t="s">
        <v>234</v>
      </c>
      <c r="B5559" s="16">
        <v>137</v>
      </c>
      <c r="C5559" s="17">
        <v>37448</v>
      </c>
      <c r="L5559" s="17"/>
    </row>
    <row r="5560" spans="1:12" x14ac:dyDescent="0.25">
      <c r="A5560" s="16" t="s">
        <v>234</v>
      </c>
      <c r="B5560" s="16">
        <v>140</v>
      </c>
      <c r="C5560" s="17">
        <v>36833</v>
      </c>
      <c r="L5560" s="17"/>
    </row>
    <row r="5561" spans="1:12" x14ac:dyDescent="0.25">
      <c r="A5561" s="16" t="s">
        <v>234</v>
      </c>
      <c r="B5561" s="16">
        <v>124</v>
      </c>
      <c r="C5561" s="17">
        <v>36791</v>
      </c>
      <c r="L5561" s="17"/>
    </row>
    <row r="5562" spans="1:12" x14ac:dyDescent="0.25">
      <c r="A5562" s="16" t="s">
        <v>234</v>
      </c>
      <c r="B5562" s="16">
        <v>127</v>
      </c>
      <c r="C5562" s="17">
        <v>36727</v>
      </c>
      <c r="L5562" s="17"/>
    </row>
    <row r="5563" spans="1:12" x14ac:dyDescent="0.25">
      <c r="A5563" s="16" t="s">
        <v>234</v>
      </c>
      <c r="B5563" s="16">
        <v>82</v>
      </c>
      <c r="C5563" s="17">
        <v>36621</v>
      </c>
      <c r="L5563" s="17"/>
    </row>
    <row r="5564" spans="1:12" x14ac:dyDescent="0.25">
      <c r="A5564" s="16" t="s">
        <v>234</v>
      </c>
      <c r="B5564" s="16">
        <v>108</v>
      </c>
      <c r="C5564" s="17">
        <v>36594</v>
      </c>
      <c r="L5564" s="17"/>
    </row>
    <row r="5565" spans="1:12" x14ac:dyDescent="0.25">
      <c r="A5565" s="16" t="s">
        <v>234</v>
      </c>
      <c r="B5565" s="16">
        <v>101</v>
      </c>
      <c r="C5565" s="17">
        <v>36553</v>
      </c>
      <c r="L5565" s="17"/>
    </row>
    <row r="5566" spans="1:12" x14ac:dyDescent="0.25">
      <c r="A5566" s="16" t="s">
        <v>234</v>
      </c>
      <c r="B5566" s="16">
        <v>100</v>
      </c>
      <c r="C5566" s="17">
        <v>36438</v>
      </c>
      <c r="L5566" s="17"/>
    </row>
    <row r="5567" spans="1:12" x14ac:dyDescent="0.25">
      <c r="A5567" s="16" t="s">
        <v>234</v>
      </c>
      <c r="B5567" s="16">
        <v>94</v>
      </c>
      <c r="C5567" s="17">
        <v>36089</v>
      </c>
      <c r="L5567" s="17"/>
    </row>
    <row r="5568" spans="1:12" x14ac:dyDescent="0.25">
      <c r="A5568" s="16" t="s">
        <v>234</v>
      </c>
      <c r="B5568" s="16">
        <v>120</v>
      </c>
      <c r="C5568" s="17">
        <v>35807</v>
      </c>
      <c r="L5568" s="17"/>
    </row>
    <row r="5569" spans="1:12" x14ac:dyDescent="0.25">
      <c r="A5569" s="16" t="s">
        <v>234</v>
      </c>
      <c r="B5569" s="16">
        <v>54</v>
      </c>
      <c r="C5569" s="17">
        <v>35705</v>
      </c>
      <c r="L5569" s="17"/>
    </row>
    <row r="5570" spans="1:12" x14ac:dyDescent="0.25">
      <c r="A5570" s="16" t="s">
        <v>234</v>
      </c>
      <c r="B5570" s="16">
        <v>60</v>
      </c>
      <c r="C5570" s="17">
        <v>35600</v>
      </c>
      <c r="L5570" s="17"/>
    </row>
    <row r="5571" spans="1:12" x14ac:dyDescent="0.25">
      <c r="A5571" s="16" t="s">
        <v>234</v>
      </c>
      <c r="B5571" s="16">
        <v>44</v>
      </c>
      <c r="C5571" s="17">
        <v>35592</v>
      </c>
      <c r="L5571" s="17"/>
    </row>
    <row r="5572" spans="1:12" x14ac:dyDescent="0.25">
      <c r="A5572" s="16" t="s">
        <v>234</v>
      </c>
      <c r="B5572" s="16">
        <v>85</v>
      </c>
      <c r="C5572" s="17">
        <v>35538</v>
      </c>
      <c r="L5572" s="17"/>
    </row>
    <row r="5573" spans="1:12" x14ac:dyDescent="0.25">
      <c r="A5573" s="16" t="s">
        <v>234</v>
      </c>
      <c r="B5573" s="16">
        <v>85</v>
      </c>
      <c r="C5573" s="17">
        <v>35495</v>
      </c>
      <c r="L5573" s="17"/>
    </row>
    <row r="5574" spans="1:12" x14ac:dyDescent="0.25">
      <c r="A5574" s="16" t="s">
        <v>234</v>
      </c>
      <c r="B5574" s="16">
        <v>10</v>
      </c>
      <c r="C5574" s="17">
        <v>35363</v>
      </c>
      <c r="L5574" s="17"/>
    </row>
    <row r="5575" spans="1:12" x14ac:dyDescent="0.25">
      <c r="A5575" s="16" t="s">
        <v>234</v>
      </c>
      <c r="B5575" s="16">
        <v>25</v>
      </c>
      <c r="C5575" s="17">
        <v>35324</v>
      </c>
      <c r="L5575" s="17"/>
    </row>
    <row r="5576" spans="1:12" x14ac:dyDescent="0.25">
      <c r="A5576" s="16" t="s">
        <v>234</v>
      </c>
      <c r="B5576" s="16">
        <v>15</v>
      </c>
      <c r="C5576" s="17">
        <v>35299</v>
      </c>
      <c r="L5576" s="17"/>
    </row>
    <row r="5577" spans="1:12" x14ac:dyDescent="0.25">
      <c r="A5577" s="16" t="s">
        <v>234</v>
      </c>
      <c r="B5577" s="16">
        <v>60</v>
      </c>
      <c r="C5577" s="17">
        <v>35199</v>
      </c>
      <c r="L5577" s="17"/>
    </row>
    <row r="5578" spans="1:12" x14ac:dyDescent="0.25">
      <c r="A5578" s="16" t="s">
        <v>234</v>
      </c>
      <c r="B5578" s="16">
        <v>12</v>
      </c>
      <c r="C5578" s="17">
        <v>35180</v>
      </c>
      <c r="L5578" s="17"/>
    </row>
    <row r="5579" spans="1:12" x14ac:dyDescent="0.25">
      <c r="A5579" s="16" t="s">
        <v>234</v>
      </c>
      <c r="B5579" s="16">
        <v>39</v>
      </c>
      <c r="C5579" s="17">
        <v>35083</v>
      </c>
      <c r="L5579" s="17"/>
    </row>
    <row r="5580" spans="1:12" x14ac:dyDescent="0.25">
      <c r="A5580" s="16" t="s">
        <v>234</v>
      </c>
      <c r="B5580" s="16">
        <v>75</v>
      </c>
      <c r="C5580" s="17">
        <v>35034</v>
      </c>
      <c r="L5580" s="17"/>
    </row>
    <row r="5581" spans="1:12" x14ac:dyDescent="0.25">
      <c r="A5581" s="16" t="s">
        <v>234</v>
      </c>
      <c r="B5581" s="16">
        <v>60</v>
      </c>
      <c r="C5581" s="17">
        <v>35019</v>
      </c>
      <c r="L5581" s="17"/>
    </row>
    <row r="5582" spans="1:12" x14ac:dyDescent="0.25">
      <c r="A5582" s="16" t="s">
        <v>234</v>
      </c>
      <c r="B5582" s="16">
        <v>126</v>
      </c>
      <c r="C5582" s="17">
        <v>34961</v>
      </c>
      <c r="L5582" s="17"/>
    </row>
    <row r="5583" spans="1:12" x14ac:dyDescent="0.25">
      <c r="A5583" s="16" t="s">
        <v>234</v>
      </c>
      <c r="B5583" s="16">
        <v>40</v>
      </c>
      <c r="C5583" s="17">
        <v>34879</v>
      </c>
      <c r="L5583" s="17"/>
    </row>
    <row r="5584" spans="1:12" x14ac:dyDescent="0.25">
      <c r="A5584" s="16" t="s">
        <v>234</v>
      </c>
      <c r="B5584" s="16">
        <v>97</v>
      </c>
      <c r="C5584" s="17">
        <v>34852</v>
      </c>
      <c r="L5584" s="17"/>
    </row>
    <row r="5585" spans="1:12" x14ac:dyDescent="0.25">
      <c r="A5585" s="16" t="s">
        <v>234</v>
      </c>
      <c r="B5585" s="16">
        <v>58</v>
      </c>
      <c r="C5585" s="17">
        <v>34824</v>
      </c>
      <c r="L5585" s="17"/>
    </row>
    <row r="5586" spans="1:12" x14ac:dyDescent="0.25">
      <c r="A5586" s="16" t="s">
        <v>234</v>
      </c>
      <c r="B5586" s="16">
        <v>12</v>
      </c>
      <c r="C5586" s="17">
        <v>34816</v>
      </c>
      <c r="L5586" s="17"/>
    </row>
    <row r="5587" spans="1:12" x14ac:dyDescent="0.25">
      <c r="A5587" s="16" t="s">
        <v>234</v>
      </c>
      <c r="B5587" s="16">
        <v>45</v>
      </c>
      <c r="C5587" s="17">
        <v>34681</v>
      </c>
      <c r="L5587" s="17"/>
    </row>
    <row r="5588" spans="1:12" x14ac:dyDescent="0.25">
      <c r="A5588" s="16" t="s">
        <v>234</v>
      </c>
      <c r="B5588" s="16">
        <v>74</v>
      </c>
      <c r="C5588" s="17">
        <v>34660</v>
      </c>
      <c r="L5588" s="17"/>
    </row>
    <row r="5589" spans="1:12" x14ac:dyDescent="0.25">
      <c r="A5589" s="16" t="s">
        <v>234</v>
      </c>
      <c r="B5589" s="16">
        <v>60</v>
      </c>
      <c r="C5589" s="17">
        <v>34514</v>
      </c>
      <c r="L5589" s="17"/>
    </row>
    <row r="5590" spans="1:12" x14ac:dyDescent="0.25">
      <c r="A5590" s="16" t="s">
        <v>234</v>
      </c>
      <c r="B5590" s="16">
        <v>30</v>
      </c>
      <c r="C5590" s="17">
        <v>34403</v>
      </c>
      <c r="L5590" s="17"/>
    </row>
    <row r="5591" spans="1:12" x14ac:dyDescent="0.25">
      <c r="A5591" s="16" t="s">
        <v>234</v>
      </c>
      <c r="B5591" s="16">
        <v>16</v>
      </c>
      <c r="C5591" s="17">
        <v>34361</v>
      </c>
      <c r="L5591" s="17"/>
    </row>
    <row r="5592" spans="1:12" x14ac:dyDescent="0.25">
      <c r="A5592" s="16" t="s">
        <v>234</v>
      </c>
      <c r="B5592" s="16">
        <v>110</v>
      </c>
      <c r="C5592" s="17">
        <v>34359</v>
      </c>
      <c r="L5592" s="17"/>
    </row>
    <row r="5593" spans="1:12" x14ac:dyDescent="0.25">
      <c r="A5593" s="16" t="s">
        <v>234</v>
      </c>
      <c r="B5593" s="16">
        <v>68</v>
      </c>
      <c r="C5593" s="17">
        <v>34317</v>
      </c>
      <c r="L5593" s="17"/>
    </row>
    <row r="5594" spans="1:12" x14ac:dyDescent="0.25">
      <c r="A5594" s="16" t="s">
        <v>234</v>
      </c>
      <c r="B5594" s="16">
        <v>16</v>
      </c>
      <c r="C5594" s="17">
        <v>34281</v>
      </c>
      <c r="L5594" s="17"/>
    </row>
    <row r="5595" spans="1:12" x14ac:dyDescent="0.25">
      <c r="A5595" s="16" t="s">
        <v>234</v>
      </c>
      <c r="B5595" s="16">
        <v>167</v>
      </c>
      <c r="C5595" s="17">
        <v>34281</v>
      </c>
      <c r="L5595" s="17"/>
    </row>
    <row r="5596" spans="1:12" x14ac:dyDescent="0.25">
      <c r="A5596" s="16" t="s">
        <v>234</v>
      </c>
      <c r="B5596" s="16">
        <v>140</v>
      </c>
      <c r="C5596" s="17">
        <v>34271</v>
      </c>
      <c r="L5596" s="17"/>
    </row>
    <row r="5597" spans="1:12" x14ac:dyDescent="0.25">
      <c r="A5597" s="16" t="s">
        <v>234</v>
      </c>
      <c r="B5597" s="16">
        <v>84</v>
      </c>
      <c r="C5597" s="17">
        <v>34240</v>
      </c>
      <c r="L5597" s="17"/>
    </row>
    <row r="5598" spans="1:12" x14ac:dyDescent="0.25">
      <c r="A5598" s="16" t="s">
        <v>234</v>
      </c>
      <c r="B5598" s="16">
        <v>53</v>
      </c>
      <c r="C5598" s="17">
        <v>34187</v>
      </c>
      <c r="L5598" s="17"/>
    </row>
    <row r="5599" spans="1:12" x14ac:dyDescent="0.25">
      <c r="A5599" s="16" t="s">
        <v>234</v>
      </c>
      <c r="B5599" s="16">
        <v>104</v>
      </c>
      <c r="C5599" s="17">
        <v>34166</v>
      </c>
      <c r="L5599" s="17"/>
    </row>
    <row r="5600" spans="1:12" x14ac:dyDescent="0.25">
      <c r="A5600" s="16" t="s">
        <v>234</v>
      </c>
      <c r="B5600" s="16">
        <v>65</v>
      </c>
      <c r="C5600" s="17">
        <v>34134</v>
      </c>
      <c r="L5600" s="17"/>
    </row>
    <row r="5601" spans="1:12" x14ac:dyDescent="0.25">
      <c r="A5601" s="16" t="s">
        <v>234</v>
      </c>
      <c r="B5601" s="16">
        <v>117</v>
      </c>
      <c r="C5601" s="17">
        <v>34087</v>
      </c>
      <c r="L5601" s="17"/>
    </row>
    <row r="5602" spans="1:12" x14ac:dyDescent="0.25">
      <c r="A5602" s="16" t="s">
        <v>234</v>
      </c>
      <c r="B5602" s="16">
        <v>100</v>
      </c>
      <c r="C5602" s="17">
        <v>34057</v>
      </c>
      <c r="L5602" s="17"/>
    </row>
    <row r="5603" spans="1:12" x14ac:dyDescent="0.25">
      <c r="A5603" s="16" t="s">
        <v>234</v>
      </c>
      <c r="B5603" s="16">
        <v>100</v>
      </c>
      <c r="C5603" s="17">
        <v>33990</v>
      </c>
      <c r="L5603" s="17"/>
    </row>
    <row r="5604" spans="1:12" x14ac:dyDescent="0.25">
      <c r="A5604" s="16" t="s">
        <v>234</v>
      </c>
      <c r="B5604" s="16">
        <v>100</v>
      </c>
      <c r="C5604" s="17">
        <v>33935</v>
      </c>
      <c r="L5604" s="17"/>
    </row>
    <row r="5605" spans="1:12" x14ac:dyDescent="0.25">
      <c r="A5605" s="16" t="s">
        <v>234</v>
      </c>
      <c r="B5605" s="16">
        <v>60</v>
      </c>
      <c r="C5605" s="17">
        <v>33906</v>
      </c>
      <c r="L5605" s="17"/>
    </row>
    <row r="5606" spans="1:12" x14ac:dyDescent="0.25">
      <c r="A5606" s="16" t="s">
        <v>234</v>
      </c>
      <c r="B5606" s="16">
        <v>60</v>
      </c>
      <c r="C5606" s="17">
        <v>33884</v>
      </c>
      <c r="L5606" s="17"/>
    </row>
    <row r="5607" spans="1:12" x14ac:dyDescent="0.25">
      <c r="A5607" s="16" t="s">
        <v>234</v>
      </c>
      <c r="B5607" s="16">
        <v>60</v>
      </c>
      <c r="C5607" s="17">
        <v>33876</v>
      </c>
      <c r="L5607" s="17"/>
    </row>
    <row r="5608" spans="1:12" x14ac:dyDescent="0.25">
      <c r="A5608" s="16" t="s">
        <v>234</v>
      </c>
      <c r="B5608" s="16">
        <v>120</v>
      </c>
      <c r="C5608" s="17">
        <v>33851</v>
      </c>
      <c r="L5608" s="17"/>
    </row>
    <row r="5609" spans="1:12" x14ac:dyDescent="0.25">
      <c r="A5609" s="16" t="s">
        <v>234</v>
      </c>
      <c r="B5609" s="16">
        <v>47</v>
      </c>
      <c r="C5609" s="17">
        <v>33851</v>
      </c>
      <c r="L5609" s="17"/>
    </row>
    <row r="5610" spans="1:12" x14ac:dyDescent="0.25">
      <c r="A5610" s="16" t="s">
        <v>234</v>
      </c>
      <c r="B5610" s="16">
        <v>67</v>
      </c>
      <c r="C5610" s="17">
        <v>33817</v>
      </c>
      <c r="L5610" s="17"/>
    </row>
    <row r="5611" spans="1:12" x14ac:dyDescent="0.25">
      <c r="A5611" s="16" t="s">
        <v>234</v>
      </c>
      <c r="B5611" s="16">
        <v>57</v>
      </c>
      <c r="C5611" s="17">
        <v>33817</v>
      </c>
      <c r="L5611" s="17"/>
    </row>
    <row r="5612" spans="1:12" x14ac:dyDescent="0.25">
      <c r="A5612" s="16" t="s">
        <v>234</v>
      </c>
      <c r="B5612" s="16">
        <v>65</v>
      </c>
      <c r="C5612" s="17">
        <v>33786</v>
      </c>
      <c r="L5612" s="17"/>
    </row>
    <row r="5613" spans="1:12" x14ac:dyDescent="0.25">
      <c r="A5613" s="16" t="s">
        <v>234</v>
      </c>
      <c r="B5613" s="16">
        <v>92</v>
      </c>
      <c r="C5613" s="17">
        <v>33786</v>
      </c>
      <c r="L5613" s="17"/>
    </row>
    <row r="5614" spans="1:12" x14ac:dyDescent="0.25">
      <c r="A5614" s="16" t="s">
        <v>234</v>
      </c>
      <c r="B5614" s="16">
        <v>81</v>
      </c>
      <c r="C5614" s="17">
        <v>33786</v>
      </c>
      <c r="L5614" s="17"/>
    </row>
    <row r="5615" spans="1:12" x14ac:dyDescent="0.25">
      <c r="A5615" s="16" t="s">
        <v>234</v>
      </c>
      <c r="B5615" s="16">
        <v>73</v>
      </c>
      <c r="C5615" s="17">
        <v>33786</v>
      </c>
      <c r="L5615" s="17"/>
    </row>
    <row r="5616" spans="1:12" x14ac:dyDescent="0.25">
      <c r="A5616" s="16" t="s">
        <v>234</v>
      </c>
      <c r="B5616" s="16">
        <v>60</v>
      </c>
      <c r="C5616" s="17">
        <v>33779</v>
      </c>
      <c r="L5616" s="17"/>
    </row>
    <row r="5617" spans="1:12" x14ac:dyDescent="0.25">
      <c r="A5617" s="16" t="s">
        <v>234</v>
      </c>
      <c r="B5617" s="16">
        <v>60</v>
      </c>
      <c r="C5617" s="17">
        <v>33756</v>
      </c>
      <c r="L5617" s="17"/>
    </row>
    <row r="5618" spans="1:12" x14ac:dyDescent="0.25">
      <c r="A5618" s="16" t="s">
        <v>234</v>
      </c>
      <c r="B5618" s="16">
        <v>128</v>
      </c>
      <c r="C5618" s="17">
        <v>33756</v>
      </c>
      <c r="L5618" s="17"/>
    </row>
    <row r="5619" spans="1:12" x14ac:dyDescent="0.25">
      <c r="A5619" s="16" t="s">
        <v>234</v>
      </c>
      <c r="B5619" s="16">
        <v>68</v>
      </c>
      <c r="C5619" s="17">
        <v>33756</v>
      </c>
      <c r="L5619" s="17"/>
    </row>
    <row r="5620" spans="1:12" x14ac:dyDescent="0.25">
      <c r="A5620" s="16" t="s">
        <v>234</v>
      </c>
      <c r="B5620" s="16">
        <v>58</v>
      </c>
      <c r="C5620" s="17">
        <v>33756</v>
      </c>
      <c r="L5620" s="17"/>
    </row>
    <row r="5621" spans="1:12" x14ac:dyDescent="0.25">
      <c r="A5621" s="16" t="s">
        <v>234</v>
      </c>
      <c r="B5621" s="16">
        <v>72</v>
      </c>
      <c r="C5621" s="17">
        <v>33755</v>
      </c>
      <c r="L5621" s="17"/>
    </row>
    <row r="5622" spans="1:12" x14ac:dyDescent="0.25">
      <c r="A5622" s="16" t="s">
        <v>234</v>
      </c>
      <c r="B5622" s="16">
        <v>95</v>
      </c>
      <c r="C5622" s="17">
        <v>33742</v>
      </c>
      <c r="L5622" s="17"/>
    </row>
    <row r="5623" spans="1:12" x14ac:dyDescent="0.25">
      <c r="A5623" s="16" t="s">
        <v>234</v>
      </c>
      <c r="B5623" s="16">
        <v>32</v>
      </c>
      <c r="C5623" s="17">
        <v>33731</v>
      </c>
      <c r="L5623" s="17"/>
    </row>
    <row r="5624" spans="1:12" x14ac:dyDescent="0.25">
      <c r="A5624" s="16" t="s">
        <v>234</v>
      </c>
      <c r="B5624" s="16">
        <v>70</v>
      </c>
      <c r="C5624" s="17">
        <v>33711</v>
      </c>
      <c r="L5624" s="17"/>
    </row>
    <row r="5625" spans="1:12" x14ac:dyDescent="0.25">
      <c r="A5625" s="16" t="s">
        <v>234</v>
      </c>
      <c r="B5625" s="16">
        <v>109</v>
      </c>
      <c r="C5625" s="17">
        <v>33707</v>
      </c>
      <c r="L5625" s="17"/>
    </row>
    <row r="5626" spans="1:12" x14ac:dyDescent="0.25">
      <c r="A5626" s="16" t="s">
        <v>234</v>
      </c>
      <c r="B5626" s="16">
        <v>96</v>
      </c>
      <c r="C5626" s="17">
        <v>33701</v>
      </c>
      <c r="L5626" s="17"/>
    </row>
    <row r="5627" spans="1:12" x14ac:dyDescent="0.25">
      <c r="A5627" s="16" t="s">
        <v>234</v>
      </c>
      <c r="B5627" s="16">
        <v>54</v>
      </c>
      <c r="C5627" s="17">
        <v>33695</v>
      </c>
      <c r="L5627" s="17"/>
    </row>
    <row r="5628" spans="1:12" x14ac:dyDescent="0.25">
      <c r="A5628" s="16" t="s">
        <v>234</v>
      </c>
      <c r="B5628" s="16">
        <v>86</v>
      </c>
      <c r="C5628" s="17">
        <v>33695</v>
      </c>
      <c r="L5628" s="17"/>
    </row>
    <row r="5629" spans="1:12" x14ac:dyDescent="0.25">
      <c r="A5629" s="16" t="s">
        <v>234</v>
      </c>
      <c r="B5629" s="16">
        <v>98</v>
      </c>
      <c r="C5629" s="17">
        <v>33695</v>
      </c>
      <c r="L5629" s="17"/>
    </row>
    <row r="5630" spans="1:12" x14ac:dyDescent="0.25">
      <c r="A5630" s="16" t="s">
        <v>234</v>
      </c>
      <c r="B5630" s="16">
        <v>67</v>
      </c>
      <c r="C5630" s="17">
        <v>33695</v>
      </c>
      <c r="L5630" s="17"/>
    </row>
    <row r="5631" spans="1:12" x14ac:dyDescent="0.25">
      <c r="A5631" s="16" t="s">
        <v>234</v>
      </c>
      <c r="B5631" s="16">
        <v>60</v>
      </c>
      <c r="C5631" s="17">
        <v>33695</v>
      </c>
      <c r="L5631" s="17"/>
    </row>
    <row r="5632" spans="1:12" x14ac:dyDescent="0.25">
      <c r="A5632" s="16" t="s">
        <v>234</v>
      </c>
      <c r="B5632" s="16">
        <v>62</v>
      </c>
      <c r="C5632" s="17">
        <v>33695</v>
      </c>
      <c r="L5632" s="17"/>
    </row>
    <row r="5633" spans="1:12" x14ac:dyDescent="0.25">
      <c r="A5633" s="16" t="s">
        <v>234</v>
      </c>
      <c r="B5633" s="16">
        <v>120</v>
      </c>
      <c r="C5633" s="17">
        <v>33664</v>
      </c>
      <c r="L5633" s="17"/>
    </row>
    <row r="5634" spans="1:12" x14ac:dyDescent="0.25">
      <c r="A5634" s="16" t="s">
        <v>234</v>
      </c>
      <c r="B5634" s="16">
        <v>46</v>
      </c>
      <c r="C5634" s="17">
        <v>33664</v>
      </c>
      <c r="L5634" s="17"/>
    </row>
    <row r="5635" spans="1:12" x14ac:dyDescent="0.25">
      <c r="A5635" s="16" t="s">
        <v>234</v>
      </c>
      <c r="B5635" s="16">
        <v>100</v>
      </c>
      <c r="C5635" s="17">
        <v>33663</v>
      </c>
      <c r="L5635" s="17"/>
    </row>
    <row r="5636" spans="1:12" x14ac:dyDescent="0.25">
      <c r="A5636" s="16" t="s">
        <v>234</v>
      </c>
      <c r="B5636" s="16">
        <v>34</v>
      </c>
      <c r="C5636" s="17">
        <v>33646</v>
      </c>
      <c r="L5636" s="17"/>
    </row>
    <row r="5637" spans="1:12" x14ac:dyDescent="0.25">
      <c r="A5637" s="16" t="s">
        <v>234</v>
      </c>
      <c r="B5637" s="16">
        <v>110</v>
      </c>
      <c r="C5637" s="17">
        <v>33644</v>
      </c>
      <c r="L5637" s="17"/>
    </row>
    <row r="5638" spans="1:12" x14ac:dyDescent="0.25">
      <c r="A5638" s="16" t="s">
        <v>234</v>
      </c>
      <c r="B5638" s="16">
        <v>70</v>
      </c>
      <c r="C5638" s="17">
        <v>33635</v>
      </c>
      <c r="L5638" s="17"/>
    </row>
    <row r="5639" spans="1:12" x14ac:dyDescent="0.25">
      <c r="A5639" s="16" t="s">
        <v>234</v>
      </c>
      <c r="B5639" s="16">
        <v>104</v>
      </c>
      <c r="C5639" s="17">
        <v>33635</v>
      </c>
      <c r="L5639" s="17"/>
    </row>
    <row r="5640" spans="1:12" x14ac:dyDescent="0.25">
      <c r="A5640" s="16" t="s">
        <v>234</v>
      </c>
      <c r="B5640" s="16">
        <v>62</v>
      </c>
      <c r="C5640" s="17">
        <v>33635</v>
      </c>
      <c r="L5640" s="17"/>
    </row>
    <row r="5641" spans="1:12" x14ac:dyDescent="0.25">
      <c r="A5641" s="16" t="s">
        <v>234</v>
      </c>
      <c r="B5641" s="16">
        <v>26</v>
      </c>
      <c r="C5641" s="17">
        <v>33632</v>
      </c>
      <c r="L5641" s="17"/>
    </row>
    <row r="5642" spans="1:12" x14ac:dyDescent="0.25">
      <c r="A5642" s="16" t="s">
        <v>234</v>
      </c>
      <c r="B5642" s="16">
        <v>71</v>
      </c>
      <c r="C5642" s="17">
        <v>33604</v>
      </c>
      <c r="L5642" s="17"/>
    </row>
    <row r="5643" spans="1:12" x14ac:dyDescent="0.25">
      <c r="A5643" s="16" t="s">
        <v>234</v>
      </c>
      <c r="B5643" s="16">
        <v>56</v>
      </c>
      <c r="C5643" s="17">
        <v>33604</v>
      </c>
      <c r="L5643" s="17"/>
    </row>
    <row r="5644" spans="1:12" x14ac:dyDescent="0.25">
      <c r="A5644" s="16" t="s">
        <v>234</v>
      </c>
      <c r="B5644" s="16">
        <v>104</v>
      </c>
      <c r="C5644" s="17">
        <v>33604</v>
      </c>
      <c r="L5644" s="17"/>
    </row>
    <row r="5645" spans="1:12" x14ac:dyDescent="0.25">
      <c r="A5645" s="16" t="s">
        <v>234</v>
      </c>
      <c r="B5645" s="16">
        <v>52</v>
      </c>
      <c r="C5645" s="17">
        <v>33588</v>
      </c>
      <c r="L5645" s="17"/>
    </row>
    <row r="5646" spans="1:12" x14ac:dyDescent="0.25">
      <c r="A5646" s="16" t="s">
        <v>234</v>
      </c>
      <c r="B5646" s="16">
        <v>65</v>
      </c>
      <c r="C5646" s="17">
        <v>33581</v>
      </c>
      <c r="L5646" s="17"/>
    </row>
    <row r="5647" spans="1:12" x14ac:dyDescent="0.25">
      <c r="A5647" s="16" t="s">
        <v>234</v>
      </c>
      <c r="B5647" s="16">
        <v>90</v>
      </c>
      <c r="C5647" s="17">
        <v>33573</v>
      </c>
      <c r="L5647" s="17"/>
    </row>
    <row r="5648" spans="1:12" x14ac:dyDescent="0.25">
      <c r="A5648" s="16" t="s">
        <v>234</v>
      </c>
      <c r="B5648" s="16">
        <v>59</v>
      </c>
      <c r="C5648" s="17">
        <v>33573</v>
      </c>
      <c r="L5648" s="17"/>
    </row>
    <row r="5649" spans="1:12" x14ac:dyDescent="0.25">
      <c r="A5649" s="16" t="s">
        <v>234</v>
      </c>
      <c r="B5649" s="16">
        <v>86</v>
      </c>
      <c r="C5649" s="17">
        <v>33573</v>
      </c>
      <c r="L5649" s="17"/>
    </row>
    <row r="5650" spans="1:12" x14ac:dyDescent="0.25">
      <c r="A5650" s="16" t="s">
        <v>234</v>
      </c>
      <c r="B5650" s="16">
        <v>110</v>
      </c>
      <c r="C5650" s="17">
        <v>33573</v>
      </c>
      <c r="L5650" s="17"/>
    </row>
    <row r="5651" spans="1:12" x14ac:dyDescent="0.25">
      <c r="A5651" s="16" t="s">
        <v>234</v>
      </c>
      <c r="B5651" s="16">
        <v>90</v>
      </c>
      <c r="C5651" s="17">
        <v>33573</v>
      </c>
      <c r="L5651" s="17"/>
    </row>
    <row r="5652" spans="1:12" x14ac:dyDescent="0.25">
      <c r="A5652" s="16" t="s">
        <v>234</v>
      </c>
      <c r="B5652" s="16">
        <v>63</v>
      </c>
      <c r="C5652" s="17">
        <v>33573</v>
      </c>
      <c r="L5652" s="17"/>
    </row>
    <row r="5653" spans="1:12" x14ac:dyDescent="0.25">
      <c r="A5653" s="16" t="s">
        <v>234</v>
      </c>
      <c r="B5653" s="16">
        <v>165</v>
      </c>
      <c r="C5653" s="17">
        <v>33543</v>
      </c>
      <c r="L5653" s="17"/>
    </row>
    <row r="5654" spans="1:12" x14ac:dyDescent="0.25">
      <c r="A5654" s="16" t="s">
        <v>234</v>
      </c>
      <c r="B5654" s="16">
        <v>186</v>
      </c>
      <c r="C5654" s="17">
        <v>33543</v>
      </c>
      <c r="L5654" s="17"/>
    </row>
    <row r="5655" spans="1:12" x14ac:dyDescent="0.25">
      <c r="A5655" s="16" t="s">
        <v>234</v>
      </c>
      <c r="B5655" s="16">
        <v>92</v>
      </c>
      <c r="C5655" s="17">
        <v>33541</v>
      </c>
      <c r="L5655" s="17"/>
    </row>
    <row r="5656" spans="1:12" x14ac:dyDescent="0.25">
      <c r="A5656" s="16" t="s">
        <v>234</v>
      </c>
      <c r="B5656" s="16">
        <v>110</v>
      </c>
      <c r="C5656" s="17">
        <v>33512</v>
      </c>
      <c r="L5656" s="17"/>
    </row>
    <row r="5657" spans="1:12" x14ac:dyDescent="0.25">
      <c r="A5657" s="16" t="s">
        <v>234</v>
      </c>
      <c r="B5657" s="16">
        <v>107</v>
      </c>
      <c r="C5657" s="17">
        <v>33512</v>
      </c>
      <c r="L5657" s="17"/>
    </row>
    <row r="5658" spans="1:12" x14ac:dyDescent="0.25">
      <c r="A5658" s="16" t="s">
        <v>234</v>
      </c>
      <c r="B5658" s="16">
        <v>110</v>
      </c>
      <c r="C5658" s="17">
        <v>33511</v>
      </c>
      <c r="L5658" s="17"/>
    </row>
    <row r="5659" spans="1:12" x14ac:dyDescent="0.25">
      <c r="A5659" s="16" t="s">
        <v>234</v>
      </c>
      <c r="B5659" s="16">
        <v>110</v>
      </c>
      <c r="C5659" s="17">
        <v>33482</v>
      </c>
      <c r="L5659" s="17"/>
    </row>
    <row r="5660" spans="1:12" x14ac:dyDescent="0.25">
      <c r="A5660" s="16" t="s">
        <v>234</v>
      </c>
      <c r="B5660" s="16">
        <v>128</v>
      </c>
      <c r="C5660" s="17">
        <v>33482</v>
      </c>
      <c r="L5660" s="17"/>
    </row>
    <row r="5661" spans="1:12" x14ac:dyDescent="0.25">
      <c r="A5661" s="16" t="s">
        <v>234</v>
      </c>
      <c r="B5661" s="16">
        <v>128</v>
      </c>
      <c r="C5661" s="17">
        <v>33482</v>
      </c>
      <c r="L5661" s="17"/>
    </row>
    <row r="5662" spans="1:12" x14ac:dyDescent="0.25">
      <c r="A5662" s="16" t="s">
        <v>234</v>
      </c>
      <c r="B5662" s="16">
        <v>48</v>
      </c>
      <c r="C5662" s="17">
        <v>33469</v>
      </c>
      <c r="L5662" s="17"/>
    </row>
    <row r="5663" spans="1:12" x14ac:dyDescent="0.25">
      <c r="A5663" s="16" t="s">
        <v>234</v>
      </c>
      <c r="B5663" s="16">
        <v>97</v>
      </c>
      <c r="C5663" s="17">
        <v>33466</v>
      </c>
      <c r="L5663" s="17"/>
    </row>
    <row r="5664" spans="1:12" x14ac:dyDescent="0.25">
      <c r="A5664" s="16" t="s">
        <v>234</v>
      </c>
      <c r="B5664" s="16">
        <v>106</v>
      </c>
      <c r="C5664" s="17">
        <v>33465</v>
      </c>
      <c r="L5664" s="17"/>
    </row>
    <row r="5665" spans="1:12" x14ac:dyDescent="0.25">
      <c r="A5665" s="16" t="s">
        <v>234</v>
      </c>
      <c r="B5665" s="16">
        <v>114</v>
      </c>
      <c r="C5665" s="17">
        <v>33463</v>
      </c>
      <c r="L5665" s="17"/>
    </row>
    <row r="5666" spans="1:12" x14ac:dyDescent="0.25">
      <c r="A5666" s="16" t="s">
        <v>234</v>
      </c>
      <c r="B5666" s="16">
        <v>112</v>
      </c>
      <c r="C5666" s="17">
        <v>33456</v>
      </c>
      <c r="L5666" s="17"/>
    </row>
    <row r="5667" spans="1:12" x14ac:dyDescent="0.25">
      <c r="A5667" s="16" t="s">
        <v>234</v>
      </c>
      <c r="B5667" s="16">
        <v>59</v>
      </c>
      <c r="C5667" s="17">
        <v>33451</v>
      </c>
      <c r="L5667" s="17"/>
    </row>
    <row r="5668" spans="1:12" x14ac:dyDescent="0.25">
      <c r="A5668" s="16" t="s">
        <v>234</v>
      </c>
      <c r="B5668" s="16">
        <v>87</v>
      </c>
      <c r="C5668" s="17">
        <v>33445</v>
      </c>
      <c r="L5668" s="17"/>
    </row>
    <row r="5669" spans="1:12" x14ac:dyDescent="0.25">
      <c r="A5669" s="16" t="s">
        <v>234</v>
      </c>
      <c r="B5669" s="16">
        <v>60</v>
      </c>
      <c r="C5669" s="17">
        <v>33440</v>
      </c>
      <c r="L5669" s="17"/>
    </row>
    <row r="5670" spans="1:12" x14ac:dyDescent="0.25">
      <c r="A5670" s="16" t="s">
        <v>234</v>
      </c>
      <c r="B5670" s="16">
        <v>85</v>
      </c>
      <c r="C5670" s="17">
        <v>33433</v>
      </c>
      <c r="L5670" s="17"/>
    </row>
    <row r="5671" spans="1:12" x14ac:dyDescent="0.25">
      <c r="A5671" s="16" t="s">
        <v>234</v>
      </c>
      <c r="B5671" s="16">
        <v>18</v>
      </c>
      <c r="C5671" s="17">
        <v>33430</v>
      </c>
      <c r="L5671" s="17"/>
    </row>
    <row r="5672" spans="1:12" x14ac:dyDescent="0.25">
      <c r="A5672" s="16" t="s">
        <v>234</v>
      </c>
      <c r="B5672" s="16">
        <v>63</v>
      </c>
      <c r="C5672" s="17">
        <v>33428</v>
      </c>
      <c r="L5672" s="17"/>
    </row>
    <row r="5673" spans="1:12" x14ac:dyDescent="0.25">
      <c r="A5673" s="16" t="s">
        <v>234</v>
      </c>
      <c r="B5673" s="16">
        <v>91</v>
      </c>
      <c r="C5673" s="17">
        <v>33421</v>
      </c>
      <c r="L5673" s="17"/>
    </row>
    <row r="5674" spans="1:12" x14ac:dyDescent="0.25">
      <c r="A5674" s="16" t="s">
        <v>234</v>
      </c>
      <c r="B5674" s="16">
        <v>98</v>
      </c>
      <c r="C5674" s="17">
        <v>33420</v>
      </c>
      <c r="L5674" s="17"/>
    </row>
    <row r="5675" spans="1:12" x14ac:dyDescent="0.25">
      <c r="A5675" s="16" t="s">
        <v>234</v>
      </c>
      <c r="B5675" s="16">
        <v>84</v>
      </c>
      <c r="C5675" s="17">
        <v>33408</v>
      </c>
      <c r="L5675" s="17"/>
    </row>
    <row r="5676" spans="1:12" x14ac:dyDescent="0.25">
      <c r="A5676" s="16" t="s">
        <v>234</v>
      </c>
      <c r="B5676" s="16">
        <v>98</v>
      </c>
      <c r="C5676" s="17">
        <v>33407</v>
      </c>
      <c r="L5676" s="17"/>
    </row>
    <row r="5677" spans="1:12" x14ac:dyDescent="0.25">
      <c r="A5677" s="16" t="s">
        <v>234</v>
      </c>
      <c r="B5677" s="16">
        <v>48</v>
      </c>
      <c r="C5677" s="17">
        <v>33406</v>
      </c>
      <c r="L5677" s="17"/>
    </row>
    <row r="5678" spans="1:12" x14ac:dyDescent="0.25">
      <c r="A5678" s="16" t="s">
        <v>234</v>
      </c>
      <c r="B5678" s="16">
        <v>99</v>
      </c>
      <c r="C5678" s="17">
        <v>33403</v>
      </c>
      <c r="L5678" s="17"/>
    </row>
    <row r="5679" spans="1:12" x14ac:dyDescent="0.25">
      <c r="A5679" s="16" t="s">
        <v>234</v>
      </c>
      <c r="B5679" s="16">
        <v>81</v>
      </c>
      <c r="C5679" s="17">
        <v>33401</v>
      </c>
      <c r="L5679" s="17"/>
    </row>
    <row r="5680" spans="1:12" x14ac:dyDescent="0.25">
      <c r="A5680" s="16" t="s">
        <v>234</v>
      </c>
      <c r="B5680" s="16">
        <v>103</v>
      </c>
      <c r="C5680" s="17">
        <v>33400</v>
      </c>
      <c r="L5680" s="17"/>
    </row>
    <row r="5681" spans="1:12" x14ac:dyDescent="0.25">
      <c r="A5681" s="16" t="s">
        <v>234</v>
      </c>
      <c r="B5681" s="16">
        <v>118</v>
      </c>
      <c r="C5681" s="17">
        <v>33390</v>
      </c>
      <c r="L5681" s="17"/>
    </row>
    <row r="5682" spans="1:12" x14ac:dyDescent="0.25">
      <c r="A5682" s="16" t="s">
        <v>234</v>
      </c>
      <c r="B5682" s="16">
        <v>65</v>
      </c>
      <c r="C5682" s="17">
        <v>33387</v>
      </c>
      <c r="L5682" s="17"/>
    </row>
    <row r="5683" spans="1:12" x14ac:dyDescent="0.25">
      <c r="A5683" s="16" t="s">
        <v>234</v>
      </c>
      <c r="B5683" s="16">
        <v>90</v>
      </c>
      <c r="C5683" s="17">
        <v>33378</v>
      </c>
      <c r="L5683" s="17"/>
    </row>
    <row r="5684" spans="1:12" x14ac:dyDescent="0.25">
      <c r="A5684" s="16" t="s">
        <v>234</v>
      </c>
      <c r="B5684" s="16">
        <v>94</v>
      </c>
      <c r="C5684" s="17">
        <v>33374</v>
      </c>
      <c r="L5684" s="17"/>
    </row>
    <row r="5685" spans="1:12" x14ac:dyDescent="0.25">
      <c r="A5685" s="16" t="s">
        <v>234</v>
      </c>
      <c r="B5685" s="16">
        <v>101</v>
      </c>
      <c r="C5685" s="17">
        <v>33372</v>
      </c>
      <c r="L5685" s="17"/>
    </row>
    <row r="5686" spans="1:12" x14ac:dyDescent="0.25">
      <c r="A5686" s="16" t="s">
        <v>234</v>
      </c>
      <c r="B5686" s="16">
        <v>35</v>
      </c>
      <c r="C5686" s="17">
        <v>33360</v>
      </c>
      <c r="L5686" s="17"/>
    </row>
    <row r="5687" spans="1:12" x14ac:dyDescent="0.25">
      <c r="A5687" s="16" t="s">
        <v>234</v>
      </c>
      <c r="B5687" s="16">
        <v>100</v>
      </c>
      <c r="C5687" s="17">
        <v>33359</v>
      </c>
      <c r="L5687" s="17"/>
    </row>
    <row r="5688" spans="1:12" x14ac:dyDescent="0.25">
      <c r="A5688" s="16" t="s">
        <v>234</v>
      </c>
      <c r="B5688" s="16">
        <v>60</v>
      </c>
      <c r="C5688" s="17">
        <v>33358</v>
      </c>
      <c r="L5688" s="17"/>
    </row>
    <row r="5689" spans="1:12" x14ac:dyDescent="0.25">
      <c r="A5689" s="16" t="s">
        <v>234</v>
      </c>
      <c r="B5689" s="16">
        <v>40</v>
      </c>
      <c r="C5689" s="17">
        <v>33358</v>
      </c>
      <c r="L5689" s="17"/>
    </row>
    <row r="5690" spans="1:12" x14ac:dyDescent="0.25">
      <c r="A5690" s="16" t="s">
        <v>234</v>
      </c>
      <c r="B5690" s="16">
        <v>92</v>
      </c>
      <c r="C5690" s="17">
        <v>33353</v>
      </c>
      <c r="L5690" s="17"/>
    </row>
    <row r="5691" spans="1:12" x14ac:dyDescent="0.25">
      <c r="A5691" s="16" t="s">
        <v>234</v>
      </c>
      <c r="B5691" s="16">
        <v>95</v>
      </c>
      <c r="C5691" s="17">
        <v>33350</v>
      </c>
      <c r="L5691" s="17"/>
    </row>
    <row r="5692" spans="1:12" x14ac:dyDescent="0.25">
      <c r="A5692" s="16" t="s">
        <v>234</v>
      </c>
      <c r="B5692" s="16">
        <v>120</v>
      </c>
      <c r="C5692" s="17">
        <v>33337</v>
      </c>
      <c r="L5692" s="17"/>
    </row>
    <row r="5693" spans="1:12" x14ac:dyDescent="0.25">
      <c r="A5693" s="16" t="s">
        <v>234</v>
      </c>
      <c r="B5693" s="16">
        <v>96</v>
      </c>
      <c r="C5693" s="17">
        <v>33337</v>
      </c>
      <c r="L5693" s="17"/>
    </row>
    <row r="5694" spans="1:12" x14ac:dyDescent="0.25">
      <c r="A5694" s="16" t="s">
        <v>234</v>
      </c>
      <c r="B5694" s="16">
        <v>99</v>
      </c>
      <c r="C5694" s="17">
        <v>33327</v>
      </c>
      <c r="L5694" s="17"/>
    </row>
    <row r="5695" spans="1:12" x14ac:dyDescent="0.25">
      <c r="A5695" s="16" t="s">
        <v>234</v>
      </c>
      <c r="B5695" s="16">
        <v>130</v>
      </c>
      <c r="C5695" s="17">
        <v>33311</v>
      </c>
      <c r="L5695" s="17"/>
    </row>
    <row r="5696" spans="1:12" x14ac:dyDescent="0.25">
      <c r="A5696" s="16" t="s">
        <v>234</v>
      </c>
      <c r="B5696" s="16">
        <v>85</v>
      </c>
      <c r="C5696" s="17">
        <v>33309</v>
      </c>
      <c r="L5696" s="17"/>
    </row>
    <row r="5697" spans="1:12" x14ac:dyDescent="0.25">
      <c r="A5697" s="16" t="s">
        <v>234</v>
      </c>
      <c r="B5697" s="16">
        <v>50</v>
      </c>
      <c r="C5697" s="17">
        <v>33309</v>
      </c>
      <c r="L5697" s="17"/>
    </row>
    <row r="5698" spans="1:12" x14ac:dyDescent="0.25">
      <c r="A5698" s="16" t="s">
        <v>234</v>
      </c>
      <c r="B5698" s="16">
        <v>51</v>
      </c>
      <c r="C5698" s="17">
        <v>33309</v>
      </c>
      <c r="L5698" s="17"/>
    </row>
    <row r="5699" spans="1:12" x14ac:dyDescent="0.25">
      <c r="A5699" s="16" t="s">
        <v>234</v>
      </c>
      <c r="B5699" s="16">
        <v>104</v>
      </c>
      <c r="C5699" s="17">
        <v>33308</v>
      </c>
      <c r="L5699" s="17"/>
    </row>
    <row r="5700" spans="1:12" x14ac:dyDescent="0.25">
      <c r="A5700" s="16" t="s">
        <v>234</v>
      </c>
      <c r="B5700" s="16">
        <v>126</v>
      </c>
      <c r="C5700" s="17">
        <v>33305</v>
      </c>
      <c r="L5700" s="17"/>
    </row>
    <row r="5701" spans="1:12" x14ac:dyDescent="0.25">
      <c r="A5701" s="16" t="s">
        <v>234</v>
      </c>
      <c r="B5701" s="16">
        <v>176</v>
      </c>
      <c r="C5701" s="17">
        <v>33298</v>
      </c>
      <c r="L5701" s="17"/>
    </row>
    <row r="5702" spans="1:12" x14ac:dyDescent="0.25">
      <c r="A5702" s="16" t="s">
        <v>234</v>
      </c>
      <c r="B5702" s="16">
        <v>120</v>
      </c>
      <c r="C5702" s="17">
        <v>33290</v>
      </c>
      <c r="L5702" s="17"/>
    </row>
    <row r="5703" spans="1:12" x14ac:dyDescent="0.25">
      <c r="A5703" s="16" t="s">
        <v>234</v>
      </c>
      <c r="B5703" s="16">
        <v>128</v>
      </c>
      <c r="C5703" s="17">
        <v>33289</v>
      </c>
      <c r="L5703" s="17"/>
    </row>
    <row r="5704" spans="1:12" x14ac:dyDescent="0.25">
      <c r="A5704" s="16" t="s">
        <v>234</v>
      </c>
      <c r="B5704" s="16">
        <v>115</v>
      </c>
      <c r="C5704" s="17">
        <v>33283</v>
      </c>
      <c r="L5704" s="17"/>
    </row>
    <row r="5705" spans="1:12" x14ac:dyDescent="0.25">
      <c r="A5705" s="16" t="s">
        <v>234</v>
      </c>
      <c r="B5705" s="16">
        <v>84</v>
      </c>
      <c r="C5705" s="17">
        <v>33280</v>
      </c>
      <c r="L5705" s="17"/>
    </row>
    <row r="5706" spans="1:12" x14ac:dyDescent="0.25">
      <c r="A5706" s="16" t="s">
        <v>234</v>
      </c>
      <c r="B5706" s="16">
        <v>94</v>
      </c>
      <c r="C5706" s="17">
        <v>33262</v>
      </c>
      <c r="L5706" s="17"/>
    </row>
    <row r="5707" spans="1:12" x14ac:dyDescent="0.25">
      <c r="A5707" s="16" t="s">
        <v>234</v>
      </c>
      <c r="B5707" s="16">
        <v>145</v>
      </c>
      <c r="C5707" s="17">
        <v>33261</v>
      </c>
      <c r="L5707" s="17"/>
    </row>
    <row r="5708" spans="1:12" x14ac:dyDescent="0.25">
      <c r="A5708" s="16" t="s">
        <v>234</v>
      </c>
      <c r="B5708" s="16">
        <v>95</v>
      </c>
      <c r="C5708" s="17">
        <v>33260</v>
      </c>
      <c r="L5708" s="17"/>
    </row>
    <row r="5709" spans="1:12" x14ac:dyDescent="0.25">
      <c r="A5709" s="16" t="s">
        <v>234</v>
      </c>
      <c r="B5709" s="16">
        <v>104</v>
      </c>
      <c r="C5709" s="17">
        <v>33253</v>
      </c>
      <c r="L5709" s="17"/>
    </row>
    <row r="5710" spans="1:12" x14ac:dyDescent="0.25">
      <c r="A5710" s="16" t="s">
        <v>234</v>
      </c>
      <c r="B5710" s="16">
        <v>94</v>
      </c>
      <c r="C5710" s="17">
        <v>33246</v>
      </c>
      <c r="L5710" s="17"/>
    </row>
    <row r="5711" spans="1:12" x14ac:dyDescent="0.25">
      <c r="A5711" s="16" t="s">
        <v>234</v>
      </c>
      <c r="B5711" s="16">
        <v>66</v>
      </c>
      <c r="C5711" s="17">
        <v>33245</v>
      </c>
      <c r="L5711" s="17"/>
    </row>
    <row r="5712" spans="1:12" x14ac:dyDescent="0.25">
      <c r="A5712" s="16" t="s">
        <v>234</v>
      </c>
      <c r="B5712" s="16">
        <v>144</v>
      </c>
      <c r="C5712" s="17">
        <v>33241</v>
      </c>
      <c r="L5712" s="17"/>
    </row>
    <row r="5713" spans="1:12" x14ac:dyDescent="0.25">
      <c r="A5713" s="16" t="s">
        <v>234</v>
      </c>
      <c r="B5713" s="16">
        <v>95</v>
      </c>
      <c r="C5713" s="17">
        <v>33241</v>
      </c>
      <c r="L5713" s="17"/>
    </row>
    <row r="5714" spans="1:12" x14ac:dyDescent="0.25">
      <c r="A5714" s="16" t="s">
        <v>234</v>
      </c>
      <c r="B5714" s="16">
        <v>118</v>
      </c>
      <c r="C5714" s="17">
        <v>33234</v>
      </c>
      <c r="L5714" s="17"/>
    </row>
    <row r="5715" spans="1:12" x14ac:dyDescent="0.25">
      <c r="A5715" s="16" t="s">
        <v>234</v>
      </c>
      <c r="B5715" s="16">
        <v>144</v>
      </c>
      <c r="C5715" s="17">
        <v>33234</v>
      </c>
      <c r="L5715" s="17"/>
    </row>
    <row r="5716" spans="1:12" x14ac:dyDescent="0.25">
      <c r="A5716" s="16" t="s">
        <v>234</v>
      </c>
      <c r="B5716" s="16">
        <v>106</v>
      </c>
      <c r="C5716" s="17">
        <v>33220</v>
      </c>
      <c r="L5716" s="17"/>
    </row>
    <row r="5717" spans="1:12" x14ac:dyDescent="0.25">
      <c r="A5717" s="16" t="s">
        <v>234</v>
      </c>
      <c r="B5717" s="16">
        <v>18</v>
      </c>
      <c r="C5717" s="17">
        <v>33220</v>
      </c>
      <c r="L5717" s="17"/>
    </row>
    <row r="5718" spans="1:12" x14ac:dyDescent="0.25">
      <c r="A5718" s="16" t="s">
        <v>234</v>
      </c>
      <c r="B5718" s="16">
        <v>108</v>
      </c>
      <c r="C5718" s="17">
        <v>33214</v>
      </c>
      <c r="L5718" s="17"/>
    </row>
    <row r="5719" spans="1:12" x14ac:dyDescent="0.25">
      <c r="A5719" s="16" t="s">
        <v>234</v>
      </c>
      <c r="B5719" s="16">
        <v>142</v>
      </c>
      <c r="C5719" s="17">
        <v>33214</v>
      </c>
      <c r="L5719" s="17"/>
    </row>
    <row r="5720" spans="1:12" x14ac:dyDescent="0.25">
      <c r="A5720" s="16" t="s">
        <v>234</v>
      </c>
      <c r="B5720" s="16">
        <v>73</v>
      </c>
      <c r="C5720" s="17">
        <v>33193</v>
      </c>
      <c r="L5720" s="17"/>
    </row>
    <row r="5721" spans="1:12" x14ac:dyDescent="0.25">
      <c r="A5721" s="16" t="s">
        <v>234</v>
      </c>
      <c r="B5721" s="16">
        <v>123</v>
      </c>
      <c r="C5721" s="17">
        <v>33192</v>
      </c>
      <c r="L5721" s="17"/>
    </row>
    <row r="5722" spans="1:12" x14ac:dyDescent="0.25">
      <c r="A5722" s="16" t="s">
        <v>234</v>
      </c>
      <c r="B5722" s="16">
        <v>60</v>
      </c>
      <c r="C5722" s="17">
        <v>33184</v>
      </c>
      <c r="L5722" s="17"/>
    </row>
    <row r="5723" spans="1:12" x14ac:dyDescent="0.25">
      <c r="A5723" s="16" t="s">
        <v>234</v>
      </c>
      <c r="B5723" s="16">
        <v>71</v>
      </c>
      <c r="C5723" s="17">
        <v>33178</v>
      </c>
      <c r="L5723" s="17"/>
    </row>
    <row r="5724" spans="1:12" x14ac:dyDescent="0.25">
      <c r="A5724" s="16" t="s">
        <v>234</v>
      </c>
      <c r="B5724" s="16">
        <v>120</v>
      </c>
      <c r="C5724" s="17">
        <v>33163</v>
      </c>
      <c r="L5724" s="17"/>
    </row>
    <row r="5725" spans="1:12" x14ac:dyDescent="0.25">
      <c r="A5725" s="16" t="s">
        <v>234</v>
      </c>
      <c r="B5725" s="16">
        <v>100</v>
      </c>
      <c r="C5725" s="17">
        <v>33157</v>
      </c>
      <c r="L5725" s="17"/>
    </row>
    <row r="5726" spans="1:12" x14ac:dyDescent="0.25">
      <c r="A5726" s="16" t="s">
        <v>234</v>
      </c>
      <c r="B5726" s="16">
        <v>60</v>
      </c>
      <c r="C5726" s="17">
        <v>33120</v>
      </c>
      <c r="L5726" s="17"/>
    </row>
    <row r="5727" spans="1:12" x14ac:dyDescent="0.25">
      <c r="A5727" s="16" t="s">
        <v>234</v>
      </c>
      <c r="B5727" s="16">
        <v>43</v>
      </c>
      <c r="C5727" s="17">
        <v>33116</v>
      </c>
      <c r="L5727" s="17"/>
    </row>
    <row r="5728" spans="1:12" x14ac:dyDescent="0.25">
      <c r="A5728" s="16" t="s">
        <v>234</v>
      </c>
      <c r="B5728" s="16">
        <v>79</v>
      </c>
      <c r="C5728" s="17">
        <v>33072</v>
      </c>
      <c r="L5728" s="17"/>
    </row>
    <row r="5729" spans="1:12" x14ac:dyDescent="0.25">
      <c r="A5729" s="16" t="s">
        <v>234</v>
      </c>
      <c r="B5729" s="16">
        <v>95</v>
      </c>
      <c r="C5729" s="17">
        <v>33059</v>
      </c>
      <c r="L5729" s="17"/>
    </row>
    <row r="5730" spans="1:12" x14ac:dyDescent="0.25">
      <c r="A5730" s="16" t="s">
        <v>234</v>
      </c>
      <c r="B5730" s="16">
        <v>130</v>
      </c>
      <c r="C5730" s="17">
        <v>32981</v>
      </c>
      <c r="L5730" s="17"/>
    </row>
    <row r="5731" spans="1:12" x14ac:dyDescent="0.25">
      <c r="A5731" s="16" t="s">
        <v>234</v>
      </c>
      <c r="B5731" s="16">
        <v>78</v>
      </c>
      <c r="C5731" s="17">
        <v>32909</v>
      </c>
      <c r="L5731" s="17"/>
    </row>
    <row r="5732" spans="1:12" x14ac:dyDescent="0.25">
      <c r="A5732" s="16" t="s">
        <v>234</v>
      </c>
      <c r="B5732" s="16">
        <v>34</v>
      </c>
      <c r="C5732" s="17">
        <v>32787</v>
      </c>
      <c r="L5732" s="17"/>
    </row>
    <row r="5733" spans="1:12" x14ac:dyDescent="0.25">
      <c r="A5733" s="16" t="s">
        <v>234</v>
      </c>
      <c r="B5733" s="16">
        <v>142</v>
      </c>
      <c r="C5733" s="17">
        <v>32783</v>
      </c>
      <c r="L5733" s="17"/>
    </row>
    <row r="5734" spans="1:12" x14ac:dyDescent="0.25">
      <c r="A5734" s="16" t="s">
        <v>234</v>
      </c>
      <c r="B5734" s="16">
        <v>150</v>
      </c>
      <c r="C5734" s="17">
        <v>32638</v>
      </c>
      <c r="L5734" s="17"/>
    </row>
    <row r="5735" spans="1:12" x14ac:dyDescent="0.25">
      <c r="A5735" s="16" t="s">
        <v>234</v>
      </c>
      <c r="B5735" s="16">
        <v>100</v>
      </c>
      <c r="C5735" s="17">
        <v>32463</v>
      </c>
      <c r="L5735" s="17"/>
    </row>
    <row r="5736" spans="1:12" x14ac:dyDescent="0.25">
      <c r="A5736" s="16" t="s">
        <v>234</v>
      </c>
      <c r="B5736" s="16">
        <v>125</v>
      </c>
      <c r="C5736" s="17">
        <v>32332</v>
      </c>
      <c r="L5736" s="17"/>
    </row>
    <row r="5737" spans="1:12" x14ac:dyDescent="0.25">
      <c r="A5737" s="16" t="s">
        <v>234</v>
      </c>
      <c r="B5737" s="16">
        <v>30</v>
      </c>
      <c r="C5737" s="17">
        <v>32147</v>
      </c>
      <c r="L5737" s="17"/>
    </row>
    <row r="5738" spans="1:12" x14ac:dyDescent="0.25">
      <c r="A5738" s="16" t="s">
        <v>234</v>
      </c>
      <c r="B5738" s="16">
        <v>128</v>
      </c>
      <c r="C5738" s="17">
        <v>32086</v>
      </c>
      <c r="L5738" s="17"/>
    </row>
    <row r="5739" spans="1:12" x14ac:dyDescent="0.25">
      <c r="A5739" s="16" t="s">
        <v>234</v>
      </c>
      <c r="B5739" s="16">
        <v>60</v>
      </c>
      <c r="C5739" s="17">
        <v>31803</v>
      </c>
      <c r="L5739" s="17"/>
    </row>
    <row r="5740" spans="1:12" x14ac:dyDescent="0.25">
      <c r="A5740" s="16" t="s">
        <v>234</v>
      </c>
      <c r="B5740" s="16">
        <v>148</v>
      </c>
      <c r="C5740" s="17">
        <v>31737</v>
      </c>
      <c r="L5740" s="17"/>
    </row>
    <row r="5741" spans="1:12" x14ac:dyDescent="0.25">
      <c r="A5741" s="16" t="s">
        <v>234</v>
      </c>
      <c r="B5741" s="16">
        <v>178</v>
      </c>
      <c r="C5741" s="17">
        <v>31419</v>
      </c>
      <c r="L5741" s="17"/>
    </row>
    <row r="5742" spans="1:12" x14ac:dyDescent="0.25">
      <c r="A5742" s="16" t="s">
        <v>234</v>
      </c>
      <c r="B5742" s="16">
        <v>72</v>
      </c>
      <c r="C5742" s="17">
        <v>31156</v>
      </c>
      <c r="L5742" s="17"/>
    </row>
    <row r="5743" spans="1:12" x14ac:dyDescent="0.25">
      <c r="A5743" s="16" t="s">
        <v>234</v>
      </c>
      <c r="B5743" s="16">
        <v>110</v>
      </c>
      <c r="C5743" s="17">
        <v>31036</v>
      </c>
      <c r="L5743" s="17"/>
    </row>
    <row r="5744" spans="1:12" x14ac:dyDescent="0.25">
      <c r="A5744" s="16" t="s">
        <v>234</v>
      </c>
      <c r="B5744" s="16">
        <v>60</v>
      </c>
      <c r="C5744" s="17">
        <v>30874</v>
      </c>
      <c r="L5744" s="17"/>
    </row>
    <row r="5745" spans="1:12" x14ac:dyDescent="0.25">
      <c r="A5745" s="16" t="s">
        <v>234</v>
      </c>
      <c r="B5745" s="16">
        <v>150</v>
      </c>
      <c r="C5745" s="17">
        <v>30858</v>
      </c>
      <c r="L5745" s="17"/>
    </row>
    <row r="5746" spans="1:12" x14ac:dyDescent="0.25">
      <c r="A5746" s="16" t="s">
        <v>234</v>
      </c>
      <c r="B5746" s="16">
        <v>35</v>
      </c>
      <c r="C5746" s="17">
        <v>30838</v>
      </c>
      <c r="L5746" s="17"/>
    </row>
    <row r="5747" spans="1:12" x14ac:dyDescent="0.25">
      <c r="A5747" s="16" t="s">
        <v>234</v>
      </c>
      <c r="B5747" s="16">
        <v>93</v>
      </c>
      <c r="C5747" s="17">
        <v>30834</v>
      </c>
      <c r="L5747" s="17"/>
    </row>
    <row r="5748" spans="1:12" x14ac:dyDescent="0.25">
      <c r="A5748" s="16" t="s">
        <v>234</v>
      </c>
      <c r="B5748" s="16">
        <v>228</v>
      </c>
      <c r="C5748" s="17">
        <v>30602</v>
      </c>
      <c r="L5748" s="17"/>
    </row>
    <row r="5749" spans="1:12" x14ac:dyDescent="0.25">
      <c r="A5749" s="16" t="s">
        <v>234</v>
      </c>
      <c r="B5749" s="16">
        <v>100</v>
      </c>
      <c r="C5749" s="17">
        <v>30594</v>
      </c>
      <c r="L5749" s="17"/>
    </row>
    <row r="5750" spans="1:12" x14ac:dyDescent="0.25">
      <c r="A5750" s="16" t="s">
        <v>234</v>
      </c>
      <c r="B5750" s="16">
        <v>100</v>
      </c>
      <c r="C5750" s="17">
        <v>30196</v>
      </c>
      <c r="L5750" s="17"/>
    </row>
    <row r="5751" spans="1:12" x14ac:dyDescent="0.25">
      <c r="A5751" s="16" t="s">
        <v>234</v>
      </c>
      <c r="B5751" s="16">
        <v>104</v>
      </c>
      <c r="C5751" s="17">
        <v>30133</v>
      </c>
      <c r="L5751" s="17"/>
    </row>
    <row r="5752" spans="1:12" x14ac:dyDescent="0.25">
      <c r="A5752" s="16" t="s">
        <v>234</v>
      </c>
      <c r="B5752" s="16">
        <v>50</v>
      </c>
      <c r="C5752" s="17">
        <v>29952</v>
      </c>
      <c r="L5752" s="17"/>
    </row>
    <row r="5753" spans="1:12" x14ac:dyDescent="0.25">
      <c r="A5753" s="16" t="s">
        <v>234</v>
      </c>
      <c r="B5753" s="16">
        <v>145</v>
      </c>
      <c r="C5753" s="17">
        <v>29935</v>
      </c>
      <c r="L5753" s="17"/>
    </row>
    <row r="5754" spans="1:12" x14ac:dyDescent="0.25">
      <c r="A5754" s="16" t="s">
        <v>234</v>
      </c>
      <c r="B5754" s="16">
        <v>143</v>
      </c>
      <c r="C5754" s="17">
        <v>29892</v>
      </c>
      <c r="L5754" s="17"/>
    </row>
    <row r="5755" spans="1:12" x14ac:dyDescent="0.25">
      <c r="A5755" s="16" t="s">
        <v>234</v>
      </c>
      <c r="B5755" s="16">
        <v>135</v>
      </c>
      <c r="C5755" s="17">
        <v>29826</v>
      </c>
      <c r="L5755" s="17"/>
    </row>
    <row r="5756" spans="1:12" x14ac:dyDescent="0.25">
      <c r="A5756" s="16" t="s">
        <v>234</v>
      </c>
      <c r="B5756" s="16">
        <v>60</v>
      </c>
      <c r="C5756" s="17">
        <v>29781</v>
      </c>
      <c r="L5756" s="17"/>
    </row>
    <row r="5757" spans="1:12" x14ac:dyDescent="0.25">
      <c r="A5757" s="16" t="s">
        <v>234</v>
      </c>
      <c r="B5757" s="16">
        <v>111</v>
      </c>
      <c r="C5757" s="17">
        <v>29521</v>
      </c>
      <c r="L5757" s="17"/>
    </row>
    <row r="5758" spans="1:12" x14ac:dyDescent="0.25">
      <c r="A5758" s="16" t="s">
        <v>234</v>
      </c>
      <c r="B5758" s="16">
        <v>100</v>
      </c>
      <c r="C5758" s="17">
        <v>29353</v>
      </c>
      <c r="L5758" s="17"/>
    </row>
    <row r="5759" spans="1:12" x14ac:dyDescent="0.25">
      <c r="A5759" s="16" t="s">
        <v>234</v>
      </c>
      <c r="B5759" s="16">
        <v>143</v>
      </c>
      <c r="C5759" s="17">
        <v>29245</v>
      </c>
      <c r="L5759" s="17"/>
    </row>
    <row r="5760" spans="1:12" x14ac:dyDescent="0.25">
      <c r="A5760" s="16" t="s">
        <v>234</v>
      </c>
      <c r="B5760" s="16">
        <v>100</v>
      </c>
      <c r="C5760" s="17">
        <v>29088</v>
      </c>
      <c r="L5760" s="17"/>
    </row>
    <row r="5761" spans="1:12" x14ac:dyDescent="0.25">
      <c r="A5761" s="16" t="s">
        <v>234</v>
      </c>
      <c r="B5761" s="16">
        <v>97</v>
      </c>
      <c r="C5761" s="17">
        <v>28887</v>
      </c>
      <c r="L5761" s="17"/>
    </row>
    <row r="5762" spans="1:12" x14ac:dyDescent="0.25">
      <c r="A5762" s="16" t="s">
        <v>234</v>
      </c>
      <c r="B5762" s="16">
        <v>121</v>
      </c>
      <c r="C5762" s="17">
        <v>28832</v>
      </c>
      <c r="L5762" s="17"/>
    </row>
    <row r="5763" spans="1:12" x14ac:dyDescent="0.25">
      <c r="A5763" s="16" t="s">
        <v>234</v>
      </c>
      <c r="B5763" s="16">
        <v>85</v>
      </c>
      <c r="C5763" s="17">
        <v>28816</v>
      </c>
      <c r="L5763" s="17"/>
    </row>
    <row r="5764" spans="1:12" x14ac:dyDescent="0.25">
      <c r="A5764" s="16" t="s">
        <v>234</v>
      </c>
      <c r="B5764" s="16">
        <v>166</v>
      </c>
      <c r="C5764" s="17">
        <v>28744</v>
      </c>
      <c r="L5764" s="17"/>
    </row>
    <row r="5765" spans="1:12" x14ac:dyDescent="0.25">
      <c r="A5765" s="16" t="s">
        <v>234</v>
      </c>
      <c r="B5765" s="16">
        <v>92</v>
      </c>
      <c r="C5765" s="17">
        <v>28663</v>
      </c>
      <c r="L5765" s="17"/>
    </row>
    <row r="5766" spans="1:12" x14ac:dyDescent="0.25">
      <c r="A5766" s="16" t="s">
        <v>234</v>
      </c>
      <c r="B5766" s="16">
        <v>76</v>
      </c>
      <c r="C5766" s="17">
        <v>28653</v>
      </c>
      <c r="L5766" s="17"/>
    </row>
    <row r="5767" spans="1:12" x14ac:dyDescent="0.25">
      <c r="A5767" s="16" t="s">
        <v>234</v>
      </c>
      <c r="B5767" s="16">
        <v>125</v>
      </c>
      <c r="C5767" s="17">
        <v>28592</v>
      </c>
      <c r="L5767" s="17"/>
    </row>
    <row r="5768" spans="1:12" x14ac:dyDescent="0.25">
      <c r="A5768" s="16" t="s">
        <v>234</v>
      </c>
      <c r="B5768" s="16">
        <v>179</v>
      </c>
      <c r="C5768" s="17">
        <v>28550</v>
      </c>
      <c r="L5768" s="17"/>
    </row>
    <row r="5769" spans="1:12" x14ac:dyDescent="0.25">
      <c r="A5769" s="16" t="s">
        <v>234</v>
      </c>
      <c r="B5769" s="16">
        <v>114</v>
      </c>
      <c r="C5769" s="17">
        <v>28550</v>
      </c>
      <c r="L5769" s="17"/>
    </row>
    <row r="5770" spans="1:12" x14ac:dyDescent="0.25">
      <c r="A5770" s="16" t="s">
        <v>234</v>
      </c>
      <c r="B5770" s="16">
        <v>100</v>
      </c>
      <c r="C5770" s="17">
        <v>28534</v>
      </c>
      <c r="L5770" s="17"/>
    </row>
    <row r="5771" spans="1:12" x14ac:dyDescent="0.25">
      <c r="A5771" s="16" t="s">
        <v>234</v>
      </c>
      <c r="B5771" s="16">
        <v>136</v>
      </c>
      <c r="C5771" s="17">
        <v>28430</v>
      </c>
      <c r="L5771" s="17"/>
    </row>
    <row r="5772" spans="1:12" x14ac:dyDescent="0.25">
      <c r="A5772" s="16" t="s">
        <v>234</v>
      </c>
      <c r="B5772" s="16">
        <v>53</v>
      </c>
      <c r="C5772" s="17">
        <v>28396</v>
      </c>
      <c r="L5772" s="17"/>
    </row>
    <row r="5773" spans="1:12" x14ac:dyDescent="0.25">
      <c r="A5773" s="16" t="s">
        <v>234</v>
      </c>
      <c r="B5773" s="16">
        <v>98</v>
      </c>
      <c r="C5773" s="17">
        <v>28277</v>
      </c>
      <c r="L5773" s="17"/>
    </row>
    <row r="5774" spans="1:12" x14ac:dyDescent="0.25">
      <c r="A5774" s="16" t="s">
        <v>234</v>
      </c>
      <c r="B5774" s="16">
        <v>65</v>
      </c>
      <c r="C5774" s="17">
        <v>28277</v>
      </c>
      <c r="L5774" s="17"/>
    </row>
    <row r="5775" spans="1:12" x14ac:dyDescent="0.25">
      <c r="A5775" s="16" t="s">
        <v>234</v>
      </c>
      <c r="B5775" s="16">
        <v>93</v>
      </c>
      <c r="C5775" s="17">
        <v>27973</v>
      </c>
      <c r="L5775" s="17"/>
    </row>
    <row r="5776" spans="1:12" x14ac:dyDescent="0.25">
      <c r="A5776" s="16" t="s">
        <v>234</v>
      </c>
      <c r="B5776" s="16">
        <v>68</v>
      </c>
      <c r="C5776" s="17">
        <v>27869</v>
      </c>
      <c r="L5776" s="17"/>
    </row>
    <row r="5777" spans="1:12" x14ac:dyDescent="0.25">
      <c r="A5777" s="16" t="s">
        <v>234</v>
      </c>
      <c r="B5777" s="16">
        <v>118</v>
      </c>
      <c r="C5777" s="17">
        <v>27856</v>
      </c>
      <c r="L5777" s="17"/>
    </row>
    <row r="5778" spans="1:12" x14ac:dyDescent="0.25">
      <c r="A5778" s="16" t="s">
        <v>234</v>
      </c>
      <c r="B5778" s="16">
        <v>200</v>
      </c>
      <c r="C5778" s="17">
        <v>27827</v>
      </c>
      <c r="L5778" s="17"/>
    </row>
    <row r="5779" spans="1:12" x14ac:dyDescent="0.25">
      <c r="A5779" s="16" t="s">
        <v>234</v>
      </c>
      <c r="B5779" s="16">
        <v>112</v>
      </c>
      <c r="C5779" s="17">
        <v>27717</v>
      </c>
      <c r="L5779" s="17"/>
    </row>
    <row r="5780" spans="1:12" x14ac:dyDescent="0.25">
      <c r="A5780" s="16" t="s">
        <v>234</v>
      </c>
      <c r="B5780" s="16">
        <v>85</v>
      </c>
      <c r="C5780" s="17">
        <v>27451</v>
      </c>
      <c r="L5780" s="17"/>
    </row>
    <row r="5781" spans="1:12" x14ac:dyDescent="0.25">
      <c r="A5781" s="16" t="s">
        <v>234</v>
      </c>
      <c r="B5781" s="16">
        <v>104</v>
      </c>
      <c r="C5781" s="17">
        <v>27381</v>
      </c>
      <c r="L5781" s="17"/>
    </row>
    <row r="5782" spans="1:12" x14ac:dyDescent="0.25">
      <c r="A5782" s="16" t="s">
        <v>234</v>
      </c>
      <c r="B5782" s="16">
        <v>120</v>
      </c>
      <c r="C5782" s="17">
        <v>27030</v>
      </c>
      <c r="L5782" s="17"/>
    </row>
    <row r="5783" spans="1:12" x14ac:dyDescent="0.25">
      <c r="A5783" s="16" t="s">
        <v>234</v>
      </c>
      <c r="B5783" s="16">
        <v>106</v>
      </c>
      <c r="C5783" s="17">
        <v>26938</v>
      </c>
      <c r="L5783" s="17"/>
    </row>
    <row r="5784" spans="1:12" x14ac:dyDescent="0.25">
      <c r="A5784" s="16" t="s">
        <v>234</v>
      </c>
      <c r="B5784" s="16">
        <v>120</v>
      </c>
      <c r="C5784" s="17">
        <v>26911</v>
      </c>
      <c r="L5784" s="17"/>
    </row>
    <row r="5785" spans="1:12" x14ac:dyDescent="0.25">
      <c r="A5785" s="16" t="s">
        <v>234</v>
      </c>
      <c r="B5785" s="16">
        <v>252</v>
      </c>
      <c r="C5785" s="17">
        <v>26798</v>
      </c>
      <c r="L5785" s="17"/>
    </row>
    <row r="5786" spans="1:12" x14ac:dyDescent="0.25">
      <c r="A5786" s="16" t="s">
        <v>234</v>
      </c>
      <c r="B5786" s="16">
        <v>222</v>
      </c>
      <c r="C5786" s="17">
        <v>26785</v>
      </c>
      <c r="L5786" s="17"/>
    </row>
    <row r="5787" spans="1:12" x14ac:dyDescent="0.25">
      <c r="A5787" s="16" t="s">
        <v>234</v>
      </c>
      <c r="B5787" s="16">
        <v>112</v>
      </c>
      <c r="C5787" s="17">
        <v>26543</v>
      </c>
      <c r="L5787" s="17"/>
    </row>
    <row r="5788" spans="1:12" x14ac:dyDescent="0.25">
      <c r="A5788" s="16" t="s">
        <v>234</v>
      </c>
      <c r="B5788" s="16">
        <v>156</v>
      </c>
      <c r="C5788" s="17">
        <v>26543</v>
      </c>
      <c r="L5788" s="17"/>
    </row>
    <row r="5789" spans="1:12" x14ac:dyDescent="0.25">
      <c r="A5789" s="16" t="s">
        <v>234</v>
      </c>
      <c r="B5789" s="16">
        <v>120</v>
      </c>
      <c r="C5789" s="17">
        <v>26499</v>
      </c>
      <c r="L5789" s="17"/>
    </row>
    <row r="5790" spans="1:12" x14ac:dyDescent="0.25">
      <c r="A5790" s="16" t="s">
        <v>234</v>
      </c>
      <c r="B5790" s="16">
        <v>102</v>
      </c>
      <c r="C5790" s="17">
        <v>25881</v>
      </c>
      <c r="L5790" s="17"/>
    </row>
    <row r="5791" spans="1:12" x14ac:dyDescent="0.25">
      <c r="A5791" s="16" t="s">
        <v>234</v>
      </c>
      <c r="B5791" s="16">
        <v>172</v>
      </c>
      <c r="C5791" s="17">
        <v>25734</v>
      </c>
      <c r="L5791" s="17"/>
    </row>
    <row r="5792" spans="1:12" x14ac:dyDescent="0.25">
      <c r="A5792" s="16" t="s">
        <v>234</v>
      </c>
      <c r="B5792" s="16">
        <v>106</v>
      </c>
      <c r="C5792" s="17">
        <v>25720</v>
      </c>
      <c r="L5792" s="17"/>
    </row>
    <row r="5793" spans="1:12" x14ac:dyDescent="0.25">
      <c r="A5793" s="16" t="s">
        <v>234</v>
      </c>
      <c r="B5793" s="16">
        <v>71</v>
      </c>
      <c r="C5793" s="17">
        <v>25688</v>
      </c>
      <c r="L5793" s="17"/>
    </row>
    <row r="5794" spans="1:12" x14ac:dyDescent="0.25">
      <c r="A5794" s="16" t="s">
        <v>234</v>
      </c>
      <c r="B5794" s="16">
        <v>194</v>
      </c>
      <c r="C5794" s="17">
        <v>25645</v>
      </c>
      <c r="L5794" s="17"/>
    </row>
    <row r="5795" spans="1:12" x14ac:dyDescent="0.25">
      <c r="A5795" s="16" t="s">
        <v>234</v>
      </c>
      <c r="B5795" s="16">
        <v>151</v>
      </c>
      <c r="C5795" s="17">
        <v>25546</v>
      </c>
      <c r="L5795" s="17"/>
    </row>
    <row r="5796" spans="1:12" x14ac:dyDescent="0.25">
      <c r="A5796" s="16" t="s">
        <v>234</v>
      </c>
      <c r="B5796" s="16">
        <v>176</v>
      </c>
      <c r="C5796" s="17">
        <v>25498</v>
      </c>
      <c r="L5796" s="17"/>
    </row>
    <row r="5797" spans="1:12" x14ac:dyDescent="0.25">
      <c r="A5797" s="16" t="s">
        <v>234</v>
      </c>
      <c r="B5797" s="16">
        <v>132</v>
      </c>
      <c r="C5797" s="17">
        <v>25449</v>
      </c>
      <c r="L5797" s="17"/>
    </row>
    <row r="5798" spans="1:12" x14ac:dyDescent="0.25">
      <c r="A5798" s="16" t="s">
        <v>234</v>
      </c>
      <c r="B5798" s="16">
        <v>96</v>
      </c>
      <c r="C5798" s="17">
        <v>25009</v>
      </c>
      <c r="L5798" s="17"/>
    </row>
    <row r="5799" spans="1:12" x14ac:dyDescent="0.25">
      <c r="A5799" s="16" t="s">
        <v>234</v>
      </c>
      <c r="B5799" s="16">
        <v>137</v>
      </c>
      <c r="C5799" s="17">
        <v>24790</v>
      </c>
      <c r="L5799" s="17"/>
    </row>
    <row r="5800" spans="1:12" x14ac:dyDescent="0.25">
      <c r="A5800" s="16" t="s">
        <v>234</v>
      </c>
      <c r="B5800" s="16">
        <v>104</v>
      </c>
      <c r="C5800" s="17">
        <v>24650</v>
      </c>
      <c r="L5800" s="17"/>
    </row>
    <row r="5801" spans="1:12" x14ac:dyDescent="0.25">
      <c r="A5801" s="16" t="s">
        <v>234</v>
      </c>
      <c r="B5801" s="16">
        <v>66</v>
      </c>
      <c r="C5801" s="17">
        <v>24561</v>
      </c>
      <c r="L5801" s="17"/>
    </row>
    <row r="5802" spans="1:12" x14ac:dyDescent="0.25">
      <c r="A5802" s="16" t="s">
        <v>234</v>
      </c>
      <c r="B5802" s="16">
        <v>60</v>
      </c>
      <c r="C5802" s="17">
        <v>24547</v>
      </c>
      <c r="L5802" s="17"/>
    </row>
    <row r="5803" spans="1:12" x14ac:dyDescent="0.25">
      <c r="A5803" s="16" t="s">
        <v>234</v>
      </c>
      <c r="B5803" s="16">
        <v>48</v>
      </c>
      <c r="C5803" s="17">
        <v>24532</v>
      </c>
      <c r="L5803" s="17"/>
    </row>
    <row r="5804" spans="1:12" x14ac:dyDescent="0.25">
      <c r="A5804" s="16" t="s">
        <v>234</v>
      </c>
      <c r="B5804" s="16">
        <v>75</v>
      </c>
      <c r="C5804" s="17">
        <v>24526</v>
      </c>
      <c r="L5804" s="17"/>
    </row>
    <row r="5805" spans="1:12" x14ac:dyDescent="0.25">
      <c r="A5805" s="16" t="s">
        <v>234</v>
      </c>
      <c r="B5805" s="16">
        <v>81</v>
      </c>
      <c r="C5805" s="17">
        <v>24504</v>
      </c>
      <c r="L5805" s="17"/>
    </row>
    <row r="5806" spans="1:12" x14ac:dyDescent="0.25">
      <c r="A5806" s="16" t="s">
        <v>234</v>
      </c>
      <c r="B5806" s="16">
        <v>154</v>
      </c>
      <c r="C5806" s="17">
        <v>24504</v>
      </c>
      <c r="L5806" s="17"/>
    </row>
    <row r="5807" spans="1:12" x14ac:dyDescent="0.25">
      <c r="A5807" s="16" t="s">
        <v>234</v>
      </c>
      <c r="B5807" s="16">
        <v>81</v>
      </c>
      <c r="C5807" s="17">
        <v>24503</v>
      </c>
      <c r="L5807" s="17"/>
    </row>
    <row r="5808" spans="1:12" x14ac:dyDescent="0.25">
      <c r="A5808" s="16" t="s">
        <v>234</v>
      </c>
      <c r="B5808" s="16">
        <v>122</v>
      </c>
      <c r="C5808" s="17">
        <v>24492</v>
      </c>
      <c r="L5808" s="17"/>
    </row>
    <row r="5809" spans="1:12" x14ac:dyDescent="0.25">
      <c r="A5809" s="16" t="s">
        <v>234</v>
      </c>
      <c r="B5809" s="16">
        <v>104</v>
      </c>
      <c r="C5809" s="17">
        <v>24484</v>
      </c>
      <c r="L5809" s="17"/>
    </row>
    <row r="5810" spans="1:12" x14ac:dyDescent="0.25">
      <c r="A5810" s="16" t="s">
        <v>234</v>
      </c>
      <c r="B5810" s="16">
        <v>45</v>
      </c>
      <c r="C5810" s="17">
        <v>24473</v>
      </c>
      <c r="L5810" s="17"/>
    </row>
    <row r="5811" spans="1:12" x14ac:dyDescent="0.25">
      <c r="A5811" s="16" t="s">
        <v>234</v>
      </c>
      <c r="B5811" s="16">
        <v>112</v>
      </c>
      <c r="C5811" s="17">
        <v>24473</v>
      </c>
      <c r="L5811" s="17"/>
    </row>
    <row r="5812" spans="1:12" x14ac:dyDescent="0.25">
      <c r="A5812" s="16" t="s">
        <v>234</v>
      </c>
      <c r="B5812" s="16">
        <v>66</v>
      </c>
      <c r="C5812" s="17">
        <v>24473</v>
      </c>
      <c r="L5812" s="17"/>
    </row>
    <row r="5813" spans="1:12" x14ac:dyDescent="0.25">
      <c r="A5813" s="16" t="s">
        <v>234</v>
      </c>
      <c r="B5813" s="16">
        <v>226</v>
      </c>
      <c r="C5813" s="17">
        <v>24473</v>
      </c>
      <c r="L5813" s="17"/>
    </row>
    <row r="5814" spans="1:12" x14ac:dyDescent="0.25">
      <c r="A5814" s="16" t="s">
        <v>234</v>
      </c>
      <c r="B5814" s="16">
        <v>94</v>
      </c>
      <c r="C5814" s="17">
        <v>24473</v>
      </c>
      <c r="L5814" s="17"/>
    </row>
    <row r="5815" spans="1:12" x14ac:dyDescent="0.25">
      <c r="A5815" s="16" t="s">
        <v>234</v>
      </c>
      <c r="B5815" s="16">
        <v>160</v>
      </c>
      <c r="C5815" s="17">
        <v>24473</v>
      </c>
      <c r="L5815" s="17"/>
    </row>
    <row r="5816" spans="1:12" x14ac:dyDescent="0.25">
      <c r="A5816" s="16" t="s">
        <v>235</v>
      </c>
      <c r="B5816" s="16">
        <v>10</v>
      </c>
      <c r="C5816" s="17">
        <v>43795</v>
      </c>
      <c r="L5816" s="17"/>
    </row>
    <row r="5817" spans="1:12" x14ac:dyDescent="0.25">
      <c r="A5817" s="16" t="s">
        <v>235</v>
      </c>
      <c r="B5817" s="16">
        <v>18</v>
      </c>
      <c r="C5817" s="17">
        <v>43657</v>
      </c>
      <c r="L5817" s="17"/>
    </row>
    <row r="5818" spans="1:12" x14ac:dyDescent="0.25">
      <c r="A5818" s="16" t="s">
        <v>235</v>
      </c>
      <c r="B5818" s="16">
        <v>142</v>
      </c>
      <c r="C5818" s="17">
        <v>43294</v>
      </c>
      <c r="L5818" s="17"/>
    </row>
    <row r="5819" spans="1:12" x14ac:dyDescent="0.25">
      <c r="A5819" s="16" t="s">
        <v>235</v>
      </c>
      <c r="B5819" s="16">
        <v>58</v>
      </c>
      <c r="C5819" s="17">
        <v>41008</v>
      </c>
      <c r="L5819" s="17"/>
    </row>
    <row r="5820" spans="1:12" x14ac:dyDescent="0.25">
      <c r="A5820" s="16" t="s">
        <v>235</v>
      </c>
      <c r="B5820" s="16">
        <v>60</v>
      </c>
      <c r="C5820" s="17">
        <v>40989</v>
      </c>
      <c r="L5820" s="17"/>
    </row>
    <row r="5821" spans="1:12" x14ac:dyDescent="0.25">
      <c r="A5821" s="16" t="s">
        <v>235</v>
      </c>
      <c r="B5821" s="16">
        <v>123</v>
      </c>
      <c r="C5821" s="17">
        <v>40848</v>
      </c>
      <c r="L5821" s="17"/>
    </row>
    <row r="5822" spans="1:12" x14ac:dyDescent="0.25">
      <c r="A5822" s="16" t="s">
        <v>235</v>
      </c>
      <c r="B5822" s="16">
        <v>106</v>
      </c>
      <c r="C5822" s="17">
        <v>40829</v>
      </c>
      <c r="L5822" s="17"/>
    </row>
    <row r="5823" spans="1:12" x14ac:dyDescent="0.25">
      <c r="A5823" s="16" t="s">
        <v>235</v>
      </c>
      <c r="B5823" s="16">
        <v>137</v>
      </c>
      <c r="C5823" s="17">
        <v>40709</v>
      </c>
      <c r="L5823" s="17"/>
    </row>
    <row r="5824" spans="1:12" x14ac:dyDescent="0.25">
      <c r="A5824" s="16" t="s">
        <v>235</v>
      </c>
      <c r="B5824" s="16">
        <v>155</v>
      </c>
      <c r="C5824" s="17">
        <v>40200</v>
      </c>
      <c r="L5824" s="17"/>
    </row>
    <row r="5825" spans="1:12" x14ac:dyDescent="0.25">
      <c r="A5825" s="16" t="s">
        <v>235</v>
      </c>
      <c r="B5825" s="16">
        <v>104</v>
      </c>
      <c r="C5825" s="17">
        <v>40157</v>
      </c>
      <c r="L5825" s="17"/>
    </row>
    <row r="5826" spans="1:12" x14ac:dyDescent="0.25">
      <c r="A5826" s="16" t="s">
        <v>235</v>
      </c>
      <c r="B5826" s="16">
        <v>139</v>
      </c>
      <c r="C5826" s="17">
        <v>40081</v>
      </c>
      <c r="L5826" s="17"/>
    </row>
    <row r="5827" spans="1:12" x14ac:dyDescent="0.25">
      <c r="A5827" s="16" t="s">
        <v>235</v>
      </c>
      <c r="B5827" s="16">
        <v>10</v>
      </c>
      <c r="C5827" s="17">
        <v>39864</v>
      </c>
      <c r="L5827" s="17"/>
    </row>
    <row r="5828" spans="1:12" x14ac:dyDescent="0.25">
      <c r="A5828" s="16" t="s">
        <v>235</v>
      </c>
      <c r="B5828" s="16">
        <v>10</v>
      </c>
      <c r="C5828" s="17">
        <v>39786</v>
      </c>
      <c r="L5828" s="17"/>
    </row>
    <row r="5829" spans="1:12" x14ac:dyDescent="0.25">
      <c r="A5829" s="16" t="s">
        <v>235</v>
      </c>
      <c r="B5829" s="16">
        <v>145</v>
      </c>
      <c r="C5829" s="17">
        <v>39301</v>
      </c>
      <c r="L5829" s="17"/>
    </row>
    <row r="5830" spans="1:12" x14ac:dyDescent="0.25">
      <c r="A5830" s="16" t="s">
        <v>235</v>
      </c>
      <c r="B5830" s="16">
        <v>12</v>
      </c>
      <c r="C5830" s="17">
        <v>39301</v>
      </c>
      <c r="L5830" s="17"/>
    </row>
    <row r="5831" spans="1:12" x14ac:dyDescent="0.25">
      <c r="A5831" s="16" t="s">
        <v>235</v>
      </c>
      <c r="B5831" s="16">
        <v>20</v>
      </c>
      <c r="C5831" s="17">
        <v>39210</v>
      </c>
      <c r="L5831" s="17"/>
    </row>
    <row r="5832" spans="1:12" x14ac:dyDescent="0.25">
      <c r="A5832" s="16" t="s">
        <v>235</v>
      </c>
      <c r="B5832" s="16">
        <v>24</v>
      </c>
      <c r="C5832" s="17">
        <v>38951</v>
      </c>
      <c r="L5832" s="17"/>
    </row>
    <row r="5833" spans="1:12" x14ac:dyDescent="0.25">
      <c r="A5833" s="16" t="s">
        <v>235</v>
      </c>
      <c r="B5833" s="16">
        <v>25</v>
      </c>
      <c r="C5833" s="17">
        <v>38916</v>
      </c>
      <c r="L5833" s="17"/>
    </row>
    <row r="5834" spans="1:12" x14ac:dyDescent="0.25">
      <c r="A5834" s="16" t="s">
        <v>235</v>
      </c>
      <c r="B5834" s="16">
        <v>120</v>
      </c>
      <c r="C5834" s="17">
        <v>38491</v>
      </c>
      <c r="L5834" s="17"/>
    </row>
    <row r="5835" spans="1:12" x14ac:dyDescent="0.25">
      <c r="A5835" s="16" t="s">
        <v>235</v>
      </c>
      <c r="B5835" s="16">
        <v>119</v>
      </c>
      <c r="C5835" s="17">
        <v>38443</v>
      </c>
      <c r="L5835" s="17"/>
    </row>
    <row r="5836" spans="1:12" x14ac:dyDescent="0.25">
      <c r="A5836" s="16" t="s">
        <v>235</v>
      </c>
      <c r="B5836" s="16">
        <v>114</v>
      </c>
      <c r="C5836" s="17">
        <v>38432</v>
      </c>
      <c r="L5836" s="17"/>
    </row>
    <row r="5837" spans="1:12" x14ac:dyDescent="0.25">
      <c r="A5837" s="16" t="s">
        <v>235</v>
      </c>
      <c r="B5837" s="16">
        <v>120</v>
      </c>
      <c r="C5837" s="17">
        <v>38384</v>
      </c>
      <c r="L5837" s="17"/>
    </row>
    <row r="5838" spans="1:12" x14ac:dyDescent="0.25">
      <c r="A5838" s="16" t="s">
        <v>235</v>
      </c>
      <c r="B5838" s="16">
        <v>92</v>
      </c>
      <c r="C5838" s="17">
        <v>38353</v>
      </c>
      <c r="L5838" s="17"/>
    </row>
    <row r="5839" spans="1:12" x14ac:dyDescent="0.25">
      <c r="A5839" s="16" t="s">
        <v>235</v>
      </c>
      <c r="B5839" s="16">
        <v>81</v>
      </c>
      <c r="C5839" s="17">
        <v>38322</v>
      </c>
      <c r="L5839" s="17"/>
    </row>
    <row r="5840" spans="1:12" x14ac:dyDescent="0.25">
      <c r="A5840" s="16" t="s">
        <v>235</v>
      </c>
      <c r="B5840" s="16">
        <v>140</v>
      </c>
      <c r="C5840" s="17">
        <v>38322</v>
      </c>
      <c r="L5840" s="17"/>
    </row>
    <row r="5841" spans="1:12" x14ac:dyDescent="0.25">
      <c r="A5841" s="16" t="s">
        <v>235</v>
      </c>
      <c r="B5841" s="16">
        <v>39</v>
      </c>
      <c r="C5841" s="17">
        <v>38312</v>
      </c>
      <c r="L5841" s="17"/>
    </row>
    <row r="5842" spans="1:12" x14ac:dyDescent="0.25">
      <c r="A5842" s="16" t="s">
        <v>235</v>
      </c>
      <c r="B5842" s="16">
        <v>96</v>
      </c>
      <c r="C5842" s="17">
        <v>38311</v>
      </c>
      <c r="L5842" s="17"/>
    </row>
    <row r="5843" spans="1:12" x14ac:dyDescent="0.25">
      <c r="A5843" s="16" t="s">
        <v>235</v>
      </c>
      <c r="B5843" s="16">
        <v>12</v>
      </c>
      <c r="C5843" s="17">
        <v>38307</v>
      </c>
      <c r="L5843" s="17"/>
    </row>
    <row r="5844" spans="1:12" x14ac:dyDescent="0.25">
      <c r="A5844" s="16" t="s">
        <v>235</v>
      </c>
      <c r="B5844" s="16">
        <v>92</v>
      </c>
      <c r="C5844" s="17">
        <v>38294</v>
      </c>
      <c r="L5844" s="17"/>
    </row>
    <row r="5845" spans="1:12" x14ac:dyDescent="0.25">
      <c r="A5845" s="16" t="s">
        <v>235</v>
      </c>
      <c r="B5845" s="16">
        <v>72</v>
      </c>
      <c r="C5845" s="17">
        <v>38282</v>
      </c>
      <c r="L5845" s="17"/>
    </row>
    <row r="5846" spans="1:12" x14ac:dyDescent="0.25">
      <c r="A5846" s="16" t="s">
        <v>235</v>
      </c>
      <c r="B5846" s="16">
        <v>80</v>
      </c>
      <c r="C5846" s="17">
        <v>38263</v>
      </c>
      <c r="L5846" s="17"/>
    </row>
    <row r="5847" spans="1:12" x14ac:dyDescent="0.25">
      <c r="A5847" s="16" t="s">
        <v>235</v>
      </c>
      <c r="B5847" s="16">
        <v>124</v>
      </c>
      <c r="C5847" s="17">
        <v>38261</v>
      </c>
      <c r="L5847" s="17"/>
    </row>
    <row r="5848" spans="1:12" x14ac:dyDescent="0.25">
      <c r="A5848" s="16" t="s">
        <v>235</v>
      </c>
      <c r="B5848" s="16">
        <v>84</v>
      </c>
      <c r="C5848" s="17">
        <v>38254</v>
      </c>
      <c r="L5848" s="17"/>
    </row>
    <row r="5849" spans="1:12" x14ac:dyDescent="0.25">
      <c r="A5849" s="16" t="s">
        <v>235</v>
      </c>
      <c r="B5849" s="16">
        <v>120</v>
      </c>
      <c r="C5849" s="17">
        <v>38254</v>
      </c>
      <c r="L5849" s="17"/>
    </row>
    <row r="5850" spans="1:12" x14ac:dyDescent="0.25">
      <c r="A5850" s="16" t="s">
        <v>235</v>
      </c>
      <c r="B5850" s="16">
        <v>198</v>
      </c>
      <c r="C5850" s="17">
        <v>38234</v>
      </c>
      <c r="L5850" s="17"/>
    </row>
    <row r="5851" spans="1:12" x14ac:dyDescent="0.25">
      <c r="A5851" s="16" t="s">
        <v>235</v>
      </c>
      <c r="B5851" s="16">
        <v>160</v>
      </c>
      <c r="C5851" s="17">
        <v>38175</v>
      </c>
      <c r="L5851" s="17"/>
    </row>
    <row r="5852" spans="1:12" x14ac:dyDescent="0.25">
      <c r="A5852" s="16" t="s">
        <v>235</v>
      </c>
      <c r="B5852" s="16">
        <v>125</v>
      </c>
      <c r="C5852" s="17">
        <v>38155</v>
      </c>
      <c r="L5852" s="17"/>
    </row>
    <row r="5853" spans="1:12" x14ac:dyDescent="0.25">
      <c r="A5853" s="16" t="s">
        <v>235</v>
      </c>
      <c r="B5853" s="16">
        <v>153</v>
      </c>
      <c r="C5853" s="17">
        <v>38139</v>
      </c>
      <c r="L5853" s="17"/>
    </row>
    <row r="5854" spans="1:12" x14ac:dyDescent="0.25">
      <c r="A5854" s="16" t="s">
        <v>235</v>
      </c>
      <c r="B5854" s="16">
        <v>119</v>
      </c>
      <c r="C5854" s="17">
        <v>38139</v>
      </c>
      <c r="L5854" s="17"/>
    </row>
    <row r="5855" spans="1:12" x14ac:dyDescent="0.25">
      <c r="A5855" s="16" t="s">
        <v>235</v>
      </c>
      <c r="B5855" s="16">
        <v>112</v>
      </c>
      <c r="C5855" s="17">
        <v>38109</v>
      </c>
      <c r="L5855" s="17"/>
    </row>
    <row r="5856" spans="1:12" x14ac:dyDescent="0.25">
      <c r="A5856" s="16" t="s">
        <v>235</v>
      </c>
      <c r="B5856" s="16">
        <v>148</v>
      </c>
      <c r="C5856" s="17">
        <v>38078</v>
      </c>
      <c r="L5856" s="17"/>
    </row>
    <row r="5857" spans="1:12" x14ac:dyDescent="0.25">
      <c r="A5857" s="16" t="s">
        <v>235</v>
      </c>
      <c r="B5857" s="16">
        <v>171</v>
      </c>
      <c r="C5857" s="17">
        <v>38038</v>
      </c>
      <c r="L5857" s="17"/>
    </row>
    <row r="5858" spans="1:12" x14ac:dyDescent="0.25">
      <c r="A5858" s="16" t="s">
        <v>235</v>
      </c>
      <c r="B5858" s="16">
        <v>216</v>
      </c>
      <c r="C5858" s="17">
        <v>38018</v>
      </c>
      <c r="L5858" s="17"/>
    </row>
    <row r="5859" spans="1:12" x14ac:dyDescent="0.25">
      <c r="A5859" s="16" t="s">
        <v>235</v>
      </c>
      <c r="B5859" s="16">
        <v>101</v>
      </c>
      <c r="C5859" s="17">
        <v>37939</v>
      </c>
      <c r="L5859" s="17"/>
    </row>
    <row r="5860" spans="1:12" x14ac:dyDescent="0.25">
      <c r="A5860" s="16" t="s">
        <v>235</v>
      </c>
      <c r="B5860" s="16">
        <v>91</v>
      </c>
      <c r="C5860" s="17">
        <v>37895</v>
      </c>
      <c r="L5860" s="17"/>
    </row>
    <row r="5861" spans="1:12" x14ac:dyDescent="0.25">
      <c r="A5861" s="16" t="s">
        <v>235</v>
      </c>
      <c r="B5861" s="16">
        <v>130</v>
      </c>
      <c r="C5861" s="17">
        <v>37846</v>
      </c>
      <c r="L5861" s="17"/>
    </row>
    <row r="5862" spans="1:12" x14ac:dyDescent="0.25">
      <c r="A5862" s="16" t="s">
        <v>235</v>
      </c>
      <c r="B5862" s="16">
        <v>104</v>
      </c>
      <c r="C5862" s="17">
        <v>37786</v>
      </c>
      <c r="L5862" s="17"/>
    </row>
    <row r="5863" spans="1:12" x14ac:dyDescent="0.25">
      <c r="A5863" s="16" t="s">
        <v>235</v>
      </c>
      <c r="B5863" s="16">
        <v>108</v>
      </c>
      <c r="C5863" s="17">
        <v>37782</v>
      </c>
      <c r="L5863" s="17"/>
    </row>
    <row r="5864" spans="1:12" x14ac:dyDescent="0.25">
      <c r="A5864" s="16" t="s">
        <v>235</v>
      </c>
      <c r="B5864" s="16">
        <v>91</v>
      </c>
      <c r="C5864" s="17">
        <v>37764</v>
      </c>
      <c r="L5864" s="17"/>
    </row>
    <row r="5865" spans="1:12" x14ac:dyDescent="0.25">
      <c r="A5865" s="16" t="s">
        <v>235</v>
      </c>
      <c r="B5865" s="16">
        <v>112</v>
      </c>
      <c r="C5865" s="17">
        <v>37757</v>
      </c>
      <c r="L5865" s="17"/>
    </row>
    <row r="5866" spans="1:12" x14ac:dyDescent="0.25">
      <c r="A5866" s="16" t="s">
        <v>235</v>
      </c>
      <c r="B5866" s="16">
        <v>126</v>
      </c>
      <c r="C5866" s="17">
        <v>37753</v>
      </c>
      <c r="L5866" s="17"/>
    </row>
    <row r="5867" spans="1:12" x14ac:dyDescent="0.25">
      <c r="A5867" s="16" t="s">
        <v>235</v>
      </c>
      <c r="B5867" s="16">
        <v>104</v>
      </c>
      <c r="C5867" s="17">
        <v>37742</v>
      </c>
      <c r="L5867" s="17"/>
    </row>
    <row r="5868" spans="1:12" x14ac:dyDescent="0.25">
      <c r="A5868" s="16" t="s">
        <v>235</v>
      </c>
      <c r="B5868" s="16">
        <v>104</v>
      </c>
      <c r="C5868" s="17">
        <v>37736</v>
      </c>
      <c r="L5868" s="17"/>
    </row>
    <row r="5869" spans="1:12" x14ac:dyDescent="0.25">
      <c r="A5869" s="16" t="s">
        <v>235</v>
      </c>
      <c r="B5869" s="16">
        <v>78</v>
      </c>
      <c r="C5869" s="17">
        <v>37733</v>
      </c>
      <c r="L5869" s="17"/>
    </row>
    <row r="5870" spans="1:12" x14ac:dyDescent="0.25">
      <c r="A5870" s="16" t="s">
        <v>235</v>
      </c>
      <c r="B5870" s="16">
        <v>79</v>
      </c>
      <c r="C5870" s="17">
        <v>37725</v>
      </c>
      <c r="L5870" s="17"/>
    </row>
    <row r="5871" spans="1:12" x14ac:dyDescent="0.25">
      <c r="A5871" s="16" t="s">
        <v>235</v>
      </c>
      <c r="B5871" s="16">
        <v>190</v>
      </c>
      <c r="C5871" s="17">
        <v>37722</v>
      </c>
      <c r="L5871" s="17"/>
    </row>
    <row r="5872" spans="1:12" x14ac:dyDescent="0.25">
      <c r="A5872" s="16" t="s">
        <v>235</v>
      </c>
      <c r="B5872" s="16">
        <v>100</v>
      </c>
      <c r="C5872" s="17">
        <v>37722</v>
      </c>
      <c r="L5872" s="17"/>
    </row>
    <row r="5873" spans="1:12" x14ac:dyDescent="0.25">
      <c r="A5873" s="16" t="s">
        <v>235</v>
      </c>
      <c r="B5873" s="16">
        <v>121</v>
      </c>
      <c r="C5873" s="17">
        <v>37698</v>
      </c>
      <c r="L5873" s="17"/>
    </row>
    <row r="5874" spans="1:12" x14ac:dyDescent="0.25">
      <c r="A5874" s="16" t="s">
        <v>235</v>
      </c>
      <c r="B5874" s="16">
        <v>160</v>
      </c>
      <c r="C5874" s="17">
        <v>37677</v>
      </c>
      <c r="L5874" s="17"/>
    </row>
    <row r="5875" spans="1:12" x14ac:dyDescent="0.25">
      <c r="A5875" s="16" t="s">
        <v>235</v>
      </c>
      <c r="B5875" s="16">
        <v>150</v>
      </c>
      <c r="C5875" s="17">
        <v>37666</v>
      </c>
      <c r="L5875" s="17"/>
    </row>
    <row r="5876" spans="1:12" x14ac:dyDescent="0.25">
      <c r="A5876" s="16" t="s">
        <v>235</v>
      </c>
      <c r="B5876" s="16">
        <v>136</v>
      </c>
      <c r="C5876" s="17">
        <v>37653</v>
      </c>
      <c r="L5876" s="17"/>
    </row>
    <row r="5877" spans="1:12" x14ac:dyDescent="0.25">
      <c r="A5877" s="16" t="s">
        <v>235</v>
      </c>
      <c r="B5877" s="16">
        <v>98</v>
      </c>
      <c r="C5877" s="17">
        <v>37638</v>
      </c>
      <c r="L5877" s="17"/>
    </row>
    <row r="5878" spans="1:12" x14ac:dyDescent="0.25">
      <c r="A5878" s="16" t="s">
        <v>235</v>
      </c>
      <c r="B5878" s="16">
        <v>62</v>
      </c>
      <c r="C5878" s="17">
        <v>37636</v>
      </c>
      <c r="L5878" s="17"/>
    </row>
    <row r="5879" spans="1:12" x14ac:dyDescent="0.25">
      <c r="A5879" s="16" t="s">
        <v>235</v>
      </c>
      <c r="B5879" s="16">
        <v>124</v>
      </c>
      <c r="C5879" s="17">
        <v>37599</v>
      </c>
      <c r="L5879" s="17"/>
    </row>
    <row r="5880" spans="1:12" x14ac:dyDescent="0.25">
      <c r="A5880" s="16" t="s">
        <v>235</v>
      </c>
      <c r="B5880" s="16">
        <v>42</v>
      </c>
      <c r="C5880" s="17">
        <v>37596</v>
      </c>
      <c r="L5880" s="17"/>
    </row>
    <row r="5881" spans="1:12" x14ac:dyDescent="0.25">
      <c r="A5881" s="16" t="s">
        <v>235</v>
      </c>
      <c r="B5881" s="16">
        <v>134</v>
      </c>
      <c r="C5881" s="17">
        <v>37587</v>
      </c>
      <c r="L5881" s="17"/>
    </row>
    <row r="5882" spans="1:12" x14ac:dyDescent="0.25">
      <c r="A5882" s="16" t="s">
        <v>235</v>
      </c>
      <c r="B5882" s="16">
        <v>61</v>
      </c>
      <c r="C5882" s="17">
        <v>37553</v>
      </c>
      <c r="L5882" s="17"/>
    </row>
    <row r="5883" spans="1:12" x14ac:dyDescent="0.25">
      <c r="A5883" s="16" t="s">
        <v>235</v>
      </c>
      <c r="B5883" s="16">
        <v>157</v>
      </c>
      <c r="C5883" s="17">
        <v>37547</v>
      </c>
      <c r="L5883" s="17"/>
    </row>
    <row r="5884" spans="1:12" x14ac:dyDescent="0.25">
      <c r="A5884" s="16" t="s">
        <v>235</v>
      </c>
      <c r="B5884" s="16">
        <v>130</v>
      </c>
      <c r="C5884" s="17">
        <v>37525</v>
      </c>
      <c r="L5884" s="17"/>
    </row>
    <row r="5885" spans="1:12" x14ac:dyDescent="0.25">
      <c r="A5885" s="16" t="s">
        <v>235</v>
      </c>
      <c r="B5885" s="16">
        <v>92</v>
      </c>
      <c r="C5885" s="17">
        <v>37519</v>
      </c>
      <c r="L5885" s="17"/>
    </row>
    <row r="5886" spans="1:12" x14ac:dyDescent="0.25">
      <c r="A5886" s="16" t="s">
        <v>235</v>
      </c>
      <c r="B5886" s="16">
        <v>100</v>
      </c>
      <c r="C5886" s="17">
        <v>37508</v>
      </c>
      <c r="L5886" s="17"/>
    </row>
    <row r="5887" spans="1:12" x14ac:dyDescent="0.25">
      <c r="A5887" s="16" t="s">
        <v>235</v>
      </c>
      <c r="B5887" s="16">
        <v>135</v>
      </c>
      <c r="C5887" s="17">
        <v>37495</v>
      </c>
      <c r="L5887" s="17"/>
    </row>
    <row r="5888" spans="1:12" x14ac:dyDescent="0.25">
      <c r="A5888" s="16" t="s">
        <v>235</v>
      </c>
      <c r="B5888" s="16">
        <v>116</v>
      </c>
      <c r="C5888" s="17">
        <v>37494</v>
      </c>
      <c r="L5888" s="17"/>
    </row>
    <row r="5889" spans="1:12" x14ac:dyDescent="0.25">
      <c r="A5889" s="16" t="s">
        <v>235</v>
      </c>
      <c r="B5889" s="16">
        <v>112</v>
      </c>
      <c r="C5889" s="17">
        <v>37470</v>
      </c>
      <c r="L5889" s="17"/>
    </row>
    <row r="5890" spans="1:12" x14ac:dyDescent="0.25">
      <c r="A5890" s="16" t="s">
        <v>235</v>
      </c>
      <c r="B5890" s="16">
        <v>125</v>
      </c>
      <c r="C5890" s="17">
        <v>37461</v>
      </c>
      <c r="L5890" s="17"/>
    </row>
    <row r="5891" spans="1:12" x14ac:dyDescent="0.25">
      <c r="A5891" s="16" t="s">
        <v>235</v>
      </c>
      <c r="B5891" s="16">
        <v>90</v>
      </c>
      <c r="C5891" s="17">
        <v>37448</v>
      </c>
      <c r="L5891" s="17"/>
    </row>
    <row r="5892" spans="1:12" x14ac:dyDescent="0.25">
      <c r="A5892" s="16" t="s">
        <v>235</v>
      </c>
      <c r="B5892" s="16">
        <v>132</v>
      </c>
      <c r="C5892" s="17">
        <v>37430</v>
      </c>
      <c r="L5892" s="17"/>
    </row>
    <row r="5893" spans="1:12" x14ac:dyDescent="0.25">
      <c r="A5893" s="16" t="s">
        <v>235</v>
      </c>
      <c r="B5893" s="16">
        <v>108</v>
      </c>
      <c r="C5893" s="17">
        <v>37426</v>
      </c>
      <c r="L5893" s="17"/>
    </row>
    <row r="5894" spans="1:12" x14ac:dyDescent="0.25">
      <c r="A5894" s="16" t="s">
        <v>235</v>
      </c>
      <c r="B5894" s="16">
        <v>140</v>
      </c>
      <c r="C5894" s="17">
        <v>37392</v>
      </c>
      <c r="L5894" s="17"/>
    </row>
    <row r="5895" spans="1:12" x14ac:dyDescent="0.25">
      <c r="A5895" s="16" t="s">
        <v>235</v>
      </c>
      <c r="B5895" s="16">
        <v>120</v>
      </c>
      <c r="C5895" s="17">
        <v>37391</v>
      </c>
      <c r="L5895" s="17"/>
    </row>
    <row r="5896" spans="1:12" x14ac:dyDescent="0.25">
      <c r="A5896" s="16" t="s">
        <v>235</v>
      </c>
      <c r="B5896" s="16">
        <v>152</v>
      </c>
      <c r="C5896" s="17">
        <v>37389</v>
      </c>
      <c r="L5896" s="17"/>
    </row>
    <row r="5897" spans="1:12" x14ac:dyDescent="0.25">
      <c r="A5897" s="16" t="s">
        <v>235</v>
      </c>
      <c r="B5897" s="16">
        <v>130</v>
      </c>
      <c r="C5897" s="17">
        <v>37363</v>
      </c>
      <c r="L5897" s="17"/>
    </row>
    <row r="5898" spans="1:12" x14ac:dyDescent="0.25">
      <c r="A5898" s="16" t="s">
        <v>235</v>
      </c>
      <c r="B5898" s="16">
        <v>140</v>
      </c>
      <c r="C5898" s="17">
        <v>37363</v>
      </c>
      <c r="L5898" s="17"/>
    </row>
    <row r="5899" spans="1:12" x14ac:dyDescent="0.25">
      <c r="A5899" s="16" t="s">
        <v>235</v>
      </c>
      <c r="B5899" s="16">
        <v>70</v>
      </c>
      <c r="C5899" s="17">
        <v>37363</v>
      </c>
      <c r="L5899" s="17"/>
    </row>
    <row r="5900" spans="1:12" x14ac:dyDescent="0.25">
      <c r="A5900" s="16" t="s">
        <v>235</v>
      </c>
      <c r="B5900" s="16">
        <v>146</v>
      </c>
      <c r="C5900" s="17">
        <v>37337</v>
      </c>
      <c r="L5900" s="17"/>
    </row>
    <row r="5901" spans="1:12" x14ac:dyDescent="0.25">
      <c r="A5901" s="16" t="s">
        <v>235</v>
      </c>
      <c r="B5901" s="16">
        <v>104</v>
      </c>
      <c r="C5901" s="17">
        <v>37320</v>
      </c>
      <c r="L5901" s="17"/>
    </row>
    <row r="5902" spans="1:12" x14ac:dyDescent="0.25">
      <c r="A5902" s="16" t="s">
        <v>235</v>
      </c>
      <c r="B5902" s="16">
        <v>104</v>
      </c>
      <c r="C5902" s="17">
        <v>37300</v>
      </c>
      <c r="L5902" s="17"/>
    </row>
    <row r="5903" spans="1:12" x14ac:dyDescent="0.25">
      <c r="A5903" s="16" t="s">
        <v>235</v>
      </c>
      <c r="B5903" s="16">
        <v>144</v>
      </c>
      <c r="C5903" s="17">
        <v>37298</v>
      </c>
      <c r="L5903" s="17"/>
    </row>
    <row r="5904" spans="1:12" x14ac:dyDescent="0.25">
      <c r="A5904" s="16" t="s">
        <v>235</v>
      </c>
      <c r="B5904" s="16">
        <v>110</v>
      </c>
      <c r="C5904" s="17">
        <v>37276</v>
      </c>
      <c r="L5904" s="17"/>
    </row>
    <row r="5905" spans="1:12" x14ac:dyDescent="0.25">
      <c r="A5905" s="16" t="s">
        <v>235</v>
      </c>
      <c r="B5905" s="16">
        <v>90</v>
      </c>
      <c r="C5905" s="17">
        <v>37272</v>
      </c>
      <c r="L5905" s="17"/>
    </row>
    <row r="5906" spans="1:12" x14ac:dyDescent="0.25">
      <c r="A5906" s="16" t="s">
        <v>235</v>
      </c>
      <c r="B5906" s="16">
        <v>110</v>
      </c>
      <c r="C5906" s="17">
        <v>37231</v>
      </c>
      <c r="L5906" s="17"/>
    </row>
    <row r="5907" spans="1:12" x14ac:dyDescent="0.25">
      <c r="A5907" s="16" t="s">
        <v>235</v>
      </c>
      <c r="B5907" s="16">
        <v>126</v>
      </c>
      <c r="C5907" s="17">
        <v>37172</v>
      </c>
      <c r="L5907" s="17"/>
    </row>
    <row r="5908" spans="1:12" x14ac:dyDescent="0.25">
      <c r="A5908" s="16" t="s">
        <v>235</v>
      </c>
      <c r="B5908" s="16">
        <v>145</v>
      </c>
      <c r="C5908" s="17">
        <v>37168</v>
      </c>
      <c r="L5908" s="17"/>
    </row>
    <row r="5909" spans="1:12" x14ac:dyDescent="0.25">
      <c r="A5909" s="16" t="s">
        <v>235</v>
      </c>
      <c r="B5909" s="16">
        <v>112</v>
      </c>
      <c r="C5909" s="17">
        <v>37165</v>
      </c>
      <c r="L5909" s="17"/>
    </row>
    <row r="5910" spans="1:12" x14ac:dyDescent="0.25">
      <c r="A5910" s="16" t="s">
        <v>235</v>
      </c>
      <c r="B5910" s="16">
        <v>167</v>
      </c>
      <c r="C5910" s="17">
        <v>37160</v>
      </c>
      <c r="L5910" s="17"/>
    </row>
    <row r="5911" spans="1:12" x14ac:dyDescent="0.25">
      <c r="A5911" s="16" t="s">
        <v>235</v>
      </c>
      <c r="B5911" s="16">
        <v>74</v>
      </c>
      <c r="C5911" s="17">
        <v>37152</v>
      </c>
      <c r="L5911" s="17"/>
    </row>
    <row r="5912" spans="1:12" x14ac:dyDescent="0.25">
      <c r="A5912" s="16" t="s">
        <v>235</v>
      </c>
      <c r="B5912" s="16">
        <v>136</v>
      </c>
      <c r="C5912" s="17">
        <v>37133</v>
      </c>
      <c r="L5912" s="17"/>
    </row>
    <row r="5913" spans="1:12" x14ac:dyDescent="0.25">
      <c r="A5913" s="16" t="s">
        <v>235</v>
      </c>
      <c r="B5913" s="16">
        <v>108</v>
      </c>
      <c r="C5913" s="17">
        <v>37123</v>
      </c>
      <c r="L5913" s="17"/>
    </row>
    <row r="5914" spans="1:12" x14ac:dyDescent="0.25">
      <c r="A5914" s="16" t="s">
        <v>235</v>
      </c>
      <c r="B5914" s="16">
        <v>80</v>
      </c>
      <c r="C5914" s="17">
        <v>37112</v>
      </c>
      <c r="L5914" s="17"/>
    </row>
    <row r="5915" spans="1:12" x14ac:dyDescent="0.25">
      <c r="A5915" s="16" t="s">
        <v>235</v>
      </c>
      <c r="B5915" s="16">
        <v>132</v>
      </c>
      <c r="C5915" s="17">
        <v>37081</v>
      </c>
      <c r="L5915" s="17"/>
    </row>
    <row r="5916" spans="1:12" x14ac:dyDescent="0.25">
      <c r="A5916" s="16" t="s">
        <v>235</v>
      </c>
      <c r="B5916" s="16">
        <v>123</v>
      </c>
      <c r="C5916" s="17">
        <v>37073</v>
      </c>
      <c r="L5916" s="17"/>
    </row>
    <row r="5917" spans="1:12" x14ac:dyDescent="0.25">
      <c r="A5917" s="16" t="s">
        <v>235</v>
      </c>
      <c r="B5917" s="16">
        <v>175</v>
      </c>
      <c r="C5917" s="17">
        <v>37069</v>
      </c>
      <c r="L5917" s="17"/>
    </row>
    <row r="5918" spans="1:12" x14ac:dyDescent="0.25">
      <c r="A5918" s="16" t="s">
        <v>235</v>
      </c>
      <c r="B5918" s="16">
        <v>140</v>
      </c>
      <c r="C5918" s="17">
        <v>37055</v>
      </c>
      <c r="L5918" s="17"/>
    </row>
    <row r="5919" spans="1:12" x14ac:dyDescent="0.25">
      <c r="A5919" s="16" t="s">
        <v>235</v>
      </c>
      <c r="B5919" s="16">
        <v>114</v>
      </c>
      <c r="C5919" s="17">
        <v>37028</v>
      </c>
      <c r="L5919" s="17"/>
    </row>
    <row r="5920" spans="1:12" x14ac:dyDescent="0.25">
      <c r="A5920" s="16" t="s">
        <v>235</v>
      </c>
      <c r="B5920" s="16">
        <v>101</v>
      </c>
      <c r="C5920" s="17">
        <v>36972</v>
      </c>
      <c r="L5920" s="17"/>
    </row>
    <row r="5921" spans="1:12" x14ac:dyDescent="0.25">
      <c r="A5921" s="16" t="s">
        <v>235</v>
      </c>
      <c r="B5921" s="16">
        <v>82</v>
      </c>
      <c r="C5921" s="17">
        <v>36972</v>
      </c>
      <c r="L5921" s="17"/>
    </row>
    <row r="5922" spans="1:12" x14ac:dyDescent="0.25">
      <c r="A5922" s="16" t="s">
        <v>235</v>
      </c>
      <c r="B5922" s="16">
        <v>91</v>
      </c>
      <c r="C5922" s="17">
        <v>36965</v>
      </c>
      <c r="L5922" s="17"/>
    </row>
    <row r="5923" spans="1:12" x14ac:dyDescent="0.25">
      <c r="A5923" s="16" t="s">
        <v>235</v>
      </c>
      <c r="B5923" s="16">
        <v>127</v>
      </c>
      <c r="C5923" s="17">
        <v>36921</v>
      </c>
      <c r="L5923" s="17"/>
    </row>
    <row r="5924" spans="1:12" x14ac:dyDescent="0.25">
      <c r="A5924" s="16" t="s">
        <v>235</v>
      </c>
      <c r="B5924" s="16">
        <v>146</v>
      </c>
      <c r="C5924" s="17">
        <v>36903</v>
      </c>
      <c r="L5924" s="17"/>
    </row>
    <row r="5925" spans="1:12" x14ac:dyDescent="0.25">
      <c r="A5925" s="16" t="s">
        <v>235</v>
      </c>
      <c r="B5925" s="16">
        <v>128</v>
      </c>
      <c r="C5925" s="17">
        <v>36892</v>
      </c>
      <c r="L5925" s="17"/>
    </row>
    <row r="5926" spans="1:12" x14ac:dyDescent="0.25">
      <c r="A5926" s="16" t="s">
        <v>235</v>
      </c>
      <c r="B5926" s="16">
        <v>85</v>
      </c>
      <c r="C5926" s="17">
        <v>36875</v>
      </c>
      <c r="L5926" s="17"/>
    </row>
    <row r="5927" spans="1:12" x14ac:dyDescent="0.25">
      <c r="A5927" s="16" t="s">
        <v>235</v>
      </c>
      <c r="B5927" s="16">
        <v>116</v>
      </c>
      <c r="C5927" s="17">
        <v>36850</v>
      </c>
      <c r="L5927" s="17"/>
    </row>
    <row r="5928" spans="1:12" x14ac:dyDescent="0.25">
      <c r="A5928" s="16" t="s">
        <v>235</v>
      </c>
      <c r="B5928" s="16">
        <v>138</v>
      </c>
      <c r="C5928" s="17">
        <v>36847</v>
      </c>
      <c r="L5928" s="17"/>
    </row>
    <row r="5929" spans="1:12" x14ac:dyDescent="0.25">
      <c r="A5929" s="16" t="s">
        <v>235</v>
      </c>
      <c r="B5929" s="16">
        <v>124</v>
      </c>
      <c r="C5929" s="17">
        <v>36846</v>
      </c>
      <c r="L5929" s="17"/>
    </row>
    <row r="5930" spans="1:12" x14ac:dyDescent="0.25">
      <c r="A5930" s="16" t="s">
        <v>235</v>
      </c>
      <c r="B5930" s="16">
        <v>157</v>
      </c>
      <c r="C5930" s="17">
        <v>36844</v>
      </c>
      <c r="L5930" s="17"/>
    </row>
    <row r="5931" spans="1:12" x14ac:dyDescent="0.25">
      <c r="A5931" s="16" t="s">
        <v>235</v>
      </c>
      <c r="B5931" s="16">
        <v>80</v>
      </c>
      <c r="C5931" s="17">
        <v>36841</v>
      </c>
      <c r="L5931" s="17"/>
    </row>
    <row r="5932" spans="1:12" x14ac:dyDescent="0.25">
      <c r="A5932" s="16" t="s">
        <v>235</v>
      </c>
      <c r="B5932" s="16">
        <v>184</v>
      </c>
      <c r="C5932" s="17">
        <v>36830</v>
      </c>
      <c r="L5932" s="17"/>
    </row>
    <row r="5933" spans="1:12" x14ac:dyDescent="0.25">
      <c r="A5933" s="16" t="s">
        <v>235</v>
      </c>
      <c r="B5933" s="16">
        <v>171</v>
      </c>
      <c r="C5933" s="17">
        <v>36812</v>
      </c>
      <c r="L5933" s="17"/>
    </row>
    <row r="5934" spans="1:12" x14ac:dyDescent="0.25">
      <c r="A5934" s="16" t="s">
        <v>235</v>
      </c>
      <c r="B5934" s="16">
        <v>76</v>
      </c>
      <c r="C5934" s="17">
        <v>36811</v>
      </c>
      <c r="L5934" s="17"/>
    </row>
    <row r="5935" spans="1:12" x14ac:dyDescent="0.25">
      <c r="A5935" s="16" t="s">
        <v>235</v>
      </c>
      <c r="B5935" s="16">
        <v>100</v>
      </c>
      <c r="C5935" s="17">
        <v>36800</v>
      </c>
      <c r="L5935" s="17"/>
    </row>
    <row r="5936" spans="1:12" x14ac:dyDescent="0.25">
      <c r="A5936" s="16" t="s">
        <v>235</v>
      </c>
      <c r="B5936" s="16">
        <v>120</v>
      </c>
      <c r="C5936" s="17">
        <v>36798</v>
      </c>
      <c r="L5936" s="17"/>
    </row>
    <row r="5937" spans="1:12" x14ac:dyDescent="0.25">
      <c r="A5937" s="16" t="s">
        <v>235</v>
      </c>
      <c r="B5937" s="16">
        <v>124</v>
      </c>
      <c r="C5937" s="17">
        <v>36784</v>
      </c>
      <c r="L5937" s="17"/>
    </row>
    <row r="5938" spans="1:12" x14ac:dyDescent="0.25">
      <c r="A5938" s="16" t="s">
        <v>235</v>
      </c>
      <c r="B5938" s="16">
        <v>151</v>
      </c>
      <c r="C5938" s="17">
        <v>36784</v>
      </c>
      <c r="L5938" s="17"/>
    </row>
    <row r="5939" spans="1:12" x14ac:dyDescent="0.25">
      <c r="A5939" s="16" t="s">
        <v>235</v>
      </c>
      <c r="B5939" s="16">
        <v>154</v>
      </c>
      <c r="C5939" s="17">
        <v>36766</v>
      </c>
      <c r="L5939" s="17"/>
    </row>
    <row r="5940" spans="1:12" x14ac:dyDescent="0.25">
      <c r="A5940" s="16" t="s">
        <v>235</v>
      </c>
      <c r="B5940" s="16">
        <v>100</v>
      </c>
      <c r="C5940" s="17">
        <v>36749</v>
      </c>
      <c r="L5940" s="17"/>
    </row>
    <row r="5941" spans="1:12" x14ac:dyDescent="0.25">
      <c r="A5941" s="16" t="s">
        <v>235</v>
      </c>
      <c r="B5941" s="16">
        <v>124</v>
      </c>
      <c r="C5941" s="17">
        <v>36739</v>
      </c>
      <c r="L5941" s="17"/>
    </row>
    <row r="5942" spans="1:12" x14ac:dyDescent="0.25">
      <c r="A5942" s="16" t="s">
        <v>235</v>
      </c>
      <c r="B5942" s="16">
        <v>113</v>
      </c>
      <c r="C5942" s="17">
        <v>36731</v>
      </c>
      <c r="L5942" s="17"/>
    </row>
    <row r="5943" spans="1:12" x14ac:dyDescent="0.25">
      <c r="A5943" s="16" t="s">
        <v>235</v>
      </c>
      <c r="B5943" s="16">
        <v>141</v>
      </c>
      <c r="C5943" s="17">
        <v>36710</v>
      </c>
      <c r="L5943" s="17"/>
    </row>
    <row r="5944" spans="1:12" x14ac:dyDescent="0.25">
      <c r="A5944" s="16" t="s">
        <v>235</v>
      </c>
      <c r="B5944" s="16">
        <v>144</v>
      </c>
      <c r="C5944" s="17">
        <v>36679</v>
      </c>
      <c r="L5944" s="17"/>
    </row>
    <row r="5945" spans="1:12" x14ac:dyDescent="0.25">
      <c r="A5945" s="16" t="s">
        <v>235</v>
      </c>
      <c r="B5945" s="16">
        <v>192</v>
      </c>
      <c r="C5945" s="17">
        <v>36678</v>
      </c>
      <c r="L5945" s="17"/>
    </row>
    <row r="5946" spans="1:12" x14ac:dyDescent="0.25">
      <c r="A5946" s="16" t="s">
        <v>235</v>
      </c>
      <c r="B5946" s="16">
        <v>130</v>
      </c>
      <c r="C5946" s="17">
        <v>36647</v>
      </c>
      <c r="L5946" s="17"/>
    </row>
    <row r="5947" spans="1:12" x14ac:dyDescent="0.25">
      <c r="A5947" s="16" t="s">
        <v>235</v>
      </c>
      <c r="B5947" s="16">
        <v>142</v>
      </c>
      <c r="C5947" s="17">
        <v>36617</v>
      </c>
      <c r="L5947" s="17"/>
    </row>
    <row r="5948" spans="1:12" x14ac:dyDescent="0.25">
      <c r="A5948" s="16" t="s">
        <v>235</v>
      </c>
      <c r="B5948" s="16">
        <v>120</v>
      </c>
      <c r="C5948" s="17">
        <v>36617</v>
      </c>
      <c r="L5948" s="17"/>
    </row>
    <row r="5949" spans="1:12" x14ac:dyDescent="0.25">
      <c r="A5949" s="16" t="s">
        <v>235</v>
      </c>
      <c r="B5949" s="16">
        <v>150</v>
      </c>
      <c r="C5949" s="17">
        <v>36586</v>
      </c>
      <c r="L5949" s="17"/>
    </row>
    <row r="5950" spans="1:12" x14ac:dyDescent="0.25">
      <c r="A5950" s="16" t="s">
        <v>235</v>
      </c>
      <c r="B5950" s="16">
        <v>172</v>
      </c>
      <c r="C5950" s="17">
        <v>36571</v>
      </c>
      <c r="L5950" s="17"/>
    </row>
    <row r="5951" spans="1:12" x14ac:dyDescent="0.25">
      <c r="A5951" s="16" t="s">
        <v>235</v>
      </c>
      <c r="B5951" s="16">
        <v>176</v>
      </c>
      <c r="C5951" s="17">
        <v>36571</v>
      </c>
      <c r="L5951" s="17"/>
    </row>
    <row r="5952" spans="1:12" x14ac:dyDescent="0.25">
      <c r="A5952" s="16" t="s">
        <v>235</v>
      </c>
      <c r="B5952" s="16">
        <v>144</v>
      </c>
      <c r="C5952" s="17">
        <v>36557</v>
      </c>
      <c r="L5952" s="17"/>
    </row>
    <row r="5953" spans="1:12" x14ac:dyDescent="0.25">
      <c r="A5953" s="16" t="s">
        <v>235</v>
      </c>
      <c r="B5953" s="16">
        <v>130</v>
      </c>
      <c r="C5953" s="17">
        <v>36526</v>
      </c>
      <c r="L5953" s="17"/>
    </row>
    <row r="5954" spans="1:12" x14ac:dyDescent="0.25">
      <c r="A5954" s="16" t="s">
        <v>235</v>
      </c>
      <c r="B5954" s="16">
        <v>140</v>
      </c>
      <c r="C5954" s="17">
        <v>36526</v>
      </c>
      <c r="L5954" s="17"/>
    </row>
    <row r="5955" spans="1:12" x14ac:dyDescent="0.25">
      <c r="A5955" s="16" t="s">
        <v>235</v>
      </c>
      <c r="B5955" s="16">
        <v>152</v>
      </c>
      <c r="C5955" s="17">
        <v>36526</v>
      </c>
      <c r="L5955" s="17"/>
    </row>
    <row r="5956" spans="1:12" x14ac:dyDescent="0.25">
      <c r="A5956" s="16" t="s">
        <v>235</v>
      </c>
      <c r="B5956" s="16">
        <v>120</v>
      </c>
      <c r="C5956" s="17">
        <v>36482</v>
      </c>
      <c r="L5956" s="17"/>
    </row>
    <row r="5957" spans="1:12" x14ac:dyDescent="0.25">
      <c r="A5957" s="16" t="s">
        <v>235</v>
      </c>
      <c r="B5957" s="16">
        <v>100</v>
      </c>
      <c r="C5957" s="17">
        <v>36430</v>
      </c>
      <c r="L5957" s="17"/>
    </row>
    <row r="5958" spans="1:12" x14ac:dyDescent="0.25">
      <c r="A5958" s="16" t="s">
        <v>235</v>
      </c>
      <c r="B5958" s="16">
        <v>132</v>
      </c>
      <c r="C5958" s="17">
        <v>36281</v>
      </c>
      <c r="L5958" s="17"/>
    </row>
    <row r="5959" spans="1:12" x14ac:dyDescent="0.25">
      <c r="A5959" s="16" t="s">
        <v>235</v>
      </c>
      <c r="B5959" s="16">
        <v>133</v>
      </c>
      <c r="C5959" s="17">
        <v>35976</v>
      </c>
      <c r="L5959" s="17"/>
    </row>
    <row r="5960" spans="1:12" x14ac:dyDescent="0.25">
      <c r="A5960" s="16" t="s">
        <v>235</v>
      </c>
      <c r="B5960" s="16">
        <v>120</v>
      </c>
      <c r="C5960" s="17">
        <v>35947</v>
      </c>
      <c r="L5960" s="17"/>
    </row>
    <row r="5961" spans="1:12" x14ac:dyDescent="0.25">
      <c r="A5961" s="16" t="s">
        <v>235</v>
      </c>
      <c r="B5961" s="16">
        <v>117</v>
      </c>
      <c r="C5961" s="17">
        <v>35901</v>
      </c>
      <c r="L5961" s="17"/>
    </row>
    <row r="5962" spans="1:12" x14ac:dyDescent="0.25">
      <c r="A5962" s="16" t="s">
        <v>235</v>
      </c>
      <c r="B5962" s="16">
        <v>66</v>
      </c>
      <c r="C5962" s="17">
        <v>35886</v>
      </c>
      <c r="L5962" s="17"/>
    </row>
    <row r="5963" spans="1:12" x14ac:dyDescent="0.25">
      <c r="A5963" s="16" t="s">
        <v>235</v>
      </c>
      <c r="B5963" s="16">
        <v>151</v>
      </c>
      <c r="C5963" s="17">
        <v>35886</v>
      </c>
      <c r="L5963" s="17"/>
    </row>
    <row r="5964" spans="1:12" x14ac:dyDescent="0.25">
      <c r="A5964" s="16" t="s">
        <v>235</v>
      </c>
      <c r="B5964" s="16">
        <v>150</v>
      </c>
      <c r="C5964" s="17">
        <v>35886</v>
      </c>
      <c r="L5964" s="17"/>
    </row>
    <row r="5965" spans="1:12" x14ac:dyDescent="0.25">
      <c r="A5965" s="16" t="s">
        <v>235</v>
      </c>
      <c r="B5965" s="16">
        <v>139</v>
      </c>
      <c r="C5965" s="17">
        <v>35886</v>
      </c>
      <c r="L5965" s="17"/>
    </row>
    <row r="5966" spans="1:12" x14ac:dyDescent="0.25">
      <c r="A5966" s="16" t="s">
        <v>235</v>
      </c>
      <c r="B5966" s="16">
        <v>150</v>
      </c>
      <c r="C5966" s="17">
        <v>35855</v>
      </c>
      <c r="L5966" s="17"/>
    </row>
    <row r="5967" spans="1:12" x14ac:dyDescent="0.25">
      <c r="A5967" s="16" t="s">
        <v>235</v>
      </c>
      <c r="B5967" s="16">
        <v>250</v>
      </c>
      <c r="C5967" s="17">
        <v>35855</v>
      </c>
      <c r="L5967" s="17"/>
    </row>
    <row r="5968" spans="1:12" x14ac:dyDescent="0.25">
      <c r="A5968" s="16" t="s">
        <v>235</v>
      </c>
      <c r="B5968" s="16">
        <v>144</v>
      </c>
      <c r="C5968" s="17">
        <v>35827</v>
      </c>
      <c r="L5968" s="17"/>
    </row>
    <row r="5969" spans="1:12" x14ac:dyDescent="0.25">
      <c r="A5969" s="16" t="s">
        <v>235</v>
      </c>
      <c r="B5969" s="16">
        <v>120</v>
      </c>
      <c r="C5969" s="17">
        <v>35827</v>
      </c>
      <c r="L5969" s="17"/>
    </row>
    <row r="5970" spans="1:12" x14ac:dyDescent="0.25">
      <c r="A5970" s="16" t="s">
        <v>235</v>
      </c>
      <c r="B5970" s="16">
        <v>122</v>
      </c>
      <c r="C5970" s="17">
        <v>35827</v>
      </c>
      <c r="L5970" s="17"/>
    </row>
    <row r="5971" spans="1:12" x14ac:dyDescent="0.25">
      <c r="A5971" s="16" t="s">
        <v>235</v>
      </c>
      <c r="B5971" s="16">
        <v>124</v>
      </c>
      <c r="C5971" s="17">
        <v>35810</v>
      </c>
      <c r="L5971" s="17"/>
    </row>
    <row r="5972" spans="1:12" x14ac:dyDescent="0.25">
      <c r="A5972" s="16" t="s">
        <v>235</v>
      </c>
      <c r="B5972" s="16">
        <v>72</v>
      </c>
      <c r="C5972" s="17">
        <v>35765</v>
      </c>
      <c r="L5972" s="17"/>
    </row>
    <row r="5973" spans="1:12" x14ac:dyDescent="0.25">
      <c r="A5973" s="16" t="s">
        <v>235</v>
      </c>
      <c r="B5973" s="16">
        <v>124</v>
      </c>
      <c r="C5973" s="17">
        <v>35765</v>
      </c>
      <c r="L5973" s="17"/>
    </row>
    <row r="5974" spans="1:12" x14ac:dyDescent="0.25">
      <c r="A5974" s="16" t="s">
        <v>235</v>
      </c>
      <c r="B5974" s="16">
        <v>140</v>
      </c>
      <c r="C5974" s="17">
        <v>35735</v>
      </c>
      <c r="L5974" s="17"/>
    </row>
    <row r="5975" spans="1:12" x14ac:dyDescent="0.25">
      <c r="A5975" s="16" t="s">
        <v>235</v>
      </c>
      <c r="B5975" s="16">
        <v>100</v>
      </c>
      <c r="C5975" s="17">
        <v>35735</v>
      </c>
      <c r="L5975" s="17"/>
    </row>
    <row r="5976" spans="1:12" x14ac:dyDescent="0.25">
      <c r="A5976" s="16" t="s">
        <v>235</v>
      </c>
      <c r="B5976" s="16">
        <v>100</v>
      </c>
      <c r="C5976" s="17">
        <v>35735</v>
      </c>
      <c r="L5976" s="17"/>
    </row>
    <row r="5977" spans="1:12" x14ac:dyDescent="0.25">
      <c r="A5977" s="16" t="s">
        <v>235</v>
      </c>
      <c r="B5977" s="16">
        <v>120</v>
      </c>
      <c r="C5977" s="17">
        <v>35718</v>
      </c>
      <c r="L5977" s="17"/>
    </row>
    <row r="5978" spans="1:12" x14ac:dyDescent="0.25">
      <c r="A5978" s="16" t="s">
        <v>235</v>
      </c>
      <c r="B5978" s="16">
        <v>108</v>
      </c>
      <c r="C5978" s="17">
        <v>35704</v>
      </c>
      <c r="L5978" s="17"/>
    </row>
    <row r="5979" spans="1:12" x14ac:dyDescent="0.25">
      <c r="A5979" s="16" t="s">
        <v>235</v>
      </c>
      <c r="B5979" s="16">
        <v>140</v>
      </c>
      <c r="C5979" s="17">
        <v>35704</v>
      </c>
      <c r="L5979" s="17"/>
    </row>
    <row r="5980" spans="1:12" x14ac:dyDescent="0.25">
      <c r="A5980" s="16" t="s">
        <v>235</v>
      </c>
      <c r="B5980" s="16">
        <v>112</v>
      </c>
      <c r="C5980" s="17">
        <v>35704</v>
      </c>
      <c r="L5980" s="17"/>
    </row>
    <row r="5981" spans="1:12" x14ac:dyDescent="0.25">
      <c r="A5981" s="16" t="s">
        <v>235</v>
      </c>
      <c r="B5981" s="16">
        <v>156</v>
      </c>
      <c r="C5981" s="17">
        <v>35704</v>
      </c>
      <c r="L5981" s="17"/>
    </row>
    <row r="5982" spans="1:12" x14ac:dyDescent="0.25">
      <c r="A5982" s="16" t="s">
        <v>235</v>
      </c>
      <c r="B5982" s="16">
        <v>200</v>
      </c>
      <c r="C5982" s="17">
        <v>35674</v>
      </c>
      <c r="L5982" s="17"/>
    </row>
    <row r="5983" spans="1:12" x14ac:dyDescent="0.25">
      <c r="A5983" s="16" t="s">
        <v>235</v>
      </c>
      <c r="B5983" s="16">
        <v>152</v>
      </c>
      <c r="C5983" s="17">
        <v>35674</v>
      </c>
      <c r="L5983" s="17"/>
    </row>
    <row r="5984" spans="1:12" x14ac:dyDescent="0.25">
      <c r="A5984" s="16" t="s">
        <v>235</v>
      </c>
      <c r="B5984" s="16">
        <v>120</v>
      </c>
      <c r="C5984" s="17">
        <v>35643</v>
      </c>
      <c r="L5984" s="17"/>
    </row>
    <row r="5985" spans="1:12" x14ac:dyDescent="0.25">
      <c r="A5985" s="16" t="s">
        <v>235</v>
      </c>
      <c r="B5985" s="16">
        <v>108</v>
      </c>
      <c r="C5985" s="17">
        <v>35612</v>
      </c>
      <c r="L5985" s="17"/>
    </row>
    <row r="5986" spans="1:12" x14ac:dyDescent="0.25">
      <c r="A5986" s="16" t="s">
        <v>235</v>
      </c>
      <c r="B5986" s="16">
        <v>120</v>
      </c>
      <c r="C5986" s="17">
        <v>35612</v>
      </c>
      <c r="L5986" s="17"/>
    </row>
    <row r="5987" spans="1:12" x14ac:dyDescent="0.25">
      <c r="A5987" s="16" t="s">
        <v>235</v>
      </c>
      <c r="B5987" s="16">
        <v>73</v>
      </c>
      <c r="C5987" s="17">
        <v>35612</v>
      </c>
      <c r="L5987" s="17"/>
    </row>
    <row r="5988" spans="1:12" x14ac:dyDescent="0.25">
      <c r="A5988" s="16" t="s">
        <v>235</v>
      </c>
      <c r="B5988" s="16">
        <v>150</v>
      </c>
      <c r="C5988" s="17">
        <v>35612</v>
      </c>
      <c r="L5988" s="17"/>
    </row>
    <row r="5989" spans="1:12" x14ac:dyDescent="0.25">
      <c r="A5989" s="16" t="s">
        <v>235</v>
      </c>
      <c r="B5989" s="16">
        <v>150</v>
      </c>
      <c r="C5989" s="17">
        <v>35582</v>
      </c>
      <c r="L5989" s="17"/>
    </row>
    <row r="5990" spans="1:12" x14ac:dyDescent="0.25">
      <c r="A5990" s="16" t="s">
        <v>235</v>
      </c>
      <c r="B5990" s="16">
        <v>139</v>
      </c>
      <c r="C5990" s="17">
        <v>35582</v>
      </c>
      <c r="L5990" s="17"/>
    </row>
    <row r="5991" spans="1:12" x14ac:dyDescent="0.25">
      <c r="A5991" s="16" t="s">
        <v>235</v>
      </c>
      <c r="B5991" s="16">
        <v>124</v>
      </c>
      <c r="C5991" s="17">
        <v>35582</v>
      </c>
      <c r="L5991" s="17"/>
    </row>
    <row r="5992" spans="1:12" x14ac:dyDescent="0.25">
      <c r="A5992" s="16" t="s">
        <v>235</v>
      </c>
      <c r="B5992" s="16">
        <v>182</v>
      </c>
      <c r="C5992" s="17">
        <v>35551</v>
      </c>
      <c r="L5992" s="17"/>
    </row>
    <row r="5993" spans="1:12" x14ac:dyDescent="0.25">
      <c r="A5993" s="16" t="s">
        <v>235</v>
      </c>
      <c r="B5993" s="16">
        <v>64</v>
      </c>
      <c r="C5993" s="17">
        <v>35548</v>
      </c>
      <c r="L5993" s="17"/>
    </row>
    <row r="5994" spans="1:12" x14ac:dyDescent="0.25">
      <c r="A5994" s="16" t="s">
        <v>235</v>
      </c>
      <c r="B5994" s="16">
        <v>112</v>
      </c>
      <c r="C5994" s="17">
        <v>35521</v>
      </c>
      <c r="L5994" s="17"/>
    </row>
    <row r="5995" spans="1:12" x14ac:dyDescent="0.25">
      <c r="A5995" s="16" t="s">
        <v>235</v>
      </c>
      <c r="B5995" s="16">
        <v>145</v>
      </c>
      <c r="C5995" s="17">
        <v>35521</v>
      </c>
      <c r="L5995" s="17"/>
    </row>
    <row r="5996" spans="1:12" x14ac:dyDescent="0.25">
      <c r="A5996" s="16" t="s">
        <v>235</v>
      </c>
      <c r="B5996" s="16">
        <v>120</v>
      </c>
      <c r="C5996" s="17">
        <v>35521</v>
      </c>
      <c r="L5996" s="17"/>
    </row>
    <row r="5997" spans="1:12" x14ac:dyDescent="0.25">
      <c r="A5997" s="16" t="s">
        <v>235</v>
      </c>
      <c r="B5997" s="16">
        <v>98</v>
      </c>
      <c r="C5997" s="17">
        <v>35521</v>
      </c>
      <c r="L5997" s="17"/>
    </row>
    <row r="5998" spans="1:12" x14ac:dyDescent="0.25">
      <c r="A5998" s="16" t="s">
        <v>235</v>
      </c>
      <c r="B5998" s="16">
        <v>115</v>
      </c>
      <c r="C5998" s="17">
        <v>35521</v>
      </c>
      <c r="L5998" s="17"/>
    </row>
    <row r="5999" spans="1:12" x14ac:dyDescent="0.25">
      <c r="A5999" s="16" t="s">
        <v>235</v>
      </c>
      <c r="B5999" s="16">
        <v>102</v>
      </c>
      <c r="C5999" s="17">
        <v>35490</v>
      </c>
      <c r="L5999" s="17"/>
    </row>
    <row r="6000" spans="1:12" x14ac:dyDescent="0.25">
      <c r="A6000" s="16" t="s">
        <v>235</v>
      </c>
      <c r="B6000" s="16">
        <v>100</v>
      </c>
      <c r="C6000" s="17">
        <v>35439</v>
      </c>
      <c r="L6000" s="17"/>
    </row>
    <row r="6001" spans="1:12" x14ac:dyDescent="0.25">
      <c r="A6001" s="16" t="s">
        <v>235</v>
      </c>
      <c r="B6001" s="16">
        <v>105</v>
      </c>
      <c r="C6001" s="17">
        <v>35431</v>
      </c>
      <c r="L6001" s="17"/>
    </row>
    <row r="6002" spans="1:12" x14ac:dyDescent="0.25">
      <c r="A6002" s="16" t="s">
        <v>235</v>
      </c>
      <c r="B6002" s="16">
        <v>108</v>
      </c>
      <c r="C6002" s="17">
        <v>35431</v>
      </c>
      <c r="L6002" s="17"/>
    </row>
    <row r="6003" spans="1:12" x14ac:dyDescent="0.25">
      <c r="A6003" s="16" t="s">
        <v>235</v>
      </c>
      <c r="B6003" s="16">
        <v>103</v>
      </c>
      <c r="C6003" s="17">
        <v>35431</v>
      </c>
      <c r="L6003" s="17"/>
    </row>
    <row r="6004" spans="1:12" x14ac:dyDescent="0.25">
      <c r="A6004" s="16" t="s">
        <v>235</v>
      </c>
      <c r="B6004" s="16">
        <v>80</v>
      </c>
      <c r="C6004" s="17">
        <v>35431</v>
      </c>
      <c r="L6004" s="17"/>
    </row>
    <row r="6005" spans="1:12" x14ac:dyDescent="0.25">
      <c r="A6005" s="16" t="s">
        <v>235</v>
      </c>
      <c r="B6005" s="16">
        <v>126</v>
      </c>
      <c r="C6005" s="17">
        <v>35431</v>
      </c>
      <c r="L6005" s="17"/>
    </row>
    <row r="6006" spans="1:12" x14ac:dyDescent="0.25">
      <c r="A6006" s="16" t="s">
        <v>235</v>
      </c>
      <c r="B6006" s="16">
        <v>175</v>
      </c>
      <c r="C6006" s="17">
        <v>35401</v>
      </c>
      <c r="L6006" s="17"/>
    </row>
    <row r="6007" spans="1:12" x14ac:dyDescent="0.25">
      <c r="A6007" s="16" t="s">
        <v>235</v>
      </c>
      <c r="B6007" s="16">
        <v>144</v>
      </c>
      <c r="C6007" s="17">
        <v>35370</v>
      </c>
      <c r="L6007" s="17"/>
    </row>
    <row r="6008" spans="1:12" x14ac:dyDescent="0.25">
      <c r="A6008" s="16" t="s">
        <v>235</v>
      </c>
      <c r="B6008" s="16">
        <v>130</v>
      </c>
      <c r="C6008" s="17">
        <v>35370</v>
      </c>
      <c r="L6008" s="17"/>
    </row>
    <row r="6009" spans="1:12" x14ac:dyDescent="0.25">
      <c r="A6009" s="16" t="s">
        <v>235</v>
      </c>
      <c r="B6009" s="16">
        <v>150</v>
      </c>
      <c r="C6009" s="17">
        <v>35370</v>
      </c>
      <c r="L6009" s="17"/>
    </row>
    <row r="6010" spans="1:12" x14ac:dyDescent="0.25">
      <c r="A6010" s="16" t="s">
        <v>235</v>
      </c>
      <c r="B6010" s="16">
        <v>152</v>
      </c>
      <c r="C6010" s="17">
        <v>35339</v>
      </c>
      <c r="L6010" s="17"/>
    </row>
    <row r="6011" spans="1:12" x14ac:dyDescent="0.25">
      <c r="A6011" s="16" t="s">
        <v>235</v>
      </c>
      <c r="B6011" s="16">
        <v>170</v>
      </c>
      <c r="C6011" s="17">
        <v>35339</v>
      </c>
      <c r="L6011" s="17"/>
    </row>
    <row r="6012" spans="1:12" x14ac:dyDescent="0.25">
      <c r="A6012" s="16" t="s">
        <v>235</v>
      </c>
      <c r="B6012" s="16">
        <v>88</v>
      </c>
      <c r="C6012" s="17">
        <v>35339</v>
      </c>
      <c r="L6012" s="17"/>
    </row>
    <row r="6013" spans="1:12" x14ac:dyDescent="0.25">
      <c r="A6013" s="16" t="s">
        <v>235</v>
      </c>
      <c r="B6013" s="16">
        <v>177</v>
      </c>
      <c r="C6013" s="17">
        <v>35278</v>
      </c>
      <c r="L6013" s="17"/>
    </row>
    <row r="6014" spans="1:12" x14ac:dyDescent="0.25">
      <c r="A6014" s="16" t="s">
        <v>235</v>
      </c>
      <c r="B6014" s="16">
        <v>109</v>
      </c>
      <c r="C6014" s="17">
        <v>35278</v>
      </c>
      <c r="L6014" s="17"/>
    </row>
    <row r="6015" spans="1:12" x14ac:dyDescent="0.25">
      <c r="A6015" s="16" t="s">
        <v>235</v>
      </c>
      <c r="B6015" s="16">
        <v>30</v>
      </c>
      <c r="C6015" s="17">
        <v>35268</v>
      </c>
      <c r="L6015" s="17"/>
    </row>
    <row r="6016" spans="1:12" x14ac:dyDescent="0.25">
      <c r="A6016" s="16" t="s">
        <v>235</v>
      </c>
      <c r="B6016" s="16">
        <v>206</v>
      </c>
      <c r="C6016" s="17">
        <v>35247</v>
      </c>
      <c r="L6016" s="17"/>
    </row>
    <row r="6017" spans="1:12" x14ac:dyDescent="0.25">
      <c r="A6017" s="16" t="s">
        <v>235</v>
      </c>
      <c r="B6017" s="16">
        <v>89</v>
      </c>
      <c r="C6017" s="17">
        <v>35247</v>
      </c>
      <c r="L6017" s="17"/>
    </row>
    <row r="6018" spans="1:12" x14ac:dyDescent="0.25">
      <c r="A6018" s="16" t="s">
        <v>235</v>
      </c>
      <c r="B6018" s="16">
        <v>149</v>
      </c>
      <c r="C6018" s="17">
        <v>35217</v>
      </c>
      <c r="L6018" s="17"/>
    </row>
    <row r="6019" spans="1:12" x14ac:dyDescent="0.25">
      <c r="A6019" s="16" t="s">
        <v>235</v>
      </c>
      <c r="B6019" s="16">
        <v>145</v>
      </c>
      <c r="C6019" s="17">
        <v>35186</v>
      </c>
      <c r="L6019" s="17"/>
    </row>
    <row r="6020" spans="1:12" x14ac:dyDescent="0.25">
      <c r="A6020" s="16" t="s">
        <v>235</v>
      </c>
      <c r="B6020" s="16">
        <v>110</v>
      </c>
      <c r="C6020" s="17">
        <v>35186</v>
      </c>
      <c r="L6020" s="17"/>
    </row>
    <row r="6021" spans="1:12" x14ac:dyDescent="0.25">
      <c r="A6021" s="16" t="s">
        <v>235</v>
      </c>
      <c r="B6021" s="16">
        <v>120</v>
      </c>
      <c r="C6021" s="17">
        <v>35186</v>
      </c>
      <c r="L6021" s="17"/>
    </row>
    <row r="6022" spans="1:12" x14ac:dyDescent="0.25">
      <c r="A6022" s="16" t="s">
        <v>235</v>
      </c>
      <c r="B6022" s="16">
        <v>189</v>
      </c>
      <c r="C6022" s="17">
        <v>35165</v>
      </c>
      <c r="L6022" s="17"/>
    </row>
    <row r="6023" spans="1:12" x14ac:dyDescent="0.25">
      <c r="A6023" s="16" t="s">
        <v>235</v>
      </c>
      <c r="B6023" s="16">
        <v>127</v>
      </c>
      <c r="C6023" s="17">
        <v>35082</v>
      </c>
      <c r="L6023" s="17"/>
    </row>
    <row r="6024" spans="1:12" x14ac:dyDescent="0.25">
      <c r="A6024" s="16" t="s">
        <v>235</v>
      </c>
      <c r="B6024" s="16">
        <v>153</v>
      </c>
      <c r="C6024" s="17">
        <v>35065</v>
      </c>
      <c r="L6024" s="17"/>
    </row>
    <row r="6025" spans="1:12" x14ac:dyDescent="0.25">
      <c r="A6025" s="16" t="s">
        <v>235</v>
      </c>
      <c r="B6025" s="16">
        <v>117</v>
      </c>
      <c r="C6025" s="17">
        <v>35065</v>
      </c>
      <c r="L6025" s="17"/>
    </row>
    <row r="6026" spans="1:12" x14ac:dyDescent="0.25">
      <c r="A6026" s="16" t="s">
        <v>235</v>
      </c>
      <c r="B6026" s="16">
        <v>130</v>
      </c>
      <c r="C6026" s="17">
        <v>35009</v>
      </c>
      <c r="L6026" s="17"/>
    </row>
    <row r="6027" spans="1:12" x14ac:dyDescent="0.25">
      <c r="A6027" s="16" t="s">
        <v>235</v>
      </c>
      <c r="B6027" s="16">
        <v>98</v>
      </c>
      <c r="C6027" s="17">
        <v>34973</v>
      </c>
      <c r="L6027" s="17"/>
    </row>
    <row r="6028" spans="1:12" x14ac:dyDescent="0.25">
      <c r="A6028" s="16" t="s">
        <v>235</v>
      </c>
      <c r="B6028" s="16">
        <v>100</v>
      </c>
      <c r="C6028" s="17">
        <v>34973</v>
      </c>
      <c r="L6028" s="17"/>
    </row>
    <row r="6029" spans="1:12" x14ac:dyDescent="0.25">
      <c r="A6029" s="16" t="s">
        <v>235</v>
      </c>
      <c r="B6029" s="16">
        <v>227</v>
      </c>
      <c r="C6029" s="17">
        <v>34957</v>
      </c>
      <c r="L6029" s="17"/>
    </row>
    <row r="6030" spans="1:12" x14ac:dyDescent="0.25">
      <c r="A6030" s="16" t="s">
        <v>235</v>
      </c>
      <c r="B6030" s="16">
        <v>160</v>
      </c>
      <c r="C6030" s="17">
        <v>34881</v>
      </c>
      <c r="L6030" s="17"/>
    </row>
    <row r="6031" spans="1:12" x14ac:dyDescent="0.25">
      <c r="A6031" s="16" t="s">
        <v>235</v>
      </c>
      <c r="B6031" s="16">
        <v>186</v>
      </c>
      <c r="C6031" s="17">
        <v>34881</v>
      </c>
      <c r="L6031" s="17"/>
    </row>
    <row r="6032" spans="1:12" x14ac:dyDescent="0.25">
      <c r="A6032" s="16" t="s">
        <v>235</v>
      </c>
      <c r="B6032" s="16">
        <v>120</v>
      </c>
      <c r="C6032" s="17">
        <v>34851</v>
      </c>
      <c r="L6032" s="17"/>
    </row>
    <row r="6033" spans="1:12" x14ac:dyDescent="0.25">
      <c r="A6033" s="16" t="s">
        <v>235</v>
      </c>
      <c r="B6033" s="16">
        <v>120</v>
      </c>
      <c r="C6033" s="17">
        <v>34845</v>
      </c>
      <c r="L6033" s="17"/>
    </row>
    <row r="6034" spans="1:12" x14ac:dyDescent="0.25">
      <c r="A6034" s="16" t="s">
        <v>235</v>
      </c>
      <c r="B6034" s="16">
        <v>151</v>
      </c>
      <c r="C6034" s="17">
        <v>34820</v>
      </c>
      <c r="L6034" s="17"/>
    </row>
    <row r="6035" spans="1:12" x14ac:dyDescent="0.25">
      <c r="A6035" s="16" t="s">
        <v>235</v>
      </c>
      <c r="B6035" s="16">
        <v>114</v>
      </c>
      <c r="C6035" s="17">
        <v>34759</v>
      </c>
      <c r="L6035" s="17"/>
    </row>
    <row r="6036" spans="1:12" x14ac:dyDescent="0.25">
      <c r="A6036" s="16" t="s">
        <v>235</v>
      </c>
      <c r="B6036" s="16">
        <v>64</v>
      </c>
      <c r="C6036" s="17">
        <v>34759</v>
      </c>
      <c r="L6036" s="17"/>
    </row>
    <row r="6037" spans="1:12" x14ac:dyDescent="0.25">
      <c r="A6037" s="16" t="s">
        <v>235</v>
      </c>
      <c r="B6037" s="16">
        <v>200</v>
      </c>
      <c r="C6037" s="17">
        <v>34743</v>
      </c>
      <c r="L6037" s="17"/>
    </row>
    <row r="6038" spans="1:12" x14ac:dyDescent="0.25">
      <c r="A6038" s="16" t="s">
        <v>235</v>
      </c>
      <c r="B6038" s="16">
        <v>176</v>
      </c>
      <c r="C6038" s="17">
        <v>34731</v>
      </c>
      <c r="L6038" s="17"/>
    </row>
    <row r="6039" spans="1:12" x14ac:dyDescent="0.25">
      <c r="A6039" s="16" t="s">
        <v>235</v>
      </c>
      <c r="B6039" s="16">
        <v>102</v>
      </c>
      <c r="C6039" s="17">
        <v>34731</v>
      </c>
      <c r="L6039" s="17"/>
    </row>
    <row r="6040" spans="1:12" x14ac:dyDescent="0.25">
      <c r="A6040" s="16" t="s">
        <v>235</v>
      </c>
      <c r="B6040" s="16">
        <v>120</v>
      </c>
      <c r="C6040" s="17">
        <v>34731</v>
      </c>
      <c r="L6040" s="17"/>
    </row>
    <row r="6041" spans="1:12" x14ac:dyDescent="0.25">
      <c r="A6041" s="16" t="s">
        <v>235</v>
      </c>
      <c r="B6041" s="16">
        <v>162</v>
      </c>
      <c r="C6041" s="17">
        <v>34731</v>
      </c>
      <c r="L6041" s="17"/>
    </row>
    <row r="6042" spans="1:12" x14ac:dyDescent="0.25">
      <c r="A6042" s="16" t="s">
        <v>235</v>
      </c>
      <c r="B6042" s="16">
        <v>81</v>
      </c>
      <c r="C6042" s="17">
        <v>34731</v>
      </c>
      <c r="L6042" s="17"/>
    </row>
    <row r="6043" spans="1:12" x14ac:dyDescent="0.25">
      <c r="A6043" s="16" t="s">
        <v>235</v>
      </c>
      <c r="B6043" s="16">
        <v>101</v>
      </c>
      <c r="C6043" s="17">
        <v>34731</v>
      </c>
      <c r="L6043" s="17"/>
    </row>
    <row r="6044" spans="1:12" x14ac:dyDescent="0.25">
      <c r="A6044" s="16" t="s">
        <v>235</v>
      </c>
      <c r="B6044" s="16">
        <v>109</v>
      </c>
      <c r="C6044" s="17">
        <v>34731</v>
      </c>
      <c r="L6044" s="17"/>
    </row>
    <row r="6045" spans="1:12" x14ac:dyDescent="0.25">
      <c r="A6045" s="16" t="s">
        <v>235</v>
      </c>
      <c r="B6045" s="16">
        <v>105</v>
      </c>
      <c r="C6045" s="17">
        <v>34731</v>
      </c>
      <c r="L6045" s="17"/>
    </row>
    <row r="6046" spans="1:12" x14ac:dyDescent="0.25">
      <c r="A6046" s="16" t="s">
        <v>235</v>
      </c>
      <c r="B6046" s="16">
        <v>120</v>
      </c>
      <c r="C6046" s="17">
        <v>34709</v>
      </c>
      <c r="L6046" s="17"/>
    </row>
    <row r="6047" spans="1:12" x14ac:dyDescent="0.25">
      <c r="A6047" s="16" t="s">
        <v>235</v>
      </c>
      <c r="B6047" s="16">
        <v>95</v>
      </c>
      <c r="C6047" s="17">
        <v>34700</v>
      </c>
      <c r="L6047" s="17"/>
    </row>
    <row r="6048" spans="1:12" x14ac:dyDescent="0.25">
      <c r="A6048" s="16" t="s">
        <v>235</v>
      </c>
      <c r="B6048" s="16">
        <v>78</v>
      </c>
      <c r="C6048" s="17">
        <v>34700</v>
      </c>
      <c r="L6048" s="17"/>
    </row>
    <row r="6049" spans="1:12" x14ac:dyDescent="0.25">
      <c r="A6049" s="16" t="s">
        <v>235</v>
      </c>
      <c r="B6049" s="16">
        <v>113</v>
      </c>
      <c r="C6049" s="17">
        <v>34700</v>
      </c>
      <c r="L6049" s="17"/>
    </row>
    <row r="6050" spans="1:12" x14ac:dyDescent="0.25">
      <c r="A6050" s="16" t="s">
        <v>235</v>
      </c>
      <c r="B6050" s="16">
        <v>128</v>
      </c>
      <c r="C6050" s="17">
        <v>34700</v>
      </c>
      <c r="L6050" s="17"/>
    </row>
    <row r="6051" spans="1:12" x14ac:dyDescent="0.25">
      <c r="A6051" s="16" t="s">
        <v>235</v>
      </c>
      <c r="B6051" s="16">
        <v>100</v>
      </c>
      <c r="C6051" s="17">
        <v>34700</v>
      </c>
      <c r="L6051" s="17"/>
    </row>
    <row r="6052" spans="1:12" x14ac:dyDescent="0.25">
      <c r="A6052" s="16" t="s">
        <v>235</v>
      </c>
      <c r="B6052" s="16">
        <v>120</v>
      </c>
      <c r="C6052" s="17">
        <v>34700</v>
      </c>
      <c r="L6052" s="17"/>
    </row>
    <row r="6053" spans="1:12" x14ac:dyDescent="0.25">
      <c r="A6053" s="16" t="s">
        <v>235</v>
      </c>
      <c r="B6053" s="16">
        <v>151</v>
      </c>
      <c r="C6053" s="17">
        <v>34700</v>
      </c>
      <c r="L6053" s="17"/>
    </row>
    <row r="6054" spans="1:12" x14ac:dyDescent="0.25">
      <c r="A6054" s="16" t="s">
        <v>235</v>
      </c>
      <c r="B6054" s="16">
        <v>180</v>
      </c>
      <c r="C6054" s="17">
        <v>34700</v>
      </c>
      <c r="L6054" s="17"/>
    </row>
    <row r="6055" spans="1:12" x14ac:dyDescent="0.25">
      <c r="A6055" s="16" t="s">
        <v>235</v>
      </c>
      <c r="B6055" s="16">
        <v>174</v>
      </c>
      <c r="C6055" s="17">
        <v>34669</v>
      </c>
      <c r="L6055" s="17"/>
    </row>
    <row r="6056" spans="1:12" x14ac:dyDescent="0.25">
      <c r="A6056" s="16" t="s">
        <v>235</v>
      </c>
      <c r="B6056" s="16">
        <v>116</v>
      </c>
      <c r="C6056" s="17">
        <v>34669</v>
      </c>
      <c r="L6056" s="17"/>
    </row>
    <row r="6057" spans="1:12" x14ac:dyDescent="0.25">
      <c r="A6057" s="16" t="s">
        <v>235</v>
      </c>
      <c r="B6057" s="16">
        <v>116</v>
      </c>
      <c r="C6057" s="17">
        <v>34669</v>
      </c>
      <c r="L6057" s="17"/>
    </row>
    <row r="6058" spans="1:12" x14ac:dyDescent="0.25">
      <c r="A6058" s="16" t="s">
        <v>235</v>
      </c>
      <c r="B6058" s="16">
        <v>148</v>
      </c>
      <c r="C6058" s="17">
        <v>34639</v>
      </c>
      <c r="L6058" s="17"/>
    </row>
    <row r="6059" spans="1:12" x14ac:dyDescent="0.25">
      <c r="A6059" s="16" t="s">
        <v>235</v>
      </c>
      <c r="B6059" s="16">
        <v>182</v>
      </c>
      <c r="C6059" s="17">
        <v>34578</v>
      </c>
      <c r="L6059" s="17"/>
    </row>
    <row r="6060" spans="1:12" x14ac:dyDescent="0.25">
      <c r="A6060" s="16" t="s">
        <v>235</v>
      </c>
      <c r="B6060" s="16">
        <v>98</v>
      </c>
      <c r="C6060" s="17">
        <v>34516</v>
      </c>
      <c r="L6060" s="17"/>
    </row>
    <row r="6061" spans="1:12" x14ac:dyDescent="0.25">
      <c r="A6061" s="16" t="s">
        <v>235</v>
      </c>
      <c r="B6061" s="16">
        <v>120</v>
      </c>
      <c r="C6061" s="17">
        <v>34486</v>
      </c>
      <c r="L6061" s="17"/>
    </row>
    <row r="6062" spans="1:12" x14ac:dyDescent="0.25">
      <c r="A6062" s="16" t="s">
        <v>235</v>
      </c>
      <c r="B6062" s="16">
        <v>182</v>
      </c>
      <c r="C6062" s="17">
        <v>34236</v>
      </c>
      <c r="L6062" s="17"/>
    </row>
    <row r="6063" spans="1:12" x14ac:dyDescent="0.25">
      <c r="A6063" s="16" t="s">
        <v>235</v>
      </c>
      <c r="B6063" s="16">
        <v>145</v>
      </c>
      <c r="C6063" s="17">
        <v>34186</v>
      </c>
      <c r="L6063" s="17"/>
    </row>
    <row r="6064" spans="1:12" x14ac:dyDescent="0.25">
      <c r="A6064" s="16" t="s">
        <v>235</v>
      </c>
      <c r="B6064" s="16">
        <v>202</v>
      </c>
      <c r="C6064" s="17">
        <v>34164</v>
      </c>
      <c r="L6064" s="17"/>
    </row>
    <row r="6065" spans="1:12" x14ac:dyDescent="0.25">
      <c r="A6065" s="16" t="s">
        <v>235</v>
      </c>
      <c r="B6065" s="16">
        <v>180</v>
      </c>
      <c r="C6065" s="17">
        <v>33878</v>
      </c>
      <c r="L6065" s="17"/>
    </row>
    <row r="6066" spans="1:12" x14ac:dyDescent="0.25">
      <c r="A6066" s="16" t="s">
        <v>235</v>
      </c>
      <c r="B6066" s="16">
        <v>222</v>
      </c>
      <c r="C6066" s="17">
        <v>33786</v>
      </c>
      <c r="L6066" s="17"/>
    </row>
    <row r="6067" spans="1:12" x14ac:dyDescent="0.25">
      <c r="A6067" s="16" t="s">
        <v>235</v>
      </c>
      <c r="B6067" s="16">
        <v>99</v>
      </c>
      <c r="C6067" s="17">
        <v>33319</v>
      </c>
      <c r="L6067" s="17"/>
    </row>
    <row r="6068" spans="1:12" x14ac:dyDescent="0.25">
      <c r="A6068" s="16" t="s">
        <v>235</v>
      </c>
      <c r="B6068" s="16">
        <v>120</v>
      </c>
      <c r="C6068" s="17">
        <v>33266</v>
      </c>
      <c r="L6068" s="17"/>
    </row>
    <row r="6069" spans="1:12" x14ac:dyDescent="0.25">
      <c r="A6069" s="16" t="s">
        <v>235</v>
      </c>
      <c r="B6069" s="16">
        <v>100</v>
      </c>
      <c r="C6069" s="17">
        <v>33142</v>
      </c>
      <c r="L6069" s="17"/>
    </row>
    <row r="6070" spans="1:12" x14ac:dyDescent="0.25">
      <c r="A6070" s="16" t="s">
        <v>235</v>
      </c>
      <c r="B6070" s="16">
        <v>128</v>
      </c>
      <c r="C6070" s="17">
        <v>33080</v>
      </c>
      <c r="L6070" s="17"/>
    </row>
    <row r="6071" spans="1:12" x14ac:dyDescent="0.25">
      <c r="A6071" s="16" t="s">
        <v>235</v>
      </c>
      <c r="B6071" s="16">
        <v>130</v>
      </c>
      <c r="C6071" s="17">
        <v>33010</v>
      </c>
      <c r="L6071" s="17"/>
    </row>
    <row r="6072" spans="1:12" x14ac:dyDescent="0.25">
      <c r="A6072" s="16" t="s">
        <v>235</v>
      </c>
      <c r="B6072" s="16">
        <v>103</v>
      </c>
      <c r="C6072" s="17">
        <v>32917</v>
      </c>
      <c r="L6072" s="17"/>
    </row>
    <row r="6073" spans="1:12" x14ac:dyDescent="0.25">
      <c r="A6073" s="16" t="s">
        <v>235</v>
      </c>
      <c r="B6073" s="16">
        <v>77</v>
      </c>
      <c r="C6073" s="17">
        <v>32882</v>
      </c>
      <c r="L6073" s="17"/>
    </row>
    <row r="6074" spans="1:12" x14ac:dyDescent="0.25">
      <c r="A6074" s="16" t="s">
        <v>235</v>
      </c>
      <c r="B6074" s="16">
        <v>160</v>
      </c>
      <c r="C6074" s="17">
        <v>32848</v>
      </c>
      <c r="L6074" s="17"/>
    </row>
    <row r="6075" spans="1:12" x14ac:dyDescent="0.25">
      <c r="A6075" s="16" t="s">
        <v>235</v>
      </c>
      <c r="B6075" s="16">
        <v>146</v>
      </c>
      <c r="C6075" s="17">
        <v>32234</v>
      </c>
      <c r="L6075" s="17"/>
    </row>
    <row r="6076" spans="1:12" x14ac:dyDescent="0.25">
      <c r="A6076" s="16" t="s">
        <v>235</v>
      </c>
      <c r="B6076" s="16">
        <v>120</v>
      </c>
      <c r="C6076" s="17">
        <v>32211</v>
      </c>
      <c r="L6076" s="17"/>
    </row>
    <row r="6077" spans="1:12" x14ac:dyDescent="0.25">
      <c r="A6077" s="16" t="s">
        <v>235</v>
      </c>
      <c r="B6077" s="16">
        <v>200</v>
      </c>
      <c r="C6077" s="17">
        <v>31875</v>
      </c>
      <c r="L6077" s="17"/>
    </row>
    <row r="6078" spans="1:12" x14ac:dyDescent="0.25">
      <c r="A6078" s="16" t="s">
        <v>235</v>
      </c>
      <c r="B6078" s="16">
        <v>108</v>
      </c>
      <c r="C6078" s="17">
        <v>31807</v>
      </c>
      <c r="L6078" s="17"/>
    </row>
    <row r="6079" spans="1:12" x14ac:dyDescent="0.25">
      <c r="A6079" s="16" t="s">
        <v>235</v>
      </c>
      <c r="B6079" s="16">
        <v>188</v>
      </c>
      <c r="C6079" s="17">
        <v>31799</v>
      </c>
      <c r="L6079" s="17"/>
    </row>
    <row r="6080" spans="1:12" x14ac:dyDescent="0.25">
      <c r="A6080" s="16" t="s">
        <v>235</v>
      </c>
      <c r="B6080" s="16">
        <v>180</v>
      </c>
      <c r="C6080" s="17">
        <v>31643</v>
      </c>
      <c r="L6080" s="17"/>
    </row>
    <row r="6081" spans="1:12" x14ac:dyDescent="0.25">
      <c r="A6081" s="16" t="s">
        <v>235</v>
      </c>
      <c r="B6081" s="16">
        <v>205</v>
      </c>
      <c r="C6081" s="17">
        <v>31640</v>
      </c>
      <c r="L6081" s="17"/>
    </row>
    <row r="6082" spans="1:12" x14ac:dyDescent="0.25">
      <c r="A6082" s="16" t="s">
        <v>235</v>
      </c>
      <c r="B6082" s="16">
        <v>120</v>
      </c>
      <c r="C6082" s="17">
        <v>31610</v>
      </c>
      <c r="L6082" s="17"/>
    </row>
    <row r="6083" spans="1:12" x14ac:dyDescent="0.25">
      <c r="A6083" s="16" t="s">
        <v>235</v>
      </c>
      <c r="B6083" s="16">
        <v>49</v>
      </c>
      <c r="C6083" s="17">
        <v>31566</v>
      </c>
      <c r="L6083" s="17"/>
    </row>
    <row r="6084" spans="1:12" x14ac:dyDescent="0.25">
      <c r="A6084" s="16" t="s">
        <v>235</v>
      </c>
      <c r="B6084" s="16">
        <v>16</v>
      </c>
      <c r="C6084" s="17">
        <v>31239</v>
      </c>
      <c r="L6084" s="17"/>
    </row>
    <row r="6085" spans="1:12" x14ac:dyDescent="0.25">
      <c r="A6085" s="16" t="s">
        <v>235</v>
      </c>
      <c r="B6085" s="16">
        <v>256</v>
      </c>
      <c r="C6085" s="17">
        <v>31075</v>
      </c>
      <c r="L6085" s="17"/>
    </row>
    <row r="6086" spans="1:12" x14ac:dyDescent="0.25">
      <c r="A6086" s="16" t="s">
        <v>235</v>
      </c>
      <c r="B6086" s="16">
        <v>30</v>
      </c>
      <c r="C6086" s="17">
        <v>31071</v>
      </c>
      <c r="L6086" s="17"/>
    </row>
    <row r="6087" spans="1:12" x14ac:dyDescent="0.25">
      <c r="A6087" s="16" t="s">
        <v>235</v>
      </c>
      <c r="B6087" s="16">
        <v>110</v>
      </c>
      <c r="C6087" s="17">
        <v>31062</v>
      </c>
      <c r="L6087" s="17"/>
    </row>
    <row r="6088" spans="1:12" x14ac:dyDescent="0.25">
      <c r="A6088" s="16" t="s">
        <v>235</v>
      </c>
      <c r="B6088" s="16">
        <v>200</v>
      </c>
      <c r="C6088" s="17">
        <v>30939</v>
      </c>
      <c r="L6088" s="17"/>
    </row>
    <row r="6089" spans="1:12" x14ac:dyDescent="0.25">
      <c r="A6089" s="16" t="s">
        <v>235</v>
      </c>
      <c r="B6089" s="16">
        <v>89</v>
      </c>
      <c r="C6089" s="17">
        <v>30820</v>
      </c>
      <c r="L6089" s="17"/>
    </row>
    <row r="6090" spans="1:12" x14ac:dyDescent="0.25">
      <c r="A6090" s="16" t="s">
        <v>235</v>
      </c>
      <c r="B6090" s="16">
        <v>24</v>
      </c>
      <c r="C6090" s="17">
        <v>30768</v>
      </c>
      <c r="L6090" s="17"/>
    </row>
    <row r="6091" spans="1:12" x14ac:dyDescent="0.25">
      <c r="A6091" s="16" t="s">
        <v>235</v>
      </c>
      <c r="B6091" s="16">
        <v>131</v>
      </c>
      <c r="C6091" s="17">
        <v>28581</v>
      </c>
      <c r="L6091" s="17"/>
    </row>
    <row r="6092" spans="1:12" x14ac:dyDescent="0.25">
      <c r="A6092" s="16" t="s">
        <v>235</v>
      </c>
      <c r="B6092" s="16">
        <v>297</v>
      </c>
      <c r="C6092" s="17">
        <v>28491</v>
      </c>
      <c r="L6092" s="17"/>
    </row>
    <row r="6093" spans="1:12" x14ac:dyDescent="0.25">
      <c r="A6093" s="16" t="s">
        <v>235</v>
      </c>
      <c r="B6093" s="16">
        <v>54</v>
      </c>
      <c r="C6093" s="17">
        <v>28321</v>
      </c>
      <c r="L6093" s="17"/>
    </row>
    <row r="6094" spans="1:12" x14ac:dyDescent="0.25">
      <c r="A6094" s="16" t="s">
        <v>236</v>
      </c>
      <c r="B6094" s="16">
        <v>21</v>
      </c>
      <c r="C6094" s="17">
        <v>43409</v>
      </c>
      <c r="L6094" s="17"/>
    </row>
    <row r="6095" spans="1:12" x14ac:dyDescent="0.25">
      <c r="A6095" s="16" t="s">
        <v>236</v>
      </c>
      <c r="B6095" s="16">
        <v>32</v>
      </c>
      <c r="C6095" s="17">
        <v>42482</v>
      </c>
      <c r="L6095" s="17"/>
    </row>
    <row r="6096" spans="1:12" x14ac:dyDescent="0.25">
      <c r="A6096" s="16" t="s">
        <v>236</v>
      </c>
      <c r="B6096" s="16">
        <v>20</v>
      </c>
      <c r="C6096" s="17">
        <v>42471</v>
      </c>
      <c r="L6096" s="17"/>
    </row>
    <row r="6097" spans="1:12" x14ac:dyDescent="0.25">
      <c r="A6097" s="16" t="s">
        <v>236</v>
      </c>
      <c r="B6097" s="16">
        <v>83</v>
      </c>
      <c r="C6097" s="17">
        <v>42048</v>
      </c>
      <c r="L6097" s="17"/>
    </row>
    <row r="6098" spans="1:12" x14ac:dyDescent="0.25">
      <c r="A6098" s="16" t="s">
        <v>236</v>
      </c>
      <c r="B6098" s="16">
        <v>19</v>
      </c>
      <c r="C6098" s="17">
        <v>41233</v>
      </c>
      <c r="L6098" s="17"/>
    </row>
    <row r="6099" spans="1:12" x14ac:dyDescent="0.25">
      <c r="A6099" s="16" t="s">
        <v>236</v>
      </c>
      <c r="B6099" s="16">
        <v>33</v>
      </c>
      <c r="C6099" s="17">
        <v>40997</v>
      </c>
      <c r="L6099" s="17"/>
    </row>
    <row r="6100" spans="1:12" x14ac:dyDescent="0.25">
      <c r="A6100" s="16" t="s">
        <v>236</v>
      </c>
      <c r="B6100" s="16">
        <v>100</v>
      </c>
      <c r="C6100" s="17">
        <v>40235</v>
      </c>
      <c r="L6100" s="17"/>
    </row>
    <row r="6101" spans="1:12" x14ac:dyDescent="0.25">
      <c r="A6101" s="16" t="s">
        <v>236</v>
      </c>
      <c r="B6101" s="16">
        <v>48</v>
      </c>
      <c r="C6101" s="17">
        <v>40162</v>
      </c>
      <c r="L6101" s="17"/>
    </row>
    <row r="6102" spans="1:12" x14ac:dyDescent="0.25">
      <c r="A6102" s="16" t="s">
        <v>236</v>
      </c>
      <c r="B6102" s="16">
        <v>66</v>
      </c>
      <c r="C6102" s="17">
        <v>39884</v>
      </c>
      <c r="L6102" s="17"/>
    </row>
    <row r="6103" spans="1:12" x14ac:dyDescent="0.25">
      <c r="A6103" s="16" t="s">
        <v>236</v>
      </c>
      <c r="B6103" s="16">
        <v>45</v>
      </c>
      <c r="C6103" s="17">
        <v>39295</v>
      </c>
      <c r="L6103" s="17"/>
    </row>
    <row r="6104" spans="1:12" x14ac:dyDescent="0.25">
      <c r="A6104" s="16" t="s">
        <v>236</v>
      </c>
      <c r="B6104" s="16">
        <v>57</v>
      </c>
      <c r="C6104" s="17">
        <v>38991</v>
      </c>
      <c r="L6104" s="17"/>
    </row>
    <row r="6105" spans="1:12" x14ac:dyDescent="0.25">
      <c r="A6105" s="16" t="s">
        <v>236</v>
      </c>
      <c r="B6105" s="16">
        <v>78</v>
      </c>
      <c r="C6105" s="17">
        <v>38820</v>
      </c>
      <c r="L6105" s="17"/>
    </row>
    <row r="6106" spans="1:12" x14ac:dyDescent="0.25">
      <c r="A6106" s="16" t="s">
        <v>236</v>
      </c>
      <c r="B6106" s="16">
        <v>101</v>
      </c>
      <c r="C6106" s="17">
        <v>38392</v>
      </c>
      <c r="L6106" s="17"/>
    </row>
    <row r="6107" spans="1:12" x14ac:dyDescent="0.25">
      <c r="A6107" s="16" t="s">
        <v>236</v>
      </c>
      <c r="B6107" s="16">
        <v>30</v>
      </c>
      <c r="C6107" s="17">
        <v>38200</v>
      </c>
      <c r="L6107" s="17"/>
    </row>
    <row r="6108" spans="1:12" x14ac:dyDescent="0.25">
      <c r="A6108" s="16" t="s">
        <v>236</v>
      </c>
      <c r="B6108" s="16">
        <v>104</v>
      </c>
      <c r="C6108" s="17">
        <v>38051</v>
      </c>
      <c r="L6108" s="17"/>
    </row>
    <row r="6109" spans="1:12" x14ac:dyDescent="0.25">
      <c r="A6109" s="16" t="s">
        <v>236</v>
      </c>
      <c r="B6109" s="16">
        <v>124</v>
      </c>
      <c r="C6109" s="17">
        <v>37600</v>
      </c>
      <c r="L6109" s="17"/>
    </row>
    <row r="6110" spans="1:12" x14ac:dyDescent="0.25">
      <c r="A6110" s="16" t="s">
        <v>236</v>
      </c>
      <c r="B6110" s="16">
        <v>74</v>
      </c>
      <c r="C6110" s="17">
        <v>37382</v>
      </c>
      <c r="L6110" s="17"/>
    </row>
    <row r="6111" spans="1:12" x14ac:dyDescent="0.25">
      <c r="A6111" s="16" t="s">
        <v>236</v>
      </c>
      <c r="B6111" s="16">
        <v>61</v>
      </c>
      <c r="C6111" s="17">
        <v>37302</v>
      </c>
      <c r="L6111" s="17"/>
    </row>
    <row r="6112" spans="1:12" x14ac:dyDescent="0.25">
      <c r="A6112" s="16" t="s">
        <v>236</v>
      </c>
      <c r="B6112" s="16">
        <v>54</v>
      </c>
      <c r="C6112" s="17">
        <v>37193</v>
      </c>
      <c r="L6112" s="17"/>
    </row>
    <row r="6113" spans="1:12" x14ac:dyDescent="0.25">
      <c r="A6113" s="16" t="s">
        <v>236</v>
      </c>
      <c r="B6113" s="16">
        <v>53</v>
      </c>
      <c r="C6113" s="17">
        <v>37169</v>
      </c>
      <c r="L6113" s="17"/>
    </row>
    <row r="6114" spans="1:12" x14ac:dyDescent="0.25">
      <c r="A6114" s="16" t="s">
        <v>236</v>
      </c>
      <c r="B6114" s="16">
        <v>50</v>
      </c>
      <c r="C6114" s="17">
        <v>37049</v>
      </c>
      <c r="L6114" s="17"/>
    </row>
    <row r="6115" spans="1:12" x14ac:dyDescent="0.25">
      <c r="A6115" s="16" t="s">
        <v>236</v>
      </c>
      <c r="B6115" s="16">
        <v>132</v>
      </c>
      <c r="C6115" s="17">
        <v>36977</v>
      </c>
      <c r="L6115" s="17"/>
    </row>
    <row r="6116" spans="1:12" x14ac:dyDescent="0.25">
      <c r="A6116" s="16" t="s">
        <v>236</v>
      </c>
      <c r="B6116" s="16">
        <v>135</v>
      </c>
      <c r="C6116" s="17">
        <v>36879</v>
      </c>
      <c r="L6116" s="17"/>
    </row>
    <row r="6117" spans="1:12" x14ac:dyDescent="0.25">
      <c r="A6117" s="16" t="s">
        <v>236</v>
      </c>
      <c r="B6117" s="16">
        <v>44</v>
      </c>
      <c r="C6117" s="17">
        <v>36851</v>
      </c>
      <c r="L6117" s="17"/>
    </row>
    <row r="6118" spans="1:12" x14ac:dyDescent="0.25">
      <c r="A6118" s="16" t="s">
        <v>236</v>
      </c>
      <c r="B6118" s="16">
        <v>44</v>
      </c>
      <c r="C6118" s="17">
        <v>36434</v>
      </c>
      <c r="L6118" s="17"/>
    </row>
    <row r="6119" spans="1:12" x14ac:dyDescent="0.25">
      <c r="A6119" s="16" t="s">
        <v>236</v>
      </c>
      <c r="B6119" s="16">
        <v>123</v>
      </c>
      <c r="C6119" s="17">
        <v>36347</v>
      </c>
      <c r="L6119" s="17"/>
    </row>
    <row r="6120" spans="1:12" x14ac:dyDescent="0.25">
      <c r="A6120" s="16" t="s">
        <v>236</v>
      </c>
      <c r="B6120" s="16">
        <v>88</v>
      </c>
      <c r="C6120" s="17">
        <v>36319</v>
      </c>
      <c r="L6120" s="17"/>
    </row>
    <row r="6121" spans="1:12" x14ac:dyDescent="0.25">
      <c r="A6121" s="16" t="s">
        <v>236</v>
      </c>
      <c r="B6121" s="16">
        <v>29</v>
      </c>
      <c r="C6121" s="17">
        <v>36312</v>
      </c>
      <c r="L6121" s="17"/>
    </row>
    <row r="6122" spans="1:12" x14ac:dyDescent="0.25">
      <c r="A6122" s="16" t="s">
        <v>236</v>
      </c>
      <c r="B6122" s="16">
        <v>135</v>
      </c>
      <c r="C6122" s="17">
        <v>36180</v>
      </c>
      <c r="L6122" s="17"/>
    </row>
    <row r="6123" spans="1:12" x14ac:dyDescent="0.25">
      <c r="A6123" s="16" t="s">
        <v>236</v>
      </c>
      <c r="B6123" s="16">
        <v>77</v>
      </c>
      <c r="C6123" s="17">
        <v>36039</v>
      </c>
      <c r="L6123" s="17"/>
    </row>
    <row r="6124" spans="1:12" x14ac:dyDescent="0.25">
      <c r="A6124" s="16" t="s">
        <v>236</v>
      </c>
      <c r="B6124" s="16">
        <v>120</v>
      </c>
      <c r="C6124" s="17">
        <v>35886</v>
      </c>
      <c r="L6124" s="17"/>
    </row>
    <row r="6125" spans="1:12" x14ac:dyDescent="0.25">
      <c r="A6125" s="16" t="s">
        <v>236</v>
      </c>
      <c r="B6125" s="16">
        <v>50</v>
      </c>
      <c r="C6125" s="17">
        <v>35886</v>
      </c>
      <c r="L6125" s="17"/>
    </row>
    <row r="6126" spans="1:12" x14ac:dyDescent="0.25">
      <c r="A6126" s="16" t="s">
        <v>236</v>
      </c>
      <c r="B6126" s="16">
        <v>40</v>
      </c>
      <c r="C6126" s="17">
        <v>35817</v>
      </c>
      <c r="L6126" s="17"/>
    </row>
    <row r="6127" spans="1:12" x14ac:dyDescent="0.25">
      <c r="A6127" s="16" t="s">
        <v>236</v>
      </c>
      <c r="B6127" s="16">
        <v>36</v>
      </c>
      <c r="C6127" s="17">
        <v>35795</v>
      </c>
      <c r="L6127" s="17"/>
    </row>
    <row r="6128" spans="1:12" x14ac:dyDescent="0.25">
      <c r="A6128" s="16" t="s">
        <v>236</v>
      </c>
      <c r="B6128" s="16">
        <v>94</v>
      </c>
      <c r="C6128" s="17">
        <v>35654</v>
      </c>
      <c r="L6128" s="17"/>
    </row>
    <row r="6129" spans="1:12" x14ac:dyDescent="0.25">
      <c r="A6129" s="16" t="s">
        <v>236</v>
      </c>
      <c r="B6129" s="16">
        <v>53</v>
      </c>
      <c r="C6129" s="17">
        <v>35583</v>
      </c>
      <c r="L6129" s="17"/>
    </row>
    <row r="6130" spans="1:12" x14ac:dyDescent="0.25">
      <c r="A6130" s="16" t="s">
        <v>236</v>
      </c>
      <c r="B6130" s="16">
        <v>60</v>
      </c>
      <c r="C6130" s="17">
        <v>35493</v>
      </c>
      <c r="L6130" s="17"/>
    </row>
    <row r="6131" spans="1:12" x14ac:dyDescent="0.25">
      <c r="A6131" s="16" t="s">
        <v>236</v>
      </c>
      <c r="B6131" s="16">
        <v>176</v>
      </c>
      <c r="C6131" s="17">
        <v>35488</v>
      </c>
      <c r="L6131" s="17"/>
    </row>
    <row r="6132" spans="1:12" x14ac:dyDescent="0.25">
      <c r="A6132" s="16" t="s">
        <v>236</v>
      </c>
      <c r="B6132" s="16">
        <v>65</v>
      </c>
      <c r="C6132" s="17">
        <v>35462</v>
      </c>
      <c r="L6132" s="17"/>
    </row>
    <row r="6133" spans="1:12" x14ac:dyDescent="0.25">
      <c r="A6133" s="16" t="s">
        <v>236</v>
      </c>
      <c r="B6133" s="16">
        <v>154</v>
      </c>
      <c r="C6133" s="17">
        <v>35453</v>
      </c>
      <c r="L6133" s="17"/>
    </row>
    <row r="6134" spans="1:12" x14ac:dyDescent="0.25">
      <c r="A6134" s="16" t="s">
        <v>236</v>
      </c>
      <c r="B6134" s="16">
        <v>142</v>
      </c>
      <c r="C6134" s="17">
        <v>35382</v>
      </c>
      <c r="L6134" s="17"/>
    </row>
    <row r="6135" spans="1:12" x14ac:dyDescent="0.25">
      <c r="A6135" s="16" t="s">
        <v>236</v>
      </c>
      <c r="B6135" s="16">
        <v>40</v>
      </c>
      <c r="C6135" s="17">
        <v>35278</v>
      </c>
      <c r="L6135" s="17"/>
    </row>
    <row r="6136" spans="1:12" x14ac:dyDescent="0.25">
      <c r="A6136" s="16" t="s">
        <v>236</v>
      </c>
      <c r="B6136" s="16">
        <v>142</v>
      </c>
      <c r="C6136" s="17">
        <v>35272</v>
      </c>
      <c r="L6136" s="17"/>
    </row>
    <row r="6137" spans="1:12" x14ac:dyDescent="0.25">
      <c r="A6137" s="16" t="s">
        <v>236</v>
      </c>
      <c r="B6137" s="16">
        <v>150</v>
      </c>
      <c r="C6137" s="17">
        <v>35209</v>
      </c>
      <c r="L6137" s="17"/>
    </row>
    <row r="6138" spans="1:12" x14ac:dyDescent="0.25">
      <c r="A6138" s="16" t="s">
        <v>236</v>
      </c>
      <c r="B6138" s="16">
        <v>107</v>
      </c>
      <c r="C6138" s="17">
        <v>35149</v>
      </c>
      <c r="L6138" s="17"/>
    </row>
    <row r="6139" spans="1:12" x14ac:dyDescent="0.25">
      <c r="A6139" s="16" t="s">
        <v>236</v>
      </c>
      <c r="B6139" s="16">
        <v>154</v>
      </c>
      <c r="C6139" s="17">
        <v>35129</v>
      </c>
      <c r="L6139" s="17"/>
    </row>
    <row r="6140" spans="1:12" x14ac:dyDescent="0.25">
      <c r="A6140" s="16" t="s">
        <v>236</v>
      </c>
      <c r="B6140" s="16">
        <v>142</v>
      </c>
      <c r="C6140" s="17">
        <v>35118</v>
      </c>
      <c r="L6140" s="17"/>
    </row>
    <row r="6141" spans="1:12" x14ac:dyDescent="0.25">
      <c r="A6141" s="16" t="s">
        <v>236</v>
      </c>
      <c r="B6141" s="16">
        <v>42</v>
      </c>
      <c r="C6141" s="17">
        <v>35062</v>
      </c>
      <c r="L6141" s="17"/>
    </row>
    <row r="6142" spans="1:12" x14ac:dyDescent="0.25">
      <c r="A6142" s="16" t="s">
        <v>236</v>
      </c>
      <c r="B6142" s="16">
        <v>169</v>
      </c>
      <c r="C6142" s="17">
        <v>35061</v>
      </c>
      <c r="L6142" s="17"/>
    </row>
    <row r="6143" spans="1:12" x14ac:dyDescent="0.25">
      <c r="A6143" s="16" t="s">
        <v>236</v>
      </c>
      <c r="B6143" s="16">
        <v>82</v>
      </c>
      <c r="C6143" s="17">
        <v>35048</v>
      </c>
      <c r="L6143" s="17"/>
    </row>
    <row r="6144" spans="1:12" x14ac:dyDescent="0.25">
      <c r="A6144" s="16" t="s">
        <v>236</v>
      </c>
      <c r="B6144" s="16">
        <v>123</v>
      </c>
      <c r="C6144" s="17">
        <v>35023</v>
      </c>
      <c r="L6144" s="17"/>
    </row>
    <row r="6145" spans="1:12" x14ac:dyDescent="0.25">
      <c r="A6145" s="16" t="s">
        <v>236</v>
      </c>
      <c r="B6145" s="16">
        <v>20</v>
      </c>
      <c r="C6145" s="17">
        <v>35020</v>
      </c>
      <c r="L6145" s="17"/>
    </row>
    <row r="6146" spans="1:12" x14ac:dyDescent="0.25">
      <c r="A6146" s="16" t="s">
        <v>236</v>
      </c>
      <c r="B6146" s="16">
        <v>62</v>
      </c>
      <c r="C6146" s="17">
        <v>34943</v>
      </c>
      <c r="L6146" s="17"/>
    </row>
    <row r="6147" spans="1:12" x14ac:dyDescent="0.25">
      <c r="A6147" s="16" t="s">
        <v>236</v>
      </c>
      <c r="B6147" s="16">
        <v>120</v>
      </c>
      <c r="C6147" s="17">
        <v>34934</v>
      </c>
      <c r="L6147" s="17"/>
    </row>
    <row r="6148" spans="1:12" x14ac:dyDescent="0.25">
      <c r="A6148" s="16" t="s">
        <v>236</v>
      </c>
      <c r="B6148" s="16">
        <v>78</v>
      </c>
      <c r="C6148" s="17">
        <v>34912</v>
      </c>
      <c r="L6148" s="17"/>
    </row>
    <row r="6149" spans="1:12" x14ac:dyDescent="0.25">
      <c r="A6149" s="16" t="s">
        <v>236</v>
      </c>
      <c r="B6149" s="16">
        <v>265</v>
      </c>
      <c r="C6149" s="17">
        <v>34911</v>
      </c>
      <c r="L6149" s="17"/>
    </row>
    <row r="6150" spans="1:12" x14ac:dyDescent="0.25">
      <c r="A6150" s="16" t="s">
        <v>236</v>
      </c>
      <c r="B6150" s="16">
        <v>167</v>
      </c>
      <c r="C6150" s="17">
        <v>34881</v>
      </c>
      <c r="L6150" s="17"/>
    </row>
    <row r="6151" spans="1:12" x14ac:dyDescent="0.25">
      <c r="A6151" s="16" t="s">
        <v>236</v>
      </c>
      <c r="B6151" s="16">
        <v>135</v>
      </c>
      <c r="C6151" s="17">
        <v>34774</v>
      </c>
      <c r="L6151" s="17"/>
    </row>
    <row r="6152" spans="1:12" x14ac:dyDescent="0.25">
      <c r="A6152" s="16" t="s">
        <v>236</v>
      </c>
      <c r="B6152" s="16">
        <v>135</v>
      </c>
      <c r="C6152" s="17">
        <v>34746</v>
      </c>
      <c r="L6152" s="17"/>
    </row>
    <row r="6153" spans="1:12" x14ac:dyDescent="0.25">
      <c r="A6153" s="16" t="s">
        <v>236</v>
      </c>
      <c r="B6153" s="16">
        <v>150</v>
      </c>
      <c r="C6153" s="17">
        <v>34740</v>
      </c>
      <c r="L6153" s="17"/>
    </row>
    <row r="6154" spans="1:12" x14ac:dyDescent="0.25">
      <c r="A6154" s="16" t="s">
        <v>236</v>
      </c>
      <c r="B6154" s="16">
        <v>135</v>
      </c>
      <c r="C6154" s="17">
        <v>34740</v>
      </c>
      <c r="L6154" s="17"/>
    </row>
    <row r="6155" spans="1:12" x14ac:dyDescent="0.25">
      <c r="A6155" s="16" t="s">
        <v>236</v>
      </c>
      <c r="B6155" s="16">
        <v>142</v>
      </c>
      <c r="C6155" s="17">
        <v>34739</v>
      </c>
      <c r="L6155" s="17"/>
    </row>
    <row r="6156" spans="1:12" x14ac:dyDescent="0.25">
      <c r="A6156" s="16" t="s">
        <v>236</v>
      </c>
      <c r="B6156" s="16">
        <v>205</v>
      </c>
      <c r="C6156" s="17">
        <v>34700</v>
      </c>
      <c r="L6156" s="17"/>
    </row>
    <row r="6157" spans="1:12" x14ac:dyDescent="0.25">
      <c r="A6157" s="16" t="s">
        <v>236</v>
      </c>
      <c r="B6157" s="16">
        <v>45</v>
      </c>
      <c r="C6157" s="17">
        <v>34698</v>
      </c>
      <c r="L6157" s="17"/>
    </row>
    <row r="6158" spans="1:12" x14ac:dyDescent="0.25">
      <c r="A6158" s="16" t="s">
        <v>236</v>
      </c>
      <c r="B6158" s="16">
        <v>154</v>
      </c>
      <c r="C6158" s="17">
        <v>34689</v>
      </c>
      <c r="L6158" s="17"/>
    </row>
    <row r="6159" spans="1:12" x14ac:dyDescent="0.25">
      <c r="A6159" s="16" t="s">
        <v>236</v>
      </c>
      <c r="B6159" s="16">
        <v>34</v>
      </c>
      <c r="C6159" s="17">
        <v>34681</v>
      </c>
      <c r="L6159" s="17"/>
    </row>
    <row r="6160" spans="1:12" x14ac:dyDescent="0.25">
      <c r="A6160" s="16" t="s">
        <v>236</v>
      </c>
      <c r="B6160" s="16">
        <v>154</v>
      </c>
      <c r="C6160" s="17">
        <v>34669</v>
      </c>
      <c r="L6160" s="17"/>
    </row>
    <row r="6161" spans="1:12" x14ac:dyDescent="0.25">
      <c r="A6161" s="16" t="s">
        <v>236</v>
      </c>
      <c r="B6161" s="16">
        <v>123</v>
      </c>
      <c r="C6161" s="17">
        <v>34653</v>
      </c>
      <c r="L6161" s="17"/>
    </row>
    <row r="6162" spans="1:12" x14ac:dyDescent="0.25">
      <c r="A6162" s="16" t="s">
        <v>236</v>
      </c>
      <c r="B6162" s="16">
        <v>45</v>
      </c>
      <c r="C6162" s="17">
        <v>34627</v>
      </c>
      <c r="L6162" s="17"/>
    </row>
    <row r="6163" spans="1:12" x14ac:dyDescent="0.25">
      <c r="A6163" s="16" t="s">
        <v>236</v>
      </c>
      <c r="B6163" s="16">
        <v>135</v>
      </c>
      <c r="C6163" s="17">
        <v>34620</v>
      </c>
      <c r="L6163" s="17"/>
    </row>
    <row r="6164" spans="1:12" x14ac:dyDescent="0.25">
      <c r="A6164" s="16" t="s">
        <v>236</v>
      </c>
      <c r="B6164" s="16">
        <v>154</v>
      </c>
      <c r="C6164" s="17">
        <v>34586</v>
      </c>
      <c r="L6164" s="17"/>
    </row>
    <row r="6165" spans="1:12" x14ac:dyDescent="0.25">
      <c r="A6165" s="16" t="s">
        <v>236</v>
      </c>
      <c r="B6165" s="16">
        <v>42</v>
      </c>
      <c r="C6165" s="17">
        <v>34578</v>
      </c>
      <c r="L6165" s="17"/>
    </row>
    <row r="6166" spans="1:12" x14ac:dyDescent="0.25">
      <c r="A6166" s="16" t="s">
        <v>236</v>
      </c>
      <c r="B6166" s="16">
        <v>139</v>
      </c>
      <c r="C6166" s="17">
        <v>34578</v>
      </c>
      <c r="L6166" s="17"/>
    </row>
    <row r="6167" spans="1:12" x14ac:dyDescent="0.25">
      <c r="A6167" s="16" t="s">
        <v>236</v>
      </c>
      <c r="B6167" s="16">
        <v>113</v>
      </c>
      <c r="C6167" s="17">
        <v>34568</v>
      </c>
      <c r="L6167" s="17"/>
    </row>
    <row r="6168" spans="1:12" x14ac:dyDescent="0.25">
      <c r="A6168" s="16" t="s">
        <v>236</v>
      </c>
      <c r="B6168" s="16">
        <v>123</v>
      </c>
      <c r="C6168" s="17">
        <v>34548</v>
      </c>
      <c r="L6168" s="17"/>
    </row>
    <row r="6169" spans="1:12" x14ac:dyDescent="0.25">
      <c r="A6169" s="16" t="s">
        <v>236</v>
      </c>
      <c r="B6169" s="16">
        <v>176</v>
      </c>
      <c r="C6169" s="17">
        <v>34541</v>
      </c>
      <c r="L6169" s="17"/>
    </row>
    <row r="6170" spans="1:12" x14ac:dyDescent="0.25">
      <c r="A6170" s="16" t="s">
        <v>236</v>
      </c>
      <c r="B6170" s="16">
        <v>41</v>
      </c>
      <c r="C6170" s="17">
        <v>34516</v>
      </c>
      <c r="L6170" s="17"/>
    </row>
    <row r="6171" spans="1:12" x14ac:dyDescent="0.25">
      <c r="A6171" s="16" t="s">
        <v>236</v>
      </c>
      <c r="B6171" s="16">
        <v>19</v>
      </c>
      <c r="C6171" s="17">
        <v>34481</v>
      </c>
      <c r="L6171" s="17"/>
    </row>
    <row r="6172" spans="1:12" x14ac:dyDescent="0.25">
      <c r="A6172" s="16" t="s">
        <v>236</v>
      </c>
      <c r="B6172" s="16">
        <v>154</v>
      </c>
      <c r="C6172" s="17">
        <v>34459</v>
      </c>
      <c r="L6172" s="17"/>
    </row>
    <row r="6173" spans="1:12" x14ac:dyDescent="0.25">
      <c r="A6173" s="16" t="s">
        <v>236</v>
      </c>
      <c r="B6173" s="16">
        <v>86</v>
      </c>
      <c r="C6173" s="17">
        <v>34411</v>
      </c>
      <c r="L6173" s="17"/>
    </row>
    <row r="6174" spans="1:12" x14ac:dyDescent="0.25">
      <c r="A6174" s="16" t="s">
        <v>236</v>
      </c>
      <c r="B6174" s="16">
        <v>43</v>
      </c>
      <c r="C6174" s="17">
        <v>34394</v>
      </c>
      <c r="L6174" s="17"/>
    </row>
    <row r="6175" spans="1:12" x14ac:dyDescent="0.25">
      <c r="A6175" s="16" t="s">
        <v>236</v>
      </c>
      <c r="B6175" s="16">
        <v>55</v>
      </c>
      <c r="C6175" s="17">
        <v>34394</v>
      </c>
      <c r="L6175" s="17"/>
    </row>
    <row r="6176" spans="1:12" x14ac:dyDescent="0.25">
      <c r="A6176" s="16" t="s">
        <v>236</v>
      </c>
      <c r="B6176" s="16">
        <v>49</v>
      </c>
      <c r="C6176" s="17">
        <v>34394</v>
      </c>
      <c r="L6176" s="17"/>
    </row>
    <row r="6177" spans="1:12" x14ac:dyDescent="0.25">
      <c r="A6177" s="16" t="s">
        <v>236</v>
      </c>
      <c r="B6177" s="16">
        <v>102</v>
      </c>
      <c r="C6177" s="17">
        <v>34394</v>
      </c>
      <c r="L6177" s="17"/>
    </row>
    <row r="6178" spans="1:12" x14ac:dyDescent="0.25">
      <c r="A6178" s="16" t="s">
        <v>236</v>
      </c>
      <c r="B6178" s="16">
        <v>31</v>
      </c>
      <c r="C6178" s="17">
        <v>34394</v>
      </c>
      <c r="L6178" s="17"/>
    </row>
    <row r="6179" spans="1:12" x14ac:dyDescent="0.25">
      <c r="A6179" s="16" t="s">
        <v>236</v>
      </c>
      <c r="B6179" s="16">
        <v>36</v>
      </c>
      <c r="C6179" s="17">
        <v>34383</v>
      </c>
      <c r="L6179" s="17"/>
    </row>
    <row r="6180" spans="1:12" x14ac:dyDescent="0.25">
      <c r="A6180" s="16" t="s">
        <v>236</v>
      </c>
      <c r="B6180" s="16">
        <v>103</v>
      </c>
      <c r="C6180" s="17">
        <v>34335</v>
      </c>
      <c r="L6180" s="17"/>
    </row>
    <row r="6181" spans="1:12" x14ac:dyDescent="0.25">
      <c r="A6181" s="16" t="s">
        <v>236</v>
      </c>
      <c r="B6181" s="16">
        <v>152</v>
      </c>
      <c r="C6181" s="17">
        <v>34319</v>
      </c>
      <c r="L6181" s="17"/>
    </row>
    <row r="6182" spans="1:12" x14ac:dyDescent="0.25">
      <c r="A6182" s="16" t="s">
        <v>236</v>
      </c>
      <c r="B6182" s="16">
        <v>164</v>
      </c>
      <c r="C6182" s="17">
        <v>34274</v>
      </c>
      <c r="L6182" s="17"/>
    </row>
    <row r="6183" spans="1:12" x14ac:dyDescent="0.25">
      <c r="A6183" s="16" t="s">
        <v>236</v>
      </c>
      <c r="B6183" s="16">
        <v>142</v>
      </c>
      <c r="C6183" s="17">
        <v>34270</v>
      </c>
      <c r="L6183" s="17"/>
    </row>
    <row r="6184" spans="1:12" x14ac:dyDescent="0.25">
      <c r="A6184" s="16" t="s">
        <v>236</v>
      </c>
      <c r="B6184" s="16">
        <v>183</v>
      </c>
      <c r="C6184" s="17">
        <v>34192</v>
      </c>
      <c r="L6184" s="17"/>
    </row>
    <row r="6185" spans="1:12" x14ac:dyDescent="0.25">
      <c r="A6185" s="16" t="s">
        <v>236</v>
      </c>
      <c r="B6185" s="16">
        <v>40</v>
      </c>
      <c r="C6185" s="17">
        <v>34182</v>
      </c>
      <c r="L6185" s="17"/>
    </row>
    <row r="6186" spans="1:12" x14ac:dyDescent="0.25">
      <c r="A6186" s="16" t="s">
        <v>236</v>
      </c>
      <c r="B6186" s="16">
        <v>123</v>
      </c>
      <c r="C6186" s="17">
        <v>34177</v>
      </c>
      <c r="L6186" s="17"/>
    </row>
    <row r="6187" spans="1:12" x14ac:dyDescent="0.25">
      <c r="A6187" s="16" t="s">
        <v>236</v>
      </c>
      <c r="B6187" s="16">
        <v>89</v>
      </c>
      <c r="C6187" s="17">
        <v>34151</v>
      </c>
      <c r="L6187" s="17"/>
    </row>
    <row r="6188" spans="1:12" x14ac:dyDescent="0.25">
      <c r="A6188" s="16" t="s">
        <v>236</v>
      </c>
      <c r="B6188" s="16">
        <v>123</v>
      </c>
      <c r="C6188" s="17">
        <v>34132</v>
      </c>
      <c r="L6188" s="17"/>
    </row>
    <row r="6189" spans="1:12" x14ac:dyDescent="0.25">
      <c r="A6189" s="16" t="s">
        <v>236</v>
      </c>
      <c r="B6189" s="16">
        <v>69</v>
      </c>
      <c r="C6189" s="17">
        <v>34123</v>
      </c>
      <c r="L6189" s="17"/>
    </row>
    <row r="6190" spans="1:12" x14ac:dyDescent="0.25">
      <c r="A6190" s="16" t="s">
        <v>236</v>
      </c>
      <c r="B6190" s="16">
        <v>49</v>
      </c>
      <c r="C6190" s="17">
        <v>34108</v>
      </c>
      <c r="L6190" s="17"/>
    </row>
    <row r="6191" spans="1:12" x14ac:dyDescent="0.25">
      <c r="A6191" s="16" t="s">
        <v>236</v>
      </c>
      <c r="B6191" s="16">
        <v>142</v>
      </c>
      <c r="C6191" s="17">
        <v>34067</v>
      </c>
      <c r="L6191" s="17"/>
    </row>
    <row r="6192" spans="1:12" x14ac:dyDescent="0.25">
      <c r="A6192" s="16" t="s">
        <v>236</v>
      </c>
      <c r="B6192" s="16">
        <v>142</v>
      </c>
      <c r="C6192" s="17">
        <v>34010</v>
      </c>
      <c r="L6192" s="17"/>
    </row>
    <row r="6193" spans="1:12" x14ac:dyDescent="0.25">
      <c r="A6193" s="16" t="s">
        <v>236</v>
      </c>
      <c r="B6193" s="16">
        <v>141</v>
      </c>
      <c r="C6193" s="17">
        <v>34003</v>
      </c>
      <c r="L6193" s="17"/>
    </row>
    <row r="6194" spans="1:12" x14ac:dyDescent="0.25">
      <c r="A6194" s="16" t="s">
        <v>236</v>
      </c>
      <c r="B6194" s="16">
        <v>120</v>
      </c>
      <c r="C6194" s="17">
        <v>33971</v>
      </c>
      <c r="L6194" s="17"/>
    </row>
    <row r="6195" spans="1:12" x14ac:dyDescent="0.25">
      <c r="A6195" s="16" t="s">
        <v>236</v>
      </c>
      <c r="B6195" s="16">
        <v>123</v>
      </c>
      <c r="C6195" s="17">
        <v>33942</v>
      </c>
      <c r="L6195" s="17"/>
    </row>
    <row r="6196" spans="1:12" x14ac:dyDescent="0.25">
      <c r="A6196" s="16" t="s">
        <v>236</v>
      </c>
      <c r="B6196" s="16">
        <v>135</v>
      </c>
      <c r="C6196" s="17">
        <v>33893</v>
      </c>
      <c r="L6196" s="17"/>
    </row>
    <row r="6197" spans="1:12" x14ac:dyDescent="0.25">
      <c r="A6197" s="16" t="s">
        <v>236</v>
      </c>
      <c r="B6197" s="16">
        <v>135</v>
      </c>
      <c r="C6197" s="17">
        <v>33878</v>
      </c>
      <c r="L6197" s="17"/>
    </row>
    <row r="6198" spans="1:12" x14ac:dyDescent="0.25">
      <c r="A6198" s="16" t="s">
        <v>236</v>
      </c>
      <c r="B6198" s="16">
        <v>84</v>
      </c>
      <c r="C6198" s="17">
        <v>33869</v>
      </c>
      <c r="L6198" s="17"/>
    </row>
    <row r="6199" spans="1:12" x14ac:dyDescent="0.25">
      <c r="A6199" s="16" t="s">
        <v>236</v>
      </c>
      <c r="B6199" s="16">
        <v>195</v>
      </c>
      <c r="C6199" s="17">
        <v>33851</v>
      </c>
      <c r="L6199" s="17"/>
    </row>
    <row r="6200" spans="1:12" x14ac:dyDescent="0.25">
      <c r="A6200" s="16" t="s">
        <v>236</v>
      </c>
      <c r="B6200" s="16">
        <v>124</v>
      </c>
      <c r="C6200" s="17">
        <v>33763</v>
      </c>
      <c r="L6200" s="17"/>
    </row>
    <row r="6201" spans="1:12" x14ac:dyDescent="0.25">
      <c r="A6201" s="16" t="s">
        <v>236</v>
      </c>
      <c r="B6201" s="16">
        <v>131</v>
      </c>
      <c r="C6201" s="17">
        <v>33725</v>
      </c>
      <c r="L6201" s="17"/>
    </row>
    <row r="6202" spans="1:12" x14ac:dyDescent="0.25">
      <c r="A6202" s="16" t="s">
        <v>236</v>
      </c>
      <c r="B6202" s="16">
        <v>124</v>
      </c>
      <c r="C6202" s="17">
        <v>33678</v>
      </c>
      <c r="L6202" s="17"/>
    </row>
    <row r="6203" spans="1:12" x14ac:dyDescent="0.25">
      <c r="A6203" s="16" t="s">
        <v>236</v>
      </c>
      <c r="B6203" s="16">
        <v>64</v>
      </c>
      <c r="C6203" s="17">
        <v>33658</v>
      </c>
      <c r="L6203" s="17"/>
    </row>
    <row r="6204" spans="1:12" x14ac:dyDescent="0.25">
      <c r="A6204" s="16" t="s">
        <v>236</v>
      </c>
      <c r="B6204" s="16">
        <v>224</v>
      </c>
      <c r="C6204" s="17">
        <v>33644</v>
      </c>
      <c r="L6204" s="17"/>
    </row>
    <row r="6205" spans="1:12" x14ac:dyDescent="0.25">
      <c r="A6205" s="16" t="s">
        <v>236</v>
      </c>
      <c r="B6205" s="16">
        <v>133</v>
      </c>
      <c r="C6205" s="17">
        <v>33636</v>
      </c>
      <c r="L6205" s="17"/>
    </row>
    <row r="6206" spans="1:12" x14ac:dyDescent="0.25">
      <c r="A6206" s="16" t="s">
        <v>236</v>
      </c>
      <c r="B6206" s="16">
        <v>164</v>
      </c>
      <c r="C6206" s="17">
        <v>33635</v>
      </c>
      <c r="L6206" s="17"/>
    </row>
    <row r="6207" spans="1:12" x14ac:dyDescent="0.25">
      <c r="A6207" s="16" t="s">
        <v>236</v>
      </c>
      <c r="B6207" s="16">
        <v>67</v>
      </c>
      <c r="C6207" s="17">
        <v>33632</v>
      </c>
      <c r="L6207" s="17"/>
    </row>
    <row r="6208" spans="1:12" x14ac:dyDescent="0.25">
      <c r="A6208" s="16" t="s">
        <v>236</v>
      </c>
      <c r="B6208" s="16">
        <v>123</v>
      </c>
      <c r="C6208" s="17">
        <v>33584</v>
      </c>
      <c r="L6208" s="17"/>
    </row>
    <row r="6209" spans="1:12" x14ac:dyDescent="0.25">
      <c r="A6209" s="16" t="s">
        <v>236</v>
      </c>
      <c r="B6209" s="16">
        <v>55</v>
      </c>
      <c r="C6209" s="17">
        <v>33573</v>
      </c>
      <c r="L6209" s="17"/>
    </row>
    <row r="6210" spans="1:12" x14ac:dyDescent="0.25">
      <c r="A6210" s="16" t="s">
        <v>236</v>
      </c>
      <c r="B6210" s="16">
        <v>99</v>
      </c>
      <c r="C6210" s="17">
        <v>33512</v>
      </c>
      <c r="L6210" s="17"/>
    </row>
    <row r="6211" spans="1:12" x14ac:dyDescent="0.25">
      <c r="A6211" s="16" t="s">
        <v>236</v>
      </c>
      <c r="B6211" s="16">
        <v>80</v>
      </c>
      <c r="C6211" s="17">
        <v>33497</v>
      </c>
      <c r="L6211" s="17"/>
    </row>
    <row r="6212" spans="1:12" x14ac:dyDescent="0.25">
      <c r="A6212" s="16" t="s">
        <v>236</v>
      </c>
      <c r="B6212" s="16">
        <v>68</v>
      </c>
      <c r="C6212" s="17">
        <v>33476</v>
      </c>
      <c r="L6212" s="17"/>
    </row>
    <row r="6213" spans="1:12" x14ac:dyDescent="0.25">
      <c r="A6213" s="16" t="s">
        <v>236</v>
      </c>
      <c r="B6213" s="16">
        <v>90</v>
      </c>
      <c r="C6213" s="17">
        <v>33437</v>
      </c>
      <c r="L6213" s="17"/>
    </row>
    <row r="6214" spans="1:12" x14ac:dyDescent="0.25">
      <c r="A6214" s="16" t="s">
        <v>236</v>
      </c>
      <c r="B6214" s="16">
        <v>101</v>
      </c>
      <c r="C6214" s="17">
        <v>33359</v>
      </c>
      <c r="L6214" s="17"/>
    </row>
    <row r="6215" spans="1:12" x14ac:dyDescent="0.25">
      <c r="A6215" s="16" t="s">
        <v>236</v>
      </c>
      <c r="B6215" s="16">
        <v>85</v>
      </c>
      <c r="C6215" s="17">
        <v>33249</v>
      </c>
      <c r="L6215" s="17"/>
    </row>
    <row r="6216" spans="1:12" x14ac:dyDescent="0.25">
      <c r="A6216" s="16" t="s">
        <v>236</v>
      </c>
      <c r="B6216" s="16">
        <v>96</v>
      </c>
      <c r="C6216" s="17">
        <v>33246</v>
      </c>
      <c r="L6216" s="17"/>
    </row>
    <row r="6217" spans="1:12" x14ac:dyDescent="0.25">
      <c r="A6217" s="16" t="s">
        <v>236</v>
      </c>
      <c r="B6217" s="16">
        <v>92</v>
      </c>
      <c r="C6217" s="17">
        <v>33246</v>
      </c>
      <c r="L6217" s="17"/>
    </row>
    <row r="6218" spans="1:12" x14ac:dyDescent="0.25">
      <c r="A6218" s="16" t="s">
        <v>236</v>
      </c>
      <c r="B6218" s="16">
        <v>123</v>
      </c>
      <c r="C6218" s="17">
        <v>33213</v>
      </c>
      <c r="L6218" s="17"/>
    </row>
    <row r="6219" spans="1:12" x14ac:dyDescent="0.25">
      <c r="A6219" s="16" t="s">
        <v>236</v>
      </c>
      <c r="B6219" s="16">
        <v>122</v>
      </c>
      <c r="C6219" s="17">
        <v>33162</v>
      </c>
      <c r="L6219" s="17"/>
    </row>
    <row r="6220" spans="1:12" x14ac:dyDescent="0.25">
      <c r="A6220" s="16" t="s">
        <v>236</v>
      </c>
      <c r="B6220" s="16">
        <v>135</v>
      </c>
      <c r="C6220" s="17">
        <v>33157</v>
      </c>
      <c r="L6220" s="17"/>
    </row>
    <row r="6221" spans="1:12" x14ac:dyDescent="0.25">
      <c r="A6221" s="16" t="s">
        <v>236</v>
      </c>
      <c r="B6221" s="16">
        <v>142</v>
      </c>
      <c r="C6221" s="17">
        <v>33151</v>
      </c>
      <c r="L6221" s="17"/>
    </row>
    <row r="6222" spans="1:12" x14ac:dyDescent="0.25">
      <c r="A6222" s="16" t="s">
        <v>236</v>
      </c>
      <c r="B6222" s="16">
        <v>71</v>
      </c>
      <c r="C6222" s="17">
        <v>33115</v>
      </c>
      <c r="L6222" s="17"/>
    </row>
    <row r="6223" spans="1:12" x14ac:dyDescent="0.25">
      <c r="A6223" s="16" t="s">
        <v>236</v>
      </c>
      <c r="B6223" s="16">
        <v>164</v>
      </c>
      <c r="C6223" s="17">
        <v>33101</v>
      </c>
      <c r="L6223" s="17"/>
    </row>
    <row r="6224" spans="1:12" x14ac:dyDescent="0.25">
      <c r="A6224" s="16" t="s">
        <v>236</v>
      </c>
      <c r="B6224" s="16">
        <v>83</v>
      </c>
      <c r="C6224" s="17">
        <v>33081</v>
      </c>
      <c r="L6224" s="17"/>
    </row>
    <row r="6225" spans="1:12" x14ac:dyDescent="0.25">
      <c r="A6225" s="16" t="s">
        <v>236</v>
      </c>
      <c r="B6225" s="16">
        <v>39</v>
      </c>
      <c r="C6225" s="17">
        <v>33061</v>
      </c>
      <c r="L6225" s="17"/>
    </row>
    <row r="6226" spans="1:12" x14ac:dyDescent="0.25">
      <c r="A6226" s="16" t="s">
        <v>236</v>
      </c>
      <c r="B6226" s="16">
        <v>120</v>
      </c>
      <c r="C6226" s="17">
        <v>33055</v>
      </c>
      <c r="L6226" s="17"/>
    </row>
    <row r="6227" spans="1:12" x14ac:dyDescent="0.25">
      <c r="A6227" s="16" t="s">
        <v>236</v>
      </c>
      <c r="B6227" s="16">
        <v>208</v>
      </c>
      <c r="C6227" s="17">
        <v>33055</v>
      </c>
      <c r="L6227" s="17"/>
    </row>
    <row r="6228" spans="1:12" x14ac:dyDescent="0.25">
      <c r="A6228" s="16" t="s">
        <v>236</v>
      </c>
      <c r="B6228" s="16">
        <v>143</v>
      </c>
      <c r="C6228" s="17">
        <v>33055</v>
      </c>
      <c r="L6228" s="17"/>
    </row>
    <row r="6229" spans="1:12" x14ac:dyDescent="0.25">
      <c r="A6229" s="16" t="s">
        <v>236</v>
      </c>
      <c r="B6229" s="16">
        <v>123</v>
      </c>
      <c r="C6229" s="17">
        <v>33055</v>
      </c>
      <c r="L6229" s="17"/>
    </row>
    <row r="6230" spans="1:12" x14ac:dyDescent="0.25">
      <c r="A6230" s="16" t="s">
        <v>236</v>
      </c>
      <c r="B6230" s="16">
        <v>333</v>
      </c>
      <c r="C6230" s="17">
        <v>33055</v>
      </c>
      <c r="L6230" s="17"/>
    </row>
    <row r="6231" spans="1:12" x14ac:dyDescent="0.25">
      <c r="A6231" s="16" t="s">
        <v>236</v>
      </c>
      <c r="B6231" s="16">
        <v>112</v>
      </c>
      <c r="C6231" s="17">
        <v>33055</v>
      </c>
      <c r="L6231" s="17"/>
    </row>
    <row r="6232" spans="1:12" x14ac:dyDescent="0.25">
      <c r="A6232" s="16" t="s">
        <v>236</v>
      </c>
      <c r="B6232" s="16">
        <v>121</v>
      </c>
      <c r="C6232" s="17">
        <v>33055</v>
      </c>
      <c r="L6232" s="17"/>
    </row>
    <row r="6233" spans="1:12" x14ac:dyDescent="0.25">
      <c r="A6233" s="16" t="s">
        <v>236</v>
      </c>
      <c r="B6233" s="16">
        <v>141</v>
      </c>
      <c r="C6233" s="17">
        <v>33055</v>
      </c>
      <c r="L6233" s="17"/>
    </row>
    <row r="6234" spans="1:12" x14ac:dyDescent="0.25">
      <c r="A6234" s="16" t="s">
        <v>236</v>
      </c>
      <c r="B6234" s="16">
        <v>217</v>
      </c>
      <c r="C6234" s="17">
        <v>33055</v>
      </c>
      <c r="L6234" s="17"/>
    </row>
    <row r="6235" spans="1:12" x14ac:dyDescent="0.25">
      <c r="A6235" s="16" t="s">
        <v>236</v>
      </c>
      <c r="B6235" s="16">
        <v>100</v>
      </c>
      <c r="C6235" s="17">
        <v>33055</v>
      </c>
      <c r="L6235" s="17"/>
    </row>
    <row r="6236" spans="1:12" x14ac:dyDescent="0.25">
      <c r="A6236" s="16" t="s">
        <v>236</v>
      </c>
      <c r="B6236" s="16">
        <v>169</v>
      </c>
      <c r="C6236" s="17">
        <v>33055</v>
      </c>
      <c r="L6236" s="17"/>
    </row>
    <row r="6237" spans="1:12" x14ac:dyDescent="0.25">
      <c r="A6237" s="16" t="s">
        <v>236</v>
      </c>
      <c r="B6237" s="16">
        <v>90</v>
      </c>
      <c r="C6237" s="17">
        <v>33055</v>
      </c>
      <c r="L6237" s="17"/>
    </row>
    <row r="6238" spans="1:12" x14ac:dyDescent="0.25">
      <c r="A6238" s="16" t="s">
        <v>236</v>
      </c>
      <c r="B6238" s="16">
        <v>190</v>
      </c>
      <c r="C6238" s="17">
        <v>33055</v>
      </c>
      <c r="L6238" s="17"/>
    </row>
    <row r="6239" spans="1:12" x14ac:dyDescent="0.25">
      <c r="A6239" s="16" t="s">
        <v>236</v>
      </c>
      <c r="B6239" s="16">
        <v>99</v>
      </c>
      <c r="C6239" s="17">
        <v>33055</v>
      </c>
      <c r="L6239" s="17"/>
    </row>
    <row r="6240" spans="1:12" x14ac:dyDescent="0.25">
      <c r="A6240" s="16" t="s">
        <v>236</v>
      </c>
      <c r="B6240" s="16">
        <v>140</v>
      </c>
      <c r="C6240" s="17">
        <v>33055</v>
      </c>
      <c r="L6240" s="17"/>
    </row>
    <row r="6241" spans="1:12" x14ac:dyDescent="0.25">
      <c r="A6241" s="16" t="s">
        <v>236</v>
      </c>
      <c r="B6241" s="16">
        <v>142</v>
      </c>
      <c r="C6241" s="17">
        <v>33055</v>
      </c>
      <c r="L6241" s="17"/>
    </row>
    <row r="6242" spans="1:12" x14ac:dyDescent="0.25">
      <c r="A6242" s="16" t="s">
        <v>236</v>
      </c>
      <c r="B6242" s="16">
        <v>80</v>
      </c>
      <c r="C6242" s="17">
        <v>33055</v>
      </c>
      <c r="L6242" s="17"/>
    </row>
    <row r="6243" spans="1:12" x14ac:dyDescent="0.25">
      <c r="A6243" s="16" t="s">
        <v>236</v>
      </c>
      <c r="B6243" s="16">
        <v>100</v>
      </c>
      <c r="C6243" s="17">
        <v>33055</v>
      </c>
      <c r="L6243" s="17"/>
    </row>
    <row r="6244" spans="1:12" x14ac:dyDescent="0.25">
      <c r="A6244" s="16" t="s">
        <v>236</v>
      </c>
      <c r="B6244" s="16">
        <v>100</v>
      </c>
      <c r="C6244" s="17">
        <v>33055</v>
      </c>
      <c r="L6244" s="17"/>
    </row>
    <row r="6245" spans="1:12" x14ac:dyDescent="0.25">
      <c r="A6245" s="16" t="s">
        <v>236</v>
      </c>
      <c r="B6245" s="16">
        <v>300</v>
      </c>
      <c r="C6245" s="17">
        <v>33055</v>
      </c>
      <c r="L6245" s="17"/>
    </row>
    <row r="6246" spans="1:12" x14ac:dyDescent="0.25">
      <c r="A6246" s="16" t="s">
        <v>236</v>
      </c>
      <c r="B6246" s="16">
        <v>83</v>
      </c>
      <c r="C6246" s="17">
        <v>33055</v>
      </c>
      <c r="L6246" s="17"/>
    </row>
    <row r="6247" spans="1:12" x14ac:dyDescent="0.25">
      <c r="A6247" s="16" t="s">
        <v>236</v>
      </c>
      <c r="B6247" s="16">
        <v>117</v>
      </c>
      <c r="C6247" s="17">
        <v>33055</v>
      </c>
      <c r="L6247" s="17"/>
    </row>
    <row r="6248" spans="1:12" x14ac:dyDescent="0.25">
      <c r="A6248" s="16" t="s">
        <v>236</v>
      </c>
      <c r="B6248" s="16">
        <v>123</v>
      </c>
      <c r="C6248" s="17">
        <v>33055</v>
      </c>
      <c r="L6248" s="17"/>
    </row>
    <row r="6249" spans="1:12" x14ac:dyDescent="0.25">
      <c r="A6249" s="16" t="s">
        <v>236</v>
      </c>
      <c r="B6249" s="16">
        <v>109</v>
      </c>
      <c r="C6249" s="17">
        <v>33055</v>
      </c>
      <c r="L6249" s="17"/>
    </row>
    <row r="6250" spans="1:12" x14ac:dyDescent="0.25">
      <c r="A6250" s="16" t="s">
        <v>236</v>
      </c>
      <c r="B6250" s="16">
        <v>82</v>
      </c>
      <c r="C6250" s="17">
        <v>33055</v>
      </c>
      <c r="L6250" s="17"/>
    </row>
    <row r="6251" spans="1:12" x14ac:dyDescent="0.25">
      <c r="A6251" s="16" t="s">
        <v>236</v>
      </c>
      <c r="B6251" s="16">
        <v>160</v>
      </c>
      <c r="C6251" s="17">
        <v>33055</v>
      </c>
      <c r="L6251" s="17"/>
    </row>
    <row r="6252" spans="1:12" x14ac:dyDescent="0.25">
      <c r="A6252" s="16" t="s">
        <v>236</v>
      </c>
      <c r="B6252" s="16">
        <v>123</v>
      </c>
      <c r="C6252" s="17">
        <v>33055</v>
      </c>
      <c r="L6252" s="17"/>
    </row>
    <row r="6253" spans="1:12" x14ac:dyDescent="0.25">
      <c r="A6253" s="16" t="s">
        <v>236</v>
      </c>
      <c r="B6253" s="16">
        <v>53</v>
      </c>
      <c r="C6253" s="17">
        <v>33055</v>
      </c>
      <c r="L6253" s="17"/>
    </row>
    <row r="6254" spans="1:12" x14ac:dyDescent="0.25">
      <c r="A6254" s="16" t="s">
        <v>236</v>
      </c>
      <c r="B6254" s="16">
        <v>118</v>
      </c>
      <c r="C6254" s="17">
        <v>33055</v>
      </c>
      <c r="L6254" s="17"/>
    </row>
    <row r="6255" spans="1:12" x14ac:dyDescent="0.25">
      <c r="A6255" s="16" t="s">
        <v>236</v>
      </c>
      <c r="B6255" s="16">
        <v>120</v>
      </c>
      <c r="C6255" s="17">
        <v>33055</v>
      </c>
      <c r="L6255" s="17"/>
    </row>
    <row r="6256" spans="1:12" x14ac:dyDescent="0.25">
      <c r="A6256" s="16" t="s">
        <v>236</v>
      </c>
      <c r="B6256" s="16">
        <v>123</v>
      </c>
      <c r="C6256" s="17">
        <v>33055</v>
      </c>
      <c r="L6256" s="17"/>
    </row>
    <row r="6257" spans="1:12" x14ac:dyDescent="0.25">
      <c r="A6257" s="16" t="s">
        <v>236</v>
      </c>
      <c r="B6257" s="16">
        <v>116</v>
      </c>
      <c r="C6257" s="17">
        <v>33055</v>
      </c>
      <c r="L6257" s="17"/>
    </row>
    <row r="6258" spans="1:12" x14ac:dyDescent="0.25">
      <c r="A6258" s="16" t="s">
        <v>236</v>
      </c>
      <c r="B6258" s="16">
        <v>121</v>
      </c>
      <c r="C6258" s="17">
        <v>33055</v>
      </c>
      <c r="L6258" s="17"/>
    </row>
    <row r="6259" spans="1:12" x14ac:dyDescent="0.25">
      <c r="A6259" s="16" t="s">
        <v>236</v>
      </c>
      <c r="B6259" s="16">
        <v>114</v>
      </c>
      <c r="C6259" s="17">
        <v>33055</v>
      </c>
      <c r="L6259" s="17"/>
    </row>
    <row r="6260" spans="1:12" x14ac:dyDescent="0.25">
      <c r="A6260" s="16" t="s">
        <v>236</v>
      </c>
      <c r="B6260" s="16">
        <v>162</v>
      </c>
      <c r="C6260" s="17">
        <v>33055</v>
      </c>
      <c r="L6260" s="17"/>
    </row>
    <row r="6261" spans="1:12" x14ac:dyDescent="0.25">
      <c r="A6261" s="16" t="s">
        <v>236</v>
      </c>
      <c r="B6261" s="16">
        <v>76</v>
      </c>
      <c r="C6261" s="17">
        <v>33055</v>
      </c>
      <c r="L6261" s="17"/>
    </row>
    <row r="6262" spans="1:12" x14ac:dyDescent="0.25">
      <c r="A6262" s="16" t="s">
        <v>236</v>
      </c>
      <c r="B6262" s="16">
        <v>153</v>
      </c>
      <c r="C6262" s="17">
        <v>33055</v>
      </c>
      <c r="L6262" s="17"/>
    </row>
    <row r="6263" spans="1:12" x14ac:dyDescent="0.25">
      <c r="A6263" s="16" t="s">
        <v>236</v>
      </c>
      <c r="B6263" s="16">
        <v>86</v>
      </c>
      <c r="C6263" s="17">
        <v>33055</v>
      </c>
      <c r="L6263" s="17"/>
    </row>
    <row r="6264" spans="1:12" x14ac:dyDescent="0.25">
      <c r="A6264" s="16" t="s">
        <v>236</v>
      </c>
      <c r="B6264" s="16">
        <v>123</v>
      </c>
      <c r="C6264" s="17">
        <v>33055</v>
      </c>
      <c r="L6264" s="17"/>
    </row>
    <row r="6265" spans="1:12" x14ac:dyDescent="0.25">
      <c r="A6265" s="16" t="s">
        <v>236</v>
      </c>
      <c r="B6265" s="16">
        <v>129</v>
      </c>
      <c r="C6265" s="17">
        <v>33055</v>
      </c>
      <c r="L6265" s="17"/>
    </row>
    <row r="6266" spans="1:12" x14ac:dyDescent="0.25">
      <c r="A6266" s="16" t="s">
        <v>236</v>
      </c>
      <c r="B6266" s="16">
        <v>112</v>
      </c>
      <c r="C6266" s="17">
        <v>33055</v>
      </c>
      <c r="L6266" s="17"/>
    </row>
    <row r="6267" spans="1:12" x14ac:dyDescent="0.25">
      <c r="A6267" s="16" t="s">
        <v>236</v>
      </c>
      <c r="B6267" s="16">
        <v>115</v>
      </c>
      <c r="C6267" s="17">
        <v>33055</v>
      </c>
      <c r="L6267" s="17"/>
    </row>
    <row r="6268" spans="1:12" x14ac:dyDescent="0.25">
      <c r="A6268" s="16" t="s">
        <v>236</v>
      </c>
      <c r="B6268" s="16">
        <v>115</v>
      </c>
      <c r="C6268" s="17">
        <v>33055</v>
      </c>
      <c r="L6268" s="17"/>
    </row>
    <row r="6269" spans="1:12" x14ac:dyDescent="0.25">
      <c r="A6269" s="16" t="s">
        <v>236</v>
      </c>
      <c r="B6269" s="16">
        <v>132</v>
      </c>
      <c r="C6269" s="17">
        <v>33055</v>
      </c>
      <c r="L6269" s="17"/>
    </row>
    <row r="6270" spans="1:12" x14ac:dyDescent="0.25">
      <c r="A6270" s="16" t="s">
        <v>236</v>
      </c>
      <c r="B6270" s="16">
        <v>126</v>
      </c>
      <c r="C6270" s="17">
        <v>33055</v>
      </c>
      <c r="L6270" s="17"/>
    </row>
    <row r="6271" spans="1:12" x14ac:dyDescent="0.25">
      <c r="A6271" s="16" t="s">
        <v>236</v>
      </c>
      <c r="B6271" s="16">
        <v>137</v>
      </c>
      <c r="C6271" s="17">
        <v>33055</v>
      </c>
      <c r="L6271" s="17"/>
    </row>
    <row r="6272" spans="1:12" x14ac:dyDescent="0.25">
      <c r="A6272" s="16" t="s">
        <v>236</v>
      </c>
      <c r="B6272" s="16">
        <v>81</v>
      </c>
      <c r="C6272" s="17">
        <v>33055</v>
      </c>
      <c r="L6272" s="17"/>
    </row>
    <row r="6273" spans="1:12" x14ac:dyDescent="0.25">
      <c r="A6273" s="16" t="s">
        <v>236</v>
      </c>
      <c r="B6273" s="16">
        <v>120</v>
      </c>
      <c r="C6273" s="17">
        <v>33055</v>
      </c>
      <c r="L6273" s="17"/>
    </row>
    <row r="6274" spans="1:12" x14ac:dyDescent="0.25">
      <c r="A6274" s="16" t="s">
        <v>236</v>
      </c>
      <c r="B6274" s="16">
        <v>177</v>
      </c>
      <c r="C6274" s="17">
        <v>33055</v>
      </c>
      <c r="L6274" s="17"/>
    </row>
    <row r="6275" spans="1:12" x14ac:dyDescent="0.25">
      <c r="A6275" s="16" t="s">
        <v>236</v>
      </c>
      <c r="B6275" s="16">
        <v>26</v>
      </c>
      <c r="C6275" s="17">
        <v>33055</v>
      </c>
      <c r="L6275" s="17"/>
    </row>
    <row r="6276" spans="1:12" x14ac:dyDescent="0.25">
      <c r="A6276" s="16" t="s">
        <v>236</v>
      </c>
      <c r="B6276" s="16">
        <v>123</v>
      </c>
      <c r="C6276" s="17">
        <v>33055</v>
      </c>
      <c r="L6276" s="17"/>
    </row>
    <row r="6277" spans="1:12" x14ac:dyDescent="0.25">
      <c r="A6277" s="16" t="s">
        <v>236</v>
      </c>
      <c r="B6277" s="16">
        <v>80</v>
      </c>
      <c r="C6277" s="17">
        <v>33055</v>
      </c>
      <c r="L6277" s="17"/>
    </row>
    <row r="6278" spans="1:12" x14ac:dyDescent="0.25">
      <c r="A6278" s="16" t="s">
        <v>236</v>
      </c>
      <c r="B6278" s="16">
        <v>160</v>
      </c>
      <c r="C6278" s="17">
        <v>33055</v>
      </c>
      <c r="L6278" s="17"/>
    </row>
    <row r="6279" spans="1:12" x14ac:dyDescent="0.25">
      <c r="A6279" s="16" t="s">
        <v>236</v>
      </c>
      <c r="B6279" s="16">
        <v>134</v>
      </c>
      <c r="C6279" s="17">
        <v>33055</v>
      </c>
      <c r="L6279" s="17"/>
    </row>
    <row r="6280" spans="1:12" x14ac:dyDescent="0.25">
      <c r="A6280" s="16" t="s">
        <v>236</v>
      </c>
      <c r="B6280" s="16">
        <v>91</v>
      </c>
      <c r="C6280" s="17">
        <v>33055</v>
      </c>
      <c r="L6280" s="17"/>
    </row>
    <row r="6281" spans="1:12" x14ac:dyDescent="0.25">
      <c r="A6281" s="16" t="s">
        <v>236</v>
      </c>
      <c r="B6281" s="16">
        <v>144</v>
      </c>
      <c r="C6281" s="17">
        <v>33055</v>
      </c>
      <c r="L6281" s="17"/>
    </row>
    <row r="6282" spans="1:12" x14ac:dyDescent="0.25">
      <c r="A6282" s="16" t="s">
        <v>236</v>
      </c>
      <c r="B6282" s="16">
        <v>344</v>
      </c>
      <c r="C6282" s="17">
        <v>33055</v>
      </c>
      <c r="L6282" s="17"/>
    </row>
    <row r="6283" spans="1:12" x14ac:dyDescent="0.25">
      <c r="A6283" s="16" t="s">
        <v>236</v>
      </c>
      <c r="B6283" s="16">
        <v>96</v>
      </c>
      <c r="C6283" s="17">
        <v>33055</v>
      </c>
      <c r="L6283" s="17"/>
    </row>
    <row r="6284" spans="1:12" x14ac:dyDescent="0.25">
      <c r="A6284" s="16" t="s">
        <v>236</v>
      </c>
      <c r="B6284" s="16">
        <v>119</v>
      </c>
      <c r="C6284" s="17">
        <v>33055</v>
      </c>
      <c r="L6284" s="17"/>
    </row>
    <row r="6285" spans="1:12" x14ac:dyDescent="0.25">
      <c r="A6285" s="16" t="s">
        <v>236</v>
      </c>
      <c r="B6285" s="16">
        <v>94</v>
      </c>
      <c r="C6285" s="17">
        <v>33055</v>
      </c>
      <c r="L6285" s="17"/>
    </row>
    <row r="6286" spans="1:12" x14ac:dyDescent="0.25">
      <c r="A6286" s="16" t="s">
        <v>236</v>
      </c>
      <c r="B6286" s="16">
        <v>57</v>
      </c>
      <c r="C6286" s="17">
        <v>33055</v>
      </c>
      <c r="L6286" s="17"/>
    </row>
    <row r="6287" spans="1:12" x14ac:dyDescent="0.25">
      <c r="A6287" s="16" t="s">
        <v>236</v>
      </c>
      <c r="B6287" s="16">
        <v>82</v>
      </c>
      <c r="C6287" s="17">
        <v>33055</v>
      </c>
      <c r="L6287" s="17"/>
    </row>
    <row r="6288" spans="1:12" x14ac:dyDescent="0.25">
      <c r="A6288" s="16" t="s">
        <v>236</v>
      </c>
      <c r="B6288" s="16">
        <v>65</v>
      </c>
      <c r="C6288" s="17">
        <v>33055</v>
      </c>
      <c r="L6288" s="17"/>
    </row>
    <row r="6289" spans="1:12" x14ac:dyDescent="0.25">
      <c r="A6289" s="16" t="s">
        <v>236</v>
      </c>
      <c r="B6289" s="16">
        <v>104</v>
      </c>
      <c r="C6289" s="17">
        <v>33055</v>
      </c>
      <c r="L6289" s="17"/>
    </row>
    <row r="6290" spans="1:12" x14ac:dyDescent="0.25">
      <c r="A6290" s="16" t="s">
        <v>236</v>
      </c>
      <c r="B6290" s="16">
        <v>156</v>
      </c>
      <c r="C6290" s="17">
        <v>33055</v>
      </c>
      <c r="L6290" s="17"/>
    </row>
    <row r="6291" spans="1:12" x14ac:dyDescent="0.25">
      <c r="A6291" s="16" t="s">
        <v>236</v>
      </c>
      <c r="B6291" s="16">
        <v>120</v>
      </c>
      <c r="C6291" s="17">
        <v>33055</v>
      </c>
      <c r="L6291" s="17"/>
    </row>
    <row r="6292" spans="1:12" x14ac:dyDescent="0.25">
      <c r="A6292" s="16" t="s">
        <v>236</v>
      </c>
      <c r="B6292" s="16">
        <v>180</v>
      </c>
      <c r="C6292" s="17">
        <v>33055</v>
      </c>
      <c r="L6292" s="17"/>
    </row>
    <row r="6293" spans="1:12" x14ac:dyDescent="0.25">
      <c r="A6293" s="16" t="s">
        <v>236</v>
      </c>
      <c r="B6293" s="16">
        <v>79</v>
      </c>
      <c r="C6293" s="17">
        <v>33055</v>
      </c>
      <c r="L6293" s="17"/>
    </row>
    <row r="6294" spans="1:12" x14ac:dyDescent="0.25">
      <c r="A6294" s="16" t="s">
        <v>236</v>
      </c>
      <c r="B6294" s="16">
        <v>89</v>
      </c>
      <c r="C6294" s="17">
        <v>33055</v>
      </c>
      <c r="L6294" s="17"/>
    </row>
    <row r="6295" spans="1:12" x14ac:dyDescent="0.25">
      <c r="A6295" s="16" t="s">
        <v>236</v>
      </c>
      <c r="B6295" s="16">
        <v>120</v>
      </c>
      <c r="C6295" s="17">
        <v>33055</v>
      </c>
      <c r="L6295" s="17"/>
    </row>
    <row r="6296" spans="1:12" x14ac:dyDescent="0.25">
      <c r="A6296" s="16" t="s">
        <v>236</v>
      </c>
      <c r="B6296" s="16">
        <v>92</v>
      </c>
      <c r="C6296" s="17">
        <v>33055</v>
      </c>
      <c r="L6296" s="17"/>
    </row>
    <row r="6297" spans="1:12" x14ac:dyDescent="0.25">
      <c r="A6297" s="16" t="s">
        <v>236</v>
      </c>
      <c r="B6297" s="16">
        <v>141</v>
      </c>
      <c r="C6297" s="17">
        <v>33055</v>
      </c>
      <c r="L6297" s="17"/>
    </row>
    <row r="6298" spans="1:12" x14ac:dyDescent="0.25">
      <c r="A6298" s="16" t="s">
        <v>236</v>
      </c>
      <c r="B6298" s="16">
        <v>135</v>
      </c>
      <c r="C6298" s="17">
        <v>33055</v>
      </c>
      <c r="L6298" s="17"/>
    </row>
    <row r="6299" spans="1:12" x14ac:dyDescent="0.25">
      <c r="A6299" s="16" t="s">
        <v>236</v>
      </c>
      <c r="B6299" s="16">
        <v>64</v>
      </c>
      <c r="C6299" s="17">
        <v>33055</v>
      </c>
      <c r="L6299" s="17"/>
    </row>
    <row r="6300" spans="1:12" x14ac:dyDescent="0.25">
      <c r="A6300" s="16" t="s">
        <v>236</v>
      </c>
      <c r="B6300" s="16">
        <v>149</v>
      </c>
      <c r="C6300" s="17">
        <v>33055</v>
      </c>
      <c r="L6300" s="17"/>
    </row>
    <row r="6301" spans="1:12" x14ac:dyDescent="0.25">
      <c r="A6301" s="16" t="s">
        <v>236</v>
      </c>
      <c r="B6301" s="16">
        <v>113</v>
      </c>
      <c r="C6301" s="17">
        <v>33055</v>
      </c>
      <c r="L6301" s="17"/>
    </row>
    <row r="6302" spans="1:12" x14ac:dyDescent="0.25">
      <c r="A6302" s="16" t="s">
        <v>236</v>
      </c>
      <c r="B6302" s="16">
        <v>123</v>
      </c>
      <c r="C6302" s="17">
        <v>33055</v>
      </c>
      <c r="L6302" s="17"/>
    </row>
    <row r="6303" spans="1:12" x14ac:dyDescent="0.25">
      <c r="A6303" s="16" t="s">
        <v>236</v>
      </c>
      <c r="B6303" s="16">
        <v>26</v>
      </c>
      <c r="C6303" s="17">
        <v>33055</v>
      </c>
      <c r="L6303" s="17"/>
    </row>
    <row r="6304" spans="1:12" x14ac:dyDescent="0.25">
      <c r="A6304" s="16" t="s">
        <v>236</v>
      </c>
      <c r="B6304" s="16">
        <v>71</v>
      </c>
      <c r="C6304" s="17">
        <v>33055</v>
      </c>
      <c r="L6304" s="17"/>
    </row>
    <row r="6305" spans="1:12" x14ac:dyDescent="0.25">
      <c r="A6305" s="16" t="s">
        <v>236</v>
      </c>
      <c r="B6305" s="16">
        <v>146</v>
      </c>
      <c r="C6305" s="17">
        <v>33055</v>
      </c>
      <c r="L6305" s="17"/>
    </row>
    <row r="6306" spans="1:12" x14ac:dyDescent="0.25">
      <c r="A6306" s="16" t="s">
        <v>236</v>
      </c>
      <c r="B6306" s="16">
        <v>75</v>
      </c>
      <c r="C6306" s="17">
        <v>33055</v>
      </c>
      <c r="L6306" s="17"/>
    </row>
    <row r="6307" spans="1:12" x14ac:dyDescent="0.25">
      <c r="A6307" s="16" t="s">
        <v>236</v>
      </c>
      <c r="B6307" s="16">
        <v>76</v>
      </c>
      <c r="C6307" s="17">
        <v>33055</v>
      </c>
      <c r="L6307" s="17"/>
    </row>
    <row r="6308" spans="1:12" x14ac:dyDescent="0.25">
      <c r="A6308" s="16" t="s">
        <v>236</v>
      </c>
      <c r="B6308" s="16">
        <v>94</v>
      </c>
      <c r="C6308" s="17">
        <v>33055</v>
      </c>
      <c r="L6308" s="17"/>
    </row>
    <row r="6309" spans="1:12" x14ac:dyDescent="0.25">
      <c r="A6309" s="16" t="s">
        <v>236</v>
      </c>
      <c r="B6309" s="16">
        <v>175</v>
      </c>
      <c r="C6309" s="17">
        <v>33055</v>
      </c>
      <c r="L6309" s="17"/>
    </row>
    <row r="6310" spans="1:12" x14ac:dyDescent="0.25">
      <c r="A6310" s="16" t="s">
        <v>236</v>
      </c>
      <c r="B6310" s="16">
        <v>123</v>
      </c>
      <c r="C6310" s="17">
        <v>33055</v>
      </c>
      <c r="L6310" s="17"/>
    </row>
    <row r="6311" spans="1:12" x14ac:dyDescent="0.25">
      <c r="A6311" s="16" t="s">
        <v>236</v>
      </c>
      <c r="B6311" s="16">
        <v>92</v>
      </c>
      <c r="C6311" s="17">
        <v>33055</v>
      </c>
      <c r="L6311" s="17"/>
    </row>
    <row r="6312" spans="1:12" x14ac:dyDescent="0.25">
      <c r="A6312" s="16" t="s">
        <v>236</v>
      </c>
      <c r="B6312" s="16">
        <v>163</v>
      </c>
      <c r="C6312" s="17">
        <v>33055</v>
      </c>
      <c r="L6312" s="17"/>
    </row>
    <row r="6313" spans="1:12" x14ac:dyDescent="0.25">
      <c r="A6313" s="16" t="s">
        <v>236</v>
      </c>
      <c r="B6313" s="16">
        <v>154</v>
      </c>
      <c r="C6313" s="17">
        <v>33055</v>
      </c>
      <c r="L6313" s="17"/>
    </row>
    <row r="6314" spans="1:12" x14ac:dyDescent="0.25">
      <c r="A6314" s="16" t="s">
        <v>236</v>
      </c>
      <c r="B6314" s="16">
        <v>124</v>
      </c>
      <c r="C6314" s="17">
        <v>33055</v>
      </c>
      <c r="L6314" s="17"/>
    </row>
    <row r="6315" spans="1:12" x14ac:dyDescent="0.25">
      <c r="A6315" s="16" t="s">
        <v>236</v>
      </c>
      <c r="B6315" s="16">
        <v>144</v>
      </c>
      <c r="C6315" s="17">
        <v>33055</v>
      </c>
      <c r="L6315" s="17"/>
    </row>
    <row r="6316" spans="1:12" x14ac:dyDescent="0.25">
      <c r="A6316" s="16" t="s">
        <v>236</v>
      </c>
      <c r="B6316" s="16">
        <v>45</v>
      </c>
      <c r="C6316" s="17">
        <v>33055</v>
      </c>
      <c r="L6316" s="17"/>
    </row>
    <row r="6317" spans="1:12" x14ac:dyDescent="0.25">
      <c r="A6317" s="16" t="s">
        <v>236</v>
      </c>
      <c r="B6317" s="16">
        <v>122</v>
      </c>
      <c r="C6317" s="17">
        <v>33055</v>
      </c>
      <c r="L6317" s="17"/>
    </row>
    <row r="6318" spans="1:12" x14ac:dyDescent="0.25">
      <c r="A6318" s="16" t="s">
        <v>236</v>
      </c>
      <c r="B6318" s="16">
        <v>101</v>
      </c>
      <c r="C6318" s="17">
        <v>33055</v>
      </c>
      <c r="L6318" s="17"/>
    </row>
    <row r="6319" spans="1:12" x14ac:dyDescent="0.25">
      <c r="A6319" s="16" t="s">
        <v>236</v>
      </c>
      <c r="B6319" s="16">
        <v>93</v>
      </c>
      <c r="C6319" s="17">
        <v>33055</v>
      </c>
      <c r="L6319" s="17"/>
    </row>
    <row r="6320" spans="1:12" x14ac:dyDescent="0.25">
      <c r="A6320" s="16" t="s">
        <v>236</v>
      </c>
      <c r="B6320" s="16">
        <v>160</v>
      </c>
      <c r="C6320" s="17">
        <v>33055</v>
      </c>
      <c r="L6320" s="17"/>
    </row>
    <row r="6321" spans="1:12" x14ac:dyDescent="0.25">
      <c r="A6321" s="16" t="s">
        <v>236</v>
      </c>
      <c r="B6321" s="16">
        <v>120</v>
      </c>
      <c r="C6321" s="17">
        <v>33055</v>
      </c>
      <c r="L6321" s="17"/>
    </row>
    <row r="6322" spans="1:12" x14ac:dyDescent="0.25">
      <c r="A6322" s="16" t="s">
        <v>236</v>
      </c>
      <c r="B6322" s="16">
        <v>96</v>
      </c>
      <c r="C6322" s="17">
        <v>33055</v>
      </c>
      <c r="L6322" s="17"/>
    </row>
    <row r="6323" spans="1:12" x14ac:dyDescent="0.25">
      <c r="A6323" s="16" t="s">
        <v>236</v>
      </c>
      <c r="B6323" s="16">
        <v>96</v>
      </c>
      <c r="C6323" s="17">
        <v>33055</v>
      </c>
      <c r="L6323" s="17"/>
    </row>
    <row r="6324" spans="1:12" x14ac:dyDescent="0.25">
      <c r="A6324" s="16" t="s">
        <v>236</v>
      </c>
      <c r="B6324" s="16">
        <v>125</v>
      </c>
      <c r="C6324" s="17">
        <v>33055</v>
      </c>
      <c r="L6324" s="17"/>
    </row>
    <row r="6325" spans="1:12" x14ac:dyDescent="0.25">
      <c r="A6325" s="16" t="s">
        <v>236</v>
      </c>
      <c r="B6325" s="16">
        <v>123</v>
      </c>
      <c r="C6325" s="17">
        <v>33055</v>
      </c>
      <c r="L6325" s="17"/>
    </row>
    <row r="6326" spans="1:12" x14ac:dyDescent="0.25">
      <c r="A6326" s="16" t="s">
        <v>236</v>
      </c>
      <c r="B6326" s="16">
        <v>123</v>
      </c>
      <c r="C6326" s="17">
        <v>33045</v>
      </c>
      <c r="L6326" s="17"/>
    </row>
    <row r="6327" spans="1:12" x14ac:dyDescent="0.25">
      <c r="A6327" s="16" t="s">
        <v>236</v>
      </c>
      <c r="B6327" s="16">
        <v>142</v>
      </c>
      <c r="C6327" s="17">
        <v>33025</v>
      </c>
      <c r="L6327" s="17"/>
    </row>
    <row r="6328" spans="1:12" x14ac:dyDescent="0.25">
      <c r="A6328" s="16" t="s">
        <v>236</v>
      </c>
      <c r="B6328" s="16">
        <v>98</v>
      </c>
      <c r="C6328" s="17">
        <v>32980</v>
      </c>
      <c r="L6328" s="17"/>
    </row>
    <row r="6329" spans="1:12" x14ac:dyDescent="0.25">
      <c r="A6329" s="16" t="s">
        <v>236</v>
      </c>
      <c r="B6329" s="16">
        <v>88</v>
      </c>
      <c r="C6329" s="17">
        <v>32940</v>
      </c>
      <c r="L6329" s="17"/>
    </row>
    <row r="6330" spans="1:12" x14ac:dyDescent="0.25">
      <c r="A6330" s="16" t="s">
        <v>236</v>
      </c>
      <c r="B6330" s="16">
        <v>72</v>
      </c>
      <c r="C6330" s="17">
        <v>32934</v>
      </c>
      <c r="L6330" s="17"/>
    </row>
    <row r="6331" spans="1:12" x14ac:dyDescent="0.25">
      <c r="A6331" s="16" t="s">
        <v>236</v>
      </c>
      <c r="B6331" s="16">
        <v>49</v>
      </c>
      <c r="C6331" s="17">
        <v>32882</v>
      </c>
      <c r="L6331" s="17"/>
    </row>
    <row r="6332" spans="1:12" x14ac:dyDescent="0.25">
      <c r="A6332" s="16" t="s">
        <v>236</v>
      </c>
      <c r="B6332" s="16">
        <v>132</v>
      </c>
      <c r="C6332" s="17">
        <v>32869</v>
      </c>
      <c r="L6332" s="17"/>
    </row>
    <row r="6333" spans="1:12" x14ac:dyDescent="0.25">
      <c r="A6333" s="16" t="s">
        <v>236</v>
      </c>
      <c r="B6333" s="16">
        <v>142</v>
      </c>
      <c r="C6333" s="17">
        <v>32854</v>
      </c>
      <c r="L6333" s="17"/>
    </row>
    <row r="6334" spans="1:12" x14ac:dyDescent="0.25">
      <c r="A6334" s="16" t="s">
        <v>236</v>
      </c>
      <c r="B6334" s="16">
        <v>122</v>
      </c>
      <c r="C6334" s="17">
        <v>32791</v>
      </c>
      <c r="L6334" s="17"/>
    </row>
    <row r="6335" spans="1:12" x14ac:dyDescent="0.25">
      <c r="A6335" s="16" t="s">
        <v>236</v>
      </c>
      <c r="B6335" s="16">
        <v>123</v>
      </c>
      <c r="C6335" s="17">
        <v>32784</v>
      </c>
      <c r="L6335" s="17"/>
    </row>
    <row r="6336" spans="1:12" x14ac:dyDescent="0.25">
      <c r="A6336" s="16" t="s">
        <v>236</v>
      </c>
      <c r="B6336" s="16">
        <v>147</v>
      </c>
      <c r="C6336" s="17">
        <v>32782</v>
      </c>
      <c r="L6336" s="17"/>
    </row>
    <row r="6337" spans="1:12" x14ac:dyDescent="0.25">
      <c r="A6337" s="16" t="s">
        <v>236</v>
      </c>
      <c r="B6337" s="16">
        <v>142</v>
      </c>
      <c r="C6337" s="17">
        <v>32729</v>
      </c>
      <c r="L6337" s="17"/>
    </row>
    <row r="6338" spans="1:12" x14ac:dyDescent="0.25">
      <c r="A6338" s="16" t="s">
        <v>236</v>
      </c>
      <c r="B6338" s="16">
        <v>111</v>
      </c>
      <c r="C6338" s="17">
        <v>32720</v>
      </c>
      <c r="L6338" s="17"/>
    </row>
    <row r="6339" spans="1:12" x14ac:dyDescent="0.25">
      <c r="A6339" s="16" t="s">
        <v>236</v>
      </c>
      <c r="B6339" s="16">
        <v>106</v>
      </c>
      <c r="C6339" s="17">
        <v>32703</v>
      </c>
      <c r="L6339" s="17"/>
    </row>
    <row r="6340" spans="1:12" x14ac:dyDescent="0.25">
      <c r="A6340" s="16" t="s">
        <v>236</v>
      </c>
      <c r="B6340" s="16">
        <v>121</v>
      </c>
      <c r="C6340" s="17">
        <v>32690</v>
      </c>
      <c r="L6340" s="17"/>
    </row>
    <row r="6341" spans="1:12" x14ac:dyDescent="0.25">
      <c r="A6341" s="16" t="s">
        <v>236</v>
      </c>
      <c r="B6341" s="16">
        <v>120</v>
      </c>
      <c r="C6341" s="17">
        <v>32690</v>
      </c>
      <c r="L6341" s="17"/>
    </row>
    <row r="6342" spans="1:12" x14ac:dyDescent="0.25">
      <c r="A6342" s="16" t="s">
        <v>236</v>
      </c>
      <c r="B6342" s="16">
        <v>168</v>
      </c>
      <c r="C6342" s="17">
        <v>32660</v>
      </c>
      <c r="L6342" s="17"/>
    </row>
    <row r="6343" spans="1:12" x14ac:dyDescent="0.25">
      <c r="A6343" s="16" t="s">
        <v>236</v>
      </c>
      <c r="B6343" s="16">
        <v>63</v>
      </c>
      <c r="C6343" s="17">
        <v>32658</v>
      </c>
      <c r="L6343" s="17"/>
    </row>
    <row r="6344" spans="1:12" x14ac:dyDescent="0.25">
      <c r="A6344" s="16" t="s">
        <v>236</v>
      </c>
      <c r="B6344" s="16">
        <v>106</v>
      </c>
      <c r="C6344" s="17">
        <v>32629</v>
      </c>
      <c r="L6344" s="17"/>
    </row>
    <row r="6345" spans="1:12" x14ac:dyDescent="0.25">
      <c r="A6345" s="16" t="s">
        <v>236</v>
      </c>
      <c r="B6345" s="16">
        <v>119</v>
      </c>
      <c r="C6345" s="17">
        <v>32599</v>
      </c>
      <c r="L6345" s="17"/>
    </row>
    <row r="6346" spans="1:12" x14ac:dyDescent="0.25">
      <c r="A6346" s="16" t="s">
        <v>236</v>
      </c>
      <c r="B6346" s="16">
        <v>55</v>
      </c>
      <c r="C6346" s="17">
        <v>32587</v>
      </c>
      <c r="L6346" s="17"/>
    </row>
    <row r="6347" spans="1:12" x14ac:dyDescent="0.25">
      <c r="A6347" s="16" t="s">
        <v>236</v>
      </c>
      <c r="B6347" s="16">
        <v>142</v>
      </c>
      <c r="C6347" s="17">
        <v>32575</v>
      </c>
      <c r="L6347" s="17"/>
    </row>
    <row r="6348" spans="1:12" x14ac:dyDescent="0.25">
      <c r="A6348" s="16" t="s">
        <v>236</v>
      </c>
      <c r="B6348" s="16">
        <v>61</v>
      </c>
      <c r="C6348" s="17">
        <v>32569</v>
      </c>
      <c r="L6348" s="17"/>
    </row>
    <row r="6349" spans="1:12" x14ac:dyDescent="0.25">
      <c r="A6349" s="16" t="s">
        <v>236</v>
      </c>
      <c r="B6349" s="16">
        <v>123</v>
      </c>
      <c r="C6349" s="17">
        <v>32563</v>
      </c>
      <c r="L6349" s="17"/>
    </row>
    <row r="6350" spans="1:12" x14ac:dyDescent="0.25">
      <c r="A6350" s="16" t="s">
        <v>236</v>
      </c>
      <c r="B6350" s="16">
        <v>120</v>
      </c>
      <c r="C6350" s="17">
        <v>32563</v>
      </c>
      <c r="L6350" s="17"/>
    </row>
    <row r="6351" spans="1:12" x14ac:dyDescent="0.25">
      <c r="A6351" s="16" t="s">
        <v>236</v>
      </c>
      <c r="B6351" s="16">
        <v>120</v>
      </c>
      <c r="C6351" s="17">
        <v>32561</v>
      </c>
      <c r="L6351" s="17"/>
    </row>
    <row r="6352" spans="1:12" x14ac:dyDescent="0.25">
      <c r="A6352" s="16" t="s">
        <v>236</v>
      </c>
      <c r="B6352" s="16">
        <v>180</v>
      </c>
      <c r="C6352" s="17">
        <v>32556</v>
      </c>
      <c r="L6352" s="17"/>
    </row>
    <row r="6353" spans="1:12" x14ac:dyDescent="0.25">
      <c r="A6353" s="16" t="s">
        <v>236</v>
      </c>
      <c r="B6353" s="16">
        <v>119</v>
      </c>
      <c r="C6353" s="17">
        <v>32556</v>
      </c>
      <c r="L6353" s="17"/>
    </row>
    <row r="6354" spans="1:12" x14ac:dyDescent="0.25">
      <c r="A6354" s="16" t="s">
        <v>236</v>
      </c>
      <c r="B6354" s="16">
        <v>92</v>
      </c>
      <c r="C6354" s="17">
        <v>32554</v>
      </c>
      <c r="L6354" s="17"/>
    </row>
    <row r="6355" spans="1:12" x14ac:dyDescent="0.25">
      <c r="A6355" s="16" t="s">
        <v>236</v>
      </c>
      <c r="B6355" s="16">
        <v>106</v>
      </c>
      <c r="C6355" s="17">
        <v>32552</v>
      </c>
      <c r="L6355" s="17"/>
    </row>
    <row r="6356" spans="1:12" x14ac:dyDescent="0.25">
      <c r="A6356" s="16" t="s">
        <v>236</v>
      </c>
      <c r="B6356" s="16">
        <v>170</v>
      </c>
      <c r="C6356" s="17">
        <v>32546</v>
      </c>
      <c r="L6356" s="17"/>
    </row>
    <row r="6357" spans="1:12" x14ac:dyDescent="0.25">
      <c r="A6357" s="16" t="s">
        <v>236</v>
      </c>
      <c r="B6357" s="16">
        <v>132</v>
      </c>
      <c r="C6357" s="17">
        <v>32541</v>
      </c>
      <c r="L6357" s="17"/>
    </row>
    <row r="6358" spans="1:12" x14ac:dyDescent="0.25">
      <c r="A6358" s="16" t="s">
        <v>236</v>
      </c>
      <c r="B6358" s="16">
        <v>111</v>
      </c>
      <c r="C6358" s="17">
        <v>32539</v>
      </c>
      <c r="L6358" s="17"/>
    </row>
    <row r="6359" spans="1:12" x14ac:dyDescent="0.25">
      <c r="A6359" s="16" t="s">
        <v>236</v>
      </c>
      <c r="B6359" s="16">
        <v>150</v>
      </c>
      <c r="C6359" s="17">
        <v>32538</v>
      </c>
      <c r="L6359" s="17"/>
    </row>
    <row r="6360" spans="1:12" x14ac:dyDescent="0.25">
      <c r="A6360" s="16" t="s">
        <v>236</v>
      </c>
      <c r="B6360" s="16">
        <v>145</v>
      </c>
      <c r="C6360" s="17">
        <v>32538</v>
      </c>
      <c r="L6360" s="17"/>
    </row>
    <row r="6361" spans="1:12" x14ac:dyDescent="0.25">
      <c r="A6361" s="16" t="s">
        <v>236</v>
      </c>
      <c r="B6361" s="16">
        <v>128</v>
      </c>
      <c r="C6361" s="17">
        <v>32535</v>
      </c>
      <c r="L6361" s="17"/>
    </row>
    <row r="6362" spans="1:12" x14ac:dyDescent="0.25">
      <c r="A6362" s="16" t="s">
        <v>236</v>
      </c>
      <c r="B6362" s="16">
        <v>123</v>
      </c>
      <c r="C6362" s="17">
        <v>32521</v>
      </c>
      <c r="L6362" s="17"/>
    </row>
    <row r="6363" spans="1:12" x14ac:dyDescent="0.25">
      <c r="A6363" s="16" t="s">
        <v>236</v>
      </c>
      <c r="B6363" s="16">
        <v>75</v>
      </c>
      <c r="C6363" s="17">
        <v>32515</v>
      </c>
      <c r="L6363" s="17"/>
    </row>
    <row r="6364" spans="1:12" x14ac:dyDescent="0.25">
      <c r="A6364" s="16" t="s">
        <v>236</v>
      </c>
      <c r="B6364" s="16">
        <v>62</v>
      </c>
      <c r="C6364" s="17">
        <v>32504</v>
      </c>
      <c r="L6364" s="17"/>
    </row>
    <row r="6365" spans="1:12" x14ac:dyDescent="0.25">
      <c r="A6365" s="16" t="s">
        <v>236</v>
      </c>
      <c r="B6365" s="16">
        <v>168</v>
      </c>
      <c r="C6365" s="17">
        <v>32485</v>
      </c>
      <c r="L6365" s="17"/>
    </row>
    <row r="6366" spans="1:12" x14ac:dyDescent="0.25">
      <c r="A6366" s="16" t="s">
        <v>236</v>
      </c>
      <c r="B6366" s="16">
        <v>130</v>
      </c>
      <c r="C6366" s="17">
        <v>32484</v>
      </c>
      <c r="L6366" s="17"/>
    </row>
    <row r="6367" spans="1:12" x14ac:dyDescent="0.25">
      <c r="A6367" s="16" t="s">
        <v>236</v>
      </c>
      <c r="B6367" s="16">
        <v>123</v>
      </c>
      <c r="C6367" s="17">
        <v>32469</v>
      </c>
      <c r="L6367" s="17"/>
    </row>
    <row r="6368" spans="1:12" x14ac:dyDescent="0.25">
      <c r="A6368" s="16" t="s">
        <v>236</v>
      </c>
      <c r="B6368" s="16">
        <v>100</v>
      </c>
      <c r="C6368" s="17">
        <v>32335</v>
      </c>
      <c r="L6368" s="17"/>
    </row>
    <row r="6369" spans="1:12" x14ac:dyDescent="0.25">
      <c r="A6369" s="16" t="s">
        <v>236</v>
      </c>
      <c r="B6369" s="16">
        <v>123</v>
      </c>
      <c r="C6369" s="17">
        <v>32329</v>
      </c>
      <c r="L6369" s="17"/>
    </row>
    <row r="6370" spans="1:12" x14ac:dyDescent="0.25">
      <c r="A6370" s="16" t="s">
        <v>236</v>
      </c>
      <c r="B6370" s="16">
        <v>123</v>
      </c>
      <c r="C6370" s="17">
        <v>32230</v>
      </c>
      <c r="L6370" s="17"/>
    </row>
    <row r="6371" spans="1:12" x14ac:dyDescent="0.25">
      <c r="A6371" s="16" t="s">
        <v>236</v>
      </c>
      <c r="B6371" s="16">
        <v>100</v>
      </c>
      <c r="C6371" s="17">
        <v>32113</v>
      </c>
      <c r="L6371" s="17"/>
    </row>
    <row r="6372" spans="1:12" x14ac:dyDescent="0.25">
      <c r="A6372" s="16" t="s">
        <v>236</v>
      </c>
      <c r="B6372" s="16">
        <v>172</v>
      </c>
      <c r="C6372" s="17">
        <v>32091</v>
      </c>
      <c r="L6372" s="17"/>
    </row>
    <row r="6373" spans="1:12" x14ac:dyDescent="0.25">
      <c r="A6373" s="16" t="s">
        <v>236</v>
      </c>
      <c r="B6373" s="16">
        <v>135</v>
      </c>
      <c r="C6373" s="17">
        <v>32031</v>
      </c>
      <c r="L6373" s="17"/>
    </row>
    <row r="6374" spans="1:12" x14ac:dyDescent="0.25">
      <c r="A6374" s="16" t="s">
        <v>236</v>
      </c>
      <c r="B6374" s="16">
        <v>254</v>
      </c>
      <c r="C6374" s="17">
        <v>31925</v>
      </c>
      <c r="L6374" s="17"/>
    </row>
    <row r="6375" spans="1:12" x14ac:dyDescent="0.25">
      <c r="A6375" s="16" t="s">
        <v>236</v>
      </c>
      <c r="B6375" s="16">
        <v>123</v>
      </c>
      <c r="C6375" s="17">
        <v>31911</v>
      </c>
      <c r="L6375" s="17"/>
    </row>
    <row r="6376" spans="1:12" x14ac:dyDescent="0.25">
      <c r="A6376" s="16" t="s">
        <v>236</v>
      </c>
      <c r="B6376" s="16">
        <v>135</v>
      </c>
      <c r="C6376" s="17">
        <v>31896</v>
      </c>
      <c r="L6376" s="17"/>
    </row>
    <row r="6377" spans="1:12" x14ac:dyDescent="0.25">
      <c r="A6377" s="16" t="s">
        <v>236</v>
      </c>
      <c r="B6377" s="16">
        <v>142</v>
      </c>
      <c r="C6377" s="17">
        <v>31884</v>
      </c>
      <c r="L6377" s="17"/>
    </row>
    <row r="6378" spans="1:12" x14ac:dyDescent="0.25">
      <c r="A6378" s="16" t="s">
        <v>236</v>
      </c>
      <c r="B6378" s="16">
        <v>183</v>
      </c>
      <c r="C6378" s="17">
        <v>31877</v>
      </c>
      <c r="L6378" s="17"/>
    </row>
    <row r="6379" spans="1:12" x14ac:dyDescent="0.25">
      <c r="A6379" s="16" t="s">
        <v>236</v>
      </c>
      <c r="B6379" s="16">
        <v>174</v>
      </c>
      <c r="C6379" s="17">
        <v>31828</v>
      </c>
      <c r="L6379" s="17"/>
    </row>
    <row r="6380" spans="1:12" x14ac:dyDescent="0.25">
      <c r="A6380" s="16" t="s">
        <v>236</v>
      </c>
      <c r="B6380" s="16">
        <v>123</v>
      </c>
      <c r="C6380" s="17">
        <v>31825</v>
      </c>
      <c r="L6380" s="17"/>
    </row>
    <row r="6381" spans="1:12" x14ac:dyDescent="0.25">
      <c r="A6381" s="16" t="s">
        <v>236</v>
      </c>
      <c r="B6381" s="16">
        <v>144</v>
      </c>
      <c r="C6381" s="17">
        <v>31779</v>
      </c>
      <c r="L6381" s="17"/>
    </row>
    <row r="6382" spans="1:12" x14ac:dyDescent="0.25">
      <c r="A6382" s="16" t="s">
        <v>236</v>
      </c>
      <c r="B6382" s="16">
        <v>128</v>
      </c>
      <c r="C6382" s="17">
        <v>31742</v>
      </c>
      <c r="L6382" s="17"/>
    </row>
    <row r="6383" spans="1:12" x14ac:dyDescent="0.25">
      <c r="A6383" s="16" t="s">
        <v>236</v>
      </c>
      <c r="B6383" s="16">
        <v>160</v>
      </c>
      <c r="C6383" s="17">
        <v>31719</v>
      </c>
      <c r="L6383" s="17"/>
    </row>
    <row r="6384" spans="1:12" x14ac:dyDescent="0.25">
      <c r="A6384" s="16" t="s">
        <v>236</v>
      </c>
      <c r="B6384" s="16">
        <v>80</v>
      </c>
      <c r="C6384" s="17">
        <v>31702</v>
      </c>
      <c r="L6384" s="17"/>
    </row>
    <row r="6385" spans="1:12" x14ac:dyDescent="0.25">
      <c r="A6385" s="16" t="s">
        <v>236</v>
      </c>
      <c r="B6385" s="16">
        <v>123</v>
      </c>
      <c r="C6385" s="17">
        <v>31426</v>
      </c>
      <c r="L6385" s="17"/>
    </row>
    <row r="6386" spans="1:12" x14ac:dyDescent="0.25">
      <c r="A6386" s="16" t="s">
        <v>236</v>
      </c>
      <c r="B6386" s="16">
        <v>211</v>
      </c>
      <c r="C6386" s="17">
        <v>31252</v>
      </c>
      <c r="L6386" s="17"/>
    </row>
    <row r="6387" spans="1:12" x14ac:dyDescent="0.25">
      <c r="A6387" s="16" t="s">
        <v>236</v>
      </c>
      <c r="B6387" s="16">
        <v>135</v>
      </c>
      <c r="C6387" s="17">
        <v>31229</v>
      </c>
      <c r="L6387" s="17"/>
    </row>
    <row r="6388" spans="1:12" x14ac:dyDescent="0.25">
      <c r="A6388" s="16" t="s">
        <v>236</v>
      </c>
      <c r="B6388" s="16">
        <v>101</v>
      </c>
      <c r="C6388" s="17">
        <v>31107</v>
      </c>
      <c r="L6388" s="17"/>
    </row>
    <row r="6389" spans="1:12" x14ac:dyDescent="0.25">
      <c r="A6389" s="16" t="s">
        <v>236</v>
      </c>
      <c r="B6389" s="16">
        <v>72</v>
      </c>
      <c r="C6389" s="17">
        <v>31057</v>
      </c>
      <c r="L6389" s="17"/>
    </row>
    <row r="6390" spans="1:12" x14ac:dyDescent="0.25">
      <c r="A6390" s="16" t="s">
        <v>236</v>
      </c>
      <c r="B6390" s="16">
        <v>117</v>
      </c>
      <c r="C6390" s="17">
        <v>31052</v>
      </c>
      <c r="L6390" s="17"/>
    </row>
    <row r="6391" spans="1:12" x14ac:dyDescent="0.25">
      <c r="A6391" s="16" t="s">
        <v>236</v>
      </c>
      <c r="B6391" s="16">
        <v>120</v>
      </c>
      <c r="C6391" s="17">
        <v>30888</v>
      </c>
      <c r="L6391" s="17"/>
    </row>
    <row r="6392" spans="1:12" x14ac:dyDescent="0.25">
      <c r="A6392" s="16" t="s">
        <v>236</v>
      </c>
      <c r="B6392" s="16">
        <v>152</v>
      </c>
      <c r="C6392" s="17">
        <v>30678</v>
      </c>
      <c r="L6392" s="17"/>
    </row>
    <row r="6393" spans="1:12" x14ac:dyDescent="0.25">
      <c r="A6393" s="16" t="s">
        <v>236</v>
      </c>
      <c r="B6393" s="16">
        <v>100</v>
      </c>
      <c r="C6393" s="17">
        <v>30663</v>
      </c>
      <c r="L6393" s="17"/>
    </row>
    <row r="6394" spans="1:12" x14ac:dyDescent="0.25">
      <c r="A6394" s="16" t="s">
        <v>236</v>
      </c>
      <c r="B6394" s="16">
        <v>160</v>
      </c>
      <c r="C6394" s="17">
        <v>30649</v>
      </c>
      <c r="L6394" s="17"/>
    </row>
    <row r="6395" spans="1:12" x14ac:dyDescent="0.25">
      <c r="A6395" s="16" t="s">
        <v>236</v>
      </c>
      <c r="B6395" s="16">
        <v>169</v>
      </c>
      <c r="C6395" s="17">
        <v>30481</v>
      </c>
      <c r="L6395" s="17"/>
    </row>
    <row r="6396" spans="1:12" x14ac:dyDescent="0.25">
      <c r="A6396" s="16" t="s">
        <v>236</v>
      </c>
      <c r="B6396" s="16">
        <v>123</v>
      </c>
      <c r="C6396" s="17">
        <v>30317</v>
      </c>
      <c r="L6396" s="17"/>
    </row>
    <row r="6397" spans="1:12" x14ac:dyDescent="0.25">
      <c r="A6397" s="16" t="s">
        <v>236</v>
      </c>
      <c r="B6397" s="16">
        <v>159</v>
      </c>
      <c r="C6397" s="17">
        <v>30253</v>
      </c>
      <c r="L6397" s="17"/>
    </row>
    <row r="6398" spans="1:12" x14ac:dyDescent="0.25">
      <c r="A6398" s="16" t="s">
        <v>236</v>
      </c>
      <c r="B6398" s="16">
        <v>202</v>
      </c>
      <c r="C6398" s="17">
        <v>30225</v>
      </c>
      <c r="L6398" s="17"/>
    </row>
    <row r="6399" spans="1:12" x14ac:dyDescent="0.25">
      <c r="A6399" s="16" t="s">
        <v>236</v>
      </c>
      <c r="B6399" s="16">
        <v>92</v>
      </c>
      <c r="C6399" s="17">
        <v>29795</v>
      </c>
      <c r="L6399" s="17"/>
    </row>
    <row r="6400" spans="1:12" x14ac:dyDescent="0.25">
      <c r="A6400" s="16" t="s">
        <v>236</v>
      </c>
      <c r="B6400" s="16">
        <v>133</v>
      </c>
      <c r="C6400" s="17">
        <v>29738</v>
      </c>
      <c r="L6400" s="17"/>
    </row>
    <row r="6401" spans="1:12" x14ac:dyDescent="0.25">
      <c r="A6401" s="16" t="s">
        <v>236</v>
      </c>
      <c r="B6401" s="16">
        <v>202</v>
      </c>
      <c r="C6401" s="17">
        <v>29689</v>
      </c>
      <c r="L6401" s="17"/>
    </row>
    <row r="6402" spans="1:12" x14ac:dyDescent="0.25">
      <c r="A6402" s="16" t="s">
        <v>236</v>
      </c>
      <c r="B6402" s="16">
        <v>84</v>
      </c>
      <c r="C6402" s="17">
        <v>29587</v>
      </c>
      <c r="L6402" s="17"/>
    </row>
    <row r="6403" spans="1:12" x14ac:dyDescent="0.25">
      <c r="A6403" s="16" t="s">
        <v>236</v>
      </c>
      <c r="B6403" s="16">
        <v>135</v>
      </c>
      <c r="C6403" s="17">
        <v>29434</v>
      </c>
      <c r="L6403" s="17"/>
    </row>
    <row r="6404" spans="1:12" x14ac:dyDescent="0.25">
      <c r="A6404" s="16" t="s">
        <v>236</v>
      </c>
      <c r="B6404" s="16">
        <v>100</v>
      </c>
      <c r="C6404" s="17">
        <v>29368</v>
      </c>
      <c r="L6404" s="17"/>
    </row>
    <row r="6405" spans="1:12" x14ac:dyDescent="0.25">
      <c r="A6405" s="16" t="s">
        <v>236</v>
      </c>
      <c r="B6405" s="16">
        <v>73</v>
      </c>
      <c r="C6405" s="17">
        <v>29054</v>
      </c>
      <c r="L6405" s="17"/>
    </row>
    <row r="6406" spans="1:12" x14ac:dyDescent="0.25">
      <c r="A6406" s="16" t="s">
        <v>236</v>
      </c>
      <c r="B6406" s="16">
        <v>106</v>
      </c>
      <c r="C6406" s="17">
        <v>28976</v>
      </c>
      <c r="L6406" s="17"/>
    </row>
    <row r="6407" spans="1:12" x14ac:dyDescent="0.25">
      <c r="A6407" s="16" t="s">
        <v>236</v>
      </c>
      <c r="B6407" s="16">
        <v>126</v>
      </c>
      <c r="C6407" s="17">
        <v>28946</v>
      </c>
      <c r="L6407" s="17"/>
    </row>
    <row r="6408" spans="1:12" x14ac:dyDescent="0.25">
      <c r="A6408" s="16" t="s">
        <v>236</v>
      </c>
      <c r="B6408" s="16">
        <v>103</v>
      </c>
      <c r="C6408" s="17">
        <v>28946</v>
      </c>
      <c r="L6408" s="17"/>
    </row>
    <row r="6409" spans="1:12" x14ac:dyDescent="0.25">
      <c r="A6409" s="16" t="s">
        <v>236</v>
      </c>
      <c r="B6409" s="16">
        <v>168</v>
      </c>
      <c r="C6409" s="17">
        <v>28856</v>
      </c>
      <c r="L6409" s="17"/>
    </row>
    <row r="6410" spans="1:12" x14ac:dyDescent="0.25">
      <c r="A6410" s="16" t="s">
        <v>236</v>
      </c>
      <c r="B6410" s="16">
        <v>54</v>
      </c>
      <c r="C6410" s="17">
        <v>28825</v>
      </c>
      <c r="L6410" s="17"/>
    </row>
    <row r="6411" spans="1:12" x14ac:dyDescent="0.25">
      <c r="A6411" s="16" t="s">
        <v>236</v>
      </c>
      <c r="B6411" s="16">
        <v>125</v>
      </c>
      <c r="C6411" s="17">
        <v>28522</v>
      </c>
      <c r="L6411" s="17"/>
    </row>
    <row r="6412" spans="1:12" x14ac:dyDescent="0.25">
      <c r="A6412" s="16" t="s">
        <v>236</v>
      </c>
      <c r="B6412" s="16">
        <v>138</v>
      </c>
      <c r="C6412" s="17">
        <v>28338</v>
      </c>
      <c r="L6412" s="17"/>
    </row>
    <row r="6413" spans="1:12" x14ac:dyDescent="0.25">
      <c r="A6413" s="16" t="s">
        <v>236</v>
      </c>
      <c r="B6413" s="16">
        <v>146</v>
      </c>
      <c r="C6413" s="17">
        <v>27933</v>
      </c>
      <c r="L6413" s="17"/>
    </row>
    <row r="6414" spans="1:12" x14ac:dyDescent="0.25">
      <c r="A6414" s="16" t="s">
        <v>236</v>
      </c>
      <c r="B6414" s="16">
        <v>85</v>
      </c>
      <c r="C6414" s="17">
        <v>27912</v>
      </c>
      <c r="L6414" s="17"/>
    </row>
    <row r="6415" spans="1:12" x14ac:dyDescent="0.25">
      <c r="A6415" s="16" t="s">
        <v>236</v>
      </c>
      <c r="B6415" s="16">
        <v>120</v>
      </c>
      <c r="C6415" s="17">
        <v>27912</v>
      </c>
      <c r="L6415" s="17"/>
    </row>
    <row r="6416" spans="1:12" x14ac:dyDescent="0.25">
      <c r="A6416" s="16" t="s">
        <v>236</v>
      </c>
      <c r="B6416" s="16">
        <v>164</v>
      </c>
      <c r="C6416" s="17">
        <v>27881</v>
      </c>
      <c r="L6416" s="17"/>
    </row>
    <row r="6417" spans="1:12" x14ac:dyDescent="0.25">
      <c r="A6417" s="16" t="s">
        <v>236</v>
      </c>
      <c r="B6417" s="16">
        <v>154</v>
      </c>
      <c r="C6417" s="17">
        <v>27820</v>
      </c>
      <c r="L6417" s="17"/>
    </row>
    <row r="6418" spans="1:12" x14ac:dyDescent="0.25">
      <c r="A6418" s="16" t="s">
        <v>236</v>
      </c>
      <c r="B6418" s="16">
        <v>173</v>
      </c>
      <c r="C6418" s="17">
        <v>27808</v>
      </c>
      <c r="L6418" s="17"/>
    </row>
    <row r="6419" spans="1:12" x14ac:dyDescent="0.25">
      <c r="A6419" s="16" t="s">
        <v>236</v>
      </c>
      <c r="B6419" s="16">
        <v>117</v>
      </c>
      <c r="C6419" s="17">
        <v>27670</v>
      </c>
      <c r="L6419" s="17"/>
    </row>
    <row r="6420" spans="1:12" x14ac:dyDescent="0.25">
      <c r="A6420" s="16" t="s">
        <v>236</v>
      </c>
      <c r="B6420" s="16">
        <v>118</v>
      </c>
      <c r="C6420" s="17">
        <v>27576</v>
      </c>
      <c r="L6420" s="17"/>
    </row>
    <row r="6421" spans="1:12" x14ac:dyDescent="0.25">
      <c r="A6421" s="16" t="s">
        <v>236</v>
      </c>
      <c r="B6421" s="16">
        <v>191</v>
      </c>
      <c r="C6421" s="17">
        <v>27576</v>
      </c>
      <c r="L6421" s="17"/>
    </row>
    <row r="6422" spans="1:12" x14ac:dyDescent="0.25">
      <c r="A6422" s="16" t="s">
        <v>236</v>
      </c>
      <c r="B6422" s="16">
        <v>87</v>
      </c>
      <c r="C6422" s="17">
        <v>27576</v>
      </c>
      <c r="L6422" s="17"/>
    </row>
    <row r="6423" spans="1:12" x14ac:dyDescent="0.25">
      <c r="A6423" s="16" t="s">
        <v>236</v>
      </c>
      <c r="B6423" s="16">
        <v>164</v>
      </c>
      <c r="C6423" s="17">
        <v>27571</v>
      </c>
      <c r="L6423" s="17"/>
    </row>
    <row r="6424" spans="1:12" x14ac:dyDescent="0.25">
      <c r="A6424" s="16" t="s">
        <v>236</v>
      </c>
      <c r="B6424" s="16">
        <v>171</v>
      </c>
      <c r="C6424" s="17">
        <v>27457</v>
      </c>
      <c r="L6424" s="17"/>
    </row>
    <row r="6425" spans="1:12" x14ac:dyDescent="0.25">
      <c r="A6425" s="16" t="s">
        <v>236</v>
      </c>
      <c r="B6425" s="16">
        <v>86</v>
      </c>
      <c r="C6425" s="17">
        <v>27426</v>
      </c>
      <c r="L6425" s="17"/>
    </row>
    <row r="6426" spans="1:12" x14ac:dyDescent="0.25">
      <c r="A6426" s="16" t="s">
        <v>236</v>
      </c>
      <c r="B6426" s="16">
        <v>160</v>
      </c>
      <c r="C6426" s="17">
        <v>27364</v>
      </c>
      <c r="L6426" s="17"/>
    </row>
    <row r="6427" spans="1:12" x14ac:dyDescent="0.25">
      <c r="A6427" s="16" t="s">
        <v>236</v>
      </c>
      <c r="B6427" s="16">
        <v>160</v>
      </c>
      <c r="C6427" s="17">
        <v>27364</v>
      </c>
      <c r="L6427" s="17"/>
    </row>
    <row r="6428" spans="1:12" x14ac:dyDescent="0.25">
      <c r="A6428" s="16" t="s">
        <v>236</v>
      </c>
      <c r="B6428" s="16">
        <v>123</v>
      </c>
      <c r="C6428" s="17">
        <v>27334</v>
      </c>
      <c r="L6428" s="17"/>
    </row>
    <row r="6429" spans="1:12" x14ac:dyDescent="0.25">
      <c r="A6429" s="16" t="s">
        <v>236</v>
      </c>
      <c r="B6429" s="16">
        <v>120</v>
      </c>
      <c r="C6429" s="17">
        <v>27242</v>
      </c>
      <c r="L6429" s="17"/>
    </row>
    <row r="6430" spans="1:12" x14ac:dyDescent="0.25">
      <c r="A6430" s="16" t="s">
        <v>236</v>
      </c>
      <c r="B6430" s="16">
        <v>110</v>
      </c>
      <c r="C6430" s="17">
        <v>27181</v>
      </c>
      <c r="L6430" s="17"/>
    </row>
    <row r="6431" spans="1:12" x14ac:dyDescent="0.25">
      <c r="A6431" s="16" t="s">
        <v>236</v>
      </c>
      <c r="B6431" s="16">
        <v>102</v>
      </c>
      <c r="C6431" s="17">
        <v>27119</v>
      </c>
      <c r="L6431" s="17"/>
    </row>
    <row r="6432" spans="1:12" x14ac:dyDescent="0.25">
      <c r="A6432" s="16" t="s">
        <v>236</v>
      </c>
      <c r="B6432" s="16">
        <v>120</v>
      </c>
      <c r="C6432" s="17">
        <v>27119</v>
      </c>
      <c r="L6432" s="17"/>
    </row>
    <row r="6433" spans="1:12" x14ac:dyDescent="0.25">
      <c r="A6433" s="16" t="s">
        <v>236</v>
      </c>
      <c r="B6433" s="16">
        <v>96</v>
      </c>
      <c r="C6433" s="17">
        <v>27018</v>
      </c>
      <c r="L6433" s="17"/>
    </row>
    <row r="6434" spans="1:12" x14ac:dyDescent="0.25">
      <c r="A6434" s="16" t="s">
        <v>236</v>
      </c>
      <c r="B6434" s="16">
        <v>82</v>
      </c>
      <c r="C6434" s="17">
        <v>26374</v>
      </c>
      <c r="L6434" s="17"/>
    </row>
    <row r="6435" spans="1:12" x14ac:dyDescent="0.25">
      <c r="A6435" s="16" t="s">
        <v>236</v>
      </c>
      <c r="B6435" s="16">
        <v>124</v>
      </c>
      <c r="C6435" s="17">
        <v>26344</v>
      </c>
      <c r="L6435" s="17"/>
    </row>
    <row r="6436" spans="1:12" x14ac:dyDescent="0.25">
      <c r="A6436" s="16" t="s">
        <v>236</v>
      </c>
      <c r="B6436" s="16">
        <v>186</v>
      </c>
      <c r="C6436" s="17">
        <v>26326</v>
      </c>
      <c r="L6436" s="17"/>
    </row>
    <row r="6437" spans="1:12" x14ac:dyDescent="0.25">
      <c r="A6437" s="16" t="s">
        <v>236</v>
      </c>
      <c r="B6437" s="16">
        <v>196</v>
      </c>
      <c r="C6437" s="17">
        <v>26004</v>
      </c>
      <c r="L6437" s="17"/>
    </row>
    <row r="6438" spans="1:12" x14ac:dyDescent="0.25">
      <c r="A6438" s="16" t="s">
        <v>236</v>
      </c>
      <c r="B6438" s="16">
        <v>100</v>
      </c>
      <c r="C6438" s="17">
        <v>25873</v>
      </c>
      <c r="L6438" s="17"/>
    </row>
    <row r="6439" spans="1:12" x14ac:dyDescent="0.25">
      <c r="A6439" s="16" t="s">
        <v>236</v>
      </c>
      <c r="B6439" s="16">
        <v>160</v>
      </c>
      <c r="C6439" s="17">
        <v>25790</v>
      </c>
      <c r="L6439" s="17"/>
    </row>
    <row r="6440" spans="1:12" x14ac:dyDescent="0.25">
      <c r="A6440" s="16" t="s">
        <v>236</v>
      </c>
      <c r="B6440" s="16">
        <v>101</v>
      </c>
      <c r="C6440" s="17">
        <v>25749</v>
      </c>
      <c r="L6440" s="17"/>
    </row>
    <row r="6441" spans="1:12" x14ac:dyDescent="0.25">
      <c r="A6441" s="16" t="s">
        <v>236</v>
      </c>
      <c r="B6441" s="16">
        <v>124</v>
      </c>
      <c r="C6441" s="17">
        <v>25717</v>
      </c>
      <c r="L6441" s="17"/>
    </row>
    <row r="6442" spans="1:12" x14ac:dyDescent="0.25">
      <c r="A6442" s="16" t="s">
        <v>236</v>
      </c>
      <c r="B6442" s="16">
        <v>124</v>
      </c>
      <c r="C6442" s="17">
        <v>25615</v>
      </c>
      <c r="L6442" s="17"/>
    </row>
    <row r="6443" spans="1:12" x14ac:dyDescent="0.25">
      <c r="A6443" s="16" t="s">
        <v>236</v>
      </c>
      <c r="B6443" s="16">
        <v>82</v>
      </c>
      <c r="C6443" s="17">
        <v>25575</v>
      </c>
      <c r="L6443" s="17"/>
    </row>
    <row r="6444" spans="1:12" x14ac:dyDescent="0.25">
      <c r="A6444" s="16" t="s">
        <v>236</v>
      </c>
      <c r="B6444" s="16">
        <v>155</v>
      </c>
      <c r="C6444" s="17">
        <v>25503</v>
      </c>
      <c r="L6444" s="17"/>
    </row>
    <row r="6445" spans="1:12" x14ac:dyDescent="0.25">
      <c r="A6445" s="16" t="s">
        <v>236</v>
      </c>
      <c r="B6445" s="16">
        <v>146</v>
      </c>
      <c r="C6445" s="17">
        <v>25413</v>
      </c>
      <c r="L6445" s="17"/>
    </row>
    <row r="6446" spans="1:12" x14ac:dyDescent="0.25">
      <c r="A6446" s="16" t="s">
        <v>236</v>
      </c>
      <c r="B6446" s="16">
        <v>110</v>
      </c>
      <c r="C6446" s="17">
        <v>25346</v>
      </c>
      <c r="L6446" s="17"/>
    </row>
    <row r="6447" spans="1:12" x14ac:dyDescent="0.25">
      <c r="A6447" s="16" t="s">
        <v>236</v>
      </c>
      <c r="B6447" s="16">
        <v>124</v>
      </c>
      <c r="C6447" s="17">
        <v>25316</v>
      </c>
      <c r="L6447" s="17"/>
    </row>
    <row r="6448" spans="1:12" x14ac:dyDescent="0.25">
      <c r="A6448" s="16" t="s">
        <v>236</v>
      </c>
      <c r="B6448" s="16">
        <v>122</v>
      </c>
      <c r="C6448" s="17">
        <v>25266</v>
      </c>
      <c r="L6448" s="17"/>
    </row>
    <row r="6449" spans="1:12" x14ac:dyDescent="0.25">
      <c r="A6449" s="16" t="s">
        <v>236</v>
      </c>
      <c r="B6449" s="16">
        <v>141</v>
      </c>
      <c r="C6449" s="17">
        <v>25161</v>
      </c>
      <c r="L6449" s="17"/>
    </row>
    <row r="6450" spans="1:12" x14ac:dyDescent="0.25">
      <c r="A6450" s="16" t="s">
        <v>236</v>
      </c>
      <c r="B6450" s="16">
        <v>250</v>
      </c>
      <c r="C6450" s="17">
        <v>24910</v>
      </c>
      <c r="L6450" s="17"/>
    </row>
    <row r="6451" spans="1:12" x14ac:dyDescent="0.25">
      <c r="A6451" s="16" t="s">
        <v>236</v>
      </c>
      <c r="B6451" s="16">
        <v>80</v>
      </c>
      <c r="C6451" s="17">
        <v>24807</v>
      </c>
      <c r="L6451" s="17"/>
    </row>
    <row r="6452" spans="1:12" x14ac:dyDescent="0.25">
      <c r="A6452" s="16" t="s">
        <v>236</v>
      </c>
      <c r="B6452" s="16">
        <v>123</v>
      </c>
      <c r="C6452" s="17">
        <v>24782</v>
      </c>
      <c r="L6452" s="17"/>
    </row>
    <row r="6453" spans="1:12" x14ac:dyDescent="0.25">
      <c r="A6453" s="16" t="s">
        <v>236</v>
      </c>
      <c r="B6453" s="16">
        <v>130</v>
      </c>
      <c r="C6453" s="17">
        <v>24691</v>
      </c>
      <c r="L6453" s="17"/>
    </row>
    <row r="6454" spans="1:12" x14ac:dyDescent="0.25">
      <c r="A6454" s="16" t="s">
        <v>236</v>
      </c>
      <c r="B6454" s="16">
        <v>132</v>
      </c>
      <c r="C6454" s="17">
        <v>24653</v>
      </c>
      <c r="L6454" s="17"/>
    </row>
    <row r="6455" spans="1:12" x14ac:dyDescent="0.25">
      <c r="A6455" s="16" t="s">
        <v>236</v>
      </c>
      <c r="B6455" s="16">
        <v>66</v>
      </c>
      <c r="C6455" s="17">
        <v>24608</v>
      </c>
      <c r="L6455" s="17"/>
    </row>
    <row r="6456" spans="1:12" x14ac:dyDescent="0.25">
      <c r="A6456" s="16" t="s">
        <v>236</v>
      </c>
      <c r="B6456" s="16">
        <v>88</v>
      </c>
      <c r="C6456" s="17">
        <v>24512</v>
      </c>
      <c r="L6456" s="17"/>
    </row>
    <row r="6457" spans="1:12" x14ac:dyDescent="0.25">
      <c r="A6457" s="16" t="s">
        <v>236</v>
      </c>
      <c r="B6457" s="16">
        <v>133</v>
      </c>
      <c r="C6457" s="17">
        <v>24473</v>
      </c>
      <c r="L6457" s="17"/>
    </row>
    <row r="6458" spans="1:12" x14ac:dyDescent="0.25">
      <c r="A6458" s="16" t="s">
        <v>236</v>
      </c>
      <c r="B6458" s="16">
        <v>108</v>
      </c>
      <c r="C6458" s="17">
        <v>24473</v>
      </c>
      <c r="L6458" s="17"/>
    </row>
    <row r="6459" spans="1:12" x14ac:dyDescent="0.25">
      <c r="A6459" s="16" t="s">
        <v>236</v>
      </c>
      <c r="B6459" s="16">
        <v>138</v>
      </c>
      <c r="C6459" s="17">
        <v>24473</v>
      </c>
      <c r="L6459" s="17"/>
    </row>
    <row r="6460" spans="1:12" x14ac:dyDescent="0.25">
      <c r="A6460" s="16" t="s">
        <v>236</v>
      </c>
      <c r="B6460" s="16">
        <v>123</v>
      </c>
      <c r="C6460" s="17">
        <v>24473</v>
      </c>
      <c r="L6460" s="17"/>
    </row>
    <row r="6461" spans="1:12" x14ac:dyDescent="0.25">
      <c r="A6461" s="16" t="s">
        <v>236</v>
      </c>
      <c r="B6461" s="16">
        <v>204</v>
      </c>
      <c r="C6461" s="17">
        <v>24473</v>
      </c>
      <c r="L6461" s="17"/>
    </row>
    <row r="6462" spans="1:12" x14ac:dyDescent="0.25">
      <c r="A6462" s="16" t="s">
        <v>236</v>
      </c>
      <c r="B6462" s="16">
        <v>106</v>
      </c>
      <c r="C6462" s="17">
        <v>24473</v>
      </c>
      <c r="L6462" s="17"/>
    </row>
    <row r="6463" spans="1:12" x14ac:dyDescent="0.25">
      <c r="A6463" s="16" t="s">
        <v>236</v>
      </c>
      <c r="B6463" s="16">
        <v>101</v>
      </c>
      <c r="C6463" s="17">
        <v>24473</v>
      </c>
      <c r="L6463" s="17"/>
    </row>
    <row r="6464" spans="1:12" x14ac:dyDescent="0.25">
      <c r="A6464" s="16" t="s">
        <v>236</v>
      </c>
      <c r="B6464" s="16">
        <v>152</v>
      </c>
      <c r="C6464" s="17">
        <v>24473</v>
      </c>
      <c r="L6464" s="17"/>
    </row>
    <row r="6465" spans="1:12" x14ac:dyDescent="0.25">
      <c r="A6465" s="16" t="s">
        <v>236</v>
      </c>
      <c r="B6465" s="16">
        <v>196</v>
      </c>
      <c r="C6465" s="17">
        <v>24473</v>
      </c>
      <c r="L6465" s="17"/>
    </row>
    <row r="6466" spans="1:12" x14ac:dyDescent="0.25">
      <c r="A6466" s="16" t="s">
        <v>236</v>
      </c>
      <c r="B6466" s="16">
        <v>81</v>
      </c>
      <c r="C6466" s="17">
        <v>24473</v>
      </c>
      <c r="L6466" s="17"/>
    </row>
    <row r="6467" spans="1:12" x14ac:dyDescent="0.25">
      <c r="A6467" s="16" t="s">
        <v>236</v>
      </c>
      <c r="B6467" s="16">
        <v>123</v>
      </c>
      <c r="C6467" s="17">
        <v>24473</v>
      </c>
      <c r="L6467" s="17"/>
    </row>
    <row r="6468" spans="1:12" x14ac:dyDescent="0.25">
      <c r="A6468" s="16" t="s">
        <v>236</v>
      </c>
      <c r="B6468" s="16">
        <v>200</v>
      </c>
      <c r="C6468" s="17">
        <v>24473</v>
      </c>
      <c r="L6468" s="17"/>
    </row>
    <row r="6469" spans="1:12" x14ac:dyDescent="0.25">
      <c r="A6469" s="16" t="s">
        <v>236</v>
      </c>
      <c r="B6469" s="16">
        <v>94</v>
      </c>
      <c r="C6469" s="17">
        <v>24473</v>
      </c>
      <c r="L6469" s="17"/>
    </row>
    <row r="6470" spans="1:12" x14ac:dyDescent="0.25">
      <c r="A6470" s="16" t="s">
        <v>237</v>
      </c>
      <c r="B6470" s="16">
        <v>56</v>
      </c>
      <c r="C6470" s="17">
        <v>43326</v>
      </c>
      <c r="L6470" s="17"/>
    </row>
    <row r="6471" spans="1:12" x14ac:dyDescent="0.25">
      <c r="A6471" s="16" t="s">
        <v>237</v>
      </c>
      <c r="B6471" s="16">
        <v>150</v>
      </c>
      <c r="C6471" s="17">
        <v>43221</v>
      </c>
      <c r="L6471" s="17"/>
    </row>
    <row r="6472" spans="1:12" x14ac:dyDescent="0.25">
      <c r="A6472" s="16" t="s">
        <v>237</v>
      </c>
      <c r="B6472" s="16">
        <v>12</v>
      </c>
      <c r="C6472" s="17">
        <v>42843</v>
      </c>
      <c r="L6472" s="17"/>
    </row>
    <row r="6473" spans="1:12" x14ac:dyDescent="0.25">
      <c r="A6473" s="16" t="s">
        <v>237</v>
      </c>
      <c r="B6473" s="16">
        <v>73</v>
      </c>
      <c r="C6473" s="17">
        <v>42062</v>
      </c>
      <c r="L6473" s="17"/>
    </row>
    <row r="6474" spans="1:12" x14ac:dyDescent="0.25">
      <c r="A6474" s="16" t="s">
        <v>237</v>
      </c>
      <c r="B6474" s="16">
        <v>88</v>
      </c>
      <c r="C6474" s="17">
        <v>41905</v>
      </c>
      <c r="L6474" s="17"/>
    </row>
    <row r="6475" spans="1:12" x14ac:dyDescent="0.25">
      <c r="A6475" s="16" t="s">
        <v>237</v>
      </c>
      <c r="B6475" s="16">
        <v>24</v>
      </c>
      <c r="C6475" s="17">
        <v>41507</v>
      </c>
      <c r="L6475" s="17"/>
    </row>
    <row r="6476" spans="1:12" x14ac:dyDescent="0.25">
      <c r="A6476" s="16" t="s">
        <v>237</v>
      </c>
      <c r="B6476" s="16">
        <v>78</v>
      </c>
      <c r="C6476" s="17">
        <v>41430</v>
      </c>
      <c r="L6476" s="17"/>
    </row>
    <row r="6477" spans="1:12" x14ac:dyDescent="0.25">
      <c r="A6477" s="16" t="s">
        <v>237</v>
      </c>
      <c r="B6477" s="16">
        <v>70</v>
      </c>
      <c r="C6477" s="17">
        <v>41106</v>
      </c>
      <c r="L6477" s="17"/>
    </row>
    <row r="6478" spans="1:12" x14ac:dyDescent="0.25">
      <c r="A6478" s="16" t="s">
        <v>237</v>
      </c>
      <c r="B6478" s="16">
        <v>49</v>
      </c>
      <c r="C6478" s="17">
        <v>41073</v>
      </c>
      <c r="L6478" s="17"/>
    </row>
    <row r="6479" spans="1:12" x14ac:dyDescent="0.25">
      <c r="A6479" s="16" t="s">
        <v>237</v>
      </c>
      <c r="B6479" s="16">
        <v>91</v>
      </c>
      <c r="C6479" s="17">
        <v>40331</v>
      </c>
      <c r="L6479" s="17"/>
    </row>
    <row r="6480" spans="1:12" x14ac:dyDescent="0.25">
      <c r="A6480" s="16" t="s">
        <v>237</v>
      </c>
      <c r="B6480" s="16">
        <v>38</v>
      </c>
      <c r="C6480" s="17">
        <v>40299</v>
      </c>
      <c r="L6480" s="17"/>
    </row>
    <row r="6481" spans="1:12" x14ac:dyDescent="0.25">
      <c r="A6481" s="16" t="s">
        <v>237</v>
      </c>
      <c r="B6481" s="16">
        <v>45</v>
      </c>
      <c r="C6481" s="17">
        <v>39994</v>
      </c>
      <c r="L6481" s="17"/>
    </row>
    <row r="6482" spans="1:12" x14ac:dyDescent="0.25">
      <c r="A6482" s="16" t="s">
        <v>237</v>
      </c>
      <c r="B6482" s="16">
        <v>59</v>
      </c>
      <c r="C6482" s="17">
        <v>39647</v>
      </c>
      <c r="L6482" s="17"/>
    </row>
    <row r="6483" spans="1:12" x14ac:dyDescent="0.25">
      <c r="A6483" s="16" t="s">
        <v>237</v>
      </c>
      <c r="B6483" s="16">
        <v>93</v>
      </c>
      <c r="C6483" s="17">
        <v>39254</v>
      </c>
      <c r="L6483" s="17"/>
    </row>
    <row r="6484" spans="1:12" x14ac:dyDescent="0.25">
      <c r="A6484" s="16" t="s">
        <v>237</v>
      </c>
      <c r="B6484" s="16">
        <v>107</v>
      </c>
      <c r="C6484" s="17">
        <v>39041</v>
      </c>
      <c r="L6484" s="17"/>
    </row>
    <row r="6485" spans="1:12" x14ac:dyDescent="0.25">
      <c r="A6485" s="16" t="s">
        <v>237</v>
      </c>
      <c r="B6485" s="16">
        <v>82</v>
      </c>
      <c r="C6485" s="17">
        <v>38446</v>
      </c>
      <c r="L6485" s="17"/>
    </row>
    <row r="6486" spans="1:12" x14ac:dyDescent="0.25">
      <c r="A6486" s="16" t="s">
        <v>237</v>
      </c>
      <c r="B6486" s="16">
        <v>63</v>
      </c>
      <c r="C6486" s="17">
        <v>38287</v>
      </c>
      <c r="L6486" s="17"/>
    </row>
    <row r="6487" spans="1:12" x14ac:dyDescent="0.25">
      <c r="A6487" s="16" t="s">
        <v>237</v>
      </c>
      <c r="B6487" s="16">
        <v>120</v>
      </c>
      <c r="C6487" s="17">
        <v>38246</v>
      </c>
      <c r="L6487" s="17"/>
    </row>
    <row r="6488" spans="1:12" x14ac:dyDescent="0.25">
      <c r="A6488" s="16" t="s">
        <v>237</v>
      </c>
      <c r="B6488" s="16">
        <v>91</v>
      </c>
      <c r="C6488" s="17">
        <v>38244</v>
      </c>
      <c r="L6488" s="17"/>
    </row>
    <row r="6489" spans="1:12" x14ac:dyDescent="0.25">
      <c r="A6489" s="16" t="s">
        <v>237</v>
      </c>
      <c r="B6489" s="16">
        <v>27</v>
      </c>
      <c r="C6489" s="17">
        <v>38124</v>
      </c>
      <c r="L6489" s="17"/>
    </row>
    <row r="6490" spans="1:12" x14ac:dyDescent="0.25">
      <c r="A6490" s="16" t="s">
        <v>237</v>
      </c>
      <c r="B6490" s="16">
        <v>44</v>
      </c>
      <c r="C6490" s="17">
        <v>37893</v>
      </c>
      <c r="L6490" s="17"/>
    </row>
    <row r="6491" spans="1:12" x14ac:dyDescent="0.25">
      <c r="A6491" s="16" t="s">
        <v>237</v>
      </c>
      <c r="B6491" s="16">
        <v>117</v>
      </c>
      <c r="C6491" s="17">
        <v>37778</v>
      </c>
      <c r="L6491" s="17"/>
    </row>
    <row r="6492" spans="1:12" x14ac:dyDescent="0.25">
      <c r="A6492" s="16" t="s">
        <v>237</v>
      </c>
      <c r="B6492" s="16">
        <v>69</v>
      </c>
      <c r="C6492" s="17">
        <v>37579</v>
      </c>
      <c r="L6492" s="17"/>
    </row>
    <row r="6493" spans="1:12" x14ac:dyDescent="0.25">
      <c r="A6493" s="16" t="s">
        <v>237</v>
      </c>
      <c r="B6493" s="16">
        <v>135</v>
      </c>
      <c r="C6493" s="17">
        <v>37420</v>
      </c>
      <c r="L6493" s="17"/>
    </row>
    <row r="6494" spans="1:12" x14ac:dyDescent="0.25">
      <c r="A6494" s="16" t="s">
        <v>237</v>
      </c>
      <c r="B6494" s="16">
        <v>126</v>
      </c>
      <c r="C6494" s="17">
        <v>37313</v>
      </c>
      <c r="L6494" s="17"/>
    </row>
    <row r="6495" spans="1:12" x14ac:dyDescent="0.25">
      <c r="A6495" s="16" t="s">
        <v>237</v>
      </c>
      <c r="B6495" s="16">
        <v>138</v>
      </c>
      <c r="C6495" s="17">
        <v>37284</v>
      </c>
      <c r="L6495" s="17"/>
    </row>
    <row r="6496" spans="1:12" x14ac:dyDescent="0.25">
      <c r="A6496" s="16" t="s">
        <v>237</v>
      </c>
      <c r="B6496" s="16">
        <v>106</v>
      </c>
      <c r="C6496" s="17">
        <v>37226</v>
      </c>
      <c r="L6496" s="17"/>
    </row>
    <row r="6497" spans="1:12" x14ac:dyDescent="0.25">
      <c r="A6497" s="16" t="s">
        <v>237</v>
      </c>
      <c r="B6497" s="16">
        <v>140</v>
      </c>
      <c r="C6497" s="17">
        <v>36836</v>
      </c>
      <c r="L6497" s="17"/>
    </row>
    <row r="6498" spans="1:12" x14ac:dyDescent="0.25">
      <c r="A6498" s="16" t="s">
        <v>237</v>
      </c>
      <c r="B6498" s="16">
        <v>62</v>
      </c>
      <c r="C6498" s="17">
        <v>36787</v>
      </c>
      <c r="L6498" s="17"/>
    </row>
    <row r="6499" spans="1:12" x14ac:dyDescent="0.25">
      <c r="A6499" s="16" t="s">
        <v>237</v>
      </c>
      <c r="B6499" s="16">
        <v>225</v>
      </c>
      <c r="C6499" s="17">
        <v>36663</v>
      </c>
      <c r="L6499" s="17"/>
    </row>
    <row r="6500" spans="1:12" x14ac:dyDescent="0.25">
      <c r="A6500" s="16" t="s">
        <v>237</v>
      </c>
      <c r="B6500" s="16">
        <v>130</v>
      </c>
      <c r="C6500" s="17">
        <v>36636</v>
      </c>
      <c r="L6500" s="17"/>
    </row>
    <row r="6501" spans="1:12" x14ac:dyDescent="0.25">
      <c r="A6501" s="16" t="s">
        <v>237</v>
      </c>
      <c r="B6501" s="16">
        <v>42</v>
      </c>
      <c r="C6501" s="17">
        <v>36603</v>
      </c>
      <c r="L6501" s="17"/>
    </row>
    <row r="6502" spans="1:12" x14ac:dyDescent="0.25">
      <c r="A6502" s="16" t="s">
        <v>237</v>
      </c>
      <c r="B6502" s="16">
        <v>143</v>
      </c>
      <c r="C6502" s="17">
        <v>36515</v>
      </c>
      <c r="L6502" s="17"/>
    </row>
    <row r="6503" spans="1:12" x14ac:dyDescent="0.25">
      <c r="A6503" s="16" t="s">
        <v>237</v>
      </c>
      <c r="B6503" s="16">
        <v>102</v>
      </c>
      <c r="C6503" s="17">
        <v>36503</v>
      </c>
      <c r="L6503" s="17"/>
    </row>
    <row r="6504" spans="1:12" x14ac:dyDescent="0.25">
      <c r="A6504" s="16" t="s">
        <v>237</v>
      </c>
      <c r="B6504" s="16">
        <v>154</v>
      </c>
      <c r="C6504" s="17">
        <v>36439</v>
      </c>
      <c r="L6504" s="17"/>
    </row>
    <row r="6505" spans="1:12" x14ac:dyDescent="0.25">
      <c r="A6505" s="16" t="s">
        <v>237</v>
      </c>
      <c r="B6505" s="16">
        <v>109</v>
      </c>
      <c r="C6505" s="17">
        <v>36402</v>
      </c>
      <c r="L6505" s="17"/>
    </row>
    <row r="6506" spans="1:12" x14ac:dyDescent="0.25">
      <c r="A6506" s="16" t="s">
        <v>237</v>
      </c>
      <c r="B6506" s="16">
        <v>180</v>
      </c>
      <c r="C6506" s="17">
        <v>36308</v>
      </c>
      <c r="L6506" s="17"/>
    </row>
    <row r="6507" spans="1:12" x14ac:dyDescent="0.25">
      <c r="A6507" s="16" t="s">
        <v>237</v>
      </c>
      <c r="B6507" s="16">
        <v>140</v>
      </c>
      <c r="C6507" s="17">
        <v>36264</v>
      </c>
      <c r="L6507" s="17"/>
    </row>
    <row r="6508" spans="1:12" x14ac:dyDescent="0.25">
      <c r="A6508" s="16" t="s">
        <v>237</v>
      </c>
      <c r="B6508" s="16">
        <v>145</v>
      </c>
      <c r="C6508" s="17">
        <v>36153</v>
      </c>
      <c r="L6508" s="17"/>
    </row>
    <row r="6509" spans="1:12" x14ac:dyDescent="0.25">
      <c r="A6509" s="16" t="s">
        <v>237</v>
      </c>
      <c r="B6509" s="16">
        <v>130</v>
      </c>
      <c r="C6509" s="17">
        <v>36100</v>
      </c>
      <c r="L6509" s="17"/>
    </row>
    <row r="6510" spans="1:12" x14ac:dyDescent="0.25">
      <c r="A6510" s="16" t="s">
        <v>237</v>
      </c>
      <c r="B6510" s="16">
        <v>41</v>
      </c>
      <c r="C6510" s="17">
        <v>35895</v>
      </c>
      <c r="L6510" s="17"/>
    </row>
    <row r="6511" spans="1:12" x14ac:dyDescent="0.25">
      <c r="A6511" s="16" t="s">
        <v>237</v>
      </c>
      <c r="B6511" s="16">
        <v>27</v>
      </c>
      <c r="C6511" s="17">
        <v>35767</v>
      </c>
      <c r="L6511" s="17"/>
    </row>
    <row r="6512" spans="1:12" x14ac:dyDescent="0.25">
      <c r="A6512" s="16" t="s">
        <v>237</v>
      </c>
      <c r="B6512" s="16">
        <v>124</v>
      </c>
      <c r="C6512" s="17">
        <v>35744</v>
      </c>
      <c r="L6512" s="17"/>
    </row>
    <row r="6513" spans="1:12" x14ac:dyDescent="0.25">
      <c r="A6513" s="16" t="s">
        <v>237</v>
      </c>
      <c r="B6513" s="16">
        <v>155</v>
      </c>
      <c r="C6513" s="17">
        <v>35689</v>
      </c>
      <c r="L6513" s="17"/>
    </row>
    <row r="6514" spans="1:12" x14ac:dyDescent="0.25">
      <c r="A6514" s="16" t="s">
        <v>237</v>
      </c>
      <c r="B6514" s="16">
        <v>129</v>
      </c>
      <c r="C6514" s="17">
        <v>35677</v>
      </c>
      <c r="L6514" s="17"/>
    </row>
    <row r="6515" spans="1:12" x14ac:dyDescent="0.25">
      <c r="A6515" s="16" t="s">
        <v>237</v>
      </c>
      <c r="B6515" s="16">
        <v>10</v>
      </c>
      <c r="C6515" s="17">
        <v>35648</v>
      </c>
      <c r="L6515" s="17"/>
    </row>
    <row r="6516" spans="1:12" x14ac:dyDescent="0.25">
      <c r="A6516" s="16" t="s">
        <v>237</v>
      </c>
      <c r="B6516" s="16">
        <v>66</v>
      </c>
      <c r="C6516" s="17">
        <v>35622</v>
      </c>
      <c r="L6516" s="17"/>
    </row>
    <row r="6517" spans="1:12" x14ac:dyDescent="0.25">
      <c r="A6517" s="16" t="s">
        <v>237</v>
      </c>
      <c r="B6517" s="16">
        <v>160</v>
      </c>
      <c r="C6517" s="17">
        <v>35586</v>
      </c>
      <c r="L6517" s="17"/>
    </row>
    <row r="6518" spans="1:12" x14ac:dyDescent="0.25">
      <c r="A6518" s="16" t="s">
        <v>237</v>
      </c>
      <c r="B6518" s="16">
        <v>48</v>
      </c>
      <c r="C6518" s="17">
        <v>35503</v>
      </c>
      <c r="L6518" s="17"/>
    </row>
    <row r="6519" spans="1:12" x14ac:dyDescent="0.25">
      <c r="A6519" s="16" t="s">
        <v>237</v>
      </c>
      <c r="B6519" s="16">
        <v>32</v>
      </c>
      <c r="C6519" s="17">
        <v>35405</v>
      </c>
      <c r="L6519" s="17"/>
    </row>
    <row r="6520" spans="1:12" x14ac:dyDescent="0.25">
      <c r="A6520" s="16" t="s">
        <v>237</v>
      </c>
      <c r="B6520" s="16">
        <v>111</v>
      </c>
      <c r="C6520" s="17">
        <v>35369</v>
      </c>
      <c r="L6520" s="17"/>
    </row>
    <row r="6521" spans="1:12" x14ac:dyDescent="0.25">
      <c r="A6521" s="16" t="s">
        <v>237</v>
      </c>
      <c r="B6521" s="16">
        <v>120</v>
      </c>
      <c r="C6521" s="17">
        <v>35366</v>
      </c>
      <c r="L6521" s="17"/>
    </row>
    <row r="6522" spans="1:12" x14ac:dyDescent="0.25">
      <c r="A6522" s="16" t="s">
        <v>237</v>
      </c>
      <c r="B6522" s="16">
        <v>120</v>
      </c>
      <c r="C6522" s="17">
        <v>35353</v>
      </c>
      <c r="L6522" s="17"/>
    </row>
    <row r="6523" spans="1:12" x14ac:dyDescent="0.25">
      <c r="A6523" s="16" t="s">
        <v>237</v>
      </c>
      <c r="B6523" s="16">
        <v>39</v>
      </c>
      <c r="C6523" s="17">
        <v>35265</v>
      </c>
      <c r="L6523" s="17"/>
    </row>
    <row r="6524" spans="1:12" x14ac:dyDescent="0.25">
      <c r="A6524" s="16" t="s">
        <v>237</v>
      </c>
      <c r="B6524" s="16">
        <v>31</v>
      </c>
      <c r="C6524" s="17">
        <v>35192</v>
      </c>
      <c r="L6524" s="17"/>
    </row>
    <row r="6525" spans="1:12" x14ac:dyDescent="0.25">
      <c r="A6525" s="16" t="s">
        <v>237</v>
      </c>
      <c r="B6525" s="16">
        <v>35</v>
      </c>
      <c r="C6525" s="17">
        <v>35173</v>
      </c>
      <c r="L6525" s="17"/>
    </row>
    <row r="6526" spans="1:12" x14ac:dyDescent="0.25">
      <c r="A6526" s="16" t="s">
        <v>237</v>
      </c>
      <c r="B6526" s="16">
        <v>31</v>
      </c>
      <c r="C6526" s="17">
        <v>34953</v>
      </c>
      <c r="L6526" s="17"/>
    </row>
    <row r="6527" spans="1:12" x14ac:dyDescent="0.25">
      <c r="A6527" s="16" t="s">
        <v>237</v>
      </c>
      <c r="B6527" s="16">
        <v>88</v>
      </c>
      <c r="C6527" s="17">
        <v>34928</v>
      </c>
      <c r="L6527" s="17"/>
    </row>
    <row r="6528" spans="1:12" x14ac:dyDescent="0.25">
      <c r="A6528" s="16" t="s">
        <v>237</v>
      </c>
      <c r="B6528" s="16">
        <v>115</v>
      </c>
      <c r="C6528" s="17">
        <v>34851</v>
      </c>
      <c r="L6528" s="17"/>
    </row>
    <row r="6529" spans="1:12" x14ac:dyDescent="0.25">
      <c r="A6529" s="16" t="s">
        <v>237</v>
      </c>
      <c r="B6529" s="16">
        <v>147</v>
      </c>
      <c r="C6529" s="17">
        <v>34772</v>
      </c>
      <c r="L6529" s="17"/>
    </row>
    <row r="6530" spans="1:12" x14ac:dyDescent="0.25">
      <c r="A6530" s="16" t="s">
        <v>237</v>
      </c>
      <c r="B6530" s="16">
        <v>148</v>
      </c>
      <c r="C6530" s="17">
        <v>34725</v>
      </c>
      <c r="L6530" s="17"/>
    </row>
    <row r="6531" spans="1:12" x14ac:dyDescent="0.25">
      <c r="A6531" s="16" t="s">
        <v>237</v>
      </c>
      <c r="B6531" s="16">
        <v>177</v>
      </c>
      <c r="C6531" s="17">
        <v>34654</v>
      </c>
      <c r="L6531" s="17"/>
    </row>
    <row r="6532" spans="1:12" x14ac:dyDescent="0.25">
      <c r="A6532" s="16" t="s">
        <v>237</v>
      </c>
      <c r="B6532" s="16">
        <v>87</v>
      </c>
      <c r="C6532" s="17">
        <v>34654</v>
      </c>
      <c r="L6532" s="17"/>
    </row>
    <row r="6533" spans="1:12" x14ac:dyDescent="0.25">
      <c r="A6533" s="16" t="s">
        <v>237</v>
      </c>
      <c r="B6533" s="16">
        <v>99</v>
      </c>
      <c r="C6533" s="17">
        <v>34631</v>
      </c>
      <c r="L6533" s="17"/>
    </row>
    <row r="6534" spans="1:12" x14ac:dyDescent="0.25">
      <c r="A6534" s="16" t="s">
        <v>237</v>
      </c>
      <c r="B6534" s="16">
        <v>92</v>
      </c>
      <c r="C6534" s="17">
        <v>34591</v>
      </c>
      <c r="L6534" s="17"/>
    </row>
    <row r="6535" spans="1:12" x14ac:dyDescent="0.25">
      <c r="A6535" s="16" t="s">
        <v>237</v>
      </c>
      <c r="B6535" s="16">
        <v>104</v>
      </c>
      <c r="C6535" s="17">
        <v>34590</v>
      </c>
      <c r="L6535" s="17"/>
    </row>
    <row r="6536" spans="1:12" x14ac:dyDescent="0.25">
      <c r="A6536" s="16" t="s">
        <v>237</v>
      </c>
      <c r="B6536" s="16">
        <v>66</v>
      </c>
      <c r="C6536" s="17">
        <v>34533</v>
      </c>
      <c r="L6536" s="17"/>
    </row>
    <row r="6537" spans="1:12" x14ac:dyDescent="0.25">
      <c r="A6537" s="16" t="s">
        <v>237</v>
      </c>
      <c r="B6537" s="16">
        <v>190</v>
      </c>
      <c r="C6537" s="17">
        <v>34516</v>
      </c>
      <c r="L6537" s="17"/>
    </row>
    <row r="6538" spans="1:12" x14ac:dyDescent="0.25">
      <c r="A6538" s="16" t="s">
        <v>237</v>
      </c>
      <c r="B6538" s="16">
        <v>120</v>
      </c>
      <c r="C6538" s="17">
        <v>34456</v>
      </c>
      <c r="L6538" s="17"/>
    </row>
    <row r="6539" spans="1:12" x14ac:dyDescent="0.25">
      <c r="A6539" s="16" t="s">
        <v>237</v>
      </c>
      <c r="B6539" s="16">
        <v>117</v>
      </c>
      <c r="C6539" s="17">
        <v>34435</v>
      </c>
      <c r="L6539" s="17"/>
    </row>
    <row r="6540" spans="1:12" x14ac:dyDescent="0.25">
      <c r="A6540" s="16" t="s">
        <v>237</v>
      </c>
      <c r="B6540" s="16">
        <v>98</v>
      </c>
      <c r="C6540" s="17">
        <v>34369</v>
      </c>
      <c r="L6540" s="17"/>
    </row>
    <row r="6541" spans="1:12" x14ac:dyDescent="0.25">
      <c r="A6541" s="16" t="s">
        <v>237</v>
      </c>
      <c r="B6541" s="16">
        <v>43</v>
      </c>
      <c r="C6541" s="17">
        <v>34366</v>
      </c>
      <c r="L6541" s="17"/>
    </row>
    <row r="6542" spans="1:12" x14ac:dyDescent="0.25">
      <c r="A6542" s="16" t="s">
        <v>237</v>
      </c>
      <c r="B6542" s="16">
        <v>134</v>
      </c>
      <c r="C6542" s="17">
        <v>34340</v>
      </c>
      <c r="L6542" s="17"/>
    </row>
    <row r="6543" spans="1:12" x14ac:dyDescent="0.25">
      <c r="A6543" s="16" t="s">
        <v>237</v>
      </c>
      <c r="B6543" s="16">
        <v>37</v>
      </c>
      <c r="C6543" s="17">
        <v>34255</v>
      </c>
      <c r="L6543" s="17"/>
    </row>
    <row r="6544" spans="1:12" x14ac:dyDescent="0.25">
      <c r="A6544" s="16" t="s">
        <v>237</v>
      </c>
      <c r="B6544" s="16">
        <v>137</v>
      </c>
      <c r="C6544" s="17">
        <v>34193</v>
      </c>
      <c r="L6544" s="17"/>
    </row>
    <row r="6545" spans="1:12" x14ac:dyDescent="0.25">
      <c r="A6545" s="16" t="s">
        <v>237</v>
      </c>
      <c r="B6545" s="16">
        <v>167</v>
      </c>
      <c r="C6545" s="17">
        <v>34182</v>
      </c>
      <c r="L6545" s="17"/>
    </row>
    <row r="6546" spans="1:12" x14ac:dyDescent="0.25">
      <c r="A6546" s="16" t="s">
        <v>237</v>
      </c>
      <c r="B6546" s="16">
        <v>107</v>
      </c>
      <c r="C6546" s="17">
        <v>34152</v>
      </c>
      <c r="L6546" s="17"/>
    </row>
    <row r="6547" spans="1:12" x14ac:dyDescent="0.25">
      <c r="A6547" s="16" t="s">
        <v>237</v>
      </c>
      <c r="B6547" s="16">
        <v>141</v>
      </c>
      <c r="C6547" s="17">
        <v>34096</v>
      </c>
      <c r="L6547" s="17"/>
    </row>
    <row r="6548" spans="1:12" x14ac:dyDescent="0.25">
      <c r="A6548" s="16" t="s">
        <v>237</v>
      </c>
      <c r="B6548" s="16">
        <v>60</v>
      </c>
      <c r="C6548" s="17">
        <v>34060</v>
      </c>
      <c r="L6548" s="17"/>
    </row>
    <row r="6549" spans="1:12" x14ac:dyDescent="0.25">
      <c r="A6549" s="16" t="s">
        <v>237</v>
      </c>
      <c r="B6549" s="16">
        <v>60</v>
      </c>
      <c r="C6549" s="17">
        <v>33996</v>
      </c>
      <c r="L6549" s="17"/>
    </row>
    <row r="6550" spans="1:12" x14ac:dyDescent="0.25">
      <c r="A6550" s="16" t="s">
        <v>237</v>
      </c>
      <c r="B6550" s="16">
        <v>117</v>
      </c>
      <c r="C6550" s="17">
        <v>33973</v>
      </c>
      <c r="L6550" s="17"/>
    </row>
    <row r="6551" spans="1:12" x14ac:dyDescent="0.25">
      <c r="A6551" s="16" t="s">
        <v>237</v>
      </c>
      <c r="B6551" s="16">
        <v>124</v>
      </c>
      <c r="C6551" s="17">
        <v>33848</v>
      </c>
      <c r="L6551" s="17"/>
    </row>
    <row r="6552" spans="1:12" x14ac:dyDescent="0.25">
      <c r="A6552" s="16" t="s">
        <v>237</v>
      </c>
      <c r="B6552" s="16">
        <v>130</v>
      </c>
      <c r="C6552" s="17">
        <v>33817</v>
      </c>
      <c r="L6552" s="17"/>
    </row>
    <row r="6553" spans="1:12" x14ac:dyDescent="0.25">
      <c r="A6553" s="16" t="s">
        <v>237</v>
      </c>
      <c r="B6553" s="16">
        <v>146</v>
      </c>
      <c r="C6553" s="17">
        <v>33760</v>
      </c>
      <c r="L6553" s="17"/>
    </row>
    <row r="6554" spans="1:12" x14ac:dyDescent="0.25">
      <c r="A6554" s="16" t="s">
        <v>237</v>
      </c>
      <c r="B6554" s="16">
        <v>129</v>
      </c>
      <c r="C6554" s="17">
        <v>33725</v>
      </c>
      <c r="L6554" s="17"/>
    </row>
    <row r="6555" spans="1:12" x14ac:dyDescent="0.25">
      <c r="A6555" s="16" t="s">
        <v>237</v>
      </c>
      <c r="B6555" s="16">
        <v>96</v>
      </c>
      <c r="C6555" s="17">
        <v>33553</v>
      </c>
      <c r="L6555" s="17"/>
    </row>
    <row r="6556" spans="1:12" x14ac:dyDescent="0.25">
      <c r="A6556" s="16" t="s">
        <v>237</v>
      </c>
      <c r="B6556" s="16">
        <v>38</v>
      </c>
      <c r="C6556" s="17">
        <v>33549</v>
      </c>
      <c r="L6556" s="17"/>
    </row>
    <row r="6557" spans="1:12" x14ac:dyDescent="0.25">
      <c r="A6557" s="16" t="s">
        <v>237</v>
      </c>
      <c r="B6557" s="16">
        <v>108</v>
      </c>
      <c r="C6557" s="17">
        <v>33458</v>
      </c>
      <c r="L6557" s="17"/>
    </row>
    <row r="6558" spans="1:12" x14ac:dyDescent="0.25">
      <c r="A6558" s="16" t="s">
        <v>237</v>
      </c>
      <c r="B6558" s="16">
        <v>100</v>
      </c>
      <c r="C6558" s="17">
        <v>33451</v>
      </c>
      <c r="L6558" s="17"/>
    </row>
    <row r="6559" spans="1:12" x14ac:dyDescent="0.25">
      <c r="A6559" s="16" t="s">
        <v>237</v>
      </c>
      <c r="B6559" s="16">
        <v>153</v>
      </c>
      <c r="C6559" s="17">
        <v>33420</v>
      </c>
      <c r="L6559" s="17"/>
    </row>
    <row r="6560" spans="1:12" x14ac:dyDescent="0.25">
      <c r="A6560" s="16" t="s">
        <v>237</v>
      </c>
      <c r="B6560" s="16">
        <v>267</v>
      </c>
      <c r="C6560" s="17">
        <v>33395</v>
      </c>
      <c r="L6560" s="17"/>
    </row>
    <row r="6561" spans="1:12" x14ac:dyDescent="0.25">
      <c r="A6561" s="16" t="s">
        <v>237</v>
      </c>
      <c r="B6561" s="16">
        <v>50</v>
      </c>
      <c r="C6561" s="17">
        <v>33390</v>
      </c>
      <c r="L6561" s="17"/>
    </row>
    <row r="6562" spans="1:12" x14ac:dyDescent="0.25">
      <c r="A6562" s="16" t="s">
        <v>237</v>
      </c>
      <c r="B6562" s="16">
        <v>37</v>
      </c>
      <c r="C6562" s="17">
        <v>33374</v>
      </c>
      <c r="L6562" s="17"/>
    </row>
    <row r="6563" spans="1:12" x14ac:dyDescent="0.25">
      <c r="A6563" s="16" t="s">
        <v>237</v>
      </c>
      <c r="B6563" s="16">
        <v>61</v>
      </c>
      <c r="C6563" s="17">
        <v>33197</v>
      </c>
      <c r="L6563" s="17"/>
    </row>
    <row r="6564" spans="1:12" x14ac:dyDescent="0.25">
      <c r="A6564" s="16" t="s">
        <v>237</v>
      </c>
      <c r="B6564" s="16">
        <v>110</v>
      </c>
      <c r="C6564" s="17">
        <v>33168</v>
      </c>
      <c r="L6564" s="17"/>
    </row>
    <row r="6565" spans="1:12" x14ac:dyDescent="0.25">
      <c r="A6565" s="16" t="s">
        <v>237</v>
      </c>
      <c r="B6565" s="16">
        <v>207</v>
      </c>
      <c r="C6565" s="17">
        <v>33086</v>
      </c>
      <c r="L6565" s="17"/>
    </row>
    <row r="6566" spans="1:12" x14ac:dyDescent="0.25">
      <c r="A6566" s="16" t="s">
        <v>237</v>
      </c>
      <c r="B6566" s="16">
        <v>82</v>
      </c>
      <c r="C6566" s="17">
        <v>33086</v>
      </c>
      <c r="L6566" s="17"/>
    </row>
    <row r="6567" spans="1:12" x14ac:dyDescent="0.25">
      <c r="A6567" s="16" t="s">
        <v>237</v>
      </c>
      <c r="B6567" s="16">
        <v>98</v>
      </c>
      <c r="C6567" s="17">
        <v>33079</v>
      </c>
      <c r="L6567" s="17"/>
    </row>
    <row r="6568" spans="1:12" x14ac:dyDescent="0.25">
      <c r="A6568" s="16" t="s">
        <v>237</v>
      </c>
      <c r="B6568" s="16">
        <v>148</v>
      </c>
      <c r="C6568" s="17">
        <v>33055</v>
      </c>
      <c r="L6568" s="17"/>
    </row>
    <row r="6569" spans="1:12" x14ac:dyDescent="0.25">
      <c r="A6569" s="16" t="s">
        <v>237</v>
      </c>
      <c r="B6569" s="16">
        <v>200</v>
      </c>
      <c r="C6569" s="17">
        <v>32989</v>
      </c>
      <c r="L6569" s="17"/>
    </row>
    <row r="6570" spans="1:12" x14ac:dyDescent="0.25">
      <c r="A6570" s="16" t="s">
        <v>237</v>
      </c>
      <c r="B6570" s="16">
        <v>63</v>
      </c>
      <c r="C6570" s="17">
        <v>32933</v>
      </c>
      <c r="L6570" s="17"/>
    </row>
    <row r="6571" spans="1:12" x14ac:dyDescent="0.25">
      <c r="A6571" s="16" t="s">
        <v>237</v>
      </c>
      <c r="B6571" s="16">
        <v>105</v>
      </c>
      <c r="C6571" s="17">
        <v>32905</v>
      </c>
      <c r="L6571" s="17"/>
    </row>
    <row r="6572" spans="1:12" x14ac:dyDescent="0.25">
      <c r="A6572" s="16" t="s">
        <v>237</v>
      </c>
      <c r="B6572" s="16">
        <v>196</v>
      </c>
      <c r="C6572" s="17">
        <v>32905</v>
      </c>
      <c r="L6572" s="17"/>
    </row>
    <row r="6573" spans="1:12" x14ac:dyDescent="0.25">
      <c r="A6573" s="16" t="s">
        <v>237</v>
      </c>
      <c r="B6573" s="16">
        <v>82</v>
      </c>
      <c r="C6573" s="17">
        <v>32874</v>
      </c>
      <c r="L6573" s="17"/>
    </row>
    <row r="6574" spans="1:12" x14ac:dyDescent="0.25">
      <c r="A6574" s="16" t="s">
        <v>237</v>
      </c>
      <c r="B6574" s="16">
        <v>160</v>
      </c>
      <c r="C6574" s="17">
        <v>32813</v>
      </c>
      <c r="L6574" s="17"/>
    </row>
    <row r="6575" spans="1:12" x14ac:dyDescent="0.25">
      <c r="A6575" s="16" t="s">
        <v>237</v>
      </c>
      <c r="B6575" s="16">
        <v>66</v>
      </c>
      <c r="C6575" s="17">
        <v>32813</v>
      </c>
      <c r="L6575" s="17"/>
    </row>
    <row r="6576" spans="1:12" x14ac:dyDescent="0.25">
      <c r="A6576" s="16" t="s">
        <v>237</v>
      </c>
      <c r="B6576" s="16">
        <v>87</v>
      </c>
      <c r="C6576" s="17">
        <v>32752</v>
      </c>
      <c r="L6576" s="17"/>
    </row>
    <row r="6577" spans="1:12" x14ac:dyDescent="0.25">
      <c r="A6577" s="16" t="s">
        <v>237</v>
      </c>
      <c r="B6577" s="16">
        <v>106</v>
      </c>
      <c r="C6577" s="17">
        <v>32690</v>
      </c>
      <c r="L6577" s="17"/>
    </row>
    <row r="6578" spans="1:12" x14ac:dyDescent="0.25">
      <c r="A6578" s="16" t="s">
        <v>237</v>
      </c>
      <c r="B6578" s="16">
        <v>121</v>
      </c>
      <c r="C6578" s="17">
        <v>32690</v>
      </c>
      <c r="L6578" s="17"/>
    </row>
    <row r="6579" spans="1:12" x14ac:dyDescent="0.25">
      <c r="A6579" s="16" t="s">
        <v>237</v>
      </c>
      <c r="B6579" s="16">
        <v>168</v>
      </c>
      <c r="C6579" s="17">
        <v>32661</v>
      </c>
      <c r="L6579" s="17"/>
    </row>
    <row r="6580" spans="1:12" x14ac:dyDescent="0.25">
      <c r="A6580" s="16" t="s">
        <v>237</v>
      </c>
      <c r="B6580" s="16">
        <v>65</v>
      </c>
      <c r="C6580" s="17">
        <v>32660</v>
      </c>
      <c r="L6580" s="17"/>
    </row>
    <row r="6581" spans="1:12" x14ac:dyDescent="0.25">
      <c r="A6581" s="16" t="s">
        <v>237</v>
      </c>
      <c r="B6581" s="16">
        <v>200</v>
      </c>
      <c r="C6581" s="17">
        <v>32660</v>
      </c>
      <c r="L6581" s="17"/>
    </row>
    <row r="6582" spans="1:12" x14ac:dyDescent="0.25">
      <c r="A6582" s="16" t="s">
        <v>237</v>
      </c>
      <c r="B6582" s="16">
        <v>144</v>
      </c>
      <c r="C6582" s="17">
        <v>32660</v>
      </c>
      <c r="L6582" s="17"/>
    </row>
    <row r="6583" spans="1:12" x14ac:dyDescent="0.25">
      <c r="A6583" s="16" t="s">
        <v>237</v>
      </c>
      <c r="B6583" s="16">
        <v>75</v>
      </c>
      <c r="C6583" s="17">
        <v>32660</v>
      </c>
      <c r="L6583" s="17"/>
    </row>
    <row r="6584" spans="1:12" x14ac:dyDescent="0.25">
      <c r="A6584" s="16" t="s">
        <v>237</v>
      </c>
      <c r="B6584" s="16">
        <v>238</v>
      </c>
      <c r="C6584" s="17">
        <v>32654</v>
      </c>
      <c r="L6584" s="17"/>
    </row>
    <row r="6585" spans="1:12" x14ac:dyDescent="0.25">
      <c r="A6585" s="16" t="s">
        <v>237</v>
      </c>
      <c r="B6585" s="16">
        <v>156</v>
      </c>
      <c r="C6585" s="17">
        <v>32615</v>
      </c>
      <c r="L6585" s="17"/>
    </row>
    <row r="6586" spans="1:12" x14ac:dyDescent="0.25">
      <c r="A6586" s="16" t="s">
        <v>237</v>
      </c>
      <c r="B6586" s="16">
        <v>160</v>
      </c>
      <c r="C6586" s="17">
        <v>32584</v>
      </c>
      <c r="L6586" s="17"/>
    </row>
    <row r="6587" spans="1:12" x14ac:dyDescent="0.25">
      <c r="A6587" s="16" t="s">
        <v>237</v>
      </c>
      <c r="B6587" s="16">
        <v>131</v>
      </c>
      <c r="C6587" s="17">
        <v>32581</v>
      </c>
      <c r="L6587" s="17"/>
    </row>
    <row r="6588" spans="1:12" x14ac:dyDescent="0.25">
      <c r="A6588" s="16" t="s">
        <v>237</v>
      </c>
      <c r="B6588" s="16">
        <v>168</v>
      </c>
      <c r="C6588" s="17">
        <v>32568</v>
      </c>
      <c r="L6588" s="17"/>
    </row>
    <row r="6589" spans="1:12" x14ac:dyDescent="0.25">
      <c r="A6589" s="16" t="s">
        <v>237</v>
      </c>
      <c r="B6589" s="16">
        <v>149</v>
      </c>
      <c r="C6589" s="17">
        <v>32567</v>
      </c>
      <c r="L6589" s="17"/>
    </row>
    <row r="6590" spans="1:12" x14ac:dyDescent="0.25">
      <c r="A6590" s="16" t="s">
        <v>237</v>
      </c>
      <c r="B6590" s="16">
        <v>200</v>
      </c>
      <c r="C6590" s="17">
        <v>32549</v>
      </c>
      <c r="L6590" s="17"/>
    </row>
    <row r="6591" spans="1:12" x14ac:dyDescent="0.25">
      <c r="A6591" s="16" t="s">
        <v>237</v>
      </c>
      <c r="B6591" s="16">
        <v>156</v>
      </c>
      <c r="C6591" s="17">
        <v>32540</v>
      </c>
      <c r="L6591" s="17"/>
    </row>
    <row r="6592" spans="1:12" x14ac:dyDescent="0.25">
      <c r="A6592" s="16" t="s">
        <v>237</v>
      </c>
      <c r="B6592" s="16">
        <v>154</v>
      </c>
      <c r="C6592" s="17">
        <v>32519</v>
      </c>
      <c r="L6592" s="17"/>
    </row>
    <row r="6593" spans="1:12" x14ac:dyDescent="0.25">
      <c r="A6593" s="16" t="s">
        <v>237</v>
      </c>
      <c r="B6593" s="16">
        <v>120</v>
      </c>
      <c r="C6593" s="17">
        <v>32518</v>
      </c>
      <c r="L6593" s="17"/>
    </row>
    <row r="6594" spans="1:12" x14ac:dyDescent="0.25">
      <c r="A6594" s="16" t="s">
        <v>237</v>
      </c>
      <c r="B6594" s="16">
        <v>125</v>
      </c>
      <c r="C6594" s="17">
        <v>32509</v>
      </c>
      <c r="L6594" s="17"/>
    </row>
    <row r="6595" spans="1:12" x14ac:dyDescent="0.25">
      <c r="A6595" s="16" t="s">
        <v>237</v>
      </c>
      <c r="B6595" s="16">
        <v>44</v>
      </c>
      <c r="C6595" s="17">
        <v>32483</v>
      </c>
      <c r="L6595" s="17"/>
    </row>
    <row r="6596" spans="1:12" x14ac:dyDescent="0.25">
      <c r="A6596" s="16" t="s">
        <v>237</v>
      </c>
      <c r="B6596" s="16">
        <v>155</v>
      </c>
      <c r="C6596" s="17">
        <v>32451</v>
      </c>
      <c r="L6596" s="17"/>
    </row>
    <row r="6597" spans="1:12" x14ac:dyDescent="0.25">
      <c r="A6597" s="16" t="s">
        <v>237</v>
      </c>
      <c r="B6597" s="16">
        <v>160</v>
      </c>
      <c r="C6597" s="17">
        <v>32448</v>
      </c>
      <c r="L6597" s="17"/>
    </row>
    <row r="6598" spans="1:12" x14ac:dyDescent="0.25">
      <c r="A6598" s="16" t="s">
        <v>237</v>
      </c>
      <c r="B6598" s="16">
        <v>130</v>
      </c>
      <c r="C6598" s="17">
        <v>32444</v>
      </c>
      <c r="L6598" s="17"/>
    </row>
    <row r="6599" spans="1:12" x14ac:dyDescent="0.25">
      <c r="A6599" s="16" t="s">
        <v>237</v>
      </c>
      <c r="B6599" s="16">
        <v>135</v>
      </c>
      <c r="C6599" s="17">
        <v>32427</v>
      </c>
      <c r="L6599" s="17"/>
    </row>
    <row r="6600" spans="1:12" x14ac:dyDescent="0.25">
      <c r="A6600" s="16" t="s">
        <v>237</v>
      </c>
      <c r="B6600" s="16">
        <v>55</v>
      </c>
      <c r="C6600" s="17">
        <v>32402</v>
      </c>
      <c r="L6600" s="17"/>
    </row>
    <row r="6601" spans="1:12" x14ac:dyDescent="0.25">
      <c r="A6601" s="16" t="s">
        <v>237</v>
      </c>
      <c r="B6601" s="16">
        <v>158</v>
      </c>
      <c r="C6601" s="17">
        <v>32318</v>
      </c>
      <c r="L6601" s="17"/>
    </row>
    <row r="6602" spans="1:12" x14ac:dyDescent="0.25">
      <c r="A6602" s="16" t="s">
        <v>237</v>
      </c>
      <c r="B6602" s="16">
        <v>129</v>
      </c>
      <c r="C6602" s="17">
        <v>32083</v>
      </c>
      <c r="L6602" s="17"/>
    </row>
    <row r="6603" spans="1:12" x14ac:dyDescent="0.25">
      <c r="A6603" s="16" t="s">
        <v>237</v>
      </c>
      <c r="B6603" s="16">
        <v>134</v>
      </c>
      <c r="C6603" s="17">
        <v>31933</v>
      </c>
      <c r="L6603" s="17"/>
    </row>
    <row r="6604" spans="1:12" x14ac:dyDescent="0.25">
      <c r="A6604" s="16" t="s">
        <v>237</v>
      </c>
      <c r="B6604" s="16">
        <v>180</v>
      </c>
      <c r="C6604" s="17">
        <v>31932</v>
      </c>
      <c r="L6604" s="17"/>
    </row>
    <row r="6605" spans="1:12" x14ac:dyDescent="0.25">
      <c r="A6605" s="16" t="s">
        <v>237</v>
      </c>
      <c r="B6605" s="16">
        <v>286</v>
      </c>
      <c r="C6605" s="17">
        <v>31488</v>
      </c>
      <c r="L6605" s="17"/>
    </row>
    <row r="6606" spans="1:12" x14ac:dyDescent="0.25">
      <c r="A6606" s="16" t="s">
        <v>237</v>
      </c>
      <c r="B6606" s="16">
        <v>182</v>
      </c>
      <c r="C6606" s="17">
        <v>31352</v>
      </c>
      <c r="L6606" s="17"/>
    </row>
    <row r="6607" spans="1:12" x14ac:dyDescent="0.25">
      <c r="A6607" s="16" t="s">
        <v>237</v>
      </c>
      <c r="B6607" s="16">
        <v>71</v>
      </c>
      <c r="C6607" s="17">
        <v>30818</v>
      </c>
      <c r="L6607" s="17"/>
    </row>
    <row r="6608" spans="1:12" x14ac:dyDescent="0.25">
      <c r="A6608" s="16" t="s">
        <v>237</v>
      </c>
      <c r="B6608" s="16">
        <v>100</v>
      </c>
      <c r="C6608" s="17">
        <v>30773</v>
      </c>
      <c r="L6608" s="17"/>
    </row>
    <row r="6609" spans="1:12" x14ac:dyDescent="0.25">
      <c r="A6609" s="16" t="s">
        <v>237</v>
      </c>
      <c r="B6609" s="16">
        <v>142</v>
      </c>
      <c r="C6609" s="17">
        <v>30760</v>
      </c>
      <c r="L6609" s="17"/>
    </row>
    <row r="6610" spans="1:12" x14ac:dyDescent="0.25">
      <c r="A6610" s="16" t="s">
        <v>237</v>
      </c>
      <c r="B6610" s="16">
        <v>155</v>
      </c>
      <c r="C6610" s="17">
        <v>30578</v>
      </c>
      <c r="L6610" s="17"/>
    </row>
    <row r="6611" spans="1:12" x14ac:dyDescent="0.25">
      <c r="A6611" s="16" t="s">
        <v>237</v>
      </c>
      <c r="B6611" s="16">
        <v>110</v>
      </c>
      <c r="C6611" s="17">
        <v>30498</v>
      </c>
      <c r="L6611" s="17"/>
    </row>
    <row r="6612" spans="1:12" x14ac:dyDescent="0.25">
      <c r="A6612" s="16" t="s">
        <v>237</v>
      </c>
      <c r="B6612" s="16">
        <v>150</v>
      </c>
      <c r="C6612" s="17">
        <v>30468</v>
      </c>
      <c r="L6612" s="17"/>
    </row>
    <row r="6613" spans="1:12" x14ac:dyDescent="0.25">
      <c r="A6613" s="16" t="s">
        <v>237</v>
      </c>
      <c r="B6613" s="16">
        <v>148</v>
      </c>
      <c r="C6613" s="17">
        <v>30407</v>
      </c>
      <c r="L6613" s="17"/>
    </row>
    <row r="6614" spans="1:12" x14ac:dyDescent="0.25">
      <c r="A6614" s="16" t="s">
        <v>237</v>
      </c>
      <c r="B6614" s="16">
        <v>270</v>
      </c>
      <c r="C6614" s="17">
        <v>30256</v>
      </c>
      <c r="L6614" s="17"/>
    </row>
    <row r="6615" spans="1:12" x14ac:dyDescent="0.25">
      <c r="A6615" s="16" t="s">
        <v>237</v>
      </c>
      <c r="B6615" s="16">
        <v>125</v>
      </c>
      <c r="C6615" s="17">
        <v>30195</v>
      </c>
      <c r="L6615" s="17"/>
    </row>
    <row r="6616" spans="1:12" x14ac:dyDescent="0.25">
      <c r="A6616" s="16" t="s">
        <v>237</v>
      </c>
      <c r="B6616" s="16">
        <v>138</v>
      </c>
      <c r="C6616" s="17">
        <v>30195</v>
      </c>
      <c r="L6616" s="17"/>
    </row>
    <row r="6617" spans="1:12" x14ac:dyDescent="0.25">
      <c r="A6617" s="16" t="s">
        <v>237</v>
      </c>
      <c r="B6617" s="16">
        <v>95</v>
      </c>
      <c r="C6617" s="17">
        <v>30133</v>
      </c>
      <c r="L6617" s="17"/>
    </row>
    <row r="6618" spans="1:12" x14ac:dyDescent="0.25">
      <c r="A6618" s="16" t="s">
        <v>237</v>
      </c>
      <c r="B6618" s="16">
        <v>153</v>
      </c>
      <c r="C6618" s="17">
        <v>30006</v>
      </c>
      <c r="L6618" s="17"/>
    </row>
    <row r="6619" spans="1:12" x14ac:dyDescent="0.25">
      <c r="A6619" s="16" t="s">
        <v>237</v>
      </c>
      <c r="B6619" s="16">
        <v>99</v>
      </c>
      <c r="C6619" s="17">
        <v>29977</v>
      </c>
      <c r="L6619" s="17"/>
    </row>
    <row r="6620" spans="1:12" x14ac:dyDescent="0.25">
      <c r="A6620" s="16" t="s">
        <v>237</v>
      </c>
      <c r="B6620" s="16">
        <v>177</v>
      </c>
      <c r="C6620" s="17">
        <v>29899</v>
      </c>
      <c r="L6620" s="17"/>
    </row>
    <row r="6621" spans="1:12" x14ac:dyDescent="0.25">
      <c r="A6621" s="16" t="s">
        <v>237</v>
      </c>
      <c r="B6621" s="16">
        <v>118</v>
      </c>
      <c r="C6621" s="17">
        <v>29891</v>
      </c>
      <c r="L6621" s="17"/>
    </row>
    <row r="6622" spans="1:12" x14ac:dyDescent="0.25">
      <c r="A6622" s="16" t="s">
        <v>237</v>
      </c>
      <c r="B6622" s="16">
        <v>73</v>
      </c>
      <c r="C6622" s="17">
        <v>29860</v>
      </c>
      <c r="L6622" s="17"/>
    </row>
    <row r="6623" spans="1:12" x14ac:dyDescent="0.25">
      <c r="A6623" s="16" t="s">
        <v>237</v>
      </c>
      <c r="B6623" s="16">
        <v>103</v>
      </c>
      <c r="C6623" s="17">
        <v>29843</v>
      </c>
      <c r="L6623" s="17"/>
    </row>
    <row r="6624" spans="1:12" x14ac:dyDescent="0.25">
      <c r="A6624" s="16" t="s">
        <v>237</v>
      </c>
      <c r="B6624" s="16">
        <v>80</v>
      </c>
      <c r="C6624" s="17">
        <v>29795</v>
      </c>
      <c r="L6624" s="17"/>
    </row>
    <row r="6625" spans="1:12" x14ac:dyDescent="0.25">
      <c r="A6625" s="16" t="s">
        <v>237</v>
      </c>
      <c r="B6625" s="16">
        <v>79</v>
      </c>
      <c r="C6625" s="17">
        <v>29591</v>
      </c>
      <c r="L6625" s="17"/>
    </row>
    <row r="6626" spans="1:12" x14ac:dyDescent="0.25">
      <c r="A6626" s="16" t="s">
        <v>237</v>
      </c>
      <c r="B6626" s="16">
        <v>135</v>
      </c>
      <c r="C6626" s="17">
        <v>29544</v>
      </c>
      <c r="L6626" s="17"/>
    </row>
    <row r="6627" spans="1:12" x14ac:dyDescent="0.25">
      <c r="A6627" s="16" t="s">
        <v>237</v>
      </c>
      <c r="B6627" s="16">
        <v>151</v>
      </c>
      <c r="C6627" s="17">
        <v>29521</v>
      </c>
      <c r="L6627" s="17"/>
    </row>
    <row r="6628" spans="1:12" x14ac:dyDescent="0.25">
      <c r="A6628" s="16" t="s">
        <v>237</v>
      </c>
      <c r="B6628" s="16">
        <v>160</v>
      </c>
      <c r="C6628" s="17">
        <v>29427</v>
      </c>
      <c r="L6628" s="17"/>
    </row>
    <row r="6629" spans="1:12" x14ac:dyDescent="0.25">
      <c r="A6629" s="16" t="s">
        <v>237</v>
      </c>
      <c r="B6629" s="16">
        <v>165</v>
      </c>
      <c r="C6629" s="17">
        <v>29403</v>
      </c>
      <c r="L6629" s="17"/>
    </row>
    <row r="6630" spans="1:12" x14ac:dyDescent="0.25">
      <c r="A6630" s="16" t="s">
        <v>237</v>
      </c>
      <c r="B6630" s="16">
        <v>70</v>
      </c>
      <c r="C6630" s="17">
        <v>29252</v>
      </c>
      <c r="L6630" s="17"/>
    </row>
    <row r="6631" spans="1:12" x14ac:dyDescent="0.25">
      <c r="A6631" s="16" t="s">
        <v>237</v>
      </c>
      <c r="B6631" s="16">
        <v>180</v>
      </c>
      <c r="C6631" s="17">
        <v>29221</v>
      </c>
      <c r="L6631" s="17"/>
    </row>
    <row r="6632" spans="1:12" x14ac:dyDescent="0.25">
      <c r="A6632" s="16" t="s">
        <v>237</v>
      </c>
      <c r="B6632" s="16">
        <v>69</v>
      </c>
      <c r="C6632" s="17">
        <v>29144</v>
      </c>
      <c r="L6632" s="17"/>
    </row>
    <row r="6633" spans="1:12" x14ac:dyDescent="0.25">
      <c r="A6633" s="16" t="s">
        <v>237</v>
      </c>
      <c r="B6633" s="16">
        <v>141</v>
      </c>
      <c r="C6633" s="17">
        <v>29032</v>
      </c>
      <c r="L6633" s="17"/>
    </row>
    <row r="6634" spans="1:12" x14ac:dyDescent="0.25">
      <c r="A6634" s="16" t="s">
        <v>237</v>
      </c>
      <c r="B6634" s="16">
        <v>122</v>
      </c>
      <c r="C6634" s="17">
        <v>28828</v>
      </c>
      <c r="L6634" s="17"/>
    </row>
    <row r="6635" spans="1:12" x14ac:dyDescent="0.25">
      <c r="A6635" s="16" t="s">
        <v>237</v>
      </c>
      <c r="B6635" s="16">
        <v>120</v>
      </c>
      <c r="C6635" s="17">
        <v>28800</v>
      </c>
      <c r="L6635" s="17"/>
    </row>
    <row r="6636" spans="1:12" x14ac:dyDescent="0.25">
      <c r="A6636" s="16" t="s">
        <v>237</v>
      </c>
      <c r="B6636" s="16">
        <v>412</v>
      </c>
      <c r="C6636" s="17">
        <v>28795</v>
      </c>
      <c r="L6636" s="17"/>
    </row>
    <row r="6637" spans="1:12" x14ac:dyDescent="0.25">
      <c r="A6637" s="16" t="s">
        <v>237</v>
      </c>
      <c r="B6637" s="16">
        <v>80</v>
      </c>
      <c r="C6637" s="17">
        <v>28583</v>
      </c>
      <c r="L6637" s="17"/>
    </row>
    <row r="6638" spans="1:12" x14ac:dyDescent="0.25">
      <c r="A6638" s="16" t="s">
        <v>237</v>
      </c>
      <c r="B6638" s="16">
        <v>130</v>
      </c>
      <c r="C6638" s="17">
        <v>28522</v>
      </c>
      <c r="L6638" s="17"/>
    </row>
    <row r="6639" spans="1:12" x14ac:dyDescent="0.25">
      <c r="A6639" s="16" t="s">
        <v>237</v>
      </c>
      <c r="B6639" s="16">
        <v>133</v>
      </c>
      <c r="C6639" s="17">
        <v>28522</v>
      </c>
      <c r="L6639" s="17"/>
    </row>
    <row r="6640" spans="1:12" x14ac:dyDescent="0.25">
      <c r="A6640" s="16" t="s">
        <v>237</v>
      </c>
      <c r="B6640" s="16">
        <v>170</v>
      </c>
      <c r="C6640" s="17">
        <v>28522</v>
      </c>
      <c r="L6640" s="17"/>
    </row>
    <row r="6641" spans="1:12" x14ac:dyDescent="0.25">
      <c r="A6641" s="16" t="s">
        <v>237</v>
      </c>
      <c r="B6641" s="16">
        <v>205</v>
      </c>
      <c r="C6641" s="17">
        <v>28491</v>
      </c>
      <c r="L6641" s="17"/>
    </row>
    <row r="6642" spans="1:12" x14ac:dyDescent="0.25">
      <c r="A6642" s="16" t="s">
        <v>237</v>
      </c>
      <c r="B6642" s="16">
        <v>63</v>
      </c>
      <c r="C6642" s="17">
        <v>28369</v>
      </c>
      <c r="L6642" s="17"/>
    </row>
    <row r="6643" spans="1:12" x14ac:dyDescent="0.25">
      <c r="A6643" s="16" t="s">
        <v>237</v>
      </c>
      <c r="B6643" s="16">
        <v>172</v>
      </c>
      <c r="C6643" s="17">
        <v>28369</v>
      </c>
      <c r="L6643" s="17"/>
    </row>
    <row r="6644" spans="1:12" x14ac:dyDescent="0.25">
      <c r="A6644" s="16" t="s">
        <v>237</v>
      </c>
      <c r="B6644" s="16">
        <v>100</v>
      </c>
      <c r="C6644" s="17">
        <v>28185</v>
      </c>
      <c r="L6644" s="17"/>
    </row>
    <row r="6645" spans="1:12" x14ac:dyDescent="0.25">
      <c r="A6645" s="16" t="s">
        <v>237</v>
      </c>
      <c r="B6645" s="16">
        <v>130</v>
      </c>
      <c r="C6645" s="17">
        <v>28185</v>
      </c>
      <c r="L6645" s="17"/>
    </row>
    <row r="6646" spans="1:12" x14ac:dyDescent="0.25">
      <c r="A6646" s="16" t="s">
        <v>237</v>
      </c>
      <c r="B6646" s="16">
        <v>165</v>
      </c>
      <c r="C6646" s="17">
        <v>28126</v>
      </c>
      <c r="L6646" s="17"/>
    </row>
    <row r="6647" spans="1:12" x14ac:dyDescent="0.25">
      <c r="A6647" s="16" t="s">
        <v>237</v>
      </c>
      <c r="B6647" s="16">
        <v>99</v>
      </c>
      <c r="C6647" s="17">
        <v>28095</v>
      </c>
      <c r="L6647" s="17"/>
    </row>
    <row r="6648" spans="1:12" x14ac:dyDescent="0.25">
      <c r="A6648" s="16" t="s">
        <v>237</v>
      </c>
      <c r="B6648" s="16">
        <v>170</v>
      </c>
      <c r="C6648" s="17">
        <v>28095</v>
      </c>
      <c r="L6648" s="17"/>
    </row>
    <row r="6649" spans="1:12" x14ac:dyDescent="0.25">
      <c r="A6649" s="16" t="s">
        <v>237</v>
      </c>
      <c r="B6649" s="16">
        <v>97</v>
      </c>
      <c r="C6649" s="17">
        <v>27942</v>
      </c>
      <c r="L6649" s="17"/>
    </row>
    <row r="6650" spans="1:12" x14ac:dyDescent="0.25">
      <c r="A6650" s="16" t="s">
        <v>237</v>
      </c>
      <c r="B6650" s="16">
        <v>140</v>
      </c>
      <c r="C6650" s="17">
        <v>27940</v>
      </c>
      <c r="L6650" s="17"/>
    </row>
    <row r="6651" spans="1:12" x14ac:dyDescent="0.25">
      <c r="A6651" s="16" t="s">
        <v>237</v>
      </c>
      <c r="B6651" s="16">
        <v>285</v>
      </c>
      <c r="C6651" s="17">
        <v>27494</v>
      </c>
      <c r="L6651" s="17"/>
    </row>
    <row r="6652" spans="1:12" x14ac:dyDescent="0.25">
      <c r="A6652" s="16" t="s">
        <v>237</v>
      </c>
      <c r="B6652" s="16">
        <v>110</v>
      </c>
      <c r="C6652" s="17">
        <v>27426</v>
      </c>
      <c r="L6652" s="17"/>
    </row>
    <row r="6653" spans="1:12" x14ac:dyDescent="0.25">
      <c r="A6653" s="16" t="s">
        <v>237</v>
      </c>
      <c r="B6653" s="16">
        <v>136</v>
      </c>
      <c r="C6653" s="17">
        <v>27252</v>
      </c>
      <c r="L6653" s="17"/>
    </row>
    <row r="6654" spans="1:12" x14ac:dyDescent="0.25">
      <c r="A6654" s="16" t="s">
        <v>237</v>
      </c>
      <c r="B6654" s="16">
        <v>102</v>
      </c>
      <c r="C6654" s="17">
        <v>27242</v>
      </c>
      <c r="L6654" s="17"/>
    </row>
    <row r="6655" spans="1:12" x14ac:dyDescent="0.25">
      <c r="A6655" s="16" t="s">
        <v>237</v>
      </c>
      <c r="B6655" s="16">
        <v>118</v>
      </c>
      <c r="C6655" s="17">
        <v>27181</v>
      </c>
      <c r="L6655" s="17"/>
    </row>
    <row r="6656" spans="1:12" x14ac:dyDescent="0.25">
      <c r="A6656" s="16" t="s">
        <v>237</v>
      </c>
      <c r="B6656" s="16">
        <v>44</v>
      </c>
      <c r="C6656" s="17">
        <v>27119</v>
      </c>
      <c r="L6656" s="17"/>
    </row>
    <row r="6657" spans="1:12" x14ac:dyDescent="0.25">
      <c r="A6657" s="16" t="s">
        <v>237</v>
      </c>
      <c r="B6657" s="16">
        <v>99</v>
      </c>
      <c r="C6657" s="17">
        <v>26845</v>
      </c>
      <c r="L6657" s="17"/>
    </row>
    <row r="6658" spans="1:12" x14ac:dyDescent="0.25">
      <c r="A6658" s="16" t="s">
        <v>237</v>
      </c>
      <c r="B6658" s="16">
        <v>160</v>
      </c>
      <c r="C6658" s="17">
        <v>26827</v>
      </c>
      <c r="L6658" s="17"/>
    </row>
    <row r="6659" spans="1:12" x14ac:dyDescent="0.25">
      <c r="A6659" s="16" t="s">
        <v>237</v>
      </c>
      <c r="B6659" s="16">
        <v>113</v>
      </c>
      <c r="C6659" s="17">
        <v>26772</v>
      </c>
      <c r="L6659" s="17"/>
    </row>
    <row r="6660" spans="1:12" x14ac:dyDescent="0.25">
      <c r="A6660" s="16" t="s">
        <v>237</v>
      </c>
      <c r="B6660" s="16">
        <v>129</v>
      </c>
      <c r="C6660" s="17">
        <v>26644</v>
      </c>
      <c r="L6660" s="17"/>
    </row>
    <row r="6661" spans="1:12" x14ac:dyDescent="0.25">
      <c r="A6661" s="16" t="s">
        <v>237</v>
      </c>
      <c r="B6661" s="16">
        <v>102</v>
      </c>
      <c r="C6661" s="17">
        <v>26566</v>
      </c>
      <c r="L6661" s="17"/>
    </row>
    <row r="6662" spans="1:12" x14ac:dyDescent="0.25">
      <c r="A6662" s="16" t="s">
        <v>237</v>
      </c>
      <c r="B6662" s="16">
        <v>140</v>
      </c>
      <c r="C6662" s="17">
        <v>26430</v>
      </c>
      <c r="L6662" s="17"/>
    </row>
    <row r="6663" spans="1:12" x14ac:dyDescent="0.25">
      <c r="A6663" s="16" t="s">
        <v>237</v>
      </c>
      <c r="B6663" s="16">
        <v>172</v>
      </c>
      <c r="C6663" s="17">
        <v>26413</v>
      </c>
      <c r="L6663" s="17"/>
    </row>
    <row r="6664" spans="1:12" x14ac:dyDescent="0.25">
      <c r="A6664" s="16" t="s">
        <v>237</v>
      </c>
      <c r="B6664" s="16">
        <v>87</v>
      </c>
      <c r="C6664" s="17">
        <v>26280</v>
      </c>
      <c r="L6664" s="17"/>
    </row>
    <row r="6665" spans="1:12" x14ac:dyDescent="0.25">
      <c r="A6665" s="16" t="s">
        <v>237</v>
      </c>
      <c r="B6665" s="16">
        <v>125</v>
      </c>
      <c r="C6665" s="17">
        <v>26071</v>
      </c>
      <c r="L6665" s="17"/>
    </row>
    <row r="6666" spans="1:12" x14ac:dyDescent="0.25">
      <c r="A6666" s="16" t="s">
        <v>237</v>
      </c>
      <c r="B6666" s="16">
        <v>162</v>
      </c>
      <c r="C6666" s="17">
        <v>25984</v>
      </c>
      <c r="L6666" s="17"/>
    </row>
    <row r="6667" spans="1:12" x14ac:dyDescent="0.25">
      <c r="A6667" s="16" t="s">
        <v>237</v>
      </c>
      <c r="B6667" s="16">
        <v>140</v>
      </c>
      <c r="C6667" s="17">
        <v>25934</v>
      </c>
      <c r="L6667" s="17"/>
    </row>
    <row r="6668" spans="1:12" x14ac:dyDescent="0.25">
      <c r="A6668" s="16" t="s">
        <v>237</v>
      </c>
      <c r="B6668" s="16">
        <v>179</v>
      </c>
      <c r="C6668" s="17">
        <v>25771</v>
      </c>
      <c r="L6668" s="17"/>
    </row>
    <row r="6669" spans="1:12" x14ac:dyDescent="0.25">
      <c r="A6669" s="16" t="s">
        <v>237</v>
      </c>
      <c r="B6669" s="16">
        <v>112</v>
      </c>
      <c r="C6669" s="17">
        <v>25616</v>
      </c>
      <c r="L6669" s="17"/>
    </row>
    <row r="6670" spans="1:12" x14ac:dyDescent="0.25">
      <c r="A6670" s="16" t="s">
        <v>237</v>
      </c>
      <c r="B6670" s="16">
        <v>101</v>
      </c>
      <c r="C6670" s="17">
        <v>25559</v>
      </c>
      <c r="L6670" s="17"/>
    </row>
    <row r="6671" spans="1:12" x14ac:dyDescent="0.25">
      <c r="A6671" s="16" t="s">
        <v>237</v>
      </c>
      <c r="B6671" s="16">
        <v>143</v>
      </c>
      <c r="C6671" s="17">
        <v>25542</v>
      </c>
      <c r="L6671" s="17"/>
    </row>
    <row r="6672" spans="1:12" x14ac:dyDescent="0.25">
      <c r="A6672" s="16" t="s">
        <v>237</v>
      </c>
      <c r="B6672" s="16">
        <v>558</v>
      </c>
      <c r="C6672" s="17">
        <v>25475</v>
      </c>
      <c r="L6672" s="17"/>
    </row>
    <row r="6673" spans="1:12" x14ac:dyDescent="0.25">
      <c r="A6673" s="16" t="s">
        <v>237</v>
      </c>
      <c r="B6673" s="16">
        <v>135</v>
      </c>
      <c r="C6673" s="17">
        <v>25415</v>
      </c>
      <c r="L6673" s="17"/>
    </row>
    <row r="6674" spans="1:12" x14ac:dyDescent="0.25">
      <c r="A6674" s="16" t="s">
        <v>237</v>
      </c>
      <c r="B6674" s="16">
        <v>305</v>
      </c>
      <c r="C6674" s="17">
        <v>25398</v>
      </c>
      <c r="L6674" s="17"/>
    </row>
    <row r="6675" spans="1:12" x14ac:dyDescent="0.25">
      <c r="A6675" s="16" t="s">
        <v>237</v>
      </c>
      <c r="B6675" s="16">
        <v>100</v>
      </c>
      <c r="C6675" s="17">
        <v>25294</v>
      </c>
      <c r="L6675" s="17"/>
    </row>
    <row r="6676" spans="1:12" x14ac:dyDescent="0.25">
      <c r="A6676" s="16" t="s">
        <v>237</v>
      </c>
      <c r="B6676" s="16">
        <v>170</v>
      </c>
      <c r="C6676" s="17">
        <v>25189</v>
      </c>
      <c r="L6676" s="17"/>
    </row>
    <row r="6677" spans="1:12" x14ac:dyDescent="0.25">
      <c r="A6677" s="16" t="s">
        <v>237</v>
      </c>
      <c r="B6677" s="16">
        <v>92</v>
      </c>
      <c r="C6677" s="17">
        <v>25112</v>
      </c>
      <c r="L6677" s="17"/>
    </row>
    <row r="6678" spans="1:12" x14ac:dyDescent="0.25">
      <c r="A6678" s="16" t="s">
        <v>237</v>
      </c>
      <c r="B6678" s="16">
        <v>76</v>
      </c>
      <c r="C6678" s="17">
        <v>24967</v>
      </c>
      <c r="L6678" s="17"/>
    </row>
    <row r="6679" spans="1:12" x14ac:dyDescent="0.25">
      <c r="A6679" s="16" t="s">
        <v>237</v>
      </c>
      <c r="B6679" s="16">
        <v>132</v>
      </c>
      <c r="C6679" s="17">
        <v>24820</v>
      </c>
      <c r="L6679" s="17"/>
    </row>
    <row r="6680" spans="1:12" x14ac:dyDescent="0.25">
      <c r="A6680" s="16" t="s">
        <v>237</v>
      </c>
      <c r="B6680" s="16">
        <v>94</v>
      </c>
      <c r="C6680" s="17">
        <v>24636</v>
      </c>
      <c r="L6680" s="17"/>
    </row>
    <row r="6681" spans="1:12" x14ac:dyDescent="0.25">
      <c r="A6681" s="16" t="s">
        <v>237</v>
      </c>
      <c r="B6681" s="16">
        <v>162</v>
      </c>
      <c r="C6681" s="17">
        <v>24586</v>
      </c>
      <c r="L6681" s="17"/>
    </row>
    <row r="6682" spans="1:12" x14ac:dyDescent="0.25">
      <c r="A6682" s="16" t="s">
        <v>237</v>
      </c>
      <c r="B6682" s="16">
        <v>135</v>
      </c>
      <c r="C6682" s="17">
        <v>24517</v>
      </c>
      <c r="L6682" s="17"/>
    </row>
    <row r="6683" spans="1:12" x14ac:dyDescent="0.25">
      <c r="A6683" s="16" t="s">
        <v>237</v>
      </c>
      <c r="B6683" s="16">
        <v>184</v>
      </c>
      <c r="C6683" s="17">
        <v>24475</v>
      </c>
      <c r="L6683" s="17"/>
    </row>
    <row r="6684" spans="1:12" x14ac:dyDescent="0.25">
      <c r="A6684" s="16" t="s">
        <v>237</v>
      </c>
      <c r="B6684" s="16">
        <v>92</v>
      </c>
      <c r="C6684" s="17">
        <v>24473</v>
      </c>
      <c r="L6684" s="17"/>
    </row>
    <row r="6685" spans="1:12" x14ac:dyDescent="0.25">
      <c r="A6685" s="16" t="s">
        <v>237</v>
      </c>
      <c r="B6685" s="16">
        <v>242</v>
      </c>
      <c r="C6685" s="17">
        <v>24473</v>
      </c>
      <c r="L6685" s="17"/>
    </row>
    <row r="6686" spans="1:12" x14ac:dyDescent="0.25">
      <c r="A6686" s="16" t="s">
        <v>237</v>
      </c>
      <c r="B6686" s="16">
        <v>160</v>
      </c>
      <c r="C6686" s="17">
        <v>24473</v>
      </c>
      <c r="L6686" s="17"/>
    </row>
    <row r="6687" spans="1:12" x14ac:dyDescent="0.25">
      <c r="A6687" s="16" t="s">
        <v>237</v>
      </c>
      <c r="B6687" s="16">
        <v>175</v>
      </c>
      <c r="C6687" s="17">
        <v>24473</v>
      </c>
      <c r="L6687" s="17"/>
    </row>
    <row r="6688" spans="1:12" x14ac:dyDescent="0.25">
      <c r="A6688" s="16" t="s">
        <v>237</v>
      </c>
      <c r="B6688" s="16">
        <v>158</v>
      </c>
      <c r="C6688" s="17">
        <v>24473</v>
      </c>
      <c r="L6688" s="17"/>
    </row>
    <row r="6689" spans="1:12" x14ac:dyDescent="0.25">
      <c r="A6689" s="16" t="s">
        <v>237</v>
      </c>
      <c r="B6689" s="16">
        <v>100</v>
      </c>
      <c r="C6689" s="17">
        <v>24473</v>
      </c>
      <c r="L6689" s="17"/>
    </row>
    <row r="6690" spans="1:12" x14ac:dyDescent="0.25">
      <c r="A6690" s="16" t="s">
        <v>237</v>
      </c>
      <c r="B6690" s="16">
        <v>172</v>
      </c>
      <c r="C6690" s="17">
        <v>24473</v>
      </c>
      <c r="L6690" s="17"/>
    </row>
    <row r="6691" spans="1:12" x14ac:dyDescent="0.25">
      <c r="A6691" s="16" t="s">
        <v>237</v>
      </c>
      <c r="B6691" s="16">
        <v>160</v>
      </c>
      <c r="C6691" s="17">
        <v>24473</v>
      </c>
      <c r="L6691" s="17"/>
    </row>
    <row r="6692" spans="1:12" x14ac:dyDescent="0.25">
      <c r="A6692" s="16" t="s">
        <v>237</v>
      </c>
      <c r="B6692" s="16">
        <v>170</v>
      </c>
      <c r="C6692" s="17">
        <v>24473</v>
      </c>
      <c r="L6692" s="17"/>
    </row>
    <row r="6693" spans="1:12" x14ac:dyDescent="0.25">
      <c r="A6693" s="16" t="s">
        <v>237</v>
      </c>
      <c r="B6693" s="16">
        <v>109</v>
      </c>
      <c r="C6693" s="17">
        <v>24473</v>
      </c>
      <c r="L6693" s="17"/>
    </row>
    <row r="6694" spans="1:12" x14ac:dyDescent="0.25">
      <c r="A6694" s="16" t="s">
        <v>237</v>
      </c>
      <c r="B6694" s="16">
        <v>210</v>
      </c>
      <c r="C6694" s="17">
        <v>24473</v>
      </c>
      <c r="L6694" s="17"/>
    </row>
    <row r="6695" spans="1:12" x14ac:dyDescent="0.25">
      <c r="A6695" s="16" t="s">
        <v>237</v>
      </c>
      <c r="B6695" s="16">
        <v>116</v>
      </c>
      <c r="C6695" s="17">
        <v>24473</v>
      </c>
      <c r="L6695" s="17"/>
    </row>
    <row r="6696" spans="1:12" x14ac:dyDescent="0.25">
      <c r="A6696" s="16" t="s">
        <v>238</v>
      </c>
      <c r="B6696" s="16">
        <v>40</v>
      </c>
      <c r="C6696" s="17">
        <v>37184</v>
      </c>
      <c r="L6696" s="17"/>
    </row>
    <row r="6697" spans="1:12" x14ac:dyDescent="0.25">
      <c r="A6697" s="16" t="s">
        <v>238</v>
      </c>
      <c r="B6697" s="16">
        <v>120</v>
      </c>
      <c r="C6697" s="17">
        <v>34974</v>
      </c>
      <c r="L6697" s="17"/>
    </row>
    <row r="6698" spans="1:12" x14ac:dyDescent="0.25">
      <c r="A6698" s="16" t="s">
        <v>238</v>
      </c>
      <c r="B6698" s="16">
        <v>62</v>
      </c>
      <c r="C6698" s="17">
        <v>34906</v>
      </c>
      <c r="L6698" s="17"/>
    </row>
    <row r="6699" spans="1:12" x14ac:dyDescent="0.25">
      <c r="A6699" s="16" t="s">
        <v>238</v>
      </c>
      <c r="B6699" s="16">
        <v>40</v>
      </c>
      <c r="C6699" s="17">
        <v>34516</v>
      </c>
      <c r="L6699" s="17"/>
    </row>
    <row r="6700" spans="1:12" x14ac:dyDescent="0.25">
      <c r="A6700" s="16" t="s">
        <v>238</v>
      </c>
      <c r="B6700" s="16">
        <v>36</v>
      </c>
      <c r="C6700" s="17">
        <v>34516</v>
      </c>
      <c r="L6700" s="17"/>
    </row>
    <row r="6701" spans="1:12" x14ac:dyDescent="0.25">
      <c r="A6701" s="16" t="s">
        <v>238</v>
      </c>
      <c r="B6701" s="16">
        <v>58</v>
      </c>
      <c r="C6701" s="17">
        <v>34447</v>
      </c>
      <c r="L6701" s="17"/>
    </row>
    <row r="6702" spans="1:12" x14ac:dyDescent="0.25">
      <c r="A6702" s="16" t="s">
        <v>238</v>
      </c>
      <c r="B6702" s="16">
        <v>42</v>
      </c>
      <c r="C6702" s="17">
        <v>34425</v>
      </c>
      <c r="L6702" s="17"/>
    </row>
    <row r="6703" spans="1:12" x14ac:dyDescent="0.25">
      <c r="A6703" s="16" t="s">
        <v>238</v>
      </c>
      <c r="B6703" s="16">
        <v>26</v>
      </c>
      <c r="C6703" s="17">
        <v>34424</v>
      </c>
      <c r="L6703" s="17"/>
    </row>
    <row r="6704" spans="1:12" x14ac:dyDescent="0.25">
      <c r="A6704" s="16" t="s">
        <v>238</v>
      </c>
      <c r="B6704" s="16">
        <v>38</v>
      </c>
      <c r="C6704" s="17">
        <v>34424</v>
      </c>
      <c r="L6704" s="17"/>
    </row>
    <row r="6705" spans="1:12" x14ac:dyDescent="0.25">
      <c r="A6705" s="16" t="s">
        <v>238</v>
      </c>
      <c r="B6705" s="16">
        <v>69</v>
      </c>
      <c r="C6705" s="17">
        <v>34394</v>
      </c>
      <c r="L6705" s="17"/>
    </row>
    <row r="6706" spans="1:12" x14ac:dyDescent="0.25">
      <c r="A6706" s="16" t="s">
        <v>238</v>
      </c>
      <c r="B6706" s="16">
        <v>21</v>
      </c>
      <c r="C6706" s="17">
        <v>34394</v>
      </c>
      <c r="L6706" s="17"/>
    </row>
    <row r="6707" spans="1:12" x14ac:dyDescent="0.25">
      <c r="A6707" s="16" t="s">
        <v>238</v>
      </c>
      <c r="B6707" s="16">
        <v>45</v>
      </c>
      <c r="C6707" s="17">
        <v>34394</v>
      </c>
      <c r="L6707" s="17"/>
    </row>
    <row r="6708" spans="1:12" x14ac:dyDescent="0.25">
      <c r="A6708" s="16" t="s">
        <v>238</v>
      </c>
      <c r="B6708" s="16">
        <v>23</v>
      </c>
      <c r="C6708" s="17">
        <v>34394</v>
      </c>
      <c r="L6708" s="17"/>
    </row>
    <row r="6709" spans="1:12" x14ac:dyDescent="0.25">
      <c r="A6709" s="16" t="s">
        <v>238</v>
      </c>
      <c r="B6709" s="16">
        <v>26</v>
      </c>
      <c r="C6709" s="17">
        <v>34394</v>
      </c>
      <c r="L6709" s="17"/>
    </row>
    <row r="6710" spans="1:12" x14ac:dyDescent="0.25">
      <c r="A6710" s="16" t="s">
        <v>238</v>
      </c>
      <c r="B6710" s="16">
        <v>39</v>
      </c>
      <c r="C6710" s="17">
        <v>34394</v>
      </c>
      <c r="L6710" s="17"/>
    </row>
    <row r="6711" spans="1:12" x14ac:dyDescent="0.25">
      <c r="A6711" s="16" t="s">
        <v>238</v>
      </c>
      <c r="B6711" s="16">
        <v>61</v>
      </c>
      <c r="C6711" s="17">
        <v>34394</v>
      </c>
      <c r="L6711" s="17"/>
    </row>
    <row r="6712" spans="1:12" x14ac:dyDescent="0.25">
      <c r="A6712" s="16" t="s">
        <v>238</v>
      </c>
      <c r="B6712" s="16">
        <v>34</v>
      </c>
      <c r="C6712" s="17">
        <v>34394</v>
      </c>
      <c r="L6712" s="17"/>
    </row>
    <row r="6713" spans="1:12" x14ac:dyDescent="0.25">
      <c r="A6713" s="16" t="s">
        <v>238</v>
      </c>
      <c r="B6713" s="16">
        <v>91</v>
      </c>
      <c r="C6713" s="17">
        <v>34353</v>
      </c>
      <c r="L6713" s="17"/>
    </row>
    <row r="6714" spans="1:12" x14ac:dyDescent="0.25">
      <c r="A6714" s="16" t="s">
        <v>238</v>
      </c>
      <c r="B6714" s="16">
        <v>42</v>
      </c>
      <c r="C6714" s="17">
        <v>34335</v>
      </c>
      <c r="L6714" s="17"/>
    </row>
    <row r="6715" spans="1:12" x14ac:dyDescent="0.25">
      <c r="A6715" s="16" t="s">
        <v>238</v>
      </c>
      <c r="B6715" s="16">
        <v>46</v>
      </c>
      <c r="C6715" s="17">
        <v>34335</v>
      </c>
      <c r="L6715" s="17"/>
    </row>
    <row r="6716" spans="1:12" x14ac:dyDescent="0.25">
      <c r="A6716" s="16" t="s">
        <v>238</v>
      </c>
      <c r="B6716" s="16">
        <v>28</v>
      </c>
      <c r="C6716" s="17">
        <v>34243</v>
      </c>
      <c r="L6716" s="17"/>
    </row>
    <row r="6717" spans="1:12" x14ac:dyDescent="0.25">
      <c r="A6717" s="16" t="s">
        <v>238</v>
      </c>
      <c r="B6717" s="16">
        <v>58</v>
      </c>
      <c r="C6717" s="17">
        <v>34243</v>
      </c>
      <c r="L6717" s="17"/>
    </row>
    <row r="6718" spans="1:12" x14ac:dyDescent="0.25">
      <c r="A6718" s="16" t="s">
        <v>238</v>
      </c>
      <c r="B6718" s="16">
        <v>78</v>
      </c>
      <c r="C6718" s="17">
        <v>34243</v>
      </c>
      <c r="L6718" s="17"/>
    </row>
    <row r="6719" spans="1:12" x14ac:dyDescent="0.25">
      <c r="A6719" s="16" t="s">
        <v>238</v>
      </c>
      <c r="B6719" s="16">
        <v>33</v>
      </c>
      <c r="C6719" s="17">
        <v>34243</v>
      </c>
      <c r="L6719" s="17"/>
    </row>
    <row r="6720" spans="1:12" x14ac:dyDescent="0.25">
      <c r="A6720" s="16" t="s">
        <v>238</v>
      </c>
      <c r="B6720" s="16">
        <v>55</v>
      </c>
      <c r="C6720" s="17">
        <v>33970</v>
      </c>
      <c r="L6720" s="17"/>
    </row>
    <row r="6721" spans="1:12" x14ac:dyDescent="0.25">
      <c r="A6721" s="16" t="s">
        <v>238</v>
      </c>
      <c r="B6721" s="16">
        <v>111</v>
      </c>
      <c r="C6721" s="17">
        <v>33970</v>
      </c>
      <c r="L6721" s="17"/>
    </row>
    <row r="6722" spans="1:12" x14ac:dyDescent="0.25">
      <c r="A6722" s="16" t="s">
        <v>238</v>
      </c>
      <c r="B6722" s="16">
        <v>86</v>
      </c>
      <c r="C6722" s="17">
        <v>33970</v>
      </c>
      <c r="L6722" s="17"/>
    </row>
    <row r="6723" spans="1:12" x14ac:dyDescent="0.25">
      <c r="A6723" s="16" t="s">
        <v>238</v>
      </c>
      <c r="B6723" s="16">
        <v>64</v>
      </c>
      <c r="C6723" s="17">
        <v>33970</v>
      </c>
      <c r="L6723" s="17"/>
    </row>
    <row r="6724" spans="1:12" x14ac:dyDescent="0.25">
      <c r="A6724" s="16" t="s">
        <v>238</v>
      </c>
      <c r="B6724" s="16">
        <v>96</v>
      </c>
      <c r="C6724" s="17">
        <v>33970</v>
      </c>
      <c r="L6724" s="17"/>
    </row>
    <row r="6725" spans="1:12" x14ac:dyDescent="0.25">
      <c r="A6725" s="16" t="s">
        <v>238</v>
      </c>
      <c r="B6725" s="16">
        <v>40</v>
      </c>
      <c r="C6725" s="17">
        <v>33970</v>
      </c>
      <c r="L6725" s="17"/>
    </row>
    <row r="6726" spans="1:12" x14ac:dyDescent="0.25">
      <c r="A6726" s="16" t="s">
        <v>238</v>
      </c>
      <c r="B6726" s="16">
        <v>54</v>
      </c>
      <c r="C6726" s="17">
        <v>33970</v>
      </c>
      <c r="L6726" s="17"/>
    </row>
    <row r="6727" spans="1:12" x14ac:dyDescent="0.25">
      <c r="A6727" s="16" t="s">
        <v>238</v>
      </c>
      <c r="B6727" s="16">
        <v>81</v>
      </c>
      <c r="C6727" s="17">
        <v>33970</v>
      </c>
      <c r="L6727" s="17"/>
    </row>
    <row r="6728" spans="1:12" x14ac:dyDescent="0.25">
      <c r="A6728" s="16" t="s">
        <v>238</v>
      </c>
      <c r="B6728" s="16">
        <v>105</v>
      </c>
      <c r="C6728" s="17">
        <v>33970</v>
      </c>
      <c r="L6728" s="17"/>
    </row>
    <row r="6729" spans="1:12" x14ac:dyDescent="0.25">
      <c r="A6729" s="16" t="s">
        <v>238</v>
      </c>
      <c r="B6729" s="16">
        <v>63</v>
      </c>
      <c r="C6729" s="17">
        <v>33970</v>
      </c>
      <c r="L6729" s="17"/>
    </row>
    <row r="6730" spans="1:12" x14ac:dyDescent="0.25">
      <c r="A6730" s="16" t="s">
        <v>238</v>
      </c>
      <c r="B6730" s="16">
        <v>125</v>
      </c>
      <c r="C6730" s="17">
        <v>33970</v>
      </c>
      <c r="L6730" s="17"/>
    </row>
    <row r="6731" spans="1:12" x14ac:dyDescent="0.25">
      <c r="A6731" s="16" t="s">
        <v>238</v>
      </c>
      <c r="B6731" s="16">
        <v>90</v>
      </c>
      <c r="C6731" s="17">
        <v>33970</v>
      </c>
      <c r="L6731" s="17"/>
    </row>
    <row r="6732" spans="1:12" x14ac:dyDescent="0.25">
      <c r="A6732" s="16" t="s">
        <v>238</v>
      </c>
      <c r="B6732" s="16">
        <v>121</v>
      </c>
      <c r="C6732" s="17">
        <v>33970</v>
      </c>
      <c r="L6732" s="17"/>
    </row>
    <row r="6733" spans="1:12" x14ac:dyDescent="0.25">
      <c r="A6733" s="16" t="s">
        <v>238</v>
      </c>
      <c r="B6733" s="16">
        <v>51</v>
      </c>
      <c r="C6733" s="17">
        <v>33970</v>
      </c>
      <c r="L6733" s="17"/>
    </row>
    <row r="6734" spans="1:12" x14ac:dyDescent="0.25">
      <c r="A6734" s="16" t="s">
        <v>238</v>
      </c>
      <c r="B6734" s="16">
        <v>73</v>
      </c>
      <c r="C6734" s="17">
        <v>33970</v>
      </c>
      <c r="L6734" s="17"/>
    </row>
    <row r="6735" spans="1:12" x14ac:dyDescent="0.25">
      <c r="A6735" s="16" t="s">
        <v>238</v>
      </c>
      <c r="B6735" s="16">
        <v>120</v>
      </c>
      <c r="C6735" s="17">
        <v>33970</v>
      </c>
      <c r="L6735" s="17"/>
    </row>
    <row r="6736" spans="1:12" x14ac:dyDescent="0.25">
      <c r="A6736" s="16" t="s">
        <v>238</v>
      </c>
      <c r="B6736" s="16">
        <v>45</v>
      </c>
      <c r="C6736" s="17">
        <v>33970</v>
      </c>
      <c r="L6736" s="17"/>
    </row>
    <row r="6737" spans="1:12" x14ac:dyDescent="0.25">
      <c r="A6737" s="16" t="s">
        <v>238</v>
      </c>
      <c r="B6737" s="16">
        <v>67</v>
      </c>
      <c r="C6737" s="17">
        <v>33970</v>
      </c>
      <c r="L6737" s="17"/>
    </row>
    <row r="6738" spans="1:12" x14ac:dyDescent="0.25">
      <c r="A6738" s="16" t="s">
        <v>238</v>
      </c>
      <c r="B6738" s="16">
        <v>60</v>
      </c>
      <c r="C6738" s="17">
        <v>33970</v>
      </c>
      <c r="L6738" s="17"/>
    </row>
    <row r="6739" spans="1:12" x14ac:dyDescent="0.25">
      <c r="A6739" s="16" t="s">
        <v>238</v>
      </c>
      <c r="B6739" s="16">
        <v>32</v>
      </c>
      <c r="C6739" s="17">
        <v>33970</v>
      </c>
      <c r="L6739" s="17"/>
    </row>
    <row r="6740" spans="1:12" x14ac:dyDescent="0.25">
      <c r="A6740" s="16" t="s">
        <v>238</v>
      </c>
      <c r="B6740" s="16">
        <v>68</v>
      </c>
      <c r="C6740" s="17">
        <v>33970</v>
      </c>
      <c r="L6740" s="17"/>
    </row>
    <row r="6741" spans="1:12" x14ac:dyDescent="0.25">
      <c r="A6741" s="16" t="s">
        <v>238</v>
      </c>
      <c r="B6741" s="16">
        <v>78</v>
      </c>
      <c r="C6741" s="17">
        <v>33970</v>
      </c>
      <c r="L6741" s="17"/>
    </row>
    <row r="6742" spans="1:12" x14ac:dyDescent="0.25">
      <c r="A6742" s="16" t="s">
        <v>238</v>
      </c>
      <c r="B6742" s="16">
        <v>53</v>
      </c>
      <c r="C6742" s="17">
        <v>33970</v>
      </c>
      <c r="L6742" s="17"/>
    </row>
    <row r="6743" spans="1:12" x14ac:dyDescent="0.25">
      <c r="A6743" s="16" t="s">
        <v>238</v>
      </c>
      <c r="B6743" s="16">
        <v>53</v>
      </c>
      <c r="C6743" s="17">
        <v>33970</v>
      </c>
      <c r="L6743" s="17"/>
    </row>
    <row r="6744" spans="1:12" x14ac:dyDescent="0.25">
      <c r="A6744" s="16" t="s">
        <v>238</v>
      </c>
      <c r="B6744" s="16">
        <v>40</v>
      </c>
      <c r="C6744" s="17">
        <v>33970</v>
      </c>
      <c r="L6744" s="17"/>
    </row>
    <row r="6745" spans="1:12" x14ac:dyDescent="0.25">
      <c r="A6745" s="16" t="s">
        <v>238</v>
      </c>
      <c r="B6745" s="16">
        <v>67</v>
      </c>
      <c r="C6745" s="17">
        <v>33970</v>
      </c>
      <c r="L6745" s="17"/>
    </row>
    <row r="6746" spans="1:12" x14ac:dyDescent="0.25">
      <c r="A6746" s="16" t="s">
        <v>238</v>
      </c>
      <c r="B6746" s="16">
        <v>120</v>
      </c>
      <c r="C6746" s="17">
        <v>33970</v>
      </c>
      <c r="L6746" s="17"/>
    </row>
    <row r="6747" spans="1:12" x14ac:dyDescent="0.25">
      <c r="A6747" s="16" t="s">
        <v>238</v>
      </c>
      <c r="B6747" s="16">
        <v>81</v>
      </c>
      <c r="C6747" s="17">
        <v>33970</v>
      </c>
      <c r="L6747" s="17"/>
    </row>
    <row r="6748" spans="1:12" x14ac:dyDescent="0.25">
      <c r="A6748" s="16" t="s">
        <v>238</v>
      </c>
      <c r="B6748" s="16">
        <v>65</v>
      </c>
      <c r="C6748" s="17">
        <v>33970</v>
      </c>
      <c r="L6748" s="17"/>
    </row>
    <row r="6749" spans="1:12" x14ac:dyDescent="0.25">
      <c r="A6749" s="16" t="s">
        <v>238</v>
      </c>
      <c r="B6749" s="16">
        <v>65</v>
      </c>
      <c r="C6749" s="17">
        <v>33970</v>
      </c>
      <c r="L6749" s="17"/>
    </row>
    <row r="6750" spans="1:12" x14ac:dyDescent="0.25">
      <c r="A6750" s="16" t="s">
        <v>238</v>
      </c>
      <c r="B6750" s="16">
        <v>64</v>
      </c>
      <c r="C6750" s="17">
        <v>33970</v>
      </c>
      <c r="L6750" s="17"/>
    </row>
    <row r="6751" spans="1:12" x14ac:dyDescent="0.25">
      <c r="A6751" s="16" t="s">
        <v>238</v>
      </c>
      <c r="B6751" s="16">
        <v>60</v>
      </c>
      <c r="C6751" s="17">
        <v>33970</v>
      </c>
      <c r="L6751" s="17"/>
    </row>
    <row r="6752" spans="1:12" x14ac:dyDescent="0.25">
      <c r="A6752" s="16" t="s">
        <v>238</v>
      </c>
      <c r="B6752" s="16">
        <v>35</v>
      </c>
      <c r="C6752" s="17">
        <v>33970</v>
      </c>
      <c r="L6752" s="17"/>
    </row>
    <row r="6753" spans="1:12" x14ac:dyDescent="0.25">
      <c r="A6753" s="16" t="s">
        <v>238</v>
      </c>
      <c r="B6753" s="16">
        <v>42</v>
      </c>
      <c r="C6753" s="17">
        <v>33970</v>
      </c>
      <c r="L6753" s="17"/>
    </row>
    <row r="6754" spans="1:12" x14ac:dyDescent="0.25">
      <c r="A6754" s="16" t="s">
        <v>238</v>
      </c>
      <c r="B6754" s="16">
        <v>47</v>
      </c>
      <c r="C6754" s="17">
        <v>33970</v>
      </c>
      <c r="L6754" s="17"/>
    </row>
    <row r="6755" spans="1:12" x14ac:dyDescent="0.25">
      <c r="A6755" s="16" t="s">
        <v>238</v>
      </c>
      <c r="B6755" s="16">
        <v>99</v>
      </c>
      <c r="C6755" s="17">
        <v>33970</v>
      </c>
      <c r="L6755" s="17"/>
    </row>
    <row r="6756" spans="1:12" x14ac:dyDescent="0.25">
      <c r="A6756" s="16" t="s">
        <v>238</v>
      </c>
      <c r="B6756" s="16">
        <v>30</v>
      </c>
      <c r="C6756" s="17">
        <v>33970</v>
      </c>
      <c r="L6756" s="17"/>
    </row>
    <row r="6757" spans="1:12" x14ac:dyDescent="0.25">
      <c r="A6757" s="16" t="s">
        <v>238</v>
      </c>
      <c r="B6757" s="16">
        <v>105</v>
      </c>
      <c r="C6757" s="17">
        <v>33970</v>
      </c>
      <c r="L6757" s="17"/>
    </row>
    <row r="6758" spans="1:12" x14ac:dyDescent="0.25">
      <c r="A6758" s="16" t="s">
        <v>238</v>
      </c>
      <c r="B6758" s="16">
        <v>72</v>
      </c>
      <c r="C6758" s="17">
        <v>33970</v>
      </c>
      <c r="L6758" s="17"/>
    </row>
    <row r="6759" spans="1:12" x14ac:dyDescent="0.25">
      <c r="A6759" s="16" t="s">
        <v>238</v>
      </c>
      <c r="B6759" s="16">
        <v>65</v>
      </c>
      <c r="C6759" s="17">
        <v>33970</v>
      </c>
      <c r="L6759" s="17"/>
    </row>
    <row r="6760" spans="1:12" x14ac:dyDescent="0.25">
      <c r="A6760" s="16" t="s">
        <v>238</v>
      </c>
      <c r="B6760" s="16">
        <v>84</v>
      </c>
      <c r="C6760" s="17">
        <v>33970</v>
      </c>
      <c r="L6760" s="17"/>
    </row>
    <row r="6761" spans="1:12" x14ac:dyDescent="0.25">
      <c r="A6761" s="16" t="s">
        <v>238</v>
      </c>
      <c r="B6761" s="16">
        <v>72</v>
      </c>
      <c r="C6761" s="17">
        <v>33817</v>
      </c>
      <c r="L6761" s="17"/>
    </row>
    <row r="6762" spans="1:12" x14ac:dyDescent="0.25">
      <c r="A6762" s="16" t="s">
        <v>238</v>
      </c>
      <c r="B6762" s="16">
        <v>78</v>
      </c>
      <c r="C6762" s="17">
        <v>33817</v>
      </c>
      <c r="L6762" s="17"/>
    </row>
    <row r="6763" spans="1:12" x14ac:dyDescent="0.25">
      <c r="A6763" s="16" t="s">
        <v>238</v>
      </c>
      <c r="B6763" s="16">
        <v>76</v>
      </c>
      <c r="C6763" s="17">
        <v>33695</v>
      </c>
      <c r="L6763" s="17"/>
    </row>
    <row r="6764" spans="1:12" x14ac:dyDescent="0.25">
      <c r="A6764" s="16" t="s">
        <v>238</v>
      </c>
      <c r="B6764" s="16">
        <v>137</v>
      </c>
      <c r="C6764" s="17">
        <v>33604</v>
      </c>
      <c r="L6764" s="17"/>
    </row>
    <row r="6765" spans="1:12" x14ac:dyDescent="0.25">
      <c r="A6765" s="16" t="s">
        <v>238</v>
      </c>
      <c r="B6765" s="16">
        <v>38</v>
      </c>
      <c r="C6765" s="17">
        <v>33549</v>
      </c>
      <c r="L6765" s="17"/>
    </row>
    <row r="6766" spans="1:12" x14ac:dyDescent="0.25">
      <c r="A6766" s="16" t="s">
        <v>238</v>
      </c>
      <c r="B6766" s="16">
        <v>108</v>
      </c>
      <c r="C6766" s="17">
        <v>33515</v>
      </c>
      <c r="L6766" s="17"/>
    </row>
    <row r="6767" spans="1:12" x14ac:dyDescent="0.25">
      <c r="A6767" s="16" t="s">
        <v>238</v>
      </c>
      <c r="B6767" s="16">
        <v>62</v>
      </c>
      <c r="C6767" s="17">
        <v>33512</v>
      </c>
      <c r="L6767" s="17"/>
    </row>
    <row r="6768" spans="1:12" x14ac:dyDescent="0.25">
      <c r="A6768" s="16" t="s">
        <v>238</v>
      </c>
      <c r="B6768" s="16">
        <v>61</v>
      </c>
      <c r="C6768" s="17">
        <v>33512</v>
      </c>
      <c r="L6768" s="17"/>
    </row>
    <row r="6769" spans="1:12" x14ac:dyDescent="0.25">
      <c r="A6769" s="16" t="s">
        <v>238</v>
      </c>
      <c r="B6769" s="16">
        <v>123</v>
      </c>
      <c r="C6769" s="17">
        <v>33434</v>
      </c>
      <c r="L6769" s="17"/>
    </row>
    <row r="6770" spans="1:12" x14ac:dyDescent="0.25">
      <c r="A6770" s="16" t="s">
        <v>238</v>
      </c>
      <c r="B6770" s="16">
        <v>76</v>
      </c>
      <c r="C6770" s="17">
        <v>33418</v>
      </c>
      <c r="L6770" s="17"/>
    </row>
    <row r="6771" spans="1:12" x14ac:dyDescent="0.25">
      <c r="A6771" s="16" t="s">
        <v>238</v>
      </c>
      <c r="B6771" s="16">
        <v>62</v>
      </c>
      <c r="C6771" s="17">
        <v>33273</v>
      </c>
      <c r="L6771" s="17"/>
    </row>
    <row r="6772" spans="1:12" x14ac:dyDescent="0.25">
      <c r="A6772" s="16" t="s">
        <v>238</v>
      </c>
      <c r="B6772" s="16">
        <v>103</v>
      </c>
      <c r="C6772" s="17">
        <v>33266</v>
      </c>
      <c r="L6772" s="17"/>
    </row>
    <row r="6773" spans="1:12" x14ac:dyDescent="0.25">
      <c r="A6773" s="16" t="s">
        <v>238</v>
      </c>
      <c r="B6773" s="16">
        <v>109</v>
      </c>
      <c r="C6773" s="17">
        <v>33074</v>
      </c>
      <c r="L6773" s="17"/>
    </row>
    <row r="6774" spans="1:12" x14ac:dyDescent="0.25">
      <c r="A6774" s="16" t="s">
        <v>238</v>
      </c>
      <c r="B6774" s="16">
        <v>111</v>
      </c>
      <c r="C6774" s="17">
        <v>32846</v>
      </c>
      <c r="L6774" s="17"/>
    </row>
    <row r="6775" spans="1:12" x14ac:dyDescent="0.25">
      <c r="A6775" s="16" t="s">
        <v>238</v>
      </c>
      <c r="B6775" s="16">
        <v>75</v>
      </c>
      <c r="C6775" s="17">
        <v>32728</v>
      </c>
      <c r="L6775" s="17"/>
    </row>
    <row r="6776" spans="1:12" x14ac:dyDescent="0.25">
      <c r="A6776" s="16" t="s">
        <v>238</v>
      </c>
      <c r="B6776" s="16">
        <v>210</v>
      </c>
      <c r="C6776" s="17">
        <v>30719</v>
      </c>
      <c r="L6776" s="17"/>
    </row>
    <row r="6777" spans="1:12" x14ac:dyDescent="0.25">
      <c r="A6777" s="16" t="s">
        <v>238</v>
      </c>
      <c r="B6777" s="16">
        <v>77</v>
      </c>
      <c r="C6777" s="17">
        <v>30553</v>
      </c>
      <c r="L6777" s="17"/>
    </row>
    <row r="6778" spans="1:12" x14ac:dyDescent="0.25">
      <c r="A6778" s="16" t="s">
        <v>238</v>
      </c>
      <c r="B6778" s="16">
        <v>62</v>
      </c>
      <c r="C6778" s="17">
        <v>29817</v>
      </c>
      <c r="L6778" s="17"/>
    </row>
    <row r="6779" spans="1:12" x14ac:dyDescent="0.25">
      <c r="A6779" s="16" t="s">
        <v>238</v>
      </c>
      <c r="B6779" s="16">
        <v>39</v>
      </c>
      <c r="C6779" s="17">
        <v>28611</v>
      </c>
      <c r="L6779" s="17"/>
    </row>
    <row r="6780" spans="1:12" x14ac:dyDescent="0.25">
      <c r="A6780" s="16" t="s">
        <v>238</v>
      </c>
      <c r="B6780" s="16">
        <v>42</v>
      </c>
      <c r="C6780" s="17">
        <v>27038</v>
      </c>
      <c r="L6780" s="17"/>
    </row>
    <row r="6781" spans="1:12" x14ac:dyDescent="0.25">
      <c r="A6781" s="16" t="s">
        <v>238</v>
      </c>
      <c r="B6781" s="16">
        <v>74</v>
      </c>
      <c r="C6781" s="17">
        <v>26550</v>
      </c>
      <c r="L6781" s="17"/>
    </row>
    <row r="6782" spans="1:12" x14ac:dyDescent="0.25">
      <c r="A6782" s="16" t="s">
        <v>238</v>
      </c>
      <c r="B6782" s="16">
        <v>37</v>
      </c>
      <c r="C6782" s="17">
        <v>26130</v>
      </c>
      <c r="L6782" s="17"/>
    </row>
    <row r="6783" spans="1:12" x14ac:dyDescent="0.25">
      <c r="A6783" s="16" t="s">
        <v>238</v>
      </c>
      <c r="B6783" s="16">
        <v>80</v>
      </c>
      <c r="C6783" s="17">
        <v>25385</v>
      </c>
      <c r="L6783" s="17"/>
    </row>
    <row r="6784" spans="1:12" x14ac:dyDescent="0.25">
      <c r="A6784" s="16" t="s">
        <v>238</v>
      </c>
      <c r="B6784" s="16">
        <v>60</v>
      </c>
      <c r="C6784" s="17">
        <v>24540</v>
      </c>
      <c r="L6784" s="17"/>
    </row>
    <row r="6785" spans="1:12" x14ac:dyDescent="0.25">
      <c r="A6785" s="16" t="s">
        <v>238</v>
      </c>
      <c r="B6785" s="16">
        <v>72</v>
      </c>
      <c r="C6785" s="17">
        <v>24476</v>
      </c>
      <c r="L6785" s="17"/>
    </row>
    <row r="6786" spans="1:12" x14ac:dyDescent="0.25">
      <c r="A6786" s="16" t="s">
        <v>238</v>
      </c>
      <c r="B6786" s="16">
        <v>93</v>
      </c>
      <c r="C6786" s="17">
        <v>24473</v>
      </c>
      <c r="L6786" s="17"/>
    </row>
    <row r="6787" spans="1:12" x14ac:dyDescent="0.25">
      <c r="A6787" s="16" t="s">
        <v>238</v>
      </c>
      <c r="B6787" s="16">
        <v>219</v>
      </c>
      <c r="C6787" s="17">
        <v>24473</v>
      </c>
      <c r="L6787" s="17"/>
    </row>
    <row r="6788" spans="1:12" x14ac:dyDescent="0.25">
      <c r="A6788" s="16" t="s">
        <v>238</v>
      </c>
      <c r="B6788" s="16">
        <v>102</v>
      </c>
      <c r="C6788" s="17">
        <v>24473</v>
      </c>
      <c r="L6788" s="17"/>
    </row>
    <row r="6789" spans="1:12" x14ac:dyDescent="0.25">
      <c r="A6789" s="16" t="s">
        <v>239</v>
      </c>
      <c r="B6789" s="16">
        <v>100</v>
      </c>
      <c r="C6789" s="17">
        <v>43531</v>
      </c>
      <c r="L6789" s="17"/>
    </row>
    <row r="6790" spans="1:12" x14ac:dyDescent="0.25">
      <c r="A6790" s="16" t="s">
        <v>239</v>
      </c>
      <c r="B6790" s="16">
        <v>78</v>
      </c>
      <c r="C6790" s="17">
        <v>43525</v>
      </c>
      <c r="L6790" s="17"/>
    </row>
    <row r="6791" spans="1:12" x14ac:dyDescent="0.25">
      <c r="A6791" s="16" t="s">
        <v>239</v>
      </c>
      <c r="B6791" s="16">
        <v>81</v>
      </c>
      <c r="C6791" s="17">
        <v>43373</v>
      </c>
      <c r="L6791" s="17"/>
    </row>
    <row r="6792" spans="1:12" x14ac:dyDescent="0.25">
      <c r="A6792" s="16" t="s">
        <v>239</v>
      </c>
      <c r="B6792" s="16">
        <v>65</v>
      </c>
      <c r="C6792" s="17">
        <v>43313</v>
      </c>
      <c r="L6792" s="17"/>
    </row>
    <row r="6793" spans="1:12" x14ac:dyDescent="0.25">
      <c r="A6793" s="16" t="s">
        <v>239</v>
      </c>
      <c r="B6793" s="16">
        <v>66</v>
      </c>
      <c r="C6793" s="17">
        <v>42887</v>
      </c>
      <c r="L6793" s="17"/>
    </row>
    <row r="6794" spans="1:12" x14ac:dyDescent="0.25">
      <c r="A6794" s="16" t="s">
        <v>239</v>
      </c>
      <c r="B6794" s="16">
        <v>55</v>
      </c>
      <c r="C6794" s="17">
        <v>42840</v>
      </c>
      <c r="L6794" s="17"/>
    </row>
    <row r="6795" spans="1:12" x14ac:dyDescent="0.25">
      <c r="A6795" s="16" t="s">
        <v>239</v>
      </c>
      <c r="B6795" s="16">
        <v>100</v>
      </c>
      <c r="C6795" s="17">
        <v>42761</v>
      </c>
      <c r="L6795" s="17"/>
    </row>
    <row r="6796" spans="1:12" x14ac:dyDescent="0.25">
      <c r="A6796" s="16" t="s">
        <v>239</v>
      </c>
      <c r="B6796" s="16">
        <v>66</v>
      </c>
      <c r="C6796" s="17">
        <v>42748</v>
      </c>
      <c r="L6796" s="17"/>
    </row>
    <row r="6797" spans="1:12" x14ac:dyDescent="0.25">
      <c r="A6797" s="16" t="s">
        <v>239</v>
      </c>
      <c r="B6797" s="16">
        <v>54</v>
      </c>
      <c r="C6797" s="17">
        <v>42719</v>
      </c>
      <c r="L6797" s="17"/>
    </row>
    <row r="6798" spans="1:12" x14ac:dyDescent="0.25">
      <c r="A6798" s="16" t="s">
        <v>239</v>
      </c>
      <c r="B6798" s="16">
        <v>100</v>
      </c>
      <c r="C6798" s="17">
        <v>42366</v>
      </c>
      <c r="L6798" s="17"/>
    </row>
    <row r="6799" spans="1:12" x14ac:dyDescent="0.25">
      <c r="A6799" s="16" t="s">
        <v>239</v>
      </c>
      <c r="B6799" s="16">
        <v>100</v>
      </c>
      <c r="C6799" s="17">
        <v>42359</v>
      </c>
      <c r="L6799" s="17"/>
    </row>
    <row r="6800" spans="1:12" x14ac:dyDescent="0.25">
      <c r="A6800" s="16" t="s">
        <v>239</v>
      </c>
      <c r="B6800" s="16">
        <v>92</v>
      </c>
      <c r="C6800" s="17">
        <v>42353</v>
      </c>
      <c r="L6800" s="17"/>
    </row>
    <row r="6801" spans="1:12" x14ac:dyDescent="0.25">
      <c r="A6801" s="16" t="s">
        <v>239</v>
      </c>
      <c r="B6801" s="16">
        <v>12</v>
      </c>
      <c r="C6801" s="17">
        <v>42332</v>
      </c>
      <c r="L6801" s="17"/>
    </row>
    <row r="6802" spans="1:12" x14ac:dyDescent="0.25">
      <c r="A6802" s="16" t="s">
        <v>239</v>
      </c>
      <c r="B6802" s="16">
        <v>116</v>
      </c>
      <c r="C6802" s="17">
        <v>42320</v>
      </c>
      <c r="L6802" s="17"/>
    </row>
    <row r="6803" spans="1:12" x14ac:dyDescent="0.25">
      <c r="A6803" s="16" t="s">
        <v>239</v>
      </c>
      <c r="B6803" s="16">
        <v>39</v>
      </c>
      <c r="C6803" s="17">
        <v>42314</v>
      </c>
      <c r="L6803" s="17"/>
    </row>
    <row r="6804" spans="1:12" x14ac:dyDescent="0.25">
      <c r="A6804" s="16" t="s">
        <v>239</v>
      </c>
      <c r="B6804" s="16">
        <v>27</v>
      </c>
      <c r="C6804" s="17">
        <v>42307</v>
      </c>
      <c r="L6804" s="17"/>
    </row>
    <row r="6805" spans="1:12" x14ac:dyDescent="0.25">
      <c r="A6805" s="16" t="s">
        <v>239</v>
      </c>
      <c r="B6805" s="16">
        <v>86</v>
      </c>
      <c r="C6805" s="17">
        <v>42307</v>
      </c>
      <c r="L6805" s="17"/>
    </row>
    <row r="6806" spans="1:12" x14ac:dyDescent="0.25">
      <c r="A6806" s="16" t="s">
        <v>239</v>
      </c>
      <c r="B6806" s="16">
        <v>48</v>
      </c>
      <c r="C6806" s="17">
        <v>42277</v>
      </c>
      <c r="L6806" s="17"/>
    </row>
    <row r="6807" spans="1:12" x14ac:dyDescent="0.25">
      <c r="A6807" s="16" t="s">
        <v>239</v>
      </c>
      <c r="B6807" s="16">
        <v>56</v>
      </c>
      <c r="C6807" s="17">
        <v>42275</v>
      </c>
      <c r="L6807" s="17"/>
    </row>
    <row r="6808" spans="1:12" x14ac:dyDescent="0.25">
      <c r="A6808" s="16" t="s">
        <v>239</v>
      </c>
      <c r="B6808" s="16">
        <v>120</v>
      </c>
      <c r="C6808" s="17">
        <v>42249</v>
      </c>
      <c r="L6808" s="17"/>
    </row>
    <row r="6809" spans="1:12" x14ac:dyDescent="0.25">
      <c r="A6809" s="16" t="s">
        <v>239</v>
      </c>
      <c r="B6809" s="16">
        <v>29</v>
      </c>
      <c r="C6809" s="17">
        <v>42125</v>
      </c>
      <c r="L6809" s="17"/>
    </row>
    <row r="6810" spans="1:12" x14ac:dyDescent="0.25">
      <c r="A6810" s="16" t="s">
        <v>239</v>
      </c>
      <c r="B6810" s="16">
        <v>124</v>
      </c>
      <c r="C6810" s="17">
        <v>42038</v>
      </c>
      <c r="L6810" s="17"/>
    </row>
    <row r="6811" spans="1:12" x14ac:dyDescent="0.25">
      <c r="A6811" s="16" t="s">
        <v>239</v>
      </c>
      <c r="B6811" s="16">
        <v>68</v>
      </c>
      <c r="C6811" s="17">
        <v>41907</v>
      </c>
      <c r="L6811" s="17"/>
    </row>
    <row r="6812" spans="1:12" x14ac:dyDescent="0.25">
      <c r="A6812" s="16" t="s">
        <v>239</v>
      </c>
      <c r="B6812" s="16">
        <v>100</v>
      </c>
      <c r="C6812" s="17">
        <v>41865</v>
      </c>
      <c r="L6812" s="17"/>
    </row>
    <row r="6813" spans="1:12" x14ac:dyDescent="0.25">
      <c r="A6813" s="16" t="s">
        <v>239</v>
      </c>
      <c r="B6813" s="16">
        <v>68</v>
      </c>
      <c r="C6813" s="17">
        <v>41775</v>
      </c>
      <c r="L6813" s="17"/>
    </row>
    <row r="6814" spans="1:12" x14ac:dyDescent="0.25">
      <c r="A6814" s="16" t="s">
        <v>239</v>
      </c>
      <c r="B6814" s="16">
        <v>72</v>
      </c>
      <c r="C6814" s="17">
        <v>41775</v>
      </c>
      <c r="L6814" s="17"/>
    </row>
    <row r="6815" spans="1:12" x14ac:dyDescent="0.25">
      <c r="A6815" s="16" t="s">
        <v>239</v>
      </c>
      <c r="B6815" s="16">
        <v>49</v>
      </c>
      <c r="C6815" s="17">
        <v>41529</v>
      </c>
      <c r="L6815" s="17"/>
    </row>
    <row r="6816" spans="1:12" x14ac:dyDescent="0.25">
      <c r="A6816" s="16" t="s">
        <v>239</v>
      </c>
      <c r="B6816" s="16">
        <v>88</v>
      </c>
      <c r="C6816" s="17">
        <v>41517</v>
      </c>
      <c r="L6816" s="17"/>
    </row>
    <row r="6817" spans="1:12" x14ac:dyDescent="0.25">
      <c r="A6817" s="16" t="s">
        <v>239</v>
      </c>
      <c r="B6817" s="16">
        <v>138</v>
      </c>
      <c r="C6817" s="17">
        <v>41481</v>
      </c>
      <c r="L6817" s="17"/>
    </row>
    <row r="6818" spans="1:12" x14ac:dyDescent="0.25">
      <c r="A6818" s="16" t="s">
        <v>239</v>
      </c>
      <c r="B6818" s="16">
        <v>120</v>
      </c>
      <c r="C6818" s="17">
        <v>41467</v>
      </c>
      <c r="L6818" s="17"/>
    </row>
    <row r="6819" spans="1:12" x14ac:dyDescent="0.25">
      <c r="A6819" s="16" t="s">
        <v>239</v>
      </c>
      <c r="B6819" s="16">
        <v>118</v>
      </c>
      <c r="C6819" s="17">
        <v>41424</v>
      </c>
      <c r="L6819" s="17"/>
    </row>
    <row r="6820" spans="1:12" x14ac:dyDescent="0.25">
      <c r="A6820" s="16" t="s">
        <v>239</v>
      </c>
      <c r="B6820" s="16">
        <v>96</v>
      </c>
      <c r="C6820" s="17">
        <v>41404</v>
      </c>
      <c r="L6820" s="17"/>
    </row>
    <row r="6821" spans="1:12" x14ac:dyDescent="0.25">
      <c r="A6821" s="16" t="s">
        <v>239</v>
      </c>
      <c r="B6821" s="16">
        <v>57</v>
      </c>
      <c r="C6821" s="17">
        <v>41400</v>
      </c>
      <c r="L6821" s="17"/>
    </row>
    <row r="6822" spans="1:12" x14ac:dyDescent="0.25">
      <c r="A6822" s="16" t="s">
        <v>239</v>
      </c>
      <c r="B6822" s="16">
        <v>80</v>
      </c>
      <c r="C6822" s="17">
        <v>41285</v>
      </c>
      <c r="L6822" s="17"/>
    </row>
    <row r="6823" spans="1:12" x14ac:dyDescent="0.25">
      <c r="A6823" s="16" t="s">
        <v>239</v>
      </c>
      <c r="B6823" s="16">
        <v>51</v>
      </c>
      <c r="C6823" s="17">
        <v>41256</v>
      </c>
      <c r="L6823" s="17"/>
    </row>
    <row r="6824" spans="1:12" x14ac:dyDescent="0.25">
      <c r="A6824" s="16" t="s">
        <v>239</v>
      </c>
      <c r="B6824" s="16">
        <v>203</v>
      </c>
      <c r="C6824" s="17">
        <v>41186</v>
      </c>
      <c r="L6824" s="17"/>
    </row>
    <row r="6825" spans="1:12" x14ac:dyDescent="0.25">
      <c r="A6825" s="16" t="s">
        <v>239</v>
      </c>
      <c r="B6825" s="16">
        <v>71</v>
      </c>
      <c r="C6825" s="17">
        <v>41159</v>
      </c>
      <c r="L6825" s="17"/>
    </row>
    <row r="6826" spans="1:12" x14ac:dyDescent="0.25">
      <c r="A6826" s="16" t="s">
        <v>239</v>
      </c>
      <c r="B6826" s="16">
        <v>122</v>
      </c>
      <c r="C6826" s="17">
        <v>41082</v>
      </c>
      <c r="L6826" s="17"/>
    </row>
    <row r="6827" spans="1:12" x14ac:dyDescent="0.25">
      <c r="A6827" s="16" t="s">
        <v>239</v>
      </c>
      <c r="B6827" s="16">
        <v>49</v>
      </c>
      <c r="C6827" s="17">
        <v>41052</v>
      </c>
      <c r="L6827" s="17"/>
    </row>
    <row r="6828" spans="1:12" x14ac:dyDescent="0.25">
      <c r="A6828" s="16" t="s">
        <v>239</v>
      </c>
      <c r="B6828" s="16">
        <v>141</v>
      </c>
      <c r="C6828" s="17">
        <v>41019</v>
      </c>
      <c r="L6828" s="17"/>
    </row>
    <row r="6829" spans="1:12" x14ac:dyDescent="0.25">
      <c r="A6829" s="16" t="s">
        <v>239</v>
      </c>
      <c r="B6829" s="16">
        <v>87</v>
      </c>
      <c r="C6829" s="17">
        <v>40752</v>
      </c>
      <c r="L6829" s="17"/>
    </row>
    <row r="6830" spans="1:12" x14ac:dyDescent="0.25">
      <c r="A6830" s="16" t="s">
        <v>239</v>
      </c>
      <c r="B6830" s="16">
        <v>120</v>
      </c>
      <c r="C6830" s="17">
        <v>40616</v>
      </c>
      <c r="L6830" s="17"/>
    </row>
    <row r="6831" spans="1:12" x14ac:dyDescent="0.25">
      <c r="A6831" s="16" t="s">
        <v>239</v>
      </c>
      <c r="B6831" s="16">
        <v>108</v>
      </c>
      <c r="C6831" s="17">
        <v>40527</v>
      </c>
      <c r="L6831" s="17"/>
    </row>
    <row r="6832" spans="1:12" x14ac:dyDescent="0.25">
      <c r="A6832" s="16" t="s">
        <v>239</v>
      </c>
      <c r="B6832" s="16">
        <v>81</v>
      </c>
      <c r="C6832" s="17">
        <v>40269</v>
      </c>
      <c r="L6832" s="17"/>
    </row>
    <row r="6833" spans="1:12" x14ac:dyDescent="0.25">
      <c r="A6833" s="16" t="s">
        <v>239</v>
      </c>
      <c r="B6833" s="16">
        <v>111</v>
      </c>
      <c r="C6833" s="17">
        <v>40205</v>
      </c>
      <c r="L6833" s="17"/>
    </row>
    <row r="6834" spans="1:12" x14ac:dyDescent="0.25">
      <c r="A6834" s="16" t="s">
        <v>239</v>
      </c>
      <c r="B6834" s="16">
        <v>20</v>
      </c>
      <c r="C6834" s="17">
        <v>40116</v>
      </c>
      <c r="L6834" s="17"/>
    </row>
    <row r="6835" spans="1:12" x14ac:dyDescent="0.25">
      <c r="A6835" s="16" t="s">
        <v>239</v>
      </c>
      <c r="B6835" s="16">
        <v>58</v>
      </c>
      <c r="C6835" s="17">
        <v>40101</v>
      </c>
      <c r="L6835" s="17"/>
    </row>
    <row r="6836" spans="1:12" x14ac:dyDescent="0.25">
      <c r="A6836" s="16" t="s">
        <v>239</v>
      </c>
      <c r="B6836" s="16">
        <v>100</v>
      </c>
      <c r="C6836" s="17">
        <v>40095</v>
      </c>
      <c r="L6836" s="17"/>
    </row>
    <row r="6837" spans="1:12" x14ac:dyDescent="0.25">
      <c r="A6837" s="16" t="s">
        <v>239</v>
      </c>
      <c r="B6837" s="16">
        <v>60</v>
      </c>
      <c r="C6837" s="17">
        <v>39995</v>
      </c>
      <c r="L6837" s="17"/>
    </row>
    <row r="6838" spans="1:12" x14ac:dyDescent="0.25">
      <c r="A6838" s="16" t="s">
        <v>239</v>
      </c>
      <c r="B6838" s="16">
        <v>72</v>
      </c>
      <c r="C6838" s="17">
        <v>39867</v>
      </c>
      <c r="L6838" s="17"/>
    </row>
    <row r="6839" spans="1:12" x14ac:dyDescent="0.25">
      <c r="A6839" s="16" t="s">
        <v>239</v>
      </c>
      <c r="B6839" s="16">
        <v>55</v>
      </c>
      <c r="C6839" s="17">
        <v>39804</v>
      </c>
      <c r="L6839" s="17"/>
    </row>
    <row r="6840" spans="1:12" x14ac:dyDescent="0.25">
      <c r="A6840" s="16" t="s">
        <v>239</v>
      </c>
      <c r="B6840" s="16">
        <v>61</v>
      </c>
      <c r="C6840" s="17">
        <v>39766</v>
      </c>
      <c r="L6840" s="17"/>
    </row>
    <row r="6841" spans="1:12" x14ac:dyDescent="0.25">
      <c r="A6841" s="16" t="s">
        <v>239</v>
      </c>
      <c r="B6841" s="16">
        <v>67</v>
      </c>
      <c r="C6841" s="17">
        <v>39577</v>
      </c>
      <c r="L6841" s="17"/>
    </row>
    <row r="6842" spans="1:12" x14ac:dyDescent="0.25">
      <c r="A6842" s="16" t="s">
        <v>239</v>
      </c>
      <c r="B6842" s="16">
        <v>51</v>
      </c>
      <c r="C6842" s="17">
        <v>39568</v>
      </c>
      <c r="L6842" s="17"/>
    </row>
    <row r="6843" spans="1:12" x14ac:dyDescent="0.25">
      <c r="A6843" s="16" t="s">
        <v>239</v>
      </c>
      <c r="B6843" s="16">
        <v>39</v>
      </c>
      <c r="C6843" s="17">
        <v>39521</v>
      </c>
      <c r="L6843" s="17"/>
    </row>
    <row r="6844" spans="1:12" x14ac:dyDescent="0.25">
      <c r="A6844" s="16" t="s">
        <v>239</v>
      </c>
      <c r="B6844" s="16">
        <v>77</v>
      </c>
      <c r="C6844" s="17">
        <v>39514</v>
      </c>
      <c r="L6844" s="17"/>
    </row>
    <row r="6845" spans="1:12" x14ac:dyDescent="0.25">
      <c r="A6845" s="16" t="s">
        <v>239</v>
      </c>
      <c r="B6845" s="16">
        <v>60</v>
      </c>
      <c r="C6845" s="17">
        <v>39492</v>
      </c>
      <c r="L6845" s="17"/>
    </row>
    <row r="6846" spans="1:12" x14ac:dyDescent="0.25">
      <c r="A6846" s="16" t="s">
        <v>239</v>
      </c>
      <c r="B6846" s="16">
        <v>29</v>
      </c>
      <c r="C6846" s="17">
        <v>39479</v>
      </c>
      <c r="L6846" s="17"/>
    </row>
    <row r="6847" spans="1:12" x14ac:dyDescent="0.25">
      <c r="A6847" s="16" t="s">
        <v>239</v>
      </c>
      <c r="B6847" s="16">
        <v>82</v>
      </c>
      <c r="C6847" s="17">
        <v>39423</v>
      </c>
      <c r="L6847" s="17"/>
    </row>
    <row r="6848" spans="1:12" x14ac:dyDescent="0.25">
      <c r="A6848" s="16" t="s">
        <v>239</v>
      </c>
      <c r="B6848" s="16">
        <v>60</v>
      </c>
      <c r="C6848" s="17">
        <v>39380</v>
      </c>
      <c r="L6848" s="17"/>
    </row>
    <row r="6849" spans="1:12" x14ac:dyDescent="0.25">
      <c r="A6849" s="16" t="s">
        <v>239</v>
      </c>
      <c r="B6849" s="16">
        <v>120</v>
      </c>
      <c r="C6849" s="17">
        <v>39322</v>
      </c>
      <c r="L6849" s="17"/>
    </row>
    <row r="6850" spans="1:12" x14ac:dyDescent="0.25">
      <c r="A6850" s="16" t="s">
        <v>239</v>
      </c>
      <c r="B6850" s="16">
        <v>44</v>
      </c>
      <c r="C6850" s="17">
        <v>39311</v>
      </c>
      <c r="L6850" s="17"/>
    </row>
    <row r="6851" spans="1:12" x14ac:dyDescent="0.25">
      <c r="A6851" s="16" t="s">
        <v>239</v>
      </c>
      <c r="B6851" s="16">
        <v>80</v>
      </c>
      <c r="C6851" s="17">
        <v>39259</v>
      </c>
      <c r="L6851" s="17"/>
    </row>
    <row r="6852" spans="1:12" x14ac:dyDescent="0.25">
      <c r="A6852" s="16" t="s">
        <v>239</v>
      </c>
      <c r="B6852" s="16">
        <v>39</v>
      </c>
      <c r="C6852" s="17">
        <v>39218</v>
      </c>
      <c r="L6852" s="17"/>
    </row>
    <row r="6853" spans="1:12" x14ac:dyDescent="0.25">
      <c r="A6853" s="16" t="s">
        <v>239</v>
      </c>
      <c r="B6853" s="16">
        <v>123</v>
      </c>
      <c r="C6853" s="17">
        <v>39129</v>
      </c>
      <c r="L6853" s="17"/>
    </row>
    <row r="6854" spans="1:12" x14ac:dyDescent="0.25">
      <c r="A6854" s="16" t="s">
        <v>239</v>
      </c>
      <c r="B6854" s="16">
        <v>160</v>
      </c>
      <c r="C6854" s="17">
        <v>39129</v>
      </c>
      <c r="L6854" s="17"/>
    </row>
    <row r="6855" spans="1:12" x14ac:dyDescent="0.25">
      <c r="A6855" s="16" t="s">
        <v>239</v>
      </c>
      <c r="B6855" s="16">
        <v>96</v>
      </c>
      <c r="C6855" s="17">
        <v>39116</v>
      </c>
      <c r="L6855" s="17"/>
    </row>
    <row r="6856" spans="1:12" x14ac:dyDescent="0.25">
      <c r="A6856" s="16" t="s">
        <v>239</v>
      </c>
      <c r="B6856" s="16">
        <v>112</v>
      </c>
      <c r="C6856" s="17">
        <v>39100</v>
      </c>
      <c r="L6856" s="17"/>
    </row>
    <row r="6857" spans="1:12" x14ac:dyDescent="0.25">
      <c r="A6857" s="16" t="s">
        <v>239</v>
      </c>
      <c r="B6857" s="16">
        <v>60</v>
      </c>
      <c r="C6857" s="17">
        <v>39066</v>
      </c>
      <c r="L6857" s="17"/>
    </row>
    <row r="6858" spans="1:12" x14ac:dyDescent="0.25">
      <c r="A6858" s="16" t="s">
        <v>239</v>
      </c>
      <c r="B6858" s="16">
        <v>92</v>
      </c>
      <c r="C6858" s="17">
        <v>39049</v>
      </c>
      <c r="L6858" s="17"/>
    </row>
    <row r="6859" spans="1:12" x14ac:dyDescent="0.25">
      <c r="A6859" s="16" t="s">
        <v>239</v>
      </c>
      <c r="B6859" s="16">
        <v>64</v>
      </c>
      <c r="C6859" s="17">
        <v>39021</v>
      </c>
      <c r="L6859" s="17"/>
    </row>
    <row r="6860" spans="1:12" x14ac:dyDescent="0.25">
      <c r="A6860" s="16" t="s">
        <v>239</v>
      </c>
      <c r="B6860" s="16">
        <v>129</v>
      </c>
      <c r="C6860" s="17">
        <v>38772</v>
      </c>
      <c r="L6860" s="17"/>
    </row>
    <row r="6861" spans="1:12" x14ac:dyDescent="0.25">
      <c r="A6861" s="16" t="s">
        <v>239</v>
      </c>
      <c r="B6861" s="16">
        <v>150</v>
      </c>
      <c r="C6861" s="17">
        <v>38632</v>
      </c>
      <c r="L6861" s="17"/>
    </row>
    <row r="6862" spans="1:12" x14ac:dyDescent="0.25">
      <c r="A6862" s="16" t="s">
        <v>239</v>
      </c>
      <c r="B6862" s="16">
        <v>39</v>
      </c>
      <c r="C6862" s="17">
        <v>38573</v>
      </c>
      <c r="L6862" s="17"/>
    </row>
    <row r="6863" spans="1:12" x14ac:dyDescent="0.25">
      <c r="A6863" s="16" t="s">
        <v>239</v>
      </c>
      <c r="B6863" s="16">
        <v>60</v>
      </c>
      <c r="C6863" s="17">
        <v>38496</v>
      </c>
      <c r="L6863" s="17"/>
    </row>
    <row r="6864" spans="1:12" x14ac:dyDescent="0.25">
      <c r="A6864" s="16" t="s">
        <v>239</v>
      </c>
      <c r="B6864" s="16">
        <v>37</v>
      </c>
      <c r="C6864" s="17">
        <v>38288</v>
      </c>
      <c r="L6864" s="17"/>
    </row>
    <row r="6865" spans="1:12" x14ac:dyDescent="0.25">
      <c r="A6865" s="16" t="s">
        <v>239</v>
      </c>
      <c r="B6865" s="16">
        <v>59</v>
      </c>
      <c r="C6865" s="17">
        <v>38134</v>
      </c>
      <c r="L6865" s="17"/>
    </row>
    <row r="6866" spans="1:12" x14ac:dyDescent="0.25">
      <c r="A6866" s="16" t="s">
        <v>239</v>
      </c>
      <c r="B6866" s="16">
        <v>45</v>
      </c>
      <c r="C6866" s="17">
        <v>38105</v>
      </c>
      <c r="L6866" s="17"/>
    </row>
    <row r="6867" spans="1:12" x14ac:dyDescent="0.25">
      <c r="A6867" s="16" t="s">
        <v>239</v>
      </c>
      <c r="B6867" s="16">
        <v>22</v>
      </c>
      <c r="C6867" s="17">
        <v>37914</v>
      </c>
      <c r="L6867" s="17"/>
    </row>
    <row r="6868" spans="1:12" x14ac:dyDescent="0.25">
      <c r="A6868" s="16" t="s">
        <v>239</v>
      </c>
      <c r="B6868" s="16">
        <v>67</v>
      </c>
      <c r="C6868" s="17">
        <v>37797</v>
      </c>
      <c r="L6868" s="17"/>
    </row>
    <row r="6869" spans="1:12" x14ac:dyDescent="0.25">
      <c r="A6869" s="16" t="s">
        <v>239</v>
      </c>
      <c r="B6869" s="16">
        <v>100</v>
      </c>
      <c r="C6869" s="17">
        <v>37771</v>
      </c>
      <c r="L6869" s="17"/>
    </row>
    <row r="6870" spans="1:12" x14ac:dyDescent="0.25">
      <c r="A6870" s="16" t="s">
        <v>239</v>
      </c>
      <c r="B6870" s="16">
        <v>45</v>
      </c>
      <c r="C6870" s="17">
        <v>37704</v>
      </c>
      <c r="L6870" s="17"/>
    </row>
    <row r="6871" spans="1:12" x14ac:dyDescent="0.25">
      <c r="A6871" s="16" t="s">
        <v>239</v>
      </c>
      <c r="B6871" s="16">
        <v>53</v>
      </c>
      <c r="C6871" s="17">
        <v>37699</v>
      </c>
      <c r="L6871" s="17"/>
    </row>
    <row r="6872" spans="1:12" x14ac:dyDescent="0.25">
      <c r="A6872" s="16" t="s">
        <v>239</v>
      </c>
      <c r="B6872" s="16">
        <v>32</v>
      </c>
      <c r="C6872" s="17">
        <v>37694</v>
      </c>
      <c r="L6872" s="17"/>
    </row>
    <row r="6873" spans="1:12" x14ac:dyDescent="0.25">
      <c r="A6873" s="16" t="s">
        <v>239</v>
      </c>
      <c r="B6873" s="16">
        <v>32</v>
      </c>
      <c r="C6873" s="17">
        <v>37530</v>
      </c>
      <c r="L6873" s="17"/>
    </row>
    <row r="6874" spans="1:12" x14ac:dyDescent="0.25">
      <c r="A6874" s="16" t="s">
        <v>239</v>
      </c>
      <c r="B6874" s="16">
        <v>90</v>
      </c>
      <c r="C6874" s="17">
        <v>37530</v>
      </c>
      <c r="L6874" s="17"/>
    </row>
    <row r="6875" spans="1:12" x14ac:dyDescent="0.25">
      <c r="A6875" s="16" t="s">
        <v>239</v>
      </c>
      <c r="B6875" s="16">
        <v>121</v>
      </c>
      <c r="C6875" s="17">
        <v>37438</v>
      </c>
      <c r="L6875" s="17"/>
    </row>
    <row r="6876" spans="1:12" x14ac:dyDescent="0.25">
      <c r="A6876" s="16" t="s">
        <v>239</v>
      </c>
      <c r="B6876" s="16">
        <v>150</v>
      </c>
      <c r="C6876" s="17">
        <v>37316</v>
      </c>
      <c r="L6876" s="17"/>
    </row>
    <row r="6877" spans="1:12" x14ac:dyDescent="0.25">
      <c r="A6877" s="16" t="s">
        <v>239</v>
      </c>
      <c r="B6877" s="16">
        <v>69</v>
      </c>
      <c r="C6877" s="17">
        <v>37021</v>
      </c>
      <c r="L6877" s="17"/>
    </row>
    <row r="6878" spans="1:12" x14ac:dyDescent="0.25">
      <c r="A6878" s="16" t="s">
        <v>239</v>
      </c>
      <c r="B6878" s="16">
        <v>120</v>
      </c>
      <c r="C6878" s="17">
        <v>37012</v>
      </c>
      <c r="L6878" s="17"/>
    </row>
    <row r="6879" spans="1:12" x14ac:dyDescent="0.25">
      <c r="A6879" s="16" t="s">
        <v>239</v>
      </c>
      <c r="B6879" s="16">
        <v>84</v>
      </c>
      <c r="C6879" s="17">
        <v>36923</v>
      </c>
      <c r="L6879" s="17"/>
    </row>
    <row r="6880" spans="1:12" x14ac:dyDescent="0.25">
      <c r="A6880" s="16" t="s">
        <v>239</v>
      </c>
      <c r="B6880" s="16">
        <v>94</v>
      </c>
      <c r="C6880" s="17">
        <v>36818</v>
      </c>
      <c r="L6880" s="17"/>
    </row>
    <row r="6881" spans="1:12" x14ac:dyDescent="0.25">
      <c r="A6881" s="16" t="s">
        <v>239</v>
      </c>
      <c r="B6881" s="16">
        <v>59</v>
      </c>
      <c r="C6881" s="17">
        <v>36759</v>
      </c>
      <c r="L6881" s="17"/>
    </row>
    <row r="6882" spans="1:12" x14ac:dyDescent="0.25">
      <c r="A6882" s="16" t="s">
        <v>239</v>
      </c>
      <c r="B6882" s="16">
        <v>121</v>
      </c>
      <c r="C6882" s="17">
        <v>36720</v>
      </c>
      <c r="L6882" s="17"/>
    </row>
    <row r="6883" spans="1:12" x14ac:dyDescent="0.25">
      <c r="A6883" s="16" t="s">
        <v>239</v>
      </c>
      <c r="B6883" s="16">
        <v>89</v>
      </c>
      <c r="C6883" s="17">
        <v>36619</v>
      </c>
      <c r="L6883" s="17"/>
    </row>
    <row r="6884" spans="1:12" x14ac:dyDescent="0.25">
      <c r="A6884" s="16" t="s">
        <v>239</v>
      </c>
      <c r="B6884" s="16">
        <v>60</v>
      </c>
      <c r="C6884" s="17">
        <v>36453</v>
      </c>
      <c r="L6884" s="17"/>
    </row>
    <row r="6885" spans="1:12" x14ac:dyDescent="0.25">
      <c r="A6885" s="16" t="s">
        <v>239</v>
      </c>
      <c r="B6885" s="16">
        <v>39</v>
      </c>
      <c r="C6885" s="17">
        <v>36373</v>
      </c>
      <c r="L6885" s="17"/>
    </row>
    <row r="6886" spans="1:12" x14ac:dyDescent="0.25">
      <c r="A6886" s="16" t="s">
        <v>239</v>
      </c>
      <c r="B6886" s="16">
        <v>72</v>
      </c>
      <c r="C6886" s="17">
        <v>36243</v>
      </c>
      <c r="L6886" s="17"/>
    </row>
    <row r="6887" spans="1:12" x14ac:dyDescent="0.25">
      <c r="A6887" s="16" t="s">
        <v>239</v>
      </c>
      <c r="B6887" s="16">
        <v>91</v>
      </c>
      <c r="C6887" s="17">
        <v>36223</v>
      </c>
      <c r="L6887" s="17"/>
    </row>
    <row r="6888" spans="1:12" x14ac:dyDescent="0.25">
      <c r="A6888" s="16" t="s">
        <v>239</v>
      </c>
      <c r="B6888" s="16">
        <v>25</v>
      </c>
      <c r="C6888" s="17">
        <v>36144</v>
      </c>
      <c r="L6888" s="17"/>
    </row>
    <row r="6889" spans="1:12" x14ac:dyDescent="0.25">
      <c r="A6889" s="16" t="s">
        <v>239</v>
      </c>
      <c r="B6889" s="16">
        <v>108</v>
      </c>
      <c r="C6889" s="17">
        <v>36140</v>
      </c>
      <c r="L6889" s="17"/>
    </row>
    <row r="6890" spans="1:12" x14ac:dyDescent="0.25">
      <c r="A6890" s="16" t="s">
        <v>239</v>
      </c>
      <c r="B6890" s="16">
        <v>20</v>
      </c>
      <c r="C6890" s="17">
        <v>35993</v>
      </c>
      <c r="L6890" s="17"/>
    </row>
    <row r="6891" spans="1:12" x14ac:dyDescent="0.25">
      <c r="A6891" s="16" t="s">
        <v>239</v>
      </c>
      <c r="B6891" s="16">
        <v>60</v>
      </c>
      <c r="C6891" s="17">
        <v>35860</v>
      </c>
      <c r="L6891" s="17"/>
    </row>
    <row r="6892" spans="1:12" x14ac:dyDescent="0.25">
      <c r="A6892" s="16" t="s">
        <v>239</v>
      </c>
      <c r="B6892" s="16">
        <v>151</v>
      </c>
      <c r="C6892" s="17">
        <v>35741</v>
      </c>
      <c r="L6892" s="17"/>
    </row>
    <row r="6893" spans="1:12" x14ac:dyDescent="0.25">
      <c r="A6893" s="16" t="s">
        <v>239</v>
      </c>
      <c r="B6893" s="16">
        <v>39</v>
      </c>
      <c r="C6893" s="17">
        <v>35675</v>
      </c>
      <c r="L6893" s="17"/>
    </row>
    <row r="6894" spans="1:12" x14ac:dyDescent="0.25">
      <c r="A6894" s="16" t="s">
        <v>239</v>
      </c>
      <c r="B6894" s="16">
        <v>180</v>
      </c>
      <c r="C6894" s="17">
        <v>35655</v>
      </c>
      <c r="L6894" s="17"/>
    </row>
    <row r="6895" spans="1:12" x14ac:dyDescent="0.25">
      <c r="A6895" s="16" t="s">
        <v>239</v>
      </c>
      <c r="B6895" s="16">
        <v>19</v>
      </c>
      <c r="C6895" s="17">
        <v>35619</v>
      </c>
      <c r="L6895" s="17"/>
    </row>
    <row r="6896" spans="1:12" x14ac:dyDescent="0.25">
      <c r="A6896" s="16" t="s">
        <v>239</v>
      </c>
      <c r="B6896" s="16">
        <v>180</v>
      </c>
      <c r="C6896" s="17">
        <v>35552</v>
      </c>
      <c r="L6896" s="17"/>
    </row>
    <row r="6897" spans="1:12" x14ac:dyDescent="0.25">
      <c r="A6897" s="16" t="s">
        <v>239</v>
      </c>
      <c r="B6897" s="16">
        <v>108</v>
      </c>
      <c r="C6897" s="17">
        <v>35490</v>
      </c>
      <c r="L6897" s="17"/>
    </row>
    <row r="6898" spans="1:12" x14ac:dyDescent="0.25">
      <c r="A6898" s="16" t="s">
        <v>239</v>
      </c>
      <c r="B6898" s="16">
        <v>93</v>
      </c>
      <c r="C6898" s="17">
        <v>35471</v>
      </c>
      <c r="L6898" s="17"/>
    </row>
    <row r="6899" spans="1:12" x14ac:dyDescent="0.25">
      <c r="A6899" s="16" t="s">
        <v>239</v>
      </c>
      <c r="B6899" s="16">
        <v>94</v>
      </c>
      <c r="C6899" s="17">
        <v>35345</v>
      </c>
      <c r="L6899" s="17"/>
    </row>
    <row r="6900" spans="1:12" x14ac:dyDescent="0.25">
      <c r="A6900" s="16" t="s">
        <v>239</v>
      </c>
      <c r="B6900" s="16">
        <v>39</v>
      </c>
      <c r="C6900" s="17">
        <v>35110</v>
      </c>
      <c r="L6900" s="17"/>
    </row>
    <row r="6901" spans="1:12" x14ac:dyDescent="0.25">
      <c r="A6901" s="16" t="s">
        <v>239</v>
      </c>
      <c r="B6901" s="16">
        <v>65</v>
      </c>
      <c r="C6901" s="17">
        <v>35046</v>
      </c>
      <c r="L6901" s="17"/>
    </row>
    <row r="6902" spans="1:12" x14ac:dyDescent="0.25">
      <c r="A6902" s="16" t="s">
        <v>239</v>
      </c>
      <c r="B6902" s="16">
        <v>20</v>
      </c>
      <c r="C6902" s="17">
        <v>34918</v>
      </c>
      <c r="L6902" s="17"/>
    </row>
    <row r="6903" spans="1:12" x14ac:dyDescent="0.25">
      <c r="A6903" s="16" t="s">
        <v>239</v>
      </c>
      <c r="B6903" s="16">
        <v>103</v>
      </c>
      <c r="C6903" s="17">
        <v>34912</v>
      </c>
      <c r="L6903" s="17"/>
    </row>
    <row r="6904" spans="1:12" x14ac:dyDescent="0.25">
      <c r="A6904" s="16" t="s">
        <v>239</v>
      </c>
      <c r="B6904" s="16">
        <v>125</v>
      </c>
      <c r="C6904" s="17">
        <v>34891</v>
      </c>
      <c r="L6904" s="17"/>
    </row>
    <row r="6905" spans="1:12" x14ac:dyDescent="0.25">
      <c r="A6905" s="16" t="s">
        <v>239</v>
      </c>
      <c r="B6905" s="16">
        <v>85</v>
      </c>
      <c r="C6905" s="17">
        <v>34884</v>
      </c>
      <c r="L6905" s="17"/>
    </row>
    <row r="6906" spans="1:12" x14ac:dyDescent="0.25">
      <c r="A6906" s="16" t="s">
        <v>239</v>
      </c>
      <c r="B6906" s="16">
        <v>59</v>
      </c>
      <c r="C6906" s="17">
        <v>34790</v>
      </c>
      <c r="L6906" s="17"/>
    </row>
    <row r="6907" spans="1:12" x14ac:dyDescent="0.25">
      <c r="A6907" s="16" t="s">
        <v>239</v>
      </c>
      <c r="B6907" s="16">
        <v>190</v>
      </c>
      <c r="C6907" s="17">
        <v>34702</v>
      </c>
      <c r="L6907" s="17"/>
    </row>
    <row r="6908" spans="1:12" x14ac:dyDescent="0.25">
      <c r="A6908" s="16" t="s">
        <v>239</v>
      </c>
      <c r="B6908" s="16">
        <v>135</v>
      </c>
      <c r="C6908" s="17">
        <v>34646</v>
      </c>
      <c r="L6908" s="17"/>
    </row>
    <row r="6909" spans="1:12" x14ac:dyDescent="0.25">
      <c r="A6909" s="16" t="s">
        <v>239</v>
      </c>
      <c r="B6909" s="16">
        <v>100</v>
      </c>
      <c r="C6909" s="17">
        <v>34605</v>
      </c>
      <c r="L6909" s="17"/>
    </row>
    <row r="6910" spans="1:12" x14ac:dyDescent="0.25">
      <c r="A6910" s="16" t="s">
        <v>239</v>
      </c>
      <c r="B6910" s="16">
        <v>49</v>
      </c>
      <c r="C6910" s="17">
        <v>34570</v>
      </c>
      <c r="L6910" s="17"/>
    </row>
    <row r="6911" spans="1:12" x14ac:dyDescent="0.25">
      <c r="A6911" s="16" t="s">
        <v>239</v>
      </c>
      <c r="B6911" s="16">
        <v>98</v>
      </c>
      <c r="C6911" s="17">
        <v>34541</v>
      </c>
      <c r="L6911" s="17"/>
    </row>
    <row r="6912" spans="1:12" x14ac:dyDescent="0.25">
      <c r="A6912" s="16" t="s">
        <v>239</v>
      </c>
      <c r="B6912" s="16">
        <v>63</v>
      </c>
      <c r="C6912" s="17">
        <v>34516</v>
      </c>
      <c r="L6912" s="17"/>
    </row>
    <row r="6913" spans="1:12" x14ac:dyDescent="0.25">
      <c r="A6913" s="16" t="s">
        <v>239</v>
      </c>
      <c r="B6913" s="16">
        <v>128</v>
      </c>
      <c r="C6913" s="17">
        <v>34516</v>
      </c>
      <c r="L6913" s="17"/>
    </row>
    <row r="6914" spans="1:12" x14ac:dyDescent="0.25">
      <c r="A6914" s="16" t="s">
        <v>239</v>
      </c>
      <c r="B6914" s="16">
        <v>55</v>
      </c>
      <c r="C6914" s="17">
        <v>34509</v>
      </c>
      <c r="L6914" s="17"/>
    </row>
    <row r="6915" spans="1:12" x14ac:dyDescent="0.25">
      <c r="A6915" s="16" t="s">
        <v>239</v>
      </c>
      <c r="B6915" s="16">
        <v>39</v>
      </c>
      <c r="C6915" s="17">
        <v>34494</v>
      </c>
      <c r="L6915" s="17"/>
    </row>
    <row r="6916" spans="1:12" x14ac:dyDescent="0.25">
      <c r="A6916" s="16" t="s">
        <v>239</v>
      </c>
      <c r="B6916" s="16">
        <v>130</v>
      </c>
      <c r="C6916" s="17">
        <v>34438</v>
      </c>
      <c r="L6916" s="17"/>
    </row>
    <row r="6917" spans="1:12" x14ac:dyDescent="0.25">
      <c r="A6917" s="16" t="s">
        <v>239</v>
      </c>
      <c r="B6917" s="16">
        <v>39</v>
      </c>
      <c r="C6917" s="17">
        <v>34415</v>
      </c>
      <c r="L6917" s="17"/>
    </row>
    <row r="6918" spans="1:12" x14ac:dyDescent="0.25">
      <c r="A6918" s="16" t="s">
        <v>239</v>
      </c>
      <c r="B6918" s="16">
        <v>134</v>
      </c>
      <c r="C6918" s="17">
        <v>34325</v>
      </c>
      <c r="L6918" s="17"/>
    </row>
    <row r="6919" spans="1:12" x14ac:dyDescent="0.25">
      <c r="A6919" s="16" t="s">
        <v>239</v>
      </c>
      <c r="B6919" s="16">
        <v>95</v>
      </c>
      <c r="C6919" s="17">
        <v>34319</v>
      </c>
      <c r="L6919" s="17"/>
    </row>
    <row r="6920" spans="1:12" x14ac:dyDescent="0.25">
      <c r="A6920" s="16" t="s">
        <v>239</v>
      </c>
      <c r="B6920" s="16">
        <v>39</v>
      </c>
      <c r="C6920" s="17">
        <v>34278</v>
      </c>
      <c r="L6920" s="17"/>
    </row>
    <row r="6921" spans="1:12" x14ac:dyDescent="0.25">
      <c r="A6921" s="16" t="s">
        <v>239</v>
      </c>
      <c r="B6921" s="16">
        <v>97</v>
      </c>
      <c r="C6921" s="17">
        <v>34241</v>
      </c>
      <c r="L6921" s="17"/>
    </row>
    <row r="6922" spans="1:12" x14ac:dyDescent="0.25">
      <c r="A6922" s="16" t="s">
        <v>239</v>
      </c>
      <c r="B6922" s="16">
        <v>144</v>
      </c>
      <c r="C6922" s="17">
        <v>34227</v>
      </c>
      <c r="L6922" s="17"/>
    </row>
    <row r="6923" spans="1:12" x14ac:dyDescent="0.25">
      <c r="A6923" s="16" t="s">
        <v>239</v>
      </c>
      <c r="B6923" s="16">
        <v>58</v>
      </c>
      <c r="C6923" s="17">
        <v>34222</v>
      </c>
      <c r="L6923" s="17"/>
    </row>
    <row r="6924" spans="1:12" x14ac:dyDescent="0.25">
      <c r="A6924" s="16" t="s">
        <v>239</v>
      </c>
      <c r="B6924" s="16">
        <v>154</v>
      </c>
      <c r="C6924" s="17">
        <v>34214</v>
      </c>
      <c r="L6924" s="17"/>
    </row>
    <row r="6925" spans="1:12" x14ac:dyDescent="0.25">
      <c r="A6925" s="16" t="s">
        <v>239</v>
      </c>
      <c r="B6925" s="16">
        <v>34</v>
      </c>
      <c r="C6925" s="17">
        <v>34182</v>
      </c>
      <c r="L6925" s="17"/>
    </row>
    <row r="6926" spans="1:12" x14ac:dyDescent="0.25">
      <c r="A6926" s="16" t="s">
        <v>239</v>
      </c>
      <c r="B6926" s="16">
        <v>50</v>
      </c>
      <c r="C6926" s="17">
        <v>34151</v>
      </c>
      <c r="L6926" s="17"/>
    </row>
    <row r="6927" spans="1:12" x14ac:dyDescent="0.25">
      <c r="A6927" s="16" t="s">
        <v>239</v>
      </c>
      <c r="B6927" s="16">
        <v>82</v>
      </c>
      <c r="C6927" s="17">
        <v>34146</v>
      </c>
      <c r="L6927" s="17"/>
    </row>
    <row r="6928" spans="1:12" x14ac:dyDescent="0.25">
      <c r="A6928" s="16" t="s">
        <v>239</v>
      </c>
      <c r="B6928" s="16">
        <v>67</v>
      </c>
      <c r="C6928" s="17">
        <v>33959</v>
      </c>
      <c r="L6928" s="17"/>
    </row>
    <row r="6929" spans="1:12" x14ac:dyDescent="0.25">
      <c r="A6929" s="16" t="s">
        <v>239</v>
      </c>
      <c r="B6929" s="16">
        <v>63</v>
      </c>
      <c r="C6929" s="17">
        <v>33947</v>
      </c>
      <c r="L6929" s="17"/>
    </row>
    <row r="6930" spans="1:12" x14ac:dyDescent="0.25">
      <c r="A6930" s="16" t="s">
        <v>239</v>
      </c>
      <c r="B6930" s="16">
        <v>103</v>
      </c>
      <c r="C6930" s="17">
        <v>33947</v>
      </c>
      <c r="L6930" s="17"/>
    </row>
    <row r="6931" spans="1:12" x14ac:dyDescent="0.25">
      <c r="A6931" s="16" t="s">
        <v>239</v>
      </c>
      <c r="B6931" s="16">
        <v>140</v>
      </c>
      <c r="C6931" s="17">
        <v>33877</v>
      </c>
      <c r="L6931" s="17"/>
    </row>
    <row r="6932" spans="1:12" x14ac:dyDescent="0.25">
      <c r="A6932" s="16" t="s">
        <v>239</v>
      </c>
      <c r="B6932" s="16">
        <v>102</v>
      </c>
      <c r="C6932" s="17">
        <v>33837</v>
      </c>
      <c r="L6932" s="17"/>
    </row>
    <row r="6933" spans="1:12" x14ac:dyDescent="0.25">
      <c r="A6933" s="16" t="s">
        <v>239</v>
      </c>
      <c r="B6933" s="16">
        <v>70</v>
      </c>
      <c r="C6933" s="17">
        <v>33830</v>
      </c>
      <c r="L6933" s="17"/>
    </row>
    <row r="6934" spans="1:12" x14ac:dyDescent="0.25">
      <c r="A6934" s="16" t="s">
        <v>239</v>
      </c>
      <c r="B6934" s="16">
        <v>39</v>
      </c>
      <c r="C6934" s="17">
        <v>33817</v>
      </c>
      <c r="L6934" s="17"/>
    </row>
    <row r="6935" spans="1:12" x14ac:dyDescent="0.25">
      <c r="A6935" s="16" t="s">
        <v>239</v>
      </c>
      <c r="B6935" s="16">
        <v>89</v>
      </c>
      <c r="C6935" s="17">
        <v>33786</v>
      </c>
      <c r="L6935" s="17"/>
    </row>
    <row r="6936" spans="1:12" x14ac:dyDescent="0.25">
      <c r="A6936" s="16" t="s">
        <v>239</v>
      </c>
      <c r="B6936" s="16">
        <v>143</v>
      </c>
      <c r="C6936" s="17">
        <v>33779</v>
      </c>
      <c r="L6936" s="17"/>
    </row>
    <row r="6937" spans="1:12" x14ac:dyDescent="0.25">
      <c r="A6937" s="16" t="s">
        <v>239</v>
      </c>
      <c r="B6937" s="16">
        <v>39</v>
      </c>
      <c r="C6937" s="17">
        <v>33739</v>
      </c>
      <c r="L6937" s="17"/>
    </row>
    <row r="6938" spans="1:12" x14ac:dyDescent="0.25">
      <c r="A6938" s="16" t="s">
        <v>239</v>
      </c>
      <c r="B6938" s="16">
        <v>179</v>
      </c>
      <c r="C6938" s="17">
        <v>33732</v>
      </c>
      <c r="L6938" s="17"/>
    </row>
    <row r="6939" spans="1:12" x14ac:dyDescent="0.25">
      <c r="A6939" s="16" t="s">
        <v>239</v>
      </c>
      <c r="B6939" s="16">
        <v>288</v>
      </c>
      <c r="C6939" s="17">
        <v>33725</v>
      </c>
      <c r="L6939" s="17"/>
    </row>
    <row r="6940" spans="1:12" x14ac:dyDescent="0.25">
      <c r="A6940" s="16" t="s">
        <v>239</v>
      </c>
      <c r="B6940" s="16">
        <v>113</v>
      </c>
      <c r="C6940" s="17">
        <v>33725</v>
      </c>
      <c r="L6940" s="17"/>
    </row>
    <row r="6941" spans="1:12" x14ac:dyDescent="0.25">
      <c r="A6941" s="16" t="s">
        <v>239</v>
      </c>
      <c r="B6941" s="16">
        <v>38</v>
      </c>
      <c r="C6941" s="17">
        <v>33722</v>
      </c>
      <c r="L6941" s="17"/>
    </row>
    <row r="6942" spans="1:12" x14ac:dyDescent="0.25">
      <c r="A6942" s="16" t="s">
        <v>239</v>
      </c>
      <c r="B6942" s="16">
        <v>151</v>
      </c>
      <c r="C6942" s="17">
        <v>33690</v>
      </c>
      <c r="L6942" s="17"/>
    </row>
    <row r="6943" spans="1:12" x14ac:dyDescent="0.25">
      <c r="A6943" s="16" t="s">
        <v>239</v>
      </c>
      <c r="B6943" s="16">
        <v>265</v>
      </c>
      <c r="C6943" s="17">
        <v>33676</v>
      </c>
      <c r="L6943" s="17"/>
    </row>
    <row r="6944" spans="1:12" x14ac:dyDescent="0.25">
      <c r="A6944" s="16" t="s">
        <v>239</v>
      </c>
      <c r="B6944" s="16">
        <v>61</v>
      </c>
      <c r="C6944" s="17">
        <v>33667</v>
      </c>
      <c r="L6944" s="17"/>
    </row>
    <row r="6945" spans="1:12" x14ac:dyDescent="0.25">
      <c r="A6945" s="16" t="s">
        <v>239</v>
      </c>
      <c r="B6945" s="16">
        <v>26</v>
      </c>
      <c r="C6945" s="17">
        <v>33654</v>
      </c>
      <c r="L6945" s="17"/>
    </row>
    <row r="6946" spans="1:12" x14ac:dyDescent="0.25">
      <c r="A6946" s="16" t="s">
        <v>239</v>
      </c>
      <c r="B6946" s="16">
        <v>60</v>
      </c>
      <c r="C6946" s="17">
        <v>33644</v>
      </c>
      <c r="L6946" s="17"/>
    </row>
    <row r="6947" spans="1:12" x14ac:dyDescent="0.25">
      <c r="A6947" s="16" t="s">
        <v>239</v>
      </c>
      <c r="B6947" s="16">
        <v>50</v>
      </c>
      <c r="C6947" s="17">
        <v>33598</v>
      </c>
      <c r="L6947" s="17"/>
    </row>
    <row r="6948" spans="1:12" x14ac:dyDescent="0.25">
      <c r="A6948" s="16" t="s">
        <v>239</v>
      </c>
      <c r="B6948" s="16">
        <v>39</v>
      </c>
      <c r="C6948" s="17">
        <v>33567</v>
      </c>
      <c r="L6948" s="17"/>
    </row>
    <row r="6949" spans="1:12" x14ac:dyDescent="0.25">
      <c r="A6949" s="16" t="s">
        <v>239</v>
      </c>
      <c r="B6949" s="16">
        <v>134</v>
      </c>
      <c r="C6949" s="17">
        <v>33511</v>
      </c>
      <c r="L6949" s="17"/>
    </row>
    <row r="6950" spans="1:12" x14ac:dyDescent="0.25">
      <c r="A6950" s="16" t="s">
        <v>239</v>
      </c>
      <c r="B6950" s="16">
        <v>99</v>
      </c>
      <c r="C6950" s="17">
        <v>33463</v>
      </c>
      <c r="L6950" s="17"/>
    </row>
    <row r="6951" spans="1:12" x14ac:dyDescent="0.25">
      <c r="A6951" s="16" t="s">
        <v>239</v>
      </c>
      <c r="B6951" s="16">
        <v>212</v>
      </c>
      <c r="C6951" s="17">
        <v>33421</v>
      </c>
      <c r="L6951" s="17"/>
    </row>
    <row r="6952" spans="1:12" x14ac:dyDescent="0.25">
      <c r="A6952" s="16" t="s">
        <v>239</v>
      </c>
      <c r="B6952" s="16">
        <v>39</v>
      </c>
      <c r="C6952" s="17">
        <v>33394</v>
      </c>
      <c r="L6952" s="17"/>
    </row>
    <row r="6953" spans="1:12" x14ac:dyDescent="0.25">
      <c r="A6953" s="16" t="s">
        <v>239</v>
      </c>
      <c r="B6953" s="16">
        <v>120</v>
      </c>
      <c r="C6953" s="17">
        <v>33360</v>
      </c>
      <c r="L6953" s="17"/>
    </row>
    <row r="6954" spans="1:12" x14ac:dyDescent="0.25">
      <c r="A6954" s="16" t="s">
        <v>239</v>
      </c>
      <c r="B6954" s="16">
        <v>144</v>
      </c>
      <c r="C6954" s="17">
        <v>33340</v>
      </c>
      <c r="L6954" s="17"/>
    </row>
    <row r="6955" spans="1:12" x14ac:dyDescent="0.25">
      <c r="A6955" s="16" t="s">
        <v>239</v>
      </c>
      <c r="B6955" s="16">
        <v>196</v>
      </c>
      <c r="C6955" s="17">
        <v>33340</v>
      </c>
      <c r="L6955" s="17"/>
    </row>
    <row r="6956" spans="1:12" x14ac:dyDescent="0.25">
      <c r="A6956" s="16" t="s">
        <v>239</v>
      </c>
      <c r="B6956" s="16">
        <v>79</v>
      </c>
      <c r="C6956" s="17">
        <v>33218</v>
      </c>
      <c r="L6956" s="17"/>
    </row>
    <row r="6957" spans="1:12" x14ac:dyDescent="0.25">
      <c r="A6957" s="16" t="s">
        <v>239</v>
      </c>
      <c r="B6957" s="16">
        <v>136</v>
      </c>
      <c r="C6957" s="17">
        <v>33203</v>
      </c>
      <c r="L6957" s="17"/>
    </row>
    <row r="6958" spans="1:12" x14ac:dyDescent="0.25">
      <c r="A6958" s="16" t="s">
        <v>239</v>
      </c>
      <c r="B6958" s="16">
        <v>124</v>
      </c>
      <c r="C6958" s="17">
        <v>32996</v>
      </c>
      <c r="L6958" s="17"/>
    </row>
    <row r="6959" spans="1:12" x14ac:dyDescent="0.25">
      <c r="A6959" s="16" t="s">
        <v>239</v>
      </c>
      <c r="B6959" s="16">
        <v>98</v>
      </c>
      <c r="C6959" s="17">
        <v>32924</v>
      </c>
      <c r="L6959" s="17"/>
    </row>
    <row r="6960" spans="1:12" x14ac:dyDescent="0.25">
      <c r="A6960" s="16" t="s">
        <v>239</v>
      </c>
      <c r="B6960" s="16">
        <v>106</v>
      </c>
      <c r="C6960" s="17">
        <v>32807</v>
      </c>
      <c r="L6960" s="17"/>
    </row>
    <row r="6961" spans="1:12" x14ac:dyDescent="0.25">
      <c r="A6961" s="16" t="s">
        <v>239</v>
      </c>
      <c r="B6961" s="16">
        <v>169</v>
      </c>
      <c r="C6961" s="17">
        <v>32787</v>
      </c>
      <c r="L6961" s="17"/>
    </row>
    <row r="6962" spans="1:12" x14ac:dyDescent="0.25">
      <c r="A6962" s="16" t="s">
        <v>239</v>
      </c>
      <c r="B6962" s="16">
        <v>172</v>
      </c>
      <c r="C6962" s="17">
        <v>32782</v>
      </c>
      <c r="L6962" s="17"/>
    </row>
    <row r="6963" spans="1:12" x14ac:dyDescent="0.25">
      <c r="A6963" s="16" t="s">
        <v>239</v>
      </c>
      <c r="B6963" s="16">
        <v>85</v>
      </c>
      <c r="C6963" s="17">
        <v>32651</v>
      </c>
      <c r="L6963" s="17"/>
    </row>
    <row r="6964" spans="1:12" x14ac:dyDescent="0.25">
      <c r="A6964" s="16" t="s">
        <v>239</v>
      </c>
      <c r="B6964" s="16">
        <v>140</v>
      </c>
      <c r="C6964" s="17">
        <v>32645</v>
      </c>
      <c r="L6964" s="17"/>
    </row>
    <row r="6965" spans="1:12" x14ac:dyDescent="0.25">
      <c r="A6965" s="16" t="s">
        <v>239</v>
      </c>
      <c r="B6965" s="16">
        <v>104</v>
      </c>
      <c r="C6965" s="17">
        <v>32629</v>
      </c>
      <c r="L6965" s="17"/>
    </row>
    <row r="6966" spans="1:12" x14ac:dyDescent="0.25">
      <c r="A6966" s="16" t="s">
        <v>239</v>
      </c>
      <c r="B6966" s="16">
        <v>84</v>
      </c>
      <c r="C6966" s="17">
        <v>32612</v>
      </c>
      <c r="L6966" s="17"/>
    </row>
    <row r="6967" spans="1:12" x14ac:dyDescent="0.25">
      <c r="A6967" s="16" t="s">
        <v>239</v>
      </c>
      <c r="B6967" s="16">
        <v>180</v>
      </c>
      <c r="C6967" s="17">
        <v>32584</v>
      </c>
      <c r="L6967" s="17"/>
    </row>
    <row r="6968" spans="1:12" x14ac:dyDescent="0.25">
      <c r="A6968" s="16" t="s">
        <v>239</v>
      </c>
      <c r="B6968" s="16">
        <v>126</v>
      </c>
      <c r="C6968" s="17">
        <v>32573</v>
      </c>
      <c r="L6968" s="17"/>
    </row>
    <row r="6969" spans="1:12" x14ac:dyDescent="0.25">
      <c r="A6969" s="16" t="s">
        <v>239</v>
      </c>
      <c r="B6969" s="16">
        <v>120</v>
      </c>
      <c r="C6969" s="17">
        <v>32560</v>
      </c>
      <c r="L6969" s="17"/>
    </row>
    <row r="6970" spans="1:12" x14ac:dyDescent="0.25">
      <c r="A6970" s="16" t="s">
        <v>239</v>
      </c>
      <c r="B6970" s="16">
        <v>93</v>
      </c>
      <c r="C6970" s="17">
        <v>32553</v>
      </c>
      <c r="L6970" s="17"/>
    </row>
    <row r="6971" spans="1:12" x14ac:dyDescent="0.25">
      <c r="A6971" s="16" t="s">
        <v>239</v>
      </c>
      <c r="B6971" s="16">
        <v>92</v>
      </c>
      <c r="C6971" s="17">
        <v>32533</v>
      </c>
      <c r="L6971" s="17"/>
    </row>
    <row r="6972" spans="1:12" x14ac:dyDescent="0.25">
      <c r="A6972" s="16" t="s">
        <v>239</v>
      </c>
      <c r="B6972" s="16">
        <v>142</v>
      </c>
      <c r="C6972" s="17">
        <v>32514</v>
      </c>
      <c r="L6972" s="17"/>
    </row>
    <row r="6973" spans="1:12" x14ac:dyDescent="0.25">
      <c r="A6973" s="16" t="s">
        <v>239</v>
      </c>
      <c r="B6973" s="16">
        <v>151</v>
      </c>
      <c r="C6973" s="17">
        <v>32514</v>
      </c>
      <c r="L6973" s="17"/>
    </row>
    <row r="6974" spans="1:12" x14ac:dyDescent="0.25">
      <c r="A6974" s="16" t="s">
        <v>239</v>
      </c>
      <c r="B6974" s="16">
        <v>186</v>
      </c>
      <c r="C6974" s="17">
        <v>32509</v>
      </c>
      <c r="L6974" s="17"/>
    </row>
    <row r="6975" spans="1:12" x14ac:dyDescent="0.25">
      <c r="A6975" s="16" t="s">
        <v>239</v>
      </c>
      <c r="B6975" s="16">
        <v>180</v>
      </c>
      <c r="C6975" s="17">
        <v>32454</v>
      </c>
      <c r="L6975" s="17"/>
    </row>
    <row r="6976" spans="1:12" x14ac:dyDescent="0.25">
      <c r="A6976" s="16" t="s">
        <v>239</v>
      </c>
      <c r="B6976" s="16">
        <v>39</v>
      </c>
      <c r="C6976" s="17">
        <v>32371</v>
      </c>
      <c r="L6976" s="17"/>
    </row>
    <row r="6977" spans="1:12" x14ac:dyDescent="0.25">
      <c r="A6977" s="16" t="s">
        <v>239</v>
      </c>
      <c r="B6977" s="16">
        <v>99</v>
      </c>
      <c r="C6977" s="17">
        <v>32365</v>
      </c>
      <c r="L6977" s="17"/>
    </row>
    <row r="6978" spans="1:12" x14ac:dyDescent="0.25">
      <c r="A6978" s="16" t="s">
        <v>239</v>
      </c>
      <c r="B6978" s="16">
        <v>66</v>
      </c>
      <c r="C6978" s="17">
        <v>32342</v>
      </c>
      <c r="L6978" s="17"/>
    </row>
    <row r="6979" spans="1:12" x14ac:dyDescent="0.25">
      <c r="A6979" s="16" t="s">
        <v>239</v>
      </c>
      <c r="B6979" s="16">
        <v>112</v>
      </c>
      <c r="C6979" s="17">
        <v>32318</v>
      </c>
      <c r="L6979" s="17"/>
    </row>
    <row r="6980" spans="1:12" x14ac:dyDescent="0.25">
      <c r="A6980" s="16" t="s">
        <v>239</v>
      </c>
      <c r="B6980" s="16">
        <v>119</v>
      </c>
      <c r="C6980" s="17">
        <v>32300</v>
      </c>
      <c r="L6980" s="17"/>
    </row>
    <row r="6981" spans="1:12" x14ac:dyDescent="0.25">
      <c r="A6981" s="16" t="s">
        <v>239</v>
      </c>
      <c r="B6981" s="16">
        <v>110</v>
      </c>
      <c r="C6981" s="17">
        <v>32276</v>
      </c>
      <c r="L6981" s="17"/>
    </row>
    <row r="6982" spans="1:12" x14ac:dyDescent="0.25">
      <c r="A6982" s="16" t="s">
        <v>239</v>
      </c>
      <c r="B6982" s="16">
        <v>103</v>
      </c>
      <c r="C6982" s="17">
        <v>32243</v>
      </c>
      <c r="L6982" s="17"/>
    </row>
    <row r="6983" spans="1:12" x14ac:dyDescent="0.25">
      <c r="A6983" s="16" t="s">
        <v>239</v>
      </c>
      <c r="B6983" s="16">
        <v>71</v>
      </c>
      <c r="C6983" s="17">
        <v>32083</v>
      </c>
      <c r="L6983" s="17"/>
    </row>
    <row r="6984" spans="1:12" x14ac:dyDescent="0.25">
      <c r="A6984" s="16" t="s">
        <v>239</v>
      </c>
      <c r="B6984" s="16">
        <v>114</v>
      </c>
      <c r="C6984" s="17">
        <v>32048</v>
      </c>
      <c r="L6984" s="17"/>
    </row>
    <row r="6985" spans="1:12" x14ac:dyDescent="0.25">
      <c r="A6985" s="16" t="s">
        <v>239</v>
      </c>
      <c r="B6985" s="16">
        <v>120</v>
      </c>
      <c r="C6985" s="17">
        <v>31811</v>
      </c>
      <c r="L6985" s="17"/>
    </row>
    <row r="6986" spans="1:12" x14ac:dyDescent="0.25">
      <c r="A6986" s="16" t="s">
        <v>239</v>
      </c>
      <c r="B6986" s="16">
        <v>35</v>
      </c>
      <c r="C6986" s="17">
        <v>31805</v>
      </c>
      <c r="L6986" s="17"/>
    </row>
    <row r="6987" spans="1:12" x14ac:dyDescent="0.25">
      <c r="A6987" s="16" t="s">
        <v>239</v>
      </c>
      <c r="B6987" s="16">
        <v>100</v>
      </c>
      <c r="C6987" s="17">
        <v>31792</v>
      </c>
      <c r="L6987" s="17"/>
    </row>
    <row r="6988" spans="1:12" x14ac:dyDescent="0.25">
      <c r="A6988" s="16" t="s">
        <v>239</v>
      </c>
      <c r="B6988" s="16">
        <v>125</v>
      </c>
      <c r="C6988" s="17">
        <v>31778</v>
      </c>
      <c r="L6988" s="17"/>
    </row>
    <row r="6989" spans="1:12" x14ac:dyDescent="0.25">
      <c r="A6989" s="16" t="s">
        <v>239</v>
      </c>
      <c r="B6989" s="16">
        <v>127</v>
      </c>
      <c r="C6989" s="17">
        <v>31611</v>
      </c>
      <c r="L6989" s="17"/>
    </row>
    <row r="6990" spans="1:12" x14ac:dyDescent="0.25">
      <c r="A6990" s="16" t="s">
        <v>239</v>
      </c>
      <c r="B6990" s="16">
        <v>194</v>
      </c>
      <c r="C6990" s="17">
        <v>31594</v>
      </c>
      <c r="L6990" s="17"/>
    </row>
    <row r="6991" spans="1:12" x14ac:dyDescent="0.25">
      <c r="A6991" s="16" t="s">
        <v>239</v>
      </c>
      <c r="B6991" s="16">
        <v>120</v>
      </c>
      <c r="C6991" s="17">
        <v>31576</v>
      </c>
      <c r="L6991" s="17"/>
    </row>
    <row r="6992" spans="1:12" x14ac:dyDescent="0.25">
      <c r="A6992" s="16" t="s">
        <v>239</v>
      </c>
      <c r="B6992" s="16">
        <v>77</v>
      </c>
      <c r="C6992" s="17">
        <v>31573</v>
      </c>
      <c r="L6992" s="17"/>
    </row>
    <row r="6993" spans="1:12" x14ac:dyDescent="0.25">
      <c r="A6993" s="16" t="s">
        <v>239</v>
      </c>
      <c r="B6993" s="16">
        <v>60</v>
      </c>
      <c r="C6993" s="17">
        <v>31564</v>
      </c>
      <c r="L6993" s="17"/>
    </row>
    <row r="6994" spans="1:12" x14ac:dyDescent="0.25">
      <c r="A6994" s="16" t="s">
        <v>239</v>
      </c>
      <c r="B6994" s="16">
        <v>205</v>
      </c>
      <c r="C6994" s="17">
        <v>31503</v>
      </c>
      <c r="L6994" s="17"/>
    </row>
    <row r="6995" spans="1:12" x14ac:dyDescent="0.25">
      <c r="A6995" s="16" t="s">
        <v>239</v>
      </c>
      <c r="B6995" s="16">
        <v>51</v>
      </c>
      <c r="C6995" s="17">
        <v>31489</v>
      </c>
      <c r="L6995" s="17"/>
    </row>
    <row r="6996" spans="1:12" x14ac:dyDescent="0.25">
      <c r="A6996" s="16" t="s">
        <v>239</v>
      </c>
      <c r="B6996" s="16">
        <v>154</v>
      </c>
      <c r="C6996" s="17">
        <v>31477</v>
      </c>
      <c r="L6996" s="17"/>
    </row>
    <row r="6997" spans="1:12" x14ac:dyDescent="0.25">
      <c r="A6997" s="16" t="s">
        <v>239</v>
      </c>
      <c r="B6997" s="16">
        <v>55</v>
      </c>
      <c r="C6997" s="17">
        <v>31365</v>
      </c>
      <c r="L6997" s="17"/>
    </row>
    <row r="6998" spans="1:12" x14ac:dyDescent="0.25">
      <c r="A6998" s="16" t="s">
        <v>239</v>
      </c>
      <c r="B6998" s="16">
        <v>84</v>
      </c>
      <c r="C6998" s="17">
        <v>31323</v>
      </c>
      <c r="L6998" s="17"/>
    </row>
    <row r="6999" spans="1:12" x14ac:dyDescent="0.25">
      <c r="A6999" s="16" t="s">
        <v>239</v>
      </c>
      <c r="B6999" s="16">
        <v>200</v>
      </c>
      <c r="C6999" s="17">
        <v>31321</v>
      </c>
      <c r="L6999" s="17"/>
    </row>
    <row r="7000" spans="1:12" x14ac:dyDescent="0.25">
      <c r="A7000" s="16" t="s">
        <v>239</v>
      </c>
      <c r="B7000" s="16">
        <v>92</v>
      </c>
      <c r="C7000" s="17">
        <v>31321</v>
      </c>
      <c r="L7000" s="17"/>
    </row>
    <row r="7001" spans="1:12" x14ac:dyDescent="0.25">
      <c r="A7001" s="16" t="s">
        <v>239</v>
      </c>
      <c r="B7001" s="16">
        <v>163</v>
      </c>
      <c r="C7001" s="17">
        <v>31321</v>
      </c>
      <c r="L7001" s="17"/>
    </row>
    <row r="7002" spans="1:12" x14ac:dyDescent="0.25">
      <c r="A7002" s="16" t="s">
        <v>239</v>
      </c>
      <c r="B7002" s="16">
        <v>101</v>
      </c>
      <c r="C7002" s="17">
        <v>31291</v>
      </c>
      <c r="L7002" s="17"/>
    </row>
    <row r="7003" spans="1:12" x14ac:dyDescent="0.25">
      <c r="A7003" s="16" t="s">
        <v>239</v>
      </c>
      <c r="B7003" s="16">
        <v>108</v>
      </c>
      <c r="C7003" s="17">
        <v>31237</v>
      </c>
      <c r="L7003" s="17"/>
    </row>
    <row r="7004" spans="1:12" x14ac:dyDescent="0.25">
      <c r="A7004" s="16" t="s">
        <v>239</v>
      </c>
      <c r="B7004" s="16">
        <v>95</v>
      </c>
      <c r="C7004" s="17">
        <v>31166</v>
      </c>
      <c r="L7004" s="17"/>
    </row>
    <row r="7005" spans="1:12" x14ac:dyDescent="0.25">
      <c r="A7005" s="16" t="s">
        <v>239</v>
      </c>
      <c r="B7005" s="16">
        <v>100</v>
      </c>
      <c r="C7005" s="17">
        <v>30909</v>
      </c>
      <c r="L7005" s="17"/>
    </row>
    <row r="7006" spans="1:12" x14ac:dyDescent="0.25">
      <c r="A7006" s="16" t="s">
        <v>239</v>
      </c>
      <c r="B7006" s="16">
        <v>126</v>
      </c>
      <c r="C7006" s="17">
        <v>30908</v>
      </c>
      <c r="L7006" s="17"/>
    </row>
    <row r="7007" spans="1:12" x14ac:dyDescent="0.25">
      <c r="A7007" s="16" t="s">
        <v>239</v>
      </c>
      <c r="B7007" s="16">
        <v>72</v>
      </c>
      <c r="C7007" s="17">
        <v>30889</v>
      </c>
      <c r="L7007" s="17"/>
    </row>
    <row r="7008" spans="1:12" x14ac:dyDescent="0.25">
      <c r="A7008" s="16" t="s">
        <v>239</v>
      </c>
      <c r="B7008" s="16">
        <v>77</v>
      </c>
      <c r="C7008" s="17">
        <v>30642</v>
      </c>
      <c r="L7008" s="17"/>
    </row>
    <row r="7009" spans="1:12" x14ac:dyDescent="0.25">
      <c r="A7009" s="16" t="s">
        <v>239</v>
      </c>
      <c r="B7009" s="16">
        <v>110</v>
      </c>
      <c r="C7009" s="17">
        <v>30400</v>
      </c>
      <c r="L7009" s="17"/>
    </row>
    <row r="7010" spans="1:12" x14ac:dyDescent="0.25">
      <c r="A7010" s="16" t="s">
        <v>239</v>
      </c>
      <c r="B7010" s="16">
        <v>39</v>
      </c>
      <c r="C7010" s="17">
        <v>30392</v>
      </c>
      <c r="L7010" s="17"/>
    </row>
    <row r="7011" spans="1:12" x14ac:dyDescent="0.25">
      <c r="A7011" s="16" t="s">
        <v>239</v>
      </c>
      <c r="B7011" s="16">
        <v>124</v>
      </c>
      <c r="C7011" s="17">
        <v>30348</v>
      </c>
      <c r="L7011" s="17"/>
    </row>
    <row r="7012" spans="1:12" x14ac:dyDescent="0.25">
      <c r="A7012" s="16" t="s">
        <v>239</v>
      </c>
      <c r="B7012" s="16">
        <v>293</v>
      </c>
      <c r="C7012" s="17">
        <v>30343</v>
      </c>
      <c r="L7012" s="17"/>
    </row>
    <row r="7013" spans="1:12" x14ac:dyDescent="0.25">
      <c r="A7013" s="16" t="s">
        <v>239</v>
      </c>
      <c r="B7013" s="16">
        <v>39</v>
      </c>
      <c r="C7013" s="17">
        <v>30124</v>
      </c>
      <c r="L7013" s="17"/>
    </row>
    <row r="7014" spans="1:12" x14ac:dyDescent="0.25">
      <c r="A7014" s="16" t="s">
        <v>239</v>
      </c>
      <c r="B7014" s="16">
        <v>37</v>
      </c>
      <c r="C7014" s="17">
        <v>30011</v>
      </c>
      <c r="L7014" s="17"/>
    </row>
    <row r="7015" spans="1:12" x14ac:dyDescent="0.25">
      <c r="A7015" s="16" t="s">
        <v>239</v>
      </c>
      <c r="B7015" s="16">
        <v>127</v>
      </c>
      <c r="C7015" s="17">
        <v>29994</v>
      </c>
      <c r="L7015" s="17"/>
    </row>
    <row r="7016" spans="1:12" x14ac:dyDescent="0.25">
      <c r="A7016" s="16" t="s">
        <v>239</v>
      </c>
      <c r="B7016" s="16">
        <v>72</v>
      </c>
      <c r="C7016" s="17">
        <v>29973</v>
      </c>
      <c r="L7016" s="17"/>
    </row>
    <row r="7017" spans="1:12" x14ac:dyDescent="0.25">
      <c r="A7017" s="16" t="s">
        <v>239</v>
      </c>
      <c r="B7017" s="16">
        <v>39</v>
      </c>
      <c r="C7017" s="17">
        <v>29913</v>
      </c>
      <c r="L7017" s="17"/>
    </row>
    <row r="7018" spans="1:12" x14ac:dyDescent="0.25">
      <c r="A7018" s="16" t="s">
        <v>239</v>
      </c>
      <c r="B7018" s="16">
        <v>96</v>
      </c>
      <c r="C7018" s="17">
        <v>29823</v>
      </c>
      <c r="L7018" s="17"/>
    </row>
    <row r="7019" spans="1:12" x14ac:dyDescent="0.25">
      <c r="A7019" s="16" t="s">
        <v>239</v>
      </c>
      <c r="B7019" s="16">
        <v>51</v>
      </c>
      <c r="C7019" s="17">
        <v>29768</v>
      </c>
      <c r="L7019" s="17"/>
    </row>
    <row r="7020" spans="1:12" x14ac:dyDescent="0.25">
      <c r="A7020" s="16" t="s">
        <v>239</v>
      </c>
      <c r="B7020" s="16">
        <v>70</v>
      </c>
      <c r="C7020" s="17">
        <v>29768</v>
      </c>
      <c r="L7020" s="17"/>
    </row>
    <row r="7021" spans="1:12" x14ac:dyDescent="0.25">
      <c r="A7021" s="16" t="s">
        <v>239</v>
      </c>
      <c r="B7021" s="16">
        <v>90</v>
      </c>
      <c r="C7021" s="17">
        <v>29526</v>
      </c>
      <c r="L7021" s="17"/>
    </row>
    <row r="7022" spans="1:12" x14ac:dyDescent="0.25">
      <c r="A7022" s="16" t="s">
        <v>239</v>
      </c>
      <c r="B7022" s="16">
        <v>59</v>
      </c>
      <c r="C7022" s="17">
        <v>29465</v>
      </c>
      <c r="L7022" s="17"/>
    </row>
    <row r="7023" spans="1:12" x14ac:dyDescent="0.25">
      <c r="A7023" s="16" t="s">
        <v>239</v>
      </c>
      <c r="B7023" s="16">
        <v>142</v>
      </c>
      <c r="C7023" s="17">
        <v>29434</v>
      </c>
      <c r="L7023" s="17"/>
    </row>
    <row r="7024" spans="1:12" x14ac:dyDescent="0.25">
      <c r="A7024" s="16" t="s">
        <v>239</v>
      </c>
      <c r="B7024" s="16">
        <v>104</v>
      </c>
      <c r="C7024" s="17">
        <v>29401</v>
      </c>
      <c r="L7024" s="17"/>
    </row>
    <row r="7025" spans="1:12" x14ac:dyDescent="0.25">
      <c r="A7025" s="16" t="s">
        <v>239</v>
      </c>
      <c r="B7025" s="16">
        <v>93</v>
      </c>
      <c r="C7025" s="17">
        <v>29252</v>
      </c>
      <c r="L7025" s="17"/>
    </row>
    <row r="7026" spans="1:12" x14ac:dyDescent="0.25">
      <c r="A7026" s="16" t="s">
        <v>239</v>
      </c>
      <c r="B7026" s="16">
        <v>127</v>
      </c>
      <c r="C7026" s="17">
        <v>29252</v>
      </c>
      <c r="L7026" s="17"/>
    </row>
    <row r="7027" spans="1:12" x14ac:dyDescent="0.25">
      <c r="A7027" s="16" t="s">
        <v>239</v>
      </c>
      <c r="B7027" s="16">
        <v>126</v>
      </c>
      <c r="C7027" s="17">
        <v>29221</v>
      </c>
      <c r="L7027" s="17"/>
    </row>
    <row r="7028" spans="1:12" x14ac:dyDescent="0.25">
      <c r="A7028" s="16" t="s">
        <v>239</v>
      </c>
      <c r="B7028" s="16">
        <v>145</v>
      </c>
      <c r="C7028" s="17">
        <v>29221</v>
      </c>
      <c r="L7028" s="17"/>
    </row>
    <row r="7029" spans="1:12" x14ac:dyDescent="0.25">
      <c r="A7029" s="16" t="s">
        <v>239</v>
      </c>
      <c r="B7029" s="16">
        <v>98</v>
      </c>
      <c r="C7029" s="17">
        <v>29190</v>
      </c>
      <c r="L7029" s="17"/>
    </row>
    <row r="7030" spans="1:12" x14ac:dyDescent="0.25">
      <c r="A7030" s="16" t="s">
        <v>239</v>
      </c>
      <c r="B7030" s="16">
        <v>39</v>
      </c>
      <c r="C7030" s="17">
        <v>29129</v>
      </c>
      <c r="L7030" s="17"/>
    </row>
    <row r="7031" spans="1:12" x14ac:dyDescent="0.25">
      <c r="A7031" s="16" t="s">
        <v>239</v>
      </c>
      <c r="B7031" s="16">
        <v>96</v>
      </c>
      <c r="C7031" s="17">
        <v>29091</v>
      </c>
      <c r="L7031" s="17"/>
    </row>
    <row r="7032" spans="1:12" x14ac:dyDescent="0.25">
      <c r="A7032" s="16" t="s">
        <v>239</v>
      </c>
      <c r="B7032" s="16">
        <v>39</v>
      </c>
      <c r="C7032" s="17">
        <v>28963</v>
      </c>
      <c r="L7032" s="17"/>
    </row>
    <row r="7033" spans="1:12" x14ac:dyDescent="0.25">
      <c r="A7033" s="16" t="s">
        <v>239</v>
      </c>
      <c r="B7033" s="16">
        <v>126</v>
      </c>
      <c r="C7033" s="17">
        <v>28946</v>
      </c>
      <c r="L7033" s="17"/>
    </row>
    <row r="7034" spans="1:12" x14ac:dyDescent="0.25">
      <c r="A7034" s="16" t="s">
        <v>239</v>
      </c>
      <c r="B7034" s="16">
        <v>120</v>
      </c>
      <c r="C7034" s="17">
        <v>28926</v>
      </c>
      <c r="L7034" s="17"/>
    </row>
    <row r="7035" spans="1:12" x14ac:dyDescent="0.25">
      <c r="A7035" s="16" t="s">
        <v>239</v>
      </c>
      <c r="B7035" s="16">
        <v>106</v>
      </c>
      <c r="C7035" s="17">
        <v>28887</v>
      </c>
      <c r="L7035" s="17"/>
    </row>
    <row r="7036" spans="1:12" x14ac:dyDescent="0.25">
      <c r="A7036" s="16" t="s">
        <v>239</v>
      </c>
      <c r="B7036" s="16">
        <v>152</v>
      </c>
      <c r="C7036" s="17">
        <v>28880</v>
      </c>
      <c r="L7036" s="17"/>
    </row>
    <row r="7037" spans="1:12" x14ac:dyDescent="0.25">
      <c r="A7037" s="16" t="s">
        <v>239</v>
      </c>
      <c r="B7037" s="16">
        <v>100</v>
      </c>
      <c r="C7037" s="17">
        <v>28877</v>
      </c>
      <c r="L7037" s="17"/>
    </row>
    <row r="7038" spans="1:12" x14ac:dyDescent="0.25">
      <c r="A7038" s="16" t="s">
        <v>239</v>
      </c>
      <c r="B7038" s="16">
        <v>64</v>
      </c>
      <c r="C7038" s="17">
        <v>28856</v>
      </c>
      <c r="L7038" s="17"/>
    </row>
    <row r="7039" spans="1:12" x14ac:dyDescent="0.25">
      <c r="A7039" s="16" t="s">
        <v>239</v>
      </c>
      <c r="B7039" s="16">
        <v>100</v>
      </c>
      <c r="C7039" s="17">
        <v>28856</v>
      </c>
      <c r="L7039" s="17"/>
    </row>
    <row r="7040" spans="1:12" x14ac:dyDescent="0.25">
      <c r="A7040" s="16" t="s">
        <v>239</v>
      </c>
      <c r="B7040" s="16">
        <v>110</v>
      </c>
      <c r="C7040" s="17">
        <v>28856</v>
      </c>
      <c r="L7040" s="17"/>
    </row>
    <row r="7041" spans="1:12" x14ac:dyDescent="0.25">
      <c r="A7041" s="16" t="s">
        <v>239</v>
      </c>
      <c r="B7041" s="16">
        <v>102</v>
      </c>
      <c r="C7041" s="17">
        <v>28856</v>
      </c>
      <c r="L7041" s="17"/>
    </row>
    <row r="7042" spans="1:12" x14ac:dyDescent="0.25">
      <c r="A7042" s="16" t="s">
        <v>239</v>
      </c>
      <c r="B7042" s="16">
        <v>51</v>
      </c>
      <c r="C7042" s="17">
        <v>28856</v>
      </c>
      <c r="L7042" s="17"/>
    </row>
    <row r="7043" spans="1:12" x14ac:dyDescent="0.25">
      <c r="A7043" s="16" t="s">
        <v>239</v>
      </c>
      <c r="B7043" s="16">
        <v>169</v>
      </c>
      <c r="C7043" s="17">
        <v>28795</v>
      </c>
      <c r="L7043" s="17"/>
    </row>
    <row r="7044" spans="1:12" x14ac:dyDescent="0.25">
      <c r="A7044" s="16" t="s">
        <v>239</v>
      </c>
      <c r="B7044" s="16">
        <v>172</v>
      </c>
      <c r="C7044" s="17">
        <v>28795</v>
      </c>
      <c r="L7044" s="17"/>
    </row>
    <row r="7045" spans="1:12" x14ac:dyDescent="0.25">
      <c r="A7045" s="16" t="s">
        <v>239</v>
      </c>
      <c r="B7045" s="16">
        <v>133</v>
      </c>
      <c r="C7045" s="17">
        <v>28795</v>
      </c>
      <c r="L7045" s="17"/>
    </row>
    <row r="7046" spans="1:12" x14ac:dyDescent="0.25">
      <c r="A7046" s="16" t="s">
        <v>239</v>
      </c>
      <c r="B7046" s="16">
        <v>91</v>
      </c>
      <c r="C7046" s="17">
        <v>28764</v>
      </c>
      <c r="L7046" s="17"/>
    </row>
    <row r="7047" spans="1:12" x14ac:dyDescent="0.25">
      <c r="A7047" s="16" t="s">
        <v>239</v>
      </c>
      <c r="B7047" s="16">
        <v>139</v>
      </c>
      <c r="C7047" s="17">
        <v>28764</v>
      </c>
      <c r="L7047" s="17"/>
    </row>
    <row r="7048" spans="1:12" x14ac:dyDescent="0.25">
      <c r="A7048" s="16" t="s">
        <v>239</v>
      </c>
      <c r="B7048" s="16">
        <v>120</v>
      </c>
      <c r="C7048" s="17">
        <v>28764</v>
      </c>
      <c r="L7048" s="17"/>
    </row>
    <row r="7049" spans="1:12" x14ac:dyDescent="0.25">
      <c r="A7049" s="16" t="s">
        <v>239</v>
      </c>
      <c r="B7049" s="16">
        <v>102</v>
      </c>
      <c r="C7049" s="17">
        <v>28764</v>
      </c>
      <c r="L7049" s="17"/>
    </row>
    <row r="7050" spans="1:12" x14ac:dyDescent="0.25">
      <c r="A7050" s="16" t="s">
        <v>239</v>
      </c>
      <c r="B7050" s="16">
        <v>97</v>
      </c>
      <c r="C7050" s="17">
        <v>28761</v>
      </c>
      <c r="L7050" s="17"/>
    </row>
    <row r="7051" spans="1:12" x14ac:dyDescent="0.25">
      <c r="A7051" s="16" t="s">
        <v>239</v>
      </c>
      <c r="B7051" s="16">
        <v>99</v>
      </c>
      <c r="C7051" s="17">
        <v>28734</v>
      </c>
      <c r="L7051" s="17"/>
    </row>
    <row r="7052" spans="1:12" x14ac:dyDescent="0.25">
      <c r="A7052" s="16" t="s">
        <v>239</v>
      </c>
      <c r="B7052" s="16">
        <v>58</v>
      </c>
      <c r="C7052" s="17">
        <v>28734</v>
      </c>
      <c r="L7052" s="17"/>
    </row>
    <row r="7053" spans="1:12" x14ac:dyDescent="0.25">
      <c r="A7053" s="16" t="s">
        <v>239</v>
      </c>
      <c r="B7053" s="16">
        <v>84</v>
      </c>
      <c r="C7053" s="17">
        <v>28703</v>
      </c>
      <c r="L7053" s="17"/>
    </row>
    <row r="7054" spans="1:12" x14ac:dyDescent="0.25">
      <c r="A7054" s="16" t="s">
        <v>239</v>
      </c>
      <c r="B7054" s="16">
        <v>150</v>
      </c>
      <c r="C7054" s="17">
        <v>28688</v>
      </c>
      <c r="L7054" s="17"/>
    </row>
    <row r="7055" spans="1:12" x14ac:dyDescent="0.25">
      <c r="A7055" s="16" t="s">
        <v>239</v>
      </c>
      <c r="B7055" s="16">
        <v>93</v>
      </c>
      <c r="C7055" s="17">
        <v>28688</v>
      </c>
      <c r="L7055" s="17"/>
    </row>
    <row r="7056" spans="1:12" x14ac:dyDescent="0.25">
      <c r="A7056" s="16" t="s">
        <v>239</v>
      </c>
      <c r="B7056" s="16">
        <v>128</v>
      </c>
      <c r="C7056" s="17">
        <v>28672</v>
      </c>
      <c r="L7056" s="17"/>
    </row>
    <row r="7057" spans="1:12" x14ac:dyDescent="0.25">
      <c r="A7057" s="16" t="s">
        <v>239</v>
      </c>
      <c r="B7057" s="16">
        <v>153</v>
      </c>
      <c r="C7057" s="17">
        <v>28672</v>
      </c>
      <c r="L7057" s="17"/>
    </row>
    <row r="7058" spans="1:12" x14ac:dyDescent="0.25">
      <c r="A7058" s="16" t="s">
        <v>239</v>
      </c>
      <c r="B7058" s="16">
        <v>122</v>
      </c>
      <c r="C7058" s="17">
        <v>28672</v>
      </c>
      <c r="L7058" s="17"/>
    </row>
    <row r="7059" spans="1:12" x14ac:dyDescent="0.25">
      <c r="A7059" s="16" t="s">
        <v>239</v>
      </c>
      <c r="B7059" s="16">
        <v>100</v>
      </c>
      <c r="C7059" s="17">
        <v>28672</v>
      </c>
      <c r="L7059" s="17"/>
    </row>
    <row r="7060" spans="1:12" x14ac:dyDescent="0.25">
      <c r="A7060" s="16" t="s">
        <v>239</v>
      </c>
      <c r="B7060" s="16">
        <v>111</v>
      </c>
      <c r="C7060" s="17">
        <v>28671</v>
      </c>
      <c r="L7060" s="17"/>
    </row>
    <row r="7061" spans="1:12" x14ac:dyDescent="0.25">
      <c r="A7061" s="16" t="s">
        <v>239</v>
      </c>
      <c r="B7061" s="16">
        <v>178</v>
      </c>
      <c r="C7061" s="17">
        <v>28642</v>
      </c>
      <c r="L7061" s="17"/>
    </row>
    <row r="7062" spans="1:12" x14ac:dyDescent="0.25">
      <c r="A7062" s="16" t="s">
        <v>239</v>
      </c>
      <c r="B7062" s="16">
        <v>108</v>
      </c>
      <c r="C7062" s="17">
        <v>28642</v>
      </c>
      <c r="L7062" s="17"/>
    </row>
    <row r="7063" spans="1:12" x14ac:dyDescent="0.25">
      <c r="A7063" s="16" t="s">
        <v>239</v>
      </c>
      <c r="B7063" s="16">
        <v>127</v>
      </c>
      <c r="C7063" s="17">
        <v>28642</v>
      </c>
      <c r="L7063" s="17"/>
    </row>
    <row r="7064" spans="1:12" x14ac:dyDescent="0.25">
      <c r="A7064" s="16" t="s">
        <v>239</v>
      </c>
      <c r="B7064" s="16">
        <v>138</v>
      </c>
      <c r="C7064" s="17">
        <v>28642</v>
      </c>
      <c r="L7064" s="17"/>
    </row>
    <row r="7065" spans="1:12" x14ac:dyDescent="0.25">
      <c r="A7065" s="16" t="s">
        <v>239</v>
      </c>
      <c r="B7065" s="16">
        <v>66</v>
      </c>
      <c r="C7065" s="17">
        <v>28611</v>
      </c>
      <c r="L7065" s="17"/>
    </row>
    <row r="7066" spans="1:12" x14ac:dyDescent="0.25">
      <c r="A7066" s="16" t="s">
        <v>239</v>
      </c>
      <c r="B7066" s="16">
        <v>132</v>
      </c>
      <c r="C7066" s="17">
        <v>28611</v>
      </c>
      <c r="L7066" s="17"/>
    </row>
    <row r="7067" spans="1:12" x14ac:dyDescent="0.25">
      <c r="A7067" s="16" t="s">
        <v>239</v>
      </c>
      <c r="B7067" s="16">
        <v>140</v>
      </c>
      <c r="C7067" s="17">
        <v>28611</v>
      </c>
      <c r="L7067" s="17"/>
    </row>
    <row r="7068" spans="1:12" x14ac:dyDescent="0.25">
      <c r="A7068" s="16" t="s">
        <v>239</v>
      </c>
      <c r="B7068" s="16">
        <v>78</v>
      </c>
      <c r="C7068" s="17">
        <v>28611</v>
      </c>
      <c r="L7068" s="17"/>
    </row>
    <row r="7069" spans="1:12" x14ac:dyDescent="0.25">
      <c r="A7069" s="16" t="s">
        <v>239</v>
      </c>
      <c r="B7069" s="16">
        <v>101</v>
      </c>
      <c r="C7069" s="17">
        <v>28611</v>
      </c>
      <c r="L7069" s="17"/>
    </row>
    <row r="7070" spans="1:12" x14ac:dyDescent="0.25">
      <c r="A7070" s="16" t="s">
        <v>239</v>
      </c>
      <c r="B7070" s="16">
        <v>125</v>
      </c>
      <c r="C7070" s="17">
        <v>28581</v>
      </c>
      <c r="L7070" s="17"/>
    </row>
    <row r="7071" spans="1:12" x14ac:dyDescent="0.25">
      <c r="A7071" s="16" t="s">
        <v>239</v>
      </c>
      <c r="B7071" s="16">
        <v>39</v>
      </c>
      <c r="C7071" s="17">
        <v>28581</v>
      </c>
      <c r="L7071" s="17"/>
    </row>
    <row r="7072" spans="1:12" x14ac:dyDescent="0.25">
      <c r="A7072" s="16" t="s">
        <v>239</v>
      </c>
      <c r="B7072" s="16">
        <v>106</v>
      </c>
      <c r="C7072" s="17">
        <v>28555</v>
      </c>
      <c r="L7072" s="17"/>
    </row>
    <row r="7073" spans="1:12" x14ac:dyDescent="0.25">
      <c r="A7073" s="16" t="s">
        <v>239</v>
      </c>
      <c r="B7073" s="16">
        <v>167</v>
      </c>
      <c r="C7073" s="17">
        <v>28550</v>
      </c>
      <c r="L7073" s="17"/>
    </row>
    <row r="7074" spans="1:12" x14ac:dyDescent="0.25">
      <c r="A7074" s="16" t="s">
        <v>239</v>
      </c>
      <c r="B7074" s="16">
        <v>83</v>
      </c>
      <c r="C7074" s="17">
        <v>28550</v>
      </c>
      <c r="L7074" s="17"/>
    </row>
    <row r="7075" spans="1:12" x14ac:dyDescent="0.25">
      <c r="A7075" s="16" t="s">
        <v>239</v>
      </c>
      <c r="B7075" s="16">
        <v>113</v>
      </c>
      <c r="C7075" s="17">
        <v>28550</v>
      </c>
      <c r="L7075" s="17"/>
    </row>
    <row r="7076" spans="1:12" x14ac:dyDescent="0.25">
      <c r="A7076" s="16" t="s">
        <v>239</v>
      </c>
      <c r="B7076" s="16">
        <v>240</v>
      </c>
      <c r="C7076" s="17">
        <v>28550</v>
      </c>
      <c r="L7076" s="17"/>
    </row>
    <row r="7077" spans="1:12" x14ac:dyDescent="0.25">
      <c r="A7077" s="16" t="s">
        <v>239</v>
      </c>
      <c r="B7077" s="16">
        <v>122</v>
      </c>
      <c r="C7077" s="17">
        <v>28537</v>
      </c>
      <c r="L7077" s="17"/>
    </row>
    <row r="7078" spans="1:12" x14ac:dyDescent="0.25">
      <c r="A7078" s="16" t="s">
        <v>239</v>
      </c>
      <c r="B7078" s="16">
        <v>106</v>
      </c>
      <c r="C7078" s="17">
        <v>28491</v>
      </c>
      <c r="L7078" s="17"/>
    </row>
    <row r="7079" spans="1:12" x14ac:dyDescent="0.25">
      <c r="A7079" s="16" t="s">
        <v>239</v>
      </c>
      <c r="B7079" s="16">
        <v>87</v>
      </c>
      <c r="C7079" s="17">
        <v>28491</v>
      </c>
      <c r="L7079" s="17"/>
    </row>
    <row r="7080" spans="1:12" x14ac:dyDescent="0.25">
      <c r="A7080" s="16" t="s">
        <v>239</v>
      </c>
      <c r="B7080" s="16">
        <v>59</v>
      </c>
      <c r="C7080" s="17">
        <v>28460</v>
      </c>
      <c r="L7080" s="17"/>
    </row>
    <row r="7081" spans="1:12" x14ac:dyDescent="0.25">
      <c r="A7081" s="16" t="s">
        <v>239</v>
      </c>
      <c r="B7081" s="16">
        <v>80</v>
      </c>
      <c r="C7081" s="17">
        <v>28406</v>
      </c>
      <c r="L7081" s="17"/>
    </row>
    <row r="7082" spans="1:12" x14ac:dyDescent="0.25">
      <c r="A7082" s="16" t="s">
        <v>239</v>
      </c>
      <c r="B7082" s="16">
        <v>159</v>
      </c>
      <c r="C7082" s="17">
        <v>28399</v>
      </c>
      <c r="L7082" s="17"/>
    </row>
    <row r="7083" spans="1:12" x14ac:dyDescent="0.25">
      <c r="A7083" s="16" t="s">
        <v>239</v>
      </c>
      <c r="B7083" s="16">
        <v>84</v>
      </c>
      <c r="C7083" s="17">
        <v>28369</v>
      </c>
      <c r="L7083" s="17"/>
    </row>
    <row r="7084" spans="1:12" x14ac:dyDescent="0.25">
      <c r="A7084" s="16" t="s">
        <v>239</v>
      </c>
      <c r="B7084" s="16">
        <v>136</v>
      </c>
      <c r="C7084" s="17">
        <v>28369</v>
      </c>
      <c r="L7084" s="17"/>
    </row>
    <row r="7085" spans="1:12" x14ac:dyDescent="0.25">
      <c r="A7085" s="16" t="s">
        <v>239</v>
      </c>
      <c r="B7085" s="16">
        <v>230</v>
      </c>
      <c r="C7085" s="17">
        <v>28277</v>
      </c>
      <c r="L7085" s="17"/>
    </row>
    <row r="7086" spans="1:12" x14ac:dyDescent="0.25">
      <c r="A7086" s="16" t="s">
        <v>239</v>
      </c>
      <c r="B7086" s="16">
        <v>60</v>
      </c>
      <c r="C7086" s="17">
        <v>28257</v>
      </c>
      <c r="L7086" s="17"/>
    </row>
    <row r="7087" spans="1:12" x14ac:dyDescent="0.25">
      <c r="A7087" s="16" t="s">
        <v>239</v>
      </c>
      <c r="B7087" s="16">
        <v>219</v>
      </c>
      <c r="C7087" s="17">
        <v>28216</v>
      </c>
      <c r="L7087" s="17"/>
    </row>
    <row r="7088" spans="1:12" x14ac:dyDescent="0.25">
      <c r="A7088" s="16" t="s">
        <v>239</v>
      </c>
      <c r="B7088" s="16">
        <v>244</v>
      </c>
      <c r="C7088" s="17">
        <v>28178</v>
      </c>
      <c r="L7088" s="17"/>
    </row>
    <row r="7089" spans="1:12" x14ac:dyDescent="0.25">
      <c r="A7089" s="16" t="s">
        <v>239</v>
      </c>
      <c r="B7089" s="16">
        <v>39</v>
      </c>
      <c r="C7089" s="17">
        <v>28126</v>
      </c>
      <c r="L7089" s="17"/>
    </row>
    <row r="7090" spans="1:12" x14ac:dyDescent="0.25">
      <c r="A7090" s="16" t="s">
        <v>239</v>
      </c>
      <c r="B7090" s="16">
        <v>143</v>
      </c>
      <c r="C7090" s="17">
        <v>28082</v>
      </c>
      <c r="L7090" s="17"/>
    </row>
    <row r="7091" spans="1:12" x14ac:dyDescent="0.25">
      <c r="A7091" s="16" t="s">
        <v>239</v>
      </c>
      <c r="B7091" s="16">
        <v>114</v>
      </c>
      <c r="C7091" s="17">
        <v>28065</v>
      </c>
      <c r="L7091" s="17"/>
    </row>
    <row r="7092" spans="1:12" x14ac:dyDescent="0.25">
      <c r="A7092" s="16" t="s">
        <v>239</v>
      </c>
      <c r="B7092" s="16">
        <v>99</v>
      </c>
      <c r="C7092" s="17">
        <v>28034</v>
      </c>
      <c r="L7092" s="17"/>
    </row>
    <row r="7093" spans="1:12" x14ac:dyDescent="0.25">
      <c r="A7093" s="16" t="s">
        <v>239</v>
      </c>
      <c r="B7093" s="16">
        <v>64</v>
      </c>
      <c r="C7093" s="17">
        <v>28034</v>
      </c>
      <c r="L7093" s="17"/>
    </row>
    <row r="7094" spans="1:12" x14ac:dyDescent="0.25">
      <c r="A7094" s="16" t="s">
        <v>239</v>
      </c>
      <c r="B7094" s="16">
        <v>169</v>
      </c>
      <c r="C7094" s="17">
        <v>27942</v>
      </c>
      <c r="L7094" s="17"/>
    </row>
    <row r="7095" spans="1:12" x14ac:dyDescent="0.25">
      <c r="A7095" s="16" t="s">
        <v>239</v>
      </c>
      <c r="B7095" s="16">
        <v>107</v>
      </c>
      <c r="C7095" s="17">
        <v>27942</v>
      </c>
      <c r="L7095" s="17"/>
    </row>
    <row r="7096" spans="1:12" x14ac:dyDescent="0.25">
      <c r="A7096" s="16" t="s">
        <v>239</v>
      </c>
      <c r="B7096" s="16">
        <v>142</v>
      </c>
      <c r="C7096" s="17">
        <v>27942</v>
      </c>
      <c r="L7096" s="17"/>
    </row>
    <row r="7097" spans="1:12" x14ac:dyDescent="0.25">
      <c r="A7097" s="16" t="s">
        <v>239</v>
      </c>
      <c r="B7097" s="16">
        <v>39</v>
      </c>
      <c r="C7097" s="17">
        <v>27942</v>
      </c>
      <c r="L7097" s="17"/>
    </row>
    <row r="7098" spans="1:12" x14ac:dyDescent="0.25">
      <c r="A7098" s="16" t="s">
        <v>239</v>
      </c>
      <c r="B7098" s="16">
        <v>191</v>
      </c>
      <c r="C7098" s="17">
        <v>27942</v>
      </c>
      <c r="L7098" s="17"/>
    </row>
    <row r="7099" spans="1:12" x14ac:dyDescent="0.25">
      <c r="A7099" s="16" t="s">
        <v>239</v>
      </c>
      <c r="B7099" s="16">
        <v>81</v>
      </c>
      <c r="C7099" s="17">
        <v>27942</v>
      </c>
      <c r="L7099" s="17"/>
    </row>
    <row r="7100" spans="1:12" x14ac:dyDescent="0.25">
      <c r="A7100" s="16" t="s">
        <v>239</v>
      </c>
      <c r="B7100" s="16">
        <v>100</v>
      </c>
      <c r="C7100" s="17">
        <v>27928</v>
      </c>
      <c r="L7100" s="17"/>
    </row>
    <row r="7101" spans="1:12" x14ac:dyDescent="0.25">
      <c r="A7101" s="16" t="s">
        <v>239</v>
      </c>
      <c r="B7101" s="16">
        <v>223</v>
      </c>
      <c r="C7101" s="17">
        <v>27908</v>
      </c>
      <c r="L7101" s="17"/>
    </row>
    <row r="7102" spans="1:12" x14ac:dyDescent="0.25">
      <c r="A7102" s="16" t="s">
        <v>239</v>
      </c>
      <c r="B7102" s="16">
        <v>80</v>
      </c>
      <c r="C7102" s="17">
        <v>27881</v>
      </c>
      <c r="L7102" s="17"/>
    </row>
    <row r="7103" spans="1:12" x14ac:dyDescent="0.25">
      <c r="A7103" s="16" t="s">
        <v>239</v>
      </c>
      <c r="B7103" s="16">
        <v>117</v>
      </c>
      <c r="C7103" s="17">
        <v>27881</v>
      </c>
      <c r="L7103" s="17"/>
    </row>
    <row r="7104" spans="1:12" x14ac:dyDescent="0.25">
      <c r="A7104" s="16" t="s">
        <v>239</v>
      </c>
      <c r="B7104" s="16">
        <v>231</v>
      </c>
      <c r="C7104" s="17">
        <v>27881</v>
      </c>
      <c r="L7104" s="17"/>
    </row>
    <row r="7105" spans="1:12" x14ac:dyDescent="0.25">
      <c r="A7105" s="16" t="s">
        <v>239</v>
      </c>
      <c r="B7105" s="16">
        <v>132</v>
      </c>
      <c r="C7105" s="17">
        <v>27881</v>
      </c>
      <c r="L7105" s="17"/>
    </row>
    <row r="7106" spans="1:12" x14ac:dyDescent="0.25">
      <c r="A7106" s="16" t="s">
        <v>239</v>
      </c>
      <c r="B7106" s="16">
        <v>100</v>
      </c>
      <c r="C7106" s="17">
        <v>27881</v>
      </c>
      <c r="L7106" s="17"/>
    </row>
    <row r="7107" spans="1:12" x14ac:dyDescent="0.25">
      <c r="A7107" s="16" t="s">
        <v>239</v>
      </c>
      <c r="B7107" s="16">
        <v>200</v>
      </c>
      <c r="C7107" s="17">
        <v>27881</v>
      </c>
      <c r="L7107" s="17"/>
    </row>
    <row r="7108" spans="1:12" x14ac:dyDescent="0.25">
      <c r="A7108" s="16" t="s">
        <v>239</v>
      </c>
      <c r="B7108" s="16">
        <v>283</v>
      </c>
      <c r="C7108" s="17">
        <v>27881</v>
      </c>
      <c r="L7108" s="17"/>
    </row>
    <row r="7109" spans="1:12" x14ac:dyDescent="0.25">
      <c r="A7109" s="16" t="s">
        <v>239</v>
      </c>
      <c r="B7109" s="16">
        <v>140</v>
      </c>
      <c r="C7109" s="17">
        <v>27881</v>
      </c>
      <c r="L7109" s="17"/>
    </row>
    <row r="7110" spans="1:12" x14ac:dyDescent="0.25">
      <c r="A7110" s="16" t="s">
        <v>239</v>
      </c>
      <c r="B7110" s="16">
        <v>123</v>
      </c>
      <c r="C7110" s="17">
        <v>27881</v>
      </c>
      <c r="L7110" s="17"/>
    </row>
    <row r="7111" spans="1:12" x14ac:dyDescent="0.25">
      <c r="A7111" s="16" t="s">
        <v>239</v>
      </c>
      <c r="B7111" s="16">
        <v>77</v>
      </c>
      <c r="C7111" s="17">
        <v>27876</v>
      </c>
      <c r="L7111" s="17"/>
    </row>
    <row r="7112" spans="1:12" x14ac:dyDescent="0.25">
      <c r="A7112" s="16" t="s">
        <v>239</v>
      </c>
      <c r="B7112" s="16">
        <v>101</v>
      </c>
      <c r="C7112" s="17">
        <v>27866</v>
      </c>
      <c r="L7112" s="17"/>
    </row>
    <row r="7113" spans="1:12" x14ac:dyDescent="0.25">
      <c r="A7113" s="16" t="s">
        <v>239</v>
      </c>
      <c r="B7113" s="16">
        <v>30</v>
      </c>
      <c r="C7113" s="17">
        <v>27862</v>
      </c>
      <c r="L7113" s="17"/>
    </row>
    <row r="7114" spans="1:12" x14ac:dyDescent="0.25">
      <c r="A7114" s="16" t="s">
        <v>239</v>
      </c>
      <c r="B7114" s="16">
        <v>95</v>
      </c>
      <c r="C7114" s="17">
        <v>27856</v>
      </c>
      <c r="L7114" s="17"/>
    </row>
    <row r="7115" spans="1:12" x14ac:dyDescent="0.25">
      <c r="A7115" s="16" t="s">
        <v>239</v>
      </c>
      <c r="B7115" s="16">
        <v>98</v>
      </c>
      <c r="C7115" s="17">
        <v>27855</v>
      </c>
      <c r="L7115" s="17"/>
    </row>
    <row r="7116" spans="1:12" x14ac:dyDescent="0.25">
      <c r="A7116" s="16" t="s">
        <v>239</v>
      </c>
      <c r="B7116" s="16">
        <v>111</v>
      </c>
      <c r="C7116" s="17">
        <v>27855</v>
      </c>
      <c r="L7116" s="17"/>
    </row>
    <row r="7117" spans="1:12" x14ac:dyDescent="0.25">
      <c r="A7117" s="16" t="s">
        <v>239</v>
      </c>
      <c r="B7117" s="16">
        <v>124</v>
      </c>
      <c r="C7117" s="17">
        <v>27851</v>
      </c>
      <c r="L7117" s="17"/>
    </row>
    <row r="7118" spans="1:12" x14ac:dyDescent="0.25">
      <c r="A7118" s="16" t="s">
        <v>239</v>
      </c>
      <c r="B7118" s="16">
        <v>146</v>
      </c>
      <c r="C7118" s="17">
        <v>27851</v>
      </c>
      <c r="L7118" s="17"/>
    </row>
    <row r="7119" spans="1:12" x14ac:dyDescent="0.25">
      <c r="A7119" s="16" t="s">
        <v>239</v>
      </c>
      <c r="B7119" s="16">
        <v>101</v>
      </c>
      <c r="C7119" s="17">
        <v>27851</v>
      </c>
      <c r="L7119" s="17"/>
    </row>
    <row r="7120" spans="1:12" x14ac:dyDescent="0.25">
      <c r="A7120" s="16" t="s">
        <v>239</v>
      </c>
      <c r="B7120" s="16">
        <v>70</v>
      </c>
      <c r="C7120" s="17">
        <v>27851</v>
      </c>
      <c r="L7120" s="17"/>
    </row>
    <row r="7121" spans="1:12" x14ac:dyDescent="0.25">
      <c r="A7121" s="16" t="s">
        <v>239</v>
      </c>
      <c r="B7121" s="16">
        <v>95</v>
      </c>
      <c r="C7121" s="17">
        <v>27851</v>
      </c>
      <c r="L7121" s="17"/>
    </row>
    <row r="7122" spans="1:12" x14ac:dyDescent="0.25">
      <c r="A7122" s="16" t="s">
        <v>239</v>
      </c>
      <c r="B7122" s="16">
        <v>122</v>
      </c>
      <c r="C7122" s="17">
        <v>27851</v>
      </c>
      <c r="L7122" s="17"/>
    </row>
    <row r="7123" spans="1:12" x14ac:dyDescent="0.25">
      <c r="A7123" s="16" t="s">
        <v>239</v>
      </c>
      <c r="B7123" s="16">
        <v>57</v>
      </c>
      <c r="C7123" s="17">
        <v>27820</v>
      </c>
      <c r="L7123" s="17"/>
    </row>
    <row r="7124" spans="1:12" x14ac:dyDescent="0.25">
      <c r="A7124" s="16" t="s">
        <v>239</v>
      </c>
      <c r="B7124" s="16">
        <v>107</v>
      </c>
      <c r="C7124" s="17">
        <v>27820</v>
      </c>
      <c r="L7124" s="17"/>
    </row>
    <row r="7125" spans="1:12" x14ac:dyDescent="0.25">
      <c r="A7125" s="16" t="s">
        <v>239</v>
      </c>
      <c r="B7125" s="16">
        <v>102</v>
      </c>
      <c r="C7125" s="17">
        <v>27820</v>
      </c>
      <c r="L7125" s="17"/>
    </row>
    <row r="7126" spans="1:12" x14ac:dyDescent="0.25">
      <c r="A7126" s="16" t="s">
        <v>239</v>
      </c>
      <c r="B7126" s="16">
        <v>155</v>
      </c>
      <c r="C7126" s="17">
        <v>27820</v>
      </c>
      <c r="L7126" s="17"/>
    </row>
    <row r="7127" spans="1:12" x14ac:dyDescent="0.25">
      <c r="A7127" s="16" t="s">
        <v>239</v>
      </c>
      <c r="B7127" s="16">
        <v>60</v>
      </c>
      <c r="C7127" s="17">
        <v>27774</v>
      </c>
      <c r="L7127" s="17"/>
    </row>
    <row r="7128" spans="1:12" x14ac:dyDescent="0.25">
      <c r="A7128" s="16" t="s">
        <v>239</v>
      </c>
      <c r="B7128" s="16">
        <v>108</v>
      </c>
      <c r="C7128" s="17">
        <v>27765</v>
      </c>
      <c r="L7128" s="17"/>
    </row>
    <row r="7129" spans="1:12" x14ac:dyDescent="0.25">
      <c r="A7129" s="16" t="s">
        <v>239</v>
      </c>
      <c r="B7129" s="16">
        <v>101</v>
      </c>
      <c r="C7129" s="17">
        <v>27760</v>
      </c>
      <c r="L7129" s="17"/>
    </row>
    <row r="7130" spans="1:12" x14ac:dyDescent="0.25">
      <c r="A7130" s="16" t="s">
        <v>239</v>
      </c>
      <c r="B7130" s="16">
        <v>150</v>
      </c>
      <c r="C7130" s="17">
        <v>27760</v>
      </c>
      <c r="L7130" s="17"/>
    </row>
    <row r="7131" spans="1:12" x14ac:dyDescent="0.25">
      <c r="A7131" s="16" t="s">
        <v>239</v>
      </c>
      <c r="B7131" s="16">
        <v>105</v>
      </c>
      <c r="C7131" s="17">
        <v>27760</v>
      </c>
      <c r="L7131" s="17"/>
    </row>
    <row r="7132" spans="1:12" x14ac:dyDescent="0.25">
      <c r="A7132" s="16" t="s">
        <v>239</v>
      </c>
      <c r="B7132" s="16">
        <v>150</v>
      </c>
      <c r="C7132" s="17">
        <v>27760</v>
      </c>
      <c r="L7132" s="17"/>
    </row>
    <row r="7133" spans="1:12" x14ac:dyDescent="0.25">
      <c r="A7133" s="16" t="s">
        <v>239</v>
      </c>
      <c r="B7133" s="16">
        <v>101</v>
      </c>
      <c r="C7133" s="17">
        <v>27760</v>
      </c>
      <c r="L7133" s="17"/>
    </row>
    <row r="7134" spans="1:12" x14ac:dyDescent="0.25">
      <c r="A7134" s="16" t="s">
        <v>239</v>
      </c>
      <c r="B7134" s="16">
        <v>87</v>
      </c>
      <c r="C7134" s="17">
        <v>27760</v>
      </c>
      <c r="L7134" s="17"/>
    </row>
    <row r="7135" spans="1:12" x14ac:dyDescent="0.25">
      <c r="A7135" s="16" t="s">
        <v>239</v>
      </c>
      <c r="B7135" s="16">
        <v>92</v>
      </c>
      <c r="C7135" s="17">
        <v>27729</v>
      </c>
      <c r="L7135" s="17"/>
    </row>
    <row r="7136" spans="1:12" x14ac:dyDescent="0.25">
      <c r="A7136" s="16" t="s">
        <v>239</v>
      </c>
      <c r="B7136" s="16">
        <v>99</v>
      </c>
      <c r="C7136" s="17">
        <v>27729</v>
      </c>
      <c r="L7136" s="17"/>
    </row>
    <row r="7137" spans="1:12" x14ac:dyDescent="0.25">
      <c r="A7137" s="16" t="s">
        <v>239</v>
      </c>
      <c r="B7137" s="16">
        <v>105</v>
      </c>
      <c r="C7137" s="17">
        <v>27699</v>
      </c>
      <c r="L7137" s="17"/>
    </row>
    <row r="7138" spans="1:12" x14ac:dyDescent="0.25">
      <c r="A7138" s="16" t="s">
        <v>239</v>
      </c>
      <c r="B7138" s="16">
        <v>100</v>
      </c>
      <c r="C7138" s="17">
        <v>27699</v>
      </c>
      <c r="L7138" s="17"/>
    </row>
    <row r="7139" spans="1:12" x14ac:dyDescent="0.25">
      <c r="A7139" s="16" t="s">
        <v>239</v>
      </c>
      <c r="B7139" s="16">
        <v>69</v>
      </c>
      <c r="C7139" s="17">
        <v>27668</v>
      </c>
      <c r="L7139" s="17"/>
    </row>
    <row r="7140" spans="1:12" x14ac:dyDescent="0.25">
      <c r="A7140" s="16" t="s">
        <v>239</v>
      </c>
      <c r="B7140" s="16">
        <v>94</v>
      </c>
      <c r="C7140" s="17">
        <v>27638</v>
      </c>
      <c r="L7140" s="17"/>
    </row>
    <row r="7141" spans="1:12" x14ac:dyDescent="0.25">
      <c r="A7141" s="16" t="s">
        <v>239</v>
      </c>
      <c r="B7141" s="16">
        <v>19</v>
      </c>
      <c r="C7141" s="17">
        <v>27607</v>
      </c>
      <c r="L7141" s="17"/>
    </row>
    <row r="7142" spans="1:12" x14ac:dyDescent="0.25">
      <c r="A7142" s="16" t="s">
        <v>239</v>
      </c>
      <c r="B7142" s="16">
        <v>125</v>
      </c>
      <c r="C7142" s="17">
        <v>27546</v>
      </c>
      <c r="L7142" s="17"/>
    </row>
    <row r="7143" spans="1:12" x14ac:dyDescent="0.25">
      <c r="A7143" s="16" t="s">
        <v>239</v>
      </c>
      <c r="B7143" s="16">
        <v>215</v>
      </c>
      <c r="C7143" s="17">
        <v>27395</v>
      </c>
      <c r="L7143" s="17"/>
    </row>
    <row r="7144" spans="1:12" x14ac:dyDescent="0.25">
      <c r="A7144" s="16" t="s">
        <v>239</v>
      </c>
      <c r="B7144" s="16">
        <v>32</v>
      </c>
      <c r="C7144" s="17">
        <v>27364</v>
      </c>
      <c r="L7144" s="17"/>
    </row>
    <row r="7145" spans="1:12" x14ac:dyDescent="0.25">
      <c r="A7145" s="16" t="s">
        <v>239</v>
      </c>
      <c r="B7145" s="16">
        <v>120</v>
      </c>
      <c r="C7145" s="17">
        <v>27334</v>
      </c>
      <c r="L7145" s="17"/>
    </row>
    <row r="7146" spans="1:12" x14ac:dyDescent="0.25">
      <c r="A7146" s="16" t="s">
        <v>239</v>
      </c>
      <c r="B7146" s="16">
        <v>122</v>
      </c>
      <c r="C7146" s="17">
        <v>27303</v>
      </c>
      <c r="L7146" s="17"/>
    </row>
    <row r="7147" spans="1:12" x14ac:dyDescent="0.25">
      <c r="A7147" s="16" t="s">
        <v>239</v>
      </c>
      <c r="B7147" s="16">
        <v>84</v>
      </c>
      <c r="C7147" s="17">
        <v>27303</v>
      </c>
      <c r="L7147" s="17"/>
    </row>
    <row r="7148" spans="1:12" x14ac:dyDescent="0.25">
      <c r="A7148" s="16" t="s">
        <v>239</v>
      </c>
      <c r="B7148" s="16">
        <v>131</v>
      </c>
      <c r="C7148" s="17">
        <v>27193</v>
      </c>
      <c r="L7148" s="17"/>
    </row>
    <row r="7149" spans="1:12" x14ac:dyDescent="0.25">
      <c r="A7149" s="16" t="s">
        <v>239</v>
      </c>
      <c r="B7149" s="16">
        <v>179</v>
      </c>
      <c r="C7149" s="17">
        <v>27089</v>
      </c>
      <c r="L7149" s="17"/>
    </row>
    <row r="7150" spans="1:12" x14ac:dyDescent="0.25">
      <c r="A7150" s="16" t="s">
        <v>239</v>
      </c>
      <c r="B7150" s="16">
        <v>119</v>
      </c>
      <c r="C7150" s="17">
        <v>27075</v>
      </c>
      <c r="L7150" s="17"/>
    </row>
    <row r="7151" spans="1:12" x14ac:dyDescent="0.25">
      <c r="A7151" s="16" t="s">
        <v>239</v>
      </c>
      <c r="B7151" s="16">
        <v>161</v>
      </c>
      <c r="C7151" s="17">
        <v>26938</v>
      </c>
      <c r="L7151" s="17"/>
    </row>
    <row r="7152" spans="1:12" x14ac:dyDescent="0.25">
      <c r="A7152" s="16" t="s">
        <v>239</v>
      </c>
      <c r="B7152" s="16">
        <v>71</v>
      </c>
      <c r="C7152" s="17">
        <v>26907</v>
      </c>
      <c r="L7152" s="17"/>
    </row>
    <row r="7153" spans="1:12" x14ac:dyDescent="0.25">
      <c r="A7153" s="16" t="s">
        <v>239</v>
      </c>
      <c r="B7153" s="16">
        <v>136</v>
      </c>
      <c r="C7153" s="17">
        <v>26877</v>
      </c>
      <c r="L7153" s="17"/>
    </row>
    <row r="7154" spans="1:12" x14ac:dyDescent="0.25">
      <c r="A7154" s="16" t="s">
        <v>239</v>
      </c>
      <c r="B7154" s="16">
        <v>159</v>
      </c>
      <c r="C7154" s="17">
        <v>26518</v>
      </c>
      <c r="L7154" s="17"/>
    </row>
    <row r="7155" spans="1:12" x14ac:dyDescent="0.25">
      <c r="A7155" s="16" t="s">
        <v>239</v>
      </c>
      <c r="B7155" s="16">
        <v>70</v>
      </c>
      <c r="C7155" s="17">
        <v>26282</v>
      </c>
      <c r="L7155" s="17"/>
    </row>
    <row r="7156" spans="1:12" x14ac:dyDescent="0.25">
      <c r="A7156" s="16" t="s">
        <v>239</v>
      </c>
      <c r="B7156" s="16">
        <v>126</v>
      </c>
      <c r="C7156" s="17">
        <v>26268</v>
      </c>
      <c r="L7156" s="17"/>
    </row>
    <row r="7157" spans="1:12" x14ac:dyDescent="0.25">
      <c r="A7157" s="16" t="s">
        <v>239</v>
      </c>
      <c r="B7157" s="16">
        <v>120</v>
      </c>
      <c r="C7157" s="17">
        <v>26214</v>
      </c>
      <c r="L7157" s="17"/>
    </row>
    <row r="7158" spans="1:12" x14ac:dyDescent="0.25">
      <c r="A7158" s="16" t="s">
        <v>239</v>
      </c>
      <c r="B7158" s="16">
        <v>133</v>
      </c>
      <c r="C7158" s="17">
        <v>26103</v>
      </c>
      <c r="L7158" s="17"/>
    </row>
    <row r="7159" spans="1:12" x14ac:dyDescent="0.25">
      <c r="A7159" s="16" t="s">
        <v>239</v>
      </c>
      <c r="B7159" s="16">
        <v>125</v>
      </c>
      <c r="C7159" s="17">
        <v>26031</v>
      </c>
      <c r="L7159" s="17"/>
    </row>
    <row r="7160" spans="1:12" x14ac:dyDescent="0.25">
      <c r="A7160" s="16" t="s">
        <v>239</v>
      </c>
      <c r="B7160" s="16">
        <v>50</v>
      </c>
      <c r="C7160" s="17">
        <v>26024</v>
      </c>
      <c r="L7160" s="17"/>
    </row>
    <row r="7161" spans="1:12" x14ac:dyDescent="0.25">
      <c r="A7161" s="16" t="s">
        <v>239</v>
      </c>
      <c r="B7161" s="16">
        <v>72</v>
      </c>
      <c r="C7161" s="17">
        <v>25997</v>
      </c>
      <c r="L7161" s="17"/>
    </row>
    <row r="7162" spans="1:12" x14ac:dyDescent="0.25">
      <c r="A7162" s="16" t="s">
        <v>239</v>
      </c>
      <c r="B7162" s="16">
        <v>170</v>
      </c>
      <c r="C7162" s="17">
        <v>25664</v>
      </c>
      <c r="L7162" s="17"/>
    </row>
    <row r="7163" spans="1:12" x14ac:dyDescent="0.25">
      <c r="A7163" s="16" t="s">
        <v>239</v>
      </c>
      <c r="B7163" s="16">
        <v>29</v>
      </c>
      <c r="C7163" s="17">
        <v>25627</v>
      </c>
      <c r="L7163" s="17"/>
    </row>
    <row r="7164" spans="1:12" x14ac:dyDescent="0.25">
      <c r="A7164" s="16" t="s">
        <v>239</v>
      </c>
      <c r="B7164" s="16">
        <v>154</v>
      </c>
      <c r="C7164" s="17">
        <v>25548</v>
      </c>
      <c r="L7164" s="17"/>
    </row>
    <row r="7165" spans="1:12" x14ac:dyDescent="0.25">
      <c r="A7165" s="16" t="s">
        <v>239</v>
      </c>
      <c r="B7165" s="16">
        <v>117</v>
      </c>
      <c r="C7165" s="17">
        <v>25486</v>
      </c>
      <c r="L7165" s="17"/>
    </row>
    <row r="7166" spans="1:12" x14ac:dyDescent="0.25">
      <c r="A7166" s="16" t="s">
        <v>239</v>
      </c>
      <c r="B7166" s="16">
        <v>140</v>
      </c>
      <c r="C7166" s="17">
        <v>25450</v>
      </c>
      <c r="L7166" s="17"/>
    </row>
    <row r="7167" spans="1:12" x14ac:dyDescent="0.25">
      <c r="A7167" s="16" t="s">
        <v>239</v>
      </c>
      <c r="B7167" s="16">
        <v>129</v>
      </c>
      <c r="C7167" s="17">
        <v>25440</v>
      </c>
      <c r="L7167" s="17"/>
    </row>
    <row r="7168" spans="1:12" x14ac:dyDescent="0.25">
      <c r="A7168" s="16" t="s">
        <v>239</v>
      </c>
      <c r="B7168" s="16">
        <v>140</v>
      </c>
      <c r="C7168" s="17">
        <v>25377</v>
      </c>
      <c r="L7168" s="17"/>
    </row>
    <row r="7169" spans="1:12" x14ac:dyDescent="0.25">
      <c r="A7169" s="16" t="s">
        <v>239</v>
      </c>
      <c r="B7169" s="16">
        <v>128</v>
      </c>
      <c r="C7169" s="17">
        <v>25373</v>
      </c>
      <c r="L7169" s="17"/>
    </row>
    <row r="7170" spans="1:12" x14ac:dyDescent="0.25">
      <c r="A7170" s="16" t="s">
        <v>239</v>
      </c>
      <c r="B7170" s="16">
        <v>60</v>
      </c>
      <c r="C7170" s="17">
        <v>25352</v>
      </c>
      <c r="L7170" s="17"/>
    </row>
    <row r="7171" spans="1:12" x14ac:dyDescent="0.25">
      <c r="A7171" s="16" t="s">
        <v>239</v>
      </c>
      <c r="B7171" s="16">
        <v>39</v>
      </c>
      <c r="C7171" s="17">
        <v>25217</v>
      </c>
      <c r="L7171" s="17"/>
    </row>
    <row r="7172" spans="1:12" x14ac:dyDescent="0.25">
      <c r="A7172" s="16" t="s">
        <v>239</v>
      </c>
      <c r="B7172" s="16">
        <v>104</v>
      </c>
      <c r="C7172" s="17">
        <v>25065</v>
      </c>
      <c r="L7172" s="17"/>
    </row>
    <row r="7173" spans="1:12" x14ac:dyDescent="0.25">
      <c r="A7173" s="16" t="s">
        <v>239</v>
      </c>
      <c r="B7173" s="16">
        <v>217</v>
      </c>
      <c r="C7173" s="17">
        <v>24950</v>
      </c>
      <c r="L7173" s="17"/>
    </row>
    <row r="7174" spans="1:12" x14ac:dyDescent="0.25">
      <c r="A7174" s="16" t="s">
        <v>239</v>
      </c>
      <c r="B7174" s="16">
        <v>213</v>
      </c>
      <c r="C7174" s="17">
        <v>24891</v>
      </c>
      <c r="L7174" s="17"/>
    </row>
    <row r="7175" spans="1:12" x14ac:dyDescent="0.25">
      <c r="A7175" s="16" t="s">
        <v>239</v>
      </c>
      <c r="B7175" s="16">
        <v>65</v>
      </c>
      <c r="C7175" s="17">
        <v>24838</v>
      </c>
      <c r="L7175" s="17"/>
    </row>
    <row r="7176" spans="1:12" x14ac:dyDescent="0.25">
      <c r="A7176" s="16" t="s">
        <v>239</v>
      </c>
      <c r="B7176" s="16">
        <v>31</v>
      </c>
      <c r="C7176" s="17">
        <v>24838</v>
      </c>
      <c r="L7176" s="17"/>
    </row>
    <row r="7177" spans="1:12" x14ac:dyDescent="0.25">
      <c r="A7177" s="16" t="s">
        <v>239</v>
      </c>
      <c r="B7177" s="16">
        <v>80</v>
      </c>
      <c r="C7177" s="17">
        <v>24838</v>
      </c>
      <c r="L7177" s="17"/>
    </row>
    <row r="7178" spans="1:12" x14ac:dyDescent="0.25">
      <c r="A7178" s="16" t="s">
        <v>239</v>
      </c>
      <c r="B7178" s="16">
        <v>39</v>
      </c>
      <c r="C7178" s="17">
        <v>24742</v>
      </c>
      <c r="L7178" s="17"/>
    </row>
    <row r="7179" spans="1:12" x14ac:dyDescent="0.25">
      <c r="A7179" s="16" t="s">
        <v>239</v>
      </c>
      <c r="B7179" s="16">
        <v>103</v>
      </c>
      <c r="C7179" s="17">
        <v>24673</v>
      </c>
      <c r="L7179" s="17"/>
    </row>
    <row r="7180" spans="1:12" x14ac:dyDescent="0.25">
      <c r="A7180" s="16" t="s">
        <v>239</v>
      </c>
      <c r="B7180" s="16">
        <v>98</v>
      </c>
      <c r="C7180" s="17">
        <v>24588</v>
      </c>
      <c r="L7180" s="17"/>
    </row>
    <row r="7181" spans="1:12" x14ac:dyDescent="0.25">
      <c r="A7181" s="16" t="s">
        <v>239</v>
      </c>
      <c r="B7181" s="16">
        <v>141</v>
      </c>
      <c r="C7181" s="17">
        <v>24580</v>
      </c>
      <c r="L7181" s="17"/>
    </row>
    <row r="7182" spans="1:12" x14ac:dyDescent="0.25">
      <c r="A7182" s="16" t="s">
        <v>239</v>
      </c>
      <c r="B7182" s="16">
        <v>80</v>
      </c>
      <c r="C7182" s="17">
        <v>24497</v>
      </c>
      <c r="L7182" s="17"/>
    </row>
    <row r="7183" spans="1:12" x14ac:dyDescent="0.25">
      <c r="A7183" s="16" t="s">
        <v>239</v>
      </c>
      <c r="B7183" s="16">
        <v>133</v>
      </c>
      <c r="C7183" s="17">
        <v>24497</v>
      </c>
      <c r="L7183" s="17"/>
    </row>
    <row r="7184" spans="1:12" x14ac:dyDescent="0.25">
      <c r="A7184" s="16" t="s">
        <v>239</v>
      </c>
      <c r="B7184" s="16">
        <v>159</v>
      </c>
      <c r="C7184" s="17">
        <v>24488</v>
      </c>
      <c r="L7184" s="17"/>
    </row>
    <row r="7185" spans="1:12" x14ac:dyDescent="0.25">
      <c r="A7185" s="16" t="s">
        <v>239</v>
      </c>
      <c r="B7185" s="16">
        <v>240</v>
      </c>
      <c r="C7185" s="17">
        <v>24483</v>
      </c>
      <c r="L7185" s="17"/>
    </row>
    <row r="7186" spans="1:12" x14ac:dyDescent="0.25">
      <c r="A7186" s="16" t="s">
        <v>239</v>
      </c>
      <c r="B7186" s="16">
        <v>176</v>
      </c>
      <c r="C7186" s="17">
        <v>24478</v>
      </c>
      <c r="L7186" s="17"/>
    </row>
    <row r="7187" spans="1:12" x14ac:dyDescent="0.25">
      <c r="A7187" s="16" t="s">
        <v>239</v>
      </c>
      <c r="B7187" s="16">
        <v>96</v>
      </c>
      <c r="C7187" s="17">
        <v>24476</v>
      </c>
      <c r="L7187" s="17"/>
    </row>
    <row r="7188" spans="1:12" x14ac:dyDescent="0.25">
      <c r="A7188" s="16" t="s">
        <v>239</v>
      </c>
      <c r="B7188" s="16">
        <v>250</v>
      </c>
      <c r="C7188" s="17">
        <v>24475</v>
      </c>
      <c r="L7188" s="17"/>
    </row>
    <row r="7189" spans="1:12" x14ac:dyDescent="0.25">
      <c r="A7189" s="16" t="s">
        <v>239</v>
      </c>
      <c r="B7189" s="16">
        <v>114</v>
      </c>
      <c r="C7189" s="17">
        <v>24473</v>
      </c>
      <c r="L7189" s="17"/>
    </row>
    <row r="7190" spans="1:12" x14ac:dyDescent="0.25">
      <c r="A7190" s="16" t="s">
        <v>239</v>
      </c>
      <c r="B7190" s="16">
        <v>206</v>
      </c>
      <c r="C7190" s="17">
        <v>24473</v>
      </c>
      <c r="L7190" s="17"/>
    </row>
    <row r="7191" spans="1:12" x14ac:dyDescent="0.25">
      <c r="A7191" s="16" t="s">
        <v>239</v>
      </c>
      <c r="B7191" s="16">
        <v>64</v>
      </c>
      <c r="C7191" s="17">
        <v>24473</v>
      </c>
      <c r="L7191" s="17"/>
    </row>
    <row r="7192" spans="1:12" x14ac:dyDescent="0.25">
      <c r="A7192" s="16" t="s">
        <v>239</v>
      </c>
      <c r="B7192" s="16">
        <v>136</v>
      </c>
      <c r="C7192" s="17">
        <v>24473</v>
      </c>
      <c r="L7192" s="17"/>
    </row>
    <row r="7193" spans="1:12" x14ac:dyDescent="0.25">
      <c r="A7193" s="16" t="s">
        <v>239</v>
      </c>
      <c r="B7193" s="16">
        <v>120</v>
      </c>
      <c r="C7193" s="17">
        <v>24473</v>
      </c>
      <c r="L7193" s="17"/>
    </row>
    <row r="7194" spans="1:12" x14ac:dyDescent="0.25">
      <c r="A7194" s="16" t="s">
        <v>239</v>
      </c>
      <c r="B7194" s="16">
        <v>204</v>
      </c>
      <c r="C7194" s="17">
        <v>24473</v>
      </c>
      <c r="L7194" s="17"/>
    </row>
    <row r="7195" spans="1:12" x14ac:dyDescent="0.25">
      <c r="A7195" s="16" t="s">
        <v>239</v>
      </c>
      <c r="B7195" s="16">
        <v>182</v>
      </c>
      <c r="C7195" s="17">
        <v>24473</v>
      </c>
      <c r="L7195" s="17"/>
    </row>
    <row r="7196" spans="1:12" x14ac:dyDescent="0.25">
      <c r="A7196" s="16" t="s">
        <v>239</v>
      </c>
      <c r="B7196" s="16">
        <v>142</v>
      </c>
      <c r="C7196" s="17">
        <v>24473</v>
      </c>
      <c r="L7196" s="17"/>
    </row>
    <row r="7197" spans="1:12" x14ac:dyDescent="0.25">
      <c r="A7197" s="16" t="s">
        <v>239</v>
      </c>
      <c r="B7197" s="16">
        <v>142</v>
      </c>
      <c r="C7197" s="17">
        <v>24473</v>
      </c>
      <c r="L7197" s="17"/>
    </row>
    <row r="7198" spans="1:12" x14ac:dyDescent="0.25">
      <c r="A7198" s="16" t="s">
        <v>239</v>
      </c>
      <c r="B7198" s="16">
        <v>133</v>
      </c>
      <c r="C7198" s="17">
        <v>24473</v>
      </c>
      <c r="L7198" s="17"/>
    </row>
    <row r="7199" spans="1:12" x14ac:dyDescent="0.25">
      <c r="A7199" s="16" t="s">
        <v>239</v>
      </c>
      <c r="B7199" s="16">
        <v>34</v>
      </c>
      <c r="C7199" s="17">
        <v>24473</v>
      </c>
      <c r="L7199" s="17"/>
    </row>
    <row r="7200" spans="1:12" x14ac:dyDescent="0.25">
      <c r="A7200" s="16" t="s">
        <v>239</v>
      </c>
      <c r="B7200" s="16">
        <v>116</v>
      </c>
      <c r="C7200" s="17">
        <v>24473</v>
      </c>
      <c r="L7200" s="17"/>
    </row>
    <row r="7201" spans="1:12" x14ac:dyDescent="0.25">
      <c r="A7201" s="16" t="s">
        <v>239</v>
      </c>
      <c r="B7201" s="16">
        <v>55</v>
      </c>
      <c r="C7201" s="17">
        <v>24473</v>
      </c>
      <c r="L7201" s="17"/>
    </row>
    <row r="7202" spans="1:12" x14ac:dyDescent="0.25">
      <c r="A7202" s="16" t="s">
        <v>239</v>
      </c>
      <c r="B7202" s="16">
        <v>140</v>
      </c>
      <c r="C7202" s="17">
        <v>24473</v>
      </c>
      <c r="L7202" s="17"/>
    </row>
    <row r="7203" spans="1:12" x14ac:dyDescent="0.25">
      <c r="A7203" s="16" t="s">
        <v>239</v>
      </c>
      <c r="B7203" s="16">
        <v>88</v>
      </c>
      <c r="C7203" s="17">
        <v>24473</v>
      </c>
      <c r="L7203" s="17"/>
    </row>
    <row r="7204" spans="1:12" x14ac:dyDescent="0.25">
      <c r="A7204" s="16" t="s">
        <v>239</v>
      </c>
      <c r="B7204" s="16">
        <v>202</v>
      </c>
      <c r="C7204" s="17">
        <v>24473</v>
      </c>
      <c r="L7204" s="17"/>
    </row>
    <row r="7205" spans="1:12" x14ac:dyDescent="0.25">
      <c r="A7205" s="16" t="s">
        <v>239</v>
      </c>
      <c r="B7205" s="16">
        <v>194</v>
      </c>
      <c r="C7205" s="17">
        <v>24473</v>
      </c>
      <c r="L7205" s="17"/>
    </row>
    <row r="7206" spans="1:12" x14ac:dyDescent="0.25">
      <c r="A7206" s="16" t="s">
        <v>239</v>
      </c>
      <c r="B7206" s="16">
        <v>96</v>
      </c>
      <c r="C7206" s="17">
        <v>24473</v>
      </c>
      <c r="L7206" s="17"/>
    </row>
    <row r="7207" spans="1:12" x14ac:dyDescent="0.25">
      <c r="A7207" s="16" t="s">
        <v>239</v>
      </c>
      <c r="B7207" s="16">
        <v>112</v>
      </c>
      <c r="C7207" s="17">
        <v>24473</v>
      </c>
      <c r="L7207" s="17"/>
    </row>
    <row r="7208" spans="1:12" x14ac:dyDescent="0.25">
      <c r="A7208" s="16" t="s">
        <v>239</v>
      </c>
      <c r="B7208" s="16">
        <v>114</v>
      </c>
      <c r="C7208" s="17">
        <v>24473</v>
      </c>
      <c r="L7208" s="17"/>
    </row>
    <row r="7209" spans="1:12" x14ac:dyDescent="0.25">
      <c r="A7209" s="16" t="s">
        <v>239</v>
      </c>
      <c r="B7209" s="16">
        <v>165</v>
      </c>
      <c r="C7209" s="17">
        <v>24473</v>
      </c>
      <c r="L7209" s="17"/>
    </row>
    <row r="7210" spans="1:12" x14ac:dyDescent="0.25">
      <c r="A7210" s="16" t="s">
        <v>239</v>
      </c>
      <c r="B7210" s="16">
        <v>161</v>
      </c>
      <c r="C7210" s="17">
        <v>24473</v>
      </c>
      <c r="L7210" s="17"/>
    </row>
    <row r="7211" spans="1:12" x14ac:dyDescent="0.25">
      <c r="A7211" s="16" t="s">
        <v>239</v>
      </c>
      <c r="B7211" s="16">
        <v>100</v>
      </c>
      <c r="C7211" s="17">
        <v>24473</v>
      </c>
      <c r="L7211" s="17"/>
    </row>
    <row r="7212" spans="1:12" x14ac:dyDescent="0.25">
      <c r="A7212" s="16" t="s">
        <v>239</v>
      </c>
      <c r="B7212" s="16">
        <v>91</v>
      </c>
      <c r="C7212" s="17">
        <v>24473</v>
      </c>
      <c r="L7212" s="17"/>
    </row>
    <row r="7213" spans="1:12" x14ac:dyDescent="0.25">
      <c r="A7213" s="16" t="s">
        <v>239</v>
      </c>
      <c r="B7213" s="16">
        <v>115</v>
      </c>
      <c r="C7213" s="17">
        <v>24473</v>
      </c>
      <c r="L7213" s="17"/>
    </row>
    <row r="7214" spans="1:12" x14ac:dyDescent="0.25">
      <c r="A7214" s="16" t="s">
        <v>239</v>
      </c>
      <c r="B7214" s="16">
        <v>92</v>
      </c>
      <c r="C7214" s="17">
        <v>24473</v>
      </c>
      <c r="L7214" s="17"/>
    </row>
    <row r="7215" spans="1:12" x14ac:dyDescent="0.25">
      <c r="A7215" s="16" t="s">
        <v>239</v>
      </c>
      <c r="B7215" s="16">
        <v>113</v>
      </c>
      <c r="C7215" s="17">
        <v>24473</v>
      </c>
      <c r="L7215" s="17"/>
    </row>
    <row r="7216" spans="1:12" x14ac:dyDescent="0.25">
      <c r="A7216" s="16" t="s">
        <v>239</v>
      </c>
      <c r="B7216" s="16">
        <v>197</v>
      </c>
      <c r="C7216" s="17">
        <v>24473</v>
      </c>
      <c r="L7216" s="17"/>
    </row>
    <row r="7217" spans="1:12" x14ac:dyDescent="0.25">
      <c r="A7217" s="16" t="s">
        <v>239</v>
      </c>
      <c r="B7217" s="16">
        <v>82</v>
      </c>
      <c r="C7217" s="17">
        <v>24473</v>
      </c>
      <c r="L7217" s="17"/>
    </row>
    <row r="7218" spans="1:12" x14ac:dyDescent="0.25">
      <c r="A7218" s="16" t="s">
        <v>239</v>
      </c>
      <c r="B7218" s="16">
        <v>39</v>
      </c>
      <c r="C7218" s="17">
        <v>24473</v>
      </c>
      <c r="L7218" s="17"/>
    </row>
    <row r="7219" spans="1:12" x14ac:dyDescent="0.25">
      <c r="A7219" s="16" t="s">
        <v>239</v>
      </c>
      <c r="B7219" s="16">
        <v>78</v>
      </c>
      <c r="C7219" s="17">
        <v>24473</v>
      </c>
      <c r="L7219" s="17"/>
    </row>
    <row r="7220" spans="1:12" x14ac:dyDescent="0.25">
      <c r="A7220" s="16" t="s">
        <v>239</v>
      </c>
      <c r="B7220" s="16">
        <v>90</v>
      </c>
      <c r="C7220" s="17">
        <v>24473</v>
      </c>
      <c r="L7220" s="17"/>
    </row>
    <row r="7221" spans="1:12" x14ac:dyDescent="0.25">
      <c r="A7221" s="16" t="s">
        <v>239</v>
      </c>
      <c r="B7221" s="16">
        <v>48</v>
      </c>
      <c r="C7221" s="17">
        <v>24473</v>
      </c>
      <c r="L7221" s="17"/>
    </row>
    <row r="7222" spans="1:12" x14ac:dyDescent="0.25">
      <c r="A7222" s="16" t="s">
        <v>239</v>
      </c>
      <c r="B7222" s="16">
        <v>90</v>
      </c>
      <c r="C7222" s="17">
        <v>24473</v>
      </c>
      <c r="L7222" s="17"/>
    </row>
    <row r="7223" spans="1:12" x14ac:dyDescent="0.25">
      <c r="A7223" s="16" t="s">
        <v>239</v>
      </c>
      <c r="B7223" s="16">
        <v>107</v>
      </c>
      <c r="C7223" s="17">
        <v>24473</v>
      </c>
      <c r="L7223" s="17"/>
    </row>
    <row r="7224" spans="1:12" x14ac:dyDescent="0.25">
      <c r="A7224" s="16" t="s">
        <v>239</v>
      </c>
      <c r="B7224" s="16">
        <v>128</v>
      </c>
      <c r="C7224" s="17">
        <v>24473</v>
      </c>
      <c r="L7224" s="17"/>
    </row>
    <row r="7225" spans="1:12" x14ac:dyDescent="0.25">
      <c r="A7225" s="16" t="s">
        <v>239</v>
      </c>
      <c r="B7225" s="16">
        <v>107</v>
      </c>
      <c r="C7225" s="17">
        <v>24473</v>
      </c>
      <c r="L7225" s="17"/>
    </row>
    <row r="7226" spans="1:12" x14ac:dyDescent="0.25">
      <c r="A7226" s="16" t="s">
        <v>239</v>
      </c>
      <c r="B7226" s="16">
        <v>74</v>
      </c>
      <c r="C7226" s="17">
        <v>24473</v>
      </c>
      <c r="L7226" s="17"/>
    </row>
    <row r="7227" spans="1:12" x14ac:dyDescent="0.25">
      <c r="A7227" s="16" t="s">
        <v>239</v>
      </c>
      <c r="B7227" s="16">
        <v>78</v>
      </c>
      <c r="C7227" s="17">
        <v>24473</v>
      </c>
      <c r="L7227" s="17"/>
    </row>
    <row r="7228" spans="1:12" x14ac:dyDescent="0.25">
      <c r="A7228" s="16" t="s">
        <v>239</v>
      </c>
      <c r="B7228" s="16">
        <v>109</v>
      </c>
      <c r="C7228" s="17">
        <v>24473</v>
      </c>
      <c r="L7228" s="17"/>
    </row>
    <row r="7229" spans="1:12" x14ac:dyDescent="0.25">
      <c r="A7229" s="16" t="s">
        <v>239</v>
      </c>
      <c r="B7229" s="16">
        <v>85</v>
      </c>
      <c r="C7229" s="17">
        <v>24473</v>
      </c>
      <c r="L7229" s="17"/>
    </row>
    <row r="7230" spans="1:12" x14ac:dyDescent="0.25">
      <c r="A7230" s="16" t="s">
        <v>239</v>
      </c>
      <c r="B7230" s="16">
        <v>236</v>
      </c>
      <c r="C7230" s="17">
        <v>24473</v>
      </c>
      <c r="L7230" s="17"/>
    </row>
    <row r="7231" spans="1:12" x14ac:dyDescent="0.25">
      <c r="A7231" s="16" t="s">
        <v>240</v>
      </c>
      <c r="B7231" s="16">
        <v>78</v>
      </c>
      <c r="C7231" s="17">
        <v>43598</v>
      </c>
      <c r="L7231" s="17"/>
    </row>
    <row r="7232" spans="1:12" x14ac:dyDescent="0.25">
      <c r="A7232" s="16" t="s">
        <v>240</v>
      </c>
      <c r="B7232" s="16">
        <v>106</v>
      </c>
      <c r="C7232" s="17">
        <v>43287</v>
      </c>
      <c r="L7232" s="17"/>
    </row>
    <row r="7233" spans="1:12" x14ac:dyDescent="0.25">
      <c r="A7233" s="16" t="s">
        <v>240</v>
      </c>
      <c r="B7233" s="16">
        <v>84</v>
      </c>
      <c r="C7233" s="17">
        <v>43188</v>
      </c>
      <c r="L7233" s="17"/>
    </row>
    <row r="7234" spans="1:12" x14ac:dyDescent="0.25">
      <c r="A7234" s="16" t="s">
        <v>240</v>
      </c>
      <c r="B7234" s="16">
        <v>63</v>
      </c>
      <c r="C7234" s="17">
        <v>42740</v>
      </c>
      <c r="L7234" s="17"/>
    </row>
    <row r="7235" spans="1:12" x14ac:dyDescent="0.25">
      <c r="A7235" s="16" t="s">
        <v>240</v>
      </c>
      <c r="B7235" s="16">
        <v>24</v>
      </c>
      <c r="C7235" s="17">
        <v>42669</v>
      </c>
      <c r="L7235" s="17"/>
    </row>
    <row r="7236" spans="1:12" x14ac:dyDescent="0.25">
      <c r="A7236" s="16" t="s">
        <v>240</v>
      </c>
      <c r="B7236" s="16">
        <v>56</v>
      </c>
      <c r="C7236" s="17">
        <v>42621</v>
      </c>
      <c r="L7236" s="17"/>
    </row>
    <row r="7237" spans="1:12" x14ac:dyDescent="0.25">
      <c r="A7237" s="16" t="s">
        <v>240</v>
      </c>
      <c r="B7237" s="16">
        <v>85</v>
      </c>
      <c r="C7237" s="17">
        <v>42613</v>
      </c>
      <c r="L7237" s="17"/>
    </row>
    <row r="7238" spans="1:12" x14ac:dyDescent="0.25">
      <c r="A7238" s="16" t="s">
        <v>240</v>
      </c>
      <c r="B7238" s="16">
        <v>32</v>
      </c>
      <c r="C7238" s="17">
        <v>42473</v>
      </c>
      <c r="L7238" s="17"/>
    </row>
    <row r="7239" spans="1:12" x14ac:dyDescent="0.25">
      <c r="A7239" s="16" t="s">
        <v>240</v>
      </c>
      <c r="B7239" s="16">
        <v>100</v>
      </c>
      <c r="C7239" s="17">
        <v>42439</v>
      </c>
      <c r="L7239" s="17"/>
    </row>
    <row r="7240" spans="1:12" x14ac:dyDescent="0.25">
      <c r="A7240" s="16" t="s">
        <v>240</v>
      </c>
      <c r="B7240" s="16">
        <v>83</v>
      </c>
      <c r="C7240" s="17">
        <v>42297</v>
      </c>
      <c r="L7240" s="17"/>
    </row>
    <row r="7241" spans="1:12" x14ac:dyDescent="0.25">
      <c r="A7241" s="16" t="s">
        <v>240</v>
      </c>
      <c r="B7241" s="16">
        <v>44</v>
      </c>
      <c r="C7241" s="17">
        <v>42277</v>
      </c>
      <c r="L7241" s="17"/>
    </row>
    <row r="7242" spans="1:12" x14ac:dyDescent="0.25">
      <c r="A7242" s="16" t="s">
        <v>240</v>
      </c>
      <c r="B7242" s="16">
        <v>56</v>
      </c>
      <c r="C7242" s="17">
        <v>42192</v>
      </c>
      <c r="L7242" s="17"/>
    </row>
    <row r="7243" spans="1:12" x14ac:dyDescent="0.25">
      <c r="A7243" s="16" t="s">
        <v>240</v>
      </c>
      <c r="B7243" s="16">
        <v>60</v>
      </c>
      <c r="C7243" s="17">
        <v>42109</v>
      </c>
      <c r="L7243" s="17"/>
    </row>
    <row r="7244" spans="1:12" x14ac:dyDescent="0.25">
      <c r="A7244" s="16" t="s">
        <v>240</v>
      </c>
      <c r="B7244" s="16">
        <v>50</v>
      </c>
      <c r="C7244" s="17">
        <v>42102</v>
      </c>
      <c r="L7244" s="17"/>
    </row>
    <row r="7245" spans="1:12" x14ac:dyDescent="0.25">
      <c r="A7245" s="16" t="s">
        <v>240</v>
      </c>
      <c r="B7245" s="16">
        <v>50</v>
      </c>
      <c r="C7245" s="17">
        <v>42081</v>
      </c>
      <c r="L7245" s="17"/>
    </row>
    <row r="7246" spans="1:12" x14ac:dyDescent="0.25">
      <c r="A7246" s="16" t="s">
        <v>240</v>
      </c>
      <c r="B7246" s="16">
        <v>14</v>
      </c>
      <c r="C7246" s="17">
        <v>41996</v>
      </c>
      <c r="L7246" s="17"/>
    </row>
    <row r="7247" spans="1:12" x14ac:dyDescent="0.25">
      <c r="A7247" s="16" t="s">
        <v>240</v>
      </c>
      <c r="B7247" s="16">
        <v>30</v>
      </c>
      <c r="C7247" s="17">
        <v>41796</v>
      </c>
      <c r="L7247" s="17"/>
    </row>
    <row r="7248" spans="1:12" x14ac:dyDescent="0.25">
      <c r="A7248" s="16" t="s">
        <v>240</v>
      </c>
      <c r="B7248" s="16">
        <v>300</v>
      </c>
      <c r="C7248" s="17">
        <v>41645</v>
      </c>
      <c r="L7248" s="17"/>
    </row>
    <row r="7249" spans="1:12" x14ac:dyDescent="0.25">
      <c r="A7249" s="16" t="s">
        <v>240</v>
      </c>
      <c r="B7249" s="16">
        <v>64</v>
      </c>
      <c r="C7249" s="17">
        <v>41471</v>
      </c>
      <c r="L7249" s="17"/>
    </row>
    <row r="7250" spans="1:12" x14ac:dyDescent="0.25">
      <c r="A7250" s="16" t="s">
        <v>240</v>
      </c>
      <c r="B7250" s="16">
        <v>37</v>
      </c>
      <c r="C7250" s="17">
        <v>41234</v>
      </c>
      <c r="L7250" s="17"/>
    </row>
    <row r="7251" spans="1:12" x14ac:dyDescent="0.25">
      <c r="A7251" s="16" t="s">
        <v>240</v>
      </c>
      <c r="B7251" s="16">
        <v>45</v>
      </c>
      <c r="C7251" s="17">
        <v>41148</v>
      </c>
      <c r="L7251" s="17"/>
    </row>
    <row r="7252" spans="1:12" x14ac:dyDescent="0.25">
      <c r="A7252" s="16" t="s">
        <v>240</v>
      </c>
      <c r="B7252" s="16">
        <v>40</v>
      </c>
      <c r="C7252" s="17">
        <v>39916</v>
      </c>
      <c r="L7252" s="17"/>
    </row>
    <row r="7253" spans="1:12" x14ac:dyDescent="0.25">
      <c r="A7253" s="16" t="s">
        <v>240</v>
      </c>
      <c r="B7253" s="16">
        <v>108</v>
      </c>
      <c r="C7253" s="17">
        <v>39876</v>
      </c>
      <c r="L7253" s="17"/>
    </row>
    <row r="7254" spans="1:12" x14ac:dyDescent="0.25">
      <c r="A7254" s="16" t="s">
        <v>240</v>
      </c>
      <c r="B7254" s="16">
        <v>60</v>
      </c>
      <c r="C7254" s="17">
        <v>38931</v>
      </c>
      <c r="L7254" s="17"/>
    </row>
    <row r="7255" spans="1:12" x14ac:dyDescent="0.25">
      <c r="A7255" s="16" t="s">
        <v>240</v>
      </c>
      <c r="B7255" s="16">
        <v>44</v>
      </c>
      <c r="C7255" s="17">
        <v>38184</v>
      </c>
      <c r="L7255" s="17"/>
    </row>
    <row r="7256" spans="1:12" x14ac:dyDescent="0.25">
      <c r="A7256" s="16" t="s">
        <v>240</v>
      </c>
      <c r="B7256" s="16">
        <v>105</v>
      </c>
      <c r="C7256" s="17">
        <v>35377</v>
      </c>
      <c r="L7256" s="17"/>
    </row>
    <row r="7257" spans="1:12" x14ac:dyDescent="0.25">
      <c r="A7257" s="16" t="s">
        <v>240</v>
      </c>
      <c r="B7257" s="16">
        <v>61</v>
      </c>
      <c r="C7257" s="17">
        <v>33817</v>
      </c>
      <c r="L7257" s="17"/>
    </row>
    <row r="7258" spans="1:12" x14ac:dyDescent="0.25">
      <c r="A7258" s="16" t="s">
        <v>240</v>
      </c>
      <c r="B7258" s="16">
        <v>21</v>
      </c>
      <c r="C7258" s="17">
        <v>33787</v>
      </c>
      <c r="L7258" s="17"/>
    </row>
    <row r="7259" spans="1:12" x14ac:dyDescent="0.25">
      <c r="A7259" s="16" t="s">
        <v>240</v>
      </c>
      <c r="B7259" s="16">
        <v>30</v>
      </c>
      <c r="C7259" s="17">
        <v>33695</v>
      </c>
      <c r="L7259" s="17"/>
    </row>
    <row r="7260" spans="1:12" x14ac:dyDescent="0.25">
      <c r="A7260" s="16" t="s">
        <v>240</v>
      </c>
      <c r="B7260" s="16">
        <v>30</v>
      </c>
      <c r="C7260" s="17">
        <v>33635</v>
      </c>
      <c r="L7260" s="17"/>
    </row>
    <row r="7261" spans="1:12" x14ac:dyDescent="0.25">
      <c r="A7261" s="16" t="s">
        <v>240</v>
      </c>
      <c r="B7261" s="16">
        <v>97</v>
      </c>
      <c r="C7261" s="17">
        <v>33604</v>
      </c>
      <c r="L7261" s="17"/>
    </row>
    <row r="7262" spans="1:12" x14ac:dyDescent="0.25">
      <c r="A7262" s="16" t="s">
        <v>240</v>
      </c>
      <c r="B7262" s="16">
        <v>51</v>
      </c>
      <c r="C7262" s="17">
        <v>33604</v>
      </c>
      <c r="L7262" s="17"/>
    </row>
    <row r="7263" spans="1:12" x14ac:dyDescent="0.25">
      <c r="A7263" s="16" t="s">
        <v>240</v>
      </c>
      <c r="B7263" s="16">
        <v>34</v>
      </c>
      <c r="C7263" s="17">
        <v>33604</v>
      </c>
      <c r="L7263" s="17"/>
    </row>
    <row r="7264" spans="1:12" x14ac:dyDescent="0.25">
      <c r="A7264" s="16" t="s">
        <v>240</v>
      </c>
      <c r="B7264" s="16">
        <v>54</v>
      </c>
      <c r="C7264" s="17">
        <v>33604</v>
      </c>
      <c r="L7264" s="17"/>
    </row>
    <row r="7265" spans="1:12" x14ac:dyDescent="0.25">
      <c r="A7265" s="16" t="s">
        <v>240</v>
      </c>
      <c r="B7265" s="16">
        <v>47</v>
      </c>
      <c r="C7265" s="17">
        <v>33602</v>
      </c>
      <c r="L7265" s="17"/>
    </row>
    <row r="7266" spans="1:12" x14ac:dyDescent="0.25">
      <c r="A7266" s="16" t="s">
        <v>240</v>
      </c>
      <c r="B7266" s="16">
        <v>84</v>
      </c>
      <c r="C7266" s="17">
        <v>33573</v>
      </c>
      <c r="L7266" s="17"/>
    </row>
    <row r="7267" spans="1:12" x14ac:dyDescent="0.25">
      <c r="A7267" s="16" t="s">
        <v>240</v>
      </c>
      <c r="B7267" s="16">
        <v>35</v>
      </c>
      <c r="C7267" s="17">
        <v>33573</v>
      </c>
      <c r="L7267" s="17"/>
    </row>
    <row r="7268" spans="1:12" x14ac:dyDescent="0.25">
      <c r="A7268" s="16" t="s">
        <v>240</v>
      </c>
      <c r="B7268" s="16">
        <v>53</v>
      </c>
      <c r="C7268" s="17">
        <v>33573</v>
      </c>
      <c r="L7268" s="17"/>
    </row>
    <row r="7269" spans="1:12" x14ac:dyDescent="0.25">
      <c r="A7269" s="16" t="s">
        <v>240</v>
      </c>
      <c r="B7269" s="16">
        <v>35</v>
      </c>
      <c r="C7269" s="17">
        <v>33543</v>
      </c>
      <c r="L7269" s="17"/>
    </row>
    <row r="7270" spans="1:12" x14ac:dyDescent="0.25">
      <c r="A7270" s="16" t="s">
        <v>240</v>
      </c>
      <c r="B7270" s="16">
        <v>37</v>
      </c>
      <c r="C7270" s="17">
        <v>33543</v>
      </c>
      <c r="L7270" s="17"/>
    </row>
    <row r="7271" spans="1:12" x14ac:dyDescent="0.25">
      <c r="A7271" s="16" t="s">
        <v>240</v>
      </c>
      <c r="B7271" s="16">
        <v>75</v>
      </c>
      <c r="C7271" s="17">
        <v>33543</v>
      </c>
      <c r="L7271" s="17"/>
    </row>
    <row r="7272" spans="1:12" x14ac:dyDescent="0.25">
      <c r="A7272" s="16" t="s">
        <v>240</v>
      </c>
      <c r="B7272" s="16">
        <v>49</v>
      </c>
      <c r="C7272" s="17">
        <v>33543</v>
      </c>
      <c r="L7272" s="17"/>
    </row>
    <row r="7273" spans="1:12" x14ac:dyDescent="0.25">
      <c r="A7273" s="16" t="s">
        <v>240</v>
      </c>
      <c r="B7273" s="16">
        <v>45</v>
      </c>
      <c r="C7273" s="17">
        <v>33512</v>
      </c>
      <c r="L7273" s="17"/>
    </row>
    <row r="7274" spans="1:12" x14ac:dyDescent="0.25">
      <c r="A7274" s="16" t="s">
        <v>240</v>
      </c>
      <c r="B7274" s="16">
        <v>32</v>
      </c>
      <c r="C7274" s="17">
        <v>33512</v>
      </c>
      <c r="L7274" s="17"/>
    </row>
    <row r="7275" spans="1:12" x14ac:dyDescent="0.25">
      <c r="A7275" s="16" t="s">
        <v>240</v>
      </c>
      <c r="B7275" s="16">
        <v>47</v>
      </c>
      <c r="C7275" s="17">
        <v>33512</v>
      </c>
      <c r="L7275" s="17"/>
    </row>
    <row r="7276" spans="1:12" x14ac:dyDescent="0.25">
      <c r="A7276" s="16" t="s">
        <v>240</v>
      </c>
      <c r="B7276" s="16">
        <v>53</v>
      </c>
      <c r="C7276" s="17">
        <v>33512</v>
      </c>
      <c r="L7276" s="17"/>
    </row>
    <row r="7277" spans="1:12" x14ac:dyDescent="0.25">
      <c r="A7277" s="16" t="s">
        <v>240</v>
      </c>
      <c r="B7277" s="16">
        <v>48</v>
      </c>
      <c r="C7277" s="17">
        <v>33512</v>
      </c>
      <c r="L7277" s="17"/>
    </row>
    <row r="7278" spans="1:12" x14ac:dyDescent="0.25">
      <c r="A7278" s="16" t="s">
        <v>240</v>
      </c>
      <c r="B7278" s="16">
        <v>27</v>
      </c>
      <c r="C7278" s="17">
        <v>33512</v>
      </c>
      <c r="L7278" s="17"/>
    </row>
    <row r="7279" spans="1:12" x14ac:dyDescent="0.25">
      <c r="A7279" s="16" t="s">
        <v>240</v>
      </c>
      <c r="B7279" s="16">
        <v>50</v>
      </c>
      <c r="C7279" s="17">
        <v>33482</v>
      </c>
      <c r="L7279" s="17"/>
    </row>
    <row r="7280" spans="1:12" x14ac:dyDescent="0.25">
      <c r="A7280" s="16" t="s">
        <v>240</v>
      </c>
      <c r="B7280" s="16">
        <v>54</v>
      </c>
      <c r="C7280" s="17">
        <v>33451</v>
      </c>
      <c r="L7280" s="17"/>
    </row>
    <row r="7281" spans="1:12" x14ac:dyDescent="0.25">
      <c r="A7281" s="16" t="s">
        <v>240</v>
      </c>
      <c r="B7281" s="16">
        <v>154</v>
      </c>
      <c r="C7281" s="17">
        <v>33443</v>
      </c>
      <c r="L7281" s="17"/>
    </row>
    <row r="7282" spans="1:12" x14ac:dyDescent="0.25">
      <c r="A7282" s="16" t="s">
        <v>240</v>
      </c>
      <c r="B7282" s="16">
        <v>40</v>
      </c>
      <c r="C7282" s="17">
        <v>33427</v>
      </c>
      <c r="L7282" s="17"/>
    </row>
    <row r="7283" spans="1:12" x14ac:dyDescent="0.25">
      <c r="A7283" s="16" t="s">
        <v>240</v>
      </c>
      <c r="B7283" s="16">
        <v>45</v>
      </c>
      <c r="C7283" s="17">
        <v>33420</v>
      </c>
      <c r="L7283" s="17"/>
    </row>
    <row r="7284" spans="1:12" x14ac:dyDescent="0.25">
      <c r="A7284" s="16" t="s">
        <v>240</v>
      </c>
      <c r="B7284" s="16">
        <v>51</v>
      </c>
      <c r="C7284" s="17">
        <v>33420</v>
      </c>
      <c r="L7284" s="17"/>
    </row>
    <row r="7285" spans="1:12" x14ac:dyDescent="0.25">
      <c r="A7285" s="16" t="s">
        <v>240</v>
      </c>
      <c r="B7285" s="16">
        <v>44</v>
      </c>
      <c r="C7285" s="17">
        <v>33420</v>
      </c>
      <c r="L7285" s="17"/>
    </row>
    <row r="7286" spans="1:12" x14ac:dyDescent="0.25">
      <c r="A7286" s="16" t="s">
        <v>240</v>
      </c>
      <c r="B7286" s="16">
        <v>45</v>
      </c>
      <c r="C7286" s="17">
        <v>33390</v>
      </c>
      <c r="L7286" s="17"/>
    </row>
    <row r="7287" spans="1:12" x14ac:dyDescent="0.25">
      <c r="A7287" s="16" t="s">
        <v>240</v>
      </c>
      <c r="B7287" s="16">
        <v>41</v>
      </c>
      <c r="C7287" s="17">
        <v>33390</v>
      </c>
      <c r="L7287" s="17"/>
    </row>
    <row r="7288" spans="1:12" x14ac:dyDescent="0.25">
      <c r="A7288" s="16" t="s">
        <v>240</v>
      </c>
      <c r="B7288" s="16">
        <v>119</v>
      </c>
      <c r="C7288" s="17">
        <v>33390</v>
      </c>
      <c r="L7288" s="17"/>
    </row>
    <row r="7289" spans="1:12" x14ac:dyDescent="0.25">
      <c r="A7289" s="16" t="s">
        <v>240</v>
      </c>
      <c r="B7289" s="16">
        <v>65</v>
      </c>
      <c r="C7289" s="17">
        <v>33390</v>
      </c>
      <c r="L7289" s="17"/>
    </row>
    <row r="7290" spans="1:12" x14ac:dyDescent="0.25">
      <c r="A7290" s="16" t="s">
        <v>240</v>
      </c>
      <c r="B7290" s="16">
        <v>56</v>
      </c>
      <c r="C7290" s="17">
        <v>33390</v>
      </c>
      <c r="L7290" s="17"/>
    </row>
    <row r="7291" spans="1:12" x14ac:dyDescent="0.25">
      <c r="A7291" s="16" t="s">
        <v>240</v>
      </c>
      <c r="B7291" s="16">
        <v>37</v>
      </c>
      <c r="C7291" s="17">
        <v>33359</v>
      </c>
      <c r="L7291" s="17"/>
    </row>
    <row r="7292" spans="1:12" x14ac:dyDescent="0.25">
      <c r="A7292" s="16" t="s">
        <v>240</v>
      </c>
      <c r="B7292" s="16">
        <v>72</v>
      </c>
      <c r="C7292" s="17">
        <v>33359</v>
      </c>
      <c r="L7292" s="17"/>
    </row>
    <row r="7293" spans="1:12" x14ac:dyDescent="0.25">
      <c r="A7293" s="16" t="s">
        <v>240</v>
      </c>
      <c r="B7293" s="16">
        <v>42</v>
      </c>
      <c r="C7293" s="17">
        <v>33359</v>
      </c>
      <c r="L7293" s="17"/>
    </row>
    <row r="7294" spans="1:12" x14ac:dyDescent="0.25">
      <c r="A7294" s="16" t="s">
        <v>240</v>
      </c>
      <c r="B7294" s="16">
        <v>49</v>
      </c>
      <c r="C7294" s="17">
        <v>33352</v>
      </c>
      <c r="L7294" s="17"/>
    </row>
    <row r="7295" spans="1:12" x14ac:dyDescent="0.25">
      <c r="A7295" s="16" t="s">
        <v>240</v>
      </c>
      <c r="B7295" s="16">
        <v>98</v>
      </c>
      <c r="C7295" s="17">
        <v>33329</v>
      </c>
      <c r="L7295" s="17"/>
    </row>
    <row r="7296" spans="1:12" x14ac:dyDescent="0.25">
      <c r="A7296" s="16" t="s">
        <v>240</v>
      </c>
      <c r="B7296" s="16">
        <v>55</v>
      </c>
      <c r="C7296" s="17">
        <v>33329</v>
      </c>
      <c r="L7296" s="17"/>
    </row>
    <row r="7297" spans="1:12" x14ac:dyDescent="0.25">
      <c r="A7297" s="16" t="s">
        <v>240</v>
      </c>
      <c r="B7297" s="16">
        <v>45</v>
      </c>
      <c r="C7297" s="17">
        <v>33298</v>
      </c>
      <c r="L7297" s="17"/>
    </row>
    <row r="7298" spans="1:12" x14ac:dyDescent="0.25">
      <c r="A7298" s="16" t="s">
        <v>240</v>
      </c>
      <c r="B7298" s="16">
        <v>50</v>
      </c>
      <c r="C7298" s="17">
        <v>33298</v>
      </c>
      <c r="L7298" s="17"/>
    </row>
    <row r="7299" spans="1:12" x14ac:dyDescent="0.25">
      <c r="A7299" s="16" t="s">
        <v>240</v>
      </c>
      <c r="B7299" s="16">
        <v>37</v>
      </c>
      <c r="C7299" s="17">
        <v>33298</v>
      </c>
      <c r="L7299" s="17"/>
    </row>
    <row r="7300" spans="1:12" x14ac:dyDescent="0.25">
      <c r="A7300" s="16" t="s">
        <v>240</v>
      </c>
      <c r="B7300" s="16">
        <v>42</v>
      </c>
      <c r="C7300" s="17">
        <v>33270</v>
      </c>
      <c r="L7300" s="17"/>
    </row>
    <row r="7301" spans="1:12" x14ac:dyDescent="0.25">
      <c r="A7301" s="16" t="s">
        <v>240</v>
      </c>
      <c r="B7301" s="16">
        <v>90</v>
      </c>
      <c r="C7301" s="17">
        <v>33270</v>
      </c>
      <c r="L7301" s="17"/>
    </row>
    <row r="7302" spans="1:12" x14ac:dyDescent="0.25">
      <c r="A7302" s="16" t="s">
        <v>240</v>
      </c>
      <c r="B7302" s="16">
        <v>53</v>
      </c>
      <c r="C7302" s="17">
        <v>33270</v>
      </c>
      <c r="L7302" s="17"/>
    </row>
    <row r="7303" spans="1:12" x14ac:dyDescent="0.25">
      <c r="A7303" s="16" t="s">
        <v>240</v>
      </c>
      <c r="B7303" s="16">
        <v>36</v>
      </c>
      <c r="C7303" s="17">
        <v>33239</v>
      </c>
      <c r="L7303" s="17"/>
    </row>
    <row r="7304" spans="1:12" x14ac:dyDescent="0.25">
      <c r="A7304" s="16" t="s">
        <v>240</v>
      </c>
      <c r="B7304" s="16">
        <v>87</v>
      </c>
      <c r="C7304" s="17">
        <v>33239</v>
      </c>
      <c r="L7304" s="17"/>
    </row>
    <row r="7305" spans="1:12" x14ac:dyDescent="0.25">
      <c r="A7305" s="16" t="s">
        <v>240</v>
      </c>
      <c r="B7305" s="16">
        <v>155</v>
      </c>
      <c r="C7305" s="17">
        <v>32874</v>
      </c>
      <c r="L7305" s="17"/>
    </row>
    <row r="7306" spans="1:12" x14ac:dyDescent="0.25">
      <c r="A7306" s="16" t="s">
        <v>240</v>
      </c>
      <c r="B7306" s="16">
        <v>39</v>
      </c>
      <c r="C7306" s="17">
        <v>32716</v>
      </c>
      <c r="L7306" s="17"/>
    </row>
    <row r="7307" spans="1:12" x14ac:dyDescent="0.25">
      <c r="A7307" s="16" t="s">
        <v>240</v>
      </c>
      <c r="B7307" s="16">
        <v>41</v>
      </c>
      <c r="C7307" s="17">
        <v>32672</v>
      </c>
      <c r="L7307" s="17"/>
    </row>
    <row r="7308" spans="1:12" x14ac:dyDescent="0.25">
      <c r="A7308" s="16" t="s">
        <v>240</v>
      </c>
      <c r="B7308" s="16">
        <v>32</v>
      </c>
      <c r="C7308" s="17">
        <v>32599</v>
      </c>
      <c r="L7308" s="17"/>
    </row>
    <row r="7309" spans="1:12" x14ac:dyDescent="0.25">
      <c r="A7309" s="16" t="s">
        <v>240</v>
      </c>
      <c r="B7309" s="16">
        <v>54</v>
      </c>
      <c r="C7309" s="17">
        <v>32532</v>
      </c>
      <c r="L7309" s="17"/>
    </row>
    <row r="7310" spans="1:12" x14ac:dyDescent="0.25">
      <c r="A7310" s="16" t="s">
        <v>240</v>
      </c>
      <c r="B7310" s="16">
        <v>75</v>
      </c>
      <c r="C7310" s="17">
        <v>32448</v>
      </c>
      <c r="L7310" s="17"/>
    </row>
    <row r="7311" spans="1:12" x14ac:dyDescent="0.25">
      <c r="A7311" s="16" t="s">
        <v>240</v>
      </c>
      <c r="B7311" s="16">
        <v>155</v>
      </c>
      <c r="C7311" s="17">
        <v>32264</v>
      </c>
      <c r="L7311" s="17"/>
    </row>
    <row r="7312" spans="1:12" x14ac:dyDescent="0.25">
      <c r="A7312" s="16" t="s">
        <v>240</v>
      </c>
      <c r="B7312" s="16">
        <v>40</v>
      </c>
      <c r="C7312" s="17">
        <v>32264</v>
      </c>
      <c r="L7312" s="17"/>
    </row>
    <row r="7313" spans="1:12" x14ac:dyDescent="0.25">
      <c r="A7313" s="16" t="s">
        <v>240</v>
      </c>
      <c r="B7313" s="16">
        <v>43</v>
      </c>
      <c r="C7313" s="17">
        <v>32234</v>
      </c>
      <c r="L7313" s="17"/>
    </row>
    <row r="7314" spans="1:12" x14ac:dyDescent="0.25">
      <c r="A7314" s="16" t="s">
        <v>240</v>
      </c>
      <c r="B7314" s="16">
        <v>56</v>
      </c>
      <c r="C7314" s="17">
        <v>32174</v>
      </c>
      <c r="L7314" s="17"/>
    </row>
    <row r="7315" spans="1:12" x14ac:dyDescent="0.25">
      <c r="A7315" s="16" t="s">
        <v>240</v>
      </c>
      <c r="B7315" s="16">
        <v>65</v>
      </c>
      <c r="C7315" s="17">
        <v>32174</v>
      </c>
      <c r="L7315" s="17"/>
    </row>
    <row r="7316" spans="1:12" x14ac:dyDescent="0.25">
      <c r="A7316" s="16" t="s">
        <v>240</v>
      </c>
      <c r="B7316" s="16">
        <v>119</v>
      </c>
      <c r="C7316" s="17">
        <v>32174</v>
      </c>
      <c r="L7316" s="17"/>
    </row>
    <row r="7317" spans="1:12" x14ac:dyDescent="0.25">
      <c r="A7317" s="16" t="s">
        <v>240</v>
      </c>
      <c r="B7317" s="16">
        <v>84</v>
      </c>
      <c r="C7317" s="17">
        <v>32174</v>
      </c>
      <c r="L7317" s="17"/>
    </row>
    <row r="7318" spans="1:12" x14ac:dyDescent="0.25">
      <c r="A7318" s="16" t="s">
        <v>240</v>
      </c>
      <c r="B7318" s="16">
        <v>70</v>
      </c>
      <c r="C7318" s="17">
        <v>32174</v>
      </c>
      <c r="L7318" s="17"/>
    </row>
    <row r="7319" spans="1:12" x14ac:dyDescent="0.25">
      <c r="A7319" s="16" t="s">
        <v>240</v>
      </c>
      <c r="B7319" s="16">
        <v>50</v>
      </c>
      <c r="C7319" s="17">
        <v>32174</v>
      </c>
      <c r="L7319" s="17"/>
    </row>
    <row r="7320" spans="1:12" x14ac:dyDescent="0.25">
      <c r="A7320" s="16" t="s">
        <v>240</v>
      </c>
      <c r="B7320" s="16">
        <v>56</v>
      </c>
      <c r="C7320" s="17">
        <v>32174</v>
      </c>
      <c r="L7320" s="17"/>
    </row>
    <row r="7321" spans="1:12" x14ac:dyDescent="0.25">
      <c r="A7321" s="16" t="s">
        <v>240</v>
      </c>
      <c r="B7321" s="16">
        <v>73</v>
      </c>
      <c r="C7321" s="17">
        <v>32174</v>
      </c>
      <c r="L7321" s="17"/>
    </row>
    <row r="7322" spans="1:12" x14ac:dyDescent="0.25">
      <c r="A7322" s="16" t="s">
        <v>240</v>
      </c>
      <c r="B7322" s="16">
        <v>258</v>
      </c>
      <c r="C7322" s="17">
        <v>32174</v>
      </c>
      <c r="L7322" s="17"/>
    </row>
    <row r="7323" spans="1:12" x14ac:dyDescent="0.25">
      <c r="A7323" s="16" t="s">
        <v>240</v>
      </c>
      <c r="B7323" s="16">
        <v>89</v>
      </c>
      <c r="C7323" s="17">
        <v>32143</v>
      </c>
      <c r="L7323" s="17"/>
    </row>
    <row r="7324" spans="1:12" x14ac:dyDescent="0.25">
      <c r="A7324" s="16" t="s">
        <v>240</v>
      </c>
      <c r="B7324" s="16">
        <v>106</v>
      </c>
      <c r="C7324" s="17">
        <v>32143</v>
      </c>
      <c r="L7324" s="17"/>
    </row>
    <row r="7325" spans="1:12" x14ac:dyDescent="0.25">
      <c r="A7325" s="16" t="s">
        <v>240</v>
      </c>
      <c r="B7325" s="16">
        <v>37</v>
      </c>
      <c r="C7325" s="17">
        <v>32143</v>
      </c>
      <c r="L7325" s="17"/>
    </row>
    <row r="7326" spans="1:12" x14ac:dyDescent="0.25">
      <c r="A7326" s="16" t="s">
        <v>240</v>
      </c>
      <c r="B7326" s="16">
        <v>40</v>
      </c>
      <c r="C7326" s="17">
        <v>32143</v>
      </c>
      <c r="L7326" s="17"/>
    </row>
    <row r="7327" spans="1:12" x14ac:dyDescent="0.25">
      <c r="A7327" s="16" t="s">
        <v>240</v>
      </c>
      <c r="B7327" s="16">
        <v>50</v>
      </c>
      <c r="C7327" s="17">
        <v>32143</v>
      </c>
      <c r="L7327" s="17"/>
    </row>
    <row r="7328" spans="1:12" x14ac:dyDescent="0.25">
      <c r="A7328" s="16" t="s">
        <v>240</v>
      </c>
      <c r="B7328" s="16">
        <v>85</v>
      </c>
      <c r="C7328" s="17">
        <v>32143</v>
      </c>
      <c r="L7328" s="17"/>
    </row>
    <row r="7329" spans="1:12" x14ac:dyDescent="0.25">
      <c r="A7329" s="16" t="s">
        <v>240</v>
      </c>
      <c r="B7329" s="16">
        <v>79</v>
      </c>
      <c r="C7329" s="17">
        <v>32082</v>
      </c>
      <c r="L7329" s="17"/>
    </row>
    <row r="7330" spans="1:12" x14ac:dyDescent="0.25">
      <c r="A7330" s="16" t="s">
        <v>240</v>
      </c>
      <c r="B7330" s="16">
        <v>51</v>
      </c>
      <c r="C7330" s="17">
        <v>32082</v>
      </c>
      <c r="L7330" s="17"/>
    </row>
    <row r="7331" spans="1:12" x14ac:dyDescent="0.25">
      <c r="A7331" s="16" t="s">
        <v>240</v>
      </c>
      <c r="B7331" s="16">
        <v>49</v>
      </c>
      <c r="C7331" s="17">
        <v>32082</v>
      </c>
      <c r="L7331" s="17"/>
    </row>
    <row r="7332" spans="1:12" x14ac:dyDescent="0.25">
      <c r="A7332" s="16" t="s">
        <v>240</v>
      </c>
      <c r="B7332" s="16">
        <v>52</v>
      </c>
      <c r="C7332" s="17">
        <v>32051</v>
      </c>
      <c r="L7332" s="17"/>
    </row>
    <row r="7333" spans="1:12" x14ac:dyDescent="0.25">
      <c r="A7333" s="16" t="s">
        <v>240</v>
      </c>
      <c r="B7333" s="16">
        <v>49</v>
      </c>
      <c r="C7333" s="17">
        <v>32051</v>
      </c>
      <c r="L7333" s="17"/>
    </row>
    <row r="7334" spans="1:12" x14ac:dyDescent="0.25">
      <c r="A7334" s="16" t="s">
        <v>240</v>
      </c>
      <c r="B7334" s="16">
        <v>92</v>
      </c>
      <c r="C7334" s="17">
        <v>32021</v>
      </c>
      <c r="L7334" s="17"/>
    </row>
    <row r="7335" spans="1:12" x14ac:dyDescent="0.25">
      <c r="A7335" s="16" t="s">
        <v>240</v>
      </c>
      <c r="B7335" s="16">
        <v>40</v>
      </c>
      <c r="C7335" s="17">
        <v>32021</v>
      </c>
      <c r="L7335" s="17"/>
    </row>
    <row r="7336" spans="1:12" x14ac:dyDescent="0.25">
      <c r="A7336" s="16" t="s">
        <v>240</v>
      </c>
      <c r="B7336" s="16">
        <v>55</v>
      </c>
      <c r="C7336" s="17">
        <v>32021</v>
      </c>
      <c r="L7336" s="17"/>
    </row>
    <row r="7337" spans="1:12" x14ac:dyDescent="0.25">
      <c r="A7337" s="16" t="s">
        <v>240</v>
      </c>
      <c r="B7337" s="16">
        <v>93</v>
      </c>
      <c r="C7337" s="17">
        <v>31990</v>
      </c>
      <c r="L7337" s="17"/>
    </row>
    <row r="7338" spans="1:12" x14ac:dyDescent="0.25">
      <c r="A7338" s="16" t="s">
        <v>240</v>
      </c>
      <c r="B7338" s="16">
        <v>94</v>
      </c>
      <c r="C7338" s="17">
        <v>31990</v>
      </c>
      <c r="L7338" s="17"/>
    </row>
    <row r="7339" spans="1:12" x14ac:dyDescent="0.25">
      <c r="A7339" s="16" t="s">
        <v>240</v>
      </c>
      <c r="B7339" s="16">
        <v>105</v>
      </c>
      <c r="C7339" s="17">
        <v>31990</v>
      </c>
      <c r="L7339" s="17"/>
    </row>
    <row r="7340" spans="1:12" x14ac:dyDescent="0.25">
      <c r="A7340" s="16" t="s">
        <v>240</v>
      </c>
      <c r="B7340" s="16">
        <v>108</v>
      </c>
      <c r="C7340" s="17">
        <v>31990</v>
      </c>
      <c r="L7340" s="17"/>
    </row>
    <row r="7341" spans="1:12" x14ac:dyDescent="0.25">
      <c r="A7341" s="16" t="s">
        <v>240</v>
      </c>
      <c r="B7341" s="16">
        <v>42</v>
      </c>
      <c r="C7341" s="17">
        <v>31959</v>
      </c>
      <c r="L7341" s="17"/>
    </row>
    <row r="7342" spans="1:12" x14ac:dyDescent="0.25">
      <c r="A7342" s="16" t="s">
        <v>240</v>
      </c>
      <c r="B7342" s="16">
        <v>72</v>
      </c>
      <c r="C7342" s="17">
        <v>31959</v>
      </c>
      <c r="L7342" s="17"/>
    </row>
    <row r="7343" spans="1:12" x14ac:dyDescent="0.25">
      <c r="A7343" s="16" t="s">
        <v>240</v>
      </c>
      <c r="B7343" s="16">
        <v>96</v>
      </c>
      <c r="C7343" s="17">
        <v>31959</v>
      </c>
      <c r="L7343" s="17"/>
    </row>
    <row r="7344" spans="1:12" x14ac:dyDescent="0.25">
      <c r="A7344" s="16" t="s">
        <v>240</v>
      </c>
      <c r="B7344" s="16">
        <v>56</v>
      </c>
      <c r="C7344" s="17">
        <v>31929</v>
      </c>
      <c r="L7344" s="17"/>
    </row>
    <row r="7345" spans="1:12" x14ac:dyDescent="0.25">
      <c r="A7345" s="16" t="s">
        <v>240</v>
      </c>
      <c r="B7345" s="16">
        <v>104</v>
      </c>
      <c r="C7345" s="17">
        <v>31929</v>
      </c>
      <c r="L7345" s="17"/>
    </row>
    <row r="7346" spans="1:12" x14ac:dyDescent="0.25">
      <c r="A7346" s="16" t="s">
        <v>240</v>
      </c>
      <c r="B7346" s="16">
        <v>30</v>
      </c>
      <c r="C7346" s="17">
        <v>31898</v>
      </c>
      <c r="L7346" s="17"/>
    </row>
    <row r="7347" spans="1:12" x14ac:dyDescent="0.25">
      <c r="A7347" s="16" t="s">
        <v>240</v>
      </c>
      <c r="B7347" s="16">
        <v>44</v>
      </c>
      <c r="C7347" s="17">
        <v>31898</v>
      </c>
      <c r="L7347" s="17"/>
    </row>
    <row r="7348" spans="1:12" x14ac:dyDescent="0.25">
      <c r="A7348" s="16" t="s">
        <v>240</v>
      </c>
      <c r="B7348" s="16">
        <v>33</v>
      </c>
      <c r="C7348" s="17">
        <v>31898</v>
      </c>
      <c r="L7348" s="17"/>
    </row>
    <row r="7349" spans="1:12" x14ac:dyDescent="0.25">
      <c r="A7349" s="16" t="s">
        <v>240</v>
      </c>
      <c r="B7349" s="16">
        <v>40</v>
      </c>
      <c r="C7349" s="17">
        <v>31898</v>
      </c>
      <c r="L7349" s="17"/>
    </row>
    <row r="7350" spans="1:12" x14ac:dyDescent="0.25">
      <c r="A7350" s="16" t="s">
        <v>240</v>
      </c>
      <c r="B7350" s="16">
        <v>42</v>
      </c>
      <c r="C7350" s="17">
        <v>31898</v>
      </c>
      <c r="L7350" s="17"/>
    </row>
    <row r="7351" spans="1:12" x14ac:dyDescent="0.25">
      <c r="A7351" s="16" t="s">
        <v>240</v>
      </c>
      <c r="B7351" s="16">
        <v>70</v>
      </c>
      <c r="C7351" s="17">
        <v>31898</v>
      </c>
      <c r="L7351" s="17"/>
    </row>
    <row r="7352" spans="1:12" x14ac:dyDescent="0.25">
      <c r="A7352" s="16" t="s">
        <v>240</v>
      </c>
      <c r="B7352" s="16">
        <v>123</v>
      </c>
      <c r="C7352" s="17">
        <v>31898</v>
      </c>
      <c r="L7352" s="17"/>
    </row>
    <row r="7353" spans="1:12" x14ac:dyDescent="0.25">
      <c r="A7353" s="16" t="s">
        <v>240</v>
      </c>
      <c r="B7353" s="16">
        <v>105</v>
      </c>
      <c r="C7353" s="17">
        <v>31878</v>
      </c>
      <c r="L7353" s="17"/>
    </row>
    <row r="7354" spans="1:12" x14ac:dyDescent="0.25">
      <c r="A7354" s="16" t="s">
        <v>240</v>
      </c>
      <c r="B7354" s="16">
        <v>53</v>
      </c>
      <c r="C7354" s="17">
        <v>31868</v>
      </c>
      <c r="L7354" s="17"/>
    </row>
    <row r="7355" spans="1:12" x14ac:dyDescent="0.25">
      <c r="A7355" s="16" t="s">
        <v>240</v>
      </c>
      <c r="B7355" s="16">
        <v>48</v>
      </c>
      <c r="C7355" s="17">
        <v>31868</v>
      </c>
      <c r="L7355" s="17"/>
    </row>
    <row r="7356" spans="1:12" x14ac:dyDescent="0.25">
      <c r="A7356" s="16" t="s">
        <v>240</v>
      </c>
      <c r="B7356" s="16">
        <v>157</v>
      </c>
      <c r="C7356" s="17">
        <v>31868</v>
      </c>
      <c r="L7356" s="17"/>
    </row>
    <row r="7357" spans="1:12" x14ac:dyDescent="0.25">
      <c r="A7357" s="16" t="s">
        <v>240</v>
      </c>
      <c r="B7357" s="16">
        <v>51</v>
      </c>
      <c r="C7357" s="17">
        <v>31868</v>
      </c>
      <c r="L7357" s="17"/>
    </row>
    <row r="7358" spans="1:12" x14ac:dyDescent="0.25">
      <c r="A7358" s="16" t="s">
        <v>240</v>
      </c>
      <c r="B7358" s="16">
        <v>50</v>
      </c>
      <c r="C7358" s="17">
        <v>31868</v>
      </c>
      <c r="L7358" s="17"/>
    </row>
    <row r="7359" spans="1:12" x14ac:dyDescent="0.25">
      <c r="A7359" s="16" t="s">
        <v>240</v>
      </c>
      <c r="B7359" s="16">
        <v>40</v>
      </c>
      <c r="C7359" s="17">
        <v>31868</v>
      </c>
      <c r="L7359" s="17"/>
    </row>
    <row r="7360" spans="1:12" x14ac:dyDescent="0.25">
      <c r="A7360" s="16" t="s">
        <v>240</v>
      </c>
      <c r="B7360" s="16">
        <v>50</v>
      </c>
      <c r="C7360" s="17">
        <v>31868</v>
      </c>
      <c r="L7360" s="17"/>
    </row>
    <row r="7361" spans="1:12" x14ac:dyDescent="0.25">
      <c r="A7361" s="16" t="s">
        <v>240</v>
      </c>
      <c r="B7361" s="16">
        <v>195</v>
      </c>
      <c r="C7361" s="17">
        <v>31868</v>
      </c>
      <c r="L7361" s="17"/>
    </row>
    <row r="7362" spans="1:12" x14ac:dyDescent="0.25">
      <c r="A7362" s="16" t="s">
        <v>240</v>
      </c>
      <c r="B7362" s="16">
        <v>131</v>
      </c>
      <c r="C7362" s="17">
        <v>31868</v>
      </c>
      <c r="L7362" s="17"/>
    </row>
    <row r="7363" spans="1:12" x14ac:dyDescent="0.25">
      <c r="A7363" s="16" t="s">
        <v>240</v>
      </c>
      <c r="B7363" s="16">
        <v>25</v>
      </c>
      <c r="C7363" s="17">
        <v>31868</v>
      </c>
      <c r="L7363" s="17"/>
    </row>
    <row r="7364" spans="1:12" x14ac:dyDescent="0.25">
      <c r="A7364" s="16" t="s">
        <v>240</v>
      </c>
      <c r="B7364" s="16">
        <v>33</v>
      </c>
      <c r="C7364" s="17">
        <v>31868</v>
      </c>
      <c r="L7364" s="17"/>
    </row>
    <row r="7365" spans="1:12" x14ac:dyDescent="0.25">
      <c r="A7365" s="16" t="s">
        <v>240</v>
      </c>
      <c r="B7365" s="16">
        <v>78</v>
      </c>
      <c r="C7365" s="17">
        <v>31868</v>
      </c>
      <c r="L7365" s="17"/>
    </row>
    <row r="7366" spans="1:12" x14ac:dyDescent="0.25">
      <c r="A7366" s="16" t="s">
        <v>240</v>
      </c>
      <c r="B7366" s="16">
        <v>97</v>
      </c>
      <c r="C7366" s="17">
        <v>31868</v>
      </c>
      <c r="L7366" s="17"/>
    </row>
    <row r="7367" spans="1:12" x14ac:dyDescent="0.25">
      <c r="A7367" s="16" t="s">
        <v>240</v>
      </c>
      <c r="B7367" s="16">
        <v>77</v>
      </c>
      <c r="C7367" s="17">
        <v>31868</v>
      </c>
      <c r="L7367" s="17"/>
    </row>
    <row r="7368" spans="1:12" x14ac:dyDescent="0.25">
      <c r="A7368" s="16" t="s">
        <v>240</v>
      </c>
      <c r="B7368" s="16">
        <v>65</v>
      </c>
      <c r="C7368" s="17">
        <v>31868</v>
      </c>
      <c r="L7368" s="17"/>
    </row>
    <row r="7369" spans="1:12" x14ac:dyDescent="0.25">
      <c r="A7369" s="16" t="s">
        <v>240</v>
      </c>
      <c r="B7369" s="16">
        <v>46</v>
      </c>
      <c r="C7369" s="17">
        <v>31868</v>
      </c>
      <c r="L7369" s="17"/>
    </row>
    <row r="7370" spans="1:12" x14ac:dyDescent="0.25">
      <c r="A7370" s="16" t="s">
        <v>240</v>
      </c>
      <c r="B7370" s="16">
        <v>174</v>
      </c>
      <c r="C7370" s="17">
        <v>31837</v>
      </c>
      <c r="L7370" s="17"/>
    </row>
    <row r="7371" spans="1:12" x14ac:dyDescent="0.25">
      <c r="A7371" s="16" t="s">
        <v>240</v>
      </c>
      <c r="B7371" s="16">
        <v>76</v>
      </c>
      <c r="C7371" s="17">
        <v>31837</v>
      </c>
      <c r="L7371" s="17"/>
    </row>
    <row r="7372" spans="1:12" x14ac:dyDescent="0.25">
      <c r="A7372" s="16" t="s">
        <v>240</v>
      </c>
      <c r="B7372" s="16">
        <v>164</v>
      </c>
      <c r="C7372" s="17">
        <v>31837</v>
      </c>
      <c r="L7372" s="17"/>
    </row>
    <row r="7373" spans="1:12" x14ac:dyDescent="0.25">
      <c r="A7373" s="16" t="s">
        <v>240</v>
      </c>
      <c r="B7373" s="16">
        <v>59</v>
      </c>
      <c r="C7373" s="17">
        <v>31837</v>
      </c>
      <c r="L7373" s="17"/>
    </row>
    <row r="7374" spans="1:12" x14ac:dyDescent="0.25">
      <c r="A7374" s="16" t="s">
        <v>240</v>
      </c>
      <c r="B7374" s="16">
        <v>99</v>
      </c>
      <c r="C7374" s="17">
        <v>31837</v>
      </c>
      <c r="L7374" s="17"/>
    </row>
    <row r="7375" spans="1:12" x14ac:dyDescent="0.25">
      <c r="A7375" s="16" t="s">
        <v>240</v>
      </c>
      <c r="B7375" s="16">
        <v>45</v>
      </c>
      <c r="C7375" s="17">
        <v>31837</v>
      </c>
      <c r="L7375" s="17"/>
    </row>
    <row r="7376" spans="1:12" x14ac:dyDescent="0.25">
      <c r="A7376" s="16" t="s">
        <v>240</v>
      </c>
      <c r="B7376" s="16">
        <v>75</v>
      </c>
      <c r="C7376" s="17">
        <v>31837</v>
      </c>
      <c r="L7376" s="17"/>
    </row>
    <row r="7377" spans="1:12" x14ac:dyDescent="0.25">
      <c r="A7377" s="16" t="s">
        <v>240</v>
      </c>
      <c r="B7377" s="16">
        <v>50</v>
      </c>
      <c r="C7377" s="17">
        <v>31837</v>
      </c>
      <c r="L7377" s="17"/>
    </row>
    <row r="7378" spans="1:12" x14ac:dyDescent="0.25">
      <c r="A7378" s="16" t="s">
        <v>240</v>
      </c>
      <c r="B7378" s="16">
        <v>64</v>
      </c>
      <c r="C7378" s="17">
        <v>31837</v>
      </c>
      <c r="L7378" s="17"/>
    </row>
    <row r="7379" spans="1:12" x14ac:dyDescent="0.25">
      <c r="A7379" s="16" t="s">
        <v>240</v>
      </c>
      <c r="B7379" s="16">
        <v>141</v>
      </c>
      <c r="C7379" s="17">
        <v>31837</v>
      </c>
      <c r="L7379" s="17"/>
    </row>
    <row r="7380" spans="1:12" x14ac:dyDescent="0.25">
      <c r="A7380" s="16" t="s">
        <v>240</v>
      </c>
      <c r="B7380" s="16">
        <v>80</v>
      </c>
      <c r="C7380" s="17">
        <v>31837</v>
      </c>
      <c r="L7380" s="17"/>
    </row>
    <row r="7381" spans="1:12" x14ac:dyDescent="0.25">
      <c r="A7381" s="16" t="s">
        <v>240</v>
      </c>
      <c r="B7381" s="16">
        <v>32</v>
      </c>
      <c r="C7381" s="17">
        <v>31809</v>
      </c>
      <c r="L7381" s="17"/>
    </row>
    <row r="7382" spans="1:12" x14ac:dyDescent="0.25">
      <c r="A7382" s="16" t="s">
        <v>240</v>
      </c>
      <c r="B7382" s="16">
        <v>70</v>
      </c>
      <c r="C7382" s="17">
        <v>31809</v>
      </c>
      <c r="L7382" s="17"/>
    </row>
    <row r="7383" spans="1:12" x14ac:dyDescent="0.25">
      <c r="A7383" s="16" t="s">
        <v>240</v>
      </c>
      <c r="B7383" s="16">
        <v>53</v>
      </c>
      <c r="C7383" s="17">
        <v>31809</v>
      </c>
      <c r="L7383" s="17"/>
    </row>
    <row r="7384" spans="1:12" x14ac:dyDescent="0.25">
      <c r="A7384" s="16" t="s">
        <v>240</v>
      </c>
      <c r="B7384" s="16">
        <v>100</v>
      </c>
      <c r="C7384" s="17">
        <v>31809</v>
      </c>
      <c r="L7384" s="17"/>
    </row>
    <row r="7385" spans="1:12" x14ac:dyDescent="0.25">
      <c r="A7385" s="16" t="s">
        <v>240</v>
      </c>
      <c r="B7385" s="16">
        <v>83</v>
      </c>
      <c r="C7385" s="17">
        <v>31809</v>
      </c>
      <c r="L7385" s="17"/>
    </row>
    <row r="7386" spans="1:12" x14ac:dyDescent="0.25">
      <c r="A7386" s="16" t="s">
        <v>240</v>
      </c>
      <c r="B7386" s="16">
        <v>78</v>
      </c>
      <c r="C7386" s="17">
        <v>31809</v>
      </c>
      <c r="L7386" s="17"/>
    </row>
    <row r="7387" spans="1:12" x14ac:dyDescent="0.25">
      <c r="A7387" s="16" t="s">
        <v>240</v>
      </c>
      <c r="B7387" s="16">
        <v>46</v>
      </c>
      <c r="C7387" s="17">
        <v>31809</v>
      </c>
      <c r="L7387" s="17"/>
    </row>
    <row r="7388" spans="1:12" x14ac:dyDescent="0.25">
      <c r="A7388" s="16" t="s">
        <v>240</v>
      </c>
      <c r="B7388" s="16">
        <v>52</v>
      </c>
      <c r="C7388" s="17">
        <v>31809</v>
      </c>
      <c r="L7388" s="17"/>
    </row>
    <row r="7389" spans="1:12" x14ac:dyDescent="0.25">
      <c r="A7389" s="16" t="s">
        <v>240</v>
      </c>
      <c r="B7389" s="16">
        <v>77</v>
      </c>
      <c r="C7389" s="17">
        <v>31809</v>
      </c>
      <c r="L7389" s="17"/>
    </row>
    <row r="7390" spans="1:12" x14ac:dyDescent="0.25">
      <c r="A7390" s="16" t="s">
        <v>240</v>
      </c>
      <c r="B7390" s="16">
        <v>44</v>
      </c>
      <c r="C7390" s="17">
        <v>31809</v>
      </c>
      <c r="L7390" s="17"/>
    </row>
    <row r="7391" spans="1:12" x14ac:dyDescent="0.25">
      <c r="A7391" s="16" t="s">
        <v>240</v>
      </c>
      <c r="B7391" s="16">
        <v>50</v>
      </c>
      <c r="C7391" s="17">
        <v>31809</v>
      </c>
      <c r="L7391" s="17"/>
    </row>
    <row r="7392" spans="1:12" x14ac:dyDescent="0.25">
      <c r="A7392" s="16" t="s">
        <v>240</v>
      </c>
      <c r="B7392" s="16">
        <v>79</v>
      </c>
      <c r="C7392" s="17">
        <v>31809</v>
      </c>
      <c r="L7392" s="17"/>
    </row>
    <row r="7393" spans="1:12" x14ac:dyDescent="0.25">
      <c r="A7393" s="16" t="s">
        <v>240</v>
      </c>
      <c r="B7393" s="16">
        <v>45</v>
      </c>
      <c r="C7393" s="17">
        <v>31809</v>
      </c>
      <c r="L7393" s="17"/>
    </row>
    <row r="7394" spans="1:12" x14ac:dyDescent="0.25">
      <c r="A7394" s="16" t="s">
        <v>240</v>
      </c>
      <c r="B7394" s="16">
        <v>248</v>
      </c>
      <c r="C7394" s="17">
        <v>31809</v>
      </c>
      <c r="L7394" s="17"/>
    </row>
    <row r="7395" spans="1:12" x14ac:dyDescent="0.25">
      <c r="A7395" s="16" t="s">
        <v>240</v>
      </c>
      <c r="B7395" s="16">
        <v>57</v>
      </c>
      <c r="C7395" s="17">
        <v>31809</v>
      </c>
      <c r="L7395" s="17"/>
    </row>
    <row r="7396" spans="1:12" x14ac:dyDescent="0.25">
      <c r="A7396" s="16" t="s">
        <v>240</v>
      </c>
      <c r="B7396" s="16">
        <v>40</v>
      </c>
      <c r="C7396" s="17">
        <v>31809</v>
      </c>
      <c r="L7396" s="17"/>
    </row>
    <row r="7397" spans="1:12" x14ac:dyDescent="0.25">
      <c r="A7397" s="16" t="s">
        <v>240</v>
      </c>
      <c r="B7397" s="16">
        <v>93</v>
      </c>
      <c r="C7397" s="17">
        <v>31809</v>
      </c>
      <c r="L7397" s="17"/>
    </row>
    <row r="7398" spans="1:12" x14ac:dyDescent="0.25">
      <c r="A7398" s="16" t="s">
        <v>240</v>
      </c>
      <c r="B7398" s="16">
        <v>55</v>
      </c>
      <c r="C7398" s="17">
        <v>31809</v>
      </c>
      <c r="L7398" s="17"/>
    </row>
    <row r="7399" spans="1:12" x14ac:dyDescent="0.25">
      <c r="A7399" s="16" t="s">
        <v>240</v>
      </c>
      <c r="B7399" s="16">
        <v>85</v>
      </c>
      <c r="C7399" s="17">
        <v>31809</v>
      </c>
      <c r="L7399" s="17"/>
    </row>
    <row r="7400" spans="1:12" x14ac:dyDescent="0.25">
      <c r="A7400" s="16" t="s">
        <v>240</v>
      </c>
      <c r="B7400" s="16">
        <v>182</v>
      </c>
      <c r="C7400" s="17">
        <v>31809</v>
      </c>
      <c r="L7400" s="17"/>
    </row>
    <row r="7401" spans="1:12" x14ac:dyDescent="0.25">
      <c r="A7401" s="16" t="s">
        <v>240</v>
      </c>
      <c r="B7401" s="16">
        <v>118</v>
      </c>
      <c r="C7401" s="17">
        <v>31809</v>
      </c>
      <c r="L7401" s="17"/>
    </row>
    <row r="7402" spans="1:12" x14ac:dyDescent="0.25">
      <c r="A7402" s="16" t="s">
        <v>240</v>
      </c>
      <c r="B7402" s="16">
        <v>56</v>
      </c>
      <c r="C7402" s="17">
        <v>31778</v>
      </c>
      <c r="L7402" s="17"/>
    </row>
    <row r="7403" spans="1:12" x14ac:dyDescent="0.25">
      <c r="A7403" s="16" t="s">
        <v>240</v>
      </c>
      <c r="B7403" s="16">
        <v>112</v>
      </c>
      <c r="C7403" s="17">
        <v>31778</v>
      </c>
      <c r="L7403" s="17"/>
    </row>
    <row r="7404" spans="1:12" x14ac:dyDescent="0.25">
      <c r="A7404" s="16" t="s">
        <v>240</v>
      </c>
      <c r="B7404" s="16">
        <v>81</v>
      </c>
      <c r="C7404" s="17">
        <v>31778</v>
      </c>
      <c r="L7404" s="17"/>
    </row>
    <row r="7405" spans="1:12" x14ac:dyDescent="0.25">
      <c r="A7405" s="16" t="s">
        <v>240</v>
      </c>
      <c r="B7405" s="16">
        <v>92</v>
      </c>
      <c r="C7405" s="17">
        <v>31778</v>
      </c>
      <c r="L7405" s="17"/>
    </row>
    <row r="7406" spans="1:12" x14ac:dyDescent="0.25">
      <c r="A7406" s="16" t="s">
        <v>240</v>
      </c>
      <c r="B7406" s="16">
        <v>78</v>
      </c>
      <c r="C7406" s="17">
        <v>31778</v>
      </c>
      <c r="L7406" s="17"/>
    </row>
    <row r="7407" spans="1:12" x14ac:dyDescent="0.25">
      <c r="A7407" s="16" t="s">
        <v>240</v>
      </c>
      <c r="B7407" s="16">
        <v>37</v>
      </c>
      <c r="C7407" s="17">
        <v>31778</v>
      </c>
      <c r="L7407" s="17"/>
    </row>
    <row r="7408" spans="1:12" x14ac:dyDescent="0.25">
      <c r="A7408" s="16" t="s">
        <v>240</v>
      </c>
      <c r="B7408" s="16">
        <v>64</v>
      </c>
      <c r="C7408" s="17">
        <v>31778</v>
      </c>
      <c r="L7408" s="17"/>
    </row>
    <row r="7409" spans="1:12" x14ac:dyDescent="0.25">
      <c r="A7409" s="16" t="s">
        <v>240</v>
      </c>
      <c r="B7409" s="16">
        <v>50</v>
      </c>
      <c r="C7409" s="17">
        <v>31778</v>
      </c>
      <c r="L7409" s="17"/>
    </row>
    <row r="7410" spans="1:12" x14ac:dyDescent="0.25">
      <c r="A7410" s="16" t="s">
        <v>240</v>
      </c>
      <c r="B7410" s="16">
        <v>102</v>
      </c>
      <c r="C7410" s="17">
        <v>31778</v>
      </c>
      <c r="L7410" s="17"/>
    </row>
    <row r="7411" spans="1:12" x14ac:dyDescent="0.25">
      <c r="A7411" s="16" t="s">
        <v>240</v>
      </c>
      <c r="B7411" s="16">
        <v>61</v>
      </c>
      <c r="C7411" s="17">
        <v>31747</v>
      </c>
      <c r="L7411" s="17"/>
    </row>
    <row r="7412" spans="1:12" x14ac:dyDescent="0.25">
      <c r="A7412" s="16" t="s">
        <v>240</v>
      </c>
      <c r="B7412" s="16">
        <v>55</v>
      </c>
      <c r="C7412" s="17">
        <v>31747</v>
      </c>
      <c r="L7412" s="17"/>
    </row>
    <row r="7413" spans="1:12" x14ac:dyDescent="0.25">
      <c r="A7413" s="16" t="s">
        <v>240</v>
      </c>
      <c r="B7413" s="16">
        <v>64</v>
      </c>
      <c r="C7413" s="17">
        <v>31747</v>
      </c>
      <c r="L7413" s="17"/>
    </row>
    <row r="7414" spans="1:12" x14ac:dyDescent="0.25">
      <c r="A7414" s="16" t="s">
        <v>240</v>
      </c>
      <c r="B7414" s="16">
        <v>70</v>
      </c>
      <c r="C7414" s="17">
        <v>31747</v>
      </c>
      <c r="L7414" s="17"/>
    </row>
    <row r="7415" spans="1:12" x14ac:dyDescent="0.25">
      <c r="A7415" s="16" t="s">
        <v>240</v>
      </c>
      <c r="B7415" s="16">
        <v>44</v>
      </c>
      <c r="C7415" s="17">
        <v>31747</v>
      </c>
      <c r="L7415" s="17"/>
    </row>
    <row r="7416" spans="1:12" x14ac:dyDescent="0.25">
      <c r="A7416" s="16" t="s">
        <v>240</v>
      </c>
      <c r="B7416" s="16">
        <v>70</v>
      </c>
      <c r="C7416" s="17">
        <v>31747</v>
      </c>
      <c r="L7416" s="17"/>
    </row>
    <row r="7417" spans="1:12" x14ac:dyDescent="0.25">
      <c r="A7417" s="16" t="s">
        <v>240</v>
      </c>
      <c r="B7417" s="16">
        <v>50</v>
      </c>
      <c r="C7417" s="17">
        <v>31747</v>
      </c>
      <c r="L7417" s="17"/>
    </row>
    <row r="7418" spans="1:12" x14ac:dyDescent="0.25">
      <c r="A7418" s="16" t="s">
        <v>240</v>
      </c>
      <c r="B7418" s="16">
        <v>67</v>
      </c>
      <c r="C7418" s="17">
        <v>31747</v>
      </c>
      <c r="L7418" s="17"/>
    </row>
    <row r="7419" spans="1:12" x14ac:dyDescent="0.25">
      <c r="A7419" s="16" t="s">
        <v>240</v>
      </c>
      <c r="B7419" s="16">
        <v>76</v>
      </c>
      <c r="C7419" s="17">
        <v>31747</v>
      </c>
      <c r="L7419" s="17"/>
    </row>
    <row r="7420" spans="1:12" x14ac:dyDescent="0.25">
      <c r="A7420" s="16" t="s">
        <v>240</v>
      </c>
      <c r="B7420" s="16">
        <v>60</v>
      </c>
      <c r="C7420" s="17">
        <v>31747</v>
      </c>
      <c r="L7420" s="17"/>
    </row>
    <row r="7421" spans="1:12" x14ac:dyDescent="0.25">
      <c r="A7421" s="16" t="s">
        <v>240</v>
      </c>
      <c r="B7421" s="16">
        <v>50</v>
      </c>
      <c r="C7421" s="17">
        <v>31747</v>
      </c>
      <c r="L7421" s="17"/>
    </row>
    <row r="7422" spans="1:12" x14ac:dyDescent="0.25">
      <c r="A7422" s="16" t="s">
        <v>240</v>
      </c>
      <c r="B7422" s="16">
        <v>90</v>
      </c>
      <c r="C7422" s="17">
        <v>31747</v>
      </c>
      <c r="L7422" s="17"/>
    </row>
    <row r="7423" spans="1:12" x14ac:dyDescent="0.25">
      <c r="A7423" s="16" t="s">
        <v>240</v>
      </c>
      <c r="B7423" s="16">
        <v>33</v>
      </c>
      <c r="C7423" s="17">
        <v>31747</v>
      </c>
      <c r="L7423" s="17"/>
    </row>
    <row r="7424" spans="1:12" x14ac:dyDescent="0.25">
      <c r="A7424" s="16" t="s">
        <v>240</v>
      </c>
      <c r="B7424" s="16">
        <v>94</v>
      </c>
      <c r="C7424" s="17">
        <v>31747</v>
      </c>
      <c r="L7424" s="17"/>
    </row>
    <row r="7425" spans="1:12" x14ac:dyDescent="0.25">
      <c r="A7425" s="16" t="s">
        <v>240</v>
      </c>
      <c r="B7425" s="16">
        <v>69</v>
      </c>
      <c r="C7425" s="17">
        <v>31747</v>
      </c>
      <c r="L7425" s="17"/>
    </row>
    <row r="7426" spans="1:12" x14ac:dyDescent="0.25">
      <c r="A7426" s="16" t="s">
        <v>240</v>
      </c>
      <c r="B7426" s="16">
        <v>55</v>
      </c>
      <c r="C7426" s="17">
        <v>31747</v>
      </c>
      <c r="L7426" s="17"/>
    </row>
    <row r="7427" spans="1:12" x14ac:dyDescent="0.25">
      <c r="A7427" s="16" t="s">
        <v>240</v>
      </c>
      <c r="B7427" s="16">
        <v>56</v>
      </c>
      <c r="C7427" s="17">
        <v>31747</v>
      </c>
      <c r="L7427" s="17"/>
    </row>
    <row r="7428" spans="1:12" x14ac:dyDescent="0.25">
      <c r="A7428" s="16" t="s">
        <v>240</v>
      </c>
      <c r="B7428" s="16">
        <v>79</v>
      </c>
      <c r="C7428" s="17">
        <v>31747</v>
      </c>
      <c r="L7428" s="17"/>
    </row>
    <row r="7429" spans="1:12" x14ac:dyDescent="0.25">
      <c r="A7429" s="16" t="s">
        <v>240</v>
      </c>
      <c r="B7429" s="16">
        <v>26</v>
      </c>
      <c r="C7429" s="17">
        <v>31747</v>
      </c>
      <c r="L7429" s="17"/>
    </row>
    <row r="7430" spans="1:12" x14ac:dyDescent="0.25">
      <c r="A7430" s="16" t="s">
        <v>240</v>
      </c>
      <c r="B7430" s="16">
        <v>75</v>
      </c>
      <c r="C7430" s="17">
        <v>31747</v>
      </c>
      <c r="L7430" s="17"/>
    </row>
    <row r="7431" spans="1:12" x14ac:dyDescent="0.25">
      <c r="A7431" s="16" t="s">
        <v>240</v>
      </c>
      <c r="B7431" s="16">
        <v>64</v>
      </c>
      <c r="C7431" s="17">
        <v>31747</v>
      </c>
      <c r="L7431" s="17"/>
    </row>
    <row r="7432" spans="1:12" x14ac:dyDescent="0.25">
      <c r="A7432" s="16" t="s">
        <v>240</v>
      </c>
      <c r="B7432" s="16">
        <v>40</v>
      </c>
      <c r="C7432" s="17">
        <v>31747</v>
      </c>
      <c r="L7432" s="17"/>
    </row>
    <row r="7433" spans="1:12" x14ac:dyDescent="0.25">
      <c r="A7433" s="16" t="s">
        <v>240</v>
      </c>
      <c r="B7433" s="16">
        <v>28</v>
      </c>
      <c r="C7433" s="17">
        <v>31747</v>
      </c>
      <c r="L7433" s="17"/>
    </row>
    <row r="7434" spans="1:12" x14ac:dyDescent="0.25">
      <c r="A7434" s="16" t="s">
        <v>240</v>
      </c>
      <c r="B7434" s="16">
        <v>21</v>
      </c>
      <c r="C7434" s="17">
        <v>31747</v>
      </c>
      <c r="L7434" s="17"/>
    </row>
    <row r="7435" spans="1:12" x14ac:dyDescent="0.25">
      <c r="A7435" s="16" t="s">
        <v>240</v>
      </c>
      <c r="B7435" s="16">
        <v>43</v>
      </c>
      <c r="C7435" s="17">
        <v>31747</v>
      </c>
      <c r="L7435" s="17"/>
    </row>
    <row r="7436" spans="1:12" x14ac:dyDescent="0.25">
      <c r="A7436" s="16" t="s">
        <v>240</v>
      </c>
      <c r="B7436" s="16">
        <v>40</v>
      </c>
      <c r="C7436" s="17">
        <v>31747</v>
      </c>
      <c r="L7436" s="17"/>
    </row>
    <row r="7437" spans="1:12" x14ac:dyDescent="0.25">
      <c r="A7437" s="16" t="s">
        <v>240</v>
      </c>
      <c r="B7437" s="16">
        <v>75</v>
      </c>
      <c r="C7437" s="17">
        <v>31733</v>
      </c>
      <c r="L7437" s="17"/>
    </row>
    <row r="7438" spans="1:12" x14ac:dyDescent="0.25">
      <c r="A7438" s="16" t="s">
        <v>240</v>
      </c>
      <c r="B7438" s="16">
        <v>70</v>
      </c>
      <c r="C7438" s="17">
        <v>31717</v>
      </c>
      <c r="L7438" s="17"/>
    </row>
    <row r="7439" spans="1:12" x14ac:dyDescent="0.25">
      <c r="A7439" s="16" t="s">
        <v>240</v>
      </c>
      <c r="B7439" s="16">
        <v>90</v>
      </c>
      <c r="C7439" s="17">
        <v>31717</v>
      </c>
      <c r="L7439" s="17"/>
    </row>
    <row r="7440" spans="1:12" x14ac:dyDescent="0.25">
      <c r="A7440" s="16" t="s">
        <v>240</v>
      </c>
      <c r="B7440" s="16">
        <v>60</v>
      </c>
      <c r="C7440" s="17">
        <v>31717</v>
      </c>
      <c r="L7440" s="17"/>
    </row>
    <row r="7441" spans="1:12" x14ac:dyDescent="0.25">
      <c r="A7441" s="16" t="s">
        <v>240</v>
      </c>
      <c r="B7441" s="16">
        <v>52</v>
      </c>
      <c r="C7441" s="17">
        <v>31717</v>
      </c>
      <c r="L7441" s="17"/>
    </row>
    <row r="7442" spans="1:12" x14ac:dyDescent="0.25">
      <c r="A7442" s="16" t="s">
        <v>240</v>
      </c>
      <c r="B7442" s="16">
        <v>114</v>
      </c>
      <c r="C7442" s="17">
        <v>31717</v>
      </c>
      <c r="L7442" s="17"/>
    </row>
    <row r="7443" spans="1:12" x14ac:dyDescent="0.25">
      <c r="A7443" s="16" t="s">
        <v>240</v>
      </c>
      <c r="B7443" s="16">
        <v>80</v>
      </c>
      <c r="C7443" s="17">
        <v>31698</v>
      </c>
      <c r="L7443" s="17"/>
    </row>
    <row r="7444" spans="1:12" x14ac:dyDescent="0.25">
      <c r="A7444" s="16" t="s">
        <v>240</v>
      </c>
      <c r="B7444" s="16">
        <v>55</v>
      </c>
      <c r="C7444" s="17">
        <v>31686</v>
      </c>
      <c r="L7444" s="17"/>
    </row>
    <row r="7445" spans="1:12" x14ac:dyDescent="0.25">
      <c r="A7445" s="16" t="s">
        <v>240</v>
      </c>
      <c r="B7445" s="16">
        <v>50</v>
      </c>
      <c r="C7445" s="17">
        <v>31686</v>
      </c>
      <c r="L7445" s="17"/>
    </row>
    <row r="7446" spans="1:12" x14ac:dyDescent="0.25">
      <c r="A7446" s="16" t="s">
        <v>240</v>
      </c>
      <c r="B7446" s="16">
        <v>75</v>
      </c>
      <c r="C7446" s="17">
        <v>31686</v>
      </c>
      <c r="L7446" s="17"/>
    </row>
    <row r="7447" spans="1:12" x14ac:dyDescent="0.25">
      <c r="A7447" s="16" t="s">
        <v>240</v>
      </c>
      <c r="B7447" s="16">
        <v>40</v>
      </c>
      <c r="C7447" s="17">
        <v>31686</v>
      </c>
      <c r="L7447" s="17"/>
    </row>
    <row r="7448" spans="1:12" x14ac:dyDescent="0.25">
      <c r="A7448" s="16" t="s">
        <v>240</v>
      </c>
      <c r="B7448" s="16">
        <v>45</v>
      </c>
      <c r="C7448" s="17">
        <v>31686</v>
      </c>
      <c r="L7448" s="17"/>
    </row>
    <row r="7449" spans="1:12" x14ac:dyDescent="0.25">
      <c r="A7449" s="16" t="s">
        <v>240</v>
      </c>
      <c r="B7449" s="16">
        <v>174</v>
      </c>
      <c r="C7449" s="17">
        <v>31670</v>
      </c>
      <c r="L7449" s="17"/>
    </row>
    <row r="7450" spans="1:12" x14ac:dyDescent="0.25">
      <c r="A7450" s="16" t="s">
        <v>240</v>
      </c>
      <c r="B7450" s="16">
        <v>225</v>
      </c>
      <c r="C7450" s="17">
        <v>31656</v>
      </c>
      <c r="L7450" s="17"/>
    </row>
    <row r="7451" spans="1:12" x14ac:dyDescent="0.25">
      <c r="A7451" s="16" t="s">
        <v>240</v>
      </c>
      <c r="B7451" s="16">
        <v>214</v>
      </c>
      <c r="C7451" s="17">
        <v>31656</v>
      </c>
      <c r="L7451" s="17"/>
    </row>
    <row r="7452" spans="1:12" x14ac:dyDescent="0.25">
      <c r="A7452" s="16" t="s">
        <v>240</v>
      </c>
      <c r="B7452" s="16">
        <v>50</v>
      </c>
      <c r="C7452" s="17">
        <v>31656</v>
      </c>
      <c r="L7452" s="17"/>
    </row>
    <row r="7453" spans="1:12" x14ac:dyDescent="0.25">
      <c r="A7453" s="16" t="s">
        <v>240</v>
      </c>
      <c r="B7453" s="16">
        <v>58</v>
      </c>
      <c r="C7453" s="17">
        <v>31656</v>
      </c>
      <c r="L7453" s="17"/>
    </row>
    <row r="7454" spans="1:12" x14ac:dyDescent="0.25">
      <c r="A7454" s="16" t="s">
        <v>240</v>
      </c>
      <c r="B7454" s="16">
        <v>107</v>
      </c>
      <c r="C7454" s="17">
        <v>31656</v>
      </c>
      <c r="L7454" s="17"/>
    </row>
    <row r="7455" spans="1:12" x14ac:dyDescent="0.25">
      <c r="A7455" s="16" t="s">
        <v>240</v>
      </c>
      <c r="B7455" s="16">
        <v>60</v>
      </c>
      <c r="C7455" s="17">
        <v>31625</v>
      </c>
      <c r="L7455" s="17"/>
    </row>
    <row r="7456" spans="1:12" x14ac:dyDescent="0.25">
      <c r="A7456" s="16" t="s">
        <v>240</v>
      </c>
      <c r="B7456" s="16">
        <v>170</v>
      </c>
      <c r="C7456" s="17">
        <v>31625</v>
      </c>
      <c r="L7456" s="17"/>
    </row>
    <row r="7457" spans="1:12" x14ac:dyDescent="0.25">
      <c r="A7457" s="16" t="s">
        <v>240</v>
      </c>
      <c r="B7457" s="16">
        <v>79</v>
      </c>
      <c r="C7457" s="17">
        <v>31625</v>
      </c>
      <c r="L7457" s="17"/>
    </row>
    <row r="7458" spans="1:12" x14ac:dyDescent="0.25">
      <c r="A7458" s="16" t="s">
        <v>240</v>
      </c>
      <c r="B7458" s="16">
        <v>29</v>
      </c>
      <c r="C7458" s="17">
        <v>31625</v>
      </c>
      <c r="L7458" s="17"/>
    </row>
    <row r="7459" spans="1:12" x14ac:dyDescent="0.25">
      <c r="A7459" s="16" t="s">
        <v>240</v>
      </c>
      <c r="B7459" s="16">
        <v>49</v>
      </c>
      <c r="C7459" s="17">
        <v>31625</v>
      </c>
      <c r="L7459" s="17"/>
    </row>
    <row r="7460" spans="1:12" x14ac:dyDescent="0.25">
      <c r="A7460" s="16" t="s">
        <v>240</v>
      </c>
      <c r="B7460" s="16">
        <v>74</v>
      </c>
      <c r="C7460" s="17">
        <v>31625</v>
      </c>
      <c r="L7460" s="17"/>
    </row>
    <row r="7461" spans="1:12" x14ac:dyDescent="0.25">
      <c r="A7461" s="16" t="s">
        <v>240</v>
      </c>
      <c r="B7461" s="16">
        <v>63</v>
      </c>
      <c r="C7461" s="17">
        <v>31625</v>
      </c>
      <c r="L7461" s="17"/>
    </row>
    <row r="7462" spans="1:12" x14ac:dyDescent="0.25">
      <c r="A7462" s="16" t="s">
        <v>240</v>
      </c>
      <c r="B7462" s="16">
        <v>25</v>
      </c>
      <c r="C7462" s="17">
        <v>31594</v>
      </c>
      <c r="L7462" s="17"/>
    </row>
    <row r="7463" spans="1:12" x14ac:dyDescent="0.25">
      <c r="A7463" s="16" t="s">
        <v>240</v>
      </c>
      <c r="B7463" s="16">
        <v>42</v>
      </c>
      <c r="C7463" s="17">
        <v>31594</v>
      </c>
      <c r="L7463" s="17"/>
    </row>
    <row r="7464" spans="1:12" x14ac:dyDescent="0.25">
      <c r="A7464" s="16" t="s">
        <v>240</v>
      </c>
      <c r="B7464" s="16">
        <v>70</v>
      </c>
      <c r="C7464" s="17">
        <v>31594</v>
      </c>
      <c r="L7464" s="17"/>
    </row>
    <row r="7465" spans="1:12" x14ac:dyDescent="0.25">
      <c r="A7465" s="16" t="s">
        <v>240</v>
      </c>
      <c r="B7465" s="16">
        <v>56</v>
      </c>
      <c r="C7465" s="17">
        <v>31594</v>
      </c>
      <c r="L7465" s="17"/>
    </row>
    <row r="7466" spans="1:12" x14ac:dyDescent="0.25">
      <c r="A7466" s="16" t="s">
        <v>240</v>
      </c>
      <c r="B7466" s="16">
        <v>91</v>
      </c>
      <c r="C7466" s="17">
        <v>31594</v>
      </c>
      <c r="L7466" s="17"/>
    </row>
    <row r="7467" spans="1:12" x14ac:dyDescent="0.25">
      <c r="A7467" s="16" t="s">
        <v>240</v>
      </c>
      <c r="B7467" s="16">
        <v>45</v>
      </c>
      <c r="C7467" s="17">
        <v>31594</v>
      </c>
      <c r="L7467" s="17"/>
    </row>
    <row r="7468" spans="1:12" x14ac:dyDescent="0.25">
      <c r="A7468" s="16" t="s">
        <v>240</v>
      </c>
      <c r="B7468" s="16">
        <v>38</v>
      </c>
      <c r="C7468" s="17">
        <v>31594</v>
      </c>
      <c r="L7468" s="17"/>
    </row>
    <row r="7469" spans="1:12" x14ac:dyDescent="0.25">
      <c r="A7469" s="16" t="s">
        <v>240</v>
      </c>
      <c r="B7469" s="16">
        <v>78</v>
      </c>
      <c r="C7469" s="17">
        <v>31594</v>
      </c>
      <c r="L7469" s="17"/>
    </row>
    <row r="7470" spans="1:12" x14ac:dyDescent="0.25">
      <c r="A7470" s="16" t="s">
        <v>240</v>
      </c>
      <c r="B7470" s="16">
        <v>68</v>
      </c>
      <c r="C7470" s="17">
        <v>31594</v>
      </c>
      <c r="L7470" s="17"/>
    </row>
    <row r="7471" spans="1:12" x14ac:dyDescent="0.25">
      <c r="A7471" s="16" t="s">
        <v>240</v>
      </c>
      <c r="B7471" s="16">
        <v>71</v>
      </c>
      <c r="C7471" s="17">
        <v>31594</v>
      </c>
      <c r="L7471" s="17"/>
    </row>
    <row r="7472" spans="1:12" x14ac:dyDescent="0.25">
      <c r="A7472" s="16" t="s">
        <v>240</v>
      </c>
      <c r="B7472" s="16">
        <v>46</v>
      </c>
      <c r="C7472" s="17">
        <v>31594</v>
      </c>
      <c r="L7472" s="17"/>
    </row>
    <row r="7473" spans="1:12" x14ac:dyDescent="0.25">
      <c r="A7473" s="16" t="s">
        <v>240</v>
      </c>
      <c r="B7473" s="16">
        <v>79</v>
      </c>
      <c r="C7473" s="17">
        <v>31594</v>
      </c>
      <c r="L7473" s="17"/>
    </row>
    <row r="7474" spans="1:12" x14ac:dyDescent="0.25">
      <c r="A7474" s="16" t="s">
        <v>240</v>
      </c>
      <c r="B7474" s="16">
        <v>165</v>
      </c>
      <c r="C7474" s="17">
        <v>31594</v>
      </c>
      <c r="L7474" s="17"/>
    </row>
    <row r="7475" spans="1:12" x14ac:dyDescent="0.25">
      <c r="A7475" s="16" t="s">
        <v>240</v>
      </c>
      <c r="B7475" s="16">
        <v>33</v>
      </c>
      <c r="C7475" s="17">
        <v>31564</v>
      </c>
      <c r="L7475" s="17"/>
    </row>
    <row r="7476" spans="1:12" x14ac:dyDescent="0.25">
      <c r="A7476" s="16" t="s">
        <v>240</v>
      </c>
      <c r="B7476" s="16">
        <v>54</v>
      </c>
      <c r="C7476" s="17">
        <v>31564</v>
      </c>
      <c r="L7476" s="17"/>
    </row>
    <row r="7477" spans="1:12" x14ac:dyDescent="0.25">
      <c r="A7477" s="16" t="s">
        <v>240</v>
      </c>
      <c r="B7477" s="16">
        <v>45</v>
      </c>
      <c r="C7477" s="17">
        <v>31564</v>
      </c>
      <c r="L7477" s="17"/>
    </row>
    <row r="7478" spans="1:12" x14ac:dyDescent="0.25">
      <c r="A7478" s="16" t="s">
        <v>240</v>
      </c>
      <c r="B7478" s="16">
        <v>50</v>
      </c>
      <c r="C7478" s="17">
        <v>31564</v>
      </c>
      <c r="L7478" s="17"/>
    </row>
    <row r="7479" spans="1:12" x14ac:dyDescent="0.25">
      <c r="A7479" s="16" t="s">
        <v>240</v>
      </c>
      <c r="B7479" s="16">
        <v>32</v>
      </c>
      <c r="C7479" s="17">
        <v>31533</v>
      </c>
      <c r="L7479" s="17"/>
    </row>
    <row r="7480" spans="1:12" x14ac:dyDescent="0.25">
      <c r="A7480" s="16" t="s">
        <v>240</v>
      </c>
      <c r="B7480" s="16">
        <v>60</v>
      </c>
      <c r="C7480" s="17">
        <v>31533</v>
      </c>
      <c r="L7480" s="17"/>
    </row>
    <row r="7481" spans="1:12" x14ac:dyDescent="0.25">
      <c r="A7481" s="16" t="s">
        <v>240</v>
      </c>
      <c r="B7481" s="16">
        <v>30</v>
      </c>
      <c r="C7481" s="17">
        <v>31533</v>
      </c>
      <c r="L7481" s="17"/>
    </row>
    <row r="7482" spans="1:12" x14ac:dyDescent="0.25">
      <c r="A7482" s="16" t="s">
        <v>240</v>
      </c>
      <c r="B7482" s="16">
        <v>56</v>
      </c>
      <c r="C7482" s="17">
        <v>31533</v>
      </c>
      <c r="L7482" s="17"/>
    </row>
    <row r="7483" spans="1:12" x14ac:dyDescent="0.25">
      <c r="A7483" s="16" t="s">
        <v>240</v>
      </c>
      <c r="B7483" s="16">
        <v>47</v>
      </c>
      <c r="C7483" s="17">
        <v>31472</v>
      </c>
      <c r="L7483" s="17"/>
    </row>
    <row r="7484" spans="1:12" x14ac:dyDescent="0.25">
      <c r="A7484" s="16" t="s">
        <v>240</v>
      </c>
      <c r="B7484" s="16">
        <v>105</v>
      </c>
      <c r="C7484" s="17">
        <v>31469</v>
      </c>
      <c r="L7484" s="17"/>
    </row>
    <row r="7485" spans="1:12" x14ac:dyDescent="0.25">
      <c r="A7485" s="16" t="s">
        <v>240</v>
      </c>
      <c r="B7485" s="16">
        <v>100</v>
      </c>
      <c r="C7485" s="17">
        <v>31457</v>
      </c>
      <c r="L7485" s="17"/>
    </row>
    <row r="7486" spans="1:12" x14ac:dyDescent="0.25">
      <c r="A7486" s="16" t="s">
        <v>240</v>
      </c>
      <c r="B7486" s="16">
        <v>89</v>
      </c>
      <c r="C7486" s="17">
        <v>31444</v>
      </c>
      <c r="L7486" s="17"/>
    </row>
    <row r="7487" spans="1:12" x14ac:dyDescent="0.25">
      <c r="A7487" s="16" t="s">
        <v>240</v>
      </c>
      <c r="B7487" s="16">
        <v>48</v>
      </c>
      <c r="C7487" s="17">
        <v>31413</v>
      </c>
      <c r="L7487" s="17"/>
    </row>
    <row r="7488" spans="1:12" x14ac:dyDescent="0.25">
      <c r="A7488" s="16" t="s">
        <v>240</v>
      </c>
      <c r="B7488" s="16">
        <v>58</v>
      </c>
      <c r="C7488" s="17">
        <v>31382</v>
      </c>
      <c r="L7488" s="17"/>
    </row>
    <row r="7489" spans="1:12" x14ac:dyDescent="0.25">
      <c r="A7489" s="16" t="s">
        <v>240</v>
      </c>
      <c r="B7489" s="16">
        <v>138</v>
      </c>
      <c r="C7489" s="17">
        <v>31382</v>
      </c>
      <c r="L7489" s="17"/>
    </row>
    <row r="7490" spans="1:12" x14ac:dyDescent="0.25">
      <c r="A7490" s="16" t="s">
        <v>240</v>
      </c>
      <c r="B7490" s="16">
        <v>116</v>
      </c>
      <c r="C7490" s="17">
        <v>31382</v>
      </c>
      <c r="L7490" s="17"/>
    </row>
    <row r="7491" spans="1:12" x14ac:dyDescent="0.25">
      <c r="A7491" s="16" t="s">
        <v>240</v>
      </c>
      <c r="B7491" s="16">
        <v>60</v>
      </c>
      <c r="C7491" s="17">
        <v>31352</v>
      </c>
      <c r="L7491" s="17"/>
    </row>
    <row r="7492" spans="1:12" x14ac:dyDescent="0.25">
      <c r="A7492" s="16" t="s">
        <v>240</v>
      </c>
      <c r="B7492" s="16">
        <v>118</v>
      </c>
      <c r="C7492" s="17">
        <v>31321</v>
      </c>
      <c r="L7492" s="17"/>
    </row>
    <row r="7493" spans="1:12" x14ac:dyDescent="0.25">
      <c r="A7493" s="16" t="s">
        <v>240</v>
      </c>
      <c r="B7493" s="16">
        <v>50</v>
      </c>
      <c r="C7493" s="17">
        <v>31321</v>
      </c>
      <c r="L7493" s="17"/>
    </row>
    <row r="7494" spans="1:12" x14ac:dyDescent="0.25">
      <c r="A7494" s="16" t="s">
        <v>240</v>
      </c>
      <c r="B7494" s="16">
        <v>65</v>
      </c>
      <c r="C7494" s="17">
        <v>31291</v>
      </c>
      <c r="L7494" s="17"/>
    </row>
    <row r="7495" spans="1:12" x14ac:dyDescent="0.25">
      <c r="A7495" s="16" t="s">
        <v>240</v>
      </c>
      <c r="B7495" s="16">
        <v>55</v>
      </c>
      <c r="C7495" s="17">
        <v>31291</v>
      </c>
      <c r="L7495" s="17"/>
    </row>
    <row r="7496" spans="1:12" x14ac:dyDescent="0.25">
      <c r="A7496" s="16" t="s">
        <v>240</v>
      </c>
      <c r="B7496" s="16">
        <v>46</v>
      </c>
      <c r="C7496" s="17">
        <v>31260</v>
      </c>
      <c r="L7496" s="17"/>
    </row>
    <row r="7497" spans="1:12" x14ac:dyDescent="0.25">
      <c r="A7497" s="16" t="s">
        <v>240</v>
      </c>
      <c r="B7497" s="16">
        <v>50</v>
      </c>
      <c r="C7497" s="17">
        <v>31260</v>
      </c>
      <c r="L7497" s="17"/>
    </row>
    <row r="7498" spans="1:12" x14ac:dyDescent="0.25">
      <c r="A7498" s="16" t="s">
        <v>240</v>
      </c>
      <c r="B7498" s="16">
        <v>83</v>
      </c>
      <c r="C7498" s="17">
        <v>31260</v>
      </c>
      <c r="L7498" s="17"/>
    </row>
    <row r="7499" spans="1:12" x14ac:dyDescent="0.25">
      <c r="A7499" s="16" t="s">
        <v>240</v>
      </c>
      <c r="B7499" s="16">
        <v>35</v>
      </c>
      <c r="C7499" s="17">
        <v>31229</v>
      </c>
      <c r="L7499" s="17"/>
    </row>
    <row r="7500" spans="1:12" x14ac:dyDescent="0.25">
      <c r="A7500" s="16" t="s">
        <v>240</v>
      </c>
      <c r="B7500" s="16">
        <v>32</v>
      </c>
      <c r="C7500" s="17">
        <v>31229</v>
      </c>
      <c r="L7500" s="17"/>
    </row>
    <row r="7501" spans="1:12" x14ac:dyDescent="0.25">
      <c r="A7501" s="16" t="s">
        <v>240</v>
      </c>
      <c r="B7501" s="16">
        <v>82</v>
      </c>
      <c r="C7501" s="17">
        <v>31199</v>
      </c>
      <c r="L7501" s="17"/>
    </row>
    <row r="7502" spans="1:12" x14ac:dyDescent="0.25">
      <c r="A7502" s="16" t="s">
        <v>240</v>
      </c>
      <c r="B7502" s="16">
        <v>128</v>
      </c>
      <c r="C7502" s="17">
        <v>31168</v>
      </c>
      <c r="L7502" s="17"/>
    </row>
    <row r="7503" spans="1:12" x14ac:dyDescent="0.25">
      <c r="A7503" s="16" t="s">
        <v>240</v>
      </c>
      <c r="B7503" s="16">
        <v>85</v>
      </c>
      <c r="C7503" s="17">
        <v>31168</v>
      </c>
      <c r="L7503" s="17"/>
    </row>
    <row r="7504" spans="1:12" x14ac:dyDescent="0.25">
      <c r="A7504" s="16" t="s">
        <v>240</v>
      </c>
      <c r="B7504" s="16">
        <v>80</v>
      </c>
      <c r="C7504" s="17">
        <v>31138</v>
      </c>
      <c r="L7504" s="17"/>
    </row>
    <row r="7505" spans="1:12" x14ac:dyDescent="0.25">
      <c r="A7505" s="16" t="s">
        <v>240</v>
      </c>
      <c r="B7505" s="16">
        <v>32</v>
      </c>
      <c r="C7505" s="17">
        <v>31138</v>
      </c>
      <c r="L7505" s="17"/>
    </row>
    <row r="7506" spans="1:12" x14ac:dyDescent="0.25">
      <c r="A7506" s="16" t="s">
        <v>240</v>
      </c>
      <c r="B7506" s="16">
        <v>96</v>
      </c>
      <c r="C7506" s="17">
        <v>31138</v>
      </c>
      <c r="L7506" s="17"/>
    </row>
    <row r="7507" spans="1:12" x14ac:dyDescent="0.25">
      <c r="A7507" s="16" t="s">
        <v>240</v>
      </c>
      <c r="B7507" s="16">
        <v>40</v>
      </c>
      <c r="C7507" s="17">
        <v>31107</v>
      </c>
      <c r="L7507" s="17"/>
    </row>
    <row r="7508" spans="1:12" x14ac:dyDescent="0.25">
      <c r="A7508" s="16" t="s">
        <v>240</v>
      </c>
      <c r="B7508" s="16">
        <v>137</v>
      </c>
      <c r="C7508" s="17">
        <v>31079</v>
      </c>
      <c r="L7508" s="17"/>
    </row>
    <row r="7509" spans="1:12" x14ac:dyDescent="0.25">
      <c r="A7509" s="16" t="s">
        <v>240</v>
      </c>
      <c r="B7509" s="16">
        <v>45</v>
      </c>
      <c r="C7509" s="17">
        <v>31048</v>
      </c>
      <c r="L7509" s="17"/>
    </row>
    <row r="7510" spans="1:12" x14ac:dyDescent="0.25">
      <c r="A7510" s="16" t="s">
        <v>240</v>
      </c>
      <c r="B7510" s="16">
        <v>115</v>
      </c>
      <c r="C7510" s="17">
        <v>30987</v>
      </c>
      <c r="L7510" s="17"/>
    </row>
    <row r="7511" spans="1:12" x14ac:dyDescent="0.25">
      <c r="A7511" s="16" t="s">
        <v>240</v>
      </c>
      <c r="B7511" s="16">
        <v>140</v>
      </c>
      <c r="C7511" s="17">
        <v>30864</v>
      </c>
      <c r="L7511" s="17"/>
    </row>
    <row r="7512" spans="1:12" x14ac:dyDescent="0.25">
      <c r="A7512" s="16" t="s">
        <v>240</v>
      </c>
      <c r="B7512" s="16">
        <v>162</v>
      </c>
      <c r="C7512" s="17">
        <v>30864</v>
      </c>
      <c r="L7512" s="17"/>
    </row>
    <row r="7513" spans="1:12" x14ac:dyDescent="0.25">
      <c r="A7513" s="16" t="s">
        <v>240</v>
      </c>
      <c r="B7513" s="16">
        <v>80</v>
      </c>
      <c r="C7513" s="17">
        <v>30834</v>
      </c>
      <c r="L7513" s="17"/>
    </row>
    <row r="7514" spans="1:12" x14ac:dyDescent="0.25">
      <c r="A7514" s="16" t="s">
        <v>240</v>
      </c>
      <c r="B7514" s="16">
        <v>190</v>
      </c>
      <c r="C7514" s="17">
        <v>30831</v>
      </c>
      <c r="L7514" s="17"/>
    </row>
    <row r="7515" spans="1:12" x14ac:dyDescent="0.25">
      <c r="A7515" s="16" t="s">
        <v>240</v>
      </c>
      <c r="B7515" s="16">
        <v>95</v>
      </c>
      <c r="C7515" s="17">
        <v>30736</v>
      </c>
      <c r="L7515" s="17"/>
    </row>
    <row r="7516" spans="1:12" x14ac:dyDescent="0.25">
      <c r="A7516" s="16" t="s">
        <v>240</v>
      </c>
      <c r="B7516" s="16">
        <v>36</v>
      </c>
      <c r="C7516" s="17">
        <v>30590</v>
      </c>
      <c r="L7516" s="17"/>
    </row>
    <row r="7517" spans="1:12" x14ac:dyDescent="0.25">
      <c r="A7517" s="16" t="s">
        <v>240</v>
      </c>
      <c r="B7517" s="16">
        <v>72</v>
      </c>
      <c r="C7517" s="17">
        <v>30560</v>
      </c>
      <c r="L7517" s="17"/>
    </row>
    <row r="7518" spans="1:12" x14ac:dyDescent="0.25">
      <c r="A7518" s="16" t="s">
        <v>240</v>
      </c>
      <c r="B7518" s="16">
        <v>109</v>
      </c>
      <c r="C7518" s="17">
        <v>30529</v>
      </c>
      <c r="L7518" s="17"/>
    </row>
    <row r="7519" spans="1:12" x14ac:dyDescent="0.25">
      <c r="A7519" s="16" t="s">
        <v>240</v>
      </c>
      <c r="B7519" s="16">
        <v>99</v>
      </c>
      <c r="C7519" s="17">
        <v>30523</v>
      </c>
      <c r="L7519" s="17"/>
    </row>
    <row r="7520" spans="1:12" x14ac:dyDescent="0.25">
      <c r="A7520" s="16" t="s">
        <v>240</v>
      </c>
      <c r="B7520" s="16">
        <v>178</v>
      </c>
      <c r="C7520" s="17">
        <v>30498</v>
      </c>
      <c r="L7520" s="17"/>
    </row>
    <row r="7521" spans="1:12" x14ac:dyDescent="0.25">
      <c r="A7521" s="16" t="s">
        <v>240</v>
      </c>
      <c r="B7521" s="16">
        <v>47</v>
      </c>
      <c r="C7521" s="17">
        <v>30348</v>
      </c>
      <c r="L7521" s="17"/>
    </row>
    <row r="7522" spans="1:12" x14ac:dyDescent="0.25">
      <c r="A7522" s="16" t="s">
        <v>240</v>
      </c>
      <c r="B7522" s="16">
        <v>91</v>
      </c>
      <c r="C7522" s="17">
        <v>30348</v>
      </c>
      <c r="L7522" s="17"/>
    </row>
    <row r="7523" spans="1:12" x14ac:dyDescent="0.25">
      <c r="A7523" s="16" t="s">
        <v>240</v>
      </c>
      <c r="B7523" s="16">
        <v>117</v>
      </c>
      <c r="C7523" s="17">
        <v>30207</v>
      </c>
      <c r="L7523" s="17"/>
    </row>
    <row r="7524" spans="1:12" x14ac:dyDescent="0.25">
      <c r="A7524" s="16" t="s">
        <v>240</v>
      </c>
      <c r="B7524" s="16">
        <v>70</v>
      </c>
      <c r="C7524" s="17">
        <v>30195</v>
      </c>
      <c r="L7524" s="17"/>
    </row>
    <row r="7525" spans="1:12" x14ac:dyDescent="0.25">
      <c r="A7525" s="16" t="s">
        <v>240</v>
      </c>
      <c r="B7525" s="16">
        <v>50</v>
      </c>
      <c r="C7525" s="17">
        <v>30164</v>
      </c>
      <c r="L7525" s="17"/>
    </row>
    <row r="7526" spans="1:12" x14ac:dyDescent="0.25">
      <c r="A7526" s="16" t="s">
        <v>240</v>
      </c>
      <c r="B7526" s="16">
        <v>24</v>
      </c>
      <c r="C7526" s="17">
        <v>30164</v>
      </c>
      <c r="L7526" s="17"/>
    </row>
    <row r="7527" spans="1:12" x14ac:dyDescent="0.25">
      <c r="A7527" s="16" t="s">
        <v>240</v>
      </c>
      <c r="B7527" s="16">
        <v>84</v>
      </c>
      <c r="C7527" s="17">
        <v>30152</v>
      </c>
      <c r="L7527" s="17"/>
    </row>
    <row r="7528" spans="1:12" x14ac:dyDescent="0.25">
      <c r="A7528" s="16" t="s">
        <v>240</v>
      </c>
      <c r="B7528" s="16">
        <v>60</v>
      </c>
      <c r="C7528" s="17">
        <v>30133</v>
      </c>
      <c r="L7528" s="17"/>
    </row>
    <row r="7529" spans="1:12" x14ac:dyDescent="0.25">
      <c r="A7529" s="16" t="s">
        <v>240</v>
      </c>
      <c r="B7529" s="16">
        <v>70</v>
      </c>
      <c r="C7529" s="17">
        <v>30133</v>
      </c>
      <c r="L7529" s="17"/>
    </row>
    <row r="7530" spans="1:12" x14ac:dyDescent="0.25">
      <c r="A7530" s="16" t="s">
        <v>240</v>
      </c>
      <c r="B7530" s="16">
        <v>57</v>
      </c>
      <c r="C7530" s="17">
        <v>30104</v>
      </c>
      <c r="L7530" s="17"/>
    </row>
    <row r="7531" spans="1:12" x14ac:dyDescent="0.25">
      <c r="A7531" s="16" t="s">
        <v>240</v>
      </c>
      <c r="B7531" s="16">
        <v>110</v>
      </c>
      <c r="C7531" s="17">
        <v>29983</v>
      </c>
      <c r="L7531" s="17"/>
    </row>
    <row r="7532" spans="1:12" x14ac:dyDescent="0.25">
      <c r="A7532" s="16" t="s">
        <v>240</v>
      </c>
      <c r="B7532" s="16">
        <v>250</v>
      </c>
      <c r="C7532" s="17">
        <v>29952</v>
      </c>
      <c r="L7532" s="17"/>
    </row>
    <row r="7533" spans="1:12" x14ac:dyDescent="0.25">
      <c r="A7533" s="16" t="s">
        <v>240</v>
      </c>
      <c r="B7533" s="16">
        <v>54</v>
      </c>
      <c r="C7533" s="17">
        <v>29902</v>
      </c>
      <c r="L7533" s="17"/>
    </row>
    <row r="7534" spans="1:12" x14ac:dyDescent="0.25">
      <c r="A7534" s="16" t="s">
        <v>240</v>
      </c>
      <c r="B7534" s="16">
        <v>60</v>
      </c>
      <c r="C7534" s="17">
        <v>29891</v>
      </c>
      <c r="L7534" s="17"/>
    </row>
    <row r="7535" spans="1:12" x14ac:dyDescent="0.25">
      <c r="A7535" s="16" t="s">
        <v>240</v>
      </c>
      <c r="B7535" s="16">
        <v>90</v>
      </c>
      <c r="C7535" s="17">
        <v>29860</v>
      </c>
      <c r="L7535" s="17"/>
    </row>
    <row r="7536" spans="1:12" x14ac:dyDescent="0.25">
      <c r="A7536" s="16" t="s">
        <v>240</v>
      </c>
      <c r="B7536" s="16">
        <v>32</v>
      </c>
      <c r="C7536" s="17">
        <v>29802</v>
      </c>
      <c r="L7536" s="17"/>
    </row>
    <row r="7537" spans="1:12" x14ac:dyDescent="0.25">
      <c r="A7537" s="16" t="s">
        <v>240</v>
      </c>
      <c r="B7537" s="16">
        <v>48</v>
      </c>
      <c r="C7537" s="17">
        <v>29773</v>
      </c>
      <c r="L7537" s="17"/>
    </row>
    <row r="7538" spans="1:12" x14ac:dyDescent="0.25">
      <c r="A7538" s="16" t="s">
        <v>240</v>
      </c>
      <c r="B7538" s="16">
        <v>40</v>
      </c>
      <c r="C7538" s="17">
        <v>29766</v>
      </c>
      <c r="L7538" s="17"/>
    </row>
    <row r="7539" spans="1:12" x14ac:dyDescent="0.25">
      <c r="A7539" s="16" t="s">
        <v>240</v>
      </c>
      <c r="B7539" s="16">
        <v>155</v>
      </c>
      <c r="C7539" s="17">
        <v>29738</v>
      </c>
      <c r="L7539" s="17"/>
    </row>
    <row r="7540" spans="1:12" x14ac:dyDescent="0.25">
      <c r="A7540" s="16" t="s">
        <v>240</v>
      </c>
      <c r="B7540" s="16">
        <v>43</v>
      </c>
      <c r="C7540" s="17">
        <v>29690</v>
      </c>
      <c r="L7540" s="17"/>
    </row>
    <row r="7541" spans="1:12" x14ac:dyDescent="0.25">
      <c r="A7541" s="16" t="s">
        <v>240</v>
      </c>
      <c r="B7541" s="16">
        <v>96</v>
      </c>
      <c r="C7541" s="17">
        <v>29542</v>
      </c>
      <c r="L7541" s="17"/>
    </row>
    <row r="7542" spans="1:12" x14ac:dyDescent="0.25">
      <c r="A7542" s="16" t="s">
        <v>240</v>
      </c>
      <c r="B7542" s="16">
        <v>69</v>
      </c>
      <c r="C7542" s="17">
        <v>29252</v>
      </c>
      <c r="L7542" s="17"/>
    </row>
    <row r="7543" spans="1:12" x14ac:dyDescent="0.25">
      <c r="A7543" s="16" t="s">
        <v>240</v>
      </c>
      <c r="B7543" s="16">
        <v>66</v>
      </c>
      <c r="C7543" s="17">
        <v>29249</v>
      </c>
      <c r="L7543" s="17"/>
    </row>
    <row r="7544" spans="1:12" x14ac:dyDescent="0.25">
      <c r="A7544" s="16" t="s">
        <v>240</v>
      </c>
      <c r="B7544" s="16">
        <v>90</v>
      </c>
      <c r="C7544" s="17">
        <v>29224</v>
      </c>
      <c r="L7544" s="17"/>
    </row>
    <row r="7545" spans="1:12" x14ac:dyDescent="0.25">
      <c r="A7545" s="16" t="s">
        <v>240</v>
      </c>
      <c r="B7545" s="16">
        <v>76</v>
      </c>
      <c r="C7545" s="17">
        <v>29068</v>
      </c>
      <c r="L7545" s="17"/>
    </row>
    <row r="7546" spans="1:12" x14ac:dyDescent="0.25">
      <c r="A7546" s="16" t="s">
        <v>240</v>
      </c>
      <c r="B7546" s="16">
        <v>78</v>
      </c>
      <c r="C7546" s="17">
        <v>28915</v>
      </c>
      <c r="L7546" s="17"/>
    </row>
    <row r="7547" spans="1:12" x14ac:dyDescent="0.25">
      <c r="A7547" s="16" t="s">
        <v>240</v>
      </c>
      <c r="B7547" s="16">
        <v>70</v>
      </c>
      <c r="C7547" s="17">
        <v>28887</v>
      </c>
      <c r="L7547" s="17"/>
    </row>
    <row r="7548" spans="1:12" x14ac:dyDescent="0.25">
      <c r="A7548" s="16" t="s">
        <v>240</v>
      </c>
      <c r="B7548" s="16">
        <v>139</v>
      </c>
      <c r="C7548" s="17">
        <v>28877</v>
      </c>
      <c r="L7548" s="17"/>
    </row>
    <row r="7549" spans="1:12" x14ac:dyDescent="0.25">
      <c r="A7549" s="16" t="s">
        <v>240</v>
      </c>
      <c r="B7549" s="16">
        <v>78</v>
      </c>
      <c r="C7549" s="17">
        <v>28856</v>
      </c>
      <c r="L7549" s="17"/>
    </row>
    <row r="7550" spans="1:12" x14ac:dyDescent="0.25">
      <c r="A7550" s="16" t="s">
        <v>240</v>
      </c>
      <c r="B7550" s="16">
        <v>65</v>
      </c>
      <c r="C7550" s="17">
        <v>28825</v>
      </c>
      <c r="L7550" s="17"/>
    </row>
    <row r="7551" spans="1:12" x14ac:dyDescent="0.25">
      <c r="A7551" s="16" t="s">
        <v>240</v>
      </c>
      <c r="B7551" s="16">
        <v>80</v>
      </c>
      <c r="C7551" s="17">
        <v>28800</v>
      </c>
      <c r="L7551" s="17"/>
    </row>
    <row r="7552" spans="1:12" x14ac:dyDescent="0.25">
      <c r="A7552" s="16" t="s">
        <v>240</v>
      </c>
      <c r="B7552" s="16">
        <v>110</v>
      </c>
      <c r="C7552" s="17">
        <v>28795</v>
      </c>
      <c r="L7552" s="17"/>
    </row>
    <row r="7553" spans="1:12" x14ac:dyDescent="0.25">
      <c r="A7553" s="16" t="s">
        <v>240</v>
      </c>
      <c r="B7553" s="16">
        <v>70</v>
      </c>
      <c r="C7553" s="17">
        <v>28764</v>
      </c>
      <c r="L7553" s="17"/>
    </row>
    <row r="7554" spans="1:12" x14ac:dyDescent="0.25">
      <c r="A7554" s="16" t="s">
        <v>240</v>
      </c>
      <c r="B7554" s="16">
        <v>120</v>
      </c>
      <c r="C7554" s="17">
        <v>28764</v>
      </c>
      <c r="L7554" s="17"/>
    </row>
    <row r="7555" spans="1:12" x14ac:dyDescent="0.25">
      <c r="A7555" s="16" t="s">
        <v>240</v>
      </c>
      <c r="B7555" s="16">
        <v>71</v>
      </c>
      <c r="C7555" s="17">
        <v>28581</v>
      </c>
      <c r="L7555" s="17"/>
    </row>
    <row r="7556" spans="1:12" x14ac:dyDescent="0.25">
      <c r="A7556" s="16" t="s">
        <v>240</v>
      </c>
      <c r="B7556" s="16">
        <v>90</v>
      </c>
      <c r="C7556" s="17">
        <v>28569</v>
      </c>
      <c r="L7556" s="17"/>
    </row>
    <row r="7557" spans="1:12" x14ac:dyDescent="0.25">
      <c r="A7557" s="16" t="s">
        <v>240</v>
      </c>
      <c r="B7557" s="16">
        <v>112</v>
      </c>
      <c r="C7557" s="17">
        <v>28522</v>
      </c>
      <c r="L7557" s="17"/>
    </row>
    <row r="7558" spans="1:12" x14ac:dyDescent="0.25">
      <c r="A7558" s="16" t="s">
        <v>240</v>
      </c>
      <c r="B7558" s="16">
        <v>17</v>
      </c>
      <c r="C7558" s="17">
        <v>28516</v>
      </c>
      <c r="L7558" s="17"/>
    </row>
    <row r="7559" spans="1:12" x14ac:dyDescent="0.25">
      <c r="A7559" s="16" t="s">
        <v>240</v>
      </c>
      <c r="B7559" s="16">
        <v>60</v>
      </c>
      <c r="C7559" s="17">
        <v>28307</v>
      </c>
      <c r="L7559" s="17"/>
    </row>
    <row r="7560" spans="1:12" x14ac:dyDescent="0.25">
      <c r="A7560" s="16" t="s">
        <v>240</v>
      </c>
      <c r="B7560" s="16">
        <v>136</v>
      </c>
      <c r="C7560" s="17">
        <v>28126</v>
      </c>
      <c r="L7560" s="17"/>
    </row>
    <row r="7561" spans="1:12" x14ac:dyDescent="0.25">
      <c r="A7561" s="16" t="s">
        <v>240</v>
      </c>
      <c r="B7561" s="16">
        <v>114</v>
      </c>
      <c r="C7561" s="17">
        <v>28095</v>
      </c>
      <c r="L7561" s="17"/>
    </row>
    <row r="7562" spans="1:12" x14ac:dyDescent="0.25">
      <c r="A7562" s="16" t="s">
        <v>240</v>
      </c>
      <c r="B7562" s="16">
        <v>94</v>
      </c>
      <c r="C7562" s="17">
        <v>28065</v>
      </c>
      <c r="L7562" s="17"/>
    </row>
    <row r="7563" spans="1:12" x14ac:dyDescent="0.25">
      <c r="A7563" s="16" t="s">
        <v>240</v>
      </c>
      <c r="B7563" s="16">
        <v>68</v>
      </c>
      <c r="C7563" s="17">
        <v>27881</v>
      </c>
      <c r="L7563" s="17"/>
    </row>
    <row r="7564" spans="1:12" x14ac:dyDescent="0.25">
      <c r="A7564" s="16" t="s">
        <v>240</v>
      </c>
      <c r="B7564" s="16">
        <v>120</v>
      </c>
      <c r="C7564" s="17">
        <v>27797</v>
      </c>
      <c r="L7564" s="17"/>
    </row>
    <row r="7565" spans="1:12" x14ac:dyDescent="0.25">
      <c r="A7565" s="16" t="s">
        <v>240</v>
      </c>
      <c r="B7565" s="16">
        <v>54</v>
      </c>
      <c r="C7565" s="17">
        <v>27485</v>
      </c>
      <c r="L7565" s="17"/>
    </row>
    <row r="7566" spans="1:12" x14ac:dyDescent="0.25">
      <c r="A7566" s="16" t="s">
        <v>240</v>
      </c>
      <c r="B7566" s="16">
        <v>95</v>
      </c>
      <c r="C7566" s="17">
        <v>27454</v>
      </c>
      <c r="L7566" s="17"/>
    </row>
    <row r="7567" spans="1:12" x14ac:dyDescent="0.25">
      <c r="A7567" s="16" t="s">
        <v>240</v>
      </c>
      <c r="B7567" s="16">
        <v>40</v>
      </c>
      <c r="C7567" s="17">
        <v>27395</v>
      </c>
      <c r="L7567" s="17"/>
    </row>
    <row r="7568" spans="1:12" x14ac:dyDescent="0.25">
      <c r="A7568" s="16" t="s">
        <v>240</v>
      </c>
      <c r="B7568" s="16">
        <v>90</v>
      </c>
      <c r="C7568" s="17">
        <v>27395</v>
      </c>
      <c r="L7568" s="17"/>
    </row>
    <row r="7569" spans="1:12" x14ac:dyDescent="0.25">
      <c r="A7569" s="16" t="s">
        <v>240</v>
      </c>
      <c r="B7569" s="16">
        <v>92</v>
      </c>
      <c r="C7569" s="17">
        <v>27395</v>
      </c>
      <c r="L7569" s="17"/>
    </row>
    <row r="7570" spans="1:12" x14ac:dyDescent="0.25">
      <c r="A7570" s="16" t="s">
        <v>240</v>
      </c>
      <c r="B7570" s="16">
        <v>100</v>
      </c>
      <c r="C7570" s="17">
        <v>27364</v>
      </c>
      <c r="L7570" s="17"/>
    </row>
    <row r="7571" spans="1:12" x14ac:dyDescent="0.25">
      <c r="A7571" s="16" t="s">
        <v>240</v>
      </c>
      <c r="B7571" s="16">
        <v>231</v>
      </c>
      <c r="C7571" s="17">
        <v>27134</v>
      </c>
      <c r="L7571" s="17"/>
    </row>
    <row r="7572" spans="1:12" x14ac:dyDescent="0.25">
      <c r="A7572" s="16" t="s">
        <v>240</v>
      </c>
      <c r="B7572" s="16">
        <v>60</v>
      </c>
      <c r="C7572" s="17">
        <v>27119</v>
      </c>
      <c r="L7572" s="17"/>
    </row>
    <row r="7573" spans="1:12" x14ac:dyDescent="0.25">
      <c r="A7573" s="16" t="s">
        <v>240</v>
      </c>
      <c r="B7573" s="16">
        <v>20</v>
      </c>
      <c r="C7573" s="17">
        <v>27119</v>
      </c>
      <c r="L7573" s="17"/>
    </row>
    <row r="7574" spans="1:12" x14ac:dyDescent="0.25">
      <c r="A7574" s="16" t="s">
        <v>240</v>
      </c>
      <c r="B7574" s="16">
        <v>212</v>
      </c>
      <c r="C7574" s="17">
        <v>27119</v>
      </c>
      <c r="L7574" s="17"/>
    </row>
    <row r="7575" spans="1:12" x14ac:dyDescent="0.25">
      <c r="A7575" s="16" t="s">
        <v>240</v>
      </c>
      <c r="B7575" s="16">
        <v>104</v>
      </c>
      <c r="C7575" s="17">
        <v>26907</v>
      </c>
      <c r="L7575" s="17"/>
    </row>
    <row r="7576" spans="1:12" x14ac:dyDescent="0.25">
      <c r="A7576" s="16" t="s">
        <v>240</v>
      </c>
      <c r="B7576" s="16">
        <v>100</v>
      </c>
      <c r="C7576" s="17">
        <v>26907</v>
      </c>
      <c r="L7576" s="17"/>
    </row>
    <row r="7577" spans="1:12" x14ac:dyDescent="0.25">
      <c r="A7577" s="16" t="s">
        <v>240</v>
      </c>
      <c r="B7577" s="16">
        <v>111</v>
      </c>
      <c r="C7577" s="17">
        <v>26543</v>
      </c>
      <c r="L7577" s="17"/>
    </row>
    <row r="7578" spans="1:12" x14ac:dyDescent="0.25">
      <c r="A7578" s="16" t="s">
        <v>240</v>
      </c>
      <c r="B7578" s="16">
        <v>320</v>
      </c>
      <c r="C7578" s="17">
        <v>26420</v>
      </c>
      <c r="L7578" s="17"/>
    </row>
    <row r="7579" spans="1:12" x14ac:dyDescent="0.25">
      <c r="A7579" s="16" t="s">
        <v>240</v>
      </c>
      <c r="B7579" s="16">
        <v>150</v>
      </c>
      <c r="C7579" s="17">
        <v>25416</v>
      </c>
      <c r="L7579" s="17"/>
    </row>
    <row r="7580" spans="1:12" x14ac:dyDescent="0.25">
      <c r="A7580" s="16" t="s">
        <v>240</v>
      </c>
      <c r="B7580" s="16">
        <v>28</v>
      </c>
      <c r="C7580" s="17">
        <v>25395</v>
      </c>
      <c r="L7580" s="17"/>
    </row>
    <row r="7581" spans="1:12" x14ac:dyDescent="0.25">
      <c r="A7581" s="16" t="s">
        <v>240</v>
      </c>
      <c r="B7581" s="16">
        <v>96</v>
      </c>
      <c r="C7581" s="17">
        <v>25204</v>
      </c>
      <c r="L7581" s="17"/>
    </row>
    <row r="7582" spans="1:12" x14ac:dyDescent="0.25">
      <c r="A7582" s="16" t="s">
        <v>240</v>
      </c>
      <c r="B7582" s="16">
        <v>99</v>
      </c>
      <c r="C7582" s="17">
        <v>25181</v>
      </c>
      <c r="L7582" s="17"/>
    </row>
    <row r="7583" spans="1:12" x14ac:dyDescent="0.25">
      <c r="A7583" s="16" t="s">
        <v>240</v>
      </c>
      <c r="B7583" s="16">
        <v>62</v>
      </c>
      <c r="C7583" s="17">
        <v>24911</v>
      </c>
      <c r="L7583" s="17"/>
    </row>
    <row r="7584" spans="1:12" x14ac:dyDescent="0.25">
      <c r="A7584" s="16" t="s">
        <v>240</v>
      </c>
      <c r="B7584" s="16">
        <v>175</v>
      </c>
      <c r="C7584" s="17">
        <v>24898</v>
      </c>
      <c r="L7584" s="17"/>
    </row>
    <row r="7585" spans="1:12" x14ac:dyDescent="0.25">
      <c r="A7585" s="16" t="s">
        <v>240</v>
      </c>
      <c r="B7585" s="16">
        <v>77</v>
      </c>
      <c r="C7585" s="17">
        <v>24894</v>
      </c>
      <c r="L7585" s="17"/>
    </row>
    <row r="7586" spans="1:12" x14ac:dyDescent="0.25">
      <c r="A7586" s="16" t="s">
        <v>240</v>
      </c>
      <c r="B7586" s="16">
        <v>42</v>
      </c>
      <c r="C7586" s="17">
        <v>24677</v>
      </c>
      <c r="L7586" s="17"/>
    </row>
    <row r="7587" spans="1:12" x14ac:dyDescent="0.25">
      <c r="A7587" s="16" t="s">
        <v>240</v>
      </c>
      <c r="B7587" s="16">
        <v>57</v>
      </c>
      <c r="C7587" s="17">
        <v>24551</v>
      </c>
      <c r="L7587" s="17"/>
    </row>
    <row r="7588" spans="1:12" x14ac:dyDescent="0.25">
      <c r="A7588" s="16" t="s">
        <v>240</v>
      </c>
      <c r="B7588" s="16">
        <v>120</v>
      </c>
      <c r="C7588" s="17">
        <v>24546</v>
      </c>
      <c r="L7588" s="17"/>
    </row>
    <row r="7589" spans="1:12" x14ac:dyDescent="0.25">
      <c r="A7589" s="16" t="s">
        <v>240</v>
      </c>
      <c r="B7589" s="16">
        <v>44</v>
      </c>
      <c r="C7589" s="17">
        <v>24540</v>
      </c>
      <c r="L7589" s="17"/>
    </row>
    <row r="7590" spans="1:12" x14ac:dyDescent="0.25">
      <c r="A7590" s="16" t="s">
        <v>240</v>
      </c>
      <c r="B7590" s="16">
        <v>65</v>
      </c>
      <c r="C7590" s="17">
        <v>24493</v>
      </c>
      <c r="L7590" s="17"/>
    </row>
    <row r="7591" spans="1:12" x14ac:dyDescent="0.25">
      <c r="A7591" s="16" t="s">
        <v>240</v>
      </c>
      <c r="B7591" s="16">
        <v>71</v>
      </c>
      <c r="C7591" s="17">
        <v>24491</v>
      </c>
      <c r="L7591" s="17"/>
    </row>
    <row r="7592" spans="1:12" x14ac:dyDescent="0.25">
      <c r="A7592" s="16" t="s">
        <v>240</v>
      </c>
      <c r="B7592" s="16">
        <v>84</v>
      </c>
      <c r="C7592" s="17">
        <v>24476</v>
      </c>
      <c r="L7592" s="17"/>
    </row>
    <row r="7593" spans="1:12" x14ac:dyDescent="0.25">
      <c r="A7593" s="16" t="s">
        <v>240</v>
      </c>
      <c r="B7593" s="16">
        <v>44</v>
      </c>
      <c r="C7593" s="17">
        <v>24473</v>
      </c>
      <c r="L7593" s="17"/>
    </row>
    <row r="7594" spans="1:12" x14ac:dyDescent="0.25">
      <c r="A7594" s="16" t="s">
        <v>240</v>
      </c>
      <c r="B7594" s="16">
        <v>64</v>
      </c>
      <c r="C7594" s="17">
        <v>24473</v>
      </c>
      <c r="L7594" s="17"/>
    </row>
    <row r="7595" spans="1:12" x14ac:dyDescent="0.25">
      <c r="A7595" s="16" t="s">
        <v>240</v>
      </c>
      <c r="B7595" s="16">
        <v>290</v>
      </c>
      <c r="C7595" s="17">
        <v>24473</v>
      </c>
      <c r="L7595" s="17"/>
    </row>
    <row r="7596" spans="1:12" x14ac:dyDescent="0.25">
      <c r="A7596" s="16" t="s">
        <v>240</v>
      </c>
      <c r="B7596" s="16">
        <v>122</v>
      </c>
      <c r="C7596" s="17">
        <v>24473</v>
      </c>
      <c r="L7596" s="17"/>
    </row>
    <row r="7597" spans="1:12" x14ac:dyDescent="0.25">
      <c r="A7597" s="16" t="s">
        <v>240</v>
      </c>
      <c r="B7597" s="16">
        <v>90</v>
      </c>
      <c r="C7597" s="17">
        <v>24473</v>
      </c>
      <c r="L7597" s="17"/>
    </row>
    <row r="7598" spans="1:12" x14ac:dyDescent="0.25">
      <c r="A7598" s="16" t="s">
        <v>240</v>
      </c>
      <c r="B7598" s="16">
        <v>120</v>
      </c>
      <c r="C7598" s="17">
        <v>24473</v>
      </c>
      <c r="L7598" s="17"/>
    </row>
    <row r="7599" spans="1:12" x14ac:dyDescent="0.25">
      <c r="A7599" s="16" t="s">
        <v>241</v>
      </c>
      <c r="B7599" s="16">
        <v>47</v>
      </c>
      <c r="C7599" s="17">
        <v>43810</v>
      </c>
      <c r="L7599" s="17"/>
    </row>
    <row r="7600" spans="1:12" x14ac:dyDescent="0.25">
      <c r="A7600" s="16" t="s">
        <v>241</v>
      </c>
      <c r="B7600" s="16">
        <v>90</v>
      </c>
      <c r="C7600" s="17">
        <v>43741</v>
      </c>
      <c r="L7600" s="17"/>
    </row>
    <row r="7601" spans="1:12" x14ac:dyDescent="0.25">
      <c r="A7601" s="16" t="s">
        <v>241</v>
      </c>
      <c r="B7601" s="16">
        <v>120</v>
      </c>
      <c r="C7601" s="17">
        <v>43662</v>
      </c>
      <c r="L7601" s="17"/>
    </row>
    <row r="7602" spans="1:12" x14ac:dyDescent="0.25">
      <c r="A7602" s="16" t="s">
        <v>241</v>
      </c>
      <c r="B7602" s="16">
        <v>80</v>
      </c>
      <c r="C7602" s="17">
        <v>43567</v>
      </c>
      <c r="L7602" s="17"/>
    </row>
    <row r="7603" spans="1:12" x14ac:dyDescent="0.25">
      <c r="A7603" s="16" t="s">
        <v>241</v>
      </c>
      <c r="B7603" s="16">
        <v>60</v>
      </c>
      <c r="C7603" s="17">
        <v>43475</v>
      </c>
      <c r="L7603" s="17"/>
    </row>
    <row r="7604" spans="1:12" x14ac:dyDescent="0.25">
      <c r="A7604" s="16" t="s">
        <v>241</v>
      </c>
      <c r="B7604" s="16">
        <v>40</v>
      </c>
      <c r="C7604" s="17">
        <v>43474</v>
      </c>
      <c r="L7604" s="17"/>
    </row>
    <row r="7605" spans="1:12" x14ac:dyDescent="0.25">
      <c r="A7605" s="16" t="s">
        <v>241</v>
      </c>
      <c r="B7605" s="16">
        <v>60</v>
      </c>
      <c r="C7605" s="17">
        <v>43455</v>
      </c>
      <c r="L7605" s="17"/>
    </row>
    <row r="7606" spans="1:12" x14ac:dyDescent="0.25">
      <c r="A7606" s="16" t="s">
        <v>241</v>
      </c>
      <c r="B7606" s="16">
        <v>90</v>
      </c>
      <c r="C7606" s="17">
        <v>43413</v>
      </c>
      <c r="L7606" s="17"/>
    </row>
    <row r="7607" spans="1:12" x14ac:dyDescent="0.25">
      <c r="A7607" s="16" t="s">
        <v>241</v>
      </c>
      <c r="B7607" s="16">
        <v>38</v>
      </c>
      <c r="C7607" s="17">
        <v>43335</v>
      </c>
      <c r="L7607" s="17"/>
    </row>
    <row r="7608" spans="1:12" x14ac:dyDescent="0.25">
      <c r="A7608" s="16" t="s">
        <v>241</v>
      </c>
      <c r="B7608" s="16">
        <v>120</v>
      </c>
      <c r="C7608" s="17">
        <v>43319</v>
      </c>
      <c r="L7608" s="17"/>
    </row>
    <row r="7609" spans="1:12" x14ac:dyDescent="0.25">
      <c r="A7609" s="16" t="s">
        <v>241</v>
      </c>
      <c r="B7609" s="16">
        <v>80</v>
      </c>
      <c r="C7609" s="17">
        <v>43250</v>
      </c>
      <c r="L7609" s="17"/>
    </row>
    <row r="7610" spans="1:12" x14ac:dyDescent="0.25">
      <c r="A7610" s="16" t="s">
        <v>241</v>
      </c>
      <c r="B7610" s="16">
        <v>70</v>
      </c>
      <c r="C7610" s="17">
        <v>43227</v>
      </c>
      <c r="L7610" s="17"/>
    </row>
    <row r="7611" spans="1:12" x14ac:dyDescent="0.25">
      <c r="A7611" s="16" t="s">
        <v>241</v>
      </c>
      <c r="B7611" s="16">
        <v>60</v>
      </c>
      <c r="C7611" s="17">
        <v>43159</v>
      </c>
      <c r="L7611" s="17"/>
    </row>
    <row r="7612" spans="1:12" x14ac:dyDescent="0.25">
      <c r="A7612" s="16" t="s">
        <v>241</v>
      </c>
      <c r="B7612" s="16">
        <v>72</v>
      </c>
      <c r="C7612" s="17">
        <v>43117</v>
      </c>
      <c r="L7612" s="17"/>
    </row>
    <row r="7613" spans="1:12" x14ac:dyDescent="0.25">
      <c r="A7613" s="16" t="s">
        <v>241</v>
      </c>
      <c r="B7613" s="16">
        <v>120</v>
      </c>
      <c r="C7613" s="17">
        <v>43097</v>
      </c>
      <c r="L7613" s="17"/>
    </row>
    <row r="7614" spans="1:12" x14ac:dyDescent="0.25">
      <c r="A7614" s="16" t="s">
        <v>241</v>
      </c>
      <c r="B7614" s="16">
        <v>38</v>
      </c>
      <c r="C7614" s="17">
        <v>43056</v>
      </c>
      <c r="L7614" s="17"/>
    </row>
    <row r="7615" spans="1:12" x14ac:dyDescent="0.25">
      <c r="A7615" s="16" t="s">
        <v>241</v>
      </c>
      <c r="B7615" s="16">
        <v>120</v>
      </c>
      <c r="C7615" s="17">
        <v>43024</v>
      </c>
      <c r="L7615" s="17"/>
    </row>
    <row r="7616" spans="1:12" x14ac:dyDescent="0.25">
      <c r="A7616" s="16" t="s">
        <v>241</v>
      </c>
      <c r="B7616" s="16">
        <v>60</v>
      </c>
      <c r="C7616" s="17">
        <v>42963</v>
      </c>
      <c r="L7616" s="17"/>
    </row>
    <row r="7617" spans="1:12" x14ac:dyDescent="0.25">
      <c r="A7617" s="16" t="s">
        <v>241</v>
      </c>
      <c r="B7617" s="16">
        <v>78</v>
      </c>
      <c r="C7617" s="17">
        <v>42906</v>
      </c>
      <c r="L7617" s="17"/>
    </row>
    <row r="7618" spans="1:12" x14ac:dyDescent="0.25">
      <c r="A7618" s="16" t="s">
        <v>241</v>
      </c>
      <c r="B7618" s="16">
        <v>60</v>
      </c>
      <c r="C7618" s="17">
        <v>42766</v>
      </c>
      <c r="L7618" s="17"/>
    </row>
    <row r="7619" spans="1:12" x14ac:dyDescent="0.25">
      <c r="A7619" s="16" t="s">
        <v>241</v>
      </c>
      <c r="B7619" s="16">
        <v>98</v>
      </c>
      <c r="C7619" s="17">
        <v>42719</v>
      </c>
      <c r="L7619" s="17"/>
    </row>
    <row r="7620" spans="1:12" x14ac:dyDescent="0.25">
      <c r="A7620" s="16" t="s">
        <v>241</v>
      </c>
      <c r="B7620" s="16">
        <v>60</v>
      </c>
      <c r="C7620" s="17">
        <v>42646</v>
      </c>
      <c r="L7620" s="17"/>
    </row>
    <row r="7621" spans="1:12" x14ac:dyDescent="0.25">
      <c r="A7621" s="16" t="s">
        <v>241</v>
      </c>
      <c r="B7621" s="16">
        <v>143</v>
      </c>
      <c r="C7621" s="17">
        <v>42572</v>
      </c>
      <c r="L7621" s="17"/>
    </row>
    <row r="7622" spans="1:12" x14ac:dyDescent="0.25">
      <c r="A7622" s="16" t="s">
        <v>241</v>
      </c>
      <c r="B7622" s="16">
        <v>75</v>
      </c>
      <c r="C7622" s="17">
        <v>42563</v>
      </c>
      <c r="L7622" s="17"/>
    </row>
    <row r="7623" spans="1:12" x14ac:dyDescent="0.25">
      <c r="A7623" s="16" t="s">
        <v>241</v>
      </c>
      <c r="B7623" s="16">
        <v>40</v>
      </c>
      <c r="C7623" s="17">
        <v>42548</v>
      </c>
      <c r="L7623" s="17"/>
    </row>
    <row r="7624" spans="1:12" x14ac:dyDescent="0.25">
      <c r="A7624" s="16" t="s">
        <v>241</v>
      </c>
      <c r="B7624" s="16">
        <v>86</v>
      </c>
      <c r="C7624" s="17">
        <v>42404</v>
      </c>
      <c r="L7624" s="17"/>
    </row>
    <row r="7625" spans="1:12" x14ac:dyDescent="0.25">
      <c r="A7625" s="16" t="s">
        <v>241</v>
      </c>
      <c r="B7625" s="16">
        <v>92</v>
      </c>
      <c r="C7625" s="17">
        <v>42352</v>
      </c>
      <c r="L7625" s="17"/>
    </row>
    <row r="7626" spans="1:12" x14ac:dyDescent="0.25">
      <c r="A7626" s="16" t="s">
        <v>241</v>
      </c>
      <c r="B7626" s="16">
        <v>69</v>
      </c>
      <c r="C7626" s="17">
        <v>42227</v>
      </c>
      <c r="L7626" s="17"/>
    </row>
    <row r="7627" spans="1:12" x14ac:dyDescent="0.25">
      <c r="A7627" s="16" t="s">
        <v>241</v>
      </c>
      <c r="B7627" s="16">
        <v>110</v>
      </c>
      <c r="C7627" s="17">
        <v>42088</v>
      </c>
      <c r="L7627" s="17"/>
    </row>
    <row r="7628" spans="1:12" x14ac:dyDescent="0.25">
      <c r="A7628" s="16" t="s">
        <v>241</v>
      </c>
      <c r="B7628" s="16">
        <v>78</v>
      </c>
      <c r="C7628" s="17">
        <v>41807</v>
      </c>
      <c r="L7628" s="17"/>
    </row>
    <row r="7629" spans="1:12" x14ac:dyDescent="0.25">
      <c r="A7629" s="16" t="s">
        <v>241</v>
      </c>
      <c r="B7629" s="16">
        <v>70</v>
      </c>
      <c r="C7629" s="17">
        <v>41806</v>
      </c>
      <c r="L7629" s="17"/>
    </row>
    <row r="7630" spans="1:12" x14ac:dyDescent="0.25">
      <c r="A7630" s="16" t="s">
        <v>241</v>
      </c>
      <c r="B7630" s="16">
        <v>120</v>
      </c>
      <c r="C7630" s="17">
        <v>41733</v>
      </c>
      <c r="L7630" s="17"/>
    </row>
    <row r="7631" spans="1:12" x14ac:dyDescent="0.25">
      <c r="A7631" s="16" t="s">
        <v>241</v>
      </c>
      <c r="B7631" s="16">
        <v>69</v>
      </c>
      <c r="C7631" s="17">
        <v>41599</v>
      </c>
      <c r="L7631" s="17"/>
    </row>
    <row r="7632" spans="1:12" x14ac:dyDescent="0.25">
      <c r="A7632" s="16" t="s">
        <v>241</v>
      </c>
      <c r="B7632" s="16">
        <v>188</v>
      </c>
      <c r="C7632" s="17">
        <v>41451</v>
      </c>
      <c r="L7632" s="17"/>
    </row>
    <row r="7633" spans="1:12" x14ac:dyDescent="0.25">
      <c r="A7633" s="16" t="s">
        <v>241</v>
      </c>
      <c r="B7633" s="16">
        <v>88</v>
      </c>
      <c r="C7633" s="17">
        <v>41443</v>
      </c>
      <c r="L7633" s="17"/>
    </row>
    <row r="7634" spans="1:12" x14ac:dyDescent="0.25">
      <c r="A7634" s="16" t="s">
        <v>241</v>
      </c>
      <c r="B7634" s="16">
        <v>116</v>
      </c>
      <c r="C7634" s="17">
        <v>41369</v>
      </c>
      <c r="L7634" s="17"/>
    </row>
    <row r="7635" spans="1:12" x14ac:dyDescent="0.25">
      <c r="A7635" s="16" t="s">
        <v>241</v>
      </c>
      <c r="B7635" s="16">
        <v>60</v>
      </c>
      <c r="C7635" s="17">
        <v>41183</v>
      </c>
      <c r="L7635" s="17"/>
    </row>
    <row r="7636" spans="1:12" x14ac:dyDescent="0.25">
      <c r="A7636" s="16" t="s">
        <v>241</v>
      </c>
      <c r="B7636" s="16">
        <v>52</v>
      </c>
      <c r="C7636" s="17">
        <v>41163</v>
      </c>
      <c r="L7636" s="17"/>
    </row>
    <row r="7637" spans="1:12" x14ac:dyDescent="0.25">
      <c r="A7637" s="16" t="s">
        <v>241</v>
      </c>
      <c r="B7637" s="16">
        <v>38</v>
      </c>
      <c r="C7637" s="17">
        <v>40900</v>
      </c>
      <c r="L7637" s="17"/>
    </row>
    <row r="7638" spans="1:12" x14ac:dyDescent="0.25">
      <c r="A7638" s="16" t="s">
        <v>241</v>
      </c>
      <c r="B7638" s="16">
        <v>120</v>
      </c>
      <c r="C7638" s="17">
        <v>40787</v>
      </c>
      <c r="L7638" s="17"/>
    </row>
    <row r="7639" spans="1:12" x14ac:dyDescent="0.25">
      <c r="A7639" s="16" t="s">
        <v>241</v>
      </c>
      <c r="B7639" s="16">
        <v>55</v>
      </c>
      <c r="C7639" s="17">
        <v>40603</v>
      </c>
      <c r="L7639" s="17"/>
    </row>
    <row r="7640" spans="1:12" x14ac:dyDescent="0.25">
      <c r="A7640" s="16" t="s">
        <v>241</v>
      </c>
      <c r="B7640" s="16">
        <v>90</v>
      </c>
      <c r="C7640" s="17">
        <v>40569</v>
      </c>
      <c r="L7640" s="17"/>
    </row>
    <row r="7641" spans="1:12" x14ac:dyDescent="0.25">
      <c r="A7641" s="16" t="s">
        <v>241</v>
      </c>
      <c r="B7641" s="16">
        <v>48</v>
      </c>
      <c r="C7641" s="17">
        <v>40522</v>
      </c>
      <c r="L7641" s="17"/>
    </row>
    <row r="7642" spans="1:12" x14ac:dyDescent="0.25">
      <c r="A7642" s="16" t="s">
        <v>241</v>
      </c>
      <c r="B7642" s="16">
        <v>60</v>
      </c>
      <c r="C7642" s="17">
        <v>40360</v>
      </c>
      <c r="L7642" s="17"/>
    </row>
    <row r="7643" spans="1:12" x14ac:dyDescent="0.25">
      <c r="A7643" s="16" t="s">
        <v>241</v>
      </c>
      <c r="B7643" s="16">
        <v>90</v>
      </c>
      <c r="C7643" s="17">
        <v>40289</v>
      </c>
      <c r="L7643" s="17"/>
    </row>
    <row r="7644" spans="1:12" x14ac:dyDescent="0.25">
      <c r="A7644" s="16" t="s">
        <v>241</v>
      </c>
      <c r="B7644" s="16">
        <v>147</v>
      </c>
      <c r="C7644" s="17">
        <v>40241</v>
      </c>
      <c r="L7644" s="17"/>
    </row>
    <row r="7645" spans="1:12" x14ac:dyDescent="0.25">
      <c r="A7645" s="16" t="s">
        <v>241</v>
      </c>
      <c r="B7645" s="16">
        <v>56</v>
      </c>
      <c r="C7645" s="17">
        <v>40210</v>
      </c>
      <c r="L7645" s="17"/>
    </row>
    <row r="7646" spans="1:12" x14ac:dyDescent="0.25">
      <c r="A7646" s="16" t="s">
        <v>241</v>
      </c>
      <c r="B7646" s="16">
        <v>150</v>
      </c>
      <c r="C7646" s="17">
        <v>40203</v>
      </c>
      <c r="L7646" s="17"/>
    </row>
    <row r="7647" spans="1:12" x14ac:dyDescent="0.25">
      <c r="A7647" s="16" t="s">
        <v>241</v>
      </c>
      <c r="B7647" s="16">
        <v>130</v>
      </c>
      <c r="C7647" s="17">
        <v>40014</v>
      </c>
      <c r="L7647" s="17"/>
    </row>
    <row r="7648" spans="1:12" x14ac:dyDescent="0.25">
      <c r="A7648" s="16" t="s">
        <v>241</v>
      </c>
      <c r="B7648" s="16">
        <v>180</v>
      </c>
      <c r="C7648" s="17">
        <v>39993</v>
      </c>
      <c r="L7648" s="17"/>
    </row>
    <row r="7649" spans="1:12" x14ac:dyDescent="0.25">
      <c r="A7649" s="16" t="s">
        <v>241</v>
      </c>
      <c r="B7649" s="16">
        <v>77</v>
      </c>
      <c r="C7649" s="17">
        <v>39934</v>
      </c>
      <c r="L7649" s="17"/>
    </row>
    <row r="7650" spans="1:12" x14ac:dyDescent="0.25">
      <c r="A7650" s="16" t="s">
        <v>241</v>
      </c>
      <c r="B7650" s="16">
        <v>133</v>
      </c>
      <c r="C7650" s="17">
        <v>39927</v>
      </c>
      <c r="L7650" s="17"/>
    </row>
    <row r="7651" spans="1:12" x14ac:dyDescent="0.25">
      <c r="A7651" s="16" t="s">
        <v>241</v>
      </c>
      <c r="B7651" s="16">
        <v>90</v>
      </c>
      <c r="C7651" s="17">
        <v>39904</v>
      </c>
      <c r="L7651" s="17"/>
    </row>
    <row r="7652" spans="1:12" x14ac:dyDescent="0.25">
      <c r="A7652" s="16" t="s">
        <v>241</v>
      </c>
      <c r="B7652" s="16">
        <v>60</v>
      </c>
      <c r="C7652" s="17">
        <v>39904</v>
      </c>
      <c r="L7652" s="17"/>
    </row>
    <row r="7653" spans="1:12" x14ac:dyDescent="0.25">
      <c r="A7653" s="16" t="s">
        <v>241</v>
      </c>
      <c r="B7653" s="16">
        <v>56</v>
      </c>
      <c r="C7653" s="17">
        <v>39814</v>
      </c>
      <c r="L7653" s="17"/>
    </row>
    <row r="7654" spans="1:12" x14ac:dyDescent="0.25">
      <c r="A7654" s="16" t="s">
        <v>241</v>
      </c>
      <c r="B7654" s="16">
        <v>130</v>
      </c>
      <c r="C7654" s="17">
        <v>39750</v>
      </c>
      <c r="L7654" s="17"/>
    </row>
    <row r="7655" spans="1:12" x14ac:dyDescent="0.25">
      <c r="A7655" s="16" t="s">
        <v>241</v>
      </c>
      <c r="B7655" s="16">
        <v>166</v>
      </c>
      <c r="C7655" s="17">
        <v>39688</v>
      </c>
      <c r="L7655" s="17"/>
    </row>
    <row r="7656" spans="1:12" x14ac:dyDescent="0.25">
      <c r="A7656" s="16" t="s">
        <v>241</v>
      </c>
      <c r="B7656" s="16">
        <v>150</v>
      </c>
      <c r="C7656" s="17">
        <v>39630</v>
      </c>
      <c r="L7656" s="17"/>
    </row>
    <row r="7657" spans="1:12" x14ac:dyDescent="0.25">
      <c r="A7657" s="16" t="s">
        <v>241</v>
      </c>
      <c r="B7657" s="16">
        <v>108</v>
      </c>
      <c r="C7657" s="17">
        <v>39624</v>
      </c>
      <c r="L7657" s="17"/>
    </row>
    <row r="7658" spans="1:12" x14ac:dyDescent="0.25">
      <c r="A7658" s="16" t="s">
        <v>241</v>
      </c>
      <c r="B7658" s="16">
        <v>42</v>
      </c>
      <c r="C7658" s="17">
        <v>39507</v>
      </c>
      <c r="L7658" s="17"/>
    </row>
    <row r="7659" spans="1:12" x14ac:dyDescent="0.25">
      <c r="A7659" s="16" t="s">
        <v>241</v>
      </c>
      <c r="B7659" s="16">
        <v>120</v>
      </c>
      <c r="C7659" s="17">
        <v>39500</v>
      </c>
      <c r="L7659" s="17"/>
    </row>
    <row r="7660" spans="1:12" x14ac:dyDescent="0.25">
      <c r="A7660" s="16" t="s">
        <v>241</v>
      </c>
      <c r="B7660" s="16">
        <v>90</v>
      </c>
      <c r="C7660" s="17">
        <v>39373</v>
      </c>
      <c r="L7660" s="17"/>
    </row>
    <row r="7661" spans="1:12" x14ac:dyDescent="0.25">
      <c r="A7661" s="16" t="s">
        <v>241</v>
      </c>
      <c r="B7661" s="16">
        <v>60</v>
      </c>
      <c r="C7661" s="17">
        <v>39279</v>
      </c>
      <c r="L7661" s="17"/>
    </row>
    <row r="7662" spans="1:12" x14ac:dyDescent="0.25">
      <c r="A7662" s="16" t="s">
        <v>241</v>
      </c>
      <c r="B7662" s="16">
        <v>60</v>
      </c>
      <c r="C7662" s="17">
        <v>39234</v>
      </c>
      <c r="L7662" s="17"/>
    </row>
    <row r="7663" spans="1:12" x14ac:dyDescent="0.25">
      <c r="A7663" s="16" t="s">
        <v>241</v>
      </c>
      <c r="B7663" s="16">
        <v>146</v>
      </c>
      <c r="C7663" s="17">
        <v>39234</v>
      </c>
      <c r="L7663" s="17"/>
    </row>
    <row r="7664" spans="1:12" x14ac:dyDescent="0.25">
      <c r="A7664" s="16" t="s">
        <v>241</v>
      </c>
      <c r="B7664" s="16">
        <v>120</v>
      </c>
      <c r="C7664" s="17">
        <v>39151</v>
      </c>
      <c r="L7664" s="17"/>
    </row>
    <row r="7665" spans="1:12" x14ac:dyDescent="0.25">
      <c r="A7665" s="16" t="s">
        <v>241</v>
      </c>
      <c r="B7665" s="16">
        <v>28</v>
      </c>
      <c r="C7665" s="17">
        <v>39118</v>
      </c>
      <c r="L7665" s="17"/>
    </row>
    <row r="7666" spans="1:12" x14ac:dyDescent="0.25">
      <c r="A7666" s="16" t="s">
        <v>241</v>
      </c>
      <c r="B7666" s="16">
        <v>58</v>
      </c>
      <c r="C7666" s="17">
        <v>39083</v>
      </c>
      <c r="L7666" s="17"/>
    </row>
    <row r="7667" spans="1:12" x14ac:dyDescent="0.25">
      <c r="A7667" s="16" t="s">
        <v>241</v>
      </c>
      <c r="B7667" s="16">
        <v>92</v>
      </c>
      <c r="C7667" s="17">
        <v>39064</v>
      </c>
      <c r="L7667" s="17"/>
    </row>
    <row r="7668" spans="1:12" x14ac:dyDescent="0.25">
      <c r="A7668" s="16" t="s">
        <v>241</v>
      </c>
      <c r="B7668" s="16">
        <v>108</v>
      </c>
      <c r="C7668" s="17">
        <v>38961</v>
      </c>
      <c r="L7668" s="17"/>
    </row>
    <row r="7669" spans="1:12" x14ac:dyDescent="0.25">
      <c r="A7669" s="16" t="s">
        <v>241</v>
      </c>
      <c r="B7669" s="16">
        <v>100</v>
      </c>
      <c r="C7669" s="17">
        <v>38940</v>
      </c>
      <c r="L7669" s="17"/>
    </row>
    <row r="7670" spans="1:12" x14ac:dyDescent="0.25">
      <c r="A7670" s="16" t="s">
        <v>241</v>
      </c>
      <c r="B7670" s="16">
        <v>60</v>
      </c>
      <c r="C7670" s="17">
        <v>38932</v>
      </c>
      <c r="L7670" s="17"/>
    </row>
    <row r="7671" spans="1:12" x14ac:dyDescent="0.25">
      <c r="A7671" s="16" t="s">
        <v>241</v>
      </c>
      <c r="B7671" s="16">
        <v>38</v>
      </c>
      <c r="C7671" s="17">
        <v>38808</v>
      </c>
      <c r="L7671" s="17"/>
    </row>
    <row r="7672" spans="1:12" x14ac:dyDescent="0.25">
      <c r="A7672" s="16" t="s">
        <v>241</v>
      </c>
      <c r="B7672" s="16">
        <v>82</v>
      </c>
      <c r="C7672" s="17">
        <v>38808</v>
      </c>
      <c r="L7672" s="17"/>
    </row>
    <row r="7673" spans="1:12" x14ac:dyDescent="0.25">
      <c r="A7673" s="16" t="s">
        <v>241</v>
      </c>
      <c r="B7673" s="16">
        <v>60</v>
      </c>
      <c r="C7673" s="17">
        <v>38791</v>
      </c>
      <c r="L7673" s="17"/>
    </row>
    <row r="7674" spans="1:12" x14ac:dyDescent="0.25">
      <c r="A7674" s="16" t="s">
        <v>241</v>
      </c>
      <c r="B7674" s="16">
        <v>120</v>
      </c>
      <c r="C7674" s="17">
        <v>38728</v>
      </c>
      <c r="L7674" s="17"/>
    </row>
    <row r="7675" spans="1:12" x14ac:dyDescent="0.25">
      <c r="A7675" s="16" t="s">
        <v>241</v>
      </c>
      <c r="B7675" s="16">
        <v>99</v>
      </c>
      <c r="C7675" s="17">
        <v>38498</v>
      </c>
      <c r="L7675" s="17"/>
    </row>
    <row r="7676" spans="1:12" x14ac:dyDescent="0.25">
      <c r="A7676" s="16" t="s">
        <v>241</v>
      </c>
      <c r="B7676" s="16">
        <v>120</v>
      </c>
      <c r="C7676" s="17">
        <v>38489</v>
      </c>
      <c r="L7676" s="17"/>
    </row>
    <row r="7677" spans="1:12" x14ac:dyDescent="0.25">
      <c r="A7677" s="16" t="s">
        <v>241</v>
      </c>
      <c r="B7677" s="16">
        <v>60</v>
      </c>
      <c r="C7677" s="17">
        <v>38461</v>
      </c>
      <c r="L7677" s="17"/>
    </row>
    <row r="7678" spans="1:12" x14ac:dyDescent="0.25">
      <c r="A7678" s="16" t="s">
        <v>241</v>
      </c>
      <c r="B7678" s="16">
        <v>86</v>
      </c>
      <c r="C7678" s="17">
        <v>38443</v>
      </c>
      <c r="L7678" s="17"/>
    </row>
    <row r="7679" spans="1:12" x14ac:dyDescent="0.25">
      <c r="A7679" s="16" t="s">
        <v>241</v>
      </c>
      <c r="B7679" s="16">
        <v>29</v>
      </c>
      <c r="C7679" s="17">
        <v>38357</v>
      </c>
      <c r="L7679" s="17"/>
    </row>
    <row r="7680" spans="1:12" x14ac:dyDescent="0.25">
      <c r="A7680" s="16" t="s">
        <v>241</v>
      </c>
      <c r="B7680" s="16">
        <v>164</v>
      </c>
      <c r="C7680" s="17">
        <v>38336</v>
      </c>
      <c r="L7680" s="17"/>
    </row>
    <row r="7681" spans="1:12" x14ac:dyDescent="0.25">
      <c r="A7681" s="16" t="s">
        <v>241</v>
      </c>
      <c r="B7681" s="16">
        <v>37</v>
      </c>
      <c r="C7681" s="17">
        <v>38334</v>
      </c>
      <c r="L7681" s="17"/>
    </row>
    <row r="7682" spans="1:12" x14ac:dyDescent="0.25">
      <c r="A7682" s="16" t="s">
        <v>241</v>
      </c>
      <c r="B7682" s="16">
        <v>52</v>
      </c>
      <c r="C7682" s="17">
        <v>38292</v>
      </c>
      <c r="L7682" s="17"/>
    </row>
    <row r="7683" spans="1:12" x14ac:dyDescent="0.25">
      <c r="A7683" s="16" t="s">
        <v>241</v>
      </c>
      <c r="B7683" s="16">
        <v>300</v>
      </c>
      <c r="C7683" s="17">
        <v>38176</v>
      </c>
      <c r="L7683" s="17"/>
    </row>
    <row r="7684" spans="1:12" x14ac:dyDescent="0.25">
      <c r="A7684" s="16" t="s">
        <v>241</v>
      </c>
      <c r="B7684" s="16">
        <v>120</v>
      </c>
      <c r="C7684" s="17">
        <v>38176</v>
      </c>
      <c r="L7684" s="17"/>
    </row>
    <row r="7685" spans="1:12" x14ac:dyDescent="0.25">
      <c r="A7685" s="16" t="s">
        <v>241</v>
      </c>
      <c r="B7685" s="16">
        <v>96</v>
      </c>
      <c r="C7685" s="17">
        <v>38168</v>
      </c>
      <c r="L7685" s="17"/>
    </row>
    <row r="7686" spans="1:12" x14ac:dyDescent="0.25">
      <c r="A7686" s="16" t="s">
        <v>241</v>
      </c>
      <c r="B7686" s="16">
        <v>84</v>
      </c>
      <c r="C7686" s="17">
        <v>38139</v>
      </c>
      <c r="L7686" s="17"/>
    </row>
    <row r="7687" spans="1:12" x14ac:dyDescent="0.25">
      <c r="A7687" s="16" t="s">
        <v>241</v>
      </c>
      <c r="B7687" s="16">
        <v>96</v>
      </c>
      <c r="C7687" s="17">
        <v>38131</v>
      </c>
      <c r="L7687" s="17"/>
    </row>
    <row r="7688" spans="1:12" x14ac:dyDescent="0.25">
      <c r="A7688" s="16" t="s">
        <v>241</v>
      </c>
      <c r="B7688" s="16">
        <v>52</v>
      </c>
      <c r="C7688" s="17">
        <v>38108</v>
      </c>
      <c r="L7688" s="17"/>
    </row>
    <row r="7689" spans="1:12" x14ac:dyDescent="0.25">
      <c r="A7689" s="16" t="s">
        <v>241</v>
      </c>
      <c r="B7689" s="16">
        <v>126</v>
      </c>
      <c r="C7689" s="17">
        <v>38103</v>
      </c>
      <c r="L7689" s="17"/>
    </row>
    <row r="7690" spans="1:12" x14ac:dyDescent="0.25">
      <c r="A7690" s="16" t="s">
        <v>241</v>
      </c>
      <c r="B7690" s="16">
        <v>75</v>
      </c>
      <c r="C7690" s="17">
        <v>38100</v>
      </c>
      <c r="L7690" s="17"/>
    </row>
    <row r="7691" spans="1:12" x14ac:dyDescent="0.25">
      <c r="A7691" s="16" t="s">
        <v>241</v>
      </c>
      <c r="B7691" s="16">
        <v>150</v>
      </c>
      <c r="C7691" s="17">
        <v>38065</v>
      </c>
      <c r="L7691" s="17"/>
    </row>
    <row r="7692" spans="1:12" x14ac:dyDescent="0.25">
      <c r="A7692" s="16" t="s">
        <v>241</v>
      </c>
      <c r="B7692" s="16">
        <v>60</v>
      </c>
      <c r="C7692" s="17">
        <v>38036</v>
      </c>
      <c r="L7692" s="17"/>
    </row>
    <row r="7693" spans="1:12" x14ac:dyDescent="0.25">
      <c r="A7693" s="16" t="s">
        <v>241</v>
      </c>
      <c r="B7693" s="16">
        <v>66</v>
      </c>
      <c r="C7693" s="17">
        <v>38016</v>
      </c>
      <c r="L7693" s="17"/>
    </row>
    <row r="7694" spans="1:12" x14ac:dyDescent="0.25">
      <c r="A7694" s="16" t="s">
        <v>241</v>
      </c>
      <c r="B7694" s="16">
        <v>64</v>
      </c>
      <c r="C7694" s="17">
        <v>38014</v>
      </c>
      <c r="L7694" s="17"/>
    </row>
    <row r="7695" spans="1:12" x14ac:dyDescent="0.25">
      <c r="A7695" s="16" t="s">
        <v>241</v>
      </c>
      <c r="B7695" s="16">
        <v>60</v>
      </c>
      <c r="C7695" s="17">
        <v>38000</v>
      </c>
      <c r="L7695" s="17"/>
    </row>
    <row r="7696" spans="1:12" x14ac:dyDescent="0.25">
      <c r="A7696" s="16" t="s">
        <v>241</v>
      </c>
      <c r="B7696" s="16">
        <v>81</v>
      </c>
      <c r="C7696" s="17">
        <v>37988</v>
      </c>
      <c r="L7696" s="17"/>
    </row>
    <row r="7697" spans="1:12" x14ac:dyDescent="0.25">
      <c r="A7697" s="16" t="s">
        <v>241</v>
      </c>
      <c r="B7697" s="16">
        <v>64</v>
      </c>
      <c r="C7697" s="17">
        <v>37987</v>
      </c>
      <c r="L7697" s="17"/>
    </row>
    <row r="7698" spans="1:12" x14ac:dyDescent="0.25">
      <c r="A7698" s="16" t="s">
        <v>241</v>
      </c>
      <c r="B7698" s="16">
        <v>14</v>
      </c>
      <c r="C7698" s="17">
        <v>37985</v>
      </c>
      <c r="L7698" s="17"/>
    </row>
    <row r="7699" spans="1:12" x14ac:dyDescent="0.25">
      <c r="A7699" s="16" t="s">
        <v>241</v>
      </c>
      <c r="B7699" s="16">
        <v>94</v>
      </c>
      <c r="C7699" s="17">
        <v>37973</v>
      </c>
      <c r="L7699" s="17"/>
    </row>
    <row r="7700" spans="1:12" x14ac:dyDescent="0.25">
      <c r="A7700" s="16" t="s">
        <v>241</v>
      </c>
      <c r="B7700" s="16">
        <v>72</v>
      </c>
      <c r="C7700" s="17">
        <v>37956</v>
      </c>
      <c r="L7700" s="17"/>
    </row>
    <row r="7701" spans="1:12" x14ac:dyDescent="0.25">
      <c r="A7701" s="16" t="s">
        <v>241</v>
      </c>
      <c r="B7701" s="16">
        <v>50</v>
      </c>
      <c r="C7701" s="17">
        <v>37949</v>
      </c>
      <c r="L7701" s="17"/>
    </row>
    <row r="7702" spans="1:12" x14ac:dyDescent="0.25">
      <c r="A7702" s="16" t="s">
        <v>241</v>
      </c>
      <c r="B7702" s="16">
        <v>57</v>
      </c>
      <c r="C7702" s="17">
        <v>37932</v>
      </c>
      <c r="L7702" s="17"/>
    </row>
    <row r="7703" spans="1:12" x14ac:dyDescent="0.25">
      <c r="A7703" s="16" t="s">
        <v>241</v>
      </c>
      <c r="B7703" s="16">
        <v>56</v>
      </c>
      <c r="C7703" s="17">
        <v>37914</v>
      </c>
      <c r="L7703" s="17"/>
    </row>
    <row r="7704" spans="1:12" x14ac:dyDescent="0.25">
      <c r="A7704" s="16" t="s">
        <v>241</v>
      </c>
      <c r="B7704" s="16">
        <v>113</v>
      </c>
      <c r="C7704" s="17">
        <v>37908</v>
      </c>
      <c r="L7704" s="17"/>
    </row>
    <row r="7705" spans="1:12" x14ac:dyDescent="0.25">
      <c r="A7705" s="16" t="s">
        <v>241</v>
      </c>
      <c r="B7705" s="16">
        <v>210</v>
      </c>
      <c r="C7705" s="17">
        <v>37847</v>
      </c>
      <c r="L7705" s="17"/>
    </row>
    <row r="7706" spans="1:12" x14ac:dyDescent="0.25">
      <c r="A7706" s="16" t="s">
        <v>241</v>
      </c>
      <c r="B7706" s="16">
        <v>52</v>
      </c>
      <c r="C7706" s="17">
        <v>37834</v>
      </c>
      <c r="L7706" s="17"/>
    </row>
    <row r="7707" spans="1:12" x14ac:dyDescent="0.25">
      <c r="A7707" s="16" t="s">
        <v>241</v>
      </c>
      <c r="B7707" s="16">
        <v>130</v>
      </c>
      <c r="C7707" s="17">
        <v>37803</v>
      </c>
      <c r="L7707" s="17"/>
    </row>
    <row r="7708" spans="1:12" x14ac:dyDescent="0.25">
      <c r="A7708" s="16" t="s">
        <v>241</v>
      </c>
      <c r="B7708" s="16">
        <v>86</v>
      </c>
      <c r="C7708" s="17">
        <v>37803</v>
      </c>
      <c r="L7708" s="17"/>
    </row>
    <row r="7709" spans="1:12" x14ac:dyDescent="0.25">
      <c r="A7709" s="16" t="s">
        <v>241</v>
      </c>
      <c r="B7709" s="16">
        <v>60</v>
      </c>
      <c r="C7709" s="17">
        <v>37792</v>
      </c>
      <c r="L7709" s="17"/>
    </row>
    <row r="7710" spans="1:12" x14ac:dyDescent="0.25">
      <c r="A7710" s="16" t="s">
        <v>241</v>
      </c>
      <c r="B7710" s="16">
        <v>66</v>
      </c>
      <c r="C7710" s="17">
        <v>37773</v>
      </c>
      <c r="L7710" s="17"/>
    </row>
    <row r="7711" spans="1:12" x14ac:dyDescent="0.25">
      <c r="A7711" s="16" t="s">
        <v>241</v>
      </c>
      <c r="B7711" s="16">
        <v>280</v>
      </c>
      <c r="C7711" s="17">
        <v>37742</v>
      </c>
      <c r="L7711" s="17"/>
    </row>
    <row r="7712" spans="1:12" x14ac:dyDescent="0.25">
      <c r="A7712" s="16" t="s">
        <v>241</v>
      </c>
      <c r="B7712" s="16">
        <v>100</v>
      </c>
      <c r="C7712" s="17">
        <v>37735</v>
      </c>
      <c r="L7712" s="17"/>
    </row>
    <row r="7713" spans="1:12" x14ac:dyDescent="0.25">
      <c r="A7713" s="16" t="s">
        <v>241</v>
      </c>
      <c r="B7713" s="16">
        <v>110</v>
      </c>
      <c r="C7713" s="17">
        <v>37733</v>
      </c>
      <c r="L7713" s="17"/>
    </row>
    <row r="7714" spans="1:12" x14ac:dyDescent="0.25">
      <c r="A7714" s="16" t="s">
        <v>241</v>
      </c>
      <c r="B7714" s="16">
        <v>116</v>
      </c>
      <c r="C7714" s="17">
        <v>37727</v>
      </c>
      <c r="L7714" s="17"/>
    </row>
    <row r="7715" spans="1:12" x14ac:dyDescent="0.25">
      <c r="A7715" s="16" t="s">
        <v>241</v>
      </c>
      <c r="B7715" s="16">
        <v>130</v>
      </c>
      <c r="C7715" s="17">
        <v>37714</v>
      </c>
      <c r="L7715" s="17"/>
    </row>
    <row r="7716" spans="1:12" x14ac:dyDescent="0.25">
      <c r="A7716" s="16" t="s">
        <v>241</v>
      </c>
      <c r="B7716" s="16">
        <v>180</v>
      </c>
      <c r="C7716" s="17">
        <v>37707</v>
      </c>
      <c r="L7716" s="17"/>
    </row>
    <row r="7717" spans="1:12" x14ac:dyDescent="0.25">
      <c r="A7717" s="16" t="s">
        <v>241</v>
      </c>
      <c r="B7717" s="16">
        <v>90</v>
      </c>
      <c r="C7717" s="17">
        <v>37681</v>
      </c>
      <c r="L7717" s="17"/>
    </row>
    <row r="7718" spans="1:12" x14ac:dyDescent="0.25">
      <c r="A7718" s="16" t="s">
        <v>241</v>
      </c>
      <c r="B7718" s="16">
        <v>120</v>
      </c>
      <c r="C7718" s="17">
        <v>37663</v>
      </c>
      <c r="L7718" s="17"/>
    </row>
    <row r="7719" spans="1:12" x14ac:dyDescent="0.25">
      <c r="A7719" s="16" t="s">
        <v>241</v>
      </c>
      <c r="B7719" s="16">
        <v>130</v>
      </c>
      <c r="C7719" s="17">
        <v>37662</v>
      </c>
      <c r="L7719" s="17"/>
    </row>
    <row r="7720" spans="1:12" x14ac:dyDescent="0.25">
      <c r="A7720" s="16" t="s">
        <v>241</v>
      </c>
      <c r="B7720" s="16">
        <v>180</v>
      </c>
      <c r="C7720" s="17">
        <v>37617</v>
      </c>
      <c r="L7720" s="17"/>
    </row>
    <row r="7721" spans="1:12" x14ac:dyDescent="0.25">
      <c r="A7721" s="16" t="s">
        <v>241</v>
      </c>
      <c r="B7721" s="16">
        <v>60</v>
      </c>
      <c r="C7721" s="17">
        <v>37591</v>
      </c>
      <c r="L7721" s="17"/>
    </row>
    <row r="7722" spans="1:12" x14ac:dyDescent="0.25">
      <c r="A7722" s="16" t="s">
        <v>241</v>
      </c>
      <c r="B7722" s="16">
        <v>60</v>
      </c>
      <c r="C7722" s="17">
        <v>37591</v>
      </c>
      <c r="L7722" s="17"/>
    </row>
    <row r="7723" spans="1:12" x14ac:dyDescent="0.25">
      <c r="A7723" s="16" t="s">
        <v>241</v>
      </c>
      <c r="B7723" s="16">
        <v>60</v>
      </c>
      <c r="C7723" s="17">
        <v>37591</v>
      </c>
      <c r="L7723" s="17"/>
    </row>
    <row r="7724" spans="1:12" x14ac:dyDescent="0.25">
      <c r="A7724" s="16" t="s">
        <v>241</v>
      </c>
      <c r="B7724" s="16">
        <v>120</v>
      </c>
      <c r="C7724" s="17">
        <v>37586</v>
      </c>
      <c r="L7724" s="17"/>
    </row>
    <row r="7725" spans="1:12" x14ac:dyDescent="0.25">
      <c r="A7725" s="16" t="s">
        <v>241</v>
      </c>
      <c r="B7725" s="16">
        <v>46</v>
      </c>
      <c r="C7725" s="17">
        <v>37554</v>
      </c>
      <c r="L7725" s="17"/>
    </row>
    <row r="7726" spans="1:12" x14ac:dyDescent="0.25">
      <c r="A7726" s="16" t="s">
        <v>241</v>
      </c>
      <c r="B7726" s="16">
        <v>66</v>
      </c>
      <c r="C7726" s="17">
        <v>37551</v>
      </c>
      <c r="L7726" s="17"/>
    </row>
    <row r="7727" spans="1:12" x14ac:dyDescent="0.25">
      <c r="A7727" s="16" t="s">
        <v>241</v>
      </c>
      <c r="B7727" s="16">
        <v>60</v>
      </c>
      <c r="C7727" s="17">
        <v>37519</v>
      </c>
      <c r="L7727" s="17"/>
    </row>
    <row r="7728" spans="1:12" x14ac:dyDescent="0.25">
      <c r="A7728" s="16" t="s">
        <v>241</v>
      </c>
      <c r="B7728" s="16">
        <v>90</v>
      </c>
      <c r="C7728" s="17">
        <v>37494</v>
      </c>
      <c r="L7728" s="17"/>
    </row>
    <row r="7729" spans="1:12" x14ac:dyDescent="0.25">
      <c r="A7729" s="16" t="s">
        <v>241</v>
      </c>
      <c r="B7729" s="16">
        <v>72</v>
      </c>
      <c r="C7729" s="17">
        <v>37408</v>
      </c>
      <c r="L7729" s="17"/>
    </row>
    <row r="7730" spans="1:12" x14ac:dyDescent="0.25">
      <c r="A7730" s="16" t="s">
        <v>241</v>
      </c>
      <c r="B7730" s="16">
        <v>94</v>
      </c>
      <c r="C7730" s="17">
        <v>37408</v>
      </c>
      <c r="L7730" s="17"/>
    </row>
    <row r="7731" spans="1:12" x14ac:dyDescent="0.25">
      <c r="A7731" s="16" t="s">
        <v>241</v>
      </c>
      <c r="B7731" s="16">
        <v>120</v>
      </c>
      <c r="C7731" s="17">
        <v>37397</v>
      </c>
      <c r="L7731" s="17"/>
    </row>
    <row r="7732" spans="1:12" x14ac:dyDescent="0.25">
      <c r="A7732" s="16" t="s">
        <v>241</v>
      </c>
      <c r="B7732" s="16">
        <v>52</v>
      </c>
      <c r="C7732" s="17">
        <v>37390</v>
      </c>
      <c r="L7732" s="17"/>
    </row>
    <row r="7733" spans="1:12" x14ac:dyDescent="0.25">
      <c r="A7733" s="16" t="s">
        <v>241</v>
      </c>
      <c r="B7733" s="16">
        <v>52</v>
      </c>
      <c r="C7733" s="17">
        <v>37390</v>
      </c>
      <c r="L7733" s="17"/>
    </row>
    <row r="7734" spans="1:12" x14ac:dyDescent="0.25">
      <c r="A7734" s="16" t="s">
        <v>241</v>
      </c>
      <c r="B7734" s="16">
        <v>90</v>
      </c>
      <c r="C7734" s="17">
        <v>37326</v>
      </c>
      <c r="L7734" s="17"/>
    </row>
    <row r="7735" spans="1:12" x14ac:dyDescent="0.25">
      <c r="A7735" s="16" t="s">
        <v>241</v>
      </c>
      <c r="B7735" s="16">
        <v>120</v>
      </c>
      <c r="C7735" s="17">
        <v>37320</v>
      </c>
      <c r="L7735" s="17"/>
    </row>
    <row r="7736" spans="1:12" x14ac:dyDescent="0.25">
      <c r="A7736" s="16" t="s">
        <v>241</v>
      </c>
      <c r="B7736" s="16">
        <v>108</v>
      </c>
      <c r="C7736" s="17">
        <v>37316</v>
      </c>
      <c r="L7736" s="17"/>
    </row>
    <row r="7737" spans="1:12" x14ac:dyDescent="0.25">
      <c r="A7737" s="16" t="s">
        <v>241</v>
      </c>
      <c r="B7737" s="16">
        <v>67</v>
      </c>
      <c r="C7737" s="17">
        <v>37313</v>
      </c>
      <c r="L7737" s="17"/>
    </row>
    <row r="7738" spans="1:12" x14ac:dyDescent="0.25">
      <c r="A7738" s="16" t="s">
        <v>241</v>
      </c>
      <c r="B7738" s="16">
        <v>72</v>
      </c>
      <c r="C7738" s="17">
        <v>37285</v>
      </c>
      <c r="L7738" s="17"/>
    </row>
    <row r="7739" spans="1:12" x14ac:dyDescent="0.25">
      <c r="A7739" s="16" t="s">
        <v>241</v>
      </c>
      <c r="B7739" s="16">
        <v>97</v>
      </c>
      <c r="C7739" s="17">
        <v>37263</v>
      </c>
      <c r="L7739" s="17"/>
    </row>
    <row r="7740" spans="1:12" x14ac:dyDescent="0.25">
      <c r="A7740" s="16" t="s">
        <v>241</v>
      </c>
      <c r="B7740" s="16">
        <v>194</v>
      </c>
      <c r="C7740" s="17">
        <v>37260</v>
      </c>
      <c r="L7740" s="17"/>
    </row>
    <row r="7741" spans="1:12" x14ac:dyDescent="0.25">
      <c r="A7741" s="16" t="s">
        <v>241</v>
      </c>
      <c r="B7741" s="16">
        <v>116</v>
      </c>
      <c r="C7741" s="17">
        <v>37169</v>
      </c>
      <c r="L7741" s="17"/>
    </row>
    <row r="7742" spans="1:12" x14ac:dyDescent="0.25">
      <c r="A7742" s="16" t="s">
        <v>241</v>
      </c>
      <c r="B7742" s="16">
        <v>149</v>
      </c>
      <c r="C7742" s="17">
        <v>37082</v>
      </c>
      <c r="L7742" s="17"/>
    </row>
    <row r="7743" spans="1:12" x14ac:dyDescent="0.25">
      <c r="A7743" s="16" t="s">
        <v>241</v>
      </c>
      <c r="B7743" s="16">
        <v>115</v>
      </c>
      <c r="C7743" s="17">
        <v>37049</v>
      </c>
      <c r="L7743" s="17"/>
    </row>
    <row r="7744" spans="1:12" x14ac:dyDescent="0.25">
      <c r="A7744" s="16" t="s">
        <v>241</v>
      </c>
      <c r="B7744" s="16">
        <v>83</v>
      </c>
      <c r="C7744" s="17">
        <v>37034</v>
      </c>
      <c r="L7744" s="17"/>
    </row>
    <row r="7745" spans="1:12" x14ac:dyDescent="0.25">
      <c r="A7745" s="16" t="s">
        <v>241</v>
      </c>
      <c r="B7745" s="16">
        <v>105</v>
      </c>
      <c r="C7745" s="17">
        <v>36964</v>
      </c>
      <c r="L7745" s="17"/>
    </row>
    <row r="7746" spans="1:12" x14ac:dyDescent="0.25">
      <c r="A7746" s="16" t="s">
        <v>241</v>
      </c>
      <c r="B7746" s="16">
        <v>61</v>
      </c>
      <c r="C7746" s="17">
        <v>36951</v>
      </c>
      <c r="L7746" s="17"/>
    </row>
    <row r="7747" spans="1:12" x14ac:dyDescent="0.25">
      <c r="A7747" s="16" t="s">
        <v>241</v>
      </c>
      <c r="B7747" s="16">
        <v>153</v>
      </c>
      <c r="C7747" s="17">
        <v>36913</v>
      </c>
      <c r="L7747" s="17"/>
    </row>
    <row r="7748" spans="1:12" x14ac:dyDescent="0.25">
      <c r="A7748" s="16" t="s">
        <v>241</v>
      </c>
      <c r="B7748" s="16">
        <v>94</v>
      </c>
      <c r="C7748" s="17">
        <v>36903</v>
      </c>
      <c r="L7748" s="17"/>
    </row>
    <row r="7749" spans="1:12" x14ac:dyDescent="0.25">
      <c r="A7749" s="16" t="s">
        <v>241</v>
      </c>
      <c r="B7749" s="16">
        <v>154</v>
      </c>
      <c r="C7749" s="17">
        <v>36886</v>
      </c>
      <c r="L7749" s="17"/>
    </row>
    <row r="7750" spans="1:12" x14ac:dyDescent="0.25">
      <c r="A7750" s="16" t="s">
        <v>241</v>
      </c>
      <c r="B7750" s="16">
        <v>86</v>
      </c>
      <c r="C7750" s="17">
        <v>36880</v>
      </c>
      <c r="L7750" s="17"/>
    </row>
    <row r="7751" spans="1:12" x14ac:dyDescent="0.25">
      <c r="A7751" s="16" t="s">
        <v>241</v>
      </c>
      <c r="B7751" s="16">
        <v>120</v>
      </c>
      <c r="C7751" s="17">
        <v>36878</v>
      </c>
      <c r="L7751" s="17"/>
    </row>
    <row r="7752" spans="1:12" x14ac:dyDescent="0.25">
      <c r="A7752" s="16" t="s">
        <v>241</v>
      </c>
      <c r="B7752" s="16">
        <v>90</v>
      </c>
      <c r="C7752" s="17">
        <v>36852</v>
      </c>
      <c r="L7752" s="17"/>
    </row>
    <row r="7753" spans="1:12" x14ac:dyDescent="0.25">
      <c r="A7753" s="16" t="s">
        <v>241</v>
      </c>
      <c r="B7753" s="16">
        <v>60</v>
      </c>
      <c r="C7753" s="17">
        <v>36831</v>
      </c>
      <c r="L7753" s="17"/>
    </row>
    <row r="7754" spans="1:12" x14ac:dyDescent="0.25">
      <c r="A7754" s="16" t="s">
        <v>241</v>
      </c>
      <c r="B7754" s="16">
        <v>197</v>
      </c>
      <c r="C7754" s="17">
        <v>36800</v>
      </c>
      <c r="L7754" s="17"/>
    </row>
    <row r="7755" spans="1:12" x14ac:dyDescent="0.25">
      <c r="A7755" s="16" t="s">
        <v>241</v>
      </c>
      <c r="B7755" s="16">
        <v>96</v>
      </c>
      <c r="C7755" s="17">
        <v>36731</v>
      </c>
      <c r="L7755" s="17"/>
    </row>
    <row r="7756" spans="1:12" x14ac:dyDescent="0.25">
      <c r="A7756" s="16" t="s">
        <v>241</v>
      </c>
      <c r="B7756" s="16">
        <v>66</v>
      </c>
      <c r="C7756" s="17">
        <v>36708</v>
      </c>
      <c r="L7756" s="17"/>
    </row>
    <row r="7757" spans="1:12" x14ac:dyDescent="0.25">
      <c r="A7757" s="16" t="s">
        <v>241</v>
      </c>
      <c r="B7757" s="16">
        <v>69</v>
      </c>
      <c r="C7757" s="17">
        <v>36689</v>
      </c>
      <c r="L7757" s="17"/>
    </row>
    <row r="7758" spans="1:12" x14ac:dyDescent="0.25">
      <c r="A7758" s="16" t="s">
        <v>241</v>
      </c>
      <c r="B7758" s="16">
        <v>54</v>
      </c>
      <c r="C7758" s="17">
        <v>36614</v>
      </c>
      <c r="L7758" s="17"/>
    </row>
    <row r="7759" spans="1:12" x14ac:dyDescent="0.25">
      <c r="A7759" s="16" t="s">
        <v>241</v>
      </c>
      <c r="B7759" s="16">
        <v>156</v>
      </c>
      <c r="C7759" s="17">
        <v>36599</v>
      </c>
      <c r="L7759" s="17"/>
    </row>
    <row r="7760" spans="1:12" x14ac:dyDescent="0.25">
      <c r="A7760" s="16" t="s">
        <v>241</v>
      </c>
      <c r="B7760" s="16">
        <v>130</v>
      </c>
      <c r="C7760" s="17">
        <v>36578</v>
      </c>
      <c r="L7760" s="17"/>
    </row>
    <row r="7761" spans="1:12" x14ac:dyDescent="0.25">
      <c r="A7761" s="16" t="s">
        <v>241</v>
      </c>
      <c r="B7761" s="16">
        <v>188</v>
      </c>
      <c r="C7761" s="17">
        <v>36546</v>
      </c>
      <c r="L7761" s="17"/>
    </row>
    <row r="7762" spans="1:12" x14ac:dyDescent="0.25">
      <c r="A7762" s="16" t="s">
        <v>241</v>
      </c>
      <c r="B7762" s="16">
        <v>120</v>
      </c>
      <c r="C7762" s="17">
        <v>36476</v>
      </c>
      <c r="L7762" s="17"/>
    </row>
    <row r="7763" spans="1:12" x14ac:dyDescent="0.25">
      <c r="A7763" s="16" t="s">
        <v>241</v>
      </c>
      <c r="B7763" s="16">
        <v>170</v>
      </c>
      <c r="C7763" s="17">
        <v>36329</v>
      </c>
      <c r="L7763" s="17"/>
    </row>
    <row r="7764" spans="1:12" x14ac:dyDescent="0.25">
      <c r="A7764" s="16" t="s">
        <v>241</v>
      </c>
      <c r="B7764" s="16">
        <v>156</v>
      </c>
      <c r="C7764" s="17">
        <v>36216</v>
      </c>
      <c r="L7764" s="17"/>
    </row>
    <row r="7765" spans="1:12" x14ac:dyDescent="0.25">
      <c r="A7765" s="16" t="s">
        <v>241</v>
      </c>
      <c r="B7765" s="16">
        <v>70</v>
      </c>
      <c r="C7765" s="17">
        <v>36215</v>
      </c>
      <c r="L7765" s="17"/>
    </row>
    <row r="7766" spans="1:12" x14ac:dyDescent="0.25">
      <c r="A7766" s="16" t="s">
        <v>241</v>
      </c>
      <c r="B7766" s="16">
        <v>184</v>
      </c>
      <c r="C7766" s="17">
        <v>36207</v>
      </c>
      <c r="L7766" s="17"/>
    </row>
    <row r="7767" spans="1:12" x14ac:dyDescent="0.25">
      <c r="A7767" s="16" t="s">
        <v>241</v>
      </c>
      <c r="B7767" s="16">
        <v>16</v>
      </c>
      <c r="C7767" s="17">
        <v>36161</v>
      </c>
      <c r="L7767" s="17"/>
    </row>
    <row r="7768" spans="1:12" x14ac:dyDescent="0.25">
      <c r="A7768" s="16" t="s">
        <v>241</v>
      </c>
      <c r="B7768" s="16">
        <v>120</v>
      </c>
      <c r="C7768" s="17">
        <v>36055</v>
      </c>
      <c r="L7768" s="17"/>
    </row>
    <row r="7769" spans="1:12" x14ac:dyDescent="0.25">
      <c r="A7769" s="16" t="s">
        <v>241</v>
      </c>
      <c r="B7769" s="16">
        <v>130</v>
      </c>
      <c r="C7769" s="17">
        <v>35985</v>
      </c>
      <c r="L7769" s="17"/>
    </row>
    <row r="7770" spans="1:12" x14ac:dyDescent="0.25">
      <c r="A7770" s="16" t="s">
        <v>241</v>
      </c>
      <c r="B7770" s="16">
        <v>120</v>
      </c>
      <c r="C7770" s="17">
        <v>35977</v>
      </c>
      <c r="L7770" s="17"/>
    </row>
    <row r="7771" spans="1:12" x14ac:dyDescent="0.25">
      <c r="A7771" s="16" t="s">
        <v>241</v>
      </c>
      <c r="B7771" s="16">
        <v>64</v>
      </c>
      <c r="C7771" s="17">
        <v>35775</v>
      </c>
      <c r="L7771" s="17"/>
    </row>
    <row r="7772" spans="1:12" x14ac:dyDescent="0.25">
      <c r="A7772" s="16" t="s">
        <v>241</v>
      </c>
      <c r="B7772" s="16">
        <v>99</v>
      </c>
      <c r="C7772" s="17">
        <v>35759</v>
      </c>
      <c r="L7772" s="17"/>
    </row>
    <row r="7773" spans="1:12" x14ac:dyDescent="0.25">
      <c r="A7773" s="16" t="s">
        <v>241</v>
      </c>
      <c r="B7773" s="16">
        <v>99</v>
      </c>
      <c r="C7773" s="17">
        <v>35735</v>
      </c>
      <c r="L7773" s="17"/>
    </row>
    <row r="7774" spans="1:12" x14ac:dyDescent="0.25">
      <c r="A7774" s="16" t="s">
        <v>241</v>
      </c>
      <c r="B7774" s="16">
        <v>60</v>
      </c>
      <c r="C7774" s="17">
        <v>35677</v>
      </c>
      <c r="L7774" s="17"/>
    </row>
    <row r="7775" spans="1:12" x14ac:dyDescent="0.25">
      <c r="A7775" s="16" t="s">
        <v>241</v>
      </c>
      <c r="B7775" s="16">
        <v>90</v>
      </c>
      <c r="C7775" s="17">
        <v>35653</v>
      </c>
      <c r="L7775" s="17"/>
    </row>
    <row r="7776" spans="1:12" x14ac:dyDescent="0.25">
      <c r="A7776" s="16" t="s">
        <v>241</v>
      </c>
      <c r="B7776" s="16">
        <v>72</v>
      </c>
      <c r="C7776" s="17">
        <v>35650</v>
      </c>
      <c r="L7776" s="17"/>
    </row>
    <row r="7777" spans="1:12" x14ac:dyDescent="0.25">
      <c r="A7777" s="16" t="s">
        <v>241</v>
      </c>
      <c r="B7777" s="16">
        <v>90</v>
      </c>
      <c r="C7777" s="17">
        <v>35649</v>
      </c>
      <c r="L7777" s="17"/>
    </row>
    <row r="7778" spans="1:12" x14ac:dyDescent="0.25">
      <c r="A7778" s="16" t="s">
        <v>241</v>
      </c>
      <c r="B7778" s="16">
        <v>63</v>
      </c>
      <c r="C7778" s="17">
        <v>35643</v>
      </c>
      <c r="L7778" s="17"/>
    </row>
    <row r="7779" spans="1:12" x14ac:dyDescent="0.25">
      <c r="A7779" s="16" t="s">
        <v>241</v>
      </c>
      <c r="B7779" s="16">
        <v>102</v>
      </c>
      <c r="C7779" s="17">
        <v>35643</v>
      </c>
      <c r="L7779" s="17"/>
    </row>
    <row r="7780" spans="1:12" x14ac:dyDescent="0.25">
      <c r="A7780" s="16" t="s">
        <v>241</v>
      </c>
      <c r="B7780" s="16">
        <v>60</v>
      </c>
      <c r="C7780" s="17">
        <v>35641</v>
      </c>
      <c r="L7780" s="17"/>
    </row>
    <row r="7781" spans="1:12" x14ac:dyDescent="0.25">
      <c r="A7781" s="16" t="s">
        <v>241</v>
      </c>
      <c r="B7781" s="16">
        <v>118</v>
      </c>
      <c r="C7781" s="17">
        <v>35586</v>
      </c>
      <c r="L7781" s="17"/>
    </row>
    <row r="7782" spans="1:12" x14ac:dyDescent="0.25">
      <c r="A7782" s="16" t="s">
        <v>241</v>
      </c>
      <c r="B7782" s="16">
        <v>56</v>
      </c>
      <c r="C7782" s="17">
        <v>35551</v>
      </c>
      <c r="L7782" s="17"/>
    </row>
    <row r="7783" spans="1:12" x14ac:dyDescent="0.25">
      <c r="A7783" s="16" t="s">
        <v>241</v>
      </c>
      <c r="B7783" s="16">
        <v>88</v>
      </c>
      <c r="C7783" s="17">
        <v>35507</v>
      </c>
      <c r="L7783" s="17"/>
    </row>
    <row r="7784" spans="1:12" x14ac:dyDescent="0.25">
      <c r="A7784" s="16" t="s">
        <v>241</v>
      </c>
      <c r="B7784" s="16">
        <v>130</v>
      </c>
      <c r="C7784" s="17">
        <v>35501</v>
      </c>
      <c r="L7784" s="17"/>
    </row>
    <row r="7785" spans="1:12" x14ac:dyDescent="0.25">
      <c r="A7785" s="16" t="s">
        <v>241</v>
      </c>
      <c r="B7785" s="16">
        <v>120</v>
      </c>
      <c r="C7785" s="17">
        <v>35501</v>
      </c>
      <c r="L7785" s="17"/>
    </row>
    <row r="7786" spans="1:12" x14ac:dyDescent="0.25">
      <c r="A7786" s="16" t="s">
        <v>241</v>
      </c>
      <c r="B7786" s="16">
        <v>131</v>
      </c>
      <c r="C7786" s="17">
        <v>35500</v>
      </c>
      <c r="L7786" s="17"/>
    </row>
    <row r="7787" spans="1:12" x14ac:dyDescent="0.25">
      <c r="A7787" s="16" t="s">
        <v>241</v>
      </c>
      <c r="B7787" s="16">
        <v>120</v>
      </c>
      <c r="C7787" s="17">
        <v>35447</v>
      </c>
      <c r="L7787" s="17"/>
    </row>
    <row r="7788" spans="1:12" x14ac:dyDescent="0.25">
      <c r="A7788" s="16" t="s">
        <v>241</v>
      </c>
      <c r="B7788" s="16">
        <v>90</v>
      </c>
      <c r="C7788" s="17">
        <v>35431</v>
      </c>
      <c r="L7788" s="17"/>
    </row>
    <row r="7789" spans="1:12" x14ac:dyDescent="0.25">
      <c r="A7789" s="16" t="s">
        <v>241</v>
      </c>
      <c r="B7789" s="16">
        <v>95</v>
      </c>
      <c r="C7789" s="17">
        <v>35431</v>
      </c>
      <c r="L7789" s="17"/>
    </row>
    <row r="7790" spans="1:12" x14ac:dyDescent="0.25">
      <c r="A7790" s="16" t="s">
        <v>241</v>
      </c>
      <c r="B7790" s="16">
        <v>60</v>
      </c>
      <c r="C7790" s="17">
        <v>35431</v>
      </c>
      <c r="L7790" s="17"/>
    </row>
    <row r="7791" spans="1:12" x14ac:dyDescent="0.25">
      <c r="A7791" s="16" t="s">
        <v>241</v>
      </c>
      <c r="B7791" s="16">
        <v>100</v>
      </c>
      <c r="C7791" s="17">
        <v>35415</v>
      </c>
      <c r="L7791" s="17"/>
    </row>
    <row r="7792" spans="1:12" x14ac:dyDescent="0.25">
      <c r="A7792" s="16" t="s">
        <v>241</v>
      </c>
      <c r="B7792" s="16">
        <v>106</v>
      </c>
      <c r="C7792" s="17">
        <v>35415</v>
      </c>
      <c r="L7792" s="17"/>
    </row>
    <row r="7793" spans="1:12" x14ac:dyDescent="0.25">
      <c r="A7793" s="16" t="s">
        <v>241</v>
      </c>
      <c r="B7793" s="16">
        <v>78</v>
      </c>
      <c r="C7793" s="17">
        <v>35298</v>
      </c>
      <c r="L7793" s="17"/>
    </row>
    <row r="7794" spans="1:12" x14ac:dyDescent="0.25">
      <c r="A7794" s="16" t="s">
        <v>241</v>
      </c>
      <c r="B7794" s="16">
        <v>100</v>
      </c>
      <c r="C7794" s="17">
        <v>35279</v>
      </c>
      <c r="L7794" s="17"/>
    </row>
    <row r="7795" spans="1:12" x14ac:dyDescent="0.25">
      <c r="A7795" s="16" t="s">
        <v>241</v>
      </c>
      <c r="B7795" s="16">
        <v>61</v>
      </c>
      <c r="C7795" s="17">
        <v>35278</v>
      </c>
      <c r="L7795" s="17"/>
    </row>
    <row r="7796" spans="1:12" x14ac:dyDescent="0.25">
      <c r="A7796" s="16" t="s">
        <v>241</v>
      </c>
      <c r="B7796" s="16">
        <v>90</v>
      </c>
      <c r="C7796" s="17">
        <v>35268</v>
      </c>
      <c r="L7796" s="17"/>
    </row>
    <row r="7797" spans="1:12" x14ac:dyDescent="0.25">
      <c r="A7797" s="16" t="s">
        <v>241</v>
      </c>
      <c r="B7797" s="16">
        <v>118</v>
      </c>
      <c r="C7797" s="17">
        <v>35256</v>
      </c>
      <c r="L7797" s="17"/>
    </row>
    <row r="7798" spans="1:12" x14ac:dyDescent="0.25">
      <c r="A7798" s="16" t="s">
        <v>241</v>
      </c>
      <c r="B7798" s="16">
        <v>90</v>
      </c>
      <c r="C7798" s="17">
        <v>35247</v>
      </c>
      <c r="L7798" s="17"/>
    </row>
    <row r="7799" spans="1:12" x14ac:dyDescent="0.25">
      <c r="A7799" s="16" t="s">
        <v>241</v>
      </c>
      <c r="B7799" s="16">
        <v>94</v>
      </c>
      <c r="C7799" s="17">
        <v>35247</v>
      </c>
      <c r="L7799" s="17"/>
    </row>
    <row r="7800" spans="1:12" x14ac:dyDescent="0.25">
      <c r="A7800" s="16" t="s">
        <v>241</v>
      </c>
      <c r="B7800" s="16">
        <v>118</v>
      </c>
      <c r="C7800" s="17">
        <v>35228</v>
      </c>
      <c r="L7800" s="17"/>
    </row>
    <row r="7801" spans="1:12" x14ac:dyDescent="0.25">
      <c r="A7801" s="16" t="s">
        <v>241</v>
      </c>
      <c r="B7801" s="16">
        <v>40</v>
      </c>
      <c r="C7801" s="17">
        <v>35217</v>
      </c>
      <c r="L7801" s="17"/>
    </row>
    <row r="7802" spans="1:12" x14ac:dyDescent="0.25">
      <c r="A7802" s="16" t="s">
        <v>241</v>
      </c>
      <c r="B7802" s="16">
        <v>122</v>
      </c>
      <c r="C7802" s="17">
        <v>35217</v>
      </c>
      <c r="L7802" s="17"/>
    </row>
    <row r="7803" spans="1:12" x14ac:dyDescent="0.25">
      <c r="A7803" s="16" t="s">
        <v>241</v>
      </c>
      <c r="B7803" s="16">
        <v>73</v>
      </c>
      <c r="C7803" s="17">
        <v>35194</v>
      </c>
      <c r="L7803" s="17"/>
    </row>
    <row r="7804" spans="1:12" x14ac:dyDescent="0.25">
      <c r="A7804" s="16" t="s">
        <v>241</v>
      </c>
      <c r="B7804" s="16">
        <v>60</v>
      </c>
      <c r="C7804" s="17">
        <v>35192</v>
      </c>
      <c r="L7804" s="17"/>
    </row>
    <row r="7805" spans="1:12" x14ac:dyDescent="0.25">
      <c r="A7805" s="16" t="s">
        <v>241</v>
      </c>
      <c r="B7805" s="16">
        <v>121</v>
      </c>
      <c r="C7805" s="17">
        <v>35186</v>
      </c>
      <c r="L7805" s="17"/>
    </row>
    <row r="7806" spans="1:12" x14ac:dyDescent="0.25">
      <c r="A7806" s="16" t="s">
        <v>241</v>
      </c>
      <c r="B7806" s="16">
        <v>60</v>
      </c>
      <c r="C7806" s="17">
        <v>35184</v>
      </c>
      <c r="L7806" s="17"/>
    </row>
    <row r="7807" spans="1:12" x14ac:dyDescent="0.25">
      <c r="A7807" s="16" t="s">
        <v>241</v>
      </c>
      <c r="B7807" s="16">
        <v>60</v>
      </c>
      <c r="C7807" s="17">
        <v>35158</v>
      </c>
      <c r="L7807" s="17"/>
    </row>
    <row r="7808" spans="1:12" x14ac:dyDescent="0.25">
      <c r="A7808" s="16" t="s">
        <v>241</v>
      </c>
      <c r="B7808" s="16">
        <v>46</v>
      </c>
      <c r="C7808" s="17">
        <v>35156</v>
      </c>
      <c r="L7808" s="17"/>
    </row>
    <row r="7809" spans="1:12" x14ac:dyDescent="0.25">
      <c r="A7809" s="16" t="s">
        <v>241</v>
      </c>
      <c r="B7809" s="16">
        <v>120</v>
      </c>
      <c r="C7809" s="17">
        <v>35125</v>
      </c>
      <c r="L7809" s="17"/>
    </row>
    <row r="7810" spans="1:12" x14ac:dyDescent="0.25">
      <c r="A7810" s="16" t="s">
        <v>241</v>
      </c>
      <c r="B7810" s="16">
        <v>46</v>
      </c>
      <c r="C7810" s="17">
        <v>35116</v>
      </c>
      <c r="L7810" s="17"/>
    </row>
    <row r="7811" spans="1:12" x14ac:dyDescent="0.25">
      <c r="A7811" s="16" t="s">
        <v>241</v>
      </c>
      <c r="B7811" s="16">
        <v>79</v>
      </c>
      <c r="C7811" s="17">
        <v>35110</v>
      </c>
      <c r="L7811" s="17"/>
    </row>
    <row r="7812" spans="1:12" x14ac:dyDescent="0.25">
      <c r="A7812" s="16" t="s">
        <v>241</v>
      </c>
      <c r="B7812" s="16">
        <v>60</v>
      </c>
      <c r="C7812" s="17">
        <v>35096</v>
      </c>
      <c r="L7812" s="17"/>
    </row>
    <row r="7813" spans="1:12" x14ac:dyDescent="0.25">
      <c r="A7813" s="16" t="s">
        <v>241</v>
      </c>
      <c r="B7813" s="16">
        <v>87</v>
      </c>
      <c r="C7813" s="17">
        <v>34977</v>
      </c>
      <c r="L7813" s="17"/>
    </row>
    <row r="7814" spans="1:12" x14ac:dyDescent="0.25">
      <c r="A7814" s="16" t="s">
        <v>241</v>
      </c>
      <c r="B7814" s="16">
        <v>36</v>
      </c>
      <c r="C7814" s="17">
        <v>34976</v>
      </c>
      <c r="L7814" s="17"/>
    </row>
    <row r="7815" spans="1:12" x14ac:dyDescent="0.25">
      <c r="A7815" s="16" t="s">
        <v>241</v>
      </c>
      <c r="B7815" s="16">
        <v>100</v>
      </c>
      <c r="C7815" s="17">
        <v>34894</v>
      </c>
      <c r="L7815" s="17"/>
    </row>
    <row r="7816" spans="1:12" x14ac:dyDescent="0.25">
      <c r="A7816" s="16" t="s">
        <v>241</v>
      </c>
      <c r="B7816" s="16">
        <v>120</v>
      </c>
      <c r="C7816" s="17">
        <v>34890</v>
      </c>
      <c r="L7816" s="17"/>
    </row>
    <row r="7817" spans="1:12" x14ac:dyDescent="0.25">
      <c r="A7817" s="16" t="s">
        <v>241</v>
      </c>
      <c r="B7817" s="16">
        <v>94</v>
      </c>
      <c r="C7817" s="17">
        <v>34881</v>
      </c>
      <c r="L7817" s="17"/>
    </row>
    <row r="7818" spans="1:12" x14ac:dyDescent="0.25">
      <c r="A7818" s="16" t="s">
        <v>241</v>
      </c>
      <c r="B7818" s="16">
        <v>120</v>
      </c>
      <c r="C7818" s="17">
        <v>34881</v>
      </c>
      <c r="L7818" s="17"/>
    </row>
    <row r="7819" spans="1:12" x14ac:dyDescent="0.25">
      <c r="A7819" s="16" t="s">
        <v>241</v>
      </c>
      <c r="B7819" s="16">
        <v>206</v>
      </c>
      <c r="C7819" s="17">
        <v>34838</v>
      </c>
      <c r="L7819" s="17"/>
    </row>
    <row r="7820" spans="1:12" x14ac:dyDescent="0.25">
      <c r="A7820" s="16" t="s">
        <v>241</v>
      </c>
      <c r="B7820" s="16">
        <v>90</v>
      </c>
      <c r="C7820" s="17">
        <v>34836</v>
      </c>
      <c r="L7820" s="17"/>
    </row>
    <row r="7821" spans="1:12" x14ac:dyDescent="0.25">
      <c r="A7821" s="16" t="s">
        <v>241</v>
      </c>
      <c r="B7821" s="16">
        <v>120</v>
      </c>
      <c r="C7821" s="17">
        <v>34820</v>
      </c>
      <c r="L7821" s="17"/>
    </row>
    <row r="7822" spans="1:12" x14ac:dyDescent="0.25">
      <c r="A7822" s="16" t="s">
        <v>241</v>
      </c>
      <c r="B7822" s="16">
        <v>100</v>
      </c>
      <c r="C7822" s="17">
        <v>34795</v>
      </c>
      <c r="L7822" s="17"/>
    </row>
    <row r="7823" spans="1:12" x14ac:dyDescent="0.25">
      <c r="A7823" s="16" t="s">
        <v>241</v>
      </c>
      <c r="B7823" s="16">
        <v>158</v>
      </c>
      <c r="C7823" s="17">
        <v>34790</v>
      </c>
      <c r="L7823" s="17"/>
    </row>
    <row r="7824" spans="1:12" x14ac:dyDescent="0.25">
      <c r="A7824" s="16" t="s">
        <v>241</v>
      </c>
      <c r="B7824" s="16">
        <v>70</v>
      </c>
      <c r="C7824" s="17">
        <v>34785</v>
      </c>
      <c r="L7824" s="17"/>
    </row>
    <row r="7825" spans="1:12" x14ac:dyDescent="0.25">
      <c r="A7825" s="16" t="s">
        <v>241</v>
      </c>
      <c r="B7825" s="16">
        <v>120</v>
      </c>
      <c r="C7825" s="17">
        <v>34733</v>
      </c>
      <c r="L7825" s="17"/>
    </row>
    <row r="7826" spans="1:12" x14ac:dyDescent="0.25">
      <c r="A7826" s="16" t="s">
        <v>241</v>
      </c>
      <c r="B7826" s="16">
        <v>60</v>
      </c>
      <c r="C7826" s="17">
        <v>34733</v>
      </c>
      <c r="L7826" s="17"/>
    </row>
    <row r="7827" spans="1:12" x14ac:dyDescent="0.25">
      <c r="A7827" s="16" t="s">
        <v>241</v>
      </c>
      <c r="B7827" s="16">
        <v>60</v>
      </c>
      <c r="C7827" s="17">
        <v>34733</v>
      </c>
      <c r="L7827" s="17"/>
    </row>
    <row r="7828" spans="1:12" x14ac:dyDescent="0.25">
      <c r="A7828" s="16" t="s">
        <v>241</v>
      </c>
      <c r="B7828" s="16">
        <v>138</v>
      </c>
      <c r="C7828" s="17">
        <v>34701</v>
      </c>
      <c r="L7828" s="17"/>
    </row>
    <row r="7829" spans="1:12" x14ac:dyDescent="0.25">
      <c r="A7829" s="16" t="s">
        <v>241</v>
      </c>
      <c r="B7829" s="16">
        <v>60</v>
      </c>
      <c r="C7829" s="17">
        <v>34700</v>
      </c>
      <c r="L7829" s="17"/>
    </row>
    <row r="7830" spans="1:12" x14ac:dyDescent="0.25">
      <c r="A7830" s="16" t="s">
        <v>241</v>
      </c>
      <c r="B7830" s="16">
        <v>78</v>
      </c>
      <c r="C7830" s="17">
        <v>34669</v>
      </c>
      <c r="L7830" s="17"/>
    </row>
    <row r="7831" spans="1:12" x14ac:dyDescent="0.25">
      <c r="A7831" s="16" t="s">
        <v>241</v>
      </c>
      <c r="B7831" s="16">
        <v>120</v>
      </c>
      <c r="C7831" s="17">
        <v>34669</v>
      </c>
      <c r="L7831" s="17"/>
    </row>
    <row r="7832" spans="1:12" x14ac:dyDescent="0.25">
      <c r="A7832" s="16" t="s">
        <v>241</v>
      </c>
      <c r="B7832" s="16">
        <v>160</v>
      </c>
      <c r="C7832" s="17">
        <v>34661</v>
      </c>
      <c r="L7832" s="17"/>
    </row>
    <row r="7833" spans="1:12" x14ac:dyDescent="0.25">
      <c r="A7833" s="16" t="s">
        <v>241</v>
      </c>
      <c r="B7833" s="16">
        <v>60</v>
      </c>
      <c r="C7833" s="17">
        <v>34656</v>
      </c>
      <c r="L7833" s="17"/>
    </row>
    <row r="7834" spans="1:12" x14ac:dyDescent="0.25">
      <c r="A7834" s="16" t="s">
        <v>241</v>
      </c>
      <c r="B7834" s="16">
        <v>119</v>
      </c>
      <c r="C7834" s="17">
        <v>34639</v>
      </c>
      <c r="L7834" s="17"/>
    </row>
    <row r="7835" spans="1:12" x14ac:dyDescent="0.25">
      <c r="A7835" s="16" t="s">
        <v>241</v>
      </c>
      <c r="B7835" s="16">
        <v>92</v>
      </c>
      <c r="C7835" s="17">
        <v>34639</v>
      </c>
      <c r="L7835" s="17"/>
    </row>
    <row r="7836" spans="1:12" x14ac:dyDescent="0.25">
      <c r="A7836" s="16" t="s">
        <v>241</v>
      </c>
      <c r="B7836" s="16">
        <v>58</v>
      </c>
      <c r="C7836" s="17">
        <v>34632</v>
      </c>
      <c r="L7836" s="17"/>
    </row>
    <row r="7837" spans="1:12" x14ac:dyDescent="0.25">
      <c r="A7837" s="16" t="s">
        <v>241</v>
      </c>
      <c r="B7837" s="16">
        <v>96</v>
      </c>
      <c r="C7837" s="17">
        <v>34586</v>
      </c>
      <c r="L7837" s="17"/>
    </row>
    <row r="7838" spans="1:12" x14ac:dyDescent="0.25">
      <c r="A7838" s="16" t="s">
        <v>241</v>
      </c>
      <c r="B7838" s="16">
        <v>208</v>
      </c>
      <c r="C7838" s="17">
        <v>34547</v>
      </c>
      <c r="L7838" s="17"/>
    </row>
    <row r="7839" spans="1:12" x14ac:dyDescent="0.25">
      <c r="A7839" s="16" t="s">
        <v>241</v>
      </c>
      <c r="B7839" s="16">
        <v>60</v>
      </c>
      <c r="C7839" s="17">
        <v>34546</v>
      </c>
      <c r="L7839" s="17"/>
    </row>
    <row r="7840" spans="1:12" x14ac:dyDescent="0.25">
      <c r="A7840" s="16" t="s">
        <v>241</v>
      </c>
      <c r="B7840" s="16">
        <v>60</v>
      </c>
      <c r="C7840" s="17">
        <v>34520</v>
      </c>
      <c r="L7840" s="17"/>
    </row>
    <row r="7841" spans="1:12" x14ac:dyDescent="0.25">
      <c r="A7841" s="16" t="s">
        <v>241</v>
      </c>
      <c r="B7841" s="16">
        <v>114</v>
      </c>
      <c r="C7841" s="17">
        <v>34516</v>
      </c>
      <c r="L7841" s="17"/>
    </row>
    <row r="7842" spans="1:12" x14ac:dyDescent="0.25">
      <c r="A7842" s="16" t="s">
        <v>241</v>
      </c>
      <c r="B7842" s="16">
        <v>36</v>
      </c>
      <c r="C7842" s="17">
        <v>34516</v>
      </c>
      <c r="L7842" s="17"/>
    </row>
    <row r="7843" spans="1:12" x14ac:dyDescent="0.25">
      <c r="A7843" s="16" t="s">
        <v>241</v>
      </c>
      <c r="B7843" s="16">
        <v>30</v>
      </c>
      <c r="C7843" s="17">
        <v>34516</v>
      </c>
      <c r="L7843" s="17"/>
    </row>
    <row r="7844" spans="1:12" x14ac:dyDescent="0.25">
      <c r="A7844" s="16" t="s">
        <v>241</v>
      </c>
      <c r="B7844" s="16">
        <v>90</v>
      </c>
      <c r="C7844" s="17">
        <v>34516</v>
      </c>
      <c r="L7844" s="17"/>
    </row>
    <row r="7845" spans="1:12" x14ac:dyDescent="0.25">
      <c r="A7845" s="16" t="s">
        <v>241</v>
      </c>
      <c r="B7845" s="16">
        <v>120</v>
      </c>
      <c r="C7845" s="17">
        <v>34500</v>
      </c>
      <c r="L7845" s="17"/>
    </row>
    <row r="7846" spans="1:12" x14ac:dyDescent="0.25">
      <c r="A7846" s="16" t="s">
        <v>241</v>
      </c>
      <c r="B7846" s="16">
        <v>74</v>
      </c>
      <c r="C7846" s="17">
        <v>34491</v>
      </c>
      <c r="L7846" s="17"/>
    </row>
    <row r="7847" spans="1:12" x14ac:dyDescent="0.25">
      <c r="A7847" s="16" t="s">
        <v>241</v>
      </c>
      <c r="B7847" s="16">
        <v>60</v>
      </c>
      <c r="C7847" s="17">
        <v>34488</v>
      </c>
      <c r="L7847" s="17"/>
    </row>
    <row r="7848" spans="1:12" x14ac:dyDescent="0.25">
      <c r="A7848" s="16" t="s">
        <v>241</v>
      </c>
      <c r="B7848" s="16">
        <v>122</v>
      </c>
      <c r="C7848" s="17">
        <v>34486</v>
      </c>
      <c r="L7848" s="17"/>
    </row>
    <row r="7849" spans="1:12" x14ac:dyDescent="0.25">
      <c r="A7849" s="16" t="s">
        <v>241</v>
      </c>
      <c r="B7849" s="16">
        <v>82</v>
      </c>
      <c r="C7849" s="17">
        <v>34478</v>
      </c>
      <c r="L7849" s="17"/>
    </row>
    <row r="7850" spans="1:12" x14ac:dyDescent="0.25">
      <c r="A7850" s="16" t="s">
        <v>241</v>
      </c>
      <c r="B7850" s="16">
        <v>116</v>
      </c>
      <c r="C7850" s="17">
        <v>34404</v>
      </c>
      <c r="L7850" s="17"/>
    </row>
    <row r="7851" spans="1:12" x14ac:dyDescent="0.25">
      <c r="A7851" s="16" t="s">
        <v>241</v>
      </c>
      <c r="B7851" s="16">
        <v>90</v>
      </c>
      <c r="C7851" s="17">
        <v>34387</v>
      </c>
      <c r="L7851" s="17"/>
    </row>
    <row r="7852" spans="1:12" x14ac:dyDescent="0.25">
      <c r="A7852" s="16" t="s">
        <v>241</v>
      </c>
      <c r="B7852" s="16">
        <v>90</v>
      </c>
      <c r="C7852" s="17">
        <v>34380</v>
      </c>
      <c r="L7852" s="17"/>
    </row>
    <row r="7853" spans="1:12" x14ac:dyDescent="0.25">
      <c r="A7853" s="16" t="s">
        <v>241</v>
      </c>
      <c r="B7853" s="16">
        <v>110</v>
      </c>
      <c r="C7853" s="17">
        <v>34366</v>
      </c>
      <c r="L7853" s="17"/>
    </row>
    <row r="7854" spans="1:12" x14ac:dyDescent="0.25">
      <c r="A7854" s="16" t="s">
        <v>241</v>
      </c>
      <c r="B7854" s="16">
        <v>120</v>
      </c>
      <c r="C7854" s="17">
        <v>34331</v>
      </c>
      <c r="L7854" s="17"/>
    </row>
    <row r="7855" spans="1:12" x14ac:dyDescent="0.25">
      <c r="A7855" s="16" t="s">
        <v>241</v>
      </c>
      <c r="B7855" s="16">
        <v>70</v>
      </c>
      <c r="C7855" s="17">
        <v>34304</v>
      </c>
      <c r="L7855" s="17"/>
    </row>
    <row r="7856" spans="1:12" x14ac:dyDescent="0.25">
      <c r="A7856" s="16" t="s">
        <v>241</v>
      </c>
      <c r="B7856" s="16">
        <v>119</v>
      </c>
      <c r="C7856" s="17">
        <v>34304</v>
      </c>
      <c r="L7856" s="17"/>
    </row>
    <row r="7857" spans="1:12" x14ac:dyDescent="0.25">
      <c r="A7857" s="16" t="s">
        <v>241</v>
      </c>
      <c r="B7857" s="16">
        <v>98</v>
      </c>
      <c r="C7857" s="17">
        <v>34288</v>
      </c>
      <c r="L7857" s="17"/>
    </row>
    <row r="7858" spans="1:12" x14ac:dyDescent="0.25">
      <c r="A7858" s="16" t="s">
        <v>241</v>
      </c>
      <c r="B7858" s="16">
        <v>60</v>
      </c>
      <c r="C7858" s="17">
        <v>34282</v>
      </c>
      <c r="L7858" s="17"/>
    </row>
    <row r="7859" spans="1:12" x14ac:dyDescent="0.25">
      <c r="A7859" s="16" t="s">
        <v>241</v>
      </c>
      <c r="B7859" s="16">
        <v>90</v>
      </c>
      <c r="C7859" s="17">
        <v>34277</v>
      </c>
      <c r="L7859" s="17"/>
    </row>
    <row r="7860" spans="1:12" x14ac:dyDescent="0.25">
      <c r="A7860" s="16" t="s">
        <v>241</v>
      </c>
      <c r="B7860" s="16">
        <v>60</v>
      </c>
      <c r="C7860" s="17">
        <v>34274</v>
      </c>
      <c r="L7860" s="17"/>
    </row>
    <row r="7861" spans="1:12" x14ac:dyDescent="0.25">
      <c r="A7861" s="16" t="s">
        <v>241</v>
      </c>
      <c r="B7861" s="16">
        <v>70</v>
      </c>
      <c r="C7861" s="17">
        <v>34274</v>
      </c>
      <c r="L7861" s="17"/>
    </row>
    <row r="7862" spans="1:12" x14ac:dyDescent="0.25">
      <c r="A7862" s="16" t="s">
        <v>241</v>
      </c>
      <c r="B7862" s="16">
        <v>70</v>
      </c>
      <c r="C7862" s="17">
        <v>34274</v>
      </c>
      <c r="L7862" s="17"/>
    </row>
    <row r="7863" spans="1:12" x14ac:dyDescent="0.25">
      <c r="A7863" s="16" t="s">
        <v>241</v>
      </c>
      <c r="B7863" s="16">
        <v>70</v>
      </c>
      <c r="C7863" s="17">
        <v>34274</v>
      </c>
      <c r="L7863" s="17"/>
    </row>
    <row r="7864" spans="1:12" x14ac:dyDescent="0.25">
      <c r="A7864" s="16" t="s">
        <v>241</v>
      </c>
      <c r="B7864" s="16">
        <v>60</v>
      </c>
      <c r="C7864" s="17">
        <v>34274</v>
      </c>
      <c r="L7864" s="17"/>
    </row>
    <row r="7865" spans="1:12" x14ac:dyDescent="0.25">
      <c r="A7865" s="16" t="s">
        <v>241</v>
      </c>
      <c r="B7865" s="16">
        <v>90</v>
      </c>
      <c r="C7865" s="17">
        <v>34263</v>
      </c>
      <c r="L7865" s="17"/>
    </row>
    <row r="7866" spans="1:12" x14ac:dyDescent="0.25">
      <c r="A7866" s="16" t="s">
        <v>241</v>
      </c>
      <c r="B7866" s="16">
        <v>98</v>
      </c>
      <c r="C7866" s="17">
        <v>34263</v>
      </c>
      <c r="L7866" s="17"/>
    </row>
    <row r="7867" spans="1:12" x14ac:dyDescent="0.25">
      <c r="A7867" s="16" t="s">
        <v>241</v>
      </c>
      <c r="B7867" s="16">
        <v>68</v>
      </c>
      <c r="C7867" s="17">
        <v>34254</v>
      </c>
      <c r="L7867" s="17"/>
    </row>
    <row r="7868" spans="1:12" x14ac:dyDescent="0.25">
      <c r="A7868" s="16" t="s">
        <v>241</v>
      </c>
      <c r="B7868" s="16">
        <v>79</v>
      </c>
      <c r="C7868" s="17">
        <v>34243</v>
      </c>
      <c r="L7868" s="17"/>
    </row>
    <row r="7869" spans="1:12" x14ac:dyDescent="0.25">
      <c r="A7869" s="16" t="s">
        <v>241</v>
      </c>
      <c r="B7869" s="16">
        <v>111</v>
      </c>
      <c r="C7869" s="17">
        <v>34239</v>
      </c>
      <c r="L7869" s="17"/>
    </row>
    <row r="7870" spans="1:12" x14ac:dyDescent="0.25">
      <c r="A7870" s="16" t="s">
        <v>241</v>
      </c>
      <c r="B7870" s="16">
        <v>96</v>
      </c>
      <c r="C7870" s="17">
        <v>34182</v>
      </c>
      <c r="L7870" s="17"/>
    </row>
    <row r="7871" spans="1:12" x14ac:dyDescent="0.25">
      <c r="A7871" s="16" t="s">
        <v>241</v>
      </c>
      <c r="B7871" s="16">
        <v>90</v>
      </c>
      <c r="C7871" s="17">
        <v>34182</v>
      </c>
      <c r="L7871" s="17"/>
    </row>
    <row r="7872" spans="1:12" x14ac:dyDescent="0.25">
      <c r="A7872" s="16" t="s">
        <v>241</v>
      </c>
      <c r="B7872" s="16">
        <v>59</v>
      </c>
      <c r="C7872" s="17">
        <v>34143</v>
      </c>
      <c r="L7872" s="17"/>
    </row>
    <row r="7873" spans="1:12" x14ac:dyDescent="0.25">
      <c r="A7873" s="16" t="s">
        <v>241</v>
      </c>
      <c r="B7873" s="16">
        <v>120</v>
      </c>
      <c r="C7873" s="17">
        <v>34141</v>
      </c>
      <c r="L7873" s="17"/>
    </row>
    <row r="7874" spans="1:12" x14ac:dyDescent="0.25">
      <c r="A7874" s="16" t="s">
        <v>241</v>
      </c>
      <c r="B7874" s="16">
        <v>95</v>
      </c>
      <c r="C7874" s="17">
        <v>34134</v>
      </c>
      <c r="L7874" s="17"/>
    </row>
    <row r="7875" spans="1:12" x14ac:dyDescent="0.25">
      <c r="A7875" s="16" t="s">
        <v>241</v>
      </c>
      <c r="B7875" s="16">
        <v>66</v>
      </c>
      <c r="C7875" s="17">
        <v>34125</v>
      </c>
      <c r="L7875" s="17"/>
    </row>
    <row r="7876" spans="1:12" x14ac:dyDescent="0.25">
      <c r="A7876" s="16" t="s">
        <v>241</v>
      </c>
      <c r="B7876" s="16">
        <v>117</v>
      </c>
      <c r="C7876" s="17">
        <v>34060</v>
      </c>
      <c r="L7876" s="17"/>
    </row>
    <row r="7877" spans="1:12" x14ac:dyDescent="0.25">
      <c r="A7877" s="16" t="s">
        <v>241</v>
      </c>
      <c r="B7877" s="16">
        <v>97</v>
      </c>
      <c r="C7877" s="17">
        <v>34060</v>
      </c>
      <c r="L7877" s="17"/>
    </row>
    <row r="7878" spans="1:12" x14ac:dyDescent="0.25">
      <c r="A7878" s="16" t="s">
        <v>241</v>
      </c>
      <c r="B7878" s="16">
        <v>72</v>
      </c>
      <c r="C7878" s="17">
        <v>34050</v>
      </c>
      <c r="L7878" s="17"/>
    </row>
    <row r="7879" spans="1:12" x14ac:dyDescent="0.25">
      <c r="A7879" s="16" t="s">
        <v>241</v>
      </c>
      <c r="B7879" s="16">
        <v>120</v>
      </c>
      <c r="C7879" s="17">
        <v>34037</v>
      </c>
      <c r="L7879" s="17"/>
    </row>
    <row r="7880" spans="1:12" x14ac:dyDescent="0.25">
      <c r="A7880" s="16" t="s">
        <v>241</v>
      </c>
      <c r="B7880" s="16">
        <v>120</v>
      </c>
      <c r="C7880" s="17">
        <v>34029</v>
      </c>
      <c r="L7880" s="17"/>
    </row>
    <row r="7881" spans="1:12" x14ac:dyDescent="0.25">
      <c r="A7881" s="16" t="s">
        <v>241</v>
      </c>
      <c r="B7881" s="16">
        <v>130</v>
      </c>
      <c r="C7881" s="17">
        <v>33983</v>
      </c>
      <c r="L7881" s="17"/>
    </row>
    <row r="7882" spans="1:12" x14ac:dyDescent="0.25">
      <c r="A7882" s="16" t="s">
        <v>241</v>
      </c>
      <c r="B7882" s="16">
        <v>59</v>
      </c>
      <c r="C7882" s="17">
        <v>33977</v>
      </c>
      <c r="L7882" s="17"/>
    </row>
    <row r="7883" spans="1:12" x14ac:dyDescent="0.25">
      <c r="A7883" s="16" t="s">
        <v>241</v>
      </c>
      <c r="B7883" s="16">
        <v>90</v>
      </c>
      <c r="C7883" s="17">
        <v>33973</v>
      </c>
      <c r="L7883" s="17"/>
    </row>
    <row r="7884" spans="1:12" x14ac:dyDescent="0.25">
      <c r="A7884" s="16" t="s">
        <v>241</v>
      </c>
      <c r="B7884" s="16">
        <v>120</v>
      </c>
      <c r="C7884" s="17">
        <v>33970</v>
      </c>
      <c r="L7884" s="17"/>
    </row>
    <row r="7885" spans="1:12" x14ac:dyDescent="0.25">
      <c r="A7885" s="16" t="s">
        <v>241</v>
      </c>
      <c r="B7885" s="16">
        <v>320</v>
      </c>
      <c r="C7885" s="17">
        <v>33945</v>
      </c>
      <c r="L7885" s="17"/>
    </row>
    <row r="7886" spans="1:12" x14ac:dyDescent="0.25">
      <c r="A7886" s="16" t="s">
        <v>241</v>
      </c>
      <c r="B7886" s="16">
        <v>78</v>
      </c>
      <c r="C7886" s="17">
        <v>33941</v>
      </c>
      <c r="L7886" s="17"/>
    </row>
    <row r="7887" spans="1:12" x14ac:dyDescent="0.25">
      <c r="A7887" s="16" t="s">
        <v>241</v>
      </c>
      <c r="B7887" s="16">
        <v>66</v>
      </c>
      <c r="C7887" s="17">
        <v>33941</v>
      </c>
      <c r="L7887" s="17"/>
    </row>
    <row r="7888" spans="1:12" x14ac:dyDescent="0.25">
      <c r="A7888" s="16" t="s">
        <v>241</v>
      </c>
      <c r="B7888" s="16">
        <v>120</v>
      </c>
      <c r="C7888" s="17">
        <v>33928</v>
      </c>
      <c r="L7888" s="17"/>
    </row>
    <row r="7889" spans="1:12" x14ac:dyDescent="0.25">
      <c r="A7889" s="16" t="s">
        <v>241</v>
      </c>
      <c r="B7889" s="16">
        <v>90</v>
      </c>
      <c r="C7889" s="17">
        <v>33924</v>
      </c>
      <c r="L7889" s="17"/>
    </row>
    <row r="7890" spans="1:12" x14ac:dyDescent="0.25">
      <c r="A7890" s="16" t="s">
        <v>241</v>
      </c>
      <c r="B7890" s="16">
        <v>60</v>
      </c>
      <c r="C7890" s="17">
        <v>33913</v>
      </c>
      <c r="L7890" s="17"/>
    </row>
    <row r="7891" spans="1:12" x14ac:dyDescent="0.25">
      <c r="A7891" s="16" t="s">
        <v>241</v>
      </c>
      <c r="B7891" s="16">
        <v>60</v>
      </c>
      <c r="C7891" s="17">
        <v>33913</v>
      </c>
      <c r="L7891" s="17"/>
    </row>
    <row r="7892" spans="1:12" x14ac:dyDescent="0.25">
      <c r="A7892" s="16" t="s">
        <v>241</v>
      </c>
      <c r="B7892" s="16">
        <v>112</v>
      </c>
      <c r="C7892" s="17">
        <v>33909</v>
      </c>
      <c r="L7892" s="17"/>
    </row>
    <row r="7893" spans="1:12" x14ac:dyDescent="0.25">
      <c r="A7893" s="16" t="s">
        <v>241</v>
      </c>
      <c r="B7893" s="16">
        <v>153</v>
      </c>
      <c r="C7893" s="17">
        <v>33889</v>
      </c>
      <c r="L7893" s="17"/>
    </row>
    <row r="7894" spans="1:12" x14ac:dyDescent="0.25">
      <c r="A7894" s="16" t="s">
        <v>241</v>
      </c>
      <c r="B7894" s="16">
        <v>70</v>
      </c>
      <c r="C7894" s="17">
        <v>33878</v>
      </c>
      <c r="L7894" s="17"/>
    </row>
    <row r="7895" spans="1:12" x14ac:dyDescent="0.25">
      <c r="A7895" s="16" t="s">
        <v>241</v>
      </c>
      <c r="B7895" s="16">
        <v>92</v>
      </c>
      <c r="C7895" s="17">
        <v>33851</v>
      </c>
      <c r="L7895" s="17"/>
    </row>
    <row r="7896" spans="1:12" x14ac:dyDescent="0.25">
      <c r="A7896" s="16" t="s">
        <v>241</v>
      </c>
      <c r="B7896" s="16">
        <v>60</v>
      </c>
      <c r="C7896" s="17">
        <v>33850</v>
      </c>
      <c r="L7896" s="17"/>
    </row>
    <row r="7897" spans="1:12" x14ac:dyDescent="0.25">
      <c r="A7897" s="16" t="s">
        <v>241</v>
      </c>
      <c r="B7897" s="16">
        <v>120</v>
      </c>
      <c r="C7897" s="17">
        <v>33840</v>
      </c>
      <c r="L7897" s="17"/>
    </row>
    <row r="7898" spans="1:12" x14ac:dyDescent="0.25">
      <c r="A7898" s="16" t="s">
        <v>241</v>
      </c>
      <c r="B7898" s="16">
        <v>102</v>
      </c>
      <c r="C7898" s="17">
        <v>33827</v>
      </c>
      <c r="L7898" s="17"/>
    </row>
    <row r="7899" spans="1:12" x14ac:dyDescent="0.25">
      <c r="A7899" s="16" t="s">
        <v>241</v>
      </c>
      <c r="B7899" s="16">
        <v>141</v>
      </c>
      <c r="C7899" s="17">
        <v>33817</v>
      </c>
      <c r="L7899" s="17"/>
    </row>
    <row r="7900" spans="1:12" x14ac:dyDescent="0.25">
      <c r="A7900" s="16" t="s">
        <v>241</v>
      </c>
      <c r="B7900" s="16">
        <v>60</v>
      </c>
      <c r="C7900" s="17">
        <v>33817</v>
      </c>
      <c r="L7900" s="17"/>
    </row>
    <row r="7901" spans="1:12" x14ac:dyDescent="0.25">
      <c r="A7901" s="16" t="s">
        <v>241</v>
      </c>
      <c r="B7901" s="16">
        <v>120</v>
      </c>
      <c r="C7901" s="17">
        <v>33786</v>
      </c>
      <c r="L7901" s="17"/>
    </row>
    <row r="7902" spans="1:12" x14ac:dyDescent="0.25">
      <c r="A7902" s="16" t="s">
        <v>241</v>
      </c>
      <c r="B7902" s="16">
        <v>18</v>
      </c>
      <c r="C7902" s="17">
        <v>33780</v>
      </c>
      <c r="L7902" s="17"/>
    </row>
    <row r="7903" spans="1:12" x14ac:dyDescent="0.25">
      <c r="A7903" s="16" t="s">
        <v>241</v>
      </c>
      <c r="B7903" s="16">
        <v>132</v>
      </c>
      <c r="C7903" s="17">
        <v>33729</v>
      </c>
      <c r="L7903" s="17"/>
    </row>
    <row r="7904" spans="1:12" x14ac:dyDescent="0.25">
      <c r="A7904" s="16" t="s">
        <v>241</v>
      </c>
      <c r="B7904" s="16">
        <v>100</v>
      </c>
      <c r="C7904" s="17">
        <v>33725</v>
      </c>
      <c r="L7904" s="17"/>
    </row>
    <row r="7905" spans="1:12" x14ac:dyDescent="0.25">
      <c r="A7905" s="16" t="s">
        <v>241</v>
      </c>
      <c r="B7905" s="16">
        <v>60</v>
      </c>
      <c r="C7905" s="17">
        <v>33725</v>
      </c>
      <c r="L7905" s="17"/>
    </row>
    <row r="7906" spans="1:12" x14ac:dyDescent="0.25">
      <c r="A7906" s="16" t="s">
        <v>241</v>
      </c>
      <c r="B7906" s="16">
        <v>65</v>
      </c>
      <c r="C7906" s="17">
        <v>33725</v>
      </c>
      <c r="L7906" s="17"/>
    </row>
    <row r="7907" spans="1:12" x14ac:dyDescent="0.25">
      <c r="A7907" s="16" t="s">
        <v>241</v>
      </c>
      <c r="B7907" s="16">
        <v>79</v>
      </c>
      <c r="C7907" s="17">
        <v>33695</v>
      </c>
      <c r="L7907" s="17"/>
    </row>
    <row r="7908" spans="1:12" x14ac:dyDescent="0.25">
      <c r="A7908" s="16" t="s">
        <v>241</v>
      </c>
      <c r="B7908" s="16">
        <v>71</v>
      </c>
      <c r="C7908" s="17">
        <v>33672</v>
      </c>
      <c r="L7908" s="17"/>
    </row>
    <row r="7909" spans="1:12" x14ac:dyDescent="0.25">
      <c r="A7909" s="16" t="s">
        <v>241</v>
      </c>
      <c r="B7909" s="16">
        <v>87</v>
      </c>
      <c r="C7909" s="17">
        <v>33664</v>
      </c>
      <c r="L7909" s="17"/>
    </row>
    <row r="7910" spans="1:12" x14ac:dyDescent="0.25">
      <c r="A7910" s="16" t="s">
        <v>241</v>
      </c>
      <c r="B7910" s="16">
        <v>124</v>
      </c>
      <c r="C7910" s="17">
        <v>33664</v>
      </c>
      <c r="L7910" s="17"/>
    </row>
    <row r="7911" spans="1:12" x14ac:dyDescent="0.25">
      <c r="A7911" s="16" t="s">
        <v>241</v>
      </c>
      <c r="B7911" s="16">
        <v>80</v>
      </c>
      <c r="C7911" s="17">
        <v>33660</v>
      </c>
      <c r="L7911" s="17"/>
    </row>
    <row r="7912" spans="1:12" x14ac:dyDescent="0.25">
      <c r="A7912" s="16" t="s">
        <v>241</v>
      </c>
      <c r="B7912" s="16">
        <v>90</v>
      </c>
      <c r="C7912" s="17">
        <v>33659</v>
      </c>
      <c r="L7912" s="17"/>
    </row>
    <row r="7913" spans="1:12" x14ac:dyDescent="0.25">
      <c r="A7913" s="16" t="s">
        <v>241</v>
      </c>
      <c r="B7913" s="16">
        <v>223</v>
      </c>
      <c r="C7913" s="17">
        <v>33644</v>
      </c>
      <c r="L7913" s="17"/>
    </row>
    <row r="7914" spans="1:12" x14ac:dyDescent="0.25">
      <c r="A7914" s="16" t="s">
        <v>241</v>
      </c>
      <c r="B7914" s="16">
        <v>99</v>
      </c>
      <c r="C7914" s="17">
        <v>33633</v>
      </c>
      <c r="L7914" s="17"/>
    </row>
    <row r="7915" spans="1:12" x14ac:dyDescent="0.25">
      <c r="A7915" s="16" t="s">
        <v>241</v>
      </c>
      <c r="B7915" s="16">
        <v>60</v>
      </c>
      <c r="C7915" s="17">
        <v>33611</v>
      </c>
      <c r="L7915" s="17"/>
    </row>
    <row r="7916" spans="1:12" x14ac:dyDescent="0.25">
      <c r="A7916" s="16" t="s">
        <v>241</v>
      </c>
      <c r="B7916" s="16">
        <v>120</v>
      </c>
      <c r="C7916" s="17">
        <v>33577</v>
      </c>
      <c r="L7916" s="17"/>
    </row>
    <row r="7917" spans="1:12" x14ac:dyDescent="0.25">
      <c r="A7917" s="16" t="s">
        <v>241</v>
      </c>
      <c r="B7917" s="16">
        <v>152</v>
      </c>
      <c r="C7917" s="17">
        <v>33562</v>
      </c>
      <c r="L7917" s="17"/>
    </row>
    <row r="7918" spans="1:12" x14ac:dyDescent="0.25">
      <c r="A7918" s="16" t="s">
        <v>241</v>
      </c>
      <c r="B7918" s="16">
        <v>120</v>
      </c>
      <c r="C7918" s="17">
        <v>33557</v>
      </c>
      <c r="L7918" s="17"/>
    </row>
    <row r="7919" spans="1:12" x14ac:dyDescent="0.25">
      <c r="A7919" s="16" t="s">
        <v>241</v>
      </c>
      <c r="B7919" s="16">
        <v>60</v>
      </c>
      <c r="C7919" s="17">
        <v>33556</v>
      </c>
      <c r="L7919" s="17"/>
    </row>
    <row r="7920" spans="1:12" x14ac:dyDescent="0.25">
      <c r="A7920" s="16" t="s">
        <v>241</v>
      </c>
      <c r="B7920" s="16">
        <v>120</v>
      </c>
      <c r="C7920" s="17">
        <v>33547</v>
      </c>
      <c r="L7920" s="17"/>
    </row>
    <row r="7921" spans="1:12" x14ac:dyDescent="0.25">
      <c r="A7921" s="16" t="s">
        <v>241</v>
      </c>
      <c r="B7921" s="16">
        <v>120</v>
      </c>
      <c r="C7921" s="17">
        <v>33539</v>
      </c>
      <c r="L7921" s="17"/>
    </row>
    <row r="7922" spans="1:12" x14ac:dyDescent="0.25">
      <c r="A7922" s="16" t="s">
        <v>241</v>
      </c>
      <c r="B7922" s="16">
        <v>60</v>
      </c>
      <c r="C7922" s="17">
        <v>33532</v>
      </c>
      <c r="L7922" s="17"/>
    </row>
    <row r="7923" spans="1:12" x14ac:dyDescent="0.25">
      <c r="A7923" s="16" t="s">
        <v>241</v>
      </c>
      <c r="B7923" s="16">
        <v>60</v>
      </c>
      <c r="C7923" s="17">
        <v>33532</v>
      </c>
      <c r="L7923" s="17"/>
    </row>
    <row r="7924" spans="1:12" x14ac:dyDescent="0.25">
      <c r="A7924" s="16" t="s">
        <v>241</v>
      </c>
      <c r="B7924" s="16">
        <v>179</v>
      </c>
      <c r="C7924" s="17">
        <v>33511</v>
      </c>
      <c r="L7924" s="17"/>
    </row>
    <row r="7925" spans="1:12" x14ac:dyDescent="0.25">
      <c r="A7925" s="16" t="s">
        <v>241</v>
      </c>
      <c r="B7925" s="16">
        <v>96</v>
      </c>
      <c r="C7925" s="17">
        <v>33507</v>
      </c>
      <c r="L7925" s="17"/>
    </row>
    <row r="7926" spans="1:12" x14ac:dyDescent="0.25">
      <c r="A7926" s="16" t="s">
        <v>241</v>
      </c>
      <c r="B7926" s="16">
        <v>60</v>
      </c>
      <c r="C7926" s="17">
        <v>33504</v>
      </c>
      <c r="L7926" s="17"/>
    </row>
    <row r="7927" spans="1:12" x14ac:dyDescent="0.25">
      <c r="A7927" s="16" t="s">
        <v>241</v>
      </c>
      <c r="B7927" s="16">
        <v>90</v>
      </c>
      <c r="C7927" s="17">
        <v>33501</v>
      </c>
      <c r="L7927" s="17"/>
    </row>
    <row r="7928" spans="1:12" x14ac:dyDescent="0.25">
      <c r="A7928" s="16" t="s">
        <v>241</v>
      </c>
      <c r="B7928" s="16">
        <v>120</v>
      </c>
      <c r="C7928" s="17">
        <v>33482</v>
      </c>
      <c r="L7928" s="17"/>
    </row>
    <row r="7929" spans="1:12" x14ac:dyDescent="0.25">
      <c r="A7929" s="16" t="s">
        <v>241</v>
      </c>
      <c r="B7929" s="16">
        <v>90</v>
      </c>
      <c r="C7929" s="17">
        <v>33455</v>
      </c>
      <c r="L7929" s="17"/>
    </row>
    <row r="7930" spans="1:12" x14ac:dyDescent="0.25">
      <c r="A7930" s="16" t="s">
        <v>241</v>
      </c>
      <c r="B7930" s="16">
        <v>111</v>
      </c>
      <c r="C7930" s="17">
        <v>33452</v>
      </c>
      <c r="L7930" s="17"/>
    </row>
    <row r="7931" spans="1:12" x14ac:dyDescent="0.25">
      <c r="A7931" s="16" t="s">
        <v>241</v>
      </c>
      <c r="B7931" s="16">
        <v>60</v>
      </c>
      <c r="C7931" s="17">
        <v>33451</v>
      </c>
      <c r="L7931" s="17"/>
    </row>
    <row r="7932" spans="1:12" x14ac:dyDescent="0.25">
      <c r="A7932" s="16" t="s">
        <v>241</v>
      </c>
      <c r="B7932" s="16">
        <v>118</v>
      </c>
      <c r="C7932" s="17">
        <v>33420</v>
      </c>
      <c r="L7932" s="17"/>
    </row>
    <row r="7933" spans="1:12" x14ac:dyDescent="0.25">
      <c r="A7933" s="16" t="s">
        <v>241</v>
      </c>
      <c r="B7933" s="16">
        <v>66</v>
      </c>
      <c r="C7933" s="17">
        <v>33395</v>
      </c>
      <c r="L7933" s="17"/>
    </row>
    <row r="7934" spans="1:12" x14ac:dyDescent="0.25">
      <c r="A7934" s="16" t="s">
        <v>241</v>
      </c>
      <c r="B7934" s="16">
        <v>60</v>
      </c>
      <c r="C7934" s="17">
        <v>33390</v>
      </c>
      <c r="L7934" s="17"/>
    </row>
    <row r="7935" spans="1:12" x14ac:dyDescent="0.25">
      <c r="A7935" s="16" t="s">
        <v>241</v>
      </c>
      <c r="B7935" s="16">
        <v>120</v>
      </c>
      <c r="C7935" s="17">
        <v>33389</v>
      </c>
      <c r="L7935" s="17"/>
    </row>
    <row r="7936" spans="1:12" x14ac:dyDescent="0.25">
      <c r="A7936" s="16" t="s">
        <v>241</v>
      </c>
      <c r="B7936" s="16">
        <v>60</v>
      </c>
      <c r="C7936" s="17">
        <v>33361</v>
      </c>
      <c r="L7936" s="17"/>
    </row>
    <row r="7937" spans="1:12" x14ac:dyDescent="0.25">
      <c r="A7937" s="16" t="s">
        <v>241</v>
      </c>
      <c r="B7937" s="16">
        <v>100</v>
      </c>
      <c r="C7937" s="17">
        <v>33359</v>
      </c>
      <c r="L7937" s="17"/>
    </row>
    <row r="7938" spans="1:12" x14ac:dyDescent="0.25">
      <c r="A7938" s="16" t="s">
        <v>241</v>
      </c>
      <c r="B7938" s="16">
        <v>120</v>
      </c>
      <c r="C7938" s="17">
        <v>33304</v>
      </c>
      <c r="L7938" s="17"/>
    </row>
    <row r="7939" spans="1:12" x14ac:dyDescent="0.25">
      <c r="A7939" s="16" t="s">
        <v>241</v>
      </c>
      <c r="B7939" s="16">
        <v>96</v>
      </c>
      <c r="C7939" s="17">
        <v>33270</v>
      </c>
      <c r="L7939" s="17"/>
    </row>
    <row r="7940" spans="1:12" x14ac:dyDescent="0.25">
      <c r="A7940" s="16" t="s">
        <v>241</v>
      </c>
      <c r="B7940" s="16">
        <v>120</v>
      </c>
      <c r="C7940" s="17">
        <v>33270</v>
      </c>
      <c r="L7940" s="17"/>
    </row>
    <row r="7941" spans="1:12" x14ac:dyDescent="0.25">
      <c r="A7941" s="16" t="s">
        <v>241</v>
      </c>
      <c r="B7941" s="16">
        <v>90</v>
      </c>
      <c r="C7941" s="17">
        <v>33239</v>
      </c>
      <c r="L7941" s="17"/>
    </row>
    <row r="7942" spans="1:12" x14ac:dyDescent="0.25">
      <c r="A7942" s="16" t="s">
        <v>241</v>
      </c>
      <c r="B7942" s="16">
        <v>60</v>
      </c>
      <c r="C7942" s="17">
        <v>33198</v>
      </c>
      <c r="L7942" s="17"/>
    </row>
    <row r="7943" spans="1:12" x14ac:dyDescent="0.25">
      <c r="A7943" s="16" t="s">
        <v>241</v>
      </c>
      <c r="B7943" s="16">
        <v>92</v>
      </c>
      <c r="C7943" s="17">
        <v>33156</v>
      </c>
      <c r="L7943" s="17"/>
    </row>
    <row r="7944" spans="1:12" x14ac:dyDescent="0.25">
      <c r="A7944" s="16" t="s">
        <v>241</v>
      </c>
      <c r="B7944" s="16">
        <v>90</v>
      </c>
      <c r="C7944" s="17">
        <v>33147</v>
      </c>
      <c r="L7944" s="17"/>
    </row>
    <row r="7945" spans="1:12" x14ac:dyDescent="0.25">
      <c r="A7945" s="16" t="s">
        <v>241</v>
      </c>
      <c r="B7945" s="16">
        <v>140</v>
      </c>
      <c r="C7945" s="17">
        <v>33117</v>
      </c>
      <c r="L7945" s="17"/>
    </row>
    <row r="7946" spans="1:12" x14ac:dyDescent="0.25">
      <c r="A7946" s="16" t="s">
        <v>241</v>
      </c>
      <c r="B7946" s="16">
        <v>60</v>
      </c>
      <c r="C7946" s="17">
        <v>33100</v>
      </c>
      <c r="L7946" s="17"/>
    </row>
    <row r="7947" spans="1:12" x14ac:dyDescent="0.25">
      <c r="A7947" s="16" t="s">
        <v>241</v>
      </c>
      <c r="B7947" s="16">
        <v>90</v>
      </c>
      <c r="C7947" s="17">
        <v>33050</v>
      </c>
      <c r="L7947" s="17"/>
    </row>
    <row r="7948" spans="1:12" x14ac:dyDescent="0.25">
      <c r="A7948" s="16" t="s">
        <v>241</v>
      </c>
      <c r="B7948" s="16">
        <v>120</v>
      </c>
      <c r="C7948" s="17">
        <v>33025</v>
      </c>
      <c r="L7948" s="17"/>
    </row>
    <row r="7949" spans="1:12" x14ac:dyDescent="0.25">
      <c r="A7949" s="16" t="s">
        <v>241</v>
      </c>
      <c r="B7949" s="16">
        <v>150</v>
      </c>
      <c r="C7949" s="17">
        <v>33014</v>
      </c>
      <c r="L7949" s="17"/>
    </row>
    <row r="7950" spans="1:12" x14ac:dyDescent="0.25">
      <c r="A7950" s="16" t="s">
        <v>241</v>
      </c>
      <c r="B7950" s="16">
        <v>16</v>
      </c>
      <c r="C7950" s="17">
        <v>33009</v>
      </c>
      <c r="L7950" s="17"/>
    </row>
    <row r="7951" spans="1:12" x14ac:dyDescent="0.25">
      <c r="A7951" s="16" t="s">
        <v>241</v>
      </c>
      <c r="B7951" s="16">
        <v>116</v>
      </c>
      <c r="C7951" s="17">
        <v>33002</v>
      </c>
      <c r="L7951" s="17"/>
    </row>
    <row r="7952" spans="1:12" x14ac:dyDescent="0.25">
      <c r="A7952" s="16" t="s">
        <v>241</v>
      </c>
      <c r="B7952" s="16">
        <v>66</v>
      </c>
      <c r="C7952" s="17">
        <v>32975</v>
      </c>
      <c r="L7952" s="17"/>
    </row>
    <row r="7953" spans="1:12" x14ac:dyDescent="0.25">
      <c r="A7953" s="16" t="s">
        <v>241</v>
      </c>
      <c r="B7953" s="16">
        <v>60</v>
      </c>
      <c r="C7953" s="17">
        <v>32969</v>
      </c>
      <c r="L7953" s="17"/>
    </row>
    <row r="7954" spans="1:12" x14ac:dyDescent="0.25">
      <c r="A7954" s="16" t="s">
        <v>241</v>
      </c>
      <c r="B7954" s="16">
        <v>120</v>
      </c>
      <c r="C7954" s="17">
        <v>32965</v>
      </c>
      <c r="L7954" s="17"/>
    </row>
    <row r="7955" spans="1:12" x14ac:dyDescent="0.25">
      <c r="A7955" s="16" t="s">
        <v>241</v>
      </c>
      <c r="B7955" s="16">
        <v>60</v>
      </c>
      <c r="C7955" s="17">
        <v>32964</v>
      </c>
      <c r="L7955" s="17"/>
    </row>
    <row r="7956" spans="1:12" x14ac:dyDescent="0.25">
      <c r="A7956" s="16" t="s">
        <v>241</v>
      </c>
      <c r="B7956" s="16">
        <v>90</v>
      </c>
      <c r="C7956" s="17">
        <v>32925</v>
      </c>
      <c r="L7956" s="17"/>
    </row>
    <row r="7957" spans="1:12" x14ac:dyDescent="0.25">
      <c r="A7957" s="16" t="s">
        <v>241</v>
      </c>
      <c r="B7957" s="16">
        <v>167</v>
      </c>
      <c r="C7957" s="17">
        <v>32924</v>
      </c>
      <c r="L7957" s="17"/>
    </row>
    <row r="7958" spans="1:12" x14ac:dyDescent="0.25">
      <c r="A7958" s="16" t="s">
        <v>241</v>
      </c>
      <c r="B7958" s="16">
        <v>91</v>
      </c>
      <c r="C7958" s="17">
        <v>32913</v>
      </c>
      <c r="L7958" s="17"/>
    </row>
    <row r="7959" spans="1:12" x14ac:dyDescent="0.25">
      <c r="A7959" s="16" t="s">
        <v>241</v>
      </c>
      <c r="B7959" s="16">
        <v>60</v>
      </c>
      <c r="C7959" s="17">
        <v>32911</v>
      </c>
      <c r="L7959" s="17"/>
    </row>
    <row r="7960" spans="1:12" x14ac:dyDescent="0.25">
      <c r="A7960" s="16" t="s">
        <v>241</v>
      </c>
      <c r="B7960" s="16">
        <v>60</v>
      </c>
      <c r="C7960" s="17">
        <v>32910</v>
      </c>
      <c r="L7960" s="17"/>
    </row>
    <row r="7961" spans="1:12" x14ac:dyDescent="0.25">
      <c r="A7961" s="16" t="s">
        <v>241</v>
      </c>
      <c r="B7961" s="16">
        <v>130</v>
      </c>
      <c r="C7961" s="17">
        <v>32906</v>
      </c>
      <c r="L7961" s="17"/>
    </row>
    <row r="7962" spans="1:12" x14ac:dyDescent="0.25">
      <c r="A7962" s="16" t="s">
        <v>241</v>
      </c>
      <c r="B7962" s="16">
        <v>72</v>
      </c>
      <c r="C7962" s="17">
        <v>32904</v>
      </c>
      <c r="L7962" s="17"/>
    </row>
    <row r="7963" spans="1:12" x14ac:dyDescent="0.25">
      <c r="A7963" s="16" t="s">
        <v>241</v>
      </c>
      <c r="B7963" s="16">
        <v>80</v>
      </c>
      <c r="C7963" s="17">
        <v>32903</v>
      </c>
      <c r="L7963" s="17"/>
    </row>
    <row r="7964" spans="1:12" x14ac:dyDescent="0.25">
      <c r="A7964" s="16" t="s">
        <v>241</v>
      </c>
      <c r="B7964" s="16">
        <v>105</v>
      </c>
      <c r="C7964" s="17">
        <v>32898</v>
      </c>
      <c r="L7964" s="17"/>
    </row>
    <row r="7965" spans="1:12" x14ac:dyDescent="0.25">
      <c r="A7965" s="16" t="s">
        <v>241</v>
      </c>
      <c r="B7965" s="16">
        <v>101</v>
      </c>
      <c r="C7965" s="17">
        <v>32884</v>
      </c>
      <c r="L7965" s="17"/>
    </row>
    <row r="7966" spans="1:12" x14ac:dyDescent="0.25">
      <c r="A7966" s="16" t="s">
        <v>241</v>
      </c>
      <c r="B7966" s="16">
        <v>120</v>
      </c>
      <c r="C7966" s="17">
        <v>32864</v>
      </c>
      <c r="L7966" s="17"/>
    </row>
    <row r="7967" spans="1:12" x14ac:dyDescent="0.25">
      <c r="A7967" s="16" t="s">
        <v>241</v>
      </c>
      <c r="B7967" s="16">
        <v>112</v>
      </c>
      <c r="C7967" s="17">
        <v>32860</v>
      </c>
      <c r="L7967" s="17"/>
    </row>
    <row r="7968" spans="1:12" x14ac:dyDescent="0.25">
      <c r="A7968" s="16" t="s">
        <v>241</v>
      </c>
      <c r="B7968" s="16">
        <v>120</v>
      </c>
      <c r="C7968" s="17">
        <v>32843</v>
      </c>
      <c r="L7968" s="17"/>
    </row>
    <row r="7969" spans="1:12" x14ac:dyDescent="0.25">
      <c r="A7969" s="16" t="s">
        <v>241</v>
      </c>
      <c r="B7969" s="16">
        <v>89</v>
      </c>
      <c r="C7969" s="17">
        <v>32832</v>
      </c>
      <c r="L7969" s="17"/>
    </row>
    <row r="7970" spans="1:12" x14ac:dyDescent="0.25">
      <c r="A7970" s="16" t="s">
        <v>241</v>
      </c>
      <c r="B7970" s="16">
        <v>60</v>
      </c>
      <c r="C7970" s="17">
        <v>32813</v>
      </c>
      <c r="L7970" s="17"/>
    </row>
    <row r="7971" spans="1:12" x14ac:dyDescent="0.25">
      <c r="A7971" s="16" t="s">
        <v>241</v>
      </c>
      <c r="B7971" s="16">
        <v>112</v>
      </c>
      <c r="C7971" s="17">
        <v>32813</v>
      </c>
      <c r="L7971" s="17"/>
    </row>
    <row r="7972" spans="1:12" x14ac:dyDescent="0.25">
      <c r="A7972" s="16" t="s">
        <v>241</v>
      </c>
      <c r="B7972" s="16">
        <v>120</v>
      </c>
      <c r="C7972" s="17">
        <v>32783</v>
      </c>
      <c r="L7972" s="17"/>
    </row>
    <row r="7973" spans="1:12" x14ac:dyDescent="0.25">
      <c r="A7973" s="16" t="s">
        <v>241</v>
      </c>
      <c r="B7973" s="16">
        <v>150</v>
      </c>
      <c r="C7973" s="17">
        <v>32782</v>
      </c>
      <c r="L7973" s="17"/>
    </row>
    <row r="7974" spans="1:12" x14ac:dyDescent="0.25">
      <c r="A7974" s="16" t="s">
        <v>241</v>
      </c>
      <c r="B7974" s="16">
        <v>120</v>
      </c>
      <c r="C7974" s="17">
        <v>32772</v>
      </c>
      <c r="L7974" s="17"/>
    </row>
    <row r="7975" spans="1:12" x14ac:dyDescent="0.25">
      <c r="A7975" s="16" t="s">
        <v>241</v>
      </c>
      <c r="B7975" s="16">
        <v>120</v>
      </c>
      <c r="C7975" s="17">
        <v>32766</v>
      </c>
      <c r="L7975" s="17"/>
    </row>
    <row r="7976" spans="1:12" x14ac:dyDescent="0.25">
      <c r="A7976" s="16" t="s">
        <v>241</v>
      </c>
      <c r="B7976" s="16">
        <v>94</v>
      </c>
      <c r="C7976" s="17">
        <v>32757</v>
      </c>
      <c r="L7976" s="17"/>
    </row>
    <row r="7977" spans="1:12" x14ac:dyDescent="0.25">
      <c r="A7977" s="16" t="s">
        <v>241</v>
      </c>
      <c r="B7977" s="16">
        <v>96</v>
      </c>
      <c r="C7977" s="17">
        <v>32752</v>
      </c>
      <c r="L7977" s="17"/>
    </row>
    <row r="7978" spans="1:12" x14ac:dyDescent="0.25">
      <c r="A7978" s="16" t="s">
        <v>241</v>
      </c>
      <c r="B7978" s="16">
        <v>60</v>
      </c>
      <c r="C7978" s="17">
        <v>32752</v>
      </c>
      <c r="L7978" s="17"/>
    </row>
    <row r="7979" spans="1:12" x14ac:dyDescent="0.25">
      <c r="A7979" s="16" t="s">
        <v>241</v>
      </c>
      <c r="B7979" s="16">
        <v>120</v>
      </c>
      <c r="C7979" s="17">
        <v>32752</v>
      </c>
      <c r="L7979" s="17"/>
    </row>
    <row r="7980" spans="1:12" x14ac:dyDescent="0.25">
      <c r="A7980" s="16" t="s">
        <v>241</v>
      </c>
      <c r="B7980" s="16">
        <v>73</v>
      </c>
      <c r="C7980" s="17">
        <v>32752</v>
      </c>
      <c r="L7980" s="17"/>
    </row>
    <row r="7981" spans="1:12" x14ac:dyDescent="0.25">
      <c r="A7981" s="16" t="s">
        <v>241</v>
      </c>
      <c r="B7981" s="16">
        <v>120</v>
      </c>
      <c r="C7981" s="17">
        <v>32752</v>
      </c>
      <c r="L7981" s="17"/>
    </row>
    <row r="7982" spans="1:12" x14ac:dyDescent="0.25">
      <c r="A7982" s="16" t="s">
        <v>241</v>
      </c>
      <c r="B7982" s="16">
        <v>156</v>
      </c>
      <c r="C7982" s="17">
        <v>32750</v>
      </c>
      <c r="L7982" s="17"/>
    </row>
    <row r="7983" spans="1:12" x14ac:dyDescent="0.25">
      <c r="A7983" s="16" t="s">
        <v>241</v>
      </c>
      <c r="B7983" s="16">
        <v>144</v>
      </c>
      <c r="C7983" s="17">
        <v>32744</v>
      </c>
      <c r="L7983" s="17"/>
    </row>
    <row r="7984" spans="1:12" x14ac:dyDescent="0.25">
      <c r="A7984" s="16" t="s">
        <v>241</v>
      </c>
      <c r="B7984" s="16">
        <v>100</v>
      </c>
      <c r="C7984" s="17">
        <v>32744</v>
      </c>
      <c r="L7984" s="17"/>
    </row>
    <row r="7985" spans="1:12" x14ac:dyDescent="0.25">
      <c r="A7985" s="16" t="s">
        <v>241</v>
      </c>
      <c r="B7985" s="16">
        <v>120</v>
      </c>
      <c r="C7985" s="17">
        <v>32741</v>
      </c>
      <c r="L7985" s="17"/>
    </row>
    <row r="7986" spans="1:12" x14ac:dyDescent="0.25">
      <c r="A7986" s="16" t="s">
        <v>241</v>
      </c>
      <c r="B7986" s="16">
        <v>33</v>
      </c>
      <c r="C7986" s="17">
        <v>32731</v>
      </c>
      <c r="L7986" s="17"/>
    </row>
    <row r="7987" spans="1:12" x14ac:dyDescent="0.25">
      <c r="A7987" s="16" t="s">
        <v>241</v>
      </c>
      <c r="B7987" s="16">
        <v>120</v>
      </c>
      <c r="C7987" s="17">
        <v>32729</v>
      </c>
      <c r="L7987" s="17"/>
    </row>
    <row r="7988" spans="1:12" x14ac:dyDescent="0.25">
      <c r="A7988" s="16" t="s">
        <v>241</v>
      </c>
      <c r="B7988" s="16">
        <v>180</v>
      </c>
      <c r="C7988" s="17">
        <v>32721</v>
      </c>
      <c r="L7988" s="17"/>
    </row>
    <row r="7989" spans="1:12" x14ac:dyDescent="0.25">
      <c r="A7989" s="16" t="s">
        <v>241</v>
      </c>
      <c r="B7989" s="16">
        <v>102</v>
      </c>
      <c r="C7989" s="17">
        <v>32688</v>
      </c>
      <c r="L7989" s="17"/>
    </row>
    <row r="7990" spans="1:12" x14ac:dyDescent="0.25">
      <c r="A7990" s="16" t="s">
        <v>241</v>
      </c>
      <c r="B7990" s="16">
        <v>120</v>
      </c>
      <c r="C7990" s="17">
        <v>32685</v>
      </c>
      <c r="L7990" s="17"/>
    </row>
    <row r="7991" spans="1:12" x14ac:dyDescent="0.25">
      <c r="A7991" s="16" t="s">
        <v>241</v>
      </c>
      <c r="B7991" s="16">
        <v>131</v>
      </c>
      <c r="C7991" s="17">
        <v>32660</v>
      </c>
      <c r="L7991" s="17"/>
    </row>
    <row r="7992" spans="1:12" x14ac:dyDescent="0.25">
      <c r="A7992" s="16" t="s">
        <v>241</v>
      </c>
      <c r="B7992" s="16">
        <v>79</v>
      </c>
      <c r="C7992" s="17">
        <v>32647</v>
      </c>
      <c r="L7992" s="17"/>
    </row>
    <row r="7993" spans="1:12" x14ac:dyDescent="0.25">
      <c r="A7993" s="16" t="s">
        <v>241</v>
      </c>
      <c r="B7993" s="16">
        <v>90</v>
      </c>
      <c r="C7993" s="17">
        <v>32645</v>
      </c>
      <c r="L7993" s="17"/>
    </row>
    <row r="7994" spans="1:12" x14ac:dyDescent="0.25">
      <c r="A7994" s="16" t="s">
        <v>241</v>
      </c>
      <c r="B7994" s="16">
        <v>120</v>
      </c>
      <c r="C7994" s="17">
        <v>32629</v>
      </c>
      <c r="L7994" s="17"/>
    </row>
    <row r="7995" spans="1:12" x14ac:dyDescent="0.25">
      <c r="A7995" s="16" t="s">
        <v>241</v>
      </c>
      <c r="B7995" s="16">
        <v>60</v>
      </c>
      <c r="C7995" s="17">
        <v>32626</v>
      </c>
      <c r="L7995" s="17"/>
    </row>
    <row r="7996" spans="1:12" x14ac:dyDescent="0.25">
      <c r="A7996" s="16" t="s">
        <v>241</v>
      </c>
      <c r="B7996" s="16">
        <v>168</v>
      </c>
      <c r="C7996" s="17">
        <v>32626</v>
      </c>
      <c r="L7996" s="17"/>
    </row>
    <row r="7997" spans="1:12" x14ac:dyDescent="0.25">
      <c r="A7997" s="16" t="s">
        <v>241</v>
      </c>
      <c r="B7997" s="16">
        <v>118</v>
      </c>
      <c r="C7997" s="17">
        <v>32622</v>
      </c>
      <c r="L7997" s="17"/>
    </row>
    <row r="7998" spans="1:12" x14ac:dyDescent="0.25">
      <c r="A7998" s="16" t="s">
        <v>241</v>
      </c>
      <c r="B7998" s="16">
        <v>118</v>
      </c>
      <c r="C7998" s="17">
        <v>32616</v>
      </c>
      <c r="L7998" s="17"/>
    </row>
    <row r="7999" spans="1:12" x14ac:dyDescent="0.25">
      <c r="A7999" s="16" t="s">
        <v>241</v>
      </c>
      <c r="B7999" s="16">
        <v>274</v>
      </c>
      <c r="C7999" s="17">
        <v>32609</v>
      </c>
      <c r="L7999" s="17"/>
    </row>
    <row r="8000" spans="1:12" x14ac:dyDescent="0.25">
      <c r="A8000" s="16" t="s">
        <v>241</v>
      </c>
      <c r="B8000" s="16">
        <v>120</v>
      </c>
      <c r="C8000" s="17">
        <v>32605</v>
      </c>
      <c r="L8000" s="17"/>
    </row>
    <row r="8001" spans="1:12" x14ac:dyDescent="0.25">
      <c r="A8001" s="16" t="s">
        <v>241</v>
      </c>
      <c r="B8001" s="16">
        <v>132</v>
      </c>
      <c r="C8001" s="17">
        <v>32599</v>
      </c>
      <c r="L8001" s="17"/>
    </row>
    <row r="8002" spans="1:12" x14ac:dyDescent="0.25">
      <c r="A8002" s="16" t="s">
        <v>241</v>
      </c>
      <c r="B8002" s="16">
        <v>154</v>
      </c>
      <c r="C8002" s="17">
        <v>32598</v>
      </c>
      <c r="L8002" s="17"/>
    </row>
    <row r="8003" spans="1:12" x14ac:dyDescent="0.25">
      <c r="A8003" s="16" t="s">
        <v>241</v>
      </c>
      <c r="B8003" s="16">
        <v>60</v>
      </c>
      <c r="C8003" s="17">
        <v>32596</v>
      </c>
      <c r="L8003" s="17"/>
    </row>
    <row r="8004" spans="1:12" x14ac:dyDescent="0.25">
      <c r="A8004" s="16" t="s">
        <v>241</v>
      </c>
      <c r="B8004" s="16">
        <v>84</v>
      </c>
      <c r="C8004" s="17">
        <v>32568</v>
      </c>
      <c r="L8004" s="17"/>
    </row>
    <row r="8005" spans="1:12" x14ac:dyDescent="0.25">
      <c r="A8005" s="16" t="s">
        <v>241</v>
      </c>
      <c r="B8005" s="16">
        <v>105</v>
      </c>
      <c r="C8005" s="17">
        <v>32568</v>
      </c>
      <c r="L8005" s="17"/>
    </row>
    <row r="8006" spans="1:12" x14ac:dyDescent="0.25">
      <c r="A8006" s="16" t="s">
        <v>241</v>
      </c>
      <c r="B8006" s="16">
        <v>172</v>
      </c>
      <c r="C8006" s="17">
        <v>32568</v>
      </c>
      <c r="L8006" s="17"/>
    </row>
    <row r="8007" spans="1:12" x14ac:dyDescent="0.25">
      <c r="A8007" s="16" t="s">
        <v>241</v>
      </c>
      <c r="B8007" s="16">
        <v>120</v>
      </c>
      <c r="C8007" s="17">
        <v>32568</v>
      </c>
      <c r="L8007" s="17"/>
    </row>
    <row r="8008" spans="1:12" x14ac:dyDescent="0.25">
      <c r="A8008" s="16" t="s">
        <v>241</v>
      </c>
      <c r="B8008" s="16">
        <v>145</v>
      </c>
      <c r="C8008" s="17">
        <v>32526</v>
      </c>
      <c r="L8008" s="17"/>
    </row>
    <row r="8009" spans="1:12" x14ac:dyDescent="0.25">
      <c r="A8009" s="16" t="s">
        <v>241</v>
      </c>
      <c r="B8009" s="16">
        <v>137</v>
      </c>
      <c r="C8009" s="17">
        <v>32526</v>
      </c>
      <c r="L8009" s="17"/>
    </row>
    <row r="8010" spans="1:12" x14ac:dyDescent="0.25">
      <c r="A8010" s="16" t="s">
        <v>241</v>
      </c>
      <c r="B8010" s="16">
        <v>97</v>
      </c>
      <c r="C8010" s="17">
        <v>32509</v>
      </c>
      <c r="L8010" s="17"/>
    </row>
    <row r="8011" spans="1:12" x14ac:dyDescent="0.25">
      <c r="A8011" s="16" t="s">
        <v>241</v>
      </c>
      <c r="B8011" s="16">
        <v>120</v>
      </c>
      <c r="C8011" s="17">
        <v>32509</v>
      </c>
      <c r="L8011" s="17"/>
    </row>
    <row r="8012" spans="1:12" x14ac:dyDescent="0.25">
      <c r="A8012" s="16" t="s">
        <v>241</v>
      </c>
      <c r="B8012" s="16">
        <v>130</v>
      </c>
      <c r="C8012" s="17">
        <v>32509</v>
      </c>
      <c r="L8012" s="17"/>
    </row>
    <row r="8013" spans="1:12" x14ac:dyDescent="0.25">
      <c r="A8013" s="16" t="s">
        <v>241</v>
      </c>
      <c r="B8013" s="16">
        <v>120</v>
      </c>
      <c r="C8013" s="17">
        <v>32509</v>
      </c>
      <c r="L8013" s="17"/>
    </row>
    <row r="8014" spans="1:12" x14ac:dyDescent="0.25">
      <c r="A8014" s="16" t="s">
        <v>241</v>
      </c>
      <c r="B8014" s="16">
        <v>120</v>
      </c>
      <c r="C8014" s="17">
        <v>32509</v>
      </c>
      <c r="L8014" s="17"/>
    </row>
    <row r="8015" spans="1:12" x14ac:dyDescent="0.25">
      <c r="A8015" s="16" t="s">
        <v>241</v>
      </c>
      <c r="B8015" s="16">
        <v>91</v>
      </c>
      <c r="C8015" s="17">
        <v>32509</v>
      </c>
      <c r="L8015" s="17"/>
    </row>
    <row r="8016" spans="1:12" x14ac:dyDescent="0.25">
      <c r="A8016" s="16" t="s">
        <v>241</v>
      </c>
      <c r="B8016" s="16">
        <v>132</v>
      </c>
      <c r="C8016" s="17">
        <v>32507</v>
      </c>
      <c r="L8016" s="17"/>
    </row>
    <row r="8017" spans="1:12" x14ac:dyDescent="0.25">
      <c r="A8017" s="16" t="s">
        <v>241</v>
      </c>
      <c r="B8017" s="16">
        <v>159</v>
      </c>
      <c r="C8017" s="17">
        <v>32489</v>
      </c>
      <c r="L8017" s="17"/>
    </row>
    <row r="8018" spans="1:12" x14ac:dyDescent="0.25">
      <c r="A8018" s="16" t="s">
        <v>241</v>
      </c>
      <c r="B8018" s="16">
        <v>154</v>
      </c>
      <c r="C8018" s="17">
        <v>32479</v>
      </c>
      <c r="L8018" s="17"/>
    </row>
    <row r="8019" spans="1:12" x14ac:dyDescent="0.25">
      <c r="A8019" s="16" t="s">
        <v>241</v>
      </c>
      <c r="B8019" s="16">
        <v>118</v>
      </c>
      <c r="C8019" s="17">
        <v>32478</v>
      </c>
      <c r="L8019" s="17"/>
    </row>
    <row r="8020" spans="1:12" x14ac:dyDescent="0.25">
      <c r="A8020" s="16" t="s">
        <v>241</v>
      </c>
      <c r="B8020" s="16">
        <v>124</v>
      </c>
      <c r="C8020" s="17">
        <v>32475</v>
      </c>
      <c r="L8020" s="17"/>
    </row>
    <row r="8021" spans="1:12" x14ac:dyDescent="0.25">
      <c r="A8021" s="16" t="s">
        <v>241</v>
      </c>
      <c r="B8021" s="16">
        <v>105</v>
      </c>
      <c r="C8021" s="17">
        <v>32437</v>
      </c>
      <c r="L8021" s="17"/>
    </row>
    <row r="8022" spans="1:12" x14ac:dyDescent="0.25">
      <c r="A8022" s="16" t="s">
        <v>241</v>
      </c>
      <c r="B8022" s="16">
        <v>90</v>
      </c>
      <c r="C8022" s="17">
        <v>32420</v>
      </c>
      <c r="L8022" s="17"/>
    </row>
    <row r="8023" spans="1:12" x14ac:dyDescent="0.25">
      <c r="A8023" s="16" t="s">
        <v>241</v>
      </c>
      <c r="B8023" s="16">
        <v>166</v>
      </c>
      <c r="C8023" s="17">
        <v>32377</v>
      </c>
      <c r="L8023" s="17"/>
    </row>
    <row r="8024" spans="1:12" x14ac:dyDescent="0.25">
      <c r="A8024" s="16" t="s">
        <v>241</v>
      </c>
      <c r="B8024" s="16">
        <v>183</v>
      </c>
      <c r="C8024" s="17">
        <v>32325</v>
      </c>
      <c r="L8024" s="17"/>
    </row>
    <row r="8025" spans="1:12" x14ac:dyDescent="0.25">
      <c r="A8025" s="16" t="s">
        <v>241</v>
      </c>
      <c r="B8025" s="16">
        <v>20</v>
      </c>
      <c r="C8025" s="17">
        <v>32324</v>
      </c>
      <c r="L8025" s="17"/>
    </row>
    <row r="8026" spans="1:12" x14ac:dyDescent="0.25">
      <c r="A8026" s="16" t="s">
        <v>241</v>
      </c>
      <c r="B8026" s="16">
        <v>199</v>
      </c>
      <c r="C8026" s="17">
        <v>32280</v>
      </c>
      <c r="L8026" s="17"/>
    </row>
    <row r="8027" spans="1:12" x14ac:dyDescent="0.25">
      <c r="A8027" s="16" t="s">
        <v>241</v>
      </c>
      <c r="B8027" s="16">
        <v>127</v>
      </c>
      <c r="C8027" s="17">
        <v>32278</v>
      </c>
      <c r="L8027" s="17"/>
    </row>
    <row r="8028" spans="1:12" x14ac:dyDescent="0.25">
      <c r="A8028" s="16" t="s">
        <v>241</v>
      </c>
      <c r="B8028" s="16">
        <v>82</v>
      </c>
      <c r="C8028" s="17">
        <v>32241</v>
      </c>
      <c r="L8028" s="17"/>
    </row>
    <row r="8029" spans="1:12" x14ac:dyDescent="0.25">
      <c r="A8029" s="16" t="s">
        <v>241</v>
      </c>
      <c r="B8029" s="16">
        <v>90</v>
      </c>
      <c r="C8029" s="17">
        <v>32240</v>
      </c>
      <c r="L8029" s="17"/>
    </row>
    <row r="8030" spans="1:12" x14ac:dyDescent="0.25">
      <c r="A8030" s="16" t="s">
        <v>241</v>
      </c>
      <c r="B8030" s="16">
        <v>178</v>
      </c>
      <c r="C8030" s="17">
        <v>32233</v>
      </c>
      <c r="L8030" s="17"/>
    </row>
    <row r="8031" spans="1:12" x14ac:dyDescent="0.25">
      <c r="A8031" s="16" t="s">
        <v>241</v>
      </c>
      <c r="B8031" s="16">
        <v>52</v>
      </c>
      <c r="C8031" s="17">
        <v>32224</v>
      </c>
      <c r="L8031" s="17"/>
    </row>
    <row r="8032" spans="1:12" x14ac:dyDescent="0.25">
      <c r="A8032" s="16" t="s">
        <v>241</v>
      </c>
      <c r="B8032" s="16">
        <v>240</v>
      </c>
      <c r="C8032" s="17">
        <v>32203</v>
      </c>
      <c r="L8032" s="17"/>
    </row>
    <row r="8033" spans="1:12" x14ac:dyDescent="0.25">
      <c r="A8033" s="16" t="s">
        <v>241</v>
      </c>
      <c r="B8033" s="16">
        <v>36</v>
      </c>
      <c r="C8033" s="17">
        <v>32192</v>
      </c>
      <c r="L8033" s="17"/>
    </row>
    <row r="8034" spans="1:12" x14ac:dyDescent="0.25">
      <c r="A8034" s="16" t="s">
        <v>241</v>
      </c>
      <c r="B8034" s="16">
        <v>220</v>
      </c>
      <c r="C8034" s="17">
        <v>32081</v>
      </c>
      <c r="L8034" s="17"/>
    </row>
    <row r="8035" spans="1:12" x14ac:dyDescent="0.25">
      <c r="A8035" s="16" t="s">
        <v>241</v>
      </c>
      <c r="B8035" s="16">
        <v>120</v>
      </c>
      <c r="C8035" s="17">
        <v>31965</v>
      </c>
      <c r="L8035" s="17"/>
    </row>
    <row r="8036" spans="1:12" x14ac:dyDescent="0.25">
      <c r="A8036" s="16" t="s">
        <v>241</v>
      </c>
      <c r="B8036" s="16">
        <v>99</v>
      </c>
      <c r="C8036" s="17">
        <v>31959</v>
      </c>
      <c r="L8036" s="17"/>
    </row>
    <row r="8037" spans="1:12" x14ac:dyDescent="0.25">
      <c r="A8037" s="16" t="s">
        <v>241</v>
      </c>
      <c r="B8037" s="16">
        <v>40</v>
      </c>
      <c r="C8037" s="17">
        <v>31896</v>
      </c>
      <c r="L8037" s="17"/>
    </row>
    <row r="8038" spans="1:12" x14ac:dyDescent="0.25">
      <c r="A8038" s="16" t="s">
        <v>241</v>
      </c>
      <c r="B8038" s="16">
        <v>149</v>
      </c>
      <c r="C8038" s="17">
        <v>31887</v>
      </c>
      <c r="L8038" s="17"/>
    </row>
    <row r="8039" spans="1:12" x14ac:dyDescent="0.25">
      <c r="A8039" s="16" t="s">
        <v>241</v>
      </c>
      <c r="B8039" s="16">
        <v>199</v>
      </c>
      <c r="C8039" s="17">
        <v>31785</v>
      </c>
      <c r="L8039" s="17"/>
    </row>
    <row r="8040" spans="1:12" x14ac:dyDescent="0.25">
      <c r="A8040" s="16" t="s">
        <v>241</v>
      </c>
      <c r="B8040" s="16">
        <v>120</v>
      </c>
      <c r="C8040" s="17">
        <v>31770</v>
      </c>
      <c r="L8040" s="17"/>
    </row>
    <row r="8041" spans="1:12" x14ac:dyDescent="0.25">
      <c r="A8041" s="16" t="s">
        <v>241</v>
      </c>
      <c r="B8041" s="16">
        <v>120</v>
      </c>
      <c r="C8041" s="17">
        <v>31593</v>
      </c>
      <c r="L8041" s="17"/>
    </row>
    <row r="8042" spans="1:12" x14ac:dyDescent="0.25">
      <c r="A8042" s="16" t="s">
        <v>241</v>
      </c>
      <c r="B8042" s="16">
        <v>120</v>
      </c>
      <c r="C8042" s="17">
        <v>31488</v>
      </c>
      <c r="L8042" s="17"/>
    </row>
    <row r="8043" spans="1:12" x14ac:dyDescent="0.25">
      <c r="A8043" s="16" t="s">
        <v>241</v>
      </c>
      <c r="B8043" s="16">
        <v>162</v>
      </c>
      <c r="C8043" s="17">
        <v>31422</v>
      </c>
      <c r="L8043" s="17"/>
    </row>
    <row r="8044" spans="1:12" x14ac:dyDescent="0.25">
      <c r="A8044" s="16" t="s">
        <v>241</v>
      </c>
      <c r="B8044" s="16">
        <v>102</v>
      </c>
      <c r="C8044" s="17">
        <v>31281</v>
      </c>
      <c r="L8044" s="17"/>
    </row>
    <row r="8045" spans="1:12" x14ac:dyDescent="0.25">
      <c r="A8045" s="16" t="s">
        <v>241</v>
      </c>
      <c r="B8045" s="16">
        <v>28</v>
      </c>
      <c r="C8045" s="17">
        <v>31273</v>
      </c>
      <c r="L8045" s="17"/>
    </row>
    <row r="8046" spans="1:12" x14ac:dyDescent="0.25">
      <c r="A8046" s="16" t="s">
        <v>241</v>
      </c>
      <c r="B8046" s="16">
        <v>120</v>
      </c>
      <c r="C8046" s="17">
        <v>31240</v>
      </c>
      <c r="L8046" s="17"/>
    </row>
    <row r="8047" spans="1:12" x14ac:dyDescent="0.25">
      <c r="A8047" s="16" t="s">
        <v>241</v>
      </c>
      <c r="B8047" s="16">
        <v>102</v>
      </c>
      <c r="C8047" s="17">
        <v>31231</v>
      </c>
      <c r="L8047" s="17"/>
    </row>
    <row r="8048" spans="1:12" x14ac:dyDescent="0.25">
      <c r="A8048" s="16" t="s">
        <v>241</v>
      </c>
      <c r="B8048" s="16">
        <v>114</v>
      </c>
      <c r="C8048" s="17">
        <v>31160</v>
      </c>
      <c r="L8048" s="17"/>
    </row>
    <row r="8049" spans="1:12" x14ac:dyDescent="0.25">
      <c r="A8049" s="16" t="s">
        <v>241</v>
      </c>
      <c r="B8049" s="16">
        <v>60</v>
      </c>
      <c r="C8049" s="17">
        <v>31139</v>
      </c>
      <c r="L8049" s="17"/>
    </row>
    <row r="8050" spans="1:12" x14ac:dyDescent="0.25">
      <c r="A8050" s="16" t="s">
        <v>241</v>
      </c>
      <c r="B8050" s="16">
        <v>98</v>
      </c>
      <c r="C8050" s="17">
        <v>31117</v>
      </c>
      <c r="L8050" s="17"/>
    </row>
    <row r="8051" spans="1:12" x14ac:dyDescent="0.25">
      <c r="A8051" s="16" t="s">
        <v>241</v>
      </c>
      <c r="B8051" s="16">
        <v>109</v>
      </c>
      <c r="C8051" s="17">
        <v>31079</v>
      </c>
      <c r="L8051" s="17"/>
    </row>
    <row r="8052" spans="1:12" x14ac:dyDescent="0.25">
      <c r="A8052" s="16" t="s">
        <v>241</v>
      </c>
      <c r="B8052" s="16">
        <v>97</v>
      </c>
      <c r="C8052" s="17">
        <v>31017</v>
      </c>
      <c r="L8052" s="17"/>
    </row>
    <row r="8053" spans="1:12" x14ac:dyDescent="0.25">
      <c r="A8053" s="16" t="s">
        <v>241</v>
      </c>
      <c r="B8053" s="16">
        <v>120</v>
      </c>
      <c r="C8053" s="17">
        <v>30981</v>
      </c>
      <c r="L8053" s="17"/>
    </row>
    <row r="8054" spans="1:12" x14ac:dyDescent="0.25">
      <c r="A8054" s="16" t="s">
        <v>241</v>
      </c>
      <c r="B8054" s="16">
        <v>120</v>
      </c>
      <c r="C8054" s="17">
        <v>30966</v>
      </c>
      <c r="L8054" s="17"/>
    </row>
    <row r="8055" spans="1:12" x14ac:dyDescent="0.25">
      <c r="A8055" s="16" t="s">
        <v>241</v>
      </c>
      <c r="B8055" s="16">
        <v>98</v>
      </c>
      <c r="C8055" s="17">
        <v>30952</v>
      </c>
      <c r="L8055" s="17"/>
    </row>
    <row r="8056" spans="1:12" x14ac:dyDescent="0.25">
      <c r="A8056" s="16" t="s">
        <v>241</v>
      </c>
      <c r="B8056" s="16">
        <v>119</v>
      </c>
      <c r="C8056" s="17">
        <v>30951</v>
      </c>
      <c r="L8056" s="17"/>
    </row>
    <row r="8057" spans="1:12" x14ac:dyDescent="0.25">
      <c r="A8057" s="16" t="s">
        <v>241</v>
      </c>
      <c r="B8057" s="16">
        <v>109</v>
      </c>
      <c r="C8057" s="17">
        <v>30906</v>
      </c>
      <c r="L8057" s="17"/>
    </row>
    <row r="8058" spans="1:12" x14ac:dyDescent="0.25">
      <c r="A8058" s="16" t="s">
        <v>241</v>
      </c>
      <c r="B8058" s="16">
        <v>120</v>
      </c>
      <c r="C8058" s="17">
        <v>30865</v>
      </c>
      <c r="L8058" s="17"/>
    </row>
    <row r="8059" spans="1:12" x14ac:dyDescent="0.25">
      <c r="A8059" s="16" t="s">
        <v>241</v>
      </c>
      <c r="B8059" s="16">
        <v>120</v>
      </c>
      <c r="C8059" s="17">
        <v>30837</v>
      </c>
      <c r="L8059" s="17"/>
    </row>
    <row r="8060" spans="1:12" x14ac:dyDescent="0.25">
      <c r="A8060" s="16" t="s">
        <v>241</v>
      </c>
      <c r="B8060" s="16">
        <v>120</v>
      </c>
      <c r="C8060" s="17">
        <v>30823</v>
      </c>
      <c r="L8060" s="17"/>
    </row>
    <row r="8061" spans="1:12" x14ac:dyDescent="0.25">
      <c r="A8061" s="16" t="s">
        <v>241</v>
      </c>
      <c r="B8061" s="16">
        <v>110</v>
      </c>
      <c r="C8061" s="17">
        <v>30811</v>
      </c>
      <c r="L8061" s="17"/>
    </row>
    <row r="8062" spans="1:12" x14ac:dyDescent="0.25">
      <c r="A8062" s="16" t="s">
        <v>241</v>
      </c>
      <c r="B8062" s="16">
        <v>134</v>
      </c>
      <c r="C8062" s="17">
        <v>30810</v>
      </c>
      <c r="L8062" s="17"/>
    </row>
    <row r="8063" spans="1:12" x14ac:dyDescent="0.25">
      <c r="A8063" s="16" t="s">
        <v>241</v>
      </c>
      <c r="B8063" s="16">
        <v>100</v>
      </c>
      <c r="C8063" s="17">
        <v>30806</v>
      </c>
      <c r="L8063" s="17"/>
    </row>
    <row r="8064" spans="1:12" x14ac:dyDescent="0.25">
      <c r="A8064" s="16" t="s">
        <v>241</v>
      </c>
      <c r="B8064" s="16">
        <v>100</v>
      </c>
      <c r="C8064" s="17">
        <v>30789</v>
      </c>
      <c r="L8064" s="17"/>
    </row>
    <row r="8065" spans="1:12" x14ac:dyDescent="0.25">
      <c r="A8065" s="16" t="s">
        <v>241</v>
      </c>
      <c r="B8065" s="16">
        <v>120</v>
      </c>
      <c r="C8065" s="17">
        <v>30787</v>
      </c>
      <c r="L8065" s="17"/>
    </row>
    <row r="8066" spans="1:12" x14ac:dyDescent="0.25">
      <c r="A8066" s="16" t="s">
        <v>241</v>
      </c>
      <c r="B8066" s="16">
        <v>189</v>
      </c>
      <c r="C8066" s="17">
        <v>30733</v>
      </c>
      <c r="L8066" s="17"/>
    </row>
    <row r="8067" spans="1:12" x14ac:dyDescent="0.25">
      <c r="A8067" s="16" t="s">
        <v>241</v>
      </c>
      <c r="B8067" s="16">
        <v>90</v>
      </c>
      <c r="C8067" s="17">
        <v>30726</v>
      </c>
      <c r="L8067" s="17"/>
    </row>
    <row r="8068" spans="1:12" x14ac:dyDescent="0.25">
      <c r="A8068" s="16" t="s">
        <v>241</v>
      </c>
      <c r="B8068" s="16">
        <v>112</v>
      </c>
      <c r="C8068" s="17">
        <v>30645</v>
      </c>
      <c r="L8068" s="17"/>
    </row>
    <row r="8069" spans="1:12" x14ac:dyDescent="0.25">
      <c r="A8069" s="16" t="s">
        <v>241</v>
      </c>
      <c r="B8069" s="16">
        <v>90</v>
      </c>
      <c r="C8069" s="17">
        <v>30620</v>
      </c>
      <c r="L8069" s="17"/>
    </row>
    <row r="8070" spans="1:12" x14ac:dyDescent="0.25">
      <c r="A8070" s="16" t="s">
        <v>241</v>
      </c>
      <c r="B8070" s="16">
        <v>108</v>
      </c>
      <c r="C8070" s="17">
        <v>30614</v>
      </c>
      <c r="L8070" s="17"/>
    </row>
    <row r="8071" spans="1:12" x14ac:dyDescent="0.25">
      <c r="A8071" s="16" t="s">
        <v>241</v>
      </c>
      <c r="B8071" s="16">
        <v>177</v>
      </c>
      <c r="C8071" s="17">
        <v>30599</v>
      </c>
      <c r="L8071" s="17"/>
    </row>
    <row r="8072" spans="1:12" x14ac:dyDescent="0.25">
      <c r="A8072" s="16" t="s">
        <v>241</v>
      </c>
      <c r="B8072" s="16">
        <v>120</v>
      </c>
      <c r="C8072" s="17">
        <v>30592</v>
      </c>
      <c r="L8072" s="17"/>
    </row>
    <row r="8073" spans="1:12" x14ac:dyDescent="0.25">
      <c r="A8073" s="16" t="s">
        <v>241</v>
      </c>
      <c r="B8073" s="16">
        <v>132</v>
      </c>
      <c r="C8073" s="17">
        <v>30560</v>
      </c>
      <c r="L8073" s="17"/>
    </row>
    <row r="8074" spans="1:12" x14ac:dyDescent="0.25">
      <c r="A8074" s="16" t="s">
        <v>241</v>
      </c>
      <c r="B8074" s="16">
        <v>154</v>
      </c>
      <c r="C8074" s="17">
        <v>30532</v>
      </c>
      <c r="L8074" s="17"/>
    </row>
    <row r="8075" spans="1:12" x14ac:dyDescent="0.25">
      <c r="A8075" s="16" t="s">
        <v>241</v>
      </c>
      <c r="B8075" s="16">
        <v>98</v>
      </c>
      <c r="C8075" s="17">
        <v>30529</v>
      </c>
      <c r="L8075" s="17"/>
    </row>
    <row r="8076" spans="1:12" x14ac:dyDescent="0.25">
      <c r="A8076" s="16" t="s">
        <v>241</v>
      </c>
      <c r="B8076" s="16">
        <v>160</v>
      </c>
      <c r="C8076" s="17">
        <v>30529</v>
      </c>
      <c r="L8076" s="17"/>
    </row>
    <row r="8077" spans="1:12" x14ac:dyDescent="0.25">
      <c r="A8077" s="16" t="s">
        <v>241</v>
      </c>
      <c r="B8077" s="16">
        <v>106</v>
      </c>
      <c r="C8077" s="17">
        <v>30440</v>
      </c>
      <c r="L8077" s="17"/>
    </row>
    <row r="8078" spans="1:12" x14ac:dyDescent="0.25">
      <c r="A8078" s="16" t="s">
        <v>241</v>
      </c>
      <c r="B8078" s="16">
        <v>194</v>
      </c>
      <c r="C8078" s="17">
        <v>30399</v>
      </c>
      <c r="L8078" s="17"/>
    </row>
    <row r="8079" spans="1:12" x14ac:dyDescent="0.25">
      <c r="A8079" s="16" t="s">
        <v>241</v>
      </c>
      <c r="B8079" s="16">
        <v>132</v>
      </c>
      <c r="C8079" s="17">
        <v>30362</v>
      </c>
      <c r="L8079" s="17"/>
    </row>
    <row r="8080" spans="1:12" x14ac:dyDescent="0.25">
      <c r="A8080" s="16" t="s">
        <v>241</v>
      </c>
      <c r="B8080" s="16">
        <v>125</v>
      </c>
      <c r="C8080" s="17">
        <v>30337</v>
      </c>
      <c r="L8080" s="17"/>
    </row>
    <row r="8081" spans="1:12" x14ac:dyDescent="0.25">
      <c r="A8081" s="16" t="s">
        <v>241</v>
      </c>
      <c r="B8081" s="16">
        <v>120</v>
      </c>
      <c r="C8081" s="17">
        <v>30323</v>
      </c>
      <c r="L8081" s="17"/>
    </row>
    <row r="8082" spans="1:12" x14ac:dyDescent="0.25">
      <c r="A8082" s="16" t="s">
        <v>241</v>
      </c>
      <c r="B8082" s="16">
        <v>120</v>
      </c>
      <c r="C8082" s="17">
        <v>30285</v>
      </c>
      <c r="L8082" s="17"/>
    </row>
    <row r="8083" spans="1:12" x14ac:dyDescent="0.25">
      <c r="A8083" s="16" t="s">
        <v>241</v>
      </c>
      <c r="B8083" s="16">
        <v>60</v>
      </c>
      <c r="C8083" s="17">
        <v>30251</v>
      </c>
      <c r="L8083" s="17"/>
    </row>
    <row r="8084" spans="1:12" x14ac:dyDescent="0.25">
      <c r="A8084" s="16" t="s">
        <v>241</v>
      </c>
      <c r="B8084" s="16">
        <v>60</v>
      </c>
      <c r="C8084" s="17">
        <v>30217</v>
      </c>
      <c r="L8084" s="17"/>
    </row>
    <row r="8085" spans="1:12" x14ac:dyDescent="0.25">
      <c r="A8085" s="16" t="s">
        <v>241</v>
      </c>
      <c r="B8085" s="16">
        <v>126</v>
      </c>
      <c r="C8085" s="17">
        <v>30201</v>
      </c>
      <c r="L8085" s="17"/>
    </row>
    <row r="8086" spans="1:12" x14ac:dyDescent="0.25">
      <c r="A8086" s="16" t="s">
        <v>241</v>
      </c>
      <c r="B8086" s="16">
        <v>75</v>
      </c>
      <c r="C8086" s="17">
        <v>30155</v>
      </c>
      <c r="L8086" s="17"/>
    </row>
    <row r="8087" spans="1:12" x14ac:dyDescent="0.25">
      <c r="A8087" s="16" t="s">
        <v>241</v>
      </c>
      <c r="B8087" s="16">
        <v>94</v>
      </c>
      <c r="C8087" s="17">
        <v>30133</v>
      </c>
      <c r="L8087" s="17"/>
    </row>
    <row r="8088" spans="1:12" x14ac:dyDescent="0.25">
      <c r="A8088" s="16" t="s">
        <v>241</v>
      </c>
      <c r="B8088" s="16">
        <v>96</v>
      </c>
      <c r="C8088" s="17">
        <v>30132</v>
      </c>
      <c r="L8088" s="17"/>
    </row>
    <row r="8089" spans="1:12" x14ac:dyDescent="0.25">
      <c r="A8089" s="16" t="s">
        <v>241</v>
      </c>
      <c r="B8089" s="16">
        <v>120</v>
      </c>
      <c r="C8089" s="17">
        <v>30106</v>
      </c>
      <c r="L8089" s="17"/>
    </row>
    <row r="8090" spans="1:12" x14ac:dyDescent="0.25">
      <c r="A8090" s="16" t="s">
        <v>241</v>
      </c>
      <c r="B8090" s="16">
        <v>162</v>
      </c>
      <c r="C8090" s="17">
        <v>30103</v>
      </c>
      <c r="L8090" s="17"/>
    </row>
    <row r="8091" spans="1:12" x14ac:dyDescent="0.25">
      <c r="A8091" s="16" t="s">
        <v>241</v>
      </c>
      <c r="B8091" s="16">
        <v>204</v>
      </c>
      <c r="C8091" s="17">
        <v>30097</v>
      </c>
      <c r="L8091" s="17"/>
    </row>
    <row r="8092" spans="1:12" x14ac:dyDescent="0.25">
      <c r="A8092" s="16" t="s">
        <v>241</v>
      </c>
      <c r="B8092" s="16">
        <v>130</v>
      </c>
      <c r="C8092" s="17">
        <v>30091</v>
      </c>
      <c r="L8092" s="17"/>
    </row>
    <row r="8093" spans="1:12" x14ac:dyDescent="0.25">
      <c r="A8093" s="16" t="s">
        <v>241</v>
      </c>
      <c r="B8093" s="16">
        <v>170</v>
      </c>
      <c r="C8093" s="17">
        <v>30083</v>
      </c>
      <c r="L8093" s="17"/>
    </row>
    <row r="8094" spans="1:12" x14ac:dyDescent="0.25">
      <c r="A8094" s="16" t="s">
        <v>241</v>
      </c>
      <c r="B8094" s="16">
        <v>84</v>
      </c>
      <c r="C8094" s="17">
        <v>30074</v>
      </c>
      <c r="L8094" s="17"/>
    </row>
    <row r="8095" spans="1:12" x14ac:dyDescent="0.25">
      <c r="A8095" s="16" t="s">
        <v>241</v>
      </c>
      <c r="B8095" s="16">
        <v>120</v>
      </c>
      <c r="C8095" s="17">
        <v>30056</v>
      </c>
      <c r="L8095" s="17"/>
    </row>
    <row r="8096" spans="1:12" x14ac:dyDescent="0.25">
      <c r="A8096" s="16" t="s">
        <v>241</v>
      </c>
      <c r="B8096" s="16">
        <v>230</v>
      </c>
      <c r="C8096" s="17">
        <v>30015</v>
      </c>
      <c r="L8096" s="17"/>
    </row>
    <row r="8097" spans="1:12" x14ac:dyDescent="0.25">
      <c r="A8097" s="16" t="s">
        <v>241</v>
      </c>
      <c r="B8097" s="16">
        <v>163</v>
      </c>
      <c r="C8097" s="17">
        <v>30004</v>
      </c>
      <c r="L8097" s="17"/>
    </row>
    <row r="8098" spans="1:12" x14ac:dyDescent="0.25">
      <c r="A8098" s="16" t="s">
        <v>241</v>
      </c>
      <c r="B8098" s="16">
        <v>142</v>
      </c>
      <c r="C8098" s="17">
        <v>29999</v>
      </c>
      <c r="L8098" s="17"/>
    </row>
    <row r="8099" spans="1:12" x14ac:dyDescent="0.25">
      <c r="A8099" s="16" t="s">
        <v>241</v>
      </c>
      <c r="B8099" s="16">
        <v>146</v>
      </c>
      <c r="C8099" s="17">
        <v>29997</v>
      </c>
      <c r="L8099" s="17"/>
    </row>
    <row r="8100" spans="1:12" x14ac:dyDescent="0.25">
      <c r="A8100" s="16" t="s">
        <v>241</v>
      </c>
      <c r="B8100" s="16">
        <v>120</v>
      </c>
      <c r="C8100" s="17">
        <v>29997</v>
      </c>
      <c r="L8100" s="17"/>
    </row>
    <row r="8101" spans="1:12" x14ac:dyDescent="0.25">
      <c r="A8101" s="16" t="s">
        <v>241</v>
      </c>
      <c r="B8101" s="16">
        <v>118</v>
      </c>
      <c r="C8101" s="17">
        <v>29978</v>
      </c>
      <c r="L8101" s="17"/>
    </row>
    <row r="8102" spans="1:12" x14ac:dyDescent="0.25">
      <c r="A8102" s="16" t="s">
        <v>241</v>
      </c>
      <c r="B8102" s="16">
        <v>172</v>
      </c>
      <c r="C8102" s="17">
        <v>29962</v>
      </c>
      <c r="L8102" s="17"/>
    </row>
    <row r="8103" spans="1:12" x14ac:dyDescent="0.25">
      <c r="A8103" s="16" t="s">
        <v>241</v>
      </c>
      <c r="B8103" s="16">
        <v>239</v>
      </c>
      <c r="C8103" s="17">
        <v>29495</v>
      </c>
      <c r="L8103" s="17"/>
    </row>
    <row r="8104" spans="1:12" x14ac:dyDescent="0.25">
      <c r="A8104" s="16" t="s">
        <v>241</v>
      </c>
      <c r="B8104" s="16">
        <v>240</v>
      </c>
      <c r="C8104" s="17">
        <v>29297</v>
      </c>
      <c r="L8104" s="17"/>
    </row>
    <row r="8105" spans="1:12" x14ac:dyDescent="0.25">
      <c r="A8105" s="16" t="s">
        <v>241</v>
      </c>
      <c r="B8105" s="16">
        <v>174</v>
      </c>
      <c r="C8105" s="17">
        <v>28937</v>
      </c>
      <c r="L8105" s="17"/>
    </row>
    <row r="8106" spans="1:12" x14ac:dyDescent="0.25">
      <c r="A8106" s="16" t="s">
        <v>241</v>
      </c>
      <c r="B8106" s="16">
        <v>87</v>
      </c>
      <c r="C8106" s="17">
        <v>28926</v>
      </c>
      <c r="L8106" s="17"/>
    </row>
    <row r="8107" spans="1:12" x14ac:dyDescent="0.25">
      <c r="A8107" s="16" t="s">
        <v>241</v>
      </c>
      <c r="B8107" s="16">
        <v>94</v>
      </c>
      <c r="C8107" s="17">
        <v>28843</v>
      </c>
      <c r="L8107" s="17"/>
    </row>
    <row r="8108" spans="1:12" x14ac:dyDescent="0.25">
      <c r="A8108" s="16" t="s">
        <v>241</v>
      </c>
      <c r="B8108" s="16">
        <v>135</v>
      </c>
      <c r="C8108" s="17">
        <v>28246</v>
      </c>
      <c r="L8108" s="17"/>
    </row>
    <row r="8109" spans="1:12" x14ac:dyDescent="0.25">
      <c r="A8109" s="16" t="s">
        <v>241</v>
      </c>
      <c r="B8109" s="16">
        <v>180</v>
      </c>
      <c r="C8109" s="17">
        <v>27760</v>
      </c>
      <c r="L8109" s="17"/>
    </row>
    <row r="8110" spans="1:12" x14ac:dyDescent="0.25">
      <c r="A8110" s="16" t="s">
        <v>241</v>
      </c>
      <c r="B8110" s="16">
        <v>99</v>
      </c>
      <c r="C8110" s="17">
        <v>27682</v>
      </c>
      <c r="L8110" s="17"/>
    </row>
    <row r="8111" spans="1:12" x14ac:dyDescent="0.25">
      <c r="A8111" s="16" t="s">
        <v>241</v>
      </c>
      <c r="B8111" s="16">
        <v>240</v>
      </c>
      <c r="C8111" s="17">
        <v>27473</v>
      </c>
      <c r="L8111" s="17"/>
    </row>
    <row r="8112" spans="1:12" x14ac:dyDescent="0.25">
      <c r="A8112" s="16" t="s">
        <v>241</v>
      </c>
      <c r="B8112" s="16">
        <v>180</v>
      </c>
      <c r="C8112" s="17">
        <v>27421</v>
      </c>
      <c r="L8112" s="17"/>
    </row>
    <row r="8113" spans="1:12" x14ac:dyDescent="0.25">
      <c r="A8113" s="16" t="s">
        <v>241</v>
      </c>
      <c r="B8113" s="16">
        <v>84</v>
      </c>
      <c r="C8113" s="17">
        <v>27303</v>
      </c>
      <c r="L8113" s="17"/>
    </row>
    <row r="8114" spans="1:12" x14ac:dyDescent="0.25">
      <c r="A8114" s="16" t="s">
        <v>241</v>
      </c>
      <c r="B8114" s="16">
        <v>375</v>
      </c>
      <c r="C8114" s="17">
        <v>27211</v>
      </c>
      <c r="L8114" s="17"/>
    </row>
    <row r="8115" spans="1:12" x14ac:dyDescent="0.25">
      <c r="A8115" s="16" t="s">
        <v>241</v>
      </c>
      <c r="B8115" s="16">
        <v>108</v>
      </c>
      <c r="C8115" s="17">
        <v>26451</v>
      </c>
      <c r="L8115" s="17"/>
    </row>
    <row r="8116" spans="1:12" x14ac:dyDescent="0.25">
      <c r="A8116" s="16" t="s">
        <v>241</v>
      </c>
      <c r="B8116" s="16">
        <v>105</v>
      </c>
      <c r="C8116" s="17">
        <v>26396</v>
      </c>
      <c r="L8116" s="17"/>
    </row>
    <row r="8117" spans="1:12" x14ac:dyDescent="0.25">
      <c r="A8117" s="16" t="s">
        <v>241</v>
      </c>
      <c r="B8117" s="16">
        <v>321</v>
      </c>
      <c r="C8117" s="17">
        <v>26330</v>
      </c>
      <c r="L8117" s="17"/>
    </row>
    <row r="8118" spans="1:12" x14ac:dyDescent="0.25">
      <c r="A8118" s="16" t="s">
        <v>241</v>
      </c>
      <c r="B8118" s="16">
        <v>82</v>
      </c>
      <c r="C8118" s="17">
        <v>25587</v>
      </c>
      <c r="L8118" s="17"/>
    </row>
    <row r="8119" spans="1:12" x14ac:dyDescent="0.25">
      <c r="A8119" s="16" t="s">
        <v>241</v>
      </c>
      <c r="B8119" s="16">
        <v>282</v>
      </c>
      <c r="C8119" s="17">
        <v>25508</v>
      </c>
      <c r="L8119" s="17"/>
    </row>
    <row r="8120" spans="1:12" x14ac:dyDescent="0.25">
      <c r="A8120" s="16" t="s">
        <v>241</v>
      </c>
      <c r="B8120" s="16">
        <v>99</v>
      </c>
      <c r="C8120" s="17">
        <v>24481</v>
      </c>
      <c r="L8120" s="17"/>
    </row>
    <row r="8121" spans="1:12" x14ac:dyDescent="0.25">
      <c r="A8121" s="16" t="s">
        <v>242</v>
      </c>
      <c r="B8121" s="16">
        <v>58</v>
      </c>
      <c r="C8121" s="17">
        <v>43796</v>
      </c>
      <c r="L8121" s="17"/>
    </row>
    <row r="8122" spans="1:12" x14ac:dyDescent="0.25">
      <c r="A8122" s="16" t="s">
        <v>242</v>
      </c>
      <c r="B8122" s="16">
        <v>73</v>
      </c>
      <c r="C8122" s="17">
        <v>43392</v>
      </c>
      <c r="L8122" s="17"/>
    </row>
    <row r="8123" spans="1:12" x14ac:dyDescent="0.25">
      <c r="A8123" s="16" t="s">
        <v>242</v>
      </c>
      <c r="B8123" s="16">
        <v>60</v>
      </c>
      <c r="C8123" s="17">
        <v>43009</v>
      </c>
      <c r="L8123" s="17"/>
    </row>
    <row r="8124" spans="1:12" x14ac:dyDescent="0.25">
      <c r="A8124" s="16" t="s">
        <v>242</v>
      </c>
      <c r="B8124" s="16">
        <v>36</v>
      </c>
      <c r="C8124" s="17">
        <v>43001</v>
      </c>
      <c r="L8124" s="17"/>
    </row>
    <row r="8125" spans="1:12" x14ac:dyDescent="0.25">
      <c r="A8125" s="16" t="s">
        <v>242</v>
      </c>
      <c r="B8125" s="16">
        <v>44</v>
      </c>
      <c r="C8125" s="17">
        <v>42684</v>
      </c>
      <c r="L8125" s="17"/>
    </row>
    <row r="8126" spans="1:12" x14ac:dyDescent="0.25">
      <c r="A8126" s="16" t="s">
        <v>242</v>
      </c>
      <c r="B8126" s="16">
        <v>60</v>
      </c>
      <c r="C8126" s="17">
        <v>42452</v>
      </c>
      <c r="L8126" s="17"/>
    </row>
    <row r="8127" spans="1:12" x14ac:dyDescent="0.25">
      <c r="A8127" s="16" t="s">
        <v>242</v>
      </c>
      <c r="B8127" s="16">
        <v>60</v>
      </c>
      <c r="C8127" s="17">
        <v>42452</v>
      </c>
      <c r="L8127" s="17"/>
    </row>
    <row r="8128" spans="1:12" x14ac:dyDescent="0.25">
      <c r="A8128" s="16" t="s">
        <v>242</v>
      </c>
      <c r="B8128" s="16">
        <v>116</v>
      </c>
      <c r="C8128" s="17">
        <v>42023</v>
      </c>
      <c r="L8128" s="17"/>
    </row>
    <row r="8129" spans="1:12" x14ac:dyDescent="0.25">
      <c r="A8129" s="16" t="s">
        <v>242</v>
      </c>
      <c r="B8129" s="16">
        <v>90</v>
      </c>
      <c r="C8129" s="17">
        <v>41869</v>
      </c>
      <c r="L8129" s="17"/>
    </row>
    <row r="8130" spans="1:12" x14ac:dyDescent="0.25">
      <c r="A8130" s="16" t="s">
        <v>242</v>
      </c>
      <c r="B8130" s="16">
        <v>60</v>
      </c>
      <c r="C8130" s="17">
        <v>41816</v>
      </c>
      <c r="L8130" s="17"/>
    </row>
    <row r="8131" spans="1:12" x14ac:dyDescent="0.25">
      <c r="A8131" s="16" t="s">
        <v>242</v>
      </c>
      <c r="B8131" s="16">
        <v>120</v>
      </c>
      <c r="C8131" s="17">
        <v>41511</v>
      </c>
      <c r="L8131" s="17"/>
    </row>
    <row r="8132" spans="1:12" x14ac:dyDescent="0.25">
      <c r="A8132" s="16" t="s">
        <v>242</v>
      </c>
      <c r="B8132" s="16">
        <v>120</v>
      </c>
      <c r="C8132" s="17">
        <v>41446</v>
      </c>
      <c r="L8132" s="17"/>
    </row>
    <row r="8133" spans="1:12" x14ac:dyDescent="0.25">
      <c r="A8133" s="16" t="s">
        <v>242</v>
      </c>
      <c r="B8133" s="16">
        <v>122</v>
      </c>
      <c r="C8133" s="17">
        <v>41165</v>
      </c>
      <c r="L8133" s="17"/>
    </row>
    <row r="8134" spans="1:12" x14ac:dyDescent="0.25">
      <c r="A8134" s="16" t="s">
        <v>242</v>
      </c>
      <c r="B8134" s="16">
        <v>20</v>
      </c>
      <c r="C8134" s="17">
        <v>41039</v>
      </c>
      <c r="L8134" s="17"/>
    </row>
    <row r="8135" spans="1:12" x14ac:dyDescent="0.25">
      <c r="A8135" s="16" t="s">
        <v>242</v>
      </c>
      <c r="B8135" s="16">
        <v>60</v>
      </c>
      <c r="C8135" s="17">
        <v>41030</v>
      </c>
      <c r="L8135" s="17"/>
    </row>
    <row r="8136" spans="1:12" x14ac:dyDescent="0.25">
      <c r="A8136" s="16" t="s">
        <v>242</v>
      </c>
      <c r="B8136" s="16">
        <v>59</v>
      </c>
      <c r="C8136" s="17">
        <v>40837</v>
      </c>
      <c r="L8136" s="17"/>
    </row>
    <row r="8137" spans="1:12" x14ac:dyDescent="0.25">
      <c r="A8137" s="16" t="s">
        <v>242</v>
      </c>
      <c r="B8137" s="16">
        <v>80</v>
      </c>
      <c r="C8137" s="17">
        <v>40651</v>
      </c>
      <c r="L8137" s="17"/>
    </row>
    <row r="8138" spans="1:12" x14ac:dyDescent="0.25">
      <c r="A8138" s="16" t="s">
        <v>242</v>
      </c>
      <c r="B8138" s="16">
        <v>60</v>
      </c>
      <c r="C8138" s="17">
        <v>40641</v>
      </c>
      <c r="L8138" s="17"/>
    </row>
    <row r="8139" spans="1:12" x14ac:dyDescent="0.25">
      <c r="A8139" s="16" t="s">
        <v>242</v>
      </c>
      <c r="B8139" s="16">
        <v>106</v>
      </c>
      <c r="C8139" s="17">
        <v>40269</v>
      </c>
      <c r="L8139" s="17"/>
    </row>
    <row r="8140" spans="1:12" x14ac:dyDescent="0.25">
      <c r="A8140" s="16" t="s">
        <v>242</v>
      </c>
      <c r="B8140" s="16">
        <v>95</v>
      </c>
      <c r="C8140" s="17">
        <v>40179</v>
      </c>
      <c r="L8140" s="17"/>
    </row>
    <row r="8141" spans="1:12" x14ac:dyDescent="0.25">
      <c r="A8141" s="16" t="s">
        <v>242</v>
      </c>
      <c r="B8141" s="16">
        <v>120</v>
      </c>
      <c r="C8141" s="17">
        <v>40057</v>
      </c>
      <c r="L8141" s="17"/>
    </row>
    <row r="8142" spans="1:12" x14ac:dyDescent="0.25">
      <c r="A8142" s="16" t="s">
        <v>242</v>
      </c>
      <c r="B8142" s="16">
        <v>60</v>
      </c>
      <c r="C8142" s="17">
        <v>39762</v>
      </c>
      <c r="L8142" s="17"/>
    </row>
    <row r="8143" spans="1:12" x14ac:dyDescent="0.25">
      <c r="A8143" s="16" t="s">
        <v>242</v>
      </c>
      <c r="B8143" s="16">
        <v>120</v>
      </c>
      <c r="C8143" s="17">
        <v>39600</v>
      </c>
      <c r="L8143" s="17"/>
    </row>
    <row r="8144" spans="1:12" x14ac:dyDescent="0.25">
      <c r="A8144" s="16" t="s">
        <v>242</v>
      </c>
      <c r="B8144" s="16">
        <v>52</v>
      </c>
      <c r="C8144" s="17">
        <v>39538</v>
      </c>
      <c r="L8144" s="17"/>
    </row>
    <row r="8145" spans="1:12" x14ac:dyDescent="0.25">
      <c r="A8145" s="16" t="s">
        <v>242</v>
      </c>
      <c r="B8145" s="16">
        <v>35</v>
      </c>
      <c r="C8145" s="17">
        <v>39461</v>
      </c>
      <c r="L8145" s="17"/>
    </row>
    <row r="8146" spans="1:12" x14ac:dyDescent="0.25">
      <c r="A8146" s="16" t="s">
        <v>242</v>
      </c>
      <c r="B8146" s="16">
        <v>106</v>
      </c>
      <c r="C8146" s="17">
        <v>39381</v>
      </c>
      <c r="L8146" s="17"/>
    </row>
    <row r="8147" spans="1:12" x14ac:dyDescent="0.25">
      <c r="A8147" s="16" t="s">
        <v>242</v>
      </c>
      <c r="B8147" s="16">
        <v>70</v>
      </c>
      <c r="C8147" s="17">
        <v>39330</v>
      </c>
      <c r="L8147" s="17"/>
    </row>
    <row r="8148" spans="1:12" x14ac:dyDescent="0.25">
      <c r="A8148" s="16" t="s">
        <v>242</v>
      </c>
      <c r="B8148" s="16">
        <v>60</v>
      </c>
      <c r="C8148" s="17">
        <v>39272</v>
      </c>
      <c r="L8148" s="17"/>
    </row>
    <row r="8149" spans="1:12" x14ac:dyDescent="0.25">
      <c r="A8149" s="16" t="s">
        <v>242</v>
      </c>
      <c r="B8149" s="16">
        <v>184</v>
      </c>
      <c r="C8149" s="17">
        <v>39264</v>
      </c>
      <c r="L8149" s="17"/>
    </row>
    <row r="8150" spans="1:12" x14ac:dyDescent="0.25">
      <c r="A8150" s="16" t="s">
        <v>242</v>
      </c>
      <c r="B8150" s="16">
        <v>80</v>
      </c>
      <c r="C8150" s="17">
        <v>39234</v>
      </c>
      <c r="L8150" s="17"/>
    </row>
    <row r="8151" spans="1:12" x14ac:dyDescent="0.25">
      <c r="A8151" s="16" t="s">
        <v>242</v>
      </c>
      <c r="B8151" s="16">
        <v>60</v>
      </c>
      <c r="C8151" s="17">
        <v>38796</v>
      </c>
      <c r="L8151" s="17"/>
    </row>
    <row r="8152" spans="1:12" x14ac:dyDescent="0.25">
      <c r="A8152" s="16" t="s">
        <v>242</v>
      </c>
      <c r="B8152" s="16">
        <v>86</v>
      </c>
      <c r="C8152" s="17">
        <v>38718</v>
      </c>
      <c r="L8152" s="17"/>
    </row>
    <row r="8153" spans="1:12" x14ac:dyDescent="0.25">
      <c r="A8153" s="16" t="s">
        <v>242</v>
      </c>
      <c r="B8153" s="16">
        <v>91</v>
      </c>
      <c r="C8153" s="17">
        <v>38574</v>
      </c>
      <c r="L8153" s="17"/>
    </row>
    <row r="8154" spans="1:12" x14ac:dyDescent="0.25">
      <c r="A8154" s="16" t="s">
        <v>242</v>
      </c>
      <c r="B8154" s="16">
        <v>60</v>
      </c>
      <c r="C8154" s="17">
        <v>38538</v>
      </c>
      <c r="L8154" s="17"/>
    </row>
    <row r="8155" spans="1:12" x14ac:dyDescent="0.25">
      <c r="A8155" s="16" t="s">
        <v>242</v>
      </c>
      <c r="B8155" s="16">
        <v>60</v>
      </c>
      <c r="C8155" s="17">
        <v>38534</v>
      </c>
      <c r="L8155" s="17"/>
    </row>
    <row r="8156" spans="1:12" x14ac:dyDescent="0.25">
      <c r="A8156" s="16" t="s">
        <v>242</v>
      </c>
      <c r="B8156" s="16">
        <v>60</v>
      </c>
      <c r="C8156" s="17">
        <v>38534</v>
      </c>
      <c r="L8156" s="17"/>
    </row>
    <row r="8157" spans="1:12" x14ac:dyDescent="0.25">
      <c r="A8157" s="16" t="s">
        <v>242</v>
      </c>
      <c r="B8157" s="16">
        <v>60</v>
      </c>
      <c r="C8157" s="17">
        <v>38460</v>
      </c>
      <c r="L8157" s="17"/>
    </row>
    <row r="8158" spans="1:12" x14ac:dyDescent="0.25">
      <c r="A8158" s="16" t="s">
        <v>242</v>
      </c>
      <c r="B8158" s="16">
        <v>60</v>
      </c>
      <c r="C8158" s="17">
        <v>38407</v>
      </c>
      <c r="L8158" s="17"/>
    </row>
    <row r="8159" spans="1:12" x14ac:dyDescent="0.25">
      <c r="A8159" s="16" t="s">
        <v>242</v>
      </c>
      <c r="B8159" s="16">
        <v>60</v>
      </c>
      <c r="C8159" s="17">
        <v>38362</v>
      </c>
      <c r="L8159" s="17"/>
    </row>
    <row r="8160" spans="1:12" x14ac:dyDescent="0.25">
      <c r="A8160" s="16" t="s">
        <v>242</v>
      </c>
      <c r="B8160" s="16">
        <v>140</v>
      </c>
      <c r="C8160" s="17">
        <v>38200</v>
      </c>
      <c r="L8160" s="17"/>
    </row>
    <row r="8161" spans="1:12" x14ac:dyDescent="0.25">
      <c r="A8161" s="16" t="s">
        <v>242</v>
      </c>
      <c r="B8161" s="16">
        <v>150</v>
      </c>
      <c r="C8161" s="17">
        <v>38169</v>
      </c>
      <c r="L8161" s="17"/>
    </row>
    <row r="8162" spans="1:12" x14ac:dyDescent="0.25">
      <c r="A8162" s="16" t="s">
        <v>242</v>
      </c>
      <c r="B8162" s="16">
        <v>66</v>
      </c>
      <c r="C8162" s="17">
        <v>38169</v>
      </c>
      <c r="L8162" s="17"/>
    </row>
    <row r="8163" spans="1:12" x14ac:dyDescent="0.25">
      <c r="A8163" s="16" t="s">
        <v>242</v>
      </c>
      <c r="B8163" s="16">
        <v>59</v>
      </c>
      <c r="C8163" s="17">
        <v>38093</v>
      </c>
      <c r="L8163" s="17"/>
    </row>
    <row r="8164" spans="1:12" x14ac:dyDescent="0.25">
      <c r="A8164" s="16" t="s">
        <v>242</v>
      </c>
      <c r="B8164" s="16">
        <v>60</v>
      </c>
      <c r="C8164" s="17">
        <v>38064</v>
      </c>
      <c r="L8164" s="17"/>
    </row>
    <row r="8165" spans="1:12" x14ac:dyDescent="0.25">
      <c r="A8165" s="16" t="s">
        <v>242</v>
      </c>
      <c r="B8165" s="16">
        <v>60</v>
      </c>
      <c r="C8165" s="17">
        <v>38044</v>
      </c>
      <c r="L8165" s="17"/>
    </row>
    <row r="8166" spans="1:12" x14ac:dyDescent="0.25">
      <c r="A8166" s="16" t="s">
        <v>242</v>
      </c>
      <c r="B8166" s="16">
        <v>60</v>
      </c>
      <c r="C8166" s="17">
        <v>37970</v>
      </c>
      <c r="L8166" s="17"/>
    </row>
    <row r="8167" spans="1:12" x14ac:dyDescent="0.25">
      <c r="A8167" s="16" t="s">
        <v>242</v>
      </c>
      <c r="B8167" s="16">
        <v>60</v>
      </c>
      <c r="C8167" s="17">
        <v>37869</v>
      </c>
      <c r="L8167" s="17"/>
    </row>
    <row r="8168" spans="1:12" x14ac:dyDescent="0.25">
      <c r="A8168" s="16" t="s">
        <v>242</v>
      </c>
      <c r="B8168" s="16">
        <v>60</v>
      </c>
      <c r="C8168" s="17">
        <v>37865</v>
      </c>
      <c r="L8168" s="17"/>
    </row>
    <row r="8169" spans="1:12" x14ac:dyDescent="0.25">
      <c r="A8169" s="16" t="s">
        <v>242</v>
      </c>
      <c r="B8169" s="16">
        <v>88</v>
      </c>
      <c r="C8169" s="17">
        <v>37834</v>
      </c>
      <c r="L8169" s="17"/>
    </row>
    <row r="8170" spans="1:12" x14ac:dyDescent="0.25">
      <c r="A8170" s="16" t="s">
        <v>242</v>
      </c>
      <c r="B8170" s="16">
        <v>60</v>
      </c>
      <c r="C8170" s="17">
        <v>37834</v>
      </c>
      <c r="L8170" s="17"/>
    </row>
    <row r="8171" spans="1:12" x14ac:dyDescent="0.25">
      <c r="A8171" s="16" t="s">
        <v>242</v>
      </c>
      <c r="B8171" s="16">
        <v>106</v>
      </c>
      <c r="C8171" s="17">
        <v>37830</v>
      </c>
      <c r="L8171" s="17"/>
    </row>
    <row r="8172" spans="1:12" x14ac:dyDescent="0.25">
      <c r="A8172" s="16" t="s">
        <v>242</v>
      </c>
      <c r="B8172" s="16">
        <v>80</v>
      </c>
      <c r="C8172" s="17">
        <v>37742</v>
      </c>
      <c r="L8172" s="17"/>
    </row>
    <row r="8173" spans="1:12" x14ac:dyDescent="0.25">
      <c r="A8173" s="16" t="s">
        <v>242</v>
      </c>
      <c r="B8173" s="16">
        <v>120</v>
      </c>
      <c r="C8173" s="17">
        <v>37658</v>
      </c>
      <c r="L8173" s="17"/>
    </row>
    <row r="8174" spans="1:12" x14ac:dyDescent="0.25">
      <c r="A8174" s="16" t="s">
        <v>242</v>
      </c>
      <c r="B8174" s="16">
        <v>60</v>
      </c>
      <c r="C8174" s="17">
        <v>37622</v>
      </c>
      <c r="L8174" s="17"/>
    </row>
    <row r="8175" spans="1:12" x14ac:dyDescent="0.25">
      <c r="A8175" s="16" t="s">
        <v>242</v>
      </c>
      <c r="B8175" s="16">
        <v>60</v>
      </c>
      <c r="C8175" s="17">
        <v>37591</v>
      </c>
      <c r="L8175" s="17"/>
    </row>
    <row r="8176" spans="1:12" x14ac:dyDescent="0.25">
      <c r="A8176" s="16" t="s">
        <v>242</v>
      </c>
      <c r="B8176" s="16">
        <v>60</v>
      </c>
      <c r="C8176" s="17">
        <v>37554</v>
      </c>
      <c r="L8176" s="17"/>
    </row>
    <row r="8177" spans="1:12" x14ac:dyDescent="0.25">
      <c r="A8177" s="16" t="s">
        <v>242</v>
      </c>
      <c r="B8177" s="16">
        <v>60</v>
      </c>
      <c r="C8177" s="17">
        <v>37500</v>
      </c>
      <c r="L8177" s="17"/>
    </row>
    <row r="8178" spans="1:12" x14ac:dyDescent="0.25">
      <c r="A8178" s="16" t="s">
        <v>242</v>
      </c>
      <c r="B8178" s="16">
        <v>151</v>
      </c>
      <c r="C8178" s="17">
        <v>37500</v>
      </c>
      <c r="L8178" s="17"/>
    </row>
    <row r="8179" spans="1:12" x14ac:dyDescent="0.25">
      <c r="A8179" s="16" t="s">
        <v>242</v>
      </c>
      <c r="B8179" s="16">
        <v>90</v>
      </c>
      <c r="C8179" s="17">
        <v>37469</v>
      </c>
      <c r="L8179" s="17"/>
    </row>
    <row r="8180" spans="1:12" x14ac:dyDescent="0.25">
      <c r="A8180" s="16" t="s">
        <v>242</v>
      </c>
      <c r="B8180" s="16">
        <v>120</v>
      </c>
      <c r="C8180" s="17">
        <v>37469</v>
      </c>
      <c r="L8180" s="17"/>
    </row>
    <row r="8181" spans="1:12" x14ac:dyDescent="0.25">
      <c r="A8181" s="16" t="s">
        <v>242</v>
      </c>
      <c r="B8181" s="16">
        <v>60</v>
      </c>
      <c r="C8181" s="17">
        <v>37469</v>
      </c>
      <c r="L8181" s="17"/>
    </row>
    <row r="8182" spans="1:12" x14ac:dyDescent="0.25">
      <c r="A8182" s="16" t="s">
        <v>242</v>
      </c>
      <c r="B8182" s="16">
        <v>60</v>
      </c>
      <c r="C8182" s="17">
        <v>37469</v>
      </c>
      <c r="L8182" s="17"/>
    </row>
    <row r="8183" spans="1:12" x14ac:dyDescent="0.25">
      <c r="A8183" s="16" t="s">
        <v>242</v>
      </c>
      <c r="B8183" s="16">
        <v>60</v>
      </c>
      <c r="C8183" s="17">
        <v>37347</v>
      </c>
      <c r="L8183" s="17"/>
    </row>
    <row r="8184" spans="1:12" x14ac:dyDescent="0.25">
      <c r="A8184" s="16" t="s">
        <v>242</v>
      </c>
      <c r="B8184" s="16">
        <v>60</v>
      </c>
      <c r="C8184" s="17">
        <v>37321</v>
      </c>
      <c r="L8184" s="17"/>
    </row>
    <row r="8185" spans="1:12" x14ac:dyDescent="0.25">
      <c r="A8185" s="16" t="s">
        <v>242</v>
      </c>
      <c r="B8185" s="16">
        <v>121</v>
      </c>
      <c r="C8185" s="17">
        <v>37226</v>
      </c>
      <c r="L8185" s="17"/>
    </row>
    <row r="8186" spans="1:12" x14ac:dyDescent="0.25">
      <c r="A8186" s="16" t="s">
        <v>242</v>
      </c>
      <c r="B8186" s="16">
        <v>60</v>
      </c>
      <c r="C8186" s="17">
        <v>37197</v>
      </c>
      <c r="L8186" s="17"/>
    </row>
    <row r="8187" spans="1:12" x14ac:dyDescent="0.25">
      <c r="A8187" s="16" t="s">
        <v>242</v>
      </c>
      <c r="B8187" s="16">
        <v>60</v>
      </c>
      <c r="C8187" s="17">
        <v>37178</v>
      </c>
      <c r="L8187" s="17"/>
    </row>
    <row r="8188" spans="1:12" x14ac:dyDescent="0.25">
      <c r="A8188" s="16" t="s">
        <v>242</v>
      </c>
      <c r="B8188" s="16">
        <v>60</v>
      </c>
      <c r="C8188" s="17">
        <v>37175</v>
      </c>
      <c r="L8188" s="17"/>
    </row>
    <row r="8189" spans="1:12" x14ac:dyDescent="0.25">
      <c r="A8189" s="16" t="s">
        <v>242</v>
      </c>
      <c r="B8189" s="16">
        <v>30</v>
      </c>
      <c r="C8189" s="17">
        <v>37141</v>
      </c>
      <c r="L8189" s="17"/>
    </row>
    <row r="8190" spans="1:12" x14ac:dyDescent="0.25">
      <c r="A8190" s="16" t="s">
        <v>242</v>
      </c>
      <c r="B8190" s="16">
        <v>60</v>
      </c>
      <c r="C8190" s="17">
        <v>37135</v>
      </c>
      <c r="L8190" s="17"/>
    </row>
    <row r="8191" spans="1:12" x14ac:dyDescent="0.25">
      <c r="A8191" s="16" t="s">
        <v>242</v>
      </c>
      <c r="B8191" s="16">
        <v>85</v>
      </c>
      <c r="C8191" s="17">
        <v>37104</v>
      </c>
      <c r="L8191" s="17"/>
    </row>
    <row r="8192" spans="1:12" x14ac:dyDescent="0.25">
      <c r="A8192" s="16" t="s">
        <v>242</v>
      </c>
      <c r="B8192" s="16">
        <v>120</v>
      </c>
      <c r="C8192" s="17">
        <v>37104</v>
      </c>
      <c r="L8192" s="17"/>
    </row>
    <row r="8193" spans="1:12" x14ac:dyDescent="0.25">
      <c r="A8193" s="16" t="s">
        <v>242</v>
      </c>
      <c r="B8193" s="16">
        <v>120</v>
      </c>
      <c r="C8193" s="17">
        <v>37074</v>
      </c>
      <c r="L8193" s="17"/>
    </row>
    <row r="8194" spans="1:12" x14ac:dyDescent="0.25">
      <c r="A8194" s="16" t="s">
        <v>242</v>
      </c>
      <c r="B8194" s="16">
        <v>60</v>
      </c>
      <c r="C8194" s="17">
        <v>37073</v>
      </c>
      <c r="L8194" s="17"/>
    </row>
    <row r="8195" spans="1:12" x14ac:dyDescent="0.25">
      <c r="A8195" s="16" t="s">
        <v>242</v>
      </c>
      <c r="B8195" s="16">
        <v>60</v>
      </c>
      <c r="C8195" s="17">
        <v>37073</v>
      </c>
      <c r="L8195" s="17"/>
    </row>
    <row r="8196" spans="1:12" x14ac:dyDescent="0.25">
      <c r="A8196" s="16" t="s">
        <v>242</v>
      </c>
      <c r="B8196" s="16">
        <v>59</v>
      </c>
      <c r="C8196" s="17">
        <v>37067</v>
      </c>
      <c r="L8196" s="17"/>
    </row>
    <row r="8197" spans="1:12" x14ac:dyDescent="0.25">
      <c r="A8197" s="16" t="s">
        <v>242</v>
      </c>
      <c r="B8197" s="16">
        <v>89</v>
      </c>
      <c r="C8197" s="17">
        <v>37046</v>
      </c>
      <c r="L8197" s="17"/>
    </row>
    <row r="8198" spans="1:12" x14ac:dyDescent="0.25">
      <c r="A8198" s="16" t="s">
        <v>242</v>
      </c>
      <c r="B8198" s="16">
        <v>98</v>
      </c>
      <c r="C8198" s="17">
        <v>37012</v>
      </c>
      <c r="L8198" s="17"/>
    </row>
    <row r="8199" spans="1:12" x14ac:dyDescent="0.25">
      <c r="A8199" s="16" t="s">
        <v>242</v>
      </c>
      <c r="B8199" s="16">
        <v>87</v>
      </c>
      <c r="C8199" s="17">
        <v>37012</v>
      </c>
      <c r="L8199" s="17"/>
    </row>
    <row r="8200" spans="1:12" x14ac:dyDescent="0.25">
      <c r="A8200" s="16" t="s">
        <v>242</v>
      </c>
      <c r="B8200" s="16">
        <v>80</v>
      </c>
      <c r="C8200" s="17">
        <v>36899</v>
      </c>
      <c r="L8200" s="17"/>
    </row>
    <row r="8201" spans="1:12" x14ac:dyDescent="0.25">
      <c r="A8201" s="16" t="s">
        <v>242</v>
      </c>
      <c r="B8201" s="16">
        <v>60</v>
      </c>
      <c r="C8201" s="17">
        <v>36893</v>
      </c>
      <c r="L8201" s="17"/>
    </row>
    <row r="8202" spans="1:12" x14ac:dyDescent="0.25">
      <c r="A8202" s="16" t="s">
        <v>242</v>
      </c>
      <c r="B8202" s="16">
        <v>90</v>
      </c>
      <c r="C8202" s="17">
        <v>36892</v>
      </c>
      <c r="L8202" s="17"/>
    </row>
    <row r="8203" spans="1:12" x14ac:dyDescent="0.25">
      <c r="A8203" s="16" t="s">
        <v>242</v>
      </c>
      <c r="B8203" s="16">
        <v>180</v>
      </c>
      <c r="C8203" s="17">
        <v>36892</v>
      </c>
      <c r="L8203" s="17"/>
    </row>
    <row r="8204" spans="1:12" x14ac:dyDescent="0.25">
      <c r="A8204" s="16" t="s">
        <v>242</v>
      </c>
      <c r="B8204" s="16">
        <v>120</v>
      </c>
      <c r="C8204" s="17">
        <v>36892</v>
      </c>
      <c r="L8204" s="17"/>
    </row>
    <row r="8205" spans="1:12" x14ac:dyDescent="0.25">
      <c r="A8205" s="16" t="s">
        <v>242</v>
      </c>
      <c r="B8205" s="16">
        <v>100</v>
      </c>
      <c r="C8205" s="17">
        <v>36861</v>
      </c>
      <c r="L8205" s="17"/>
    </row>
    <row r="8206" spans="1:12" x14ac:dyDescent="0.25">
      <c r="A8206" s="16" t="s">
        <v>242</v>
      </c>
      <c r="B8206" s="16">
        <v>60</v>
      </c>
      <c r="C8206" s="17">
        <v>36844</v>
      </c>
      <c r="L8206" s="17"/>
    </row>
    <row r="8207" spans="1:12" x14ac:dyDescent="0.25">
      <c r="A8207" s="16" t="s">
        <v>242</v>
      </c>
      <c r="B8207" s="16">
        <v>60</v>
      </c>
      <c r="C8207" s="17">
        <v>36708</v>
      </c>
      <c r="L8207" s="17"/>
    </row>
    <row r="8208" spans="1:12" x14ac:dyDescent="0.25">
      <c r="A8208" s="16" t="s">
        <v>242</v>
      </c>
      <c r="B8208" s="16">
        <v>64</v>
      </c>
      <c r="C8208" s="17">
        <v>36647</v>
      </c>
      <c r="L8208" s="17"/>
    </row>
    <row r="8209" spans="1:12" x14ac:dyDescent="0.25">
      <c r="A8209" s="16" t="s">
        <v>242</v>
      </c>
      <c r="B8209" s="16">
        <v>60</v>
      </c>
      <c r="C8209" s="17">
        <v>36617</v>
      </c>
      <c r="L8209" s="17"/>
    </row>
    <row r="8210" spans="1:12" x14ac:dyDescent="0.25">
      <c r="A8210" s="16" t="s">
        <v>242</v>
      </c>
      <c r="B8210" s="16">
        <v>82</v>
      </c>
      <c r="C8210" s="17">
        <v>36617</v>
      </c>
      <c r="L8210" s="17"/>
    </row>
    <row r="8211" spans="1:12" x14ac:dyDescent="0.25">
      <c r="A8211" s="16" t="s">
        <v>242</v>
      </c>
      <c r="B8211" s="16">
        <v>60</v>
      </c>
      <c r="C8211" s="17">
        <v>36526</v>
      </c>
      <c r="L8211" s="17"/>
    </row>
    <row r="8212" spans="1:12" x14ac:dyDescent="0.25">
      <c r="A8212" s="16" t="s">
        <v>242</v>
      </c>
      <c r="B8212" s="16">
        <v>140</v>
      </c>
      <c r="C8212" s="17">
        <v>36209</v>
      </c>
      <c r="L8212" s="17"/>
    </row>
    <row r="8213" spans="1:12" x14ac:dyDescent="0.25">
      <c r="A8213" s="16" t="s">
        <v>242</v>
      </c>
      <c r="B8213" s="16">
        <v>36</v>
      </c>
      <c r="C8213" s="17">
        <v>36124</v>
      </c>
      <c r="L8213" s="17"/>
    </row>
    <row r="8214" spans="1:12" x14ac:dyDescent="0.25">
      <c r="A8214" s="16" t="s">
        <v>242</v>
      </c>
      <c r="B8214" s="16">
        <v>100</v>
      </c>
      <c r="C8214" s="17">
        <v>35796</v>
      </c>
      <c r="L8214" s="17"/>
    </row>
    <row r="8215" spans="1:12" x14ac:dyDescent="0.25">
      <c r="A8215" s="16" t="s">
        <v>242</v>
      </c>
      <c r="B8215" s="16">
        <v>120</v>
      </c>
      <c r="C8215" s="17">
        <v>35735</v>
      </c>
      <c r="L8215" s="17"/>
    </row>
    <row r="8216" spans="1:12" x14ac:dyDescent="0.25">
      <c r="A8216" s="16" t="s">
        <v>242</v>
      </c>
      <c r="B8216" s="16">
        <v>116</v>
      </c>
      <c r="C8216" s="17">
        <v>35735</v>
      </c>
      <c r="L8216" s="17"/>
    </row>
    <row r="8217" spans="1:12" x14ac:dyDescent="0.25">
      <c r="A8217" s="16" t="s">
        <v>242</v>
      </c>
      <c r="B8217" s="16">
        <v>60</v>
      </c>
      <c r="C8217" s="17">
        <v>35735</v>
      </c>
      <c r="L8217" s="17"/>
    </row>
    <row r="8218" spans="1:12" x14ac:dyDescent="0.25">
      <c r="A8218" s="16" t="s">
        <v>242</v>
      </c>
      <c r="B8218" s="16">
        <v>126</v>
      </c>
      <c r="C8218" s="17">
        <v>35690</v>
      </c>
      <c r="L8218" s="17"/>
    </row>
    <row r="8219" spans="1:12" x14ac:dyDescent="0.25">
      <c r="A8219" s="16" t="s">
        <v>242</v>
      </c>
      <c r="B8219" s="16">
        <v>60</v>
      </c>
      <c r="C8219" s="17">
        <v>35674</v>
      </c>
      <c r="L8219" s="17"/>
    </row>
    <row r="8220" spans="1:12" x14ac:dyDescent="0.25">
      <c r="A8220" s="16" t="s">
        <v>242</v>
      </c>
      <c r="B8220" s="16">
        <v>60</v>
      </c>
      <c r="C8220" s="17">
        <v>35582</v>
      </c>
      <c r="L8220" s="17"/>
    </row>
    <row r="8221" spans="1:12" x14ac:dyDescent="0.25">
      <c r="A8221" s="16" t="s">
        <v>242</v>
      </c>
      <c r="B8221" s="16">
        <v>60</v>
      </c>
      <c r="C8221" s="17">
        <v>35462</v>
      </c>
      <c r="L8221" s="17"/>
    </row>
    <row r="8222" spans="1:12" x14ac:dyDescent="0.25">
      <c r="A8222" s="16" t="s">
        <v>242</v>
      </c>
      <c r="B8222" s="16">
        <v>73</v>
      </c>
      <c r="C8222" s="17">
        <v>35438</v>
      </c>
      <c r="L8222" s="17"/>
    </row>
    <row r="8223" spans="1:12" x14ac:dyDescent="0.25">
      <c r="A8223" s="16" t="s">
        <v>242</v>
      </c>
      <c r="B8223" s="16">
        <v>44</v>
      </c>
      <c r="C8223" s="17">
        <v>35338</v>
      </c>
      <c r="L8223" s="17"/>
    </row>
    <row r="8224" spans="1:12" x14ac:dyDescent="0.25">
      <c r="A8224" s="16" t="s">
        <v>242</v>
      </c>
      <c r="B8224" s="16">
        <v>100</v>
      </c>
      <c r="C8224" s="17">
        <v>35278</v>
      </c>
      <c r="L8224" s="17"/>
    </row>
    <row r="8225" spans="1:12" x14ac:dyDescent="0.25">
      <c r="A8225" s="16" t="s">
        <v>242</v>
      </c>
      <c r="B8225" s="16">
        <v>103</v>
      </c>
      <c r="C8225" s="17">
        <v>35192</v>
      </c>
      <c r="L8225" s="17"/>
    </row>
    <row r="8226" spans="1:12" x14ac:dyDescent="0.25">
      <c r="A8226" s="16" t="s">
        <v>242</v>
      </c>
      <c r="B8226" s="16">
        <v>108</v>
      </c>
      <c r="C8226" s="17">
        <v>35125</v>
      </c>
      <c r="L8226" s="17"/>
    </row>
    <row r="8227" spans="1:12" x14ac:dyDescent="0.25">
      <c r="A8227" s="16" t="s">
        <v>242</v>
      </c>
      <c r="B8227" s="16">
        <v>75</v>
      </c>
      <c r="C8227" s="17">
        <v>35125</v>
      </c>
      <c r="L8227" s="17"/>
    </row>
    <row r="8228" spans="1:12" x14ac:dyDescent="0.25">
      <c r="A8228" s="16" t="s">
        <v>242</v>
      </c>
      <c r="B8228" s="16">
        <v>95</v>
      </c>
      <c r="C8228" s="17">
        <v>35125</v>
      </c>
      <c r="L8228" s="17"/>
    </row>
    <row r="8229" spans="1:12" x14ac:dyDescent="0.25">
      <c r="A8229" s="16" t="s">
        <v>242</v>
      </c>
      <c r="B8229" s="16">
        <v>120</v>
      </c>
      <c r="C8229" s="17">
        <v>35125</v>
      </c>
      <c r="L8229" s="17"/>
    </row>
    <row r="8230" spans="1:12" x14ac:dyDescent="0.25">
      <c r="A8230" s="16" t="s">
        <v>242</v>
      </c>
      <c r="B8230" s="16">
        <v>58</v>
      </c>
      <c r="C8230" s="17">
        <v>35125</v>
      </c>
      <c r="L8230" s="17"/>
    </row>
    <row r="8231" spans="1:12" x14ac:dyDescent="0.25">
      <c r="A8231" s="16" t="s">
        <v>242</v>
      </c>
      <c r="B8231" s="16">
        <v>23</v>
      </c>
      <c r="C8231" s="17">
        <v>35109</v>
      </c>
      <c r="L8231" s="17"/>
    </row>
    <row r="8232" spans="1:12" x14ac:dyDescent="0.25">
      <c r="A8232" s="16" t="s">
        <v>242</v>
      </c>
      <c r="B8232" s="16">
        <v>54</v>
      </c>
      <c r="C8232" s="17">
        <v>35065</v>
      </c>
      <c r="L8232" s="17"/>
    </row>
    <row r="8233" spans="1:12" x14ac:dyDescent="0.25">
      <c r="A8233" s="16" t="s">
        <v>242</v>
      </c>
      <c r="B8233" s="16">
        <v>81</v>
      </c>
      <c r="C8233" s="17">
        <v>35065</v>
      </c>
      <c r="L8233" s="17"/>
    </row>
    <row r="8234" spans="1:12" x14ac:dyDescent="0.25">
      <c r="A8234" s="16" t="s">
        <v>242</v>
      </c>
      <c r="B8234" s="16">
        <v>60</v>
      </c>
      <c r="C8234" s="17">
        <v>35065</v>
      </c>
      <c r="L8234" s="17"/>
    </row>
    <row r="8235" spans="1:12" x14ac:dyDescent="0.25">
      <c r="A8235" s="16" t="s">
        <v>242</v>
      </c>
      <c r="B8235" s="16">
        <v>60</v>
      </c>
      <c r="C8235" s="17">
        <v>35065</v>
      </c>
      <c r="L8235" s="17"/>
    </row>
    <row r="8236" spans="1:12" x14ac:dyDescent="0.25">
      <c r="A8236" s="16" t="s">
        <v>242</v>
      </c>
      <c r="B8236" s="16">
        <v>105</v>
      </c>
      <c r="C8236" s="17">
        <v>35065</v>
      </c>
      <c r="L8236" s="17"/>
    </row>
    <row r="8237" spans="1:12" x14ac:dyDescent="0.25">
      <c r="A8237" s="16" t="s">
        <v>242</v>
      </c>
      <c r="B8237" s="16">
        <v>60</v>
      </c>
      <c r="C8237" s="17">
        <v>35065</v>
      </c>
      <c r="L8237" s="17"/>
    </row>
    <row r="8238" spans="1:12" x14ac:dyDescent="0.25">
      <c r="A8238" s="16" t="s">
        <v>242</v>
      </c>
      <c r="B8238" s="16">
        <v>60</v>
      </c>
      <c r="C8238" s="17">
        <v>35047</v>
      </c>
      <c r="L8238" s="17"/>
    </row>
    <row r="8239" spans="1:12" x14ac:dyDescent="0.25">
      <c r="A8239" s="16" t="s">
        <v>242</v>
      </c>
      <c r="B8239" s="16">
        <v>66</v>
      </c>
      <c r="C8239" s="17">
        <v>35047</v>
      </c>
      <c r="L8239" s="17"/>
    </row>
    <row r="8240" spans="1:12" x14ac:dyDescent="0.25">
      <c r="A8240" s="16" t="s">
        <v>242</v>
      </c>
      <c r="B8240" s="16">
        <v>80</v>
      </c>
      <c r="C8240" s="17">
        <v>35034</v>
      </c>
      <c r="L8240" s="17"/>
    </row>
    <row r="8241" spans="1:12" x14ac:dyDescent="0.25">
      <c r="A8241" s="16" t="s">
        <v>242</v>
      </c>
      <c r="B8241" s="16">
        <v>60</v>
      </c>
      <c r="C8241" s="17">
        <v>35034</v>
      </c>
      <c r="L8241" s="17"/>
    </row>
    <row r="8242" spans="1:12" x14ac:dyDescent="0.25">
      <c r="A8242" s="16" t="s">
        <v>242</v>
      </c>
      <c r="B8242" s="16">
        <v>120</v>
      </c>
      <c r="C8242" s="17">
        <v>35004</v>
      </c>
      <c r="L8242" s="17"/>
    </row>
    <row r="8243" spans="1:12" x14ac:dyDescent="0.25">
      <c r="A8243" s="16" t="s">
        <v>242</v>
      </c>
      <c r="B8243" s="16">
        <v>120</v>
      </c>
      <c r="C8243" s="17">
        <v>34973</v>
      </c>
      <c r="L8243" s="17"/>
    </row>
    <row r="8244" spans="1:12" x14ac:dyDescent="0.25">
      <c r="A8244" s="16" t="s">
        <v>242</v>
      </c>
      <c r="B8244" s="16">
        <v>60</v>
      </c>
      <c r="C8244" s="17">
        <v>34912</v>
      </c>
      <c r="L8244" s="17"/>
    </row>
    <row r="8245" spans="1:12" x14ac:dyDescent="0.25">
      <c r="A8245" s="16" t="s">
        <v>242</v>
      </c>
      <c r="B8245" s="16">
        <v>90</v>
      </c>
      <c r="C8245" s="17">
        <v>34912</v>
      </c>
      <c r="L8245" s="17"/>
    </row>
    <row r="8246" spans="1:12" x14ac:dyDescent="0.25">
      <c r="A8246" s="16" t="s">
        <v>242</v>
      </c>
      <c r="B8246" s="16">
        <v>120</v>
      </c>
      <c r="C8246" s="17">
        <v>34700</v>
      </c>
      <c r="L8246" s="17"/>
    </row>
    <row r="8247" spans="1:12" x14ac:dyDescent="0.25">
      <c r="A8247" s="16" t="s">
        <v>242</v>
      </c>
      <c r="B8247" s="16">
        <v>73</v>
      </c>
      <c r="C8247" s="17">
        <v>34669</v>
      </c>
      <c r="L8247" s="17"/>
    </row>
    <row r="8248" spans="1:12" x14ac:dyDescent="0.25">
      <c r="A8248" s="16" t="s">
        <v>242</v>
      </c>
      <c r="B8248" s="16">
        <v>75</v>
      </c>
      <c r="C8248" s="17">
        <v>34666</v>
      </c>
      <c r="L8248" s="17"/>
    </row>
    <row r="8249" spans="1:12" x14ac:dyDescent="0.25">
      <c r="A8249" s="16" t="s">
        <v>242</v>
      </c>
      <c r="B8249" s="16">
        <v>60</v>
      </c>
      <c r="C8249" s="17">
        <v>34578</v>
      </c>
      <c r="L8249" s="17"/>
    </row>
    <row r="8250" spans="1:12" x14ac:dyDescent="0.25">
      <c r="A8250" s="16" t="s">
        <v>242</v>
      </c>
      <c r="B8250" s="16">
        <v>60</v>
      </c>
      <c r="C8250" s="17">
        <v>34578</v>
      </c>
      <c r="L8250" s="17"/>
    </row>
    <row r="8251" spans="1:12" x14ac:dyDescent="0.25">
      <c r="A8251" s="16" t="s">
        <v>242</v>
      </c>
      <c r="B8251" s="16">
        <v>105</v>
      </c>
      <c r="C8251" s="17">
        <v>34541</v>
      </c>
      <c r="L8251" s="17"/>
    </row>
    <row r="8252" spans="1:12" x14ac:dyDescent="0.25">
      <c r="A8252" s="16" t="s">
        <v>242</v>
      </c>
      <c r="B8252" s="16">
        <v>180</v>
      </c>
      <c r="C8252" s="17">
        <v>34516</v>
      </c>
      <c r="L8252" s="17"/>
    </row>
    <row r="8253" spans="1:12" x14ac:dyDescent="0.25">
      <c r="A8253" s="16" t="s">
        <v>242</v>
      </c>
      <c r="B8253" s="16">
        <v>160</v>
      </c>
      <c r="C8253" s="17">
        <v>34455</v>
      </c>
      <c r="L8253" s="17"/>
    </row>
    <row r="8254" spans="1:12" x14ac:dyDescent="0.25">
      <c r="A8254" s="16" t="s">
        <v>242</v>
      </c>
      <c r="B8254" s="16">
        <v>96</v>
      </c>
      <c r="C8254" s="17">
        <v>34394</v>
      </c>
      <c r="L8254" s="17"/>
    </row>
    <row r="8255" spans="1:12" x14ac:dyDescent="0.25">
      <c r="A8255" s="16" t="s">
        <v>242</v>
      </c>
      <c r="B8255" s="16">
        <v>119</v>
      </c>
      <c r="C8255" s="17">
        <v>34394</v>
      </c>
      <c r="L8255" s="17"/>
    </row>
    <row r="8256" spans="1:12" x14ac:dyDescent="0.25">
      <c r="A8256" s="16" t="s">
        <v>242</v>
      </c>
      <c r="B8256" s="16">
        <v>100</v>
      </c>
      <c r="C8256" s="17">
        <v>34394</v>
      </c>
      <c r="L8256" s="17"/>
    </row>
    <row r="8257" spans="1:12" x14ac:dyDescent="0.25">
      <c r="A8257" s="16" t="s">
        <v>242</v>
      </c>
      <c r="B8257" s="16">
        <v>58</v>
      </c>
      <c r="C8257" s="17">
        <v>34394</v>
      </c>
      <c r="L8257" s="17"/>
    </row>
    <row r="8258" spans="1:12" x14ac:dyDescent="0.25">
      <c r="A8258" s="16" t="s">
        <v>242</v>
      </c>
      <c r="B8258" s="16">
        <v>120</v>
      </c>
      <c r="C8258" s="17">
        <v>34394</v>
      </c>
      <c r="L8258" s="17"/>
    </row>
    <row r="8259" spans="1:12" x14ac:dyDescent="0.25">
      <c r="A8259" s="16" t="s">
        <v>242</v>
      </c>
      <c r="B8259" s="16">
        <v>25</v>
      </c>
      <c r="C8259" s="17">
        <v>34290</v>
      </c>
      <c r="L8259" s="17"/>
    </row>
    <row r="8260" spans="1:12" x14ac:dyDescent="0.25">
      <c r="A8260" s="16" t="s">
        <v>242</v>
      </c>
      <c r="B8260" s="16">
        <v>84</v>
      </c>
      <c r="C8260" s="17">
        <v>34182</v>
      </c>
      <c r="L8260" s="17"/>
    </row>
    <row r="8261" spans="1:12" x14ac:dyDescent="0.25">
      <c r="A8261" s="16" t="s">
        <v>242</v>
      </c>
      <c r="B8261" s="16">
        <v>60</v>
      </c>
      <c r="C8261" s="17">
        <v>34072</v>
      </c>
      <c r="L8261" s="17"/>
    </row>
    <row r="8262" spans="1:12" x14ac:dyDescent="0.25">
      <c r="A8262" s="16" t="s">
        <v>242</v>
      </c>
      <c r="B8262" s="16">
        <v>83</v>
      </c>
      <c r="C8262" s="17">
        <v>34060</v>
      </c>
      <c r="L8262" s="17"/>
    </row>
    <row r="8263" spans="1:12" x14ac:dyDescent="0.25">
      <c r="A8263" s="16" t="s">
        <v>242</v>
      </c>
      <c r="B8263" s="16">
        <v>132</v>
      </c>
      <c r="C8263" s="17">
        <v>34043</v>
      </c>
      <c r="L8263" s="17"/>
    </row>
    <row r="8264" spans="1:12" x14ac:dyDescent="0.25">
      <c r="A8264" s="16" t="s">
        <v>242</v>
      </c>
      <c r="B8264" s="16">
        <v>107</v>
      </c>
      <c r="C8264" s="17">
        <v>34001</v>
      </c>
      <c r="L8264" s="17"/>
    </row>
    <row r="8265" spans="1:12" x14ac:dyDescent="0.25">
      <c r="A8265" s="16" t="s">
        <v>242</v>
      </c>
      <c r="B8265" s="16">
        <v>130</v>
      </c>
      <c r="C8265" s="17">
        <v>33970</v>
      </c>
      <c r="L8265" s="17"/>
    </row>
    <row r="8266" spans="1:12" x14ac:dyDescent="0.25">
      <c r="A8266" s="16" t="s">
        <v>242</v>
      </c>
      <c r="B8266" s="16">
        <v>60</v>
      </c>
      <c r="C8266" s="17">
        <v>33909</v>
      </c>
      <c r="L8266" s="17"/>
    </row>
    <row r="8267" spans="1:12" x14ac:dyDescent="0.25">
      <c r="A8267" s="16" t="s">
        <v>242</v>
      </c>
      <c r="B8267" s="16">
        <v>152</v>
      </c>
      <c r="C8267" s="17">
        <v>33909</v>
      </c>
      <c r="L8267" s="17"/>
    </row>
    <row r="8268" spans="1:12" x14ac:dyDescent="0.25">
      <c r="A8268" s="16" t="s">
        <v>242</v>
      </c>
      <c r="B8268" s="16">
        <v>60</v>
      </c>
      <c r="C8268" s="17">
        <v>33909</v>
      </c>
      <c r="L8268" s="17"/>
    </row>
    <row r="8269" spans="1:12" x14ac:dyDescent="0.25">
      <c r="A8269" s="16" t="s">
        <v>242</v>
      </c>
      <c r="B8269" s="16">
        <v>116</v>
      </c>
      <c r="C8269" s="17">
        <v>33864</v>
      </c>
      <c r="L8269" s="17"/>
    </row>
    <row r="8270" spans="1:12" x14ac:dyDescent="0.25">
      <c r="A8270" s="16" t="s">
        <v>242</v>
      </c>
      <c r="B8270" s="16">
        <v>60</v>
      </c>
      <c r="C8270" s="17">
        <v>33848</v>
      </c>
      <c r="L8270" s="17"/>
    </row>
    <row r="8271" spans="1:12" x14ac:dyDescent="0.25">
      <c r="A8271" s="16" t="s">
        <v>242</v>
      </c>
      <c r="B8271" s="16">
        <v>110</v>
      </c>
      <c r="C8271" s="17">
        <v>33848</v>
      </c>
      <c r="L8271" s="17"/>
    </row>
    <row r="8272" spans="1:12" x14ac:dyDescent="0.25">
      <c r="A8272" s="16" t="s">
        <v>242</v>
      </c>
      <c r="B8272" s="16">
        <v>120</v>
      </c>
      <c r="C8272" s="17">
        <v>33842</v>
      </c>
      <c r="L8272" s="17"/>
    </row>
    <row r="8273" spans="1:12" x14ac:dyDescent="0.25">
      <c r="A8273" s="16" t="s">
        <v>242</v>
      </c>
      <c r="B8273" s="16">
        <v>180</v>
      </c>
      <c r="C8273" s="17">
        <v>33756</v>
      </c>
      <c r="L8273" s="17"/>
    </row>
    <row r="8274" spans="1:12" x14ac:dyDescent="0.25">
      <c r="A8274" s="16" t="s">
        <v>242</v>
      </c>
      <c r="B8274" s="16">
        <v>145</v>
      </c>
      <c r="C8274" s="17">
        <v>33725</v>
      </c>
      <c r="L8274" s="17"/>
    </row>
    <row r="8275" spans="1:12" x14ac:dyDescent="0.25">
      <c r="A8275" s="16" t="s">
        <v>242</v>
      </c>
      <c r="B8275" s="16">
        <v>145</v>
      </c>
      <c r="C8275" s="17">
        <v>33573</v>
      </c>
      <c r="L8275" s="17"/>
    </row>
    <row r="8276" spans="1:12" x14ac:dyDescent="0.25">
      <c r="A8276" s="16" t="s">
        <v>242</v>
      </c>
      <c r="B8276" s="16">
        <v>115</v>
      </c>
      <c r="C8276" s="17">
        <v>33547</v>
      </c>
      <c r="L8276" s="17"/>
    </row>
    <row r="8277" spans="1:12" x14ac:dyDescent="0.25">
      <c r="A8277" s="16" t="s">
        <v>242</v>
      </c>
      <c r="B8277" s="16">
        <v>60</v>
      </c>
      <c r="C8277" s="17">
        <v>33533</v>
      </c>
      <c r="L8277" s="17"/>
    </row>
    <row r="8278" spans="1:12" x14ac:dyDescent="0.25">
      <c r="A8278" s="16" t="s">
        <v>242</v>
      </c>
      <c r="B8278" s="16">
        <v>120</v>
      </c>
      <c r="C8278" s="17">
        <v>33482</v>
      </c>
      <c r="L8278" s="17"/>
    </row>
    <row r="8279" spans="1:12" x14ac:dyDescent="0.25">
      <c r="A8279" s="16" t="s">
        <v>242</v>
      </c>
      <c r="B8279" s="16">
        <v>107</v>
      </c>
      <c r="C8279" s="17">
        <v>33479</v>
      </c>
      <c r="L8279" s="17"/>
    </row>
    <row r="8280" spans="1:12" x14ac:dyDescent="0.25">
      <c r="A8280" s="16" t="s">
        <v>242</v>
      </c>
      <c r="B8280" s="16">
        <v>130</v>
      </c>
      <c r="C8280" s="17">
        <v>33420</v>
      </c>
      <c r="L8280" s="17"/>
    </row>
    <row r="8281" spans="1:12" x14ac:dyDescent="0.25">
      <c r="A8281" s="16" t="s">
        <v>242</v>
      </c>
      <c r="B8281" s="16">
        <v>60</v>
      </c>
      <c r="C8281" s="17">
        <v>33400</v>
      </c>
      <c r="L8281" s="17"/>
    </row>
    <row r="8282" spans="1:12" x14ac:dyDescent="0.25">
      <c r="A8282" s="16" t="s">
        <v>242</v>
      </c>
      <c r="B8282" s="16">
        <v>160</v>
      </c>
      <c r="C8282" s="17">
        <v>33378</v>
      </c>
      <c r="L8282" s="17"/>
    </row>
    <row r="8283" spans="1:12" x14ac:dyDescent="0.25">
      <c r="A8283" s="16" t="s">
        <v>242</v>
      </c>
      <c r="B8283" s="16">
        <v>120</v>
      </c>
      <c r="C8283" s="17">
        <v>33270</v>
      </c>
      <c r="L8283" s="17"/>
    </row>
    <row r="8284" spans="1:12" x14ac:dyDescent="0.25">
      <c r="A8284" s="16" t="s">
        <v>242</v>
      </c>
      <c r="B8284" s="16">
        <v>40</v>
      </c>
      <c r="C8284" s="17">
        <v>32827</v>
      </c>
      <c r="L8284" s="17"/>
    </row>
    <row r="8285" spans="1:12" x14ac:dyDescent="0.25">
      <c r="A8285" s="16" t="s">
        <v>242</v>
      </c>
      <c r="B8285" s="16">
        <v>102</v>
      </c>
      <c r="C8285" s="17">
        <v>32782</v>
      </c>
      <c r="L8285" s="17"/>
    </row>
    <row r="8286" spans="1:12" x14ac:dyDescent="0.25">
      <c r="A8286" s="16" t="s">
        <v>242</v>
      </c>
      <c r="B8286" s="16">
        <v>73</v>
      </c>
      <c r="C8286" s="17">
        <v>32770</v>
      </c>
      <c r="L8286" s="17"/>
    </row>
    <row r="8287" spans="1:12" x14ac:dyDescent="0.25">
      <c r="A8287" s="16" t="s">
        <v>242</v>
      </c>
      <c r="B8287" s="16">
        <v>180</v>
      </c>
      <c r="C8287" s="17">
        <v>32668</v>
      </c>
      <c r="L8287" s="17"/>
    </row>
    <row r="8288" spans="1:12" x14ac:dyDescent="0.25">
      <c r="A8288" s="16" t="s">
        <v>242</v>
      </c>
      <c r="B8288" s="16">
        <v>100</v>
      </c>
      <c r="C8288" s="17">
        <v>32660</v>
      </c>
      <c r="L8288" s="17"/>
    </row>
    <row r="8289" spans="1:12" x14ac:dyDescent="0.25">
      <c r="A8289" s="16" t="s">
        <v>242</v>
      </c>
      <c r="B8289" s="16">
        <v>152</v>
      </c>
      <c r="C8289" s="17">
        <v>32660</v>
      </c>
      <c r="L8289" s="17"/>
    </row>
    <row r="8290" spans="1:12" x14ac:dyDescent="0.25">
      <c r="A8290" s="16" t="s">
        <v>242</v>
      </c>
      <c r="B8290" s="16">
        <v>120</v>
      </c>
      <c r="C8290" s="17">
        <v>32660</v>
      </c>
      <c r="L8290" s="17"/>
    </row>
    <row r="8291" spans="1:12" x14ac:dyDescent="0.25">
      <c r="A8291" s="16" t="s">
        <v>242</v>
      </c>
      <c r="B8291" s="16">
        <v>111</v>
      </c>
      <c r="C8291" s="17">
        <v>32660</v>
      </c>
      <c r="L8291" s="17"/>
    </row>
    <row r="8292" spans="1:12" x14ac:dyDescent="0.25">
      <c r="A8292" s="16" t="s">
        <v>242</v>
      </c>
      <c r="B8292" s="16">
        <v>120</v>
      </c>
      <c r="C8292" s="17">
        <v>32660</v>
      </c>
      <c r="L8292" s="17"/>
    </row>
    <row r="8293" spans="1:12" x14ac:dyDescent="0.25">
      <c r="A8293" s="16" t="s">
        <v>242</v>
      </c>
      <c r="B8293" s="16">
        <v>119</v>
      </c>
      <c r="C8293" s="17">
        <v>32660</v>
      </c>
      <c r="L8293" s="17"/>
    </row>
    <row r="8294" spans="1:12" x14ac:dyDescent="0.25">
      <c r="A8294" s="16" t="s">
        <v>242</v>
      </c>
      <c r="B8294" s="16">
        <v>90</v>
      </c>
      <c r="C8294" s="17">
        <v>32660</v>
      </c>
      <c r="L8294" s="17"/>
    </row>
    <row r="8295" spans="1:12" x14ac:dyDescent="0.25">
      <c r="A8295" s="16" t="s">
        <v>242</v>
      </c>
      <c r="B8295" s="16">
        <v>105</v>
      </c>
      <c r="C8295" s="17">
        <v>32660</v>
      </c>
      <c r="L8295" s="17"/>
    </row>
    <row r="8296" spans="1:12" x14ac:dyDescent="0.25">
      <c r="A8296" s="16" t="s">
        <v>242</v>
      </c>
      <c r="B8296" s="16">
        <v>125</v>
      </c>
      <c r="C8296" s="17">
        <v>32636</v>
      </c>
      <c r="L8296" s="17"/>
    </row>
    <row r="8297" spans="1:12" x14ac:dyDescent="0.25">
      <c r="A8297" s="16" t="s">
        <v>242</v>
      </c>
      <c r="B8297" s="16">
        <v>230</v>
      </c>
      <c r="C8297" s="17">
        <v>32599</v>
      </c>
      <c r="L8297" s="17"/>
    </row>
    <row r="8298" spans="1:12" x14ac:dyDescent="0.25">
      <c r="A8298" s="16" t="s">
        <v>242</v>
      </c>
      <c r="B8298" s="16">
        <v>140</v>
      </c>
      <c r="C8298" s="17">
        <v>32599</v>
      </c>
      <c r="L8298" s="17"/>
    </row>
    <row r="8299" spans="1:12" x14ac:dyDescent="0.25">
      <c r="A8299" s="16" t="s">
        <v>242</v>
      </c>
      <c r="B8299" s="16">
        <v>120</v>
      </c>
      <c r="C8299" s="17">
        <v>32599</v>
      </c>
      <c r="L8299" s="17"/>
    </row>
    <row r="8300" spans="1:12" x14ac:dyDescent="0.25">
      <c r="A8300" s="16" t="s">
        <v>242</v>
      </c>
      <c r="B8300" s="16">
        <v>120</v>
      </c>
      <c r="C8300" s="17">
        <v>32599</v>
      </c>
      <c r="L8300" s="17"/>
    </row>
    <row r="8301" spans="1:12" x14ac:dyDescent="0.25">
      <c r="A8301" s="16" t="s">
        <v>242</v>
      </c>
      <c r="B8301" s="16">
        <v>140</v>
      </c>
      <c r="C8301" s="17">
        <v>32599</v>
      </c>
      <c r="L8301" s="17"/>
    </row>
    <row r="8302" spans="1:12" x14ac:dyDescent="0.25">
      <c r="A8302" s="16" t="s">
        <v>242</v>
      </c>
      <c r="B8302" s="16">
        <v>60</v>
      </c>
      <c r="C8302" s="17">
        <v>32599</v>
      </c>
      <c r="L8302" s="17"/>
    </row>
    <row r="8303" spans="1:12" x14ac:dyDescent="0.25">
      <c r="A8303" s="16" t="s">
        <v>242</v>
      </c>
      <c r="B8303" s="16">
        <v>110</v>
      </c>
      <c r="C8303" s="17">
        <v>32599</v>
      </c>
      <c r="L8303" s="17"/>
    </row>
    <row r="8304" spans="1:12" x14ac:dyDescent="0.25">
      <c r="A8304" s="16" t="s">
        <v>242</v>
      </c>
      <c r="B8304" s="16">
        <v>99</v>
      </c>
      <c r="C8304" s="17">
        <v>32599</v>
      </c>
      <c r="L8304" s="17"/>
    </row>
    <row r="8305" spans="1:12" x14ac:dyDescent="0.25">
      <c r="A8305" s="16" t="s">
        <v>242</v>
      </c>
      <c r="B8305" s="16">
        <v>140</v>
      </c>
      <c r="C8305" s="17">
        <v>32599</v>
      </c>
      <c r="L8305" s="17"/>
    </row>
    <row r="8306" spans="1:12" x14ac:dyDescent="0.25">
      <c r="A8306" s="16" t="s">
        <v>242</v>
      </c>
      <c r="B8306" s="16">
        <v>119</v>
      </c>
      <c r="C8306" s="17">
        <v>32599</v>
      </c>
      <c r="L8306" s="17"/>
    </row>
    <row r="8307" spans="1:12" x14ac:dyDescent="0.25">
      <c r="A8307" s="16" t="s">
        <v>242</v>
      </c>
      <c r="B8307" s="16">
        <v>120</v>
      </c>
      <c r="C8307" s="17">
        <v>32112</v>
      </c>
      <c r="L8307" s="17"/>
    </row>
    <row r="8308" spans="1:12" x14ac:dyDescent="0.25">
      <c r="A8308" s="16" t="s">
        <v>242</v>
      </c>
      <c r="B8308" s="16">
        <v>60</v>
      </c>
      <c r="C8308" s="17">
        <v>32082</v>
      </c>
      <c r="L8308" s="17"/>
    </row>
    <row r="8309" spans="1:12" x14ac:dyDescent="0.25">
      <c r="A8309" s="16" t="s">
        <v>242</v>
      </c>
      <c r="B8309" s="16">
        <v>120</v>
      </c>
      <c r="C8309" s="17">
        <v>31929</v>
      </c>
      <c r="L8309" s="17"/>
    </row>
    <row r="8310" spans="1:12" x14ac:dyDescent="0.25">
      <c r="A8310" s="16" t="s">
        <v>242</v>
      </c>
      <c r="B8310" s="16">
        <v>180</v>
      </c>
      <c r="C8310" s="17">
        <v>31071</v>
      </c>
      <c r="L8310" s="17"/>
    </row>
    <row r="8311" spans="1:12" x14ac:dyDescent="0.25">
      <c r="A8311" s="16" t="s">
        <v>242</v>
      </c>
      <c r="B8311" s="16">
        <v>60</v>
      </c>
      <c r="C8311" s="17">
        <v>30903</v>
      </c>
      <c r="L8311" s="17"/>
    </row>
    <row r="8312" spans="1:12" x14ac:dyDescent="0.25">
      <c r="A8312" s="16" t="s">
        <v>242</v>
      </c>
      <c r="B8312" s="16">
        <v>120</v>
      </c>
      <c r="C8312" s="17">
        <v>29281</v>
      </c>
      <c r="L8312" s="17"/>
    </row>
    <row r="8313" spans="1:12" x14ac:dyDescent="0.25">
      <c r="A8313" s="16" t="s">
        <v>242</v>
      </c>
      <c r="B8313" s="16">
        <v>58</v>
      </c>
      <c r="C8313" s="17">
        <v>28795</v>
      </c>
      <c r="L8313" s="17"/>
    </row>
    <row r="8314" spans="1:12" x14ac:dyDescent="0.25">
      <c r="A8314" s="16" t="s">
        <v>242</v>
      </c>
      <c r="B8314" s="16">
        <v>120</v>
      </c>
      <c r="C8314" s="17">
        <v>28578</v>
      </c>
      <c r="L8314" s="17"/>
    </row>
    <row r="8315" spans="1:12" x14ac:dyDescent="0.25">
      <c r="A8315" s="16" t="s">
        <v>242</v>
      </c>
      <c r="B8315" s="16">
        <v>110</v>
      </c>
      <c r="C8315" s="17">
        <v>28094</v>
      </c>
      <c r="L8315" s="17"/>
    </row>
    <row r="8316" spans="1:12" x14ac:dyDescent="0.25">
      <c r="A8316" s="16" t="s">
        <v>242</v>
      </c>
      <c r="B8316" s="16">
        <v>98</v>
      </c>
      <c r="C8316" s="17">
        <v>28034</v>
      </c>
      <c r="L8316" s="17"/>
    </row>
    <row r="8317" spans="1:12" x14ac:dyDescent="0.25">
      <c r="A8317" s="16" t="s">
        <v>242</v>
      </c>
      <c r="B8317" s="16">
        <v>35</v>
      </c>
      <c r="C8317" s="17">
        <v>27879</v>
      </c>
      <c r="L8317" s="17"/>
    </row>
    <row r="8318" spans="1:12" x14ac:dyDescent="0.25">
      <c r="A8318" s="16" t="s">
        <v>242</v>
      </c>
      <c r="B8318" s="16">
        <v>60</v>
      </c>
      <c r="C8318" s="17">
        <v>27722</v>
      </c>
      <c r="L8318" s="17"/>
    </row>
    <row r="8319" spans="1:12" x14ac:dyDescent="0.25">
      <c r="A8319" s="16" t="s">
        <v>242</v>
      </c>
      <c r="B8319" s="16">
        <v>73</v>
      </c>
      <c r="C8319" s="17">
        <v>27427</v>
      </c>
      <c r="L8319" s="17"/>
    </row>
    <row r="8320" spans="1:12" x14ac:dyDescent="0.25">
      <c r="A8320" s="16" t="s">
        <v>242</v>
      </c>
      <c r="B8320" s="16">
        <v>53</v>
      </c>
      <c r="C8320" s="17">
        <v>27119</v>
      </c>
      <c r="L8320" s="17"/>
    </row>
    <row r="8321" spans="1:12" x14ac:dyDescent="0.25">
      <c r="A8321" s="16" t="s">
        <v>242</v>
      </c>
      <c r="B8321" s="16">
        <v>122</v>
      </c>
      <c r="C8321" s="17">
        <v>27119</v>
      </c>
      <c r="L8321" s="17"/>
    </row>
    <row r="8322" spans="1:12" x14ac:dyDescent="0.25">
      <c r="A8322" s="16" t="s">
        <v>242</v>
      </c>
      <c r="B8322" s="16">
        <v>120</v>
      </c>
      <c r="C8322" s="17">
        <v>27119</v>
      </c>
      <c r="L8322" s="17"/>
    </row>
    <row r="8323" spans="1:12" x14ac:dyDescent="0.25">
      <c r="A8323" s="16" t="s">
        <v>242</v>
      </c>
      <c r="B8323" s="16">
        <v>44</v>
      </c>
      <c r="C8323" s="17">
        <v>27119</v>
      </c>
      <c r="L8323" s="17"/>
    </row>
    <row r="8324" spans="1:12" x14ac:dyDescent="0.25">
      <c r="A8324" s="16" t="s">
        <v>242</v>
      </c>
      <c r="B8324" s="16">
        <v>60</v>
      </c>
      <c r="C8324" s="17">
        <v>25588</v>
      </c>
      <c r="L8324" s="17"/>
    </row>
    <row r="8325" spans="1:12" x14ac:dyDescent="0.25">
      <c r="A8325" s="16" t="s">
        <v>243</v>
      </c>
      <c r="B8325" s="16">
        <v>40</v>
      </c>
      <c r="C8325" s="17">
        <v>35955</v>
      </c>
      <c r="L8325" s="17"/>
    </row>
    <row r="8326" spans="1:12" x14ac:dyDescent="0.25">
      <c r="A8326" s="16" t="s">
        <v>243</v>
      </c>
      <c r="B8326" s="16">
        <v>20</v>
      </c>
      <c r="C8326" s="17">
        <v>35462</v>
      </c>
      <c r="L8326" s="17"/>
    </row>
    <row r="8327" spans="1:12" x14ac:dyDescent="0.25">
      <c r="A8327" s="16" t="s">
        <v>243</v>
      </c>
      <c r="B8327" s="16">
        <v>39</v>
      </c>
      <c r="C8327" s="17">
        <v>35230</v>
      </c>
      <c r="L8327" s="17"/>
    </row>
    <row r="8328" spans="1:12" x14ac:dyDescent="0.25">
      <c r="A8328" s="16" t="s">
        <v>243</v>
      </c>
      <c r="B8328" s="16">
        <v>80</v>
      </c>
      <c r="C8328" s="17">
        <v>34912</v>
      </c>
      <c r="L8328" s="17"/>
    </row>
    <row r="8329" spans="1:12" x14ac:dyDescent="0.25">
      <c r="A8329" s="16" t="s">
        <v>243</v>
      </c>
      <c r="B8329" s="16">
        <v>90</v>
      </c>
      <c r="C8329" s="17">
        <v>33904</v>
      </c>
      <c r="L8329" s="17"/>
    </row>
    <row r="8330" spans="1:12" x14ac:dyDescent="0.25">
      <c r="A8330" s="16" t="s">
        <v>243</v>
      </c>
      <c r="B8330" s="16">
        <v>32</v>
      </c>
      <c r="C8330" s="17">
        <v>33420</v>
      </c>
      <c r="L8330" s="17"/>
    </row>
    <row r="8331" spans="1:12" x14ac:dyDescent="0.25">
      <c r="A8331" s="16" t="s">
        <v>243</v>
      </c>
      <c r="B8331" s="16">
        <v>117</v>
      </c>
      <c r="C8331" s="17">
        <v>33390</v>
      </c>
      <c r="L8331" s="17"/>
    </row>
    <row r="8332" spans="1:12" x14ac:dyDescent="0.25">
      <c r="A8332" s="16" t="s">
        <v>243</v>
      </c>
      <c r="B8332" s="16">
        <v>58</v>
      </c>
      <c r="C8332" s="17">
        <v>33126</v>
      </c>
      <c r="L8332" s="17"/>
    </row>
    <row r="8333" spans="1:12" x14ac:dyDescent="0.25">
      <c r="A8333" s="16" t="s">
        <v>243</v>
      </c>
      <c r="B8333" s="16">
        <v>60</v>
      </c>
      <c r="C8333" s="17">
        <v>32782</v>
      </c>
      <c r="L8333" s="17"/>
    </row>
    <row r="8334" spans="1:12" x14ac:dyDescent="0.25">
      <c r="A8334" s="16" t="s">
        <v>243</v>
      </c>
      <c r="B8334" s="16">
        <v>42</v>
      </c>
      <c r="C8334" s="17">
        <v>32752</v>
      </c>
      <c r="L8334" s="17"/>
    </row>
    <row r="8335" spans="1:12" x14ac:dyDescent="0.25">
      <c r="A8335" s="16" t="s">
        <v>243</v>
      </c>
      <c r="B8335" s="16">
        <v>100</v>
      </c>
      <c r="C8335" s="17">
        <v>32752</v>
      </c>
      <c r="L8335" s="17"/>
    </row>
    <row r="8336" spans="1:12" x14ac:dyDescent="0.25">
      <c r="A8336" s="16" t="s">
        <v>243</v>
      </c>
      <c r="B8336" s="16">
        <v>155</v>
      </c>
      <c r="C8336" s="17">
        <v>32752</v>
      </c>
      <c r="L8336" s="17"/>
    </row>
    <row r="8337" spans="1:12" x14ac:dyDescent="0.25">
      <c r="A8337" s="16" t="s">
        <v>243</v>
      </c>
      <c r="B8337" s="16">
        <v>47</v>
      </c>
      <c r="C8337" s="17">
        <v>32709</v>
      </c>
      <c r="L8337" s="17"/>
    </row>
    <row r="8338" spans="1:12" x14ac:dyDescent="0.25">
      <c r="A8338" s="16" t="s">
        <v>243</v>
      </c>
      <c r="B8338" s="16">
        <v>56</v>
      </c>
      <c r="C8338" s="17">
        <v>32690</v>
      </c>
      <c r="L8338" s="17"/>
    </row>
    <row r="8339" spans="1:12" x14ac:dyDescent="0.25">
      <c r="A8339" s="16" t="s">
        <v>243</v>
      </c>
      <c r="B8339" s="16">
        <v>36</v>
      </c>
      <c r="C8339" s="17">
        <v>32664</v>
      </c>
      <c r="L8339" s="17"/>
    </row>
    <row r="8340" spans="1:12" x14ac:dyDescent="0.25">
      <c r="A8340" s="16" t="s">
        <v>243</v>
      </c>
      <c r="B8340" s="16">
        <v>72</v>
      </c>
      <c r="C8340" s="17">
        <v>32490</v>
      </c>
      <c r="L8340" s="17"/>
    </row>
    <row r="8341" spans="1:12" x14ac:dyDescent="0.25">
      <c r="A8341" s="16" t="s">
        <v>243</v>
      </c>
      <c r="B8341" s="16">
        <v>93</v>
      </c>
      <c r="C8341" s="17">
        <v>32448</v>
      </c>
      <c r="L8341" s="17"/>
    </row>
    <row r="8342" spans="1:12" x14ac:dyDescent="0.25">
      <c r="A8342" s="16" t="s">
        <v>243</v>
      </c>
      <c r="B8342" s="16">
        <v>87</v>
      </c>
      <c r="C8342" s="17">
        <v>32380</v>
      </c>
      <c r="L8342" s="17"/>
    </row>
    <row r="8343" spans="1:12" x14ac:dyDescent="0.25">
      <c r="A8343" s="16" t="s">
        <v>243</v>
      </c>
      <c r="B8343" s="16">
        <v>103</v>
      </c>
      <c r="C8343" s="17">
        <v>32234</v>
      </c>
      <c r="L8343" s="17"/>
    </row>
    <row r="8344" spans="1:12" x14ac:dyDescent="0.25">
      <c r="A8344" s="16" t="s">
        <v>243</v>
      </c>
      <c r="B8344" s="16">
        <v>129</v>
      </c>
      <c r="C8344" s="17">
        <v>32234</v>
      </c>
      <c r="L8344" s="17"/>
    </row>
    <row r="8345" spans="1:12" x14ac:dyDescent="0.25">
      <c r="A8345" s="16" t="s">
        <v>243</v>
      </c>
      <c r="B8345" s="16">
        <v>100</v>
      </c>
      <c r="C8345" s="17">
        <v>32125</v>
      </c>
      <c r="L8345" s="17"/>
    </row>
    <row r="8346" spans="1:12" x14ac:dyDescent="0.25">
      <c r="A8346" s="16" t="s">
        <v>243</v>
      </c>
      <c r="B8346" s="16">
        <v>59</v>
      </c>
      <c r="C8346" s="17">
        <v>32021</v>
      </c>
      <c r="L8346" s="17"/>
    </row>
    <row r="8347" spans="1:12" x14ac:dyDescent="0.25">
      <c r="A8347" s="16" t="s">
        <v>243</v>
      </c>
      <c r="B8347" s="16">
        <v>103</v>
      </c>
      <c r="C8347" s="17">
        <v>31809</v>
      </c>
      <c r="L8347" s="17"/>
    </row>
    <row r="8348" spans="1:12" x14ac:dyDescent="0.25">
      <c r="A8348" s="16" t="s">
        <v>243</v>
      </c>
      <c r="B8348" s="16">
        <v>101</v>
      </c>
      <c r="C8348" s="17">
        <v>31564</v>
      </c>
      <c r="L8348" s="17"/>
    </row>
    <row r="8349" spans="1:12" x14ac:dyDescent="0.25">
      <c r="A8349" s="16" t="s">
        <v>243</v>
      </c>
      <c r="B8349" s="16">
        <v>135</v>
      </c>
      <c r="C8349" s="17">
        <v>31281</v>
      </c>
      <c r="L8349" s="17"/>
    </row>
    <row r="8350" spans="1:12" x14ac:dyDescent="0.25">
      <c r="A8350" s="16" t="s">
        <v>243</v>
      </c>
      <c r="B8350" s="16">
        <v>79</v>
      </c>
      <c r="C8350" s="17">
        <v>31199</v>
      </c>
      <c r="L8350" s="17"/>
    </row>
    <row r="8351" spans="1:12" x14ac:dyDescent="0.25">
      <c r="A8351" s="16" t="s">
        <v>243</v>
      </c>
      <c r="B8351" s="16">
        <v>41</v>
      </c>
      <c r="C8351" s="17">
        <v>31199</v>
      </c>
      <c r="L8351" s="17"/>
    </row>
    <row r="8352" spans="1:12" x14ac:dyDescent="0.25">
      <c r="A8352" s="16" t="s">
        <v>243</v>
      </c>
      <c r="B8352" s="16">
        <v>110</v>
      </c>
      <c r="C8352" s="17">
        <v>31154</v>
      </c>
      <c r="L8352" s="17"/>
    </row>
    <row r="8353" spans="1:12" x14ac:dyDescent="0.25">
      <c r="A8353" s="16" t="s">
        <v>243</v>
      </c>
      <c r="B8353" s="16">
        <v>28</v>
      </c>
      <c r="C8353" s="17">
        <v>31048</v>
      </c>
      <c r="L8353" s="17"/>
    </row>
    <row r="8354" spans="1:12" x14ac:dyDescent="0.25">
      <c r="A8354" s="16" t="s">
        <v>243</v>
      </c>
      <c r="B8354" s="16">
        <v>84</v>
      </c>
      <c r="C8354" s="17">
        <v>31048</v>
      </c>
      <c r="L8354" s="17"/>
    </row>
    <row r="8355" spans="1:12" x14ac:dyDescent="0.25">
      <c r="A8355" s="16" t="s">
        <v>243</v>
      </c>
      <c r="B8355" s="16">
        <v>100</v>
      </c>
      <c r="C8355" s="17">
        <v>31017</v>
      </c>
      <c r="L8355" s="17"/>
    </row>
    <row r="8356" spans="1:12" x14ac:dyDescent="0.25">
      <c r="A8356" s="16" t="s">
        <v>243</v>
      </c>
      <c r="B8356" s="16">
        <v>98</v>
      </c>
      <c r="C8356" s="17">
        <v>30590</v>
      </c>
      <c r="L8356" s="17"/>
    </row>
    <row r="8357" spans="1:12" x14ac:dyDescent="0.25">
      <c r="A8357" s="16" t="s">
        <v>243</v>
      </c>
      <c r="B8357" s="16">
        <v>105</v>
      </c>
      <c r="C8357" s="17">
        <v>29958</v>
      </c>
      <c r="L8357" s="17"/>
    </row>
    <row r="8358" spans="1:12" x14ac:dyDescent="0.25">
      <c r="A8358" s="16" t="s">
        <v>243</v>
      </c>
      <c r="B8358" s="16">
        <v>70</v>
      </c>
      <c r="C8358" s="17">
        <v>29190</v>
      </c>
      <c r="L8358" s="17"/>
    </row>
    <row r="8359" spans="1:12" x14ac:dyDescent="0.25">
      <c r="A8359" s="16" t="s">
        <v>243</v>
      </c>
      <c r="B8359" s="16">
        <v>82</v>
      </c>
      <c r="C8359" s="17">
        <v>29099</v>
      </c>
      <c r="L8359" s="17"/>
    </row>
    <row r="8360" spans="1:12" x14ac:dyDescent="0.25">
      <c r="A8360" s="16" t="s">
        <v>243</v>
      </c>
      <c r="B8360" s="16">
        <v>83</v>
      </c>
      <c r="C8360" s="17">
        <v>28887</v>
      </c>
      <c r="L8360" s="17"/>
    </row>
    <row r="8361" spans="1:12" x14ac:dyDescent="0.25">
      <c r="A8361" s="16" t="s">
        <v>243</v>
      </c>
      <c r="B8361" s="16">
        <v>75</v>
      </c>
      <c r="C8361" s="17">
        <v>28828</v>
      </c>
      <c r="L8361" s="17"/>
    </row>
    <row r="8362" spans="1:12" x14ac:dyDescent="0.25">
      <c r="A8362" s="16" t="s">
        <v>243</v>
      </c>
      <c r="B8362" s="16">
        <v>49</v>
      </c>
      <c r="C8362" s="17">
        <v>28491</v>
      </c>
      <c r="L8362" s="17"/>
    </row>
    <row r="8363" spans="1:12" x14ac:dyDescent="0.25">
      <c r="A8363" s="16" t="s">
        <v>243</v>
      </c>
      <c r="B8363" s="16">
        <v>186</v>
      </c>
      <c r="C8363" s="17">
        <v>28460</v>
      </c>
      <c r="L8363" s="17"/>
    </row>
    <row r="8364" spans="1:12" x14ac:dyDescent="0.25">
      <c r="A8364" s="16" t="s">
        <v>243</v>
      </c>
      <c r="B8364" s="16">
        <v>107</v>
      </c>
      <c r="C8364" s="17">
        <v>28460</v>
      </c>
      <c r="L8364" s="17"/>
    </row>
    <row r="8365" spans="1:12" x14ac:dyDescent="0.25">
      <c r="A8365" s="16" t="s">
        <v>243</v>
      </c>
      <c r="B8365" s="16">
        <v>31</v>
      </c>
      <c r="C8365" s="17">
        <v>28430</v>
      </c>
      <c r="L8365" s="17"/>
    </row>
    <row r="8366" spans="1:12" x14ac:dyDescent="0.25">
      <c r="A8366" s="16" t="s">
        <v>243</v>
      </c>
      <c r="B8366" s="16">
        <v>40</v>
      </c>
      <c r="C8366" s="17">
        <v>28430</v>
      </c>
      <c r="L8366" s="17"/>
    </row>
    <row r="8367" spans="1:12" x14ac:dyDescent="0.25">
      <c r="A8367" s="16" t="s">
        <v>243</v>
      </c>
      <c r="B8367" s="16">
        <v>96</v>
      </c>
      <c r="C8367" s="17">
        <v>28399</v>
      </c>
      <c r="L8367" s="17"/>
    </row>
    <row r="8368" spans="1:12" x14ac:dyDescent="0.25">
      <c r="A8368" s="16" t="s">
        <v>243</v>
      </c>
      <c r="B8368" s="16">
        <v>41</v>
      </c>
      <c r="C8368" s="17">
        <v>28380</v>
      </c>
      <c r="L8368" s="17"/>
    </row>
    <row r="8369" spans="1:12" x14ac:dyDescent="0.25">
      <c r="A8369" s="16" t="s">
        <v>243</v>
      </c>
      <c r="B8369" s="16">
        <v>60</v>
      </c>
      <c r="C8369" s="17">
        <v>28369</v>
      </c>
      <c r="L8369" s="17"/>
    </row>
    <row r="8370" spans="1:12" x14ac:dyDescent="0.25">
      <c r="A8370" s="16" t="s">
        <v>243</v>
      </c>
      <c r="B8370" s="16">
        <v>50</v>
      </c>
      <c r="C8370" s="17">
        <v>28369</v>
      </c>
      <c r="L8370" s="17"/>
    </row>
    <row r="8371" spans="1:12" x14ac:dyDescent="0.25">
      <c r="A8371" s="16" t="s">
        <v>243</v>
      </c>
      <c r="B8371" s="16">
        <v>40</v>
      </c>
      <c r="C8371" s="17">
        <v>28369</v>
      </c>
      <c r="L8371" s="17"/>
    </row>
    <row r="8372" spans="1:12" x14ac:dyDescent="0.25">
      <c r="A8372" s="16" t="s">
        <v>243</v>
      </c>
      <c r="B8372" s="16">
        <v>75</v>
      </c>
      <c r="C8372" s="17">
        <v>28338</v>
      </c>
      <c r="L8372" s="17"/>
    </row>
    <row r="8373" spans="1:12" x14ac:dyDescent="0.25">
      <c r="A8373" s="16" t="s">
        <v>243</v>
      </c>
      <c r="B8373" s="16">
        <v>45</v>
      </c>
      <c r="C8373" s="17">
        <v>28338</v>
      </c>
      <c r="L8373" s="17"/>
    </row>
    <row r="8374" spans="1:12" x14ac:dyDescent="0.25">
      <c r="A8374" s="16" t="s">
        <v>243</v>
      </c>
      <c r="B8374" s="16">
        <v>53</v>
      </c>
      <c r="C8374" s="17">
        <v>28277</v>
      </c>
      <c r="L8374" s="17"/>
    </row>
    <row r="8375" spans="1:12" x14ac:dyDescent="0.25">
      <c r="A8375" s="16" t="s">
        <v>243</v>
      </c>
      <c r="B8375" s="16">
        <v>85</v>
      </c>
      <c r="C8375" s="17">
        <v>28277</v>
      </c>
      <c r="L8375" s="17"/>
    </row>
    <row r="8376" spans="1:12" x14ac:dyDescent="0.25">
      <c r="A8376" s="16" t="s">
        <v>243</v>
      </c>
      <c r="B8376" s="16">
        <v>62</v>
      </c>
      <c r="C8376" s="17">
        <v>28277</v>
      </c>
      <c r="L8376" s="17"/>
    </row>
    <row r="8377" spans="1:12" x14ac:dyDescent="0.25">
      <c r="A8377" s="16" t="s">
        <v>243</v>
      </c>
      <c r="B8377" s="16">
        <v>70</v>
      </c>
      <c r="C8377" s="17">
        <v>28268</v>
      </c>
      <c r="L8377" s="17"/>
    </row>
    <row r="8378" spans="1:12" x14ac:dyDescent="0.25">
      <c r="A8378" s="16" t="s">
        <v>243</v>
      </c>
      <c r="B8378" s="16">
        <v>94</v>
      </c>
      <c r="C8378" s="17">
        <v>28246</v>
      </c>
      <c r="L8378" s="17"/>
    </row>
    <row r="8379" spans="1:12" x14ac:dyDescent="0.25">
      <c r="A8379" s="16" t="s">
        <v>243</v>
      </c>
      <c r="B8379" s="16">
        <v>90</v>
      </c>
      <c r="C8379" s="17">
        <v>28246</v>
      </c>
      <c r="L8379" s="17"/>
    </row>
    <row r="8380" spans="1:12" x14ac:dyDescent="0.25">
      <c r="A8380" s="16" t="s">
        <v>243</v>
      </c>
      <c r="B8380" s="16">
        <v>76</v>
      </c>
      <c r="C8380" s="17">
        <v>27925</v>
      </c>
      <c r="L8380" s="17"/>
    </row>
    <row r="8381" spans="1:12" x14ac:dyDescent="0.25">
      <c r="A8381" s="16" t="s">
        <v>243</v>
      </c>
      <c r="B8381" s="16">
        <v>193</v>
      </c>
      <c r="C8381" s="17">
        <v>27426</v>
      </c>
      <c r="L8381" s="17"/>
    </row>
    <row r="8382" spans="1:12" x14ac:dyDescent="0.25">
      <c r="A8382" s="16" t="s">
        <v>243</v>
      </c>
      <c r="B8382" s="16">
        <v>115</v>
      </c>
      <c r="C8382" s="17">
        <v>27242</v>
      </c>
      <c r="L8382" s="17"/>
    </row>
    <row r="8383" spans="1:12" x14ac:dyDescent="0.25">
      <c r="A8383" s="16" t="s">
        <v>243</v>
      </c>
      <c r="B8383" s="16">
        <v>108</v>
      </c>
      <c r="C8383" s="17">
        <v>26925</v>
      </c>
      <c r="L8383" s="17"/>
    </row>
    <row r="8384" spans="1:12" x14ac:dyDescent="0.25">
      <c r="A8384" s="16" t="s">
        <v>243</v>
      </c>
      <c r="B8384" s="16">
        <v>101</v>
      </c>
      <c r="C8384" s="17">
        <v>26207</v>
      </c>
      <c r="L8384" s="17"/>
    </row>
    <row r="8385" spans="1:12" x14ac:dyDescent="0.25">
      <c r="A8385" s="16" t="s">
        <v>243</v>
      </c>
      <c r="B8385" s="16">
        <v>95</v>
      </c>
      <c r="C8385" s="17">
        <v>25994</v>
      </c>
      <c r="L8385" s="17"/>
    </row>
    <row r="8386" spans="1:12" x14ac:dyDescent="0.25">
      <c r="A8386" s="16" t="s">
        <v>243</v>
      </c>
      <c r="B8386" s="16">
        <v>86</v>
      </c>
      <c r="C8386" s="17">
        <v>25953</v>
      </c>
      <c r="L8386" s="17"/>
    </row>
    <row r="8387" spans="1:12" x14ac:dyDescent="0.25">
      <c r="A8387" s="16" t="s">
        <v>243</v>
      </c>
      <c r="B8387" s="16">
        <v>101</v>
      </c>
      <c r="C8387" s="17">
        <v>25842</v>
      </c>
      <c r="L8387" s="17"/>
    </row>
    <row r="8388" spans="1:12" x14ac:dyDescent="0.25">
      <c r="A8388" s="16" t="s">
        <v>243</v>
      </c>
      <c r="B8388" s="16">
        <v>160</v>
      </c>
      <c r="C8388" s="17">
        <v>25477</v>
      </c>
      <c r="L8388" s="17"/>
    </row>
    <row r="8389" spans="1:12" x14ac:dyDescent="0.25">
      <c r="A8389" s="16" t="s">
        <v>243</v>
      </c>
      <c r="B8389" s="16">
        <v>150</v>
      </c>
      <c r="C8389" s="17">
        <v>24473</v>
      </c>
      <c r="L8389" s="17"/>
    </row>
    <row r="8390" spans="1:12" x14ac:dyDescent="0.25">
      <c r="A8390" s="16" t="s">
        <v>243</v>
      </c>
      <c r="B8390" s="16">
        <v>186</v>
      </c>
      <c r="C8390" s="17">
        <v>24473</v>
      </c>
      <c r="L8390" s="17"/>
    </row>
    <row r="8391" spans="1:12" x14ac:dyDescent="0.25">
      <c r="A8391" s="16" t="s">
        <v>243</v>
      </c>
      <c r="B8391" s="16">
        <v>189</v>
      </c>
      <c r="C8391" s="17">
        <v>24473</v>
      </c>
      <c r="L8391" s="17"/>
    </row>
    <row r="8392" spans="1:12" x14ac:dyDescent="0.25">
      <c r="A8392" s="16" t="s">
        <v>243</v>
      </c>
      <c r="B8392" s="16">
        <v>140</v>
      </c>
      <c r="C8392" s="17">
        <v>24473</v>
      </c>
      <c r="L8392" s="17"/>
    </row>
    <row r="8393" spans="1:12" x14ac:dyDescent="0.25">
      <c r="A8393" s="16" t="s">
        <v>243</v>
      </c>
      <c r="B8393" s="16">
        <v>53</v>
      </c>
      <c r="C8393" s="17">
        <v>24473</v>
      </c>
      <c r="L8393" s="17"/>
    </row>
    <row r="8394" spans="1:12" x14ac:dyDescent="0.25">
      <c r="A8394" s="16" t="s">
        <v>243</v>
      </c>
      <c r="B8394" s="16">
        <v>278</v>
      </c>
      <c r="C8394" s="17">
        <v>24473</v>
      </c>
      <c r="L8394" s="17"/>
    </row>
    <row r="8395" spans="1:12" x14ac:dyDescent="0.25">
      <c r="A8395" s="16" t="s">
        <v>243</v>
      </c>
      <c r="B8395" s="16">
        <v>146</v>
      </c>
      <c r="C8395" s="17">
        <v>24473</v>
      </c>
      <c r="L8395" s="17"/>
    </row>
    <row r="8396" spans="1:12" x14ac:dyDescent="0.25">
      <c r="A8396" s="16" t="s">
        <v>244</v>
      </c>
      <c r="B8396" s="16">
        <v>108</v>
      </c>
      <c r="C8396" s="17">
        <v>43362</v>
      </c>
      <c r="L8396" s="17"/>
    </row>
    <row r="8397" spans="1:12" x14ac:dyDescent="0.25">
      <c r="A8397" s="16" t="s">
        <v>244</v>
      </c>
      <c r="B8397" s="16">
        <v>100</v>
      </c>
      <c r="C8397" s="17">
        <v>43188</v>
      </c>
      <c r="L8397" s="17"/>
    </row>
    <row r="8398" spans="1:12" x14ac:dyDescent="0.25">
      <c r="A8398" s="16" t="s">
        <v>244</v>
      </c>
      <c r="B8398" s="16">
        <v>100</v>
      </c>
      <c r="C8398" s="17">
        <v>43187</v>
      </c>
      <c r="L8398" s="17"/>
    </row>
    <row r="8399" spans="1:12" x14ac:dyDescent="0.25">
      <c r="A8399" s="16" t="s">
        <v>244</v>
      </c>
      <c r="B8399" s="16">
        <v>6</v>
      </c>
      <c r="C8399" s="17">
        <v>42916</v>
      </c>
      <c r="L8399" s="17"/>
    </row>
    <row r="8400" spans="1:12" x14ac:dyDescent="0.25">
      <c r="A8400" s="16" t="s">
        <v>244</v>
      </c>
      <c r="B8400" s="16">
        <v>15</v>
      </c>
      <c r="C8400" s="17">
        <v>42914</v>
      </c>
      <c r="L8400" s="17"/>
    </row>
    <row r="8401" spans="1:12" x14ac:dyDescent="0.25">
      <c r="A8401" s="16" t="s">
        <v>244</v>
      </c>
      <c r="B8401" s="16">
        <v>30</v>
      </c>
      <c r="C8401" s="17">
        <v>42600</v>
      </c>
      <c r="L8401" s="17"/>
    </row>
    <row r="8402" spans="1:12" x14ac:dyDescent="0.25">
      <c r="A8402" s="16" t="s">
        <v>244</v>
      </c>
      <c r="B8402" s="16">
        <v>90</v>
      </c>
      <c r="C8402" s="17">
        <v>42548</v>
      </c>
      <c r="L8402" s="17"/>
    </row>
    <row r="8403" spans="1:12" x14ac:dyDescent="0.25">
      <c r="A8403" s="16" t="s">
        <v>244</v>
      </c>
      <c r="B8403" s="16">
        <v>100</v>
      </c>
      <c r="C8403" s="17">
        <v>42217</v>
      </c>
      <c r="L8403" s="17"/>
    </row>
    <row r="8404" spans="1:12" x14ac:dyDescent="0.25">
      <c r="A8404" s="16" t="s">
        <v>244</v>
      </c>
      <c r="B8404" s="16">
        <v>20</v>
      </c>
      <c r="C8404" s="17">
        <v>42161</v>
      </c>
      <c r="L8404" s="17"/>
    </row>
    <row r="8405" spans="1:12" x14ac:dyDescent="0.25">
      <c r="A8405" s="16" t="s">
        <v>244</v>
      </c>
      <c r="B8405" s="16">
        <v>102</v>
      </c>
      <c r="C8405" s="17">
        <v>42072</v>
      </c>
      <c r="L8405" s="17"/>
    </row>
    <row r="8406" spans="1:12" x14ac:dyDescent="0.25">
      <c r="A8406" s="16" t="s">
        <v>244</v>
      </c>
      <c r="B8406" s="16">
        <v>90</v>
      </c>
      <c r="C8406" s="17">
        <v>41968</v>
      </c>
      <c r="L8406" s="17"/>
    </row>
    <row r="8407" spans="1:12" x14ac:dyDescent="0.25">
      <c r="A8407" s="16" t="s">
        <v>244</v>
      </c>
      <c r="B8407" s="16">
        <v>100</v>
      </c>
      <c r="C8407" s="17">
        <v>41956</v>
      </c>
      <c r="L8407" s="17"/>
    </row>
    <row r="8408" spans="1:12" x14ac:dyDescent="0.25">
      <c r="A8408" s="16" t="s">
        <v>244</v>
      </c>
      <c r="B8408" s="16">
        <v>19</v>
      </c>
      <c r="C8408" s="17">
        <v>41855</v>
      </c>
      <c r="L8408" s="17"/>
    </row>
    <row r="8409" spans="1:12" x14ac:dyDescent="0.25">
      <c r="A8409" s="16" t="s">
        <v>244</v>
      </c>
      <c r="B8409" s="16">
        <v>120</v>
      </c>
      <c r="C8409" s="17">
        <v>41718</v>
      </c>
      <c r="L8409" s="17"/>
    </row>
    <row r="8410" spans="1:12" x14ac:dyDescent="0.25">
      <c r="A8410" s="16" t="s">
        <v>244</v>
      </c>
      <c r="B8410" s="16">
        <v>120</v>
      </c>
      <c r="C8410" s="17">
        <v>41585</v>
      </c>
      <c r="L8410" s="17"/>
    </row>
    <row r="8411" spans="1:12" x14ac:dyDescent="0.25">
      <c r="A8411" s="16" t="s">
        <v>244</v>
      </c>
      <c r="B8411" s="16">
        <v>100</v>
      </c>
      <c r="C8411" s="17">
        <v>41577</v>
      </c>
      <c r="L8411" s="17"/>
    </row>
    <row r="8412" spans="1:12" x14ac:dyDescent="0.25">
      <c r="A8412" s="16" t="s">
        <v>244</v>
      </c>
      <c r="B8412" s="16">
        <v>100</v>
      </c>
      <c r="C8412" s="17">
        <v>41494</v>
      </c>
      <c r="L8412" s="17"/>
    </row>
    <row r="8413" spans="1:12" x14ac:dyDescent="0.25">
      <c r="A8413" s="16" t="s">
        <v>244</v>
      </c>
      <c r="B8413" s="16">
        <v>40</v>
      </c>
      <c r="C8413" s="17">
        <v>41479</v>
      </c>
      <c r="L8413" s="17"/>
    </row>
    <row r="8414" spans="1:12" x14ac:dyDescent="0.25">
      <c r="A8414" s="16" t="s">
        <v>244</v>
      </c>
      <c r="B8414" s="16">
        <v>100</v>
      </c>
      <c r="C8414" s="17">
        <v>41325</v>
      </c>
      <c r="L8414" s="17"/>
    </row>
    <row r="8415" spans="1:12" x14ac:dyDescent="0.25">
      <c r="A8415" s="16" t="s">
        <v>244</v>
      </c>
      <c r="B8415" s="16">
        <v>80</v>
      </c>
      <c r="C8415" s="17">
        <v>41318</v>
      </c>
      <c r="L8415" s="17"/>
    </row>
    <row r="8416" spans="1:12" x14ac:dyDescent="0.25">
      <c r="A8416" s="16" t="s">
        <v>244</v>
      </c>
      <c r="B8416" s="16">
        <v>62</v>
      </c>
      <c r="C8416" s="17">
        <v>41297</v>
      </c>
      <c r="L8416" s="17"/>
    </row>
    <row r="8417" spans="1:12" x14ac:dyDescent="0.25">
      <c r="A8417" s="16" t="s">
        <v>244</v>
      </c>
      <c r="B8417" s="16">
        <v>134</v>
      </c>
      <c r="C8417" s="17">
        <v>41221</v>
      </c>
      <c r="L8417" s="17"/>
    </row>
    <row r="8418" spans="1:12" x14ac:dyDescent="0.25">
      <c r="A8418" s="16" t="s">
        <v>244</v>
      </c>
      <c r="B8418" s="16">
        <v>100</v>
      </c>
      <c r="C8418" s="17">
        <v>40723</v>
      </c>
      <c r="L8418" s="17"/>
    </row>
    <row r="8419" spans="1:12" x14ac:dyDescent="0.25">
      <c r="A8419" s="16" t="s">
        <v>244</v>
      </c>
      <c r="B8419" s="16">
        <v>90</v>
      </c>
      <c r="C8419" s="17">
        <v>40626</v>
      </c>
      <c r="L8419" s="17"/>
    </row>
    <row r="8420" spans="1:12" x14ac:dyDescent="0.25">
      <c r="A8420" s="16" t="s">
        <v>244</v>
      </c>
      <c r="B8420" s="16">
        <v>150</v>
      </c>
      <c r="C8420" s="17">
        <v>40368</v>
      </c>
      <c r="L8420" s="17"/>
    </row>
    <row r="8421" spans="1:12" x14ac:dyDescent="0.25">
      <c r="A8421" s="16" t="s">
        <v>244</v>
      </c>
      <c r="B8421" s="16">
        <v>138</v>
      </c>
      <c r="C8421" s="17">
        <v>40344</v>
      </c>
      <c r="L8421" s="17"/>
    </row>
    <row r="8422" spans="1:12" x14ac:dyDescent="0.25">
      <c r="A8422" s="16" t="s">
        <v>244</v>
      </c>
      <c r="B8422" s="16">
        <v>100</v>
      </c>
      <c r="C8422" s="17">
        <v>40283</v>
      </c>
      <c r="L8422" s="17"/>
    </row>
    <row r="8423" spans="1:12" x14ac:dyDescent="0.25">
      <c r="A8423" s="16" t="s">
        <v>244</v>
      </c>
      <c r="B8423" s="16">
        <v>144</v>
      </c>
      <c r="C8423" s="17">
        <v>40266</v>
      </c>
      <c r="L8423" s="17"/>
    </row>
    <row r="8424" spans="1:12" x14ac:dyDescent="0.25">
      <c r="A8424" s="16" t="s">
        <v>244</v>
      </c>
      <c r="B8424" s="16">
        <v>90</v>
      </c>
      <c r="C8424" s="17">
        <v>40184</v>
      </c>
      <c r="L8424" s="17"/>
    </row>
    <row r="8425" spans="1:12" x14ac:dyDescent="0.25">
      <c r="A8425" s="16" t="s">
        <v>244</v>
      </c>
      <c r="B8425" s="16">
        <v>134</v>
      </c>
      <c r="C8425" s="17">
        <v>40136</v>
      </c>
      <c r="L8425" s="17"/>
    </row>
    <row r="8426" spans="1:12" x14ac:dyDescent="0.25">
      <c r="A8426" s="16" t="s">
        <v>244</v>
      </c>
      <c r="B8426" s="16">
        <v>135</v>
      </c>
      <c r="C8426" s="17">
        <v>40051</v>
      </c>
      <c r="L8426" s="17"/>
    </row>
    <row r="8427" spans="1:12" x14ac:dyDescent="0.25">
      <c r="A8427" s="16" t="s">
        <v>244</v>
      </c>
      <c r="B8427" s="16">
        <v>36</v>
      </c>
      <c r="C8427" s="17">
        <v>39819</v>
      </c>
      <c r="L8427" s="17"/>
    </row>
    <row r="8428" spans="1:12" x14ac:dyDescent="0.25">
      <c r="A8428" s="16" t="s">
        <v>244</v>
      </c>
      <c r="B8428" s="16">
        <v>16</v>
      </c>
      <c r="C8428" s="17">
        <v>39757</v>
      </c>
      <c r="L8428" s="17"/>
    </row>
    <row r="8429" spans="1:12" x14ac:dyDescent="0.25">
      <c r="A8429" s="16" t="s">
        <v>244</v>
      </c>
      <c r="B8429" s="16">
        <v>120</v>
      </c>
      <c r="C8429" s="17">
        <v>39645</v>
      </c>
      <c r="L8429" s="17"/>
    </row>
    <row r="8430" spans="1:12" x14ac:dyDescent="0.25">
      <c r="A8430" s="16" t="s">
        <v>244</v>
      </c>
      <c r="B8430" s="16">
        <v>117</v>
      </c>
      <c r="C8430" s="17">
        <v>39496</v>
      </c>
      <c r="L8430" s="17"/>
    </row>
    <row r="8431" spans="1:12" x14ac:dyDescent="0.25">
      <c r="A8431" s="16" t="s">
        <v>244</v>
      </c>
      <c r="B8431" s="16">
        <v>4</v>
      </c>
      <c r="C8431" s="17">
        <v>39489</v>
      </c>
      <c r="L8431" s="17"/>
    </row>
    <row r="8432" spans="1:12" x14ac:dyDescent="0.25">
      <c r="A8432" s="16" t="s">
        <v>244</v>
      </c>
      <c r="B8432" s="16">
        <v>114</v>
      </c>
      <c r="C8432" s="17">
        <v>39386</v>
      </c>
      <c r="L8432" s="17"/>
    </row>
    <row r="8433" spans="1:12" x14ac:dyDescent="0.25">
      <c r="A8433" s="16" t="s">
        <v>244</v>
      </c>
      <c r="B8433" s="16">
        <v>16</v>
      </c>
      <c r="C8433" s="17">
        <v>38988</v>
      </c>
      <c r="L8433" s="17"/>
    </row>
    <row r="8434" spans="1:12" x14ac:dyDescent="0.25">
      <c r="A8434" s="16" t="s">
        <v>244</v>
      </c>
      <c r="B8434" s="16">
        <v>150</v>
      </c>
      <c r="C8434" s="17">
        <v>38777</v>
      </c>
      <c r="L8434" s="17"/>
    </row>
    <row r="8435" spans="1:12" x14ac:dyDescent="0.25">
      <c r="A8435" s="16" t="s">
        <v>244</v>
      </c>
      <c r="B8435" s="16">
        <v>120</v>
      </c>
      <c r="C8435" s="17">
        <v>38657</v>
      </c>
      <c r="L8435" s="17"/>
    </row>
    <row r="8436" spans="1:12" x14ac:dyDescent="0.25">
      <c r="A8436" s="16" t="s">
        <v>244</v>
      </c>
      <c r="B8436" s="16">
        <v>110</v>
      </c>
      <c r="C8436" s="17">
        <v>38625</v>
      </c>
      <c r="L8436" s="17"/>
    </row>
    <row r="8437" spans="1:12" x14ac:dyDescent="0.25">
      <c r="A8437" s="16" t="s">
        <v>244</v>
      </c>
      <c r="B8437" s="16">
        <v>131</v>
      </c>
      <c r="C8437" s="17">
        <v>38511</v>
      </c>
      <c r="L8437" s="17"/>
    </row>
    <row r="8438" spans="1:12" x14ac:dyDescent="0.25">
      <c r="A8438" s="16" t="s">
        <v>244</v>
      </c>
      <c r="B8438" s="16">
        <v>12</v>
      </c>
      <c r="C8438" s="17">
        <v>38471</v>
      </c>
      <c r="L8438" s="17"/>
    </row>
    <row r="8439" spans="1:12" x14ac:dyDescent="0.25">
      <c r="A8439" s="16" t="s">
        <v>244</v>
      </c>
      <c r="B8439" s="16">
        <v>80</v>
      </c>
      <c r="C8439" s="17">
        <v>38328</v>
      </c>
      <c r="L8439" s="17"/>
    </row>
    <row r="8440" spans="1:12" x14ac:dyDescent="0.25">
      <c r="A8440" s="16" t="s">
        <v>244</v>
      </c>
      <c r="B8440" s="16">
        <v>99</v>
      </c>
      <c r="C8440" s="17">
        <v>38313</v>
      </c>
      <c r="L8440" s="17"/>
    </row>
    <row r="8441" spans="1:12" x14ac:dyDescent="0.25">
      <c r="A8441" s="16" t="s">
        <v>244</v>
      </c>
      <c r="B8441" s="16">
        <v>40</v>
      </c>
      <c r="C8441" s="17">
        <v>38232</v>
      </c>
      <c r="L8441" s="17"/>
    </row>
    <row r="8442" spans="1:12" x14ac:dyDescent="0.25">
      <c r="A8442" s="16" t="s">
        <v>244</v>
      </c>
      <c r="B8442" s="16">
        <v>132</v>
      </c>
      <c r="C8442" s="17">
        <v>38145</v>
      </c>
      <c r="L8442" s="17"/>
    </row>
    <row r="8443" spans="1:12" x14ac:dyDescent="0.25">
      <c r="A8443" s="16" t="s">
        <v>244</v>
      </c>
      <c r="B8443" s="16">
        <v>60</v>
      </c>
      <c r="C8443" s="17">
        <v>37803</v>
      </c>
      <c r="L8443" s="17"/>
    </row>
    <row r="8444" spans="1:12" x14ac:dyDescent="0.25">
      <c r="A8444" s="16" t="s">
        <v>244</v>
      </c>
      <c r="B8444" s="16">
        <v>90</v>
      </c>
      <c r="C8444" s="17">
        <v>37705</v>
      </c>
      <c r="L8444" s="17"/>
    </row>
    <row r="8445" spans="1:12" x14ac:dyDescent="0.25">
      <c r="A8445" s="16" t="s">
        <v>244</v>
      </c>
      <c r="B8445" s="16">
        <v>8</v>
      </c>
      <c r="C8445" s="17">
        <v>37691</v>
      </c>
      <c r="L8445" s="17"/>
    </row>
    <row r="8446" spans="1:12" x14ac:dyDescent="0.25">
      <c r="A8446" s="16" t="s">
        <v>244</v>
      </c>
      <c r="B8446" s="16">
        <v>90</v>
      </c>
      <c r="C8446" s="17">
        <v>37671</v>
      </c>
      <c r="L8446" s="17"/>
    </row>
    <row r="8447" spans="1:12" x14ac:dyDescent="0.25">
      <c r="A8447" s="16" t="s">
        <v>244</v>
      </c>
      <c r="B8447" s="16">
        <v>90</v>
      </c>
      <c r="C8447" s="17">
        <v>37650</v>
      </c>
      <c r="L8447" s="17"/>
    </row>
    <row r="8448" spans="1:12" x14ac:dyDescent="0.25">
      <c r="A8448" s="16" t="s">
        <v>244</v>
      </c>
      <c r="B8448" s="16">
        <v>120</v>
      </c>
      <c r="C8448" s="17">
        <v>37560</v>
      </c>
      <c r="L8448" s="17"/>
    </row>
    <row r="8449" spans="1:12" x14ac:dyDescent="0.25">
      <c r="A8449" s="16" t="s">
        <v>244</v>
      </c>
      <c r="B8449" s="16">
        <v>100</v>
      </c>
      <c r="C8449" s="17">
        <v>37524</v>
      </c>
      <c r="L8449" s="17"/>
    </row>
    <row r="8450" spans="1:12" x14ac:dyDescent="0.25">
      <c r="A8450" s="16" t="s">
        <v>244</v>
      </c>
      <c r="B8450" s="16">
        <v>60</v>
      </c>
      <c r="C8450" s="17">
        <v>37511</v>
      </c>
      <c r="L8450" s="17"/>
    </row>
    <row r="8451" spans="1:12" x14ac:dyDescent="0.25">
      <c r="A8451" s="16" t="s">
        <v>244</v>
      </c>
      <c r="B8451" s="16">
        <v>70</v>
      </c>
      <c r="C8451" s="17">
        <v>37438</v>
      </c>
      <c r="L8451" s="17"/>
    </row>
    <row r="8452" spans="1:12" x14ac:dyDescent="0.25">
      <c r="A8452" s="16" t="s">
        <v>244</v>
      </c>
      <c r="B8452" s="16">
        <v>42</v>
      </c>
      <c r="C8452" s="17">
        <v>37438</v>
      </c>
      <c r="L8452" s="17"/>
    </row>
    <row r="8453" spans="1:12" x14ac:dyDescent="0.25">
      <c r="A8453" s="16" t="s">
        <v>244</v>
      </c>
      <c r="B8453" s="16">
        <v>90</v>
      </c>
      <c r="C8453" s="17">
        <v>37434</v>
      </c>
      <c r="L8453" s="17"/>
    </row>
    <row r="8454" spans="1:12" x14ac:dyDescent="0.25">
      <c r="A8454" s="16" t="s">
        <v>244</v>
      </c>
      <c r="B8454" s="16">
        <v>60</v>
      </c>
      <c r="C8454" s="17">
        <v>37362</v>
      </c>
      <c r="L8454" s="17"/>
    </row>
    <row r="8455" spans="1:12" x14ac:dyDescent="0.25">
      <c r="A8455" s="16" t="s">
        <v>244</v>
      </c>
      <c r="B8455" s="16">
        <v>180</v>
      </c>
      <c r="C8455" s="17">
        <v>37329</v>
      </c>
      <c r="L8455" s="17"/>
    </row>
    <row r="8456" spans="1:12" x14ac:dyDescent="0.25">
      <c r="A8456" s="16" t="s">
        <v>244</v>
      </c>
      <c r="B8456" s="16">
        <v>6</v>
      </c>
      <c r="C8456" s="17">
        <v>37266</v>
      </c>
      <c r="L8456" s="17"/>
    </row>
    <row r="8457" spans="1:12" x14ac:dyDescent="0.25">
      <c r="A8457" s="16" t="s">
        <v>244</v>
      </c>
      <c r="B8457" s="16">
        <v>103</v>
      </c>
      <c r="C8457" s="17">
        <v>37244</v>
      </c>
      <c r="L8457" s="17"/>
    </row>
    <row r="8458" spans="1:12" x14ac:dyDescent="0.25">
      <c r="A8458" s="16" t="s">
        <v>244</v>
      </c>
      <c r="B8458" s="16">
        <v>118</v>
      </c>
      <c r="C8458" s="17">
        <v>36895</v>
      </c>
      <c r="L8458" s="17"/>
    </row>
    <row r="8459" spans="1:12" x14ac:dyDescent="0.25">
      <c r="A8459" s="16" t="s">
        <v>244</v>
      </c>
      <c r="B8459" s="16">
        <v>107</v>
      </c>
      <c r="C8459" s="17">
        <v>36871</v>
      </c>
      <c r="L8459" s="17"/>
    </row>
    <row r="8460" spans="1:12" x14ac:dyDescent="0.25">
      <c r="A8460" s="16" t="s">
        <v>244</v>
      </c>
      <c r="B8460" s="16">
        <v>90</v>
      </c>
      <c r="C8460" s="17">
        <v>36867</v>
      </c>
      <c r="L8460" s="17"/>
    </row>
    <row r="8461" spans="1:12" x14ac:dyDescent="0.25">
      <c r="A8461" s="16" t="s">
        <v>244</v>
      </c>
      <c r="B8461" s="16">
        <v>90</v>
      </c>
      <c r="C8461" s="17">
        <v>36861</v>
      </c>
      <c r="L8461" s="17"/>
    </row>
    <row r="8462" spans="1:12" x14ac:dyDescent="0.25">
      <c r="A8462" s="16" t="s">
        <v>244</v>
      </c>
      <c r="B8462" s="16">
        <v>60</v>
      </c>
      <c r="C8462" s="17">
        <v>36825</v>
      </c>
      <c r="L8462" s="17"/>
    </row>
    <row r="8463" spans="1:12" x14ac:dyDescent="0.25">
      <c r="A8463" s="16" t="s">
        <v>244</v>
      </c>
      <c r="B8463" s="16">
        <v>136</v>
      </c>
      <c r="C8463" s="17">
        <v>36825</v>
      </c>
      <c r="L8463" s="17"/>
    </row>
    <row r="8464" spans="1:12" x14ac:dyDescent="0.25">
      <c r="A8464" s="16" t="s">
        <v>244</v>
      </c>
      <c r="B8464" s="16">
        <v>120</v>
      </c>
      <c r="C8464" s="17">
        <v>36684</v>
      </c>
      <c r="L8464" s="17"/>
    </row>
    <row r="8465" spans="1:12" x14ac:dyDescent="0.25">
      <c r="A8465" s="16" t="s">
        <v>244</v>
      </c>
      <c r="B8465" s="16">
        <v>90</v>
      </c>
      <c r="C8465" s="17">
        <v>36677</v>
      </c>
      <c r="L8465" s="17"/>
    </row>
    <row r="8466" spans="1:12" x14ac:dyDescent="0.25">
      <c r="A8466" s="16" t="s">
        <v>244</v>
      </c>
      <c r="B8466" s="16">
        <v>45</v>
      </c>
      <c r="C8466" s="17">
        <v>36602</v>
      </c>
      <c r="L8466" s="17"/>
    </row>
    <row r="8467" spans="1:12" x14ac:dyDescent="0.25">
      <c r="A8467" s="16" t="s">
        <v>244</v>
      </c>
      <c r="B8467" s="16">
        <v>90</v>
      </c>
      <c r="C8467" s="17">
        <v>36587</v>
      </c>
      <c r="L8467" s="17"/>
    </row>
    <row r="8468" spans="1:12" x14ac:dyDescent="0.25">
      <c r="A8468" s="16" t="s">
        <v>244</v>
      </c>
      <c r="B8468" s="16">
        <v>110</v>
      </c>
      <c r="C8468" s="17">
        <v>36528</v>
      </c>
      <c r="L8468" s="17"/>
    </row>
    <row r="8469" spans="1:12" x14ac:dyDescent="0.25">
      <c r="A8469" s="16" t="s">
        <v>244</v>
      </c>
      <c r="B8469" s="16">
        <v>90</v>
      </c>
      <c r="C8469" s="17">
        <v>36439</v>
      </c>
      <c r="L8469" s="17"/>
    </row>
    <row r="8470" spans="1:12" x14ac:dyDescent="0.25">
      <c r="A8470" s="16" t="s">
        <v>244</v>
      </c>
      <c r="B8470" s="16">
        <v>56</v>
      </c>
      <c r="C8470" s="17">
        <v>36426</v>
      </c>
      <c r="L8470" s="17"/>
    </row>
    <row r="8471" spans="1:12" x14ac:dyDescent="0.25">
      <c r="A8471" s="16" t="s">
        <v>244</v>
      </c>
      <c r="B8471" s="16">
        <v>104</v>
      </c>
      <c r="C8471" s="17">
        <v>36341</v>
      </c>
      <c r="L8471" s="17"/>
    </row>
    <row r="8472" spans="1:12" x14ac:dyDescent="0.25">
      <c r="A8472" s="16" t="s">
        <v>244</v>
      </c>
      <c r="B8472" s="16">
        <v>130</v>
      </c>
      <c r="C8472" s="17">
        <v>36314</v>
      </c>
      <c r="L8472" s="17"/>
    </row>
    <row r="8473" spans="1:12" x14ac:dyDescent="0.25">
      <c r="A8473" s="16" t="s">
        <v>244</v>
      </c>
      <c r="B8473" s="16">
        <v>150</v>
      </c>
      <c r="C8473" s="17">
        <v>36291</v>
      </c>
      <c r="L8473" s="17"/>
    </row>
    <row r="8474" spans="1:12" x14ac:dyDescent="0.25">
      <c r="A8474" s="16" t="s">
        <v>244</v>
      </c>
      <c r="B8474" s="16">
        <v>82</v>
      </c>
      <c r="C8474" s="17">
        <v>36196</v>
      </c>
      <c r="L8474" s="17"/>
    </row>
    <row r="8475" spans="1:12" x14ac:dyDescent="0.25">
      <c r="A8475" s="16" t="s">
        <v>244</v>
      </c>
      <c r="B8475" s="16">
        <v>64</v>
      </c>
      <c r="C8475" s="17">
        <v>36195</v>
      </c>
      <c r="L8475" s="17"/>
    </row>
    <row r="8476" spans="1:12" x14ac:dyDescent="0.25">
      <c r="A8476" s="16" t="s">
        <v>244</v>
      </c>
      <c r="B8476" s="16">
        <v>120</v>
      </c>
      <c r="C8476" s="17">
        <v>36104</v>
      </c>
      <c r="L8476" s="17"/>
    </row>
    <row r="8477" spans="1:12" x14ac:dyDescent="0.25">
      <c r="A8477" s="16" t="s">
        <v>244</v>
      </c>
      <c r="B8477" s="16">
        <v>70</v>
      </c>
      <c r="C8477" s="17">
        <v>35867</v>
      </c>
      <c r="L8477" s="17"/>
    </row>
    <row r="8478" spans="1:12" x14ac:dyDescent="0.25">
      <c r="A8478" s="16" t="s">
        <v>244</v>
      </c>
      <c r="B8478" s="16">
        <v>60</v>
      </c>
      <c r="C8478" s="17">
        <v>35597</v>
      </c>
      <c r="L8478" s="17"/>
    </row>
    <row r="8479" spans="1:12" x14ac:dyDescent="0.25">
      <c r="A8479" s="16" t="s">
        <v>244</v>
      </c>
      <c r="B8479" s="16">
        <v>10</v>
      </c>
      <c r="C8479" s="17">
        <v>35579</v>
      </c>
      <c r="L8479" s="17"/>
    </row>
    <row r="8480" spans="1:12" x14ac:dyDescent="0.25">
      <c r="A8480" s="16" t="s">
        <v>244</v>
      </c>
      <c r="B8480" s="16">
        <v>14</v>
      </c>
      <c r="C8480" s="17">
        <v>35523</v>
      </c>
      <c r="L8480" s="17"/>
    </row>
    <row r="8481" spans="1:12" x14ac:dyDescent="0.25">
      <c r="A8481" s="16" t="s">
        <v>244</v>
      </c>
      <c r="B8481" s="16">
        <v>80</v>
      </c>
      <c r="C8481" s="17">
        <v>35488</v>
      </c>
      <c r="L8481" s="17"/>
    </row>
    <row r="8482" spans="1:12" x14ac:dyDescent="0.25">
      <c r="A8482" s="16" t="s">
        <v>244</v>
      </c>
      <c r="B8482" s="16">
        <v>100</v>
      </c>
      <c r="C8482" s="17">
        <v>35353</v>
      </c>
      <c r="L8482" s="17"/>
    </row>
    <row r="8483" spans="1:12" x14ac:dyDescent="0.25">
      <c r="A8483" s="16" t="s">
        <v>244</v>
      </c>
      <c r="B8483" s="16">
        <v>100</v>
      </c>
      <c r="C8483" s="17">
        <v>35334</v>
      </c>
      <c r="L8483" s="17"/>
    </row>
    <row r="8484" spans="1:12" x14ac:dyDescent="0.25">
      <c r="A8484" s="16" t="s">
        <v>244</v>
      </c>
      <c r="B8484" s="16">
        <v>100</v>
      </c>
      <c r="C8484" s="17">
        <v>35248</v>
      </c>
      <c r="L8484" s="17"/>
    </row>
    <row r="8485" spans="1:12" x14ac:dyDescent="0.25">
      <c r="A8485" s="16" t="s">
        <v>244</v>
      </c>
      <c r="B8485" s="16">
        <v>72</v>
      </c>
      <c r="C8485" s="17">
        <v>35173</v>
      </c>
      <c r="L8485" s="17"/>
    </row>
    <row r="8486" spans="1:12" x14ac:dyDescent="0.25">
      <c r="A8486" s="16" t="s">
        <v>244</v>
      </c>
      <c r="B8486" s="16">
        <v>70</v>
      </c>
      <c r="C8486" s="17">
        <v>34968</v>
      </c>
      <c r="L8486" s="17"/>
    </row>
    <row r="8487" spans="1:12" x14ac:dyDescent="0.25">
      <c r="A8487" s="16" t="s">
        <v>244</v>
      </c>
      <c r="B8487" s="16">
        <v>20</v>
      </c>
      <c r="C8487" s="17">
        <v>34953</v>
      </c>
      <c r="L8487" s="17"/>
    </row>
    <row r="8488" spans="1:12" x14ac:dyDescent="0.25">
      <c r="A8488" s="16" t="s">
        <v>244</v>
      </c>
      <c r="B8488" s="16">
        <v>100</v>
      </c>
      <c r="C8488" s="17">
        <v>34806</v>
      </c>
      <c r="L8488" s="17"/>
    </row>
    <row r="8489" spans="1:12" x14ac:dyDescent="0.25">
      <c r="A8489" s="16" t="s">
        <v>244</v>
      </c>
      <c r="B8489" s="16">
        <v>100</v>
      </c>
      <c r="C8489" s="17">
        <v>34779</v>
      </c>
      <c r="L8489" s="17"/>
    </row>
    <row r="8490" spans="1:12" x14ac:dyDescent="0.25">
      <c r="A8490" s="16" t="s">
        <v>244</v>
      </c>
      <c r="B8490" s="16">
        <v>82</v>
      </c>
      <c r="C8490" s="17">
        <v>34656</v>
      </c>
      <c r="L8490" s="17"/>
    </row>
    <row r="8491" spans="1:12" x14ac:dyDescent="0.25">
      <c r="A8491" s="16" t="s">
        <v>244</v>
      </c>
      <c r="B8491" s="16">
        <v>12</v>
      </c>
      <c r="C8491" s="17">
        <v>34638</v>
      </c>
      <c r="L8491" s="17"/>
    </row>
    <row r="8492" spans="1:12" x14ac:dyDescent="0.25">
      <c r="A8492" s="16" t="s">
        <v>244</v>
      </c>
      <c r="B8492" s="16">
        <v>76</v>
      </c>
      <c r="C8492" s="17">
        <v>34638</v>
      </c>
      <c r="L8492" s="17"/>
    </row>
    <row r="8493" spans="1:12" x14ac:dyDescent="0.25">
      <c r="A8493" s="16" t="s">
        <v>244</v>
      </c>
      <c r="B8493" s="16">
        <v>60</v>
      </c>
      <c r="C8493" s="17">
        <v>34618</v>
      </c>
      <c r="L8493" s="17"/>
    </row>
    <row r="8494" spans="1:12" x14ac:dyDescent="0.25">
      <c r="A8494" s="16" t="s">
        <v>244</v>
      </c>
      <c r="B8494" s="16">
        <v>60</v>
      </c>
      <c r="C8494" s="17">
        <v>34585</v>
      </c>
      <c r="L8494" s="17"/>
    </row>
    <row r="8495" spans="1:12" x14ac:dyDescent="0.25">
      <c r="A8495" s="16" t="s">
        <v>244</v>
      </c>
      <c r="B8495" s="16">
        <v>120</v>
      </c>
      <c r="C8495" s="17">
        <v>34536</v>
      </c>
      <c r="L8495" s="17"/>
    </row>
    <row r="8496" spans="1:12" x14ac:dyDescent="0.25">
      <c r="A8496" s="16" t="s">
        <v>244</v>
      </c>
      <c r="B8496" s="16">
        <v>80</v>
      </c>
      <c r="C8496" s="17">
        <v>34534</v>
      </c>
      <c r="L8496" s="17"/>
    </row>
    <row r="8497" spans="1:12" x14ac:dyDescent="0.25">
      <c r="A8497" s="16" t="s">
        <v>244</v>
      </c>
      <c r="B8497" s="16">
        <v>110</v>
      </c>
      <c r="C8497" s="17">
        <v>34509</v>
      </c>
      <c r="L8497" s="17"/>
    </row>
    <row r="8498" spans="1:12" x14ac:dyDescent="0.25">
      <c r="A8498" s="16" t="s">
        <v>244</v>
      </c>
      <c r="B8498" s="16">
        <v>33</v>
      </c>
      <c r="C8498" s="17">
        <v>34488</v>
      </c>
      <c r="L8498" s="17"/>
    </row>
    <row r="8499" spans="1:12" x14ac:dyDescent="0.25">
      <c r="A8499" s="16" t="s">
        <v>244</v>
      </c>
      <c r="B8499" s="16">
        <v>132</v>
      </c>
      <c r="C8499" s="17">
        <v>34470</v>
      </c>
      <c r="L8499" s="17"/>
    </row>
    <row r="8500" spans="1:12" x14ac:dyDescent="0.25">
      <c r="A8500" s="16" t="s">
        <v>244</v>
      </c>
      <c r="B8500" s="16">
        <v>80</v>
      </c>
      <c r="C8500" s="17">
        <v>34467</v>
      </c>
      <c r="L8500" s="17"/>
    </row>
    <row r="8501" spans="1:12" x14ac:dyDescent="0.25">
      <c r="A8501" s="16" t="s">
        <v>244</v>
      </c>
      <c r="B8501" s="16">
        <v>68</v>
      </c>
      <c r="C8501" s="17">
        <v>34316</v>
      </c>
      <c r="L8501" s="17"/>
    </row>
    <row r="8502" spans="1:12" x14ac:dyDescent="0.25">
      <c r="A8502" s="16" t="s">
        <v>244</v>
      </c>
      <c r="B8502" s="16">
        <v>96</v>
      </c>
      <c r="C8502" s="17">
        <v>34284</v>
      </c>
      <c r="L8502" s="17"/>
    </row>
    <row r="8503" spans="1:12" x14ac:dyDescent="0.25">
      <c r="A8503" s="16" t="s">
        <v>244</v>
      </c>
      <c r="B8503" s="16">
        <v>100</v>
      </c>
      <c r="C8503" s="17">
        <v>34255</v>
      </c>
      <c r="L8503" s="17"/>
    </row>
    <row r="8504" spans="1:12" x14ac:dyDescent="0.25">
      <c r="A8504" s="16" t="s">
        <v>244</v>
      </c>
      <c r="B8504" s="16">
        <v>210</v>
      </c>
      <c r="C8504" s="17">
        <v>34250</v>
      </c>
      <c r="L8504" s="17"/>
    </row>
    <row r="8505" spans="1:12" x14ac:dyDescent="0.25">
      <c r="A8505" s="16" t="s">
        <v>244</v>
      </c>
      <c r="B8505" s="16">
        <v>71</v>
      </c>
      <c r="C8505" s="17">
        <v>34236</v>
      </c>
      <c r="L8505" s="17"/>
    </row>
    <row r="8506" spans="1:12" x14ac:dyDescent="0.25">
      <c r="A8506" s="16" t="s">
        <v>244</v>
      </c>
      <c r="B8506" s="16">
        <v>100</v>
      </c>
      <c r="C8506" s="17">
        <v>34232</v>
      </c>
      <c r="L8506" s="17"/>
    </row>
    <row r="8507" spans="1:12" x14ac:dyDescent="0.25">
      <c r="A8507" s="16" t="s">
        <v>244</v>
      </c>
      <c r="B8507" s="16">
        <v>60</v>
      </c>
      <c r="C8507" s="17">
        <v>34199</v>
      </c>
      <c r="L8507" s="17"/>
    </row>
    <row r="8508" spans="1:12" x14ac:dyDescent="0.25">
      <c r="A8508" s="16" t="s">
        <v>244</v>
      </c>
      <c r="B8508" s="16">
        <v>170</v>
      </c>
      <c r="C8508" s="17">
        <v>34178</v>
      </c>
      <c r="L8508" s="17"/>
    </row>
    <row r="8509" spans="1:12" x14ac:dyDescent="0.25">
      <c r="A8509" s="16" t="s">
        <v>244</v>
      </c>
      <c r="B8509" s="16">
        <v>60</v>
      </c>
      <c r="C8509" s="17">
        <v>34157</v>
      </c>
      <c r="L8509" s="17"/>
    </row>
    <row r="8510" spans="1:12" x14ac:dyDescent="0.25">
      <c r="A8510" s="16" t="s">
        <v>244</v>
      </c>
      <c r="B8510" s="16">
        <v>60</v>
      </c>
      <c r="C8510" s="17">
        <v>34143</v>
      </c>
      <c r="L8510" s="17"/>
    </row>
    <row r="8511" spans="1:12" x14ac:dyDescent="0.25">
      <c r="A8511" s="16" t="s">
        <v>244</v>
      </c>
      <c r="B8511" s="16">
        <v>80</v>
      </c>
      <c r="C8511" s="17">
        <v>34143</v>
      </c>
      <c r="L8511" s="17"/>
    </row>
    <row r="8512" spans="1:12" x14ac:dyDescent="0.25">
      <c r="A8512" s="16" t="s">
        <v>244</v>
      </c>
      <c r="B8512" s="16">
        <v>80</v>
      </c>
      <c r="C8512" s="17">
        <v>34087</v>
      </c>
      <c r="L8512" s="17"/>
    </row>
    <row r="8513" spans="1:12" x14ac:dyDescent="0.25">
      <c r="A8513" s="16" t="s">
        <v>244</v>
      </c>
      <c r="B8513" s="16">
        <v>80</v>
      </c>
      <c r="C8513" s="17">
        <v>34086</v>
      </c>
      <c r="L8513" s="17"/>
    </row>
    <row r="8514" spans="1:12" x14ac:dyDescent="0.25">
      <c r="A8514" s="16" t="s">
        <v>244</v>
      </c>
      <c r="B8514" s="16">
        <v>232</v>
      </c>
      <c r="C8514" s="17">
        <v>34071</v>
      </c>
      <c r="L8514" s="17"/>
    </row>
    <row r="8515" spans="1:12" x14ac:dyDescent="0.25">
      <c r="A8515" s="16" t="s">
        <v>244</v>
      </c>
      <c r="B8515" s="16">
        <v>90</v>
      </c>
      <c r="C8515" s="17">
        <v>34058</v>
      </c>
      <c r="L8515" s="17"/>
    </row>
    <row r="8516" spans="1:12" x14ac:dyDescent="0.25">
      <c r="A8516" s="16" t="s">
        <v>244</v>
      </c>
      <c r="B8516" s="16">
        <v>60</v>
      </c>
      <c r="C8516" s="17">
        <v>34039</v>
      </c>
      <c r="L8516" s="17"/>
    </row>
    <row r="8517" spans="1:12" x14ac:dyDescent="0.25">
      <c r="A8517" s="16" t="s">
        <v>244</v>
      </c>
      <c r="B8517" s="16">
        <v>80</v>
      </c>
      <c r="C8517" s="17">
        <v>34024</v>
      </c>
      <c r="L8517" s="17"/>
    </row>
    <row r="8518" spans="1:12" x14ac:dyDescent="0.25">
      <c r="A8518" s="16" t="s">
        <v>244</v>
      </c>
      <c r="B8518" s="16">
        <v>90</v>
      </c>
      <c r="C8518" s="17">
        <v>33952</v>
      </c>
      <c r="L8518" s="17"/>
    </row>
    <row r="8519" spans="1:12" x14ac:dyDescent="0.25">
      <c r="A8519" s="16" t="s">
        <v>244</v>
      </c>
      <c r="B8519" s="16">
        <v>60</v>
      </c>
      <c r="C8519" s="17">
        <v>33927</v>
      </c>
      <c r="L8519" s="17"/>
    </row>
    <row r="8520" spans="1:12" x14ac:dyDescent="0.25">
      <c r="A8520" s="16" t="s">
        <v>244</v>
      </c>
      <c r="B8520" s="16">
        <v>76</v>
      </c>
      <c r="C8520" s="17">
        <v>33892</v>
      </c>
      <c r="L8520" s="17"/>
    </row>
    <row r="8521" spans="1:12" x14ac:dyDescent="0.25">
      <c r="A8521" s="16" t="s">
        <v>244</v>
      </c>
      <c r="B8521" s="16">
        <v>30</v>
      </c>
      <c r="C8521" s="17">
        <v>33780</v>
      </c>
      <c r="L8521" s="17"/>
    </row>
    <row r="8522" spans="1:12" x14ac:dyDescent="0.25">
      <c r="A8522" s="16" t="s">
        <v>244</v>
      </c>
      <c r="B8522" s="16">
        <v>90</v>
      </c>
      <c r="C8522" s="17">
        <v>33731</v>
      </c>
      <c r="L8522" s="17"/>
    </row>
    <row r="8523" spans="1:12" x14ac:dyDescent="0.25">
      <c r="A8523" s="16" t="s">
        <v>244</v>
      </c>
      <c r="B8523" s="16">
        <v>140</v>
      </c>
      <c r="C8523" s="17">
        <v>33722</v>
      </c>
      <c r="L8523" s="17"/>
    </row>
    <row r="8524" spans="1:12" x14ac:dyDescent="0.25">
      <c r="A8524" s="16" t="s">
        <v>244</v>
      </c>
      <c r="B8524" s="16">
        <v>106</v>
      </c>
      <c r="C8524" s="17">
        <v>33717</v>
      </c>
      <c r="L8524" s="17"/>
    </row>
    <row r="8525" spans="1:12" x14ac:dyDescent="0.25">
      <c r="A8525" s="16" t="s">
        <v>244</v>
      </c>
      <c r="B8525" s="16">
        <v>180</v>
      </c>
      <c r="C8525" s="17">
        <v>33717</v>
      </c>
      <c r="L8525" s="17"/>
    </row>
    <row r="8526" spans="1:12" x14ac:dyDescent="0.25">
      <c r="A8526" s="16" t="s">
        <v>244</v>
      </c>
      <c r="B8526" s="16">
        <v>90</v>
      </c>
      <c r="C8526" s="17">
        <v>33715</v>
      </c>
      <c r="L8526" s="17"/>
    </row>
    <row r="8527" spans="1:12" x14ac:dyDescent="0.25">
      <c r="A8527" s="16" t="s">
        <v>244</v>
      </c>
      <c r="B8527" s="16">
        <v>130</v>
      </c>
      <c r="C8527" s="17">
        <v>33703</v>
      </c>
      <c r="L8527" s="17"/>
    </row>
    <row r="8528" spans="1:12" x14ac:dyDescent="0.25">
      <c r="A8528" s="16" t="s">
        <v>244</v>
      </c>
      <c r="B8528" s="16">
        <v>98</v>
      </c>
      <c r="C8528" s="17">
        <v>33675</v>
      </c>
      <c r="L8528" s="17"/>
    </row>
    <row r="8529" spans="1:12" x14ac:dyDescent="0.25">
      <c r="A8529" s="16" t="s">
        <v>244</v>
      </c>
      <c r="B8529" s="16">
        <v>60</v>
      </c>
      <c r="C8529" s="17">
        <v>33675</v>
      </c>
      <c r="L8529" s="17"/>
    </row>
    <row r="8530" spans="1:12" x14ac:dyDescent="0.25">
      <c r="A8530" s="16" t="s">
        <v>244</v>
      </c>
      <c r="B8530" s="16">
        <v>36</v>
      </c>
      <c r="C8530" s="17">
        <v>33673</v>
      </c>
      <c r="L8530" s="17"/>
    </row>
    <row r="8531" spans="1:12" x14ac:dyDescent="0.25">
      <c r="A8531" s="16" t="s">
        <v>244</v>
      </c>
      <c r="B8531" s="16">
        <v>106</v>
      </c>
      <c r="C8531" s="17">
        <v>33665</v>
      </c>
      <c r="L8531" s="17"/>
    </row>
    <row r="8532" spans="1:12" x14ac:dyDescent="0.25">
      <c r="A8532" s="16" t="s">
        <v>244</v>
      </c>
      <c r="B8532" s="16">
        <v>80</v>
      </c>
      <c r="C8532" s="17">
        <v>33634</v>
      </c>
      <c r="L8532" s="17"/>
    </row>
    <row r="8533" spans="1:12" x14ac:dyDescent="0.25">
      <c r="A8533" s="16" t="s">
        <v>244</v>
      </c>
      <c r="B8533" s="16">
        <v>106</v>
      </c>
      <c r="C8533" s="17">
        <v>33633</v>
      </c>
      <c r="L8533" s="17"/>
    </row>
    <row r="8534" spans="1:12" x14ac:dyDescent="0.25">
      <c r="A8534" s="16" t="s">
        <v>244</v>
      </c>
      <c r="B8534" s="16">
        <v>90</v>
      </c>
      <c r="C8534" s="17">
        <v>33627</v>
      </c>
      <c r="L8534" s="17"/>
    </row>
    <row r="8535" spans="1:12" x14ac:dyDescent="0.25">
      <c r="A8535" s="16" t="s">
        <v>244</v>
      </c>
      <c r="B8535" s="16">
        <v>84</v>
      </c>
      <c r="C8535" s="17">
        <v>33610</v>
      </c>
      <c r="L8535" s="17"/>
    </row>
    <row r="8536" spans="1:12" x14ac:dyDescent="0.25">
      <c r="A8536" s="16" t="s">
        <v>244</v>
      </c>
      <c r="B8536" s="16">
        <v>120</v>
      </c>
      <c r="C8536" s="17">
        <v>33591</v>
      </c>
      <c r="L8536" s="17"/>
    </row>
    <row r="8537" spans="1:12" x14ac:dyDescent="0.25">
      <c r="A8537" s="16" t="s">
        <v>244</v>
      </c>
      <c r="B8537" s="16">
        <v>50</v>
      </c>
      <c r="C8537" s="17">
        <v>33549</v>
      </c>
      <c r="L8537" s="17"/>
    </row>
    <row r="8538" spans="1:12" x14ac:dyDescent="0.25">
      <c r="A8538" s="16" t="s">
        <v>244</v>
      </c>
      <c r="B8538" s="16">
        <v>140</v>
      </c>
      <c r="C8538" s="17">
        <v>33548</v>
      </c>
      <c r="L8538" s="17"/>
    </row>
    <row r="8539" spans="1:12" x14ac:dyDescent="0.25">
      <c r="A8539" s="16" t="s">
        <v>244</v>
      </c>
      <c r="B8539" s="16">
        <v>70</v>
      </c>
      <c r="C8539" s="17">
        <v>33534</v>
      </c>
      <c r="L8539" s="17"/>
    </row>
    <row r="8540" spans="1:12" x14ac:dyDescent="0.25">
      <c r="A8540" s="16" t="s">
        <v>244</v>
      </c>
      <c r="B8540" s="16">
        <v>90</v>
      </c>
      <c r="C8540" s="17">
        <v>33521</v>
      </c>
      <c r="L8540" s="17"/>
    </row>
    <row r="8541" spans="1:12" x14ac:dyDescent="0.25">
      <c r="A8541" s="16" t="s">
        <v>244</v>
      </c>
      <c r="B8541" s="16">
        <v>165</v>
      </c>
      <c r="C8541" s="17">
        <v>33515</v>
      </c>
      <c r="L8541" s="17"/>
    </row>
    <row r="8542" spans="1:12" x14ac:dyDescent="0.25">
      <c r="A8542" s="16" t="s">
        <v>244</v>
      </c>
      <c r="B8542" s="16">
        <v>120</v>
      </c>
      <c r="C8542" s="17">
        <v>33505</v>
      </c>
      <c r="L8542" s="17"/>
    </row>
    <row r="8543" spans="1:12" x14ac:dyDescent="0.25">
      <c r="A8543" s="16" t="s">
        <v>244</v>
      </c>
      <c r="B8543" s="16">
        <v>111</v>
      </c>
      <c r="C8543" s="17">
        <v>33493</v>
      </c>
      <c r="L8543" s="17"/>
    </row>
    <row r="8544" spans="1:12" x14ac:dyDescent="0.25">
      <c r="A8544" s="16" t="s">
        <v>244</v>
      </c>
      <c r="B8544" s="16">
        <v>89</v>
      </c>
      <c r="C8544" s="17">
        <v>33491</v>
      </c>
      <c r="L8544" s="17"/>
    </row>
    <row r="8545" spans="1:12" x14ac:dyDescent="0.25">
      <c r="A8545" s="16" t="s">
        <v>244</v>
      </c>
      <c r="B8545" s="16">
        <v>94</v>
      </c>
      <c r="C8545" s="17">
        <v>33484</v>
      </c>
      <c r="L8545" s="17"/>
    </row>
    <row r="8546" spans="1:12" x14ac:dyDescent="0.25">
      <c r="A8546" s="16" t="s">
        <v>244</v>
      </c>
      <c r="B8546" s="16">
        <v>50</v>
      </c>
      <c r="C8546" s="17">
        <v>33476</v>
      </c>
      <c r="L8546" s="17"/>
    </row>
    <row r="8547" spans="1:12" x14ac:dyDescent="0.25">
      <c r="A8547" s="16" t="s">
        <v>244</v>
      </c>
      <c r="B8547" s="16">
        <v>80</v>
      </c>
      <c r="C8547" s="17">
        <v>33452</v>
      </c>
      <c r="L8547" s="17"/>
    </row>
    <row r="8548" spans="1:12" x14ac:dyDescent="0.25">
      <c r="A8548" s="16" t="s">
        <v>244</v>
      </c>
      <c r="B8548" s="16">
        <v>54</v>
      </c>
      <c r="C8548" s="17">
        <v>33451</v>
      </c>
      <c r="L8548" s="17"/>
    </row>
    <row r="8549" spans="1:12" x14ac:dyDescent="0.25">
      <c r="A8549" s="16" t="s">
        <v>244</v>
      </c>
      <c r="B8549" s="16">
        <v>60</v>
      </c>
      <c r="C8549" s="17">
        <v>33441</v>
      </c>
      <c r="L8549" s="17"/>
    </row>
    <row r="8550" spans="1:12" x14ac:dyDescent="0.25">
      <c r="A8550" s="16" t="s">
        <v>244</v>
      </c>
      <c r="B8550" s="16">
        <v>118</v>
      </c>
      <c r="C8550" s="17">
        <v>33435</v>
      </c>
      <c r="L8550" s="17"/>
    </row>
    <row r="8551" spans="1:12" x14ac:dyDescent="0.25">
      <c r="A8551" s="16" t="s">
        <v>244</v>
      </c>
      <c r="B8551" s="16">
        <v>66</v>
      </c>
      <c r="C8551" s="17">
        <v>33431</v>
      </c>
      <c r="L8551" s="17"/>
    </row>
    <row r="8552" spans="1:12" x14ac:dyDescent="0.25">
      <c r="A8552" s="16" t="s">
        <v>244</v>
      </c>
      <c r="B8552" s="16">
        <v>96</v>
      </c>
      <c r="C8552" s="17">
        <v>33430</v>
      </c>
      <c r="L8552" s="17"/>
    </row>
    <row r="8553" spans="1:12" x14ac:dyDescent="0.25">
      <c r="A8553" s="16" t="s">
        <v>244</v>
      </c>
      <c r="B8553" s="16">
        <v>107</v>
      </c>
      <c r="C8553" s="17">
        <v>33430</v>
      </c>
      <c r="L8553" s="17"/>
    </row>
    <row r="8554" spans="1:12" x14ac:dyDescent="0.25">
      <c r="A8554" s="16" t="s">
        <v>244</v>
      </c>
      <c r="B8554" s="16">
        <v>170</v>
      </c>
      <c r="C8554" s="17">
        <v>33429</v>
      </c>
      <c r="L8554" s="17"/>
    </row>
    <row r="8555" spans="1:12" x14ac:dyDescent="0.25">
      <c r="A8555" s="16" t="s">
        <v>244</v>
      </c>
      <c r="B8555" s="16">
        <v>10</v>
      </c>
      <c r="C8555" s="17">
        <v>33428</v>
      </c>
      <c r="L8555" s="17"/>
    </row>
    <row r="8556" spans="1:12" x14ac:dyDescent="0.25">
      <c r="A8556" s="16" t="s">
        <v>244</v>
      </c>
      <c r="B8556" s="16">
        <v>149</v>
      </c>
      <c r="C8556" s="17">
        <v>33422</v>
      </c>
      <c r="L8556" s="17"/>
    </row>
    <row r="8557" spans="1:12" x14ac:dyDescent="0.25">
      <c r="A8557" s="16" t="s">
        <v>244</v>
      </c>
      <c r="B8557" s="16">
        <v>56</v>
      </c>
      <c r="C8557" s="17">
        <v>33422</v>
      </c>
      <c r="L8557" s="17"/>
    </row>
    <row r="8558" spans="1:12" x14ac:dyDescent="0.25">
      <c r="A8558" s="16" t="s">
        <v>244</v>
      </c>
      <c r="B8558" s="16">
        <v>120</v>
      </c>
      <c r="C8558" s="17">
        <v>33417</v>
      </c>
      <c r="L8558" s="17"/>
    </row>
    <row r="8559" spans="1:12" x14ac:dyDescent="0.25">
      <c r="A8559" s="16" t="s">
        <v>244</v>
      </c>
      <c r="B8559" s="16">
        <v>120</v>
      </c>
      <c r="C8559" s="17">
        <v>33415</v>
      </c>
      <c r="L8559" s="17"/>
    </row>
    <row r="8560" spans="1:12" x14ac:dyDescent="0.25">
      <c r="A8560" s="16" t="s">
        <v>244</v>
      </c>
      <c r="B8560" s="16">
        <v>130</v>
      </c>
      <c r="C8560" s="17">
        <v>33414</v>
      </c>
      <c r="L8560" s="17"/>
    </row>
    <row r="8561" spans="1:12" x14ac:dyDescent="0.25">
      <c r="A8561" s="16" t="s">
        <v>244</v>
      </c>
      <c r="B8561" s="16">
        <v>63</v>
      </c>
      <c r="C8561" s="17">
        <v>33413</v>
      </c>
      <c r="L8561" s="17"/>
    </row>
    <row r="8562" spans="1:12" x14ac:dyDescent="0.25">
      <c r="A8562" s="16" t="s">
        <v>244</v>
      </c>
      <c r="B8562" s="16">
        <v>120</v>
      </c>
      <c r="C8562" s="17">
        <v>33410</v>
      </c>
      <c r="L8562" s="17"/>
    </row>
    <row r="8563" spans="1:12" x14ac:dyDescent="0.25">
      <c r="A8563" s="16" t="s">
        <v>244</v>
      </c>
      <c r="B8563" s="16">
        <v>120</v>
      </c>
      <c r="C8563" s="17">
        <v>33402</v>
      </c>
      <c r="L8563" s="17"/>
    </row>
    <row r="8564" spans="1:12" x14ac:dyDescent="0.25">
      <c r="A8564" s="16" t="s">
        <v>244</v>
      </c>
      <c r="B8564" s="16">
        <v>62</v>
      </c>
      <c r="C8564" s="17">
        <v>33401</v>
      </c>
      <c r="L8564" s="17"/>
    </row>
    <row r="8565" spans="1:12" x14ac:dyDescent="0.25">
      <c r="A8565" s="16" t="s">
        <v>244</v>
      </c>
      <c r="B8565" s="16">
        <v>99</v>
      </c>
      <c r="C8565" s="17">
        <v>33389</v>
      </c>
      <c r="L8565" s="17"/>
    </row>
    <row r="8566" spans="1:12" x14ac:dyDescent="0.25">
      <c r="A8566" s="16" t="s">
        <v>244</v>
      </c>
      <c r="B8566" s="16">
        <v>95</v>
      </c>
      <c r="C8566" s="17">
        <v>33381</v>
      </c>
      <c r="L8566" s="17"/>
    </row>
    <row r="8567" spans="1:12" x14ac:dyDescent="0.25">
      <c r="A8567" s="16" t="s">
        <v>244</v>
      </c>
      <c r="B8567" s="16">
        <v>120</v>
      </c>
      <c r="C8567" s="17">
        <v>33379</v>
      </c>
      <c r="L8567" s="17"/>
    </row>
    <row r="8568" spans="1:12" x14ac:dyDescent="0.25">
      <c r="A8568" s="16" t="s">
        <v>244</v>
      </c>
      <c r="B8568" s="16">
        <v>116</v>
      </c>
      <c r="C8568" s="17">
        <v>33375</v>
      </c>
      <c r="L8568" s="17"/>
    </row>
    <row r="8569" spans="1:12" x14ac:dyDescent="0.25">
      <c r="A8569" s="16" t="s">
        <v>244</v>
      </c>
      <c r="B8569" s="16">
        <v>115</v>
      </c>
      <c r="C8569" s="17">
        <v>33371</v>
      </c>
      <c r="L8569" s="17"/>
    </row>
    <row r="8570" spans="1:12" x14ac:dyDescent="0.25">
      <c r="A8570" s="16" t="s">
        <v>244</v>
      </c>
      <c r="B8570" s="16">
        <v>58</v>
      </c>
      <c r="C8570" s="17">
        <v>33361</v>
      </c>
      <c r="L8570" s="17"/>
    </row>
    <row r="8571" spans="1:12" x14ac:dyDescent="0.25">
      <c r="A8571" s="16" t="s">
        <v>244</v>
      </c>
      <c r="B8571" s="16">
        <v>106</v>
      </c>
      <c r="C8571" s="17">
        <v>33360</v>
      </c>
      <c r="L8571" s="17"/>
    </row>
    <row r="8572" spans="1:12" x14ac:dyDescent="0.25">
      <c r="A8572" s="16" t="s">
        <v>244</v>
      </c>
      <c r="B8572" s="16">
        <v>144</v>
      </c>
      <c r="C8572" s="17">
        <v>33359</v>
      </c>
      <c r="L8572" s="17"/>
    </row>
    <row r="8573" spans="1:12" x14ac:dyDescent="0.25">
      <c r="A8573" s="16" t="s">
        <v>244</v>
      </c>
      <c r="B8573" s="16">
        <v>90</v>
      </c>
      <c r="C8573" s="17">
        <v>33358</v>
      </c>
      <c r="L8573" s="17"/>
    </row>
    <row r="8574" spans="1:12" x14ac:dyDescent="0.25">
      <c r="A8574" s="16" t="s">
        <v>244</v>
      </c>
      <c r="B8574" s="16">
        <v>117</v>
      </c>
      <c r="C8574" s="17">
        <v>33351</v>
      </c>
      <c r="L8574" s="17"/>
    </row>
    <row r="8575" spans="1:12" x14ac:dyDescent="0.25">
      <c r="A8575" s="16" t="s">
        <v>244</v>
      </c>
      <c r="B8575" s="16">
        <v>151</v>
      </c>
      <c r="C8575" s="17">
        <v>33332</v>
      </c>
      <c r="L8575" s="17"/>
    </row>
    <row r="8576" spans="1:12" x14ac:dyDescent="0.25">
      <c r="A8576" s="16" t="s">
        <v>244</v>
      </c>
      <c r="B8576" s="16">
        <v>92</v>
      </c>
      <c r="C8576" s="17">
        <v>33319</v>
      </c>
      <c r="L8576" s="17"/>
    </row>
    <row r="8577" spans="1:12" x14ac:dyDescent="0.25">
      <c r="A8577" s="16" t="s">
        <v>244</v>
      </c>
      <c r="B8577" s="16">
        <v>92</v>
      </c>
      <c r="C8577" s="17">
        <v>33304</v>
      </c>
      <c r="L8577" s="17"/>
    </row>
    <row r="8578" spans="1:12" x14ac:dyDescent="0.25">
      <c r="A8578" s="16" t="s">
        <v>244</v>
      </c>
      <c r="B8578" s="16">
        <v>106</v>
      </c>
      <c r="C8578" s="17">
        <v>33302</v>
      </c>
      <c r="L8578" s="17"/>
    </row>
    <row r="8579" spans="1:12" x14ac:dyDescent="0.25">
      <c r="A8579" s="16" t="s">
        <v>244</v>
      </c>
      <c r="B8579" s="16">
        <v>99</v>
      </c>
      <c r="C8579" s="17">
        <v>33298</v>
      </c>
      <c r="L8579" s="17"/>
    </row>
    <row r="8580" spans="1:12" x14ac:dyDescent="0.25">
      <c r="A8580" s="16" t="s">
        <v>244</v>
      </c>
      <c r="B8580" s="16">
        <v>69</v>
      </c>
      <c r="C8580" s="17">
        <v>33288</v>
      </c>
      <c r="L8580" s="17"/>
    </row>
    <row r="8581" spans="1:12" x14ac:dyDescent="0.25">
      <c r="A8581" s="16" t="s">
        <v>244</v>
      </c>
      <c r="B8581" s="16">
        <v>110</v>
      </c>
      <c r="C8581" s="17">
        <v>33284</v>
      </c>
      <c r="L8581" s="17"/>
    </row>
    <row r="8582" spans="1:12" x14ac:dyDescent="0.25">
      <c r="A8582" s="16" t="s">
        <v>244</v>
      </c>
      <c r="B8582" s="16">
        <v>80</v>
      </c>
      <c r="C8582" s="17">
        <v>33274</v>
      </c>
      <c r="L8582" s="17"/>
    </row>
    <row r="8583" spans="1:12" x14ac:dyDescent="0.25">
      <c r="A8583" s="16" t="s">
        <v>244</v>
      </c>
      <c r="B8583" s="16">
        <v>77</v>
      </c>
      <c r="C8583" s="17">
        <v>33269</v>
      </c>
      <c r="L8583" s="17"/>
    </row>
    <row r="8584" spans="1:12" x14ac:dyDescent="0.25">
      <c r="A8584" s="16" t="s">
        <v>244</v>
      </c>
      <c r="B8584" s="16">
        <v>60</v>
      </c>
      <c r="C8584" s="17">
        <v>33268</v>
      </c>
      <c r="L8584" s="17"/>
    </row>
    <row r="8585" spans="1:12" x14ac:dyDescent="0.25">
      <c r="A8585" s="16" t="s">
        <v>244</v>
      </c>
      <c r="B8585" s="16">
        <v>86</v>
      </c>
      <c r="C8585" s="17">
        <v>33260</v>
      </c>
      <c r="L8585" s="17"/>
    </row>
    <row r="8586" spans="1:12" x14ac:dyDescent="0.25">
      <c r="A8586" s="16" t="s">
        <v>244</v>
      </c>
      <c r="B8586" s="16">
        <v>78</v>
      </c>
      <c r="C8586" s="17">
        <v>33246</v>
      </c>
      <c r="L8586" s="17"/>
    </row>
    <row r="8587" spans="1:12" x14ac:dyDescent="0.25">
      <c r="A8587" s="16" t="s">
        <v>244</v>
      </c>
      <c r="B8587" s="16">
        <v>130</v>
      </c>
      <c r="C8587" s="17">
        <v>33241</v>
      </c>
      <c r="L8587" s="17"/>
    </row>
    <row r="8588" spans="1:12" x14ac:dyDescent="0.25">
      <c r="A8588" s="16" t="s">
        <v>244</v>
      </c>
      <c r="B8588" s="16">
        <v>50</v>
      </c>
      <c r="C8588" s="17">
        <v>33239</v>
      </c>
      <c r="L8588" s="17"/>
    </row>
    <row r="8589" spans="1:12" x14ac:dyDescent="0.25">
      <c r="A8589" s="16" t="s">
        <v>244</v>
      </c>
      <c r="B8589" s="16">
        <v>72</v>
      </c>
      <c r="C8589" s="17">
        <v>33225</v>
      </c>
      <c r="L8589" s="17"/>
    </row>
    <row r="8590" spans="1:12" x14ac:dyDescent="0.25">
      <c r="A8590" s="16" t="s">
        <v>244</v>
      </c>
      <c r="B8590" s="16">
        <v>108</v>
      </c>
      <c r="C8590" s="17">
        <v>33212</v>
      </c>
      <c r="L8590" s="17"/>
    </row>
    <row r="8591" spans="1:12" x14ac:dyDescent="0.25">
      <c r="A8591" s="16" t="s">
        <v>244</v>
      </c>
      <c r="B8591" s="16">
        <v>84</v>
      </c>
      <c r="C8591" s="17">
        <v>33208</v>
      </c>
      <c r="L8591" s="17"/>
    </row>
    <row r="8592" spans="1:12" x14ac:dyDescent="0.25">
      <c r="A8592" s="16" t="s">
        <v>244</v>
      </c>
      <c r="B8592" s="16">
        <v>124</v>
      </c>
      <c r="C8592" s="17">
        <v>33193</v>
      </c>
      <c r="L8592" s="17"/>
    </row>
    <row r="8593" spans="1:12" x14ac:dyDescent="0.25">
      <c r="A8593" s="16" t="s">
        <v>244</v>
      </c>
      <c r="B8593" s="16">
        <v>64</v>
      </c>
      <c r="C8593" s="17">
        <v>33192</v>
      </c>
      <c r="L8593" s="17"/>
    </row>
    <row r="8594" spans="1:12" x14ac:dyDescent="0.25">
      <c r="A8594" s="16" t="s">
        <v>244</v>
      </c>
      <c r="B8594" s="16">
        <v>94</v>
      </c>
      <c r="C8594" s="17">
        <v>33190</v>
      </c>
      <c r="L8594" s="17"/>
    </row>
    <row r="8595" spans="1:12" x14ac:dyDescent="0.25">
      <c r="A8595" s="16" t="s">
        <v>244</v>
      </c>
      <c r="B8595" s="16">
        <v>81</v>
      </c>
      <c r="C8595" s="17">
        <v>33186</v>
      </c>
      <c r="L8595" s="17"/>
    </row>
    <row r="8596" spans="1:12" x14ac:dyDescent="0.25">
      <c r="A8596" s="16" t="s">
        <v>244</v>
      </c>
      <c r="B8596" s="16">
        <v>128</v>
      </c>
      <c r="C8596" s="17">
        <v>33185</v>
      </c>
      <c r="L8596" s="17"/>
    </row>
    <row r="8597" spans="1:12" x14ac:dyDescent="0.25">
      <c r="A8597" s="16" t="s">
        <v>244</v>
      </c>
      <c r="B8597" s="16">
        <v>120</v>
      </c>
      <c r="C8597" s="17">
        <v>33185</v>
      </c>
      <c r="L8597" s="17"/>
    </row>
    <row r="8598" spans="1:12" x14ac:dyDescent="0.25">
      <c r="A8598" s="16" t="s">
        <v>244</v>
      </c>
      <c r="B8598" s="16">
        <v>112</v>
      </c>
      <c r="C8598" s="17">
        <v>33184</v>
      </c>
      <c r="L8598" s="17"/>
    </row>
    <row r="8599" spans="1:12" x14ac:dyDescent="0.25">
      <c r="A8599" s="16" t="s">
        <v>244</v>
      </c>
      <c r="B8599" s="16">
        <v>166</v>
      </c>
      <c r="C8599" s="17">
        <v>33179</v>
      </c>
      <c r="L8599" s="17"/>
    </row>
    <row r="8600" spans="1:12" x14ac:dyDescent="0.25">
      <c r="A8600" s="16" t="s">
        <v>244</v>
      </c>
      <c r="B8600" s="16">
        <v>100</v>
      </c>
      <c r="C8600" s="17">
        <v>33149</v>
      </c>
      <c r="L8600" s="17"/>
    </row>
    <row r="8601" spans="1:12" x14ac:dyDescent="0.25">
      <c r="A8601" s="16" t="s">
        <v>244</v>
      </c>
      <c r="B8601" s="16">
        <v>131</v>
      </c>
      <c r="C8601" s="17">
        <v>33140</v>
      </c>
      <c r="L8601" s="17"/>
    </row>
    <row r="8602" spans="1:12" x14ac:dyDescent="0.25">
      <c r="A8602" s="16" t="s">
        <v>244</v>
      </c>
      <c r="B8602" s="16">
        <v>16</v>
      </c>
      <c r="C8602" s="17">
        <v>33122</v>
      </c>
      <c r="L8602" s="17"/>
    </row>
    <row r="8603" spans="1:12" x14ac:dyDescent="0.25">
      <c r="A8603" s="16" t="s">
        <v>244</v>
      </c>
      <c r="B8603" s="16">
        <v>100</v>
      </c>
      <c r="C8603" s="17">
        <v>33121</v>
      </c>
      <c r="L8603" s="17"/>
    </row>
    <row r="8604" spans="1:12" x14ac:dyDescent="0.25">
      <c r="A8604" s="16" t="s">
        <v>244</v>
      </c>
      <c r="B8604" s="16">
        <v>80</v>
      </c>
      <c r="C8604" s="17">
        <v>33101</v>
      </c>
      <c r="L8604" s="17"/>
    </row>
    <row r="8605" spans="1:12" x14ac:dyDescent="0.25">
      <c r="A8605" s="16" t="s">
        <v>244</v>
      </c>
      <c r="B8605" s="16">
        <v>92</v>
      </c>
      <c r="C8605" s="17">
        <v>33067</v>
      </c>
      <c r="L8605" s="17"/>
    </row>
    <row r="8606" spans="1:12" x14ac:dyDescent="0.25">
      <c r="A8606" s="16" t="s">
        <v>244</v>
      </c>
      <c r="B8606" s="16">
        <v>100</v>
      </c>
      <c r="C8606" s="17">
        <v>33051</v>
      </c>
      <c r="L8606" s="17"/>
    </row>
    <row r="8607" spans="1:12" x14ac:dyDescent="0.25">
      <c r="A8607" s="16" t="s">
        <v>244</v>
      </c>
      <c r="B8607" s="16">
        <v>80</v>
      </c>
      <c r="C8607" s="17">
        <v>33007</v>
      </c>
      <c r="L8607" s="17"/>
    </row>
    <row r="8608" spans="1:12" x14ac:dyDescent="0.25">
      <c r="A8608" s="16" t="s">
        <v>244</v>
      </c>
      <c r="B8608" s="16">
        <v>175</v>
      </c>
      <c r="C8608" s="17">
        <v>33003</v>
      </c>
      <c r="L8608" s="17"/>
    </row>
    <row r="8609" spans="1:12" x14ac:dyDescent="0.25">
      <c r="A8609" s="16" t="s">
        <v>244</v>
      </c>
      <c r="B8609" s="16">
        <v>60</v>
      </c>
      <c r="C8609" s="17">
        <v>32996</v>
      </c>
      <c r="L8609" s="17"/>
    </row>
    <row r="8610" spans="1:12" x14ac:dyDescent="0.25">
      <c r="A8610" s="16" t="s">
        <v>244</v>
      </c>
      <c r="B8610" s="16">
        <v>90</v>
      </c>
      <c r="C8610" s="17">
        <v>32979</v>
      </c>
      <c r="L8610" s="17"/>
    </row>
    <row r="8611" spans="1:12" x14ac:dyDescent="0.25">
      <c r="A8611" s="16" t="s">
        <v>244</v>
      </c>
      <c r="B8611" s="16">
        <v>100</v>
      </c>
      <c r="C8611" s="17">
        <v>32969</v>
      </c>
      <c r="L8611" s="17"/>
    </row>
    <row r="8612" spans="1:12" x14ac:dyDescent="0.25">
      <c r="A8612" s="16" t="s">
        <v>244</v>
      </c>
      <c r="B8612" s="16">
        <v>90</v>
      </c>
      <c r="C8612" s="17">
        <v>32968</v>
      </c>
      <c r="L8612" s="17"/>
    </row>
    <row r="8613" spans="1:12" x14ac:dyDescent="0.25">
      <c r="A8613" s="16" t="s">
        <v>244</v>
      </c>
      <c r="B8613" s="16">
        <v>80</v>
      </c>
      <c r="C8613" s="17">
        <v>32931</v>
      </c>
      <c r="L8613" s="17"/>
    </row>
    <row r="8614" spans="1:12" x14ac:dyDescent="0.25">
      <c r="A8614" s="16" t="s">
        <v>244</v>
      </c>
      <c r="B8614" s="16">
        <v>120</v>
      </c>
      <c r="C8614" s="17">
        <v>32829</v>
      </c>
      <c r="L8614" s="17"/>
    </row>
    <row r="8615" spans="1:12" x14ac:dyDescent="0.25">
      <c r="A8615" s="16" t="s">
        <v>244</v>
      </c>
      <c r="B8615" s="16">
        <v>114</v>
      </c>
      <c r="C8615" s="17">
        <v>32813</v>
      </c>
      <c r="L8615" s="17"/>
    </row>
    <row r="8616" spans="1:12" x14ac:dyDescent="0.25">
      <c r="A8616" s="16" t="s">
        <v>244</v>
      </c>
      <c r="B8616" s="16">
        <v>140</v>
      </c>
      <c r="C8616" s="17">
        <v>32799</v>
      </c>
      <c r="L8616" s="17"/>
    </row>
    <row r="8617" spans="1:12" x14ac:dyDescent="0.25">
      <c r="A8617" s="16" t="s">
        <v>244</v>
      </c>
      <c r="B8617" s="16">
        <v>50</v>
      </c>
      <c r="C8617" s="17">
        <v>32776</v>
      </c>
      <c r="L8617" s="17"/>
    </row>
    <row r="8618" spans="1:12" x14ac:dyDescent="0.25">
      <c r="A8618" s="16" t="s">
        <v>244</v>
      </c>
      <c r="B8618" s="16">
        <v>50</v>
      </c>
      <c r="C8618" s="17">
        <v>32729</v>
      </c>
      <c r="L8618" s="17"/>
    </row>
    <row r="8619" spans="1:12" x14ac:dyDescent="0.25">
      <c r="A8619" s="16" t="s">
        <v>244</v>
      </c>
      <c r="B8619" s="16">
        <v>48</v>
      </c>
      <c r="C8619" s="17">
        <v>32702</v>
      </c>
      <c r="L8619" s="17"/>
    </row>
    <row r="8620" spans="1:12" x14ac:dyDescent="0.25">
      <c r="A8620" s="16" t="s">
        <v>244</v>
      </c>
      <c r="B8620" s="16">
        <v>140</v>
      </c>
      <c r="C8620" s="17">
        <v>32688</v>
      </c>
      <c r="L8620" s="17"/>
    </row>
    <row r="8621" spans="1:12" x14ac:dyDescent="0.25">
      <c r="A8621" s="16" t="s">
        <v>244</v>
      </c>
      <c r="B8621" s="16">
        <v>100</v>
      </c>
      <c r="C8621" s="17">
        <v>32668</v>
      </c>
      <c r="L8621" s="17"/>
    </row>
    <row r="8622" spans="1:12" x14ac:dyDescent="0.25">
      <c r="A8622" s="16" t="s">
        <v>244</v>
      </c>
      <c r="B8622" s="16">
        <v>98</v>
      </c>
      <c r="C8622" s="17">
        <v>32645</v>
      </c>
      <c r="L8622" s="17"/>
    </row>
    <row r="8623" spans="1:12" x14ac:dyDescent="0.25">
      <c r="A8623" s="16" t="s">
        <v>244</v>
      </c>
      <c r="B8623" s="16">
        <v>106</v>
      </c>
      <c r="C8623" s="17">
        <v>32638</v>
      </c>
      <c r="L8623" s="17"/>
    </row>
    <row r="8624" spans="1:12" x14ac:dyDescent="0.25">
      <c r="A8624" s="16" t="s">
        <v>244</v>
      </c>
      <c r="B8624" s="16">
        <v>160</v>
      </c>
      <c r="C8624" s="17">
        <v>32625</v>
      </c>
      <c r="L8624" s="17"/>
    </row>
    <row r="8625" spans="1:12" x14ac:dyDescent="0.25">
      <c r="A8625" s="16" t="s">
        <v>244</v>
      </c>
      <c r="B8625" s="16">
        <v>98</v>
      </c>
      <c r="C8625" s="17">
        <v>32573</v>
      </c>
      <c r="L8625" s="17"/>
    </row>
    <row r="8626" spans="1:12" x14ac:dyDescent="0.25">
      <c r="A8626" s="16" t="s">
        <v>244</v>
      </c>
      <c r="B8626" s="16">
        <v>210</v>
      </c>
      <c r="C8626" s="17">
        <v>32569</v>
      </c>
      <c r="L8626" s="17"/>
    </row>
    <row r="8627" spans="1:12" x14ac:dyDescent="0.25">
      <c r="A8627" s="16" t="s">
        <v>244</v>
      </c>
      <c r="B8627" s="16">
        <v>58</v>
      </c>
      <c r="C8627" s="17">
        <v>32566</v>
      </c>
      <c r="L8627" s="17"/>
    </row>
    <row r="8628" spans="1:12" x14ac:dyDescent="0.25">
      <c r="A8628" s="16" t="s">
        <v>244</v>
      </c>
      <c r="B8628" s="16">
        <v>100</v>
      </c>
      <c r="C8628" s="17">
        <v>32532</v>
      </c>
      <c r="L8628" s="17"/>
    </row>
    <row r="8629" spans="1:12" x14ac:dyDescent="0.25">
      <c r="A8629" s="16" t="s">
        <v>244</v>
      </c>
      <c r="B8629" s="16">
        <v>105</v>
      </c>
      <c r="C8629" s="17">
        <v>32526</v>
      </c>
      <c r="L8629" s="17"/>
    </row>
    <row r="8630" spans="1:12" x14ac:dyDescent="0.25">
      <c r="A8630" s="16" t="s">
        <v>244</v>
      </c>
      <c r="B8630" s="16">
        <v>160</v>
      </c>
      <c r="C8630" s="17">
        <v>32492</v>
      </c>
      <c r="L8630" s="17"/>
    </row>
    <row r="8631" spans="1:12" x14ac:dyDescent="0.25">
      <c r="A8631" s="16" t="s">
        <v>244</v>
      </c>
      <c r="B8631" s="16">
        <v>96</v>
      </c>
      <c r="C8631" s="17">
        <v>32429</v>
      </c>
      <c r="L8631" s="17"/>
    </row>
    <row r="8632" spans="1:12" x14ac:dyDescent="0.25">
      <c r="A8632" s="16" t="s">
        <v>244</v>
      </c>
      <c r="B8632" s="16">
        <v>100</v>
      </c>
      <c r="C8632" s="17">
        <v>32415</v>
      </c>
      <c r="L8632" s="17"/>
    </row>
    <row r="8633" spans="1:12" x14ac:dyDescent="0.25">
      <c r="A8633" s="16" t="s">
        <v>244</v>
      </c>
      <c r="B8633" s="16">
        <v>70</v>
      </c>
      <c r="C8633" s="17">
        <v>32366</v>
      </c>
      <c r="L8633" s="17"/>
    </row>
    <row r="8634" spans="1:12" x14ac:dyDescent="0.25">
      <c r="A8634" s="16" t="s">
        <v>244</v>
      </c>
      <c r="B8634" s="16">
        <v>160</v>
      </c>
      <c r="C8634" s="17">
        <v>32360</v>
      </c>
      <c r="L8634" s="17"/>
    </row>
    <row r="8635" spans="1:12" x14ac:dyDescent="0.25">
      <c r="A8635" s="16" t="s">
        <v>244</v>
      </c>
      <c r="B8635" s="16">
        <v>134</v>
      </c>
      <c r="C8635" s="17">
        <v>32324</v>
      </c>
      <c r="L8635" s="17"/>
    </row>
    <row r="8636" spans="1:12" x14ac:dyDescent="0.25">
      <c r="A8636" s="16" t="s">
        <v>244</v>
      </c>
      <c r="B8636" s="16">
        <v>120</v>
      </c>
      <c r="C8636" s="17">
        <v>32324</v>
      </c>
      <c r="L8636" s="17"/>
    </row>
    <row r="8637" spans="1:12" x14ac:dyDescent="0.25">
      <c r="A8637" s="16" t="s">
        <v>244</v>
      </c>
      <c r="B8637" s="16">
        <v>131</v>
      </c>
      <c r="C8637" s="17">
        <v>32324</v>
      </c>
      <c r="L8637" s="17"/>
    </row>
    <row r="8638" spans="1:12" x14ac:dyDescent="0.25">
      <c r="A8638" s="16" t="s">
        <v>244</v>
      </c>
      <c r="B8638" s="16">
        <v>90</v>
      </c>
      <c r="C8638" s="17">
        <v>32317</v>
      </c>
      <c r="L8638" s="17"/>
    </row>
    <row r="8639" spans="1:12" x14ac:dyDescent="0.25">
      <c r="A8639" s="16" t="s">
        <v>244</v>
      </c>
      <c r="B8639" s="16">
        <v>130</v>
      </c>
      <c r="C8639" s="17">
        <v>32317</v>
      </c>
      <c r="L8639" s="17"/>
    </row>
    <row r="8640" spans="1:12" x14ac:dyDescent="0.25">
      <c r="A8640" s="16" t="s">
        <v>244</v>
      </c>
      <c r="B8640" s="16">
        <v>141</v>
      </c>
      <c r="C8640" s="17">
        <v>32315</v>
      </c>
      <c r="L8640" s="17"/>
    </row>
    <row r="8641" spans="1:12" x14ac:dyDescent="0.25">
      <c r="A8641" s="16" t="s">
        <v>244</v>
      </c>
      <c r="B8641" s="16">
        <v>132</v>
      </c>
      <c r="C8641" s="17">
        <v>32310</v>
      </c>
      <c r="L8641" s="17"/>
    </row>
    <row r="8642" spans="1:12" x14ac:dyDescent="0.25">
      <c r="A8642" s="16" t="s">
        <v>244</v>
      </c>
      <c r="B8642" s="16">
        <v>33</v>
      </c>
      <c r="C8642" s="17">
        <v>32288</v>
      </c>
      <c r="L8642" s="17"/>
    </row>
    <row r="8643" spans="1:12" x14ac:dyDescent="0.25">
      <c r="A8643" s="16" t="s">
        <v>244</v>
      </c>
      <c r="B8643" s="16">
        <v>100</v>
      </c>
      <c r="C8643" s="17">
        <v>32226</v>
      </c>
      <c r="L8643" s="17"/>
    </row>
    <row r="8644" spans="1:12" x14ac:dyDescent="0.25">
      <c r="A8644" s="16" t="s">
        <v>244</v>
      </c>
      <c r="B8644" s="16">
        <v>23</v>
      </c>
      <c r="C8644" s="17">
        <v>32192</v>
      </c>
      <c r="L8644" s="17"/>
    </row>
    <row r="8645" spans="1:12" x14ac:dyDescent="0.25">
      <c r="A8645" s="16" t="s">
        <v>244</v>
      </c>
      <c r="B8645" s="16">
        <v>97</v>
      </c>
      <c r="C8645" s="17">
        <v>32148</v>
      </c>
      <c r="L8645" s="17"/>
    </row>
    <row r="8646" spans="1:12" x14ac:dyDescent="0.25">
      <c r="A8646" s="16" t="s">
        <v>244</v>
      </c>
      <c r="B8646" s="16">
        <v>127</v>
      </c>
      <c r="C8646" s="17">
        <v>32129</v>
      </c>
      <c r="L8646" s="17"/>
    </row>
    <row r="8647" spans="1:12" x14ac:dyDescent="0.25">
      <c r="A8647" s="16" t="s">
        <v>244</v>
      </c>
      <c r="B8647" s="16">
        <v>110</v>
      </c>
      <c r="C8647" s="17">
        <v>32112</v>
      </c>
      <c r="L8647" s="17"/>
    </row>
    <row r="8648" spans="1:12" x14ac:dyDescent="0.25">
      <c r="A8648" s="16" t="s">
        <v>244</v>
      </c>
      <c r="B8648" s="16">
        <v>90</v>
      </c>
      <c r="C8648" s="17">
        <v>32096</v>
      </c>
      <c r="L8648" s="17"/>
    </row>
    <row r="8649" spans="1:12" x14ac:dyDescent="0.25">
      <c r="A8649" s="16" t="s">
        <v>244</v>
      </c>
      <c r="B8649" s="16">
        <v>114</v>
      </c>
      <c r="C8649" s="17">
        <v>32092</v>
      </c>
      <c r="L8649" s="17"/>
    </row>
    <row r="8650" spans="1:12" x14ac:dyDescent="0.25">
      <c r="A8650" s="16" t="s">
        <v>244</v>
      </c>
      <c r="B8650" s="16">
        <v>78</v>
      </c>
      <c r="C8650" s="17">
        <v>31982</v>
      </c>
      <c r="L8650" s="17"/>
    </row>
    <row r="8651" spans="1:12" x14ac:dyDescent="0.25">
      <c r="A8651" s="16" t="s">
        <v>244</v>
      </c>
      <c r="B8651" s="16">
        <v>106</v>
      </c>
      <c r="C8651" s="17">
        <v>31981</v>
      </c>
      <c r="L8651" s="17"/>
    </row>
    <row r="8652" spans="1:12" x14ac:dyDescent="0.25">
      <c r="A8652" s="16" t="s">
        <v>244</v>
      </c>
      <c r="B8652" s="16">
        <v>200</v>
      </c>
      <c r="C8652" s="17">
        <v>31972</v>
      </c>
      <c r="L8652" s="17"/>
    </row>
    <row r="8653" spans="1:12" x14ac:dyDescent="0.25">
      <c r="A8653" s="16" t="s">
        <v>244</v>
      </c>
      <c r="B8653" s="16">
        <v>157</v>
      </c>
      <c r="C8653" s="17">
        <v>31971</v>
      </c>
      <c r="L8653" s="17"/>
    </row>
    <row r="8654" spans="1:12" x14ac:dyDescent="0.25">
      <c r="A8654" s="16" t="s">
        <v>244</v>
      </c>
      <c r="B8654" s="16">
        <v>117</v>
      </c>
      <c r="C8654" s="17">
        <v>31959</v>
      </c>
      <c r="L8654" s="17"/>
    </row>
    <row r="8655" spans="1:12" x14ac:dyDescent="0.25">
      <c r="A8655" s="16" t="s">
        <v>244</v>
      </c>
      <c r="B8655" s="16">
        <v>90</v>
      </c>
      <c r="C8655" s="17">
        <v>31951</v>
      </c>
      <c r="L8655" s="17"/>
    </row>
    <row r="8656" spans="1:12" x14ac:dyDescent="0.25">
      <c r="A8656" s="16" t="s">
        <v>244</v>
      </c>
      <c r="B8656" s="16">
        <v>107</v>
      </c>
      <c r="C8656" s="17">
        <v>31897</v>
      </c>
      <c r="L8656" s="17"/>
    </row>
    <row r="8657" spans="1:12" x14ac:dyDescent="0.25">
      <c r="A8657" s="16" t="s">
        <v>244</v>
      </c>
      <c r="B8657" s="16">
        <v>147</v>
      </c>
      <c r="C8657" s="17">
        <v>31776</v>
      </c>
      <c r="L8657" s="17"/>
    </row>
    <row r="8658" spans="1:12" x14ac:dyDescent="0.25">
      <c r="A8658" s="16" t="s">
        <v>244</v>
      </c>
      <c r="B8658" s="16">
        <v>50</v>
      </c>
      <c r="C8658" s="17">
        <v>31765</v>
      </c>
      <c r="L8658" s="17"/>
    </row>
    <row r="8659" spans="1:12" x14ac:dyDescent="0.25">
      <c r="A8659" s="16" t="s">
        <v>244</v>
      </c>
      <c r="B8659" s="16">
        <v>100</v>
      </c>
      <c r="C8659" s="17">
        <v>31708</v>
      </c>
      <c r="L8659" s="17"/>
    </row>
    <row r="8660" spans="1:12" x14ac:dyDescent="0.25">
      <c r="A8660" s="16" t="s">
        <v>244</v>
      </c>
      <c r="B8660" s="16">
        <v>107</v>
      </c>
      <c r="C8660" s="17">
        <v>31643</v>
      </c>
      <c r="L8660" s="17"/>
    </row>
    <row r="8661" spans="1:12" x14ac:dyDescent="0.25">
      <c r="A8661" s="16" t="s">
        <v>244</v>
      </c>
      <c r="B8661" s="16">
        <v>117</v>
      </c>
      <c r="C8661" s="17">
        <v>31559</v>
      </c>
      <c r="L8661" s="17"/>
    </row>
    <row r="8662" spans="1:12" x14ac:dyDescent="0.25">
      <c r="A8662" s="16" t="s">
        <v>244</v>
      </c>
      <c r="B8662" s="16">
        <v>121</v>
      </c>
      <c r="C8662" s="17">
        <v>31511</v>
      </c>
      <c r="L8662" s="17"/>
    </row>
    <row r="8663" spans="1:12" x14ac:dyDescent="0.25">
      <c r="A8663" s="16" t="s">
        <v>244</v>
      </c>
      <c r="B8663" s="16">
        <v>183</v>
      </c>
      <c r="C8663" s="17">
        <v>31418</v>
      </c>
      <c r="L8663" s="17"/>
    </row>
    <row r="8664" spans="1:12" x14ac:dyDescent="0.25">
      <c r="A8664" s="16" t="s">
        <v>244</v>
      </c>
      <c r="B8664" s="16">
        <v>43</v>
      </c>
      <c r="C8664" s="17">
        <v>31385</v>
      </c>
      <c r="L8664" s="17"/>
    </row>
    <row r="8665" spans="1:12" x14ac:dyDescent="0.25">
      <c r="A8665" s="16" t="s">
        <v>244</v>
      </c>
      <c r="B8665" s="16">
        <v>120</v>
      </c>
      <c r="C8665" s="17">
        <v>31384</v>
      </c>
      <c r="L8665" s="17"/>
    </row>
    <row r="8666" spans="1:12" x14ac:dyDescent="0.25">
      <c r="A8666" s="16" t="s">
        <v>244</v>
      </c>
      <c r="B8666" s="16">
        <v>122</v>
      </c>
      <c r="C8666" s="17">
        <v>31027</v>
      </c>
      <c r="L8666" s="17"/>
    </row>
    <row r="8667" spans="1:12" x14ac:dyDescent="0.25">
      <c r="A8667" s="16" t="s">
        <v>244</v>
      </c>
      <c r="B8667" s="16">
        <v>30</v>
      </c>
      <c r="C8667" s="17">
        <v>30740</v>
      </c>
      <c r="L8667" s="17"/>
    </row>
    <row r="8668" spans="1:12" x14ac:dyDescent="0.25">
      <c r="A8668" s="16" t="s">
        <v>244</v>
      </c>
      <c r="B8668" s="16">
        <v>116</v>
      </c>
      <c r="C8668" s="17">
        <v>30714</v>
      </c>
      <c r="L8668" s="17"/>
    </row>
    <row r="8669" spans="1:12" x14ac:dyDescent="0.25">
      <c r="A8669" s="16" t="s">
        <v>244</v>
      </c>
      <c r="B8669" s="16">
        <v>112</v>
      </c>
      <c r="C8669" s="17">
        <v>30685</v>
      </c>
      <c r="L8669" s="17"/>
    </row>
    <row r="8670" spans="1:12" x14ac:dyDescent="0.25">
      <c r="A8670" s="16" t="s">
        <v>244</v>
      </c>
      <c r="B8670" s="16">
        <v>165</v>
      </c>
      <c r="C8670" s="17">
        <v>30651</v>
      </c>
      <c r="L8670" s="17"/>
    </row>
    <row r="8671" spans="1:12" x14ac:dyDescent="0.25">
      <c r="A8671" s="16" t="s">
        <v>244</v>
      </c>
      <c r="B8671" s="16">
        <v>140</v>
      </c>
      <c r="C8671" s="17">
        <v>30651</v>
      </c>
      <c r="L8671" s="17"/>
    </row>
    <row r="8672" spans="1:12" x14ac:dyDescent="0.25">
      <c r="A8672" s="16" t="s">
        <v>244</v>
      </c>
      <c r="B8672" s="16">
        <v>180</v>
      </c>
      <c r="C8672" s="17">
        <v>30635</v>
      </c>
      <c r="L8672" s="17"/>
    </row>
    <row r="8673" spans="1:12" x14ac:dyDescent="0.25">
      <c r="A8673" s="16" t="s">
        <v>244</v>
      </c>
      <c r="B8673" s="16">
        <v>100</v>
      </c>
      <c r="C8673" s="17">
        <v>30593</v>
      </c>
      <c r="L8673" s="17"/>
    </row>
    <row r="8674" spans="1:12" x14ac:dyDescent="0.25">
      <c r="A8674" s="16" t="s">
        <v>244</v>
      </c>
      <c r="B8674" s="16">
        <v>120</v>
      </c>
      <c r="C8674" s="17">
        <v>30593</v>
      </c>
      <c r="L8674" s="17"/>
    </row>
    <row r="8675" spans="1:12" x14ac:dyDescent="0.25">
      <c r="A8675" s="16" t="s">
        <v>244</v>
      </c>
      <c r="B8675" s="16">
        <v>140</v>
      </c>
      <c r="C8675" s="17">
        <v>30378</v>
      </c>
      <c r="L8675" s="17"/>
    </row>
    <row r="8676" spans="1:12" x14ac:dyDescent="0.25">
      <c r="A8676" s="16" t="s">
        <v>244</v>
      </c>
      <c r="B8676" s="16">
        <v>122</v>
      </c>
      <c r="C8676" s="17">
        <v>30369</v>
      </c>
      <c r="L8676" s="17"/>
    </row>
    <row r="8677" spans="1:12" x14ac:dyDescent="0.25">
      <c r="A8677" s="16" t="s">
        <v>244</v>
      </c>
      <c r="B8677" s="16">
        <v>150</v>
      </c>
      <c r="C8677" s="17">
        <v>30286</v>
      </c>
      <c r="L8677" s="17"/>
    </row>
    <row r="8678" spans="1:12" x14ac:dyDescent="0.25">
      <c r="A8678" s="16" t="s">
        <v>244</v>
      </c>
      <c r="B8678" s="16">
        <v>128</v>
      </c>
      <c r="C8678" s="17">
        <v>30278</v>
      </c>
      <c r="L8678" s="17"/>
    </row>
    <row r="8679" spans="1:12" x14ac:dyDescent="0.25">
      <c r="A8679" s="16" t="s">
        <v>244</v>
      </c>
      <c r="B8679" s="16">
        <v>126</v>
      </c>
      <c r="C8679" s="17">
        <v>30243</v>
      </c>
      <c r="L8679" s="17"/>
    </row>
    <row r="8680" spans="1:12" x14ac:dyDescent="0.25">
      <c r="A8680" s="16" t="s">
        <v>244</v>
      </c>
      <c r="B8680" s="16">
        <v>110</v>
      </c>
      <c r="C8680" s="17">
        <v>30239</v>
      </c>
      <c r="L8680" s="17"/>
    </row>
    <row r="8681" spans="1:12" x14ac:dyDescent="0.25">
      <c r="A8681" s="16" t="s">
        <v>244</v>
      </c>
      <c r="B8681" s="16">
        <v>100</v>
      </c>
      <c r="C8681" s="17">
        <v>30230</v>
      </c>
      <c r="L8681" s="17"/>
    </row>
    <row r="8682" spans="1:12" x14ac:dyDescent="0.25">
      <c r="A8682" s="16" t="s">
        <v>244</v>
      </c>
      <c r="B8682" s="16">
        <v>108</v>
      </c>
      <c r="C8682" s="17">
        <v>30194</v>
      </c>
      <c r="L8682" s="17"/>
    </row>
    <row r="8683" spans="1:12" x14ac:dyDescent="0.25">
      <c r="A8683" s="16" t="s">
        <v>244</v>
      </c>
      <c r="B8683" s="16">
        <v>100</v>
      </c>
      <c r="C8683" s="17">
        <v>30153</v>
      </c>
      <c r="L8683" s="17"/>
    </row>
    <row r="8684" spans="1:12" x14ac:dyDescent="0.25">
      <c r="A8684" s="16" t="s">
        <v>244</v>
      </c>
      <c r="B8684" s="16">
        <v>150</v>
      </c>
      <c r="C8684" s="17">
        <v>30118</v>
      </c>
      <c r="L8684" s="17"/>
    </row>
    <row r="8685" spans="1:12" x14ac:dyDescent="0.25">
      <c r="A8685" s="16" t="s">
        <v>244</v>
      </c>
      <c r="B8685" s="16">
        <v>122</v>
      </c>
      <c r="C8685" s="17">
        <v>29994</v>
      </c>
      <c r="L8685" s="17"/>
    </row>
    <row r="8686" spans="1:12" x14ac:dyDescent="0.25">
      <c r="A8686" s="16" t="s">
        <v>244</v>
      </c>
      <c r="B8686" s="16">
        <v>239</v>
      </c>
      <c r="C8686" s="17">
        <v>29915</v>
      </c>
      <c r="L8686" s="17"/>
    </row>
    <row r="8687" spans="1:12" x14ac:dyDescent="0.25">
      <c r="A8687" s="16" t="s">
        <v>244</v>
      </c>
      <c r="B8687" s="16">
        <v>83</v>
      </c>
      <c r="C8687" s="17">
        <v>29891</v>
      </c>
      <c r="L8687" s="17"/>
    </row>
    <row r="8688" spans="1:12" x14ac:dyDescent="0.25">
      <c r="A8688" s="16" t="s">
        <v>244</v>
      </c>
      <c r="B8688" s="16">
        <v>212</v>
      </c>
      <c r="C8688" s="17">
        <v>29860</v>
      </c>
      <c r="L8688" s="17"/>
    </row>
    <row r="8689" spans="1:12" x14ac:dyDescent="0.25">
      <c r="A8689" s="16" t="s">
        <v>244</v>
      </c>
      <c r="B8689" s="16">
        <v>85</v>
      </c>
      <c r="C8689" s="17">
        <v>29860</v>
      </c>
      <c r="L8689" s="17"/>
    </row>
    <row r="8690" spans="1:12" x14ac:dyDescent="0.25">
      <c r="A8690" s="16" t="s">
        <v>244</v>
      </c>
      <c r="B8690" s="16">
        <v>121</v>
      </c>
      <c r="C8690" s="17">
        <v>29860</v>
      </c>
      <c r="L8690" s="17"/>
    </row>
    <row r="8691" spans="1:12" x14ac:dyDescent="0.25">
      <c r="A8691" s="16" t="s">
        <v>244</v>
      </c>
      <c r="B8691" s="16">
        <v>129</v>
      </c>
      <c r="C8691" s="17">
        <v>29860</v>
      </c>
      <c r="L8691" s="17"/>
    </row>
    <row r="8692" spans="1:12" x14ac:dyDescent="0.25">
      <c r="A8692" s="16" t="s">
        <v>244</v>
      </c>
      <c r="B8692" s="16">
        <v>140</v>
      </c>
      <c r="C8692" s="17">
        <v>29860</v>
      </c>
      <c r="L8692" s="17"/>
    </row>
    <row r="8693" spans="1:12" x14ac:dyDescent="0.25">
      <c r="A8693" s="16" t="s">
        <v>244</v>
      </c>
      <c r="B8693" s="16">
        <v>107</v>
      </c>
      <c r="C8693" s="17">
        <v>29860</v>
      </c>
      <c r="L8693" s="17"/>
    </row>
    <row r="8694" spans="1:12" x14ac:dyDescent="0.25">
      <c r="A8694" s="16" t="s">
        <v>244</v>
      </c>
      <c r="B8694" s="16">
        <v>105</v>
      </c>
      <c r="C8694" s="17">
        <v>29860</v>
      </c>
      <c r="L8694" s="17"/>
    </row>
    <row r="8695" spans="1:12" x14ac:dyDescent="0.25">
      <c r="A8695" s="16" t="s">
        <v>244</v>
      </c>
      <c r="B8695" s="16">
        <v>118</v>
      </c>
      <c r="C8695" s="17">
        <v>29860</v>
      </c>
      <c r="L8695" s="17"/>
    </row>
    <row r="8696" spans="1:12" x14ac:dyDescent="0.25">
      <c r="A8696" s="16" t="s">
        <v>244</v>
      </c>
      <c r="B8696" s="16">
        <v>94</v>
      </c>
      <c r="C8696" s="17">
        <v>29860</v>
      </c>
      <c r="L8696" s="17"/>
    </row>
    <row r="8697" spans="1:12" x14ac:dyDescent="0.25">
      <c r="A8697" s="16" t="s">
        <v>244</v>
      </c>
      <c r="B8697" s="16">
        <v>176</v>
      </c>
      <c r="C8697" s="17">
        <v>29797</v>
      </c>
      <c r="L8697" s="17"/>
    </row>
    <row r="8698" spans="1:12" x14ac:dyDescent="0.25">
      <c r="A8698" s="16" t="s">
        <v>244</v>
      </c>
      <c r="B8698" s="16">
        <v>147</v>
      </c>
      <c r="C8698" s="17">
        <v>29784</v>
      </c>
      <c r="L8698" s="17"/>
    </row>
    <row r="8699" spans="1:12" x14ac:dyDescent="0.25">
      <c r="A8699" s="16" t="s">
        <v>244</v>
      </c>
      <c r="B8699" s="16">
        <v>120</v>
      </c>
      <c r="C8699" s="17">
        <v>29754</v>
      </c>
      <c r="L8699" s="17"/>
    </row>
    <row r="8700" spans="1:12" x14ac:dyDescent="0.25">
      <c r="A8700" s="16" t="s">
        <v>244</v>
      </c>
      <c r="B8700" s="16">
        <v>38</v>
      </c>
      <c r="C8700" s="17">
        <v>29738</v>
      </c>
      <c r="L8700" s="17"/>
    </row>
    <row r="8701" spans="1:12" x14ac:dyDescent="0.25">
      <c r="A8701" s="16" t="s">
        <v>244</v>
      </c>
      <c r="B8701" s="16">
        <v>100</v>
      </c>
      <c r="C8701" s="17">
        <v>29731</v>
      </c>
      <c r="L8701" s="17"/>
    </row>
    <row r="8702" spans="1:12" x14ac:dyDescent="0.25">
      <c r="A8702" s="16" t="s">
        <v>244</v>
      </c>
      <c r="B8702" s="16">
        <v>120</v>
      </c>
      <c r="C8702" s="17">
        <v>29707</v>
      </c>
      <c r="L8702" s="17"/>
    </row>
    <row r="8703" spans="1:12" x14ac:dyDescent="0.25">
      <c r="A8703" s="16" t="s">
        <v>244</v>
      </c>
      <c r="B8703" s="16">
        <v>120</v>
      </c>
      <c r="C8703" s="17">
        <v>29577</v>
      </c>
      <c r="L8703" s="17"/>
    </row>
    <row r="8704" spans="1:12" x14ac:dyDescent="0.25">
      <c r="A8704" s="16" t="s">
        <v>244</v>
      </c>
      <c r="B8704" s="16">
        <v>126</v>
      </c>
      <c r="C8704" s="17">
        <v>29565</v>
      </c>
      <c r="L8704" s="17"/>
    </row>
    <row r="8705" spans="1:12" x14ac:dyDescent="0.25">
      <c r="A8705" s="16" t="s">
        <v>244</v>
      </c>
      <c r="B8705" s="16">
        <v>105</v>
      </c>
      <c r="C8705" s="17">
        <v>29556</v>
      </c>
      <c r="L8705" s="17"/>
    </row>
    <row r="8706" spans="1:12" x14ac:dyDescent="0.25">
      <c r="A8706" s="16" t="s">
        <v>244</v>
      </c>
      <c r="B8706" s="16">
        <v>62</v>
      </c>
      <c r="C8706" s="17">
        <v>29556</v>
      </c>
      <c r="L8706" s="17"/>
    </row>
    <row r="8707" spans="1:12" x14ac:dyDescent="0.25">
      <c r="A8707" s="16" t="s">
        <v>244</v>
      </c>
      <c r="B8707" s="16">
        <v>152</v>
      </c>
      <c r="C8707" s="17">
        <v>29526</v>
      </c>
      <c r="L8707" s="17"/>
    </row>
    <row r="8708" spans="1:12" x14ac:dyDescent="0.25">
      <c r="A8708" s="16" t="s">
        <v>244</v>
      </c>
      <c r="B8708" s="16">
        <v>154</v>
      </c>
      <c r="C8708" s="17">
        <v>29526</v>
      </c>
      <c r="L8708" s="17"/>
    </row>
    <row r="8709" spans="1:12" x14ac:dyDescent="0.25">
      <c r="A8709" s="16" t="s">
        <v>244</v>
      </c>
      <c r="B8709" s="16">
        <v>125</v>
      </c>
      <c r="C8709" s="17">
        <v>29495</v>
      </c>
      <c r="L8709" s="17"/>
    </row>
    <row r="8710" spans="1:12" x14ac:dyDescent="0.25">
      <c r="A8710" s="16" t="s">
        <v>244</v>
      </c>
      <c r="B8710" s="16">
        <v>100</v>
      </c>
      <c r="C8710" s="17">
        <v>29495</v>
      </c>
      <c r="L8710" s="17"/>
    </row>
    <row r="8711" spans="1:12" x14ac:dyDescent="0.25">
      <c r="A8711" s="16" t="s">
        <v>244</v>
      </c>
      <c r="B8711" s="16">
        <v>40</v>
      </c>
      <c r="C8711" s="17">
        <v>29495</v>
      </c>
      <c r="L8711" s="17"/>
    </row>
    <row r="8712" spans="1:12" x14ac:dyDescent="0.25">
      <c r="A8712" s="16" t="s">
        <v>244</v>
      </c>
      <c r="B8712" s="16">
        <v>110</v>
      </c>
      <c r="C8712" s="17">
        <v>29434</v>
      </c>
      <c r="L8712" s="17"/>
    </row>
    <row r="8713" spans="1:12" x14ac:dyDescent="0.25">
      <c r="A8713" s="16" t="s">
        <v>244</v>
      </c>
      <c r="B8713" s="16">
        <v>120</v>
      </c>
      <c r="C8713" s="17">
        <v>29375</v>
      </c>
      <c r="L8713" s="17"/>
    </row>
    <row r="8714" spans="1:12" x14ac:dyDescent="0.25">
      <c r="A8714" s="16" t="s">
        <v>244</v>
      </c>
      <c r="B8714" s="16">
        <v>120</v>
      </c>
      <c r="C8714" s="17">
        <v>29373</v>
      </c>
      <c r="L8714" s="17"/>
    </row>
    <row r="8715" spans="1:12" x14ac:dyDescent="0.25">
      <c r="A8715" s="16" t="s">
        <v>244</v>
      </c>
      <c r="B8715" s="16">
        <v>136</v>
      </c>
      <c r="C8715" s="17">
        <v>29286</v>
      </c>
      <c r="L8715" s="17"/>
    </row>
    <row r="8716" spans="1:12" x14ac:dyDescent="0.25">
      <c r="A8716" s="16" t="s">
        <v>244</v>
      </c>
      <c r="B8716" s="16">
        <v>60</v>
      </c>
      <c r="C8716" s="17">
        <v>29255</v>
      </c>
      <c r="L8716" s="17"/>
    </row>
    <row r="8717" spans="1:12" x14ac:dyDescent="0.25">
      <c r="A8717" s="16" t="s">
        <v>244</v>
      </c>
      <c r="B8717" s="16">
        <v>30</v>
      </c>
      <c r="C8717" s="17">
        <v>29250</v>
      </c>
      <c r="L8717" s="17"/>
    </row>
    <row r="8718" spans="1:12" x14ac:dyDescent="0.25">
      <c r="A8718" s="16" t="s">
        <v>244</v>
      </c>
      <c r="B8718" s="16">
        <v>141</v>
      </c>
      <c r="C8718" s="17">
        <v>29221</v>
      </c>
      <c r="L8718" s="17"/>
    </row>
    <row r="8719" spans="1:12" x14ac:dyDescent="0.25">
      <c r="A8719" s="16" t="s">
        <v>244</v>
      </c>
      <c r="B8719" s="16">
        <v>150</v>
      </c>
      <c r="C8719" s="17">
        <v>29221</v>
      </c>
      <c r="L8719" s="17"/>
    </row>
    <row r="8720" spans="1:12" x14ac:dyDescent="0.25">
      <c r="A8720" s="16" t="s">
        <v>244</v>
      </c>
      <c r="B8720" s="16">
        <v>133</v>
      </c>
      <c r="C8720" s="17">
        <v>29221</v>
      </c>
      <c r="L8720" s="17"/>
    </row>
    <row r="8721" spans="1:12" x14ac:dyDescent="0.25">
      <c r="A8721" s="16" t="s">
        <v>244</v>
      </c>
      <c r="B8721" s="16">
        <v>92</v>
      </c>
      <c r="C8721" s="17">
        <v>29188</v>
      </c>
      <c r="L8721" s="17"/>
    </row>
    <row r="8722" spans="1:12" x14ac:dyDescent="0.25">
      <c r="A8722" s="16" t="s">
        <v>244</v>
      </c>
      <c r="B8722" s="16">
        <v>159</v>
      </c>
      <c r="C8722" s="17">
        <v>29129</v>
      </c>
      <c r="L8722" s="17"/>
    </row>
    <row r="8723" spans="1:12" x14ac:dyDescent="0.25">
      <c r="A8723" s="16" t="s">
        <v>244</v>
      </c>
      <c r="B8723" s="16">
        <v>140</v>
      </c>
      <c r="C8723" s="17">
        <v>29068</v>
      </c>
      <c r="L8723" s="17"/>
    </row>
    <row r="8724" spans="1:12" x14ac:dyDescent="0.25">
      <c r="A8724" s="16" t="s">
        <v>244</v>
      </c>
      <c r="B8724" s="16">
        <v>52</v>
      </c>
      <c r="C8724" s="17">
        <v>29017</v>
      </c>
      <c r="L8724" s="17"/>
    </row>
    <row r="8725" spans="1:12" x14ac:dyDescent="0.25">
      <c r="A8725" s="16" t="s">
        <v>244</v>
      </c>
      <c r="B8725" s="16">
        <v>120</v>
      </c>
      <c r="C8725" s="17">
        <v>28976</v>
      </c>
      <c r="L8725" s="17"/>
    </row>
    <row r="8726" spans="1:12" x14ac:dyDescent="0.25">
      <c r="A8726" s="16" t="s">
        <v>244</v>
      </c>
      <c r="B8726" s="16">
        <v>120</v>
      </c>
      <c r="C8726" s="17">
        <v>28916</v>
      </c>
      <c r="L8726" s="17"/>
    </row>
    <row r="8727" spans="1:12" x14ac:dyDescent="0.25">
      <c r="A8727" s="16" t="s">
        <v>244</v>
      </c>
      <c r="B8727" s="16">
        <v>120</v>
      </c>
      <c r="C8727" s="17">
        <v>28887</v>
      </c>
      <c r="L8727" s="17"/>
    </row>
    <row r="8728" spans="1:12" x14ac:dyDescent="0.25">
      <c r="A8728" s="16" t="s">
        <v>244</v>
      </c>
      <c r="B8728" s="16">
        <v>134</v>
      </c>
      <c r="C8728" s="17">
        <v>28870</v>
      </c>
      <c r="L8728" s="17"/>
    </row>
    <row r="8729" spans="1:12" x14ac:dyDescent="0.25">
      <c r="A8729" s="16" t="s">
        <v>244</v>
      </c>
      <c r="B8729" s="16">
        <v>248</v>
      </c>
      <c r="C8729" s="17">
        <v>28863</v>
      </c>
      <c r="L8729" s="17"/>
    </row>
    <row r="8730" spans="1:12" x14ac:dyDescent="0.25">
      <c r="A8730" s="16" t="s">
        <v>244</v>
      </c>
      <c r="B8730" s="16">
        <v>160</v>
      </c>
      <c r="C8730" s="17">
        <v>28825</v>
      </c>
      <c r="L8730" s="17"/>
    </row>
    <row r="8731" spans="1:12" x14ac:dyDescent="0.25">
      <c r="A8731" s="16" t="s">
        <v>244</v>
      </c>
      <c r="B8731" s="16">
        <v>127</v>
      </c>
      <c r="C8731" s="17">
        <v>28762</v>
      </c>
      <c r="L8731" s="17"/>
    </row>
    <row r="8732" spans="1:12" x14ac:dyDescent="0.25">
      <c r="A8732" s="16" t="s">
        <v>244</v>
      </c>
      <c r="B8732" s="16">
        <v>97</v>
      </c>
      <c r="C8732" s="17">
        <v>28734</v>
      </c>
      <c r="L8732" s="17"/>
    </row>
    <row r="8733" spans="1:12" x14ac:dyDescent="0.25">
      <c r="A8733" s="16" t="s">
        <v>244</v>
      </c>
      <c r="B8733" s="16">
        <v>108</v>
      </c>
      <c r="C8733" s="17">
        <v>28703</v>
      </c>
      <c r="L8733" s="17"/>
    </row>
    <row r="8734" spans="1:12" x14ac:dyDescent="0.25">
      <c r="A8734" s="16" t="s">
        <v>244</v>
      </c>
      <c r="B8734" s="16">
        <v>120</v>
      </c>
      <c r="C8734" s="17">
        <v>28697</v>
      </c>
      <c r="L8734" s="17"/>
    </row>
    <row r="8735" spans="1:12" x14ac:dyDescent="0.25">
      <c r="A8735" s="16" t="s">
        <v>244</v>
      </c>
      <c r="B8735" s="16">
        <v>131</v>
      </c>
      <c r="C8735" s="17">
        <v>28611</v>
      </c>
      <c r="L8735" s="17"/>
    </row>
    <row r="8736" spans="1:12" x14ac:dyDescent="0.25">
      <c r="A8736" s="16" t="s">
        <v>244</v>
      </c>
      <c r="B8736" s="16">
        <v>104</v>
      </c>
      <c r="C8736" s="17">
        <v>28581</v>
      </c>
      <c r="L8736" s="17"/>
    </row>
    <row r="8737" spans="1:12" x14ac:dyDescent="0.25">
      <c r="A8737" s="16" t="s">
        <v>244</v>
      </c>
      <c r="B8737" s="16">
        <v>100</v>
      </c>
      <c r="C8737" s="17">
        <v>28491</v>
      </c>
      <c r="L8737" s="17"/>
    </row>
    <row r="8738" spans="1:12" x14ac:dyDescent="0.25">
      <c r="A8738" s="16" t="s">
        <v>244</v>
      </c>
      <c r="B8738" s="16">
        <v>96</v>
      </c>
      <c r="C8738" s="17">
        <v>28491</v>
      </c>
      <c r="L8738" s="17"/>
    </row>
    <row r="8739" spans="1:12" x14ac:dyDescent="0.25">
      <c r="A8739" s="16" t="s">
        <v>244</v>
      </c>
      <c r="B8739" s="16">
        <v>138</v>
      </c>
      <c r="C8739" s="17">
        <v>28460</v>
      </c>
      <c r="L8739" s="17"/>
    </row>
    <row r="8740" spans="1:12" x14ac:dyDescent="0.25">
      <c r="A8740" s="16" t="s">
        <v>244</v>
      </c>
      <c r="B8740" s="16">
        <v>199</v>
      </c>
      <c r="C8740" s="17">
        <v>28443</v>
      </c>
      <c r="L8740" s="17"/>
    </row>
    <row r="8741" spans="1:12" x14ac:dyDescent="0.25">
      <c r="A8741" s="16" t="s">
        <v>244</v>
      </c>
      <c r="B8741" s="16">
        <v>160</v>
      </c>
      <c r="C8741" s="17">
        <v>28424</v>
      </c>
      <c r="L8741" s="17"/>
    </row>
    <row r="8742" spans="1:12" x14ac:dyDescent="0.25">
      <c r="A8742" s="16" t="s">
        <v>244</v>
      </c>
      <c r="B8742" s="16">
        <v>120</v>
      </c>
      <c r="C8742" s="17">
        <v>28399</v>
      </c>
      <c r="L8742" s="17"/>
    </row>
    <row r="8743" spans="1:12" x14ac:dyDescent="0.25">
      <c r="A8743" s="16" t="s">
        <v>244</v>
      </c>
      <c r="B8743" s="16">
        <v>162</v>
      </c>
      <c r="C8743" s="17">
        <v>28369</v>
      </c>
      <c r="L8743" s="17"/>
    </row>
    <row r="8744" spans="1:12" x14ac:dyDescent="0.25">
      <c r="A8744" s="16" t="s">
        <v>244</v>
      </c>
      <c r="B8744" s="16">
        <v>92</v>
      </c>
      <c r="C8744" s="17">
        <v>28352</v>
      </c>
      <c r="L8744" s="17"/>
    </row>
    <row r="8745" spans="1:12" x14ac:dyDescent="0.25">
      <c r="A8745" s="16" t="s">
        <v>244</v>
      </c>
      <c r="B8745" s="16">
        <v>147</v>
      </c>
      <c r="C8745" s="17">
        <v>28307</v>
      </c>
      <c r="L8745" s="17"/>
    </row>
    <row r="8746" spans="1:12" x14ac:dyDescent="0.25">
      <c r="A8746" s="16" t="s">
        <v>244</v>
      </c>
      <c r="B8746" s="16">
        <v>40</v>
      </c>
      <c r="C8746" s="17">
        <v>28289</v>
      </c>
      <c r="L8746" s="17"/>
    </row>
    <row r="8747" spans="1:12" x14ac:dyDescent="0.25">
      <c r="A8747" s="16" t="s">
        <v>244</v>
      </c>
      <c r="B8747" s="16">
        <v>134</v>
      </c>
      <c r="C8747" s="17">
        <v>28249</v>
      </c>
      <c r="L8747" s="17"/>
    </row>
    <row r="8748" spans="1:12" x14ac:dyDescent="0.25">
      <c r="A8748" s="16" t="s">
        <v>244</v>
      </c>
      <c r="B8748" s="16">
        <v>130</v>
      </c>
      <c r="C8748" s="17">
        <v>28246</v>
      </c>
      <c r="L8748" s="17"/>
    </row>
    <row r="8749" spans="1:12" x14ac:dyDescent="0.25">
      <c r="A8749" s="16" t="s">
        <v>244</v>
      </c>
      <c r="B8749" s="16">
        <v>120</v>
      </c>
      <c r="C8749" s="17">
        <v>28157</v>
      </c>
      <c r="L8749" s="17"/>
    </row>
    <row r="8750" spans="1:12" x14ac:dyDescent="0.25">
      <c r="A8750" s="16" t="s">
        <v>244</v>
      </c>
      <c r="B8750" s="16">
        <v>174</v>
      </c>
      <c r="C8750" s="17">
        <v>28142</v>
      </c>
      <c r="L8750" s="17"/>
    </row>
    <row r="8751" spans="1:12" x14ac:dyDescent="0.25">
      <c r="A8751" s="16" t="s">
        <v>244</v>
      </c>
      <c r="B8751" s="16">
        <v>104</v>
      </c>
      <c r="C8751" s="17">
        <v>28126</v>
      </c>
      <c r="L8751" s="17"/>
    </row>
    <row r="8752" spans="1:12" x14ac:dyDescent="0.25">
      <c r="A8752" s="16" t="s">
        <v>244</v>
      </c>
      <c r="B8752" s="16">
        <v>118</v>
      </c>
      <c r="C8752" s="17">
        <v>28065</v>
      </c>
      <c r="L8752" s="17"/>
    </row>
    <row r="8753" spans="1:12" x14ac:dyDescent="0.25">
      <c r="A8753" s="16" t="s">
        <v>244</v>
      </c>
      <c r="B8753" s="16">
        <v>120</v>
      </c>
      <c r="C8753" s="17">
        <v>28044</v>
      </c>
      <c r="L8753" s="17"/>
    </row>
    <row r="8754" spans="1:12" x14ac:dyDescent="0.25">
      <c r="A8754" s="16" t="s">
        <v>244</v>
      </c>
      <c r="B8754" s="16">
        <v>96</v>
      </c>
      <c r="C8754" s="17">
        <v>28034</v>
      </c>
      <c r="L8754" s="17"/>
    </row>
    <row r="8755" spans="1:12" x14ac:dyDescent="0.25">
      <c r="A8755" s="16" t="s">
        <v>244</v>
      </c>
      <c r="B8755" s="16">
        <v>118</v>
      </c>
      <c r="C8755" s="17">
        <v>28034</v>
      </c>
      <c r="L8755" s="17"/>
    </row>
    <row r="8756" spans="1:12" x14ac:dyDescent="0.25">
      <c r="A8756" s="16" t="s">
        <v>244</v>
      </c>
      <c r="B8756" s="16">
        <v>82</v>
      </c>
      <c r="C8756" s="17">
        <v>27942</v>
      </c>
      <c r="L8756" s="17"/>
    </row>
    <row r="8757" spans="1:12" x14ac:dyDescent="0.25">
      <c r="A8757" s="16" t="s">
        <v>244</v>
      </c>
      <c r="B8757" s="16">
        <v>90</v>
      </c>
      <c r="C8757" s="17">
        <v>27912</v>
      </c>
      <c r="L8757" s="17"/>
    </row>
    <row r="8758" spans="1:12" x14ac:dyDescent="0.25">
      <c r="A8758" s="16" t="s">
        <v>244</v>
      </c>
      <c r="B8758" s="16">
        <v>90</v>
      </c>
      <c r="C8758" s="17">
        <v>27912</v>
      </c>
      <c r="L8758" s="17"/>
    </row>
    <row r="8759" spans="1:12" x14ac:dyDescent="0.25">
      <c r="A8759" s="16" t="s">
        <v>244</v>
      </c>
      <c r="B8759" s="16">
        <v>238</v>
      </c>
      <c r="C8759" s="17">
        <v>27901</v>
      </c>
      <c r="L8759" s="17"/>
    </row>
    <row r="8760" spans="1:12" x14ac:dyDescent="0.25">
      <c r="A8760" s="16" t="s">
        <v>244</v>
      </c>
      <c r="B8760" s="16">
        <v>175</v>
      </c>
      <c r="C8760" s="17">
        <v>27892</v>
      </c>
      <c r="L8760" s="17"/>
    </row>
    <row r="8761" spans="1:12" x14ac:dyDescent="0.25">
      <c r="A8761" s="16" t="s">
        <v>244</v>
      </c>
      <c r="B8761" s="16">
        <v>40</v>
      </c>
      <c r="C8761" s="17">
        <v>27881</v>
      </c>
      <c r="L8761" s="17"/>
    </row>
    <row r="8762" spans="1:12" x14ac:dyDescent="0.25">
      <c r="A8762" s="16" t="s">
        <v>244</v>
      </c>
      <c r="B8762" s="16">
        <v>105</v>
      </c>
      <c r="C8762" s="17">
        <v>27851</v>
      </c>
      <c r="L8762" s="17"/>
    </row>
    <row r="8763" spans="1:12" x14ac:dyDescent="0.25">
      <c r="A8763" s="16" t="s">
        <v>244</v>
      </c>
      <c r="B8763" s="16">
        <v>115</v>
      </c>
      <c r="C8763" s="17">
        <v>27851</v>
      </c>
      <c r="L8763" s="17"/>
    </row>
    <row r="8764" spans="1:12" x14ac:dyDescent="0.25">
      <c r="A8764" s="16" t="s">
        <v>244</v>
      </c>
      <c r="B8764" s="16">
        <v>154</v>
      </c>
      <c r="C8764" s="17">
        <v>27817</v>
      </c>
      <c r="L8764" s="17"/>
    </row>
    <row r="8765" spans="1:12" x14ac:dyDescent="0.25">
      <c r="A8765" s="16" t="s">
        <v>244</v>
      </c>
      <c r="B8765" s="16">
        <v>106</v>
      </c>
      <c r="C8765" s="17">
        <v>27791</v>
      </c>
      <c r="L8765" s="17"/>
    </row>
    <row r="8766" spans="1:12" x14ac:dyDescent="0.25">
      <c r="A8766" s="16" t="s">
        <v>244</v>
      </c>
      <c r="B8766" s="16">
        <v>100</v>
      </c>
      <c r="C8766" s="17">
        <v>27760</v>
      </c>
      <c r="L8766" s="17"/>
    </row>
    <row r="8767" spans="1:12" x14ac:dyDescent="0.25">
      <c r="A8767" s="16" t="s">
        <v>244</v>
      </c>
      <c r="B8767" s="16">
        <v>99</v>
      </c>
      <c r="C8767" s="17">
        <v>27638</v>
      </c>
      <c r="L8767" s="17"/>
    </row>
    <row r="8768" spans="1:12" x14ac:dyDescent="0.25">
      <c r="A8768" s="16" t="s">
        <v>244</v>
      </c>
      <c r="B8768" s="16">
        <v>120</v>
      </c>
      <c r="C8768" s="17">
        <v>27638</v>
      </c>
      <c r="L8768" s="17"/>
    </row>
    <row r="8769" spans="1:12" x14ac:dyDescent="0.25">
      <c r="A8769" s="16" t="s">
        <v>244</v>
      </c>
      <c r="B8769" s="16">
        <v>150</v>
      </c>
      <c r="C8769" s="17">
        <v>27515</v>
      </c>
      <c r="L8769" s="17"/>
    </row>
    <row r="8770" spans="1:12" x14ac:dyDescent="0.25">
      <c r="A8770" s="16" t="s">
        <v>244</v>
      </c>
      <c r="B8770" s="16">
        <v>140</v>
      </c>
      <c r="C8770" s="17">
        <v>27500</v>
      </c>
      <c r="L8770" s="17"/>
    </row>
    <row r="8771" spans="1:12" x14ac:dyDescent="0.25">
      <c r="A8771" s="16" t="s">
        <v>244</v>
      </c>
      <c r="B8771" s="16">
        <v>180</v>
      </c>
      <c r="C8771" s="17">
        <v>27472</v>
      </c>
      <c r="L8771" s="17"/>
    </row>
    <row r="8772" spans="1:12" x14ac:dyDescent="0.25">
      <c r="A8772" s="16" t="s">
        <v>244</v>
      </c>
      <c r="B8772" s="16">
        <v>58</v>
      </c>
      <c r="C8772" s="17">
        <v>27454</v>
      </c>
      <c r="L8772" s="17"/>
    </row>
    <row r="8773" spans="1:12" x14ac:dyDescent="0.25">
      <c r="A8773" s="16" t="s">
        <v>244</v>
      </c>
      <c r="B8773" s="16">
        <v>70</v>
      </c>
      <c r="C8773" s="17">
        <v>27382</v>
      </c>
      <c r="L8773" s="17"/>
    </row>
    <row r="8774" spans="1:12" x14ac:dyDescent="0.25">
      <c r="A8774" s="16" t="s">
        <v>244</v>
      </c>
      <c r="B8774" s="16">
        <v>120</v>
      </c>
      <c r="C8774" s="17">
        <v>27364</v>
      </c>
      <c r="L8774" s="17"/>
    </row>
    <row r="8775" spans="1:12" x14ac:dyDescent="0.25">
      <c r="A8775" s="16" t="s">
        <v>244</v>
      </c>
      <c r="B8775" s="16">
        <v>147</v>
      </c>
      <c r="C8775" s="17">
        <v>27341</v>
      </c>
      <c r="L8775" s="17"/>
    </row>
    <row r="8776" spans="1:12" x14ac:dyDescent="0.25">
      <c r="A8776" s="16" t="s">
        <v>244</v>
      </c>
      <c r="B8776" s="16">
        <v>58</v>
      </c>
      <c r="C8776" s="17">
        <v>27303</v>
      </c>
      <c r="L8776" s="17"/>
    </row>
    <row r="8777" spans="1:12" x14ac:dyDescent="0.25">
      <c r="A8777" s="16" t="s">
        <v>244</v>
      </c>
      <c r="B8777" s="16">
        <v>120</v>
      </c>
      <c r="C8777" s="17">
        <v>27303</v>
      </c>
      <c r="L8777" s="17"/>
    </row>
    <row r="8778" spans="1:12" x14ac:dyDescent="0.25">
      <c r="A8778" s="16" t="s">
        <v>244</v>
      </c>
      <c r="B8778" s="16">
        <v>100</v>
      </c>
      <c r="C8778" s="17">
        <v>27284</v>
      </c>
      <c r="L8778" s="17"/>
    </row>
    <row r="8779" spans="1:12" x14ac:dyDescent="0.25">
      <c r="A8779" s="16" t="s">
        <v>244</v>
      </c>
      <c r="B8779" s="16">
        <v>120</v>
      </c>
      <c r="C8779" s="17">
        <v>27242</v>
      </c>
      <c r="L8779" s="17"/>
    </row>
    <row r="8780" spans="1:12" x14ac:dyDescent="0.25">
      <c r="A8780" s="16" t="s">
        <v>244</v>
      </c>
      <c r="B8780" s="16">
        <v>100</v>
      </c>
      <c r="C8780" s="17">
        <v>27211</v>
      </c>
      <c r="L8780" s="17"/>
    </row>
    <row r="8781" spans="1:12" x14ac:dyDescent="0.25">
      <c r="A8781" s="16" t="s">
        <v>244</v>
      </c>
      <c r="B8781" s="16">
        <v>207</v>
      </c>
      <c r="C8781" s="17">
        <v>27211</v>
      </c>
      <c r="L8781" s="17"/>
    </row>
    <row r="8782" spans="1:12" x14ac:dyDescent="0.25">
      <c r="A8782" s="16" t="s">
        <v>244</v>
      </c>
      <c r="B8782" s="16">
        <v>185</v>
      </c>
      <c r="C8782" s="17">
        <v>27211</v>
      </c>
      <c r="L8782" s="17"/>
    </row>
    <row r="8783" spans="1:12" x14ac:dyDescent="0.25">
      <c r="A8783" s="16" t="s">
        <v>244</v>
      </c>
      <c r="B8783" s="16">
        <v>200</v>
      </c>
      <c r="C8783" s="17">
        <v>27181</v>
      </c>
      <c r="L8783" s="17"/>
    </row>
    <row r="8784" spans="1:12" x14ac:dyDescent="0.25">
      <c r="A8784" s="16" t="s">
        <v>244</v>
      </c>
      <c r="B8784" s="16">
        <v>90</v>
      </c>
      <c r="C8784" s="17">
        <v>27150</v>
      </c>
      <c r="L8784" s="17"/>
    </row>
    <row r="8785" spans="1:12" x14ac:dyDescent="0.25">
      <c r="A8785" s="16" t="s">
        <v>244</v>
      </c>
      <c r="B8785" s="16">
        <v>90</v>
      </c>
      <c r="C8785" s="17">
        <v>27094</v>
      </c>
      <c r="L8785" s="17"/>
    </row>
    <row r="8786" spans="1:12" x14ac:dyDescent="0.25">
      <c r="A8786" s="16" t="s">
        <v>244</v>
      </c>
      <c r="B8786" s="16">
        <v>166</v>
      </c>
      <c r="C8786" s="17">
        <v>27054</v>
      </c>
      <c r="L8786" s="17"/>
    </row>
    <row r="8787" spans="1:12" x14ac:dyDescent="0.25">
      <c r="A8787" s="16" t="s">
        <v>244</v>
      </c>
      <c r="B8787" s="16">
        <v>50</v>
      </c>
      <c r="C8787" s="17">
        <v>27030</v>
      </c>
      <c r="L8787" s="17"/>
    </row>
    <row r="8788" spans="1:12" x14ac:dyDescent="0.25">
      <c r="A8788" s="16" t="s">
        <v>244</v>
      </c>
      <c r="B8788" s="16">
        <v>120</v>
      </c>
      <c r="C8788" s="17">
        <v>27008</v>
      </c>
      <c r="L8788" s="17"/>
    </row>
    <row r="8789" spans="1:12" x14ac:dyDescent="0.25">
      <c r="A8789" s="16" t="s">
        <v>244</v>
      </c>
      <c r="B8789" s="16">
        <v>114</v>
      </c>
      <c r="C8789" s="17">
        <v>26991</v>
      </c>
      <c r="L8789" s="17"/>
    </row>
    <row r="8790" spans="1:12" x14ac:dyDescent="0.25">
      <c r="A8790" s="16" t="s">
        <v>244</v>
      </c>
      <c r="B8790" s="16">
        <v>76</v>
      </c>
      <c r="C8790" s="17">
        <v>26941</v>
      </c>
      <c r="L8790" s="17"/>
    </row>
    <row r="8791" spans="1:12" x14ac:dyDescent="0.25">
      <c r="A8791" s="16" t="s">
        <v>244</v>
      </c>
      <c r="B8791" s="16">
        <v>168</v>
      </c>
      <c r="C8791" s="17">
        <v>26938</v>
      </c>
      <c r="L8791" s="17"/>
    </row>
    <row r="8792" spans="1:12" x14ac:dyDescent="0.25">
      <c r="A8792" s="16" t="s">
        <v>244</v>
      </c>
      <c r="B8792" s="16">
        <v>60</v>
      </c>
      <c r="C8792" s="17">
        <v>26922</v>
      </c>
      <c r="L8792" s="17"/>
    </row>
    <row r="8793" spans="1:12" x14ac:dyDescent="0.25">
      <c r="A8793" s="16" t="s">
        <v>244</v>
      </c>
      <c r="B8793" s="16">
        <v>126</v>
      </c>
      <c r="C8793" s="17">
        <v>26908</v>
      </c>
      <c r="L8793" s="17"/>
    </row>
    <row r="8794" spans="1:12" x14ac:dyDescent="0.25">
      <c r="A8794" s="16" t="s">
        <v>244</v>
      </c>
      <c r="B8794" s="16">
        <v>111</v>
      </c>
      <c r="C8794" s="17">
        <v>26908</v>
      </c>
      <c r="L8794" s="17"/>
    </row>
    <row r="8795" spans="1:12" x14ac:dyDescent="0.25">
      <c r="A8795" s="16" t="s">
        <v>244</v>
      </c>
      <c r="B8795" s="16">
        <v>95</v>
      </c>
      <c r="C8795" s="17">
        <v>26908</v>
      </c>
      <c r="L8795" s="17"/>
    </row>
    <row r="8796" spans="1:12" x14ac:dyDescent="0.25">
      <c r="A8796" s="16" t="s">
        <v>244</v>
      </c>
      <c r="B8796" s="16">
        <v>115</v>
      </c>
      <c r="C8796" s="17">
        <v>26846</v>
      </c>
      <c r="L8796" s="17"/>
    </row>
    <row r="8797" spans="1:12" x14ac:dyDescent="0.25">
      <c r="A8797" s="16" t="s">
        <v>244</v>
      </c>
      <c r="B8797" s="16">
        <v>230</v>
      </c>
      <c r="C8797" s="17">
        <v>26846</v>
      </c>
      <c r="L8797" s="17"/>
    </row>
    <row r="8798" spans="1:12" x14ac:dyDescent="0.25">
      <c r="A8798" s="16" t="s">
        <v>244</v>
      </c>
      <c r="B8798" s="16">
        <v>70</v>
      </c>
      <c r="C8798" s="17">
        <v>26833</v>
      </c>
      <c r="L8798" s="17"/>
    </row>
    <row r="8799" spans="1:12" x14ac:dyDescent="0.25">
      <c r="A8799" s="16" t="s">
        <v>244</v>
      </c>
      <c r="B8799" s="16">
        <v>129</v>
      </c>
      <c r="C8799" s="17">
        <v>26785</v>
      </c>
      <c r="L8799" s="17"/>
    </row>
    <row r="8800" spans="1:12" x14ac:dyDescent="0.25">
      <c r="A8800" s="16" t="s">
        <v>244</v>
      </c>
      <c r="B8800" s="16">
        <v>105</v>
      </c>
      <c r="C8800" s="17">
        <v>26785</v>
      </c>
      <c r="L8800" s="17"/>
    </row>
    <row r="8801" spans="1:12" x14ac:dyDescent="0.25">
      <c r="A8801" s="16" t="s">
        <v>244</v>
      </c>
      <c r="B8801" s="16">
        <v>117</v>
      </c>
      <c r="C8801" s="17">
        <v>26755</v>
      </c>
      <c r="L8801" s="17"/>
    </row>
    <row r="8802" spans="1:12" x14ac:dyDescent="0.25">
      <c r="A8802" s="16" t="s">
        <v>244</v>
      </c>
      <c r="B8802" s="16">
        <v>80</v>
      </c>
      <c r="C8802" s="17">
        <v>26646</v>
      </c>
      <c r="L8802" s="17"/>
    </row>
    <row r="8803" spans="1:12" x14ac:dyDescent="0.25">
      <c r="A8803" s="16" t="s">
        <v>244</v>
      </c>
      <c r="B8803" s="16">
        <v>157</v>
      </c>
      <c r="C8803" s="17">
        <v>26573</v>
      </c>
      <c r="L8803" s="17"/>
    </row>
    <row r="8804" spans="1:12" x14ac:dyDescent="0.25">
      <c r="A8804" s="16" t="s">
        <v>244</v>
      </c>
      <c r="B8804" s="16">
        <v>110</v>
      </c>
      <c r="C8804" s="17">
        <v>26390</v>
      </c>
      <c r="L8804" s="17"/>
    </row>
    <row r="8805" spans="1:12" x14ac:dyDescent="0.25">
      <c r="A8805" s="16" t="s">
        <v>244</v>
      </c>
      <c r="B8805" s="16">
        <v>60</v>
      </c>
      <c r="C8805" s="17">
        <v>26238</v>
      </c>
      <c r="L8805" s="17"/>
    </row>
    <row r="8806" spans="1:12" x14ac:dyDescent="0.25">
      <c r="A8806" s="16" t="s">
        <v>244</v>
      </c>
      <c r="B8806" s="16">
        <v>120</v>
      </c>
      <c r="C8806" s="17">
        <v>25965</v>
      </c>
      <c r="L8806" s="17"/>
    </row>
    <row r="8807" spans="1:12" x14ac:dyDescent="0.25">
      <c r="A8807" s="16" t="s">
        <v>244</v>
      </c>
      <c r="B8807" s="16">
        <v>100</v>
      </c>
      <c r="C8807" s="17">
        <v>25665</v>
      </c>
      <c r="L8807" s="17"/>
    </row>
    <row r="8808" spans="1:12" x14ac:dyDescent="0.25">
      <c r="A8808" s="16" t="s">
        <v>244</v>
      </c>
      <c r="B8808" s="16">
        <v>125</v>
      </c>
      <c r="C8808" s="17">
        <v>25538</v>
      </c>
      <c r="L8808" s="17"/>
    </row>
    <row r="8809" spans="1:12" x14ac:dyDescent="0.25">
      <c r="A8809" s="16" t="s">
        <v>244</v>
      </c>
      <c r="B8809" s="16">
        <v>115</v>
      </c>
      <c r="C8809" s="17">
        <v>25338</v>
      </c>
      <c r="L8809" s="17"/>
    </row>
    <row r="8810" spans="1:12" x14ac:dyDescent="0.25">
      <c r="A8810" s="16" t="s">
        <v>244</v>
      </c>
      <c r="B8810" s="16">
        <v>96</v>
      </c>
      <c r="C8810" s="17">
        <v>25222</v>
      </c>
      <c r="L8810" s="17"/>
    </row>
    <row r="8811" spans="1:12" x14ac:dyDescent="0.25">
      <c r="A8811" s="16" t="s">
        <v>244</v>
      </c>
      <c r="B8811" s="16">
        <v>95</v>
      </c>
      <c r="C8811" s="17">
        <v>25112</v>
      </c>
      <c r="L8811" s="17"/>
    </row>
    <row r="8812" spans="1:12" x14ac:dyDescent="0.25">
      <c r="A8812" s="16" t="s">
        <v>244</v>
      </c>
      <c r="B8812" s="16">
        <v>129</v>
      </c>
      <c r="C8812" s="17">
        <v>24990</v>
      </c>
      <c r="L8812" s="17"/>
    </row>
    <row r="8813" spans="1:12" x14ac:dyDescent="0.25">
      <c r="A8813" s="16" t="s">
        <v>244</v>
      </c>
      <c r="B8813" s="16">
        <v>170</v>
      </c>
      <c r="C8813" s="17">
        <v>24966</v>
      </c>
      <c r="L8813" s="17"/>
    </row>
    <row r="8814" spans="1:12" x14ac:dyDescent="0.25">
      <c r="A8814" s="16" t="s">
        <v>244</v>
      </c>
      <c r="B8814" s="16">
        <v>176</v>
      </c>
      <c r="C8814" s="17">
        <v>24866</v>
      </c>
      <c r="L8814" s="17"/>
    </row>
    <row r="8815" spans="1:12" x14ac:dyDescent="0.25">
      <c r="A8815" s="16" t="s">
        <v>244</v>
      </c>
      <c r="B8815" s="16">
        <v>92</v>
      </c>
      <c r="C8815" s="17">
        <v>24852</v>
      </c>
      <c r="L8815" s="17"/>
    </row>
    <row r="8816" spans="1:12" x14ac:dyDescent="0.25">
      <c r="A8816" s="16" t="s">
        <v>244</v>
      </c>
      <c r="B8816" s="16">
        <v>77</v>
      </c>
      <c r="C8816" s="17">
        <v>24746</v>
      </c>
      <c r="L8816" s="17"/>
    </row>
    <row r="8817" spans="1:12" x14ac:dyDescent="0.25">
      <c r="A8817" s="16" t="s">
        <v>244</v>
      </c>
      <c r="B8817" s="16">
        <v>146</v>
      </c>
      <c r="C8817" s="17">
        <v>24516</v>
      </c>
      <c r="L8817" s="17"/>
    </row>
    <row r="8818" spans="1:12" x14ac:dyDescent="0.25">
      <c r="A8818" s="16" t="s">
        <v>244</v>
      </c>
      <c r="B8818" s="16">
        <v>169</v>
      </c>
      <c r="C8818" s="17">
        <v>24476</v>
      </c>
      <c r="L8818" s="17"/>
    </row>
    <row r="8819" spans="1:12" x14ac:dyDescent="0.25">
      <c r="A8819" s="16" t="s">
        <v>244</v>
      </c>
      <c r="B8819" s="16">
        <v>134</v>
      </c>
      <c r="C8819" s="17">
        <v>24473</v>
      </c>
      <c r="L8819" s="17"/>
    </row>
    <row r="8820" spans="1:12" x14ac:dyDescent="0.25">
      <c r="A8820" s="16" t="s">
        <v>244</v>
      </c>
      <c r="B8820" s="16">
        <v>56</v>
      </c>
      <c r="C8820" s="17">
        <v>24473</v>
      </c>
      <c r="L8820" s="17"/>
    </row>
    <row r="8821" spans="1:12" x14ac:dyDescent="0.25">
      <c r="A8821" s="16" t="s">
        <v>244</v>
      </c>
      <c r="B8821" s="16">
        <v>73</v>
      </c>
      <c r="C8821" s="17">
        <v>24473</v>
      </c>
      <c r="L8821" s="17"/>
    </row>
    <row r="8822" spans="1:12" x14ac:dyDescent="0.25">
      <c r="A8822" s="16" t="s">
        <v>244</v>
      </c>
      <c r="B8822" s="16">
        <v>96</v>
      </c>
      <c r="C8822" s="17">
        <v>24473</v>
      </c>
      <c r="L8822" s="17"/>
    </row>
    <row r="8823" spans="1:12" x14ac:dyDescent="0.25">
      <c r="A8823" s="16" t="s">
        <v>244</v>
      </c>
      <c r="B8823" s="16">
        <v>91</v>
      </c>
      <c r="C8823" s="17">
        <v>24473</v>
      </c>
      <c r="L8823" s="17"/>
    </row>
    <row r="8824" spans="1:12" x14ac:dyDescent="0.25">
      <c r="A8824" s="16" t="s">
        <v>245</v>
      </c>
      <c r="B8824" s="16">
        <v>98</v>
      </c>
      <c r="C8824" s="17">
        <v>42515</v>
      </c>
      <c r="L8824" s="17"/>
    </row>
    <row r="8825" spans="1:12" x14ac:dyDescent="0.25">
      <c r="A8825" s="16" t="s">
        <v>245</v>
      </c>
      <c r="B8825" s="16">
        <v>72</v>
      </c>
      <c r="C8825" s="17">
        <v>40359</v>
      </c>
      <c r="L8825" s="17"/>
    </row>
    <row r="8826" spans="1:12" x14ac:dyDescent="0.25">
      <c r="A8826" s="16" t="s">
        <v>245</v>
      </c>
      <c r="B8826" s="16">
        <v>48</v>
      </c>
      <c r="C8826" s="17">
        <v>40338</v>
      </c>
      <c r="L8826" s="17"/>
    </row>
    <row r="8827" spans="1:12" x14ac:dyDescent="0.25">
      <c r="A8827" s="16" t="s">
        <v>245</v>
      </c>
      <c r="B8827" s="16">
        <v>64</v>
      </c>
      <c r="C8827" s="17">
        <v>40262</v>
      </c>
      <c r="L8827" s="17"/>
    </row>
    <row r="8828" spans="1:12" x14ac:dyDescent="0.25">
      <c r="A8828" s="16" t="s">
        <v>245</v>
      </c>
      <c r="B8828" s="16">
        <v>116</v>
      </c>
      <c r="C8828" s="17">
        <v>40198</v>
      </c>
      <c r="L8828" s="17"/>
    </row>
    <row r="8829" spans="1:12" x14ac:dyDescent="0.25">
      <c r="A8829" s="16" t="s">
        <v>245</v>
      </c>
      <c r="B8829" s="16">
        <v>28</v>
      </c>
      <c r="C8829" s="17">
        <v>39934</v>
      </c>
      <c r="L8829" s="17"/>
    </row>
    <row r="8830" spans="1:12" x14ac:dyDescent="0.25">
      <c r="A8830" s="16" t="s">
        <v>245</v>
      </c>
      <c r="B8830" s="16">
        <v>19</v>
      </c>
      <c r="C8830" s="17">
        <v>34172</v>
      </c>
      <c r="L8830" s="17"/>
    </row>
    <row r="8831" spans="1:12" x14ac:dyDescent="0.25">
      <c r="A8831" s="16" t="s">
        <v>245</v>
      </c>
      <c r="B8831" s="16">
        <v>40</v>
      </c>
      <c r="C8831" s="17">
        <v>33604</v>
      </c>
      <c r="L8831" s="17"/>
    </row>
    <row r="8832" spans="1:12" x14ac:dyDescent="0.25">
      <c r="A8832" s="16" t="s">
        <v>245</v>
      </c>
      <c r="B8832" s="16">
        <v>28</v>
      </c>
      <c r="C8832" s="17">
        <v>33604</v>
      </c>
      <c r="L8832" s="17"/>
    </row>
    <row r="8833" spans="1:12" x14ac:dyDescent="0.25">
      <c r="A8833" s="16" t="s">
        <v>245</v>
      </c>
      <c r="B8833" s="16">
        <v>52</v>
      </c>
      <c r="C8833" s="17">
        <v>33574</v>
      </c>
      <c r="L8833" s="17"/>
    </row>
    <row r="8834" spans="1:12" x14ac:dyDescent="0.25">
      <c r="A8834" s="16" t="s">
        <v>245</v>
      </c>
      <c r="B8834" s="16">
        <v>138</v>
      </c>
      <c r="C8834" s="17">
        <v>33573</v>
      </c>
      <c r="L8834" s="17"/>
    </row>
    <row r="8835" spans="1:12" x14ac:dyDescent="0.25">
      <c r="A8835" s="16" t="s">
        <v>245</v>
      </c>
      <c r="B8835" s="16">
        <v>68</v>
      </c>
      <c r="C8835" s="17">
        <v>33543</v>
      </c>
      <c r="L8835" s="17"/>
    </row>
    <row r="8836" spans="1:12" x14ac:dyDescent="0.25">
      <c r="A8836" s="16" t="s">
        <v>245</v>
      </c>
      <c r="B8836" s="16">
        <v>35</v>
      </c>
      <c r="C8836" s="17">
        <v>33543</v>
      </c>
      <c r="L8836" s="17"/>
    </row>
    <row r="8837" spans="1:12" x14ac:dyDescent="0.25">
      <c r="A8837" s="16" t="s">
        <v>245</v>
      </c>
      <c r="B8837" s="16">
        <v>44</v>
      </c>
      <c r="C8837" s="17">
        <v>33482</v>
      </c>
      <c r="L8837" s="17"/>
    </row>
    <row r="8838" spans="1:12" x14ac:dyDescent="0.25">
      <c r="A8838" s="16" t="s">
        <v>245</v>
      </c>
      <c r="B8838" s="16">
        <v>46</v>
      </c>
      <c r="C8838" s="17">
        <v>33482</v>
      </c>
      <c r="L8838" s="17"/>
    </row>
    <row r="8839" spans="1:12" x14ac:dyDescent="0.25">
      <c r="A8839" s="16" t="s">
        <v>245</v>
      </c>
      <c r="B8839" s="16">
        <v>50</v>
      </c>
      <c r="C8839" s="17">
        <v>33482</v>
      </c>
      <c r="L8839" s="17"/>
    </row>
    <row r="8840" spans="1:12" x14ac:dyDescent="0.25">
      <c r="A8840" s="16" t="s">
        <v>245</v>
      </c>
      <c r="B8840" s="16">
        <v>120</v>
      </c>
      <c r="C8840" s="17">
        <v>33420</v>
      </c>
      <c r="L8840" s="17"/>
    </row>
    <row r="8841" spans="1:12" x14ac:dyDescent="0.25">
      <c r="A8841" s="16" t="s">
        <v>245</v>
      </c>
      <c r="B8841" s="16">
        <v>20</v>
      </c>
      <c r="C8841" s="17">
        <v>33390</v>
      </c>
      <c r="L8841" s="17"/>
    </row>
    <row r="8842" spans="1:12" x14ac:dyDescent="0.25">
      <c r="A8842" s="16" t="s">
        <v>245</v>
      </c>
      <c r="B8842" s="16">
        <v>37</v>
      </c>
      <c r="C8842" s="17">
        <v>33359</v>
      </c>
      <c r="L8842" s="17"/>
    </row>
    <row r="8843" spans="1:12" x14ac:dyDescent="0.25">
      <c r="A8843" s="16" t="s">
        <v>245</v>
      </c>
      <c r="B8843" s="16">
        <v>38</v>
      </c>
      <c r="C8843" s="17">
        <v>33329</v>
      </c>
      <c r="L8843" s="17"/>
    </row>
    <row r="8844" spans="1:12" x14ac:dyDescent="0.25">
      <c r="A8844" s="16" t="s">
        <v>245</v>
      </c>
      <c r="B8844" s="16">
        <v>36</v>
      </c>
      <c r="C8844" s="17">
        <v>33329</v>
      </c>
      <c r="L8844" s="17"/>
    </row>
    <row r="8845" spans="1:12" x14ac:dyDescent="0.25">
      <c r="A8845" s="16" t="s">
        <v>245</v>
      </c>
      <c r="B8845" s="16">
        <v>48</v>
      </c>
      <c r="C8845" s="17">
        <v>33298</v>
      </c>
      <c r="L8845" s="17"/>
    </row>
    <row r="8846" spans="1:12" x14ac:dyDescent="0.25">
      <c r="A8846" s="16" t="s">
        <v>245</v>
      </c>
      <c r="B8846" s="16">
        <v>35</v>
      </c>
      <c r="C8846" s="17">
        <v>33276</v>
      </c>
      <c r="L8846" s="17"/>
    </row>
    <row r="8847" spans="1:12" x14ac:dyDescent="0.25">
      <c r="A8847" s="16" t="s">
        <v>245</v>
      </c>
      <c r="B8847" s="16">
        <v>42</v>
      </c>
      <c r="C8847" s="17">
        <v>33274</v>
      </c>
      <c r="L8847" s="17"/>
    </row>
    <row r="8848" spans="1:12" x14ac:dyDescent="0.25">
      <c r="A8848" s="16" t="s">
        <v>245</v>
      </c>
      <c r="B8848" s="16">
        <v>57</v>
      </c>
      <c r="C8848" s="17">
        <v>33270</v>
      </c>
      <c r="L8848" s="17"/>
    </row>
    <row r="8849" spans="1:12" x14ac:dyDescent="0.25">
      <c r="A8849" s="16" t="s">
        <v>245</v>
      </c>
      <c r="B8849" s="16">
        <v>59</v>
      </c>
      <c r="C8849" s="17">
        <v>33252</v>
      </c>
      <c r="L8849" s="17"/>
    </row>
    <row r="8850" spans="1:12" x14ac:dyDescent="0.25">
      <c r="A8850" s="16" t="s">
        <v>245</v>
      </c>
      <c r="B8850" s="16">
        <v>42</v>
      </c>
      <c r="C8850" s="17">
        <v>33240</v>
      </c>
      <c r="L8850" s="17"/>
    </row>
    <row r="8851" spans="1:12" x14ac:dyDescent="0.25">
      <c r="A8851" s="16" t="s">
        <v>245</v>
      </c>
      <c r="B8851" s="16">
        <v>58</v>
      </c>
      <c r="C8851" s="17">
        <v>32843</v>
      </c>
      <c r="L8851" s="17"/>
    </row>
    <row r="8852" spans="1:12" x14ac:dyDescent="0.25">
      <c r="A8852" s="16" t="s">
        <v>245</v>
      </c>
      <c r="B8852" s="16">
        <v>58</v>
      </c>
      <c r="C8852" s="17">
        <v>32638</v>
      </c>
      <c r="L8852" s="17"/>
    </row>
    <row r="8853" spans="1:12" x14ac:dyDescent="0.25">
      <c r="A8853" s="16" t="s">
        <v>245</v>
      </c>
      <c r="B8853" s="16">
        <v>40</v>
      </c>
      <c r="C8853" s="17">
        <v>31113</v>
      </c>
      <c r="L8853" s="17"/>
    </row>
    <row r="8854" spans="1:12" x14ac:dyDescent="0.25">
      <c r="A8854" s="16" t="s">
        <v>245</v>
      </c>
      <c r="B8854" s="16">
        <v>54</v>
      </c>
      <c r="C8854" s="17">
        <v>30682</v>
      </c>
      <c r="L8854" s="17"/>
    </row>
    <row r="8855" spans="1:12" x14ac:dyDescent="0.25">
      <c r="A8855" s="16" t="s">
        <v>245</v>
      </c>
      <c r="B8855" s="16">
        <v>30</v>
      </c>
      <c r="C8855" s="17">
        <v>29324</v>
      </c>
      <c r="L8855" s="17"/>
    </row>
    <row r="8856" spans="1:12" x14ac:dyDescent="0.25">
      <c r="A8856" s="16" t="s">
        <v>245</v>
      </c>
      <c r="B8856" s="16">
        <v>39</v>
      </c>
      <c r="C8856" s="17">
        <v>29312</v>
      </c>
      <c r="L8856" s="17"/>
    </row>
    <row r="8857" spans="1:12" x14ac:dyDescent="0.25">
      <c r="A8857" s="16" t="s">
        <v>245</v>
      </c>
      <c r="B8857" s="16">
        <v>40</v>
      </c>
      <c r="C8857" s="17">
        <v>29286</v>
      </c>
      <c r="L8857" s="17"/>
    </row>
    <row r="8858" spans="1:12" x14ac:dyDescent="0.25">
      <c r="A8858" s="16" t="s">
        <v>245</v>
      </c>
      <c r="B8858" s="16">
        <v>120</v>
      </c>
      <c r="C8858" s="17">
        <v>28825</v>
      </c>
      <c r="L8858" s="17"/>
    </row>
    <row r="8859" spans="1:12" x14ac:dyDescent="0.25">
      <c r="A8859" s="16" t="s">
        <v>245</v>
      </c>
      <c r="B8859" s="16">
        <v>172</v>
      </c>
      <c r="C8859" s="17">
        <v>28825</v>
      </c>
      <c r="L8859" s="17"/>
    </row>
    <row r="8860" spans="1:12" x14ac:dyDescent="0.25">
      <c r="A8860" s="16" t="s">
        <v>245</v>
      </c>
      <c r="B8860" s="16">
        <v>30</v>
      </c>
      <c r="C8860" s="17">
        <v>28795</v>
      </c>
      <c r="L8860" s="17"/>
    </row>
    <row r="8861" spans="1:12" x14ac:dyDescent="0.25">
      <c r="A8861" s="16" t="s">
        <v>245</v>
      </c>
      <c r="B8861" s="16">
        <v>91</v>
      </c>
      <c r="C8861" s="17">
        <v>28795</v>
      </c>
      <c r="L8861" s="17"/>
    </row>
    <row r="8862" spans="1:12" x14ac:dyDescent="0.25">
      <c r="A8862" s="16" t="s">
        <v>245</v>
      </c>
      <c r="B8862" s="16">
        <v>140</v>
      </c>
      <c r="C8862" s="17">
        <v>28764</v>
      </c>
      <c r="L8862" s="17"/>
    </row>
    <row r="8863" spans="1:12" x14ac:dyDescent="0.25">
      <c r="A8863" s="16" t="s">
        <v>245</v>
      </c>
      <c r="B8863" s="16">
        <v>115</v>
      </c>
      <c r="C8863" s="17">
        <v>28764</v>
      </c>
      <c r="L8863" s="17"/>
    </row>
    <row r="8864" spans="1:12" x14ac:dyDescent="0.25">
      <c r="A8864" s="16" t="s">
        <v>245</v>
      </c>
      <c r="B8864" s="16">
        <v>170</v>
      </c>
      <c r="C8864" s="17">
        <v>28764</v>
      </c>
      <c r="L8864" s="17"/>
    </row>
    <row r="8865" spans="1:12" x14ac:dyDescent="0.25">
      <c r="A8865" s="16" t="s">
        <v>245</v>
      </c>
      <c r="B8865" s="16">
        <v>100</v>
      </c>
      <c r="C8865" s="17">
        <v>28764</v>
      </c>
      <c r="L8865" s="17"/>
    </row>
    <row r="8866" spans="1:12" x14ac:dyDescent="0.25">
      <c r="A8866" s="16" t="s">
        <v>245</v>
      </c>
      <c r="B8866" s="16">
        <v>41</v>
      </c>
      <c r="C8866" s="17">
        <v>28764</v>
      </c>
      <c r="L8866" s="17"/>
    </row>
    <row r="8867" spans="1:12" x14ac:dyDescent="0.25">
      <c r="A8867" s="16" t="s">
        <v>245</v>
      </c>
      <c r="B8867" s="16">
        <v>47</v>
      </c>
      <c r="C8867" s="17">
        <v>28734</v>
      </c>
      <c r="L8867" s="17"/>
    </row>
    <row r="8868" spans="1:12" x14ac:dyDescent="0.25">
      <c r="A8868" s="16" t="s">
        <v>245</v>
      </c>
      <c r="B8868" s="16">
        <v>230</v>
      </c>
      <c r="C8868" s="17">
        <v>28734</v>
      </c>
      <c r="L8868" s="17"/>
    </row>
    <row r="8869" spans="1:12" x14ac:dyDescent="0.25">
      <c r="A8869" s="16" t="s">
        <v>245</v>
      </c>
      <c r="B8869" s="16">
        <v>45</v>
      </c>
      <c r="C8869" s="17">
        <v>28703</v>
      </c>
      <c r="L8869" s="17"/>
    </row>
    <row r="8870" spans="1:12" x14ac:dyDescent="0.25">
      <c r="A8870" s="16" t="s">
        <v>245</v>
      </c>
      <c r="B8870" s="16">
        <v>150</v>
      </c>
      <c r="C8870" s="17">
        <v>28703</v>
      </c>
      <c r="L8870" s="17"/>
    </row>
    <row r="8871" spans="1:12" x14ac:dyDescent="0.25">
      <c r="A8871" s="16" t="s">
        <v>245</v>
      </c>
      <c r="B8871" s="16">
        <v>60</v>
      </c>
      <c r="C8871" s="17">
        <v>28672</v>
      </c>
      <c r="L8871" s="17"/>
    </row>
    <row r="8872" spans="1:12" x14ac:dyDescent="0.25">
      <c r="A8872" s="16" t="s">
        <v>245</v>
      </c>
      <c r="B8872" s="16">
        <v>196</v>
      </c>
      <c r="C8872" s="17">
        <v>28672</v>
      </c>
      <c r="L8872" s="17"/>
    </row>
    <row r="8873" spans="1:12" x14ac:dyDescent="0.25">
      <c r="A8873" s="16" t="s">
        <v>245</v>
      </c>
      <c r="B8873" s="16">
        <v>101</v>
      </c>
      <c r="C8873" s="17">
        <v>28672</v>
      </c>
      <c r="L8873" s="17"/>
    </row>
    <row r="8874" spans="1:12" x14ac:dyDescent="0.25">
      <c r="A8874" s="16" t="s">
        <v>245</v>
      </c>
      <c r="B8874" s="16">
        <v>128</v>
      </c>
      <c r="C8874" s="17">
        <v>28672</v>
      </c>
      <c r="L8874" s="17"/>
    </row>
    <row r="8875" spans="1:12" x14ac:dyDescent="0.25">
      <c r="A8875" s="16" t="s">
        <v>245</v>
      </c>
      <c r="B8875" s="16">
        <v>55</v>
      </c>
      <c r="C8875" s="17">
        <v>28672</v>
      </c>
      <c r="L8875" s="17"/>
    </row>
    <row r="8876" spans="1:12" x14ac:dyDescent="0.25">
      <c r="A8876" s="16" t="s">
        <v>245</v>
      </c>
      <c r="B8876" s="16">
        <v>250</v>
      </c>
      <c r="C8876" s="17">
        <v>28672</v>
      </c>
      <c r="L8876" s="17"/>
    </row>
    <row r="8877" spans="1:12" x14ac:dyDescent="0.25">
      <c r="A8877" s="16" t="s">
        <v>245</v>
      </c>
      <c r="B8877" s="16">
        <v>82</v>
      </c>
      <c r="C8877" s="17">
        <v>28672</v>
      </c>
      <c r="L8877" s="17"/>
    </row>
    <row r="8878" spans="1:12" x14ac:dyDescent="0.25">
      <c r="A8878" s="16" t="s">
        <v>245</v>
      </c>
      <c r="B8878" s="16">
        <v>52</v>
      </c>
      <c r="C8878" s="17">
        <v>28672</v>
      </c>
      <c r="L8878" s="17"/>
    </row>
    <row r="8879" spans="1:12" x14ac:dyDescent="0.25">
      <c r="A8879" s="16" t="s">
        <v>245</v>
      </c>
      <c r="B8879" s="16">
        <v>140</v>
      </c>
      <c r="C8879" s="17">
        <v>28672</v>
      </c>
      <c r="L8879" s="17"/>
    </row>
    <row r="8880" spans="1:12" x14ac:dyDescent="0.25">
      <c r="A8880" s="16" t="s">
        <v>245</v>
      </c>
      <c r="B8880" s="16">
        <v>88</v>
      </c>
      <c r="C8880" s="17">
        <v>28672</v>
      </c>
      <c r="L8880" s="17"/>
    </row>
    <row r="8881" spans="1:12" x14ac:dyDescent="0.25">
      <c r="A8881" s="16" t="s">
        <v>245</v>
      </c>
      <c r="B8881" s="16">
        <v>40</v>
      </c>
      <c r="C8881" s="17">
        <v>28671</v>
      </c>
      <c r="L8881" s="17"/>
    </row>
    <row r="8882" spans="1:12" x14ac:dyDescent="0.25">
      <c r="A8882" s="16" t="s">
        <v>245</v>
      </c>
      <c r="B8882" s="16">
        <v>30</v>
      </c>
      <c r="C8882" s="17">
        <v>28642</v>
      </c>
      <c r="L8882" s="17"/>
    </row>
    <row r="8883" spans="1:12" x14ac:dyDescent="0.25">
      <c r="A8883" s="16" t="s">
        <v>245</v>
      </c>
      <c r="B8883" s="16">
        <v>99</v>
      </c>
      <c r="C8883" s="17">
        <v>28642</v>
      </c>
      <c r="L8883" s="17"/>
    </row>
    <row r="8884" spans="1:12" x14ac:dyDescent="0.25">
      <c r="A8884" s="16" t="s">
        <v>245</v>
      </c>
      <c r="B8884" s="16">
        <v>53</v>
      </c>
      <c r="C8884" s="17">
        <v>28642</v>
      </c>
      <c r="L8884" s="17"/>
    </row>
    <row r="8885" spans="1:12" x14ac:dyDescent="0.25">
      <c r="A8885" s="16" t="s">
        <v>245</v>
      </c>
      <c r="B8885" s="16">
        <v>37</v>
      </c>
      <c r="C8885" s="17">
        <v>28642</v>
      </c>
      <c r="L8885" s="17"/>
    </row>
    <row r="8886" spans="1:12" x14ac:dyDescent="0.25">
      <c r="A8886" s="16" t="s">
        <v>245</v>
      </c>
      <c r="B8886" s="16">
        <v>63</v>
      </c>
      <c r="C8886" s="17">
        <v>28642</v>
      </c>
      <c r="L8886" s="17"/>
    </row>
    <row r="8887" spans="1:12" x14ac:dyDescent="0.25">
      <c r="A8887" s="16" t="s">
        <v>245</v>
      </c>
      <c r="B8887" s="16">
        <v>36</v>
      </c>
      <c r="C8887" s="17">
        <v>28642</v>
      </c>
      <c r="L8887" s="17"/>
    </row>
    <row r="8888" spans="1:12" x14ac:dyDescent="0.25">
      <c r="A8888" s="16" t="s">
        <v>245</v>
      </c>
      <c r="B8888" s="16">
        <v>42</v>
      </c>
      <c r="C8888" s="17">
        <v>28642</v>
      </c>
      <c r="L8888" s="17"/>
    </row>
    <row r="8889" spans="1:12" x14ac:dyDescent="0.25">
      <c r="A8889" s="16" t="s">
        <v>245</v>
      </c>
      <c r="B8889" s="16">
        <v>125</v>
      </c>
      <c r="C8889" s="17">
        <v>28642</v>
      </c>
      <c r="L8889" s="17"/>
    </row>
    <row r="8890" spans="1:12" x14ac:dyDescent="0.25">
      <c r="A8890" s="16" t="s">
        <v>245</v>
      </c>
      <c r="B8890" s="16">
        <v>86</v>
      </c>
      <c r="C8890" s="17">
        <v>28611</v>
      </c>
      <c r="L8890" s="17"/>
    </row>
    <row r="8891" spans="1:12" x14ac:dyDescent="0.25">
      <c r="A8891" s="16" t="s">
        <v>245</v>
      </c>
      <c r="B8891" s="16">
        <v>64</v>
      </c>
      <c r="C8891" s="17">
        <v>28611</v>
      </c>
      <c r="L8891" s="17"/>
    </row>
    <row r="8892" spans="1:12" x14ac:dyDescent="0.25">
      <c r="A8892" s="16" t="s">
        <v>245</v>
      </c>
      <c r="B8892" s="16">
        <v>80</v>
      </c>
      <c r="C8892" s="17">
        <v>28611</v>
      </c>
      <c r="L8892" s="17"/>
    </row>
    <row r="8893" spans="1:12" x14ac:dyDescent="0.25">
      <c r="A8893" s="16" t="s">
        <v>245</v>
      </c>
      <c r="B8893" s="16">
        <v>45</v>
      </c>
      <c r="C8893" s="17">
        <v>28611</v>
      </c>
      <c r="L8893" s="17"/>
    </row>
    <row r="8894" spans="1:12" x14ac:dyDescent="0.25">
      <c r="A8894" s="16" t="s">
        <v>245</v>
      </c>
      <c r="B8894" s="16">
        <v>37</v>
      </c>
      <c r="C8894" s="17">
        <v>28611</v>
      </c>
      <c r="L8894" s="17"/>
    </row>
    <row r="8895" spans="1:12" x14ac:dyDescent="0.25">
      <c r="A8895" s="16" t="s">
        <v>245</v>
      </c>
      <c r="B8895" s="16">
        <v>74</v>
      </c>
      <c r="C8895" s="17">
        <v>28611</v>
      </c>
      <c r="L8895" s="17"/>
    </row>
    <row r="8896" spans="1:12" x14ac:dyDescent="0.25">
      <c r="A8896" s="16" t="s">
        <v>245</v>
      </c>
      <c r="B8896" s="16">
        <v>72</v>
      </c>
      <c r="C8896" s="17">
        <v>28581</v>
      </c>
      <c r="L8896" s="17"/>
    </row>
    <row r="8897" spans="1:12" x14ac:dyDescent="0.25">
      <c r="A8897" s="16" t="s">
        <v>245</v>
      </c>
      <c r="B8897" s="16">
        <v>41</v>
      </c>
      <c r="C8897" s="17">
        <v>28581</v>
      </c>
      <c r="L8897" s="17"/>
    </row>
    <row r="8898" spans="1:12" x14ac:dyDescent="0.25">
      <c r="A8898" s="16" t="s">
        <v>245</v>
      </c>
      <c r="B8898" s="16">
        <v>30</v>
      </c>
      <c r="C8898" s="17">
        <v>28550</v>
      </c>
      <c r="L8898" s="17"/>
    </row>
    <row r="8899" spans="1:12" x14ac:dyDescent="0.25">
      <c r="A8899" s="16" t="s">
        <v>245</v>
      </c>
      <c r="B8899" s="16">
        <v>124</v>
      </c>
      <c r="C8899" s="17">
        <v>28276</v>
      </c>
      <c r="L8899" s="17"/>
    </row>
    <row r="8900" spans="1:12" x14ac:dyDescent="0.25">
      <c r="A8900" s="16" t="s">
        <v>245</v>
      </c>
      <c r="B8900" s="16">
        <v>52</v>
      </c>
      <c r="C8900" s="17">
        <v>28126</v>
      </c>
      <c r="L8900" s="17"/>
    </row>
    <row r="8901" spans="1:12" x14ac:dyDescent="0.25">
      <c r="A8901" s="16" t="s">
        <v>245</v>
      </c>
      <c r="B8901" s="16">
        <v>52</v>
      </c>
      <c r="C8901" s="17">
        <v>27942</v>
      </c>
      <c r="L8901" s="17"/>
    </row>
    <row r="8902" spans="1:12" x14ac:dyDescent="0.25">
      <c r="A8902" s="16" t="s">
        <v>245</v>
      </c>
      <c r="B8902" s="16">
        <v>114</v>
      </c>
      <c r="C8902" s="17">
        <v>26115</v>
      </c>
      <c r="L8902" s="17"/>
    </row>
    <row r="8903" spans="1:12" x14ac:dyDescent="0.25">
      <c r="A8903" s="16" t="s">
        <v>245</v>
      </c>
      <c r="B8903" s="16">
        <v>110</v>
      </c>
      <c r="C8903" s="17">
        <v>24552</v>
      </c>
      <c r="L8903" s="17"/>
    </row>
    <row r="8904" spans="1:12" x14ac:dyDescent="0.25">
      <c r="A8904" s="16" t="s">
        <v>246</v>
      </c>
      <c r="B8904" s="16">
        <v>54</v>
      </c>
      <c r="C8904" s="17">
        <v>43698</v>
      </c>
      <c r="L8904" s="17"/>
    </row>
    <row r="8905" spans="1:12" x14ac:dyDescent="0.25">
      <c r="A8905" s="16" t="s">
        <v>246</v>
      </c>
      <c r="B8905" s="16">
        <v>30</v>
      </c>
      <c r="C8905" s="17">
        <v>43610</v>
      </c>
      <c r="L8905" s="17"/>
    </row>
    <row r="8906" spans="1:12" x14ac:dyDescent="0.25">
      <c r="A8906" s="16" t="s">
        <v>246</v>
      </c>
      <c r="B8906" s="16">
        <v>54</v>
      </c>
      <c r="C8906" s="17">
        <v>43521</v>
      </c>
      <c r="L8906" s="17"/>
    </row>
    <row r="8907" spans="1:12" x14ac:dyDescent="0.25">
      <c r="A8907" s="16" t="s">
        <v>246</v>
      </c>
      <c r="B8907" s="16">
        <v>36</v>
      </c>
      <c r="C8907" s="17">
        <v>43384</v>
      </c>
      <c r="L8907" s="17"/>
    </row>
    <row r="8908" spans="1:12" x14ac:dyDescent="0.25">
      <c r="A8908" s="16" t="s">
        <v>246</v>
      </c>
      <c r="B8908" s="16">
        <v>76</v>
      </c>
      <c r="C8908" s="17">
        <v>43154</v>
      </c>
      <c r="L8908" s="17"/>
    </row>
    <row r="8909" spans="1:12" x14ac:dyDescent="0.25">
      <c r="A8909" s="16" t="s">
        <v>246</v>
      </c>
      <c r="B8909" s="16">
        <v>72</v>
      </c>
      <c r="C8909" s="17">
        <v>43076</v>
      </c>
      <c r="L8909" s="17"/>
    </row>
    <row r="8910" spans="1:12" x14ac:dyDescent="0.25">
      <c r="A8910" s="16" t="s">
        <v>246</v>
      </c>
      <c r="B8910" s="16">
        <v>47</v>
      </c>
      <c r="C8910" s="17">
        <v>43040</v>
      </c>
      <c r="L8910" s="17"/>
    </row>
    <row r="8911" spans="1:12" x14ac:dyDescent="0.25">
      <c r="A8911" s="16" t="s">
        <v>246</v>
      </c>
      <c r="B8911" s="16">
        <v>60</v>
      </c>
      <c r="C8911" s="17">
        <v>42736</v>
      </c>
      <c r="L8911" s="17"/>
    </row>
    <row r="8912" spans="1:12" x14ac:dyDescent="0.25">
      <c r="A8912" s="16" t="s">
        <v>246</v>
      </c>
      <c r="B8912" s="16">
        <v>46</v>
      </c>
      <c r="C8912" s="17">
        <v>42727</v>
      </c>
      <c r="L8912" s="17"/>
    </row>
    <row r="8913" spans="1:12" x14ac:dyDescent="0.25">
      <c r="A8913" s="16" t="s">
        <v>246</v>
      </c>
      <c r="B8913" s="16">
        <v>60</v>
      </c>
      <c r="C8913" s="17">
        <v>42685</v>
      </c>
      <c r="L8913" s="17"/>
    </row>
    <row r="8914" spans="1:12" x14ac:dyDescent="0.25">
      <c r="A8914" s="16" t="s">
        <v>246</v>
      </c>
      <c r="B8914" s="16">
        <v>115</v>
      </c>
      <c r="C8914" s="17">
        <v>42636</v>
      </c>
      <c r="L8914" s="17"/>
    </row>
    <row r="8915" spans="1:12" x14ac:dyDescent="0.25">
      <c r="A8915" s="16" t="s">
        <v>246</v>
      </c>
      <c r="B8915" s="16">
        <v>60</v>
      </c>
      <c r="C8915" s="17">
        <v>42621</v>
      </c>
      <c r="L8915" s="17"/>
    </row>
    <row r="8916" spans="1:12" x14ac:dyDescent="0.25">
      <c r="A8916" s="16" t="s">
        <v>246</v>
      </c>
      <c r="B8916" s="16">
        <v>60</v>
      </c>
      <c r="C8916" s="17">
        <v>42186</v>
      </c>
      <c r="L8916" s="17"/>
    </row>
    <row r="8917" spans="1:12" x14ac:dyDescent="0.25">
      <c r="A8917" s="16" t="s">
        <v>246</v>
      </c>
      <c r="B8917" s="16">
        <v>48</v>
      </c>
      <c r="C8917" s="17">
        <v>42186</v>
      </c>
      <c r="L8917" s="17"/>
    </row>
    <row r="8918" spans="1:12" x14ac:dyDescent="0.25">
      <c r="A8918" s="16" t="s">
        <v>246</v>
      </c>
      <c r="B8918" s="16">
        <v>46</v>
      </c>
      <c r="C8918" s="17">
        <v>41942</v>
      </c>
      <c r="L8918" s="17"/>
    </row>
    <row r="8919" spans="1:12" x14ac:dyDescent="0.25">
      <c r="A8919" s="16" t="s">
        <v>246</v>
      </c>
      <c r="B8919" s="16">
        <v>80</v>
      </c>
      <c r="C8919" s="17">
        <v>41900</v>
      </c>
      <c r="L8919" s="17"/>
    </row>
    <row r="8920" spans="1:12" x14ac:dyDescent="0.25">
      <c r="A8920" s="16" t="s">
        <v>246</v>
      </c>
      <c r="B8920" s="16">
        <v>61</v>
      </c>
      <c r="C8920" s="17">
        <v>41821</v>
      </c>
      <c r="L8920" s="17"/>
    </row>
    <row r="8921" spans="1:12" x14ac:dyDescent="0.25">
      <c r="A8921" s="16" t="s">
        <v>246</v>
      </c>
      <c r="B8921" s="16">
        <v>44</v>
      </c>
      <c r="C8921" s="17">
        <v>41796</v>
      </c>
      <c r="L8921" s="17"/>
    </row>
    <row r="8922" spans="1:12" x14ac:dyDescent="0.25">
      <c r="A8922" s="16" t="s">
        <v>246</v>
      </c>
      <c r="B8922" s="16">
        <v>55</v>
      </c>
      <c r="C8922" s="17">
        <v>41761</v>
      </c>
      <c r="L8922" s="17"/>
    </row>
    <row r="8923" spans="1:12" x14ac:dyDescent="0.25">
      <c r="A8923" s="16" t="s">
        <v>246</v>
      </c>
      <c r="B8923" s="16">
        <v>50</v>
      </c>
      <c r="C8923" s="17">
        <v>41671</v>
      </c>
      <c r="L8923" s="17"/>
    </row>
    <row r="8924" spans="1:12" x14ac:dyDescent="0.25">
      <c r="A8924" s="16" t="s">
        <v>246</v>
      </c>
      <c r="B8924" s="16">
        <v>26</v>
      </c>
      <c r="C8924" s="17">
        <v>41000</v>
      </c>
      <c r="L8924" s="17"/>
    </row>
    <row r="8925" spans="1:12" x14ac:dyDescent="0.25">
      <c r="A8925" s="16" t="s">
        <v>246</v>
      </c>
      <c r="B8925" s="16">
        <v>67</v>
      </c>
      <c r="C8925" s="17">
        <v>40422</v>
      </c>
      <c r="L8925" s="17"/>
    </row>
    <row r="8926" spans="1:12" x14ac:dyDescent="0.25">
      <c r="A8926" s="16" t="s">
        <v>246</v>
      </c>
      <c r="B8926" s="16">
        <v>47</v>
      </c>
      <c r="C8926" s="17">
        <v>40391</v>
      </c>
      <c r="L8926" s="17"/>
    </row>
    <row r="8927" spans="1:12" x14ac:dyDescent="0.25">
      <c r="A8927" s="16" t="s">
        <v>246</v>
      </c>
      <c r="B8927" s="16">
        <v>44</v>
      </c>
      <c r="C8927" s="17">
        <v>40087</v>
      </c>
      <c r="L8927" s="17"/>
    </row>
    <row r="8928" spans="1:12" x14ac:dyDescent="0.25">
      <c r="A8928" s="16" t="s">
        <v>246</v>
      </c>
      <c r="B8928" s="16">
        <v>39</v>
      </c>
      <c r="C8928" s="17">
        <v>40087</v>
      </c>
      <c r="L8928" s="17"/>
    </row>
    <row r="8929" spans="1:12" x14ac:dyDescent="0.25">
      <c r="A8929" s="16" t="s">
        <v>246</v>
      </c>
      <c r="B8929" s="16">
        <v>45</v>
      </c>
      <c r="C8929" s="17">
        <v>39995</v>
      </c>
      <c r="L8929" s="17"/>
    </row>
    <row r="8930" spans="1:12" x14ac:dyDescent="0.25">
      <c r="A8930" s="16" t="s">
        <v>246</v>
      </c>
      <c r="B8930" s="16">
        <v>36</v>
      </c>
      <c r="C8930" s="17">
        <v>39959</v>
      </c>
      <c r="L8930" s="17"/>
    </row>
    <row r="8931" spans="1:12" x14ac:dyDescent="0.25">
      <c r="A8931" s="16" t="s">
        <v>246</v>
      </c>
      <c r="B8931" s="16">
        <v>82</v>
      </c>
      <c r="C8931" s="17">
        <v>39845</v>
      </c>
      <c r="L8931" s="17"/>
    </row>
    <row r="8932" spans="1:12" x14ac:dyDescent="0.25">
      <c r="A8932" s="16" t="s">
        <v>246</v>
      </c>
      <c r="B8932" s="16">
        <v>100</v>
      </c>
      <c r="C8932" s="17">
        <v>39792</v>
      </c>
      <c r="L8932" s="17"/>
    </row>
    <row r="8933" spans="1:12" x14ac:dyDescent="0.25">
      <c r="A8933" s="16" t="s">
        <v>246</v>
      </c>
      <c r="B8933" s="16">
        <v>31</v>
      </c>
      <c r="C8933" s="17">
        <v>39723</v>
      </c>
      <c r="L8933" s="17"/>
    </row>
    <row r="8934" spans="1:12" x14ac:dyDescent="0.25">
      <c r="A8934" s="16" t="s">
        <v>246</v>
      </c>
      <c r="B8934" s="16">
        <v>140</v>
      </c>
      <c r="C8934" s="17">
        <v>39406</v>
      </c>
      <c r="L8934" s="17"/>
    </row>
    <row r="8935" spans="1:12" x14ac:dyDescent="0.25">
      <c r="A8935" s="16" t="s">
        <v>246</v>
      </c>
      <c r="B8935" s="16">
        <v>293</v>
      </c>
      <c r="C8935" s="17">
        <v>39295</v>
      </c>
      <c r="L8935" s="17"/>
    </row>
    <row r="8936" spans="1:12" x14ac:dyDescent="0.25">
      <c r="A8936" s="16" t="s">
        <v>246</v>
      </c>
      <c r="B8936" s="16">
        <v>39</v>
      </c>
      <c r="C8936" s="17">
        <v>39254</v>
      </c>
      <c r="L8936" s="17"/>
    </row>
    <row r="8937" spans="1:12" x14ac:dyDescent="0.25">
      <c r="A8937" s="16" t="s">
        <v>246</v>
      </c>
      <c r="B8937" s="16">
        <v>45</v>
      </c>
      <c r="C8937" s="17">
        <v>39190</v>
      </c>
      <c r="L8937" s="17"/>
    </row>
    <row r="8938" spans="1:12" x14ac:dyDescent="0.25">
      <c r="A8938" s="16" t="s">
        <v>246</v>
      </c>
      <c r="B8938" s="16">
        <v>37</v>
      </c>
      <c r="C8938" s="17">
        <v>38838</v>
      </c>
      <c r="L8938" s="17"/>
    </row>
    <row r="8939" spans="1:12" x14ac:dyDescent="0.25">
      <c r="A8939" s="16" t="s">
        <v>246</v>
      </c>
      <c r="B8939" s="16">
        <v>66</v>
      </c>
      <c r="C8939" s="17">
        <v>38827</v>
      </c>
      <c r="L8939" s="17"/>
    </row>
    <row r="8940" spans="1:12" x14ac:dyDescent="0.25">
      <c r="A8940" s="16" t="s">
        <v>246</v>
      </c>
      <c r="B8940" s="16">
        <v>28</v>
      </c>
      <c r="C8940" s="17">
        <v>38626</v>
      </c>
      <c r="L8940" s="17"/>
    </row>
    <row r="8941" spans="1:12" x14ac:dyDescent="0.25">
      <c r="A8941" s="16" t="s">
        <v>246</v>
      </c>
      <c r="B8941" s="16">
        <v>64</v>
      </c>
      <c r="C8941" s="17">
        <v>38626</v>
      </c>
      <c r="L8941" s="17"/>
    </row>
    <row r="8942" spans="1:12" x14ac:dyDescent="0.25">
      <c r="A8942" s="16" t="s">
        <v>246</v>
      </c>
      <c r="B8942" s="16">
        <v>61</v>
      </c>
      <c r="C8942" s="17">
        <v>38491</v>
      </c>
      <c r="L8942" s="17"/>
    </row>
    <row r="8943" spans="1:12" x14ac:dyDescent="0.25">
      <c r="A8943" s="16" t="s">
        <v>246</v>
      </c>
      <c r="B8943" s="16">
        <v>110</v>
      </c>
      <c r="C8943" s="17">
        <v>38491</v>
      </c>
      <c r="L8943" s="17"/>
    </row>
    <row r="8944" spans="1:12" x14ac:dyDescent="0.25">
      <c r="A8944" s="16" t="s">
        <v>246</v>
      </c>
      <c r="B8944" s="16">
        <v>80</v>
      </c>
      <c r="C8944" s="17">
        <v>38412</v>
      </c>
      <c r="L8944" s="17"/>
    </row>
    <row r="8945" spans="1:12" x14ac:dyDescent="0.25">
      <c r="A8945" s="16" t="s">
        <v>246</v>
      </c>
      <c r="B8945" s="16">
        <v>64</v>
      </c>
      <c r="C8945" s="17">
        <v>38353</v>
      </c>
      <c r="L8945" s="17"/>
    </row>
    <row r="8946" spans="1:12" x14ac:dyDescent="0.25">
      <c r="A8946" s="16" t="s">
        <v>246</v>
      </c>
      <c r="B8946" s="16">
        <v>26</v>
      </c>
      <c r="C8946" s="17">
        <v>38353</v>
      </c>
      <c r="L8946" s="17"/>
    </row>
    <row r="8947" spans="1:12" x14ac:dyDescent="0.25">
      <c r="A8947" s="16" t="s">
        <v>246</v>
      </c>
      <c r="B8947" s="16">
        <v>40</v>
      </c>
      <c r="C8947" s="17">
        <v>38261</v>
      </c>
      <c r="L8947" s="17"/>
    </row>
    <row r="8948" spans="1:12" x14ac:dyDescent="0.25">
      <c r="A8948" s="16" t="s">
        <v>246</v>
      </c>
      <c r="B8948" s="16">
        <v>49</v>
      </c>
      <c r="C8948" s="17">
        <v>38169</v>
      </c>
      <c r="L8948" s="17"/>
    </row>
    <row r="8949" spans="1:12" x14ac:dyDescent="0.25">
      <c r="A8949" s="16" t="s">
        <v>246</v>
      </c>
      <c r="B8949" s="16">
        <v>64</v>
      </c>
      <c r="C8949" s="17">
        <v>38169</v>
      </c>
      <c r="L8949" s="17"/>
    </row>
    <row r="8950" spans="1:12" x14ac:dyDescent="0.25">
      <c r="A8950" s="16" t="s">
        <v>246</v>
      </c>
      <c r="B8950" s="16">
        <v>100</v>
      </c>
      <c r="C8950" s="17">
        <v>38169</v>
      </c>
      <c r="L8950" s="17"/>
    </row>
    <row r="8951" spans="1:12" x14ac:dyDescent="0.25">
      <c r="A8951" s="16" t="s">
        <v>246</v>
      </c>
      <c r="B8951" s="16">
        <v>49</v>
      </c>
      <c r="C8951" s="17">
        <v>38139</v>
      </c>
      <c r="L8951" s="17"/>
    </row>
    <row r="8952" spans="1:12" x14ac:dyDescent="0.25">
      <c r="A8952" s="16" t="s">
        <v>246</v>
      </c>
      <c r="B8952" s="16">
        <v>49</v>
      </c>
      <c r="C8952" s="17">
        <v>38139</v>
      </c>
      <c r="L8952" s="17"/>
    </row>
    <row r="8953" spans="1:12" x14ac:dyDescent="0.25">
      <c r="A8953" s="16" t="s">
        <v>246</v>
      </c>
      <c r="B8953" s="16">
        <v>64</v>
      </c>
      <c r="C8953" s="17">
        <v>38108</v>
      </c>
      <c r="L8953" s="17"/>
    </row>
    <row r="8954" spans="1:12" x14ac:dyDescent="0.25">
      <c r="A8954" s="16" t="s">
        <v>246</v>
      </c>
      <c r="B8954" s="16">
        <v>58</v>
      </c>
      <c r="C8954" s="17">
        <v>37834</v>
      </c>
      <c r="L8954" s="17"/>
    </row>
    <row r="8955" spans="1:12" x14ac:dyDescent="0.25">
      <c r="A8955" s="16" t="s">
        <v>246</v>
      </c>
      <c r="B8955" s="16">
        <v>58</v>
      </c>
      <c r="C8955" s="17">
        <v>37803</v>
      </c>
      <c r="L8955" s="17"/>
    </row>
    <row r="8956" spans="1:12" x14ac:dyDescent="0.25">
      <c r="A8956" s="16" t="s">
        <v>246</v>
      </c>
      <c r="B8956" s="16">
        <v>35</v>
      </c>
      <c r="C8956" s="17">
        <v>37773</v>
      </c>
      <c r="L8956" s="17"/>
    </row>
    <row r="8957" spans="1:12" x14ac:dyDescent="0.25">
      <c r="A8957" s="16" t="s">
        <v>246</v>
      </c>
      <c r="B8957" s="16">
        <v>58</v>
      </c>
      <c r="C8957" s="17">
        <v>37622</v>
      </c>
      <c r="L8957" s="17"/>
    </row>
    <row r="8958" spans="1:12" x14ac:dyDescent="0.25">
      <c r="A8958" s="16" t="s">
        <v>246</v>
      </c>
      <c r="B8958" s="16">
        <v>49</v>
      </c>
      <c r="C8958" s="17">
        <v>37530</v>
      </c>
      <c r="L8958" s="17"/>
    </row>
    <row r="8959" spans="1:12" x14ac:dyDescent="0.25">
      <c r="A8959" s="16" t="s">
        <v>246</v>
      </c>
      <c r="B8959" s="16">
        <v>86</v>
      </c>
      <c r="C8959" s="17">
        <v>37469</v>
      </c>
      <c r="L8959" s="17"/>
    </row>
    <row r="8960" spans="1:12" x14ac:dyDescent="0.25">
      <c r="A8960" s="16" t="s">
        <v>246</v>
      </c>
      <c r="B8960" s="16">
        <v>40</v>
      </c>
      <c r="C8960" s="17">
        <v>37347</v>
      </c>
      <c r="L8960" s="17"/>
    </row>
    <row r="8961" spans="1:12" x14ac:dyDescent="0.25">
      <c r="A8961" s="16" t="s">
        <v>246</v>
      </c>
      <c r="B8961" s="16">
        <v>62</v>
      </c>
      <c r="C8961" s="17">
        <v>37231</v>
      </c>
      <c r="L8961" s="17"/>
    </row>
    <row r="8962" spans="1:12" x14ac:dyDescent="0.25">
      <c r="A8962" s="16" t="s">
        <v>246</v>
      </c>
      <c r="B8962" s="16">
        <v>56</v>
      </c>
      <c r="C8962" s="17">
        <v>37196</v>
      </c>
      <c r="L8962" s="17"/>
    </row>
    <row r="8963" spans="1:12" x14ac:dyDescent="0.25">
      <c r="A8963" s="16" t="s">
        <v>246</v>
      </c>
      <c r="B8963" s="16">
        <v>140</v>
      </c>
      <c r="C8963" s="17">
        <v>37196</v>
      </c>
      <c r="L8963" s="17"/>
    </row>
    <row r="8964" spans="1:12" x14ac:dyDescent="0.25">
      <c r="A8964" s="16" t="s">
        <v>246</v>
      </c>
      <c r="B8964" s="16">
        <v>70</v>
      </c>
      <c r="C8964" s="17">
        <v>37073</v>
      </c>
      <c r="L8964" s="17"/>
    </row>
    <row r="8965" spans="1:12" x14ac:dyDescent="0.25">
      <c r="A8965" s="16" t="s">
        <v>246</v>
      </c>
      <c r="B8965" s="16">
        <v>108</v>
      </c>
      <c r="C8965" s="17">
        <v>36678</v>
      </c>
      <c r="L8965" s="17"/>
    </row>
    <row r="8966" spans="1:12" x14ac:dyDescent="0.25">
      <c r="A8966" s="16" t="s">
        <v>246</v>
      </c>
      <c r="B8966" s="16">
        <v>100</v>
      </c>
      <c r="C8966" s="17">
        <v>36654</v>
      </c>
      <c r="L8966" s="17"/>
    </row>
    <row r="8967" spans="1:12" x14ac:dyDescent="0.25">
      <c r="A8967" s="16" t="s">
        <v>246</v>
      </c>
      <c r="B8967" s="16">
        <v>67</v>
      </c>
      <c r="C8967" s="17">
        <v>36377</v>
      </c>
      <c r="L8967" s="17"/>
    </row>
    <row r="8968" spans="1:12" x14ac:dyDescent="0.25">
      <c r="A8968" s="16" t="s">
        <v>246</v>
      </c>
      <c r="B8968" s="16">
        <v>43</v>
      </c>
      <c r="C8968" s="17">
        <v>36105</v>
      </c>
      <c r="L8968" s="17"/>
    </row>
    <row r="8969" spans="1:12" x14ac:dyDescent="0.25">
      <c r="A8969" s="16" t="s">
        <v>246</v>
      </c>
      <c r="B8969" s="16">
        <v>80</v>
      </c>
      <c r="C8969" s="17">
        <v>36039</v>
      </c>
      <c r="L8969" s="17"/>
    </row>
    <row r="8970" spans="1:12" x14ac:dyDescent="0.25">
      <c r="A8970" s="16" t="s">
        <v>246</v>
      </c>
      <c r="B8970" s="16">
        <v>68</v>
      </c>
      <c r="C8970" s="17">
        <v>35947</v>
      </c>
      <c r="L8970" s="17"/>
    </row>
    <row r="8971" spans="1:12" x14ac:dyDescent="0.25">
      <c r="A8971" s="16" t="s">
        <v>246</v>
      </c>
      <c r="B8971" s="16">
        <v>76</v>
      </c>
      <c r="C8971" s="17">
        <v>35936</v>
      </c>
      <c r="L8971" s="17"/>
    </row>
    <row r="8972" spans="1:12" x14ac:dyDescent="0.25">
      <c r="A8972" s="16" t="s">
        <v>246</v>
      </c>
      <c r="B8972" s="16">
        <v>36</v>
      </c>
      <c r="C8972" s="17">
        <v>35931</v>
      </c>
      <c r="L8972" s="17"/>
    </row>
    <row r="8973" spans="1:12" x14ac:dyDescent="0.25">
      <c r="A8973" s="16" t="s">
        <v>246</v>
      </c>
      <c r="B8973" s="16">
        <v>126</v>
      </c>
      <c r="C8973" s="17">
        <v>35922</v>
      </c>
      <c r="L8973" s="17"/>
    </row>
    <row r="8974" spans="1:12" x14ac:dyDescent="0.25">
      <c r="A8974" s="16" t="s">
        <v>246</v>
      </c>
      <c r="B8974" s="16">
        <v>44</v>
      </c>
      <c r="C8974" s="17">
        <v>35886</v>
      </c>
      <c r="L8974" s="17"/>
    </row>
    <row r="8975" spans="1:12" x14ac:dyDescent="0.25">
      <c r="A8975" s="16" t="s">
        <v>246</v>
      </c>
      <c r="B8975" s="16">
        <v>48</v>
      </c>
      <c r="C8975" s="17">
        <v>35886</v>
      </c>
      <c r="L8975" s="17"/>
    </row>
    <row r="8976" spans="1:12" x14ac:dyDescent="0.25">
      <c r="A8976" s="16" t="s">
        <v>246</v>
      </c>
      <c r="B8976" s="16">
        <v>38</v>
      </c>
      <c r="C8976" s="17">
        <v>35866</v>
      </c>
      <c r="L8976" s="17"/>
    </row>
    <row r="8977" spans="1:12" x14ac:dyDescent="0.25">
      <c r="A8977" s="16" t="s">
        <v>246</v>
      </c>
      <c r="B8977" s="16">
        <v>64</v>
      </c>
      <c r="C8977" s="17">
        <v>35855</v>
      </c>
      <c r="L8977" s="17"/>
    </row>
    <row r="8978" spans="1:12" x14ac:dyDescent="0.25">
      <c r="A8978" s="16" t="s">
        <v>246</v>
      </c>
      <c r="B8978" s="16">
        <v>70</v>
      </c>
      <c r="C8978" s="17">
        <v>35855</v>
      </c>
      <c r="L8978" s="17"/>
    </row>
    <row r="8979" spans="1:12" x14ac:dyDescent="0.25">
      <c r="A8979" s="16" t="s">
        <v>246</v>
      </c>
      <c r="B8979" s="16">
        <v>43</v>
      </c>
      <c r="C8979" s="17">
        <v>35855</v>
      </c>
      <c r="L8979" s="17"/>
    </row>
    <row r="8980" spans="1:12" x14ac:dyDescent="0.25">
      <c r="A8980" s="16" t="s">
        <v>246</v>
      </c>
      <c r="B8980" s="16">
        <v>85</v>
      </c>
      <c r="C8980" s="17">
        <v>35855</v>
      </c>
      <c r="L8980" s="17"/>
    </row>
    <row r="8981" spans="1:12" x14ac:dyDescent="0.25">
      <c r="A8981" s="16" t="s">
        <v>246</v>
      </c>
      <c r="B8981" s="16">
        <v>61</v>
      </c>
      <c r="C8981" s="17">
        <v>35765</v>
      </c>
      <c r="L8981" s="17"/>
    </row>
    <row r="8982" spans="1:12" x14ac:dyDescent="0.25">
      <c r="A8982" s="16" t="s">
        <v>246</v>
      </c>
      <c r="B8982" s="16">
        <v>75</v>
      </c>
      <c r="C8982" s="17">
        <v>35765</v>
      </c>
      <c r="L8982" s="17"/>
    </row>
    <row r="8983" spans="1:12" x14ac:dyDescent="0.25">
      <c r="A8983" s="16" t="s">
        <v>246</v>
      </c>
      <c r="B8983" s="16">
        <v>43</v>
      </c>
      <c r="C8983" s="17">
        <v>35674</v>
      </c>
      <c r="L8983" s="17"/>
    </row>
    <row r="8984" spans="1:12" x14ac:dyDescent="0.25">
      <c r="A8984" s="16" t="s">
        <v>246</v>
      </c>
      <c r="B8984" s="16">
        <v>74</v>
      </c>
      <c r="C8984" s="17">
        <v>35612</v>
      </c>
      <c r="L8984" s="17"/>
    </row>
    <row r="8985" spans="1:12" x14ac:dyDescent="0.25">
      <c r="A8985" s="16" t="s">
        <v>246</v>
      </c>
      <c r="B8985" s="16">
        <v>49</v>
      </c>
      <c r="C8985" s="17">
        <v>35582</v>
      </c>
      <c r="L8985" s="17"/>
    </row>
    <row r="8986" spans="1:12" x14ac:dyDescent="0.25">
      <c r="A8986" s="16" t="s">
        <v>246</v>
      </c>
      <c r="B8986" s="16">
        <v>45</v>
      </c>
      <c r="C8986" s="17">
        <v>35555</v>
      </c>
      <c r="L8986" s="17"/>
    </row>
    <row r="8987" spans="1:12" x14ac:dyDescent="0.25">
      <c r="A8987" s="16" t="s">
        <v>246</v>
      </c>
      <c r="B8987" s="16">
        <v>57</v>
      </c>
      <c r="C8987" s="17">
        <v>35551</v>
      </c>
      <c r="L8987" s="17"/>
    </row>
    <row r="8988" spans="1:12" x14ac:dyDescent="0.25">
      <c r="A8988" s="16" t="s">
        <v>246</v>
      </c>
      <c r="B8988" s="16">
        <v>50</v>
      </c>
      <c r="C8988" s="17">
        <v>35521</v>
      </c>
      <c r="L8988" s="17"/>
    </row>
    <row r="8989" spans="1:12" x14ac:dyDescent="0.25">
      <c r="A8989" s="16" t="s">
        <v>246</v>
      </c>
      <c r="B8989" s="16">
        <v>70</v>
      </c>
      <c r="C8989" s="17">
        <v>35521</v>
      </c>
      <c r="L8989" s="17"/>
    </row>
    <row r="8990" spans="1:12" x14ac:dyDescent="0.25">
      <c r="A8990" s="16" t="s">
        <v>246</v>
      </c>
      <c r="B8990" s="16">
        <v>40</v>
      </c>
      <c r="C8990" s="17">
        <v>35462</v>
      </c>
      <c r="L8990" s="17"/>
    </row>
    <row r="8991" spans="1:12" x14ac:dyDescent="0.25">
      <c r="A8991" s="16" t="s">
        <v>246</v>
      </c>
      <c r="B8991" s="16">
        <v>34</v>
      </c>
      <c r="C8991" s="17">
        <v>35431</v>
      </c>
      <c r="L8991" s="17"/>
    </row>
    <row r="8992" spans="1:12" x14ac:dyDescent="0.25">
      <c r="A8992" s="16" t="s">
        <v>246</v>
      </c>
      <c r="B8992" s="16">
        <v>80</v>
      </c>
      <c r="C8992" s="17">
        <v>35339</v>
      </c>
      <c r="L8992" s="17"/>
    </row>
    <row r="8993" spans="1:12" x14ac:dyDescent="0.25">
      <c r="A8993" s="16" t="s">
        <v>246</v>
      </c>
      <c r="B8993" s="16">
        <v>35</v>
      </c>
      <c r="C8993" s="17">
        <v>35339</v>
      </c>
      <c r="L8993" s="17"/>
    </row>
    <row r="8994" spans="1:12" x14ac:dyDescent="0.25">
      <c r="A8994" s="16" t="s">
        <v>246</v>
      </c>
      <c r="B8994" s="16">
        <v>55</v>
      </c>
      <c r="C8994" s="17">
        <v>35339</v>
      </c>
      <c r="L8994" s="17"/>
    </row>
    <row r="8995" spans="1:12" x14ac:dyDescent="0.25">
      <c r="A8995" s="16" t="s">
        <v>246</v>
      </c>
      <c r="B8995" s="16">
        <v>61</v>
      </c>
      <c r="C8995" s="17">
        <v>35339</v>
      </c>
      <c r="L8995" s="17"/>
    </row>
    <row r="8996" spans="1:12" x14ac:dyDescent="0.25">
      <c r="A8996" s="16" t="s">
        <v>246</v>
      </c>
      <c r="B8996" s="16">
        <v>60</v>
      </c>
      <c r="C8996" s="17">
        <v>35309</v>
      </c>
      <c r="L8996" s="17"/>
    </row>
    <row r="8997" spans="1:12" x14ac:dyDescent="0.25">
      <c r="A8997" s="16" t="s">
        <v>246</v>
      </c>
      <c r="B8997" s="16">
        <v>47</v>
      </c>
      <c r="C8997" s="17">
        <v>35278</v>
      </c>
      <c r="L8997" s="17"/>
    </row>
    <row r="8998" spans="1:12" x14ac:dyDescent="0.25">
      <c r="A8998" s="16" t="s">
        <v>246</v>
      </c>
      <c r="B8998" s="16">
        <v>58</v>
      </c>
      <c r="C8998" s="17">
        <v>35247</v>
      </c>
      <c r="L8998" s="17"/>
    </row>
    <row r="8999" spans="1:12" x14ac:dyDescent="0.25">
      <c r="A8999" s="16" t="s">
        <v>246</v>
      </c>
      <c r="B8999" s="16">
        <v>56</v>
      </c>
      <c r="C8999" s="17">
        <v>35217</v>
      </c>
      <c r="L8999" s="17"/>
    </row>
    <row r="9000" spans="1:12" x14ac:dyDescent="0.25">
      <c r="A9000" s="16" t="s">
        <v>246</v>
      </c>
      <c r="B9000" s="16">
        <v>60</v>
      </c>
      <c r="C9000" s="17">
        <v>35217</v>
      </c>
      <c r="L9000" s="17"/>
    </row>
    <row r="9001" spans="1:12" x14ac:dyDescent="0.25">
      <c r="A9001" s="16" t="s">
        <v>246</v>
      </c>
      <c r="B9001" s="16">
        <v>42</v>
      </c>
      <c r="C9001" s="17">
        <v>35186</v>
      </c>
      <c r="L9001" s="17"/>
    </row>
    <row r="9002" spans="1:12" x14ac:dyDescent="0.25">
      <c r="A9002" s="16" t="s">
        <v>246</v>
      </c>
      <c r="B9002" s="16">
        <v>42</v>
      </c>
      <c r="C9002" s="17">
        <v>35186</v>
      </c>
      <c r="L9002" s="17"/>
    </row>
    <row r="9003" spans="1:12" x14ac:dyDescent="0.25">
      <c r="A9003" s="16" t="s">
        <v>246</v>
      </c>
      <c r="B9003" s="16">
        <v>53</v>
      </c>
      <c r="C9003" s="17">
        <v>35186</v>
      </c>
      <c r="L9003" s="17"/>
    </row>
    <row r="9004" spans="1:12" x14ac:dyDescent="0.25">
      <c r="A9004" s="16" t="s">
        <v>246</v>
      </c>
      <c r="B9004" s="16">
        <v>69</v>
      </c>
      <c r="C9004" s="17">
        <v>35186</v>
      </c>
      <c r="L9004" s="17"/>
    </row>
    <row r="9005" spans="1:12" x14ac:dyDescent="0.25">
      <c r="A9005" s="16" t="s">
        <v>246</v>
      </c>
      <c r="B9005" s="16">
        <v>45</v>
      </c>
      <c r="C9005" s="17">
        <v>35156</v>
      </c>
      <c r="L9005" s="17"/>
    </row>
    <row r="9006" spans="1:12" x14ac:dyDescent="0.25">
      <c r="A9006" s="16" t="s">
        <v>246</v>
      </c>
      <c r="B9006" s="16">
        <v>61</v>
      </c>
      <c r="C9006" s="17">
        <v>35096</v>
      </c>
      <c r="L9006" s="17"/>
    </row>
    <row r="9007" spans="1:12" x14ac:dyDescent="0.25">
      <c r="A9007" s="16" t="s">
        <v>246</v>
      </c>
      <c r="B9007" s="16">
        <v>40</v>
      </c>
      <c r="C9007" s="17">
        <v>35096</v>
      </c>
      <c r="L9007" s="17"/>
    </row>
    <row r="9008" spans="1:12" x14ac:dyDescent="0.25">
      <c r="A9008" s="16" t="s">
        <v>246</v>
      </c>
      <c r="B9008" s="16">
        <v>36</v>
      </c>
      <c r="C9008" s="17">
        <v>35096</v>
      </c>
      <c r="L9008" s="17"/>
    </row>
    <row r="9009" spans="1:12" x14ac:dyDescent="0.25">
      <c r="A9009" s="16" t="s">
        <v>246</v>
      </c>
      <c r="B9009" s="16">
        <v>52</v>
      </c>
      <c r="C9009" s="17">
        <v>35034</v>
      </c>
      <c r="L9009" s="17"/>
    </row>
    <row r="9010" spans="1:12" x14ac:dyDescent="0.25">
      <c r="A9010" s="16" t="s">
        <v>246</v>
      </c>
      <c r="B9010" s="16">
        <v>30</v>
      </c>
      <c r="C9010" s="17">
        <v>35034</v>
      </c>
      <c r="L9010" s="17"/>
    </row>
    <row r="9011" spans="1:12" x14ac:dyDescent="0.25">
      <c r="A9011" s="16" t="s">
        <v>246</v>
      </c>
      <c r="B9011" s="16">
        <v>126</v>
      </c>
      <c r="C9011" s="17">
        <v>35024</v>
      </c>
      <c r="L9011" s="17"/>
    </row>
    <row r="9012" spans="1:12" x14ac:dyDescent="0.25">
      <c r="A9012" s="16" t="s">
        <v>246</v>
      </c>
      <c r="B9012" s="16">
        <v>76</v>
      </c>
      <c r="C9012" s="17">
        <v>34989</v>
      </c>
      <c r="L9012" s="17"/>
    </row>
    <row r="9013" spans="1:12" x14ac:dyDescent="0.25">
      <c r="A9013" s="16" t="s">
        <v>246</v>
      </c>
      <c r="B9013" s="16">
        <v>58</v>
      </c>
      <c r="C9013" s="17">
        <v>34943</v>
      </c>
      <c r="L9013" s="17"/>
    </row>
    <row r="9014" spans="1:12" x14ac:dyDescent="0.25">
      <c r="A9014" s="16" t="s">
        <v>246</v>
      </c>
      <c r="B9014" s="16">
        <v>71</v>
      </c>
      <c r="C9014" s="17">
        <v>34943</v>
      </c>
      <c r="L9014" s="17"/>
    </row>
    <row r="9015" spans="1:12" x14ac:dyDescent="0.25">
      <c r="A9015" s="16" t="s">
        <v>246</v>
      </c>
      <c r="B9015" s="16">
        <v>97</v>
      </c>
      <c r="C9015" s="17">
        <v>34912</v>
      </c>
      <c r="L9015" s="17"/>
    </row>
    <row r="9016" spans="1:12" x14ac:dyDescent="0.25">
      <c r="A9016" s="16" t="s">
        <v>246</v>
      </c>
      <c r="B9016" s="16">
        <v>64</v>
      </c>
      <c r="C9016" s="17">
        <v>34882</v>
      </c>
      <c r="L9016" s="17"/>
    </row>
    <row r="9017" spans="1:12" x14ac:dyDescent="0.25">
      <c r="A9017" s="16" t="s">
        <v>246</v>
      </c>
      <c r="B9017" s="16">
        <v>41</v>
      </c>
      <c r="C9017" s="17">
        <v>34801</v>
      </c>
      <c r="L9017" s="17"/>
    </row>
    <row r="9018" spans="1:12" x14ac:dyDescent="0.25">
      <c r="A9018" s="16" t="s">
        <v>246</v>
      </c>
      <c r="B9018" s="16">
        <v>83</v>
      </c>
      <c r="C9018" s="17">
        <v>34790</v>
      </c>
      <c r="L9018" s="17"/>
    </row>
    <row r="9019" spans="1:12" x14ac:dyDescent="0.25">
      <c r="A9019" s="16" t="s">
        <v>246</v>
      </c>
      <c r="B9019" s="16">
        <v>66</v>
      </c>
      <c r="C9019" s="17">
        <v>34759</v>
      </c>
      <c r="L9019" s="17"/>
    </row>
    <row r="9020" spans="1:12" x14ac:dyDescent="0.25">
      <c r="A9020" s="16" t="s">
        <v>246</v>
      </c>
      <c r="B9020" s="16">
        <v>70</v>
      </c>
      <c r="C9020" s="17">
        <v>34639</v>
      </c>
      <c r="L9020" s="17"/>
    </row>
    <row r="9021" spans="1:12" x14ac:dyDescent="0.25">
      <c r="A9021" s="16" t="s">
        <v>246</v>
      </c>
      <c r="B9021" s="16">
        <v>64</v>
      </c>
      <c r="C9021" s="17">
        <v>34639</v>
      </c>
      <c r="L9021" s="17"/>
    </row>
    <row r="9022" spans="1:12" x14ac:dyDescent="0.25">
      <c r="A9022" s="16" t="s">
        <v>246</v>
      </c>
      <c r="B9022" s="16">
        <v>38</v>
      </c>
      <c r="C9022" s="17">
        <v>34547</v>
      </c>
      <c r="L9022" s="17"/>
    </row>
    <row r="9023" spans="1:12" x14ac:dyDescent="0.25">
      <c r="A9023" s="16" t="s">
        <v>246</v>
      </c>
      <c r="B9023" s="16">
        <v>70</v>
      </c>
      <c r="C9023" s="17">
        <v>34499</v>
      </c>
      <c r="L9023" s="17"/>
    </row>
    <row r="9024" spans="1:12" x14ac:dyDescent="0.25">
      <c r="A9024" s="16" t="s">
        <v>246</v>
      </c>
      <c r="B9024" s="16">
        <v>60</v>
      </c>
      <c r="C9024" s="17">
        <v>34486</v>
      </c>
      <c r="L9024" s="17"/>
    </row>
    <row r="9025" spans="1:12" x14ac:dyDescent="0.25">
      <c r="A9025" s="16" t="s">
        <v>246</v>
      </c>
      <c r="B9025" s="16">
        <v>84</v>
      </c>
      <c r="C9025" s="17">
        <v>34486</v>
      </c>
      <c r="L9025" s="17"/>
    </row>
    <row r="9026" spans="1:12" x14ac:dyDescent="0.25">
      <c r="A9026" s="16" t="s">
        <v>246</v>
      </c>
      <c r="B9026" s="16">
        <v>63</v>
      </c>
      <c r="C9026" s="17">
        <v>34486</v>
      </c>
      <c r="L9026" s="17"/>
    </row>
    <row r="9027" spans="1:12" x14ac:dyDescent="0.25">
      <c r="A9027" s="16" t="s">
        <v>246</v>
      </c>
      <c r="B9027" s="16">
        <v>54</v>
      </c>
      <c r="C9027" s="17">
        <v>34486</v>
      </c>
      <c r="L9027" s="17"/>
    </row>
    <row r="9028" spans="1:12" x14ac:dyDescent="0.25">
      <c r="A9028" s="16" t="s">
        <v>246</v>
      </c>
      <c r="B9028" s="16">
        <v>62</v>
      </c>
      <c r="C9028" s="17">
        <v>34486</v>
      </c>
      <c r="L9028" s="17"/>
    </row>
    <row r="9029" spans="1:12" x14ac:dyDescent="0.25">
      <c r="A9029" s="16" t="s">
        <v>246</v>
      </c>
      <c r="B9029" s="16">
        <v>63</v>
      </c>
      <c r="C9029" s="17">
        <v>34486</v>
      </c>
      <c r="L9029" s="17"/>
    </row>
    <row r="9030" spans="1:12" x14ac:dyDescent="0.25">
      <c r="A9030" s="16" t="s">
        <v>246</v>
      </c>
      <c r="B9030" s="16">
        <v>175</v>
      </c>
      <c r="C9030" s="17">
        <v>34486</v>
      </c>
      <c r="L9030" s="17"/>
    </row>
    <row r="9031" spans="1:12" x14ac:dyDescent="0.25">
      <c r="A9031" s="16" t="s">
        <v>246</v>
      </c>
      <c r="B9031" s="16">
        <v>97</v>
      </c>
      <c r="C9031" s="17">
        <v>34486</v>
      </c>
      <c r="L9031" s="17"/>
    </row>
    <row r="9032" spans="1:12" x14ac:dyDescent="0.25">
      <c r="A9032" s="16" t="s">
        <v>246</v>
      </c>
      <c r="B9032" s="16">
        <v>75</v>
      </c>
      <c r="C9032" s="17">
        <v>34425</v>
      </c>
      <c r="L9032" s="17"/>
    </row>
    <row r="9033" spans="1:12" x14ac:dyDescent="0.25">
      <c r="A9033" s="16" t="s">
        <v>246</v>
      </c>
      <c r="B9033" s="16">
        <v>88</v>
      </c>
      <c r="C9033" s="17">
        <v>34366</v>
      </c>
      <c r="L9033" s="17"/>
    </row>
    <row r="9034" spans="1:12" x14ac:dyDescent="0.25">
      <c r="A9034" s="16" t="s">
        <v>246</v>
      </c>
      <c r="B9034" s="16">
        <v>48</v>
      </c>
      <c r="C9034" s="17">
        <v>34359</v>
      </c>
      <c r="L9034" s="17"/>
    </row>
    <row r="9035" spans="1:12" x14ac:dyDescent="0.25">
      <c r="A9035" s="16" t="s">
        <v>246</v>
      </c>
      <c r="B9035" s="16">
        <v>60</v>
      </c>
      <c r="C9035" s="17">
        <v>34349</v>
      </c>
      <c r="L9035" s="17"/>
    </row>
    <row r="9036" spans="1:12" x14ac:dyDescent="0.25">
      <c r="A9036" s="16" t="s">
        <v>246</v>
      </c>
      <c r="B9036" s="16">
        <v>128</v>
      </c>
      <c r="C9036" s="17">
        <v>34302</v>
      </c>
      <c r="L9036" s="17"/>
    </row>
    <row r="9037" spans="1:12" x14ac:dyDescent="0.25">
      <c r="A9037" s="16" t="s">
        <v>246</v>
      </c>
      <c r="B9037" s="16">
        <v>135</v>
      </c>
      <c r="C9037" s="17">
        <v>34229</v>
      </c>
      <c r="L9037" s="17"/>
    </row>
    <row r="9038" spans="1:12" x14ac:dyDescent="0.25">
      <c r="A9038" s="16" t="s">
        <v>246</v>
      </c>
      <c r="B9038" s="16">
        <v>151</v>
      </c>
      <c r="C9038" s="17">
        <v>34183</v>
      </c>
      <c r="L9038" s="17"/>
    </row>
    <row r="9039" spans="1:12" x14ac:dyDescent="0.25">
      <c r="A9039" s="16" t="s">
        <v>246</v>
      </c>
      <c r="B9039" s="16">
        <v>127</v>
      </c>
      <c r="C9039" s="17">
        <v>34162</v>
      </c>
      <c r="L9039" s="17"/>
    </row>
    <row r="9040" spans="1:12" x14ac:dyDescent="0.25">
      <c r="A9040" s="16" t="s">
        <v>246</v>
      </c>
      <c r="B9040" s="16">
        <v>54</v>
      </c>
      <c r="C9040" s="17">
        <v>34128</v>
      </c>
      <c r="L9040" s="17"/>
    </row>
    <row r="9041" spans="1:12" x14ac:dyDescent="0.25">
      <c r="A9041" s="16" t="s">
        <v>246</v>
      </c>
      <c r="B9041" s="16">
        <v>87</v>
      </c>
      <c r="C9041" s="17">
        <v>34065</v>
      </c>
      <c r="L9041" s="17"/>
    </row>
    <row r="9042" spans="1:12" x14ac:dyDescent="0.25">
      <c r="A9042" s="16" t="s">
        <v>246</v>
      </c>
      <c r="B9042" s="16">
        <v>146</v>
      </c>
      <c r="C9042" s="17">
        <v>33998</v>
      </c>
      <c r="L9042" s="17"/>
    </row>
    <row r="9043" spans="1:12" x14ac:dyDescent="0.25">
      <c r="A9043" s="16" t="s">
        <v>246</v>
      </c>
      <c r="B9043" s="16">
        <v>71</v>
      </c>
      <c r="C9043" s="17">
        <v>33909</v>
      </c>
      <c r="L9043" s="17"/>
    </row>
    <row r="9044" spans="1:12" x14ac:dyDescent="0.25">
      <c r="A9044" s="16" t="s">
        <v>246</v>
      </c>
      <c r="B9044" s="16">
        <v>70</v>
      </c>
      <c r="C9044" s="17">
        <v>33878</v>
      </c>
      <c r="L9044" s="17"/>
    </row>
    <row r="9045" spans="1:12" x14ac:dyDescent="0.25">
      <c r="A9045" s="16" t="s">
        <v>246</v>
      </c>
      <c r="B9045" s="16">
        <v>44</v>
      </c>
      <c r="C9045" s="17">
        <v>33756</v>
      </c>
      <c r="L9045" s="17"/>
    </row>
    <row r="9046" spans="1:12" x14ac:dyDescent="0.25">
      <c r="A9046" s="16" t="s">
        <v>246</v>
      </c>
      <c r="B9046" s="16">
        <v>106</v>
      </c>
      <c r="C9046" s="17">
        <v>33746</v>
      </c>
      <c r="L9046" s="17"/>
    </row>
    <row r="9047" spans="1:12" x14ac:dyDescent="0.25">
      <c r="A9047" s="16" t="s">
        <v>246</v>
      </c>
      <c r="B9047" s="16">
        <v>51</v>
      </c>
      <c r="C9047" s="17">
        <v>33695</v>
      </c>
      <c r="L9047" s="17"/>
    </row>
    <row r="9048" spans="1:12" x14ac:dyDescent="0.25">
      <c r="A9048" s="16" t="s">
        <v>246</v>
      </c>
      <c r="B9048" s="16">
        <v>66</v>
      </c>
      <c r="C9048" s="17">
        <v>33695</v>
      </c>
      <c r="L9048" s="17"/>
    </row>
    <row r="9049" spans="1:12" x14ac:dyDescent="0.25">
      <c r="A9049" s="16" t="s">
        <v>246</v>
      </c>
      <c r="B9049" s="16">
        <v>75</v>
      </c>
      <c r="C9049" s="17">
        <v>33635</v>
      </c>
      <c r="L9049" s="17"/>
    </row>
    <row r="9050" spans="1:12" x14ac:dyDescent="0.25">
      <c r="A9050" s="16" t="s">
        <v>246</v>
      </c>
      <c r="B9050" s="16">
        <v>101</v>
      </c>
      <c r="C9050" s="17">
        <v>33590</v>
      </c>
      <c r="L9050" s="17"/>
    </row>
    <row r="9051" spans="1:12" x14ac:dyDescent="0.25">
      <c r="A9051" s="16" t="s">
        <v>246</v>
      </c>
      <c r="B9051" s="16">
        <v>102</v>
      </c>
      <c r="C9051" s="17">
        <v>33573</v>
      </c>
      <c r="L9051" s="17"/>
    </row>
    <row r="9052" spans="1:12" x14ac:dyDescent="0.25">
      <c r="A9052" s="16" t="s">
        <v>246</v>
      </c>
      <c r="B9052" s="16">
        <v>53</v>
      </c>
      <c r="C9052" s="17">
        <v>33482</v>
      </c>
      <c r="L9052" s="17"/>
    </row>
    <row r="9053" spans="1:12" x14ac:dyDescent="0.25">
      <c r="A9053" s="16" t="s">
        <v>246</v>
      </c>
      <c r="B9053" s="16">
        <v>84</v>
      </c>
      <c r="C9053" s="17">
        <v>33451</v>
      </c>
      <c r="L9053" s="17"/>
    </row>
    <row r="9054" spans="1:12" x14ac:dyDescent="0.25">
      <c r="A9054" s="16" t="s">
        <v>246</v>
      </c>
      <c r="B9054" s="16">
        <v>64</v>
      </c>
      <c r="C9054" s="17">
        <v>33414</v>
      </c>
      <c r="L9054" s="17"/>
    </row>
    <row r="9055" spans="1:12" x14ac:dyDescent="0.25">
      <c r="A9055" s="16" t="s">
        <v>246</v>
      </c>
      <c r="B9055" s="16">
        <v>95</v>
      </c>
      <c r="C9055" s="17">
        <v>33390</v>
      </c>
      <c r="L9055" s="17"/>
    </row>
    <row r="9056" spans="1:12" x14ac:dyDescent="0.25">
      <c r="A9056" s="16" t="s">
        <v>246</v>
      </c>
      <c r="B9056" s="16">
        <v>111</v>
      </c>
      <c r="C9056" s="17">
        <v>33346</v>
      </c>
      <c r="L9056" s="17"/>
    </row>
    <row r="9057" spans="1:12" x14ac:dyDescent="0.25">
      <c r="A9057" s="16" t="s">
        <v>246</v>
      </c>
      <c r="B9057" s="16">
        <v>147</v>
      </c>
      <c r="C9057" s="17">
        <v>33245</v>
      </c>
      <c r="L9057" s="17"/>
    </row>
    <row r="9058" spans="1:12" x14ac:dyDescent="0.25">
      <c r="A9058" s="16" t="s">
        <v>246</v>
      </c>
      <c r="B9058" s="16">
        <v>70</v>
      </c>
      <c r="C9058" s="17">
        <v>33151</v>
      </c>
      <c r="L9058" s="17"/>
    </row>
    <row r="9059" spans="1:12" x14ac:dyDescent="0.25">
      <c r="A9059" s="16" t="s">
        <v>246</v>
      </c>
      <c r="B9059" s="16">
        <v>25</v>
      </c>
      <c r="C9059" s="17">
        <v>33148</v>
      </c>
      <c r="L9059" s="17"/>
    </row>
    <row r="9060" spans="1:12" x14ac:dyDescent="0.25">
      <c r="A9060" s="16" t="s">
        <v>246</v>
      </c>
      <c r="B9060" s="16">
        <v>106</v>
      </c>
      <c r="C9060" s="17">
        <v>33070</v>
      </c>
      <c r="L9060" s="17"/>
    </row>
    <row r="9061" spans="1:12" x14ac:dyDescent="0.25">
      <c r="A9061" s="16" t="s">
        <v>246</v>
      </c>
      <c r="B9061" s="16">
        <v>133</v>
      </c>
      <c r="C9061" s="17">
        <v>33018</v>
      </c>
      <c r="L9061" s="17"/>
    </row>
    <row r="9062" spans="1:12" x14ac:dyDescent="0.25">
      <c r="A9062" s="16" t="s">
        <v>246</v>
      </c>
      <c r="B9062" s="16">
        <v>155</v>
      </c>
      <c r="C9062" s="17">
        <v>33011</v>
      </c>
      <c r="L9062" s="17"/>
    </row>
    <row r="9063" spans="1:12" x14ac:dyDescent="0.25">
      <c r="A9063" s="16" t="s">
        <v>246</v>
      </c>
      <c r="B9063" s="16">
        <v>42</v>
      </c>
      <c r="C9063" s="17">
        <v>32974</v>
      </c>
      <c r="L9063" s="17"/>
    </row>
    <row r="9064" spans="1:12" x14ac:dyDescent="0.25">
      <c r="A9064" s="16" t="s">
        <v>246</v>
      </c>
      <c r="B9064" s="16">
        <v>160</v>
      </c>
      <c r="C9064" s="17">
        <v>32944</v>
      </c>
      <c r="L9064" s="17"/>
    </row>
    <row r="9065" spans="1:12" x14ac:dyDescent="0.25">
      <c r="A9065" s="16" t="s">
        <v>246</v>
      </c>
      <c r="B9065" s="16">
        <v>68</v>
      </c>
      <c r="C9065" s="17">
        <v>32890</v>
      </c>
      <c r="L9065" s="17"/>
    </row>
    <row r="9066" spans="1:12" x14ac:dyDescent="0.25">
      <c r="A9066" s="16" t="s">
        <v>246</v>
      </c>
      <c r="B9066" s="16">
        <v>145</v>
      </c>
      <c r="C9066" s="17">
        <v>32843</v>
      </c>
      <c r="L9066" s="17"/>
    </row>
    <row r="9067" spans="1:12" x14ac:dyDescent="0.25">
      <c r="A9067" s="16" t="s">
        <v>246</v>
      </c>
      <c r="B9067" s="16">
        <v>82</v>
      </c>
      <c r="C9067" s="17">
        <v>32783</v>
      </c>
      <c r="L9067" s="17"/>
    </row>
    <row r="9068" spans="1:12" x14ac:dyDescent="0.25">
      <c r="A9068" s="16" t="s">
        <v>246</v>
      </c>
      <c r="B9068" s="16">
        <v>67</v>
      </c>
      <c r="C9068" s="17">
        <v>32782</v>
      </c>
      <c r="L9068" s="17"/>
    </row>
    <row r="9069" spans="1:12" x14ac:dyDescent="0.25">
      <c r="A9069" s="16" t="s">
        <v>246</v>
      </c>
      <c r="B9069" s="16">
        <v>108</v>
      </c>
      <c r="C9069" s="17">
        <v>32644</v>
      </c>
      <c r="L9069" s="17"/>
    </row>
    <row r="9070" spans="1:12" x14ac:dyDescent="0.25">
      <c r="A9070" s="16" t="s">
        <v>246</v>
      </c>
      <c r="B9070" s="16">
        <v>47</v>
      </c>
      <c r="C9070" s="17">
        <v>32599</v>
      </c>
      <c r="L9070" s="17"/>
    </row>
    <row r="9071" spans="1:12" x14ac:dyDescent="0.25">
      <c r="A9071" s="16" t="s">
        <v>246</v>
      </c>
      <c r="B9071" s="16">
        <v>103</v>
      </c>
      <c r="C9071" s="17">
        <v>32587</v>
      </c>
      <c r="L9071" s="17"/>
    </row>
    <row r="9072" spans="1:12" x14ac:dyDescent="0.25">
      <c r="A9072" s="16" t="s">
        <v>246</v>
      </c>
      <c r="B9072" s="16">
        <v>39</v>
      </c>
      <c r="C9072" s="17">
        <v>32532</v>
      </c>
      <c r="L9072" s="17"/>
    </row>
    <row r="9073" spans="1:12" x14ac:dyDescent="0.25">
      <c r="A9073" s="16" t="s">
        <v>246</v>
      </c>
      <c r="B9073" s="16">
        <v>165</v>
      </c>
      <c r="C9073" s="17">
        <v>32507</v>
      </c>
      <c r="L9073" s="17"/>
    </row>
    <row r="9074" spans="1:12" x14ac:dyDescent="0.25">
      <c r="A9074" s="16" t="s">
        <v>246</v>
      </c>
      <c r="B9074" s="16">
        <v>135</v>
      </c>
      <c r="C9074" s="17">
        <v>32325</v>
      </c>
      <c r="L9074" s="17"/>
    </row>
    <row r="9075" spans="1:12" x14ac:dyDescent="0.25">
      <c r="A9075" s="16" t="s">
        <v>246</v>
      </c>
      <c r="B9075" s="16">
        <v>77</v>
      </c>
      <c r="C9075" s="17">
        <v>32295</v>
      </c>
      <c r="L9075" s="17"/>
    </row>
    <row r="9076" spans="1:12" x14ac:dyDescent="0.25">
      <c r="A9076" s="16" t="s">
        <v>246</v>
      </c>
      <c r="B9076" s="16">
        <v>100</v>
      </c>
      <c r="C9076" s="17">
        <v>32104</v>
      </c>
      <c r="L9076" s="17"/>
    </row>
    <row r="9077" spans="1:12" x14ac:dyDescent="0.25">
      <c r="A9077" s="16" t="s">
        <v>246</v>
      </c>
      <c r="B9077" s="16">
        <v>36</v>
      </c>
      <c r="C9077" s="17">
        <v>32009</v>
      </c>
      <c r="L9077" s="17"/>
    </row>
    <row r="9078" spans="1:12" x14ac:dyDescent="0.25">
      <c r="A9078" s="16" t="s">
        <v>246</v>
      </c>
      <c r="B9078" s="16">
        <v>184</v>
      </c>
      <c r="C9078" s="17">
        <v>31971</v>
      </c>
      <c r="L9078" s="17"/>
    </row>
    <row r="9079" spans="1:12" x14ac:dyDescent="0.25">
      <c r="A9079" s="16" t="s">
        <v>246</v>
      </c>
      <c r="B9079" s="16">
        <v>86</v>
      </c>
      <c r="C9079" s="17">
        <v>31638</v>
      </c>
      <c r="L9079" s="17"/>
    </row>
    <row r="9080" spans="1:12" x14ac:dyDescent="0.25">
      <c r="A9080" s="16" t="s">
        <v>246</v>
      </c>
      <c r="B9080" s="16">
        <v>34</v>
      </c>
      <c r="C9080" s="17">
        <v>31621</v>
      </c>
      <c r="L9080" s="17"/>
    </row>
    <row r="9081" spans="1:12" x14ac:dyDescent="0.25">
      <c r="A9081" s="16" t="s">
        <v>246</v>
      </c>
      <c r="B9081" s="16">
        <v>72</v>
      </c>
      <c r="C9081" s="17">
        <v>31594</v>
      </c>
      <c r="L9081" s="17"/>
    </row>
    <row r="9082" spans="1:12" x14ac:dyDescent="0.25">
      <c r="A9082" s="16" t="s">
        <v>246</v>
      </c>
      <c r="B9082" s="16">
        <v>175</v>
      </c>
      <c r="C9082" s="17">
        <v>31408</v>
      </c>
      <c r="L9082" s="17"/>
    </row>
    <row r="9083" spans="1:12" x14ac:dyDescent="0.25">
      <c r="A9083" s="16" t="s">
        <v>246</v>
      </c>
      <c r="B9083" s="16">
        <v>102</v>
      </c>
      <c r="C9083" s="17">
        <v>31401</v>
      </c>
      <c r="L9083" s="17"/>
    </row>
    <row r="9084" spans="1:12" x14ac:dyDescent="0.25">
      <c r="A9084" s="16" t="s">
        <v>246</v>
      </c>
      <c r="B9084" s="16">
        <v>94</v>
      </c>
      <c r="C9084" s="17">
        <v>30895</v>
      </c>
      <c r="L9084" s="17"/>
    </row>
    <row r="9085" spans="1:12" x14ac:dyDescent="0.25">
      <c r="A9085" s="16" t="s">
        <v>246</v>
      </c>
      <c r="B9085" s="16">
        <v>52</v>
      </c>
      <c r="C9085" s="17">
        <v>30840</v>
      </c>
      <c r="L9085" s="17"/>
    </row>
    <row r="9086" spans="1:12" x14ac:dyDescent="0.25">
      <c r="A9086" s="16" t="s">
        <v>246</v>
      </c>
      <c r="B9086" s="16">
        <v>60</v>
      </c>
      <c r="C9086" s="17">
        <v>30768</v>
      </c>
      <c r="L9086" s="17"/>
    </row>
    <row r="9087" spans="1:12" x14ac:dyDescent="0.25">
      <c r="A9087" s="16" t="s">
        <v>246</v>
      </c>
      <c r="B9087" s="16">
        <v>122</v>
      </c>
      <c r="C9087" s="17">
        <v>30736</v>
      </c>
      <c r="L9087" s="17"/>
    </row>
    <row r="9088" spans="1:12" x14ac:dyDescent="0.25">
      <c r="A9088" s="16" t="s">
        <v>246</v>
      </c>
      <c r="B9088" s="16">
        <v>52</v>
      </c>
      <c r="C9088" s="17">
        <v>30579</v>
      </c>
      <c r="L9088" s="17"/>
    </row>
    <row r="9089" spans="1:12" x14ac:dyDescent="0.25">
      <c r="A9089" s="16" t="s">
        <v>246</v>
      </c>
      <c r="B9089" s="16">
        <v>105</v>
      </c>
      <c r="C9089" s="17">
        <v>30321</v>
      </c>
      <c r="L9089" s="17"/>
    </row>
    <row r="9090" spans="1:12" x14ac:dyDescent="0.25">
      <c r="A9090" s="16" t="s">
        <v>246</v>
      </c>
      <c r="B9090" s="16">
        <v>174</v>
      </c>
      <c r="C9090" s="17">
        <v>29759</v>
      </c>
      <c r="L9090" s="17"/>
    </row>
    <row r="9091" spans="1:12" x14ac:dyDescent="0.25">
      <c r="A9091" s="16" t="s">
        <v>246</v>
      </c>
      <c r="B9091" s="16">
        <v>40</v>
      </c>
      <c r="C9091" s="17">
        <v>29738</v>
      </c>
      <c r="L9091" s="17"/>
    </row>
    <row r="9092" spans="1:12" x14ac:dyDescent="0.25">
      <c r="A9092" s="16" t="s">
        <v>246</v>
      </c>
      <c r="B9092" s="16">
        <v>208</v>
      </c>
      <c r="C9092" s="17">
        <v>29677</v>
      </c>
      <c r="L9092" s="17"/>
    </row>
    <row r="9093" spans="1:12" x14ac:dyDescent="0.25">
      <c r="A9093" s="16" t="s">
        <v>246</v>
      </c>
      <c r="B9093" s="16">
        <v>63</v>
      </c>
      <c r="C9093" s="17">
        <v>28933</v>
      </c>
      <c r="L9093" s="17"/>
    </row>
    <row r="9094" spans="1:12" x14ac:dyDescent="0.25">
      <c r="A9094" s="16" t="s">
        <v>246</v>
      </c>
      <c r="B9094" s="16">
        <v>40</v>
      </c>
      <c r="C9094" s="17">
        <v>28927</v>
      </c>
      <c r="L9094" s="17"/>
    </row>
    <row r="9095" spans="1:12" x14ac:dyDescent="0.25">
      <c r="A9095" s="16" t="s">
        <v>246</v>
      </c>
      <c r="B9095" s="16">
        <v>48</v>
      </c>
      <c r="C9095" s="17">
        <v>28856</v>
      </c>
      <c r="L9095" s="17"/>
    </row>
    <row r="9096" spans="1:12" x14ac:dyDescent="0.25">
      <c r="A9096" s="16" t="s">
        <v>246</v>
      </c>
      <c r="B9096" s="16">
        <v>175</v>
      </c>
      <c r="C9096" s="17">
        <v>28825</v>
      </c>
      <c r="L9096" s="17"/>
    </row>
    <row r="9097" spans="1:12" x14ac:dyDescent="0.25">
      <c r="A9097" s="16" t="s">
        <v>246</v>
      </c>
      <c r="B9097" s="16">
        <v>173</v>
      </c>
      <c r="C9097" s="17">
        <v>27397</v>
      </c>
      <c r="L9097" s="17"/>
    </row>
    <row r="9098" spans="1:12" x14ac:dyDescent="0.25">
      <c r="A9098" s="16" t="s">
        <v>246</v>
      </c>
      <c r="B9098" s="16">
        <v>50</v>
      </c>
      <c r="C9098" s="17">
        <v>27119</v>
      </c>
      <c r="L9098" s="17"/>
    </row>
    <row r="9099" spans="1:12" x14ac:dyDescent="0.25">
      <c r="A9099" s="16" t="s">
        <v>246</v>
      </c>
      <c r="B9099" s="16">
        <v>30</v>
      </c>
      <c r="C9099" s="17">
        <v>27119</v>
      </c>
      <c r="L9099" s="17"/>
    </row>
    <row r="9100" spans="1:12" x14ac:dyDescent="0.25">
      <c r="A9100" s="16" t="s">
        <v>246</v>
      </c>
      <c r="B9100" s="16">
        <v>40</v>
      </c>
      <c r="C9100" s="17">
        <v>27119</v>
      </c>
      <c r="L9100" s="17"/>
    </row>
    <row r="9101" spans="1:12" x14ac:dyDescent="0.25">
      <c r="A9101" s="16" t="s">
        <v>246</v>
      </c>
      <c r="B9101" s="16">
        <v>20</v>
      </c>
      <c r="C9101" s="17">
        <v>25085</v>
      </c>
      <c r="L9101" s="17"/>
    </row>
    <row r="9102" spans="1:12" x14ac:dyDescent="0.25">
      <c r="A9102" s="16" t="s">
        <v>246</v>
      </c>
      <c r="B9102" s="16">
        <v>254</v>
      </c>
      <c r="C9102" s="17">
        <v>24555</v>
      </c>
      <c r="L9102" s="17"/>
    </row>
    <row r="9103" spans="1:12" x14ac:dyDescent="0.25">
      <c r="A9103" s="16" t="s">
        <v>246</v>
      </c>
      <c r="B9103" s="16">
        <v>104</v>
      </c>
      <c r="C9103" s="17">
        <v>24473</v>
      </c>
      <c r="L9103" s="17"/>
    </row>
    <row r="9104" spans="1:12" x14ac:dyDescent="0.25">
      <c r="A9104" s="16" t="s">
        <v>246</v>
      </c>
      <c r="B9104" s="16">
        <v>126</v>
      </c>
      <c r="C9104" s="17">
        <v>24473</v>
      </c>
      <c r="L9104" s="17"/>
    </row>
    <row r="9105" spans="1:12" x14ac:dyDescent="0.25">
      <c r="A9105" s="16" t="s">
        <v>247</v>
      </c>
      <c r="B9105" s="16">
        <v>100</v>
      </c>
      <c r="C9105" s="17">
        <v>42855</v>
      </c>
      <c r="L9105" s="17"/>
    </row>
    <row r="9106" spans="1:12" x14ac:dyDescent="0.25">
      <c r="A9106" s="16" t="s">
        <v>247</v>
      </c>
      <c r="B9106" s="16">
        <v>94</v>
      </c>
      <c r="C9106" s="17">
        <v>39692</v>
      </c>
      <c r="L9106" s="17"/>
    </row>
    <row r="9107" spans="1:12" x14ac:dyDescent="0.25">
      <c r="A9107" s="16" t="s">
        <v>247</v>
      </c>
      <c r="B9107" s="16">
        <v>101</v>
      </c>
      <c r="C9107" s="17">
        <v>39387</v>
      </c>
      <c r="L9107" s="17"/>
    </row>
    <row r="9108" spans="1:12" x14ac:dyDescent="0.25">
      <c r="A9108" s="16" t="s">
        <v>247</v>
      </c>
      <c r="B9108" s="16">
        <v>61</v>
      </c>
      <c r="C9108" s="17">
        <v>38961</v>
      </c>
      <c r="L9108" s="17"/>
    </row>
    <row r="9109" spans="1:12" x14ac:dyDescent="0.25">
      <c r="A9109" s="16" t="s">
        <v>247</v>
      </c>
      <c r="B9109" s="16">
        <v>53</v>
      </c>
      <c r="C9109" s="17">
        <v>37956</v>
      </c>
      <c r="L9109" s="17"/>
    </row>
    <row r="9110" spans="1:12" x14ac:dyDescent="0.25">
      <c r="A9110" s="16" t="s">
        <v>247</v>
      </c>
      <c r="B9110" s="16">
        <v>35</v>
      </c>
      <c r="C9110" s="17">
        <v>37926</v>
      </c>
      <c r="L9110" s="17"/>
    </row>
    <row r="9111" spans="1:12" x14ac:dyDescent="0.25">
      <c r="A9111" s="16" t="s">
        <v>247</v>
      </c>
      <c r="B9111" s="16">
        <v>62</v>
      </c>
      <c r="C9111" s="17">
        <v>37820</v>
      </c>
      <c r="L9111" s="17"/>
    </row>
    <row r="9112" spans="1:12" x14ac:dyDescent="0.25">
      <c r="A9112" s="16" t="s">
        <v>247</v>
      </c>
      <c r="B9112" s="16">
        <v>156</v>
      </c>
      <c r="C9112" s="17">
        <v>37514</v>
      </c>
      <c r="L9112" s="17"/>
    </row>
    <row r="9113" spans="1:12" x14ac:dyDescent="0.25">
      <c r="A9113" s="16" t="s">
        <v>247</v>
      </c>
      <c r="B9113" s="16">
        <v>57</v>
      </c>
      <c r="C9113" s="17">
        <v>37469</v>
      </c>
      <c r="L9113" s="17"/>
    </row>
    <row r="9114" spans="1:12" x14ac:dyDescent="0.25">
      <c r="A9114" s="16" t="s">
        <v>247</v>
      </c>
      <c r="B9114" s="16">
        <v>33</v>
      </c>
      <c r="C9114" s="17">
        <v>37257</v>
      </c>
      <c r="L9114" s="17"/>
    </row>
    <row r="9115" spans="1:12" x14ac:dyDescent="0.25">
      <c r="A9115" s="16" t="s">
        <v>247</v>
      </c>
      <c r="B9115" s="16">
        <v>50</v>
      </c>
      <c r="C9115" s="17">
        <v>36373</v>
      </c>
      <c r="L9115" s="17"/>
    </row>
    <row r="9116" spans="1:12" x14ac:dyDescent="0.25">
      <c r="A9116" s="16" t="s">
        <v>247</v>
      </c>
      <c r="B9116" s="16">
        <v>30</v>
      </c>
      <c r="C9116" s="17">
        <v>36013</v>
      </c>
      <c r="L9116" s="17"/>
    </row>
    <row r="9117" spans="1:12" x14ac:dyDescent="0.25">
      <c r="A9117" s="16" t="s">
        <v>247</v>
      </c>
      <c r="B9117" s="16">
        <v>22</v>
      </c>
      <c r="C9117" s="17">
        <v>35613</v>
      </c>
      <c r="L9117" s="17"/>
    </row>
    <row r="9118" spans="1:12" x14ac:dyDescent="0.25">
      <c r="A9118" s="16" t="s">
        <v>247</v>
      </c>
      <c r="B9118" s="16">
        <v>103</v>
      </c>
      <c r="C9118" s="17">
        <v>35612</v>
      </c>
      <c r="L9118" s="17"/>
    </row>
    <row r="9119" spans="1:12" x14ac:dyDescent="0.25">
      <c r="A9119" s="16" t="s">
        <v>247</v>
      </c>
      <c r="B9119" s="16">
        <v>102</v>
      </c>
      <c r="C9119" s="17">
        <v>35490</v>
      </c>
      <c r="L9119" s="17"/>
    </row>
    <row r="9120" spans="1:12" x14ac:dyDescent="0.25">
      <c r="A9120" s="16" t="s">
        <v>247</v>
      </c>
      <c r="B9120" s="16">
        <v>104</v>
      </c>
      <c r="C9120" s="17">
        <v>35473</v>
      </c>
      <c r="L9120" s="17"/>
    </row>
    <row r="9121" spans="1:12" x14ac:dyDescent="0.25">
      <c r="A9121" s="16" t="s">
        <v>247</v>
      </c>
      <c r="B9121" s="16">
        <v>102</v>
      </c>
      <c r="C9121" s="17">
        <v>35473</v>
      </c>
      <c r="L9121" s="17"/>
    </row>
    <row r="9122" spans="1:12" x14ac:dyDescent="0.25">
      <c r="A9122" s="16" t="s">
        <v>247</v>
      </c>
      <c r="B9122" s="16">
        <v>79</v>
      </c>
      <c r="C9122" s="17">
        <v>35473</v>
      </c>
      <c r="L9122" s="17"/>
    </row>
    <row r="9123" spans="1:12" x14ac:dyDescent="0.25">
      <c r="A9123" s="16" t="s">
        <v>247</v>
      </c>
      <c r="B9123" s="16">
        <v>87</v>
      </c>
      <c r="C9123" s="17">
        <v>35473</v>
      </c>
      <c r="L9123" s="17"/>
    </row>
    <row r="9124" spans="1:12" x14ac:dyDescent="0.25">
      <c r="A9124" s="16" t="s">
        <v>247</v>
      </c>
      <c r="B9124" s="16">
        <v>25</v>
      </c>
      <c r="C9124" s="17">
        <v>35473</v>
      </c>
      <c r="L9124" s="17"/>
    </row>
    <row r="9125" spans="1:12" x14ac:dyDescent="0.25">
      <c r="A9125" s="16" t="s">
        <v>247</v>
      </c>
      <c r="B9125" s="16">
        <v>108</v>
      </c>
      <c r="C9125" s="17">
        <v>35462</v>
      </c>
      <c r="L9125" s="17"/>
    </row>
    <row r="9126" spans="1:12" x14ac:dyDescent="0.25">
      <c r="A9126" s="16" t="s">
        <v>247</v>
      </c>
      <c r="B9126" s="16">
        <v>126</v>
      </c>
      <c r="C9126" s="17">
        <v>35339</v>
      </c>
      <c r="L9126" s="17"/>
    </row>
    <row r="9127" spans="1:12" x14ac:dyDescent="0.25">
      <c r="A9127" s="16" t="s">
        <v>247</v>
      </c>
      <c r="B9127" s="16">
        <v>99</v>
      </c>
      <c r="C9127" s="17">
        <v>35297</v>
      </c>
      <c r="L9127" s="17"/>
    </row>
    <row r="9128" spans="1:12" x14ac:dyDescent="0.25">
      <c r="A9128" s="16" t="s">
        <v>247</v>
      </c>
      <c r="B9128" s="16">
        <v>72</v>
      </c>
      <c r="C9128" s="17">
        <v>35278</v>
      </c>
      <c r="L9128" s="17"/>
    </row>
    <row r="9129" spans="1:12" x14ac:dyDescent="0.25">
      <c r="A9129" s="16" t="s">
        <v>247</v>
      </c>
      <c r="B9129" s="16">
        <v>52</v>
      </c>
      <c r="C9129" s="17">
        <v>35278</v>
      </c>
      <c r="L9129" s="17"/>
    </row>
    <row r="9130" spans="1:12" x14ac:dyDescent="0.25">
      <c r="A9130" s="16" t="s">
        <v>247</v>
      </c>
      <c r="B9130" s="16">
        <v>81</v>
      </c>
      <c r="C9130" s="17">
        <v>35217</v>
      </c>
      <c r="L9130" s="17"/>
    </row>
    <row r="9131" spans="1:12" x14ac:dyDescent="0.25">
      <c r="A9131" s="16" t="s">
        <v>247</v>
      </c>
      <c r="B9131" s="16">
        <v>85</v>
      </c>
      <c r="C9131" s="17">
        <v>35199</v>
      </c>
      <c r="L9131" s="17"/>
    </row>
    <row r="9132" spans="1:12" x14ac:dyDescent="0.25">
      <c r="A9132" s="16" t="s">
        <v>247</v>
      </c>
      <c r="B9132" s="16">
        <v>72</v>
      </c>
      <c r="C9132" s="17">
        <v>35186</v>
      </c>
      <c r="L9132" s="17"/>
    </row>
    <row r="9133" spans="1:12" x14ac:dyDescent="0.25">
      <c r="A9133" s="16" t="s">
        <v>247</v>
      </c>
      <c r="B9133" s="16">
        <v>86</v>
      </c>
      <c r="C9133" s="17">
        <v>35186</v>
      </c>
      <c r="L9133" s="17"/>
    </row>
    <row r="9134" spans="1:12" x14ac:dyDescent="0.25">
      <c r="A9134" s="16" t="s">
        <v>247</v>
      </c>
      <c r="B9134" s="16">
        <v>86</v>
      </c>
      <c r="C9134" s="17">
        <v>35186</v>
      </c>
      <c r="L9134" s="17"/>
    </row>
    <row r="9135" spans="1:12" x14ac:dyDescent="0.25">
      <c r="A9135" s="16" t="s">
        <v>247</v>
      </c>
      <c r="B9135" s="16">
        <v>85</v>
      </c>
      <c r="C9135" s="17">
        <v>35186</v>
      </c>
      <c r="L9135" s="17"/>
    </row>
    <row r="9136" spans="1:12" x14ac:dyDescent="0.25">
      <c r="A9136" s="16" t="s">
        <v>247</v>
      </c>
      <c r="B9136" s="16">
        <v>150</v>
      </c>
      <c r="C9136" s="17">
        <v>35156</v>
      </c>
      <c r="L9136" s="17"/>
    </row>
    <row r="9137" spans="1:12" x14ac:dyDescent="0.25">
      <c r="A9137" s="16" t="s">
        <v>247</v>
      </c>
      <c r="B9137" s="16">
        <v>54</v>
      </c>
      <c r="C9137" s="17">
        <v>35156</v>
      </c>
      <c r="L9137" s="17"/>
    </row>
    <row r="9138" spans="1:12" x14ac:dyDescent="0.25">
      <c r="A9138" s="16" t="s">
        <v>247</v>
      </c>
      <c r="B9138" s="16">
        <v>82</v>
      </c>
      <c r="C9138" s="17">
        <v>35156</v>
      </c>
      <c r="L9138" s="17"/>
    </row>
    <row r="9139" spans="1:12" x14ac:dyDescent="0.25">
      <c r="A9139" s="16" t="s">
        <v>247</v>
      </c>
      <c r="B9139" s="16">
        <v>51</v>
      </c>
      <c r="C9139" s="17">
        <v>35156</v>
      </c>
      <c r="L9139" s="17"/>
    </row>
    <row r="9140" spans="1:12" x14ac:dyDescent="0.25">
      <c r="A9140" s="16" t="s">
        <v>247</v>
      </c>
      <c r="B9140" s="16">
        <v>122</v>
      </c>
      <c r="C9140" s="17">
        <v>35156</v>
      </c>
      <c r="L9140" s="17"/>
    </row>
    <row r="9141" spans="1:12" x14ac:dyDescent="0.25">
      <c r="A9141" s="16" t="s">
        <v>247</v>
      </c>
      <c r="B9141" s="16">
        <v>51</v>
      </c>
      <c r="C9141" s="17">
        <v>35156</v>
      </c>
      <c r="L9141" s="17"/>
    </row>
    <row r="9142" spans="1:12" x14ac:dyDescent="0.25">
      <c r="A9142" s="16" t="s">
        <v>247</v>
      </c>
      <c r="B9142" s="16">
        <v>290</v>
      </c>
      <c r="C9142" s="17">
        <v>35156</v>
      </c>
      <c r="L9142" s="17"/>
    </row>
    <row r="9143" spans="1:12" x14ac:dyDescent="0.25">
      <c r="A9143" s="16" t="s">
        <v>247</v>
      </c>
      <c r="B9143" s="16">
        <v>147</v>
      </c>
      <c r="C9143" s="17">
        <v>35156</v>
      </c>
      <c r="L9143" s="17"/>
    </row>
    <row r="9144" spans="1:12" x14ac:dyDescent="0.25">
      <c r="A9144" s="16" t="s">
        <v>247</v>
      </c>
      <c r="B9144" s="16">
        <v>80</v>
      </c>
      <c r="C9144" s="17">
        <v>35156</v>
      </c>
      <c r="L9144" s="17"/>
    </row>
    <row r="9145" spans="1:12" x14ac:dyDescent="0.25">
      <c r="A9145" s="16" t="s">
        <v>247</v>
      </c>
      <c r="B9145" s="16">
        <v>83</v>
      </c>
      <c r="C9145" s="17">
        <v>35156</v>
      </c>
      <c r="L9145" s="17"/>
    </row>
    <row r="9146" spans="1:12" x14ac:dyDescent="0.25">
      <c r="A9146" s="16" t="s">
        <v>247</v>
      </c>
      <c r="B9146" s="16">
        <v>85</v>
      </c>
      <c r="C9146" s="17">
        <v>35156</v>
      </c>
      <c r="L9146" s="17"/>
    </row>
    <row r="9147" spans="1:12" x14ac:dyDescent="0.25">
      <c r="A9147" s="16" t="s">
        <v>247</v>
      </c>
      <c r="B9147" s="16">
        <v>40</v>
      </c>
      <c r="C9147" s="17">
        <v>35139</v>
      </c>
      <c r="L9147" s="17"/>
    </row>
    <row r="9148" spans="1:12" x14ac:dyDescent="0.25">
      <c r="A9148" s="16" t="s">
        <v>247</v>
      </c>
      <c r="B9148" s="16">
        <v>110</v>
      </c>
      <c r="C9148" s="17">
        <v>35065</v>
      </c>
      <c r="L9148" s="17"/>
    </row>
    <row r="9149" spans="1:12" x14ac:dyDescent="0.25">
      <c r="A9149" s="16" t="s">
        <v>247</v>
      </c>
      <c r="B9149" s="16">
        <v>70</v>
      </c>
      <c r="C9149" s="17">
        <v>35065</v>
      </c>
      <c r="L9149" s="17"/>
    </row>
    <row r="9150" spans="1:12" x14ac:dyDescent="0.25">
      <c r="A9150" s="16" t="s">
        <v>247</v>
      </c>
      <c r="B9150" s="16">
        <v>226</v>
      </c>
      <c r="C9150" s="17">
        <v>35014</v>
      </c>
      <c r="L9150" s="17"/>
    </row>
    <row r="9151" spans="1:12" x14ac:dyDescent="0.25">
      <c r="A9151" s="16" t="s">
        <v>247</v>
      </c>
      <c r="B9151" s="16">
        <v>117</v>
      </c>
      <c r="C9151" s="17">
        <v>34881</v>
      </c>
      <c r="L9151" s="17"/>
    </row>
    <row r="9152" spans="1:12" x14ac:dyDescent="0.25">
      <c r="A9152" s="16" t="s">
        <v>247</v>
      </c>
      <c r="B9152" s="16">
        <v>300</v>
      </c>
      <c r="C9152" s="17">
        <v>34881</v>
      </c>
      <c r="L9152" s="17"/>
    </row>
    <row r="9153" spans="1:12" x14ac:dyDescent="0.25">
      <c r="A9153" s="16" t="s">
        <v>247</v>
      </c>
      <c r="B9153" s="16">
        <v>135</v>
      </c>
      <c r="C9153" s="17">
        <v>34881</v>
      </c>
      <c r="L9153" s="17"/>
    </row>
    <row r="9154" spans="1:12" x14ac:dyDescent="0.25">
      <c r="A9154" s="16" t="s">
        <v>247</v>
      </c>
      <c r="B9154" s="16">
        <v>106</v>
      </c>
      <c r="C9154" s="17">
        <v>34851</v>
      </c>
      <c r="L9154" s="17"/>
    </row>
    <row r="9155" spans="1:12" x14ac:dyDescent="0.25">
      <c r="A9155" s="16" t="s">
        <v>247</v>
      </c>
      <c r="B9155" s="16">
        <v>110</v>
      </c>
      <c r="C9155" s="17">
        <v>34820</v>
      </c>
      <c r="L9155" s="17"/>
    </row>
    <row r="9156" spans="1:12" x14ac:dyDescent="0.25">
      <c r="A9156" s="16" t="s">
        <v>247</v>
      </c>
      <c r="B9156" s="16">
        <v>150</v>
      </c>
      <c r="C9156" s="17">
        <v>34820</v>
      </c>
      <c r="L9156" s="17"/>
    </row>
    <row r="9157" spans="1:12" x14ac:dyDescent="0.25">
      <c r="A9157" s="16" t="s">
        <v>247</v>
      </c>
      <c r="B9157" s="16">
        <v>215</v>
      </c>
      <c r="C9157" s="17">
        <v>34790</v>
      </c>
      <c r="L9157" s="17"/>
    </row>
    <row r="9158" spans="1:12" x14ac:dyDescent="0.25">
      <c r="A9158" s="16" t="s">
        <v>247</v>
      </c>
      <c r="B9158" s="16">
        <v>78</v>
      </c>
      <c r="C9158" s="17">
        <v>34775</v>
      </c>
      <c r="L9158" s="17"/>
    </row>
    <row r="9159" spans="1:12" x14ac:dyDescent="0.25">
      <c r="A9159" s="16" t="s">
        <v>247</v>
      </c>
      <c r="B9159" s="16">
        <v>176</v>
      </c>
      <c r="C9159" s="17">
        <v>34486</v>
      </c>
      <c r="L9159" s="17"/>
    </row>
    <row r="9160" spans="1:12" x14ac:dyDescent="0.25">
      <c r="A9160" s="16" t="s">
        <v>247</v>
      </c>
      <c r="B9160" s="16">
        <v>131</v>
      </c>
      <c r="C9160" s="17">
        <v>34425</v>
      </c>
      <c r="L9160" s="17"/>
    </row>
    <row r="9161" spans="1:12" x14ac:dyDescent="0.25">
      <c r="A9161" s="16" t="s">
        <v>247</v>
      </c>
      <c r="B9161" s="16">
        <v>32</v>
      </c>
      <c r="C9161" s="17">
        <v>34129</v>
      </c>
      <c r="L9161" s="17"/>
    </row>
    <row r="9162" spans="1:12" x14ac:dyDescent="0.25">
      <c r="A9162" s="16" t="s">
        <v>247</v>
      </c>
      <c r="B9162" s="16">
        <v>1</v>
      </c>
      <c r="C9162" s="17">
        <v>33707</v>
      </c>
      <c r="L9162" s="17"/>
    </row>
    <row r="9163" spans="1:12" x14ac:dyDescent="0.25">
      <c r="A9163" s="16" t="s">
        <v>247</v>
      </c>
      <c r="B9163" s="16">
        <v>68</v>
      </c>
      <c r="C9163" s="17">
        <v>33604</v>
      </c>
      <c r="L9163" s="17"/>
    </row>
    <row r="9164" spans="1:12" x14ac:dyDescent="0.25">
      <c r="A9164" s="16" t="s">
        <v>247</v>
      </c>
      <c r="B9164" s="16">
        <v>120</v>
      </c>
      <c r="C9164" s="17">
        <v>32975</v>
      </c>
      <c r="L9164" s="17"/>
    </row>
    <row r="9165" spans="1:12" x14ac:dyDescent="0.25">
      <c r="A9165" s="16" t="s">
        <v>247</v>
      </c>
      <c r="B9165" s="16">
        <v>112</v>
      </c>
      <c r="C9165" s="17">
        <v>32917</v>
      </c>
      <c r="L9165" s="17"/>
    </row>
    <row r="9166" spans="1:12" x14ac:dyDescent="0.25">
      <c r="A9166" s="16" t="s">
        <v>247</v>
      </c>
      <c r="B9166" s="16">
        <v>70</v>
      </c>
      <c r="C9166" s="17">
        <v>32801</v>
      </c>
      <c r="L9166" s="17"/>
    </row>
    <row r="9167" spans="1:12" x14ac:dyDescent="0.25">
      <c r="A9167" s="16" t="s">
        <v>247</v>
      </c>
      <c r="B9167" s="16">
        <v>100</v>
      </c>
      <c r="C9167" s="17">
        <v>29396</v>
      </c>
      <c r="L9167" s="17"/>
    </row>
    <row r="9168" spans="1:12" x14ac:dyDescent="0.25">
      <c r="A9168" s="16" t="s">
        <v>247</v>
      </c>
      <c r="B9168" s="16">
        <v>130</v>
      </c>
      <c r="C9168" s="17">
        <v>29007</v>
      </c>
      <c r="L9168" s="17"/>
    </row>
    <row r="9169" spans="1:12" x14ac:dyDescent="0.25">
      <c r="A9169" s="16" t="s">
        <v>247</v>
      </c>
      <c r="B9169" s="16">
        <v>45</v>
      </c>
      <c r="C9169" s="17">
        <v>28887</v>
      </c>
      <c r="L9169" s="17"/>
    </row>
    <row r="9170" spans="1:12" x14ac:dyDescent="0.25">
      <c r="A9170" s="16" t="s">
        <v>247</v>
      </c>
      <c r="B9170" s="16">
        <v>97</v>
      </c>
      <c r="C9170" s="17">
        <v>28856</v>
      </c>
      <c r="L9170" s="17"/>
    </row>
    <row r="9171" spans="1:12" x14ac:dyDescent="0.25">
      <c r="A9171" s="16" t="s">
        <v>247</v>
      </c>
      <c r="B9171" s="16">
        <v>114</v>
      </c>
      <c r="C9171" s="17">
        <v>27443</v>
      </c>
      <c r="L9171" s="17"/>
    </row>
    <row r="9172" spans="1:12" x14ac:dyDescent="0.25">
      <c r="A9172" s="16" t="s">
        <v>247</v>
      </c>
      <c r="B9172" s="16">
        <v>108</v>
      </c>
      <c r="C9172" s="17">
        <v>26530</v>
      </c>
      <c r="L9172" s="17"/>
    </row>
    <row r="9173" spans="1:12" x14ac:dyDescent="0.25">
      <c r="A9173" s="16" t="s">
        <v>247</v>
      </c>
      <c r="B9173" s="16">
        <v>156</v>
      </c>
      <c r="C9173" s="17">
        <v>26463</v>
      </c>
      <c r="L9173" s="17"/>
    </row>
    <row r="9174" spans="1:12" x14ac:dyDescent="0.25">
      <c r="A9174" s="16" t="s">
        <v>247</v>
      </c>
      <c r="B9174" s="16">
        <v>100</v>
      </c>
      <c r="C9174" s="17">
        <v>25857</v>
      </c>
      <c r="L9174" s="17"/>
    </row>
    <row r="9175" spans="1:12" x14ac:dyDescent="0.25">
      <c r="A9175" s="16" t="s">
        <v>247</v>
      </c>
      <c r="B9175" s="16">
        <v>124</v>
      </c>
      <c r="C9175" s="17">
        <v>25773</v>
      </c>
      <c r="L9175" s="17"/>
    </row>
    <row r="9176" spans="1:12" x14ac:dyDescent="0.25">
      <c r="A9176" s="16" t="s">
        <v>247</v>
      </c>
      <c r="B9176" s="16">
        <v>112</v>
      </c>
      <c r="C9176" s="17">
        <v>25728</v>
      </c>
      <c r="L9176" s="17"/>
    </row>
    <row r="9177" spans="1:12" x14ac:dyDescent="0.25">
      <c r="A9177" s="16" t="s">
        <v>247</v>
      </c>
      <c r="B9177" s="16">
        <v>70</v>
      </c>
      <c r="C9177" s="17">
        <v>25392</v>
      </c>
      <c r="L9177" s="17"/>
    </row>
    <row r="9178" spans="1:12" x14ac:dyDescent="0.25">
      <c r="A9178" s="16" t="s">
        <v>247</v>
      </c>
      <c r="B9178" s="16">
        <v>290</v>
      </c>
      <c r="C9178" s="17">
        <v>25143</v>
      </c>
      <c r="L9178" s="17"/>
    </row>
    <row r="9179" spans="1:12" x14ac:dyDescent="0.25">
      <c r="A9179" s="16" t="s">
        <v>248</v>
      </c>
      <c r="B9179" s="16">
        <v>150</v>
      </c>
      <c r="C9179" s="17">
        <v>43455</v>
      </c>
      <c r="L9179" s="17"/>
    </row>
    <row r="9180" spans="1:12" x14ac:dyDescent="0.25">
      <c r="A9180" s="16" t="s">
        <v>248</v>
      </c>
      <c r="B9180" s="16">
        <v>124</v>
      </c>
      <c r="C9180" s="17">
        <v>43271</v>
      </c>
      <c r="L9180" s="17"/>
    </row>
    <row r="9181" spans="1:12" x14ac:dyDescent="0.25">
      <c r="A9181" s="16" t="s">
        <v>248</v>
      </c>
      <c r="B9181" s="16">
        <v>30</v>
      </c>
      <c r="C9181" s="17">
        <v>43249</v>
      </c>
      <c r="L9181" s="17"/>
    </row>
    <row r="9182" spans="1:12" x14ac:dyDescent="0.25">
      <c r="A9182" s="16" t="s">
        <v>248</v>
      </c>
      <c r="B9182" s="16">
        <v>60</v>
      </c>
      <c r="C9182" s="17">
        <v>43105</v>
      </c>
      <c r="L9182" s="17"/>
    </row>
    <row r="9183" spans="1:12" x14ac:dyDescent="0.25">
      <c r="A9183" s="16" t="s">
        <v>248</v>
      </c>
      <c r="B9183" s="16">
        <v>220</v>
      </c>
      <c r="C9183" s="17">
        <v>43067</v>
      </c>
      <c r="L9183" s="17"/>
    </row>
    <row r="9184" spans="1:12" x14ac:dyDescent="0.25">
      <c r="A9184" s="16" t="s">
        <v>248</v>
      </c>
      <c r="B9184" s="16">
        <v>108</v>
      </c>
      <c r="C9184" s="17">
        <v>42978</v>
      </c>
      <c r="L9184" s="17"/>
    </row>
    <row r="9185" spans="1:12" x14ac:dyDescent="0.25">
      <c r="A9185" s="16" t="s">
        <v>248</v>
      </c>
      <c r="B9185" s="16">
        <v>40</v>
      </c>
      <c r="C9185" s="17">
        <v>42937</v>
      </c>
      <c r="L9185" s="17"/>
    </row>
    <row r="9186" spans="1:12" x14ac:dyDescent="0.25">
      <c r="A9186" s="16" t="s">
        <v>248</v>
      </c>
      <c r="B9186" s="16">
        <v>148</v>
      </c>
      <c r="C9186" s="17">
        <v>42506</v>
      </c>
      <c r="L9186" s="17"/>
    </row>
    <row r="9187" spans="1:12" x14ac:dyDescent="0.25">
      <c r="A9187" s="16" t="s">
        <v>248</v>
      </c>
      <c r="B9187" s="16">
        <v>124</v>
      </c>
      <c r="C9187" s="17">
        <v>42495</v>
      </c>
      <c r="L9187" s="17"/>
    </row>
    <row r="9188" spans="1:12" x14ac:dyDescent="0.25">
      <c r="A9188" s="16" t="s">
        <v>248</v>
      </c>
      <c r="B9188" s="16">
        <v>55</v>
      </c>
      <c r="C9188" s="17">
        <v>42060</v>
      </c>
      <c r="L9188" s="17"/>
    </row>
    <row r="9189" spans="1:12" x14ac:dyDescent="0.25">
      <c r="A9189" s="16" t="s">
        <v>248</v>
      </c>
      <c r="B9189" s="16">
        <v>180</v>
      </c>
      <c r="C9189" s="17">
        <v>42026</v>
      </c>
      <c r="L9189" s="17"/>
    </row>
    <row r="9190" spans="1:12" x14ac:dyDescent="0.25">
      <c r="A9190" s="16" t="s">
        <v>248</v>
      </c>
      <c r="B9190" s="16">
        <v>124</v>
      </c>
      <c r="C9190" s="17">
        <v>41953</v>
      </c>
      <c r="L9190" s="17"/>
    </row>
    <row r="9191" spans="1:12" x14ac:dyDescent="0.25">
      <c r="A9191" s="16" t="s">
        <v>248</v>
      </c>
      <c r="B9191" s="16">
        <v>139</v>
      </c>
      <c r="C9191" s="17">
        <v>41921</v>
      </c>
      <c r="L9191" s="17"/>
    </row>
    <row r="9192" spans="1:12" x14ac:dyDescent="0.25">
      <c r="A9192" s="16" t="s">
        <v>248</v>
      </c>
      <c r="B9192" s="16">
        <v>43</v>
      </c>
      <c r="C9192" s="17">
        <v>41631</v>
      </c>
      <c r="L9192" s="17"/>
    </row>
    <row r="9193" spans="1:12" x14ac:dyDescent="0.25">
      <c r="A9193" s="16" t="s">
        <v>248</v>
      </c>
      <c r="B9193" s="16">
        <v>120</v>
      </c>
      <c r="C9193" s="17">
        <v>41520</v>
      </c>
      <c r="L9193" s="17"/>
    </row>
    <row r="9194" spans="1:12" x14ac:dyDescent="0.25">
      <c r="A9194" s="16" t="s">
        <v>248</v>
      </c>
      <c r="B9194" s="16">
        <v>124</v>
      </c>
      <c r="C9194" s="17">
        <v>41312</v>
      </c>
      <c r="L9194" s="17"/>
    </row>
    <row r="9195" spans="1:12" x14ac:dyDescent="0.25">
      <c r="A9195" s="16" t="s">
        <v>248</v>
      </c>
      <c r="B9195" s="16">
        <v>15</v>
      </c>
      <c r="C9195" s="17">
        <v>41205</v>
      </c>
      <c r="L9195" s="17"/>
    </row>
    <row r="9196" spans="1:12" x14ac:dyDescent="0.25">
      <c r="A9196" s="16" t="s">
        <v>248</v>
      </c>
      <c r="B9196" s="16">
        <v>94</v>
      </c>
      <c r="C9196" s="17">
        <v>41050</v>
      </c>
      <c r="L9196" s="17"/>
    </row>
    <row r="9197" spans="1:12" x14ac:dyDescent="0.25">
      <c r="A9197" s="16" t="s">
        <v>248</v>
      </c>
      <c r="B9197" s="16">
        <v>126</v>
      </c>
      <c r="C9197" s="17">
        <v>41039</v>
      </c>
      <c r="L9197" s="17"/>
    </row>
    <row r="9198" spans="1:12" x14ac:dyDescent="0.25">
      <c r="A9198" s="16" t="s">
        <v>248</v>
      </c>
      <c r="B9198" s="16">
        <v>180</v>
      </c>
      <c r="C9198" s="17">
        <v>40969</v>
      </c>
      <c r="L9198" s="17"/>
    </row>
    <row r="9199" spans="1:12" x14ac:dyDescent="0.25">
      <c r="A9199" s="16" t="s">
        <v>248</v>
      </c>
      <c r="B9199" s="16">
        <v>120</v>
      </c>
      <c r="C9199" s="17">
        <v>40666</v>
      </c>
      <c r="L9199" s="17"/>
    </row>
    <row r="9200" spans="1:12" x14ac:dyDescent="0.25">
      <c r="A9200" s="16" t="s">
        <v>248</v>
      </c>
      <c r="B9200" s="16">
        <v>68</v>
      </c>
      <c r="C9200" s="17">
        <v>40527</v>
      </c>
      <c r="L9200" s="17"/>
    </row>
    <row r="9201" spans="1:12" x14ac:dyDescent="0.25">
      <c r="A9201" s="16" t="s">
        <v>248</v>
      </c>
      <c r="B9201" s="16">
        <v>120</v>
      </c>
      <c r="C9201" s="17">
        <v>40359</v>
      </c>
      <c r="L9201" s="17"/>
    </row>
    <row r="9202" spans="1:12" x14ac:dyDescent="0.25">
      <c r="A9202" s="16" t="s">
        <v>248</v>
      </c>
      <c r="B9202" s="16">
        <v>20</v>
      </c>
      <c r="C9202" s="17">
        <v>40093</v>
      </c>
      <c r="L9202" s="17"/>
    </row>
    <row r="9203" spans="1:12" x14ac:dyDescent="0.25">
      <c r="A9203" s="16" t="s">
        <v>248</v>
      </c>
      <c r="B9203" s="16">
        <v>151</v>
      </c>
      <c r="C9203" s="17">
        <v>39799</v>
      </c>
      <c r="L9203" s="17"/>
    </row>
    <row r="9204" spans="1:12" x14ac:dyDescent="0.25">
      <c r="A9204" s="16" t="s">
        <v>248</v>
      </c>
      <c r="B9204" s="16">
        <v>186</v>
      </c>
      <c r="C9204" s="17">
        <v>39217</v>
      </c>
      <c r="L9204" s="17"/>
    </row>
    <row r="9205" spans="1:12" x14ac:dyDescent="0.25">
      <c r="A9205" s="16" t="s">
        <v>248</v>
      </c>
      <c r="B9205" s="16">
        <v>128</v>
      </c>
      <c r="C9205" s="17">
        <v>39185</v>
      </c>
      <c r="L9205" s="17"/>
    </row>
    <row r="9206" spans="1:12" x14ac:dyDescent="0.25">
      <c r="A9206" s="16" t="s">
        <v>248</v>
      </c>
      <c r="B9206" s="16">
        <v>130</v>
      </c>
      <c r="C9206" s="17">
        <v>39139</v>
      </c>
      <c r="L9206" s="17"/>
    </row>
    <row r="9207" spans="1:12" x14ac:dyDescent="0.25">
      <c r="A9207" s="16" t="s">
        <v>248</v>
      </c>
      <c r="B9207" s="16">
        <v>110</v>
      </c>
      <c r="C9207" s="17">
        <v>39133</v>
      </c>
      <c r="L9207" s="17"/>
    </row>
    <row r="9208" spans="1:12" x14ac:dyDescent="0.25">
      <c r="A9208" s="16" t="s">
        <v>248</v>
      </c>
      <c r="B9208" s="16">
        <v>120</v>
      </c>
      <c r="C9208" s="17">
        <v>39126</v>
      </c>
      <c r="L9208" s="17"/>
    </row>
    <row r="9209" spans="1:12" x14ac:dyDescent="0.25">
      <c r="A9209" s="16" t="s">
        <v>248</v>
      </c>
      <c r="B9209" s="16">
        <v>120</v>
      </c>
      <c r="C9209" s="17">
        <v>38870</v>
      </c>
      <c r="L9209" s="17"/>
    </row>
    <row r="9210" spans="1:12" x14ac:dyDescent="0.25">
      <c r="A9210" s="16" t="s">
        <v>248</v>
      </c>
      <c r="B9210" s="16">
        <v>300</v>
      </c>
      <c r="C9210" s="17">
        <v>38838</v>
      </c>
      <c r="L9210" s="17"/>
    </row>
    <row r="9211" spans="1:12" x14ac:dyDescent="0.25">
      <c r="A9211" s="16" t="s">
        <v>248</v>
      </c>
      <c r="B9211" s="16">
        <v>30</v>
      </c>
      <c r="C9211" s="17">
        <v>38770</v>
      </c>
      <c r="L9211" s="17"/>
    </row>
    <row r="9212" spans="1:12" x14ac:dyDescent="0.25">
      <c r="A9212" s="16" t="s">
        <v>248</v>
      </c>
      <c r="B9212" s="16">
        <v>73</v>
      </c>
      <c r="C9212" s="17">
        <v>38735</v>
      </c>
      <c r="L9212" s="17"/>
    </row>
    <row r="9213" spans="1:12" x14ac:dyDescent="0.25">
      <c r="A9213" s="16" t="s">
        <v>248</v>
      </c>
      <c r="B9213" s="16">
        <v>117</v>
      </c>
      <c r="C9213" s="17">
        <v>38559</v>
      </c>
      <c r="L9213" s="17"/>
    </row>
    <row r="9214" spans="1:12" x14ac:dyDescent="0.25">
      <c r="A9214" s="16" t="s">
        <v>248</v>
      </c>
      <c r="B9214" s="16">
        <v>113</v>
      </c>
      <c r="C9214" s="17">
        <v>38457</v>
      </c>
      <c r="L9214" s="17"/>
    </row>
    <row r="9215" spans="1:12" x14ac:dyDescent="0.25">
      <c r="A9215" s="16" t="s">
        <v>248</v>
      </c>
      <c r="B9215" s="16">
        <v>25</v>
      </c>
      <c r="C9215" s="17">
        <v>38393</v>
      </c>
      <c r="L9215" s="17"/>
    </row>
    <row r="9216" spans="1:12" x14ac:dyDescent="0.25">
      <c r="A9216" s="16" t="s">
        <v>248</v>
      </c>
      <c r="B9216" s="16">
        <v>178</v>
      </c>
      <c r="C9216" s="17">
        <v>38356</v>
      </c>
      <c r="L9216" s="17"/>
    </row>
    <row r="9217" spans="1:12" x14ac:dyDescent="0.25">
      <c r="A9217" s="16" t="s">
        <v>248</v>
      </c>
      <c r="B9217" s="16">
        <v>100</v>
      </c>
      <c r="C9217" s="17">
        <v>38313</v>
      </c>
      <c r="L9217" s="17"/>
    </row>
    <row r="9218" spans="1:12" x14ac:dyDescent="0.25">
      <c r="A9218" s="16" t="s">
        <v>248</v>
      </c>
      <c r="B9218" s="16">
        <v>50</v>
      </c>
      <c r="C9218" s="17">
        <v>38308</v>
      </c>
      <c r="L9218" s="17"/>
    </row>
    <row r="9219" spans="1:12" x14ac:dyDescent="0.25">
      <c r="A9219" s="16" t="s">
        <v>248</v>
      </c>
      <c r="B9219" s="16">
        <v>138</v>
      </c>
      <c r="C9219" s="17">
        <v>38240</v>
      </c>
      <c r="L9219" s="17"/>
    </row>
    <row r="9220" spans="1:12" x14ac:dyDescent="0.25">
      <c r="A9220" s="16" t="s">
        <v>248</v>
      </c>
      <c r="B9220" s="16">
        <v>128</v>
      </c>
      <c r="C9220" s="17">
        <v>38176</v>
      </c>
      <c r="L9220" s="17"/>
    </row>
    <row r="9221" spans="1:12" x14ac:dyDescent="0.25">
      <c r="A9221" s="16" t="s">
        <v>248</v>
      </c>
      <c r="B9221" s="16">
        <v>65</v>
      </c>
      <c r="C9221" s="17">
        <v>37875</v>
      </c>
      <c r="L9221" s="17"/>
    </row>
    <row r="9222" spans="1:12" x14ac:dyDescent="0.25">
      <c r="A9222" s="16" t="s">
        <v>248</v>
      </c>
      <c r="B9222" s="16">
        <v>53</v>
      </c>
      <c r="C9222" s="17">
        <v>37750</v>
      </c>
      <c r="L9222" s="17"/>
    </row>
    <row r="9223" spans="1:12" x14ac:dyDescent="0.25">
      <c r="A9223" s="16" t="s">
        <v>248</v>
      </c>
      <c r="B9223" s="16">
        <v>120</v>
      </c>
      <c r="C9223" s="17">
        <v>37546</v>
      </c>
      <c r="L9223" s="17"/>
    </row>
    <row r="9224" spans="1:12" x14ac:dyDescent="0.25">
      <c r="A9224" s="16" t="s">
        <v>248</v>
      </c>
      <c r="B9224" s="16">
        <v>20</v>
      </c>
      <c r="C9224" s="17">
        <v>37495</v>
      </c>
      <c r="L9224" s="17"/>
    </row>
    <row r="9225" spans="1:12" x14ac:dyDescent="0.25">
      <c r="A9225" s="16" t="s">
        <v>248</v>
      </c>
      <c r="B9225" s="16">
        <v>334</v>
      </c>
      <c r="C9225" s="17">
        <v>37439</v>
      </c>
      <c r="L9225" s="17"/>
    </row>
    <row r="9226" spans="1:12" x14ac:dyDescent="0.25">
      <c r="A9226" s="16" t="s">
        <v>248</v>
      </c>
      <c r="B9226" s="16">
        <v>73</v>
      </c>
      <c r="C9226" s="17">
        <v>37431</v>
      </c>
      <c r="L9226" s="17"/>
    </row>
    <row r="9227" spans="1:12" x14ac:dyDescent="0.25">
      <c r="A9227" s="16" t="s">
        <v>248</v>
      </c>
      <c r="B9227" s="16">
        <v>180</v>
      </c>
      <c r="C9227" s="17">
        <v>37305</v>
      </c>
      <c r="L9227" s="17"/>
    </row>
    <row r="9228" spans="1:12" x14ac:dyDescent="0.25">
      <c r="A9228" s="16" t="s">
        <v>248</v>
      </c>
      <c r="B9228" s="16">
        <v>132</v>
      </c>
      <c r="C9228" s="17">
        <v>37291</v>
      </c>
      <c r="L9228" s="17"/>
    </row>
    <row r="9229" spans="1:12" x14ac:dyDescent="0.25">
      <c r="A9229" s="16" t="s">
        <v>248</v>
      </c>
      <c r="B9229" s="16">
        <v>30</v>
      </c>
      <c r="C9229" s="17">
        <v>37148</v>
      </c>
      <c r="L9229" s="17"/>
    </row>
    <row r="9230" spans="1:12" x14ac:dyDescent="0.25">
      <c r="A9230" s="16" t="s">
        <v>248</v>
      </c>
      <c r="B9230" s="16">
        <v>118</v>
      </c>
      <c r="C9230" s="17">
        <v>37118</v>
      </c>
      <c r="L9230" s="17"/>
    </row>
    <row r="9231" spans="1:12" x14ac:dyDescent="0.25">
      <c r="A9231" s="16" t="s">
        <v>248</v>
      </c>
      <c r="B9231" s="16">
        <v>86</v>
      </c>
      <c r="C9231" s="17">
        <v>37111</v>
      </c>
      <c r="L9231" s="17"/>
    </row>
    <row r="9232" spans="1:12" x14ac:dyDescent="0.25">
      <c r="A9232" s="16" t="s">
        <v>248</v>
      </c>
      <c r="B9232" s="16">
        <v>36</v>
      </c>
      <c r="C9232" s="17">
        <v>36923</v>
      </c>
      <c r="L9232" s="17"/>
    </row>
    <row r="9233" spans="1:12" x14ac:dyDescent="0.25">
      <c r="A9233" s="16" t="s">
        <v>248</v>
      </c>
      <c r="B9233" s="16">
        <v>127</v>
      </c>
      <c r="C9233" s="17">
        <v>36839</v>
      </c>
      <c r="L9233" s="17"/>
    </row>
    <row r="9234" spans="1:12" x14ac:dyDescent="0.25">
      <c r="A9234" s="16" t="s">
        <v>248</v>
      </c>
      <c r="B9234" s="16">
        <v>144</v>
      </c>
      <c r="C9234" s="17">
        <v>36752</v>
      </c>
      <c r="L9234" s="17"/>
    </row>
    <row r="9235" spans="1:12" x14ac:dyDescent="0.25">
      <c r="A9235" s="16" t="s">
        <v>248</v>
      </c>
      <c r="B9235" s="16">
        <v>130</v>
      </c>
      <c r="C9235" s="17">
        <v>36690</v>
      </c>
      <c r="L9235" s="17"/>
    </row>
    <row r="9236" spans="1:12" x14ac:dyDescent="0.25">
      <c r="A9236" s="16" t="s">
        <v>248</v>
      </c>
      <c r="B9236" s="16">
        <v>180</v>
      </c>
      <c r="C9236" s="17">
        <v>36620</v>
      </c>
      <c r="L9236" s="17"/>
    </row>
    <row r="9237" spans="1:12" x14ac:dyDescent="0.25">
      <c r="A9237" s="16" t="s">
        <v>248</v>
      </c>
      <c r="B9237" s="16">
        <v>128</v>
      </c>
      <c r="C9237" s="17">
        <v>36572</v>
      </c>
      <c r="L9237" s="17"/>
    </row>
    <row r="9238" spans="1:12" x14ac:dyDescent="0.25">
      <c r="A9238" s="16" t="s">
        <v>248</v>
      </c>
      <c r="B9238" s="16">
        <v>196</v>
      </c>
      <c r="C9238" s="17">
        <v>36530</v>
      </c>
      <c r="L9238" s="17"/>
    </row>
    <row r="9239" spans="1:12" x14ac:dyDescent="0.25">
      <c r="A9239" s="16" t="s">
        <v>248</v>
      </c>
      <c r="B9239" s="16">
        <v>328</v>
      </c>
      <c r="C9239" s="17">
        <v>36459</v>
      </c>
      <c r="L9239" s="17"/>
    </row>
    <row r="9240" spans="1:12" x14ac:dyDescent="0.25">
      <c r="A9240" s="16" t="s">
        <v>248</v>
      </c>
      <c r="B9240" s="16">
        <v>120</v>
      </c>
      <c r="C9240" s="17">
        <v>36405</v>
      </c>
      <c r="L9240" s="17"/>
    </row>
    <row r="9241" spans="1:12" x14ac:dyDescent="0.25">
      <c r="A9241" s="16" t="s">
        <v>248</v>
      </c>
      <c r="B9241" s="16">
        <v>340</v>
      </c>
      <c r="C9241" s="17">
        <v>36397</v>
      </c>
      <c r="L9241" s="17"/>
    </row>
    <row r="9242" spans="1:12" x14ac:dyDescent="0.25">
      <c r="A9242" s="16" t="s">
        <v>248</v>
      </c>
      <c r="B9242" s="16">
        <v>56</v>
      </c>
      <c r="C9242" s="17">
        <v>36341</v>
      </c>
      <c r="L9242" s="17"/>
    </row>
    <row r="9243" spans="1:12" x14ac:dyDescent="0.25">
      <c r="A9243" s="16" t="s">
        <v>248</v>
      </c>
      <c r="B9243" s="16">
        <v>149</v>
      </c>
      <c r="C9243" s="17">
        <v>36334</v>
      </c>
      <c r="L9243" s="17"/>
    </row>
    <row r="9244" spans="1:12" x14ac:dyDescent="0.25">
      <c r="A9244" s="16" t="s">
        <v>248</v>
      </c>
      <c r="B9244" s="16">
        <v>149</v>
      </c>
      <c r="C9244" s="17">
        <v>36321</v>
      </c>
      <c r="L9244" s="17"/>
    </row>
    <row r="9245" spans="1:12" x14ac:dyDescent="0.25">
      <c r="A9245" s="16" t="s">
        <v>248</v>
      </c>
      <c r="B9245" s="16">
        <v>180</v>
      </c>
      <c r="C9245" s="17">
        <v>36321</v>
      </c>
      <c r="L9245" s="17"/>
    </row>
    <row r="9246" spans="1:12" x14ac:dyDescent="0.25">
      <c r="A9246" s="16" t="s">
        <v>248</v>
      </c>
      <c r="B9246" s="16">
        <v>200</v>
      </c>
      <c r="C9246" s="17">
        <v>36083</v>
      </c>
      <c r="L9246" s="17"/>
    </row>
    <row r="9247" spans="1:12" x14ac:dyDescent="0.25">
      <c r="A9247" s="16" t="s">
        <v>248</v>
      </c>
      <c r="B9247" s="16">
        <v>120</v>
      </c>
      <c r="C9247" s="17">
        <v>36040</v>
      </c>
      <c r="L9247" s="17"/>
    </row>
    <row r="9248" spans="1:12" x14ac:dyDescent="0.25">
      <c r="A9248" s="16" t="s">
        <v>248</v>
      </c>
      <c r="B9248" s="16">
        <v>210</v>
      </c>
      <c r="C9248" s="17">
        <v>35976</v>
      </c>
      <c r="L9248" s="17"/>
    </row>
    <row r="9249" spans="1:12" x14ac:dyDescent="0.25">
      <c r="A9249" s="16" t="s">
        <v>248</v>
      </c>
      <c r="B9249" s="16">
        <v>17</v>
      </c>
      <c r="C9249" s="17">
        <v>35975</v>
      </c>
      <c r="L9249" s="17"/>
    </row>
    <row r="9250" spans="1:12" x14ac:dyDescent="0.25">
      <c r="A9250" s="16" t="s">
        <v>248</v>
      </c>
      <c r="B9250" s="16">
        <v>64</v>
      </c>
      <c r="C9250" s="17">
        <v>35962</v>
      </c>
      <c r="L9250" s="17"/>
    </row>
    <row r="9251" spans="1:12" x14ac:dyDescent="0.25">
      <c r="A9251" s="16" t="s">
        <v>248</v>
      </c>
      <c r="B9251" s="16">
        <v>70</v>
      </c>
      <c r="C9251" s="17">
        <v>35961</v>
      </c>
      <c r="L9251" s="17"/>
    </row>
    <row r="9252" spans="1:12" x14ac:dyDescent="0.25">
      <c r="A9252" s="16" t="s">
        <v>248</v>
      </c>
      <c r="B9252" s="16">
        <v>110</v>
      </c>
      <c r="C9252" s="17">
        <v>35941</v>
      </c>
      <c r="L9252" s="17"/>
    </row>
    <row r="9253" spans="1:12" x14ac:dyDescent="0.25">
      <c r="A9253" s="16" t="s">
        <v>248</v>
      </c>
      <c r="B9253" s="16">
        <v>120</v>
      </c>
      <c r="C9253" s="17">
        <v>35935</v>
      </c>
      <c r="L9253" s="17"/>
    </row>
    <row r="9254" spans="1:12" x14ac:dyDescent="0.25">
      <c r="A9254" s="16" t="s">
        <v>248</v>
      </c>
      <c r="B9254" s="16">
        <v>96</v>
      </c>
      <c r="C9254" s="17">
        <v>35916</v>
      </c>
      <c r="L9254" s="17"/>
    </row>
    <row r="9255" spans="1:12" x14ac:dyDescent="0.25">
      <c r="A9255" s="16" t="s">
        <v>248</v>
      </c>
      <c r="B9255" s="16">
        <v>123</v>
      </c>
      <c r="C9255" s="17">
        <v>35872</v>
      </c>
      <c r="L9255" s="17"/>
    </row>
    <row r="9256" spans="1:12" x14ac:dyDescent="0.25">
      <c r="A9256" s="16" t="s">
        <v>248</v>
      </c>
      <c r="B9256" s="16">
        <v>174</v>
      </c>
      <c r="C9256" s="17">
        <v>35856</v>
      </c>
      <c r="L9256" s="17"/>
    </row>
    <row r="9257" spans="1:12" x14ac:dyDescent="0.25">
      <c r="A9257" s="16" t="s">
        <v>248</v>
      </c>
      <c r="B9257" s="16">
        <v>60</v>
      </c>
      <c r="C9257" s="17">
        <v>35856</v>
      </c>
      <c r="L9257" s="17"/>
    </row>
    <row r="9258" spans="1:12" x14ac:dyDescent="0.25">
      <c r="A9258" s="16" t="s">
        <v>248</v>
      </c>
      <c r="B9258" s="16">
        <v>60</v>
      </c>
      <c r="C9258" s="17">
        <v>35845</v>
      </c>
      <c r="L9258" s="17"/>
    </row>
    <row r="9259" spans="1:12" x14ac:dyDescent="0.25">
      <c r="A9259" s="16" t="s">
        <v>248</v>
      </c>
      <c r="B9259" s="16">
        <v>60</v>
      </c>
      <c r="C9259" s="17">
        <v>35842</v>
      </c>
      <c r="L9259" s="17"/>
    </row>
    <row r="9260" spans="1:12" x14ac:dyDescent="0.25">
      <c r="A9260" s="16" t="s">
        <v>248</v>
      </c>
      <c r="B9260" s="16">
        <v>124</v>
      </c>
      <c r="C9260" s="17">
        <v>35824</v>
      </c>
      <c r="L9260" s="17"/>
    </row>
    <row r="9261" spans="1:12" x14ac:dyDescent="0.25">
      <c r="A9261" s="16" t="s">
        <v>248</v>
      </c>
      <c r="B9261" s="16">
        <v>31</v>
      </c>
      <c r="C9261" s="17">
        <v>35811</v>
      </c>
      <c r="L9261" s="17"/>
    </row>
    <row r="9262" spans="1:12" x14ac:dyDescent="0.25">
      <c r="A9262" s="16" t="s">
        <v>248</v>
      </c>
      <c r="B9262" s="16">
        <v>18</v>
      </c>
      <c r="C9262" s="17">
        <v>35803</v>
      </c>
      <c r="L9262" s="17"/>
    </row>
    <row r="9263" spans="1:12" x14ac:dyDescent="0.25">
      <c r="A9263" s="16" t="s">
        <v>248</v>
      </c>
      <c r="B9263" s="16">
        <v>107</v>
      </c>
      <c r="C9263" s="17">
        <v>35796</v>
      </c>
      <c r="L9263" s="17"/>
    </row>
    <row r="9264" spans="1:12" x14ac:dyDescent="0.25">
      <c r="A9264" s="16" t="s">
        <v>248</v>
      </c>
      <c r="B9264" s="16">
        <v>86</v>
      </c>
      <c r="C9264" s="17">
        <v>35769</v>
      </c>
      <c r="L9264" s="17"/>
    </row>
    <row r="9265" spans="1:12" x14ac:dyDescent="0.25">
      <c r="A9265" s="16" t="s">
        <v>248</v>
      </c>
      <c r="B9265" s="16">
        <v>120</v>
      </c>
      <c r="C9265" s="17">
        <v>35765</v>
      </c>
      <c r="L9265" s="17"/>
    </row>
    <row r="9266" spans="1:12" x14ac:dyDescent="0.25">
      <c r="A9266" s="16" t="s">
        <v>248</v>
      </c>
      <c r="B9266" s="16">
        <v>180</v>
      </c>
      <c r="C9266" s="17">
        <v>35765</v>
      </c>
      <c r="L9266" s="17"/>
    </row>
    <row r="9267" spans="1:12" x14ac:dyDescent="0.25">
      <c r="A9267" s="16" t="s">
        <v>248</v>
      </c>
      <c r="B9267" s="16">
        <v>60</v>
      </c>
      <c r="C9267" s="17">
        <v>35765</v>
      </c>
      <c r="L9267" s="17"/>
    </row>
    <row r="9268" spans="1:12" x14ac:dyDescent="0.25">
      <c r="A9268" s="16" t="s">
        <v>248</v>
      </c>
      <c r="B9268" s="16">
        <v>218</v>
      </c>
      <c r="C9268" s="17">
        <v>35765</v>
      </c>
      <c r="L9268" s="17"/>
    </row>
    <row r="9269" spans="1:12" x14ac:dyDescent="0.25">
      <c r="A9269" s="16" t="s">
        <v>248</v>
      </c>
      <c r="B9269" s="16">
        <v>41</v>
      </c>
      <c r="C9269" s="17">
        <v>35765</v>
      </c>
      <c r="L9269" s="17"/>
    </row>
    <row r="9270" spans="1:12" x14ac:dyDescent="0.25">
      <c r="A9270" s="16" t="s">
        <v>248</v>
      </c>
      <c r="B9270" s="16">
        <v>82</v>
      </c>
      <c r="C9270" s="17">
        <v>35765</v>
      </c>
      <c r="L9270" s="17"/>
    </row>
    <row r="9271" spans="1:12" x14ac:dyDescent="0.25">
      <c r="A9271" s="16" t="s">
        <v>248</v>
      </c>
      <c r="B9271" s="16">
        <v>40</v>
      </c>
      <c r="C9271" s="17">
        <v>35765</v>
      </c>
      <c r="L9271" s="17"/>
    </row>
    <row r="9272" spans="1:12" x14ac:dyDescent="0.25">
      <c r="A9272" s="16" t="s">
        <v>248</v>
      </c>
      <c r="B9272" s="16">
        <v>86</v>
      </c>
      <c r="C9272" s="17">
        <v>35765</v>
      </c>
      <c r="L9272" s="17"/>
    </row>
    <row r="9273" spans="1:12" x14ac:dyDescent="0.25">
      <c r="A9273" s="16" t="s">
        <v>248</v>
      </c>
      <c r="B9273" s="16">
        <v>35</v>
      </c>
      <c r="C9273" s="17">
        <v>35765</v>
      </c>
      <c r="L9273" s="17"/>
    </row>
    <row r="9274" spans="1:12" x14ac:dyDescent="0.25">
      <c r="A9274" s="16" t="s">
        <v>248</v>
      </c>
      <c r="B9274" s="16">
        <v>72</v>
      </c>
      <c r="C9274" s="17">
        <v>35765</v>
      </c>
      <c r="L9274" s="17"/>
    </row>
    <row r="9275" spans="1:12" x14ac:dyDescent="0.25">
      <c r="A9275" s="16" t="s">
        <v>248</v>
      </c>
      <c r="B9275" s="16">
        <v>100</v>
      </c>
      <c r="C9275" s="17">
        <v>35765</v>
      </c>
      <c r="L9275" s="17"/>
    </row>
    <row r="9276" spans="1:12" x14ac:dyDescent="0.25">
      <c r="A9276" s="16" t="s">
        <v>248</v>
      </c>
      <c r="B9276" s="16">
        <v>130</v>
      </c>
      <c r="C9276" s="17">
        <v>35765</v>
      </c>
      <c r="L9276" s="17"/>
    </row>
    <row r="9277" spans="1:12" x14ac:dyDescent="0.25">
      <c r="A9277" s="16" t="s">
        <v>248</v>
      </c>
      <c r="B9277" s="16">
        <v>77</v>
      </c>
      <c r="C9277" s="17">
        <v>35765</v>
      </c>
      <c r="L9277" s="17"/>
    </row>
    <row r="9278" spans="1:12" x14ac:dyDescent="0.25">
      <c r="A9278" s="16" t="s">
        <v>248</v>
      </c>
      <c r="B9278" s="16">
        <v>112</v>
      </c>
      <c r="C9278" s="17">
        <v>35765</v>
      </c>
      <c r="L9278" s="17"/>
    </row>
    <row r="9279" spans="1:12" x14ac:dyDescent="0.25">
      <c r="A9279" s="16" t="s">
        <v>248</v>
      </c>
      <c r="B9279" s="16">
        <v>120</v>
      </c>
      <c r="C9279" s="17">
        <v>35765</v>
      </c>
      <c r="L9279" s="17"/>
    </row>
    <row r="9280" spans="1:12" x14ac:dyDescent="0.25">
      <c r="A9280" s="16" t="s">
        <v>248</v>
      </c>
      <c r="B9280" s="16">
        <v>128</v>
      </c>
      <c r="C9280" s="17">
        <v>35765</v>
      </c>
      <c r="L9280" s="17"/>
    </row>
    <row r="9281" spans="1:12" x14ac:dyDescent="0.25">
      <c r="A9281" s="16" t="s">
        <v>248</v>
      </c>
      <c r="B9281" s="16">
        <v>139</v>
      </c>
      <c r="C9281" s="17">
        <v>35765</v>
      </c>
      <c r="L9281" s="17"/>
    </row>
    <row r="9282" spans="1:12" x14ac:dyDescent="0.25">
      <c r="A9282" s="16" t="s">
        <v>248</v>
      </c>
      <c r="B9282" s="16">
        <v>32</v>
      </c>
      <c r="C9282" s="17">
        <v>35765</v>
      </c>
      <c r="L9282" s="17"/>
    </row>
    <row r="9283" spans="1:12" x14ac:dyDescent="0.25">
      <c r="A9283" s="16" t="s">
        <v>248</v>
      </c>
      <c r="B9283" s="16">
        <v>60</v>
      </c>
      <c r="C9283" s="17">
        <v>35765</v>
      </c>
      <c r="L9283" s="17"/>
    </row>
    <row r="9284" spans="1:12" x14ac:dyDescent="0.25">
      <c r="A9284" s="16" t="s">
        <v>248</v>
      </c>
      <c r="B9284" s="16">
        <v>108</v>
      </c>
      <c r="C9284" s="17">
        <v>35765</v>
      </c>
      <c r="L9284" s="17"/>
    </row>
    <row r="9285" spans="1:12" x14ac:dyDescent="0.25">
      <c r="A9285" s="16" t="s">
        <v>248</v>
      </c>
      <c r="B9285" s="16">
        <v>110</v>
      </c>
      <c r="C9285" s="17">
        <v>35765</v>
      </c>
      <c r="L9285" s="17"/>
    </row>
    <row r="9286" spans="1:12" x14ac:dyDescent="0.25">
      <c r="A9286" s="16" t="s">
        <v>248</v>
      </c>
      <c r="B9286" s="16">
        <v>196</v>
      </c>
      <c r="C9286" s="17">
        <v>35765</v>
      </c>
      <c r="L9286" s="17"/>
    </row>
    <row r="9287" spans="1:12" x14ac:dyDescent="0.25">
      <c r="A9287" s="16" t="s">
        <v>248</v>
      </c>
      <c r="B9287" s="16">
        <v>147</v>
      </c>
      <c r="C9287" s="17">
        <v>35735</v>
      </c>
      <c r="L9287" s="17"/>
    </row>
    <row r="9288" spans="1:12" x14ac:dyDescent="0.25">
      <c r="A9288" s="16" t="s">
        <v>248</v>
      </c>
      <c r="B9288" s="16">
        <v>120</v>
      </c>
      <c r="C9288" s="17">
        <v>35718</v>
      </c>
      <c r="L9288" s="17"/>
    </row>
    <row r="9289" spans="1:12" x14ac:dyDescent="0.25">
      <c r="A9289" s="16" t="s">
        <v>248</v>
      </c>
      <c r="B9289" s="16">
        <v>120</v>
      </c>
      <c r="C9289" s="17">
        <v>35704</v>
      </c>
      <c r="L9289" s="17"/>
    </row>
    <row r="9290" spans="1:12" x14ac:dyDescent="0.25">
      <c r="A9290" s="16" t="s">
        <v>248</v>
      </c>
      <c r="B9290" s="16">
        <v>298</v>
      </c>
      <c r="C9290" s="17">
        <v>35704</v>
      </c>
      <c r="L9290" s="17"/>
    </row>
    <row r="9291" spans="1:12" x14ac:dyDescent="0.25">
      <c r="A9291" s="16" t="s">
        <v>248</v>
      </c>
      <c r="B9291" s="16">
        <v>128</v>
      </c>
      <c r="C9291" s="17">
        <v>35688</v>
      </c>
      <c r="L9291" s="17"/>
    </row>
    <row r="9292" spans="1:12" x14ac:dyDescent="0.25">
      <c r="A9292" s="16" t="s">
        <v>248</v>
      </c>
      <c r="B9292" s="16">
        <v>180</v>
      </c>
      <c r="C9292" s="17">
        <v>35677</v>
      </c>
      <c r="L9292" s="17"/>
    </row>
    <row r="9293" spans="1:12" x14ac:dyDescent="0.25">
      <c r="A9293" s="16" t="s">
        <v>248</v>
      </c>
      <c r="B9293" s="16">
        <v>135</v>
      </c>
      <c r="C9293" s="17">
        <v>35675</v>
      </c>
      <c r="L9293" s="17"/>
    </row>
    <row r="9294" spans="1:12" x14ac:dyDescent="0.25">
      <c r="A9294" s="16" t="s">
        <v>248</v>
      </c>
      <c r="B9294" s="16">
        <v>120</v>
      </c>
      <c r="C9294" s="17">
        <v>35674</v>
      </c>
      <c r="L9294" s="17"/>
    </row>
    <row r="9295" spans="1:12" x14ac:dyDescent="0.25">
      <c r="A9295" s="16" t="s">
        <v>248</v>
      </c>
      <c r="B9295" s="16">
        <v>33</v>
      </c>
      <c r="C9295" s="17">
        <v>35671</v>
      </c>
      <c r="L9295" s="17"/>
    </row>
    <row r="9296" spans="1:12" x14ac:dyDescent="0.25">
      <c r="A9296" s="16" t="s">
        <v>248</v>
      </c>
      <c r="B9296" s="16">
        <v>62</v>
      </c>
      <c r="C9296" s="17">
        <v>35667</v>
      </c>
      <c r="L9296" s="17"/>
    </row>
    <row r="9297" spans="1:12" x14ac:dyDescent="0.25">
      <c r="A9297" s="16" t="s">
        <v>248</v>
      </c>
      <c r="B9297" s="16">
        <v>265</v>
      </c>
      <c r="C9297" s="17">
        <v>35646</v>
      </c>
      <c r="L9297" s="17"/>
    </row>
    <row r="9298" spans="1:12" x14ac:dyDescent="0.25">
      <c r="A9298" s="16" t="s">
        <v>248</v>
      </c>
      <c r="B9298" s="16">
        <v>100</v>
      </c>
      <c r="C9298" s="17">
        <v>35621</v>
      </c>
      <c r="L9298" s="17"/>
    </row>
    <row r="9299" spans="1:12" x14ac:dyDescent="0.25">
      <c r="A9299" s="16" t="s">
        <v>248</v>
      </c>
      <c r="B9299" s="16">
        <v>176</v>
      </c>
      <c r="C9299" s="17">
        <v>35612</v>
      </c>
      <c r="L9299" s="17"/>
    </row>
    <row r="9300" spans="1:12" x14ac:dyDescent="0.25">
      <c r="A9300" s="16" t="s">
        <v>248</v>
      </c>
      <c r="B9300" s="16">
        <v>26</v>
      </c>
      <c r="C9300" s="17">
        <v>35604</v>
      </c>
      <c r="L9300" s="17"/>
    </row>
    <row r="9301" spans="1:12" x14ac:dyDescent="0.25">
      <c r="A9301" s="16" t="s">
        <v>248</v>
      </c>
      <c r="B9301" s="16">
        <v>120</v>
      </c>
      <c r="C9301" s="17">
        <v>35563</v>
      </c>
      <c r="L9301" s="17"/>
    </row>
    <row r="9302" spans="1:12" x14ac:dyDescent="0.25">
      <c r="A9302" s="16" t="s">
        <v>248</v>
      </c>
      <c r="B9302" s="16">
        <v>158</v>
      </c>
      <c r="C9302" s="17">
        <v>35523</v>
      </c>
      <c r="L9302" s="17"/>
    </row>
    <row r="9303" spans="1:12" x14ac:dyDescent="0.25">
      <c r="A9303" s="16" t="s">
        <v>248</v>
      </c>
      <c r="B9303" s="16">
        <v>94</v>
      </c>
      <c r="C9303" s="17">
        <v>35460</v>
      </c>
      <c r="L9303" s="17"/>
    </row>
    <row r="9304" spans="1:12" x14ac:dyDescent="0.25">
      <c r="A9304" s="16" t="s">
        <v>248</v>
      </c>
      <c r="B9304" s="16">
        <v>155</v>
      </c>
      <c r="C9304" s="17">
        <v>35431</v>
      </c>
      <c r="L9304" s="17"/>
    </row>
    <row r="9305" spans="1:12" x14ac:dyDescent="0.25">
      <c r="A9305" s="16" t="s">
        <v>248</v>
      </c>
      <c r="B9305" s="16">
        <v>64</v>
      </c>
      <c r="C9305" s="17">
        <v>35430</v>
      </c>
      <c r="L9305" s="17"/>
    </row>
    <row r="9306" spans="1:12" x14ac:dyDescent="0.25">
      <c r="A9306" s="16" t="s">
        <v>248</v>
      </c>
      <c r="B9306" s="16">
        <v>406</v>
      </c>
      <c r="C9306" s="17">
        <v>35400</v>
      </c>
      <c r="L9306" s="17"/>
    </row>
    <row r="9307" spans="1:12" x14ac:dyDescent="0.25">
      <c r="A9307" s="16" t="s">
        <v>248</v>
      </c>
      <c r="B9307" s="16">
        <v>230</v>
      </c>
      <c r="C9307" s="17">
        <v>35370</v>
      </c>
      <c r="L9307" s="17"/>
    </row>
    <row r="9308" spans="1:12" x14ac:dyDescent="0.25">
      <c r="A9308" s="16" t="s">
        <v>248</v>
      </c>
      <c r="B9308" s="16">
        <v>180</v>
      </c>
      <c r="C9308" s="17">
        <v>35339</v>
      </c>
      <c r="L9308" s="17"/>
    </row>
    <row r="9309" spans="1:12" x14ac:dyDescent="0.25">
      <c r="A9309" s="16" t="s">
        <v>248</v>
      </c>
      <c r="B9309" s="16">
        <v>155</v>
      </c>
      <c r="C9309" s="17">
        <v>35339</v>
      </c>
      <c r="L9309" s="17"/>
    </row>
    <row r="9310" spans="1:12" x14ac:dyDescent="0.25">
      <c r="A9310" s="16" t="s">
        <v>248</v>
      </c>
      <c r="B9310" s="16">
        <v>212</v>
      </c>
      <c r="C9310" s="17">
        <v>35323</v>
      </c>
      <c r="L9310" s="17"/>
    </row>
    <row r="9311" spans="1:12" x14ac:dyDescent="0.25">
      <c r="A9311" s="16" t="s">
        <v>248</v>
      </c>
      <c r="B9311" s="16">
        <v>54</v>
      </c>
      <c r="C9311" s="17">
        <v>35247</v>
      </c>
      <c r="L9311" s="17"/>
    </row>
    <row r="9312" spans="1:12" x14ac:dyDescent="0.25">
      <c r="A9312" s="16" t="s">
        <v>248</v>
      </c>
      <c r="B9312" s="16">
        <v>60</v>
      </c>
      <c r="C9312" s="17">
        <v>35193</v>
      </c>
      <c r="L9312" s="17"/>
    </row>
    <row r="9313" spans="1:12" x14ac:dyDescent="0.25">
      <c r="A9313" s="16" t="s">
        <v>248</v>
      </c>
      <c r="B9313" s="16">
        <v>154</v>
      </c>
      <c r="C9313" s="17">
        <v>35186</v>
      </c>
      <c r="L9313" s="17"/>
    </row>
    <row r="9314" spans="1:12" x14ac:dyDescent="0.25">
      <c r="A9314" s="16" t="s">
        <v>248</v>
      </c>
      <c r="B9314" s="16">
        <v>62</v>
      </c>
      <c r="C9314" s="17">
        <v>35110</v>
      </c>
      <c r="L9314" s="17"/>
    </row>
    <row r="9315" spans="1:12" x14ac:dyDescent="0.25">
      <c r="A9315" s="16" t="s">
        <v>248</v>
      </c>
      <c r="B9315" s="16">
        <v>188</v>
      </c>
      <c r="C9315" s="17">
        <v>35103</v>
      </c>
      <c r="L9315" s="17"/>
    </row>
    <row r="9316" spans="1:12" x14ac:dyDescent="0.25">
      <c r="A9316" s="16" t="s">
        <v>248</v>
      </c>
      <c r="B9316" s="16">
        <v>120</v>
      </c>
      <c r="C9316" s="17">
        <v>35097</v>
      </c>
      <c r="L9316" s="17"/>
    </row>
    <row r="9317" spans="1:12" x14ac:dyDescent="0.25">
      <c r="A9317" s="16" t="s">
        <v>248</v>
      </c>
      <c r="B9317" s="16">
        <v>120</v>
      </c>
      <c r="C9317" s="17">
        <v>35089</v>
      </c>
      <c r="L9317" s="17"/>
    </row>
    <row r="9318" spans="1:12" x14ac:dyDescent="0.25">
      <c r="A9318" s="16" t="s">
        <v>248</v>
      </c>
      <c r="B9318" s="16">
        <v>30</v>
      </c>
      <c r="C9318" s="17">
        <v>35051</v>
      </c>
      <c r="L9318" s="17"/>
    </row>
    <row r="9319" spans="1:12" x14ac:dyDescent="0.25">
      <c r="A9319" s="16" t="s">
        <v>248</v>
      </c>
      <c r="B9319" s="16">
        <v>66</v>
      </c>
      <c r="C9319" s="17">
        <v>34939</v>
      </c>
      <c r="L9319" s="17"/>
    </row>
    <row r="9320" spans="1:12" x14ac:dyDescent="0.25">
      <c r="A9320" s="16" t="s">
        <v>248</v>
      </c>
      <c r="B9320" s="16">
        <v>215</v>
      </c>
      <c r="C9320" s="17">
        <v>34912</v>
      </c>
      <c r="L9320" s="17"/>
    </row>
    <row r="9321" spans="1:12" x14ac:dyDescent="0.25">
      <c r="A9321" s="16" t="s">
        <v>248</v>
      </c>
      <c r="B9321" s="16">
        <v>336</v>
      </c>
      <c r="C9321" s="17">
        <v>34872</v>
      </c>
      <c r="L9321" s="17"/>
    </row>
    <row r="9322" spans="1:12" x14ac:dyDescent="0.25">
      <c r="A9322" s="16" t="s">
        <v>248</v>
      </c>
      <c r="B9322" s="16">
        <v>137</v>
      </c>
      <c r="C9322" s="17">
        <v>34810</v>
      </c>
      <c r="L9322" s="17"/>
    </row>
    <row r="9323" spans="1:12" x14ac:dyDescent="0.25">
      <c r="A9323" s="16" t="s">
        <v>248</v>
      </c>
      <c r="B9323" s="16">
        <v>140</v>
      </c>
      <c r="C9323" s="17">
        <v>34761</v>
      </c>
      <c r="L9323" s="17"/>
    </row>
    <row r="9324" spans="1:12" x14ac:dyDescent="0.25">
      <c r="A9324" s="16" t="s">
        <v>248</v>
      </c>
      <c r="B9324" s="16">
        <v>78</v>
      </c>
      <c r="C9324" s="17">
        <v>34739</v>
      </c>
      <c r="L9324" s="17"/>
    </row>
    <row r="9325" spans="1:12" x14ac:dyDescent="0.25">
      <c r="A9325" s="16" t="s">
        <v>248</v>
      </c>
      <c r="B9325" s="16">
        <v>154</v>
      </c>
      <c r="C9325" s="17">
        <v>34731</v>
      </c>
      <c r="L9325" s="17"/>
    </row>
    <row r="9326" spans="1:12" x14ac:dyDescent="0.25">
      <c r="A9326" s="16" t="s">
        <v>248</v>
      </c>
      <c r="B9326" s="16">
        <v>151</v>
      </c>
      <c r="C9326" s="17">
        <v>34731</v>
      </c>
      <c r="L9326" s="17"/>
    </row>
    <row r="9327" spans="1:12" x14ac:dyDescent="0.25">
      <c r="A9327" s="16" t="s">
        <v>248</v>
      </c>
      <c r="B9327" s="16">
        <v>180</v>
      </c>
      <c r="C9327" s="17">
        <v>34645</v>
      </c>
      <c r="L9327" s="17"/>
    </row>
    <row r="9328" spans="1:12" x14ac:dyDescent="0.25">
      <c r="A9328" s="16" t="s">
        <v>248</v>
      </c>
      <c r="B9328" s="16">
        <v>74</v>
      </c>
      <c r="C9328" s="17">
        <v>34611</v>
      </c>
      <c r="L9328" s="17"/>
    </row>
    <row r="9329" spans="1:12" x14ac:dyDescent="0.25">
      <c r="A9329" s="16" t="s">
        <v>248</v>
      </c>
      <c r="B9329" s="16">
        <v>136</v>
      </c>
      <c r="C9329" s="17">
        <v>34608</v>
      </c>
      <c r="L9329" s="17"/>
    </row>
    <row r="9330" spans="1:12" x14ac:dyDescent="0.25">
      <c r="A9330" s="16" t="s">
        <v>248</v>
      </c>
      <c r="B9330" s="16">
        <v>120</v>
      </c>
      <c r="C9330" s="17">
        <v>34529</v>
      </c>
      <c r="L9330" s="17"/>
    </row>
    <row r="9331" spans="1:12" x14ac:dyDescent="0.25">
      <c r="A9331" s="16" t="s">
        <v>248</v>
      </c>
      <c r="B9331" s="16">
        <v>136</v>
      </c>
      <c r="C9331" s="17">
        <v>34523</v>
      </c>
      <c r="L9331" s="17"/>
    </row>
    <row r="9332" spans="1:12" x14ac:dyDescent="0.25">
      <c r="A9332" s="16" t="s">
        <v>248</v>
      </c>
      <c r="B9332" s="16">
        <v>209</v>
      </c>
      <c r="C9332" s="17">
        <v>34516</v>
      </c>
      <c r="L9332" s="17"/>
    </row>
    <row r="9333" spans="1:12" x14ac:dyDescent="0.25">
      <c r="A9333" s="16" t="s">
        <v>248</v>
      </c>
      <c r="B9333" s="16">
        <v>180</v>
      </c>
      <c r="C9333" s="17">
        <v>34506</v>
      </c>
      <c r="L9333" s="17"/>
    </row>
    <row r="9334" spans="1:12" x14ac:dyDescent="0.25">
      <c r="A9334" s="16" t="s">
        <v>248</v>
      </c>
      <c r="B9334" s="16">
        <v>150</v>
      </c>
      <c r="C9334" s="17">
        <v>34456</v>
      </c>
      <c r="L9334" s="17"/>
    </row>
    <row r="9335" spans="1:12" x14ac:dyDescent="0.25">
      <c r="A9335" s="16" t="s">
        <v>248</v>
      </c>
      <c r="B9335" s="16">
        <v>84</v>
      </c>
      <c r="C9335" s="17">
        <v>34368</v>
      </c>
      <c r="L9335" s="17"/>
    </row>
    <row r="9336" spans="1:12" x14ac:dyDescent="0.25">
      <c r="A9336" s="16" t="s">
        <v>248</v>
      </c>
      <c r="B9336" s="16">
        <v>159</v>
      </c>
      <c r="C9336" s="17">
        <v>34274</v>
      </c>
      <c r="L9336" s="17"/>
    </row>
    <row r="9337" spans="1:12" x14ac:dyDescent="0.25">
      <c r="A9337" s="16" t="s">
        <v>248</v>
      </c>
      <c r="B9337" s="16">
        <v>123</v>
      </c>
      <c r="C9337" s="17">
        <v>34219</v>
      </c>
      <c r="L9337" s="17"/>
    </row>
    <row r="9338" spans="1:12" x14ac:dyDescent="0.25">
      <c r="A9338" s="16" t="s">
        <v>248</v>
      </c>
      <c r="B9338" s="16">
        <v>215</v>
      </c>
      <c r="C9338" s="17">
        <v>34135</v>
      </c>
      <c r="L9338" s="17"/>
    </row>
    <row r="9339" spans="1:12" x14ac:dyDescent="0.25">
      <c r="A9339" s="16" t="s">
        <v>248</v>
      </c>
      <c r="B9339" s="16">
        <v>138</v>
      </c>
      <c r="C9339" s="17">
        <v>34040</v>
      </c>
      <c r="L9339" s="17"/>
    </row>
    <row r="9340" spans="1:12" x14ac:dyDescent="0.25">
      <c r="A9340" s="16" t="s">
        <v>248</v>
      </c>
      <c r="B9340" s="16">
        <v>140</v>
      </c>
      <c r="C9340" s="17">
        <v>34029</v>
      </c>
      <c r="L9340" s="17"/>
    </row>
    <row r="9341" spans="1:12" x14ac:dyDescent="0.25">
      <c r="A9341" s="16" t="s">
        <v>248</v>
      </c>
      <c r="B9341" s="16">
        <v>180</v>
      </c>
      <c r="C9341" s="17">
        <v>33970</v>
      </c>
      <c r="L9341" s="17"/>
    </row>
    <row r="9342" spans="1:12" x14ac:dyDescent="0.25">
      <c r="A9342" s="16" t="s">
        <v>248</v>
      </c>
      <c r="B9342" s="16">
        <v>151</v>
      </c>
      <c r="C9342" s="17">
        <v>33939</v>
      </c>
      <c r="L9342" s="17"/>
    </row>
    <row r="9343" spans="1:12" x14ac:dyDescent="0.25">
      <c r="A9343" s="16" t="s">
        <v>248</v>
      </c>
      <c r="B9343" s="16">
        <v>51</v>
      </c>
      <c r="C9343" s="17">
        <v>33925</v>
      </c>
      <c r="L9343" s="17"/>
    </row>
    <row r="9344" spans="1:12" x14ac:dyDescent="0.25">
      <c r="A9344" s="16" t="s">
        <v>248</v>
      </c>
      <c r="B9344" s="16">
        <v>120</v>
      </c>
      <c r="C9344" s="17">
        <v>33864</v>
      </c>
      <c r="L9344" s="17"/>
    </row>
    <row r="9345" spans="1:12" x14ac:dyDescent="0.25">
      <c r="A9345" s="16" t="s">
        <v>248</v>
      </c>
      <c r="B9345" s="16">
        <v>113</v>
      </c>
      <c r="C9345" s="17">
        <v>33738</v>
      </c>
      <c r="L9345" s="17"/>
    </row>
    <row r="9346" spans="1:12" x14ac:dyDescent="0.25">
      <c r="A9346" s="16" t="s">
        <v>248</v>
      </c>
      <c r="B9346" s="16">
        <v>204</v>
      </c>
      <c r="C9346" s="17">
        <v>33730</v>
      </c>
      <c r="L9346" s="17"/>
    </row>
    <row r="9347" spans="1:12" x14ac:dyDescent="0.25">
      <c r="A9347" s="16" t="s">
        <v>248</v>
      </c>
      <c r="B9347" s="16">
        <v>60</v>
      </c>
      <c r="C9347" s="17">
        <v>33695</v>
      </c>
      <c r="L9347" s="17"/>
    </row>
    <row r="9348" spans="1:12" x14ac:dyDescent="0.25">
      <c r="A9348" s="16" t="s">
        <v>248</v>
      </c>
      <c r="B9348" s="16">
        <v>180</v>
      </c>
      <c r="C9348" s="17">
        <v>33648</v>
      </c>
      <c r="L9348" s="17"/>
    </row>
    <row r="9349" spans="1:12" x14ac:dyDescent="0.25">
      <c r="A9349" s="16" t="s">
        <v>248</v>
      </c>
      <c r="B9349" s="16">
        <v>170</v>
      </c>
      <c r="C9349" s="17">
        <v>33632</v>
      </c>
      <c r="L9349" s="17"/>
    </row>
    <row r="9350" spans="1:12" x14ac:dyDescent="0.25">
      <c r="A9350" s="16" t="s">
        <v>248</v>
      </c>
      <c r="B9350" s="16">
        <v>240</v>
      </c>
      <c r="C9350" s="17">
        <v>33604</v>
      </c>
      <c r="L9350" s="17"/>
    </row>
    <row r="9351" spans="1:12" x14ac:dyDescent="0.25">
      <c r="A9351" s="16" t="s">
        <v>248</v>
      </c>
      <c r="B9351" s="16">
        <v>180</v>
      </c>
      <c r="C9351" s="17">
        <v>33604</v>
      </c>
      <c r="L9351" s="17"/>
    </row>
    <row r="9352" spans="1:12" x14ac:dyDescent="0.25">
      <c r="A9352" s="16" t="s">
        <v>248</v>
      </c>
      <c r="B9352" s="16">
        <v>180</v>
      </c>
      <c r="C9352" s="17">
        <v>33543</v>
      </c>
      <c r="L9352" s="17"/>
    </row>
    <row r="9353" spans="1:12" x14ac:dyDescent="0.25">
      <c r="A9353" s="16" t="s">
        <v>248</v>
      </c>
      <c r="B9353" s="16">
        <v>247</v>
      </c>
      <c r="C9353" s="17">
        <v>33513</v>
      </c>
      <c r="L9353" s="17"/>
    </row>
    <row r="9354" spans="1:12" x14ac:dyDescent="0.25">
      <c r="A9354" s="16" t="s">
        <v>248</v>
      </c>
      <c r="B9354" s="16">
        <v>283</v>
      </c>
      <c r="C9354" s="17">
        <v>33482</v>
      </c>
      <c r="L9354" s="17"/>
    </row>
    <row r="9355" spans="1:12" x14ac:dyDescent="0.25">
      <c r="A9355" s="16" t="s">
        <v>248</v>
      </c>
      <c r="B9355" s="16">
        <v>236</v>
      </c>
      <c r="C9355" s="17">
        <v>33434</v>
      </c>
      <c r="L9355" s="17"/>
    </row>
    <row r="9356" spans="1:12" x14ac:dyDescent="0.25">
      <c r="A9356" s="16" t="s">
        <v>248</v>
      </c>
      <c r="B9356" s="16">
        <v>179</v>
      </c>
      <c r="C9356" s="17">
        <v>33359</v>
      </c>
      <c r="L9356" s="17"/>
    </row>
    <row r="9357" spans="1:12" x14ac:dyDescent="0.25">
      <c r="A9357" s="16" t="s">
        <v>248</v>
      </c>
      <c r="B9357" s="16">
        <v>67</v>
      </c>
      <c r="C9357" s="17">
        <v>33329</v>
      </c>
      <c r="L9357" s="17"/>
    </row>
    <row r="9358" spans="1:12" x14ac:dyDescent="0.25">
      <c r="A9358" s="16" t="s">
        <v>248</v>
      </c>
      <c r="B9358" s="16">
        <v>260</v>
      </c>
      <c r="C9358" s="17">
        <v>33239</v>
      </c>
      <c r="L9358" s="17"/>
    </row>
    <row r="9359" spans="1:12" x14ac:dyDescent="0.25">
      <c r="A9359" s="16" t="s">
        <v>248</v>
      </c>
      <c r="B9359" s="16">
        <v>120</v>
      </c>
      <c r="C9359" s="17">
        <v>33077</v>
      </c>
      <c r="L9359" s="17"/>
    </row>
    <row r="9360" spans="1:12" x14ac:dyDescent="0.25">
      <c r="A9360" s="16" t="s">
        <v>248</v>
      </c>
      <c r="B9360" s="16">
        <v>60</v>
      </c>
      <c r="C9360" s="17">
        <v>33034</v>
      </c>
      <c r="L9360" s="17"/>
    </row>
    <row r="9361" spans="1:12" x14ac:dyDescent="0.25">
      <c r="A9361" s="16" t="s">
        <v>248</v>
      </c>
      <c r="B9361" s="16">
        <v>64</v>
      </c>
      <c r="C9361" s="17">
        <v>33025</v>
      </c>
      <c r="L9361" s="17"/>
    </row>
    <row r="9362" spans="1:12" x14ac:dyDescent="0.25">
      <c r="A9362" s="16" t="s">
        <v>248</v>
      </c>
      <c r="B9362" s="16">
        <v>180</v>
      </c>
      <c r="C9362" s="17">
        <v>32994</v>
      </c>
      <c r="L9362" s="17"/>
    </row>
    <row r="9363" spans="1:12" x14ac:dyDescent="0.25">
      <c r="A9363" s="16" t="s">
        <v>248</v>
      </c>
      <c r="B9363" s="16">
        <v>180</v>
      </c>
      <c r="C9363" s="17">
        <v>32970</v>
      </c>
      <c r="L9363" s="17"/>
    </row>
    <row r="9364" spans="1:12" x14ac:dyDescent="0.25">
      <c r="A9364" s="16" t="s">
        <v>248</v>
      </c>
      <c r="B9364" s="16">
        <v>200</v>
      </c>
      <c r="C9364" s="17">
        <v>32962</v>
      </c>
      <c r="L9364" s="17"/>
    </row>
    <row r="9365" spans="1:12" x14ac:dyDescent="0.25">
      <c r="A9365" s="16" t="s">
        <v>248</v>
      </c>
      <c r="B9365" s="16">
        <v>60</v>
      </c>
      <c r="C9365" s="17">
        <v>32952</v>
      </c>
      <c r="L9365" s="17"/>
    </row>
    <row r="9366" spans="1:12" x14ac:dyDescent="0.25">
      <c r="A9366" s="16" t="s">
        <v>248</v>
      </c>
      <c r="B9366" s="16">
        <v>234</v>
      </c>
      <c r="C9366" s="17">
        <v>32933</v>
      </c>
      <c r="L9366" s="17"/>
    </row>
    <row r="9367" spans="1:12" x14ac:dyDescent="0.25">
      <c r="A9367" s="16" t="s">
        <v>248</v>
      </c>
      <c r="B9367" s="16">
        <v>240</v>
      </c>
      <c r="C9367" s="17">
        <v>32920</v>
      </c>
      <c r="L9367" s="17"/>
    </row>
    <row r="9368" spans="1:12" x14ac:dyDescent="0.25">
      <c r="A9368" s="16" t="s">
        <v>248</v>
      </c>
      <c r="B9368" s="16">
        <v>119</v>
      </c>
      <c r="C9368" s="17">
        <v>32905</v>
      </c>
      <c r="L9368" s="17"/>
    </row>
    <row r="9369" spans="1:12" x14ac:dyDescent="0.25">
      <c r="A9369" s="16" t="s">
        <v>248</v>
      </c>
      <c r="B9369" s="16">
        <v>170</v>
      </c>
      <c r="C9369" s="17">
        <v>32897</v>
      </c>
      <c r="L9369" s="17"/>
    </row>
    <row r="9370" spans="1:12" x14ac:dyDescent="0.25">
      <c r="A9370" s="16" t="s">
        <v>248</v>
      </c>
      <c r="B9370" s="16">
        <v>180</v>
      </c>
      <c r="C9370" s="17">
        <v>32773</v>
      </c>
      <c r="L9370" s="17"/>
    </row>
    <row r="9371" spans="1:12" x14ac:dyDescent="0.25">
      <c r="A9371" s="16" t="s">
        <v>248</v>
      </c>
      <c r="B9371" s="16">
        <v>195</v>
      </c>
      <c r="C9371" s="17">
        <v>32723</v>
      </c>
      <c r="L9371" s="17"/>
    </row>
    <row r="9372" spans="1:12" x14ac:dyDescent="0.25">
      <c r="A9372" s="16" t="s">
        <v>248</v>
      </c>
      <c r="B9372" s="16">
        <v>132</v>
      </c>
      <c r="C9372" s="17">
        <v>32702</v>
      </c>
      <c r="L9372" s="17"/>
    </row>
    <row r="9373" spans="1:12" x14ac:dyDescent="0.25">
      <c r="A9373" s="16" t="s">
        <v>248</v>
      </c>
      <c r="B9373" s="16">
        <v>120</v>
      </c>
      <c r="C9373" s="17">
        <v>32700</v>
      </c>
      <c r="L9373" s="17"/>
    </row>
    <row r="9374" spans="1:12" x14ac:dyDescent="0.25">
      <c r="A9374" s="16" t="s">
        <v>248</v>
      </c>
      <c r="B9374" s="16">
        <v>280</v>
      </c>
      <c r="C9374" s="17">
        <v>32690</v>
      </c>
      <c r="L9374" s="17"/>
    </row>
    <row r="9375" spans="1:12" x14ac:dyDescent="0.25">
      <c r="A9375" s="16" t="s">
        <v>248</v>
      </c>
      <c r="B9375" s="16">
        <v>256</v>
      </c>
      <c r="C9375" s="17">
        <v>32660</v>
      </c>
      <c r="L9375" s="17"/>
    </row>
    <row r="9376" spans="1:12" x14ac:dyDescent="0.25">
      <c r="A9376" s="16" t="s">
        <v>248</v>
      </c>
      <c r="B9376" s="16">
        <v>120</v>
      </c>
      <c r="C9376" s="17">
        <v>32660</v>
      </c>
      <c r="L9376" s="17"/>
    </row>
    <row r="9377" spans="1:12" x14ac:dyDescent="0.25">
      <c r="A9377" s="16" t="s">
        <v>248</v>
      </c>
      <c r="B9377" s="16">
        <v>180</v>
      </c>
      <c r="C9377" s="17">
        <v>32610</v>
      </c>
      <c r="L9377" s="17"/>
    </row>
    <row r="9378" spans="1:12" x14ac:dyDescent="0.25">
      <c r="A9378" s="16" t="s">
        <v>248</v>
      </c>
      <c r="B9378" s="16">
        <v>120</v>
      </c>
      <c r="C9378" s="17">
        <v>32605</v>
      </c>
      <c r="L9378" s="17"/>
    </row>
    <row r="9379" spans="1:12" x14ac:dyDescent="0.25">
      <c r="A9379" s="16" t="s">
        <v>248</v>
      </c>
      <c r="B9379" s="16">
        <v>120</v>
      </c>
      <c r="C9379" s="17">
        <v>32595</v>
      </c>
      <c r="L9379" s="17"/>
    </row>
    <row r="9380" spans="1:12" x14ac:dyDescent="0.25">
      <c r="A9380" s="16" t="s">
        <v>248</v>
      </c>
      <c r="B9380" s="16">
        <v>161</v>
      </c>
      <c r="C9380" s="17">
        <v>32517</v>
      </c>
      <c r="L9380" s="17"/>
    </row>
    <row r="9381" spans="1:12" x14ac:dyDescent="0.25">
      <c r="A9381" s="16" t="s">
        <v>248</v>
      </c>
      <c r="B9381" s="16">
        <v>122</v>
      </c>
      <c r="C9381" s="17">
        <v>32440</v>
      </c>
      <c r="L9381" s="17"/>
    </row>
    <row r="9382" spans="1:12" x14ac:dyDescent="0.25">
      <c r="A9382" s="16" t="s">
        <v>248</v>
      </c>
      <c r="B9382" s="16">
        <v>120</v>
      </c>
      <c r="C9382" s="17">
        <v>32419</v>
      </c>
      <c r="L9382" s="17"/>
    </row>
    <row r="9383" spans="1:12" x14ac:dyDescent="0.25">
      <c r="A9383" s="16" t="s">
        <v>248</v>
      </c>
      <c r="B9383" s="16">
        <v>190</v>
      </c>
      <c r="C9383" s="17">
        <v>32407</v>
      </c>
      <c r="L9383" s="17"/>
    </row>
    <row r="9384" spans="1:12" x14ac:dyDescent="0.25">
      <c r="A9384" s="16" t="s">
        <v>248</v>
      </c>
      <c r="B9384" s="16">
        <v>188</v>
      </c>
      <c r="C9384" s="17">
        <v>32394</v>
      </c>
      <c r="L9384" s="17"/>
    </row>
    <row r="9385" spans="1:12" x14ac:dyDescent="0.25">
      <c r="A9385" s="16" t="s">
        <v>248</v>
      </c>
      <c r="B9385" s="16">
        <v>185</v>
      </c>
      <c r="C9385" s="17">
        <v>32391</v>
      </c>
      <c r="L9385" s="17"/>
    </row>
    <row r="9386" spans="1:12" x14ac:dyDescent="0.25">
      <c r="A9386" s="16" t="s">
        <v>248</v>
      </c>
      <c r="B9386" s="16">
        <v>120</v>
      </c>
      <c r="C9386" s="17">
        <v>32352</v>
      </c>
      <c r="L9386" s="17"/>
    </row>
    <row r="9387" spans="1:12" x14ac:dyDescent="0.25">
      <c r="A9387" s="16" t="s">
        <v>248</v>
      </c>
      <c r="B9387" s="16">
        <v>165</v>
      </c>
      <c r="C9387" s="17">
        <v>32318</v>
      </c>
      <c r="L9387" s="17"/>
    </row>
    <row r="9388" spans="1:12" x14ac:dyDescent="0.25">
      <c r="A9388" s="16" t="s">
        <v>248</v>
      </c>
      <c r="B9388" s="16">
        <v>151</v>
      </c>
      <c r="C9388" s="17">
        <v>32282</v>
      </c>
      <c r="L9388" s="17"/>
    </row>
    <row r="9389" spans="1:12" x14ac:dyDescent="0.25">
      <c r="A9389" s="16" t="s">
        <v>248</v>
      </c>
      <c r="B9389" s="16">
        <v>68</v>
      </c>
      <c r="C9389" s="17">
        <v>32279</v>
      </c>
      <c r="L9389" s="17"/>
    </row>
    <row r="9390" spans="1:12" x14ac:dyDescent="0.25">
      <c r="A9390" s="16" t="s">
        <v>248</v>
      </c>
      <c r="B9390" s="16">
        <v>201</v>
      </c>
      <c r="C9390" s="17">
        <v>32241</v>
      </c>
      <c r="L9390" s="17"/>
    </row>
    <row r="9391" spans="1:12" x14ac:dyDescent="0.25">
      <c r="A9391" s="16" t="s">
        <v>248</v>
      </c>
      <c r="B9391" s="16">
        <v>204</v>
      </c>
      <c r="C9391" s="17">
        <v>32206</v>
      </c>
      <c r="L9391" s="17"/>
    </row>
    <row r="9392" spans="1:12" x14ac:dyDescent="0.25">
      <c r="A9392" s="16" t="s">
        <v>248</v>
      </c>
      <c r="B9392" s="16">
        <v>180</v>
      </c>
      <c r="C9392" s="17">
        <v>32182</v>
      </c>
      <c r="L9392" s="17"/>
    </row>
    <row r="9393" spans="1:12" x14ac:dyDescent="0.25">
      <c r="A9393" s="16" t="s">
        <v>248</v>
      </c>
      <c r="B9393" s="16">
        <v>60</v>
      </c>
      <c r="C9393" s="17">
        <v>32175</v>
      </c>
      <c r="L9393" s="17"/>
    </row>
    <row r="9394" spans="1:12" x14ac:dyDescent="0.25">
      <c r="A9394" s="16" t="s">
        <v>248</v>
      </c>
      <c r="B9394" s="16">
        <v>108</v>
      </c>
      <c r="C9394" s="17">
        <v>32174</v>
      </c>
      <c r="L9394" s="17"/>
    </row>
    <row r="9395" spans="1:12" x14ac:dyDescent="0.25">
      <c r="A9395" s="16" t="s">
        <v>248</v>
      </c>
      <c r="B9395" s="16">
        <v>120</v>
      </c>
      <c r="C9395" s="17">
        <v>32157</v>
      </c>
      <c r="L9395" s="17"/>
    </row>
    <row r="9396" spans="1:12" x14ac:dyDescent="0.25">
      <c r="A9396" s="16" t="s">
        <v>248</v>
      </c>
      <c r="B9396" s="16">
        <v>232</v>
      </c>
      <c r="C9396" s="17">
        <v>32153</v>
      </c>
      <c r="L9396" s="17"/>
    </row>
    <row r="9397" spans="1:12" x14ac:dyDescent="0.25">
      <c r="A9397" s="16" t="s">
        <v>248</v>
      </c>
      <c r="B9397" s="16">
        <v>547</v>
      </c>
      <c r="C9397" s="17">
        <v>32112</v>
      </c>
      <c r="L9397" s="17"/>
    </row>
    <row r="9398" spans="1:12" x14ac:dyDescent="0.25">
      <c r="A9398" s="16" t="s">
        <v>248</v>
      </c>
      <c r="B9398" s="16">
        <v>543</v>
      </c>
      <c r="C9398" s="17">
        <v>32112</v>
      </c>
      <c r="L9398" s="17"/>
    </row>
    <row r="9399" spans="1:12" x14ac:dyDescent="0.25">
      <c r="A9399" s="16" t="s">
        <v>248</v>
      </c>
      <c r="B9399" s="16">
        <v>120</v>
      </c>
      <c r="C9399" s="17">
        <v>32105</v>
      </c>
      <c r="L9399" s="17"/>
    </row>
    <row r="9400" spans="1:12" x14ac:dyDescent="0.25">
      <c r="A9400" s="16" t="s">
        <v>248</v>
      </c>
      <c r="B9400" s="16">
        <v>180</v>
      </c>
      <c r="C9400" s="17">
        <v>32051</v>
      </c>
      <c r="L9400" s="17"/>
    </row>
    <row r="9401" spans="1:12" x14ac:dyDescent="0.25">
      <c r="A9401" s="16" t="s">
        <v>248</v>
      </c>
      <c r="B9401" s="16">
        <v>156</v>
      </c>
      <c r="C9401" s="17">
        <v>31958</v>
      </c>
      <c r="L9401" s="17"/>
    </row>
    <row r="9402" spans="1:12" x14ac:dyDescent="0.25">
      <c r="A9402" s="16" t="s">
        <v>248</v>
      </c>
      <c r="B9402" s="16">
        <v>162</v>
      </c>
      <c r="C9402" s="17">
        <v>31917</v>
      </c>
      <c r="L9402" s="17"/>
    </row>
    <row r="9403" spans="1:12" x14ac:dyDescent="0.25">
      <c r="A9403" s="16" t="s">
        <v>248</v>
      </c>
      <c r="B9403" s="16">
        <v>120</v>
      </c>
      <c r="C9403" s="17">
        <v>31909</v>
      </c>
      <c r="L9403" s="17"/>
    </row>
    <row r="9404" spans="1:12" x14ac:dyDescent="0.25">
      <c r="A9404" s="16" t="s">
        <v>248</v>
      </c>
      <c r="B9404" s="16">
        <v>167</v>
      </c>
      <c r="C9404" s="17">
        <v>31894</v>
      </c>
      <c r="L9404" s="17"/>
    </row>
    <row r="9405" spans="1:12" x14ac:dyDescent="0.25">
      <c r="A9405" s="16" t="s">
        <v>248</v>
      </c>
      <c r="B9405" s="16">
        <v>430</v>
      </c>
      <c r="C9405" s="17">
        <v>31747</v>
      </c>
      <c r="L9405" s="17"/>
    </row>
    <row r="9406" spans="1:12" x14ac:dyDescent="0.25">
      <c r="A9406" s="16" t="s">
        <v>248</v>
      </c>
      <c r="B9406" s="16">
        <v>124</v>
      </c>
      <c r="C9406" s="17">
        <v>31716</v>
      </c>
      <c r="L9406" s="17"/>
    </row>
    <row r="9407" spans="1:12" x14ac:dyDescent="0.25">
      <c r="A9407" s="16" t="s">
        <v>248</v>
      </c>
      <c r="B9407" s="16">
        <v>46</v>
      </c>
      <c r="C9407" s="17">
        <v>31691</v>
      </c>
      <c r="L9407" s="17"/>
    </row>
    <row r="9408" spans="1:12" x14ac:dyDescent="0.25">
      <c r="A9408" s="16" t="s">
        <v>248</v>
      </c>
      <c r="B9408" s="16">
        <v>131</v>
      </c>
      <c r="C9408" s="17">
        <v>31681</v>
      </c>
      <c r="L9408" s="17"/>
    </row>
    <row r="9409" spans="1:12" x14ac:dyDescent="0.25">
      <c r="A9409" s="16" t="s">
        <v>248</v>
      </c>
      <c r="B9409" s="16">
        <v>120</v>
      </c>
      <c r="C9409" s="17">
        <v>31656</v>
      </c>
      <c r="L9409" s="17"/>
    </row>
    <row r="9410" spans="1:12" x14ac:dyDescent="0.25">
      <c r="A9410" s="16" t="s">
        <v>248</v>
      </c>
      <c r="B9410" s="16">
        <v>190</v>
      </c>
      <c r="C9410" s="17">
        <v>31644</v>
      </c>
      <c r="L9410" s="17"/>
    </row>
    <row r="9411" spans="1:12" x14ac:dyDescent="0.25">
      <c r="A9411" s="16" t="s">
        <v>248</v>
      </c>
      <c r="B9411" s="16">
        <v>152</v>
      </c>
      <c r="C9411" s="17">
        <v>31637</v>
      </c>
      <c r="L9411" s="17"/>
    </row>
    <row r="9412" spans="1:12" x14ac:dyDescent="0.25">
      <c r="A9412" s="16" t="s">
        <v>248</v>
      </c>
      <c r="B9412" s="16">
        <v>190</v>
      </c>
      <c r="C9412" s="17">
        <v>31588</v>
      </c>
      <c r="L9412" s="17"/>
    </row>
    <row r="9413" spans="1:12" x14ac:dyDescent="0.25">
      <c r="A9413" s="16" t="s">
        <v>248</v>
      </c>
      <c r="B9413" s="16">
        <v>227</v>
      </c>
      <c r="C9413" s="17">
        <v>31559</v>
      </c>
      <c r="L9413" s="17"/>
    </row>
    <row r="9414" spans="1:12" x14ac:dyDescent="0.25">
      <c r="A9414" s="16" t="s">
        <v>248</v>
      </c>
      <c r="B9414" s="16">
        <v>115</v>
      </c>
      <c r="C9414" s="17">
        <v>31489</v>
      </c>
      <c r="L9414" s="17"/>
    </row>
    <row r="9415" spans="1:12" x14ac:dyDescent="0.25">
      <c r="A9415" s="16" t="s">
        <v>248</v>
      </c>
      <c r="B9415" s="16">
        <v>185</v>
      </c>
      <c r="C9415" s="17">
        <v>31488</v>
      </c>
      <c r="L9415" s="17"/>
    </row>
    <row r="9416" spans="1:12" x14ac:dyDescent="0.25">
      <c r="A9416" s="16" t="s">
        <v>248</v>
      </c>
      <c r="B9416" s="16">
        <v>180</v>
      </c>
      <c r="C9416" s="17">
        <v>31484</v>
      </c>
      <c r="L9416" s="17"/>
    </row>
    <row r="9417" spans="1:12" x14ac:dyDescent="0.25">
      <c r="A9417" s="16" t="s">
        <v>248</v>
      </c>
      <c r="B9417" s="16">
        <v>120</v>
      </c>
      <c r="C9417" s="17">
        <v>31483</v>
      </c>
      <c r="L9417" s="17"/>
    </row>
    <row r="9418" spans="1:12" x14ac:dyDescent="0.25">
      <c r="A9418" s="16" t="s">
        <v>248</v>
      </c>
      <c r="B9418" s="16">
        <v>190</v>
      </c>
      <c r="C9418" s="17">
        <v>31471</v>
      </c>
      <c r="L9418" s="17"/>
    </row>
    <row r="9419" spans="1:12" x14ac:dyDescent="0.25">
      <c r="A9419" s="16" t="s">
        <v>248</v>
      </c>
      <c r="B9419" s="16">
        <v>180</v>
      </c>
      <c r="C9419" s="17">
        <v>31469</v>
      </c>
      <c r="L9419" s="17"/>
    </row>
    <row r="9420" spans="1:12" x14ac:dyDescent="0.25">
      <c r="A9420" s="16" t="s">
        <v>248</v>
      </c>
      <c r="B9420" s="16">
        <v>120</v>
      </c>
      <c r="C9420" s="17">
        <v>31435</v>
      </c>
      <c r="L9420" s="17"/>
    </row>
    <row r="9421" spans="1:12" x14ac:dyDescent="0.25">
      <c r="A9421" s="16" t="s">
        <v>248</v>
      </c>
      <c r="B9421" s="16">
        <v>171</v>
      </c>
      <c r="C9421" s="17">
        <v>31428</v>
      </c>
      <c r="L9421" s="17"/>
    </row>
    <row r="9422" spans="1:12" x14ac:dyDescent="0.25">
      <c r="A9422" s="16" t="s">
        <v>248</v>
      </c>
      <c r="B9422" s="16">
        <v>120</v>
      </c>
      <c r="C9422" s="17">
        <v>31418</v>
      </c>
      <c r="L9422" s="17"/>
    </row>
    <row r="9423" spans="1:12" x14ac:dyDescent="0.25">
      <c r="A9423" s="16" t="s">
        <v>248</v>
      </c>
      <c r="B9423" s="16">
        <v>120</v>
      </c>
      <c r="C9423" s="17">
        <v>31301</v>
      </c>
      <c r="L9423" s="17"/>
    </row>
    <row r="9424" spans="1:12" x14ac:dyDescent="0.25">
      <c r="A9424" s="16" t="s">
        <v>248</v>
      </c>
      <c r="B9424" s="16">
        <v>137</v>
      </c>
      <c r="C9424" s="17">
        <v>31079</v>
      </c>
      <c r="L9424" s="17"/>
    </row>
    <row r="9425" spans="1:12" x14ac:dyDescent="0.25">
      <c r="A9425" s="16" t="s">
        <v>248</v>
      </c>
      <c r="B9425" s="16">
        <v>230</v>
      </c>
      <c r="C9425" s="17">
        <v>31069</v>
      </c>
      <c r="L9425" s="17"/>
    </row>
    <row r="9426" spans="1:12" x14ac:dyDescent="0.25">
      <c r="A9426" s="16" t="s">
        <v>248</v>
      </c>
      <c r="B9426" s="16">
        <v>164</v>
      </c>
      <c r="C9426" s="17">
        <v>31065</v>
      </c>
      <c r="L9426" s="17"/>
    </row>
    <row r="9427" spans="1:12" x14ac:dyDescent="0.25">
      <c r="A9427" s="16" t="s">
        <v>248</v>
      </c>
      <c r="B9427" s="16">
        <v>190</v>
      </c>
      <c r="C9427" s="17">
        <v>31058</v>
      </c>
      <c r="L9427" s="17"/>
    </row>
    <row r="9428" spans="1:12" x14ac:dyDescent="0.25">
      <c r="A9428" s="16" t="s">
        <v>248</v>
      </c>
      <c r="B9428" s="16">
        <v>120</v>
      </c>
      <c r="C9428" s="17">
        <v>31017</v>
      </c>
      <c r="L9428" s="17"/>
    </row>
    <row r="9429" spans="1:12" x14ac:dyDescent="0.25">
      <c r="A9429" s="16" t="s">
        <v>248</v>
      </c>
      <c r="B9429" s="16">
        <v>240</v>
      </c>
      <c r="C9429" s="17">
        <v>30972</v>
      </c>
      <c r="L9429" s="17"/>
    </row>
    <row r="9430" spans="1:12" x14ac:dyDescent="0.25">
      <c r="A9430" s="16" t="s">
        <v>248</v>
      </c>
      <c r="B9430" s="16">
        <v>180</v>
      </c>
      <c r="C9430" s="17">
        <v>30926</v>
      </c>
      <c r="L9430" s="17"/>
    </row>
    <row r="9431" spans="1:12" x14ac:dyDescent="0.25">
      <c r="A9431" s="16" t="s">
        <v>248</v>
      </c>
      <c r="B9431" s="16">
        <v>120</v>
      </c>
      <c r="C9431" s="17">
        <v>30873</v>
      </c>
      <c r="L9431" s="17"/>
    </row>
    <row r="9432" spans="1:12" x14ac:dyDescent="0.25">
      <c r="A9432" s="16" t="s">
        <v>248</v>
      </c>
      <c r="B9432" s="16">
        <v>240</v>
      </c>
      <c r="C9432" s="17">
        <v>30852</v>
      </c>
      <c r="L9432" s="17"/>
    </row>
    <row r="9433" spans="1:12" x14ac:dyDescent="0.25">
      <c r="A9433" s="16" t="s">
        <v>248</v>
      </c>
      <c r="B9433" s="16">
        <v>120</v>
      </c>
      <c r="C9433" s="17">
        <v>30839</v>
      </c>
      <c r="L9433" s="17"/>
    </row>
    <row r="9434" spans="1:12" x14ac:dyDescent="0.25">
      <c r="A9434" s="16" t="s">
        <v>248</v>
      </c>
      <c r="B9434" s="16">
        <v>121</v>
      </c>
      <c r="C9434" s="17">
        <v>30742</v>
      </c>
      <c r="L9434" s="17"/>
    </row>
    <row r="9435" spans="1:12" x14ac:dyDescent="0.25">
      <c r="A9435" s="16" t="s">
        <v>248</v>
      </c>
      <c r="B9435" s="16">
        <v>240</v>
      </c>
      <c r="C9435" s="17">
        <v>30736</v>
      </c>
      <c r="L9435" s="17"/>
    </row>
    <row r="9436" spans="1:12" x14ac:dyDescent="0.25">
      <c r="A9436" s="16" t="s">
        <v>248</v>
      </c>
      <c r="B9436" s="16">
        <v>153</v>
      </c>
      <c r="C9436" s="17">
        <v>30713</v>
      </c>
      <c r="L9436" s="17"/>
    </row>
    <row r="9437" spans="1:12" x14ac:dyDescent="0.25">
      <c r="A9437" s="16" t="s">
        <v>248</v>
      </c>
      <c r="B9437" s="16">
        <v>201</v>
      </c>
      <c r="C9437" s="17">
        <v>30698</v>
      </c>
      <c r="L9437" s="17"/>
    </row>
    <row r="9438" spans="1:12" x14ac:dyDescent="0.25">
      <c r="A9438" s="16" t="s">
        <v>248</v>
      </c>
      <c r="B9438" s="16">
        <v>122</v>
      </c>
      <c r="C9438" s="17">
        <v>30649</v>
      </c>
      <c r="L9438" s="17"/>
    </row>
    <row r="9439" spans="1:12" x14ac:dyDescent="0.25">
      <c r="A9439" s="16" t="s">
        <v>248</v>
      </c>
      <c r="B9439" s="16">
        <v>165</v>
      </c>
      <c r="C9439" s="17">
        <v>30596</v>
      </c>
      <c r="L9439" s="17"/>
    </row>
    <row r="9440" spans="1:12" x14ac:dyDescent="0.25">
      <c r="A9440" s="16" t="s">
        <v>248</v>
      </c>
      <c r="B9440" s="16">
        <v>130</v>
      </c>
      <c r="C9440" s="17">
        <v>30516</v>
      </c>
      <c r="L9440" s="17"/>
    </row>
    <row r="9441" spans="1:12" x14ac:dyDescent="0.25">
      <c r="A9441" s="16" t="s">
        <v>248</v>
      </c>
      <c r="B9441" s="16">
        <v>151</v>
      </c>
      <c r="C9441" s="17">
        <v>30498</v>
      </c>
      <c r="L9441" s="17"/>
    </row>
    <row r="9442" spans="1:12" x14ac:dyDescent="0.25">
      <c r="A9442" s="16" t="s">
        <v>248</v>
      </c>
      <c r="B9442" s="16">
        <v>120</v>
      </c>
      <c r="C9442" s="17">
        <v>30286</v>
      </c>
      <c r="L9442" s="17"/>
    </row>
    <row r="9443" spans="1:12" x14ac:dyDescent="0.25">
      <c r="A9443" s="16" t="s">
        <v>248</v>
      </c>
      <c r="B9443" s="16">
        <v>116</v>
      </c>
      <c r="C9443" s="17">
        <v>30145</v>
      </c>
      <c r="L9443" s="17"/>
    </row>
    <row r="9444" spans="1:12" x14ac:dyDescent="0.25">
      <c r="A9444" s="16" t="s">
        <v>248</v>
      </c>
      <c r="B9444" s="16">
        <v>242</v>
      </c>
      <c r="C9444" s="17">
        <v>30099</v>
      </c>
      <c r="L9444" s="17"/>
    </row>
    <row r="9445" spans="1:12" x14ac:dyDescent="0.25">
      <c r="A9445" s="16" t="s">
        <v>248</v>
      </c>
      <c r="B9445" s="16">
        <v>174</v>
      </c>
      <c r="C9445" s="17">
        <v>29952</v>
      </c>
      <c r="L9445" s="17"/>
    </row>
    <row r="9446" spans="1:12" x14ac:dyDescent="0.25">
      <c r="A9446" s="16" t="s">
        <v>248</v>
      </c>
      <c r="B9446" s="16">
        <v>250</v>
      </c>
      <c r="C9446" s="17">
        <v>29952</v>
      </c>
      <c r="L9446" s="17"/>
    </row>
    <row r="9447" spans="1:12" x14ac:dyDescent="0.25">
      <c r="A9447" s="16" t="s">
        <v>248</v>
      </c>
      <c r="B9447" s="16">
        <v>240</v>
      </c>
      <c r="C9447" s="17">
        <v>29830</v>
      </c>
      <c r="L9447" s="17"/>
    </row>
    <row r="9448" spans="1:12" x14ac:dyDescent="0.25">
      <c r="A9448" s="16" t="s">
        <v>248</v>
      </c>
      <c r="B9448" s="16">
        <v>151</v>
      </c>
      <c r="C9448" s="17">
        <v>29773</v>
      </c>
      <c r="L9448" s="17"/>
    </row>
    <row r="9449" spans="1:12" x14ac:dyDescent="0.25">
      <c r="A9449" s="16" t="s">
        <v>248</v>
      </c>
      <c r="B9449" s="16">
        <v>215</v>
      </c>
      <c r="C9449" s="17">
        <v>29768</v>
      </c>
      <c r="L9449" s="17"/>
    </row>
    <row r="9450" spans="1:12" x14ac:dyDescent="0.25">
      <c r="A9450" s="16" t="s">
        <v>248</v>
      </c>
      <c r="B9450" s="16">
        <v>118</v>
      </c>
      <c r="C9450" s="17">
        <v>29763</v>
      </c>
      <c r="L9450" s="17"/>
    </row>
    <row r="9451" spans="1:12" x14ac:dyDescent="0.25">
      <c r="A9451" s="16" t="s">
        <v>248</v>
      </c>
      <c r="B9451" s="16">
        <v>120</v>
      </c>
      <c r="C9451" s="17">
        <v>29677</v>
      </c>
      <c r="L9451" s="17"/>
    </row>
    <row r="9452" spans="1:12" x14ac:dyDescent="0.25">
      <c r="A9452" s="16" t="s">
        <v>248</v>
      </c>
      <c r="B9452" s="16">
        <v>178</v>
      </c>
      <c r="C9452" s="17">
        <v>29587</v>
      </c>
      <c r="L9452" s="17"/>
    </row>
    <row r="9453" spans="1:12" x14ac:dyDescent="0.25">
      <c r="A9453" s="16" t="s">
        <v>248</v>
      </c>
      <c r="B9453" s="16">
        <v>180</v>
      </c>
      <c r="C9453" s="17">
        <v>29423</v>
      </c>
      <c r="L9453" s="17"/>
    </row>
    <row r="9454" spans="1:12" x14ac:dyDescent="0.25">
      <c r="A9454" s="16" t="s">
        <v>248</v>
      </c>
      <c r="B9454" s="16">
        <v>167</v>
      </c>
      <c r="C9454" s="17">
        <v>29342</v>
      </c>
      <c r="L9454" s="17"/>
    </row>
    <row r="9455" spans="1:12" x14ac:dyDescent="0.25">
      <c r="A9455" s="16" t="s">
        <v>248</v>
      </c>
      <c r="B9455" s="16">
        <v>240</v>
      </c>
      <c r="C9455" s="17">
        <v>29272</v>
      </c>
      <c r="L9455" s="17"/>
    </row>
    <row r="9456" spans="1:12" x14ac:dyDescent="0.25">
      <c r="A9456" s="16" t="s">
        <v>248</v>
      </c>
      <c r="B9456" s="16">
        <v>215</v>
      </c>
      <c r="C9456" s="17">
        <v>29227</v>
      </c>
      <c r="L9456" s="17"/>
    </row>
    <row r="9457" spans="1:12" x14ac:dyDescent="0.25">
      <c r="A9457" s="16" t="s">
        <v>248</v>
      </c>
      <c r="B9457" s="16">
        <v>160</v>
      </c>
      <c r="C9457" s="17">
        <v>28941</v>
      </c>
      <c r="L9457" s="17"/>
    </row>
    <row r="9458" spans="1:12" x14ac:dyDescent="0.25">
      <c r="A9458" s="16" t="s">
        <v>248</v>
      </c>
      <c r="B9458" s="16">
        <v>300</v>
      </c>
      <c r="C9458" s="17">
        <v>28430</v>
      </c>
      <c r="L9458" s="17"/>
    </row>
    <row r="9459" spans="1:12" x14ac:dyDescent="0.25">
      <c r="A9459" s="16" t="s">
        <v>248</v>
      </c>
      <c r="B9459" s="16">
        <v>69</v>
      </c>
      <c r="C9459" s="17">
        <v>28338</v>
      </c>
      <c r="L9459" s="17"/>
    </row>
    <row r="9460" spans="1:12" x14ac:dyDescent="0.25">
      <c r="A9460" s="16" t="s">
        <v>248</v>
      </c>
      <c r="B9460" s="16">
        <v>215</v>
      </c>
      <c r="C9460" s="17">
        <v>28095</v>
      </c>
      <c r="L9460" s="17"/>
    </row>
    <row r="9461" spans="1:12" x14ac:dyDescent="0.25">
      <c r="A9461" s="16" t="s">
        <v>248</v>
      </c>
      <c r="B9461" s="16">
        <v>264</v>
      </c>
      <c r="C9461" s="17">
        <v>28065</v>
      </c>
      <c r="L9461" s="17"/>
    </row>
    <row r="9462" spans="1:12" x14ac:dyDescent="0.25">
      <c r="A9462" s="16" t="s">
        <v>248</v>
      </c>
      <c r="B9462" s="16">
        <v>106</v>
      </c>
      <c r="C9462" s="17">
        <v>27973</v>
      </c>
      <c r="L9462" s="17"/>
    </row>
    <row r="9463" spans="1:12" x14ac:dyDescent="0.25">
      <c r="A9463" s="16" t="s">
        <v>248</v>
      </c>
      <c r="B9463" s="16">
        <v>60</v>
      </c>
      <c r="C9463" s="17">
        <v>27881</v>
      </c>
      <c r="L9463" s="17"/>
    </row>
    <row r="9464" spans="1:12" x14ac:dyDescent="0.25">
      <c r="A9464" s="16" t="s">
        <v>248</v>
      </c>
      <c r="B9464" s="16">
        <v>202</v>
      </c>
      <c r="C9464" s="17">
        <v>27669</v>
      </c>
      <c r="L9464" s="17"/>
    </row>
    <row r="9465" spans="1:12" x14ac:dyDescent="0.25">
      <c r="A9465" s="16" t="s">
        <v>248</v>
      </c>
      <c r="B9465" s="16">
        <v>287</v>
      </c>
      <c r="C9465" s="17">
        <v>27454</v>
      </c>
      <c r="L9465" s="17"/>
    </row>
    <row r="9466" spans="1:12" x14ac:dyDescent="0.25">
      <c r="A9466" s="16" t="s">
        <v>248</v>
      </c>
      <c r="B9466" s="16">
        <v>182</v>
      </c>
      <c r="C9466" s="17">
        <v>27395</v>
      </c>
      <c r="L9466" s="17"/>
    </row>
    <row r="9467" spans="1:12" x14ac:dyDescent="0.25">
      <c r="A9467" s="16" t="s">
        <v>248</v>
      </c>
      <c r="B9467" s="16">
        <v>185</v>
      </c>
      <c r="C9467" s="17">
        <v>27364</v>
      </c>
      <c r="L9467" s="17"/>
    </row>
    <row r="9468" spans="1:12" x14ac:dyDescent="0.25">
      <c r="A9468" s="16" t="s">
        <v>248</v>
      </c>
      <c r="B9468" s="16">
        <v>128</v>
      </c>
      <c r="C9468" s="17">
        <v>27137</v>
      </c>
      <c r="L9468" s="17"/>
    </row>
    <row r="9469" spans="1:12" x14ac:dyDescent="0.25">
      <c r="A9469" s="16" t="s">
        <v>248</v>
      </c>
      <c r="B9469" s="16">
        <v>90</v>
      </c>
      <c r="C9469" s="17">
        <v>27119</v>
      </c>
      <c r="L9469" s="17"/>
    </row>
    <row r="9470" spans="1:12" x14ac:dyDescent="0.25">
      <c r="A9470" s="16" t="s">
        <v>248</v>
      </c>
      <c r="B9470" s="16">
        <v>123</v>
      </c>
      <c r="C9470" s="17">
        <v>27061</v>
      </c>
      <c r="L9470" s="17"/>
    </row>
    <row r="9471" spans="1:12" x14ac:dyDescent="0.25">
      <c r="A9471" s="16" t="s">
        <v>248</v>
      </c>
      <c r="B9471" s="16">
        <v>124</v>
      </c>
      <c r="C9471" s="17">
        <v>26999</v>
      </c>
      <c r="L9471" s="17"/>
    </row>
    <row r="9472" spans="1:12" x14ac:dyDescent="0.25">
      <c r="A9472" s="16" t="s">
        <v>248</v>
      </c>
      <c r="B9472" s="16">
        <v>180</v>
      </c>
      <c r="C9472" s="17">
        <v>26995</v>
      </c>
      <c r="L9472" s="17"/>
    </row>
    <row r="9473" spans="1:12" x14ac:dyDescent="0.25">
      <c r="A9473" s="16" t="s">
        <v>248</v>
      </c>
      <c r="B9473" s="16">
        <v>24</v>
      </c>
      <c r="C9473" s="17">
        <v>26969</v>
      </c>
      <c r="L9473" s="17"/>
    </row>
    <row r="9474" spans="1:12" x14ac:dyDescent="0.25">
      <c r="A9474" s="16" t="s">
        <v>248</v>
      </c>
      <c r="B9474" s="16">
        <v>116</v>
      </c>
      <c r="C9474" s="17">
        <v>26886</v>
      </c>
      <c r="L9474" s="17"/>
    </row>
    <row r="9475" spans="1:12" x14ac:dyDescent="0.25">
      <c r="A9475" s="16" t="s">
        <v>248</v>
      </c>
      <c r="B9475" s="16">
        <v>152</v>
      </c>
      <c r="C9475" s="17">
        <v>26846</v>
      </c>
      <c r="L9475" s="17"/>
    </row>
    <row r="9476" spans="1:12" x14ac:dyDescent="0.25">
      <c r="A9476" s="16" t="s">
        <v>248</v>
      </c>
      <c r="B9476" s="16">
        <v>162</v>
      </c>
      <c r="C9476" s="17">
        <v>26755</v>
      </c>
      <c r="L9476" s="17"/>
    </row>
    <row r="9477" spans="1:12" x14ac:dyDescent="0.25">
      <c r="A9477" s="16" t="s">
        <v>248</v>
      </c>
      <c r="B9477" s="16">
        <v>24</v>
      </c>
      <c r="C9477" s="17">
        <v>26755</v>
      </c>
      <c r="L9477" s="17"/>
    </row>
    <row r="9478" spans="1:12" x14ac:dyDescent="0.25">
      <c r="A9478" s="16" t="s">
        <v>248</v>
      </c>
      <c r="B9478" s="16">
        <v>124</v>
      </c>
      <c r="C9478" s="17">
        <v>26665</v>
      </c>
      <c r="L9478" s="17"/>
    </row>
    <row r="9479" spans="1:12" x14ac:dyDescent="0.25">
      <c r="A9479" s="16" t="s">
        <v>248</v>
      </c>
      <c r="B9479" s="16">
        <v>180</v>
      </c>
      <c r="C9479" s="17">
        <v>26597</v>
      </c>
      <c r="L9479" s="17"/>
    </row>
    <row r="9480" spans="1:12" x14ac:dyDescent="0.25">
      <c r="A9480" s="16" t="s">
        <v>248</v>
      </c>
      <c r="B9480" s="16">
        <v>138</v>
      </c>
      <c r="C9480" s="17">
        <v>26587</v>
      </c>
      <c r="L9480" s="17"/>
    </row>
    <row r="9481" spans="1:12" x14ac:dyDescent="0.25">
      <c r="A9481" s="16" t="s">
        <v>248</v>
      </c>
      <c r="B9481" s="16">
        <v>190</v>
      </c>
      <c r="C9481" s="17">
        <v>26543</v>
      </c>
      <c r="L9481" s="17"/>
    </row>
    <row r="9482" spans="1:12" x14ac:dyDescent="0.25">
      <c r="A9482" s="16" t="s">
        <v>248</v>
      </c>
      <c r="B9482" s="16">
        <v>130</v>
      </c>
      <c r="C9482" s="17">
        <v>26462</v>
      </c>
      <c r="L9482" s="17"/>
    </row>
    <row r="9483" spans="1:12" x14ac:dyDescent="0.25">
      <c r="A9483" s="16" t="s">
        <v>248</v>
      </c>
      <c r="B9483" s="16">
        <v>154</v>
      </c>
      <c r="C9483" s="17">
        <v>26426</v>
      </c>
      <c r="L9483" s="17"/>
    </row>
    <row r="9484" spans="1:12" x14ac:dyDescent="0.25">
      <c r="A9484" s="16" t="s">
        <v>248</v>
      </c>
      <c r="B9484" s="16">
        <v>118</v>
      </c>
      <c r="C9484" s="17">
        <v>26389</v>
      </c>
      <c r="L9484" s="17"/>
    </row>
    <row r="9485" spans="1:12" x14ac:dyDescent="0.25">
      <c r="A9485" s="16" t="s">
        <v>248</v>
      </c>
      <c r="B9485" s="16">
        <v>140</v>
      </c>
      <c r="C9485" s="17">
        <v>26372</v>
      </c>
      <c r="L9485" s="17"/>
    </row>
    <row r="9486" spans="1:12" x14ac:dyDescent="0.25">
      <c r="A9486" s="16" t="s">
        <v>248</v>
      </c>
      <c r="B9486" s="16">
        <v>176</v>
      </c>
      <c r="C9486" s="17">
        <v>26349</v>
      </c>
      <c r="L9486" s="17"/>
    </row>
    <row r="9487" spans="1:12" x14ac:dyDescent="0.25">
      <c r="A9487" s="16" t="s">
        <v>248</v>
      </c>
      <c r="B9487" s="16">
        <v>114</v>
      </c>
      <c r="C9487" s="17">
        <v>26330</v>
      </c>
      <c r="L9487" s="17"/>
    </row>
    <row r="9488" spans="1:12" x14ac:dyDescent="0.25">
      <c r="A9488" s="16" t="s">
        <v>248</v>
      </c>
      <c r="B9488" s="16">
        <v>122</v>
      </c>
      <c r="C9488" s="17">
        <v>26238</v>
      </c>
      <c r="L9488" s="17"/>
    </row>
    <row r="9489" spans="1:12" x14ac:dyDescent="0.25">
      <c r="A9489" s="16" t="s">
        <v>248</v>
      </c>
      <c r="B9489" s="16">
        <v>180</v>
      </c>
      <c r="C9489" s="17">
        <v>26207</v>
      </c>
      <c r="L9489" s="17"/>
    </row>
    <row r="9490" spans="1:12" x14ac:dyDescent="0.25">
      <c r="A9490" s="16" t="s">
        <v>248</v>
      </c>
      <c r="B9490" s="16">
        <v>96</v>
      </c>
      <c r="C9490" s="17">
        <v>26123</v>
      </c>
      <c r="L9490" s="17"/>
    </row>
    <row r="9491" spans="1:12" x14ac:dyDescent="0.25">
      <c r="A9491" s="16" t="s">
        <v>248</v>
      </c>
      <c r="B9491" s="16">
        <v>180</v>
      </c>
      <c r="C9491" s="17">
        <v>26100</v>
      </c>
      <c r="L9491" s="17"/>
    </row>
    <row r="9492" spans="1:12" x14ac:dyDescent="0.25">
      <c r="A9492" s="16" t="s">
        <v>248</v>
      </c>
      <c r="B9492" s="16">
        <v>56</v>
      </c>
      <c r="C9492" s="17">
        <v>26085</v>
      </c>
      <c r="L9492" s="17"/>
    </row>
    <row r="9493" spans="1:12" x14ac:dyDescent="0.25">
      <c r="A9493" s="16" t="s">
        <v>248</v>
      </c>
      <c r="B9493" s="16">
        <v>235</v>
      </c>
      <c r="C9493" s="17">
        <v>26062</v>
      </c>
      <c r="L9493" s="17"/>
    </row>
    <row r="9494" spans="1:12" x14ac:dyDescent="0.25">
      <c r="A9494" s="16" t="s">
        <v>248</v>
      </c>
      <c r="B9494" s="16">
        <v>106</v>
      </c>
      <c r="C9494" s="17">
        <v>26003</v>
      </c>
      <c r="L9494" s="17"/>
    </row>
    <row r="9495" spans="1:12" x14ac:dyDescent="0.25">
      <c r="A9495" s="16" t="s">
        <v>248</v>
      </c>
      <c r="B9495" s="16">
        <v>227</v>
      </c>
      <c r="C9495" s="17">
        <v>25877</v>
      </c>
      <c r="L9495" s="17"/>
    </row>
    <row r="9496" spans="1:12" x14ac:dyDescent="0.25">
      <c r="A9496" s="16" t="s">
        <v>248</v>
      </c>
      <c r="B9496" s="16">
        <v>131</v>
      </c>
      <c r="C9496" s="17">
        <v>25856</v>
      </c>
      <c r="L9496" s="17"/>
    </row>
    <row r="9497" spans="1:12" x14ac:dyDescent="0.25">
      <c r="A9497" s="16" t="s">
        <v>248</v>
      </c>
      <c r="B9497" s="16">
        <v>108</v>
      </c>
      <c r="C9497" s="17">
        <v>25836</v>
      </c>
      <c r="L9497" s="17"/>
    </row>
    <row r="9498" spans="1:12" x14ac:dyDescent="0.25">
      <c r="A9498" s="16" t="s">
        <v>248</v>
      </c>
      <c r="B9498" s="16">
        <v>120</v>
      </c>
      <c r="C9498" s="17">
        <v>25750</v>
      </c>
      <c r="L9498" s="17"/>
    </row>
    <row r="9499" spans="1:12" x14ac:dyDescent="0.25">
      <c r="A9499" s="16" t="s">
        <v>248</v>
      </c>
      <c r="B9499" s="16">
        <v>114</v>
      </c>
      <c r="C9499" s="17">
        <v>25750</v>
      </c>
      <c r="L9499" s="17"/>
    </row>
    <row r="9500" spans="1:12" x14ac:dyDescent="0.25">
      <c r="A9500" s="16" t="s">
        <v>248</v>
      </c>
      <c r="B9500" s="16">
        <v>114</v>
      </c>
      <c r="C9500" s="17">
        <v>25750</v>
      </c>
      <c r="L9500" s="17"/>
    </row>
    <row r="9501" spans="1:12" x14ac:dyDescent="0.25">
      <c r="A9501" s="16" t="s">
        <v>248</v>
      </c>
      <c r="B9501" s="16">
        <v>100</v>
      </c>
      <c r="C9501" s="17">
        <v>25603</v>
      </c>
      <c r="L9501" s="17"/>
    </row>
    <row r="9502" spans="1:12" x14ac:dyDescent="0.25">
      <c r="A9502" s="16" t="s">
        <v>248</v>
      </c>
      <c r="B9502" s="16">
        <v>273</v>
      </c>
      <c r="C9502" s="17">
        <v>25505</v>
      </c>
      <c r="L9502" s="17"/>
    </row>
    <row r="9503" spans="1:12" x14ac:dyDescent="0.25">
      <c r="A9503" s="16" t="s">
        <v>248</v>
      </c>
      <c r="B9503" s="16">
        <v>126</v>
      </c>
      <c r="C9503" s="17">
        <v>25490</v>
      </c>
      <c r="L9503" s="17"/>
    </row>
    <row r="9504" spans="1:12" x14ac:dyDescent="0.25">
      <c r="A9504" s="16" t="s">
        <v>248</v>
      </c>
      <c r="B9504" s="16">
        <v>120</v>
      </c>
      <c r="C9504" s="17">
        <v>25469</v>
      </c>
      <c r="L9504" s="17"/>
    </row>
    <row r="9505" spans="1:12" x14ac:dyDescent="0.25">
      <c r="A9505" s="16" t="s">
        <v>248</v>
      </c>
      <c r="B9505" s="16">
        <v>119</v>
      </c>
      <c r="C9505" s="17">
        <v>25426</v>
      </c>
      <c r="L9505" s="17"/>
    </row>
    <row r="9506" spans="1:12" x14ac:dyDescent="0.25">
      <c r="A9506" s="16" t="s">
        <v>248</v>
      </c>
      <c r="B9506" s="16">
        <v>102</v>
      </c>
      <c r="C9506" s="17">
        <v>25407</v>
      </c>
      <c r="L9506" s="17"/>
    </row>
    <row r="9507" spans="1:12" x14ac:dyDescent="0.25">
      <c r="A9507" s="16" t="s">
        <v>248</v>
      </c>
      <c r="B9507" s="16">
        <v>110</v>
      </c>
      <c r="C9507" s="17">
        <v>25385</v>
      </c>
      <c r="L9507" s="17"/>
    </row>
    <row r="9508" spans="1:12" x14ac:dyDescent="0.25">
      <c r="A9508" s="16" t="s">
        <v>248</v>
      </c>
      <c r="B9508" s="16">
        <v>177</v>
      </c>
      <c r="C9508" s="17">
        <v>25382</v>
      </c>
      <c r="L9508" s="17"/>
    </row>
    <row r="9509" spans="1:12" x14ac:dyDescent="0.25">
      <c r="A9509" s="16" t="s">
        <v>248</v>
      </c>
      <c r="B9509" s="16">
        <v>54</v>
      </c>
      <c r="C9509" s="17">
        <v>25210</v>
      </c>
      <c r="L9509" s="17"/>
    </row>
    <row r="9510" spans="1:12" x14ac:dyDescent="0.25">
      <c r="A9510" s="16" t="s">
        <v>248</v>
      </c>
      <c r="B9510" s="16">
        <v>104</v>
      </c>
      <c r="C9510" s="17">
        <v>25204</v>
      </c>
      <c r="L9510" s="17"/>
    </row>
    <row r="9511" spans="1:12" x14ac:dyDescent="0.25">
      <c r="A9511" s="16" t="s">
        <v>248</v>
      </c>
      <c r="B9511" s="16">
        <v>130</v>
      </c>
      <c r="C9511" s="17">
        <v>25115</v>
      </c>
      <c r="L9511" s="17"/>
    </row>
    <row r="9512" spans="1:12" x14ac:dyDescent="0.25">
      <c r="A9512" s="16" t="s">
        <v>248</v>
      </c>
      <c r="B9512" s="16">
        <v>107</v>
      </c>
      <c r="C9512" s="17">
        <v>25042</v>
      </c>
      <c r="L9512" s="17"/>
    </row>
    <row r="9513" spans="1:12" x14ac:dyDescent="0.25">
      <c r="A9513" s="16" t="s">
        <v>248</v>
      </c>
      <c r="B9513" s="16">
        <v>127</v>
      </c>
      <c r="C9513" s="17">
        <v>25000</v>
      </c>
      <c r="L9513" s="17"/>
    </row>
    <row r="9514" spans="1:12" x14ac:dyDescent="0.25">
      <c r="A9514" s="16" t="s">
        <v>248</v>
      </c>
      <c r="B9514" s="16">
        <v>102</v>
      </c>
      <c r="C9514" s="17">
        <v>24973</v>
      </c>
      <c r="L9514" s="17"/>
    </row>
    <row r="9515" spans="1:12" x14ac:dyDescent="0.25">
      <c r="A9515" s="16" t="s">
        <v>248</v>
      </c>
      <c r="B9515" s="16">
        <v>111</v>
      </c>
      <c r="C9515" s="17">
        <v>24929</v>
      </c>
      <c r="L9515" s="17"/>
    </row>
    <row r="9516" spans="1:12" x14ac:dyDescent="0.25">
      <c r="A9516" s="16" t="s">
        <v>248</v>
      </c>
      <c r="B9516" s="16">
        <v>183</v>
      </c>
      <c r="C9516" s="17">
        <v>24929</v>
      </c>
      <c r="L9516" s="17"/>
    </row>
    <row r="9517" spans="1:12" x14ac:dyDescent="0.25">
      <c r="A9517" s="16" t="s">
        <v>248</v>
      </c>
      <c r="B9517" s="16">
        <v>34</v>
      </c>
      <c r="C9517" s="17">
        <v>24838</v>
      </c>
      <c r="L9517" s="17"/>
    </row>
    <row r="9518" spans="1:12" x14ac:dyDescent="0.25">
      <c r="A9518" s="16" t="s">
        <v>248</v>
      </c>
      <c r="B9518" s="16">
        <v>99</v>
      </c>
      <c r="C9518" s="17">
        <v>24684</v>
      </c>
      <c r="L9518" s="17"/>
    </row>
    <row r="9519" spans="1:12" x14ac:dyDescent="0.25">
      <c r="A9519" s="16" t="s">
        <v>248</v>
      </c>
      <c r="B9519" s="16">
        <v>114</v>
      </c>
      <c r="C9519" s="17">
        <v>24624</v>
      </c>
      <c r="L9519" s="17"/>
    </row>
    <row r="9520" spans="1:12" x14ac:dyDescent="0.25">
      <c r="A9520" s="16" t="s">
        <v>248</v>
      </c>
      <c r="B9520" s="16">
        <v>60</v>
      </c>
      <c r="C9520" s="17">
        <v>24614</v>
      </c>
      <c r="L9520" s="17"/>
    </row>
    <row r="9521" spans="1:12" x14ac:dyDescent="0.25">
      <c r="A9521" s="16" t="s">
        <v>248</v>
      </c>
      <c r="B9521" s="16">
        <v>215</v>
      </c>
      <c r="C9521" s="17">
        <v>24524</v>
      </c>
      <c r="L9521" s="17"/>
    </row>
    <row r="9522" spans="1:12" x14ac:dyDescent="0.25">
      <c r="A9522" s="16" t="s">
        <v>248</v>
      </c>
      <c r="B9522" s="16">
        <v>105</v>
      </c>
      <c r="C9522" s="17">
        <v>24503</v>
      </c>
      <c r="L9522" s="17"/>
    </row>
    <row r="9523" spans="1:12" x14ac:dyDescent="0.25">
      <c r="A9523" s="16" t="s">
        <v>248</v>
      </c>
      <c r="B9523" s="16">
        <v>113</v>
      </c>
      <c r="C9523" s="17">
        <v>24491</v>
      </c>
      <c r="L9523" s="17"/>
    </row>
    <row r="9524" spans="1:12" x14ac:dyDescent="0.25">
      <c r="A9524" s="16" t="s">
        <v>248</v>
      </c>
      <c r="B9524" s="16">
        <v>108</v>
      </c>
      <c r="C9524" s="17">
        <v>24481</v>
      </c>
      <c r="L9524" s="17"/>
    </row>
    <row r="9525" spans="1:12" x14ac:dyDescent="0.25">
      <c r="A9525" s="16" t="s">
        <v>248</v>
      </c>
      <c r="B9525" s="16">
        <v>84</v>
      </c>
      <c r="C9525" s="17">
        <v>24473</v>
      </c>
      <c r="L9525" s="17"/>
    </row>
    <row r="9526" spans="1:12" x14ac:dyDescent="0.25">
      <c r="A9526" s="16" t="s">
        <v>248</v>
      </c>
      <c r="B9526" s="16">
        <v>64</v>
      </c>
      <c r="C9526" s="17">
        <v>24473</v>
      </c>
      <c r="L9526" s="17"/>
    </row>
    <row r="9527" spans="1:12" x14ac:dyDescent="0.25">
      <c r="A9527" s="16" t="s">
        <v>248</v>
      </c>
      <c r="B9527" s="16">
        <v>210</v>
      </c>
      <c r="C9527" s="17">
        <v>24473</v>
      </c>
      <c r="L9527" s="17"/>
    </row>
    <row r="9528" spans="1:12" x14ac:dyDescent="0.25">
      <c r="A9528" s="16" t="s">
        <v>248</v>
      </c>
      <c r="B9528" s="16">
        <v>200</v>
      </c>
      <c r="C9528" s="17">
        <v>24473</v>
      </c>
      <c r="L9528" s="17"/>
    </row>
    <row r="9529" spans="1:12" x14ac:dyDescent="0.25">
      <c r="A9529" s="16" t="s">
        <v>248</v>
      </c>
      <c r="B9529" s="16">
        <v>356</v>
      </c>
      <c r="C9529" s="17">
        <v>24473</v>
      </c>
      <c r="L9529" s="17"/>
    </row>
    <row r="9530" spans="1:12" x14ac:dyDescent="0.25">
      <c r="A9530" s="16" t="s">
        <v>248</v>
      </c>
      <c r="B9530" s="16">
        <v>183</v>
      </c>
      <c r="C9530" s="17">
        <v>24473</v>
      </c>
      <c r="L9530" s="17"/>
    </row>
    <row r="9531" spans="1:12" x14ac:dyDescent="0.25">
      <c r="A9531" s="16" t="s">
        <v>248</v>
      </c>
      <c r="B9531" s="16">
        <v>214</v>
      </c>
      <c r="C9531" s="17">
        <v>24473</v>
      </c>
      <c r="L9531" s="17"/>
    </row>
    <row r="9532" spans="1:12" x14ac:dyDescent="0.25">
      <c r="A9532" s="16" t="s">
        <v>248</v>
      </c>
      <c r="B9532" s="16">
        <v>106</v>
      </c>
      <c r="C9532" s="17">
        <v>24473</v>
      </c>
      <c r="L9532" s="17"/>
    </row>
    <row r="9533" spans="1:12" x14ac:dyDescent="0.25">
      <c r="A9533" s="16" t="s">
        <v>248</v>
      </c>
      <c r="B9533" s="16">
        <v>60</v>
      </c>
      <c r="C9533" s="17">
        <v>24473</v>
      </c>
      <c r="L9533" s="17"/>
    </row>
    <row r="9534" spans="1:12" x14ac:dyDescent="0.25">
      <c r="A9534" s="16" t="s">
        <v>248</v>
      </c>
      <c r="B9534" s="16">
        <v>122</v>
      </c>
      <c r="C9534" s="17">
        <v>24473</v>
      </c>
      <c r="L9534" s="17"/>
    </row>
    <row r="9535" spans="1:12" x14ac:dyDescent="0.25">
      <c r="A9535" s="16" t="s">
        <v>248</v>
      </c>
      <c r="B9535" s="16">
        <v>159</v>
      </c>
      <c r="C9535" s="17">
        <v>24473</v>
      </c>
      <c r="L9535" s="17"/>
    </row>
    <row r="9536" spans="1:12" x14ac:dyDescent="0.25">
      <c r="A9536" s="16" t="s">
        <v>248</v>
      </c>
      <c r="B9536" s="16">
        <v>574</v>
      </c>
      <c r="C9536" s="17">
        <v>24473</v>
      </c>
      <c r="L9536" s="17"/>
    </row>
    <row r="9537" spans="1:12" x14ac:dyDescent="0.25">
      <c r="A9537" s="16" t="s">
        <v>248</v>
      </c>
      <c r="B9537" s="16">
        <v>303</v>
      </c>
      <c r="C9537" s="17">
        <v>24473</v>
      </c>
      <c r="L9537" s="17"/>
    </row>
    <row r="9538" spans="1:12" x14ac:dyDescent="0.25">
      <c r="A9538" s="16" t="s">
        <v>248</v>
      </c>
      <c r="B9538" s="16">
        <v>189</v>
      </c>
      <c r="C9538" s="17">
        <v>24473</v>
      </c>
      <c r="L9538" s="17"/>
    </row>
    <row r="9539" spans="1:12" x14ac:dyDescent="0.25">
      <c r="A9539" s="16" t="s">
        <v>248</v>
      </c>
      <c r="B9539" s="16">
        <v>200</v>
      </c>
      <c r="C9539" s="17">
        <v>24473</v>
      </c>
      <c r="L9539" s="17"/>
    </row>
    <row r="9540" spans="1:12" x14ac:dyDescent="0.25">
      <c r="A9540" s="16" t="s">
        <v>248</v>
      </c>
      <c r="B9540" s="16">
        <v>300</v>
      </c>
      <c r="C9540" s="17">
        <v>24473</v>
      </c>
      <c r="L9540" s="17"/>
    </row>
    <row r="9541" spans="1:12" x14ac:dyDescent="0.25">
      <c r="A9541" s="16" t="s">
        <v>248</v>
      </c>
      <c r="B9541" s="16">
        <v>28</v>
      </c>
      <c r="C9541" s="17">
        <v>24473</v>
      </c>
      <c r="L9541" s="17"/>
    </row>
    <row r="9542" spans="1:12" x14ac:dyDescent="0.25">
      <c r="A9542" s="16" t="s">
        <v>249</v>
      </c>
      <c r="B9542" s="16">
        <v>50</v>
      </c>
      <c r="C9542" s="17">
        <v>43724</v>
      </c>
      <c r="L9542" s="17"/>
    </row>
    <row r="9543" spans="1:12" x14ac:dyDescent="0.25">
      <c r="A9543" s="16" t="s">
        <v>249</v>
      </c>
      <c r="B9543" s="16">
        <v>50</v>
      </c>
      <c r="C9543" s="17">
        <v>43201</v>
      </c>
      <c r="L9543" s="17"/>
    </row>
    <row r="9544" spans="1:12" x14ac:dyDescent="0.25">
      <c r="A9544" s="16" t="s">
        <v>249</v>
      </c>
      <c r="B9544" s="16">
        <v>111</v>
      </c>
      <c r="C9544" s="17">
        <v>42937</v>
      </c>
      <c r="L9544" s="17"/>
    </row>
    <row r="9545" spans="1:12" x14ac:dyDescent="0.25">
      <c r="A9545" s="16" t="s">
        <v>249</v>
      </c>
      <c r="B9545" s="16">
        <v>48</v>
      </c>
      <c r="C9545" s="17">
        <v>42592</v>
      </c>
      <c r="L9545" s="17"/>
    </row>
    <row r="9546" spans="1:12" x14ac:dyDescent="0.25">
      <c r="A9546" s="16" t="s">
        <v>249</v>
      </c>
      <c r="B9546" s="16">
        <v>80</v>
      </c>
      <c r="C9546" s="17">
        <v>42376</v>
      </c>
      <c r="L9546" s="17"/>
    </row>
    <row r="9547" spans="1:12" x14ac:dyDescent="0.25">
      <c r="A9547" s="16" t="s">
        <v>249</v>
      </c>
      <c r="B9547" s="16">
        <v>65</v>
      </c>
      <c r="C9547" s="17">
        <v>42359</v>
      </c>
      <c r="L9547" s="17"/>
    </row>
    <row r="9548" spans="1:12" x14ac:dyDescent="0.25">
      <c r="A9548" s="16" t="s">
        <v>249</v>
      </c>
      <c r="B9548" s="16">
        <v>136</v>
      </c>
      <c r="C9548" s="17">
        <v>42025</v>
      </c>
      <c r="L9548" s="17"/>
    </row>
    <row r="9549" spans="1:12" x14ac:dyDescent="0.25">
      <c r="A9549" s="16" t="s">
        <v>249</v>
      </c>
      <c r="B9549" s="16">
        <v>120</v>
      </c>
      <c r="C9549" s="17">
        <v>41821</v>
      </c>
      <c r="L9549" s="17"/>
    </row>
    <row r="9550" spans="1:12" x14ac:dyDescent="0.25">
      <c r="A9550" s="16" t="s">
        <v>249</v>
      </c>
      <c r="B9550" s="16">
        <v>178</v>
      </c>
      <c r="C9550" s="17">
        <v>41512</v>
      </c>
      <c r="L9550" s="17"/>
    </row>
    <row r="9551" spans="1:12" x14ac:dyDescent="0.25">
      <c r="A9551" s="16" t="s">
        <v>249</v>
      </c>
      <c r="B9551" s="16">
        <v>58</v>
      </c>
      <c r="C9551" s="17">
        <v>41225</v>
      </c>
      <c r="L9551" s="17"/>
    </row>
    <row r="9552" spans="1:12" x14ac:dyDescent="0.25">
      <c r="A9552" s="16" t="s">
        <v>249</v>
      </c>
      <c r="B9552" s="16">
        <v>28</v>
      </c>
      <c r="C9552" s="17">
        <v>41107</v>
      </c>
      <c r="L9552" s="17"/>
    </row>
    <row r="9553" spans="1:12" x14ac:dyDescent="0.25">
      <c r="A9553" s="16" t="s">
        <v>249</v>
      </c>
      <c r="B9553" s="16">
        <v>200</v>
      </c>
      <c r="C9553" s="17">
        <v>39984</v>
      </c>
      <c r="L9553" s="17"/>
    </row>
    <row r="9554" spans="1:12" x14ac:dyDescent="0.25">
      <c r="A9554" s="16" t="s">
        <v>249</v>
      </c>
      <c r="B9554" s="16">
        <v>47</v>
      </c>
      <c r="C9554" s="17">
        <v>39882</v>
      </c>
      <c r="L9554" s="17"/>
    </row>
    <row r="9555" spans="1:12" x14ac:dyDescent="0.25">
      <c r="A9555" s="16" t="s">
        <v>249</v>
      </c>
      <c r="B9555" s="16">
        <v>62</v>
      </c>
      <c r="C9555" s="17">
        <v>39640</v>
      </c>
      <c r="L9555" s="17"/>
    </row>
    <row r="9556" spans="1:12" x14ac:dyDescent="0.25">
      <c r="A9556" s="16" t="s">
        <v>249</v>
      </c>
      <c r="B9556" s="16">
        <v>52</v>
      </c>
      <c r="C9556" s="17">
        <v>38100</v>
      </c>
      <c r="L9556" s="17"/>
    </row>
    <row r="9557" spans="1:12" x14ac:dyDescent="0.25">
      <c r="A9557" s="16" t="s">
        <v>249</v>
      </c>
      <c r="B9557" s="16">
        <v>40</v>
      </c>
      <c r="C9557" s="17">
        <v>37972</v>
      </c>
      <c r="L9557" s="17"/>
    </row>
    <row r="9558" spans="1:12" x14ac:dyDescent="0.25">
      <c r="A9558" s="16" t="s">
        <v>249</v>
      </c>
      <c r="B9558" s="16">
        <v>80</v>
      </c>
      <c r="C9558" s="17">
        <v>37923</v>
      </c>
      <c r="L9558" s="17"/>
    </row>
    <row r="9559" spans="1:12" x14ac:dyDescent="0.25">
      <c r="A9559" s="16" t="s">
        <v>249</v>
      </c>
      <c r="B9559" s="16">
        <v>101</v>
      </c>
      <c r="C9559" s="17">
        <v>37427</v>
      </c>
      <c r="L9559" s="17"/>
    </row>
    <row r="9560" spans="1:12" x14ac:dyDescent="0.25">
      <c r="A9560" s="16" t="s">
        <v>249</v>
      </c>
      <c r="B9560" s="16">
        <v>30</v>
      </c>
      <c r="C9560" s="17">
        <v>36899</v>
      </c>
      <c r="L9560" s="17"/>
    </row>
    <row r="9561" spans="1:12" x14ac:dyDescent="0.25">
      <c r="A9561" s="16" t="s">
        <v>249</v>
      </c>
      <c r="B9561" s="16">
        <v>118</v>
      </c>
      <c r="C9561" s="17">
        <v>35881</v>
      </c>
      <c r="L9561" s="17"/>
    </row>
    <row r="9562" spans="1:12" x14ac:dyDescent="0.25">
      <c r="A9562" s="16" t="s">
        <v>249</v>
      </c>
      <c r="B9562" s="16">
        <v>62</v>
      </c>
      <c r="C9562" s="17">
        <v>35629</v>
      </c>
      <c r="L9562" s="17"/>
    </row>
    <row r="9563" spans="1:12" x14ac:dyDescent="0.25">
      <c r="A9563" s="16" t="s">
        <v>249</v>
      </c>
      <c r="B9563" s="16">
        <v>102</v>
      </c>
      <c r="C9563" s="17">
        <v>35282</v>
      </c>
      <c r="L9563" s="17"/>
    </row>
    <row r="9564" spans="1:12" x14ac:dyDescent="0.25">
      <c r="A9564" s="16" t="s">
        <v>249</v>
      </c>
      <c r="B9564" s="16">
        <v>176</v>
      </c>
      <c r="C9564" s="17">
        <v>34971</v>
      </c>
      <c r="L9564" s="17"/>
    </row>
    <row r="9565" spans="1:12" x14ac:dyDescent="0.25">
      <c r="A9565" s="16" t="s">
        <v>249</v>
      </c>
      <c r="B9565" s="16">
        <v>98</v>
      </c>
      <c r="C9565" s="17">
        <v>34886</v>
      </c>
      <c r="L9565" s="17"/>
    </row>
    <row r="9566" spans="1:12" x14ac:dyDescent="0.25">
      <c r="A9566" s="16" t="s">
        <v>249</v>
      </c>
      <c r="B9566" s="16">
        <v>45</v>
      </c>
      <c r="C9566" s="17">
        <v>34640</v>
      </c>
      <c r="L9566" s="17"/>
    </row>
    <row r="9567" spans="1:12" x14ac:dyDescent="0.25">
      <c r="A9567" s="16" t="s">
        <v>249</v>
      </c>
      <c r="B9567" s="16">
        <v>100</v>
      </c>
      <c r="C9567" s="17">
        <v>34366</v>
      </c>
      <c r="L9567" s="17"/>
    </row>
    <row r="9568" spans="1:12" x14ac:dyDescent="0.25">
      <c r="A9568" s="16" t="s">
        <v>249</v>
      </c>
      <c r="B9568" s="16">
        <v>135</v>
      </c>
      <c r="C9568" s="17">
        <v>34359</v>
      </c>
      <c r="L9568" s="17"/>
    </row>
    <row r="9569" spans="1:12" x14ac:dyDescent="0.25">
      <c r="A9569" s="16" t="s">
        <v>249</v>
      </c>
      <c r="B9569" s="16">
        <v>93</v>
      </c>
      <c r="C9569" s="17">
        <v>33939</v>
      </c>
      <c r="L9569" s="17"/>
    </row>
    <row r="9570" spans="1:12" x14ac:dyDescent="0.25">
      <c r="A9570" s="16" t="s">
        <v>249</v>
      </c>
      <c r="B9570" s="16">
        <v>117</v>
      </c>
      <c r="C9570" s="17">
        <v>33878</v>
      </c>
      <c r="L9570" s="17"/>
    </row>
    <row r="9571" spans="1:12" x14ac:dyDescent="0.25">
      <c r="A9571" s="16" t="s">
        <v>249</v>
      </c>
      <c r="B9571" s="16">
        <v>80</v>
      </c>
      <c r="C9571" s="17">
        <v>33878</v>
      </c>
      <c r="L9571" s="17"/>
    </row>
    <row r="9572" spans="1:12" x14ac:dyDescent="0.25">
      <c r="A9572" s="16" t="s">
        <v>249</v>
      </c>
      <c r="B9572" s="16">
        <v>70</v>
      </c>
      <c r="C9572" s="17">
        <v>33848</v>
      </c>
      <c r="L9572" s="17"/>
    </row>
    <row r="9573" spans="1:12" x14ac:dyDescent="0.25">
      <c r="A9573" s="16" t="s">
        <v>249</v>
      </c>
      <c r="B9573" s="16">
        <v>112</v>
      </c>
      <c r="C9573" s="17">
        <v>33836</v>
      </c>
      <c r="L9573" s="17"/>
    </row>
    <row r="9574" spans="1:12" x14ac:dyDescent="0.25">
      <c r="A9574" s="16" t="s">
        <v>249</v>
      </c>
      <c r="B9574" s="16">
        <v>90</v>
      </c>
      <c r="C9574" s="17">
        <v>33817</v>
      </c>
      <c r="L9574" s="17"/>
    </row>
    <row r="9575" spans="1:12" x14ac:dyDescent="0.25">
      <c r="A9575" s="16" t="s">
        <v>249</v>
      </c>
      <c r="B9575" s="16">
        <v>88</v>
      </c>
      <c r="C9575" s="17">
        <v>33817</v>
      </c>
      <c r="L9575" s="17"/>
    </row>
    <row r="9576" spans="1:12" x14ac:dyDescent="0.25">
      <c r="A9576" s="16" t="s">
        <v>249</v>
      </c>
      <c r="B9576" s="16">
        <v>104</v>
      </c>
      <c r="C9576" s="17">
        <v>33791</v>
      </c>
      <c r="L9576" s="17"/>
    </row>
    <row r="9577" spans="1:12" x14ac:dyDescent="0.25">
      <c r="A9577" s="16" t="s">
        <v>249</v>
      </c>
      <c r="B9577" s="16">
        <v>105</v>
      </c>
      <c r="C9577" s="17">
        <v>33786</v>
      </c>
      <c r="L9577" s="17"/>
    </row>
    <row r="9578" spans="1:12" x14ac:dyDescent="0.25">
      <c r="A9578" s="16" t="s">
        <v>249</v>
      </c>
      <c r="B9578" s="16">
        <v>58</v>
      </c>
      <c r="C9578" s="17">
        <v>33786</v>
      </c>
      <c r="L9578" s="17"/>
    </row>
    <row r="9579" spans="1:12" x14ac:dyDescent="0.25">
      <c r="A9579" s="16" t="s">
        <v>249</v>
      </c>
      <c r="B9579" s="16">
        <v>66</v>
      </c>
      <c r="C9579" s="17">
        <v>33786</v>
      </c>
      <c r="L9579" s="17"/>
    </row>
    <row r="9580" spans="1:12" x14ac:dyDescent="0.25">
      <c r="A9580" s="16" t="s">
        <v>249</v>
      </c>
      <c r="B9580" s="16">
        <v>90</v>
      </c>
      <c r="C9580" s="17">
        <v>33756</v>
      </c>
      <c r="L9580" s="17"/>
    </row>
    <row r="9581" spans="1:12" x14ac:dyDescent="0.25">
      <c r="A9581" s="16" t="s">
        <v>249</v>
      </c>
      <c r="B9581" s="16">
        <v>120</v>
      </c>
      <c r="C9581" s="17">
        <v>33756</v>
      </c>
      <c r="L9581" s="17"/>
    </row>
    <row r="9582" spans="1:12" x14ac:dyDescent="0.25">
      <c r="A9582" s="16" t="s">
        <v>249</v>
      </c>
      <c r="B9582" s="16">
        <v>120</v>
      </c>
      <c r="C9582" s="17">
        <v>33756</v>
      </c>
      <c r="L9582" s="17"/>
    </row>
    <row r="9583" spans="1:12" x14ac:dyDescent="0.25">
      <c r="A9583" s="16" t="s">
        <v>249</v>
      </c>
      <c r="B9583" s="16">
        <v>134</v>
      </c>
      <c r="C9583" s="17">
        <v>33725</v>
      </c>
      <c r="L9583" s="17"/>
    </row>
    <row r="9584" spans="1:12" x14ac:dyDescent="0.25">
      <c r="A9584" s="16" t="s">
        <v>249</v>
      </c>
      <c r="B9584" s="16">
        <v>66</v>
      </c>
      <c r="C9584" s="17">
        <v>33695</v>
      </c>
      <c r="L9584" s="17"/>
    </row>
    <row r="9585" spans="1:12" x14ac:dyDescent="0.25">
      <c r="A9585" s="16" t="s">
        <v>249</v>
      </c>
      <c r="B9585" s="16">
        <v>94</v>
      </c>
      <c r="C9585" s="17">
        <v>33695</v>
      </c>
      <c r="L9585" s="17"/>
    </row>
    <row r="9586" spans="1:12" x14ac:dyDescent="0.25">
      <c r="A9586" s="16" t="s">
        <v>249</v>
      </c>
      <c r="B9586" s="16">
        <v>95</v>
      </c>
      <c r="C9586" s="17">
        <v>33664</v>
      </c>
      <c r="L9586" s="17"/>
    </row>
    <row r="9587" spans="1:12" x14ac:dyDescent="0.25">
      <c r="A9587" s="16" t="s">
        <v>249</v>
      </c>
      <c r="B9587" s="16">
        <v>102</v>
      </c>
      <c r="C9587" s="17">
        <v>33664</v>
      </c>
      <c r="L9587" s="17"/>
    </row>
    <row r="9588" spans="1:12" x14ac:dyDescent="0.25">
      <c r="A9588" s="16" t="s">
        <v>249</v>
      </c>
      <c r="B9588" s="16">
        <v>102</v>
      </c>
      <c r="C9588" s="17">
        <v>33664</v>
      </c>
      <c r="L9588" s="17"/>
    </row>
    <row r="9589" spans="1:12" x14ac:dyDescent="0.25">
      <c r="A9589" s="16" t="s">
        <v>249</v>
      </c>
      <c r="B9589" s="16">
        <v>90</v>
      </c>
      <c r="C9589" s="17">
        <v>33634</v>
      </c>
      <c r="L9589" s="17"/>
    </row>
    <row r="9590" spans="1:12" x14ac:dyDescent="0.25">
      <c r="A9590" s="16" t="s">
        <v>249</v>
      </c>
      <c r="B9590" s="16">
        <v>119</v>
      </c>
      <c r="C9590" s="17">
        <v>33588</v>
      </c>
      <c r="L9590" s="17"/>
    </row>
    <row r="9591" spans="1:12" x14ac:dyDescent="0.25">
      <c r="A9591" s="16" t="s">
        <v>249</v>
      </c>
      <c r="B9591" s="16">
        <v>62</v>
      </c>
      <c r="C9591" s="17">
        <v>33573</v>
      </c>
      <c r="L9591" s="17"/>
    </row>
    <row r="9592" spans="1:12" x14ac:dyDescent="0.25">
      <c r="A9592" s="16" t="s">
        <v>249</v>
      </c>
      <c r="B9592" s="16">
        <v>80</v>
      </c>
      <c r="C9592" s="17">
        <v>33573</v>
      </c>
      <c r="L9592" s="17"/>
    </row>
    <row r="9593" spans="1:12" x14ac:dyDescent="0.25">
      <c r="A9593" s="16" t="s">
        <v>249</v>
      </c>
      <c r="B9593" s="16">
        <v>66</v>
      </c>
      <c r="C9593" s="17">
        <v>33518</v>
      </c>
      <c r="L9593" s="17"/>
    </row>
    <row r="9594" spans="1:12" x14ac:dyDescent="0.25">
      <c r="A9594" s="16" t="s">
        <v>249</v>
      </c>
      <c r="B9594" s="16">
        <v>74</v>
      </c>
      <c r="C9594" s="17">
        <v>33325</v>
      </c>
      <c r="L9594" s="17"/>
    </row>
    <row r="9595" spans="1:12" x14ac:dyDescent="0.25">
      <c r="A9595" s="16" t="s">
        <v>249</v>
      </c>
      <c r="B9595" s="16">
        <v>60</v>
      </c>
      <c r="C9595" s="17">
        <v>32599</v>
      </c>
      <c r="L9595" s="17"/>
    </row>
    <row r="9596" spans="1:12" x14ac:dyDescent="0.25">
      <c r="A9596" s="16" t="s">
        <v>249</v>
      </c>
      <c r="B9596" s="16">
        <v>158</v>
      </c>
      <c r="C9596" s="17">
        <v>32281</v>
      </c>
      <c r="L9596" s="17"/>
    </row>
    <row r="9597" spans="1:12" x14ac:dyDescent="0.25">
      <c r="A9597" s="16" t="s">
        <v>249</v>
      </c>
      <c r="B9597" s="16">
        <v>369</v>
      </c>
      <c r="C9597" s="17">
        <v>31476</v>
      </c>
      <c r="L9597" s="17"/>
    </row>
    <row r="9598" spans="1:12" x14ac:dyDescent="0.25">
      <c r="A9598" s="16" t="s">
        <v>249</v>
      </c>
      <c r="B9598" s="16">
        <v>120</v>
      </c>
      <c r="C9598" s="17">
        <v>31397</v>
      </c>
      <c r="L9598" s="17"/>
    </row>
    <row r="9599" spans="1:12" x14ac:dyDescent="0.25">
      <c r="A9599" s="16" t="s">
        <v>249</v>
      </c>
      <c r="B9599" s="16">
        <v>117</v>
      </c>
      <c r="C9599" s="17">
        <v>31294</v>
      </c>
      <c r="L9599" s="17"/>
    </row>
    <row r="9600" spans="1:12" x14ac:dyDescent="0.25">
      <c r="A9600" s="16" t="s">
        <v>249</v>
      </c>
      <c r="B9600" s="16">
        <v>134</v>
      </c>
      <c r="C9600" s="17">
        <v>31289</v>
      </c>
      <c r="L9600" s="17"/>
    </row>
    <row r="9601" spans="1:12" x14ac:dyDescent="0.25">
      <c r="A9601" s="16" t="s">
        <v>249</v>
      </c>
      <c r="B9601" s="16">
        <v>118</v>
      </c>
      <c r="C9601" s="17">
        <v>31154</v>
      </c>
      <c r="L9601" s="17"/>
    </row>
    <row r="9602" spans="1:12" x14ac:dyDescent="0.25">
      <c r="A9602" s="16" t="s">
        <v>249</v>
      </c>
      <c r="B9602" s="16">
        <v>118</v>
      </c>
      <c r="C9602" s="17">
        <v>31057</v>
      </c>
      <c r="L9602" s="17"/>
    </row>
    <row r="9603" spans="1:12" x14ac:dyDescent="0.25">
      <c r="A9603" s="16" t="s">
        <v>249</v>
      </c>
      <c r="B9603" s="16">
        <v>120</v>
      </c>
      <c r="C9603" s="17">
        <v>30952</v>
      </c>
      <c r="L9603" s="17"/>
    </row>
    <row r="9604" spans="1:12" x14ac:dyDescent="0.25">
      <c r="A9604" s="16" t="s">
        <v>249</v>
      </c>
      <c r="B9604" s="16">
        <v>120</v>
      </c>
      <c r="C9604" s="17">
        <v>30460</v>
      </c>
      <c r="L9604" s="17"/>
    </row>
    <row r="9605" spans="1:12" x14ac:dyDescent="0.25">
      <c r="A9605" s="16" t="s">
        <v>249</v>
      </c>
      <c r="B9605" s="16">
        <v>120</v>
      </c>
      <c r="C9605" s="17">
        <v>30412</v>
      </c>
      <c r="L9605" s="17"/>
    </row>
    <row r="9606" spans="1:12" x14ac:dyDescent="0.25">
      <c r="A9606" s="16" t="s">
        <v>249</v>
      </c>
      <c r="B9606" s="16">
        <v>50</v>
      </c>
      <c r="C9606" s="17">
        <v>30403</v>
      </c>
      <c r="L9606" s="17"/>
    </row>
    <row r="9607" spans="1:12" x14ac:dyDescent="0.25">
      <c r="A9607" s="16" t="s">
        <v>249</v>
      </c>
      <c r="B9607" s="16">
        <v>120</v>
      </c>
      <c r="C9607" s="17">
        <v>30397</v>
      </c>
      <c r="L9607" s="17"/>
    </row>
    <row r="9608" spans="1:12" x14ac:dyDescent="0.25">
      <c r="A9608" s="16" t="s">
        <v>249</v>
      </c>
      <c r="B9608" s="16">
        <v>120</v>
      </c>
      <c r="C9608" s="17">
        <v>30259</v>
      </c>
      <c r="L9608" s="17"/>
    </row>
    <row r="9609" spans="1:12" x14ac:dyDescent="0.25">
      <c r="A9609" s="16" t="s">
        <v>249</v>
      </c>
      <c r="B9609" s="16">
        <v>140</v>
      </c>
      <c r="C9609" s="17">
        <v>29921</v>
      </c>
      <c r="L9609" s="17"/>
    </row>
    <row r="9610" spans="1:12" x14ac:dyDescent="0.25">
      <c r="A9610" s="16" t="s">
        <v>249</v>
      </c>
      <c r="B9610" s="16">
        <v>120</v>
      </c>
      <c r="C9610" s="17">
        <v>29468</v>
      </c>
      <c r="L9610" s="17"/>
    </row>
    <row r="9611" spans="1:12" x14ac:dyDescent="0.25">
      <c r="A9611" s="16" t="s">
        <v>249</v>
      </c>
      <c r="B9611" s="16">
        <v>34</v>
      </c>
      <c r="C9611" s="17">
        <v>29342</v>
      </c>
      <c r="L9611" s="17"/>
    </row>
    <row r="9612" spans="1:12" x14ac:dyDescent="0.25">
      <c r="A9612" s="16" t="s">
        <v>249</v>
      </c>
      <c r="B9612" s="16">
        <v>37</v>
      </c>
      <c r="C9612" s="17">
        <v>27119</v>
      </c>
      <c r="L9612" s="17"/>
    </row>
    <row r="9613" spans="1:12" x14ac:dyDescent="0.25">
      <c r="A9613" s="16" t="s">
        <v>250</v>
      </c>
      <c r="B9613" s="16">
        <v>38</v>
      </c>
      <c r="C9613" s="17">
        <v>43742</v>
      </c>
      <c r="L9613" s="17"/>
    </row>
    <row r="9614" spans="1:12" x14ac:dyDescent="0.25">
      <c r="A9614" s="16" t="s">
        <v>250</v>
      </c>
      <c r="B9614" s="16">
        <v>72</v>
      </c>
      <c r="C9614" s="17">
        <v>43700</v>
      </c>
      <c r="L9614" s="17"/>
    </row>
    <row r="9615" spans="1:12" x14ac:dyDescent="0.25">
      <c r="A9615" s="16" t="s">
        <v>250</v>
      </c>
      <c r="B9615" s="16">
        <v>96</v>
      </c>
      <c r="C9615" s="17">
        <v>43649</v>
      </c>
      <c r="L9615" s="17"/>
    </row>
    <row r="9616" spans="1:12" x14ac:dyDescent="0.25">
      <c r="A9616" s="16" t="s">
        <v>250</v>
      </c>
      <c r="B9616" s="16">
        <v>80</v>
      </c>
      <c r="C9616" s="17">
        <v>43634</v>
      </c>
      <c r="L9616" s="17"/>
    </row>
    <row r="9617" spans="1:12" x14ac:dyDescent="0.25">
      <c r="A9617" s="16" t="s">
        <v>250</v>
      </c>
      <c r="B9617" s="16">
        <v>24</v>
      </c>
      <c r="C9617" s="17">
        <v>43565</v>
      </c>
      <c r="L9617" s="17"/>
    </row>
    <row r="9618" spans="1:12" x14ac:dyDescent="0.25">
      <c r="A9618" s="16" t="s">
        <v>250</v>
      </c>
      <c r="B9618" s="16">
        <v>38</v>
      </c>
      <c r="C9618" s="17">
        <v>43487</v>
      </c>
      <c r="L9618" s="17"/>
    </row>
    <row r="9619" spans="1:12" x14ac:dyDescent="0.25">
      <c r="A9619" s="16" t="s">
        <v>250</v>
      </c>
      <c r="B9619" s="16">
        <v>121</v>
      </c>
      <c r="C9619" s="17">
        <v>43073</v>
      </c>
      <c r="L9619" s="17"/>
    </row>
    <row r="9620" spans="1:12" x14ac:dyDescent="0.25">
      <c r="A9620" s="16" t="s">
        <v>250</v>
      </c>
      <c r="B9620" s="16">
        <v>60</v>
      </c>
      <c r="C9620" s="17">
        <v>43039</v>
      </c>
      <c r="L9620" s="17"/>
    </row>
    <row r="9621" spans="1:12" x14ac:dyDescent="0.25">
      <c r="A9621" s="16" t="s">
        <v>250</v>
      </c>
      <c r="B9621" s="16">
        <v>141</v>
      </c>
      <c r="C9621" s="17">
        <v>43025</v>
      </c>
      <c r="L9621" s="17"/>
    </row>
    <row r="9622" spans="1:12" x14ac:dyDescent="0.25">
      <c r="A9622" s="16" t="s">
        <v>250</v>
      </c>
      <c r="B9622" s="16">
        <v>42</v>
      </c>
      <c r="C9622" s="17">
        <v>42593</v>
      </c>
      <c r="L9622" s="17"/>
    </row>
    <row r="9623" spans="1:12" x14ac:dyDescent="0.25">
      <c r="A9623" s="16" t="s">
        <v>250</v>
      </c>
      <c r="B9623" s="16">
        <v>45</v>
      </c>
      <c r="C9623" s="17">
        <v>42579</v>
      </c>
      <c r="L9623" s="17"/>
    </row>
    <row r="9624" spans="1:12" x14ac:dyDescent="0.25">
      <c r="A9624" s="16" t="s">
        <v>250</v>
      </c>
      <c r="B9624" s="16">
        <v>160</v>
      </c>
      <c r="C9624" s="17">
        <v>42440</v>
      </c>
      <c r="L9624" s="17"/>
    </row>
    <row r="9625" spans="1:12" x14ac:dyDescent="0.25">
      <c r="A9625" s="16" t="s">
        <v>250</v>
      </c>
      <c r="B9625" s="16">
        <v>144</v>
      </c>
      <c r="C9625" s="17">
        <v>42353</v>
      </c>
      <c r="L9625" s="17"/>
    </row>
    <row r="9626" spans="1:12" x14ac:dyDescent="0.25">
      <c r="A9626" s="16" t="s">
        <v>250</v>
      </c>
      <c r="B9626" s="16">
        <v>120</v>
      </c>
      <c r="C9626" s="17">
        <v>42198</v>
      </c>
      <c r="L9626" s="17"/>
    </row>
    <row r="9627" spans="1:12" x14ac:dyDescent="0.25">
      <c r="A9627" s="16" t="s">
        <v>250</v>
      </c>
      <c r="B9627" s="16">
        <v>38</v>
      </c>
      <c r="C9627" s="17">
        <v>41877</v>
      </c>
      <c r="L9627" s="17"/>
    </row>
    <row r="9628" spans="1:12" x14ac:dyDescent="0.25">
      <c r="A9628" s="16" t="s">
        <v>250</v>
      </c>
      <c r="B9628" s="16">
        <v>24</v>
      </c>
      <c r="C9628" s="17">
        <v>41529</v>
      </c>
      <c r="L9628" s="17"/>
    </row>
    <row r="9629" spans="1:12" x14ac:dyDescent="0.25">
      <c r="A9629" s="16" t="s">
        <v>250</v>
      </c>
      <c r="B9629" s="16">
        <v>38</v>
      </c>
      <c r="C9629" s="17">
        <v>40687</v>
      </c>
      <c r="L9629" s="17"/>
    </row>
    <row r="9630" spans="1:12" x14ac:dyDescent="0.25">
      <c r="A9630" s="16" t="s">
        <v>250</v>
      </c>
      <c r="B9630" s="16">
        <v>120</v>
      </c>
      <c r="C9630" s="17">
        <v>40491</v>
      </c>
      <c r="L9630" s="17"/>
    </row>
    <row r="9631" spans="1:12" x14ac:dyDescent="0.25">
      <c r="A9631" s="16" t="s">
        <v>250</v>
      </c>
      <c r="B9631" s="16">
        <v>120</v>
      </c>
      <c r="C9631" s="17">
        <v>40240</v>
      </c>
      <c r="L9631" s="17"/>
    </row>
    <row r="9632" spans="1:12" x14ac:dyDescent="0.25">
      <c r="A9632" s="16" t="s">
        <v>250</v>
      </c>
      <c r="B9632" s="16">
        <v>108</v>
      </c>
      <c r="C9632" s="17">
        <v>39871</v>
      </c>
      <c r="L9632" s="17"/>
    </row>
    <row r="9633" spans="1:12" x14ac:dyDescent="0.25">
      <c r="A9633" s="16" t="s">
        <v>250</v>
      </c>
      <c r="B9633" s="16">
        <v>60</v>
      </c>
      <c r="C9633" s="17">
        <v>39178</v>
      </c>
      <c r="L9633" s="17"/>
    </row>
    <row r="9634" spans="1:12" x14ac:dyDescent="0.25">
      <c r="A9634" s="16" t="s">
        <v>250</v>
      </c>
      <c r="B9634" s="16">
        <v>102</v>
      </c>
      <c r="C9634" s="17">
        <v>38479</v>
      </c>
      <c r="L9634" s="17"/>
    </row>
    <row r="9635" spans="1:12" x14ac:dyDescent="0.25">
      <c r="A9635" s="16" t="s">
        <v>250</v>
      </c>
      <c r="B9635" s="16">
        <v>35</v>
      </c>
      <c r="C9635" s="17">
        <v>38461</v>
      </c>
      <c r="L9635" s="17"/>
    </row>
    <row r="9636" spans="1:12" x14ac:dyDescent="0.25">
      <c r="A9636" s="16" t="s">
        <v>250</v>
      </c>
      <c r="B9636" s="16">
        <v>190</v>
      </c>
      <c r="C9636" s="17">
        <v>38420</v>
      </c>
      <c r="L9636" s="17"/>
    </row>
    <row r="9637" spans="1:12" x14ac:dyDescent="0.25">
      <c r="A9637" s="16" t="s">
        <v>250</v>
      </c>
      <c r="B9637" s="16">
        <v>60</v>
      </c>
      <c r="C9637" s="17">
        <v>38188</v>
      </c>
      <c r="L9637" s="17"/>
    </row>
    <row r="9638" spans="1:12" x14ac:dyDescent="0.25">
      <c r="A9638" s="16" t="s">
        <v>250</v>
      </c>
      <c r="B9638" s="16">
        <v>180</v>
      </c>
      <c r="C9638" s="17">
        <v>37523</v>
      </c>
      <c r="L9638" s="17"/>
    </row>
    <row r="9639" spans="1:12" x14ac:dyDescent="0.25">
      <c r="A9639" s="16" t="s">
        <v>250</v>
      </c>
      <c r="B9639" s="16">
        <v>87</v>
      </c>
      <c r="C9639" s="17">
        <v>37104</v>
      </c>
      <c r="L9639" s="17"/>
    </row>
    <row r="9640" spans="1:12" x14ac:dyDescent="0.25">
      <c r="A9640" s="16" t="s">
        <v>250</v>
      </c>
      <c r="B9640" s="16">
        <v>146</v>
      </c>
      <c r="C9640" s="17">
        <v>37104</v>
      </c>
      <c r="L9640" s="17"/>
    </row>
    <row r="9641" spans="1:12" x14ac:dyDescent="0.25">
      <c r="A9641" s="16" t="s">
        <v>250</v>
      </c>
      <c r="B9641" s="16">
        <v>112</v>
      </c>
      <c r="C9641" s="17">
        <v>36938</v>
      </c>
      <c r="L9641" s="17"/>
    </row>
    <row r="9642" spans="1:12" x14ac:dyDescent="0.25">
      <c r="A9642" s="16" t="s">
        <v>250</v>
      </c>
      <c r="B9642" s="16">
        <v>174</v>
      </c>
      <c r="C9642" s="17">
        <v>36787</v>
      </c>
      <c r="L9642" s="17"/>
    </row>
    <row r="9643" spans="1:12" x14ac:dyDescent="0.25">
      <c r="A9643" s="16" t="s">
        <v>250</v>
      </c>
      <c r="B9643" s="16">
        <v>120</v>
      </c>
      <c r="C9643" s="17">
        <v>36608</v>
      </c>
      <c r="L9643" s="17"/>
    </row>
    <row r="9644" spans="1:12" x14ac:dyDescent="0.25">
      <c r="A9644" s="16" t="s">
        <v>250</v>
      </c>
      <c r="B9644" s="16">
        <v>120</v>
      </c>
      <c r="C9644" s="17">
        <v>36571</v>
      </c>
      <c r="L9644" s="17"/>
    </row>
    <row r="9645" spans="1:12" x14ac:dyDescent="0.25">
      <c r="A9645" s="16" t="s">
        <v>250</v>
      </c>
      <c r="B9645" s="16">
        <v>225</v>
      </c>
      <c r="C9645" s="17">
        <v>36473</v>
      </c>
      <c r="L9645" s="17"/>
    </row>
    <row r="9646" spans="1:12" x14ac:dyDescent="0.25">
      <c r="A9646" s="16" t="s">
        <v>250</v>
      </c>
      <c r="B9646" s="16">
        <v>148</v>
      </c>
      <c r="C9646" s="17">
        <v>36433</v>
      </c>
      <c r="L9646" s="17"/>
    </row>
    <row r="9647" spans="1:12" x14ac:dyDescent="0.25">
      <c r="A9647" s="16" t="s">
        <v>250</v>
      </c>
      <c r="B9647" s="16">
        <v>255</v>
      </c>
      <c r="C9647" s="17">
        <v>36368</v>
      </c>
      <c r="L9647" s="17"/>
    </row>
    <row r="9648" spans="1:12" x14ac:dyDescent="0.25">
      <c r="A9648" s="16" t="s">
        <v>250</v>
      </c>
      <c r="B9648" s="16">
        <v>188</v>
      </c>
      <c r="C9648" s="17">
        <v>36329</v>
      </c>
      <c r="L9648" s="17"/>
    </row>
    <row r="9649" spans="1:12" x14ac:dyDescent="0.25">
      <c r="A9649" s="16" t="s">
        <v>250</v>
      </c>
      <c r="B9649" s="16">
        <v>188</v>
      </c>
      <c r="C9649" s="17">
        <v>36304</v>
      </c>
      <c r="L9649" s="17"/>
    </row>
    <row r="9650" spans="1:12" x14ac:dyDescent="0.25">
      <c r="A9650" s="16" t="s">
        <v>250</v>
      </c>
      <c r="B9650" s="16">
        <v>112</v>
      </c>
      <c r="C9650" s="17">
        <v>36269</v>
      </c>
      <c r="L9650" s="17"/>
    </row>
    <row r="9651" spans="1:12" x14ac:dyDescent="0.25">
      <c r="A9651" s="16" t="s">
        <v>250</v>
      </c>
      <c r="B9651" s="16">
        <v>120</v>
      </c>
      <c r="C9651" s="17">
        <v>36244</v>
      </c>
      <c r="L9651" s="17"/>
    </row>
    <row r="9652" spans="1:12" x14ac:dyDescent="0.25">
      <c r="A9652" s="16" t="s">
        <v>250</v>
      </c>
      <c r="B9652" s="16">
        <v>155</v>
      </c>
      <c r="C9652" s="17">
        <v>36089</v>
      </c>
      <c r="L9652" s="17"/>
    </row>
    <row r="9653" spans="1:12" x14ac:dyDescent="0.25">
      <c r="A9653" s="16" t="s">
        <v>250</v>
      </c>
      <c r="B9653" s="16">
        <v>25</v>
      </c>
      <c r="C9653" s="17">
        <v>35774</v>
      </c>
      <c r="L9653" s="17"/>
    </row>
    <row r="9654" spans="1:12" x14ac:dyDescent="0.25">
      <c r="A9654" s="16" t="s">
        <v>250</v>
      </c>
      <c r="B9654" s="16">
        <v>188</v>
      </c>
      <c r="C9654" s="17">
        <v>34592</v>
      </c>
      <c r="L9654" s="17"/>
    </row>
    <row r="9655" spans="1:12" x14ac:dyDescent="0.25">
      <c r="A9655" s="16" t="s">
        <v>250</v>
      </c>
      <c r="B9655" s="16">
        <v>239</v>
      </c>
      <c r="C9655" s="17">
        <v>34045</v>
      </c>
      <c r="L9655" s="17"/>
    </row>
    <row r="9656" spans="1:12" x14ac:dyDescent="0.25">
      <c r="A9656" s="16" t="s">
        <v>250</v>
      </c>
      <c r="B9656" s="16">
        <v>198</v>
      </c>
      <c r="C9656" s="17">
        <v>33403</v>
      </c>
      <c r="L9656" s="17"/>
    </row>
    <row r="9657" spans="1:12" x14ac:dyDescent="0.25">
      <c r="A9657" s="16" t="s">
        <v>250</v>
      </c>
      <c r="B9657" s="16">
        <v>2</v>
      </c>
      <c r="C9657" s="17">
        <v>32927</v>
      </c>
      <c r="L9657" s="17"/>
    </row>
    <row r="9658" spans="1:12" x14ac:dyDescent="0.25">
      <c r="A9658" s="16" t="s">
        <v>250</v>
      </c>
      <c r="B9658" s="16">
        <v>47</v>
      </c>
      <c r="C9658" s="17">
        <v>32617</v>
      </c>
      <c r="L9658" s="17"/>
    </row>
    <row r="9659" spans="1:12" x14ac:dyDescent="0.25">
      <c r="A9659" s="16" t="s">
        <v>250</v>
      </c>
      <c r="B9659" s="16">
        <v>125</v>
      </c>
      <c r="C9659" s="17">
        <v>32604</v>
      </c>
      <c r="L9659" s="17"/>
    </row>
    <row r="9660" spans="1:12" x14ac:dyDescent="0.25">
      <c r="A9660" s="16" t="s">
        <v>250</v>
      </c>
      <c r="B9660" s="16">
        <v>95</v>
      </c>
      <c r="C9660" s="17">
        <v>32496</v>
      </c>
      <c r="L9660" s="17"/>
    </row>
    <row r="9661" spans="1:12" x14ac:dyDescent="0.25">
      <c r="A9661" s="16" t="s">
        <v>250</v>
      </c>
      <c r="B9661" s="16">
        <v>189</v>
      </c>
      <c r="C9661" s="17">
        <v>32463</v>
      </c>
      <c r="L9661" s="17"/>
    </row>
    <row r="9662" spans="1:12" x14ac:dyDescent="0.25">
      <c r="A9662" s="16" t="s">
        <v>250</v>
      </c>
      <c r="B9662" s="16">
        <v>242</v>
      </c>
      <c r="C9662" s="17">
        <v>32318</v>
      </c>
      <c r="L9662" s="17"/>
    </row>
    <row r="9663" spans="1:12" x14ac:dyDescent="0.25">
      <c r="A9663" s="16" t="s">
        <v>250</v>
      </c>
      <c r="B9663" s="16">
        <v>100</v>
      </c>
      <c r="C9663" s="17">
        <v>32161</v>
      </c>
      <c r="L9663" s="17"/>
    </row>
    <row r="9664" spans="1:12" x14ac:dyDescent="0.25">
      <c r="A9664" s="16" t="s">
        <v>250</v>
      </c>
      <c r="B9664" s="16">
        <v>266</v>
      </c>
      <c r="C9664" s="17">
        <v>30487</v>
      </c>
      <c r="L9664" s="17"/>
    </row>
    <row r="9665" spans="1:12" x14ac:dyDescent="0.25">
      <c r="A9665" s="16" t="s">
        <v>250</v>
      </c>
      <c r="B9665" s="16">
        <v>182</v>
      </c>
      <c r="C9665" s="17">
        <v>29479</v>
      </c>
      <c r="L9665" s="17"/>
    </row>
    <row r="9666" spans="1:12" x14ac:dyDescent="0.25">
      <c r="A9666" s="16" t="s">
        <v>250</v>
      </c>
      <c r="B9666" s="16">
        <v>20</v>
      </c>
      <c r="C9666" s="17">
        <v>28216</v>
      </c>
      <c r="L9666" s="17"/>
    </row>
    <row r="9667" spans="1:12" x14ac:dyDescent="0.25">
      <c r="A9667" s="16" t="s">
        <v>250</v>
      </c>
      <c r="B9667" s="16">
        <v>97</v>
      </c>
      <c r="C9667" s="17">
        <v>27864</v>
      </c>
      <c r="L9667" s="17"/>
    </row>
    <row r="9668" spans="1:12" x14ac:dyDescent="0.25">
      <c r="A9668" s="16" t="s">
        <v>250</v>
      </c>
      <c r="B9668" s="16">
        <v>16</v>
      </c>
      <c r="C9668" s="17">
        <v>27299</v>
      </c>
      <c r="L9668" s="17"/>
    </row>
    <row r="9669" spans="1:12" x14ac:dyDescent="0.25">
      <c r="A9669" s="16" t="s">
        <v>250</v>
      </c>
      <c r="B9669" s="16">
        <v>42</v>
      </c>
      <c r="C9669" s="17">
        <v>27089</v>
      </c>
      <c r="L9669" s="17"/>
    </row>
    <row r="9670" spans="1:12" x14ac:dyDescent="0.25">
      <c r="A9670" s="16" t="s">
        <v>250</v>
      </c>
      <c r="B9670" s="16">
        <v>100</v>
      </c>
      <c r="C9670" s="17">
        <v>26999</v>
      </c>
      <c r="L9670" s="17"/>
    </row>
    <row r="9671" spans="1:12" x14ac:dyDescent="0.25">
      <c r="A9671" s="16" t="s">
        <v>250</v>
      </c>
      <c r="B9671" s="16">
        <v>73</v>
      </c>
      <c r="C9671" s="17">
        <v>26665</v>
      </c>
      <c r="L9671" s="17"/>
    </row>
    <row r="9672" spans="1:12" x14ac:dyDescent="0.25">
      <c r="A9672" s="16" t="s">
        <v>250</v>
      </c>
      <c r="B9672" s="16">
        <v>99</v>
      </c>
      <c r="C9672" s="17">
        <v>25720</v>
      </c>
      <c r="L9672" s="17"/>
    </row>
    <row r="9673" spans="1:12" x14ac:dyDescent="0.25">
      <c r="A9673" s="16" t="s">
        <v>250</v>
      </c>
      <c r="B9673" s="16">
        <v>138</v>
      </c>
      <c r="C9673" s="17">
        <v>25596</v>
      </c>
      <c r="L9673" s="17"/>
    </row>
    <row r="9674" spans="1:12" x14ac:dyDescent="0.25">
      <c r="A9674" s="16" t="s">
        <v>250</v>
      </c>
      <c r="B9674" s="16">
        <v>144</v>
      </c>
      <c r="C9674" s="17">
        <v>25477</v>
      </c>
      <c r="L9674" s="17"/>
    </row>
    <row r="9675" spans="1:12" x14ac:dyDescent="0.25">
      <c r="A9675" s="16" t="s">
        <v>250</v>
      </c>
      <c r="B9675" s="16">
        <v>49</v>
      </c>
      <c r="C9675" s="17">
        <v>24487</v>
      </c>
      <c r="L9675" s="17"/>
    </row>
    <row r="9676" spans="1:12" x14ac:dyDescent="0.25">
      <c r="A9676" s="16" t="s">
        <v>250</v>
      </c>
      <c r="B9676" s="16">
        <v>81</v>
      </c>
      <c r="C9676" s="17">
        <v>24473</v>
      </c>
      <c r="L9676" s="17"/>
    </row>
    <row r="9677" spans="1:12" x14ac:dyDescent="0.25">
      <c r="A9677" s="16" t="s">
        <v>250</v>
      </c>
      <c r="B9677" s="16">
        <v>25</v>
      </c>
      <c r="C9677" s="17">
        <v>24473</v>
      </c>
      <c r="L9677" s="17"/>
    </row>
    <row r="9678" spans="1:12" x14ac:dyDescent="0.25">
      <c r="A9678" s="16" t="s">
        <v>250</v>
      </c>
      <c r="B9678" s="16">
        <v>24</v>
      </c>
      <c r="C9678" s="17">
        <v>24473</v>
      </c>
      <c r="L9678" s="17"/>
    </row>
    <row r="9679" spans="1:12" x14ac:dyDescent="0.25">
      <c r="A9679" s="16" t="s">
        <v>251</v>
      </c>
      <c r="B9679" s="16">
        <v>4</v>
      </c>
      <c r="C9679" s="17">
        <v>43592</v>
      </c>
      <c r="L9679" s="17"/>
    </row>
    <row r="9680" spans="1:12" x14ac:dyDescent="0.25">
      <c r="A9680" s="16" t="s">
        <v>251</v>
      </c>
      <c r="B9680" s="16">
        <v>176</v>
      </c>
      <c r="C9680" s="17">
        <v>43175</v>
      </c>
      <c r="L9680" s="17"/>
    </row>
    <row r="9681" spans="1:12" x14ac:dyDescent="0.25">
      <c r="A9681" s="16" t="s">
        <v>251</v>
      </c>
      <c r="B9681" s="16">
        <v>24</v>
      </c>
      <c r="C9681" s="17">
        <v>42636</v>
      </c>
      <c r="L9681" s="17"/>
    </row>
    <row r="9682" spans="1:12" x14ac:dyDescent="0.25">
      <c r="A9682" s="16" t="s">
        <v>251</v>
      </c>
      <c r="B9682" s="16">
        <v>24</v>
      </c>
      <c r="C9682" s="17">
        <v>42592</v>
      </c>
      <c r="L9682" s="17"/>
    </row>
    <row r="9683" spans="1:12" x14ac:dyDescent="0.25">
      <c r="A9683" s="16" t="s">
        <v>251</v>
      </c>
      <c r="B9683" s="16">
        <v>20</v>
      </c>
      <c r="C9683" s="17">
        <v>41961</v>
      </c>
      <c r="L9683" s="17"/>
    </row>
    <row r="9684" spans="1:12" x14ac:dyDescent="0.25">
      <c r="A9684" s="16" t="s">
        <v>251</v>
      </c>
      <c r="B9684" s="16">
        <v>12</v>
      </c>
      <c r="C9684" s="17">
        <v>41852</v>
      </c>
      <c r="L9684" s="17"/>
    </row>
    <row r="9685" spans="1:12" x14ac:dyDescent="0.25">
      <c r="A9685" s="16" t="s">
        <v>251</v>
      </c>
      <c r="B9685" s="16">
        <v>20</v>
      </c>
      <c r="C9685" s="17">
        <v>41844</v>
      </c>
      <c r="L9685" s="17"/>
    </row>
    <row r="9686" spans="1:12" x14ac:dyDescent="0.25">
      <c r="A9686" s="16" t="s">
        <v>251</v>
      </c>
      <c r="B9686" s="16">
        <v>26</v>
      </c>
      <c r="C9686" s="17">
        <v>41618</v>
      </c>
      <c r="L9686" s="17"/>
    </row>
    <row r="9687" spans="1:12" x14ac:dyDescent="0.25">
      <c r="A9687" s="16" t="s">
        <v>251</v>
      </c>
      <c r="B9687" s="16">
        <v>168</v>
      </c>
      <c r="C9687" s="17">
        <v>41369</v>
      </c>
      <c r="L9687" s="17"/>
    </row>
    <row r="9688" spans="1:12" x14ac:dyDescent="0.25">
      <c r="A9688" s="16" t="s">
        <v>251</v>
      </c>
      <c r="B9688" s="16">
        <v>16</v>
      </c>
      <c r="C9688" s="17">
        <v>41134</v>
      </c>
      <c r="L9688" s="17"/>
    </row>
    <row r="9689" spans="1:12" x14ac:dyDescent="0.25">
      <c r="A9689" s="16" t="s">
        <v>251</v>
      </c>
      <c r="B9689" s="16">
        <v>20</v>
      </c>
      <c r="C9689" s="17">
        <v>40967</v>
      </c>
      <c r="L9689" s="17"/>
    </row>
    <row r="9690" spans="1:12" x14ac:dyDescent="0.25">
      <c r="A9690" s="16" t="s">
        <v>251</v>
      </c>
      <c r="B9690" s="16">
        <v>6</v>
      </c>
      <c r="C9690" s="17">
        <v>40767</v>
      </c>
      <c r="L9690" s="17"/>
    </row>
    <row r="9691" spans="1:12" x14ac:dyDescent="0.25">
      <c r="A9691" s="16" t="s">
        <v>251</v>
      </c>
      <c r="B9691" s="16">
        <v>56</v>
      </c>
      <c r="C9691" s="17">
        <v>40610</v>
      </c>
      <c r="L9691" s="17"/>
    </row>
    <row r="9692" spans="1:12" x14ac:dyDescent="0.25">
      <c r="A9692" s="16" t="s">
        <v>251</v>
      </c>
      <c r="B9692" s="16">
        <v>24</v>
      </c>
      <c r="C9692" s="17">
        <v>40605</v>
      </c>
      <c r="L9692" s="17"/>
    </row>
    <row r="9693" spans="1:12" x14ac:dyDescent="0.25">
      <c r="A9693" s="16" t="s">
        <v>251</v>
      </c>
      <c r="B9693" s="16">
        <v>32</v>
      </c>
      <c r="C9693" s="17">
        <v>40304</v>
      </c>
      <c r="L9693" s="17"/>
    </row>
    <row r="9694" spans="1:12" x14ac:dyDescent="0.25">
      <c r="A9694" s="16" t="s">
        <v>251</v>
      </c>
      <c r="B9694" s="16">
        <v>40</v>
      </c>
      <c r="C9694" s="17">
        <v>40262</v>
      </c>
      <c r="L9694" s="17"/>
    </row>
    <row r="9695" spans="1:12" x14ac:dyDescent="0.25">
      <c r="A9695" s="16" t="s">
        <v>251</v>
      </c>
      <c r="B9695" s="16">
        <v>160</v>
      </c>
      <c r="C9695" s="17">
        <v>39981</v>
      </c>
      <c r="L9695" s="17"/>
    </row>
    <row r="9696" spans="1:12" x14ac:dyDescent="0.25">
      <c r="A9696" s="16" t="s">
        <v>251</v>
      </c>
      <c r="B9696" s="16">
        <v>7</v>
      </c>
      <c r="C9696" s="17">
        <v>39822</v>
      </c>
      <c r="L9696" s="17"/>
    </row>
    <row r="9697" spans="1:12" x14ac:dyDescent="0.25">
      <c r="A9697" s="16" t="s">
        <v>251</v>
      </c>
      <c r="B9697" s="16">
        <v>60</v>
      </c>
      <c r="C9697" s="17">
        <v>39493</v>
      </c>
      <c r="L9697" s="17"/>
    </row>
    <row r="9698" spans="1:12" x14ac:dyDescent="0.25">
      <c r="A9698" s="16" t="s">
        <v>251</v>
      </c>
      <c r="B9698" s="16">
        <v>16</v>
      </c>
      <c r="C9698" s="17">
        <v>39176</v>
      </c>
      <c r="L9698" s="17"/>
    </row>
    <row r="9699" spans="1:12" x14ac:dyDescent="0.25">
      <c r="A9699" s="16" t="s">
        <v>251</v>
      </c>
      <c r="B9699" s="16">
        <v>20</v>
      </c>
      <c r="C9699" s="17">
        <v>39002</v>
      </c>
      <c r="L9699" s="17"/>
    </row>
    <row r="9700" spans="1:12" x14ac:dyDescent="0.25">
      <c r="A9700" s="16" t="s">
        <v>251</v>
      </c>
      <c r="B9700" s="16">
        <v>280</v>
      </c>
      <c r="C9700" s="17">
        <v>38952</v>
      </c>
      <c r="L9700" s="17"/>
    </row>
    <row r="9701" spans="1:12" x14ac:dyDescent="0.25">
      <c r="A9701" s="16" t="s">
        <v>251</v>
      </c>
      <c r="B9701" s="16">
        <v>30</v>
      </c>
      <c r="C9701" s="17">
        <v>38827</v>
      </c>
      <c r="L9701" s="17"/>
    </row>
    <row r="9702" spans="1:12" x14ac:dyDescent="0.25">
      <c r="A9702" s="16" t="s">
        <v>251</v>
      </c>
      <c r="B9702" s="16">
        <v>42</v>
      </c>
      <c r="C9702" s="17">
        <v>38518</v>
      </c>
      <c r="L9702" s="17"/>
    </row>
    <row r="9703" spans="1:12" x14ac:dyDescent="0.25">
      <c r="A9703" s="16" t="s">
        <v>251</v>
      </c>
      <c r="B9703" s="16">
        <v>288</v>
      </c>
      <c r="C9703" s="17">
        <v>38399</v>
      </c>
      <c r="L9703" s="17"/>
    </row>
    <row r="9704" spans="1:12" x14ac:dyDescent="0.25">
      <c r="A9704" s="16" t="s">
        <v>251</v>
      </c>
      <c r="B9704" s="16">
        <v>280</v>
      </c>
      <c r="C9704" s="17">
        <v>38190</v>
      </c>
      <c r="L9704" s="17"/>
    </row>
    <row r="9705" spans="1:12" x14ac:dyDescent="0.25">
      <c r="A9705" s="16" t="s">
        <v>251</v>
      </c>
      <c r="B9705" s="16">
        <v>250</v>
      </c>
      <c r="C9705" s="17">
        <v>37784</v>
      </c>
      <c r="L9705" s="17"/>
    </row>
    <row r="9706" spans="1:12" x14ac:dyDescent="0.25">
      <c r="A9706" s="16" t="s">
        <v>251</v>
      </c>
      <c r="B9706" s="16">
        <v>20</v>
      </c>
      <c r="C9706" s="17">
        <v>37726</v>
      </c>
      <c r="L9706" s="17"/>
    </row>
    <row r="9707" spans="1:12" x14ac:dyDescent="0.25">
      <c r="A9707" s="16" t="s">
        <v>251</v>
      </c>
      <c r="B9707" s="16">
        <v>66</v>
      </c>
      <c r="C9707" s="17">
        <v>37704</v>
      </c>
      <c r="L9707" s="17"/>
    </row>
    <row r="9708" spans="1:12" x14ac:dyDescent="0.25">
      <c r="A9708" s="16" t="s">
        <v>251</v>
      </c>
      <c r="B9708" s="16">
        <v>320</v>
      </c>
      <c r="C9708" s="17">
        <v>37530</v>
      </c>
      <c r="L9708" s="17"/>
    </row>
    <row r="9709" spans="1:12" x14ac:dyDescent="0.25">
      <c r="A9709" s="16" t="s">
        <v>251</v>
      </c>
      <c r="B9709" s="16">
        <v>280</v>
      </c>
      <c r="C9709" s="17">
        <v>37505</v>
      </c>
      <c r="L9709" s="17"/>
    </row>
    <row r="9710" spans="1:12" x14ac:dyDescent="0.25">
      <c r="A9710" s="16" t="s">
        <v>251</v>
      </c>
      <c r="B9710" s="16">
        <v>280</v>
      </c>
      <c r="C9710" s="17">
        <v>37379</v>
      </c>
      <c r="L9710" s="17"/>
    </row>
    <row r="9711" spans="1:12" x14ac:dyDescent="0.25">
      <c r="A9711" s="16" t="s">
        <v>251</v>
      </c>
      <c r="B9711" s="16">
        <v>188</v>
      </c>
      <c r="C9711" s="17">
        <v>37313</v>
      </c>
      <c r="L9711" s="17"/>
    </row>
    <row r="9712" spans="1:12" x14ac:dyDescent="0.25">
      <c r="A9712" s="16" t="s">
        <v>251</v>
      </c>
      <c r="B9712" s="16">
        <v>300</v>
      </c>
      <c r="C9712" s="17">
        <v>37230</v>
      </c>
      <c r="L9712" s="17"/>
    </row>
    <row r="9713" spans="1:12" x14ac:dyDescent="0.25">
      <c r="A9713" s="16" t="s">
        <v>251</v>
      </c>
      <c r="B9713" s="16">
        <v>120</v>
      </c>
      <c r="C9713" s="17">
        <v>37225</v>
      </c>
      <c r="L9713" s="17"/>
    </row>
    <row r="9714" spans="1:12" x14ac:dyDescent="0.25">
      <c r="A9714" s="16" t="s">
        <v>251</v>
      </c>
      <c r="B9714" s="16">
        <v>280</v>
      </c>
      <c r="C9714" s="17">
        <v>37209</v>
      </c>
      <c r="L9714" s="17"/>
    </row>
    <row r="9715" spans="1:12" x14ac:dyDescent="0.25">
      <c r="A9715" s="16" t="s">
        <v>251</v>
      </c>
      <c r="B9715" s="16">
        <v>60</v>
      </c>
      <c r="C9715" s="17">
        <v>37201</v>
      </c>
      <c r="L9715" s="17"/>
    </row>
    <row r="9716" spans="1:12" x14ac:dyDescent="0.25">
      <c r="A9716" s="16" t="s">
        <v>251</v>
      </c>
      <c r="B9716" s="16">
        <v>252</v>
      </c>
      <c r="C9716" s="17">
        <v>37169</v>
      </c>
      <c r="L9716" s="17"/>
    </row>
    <row r="9717" spans="1:12" x14ac:dyDescent="0.25">
      <c r="A9717" s="16" t="s">
        <v>251</v>
      </c>
      <c r="B9717" s="16">
        <v>92</v>
      </c>
      <c r="C9717" s="17">
        <v>37106</v>
      </c>
      <c r="L9717" s="17"/>
    </row>
    <row r="9718" spans="1:12" x14ac:dyDescent="0.25">
      <c r="A9718" s="16" t="s">
        <v>251</v>
      </c>
      <c r="B9718" s="16">
        <v>120</v>
      </c>
      <c r="C9718" s="17">
        <v>37040</v>
      </c>
      <c r="L9718" s="17"/>
    </row>
    <row r="9719" spans="1:12" x14ac:dyDescent="0.25">
      <c r="A9719" s="16" t="s">
        <v>251</v>
      </c>
      <c r="B9719" s="16">
        <v>160</v>
      </c>
      <c r="C9719" s="17">
        <v>36994</v>
      </c>
      <c r="L9719" s="17"/>
    </row>
    <row r="9720" spans="1:12" x14ac:dyDescent="0.25">
      <c r="A9720" s="16" t="s">
        <v>251</v>
      </c>
      <c r="B9720" s="16">
        <v>190</v>
      </c>
      <c r="C9720" s="17">
        <v>36983</v>
      </c>
      <c r="L9720" s="17"/>
    </row>
    <row r="9721" spans="1:12" x14ac:dyDescent="0.25">
      <c r="A9721" s="16" t="s">
        <v>251</v>
      </c>
      <c r="B9721" s="16">
        <v>240</v>
      </c>
      <c r="C9721" s="17">
        <v>36959</v>
      </c>
      <c r="L9721" s="17"/>
    </row>
    <row r="9722" spans="1:12" x14ac:dyDescent="0.25">
      <c r="A9722" s="16" t="s">
        <v>251</v>
      </c>
      <c r="B9722" s="16">
        <v>28</v>
      </c>
      <c r="C9722" s="17">
        <v>36894</v>
      </c>
      <c r="L9722" s="17"/>
    </row>
    <row r="9723" spans="1:12" x14ac:dyDescent="0.25">
      <c r="A9723" s="16" t="s">
        <v>251</v>
      </c>
      <c r="B9723" s="16">
        <v>160</v>
      </c>
      <c r="C9723" s="17">
        <v>36767</v>
      </c>
      <c r="L9723" s="17"/>
    </row>
    <row r="9724" spans="1:12" x14ac:dyDescent="0.25">
      <c r="A9724" s="16" t="s">
        <v>251</v>
      </c>
      <c r="B9724" s="16">
        <v>22</v>
      </c>
      <c r="C9724" s="17">
        <v>36704</v>
      </c>
      <c r="L9724" s="17"/>
    </row>
    <row r="9725" spans="1:12" x14ac:dyDescent="0.25">
      <c r="A9725" s="16" t="s">
        <v>251</v>
      </c>
      <c r="B9725" s="16">
        <v>25</v>
      </c>
      <c r="C9725" s="17">
        <v>36698</v>
      </c>
      <c r="L9725" s="17"/>
    </row>
    <row r="9726" spans="1:12" x14ac:dyDescent="0.25">
      <c r="A9726" s="16" t="s">
        <v>251</v>
      </c>
      <c r="B9726" s="16">
        <v>240</v>
      </c>
      <c r="C9726" s="17">
        <v>36586</v>
      </c>
      <c r="L9726" s="17"/>
    </row>
    <row r="9727" spans="1:12" x14ac:dyDescent="0.25">
      <c r="A9727" s="16" t="s">
        <v>251</v>
      </c>
      <c r="B9727" s="16">
        <v>280</v>
      </c>
      <c r="C9727" s="17">
        <v>36564</v>
      </c>
      <c r="L9727" s="17"/>
    </row>
    <row r="9728" spans="1:12" x14ac:dyDescent="0.25">
      <c r="A9728" s="16" t="s">
        <v>251</v>
      </c>
      <c r="B9728" s="16">
        <v>320</v>
      </c>
      <c r="C9728" s="17">
        <v>36469</v>
      </c>
      <c r="L9728" s="17"/>
    </row>
    <row r="9729" spans="1:12" x14ac:dyDescent="0.25">
      <c r="A9729" s="16" t="s">
        <v>251</v>
      </c>
      <c r="B9729" s="16">
        <v>240</v>
      </c>
      <c r="C9729" s="17">
        <v>36447</v>
      </c>
      <c r="L9729" s="17"/>
    </row>
    <row r="9730" spans="1:12" x14ac:dyDescent="0.25">
      <c r="A9730" s="16" t="s">
        <v>251</v>
      </c>
      <c r="B9730" s="16">
        <v>150</v>
      </c>
      <c r="C9730" s="17">
        <v>36384</v>
      </c>
      <c r="L9730" s="17"/>
    </row>
    <row r="9731" spans="1:12" x14ac:dyDescent="0.25">
      <c r="A9731" s="16" t="s">
        <v>251</v>
      </c>
      <c r="B9731" s="16">
        <v>48</v>
      </c>
      <c r="C9731" s="17">
        <v>36374</v>
      </c>
      <c r="L9731" s="17"/>
    </row>
    <row r="9732" spans="1:12" x14ac:dyDescent="0.25">
      <c r="A9732" s="16" t="s">
        <v>251</v>
      </c>
      <c r="B9732" s="16">
        <v>240</v>
      </c>
      <c r="C9732" s="17">
        <v>36270</v>
      </c>
      <c r="L9732" s="17"/>
    </row>
    <row r="9733" spans="1:12" x14ac:dyDescent="0.25">
      <c r="A9733" s="16" t="s">
        <v>251</v>
      </c>
      <c r="B9733" s="16">
        <v>120</v>
      </c>
      <c r="C9733" s="17">
        <v>36223</v>
      </c>
      <c r="L9733" s="17"/>
    </row>
    <row r="9734" spans="1:12" x14ac:dyDescent="0.25">
      <c r="A9734" s="16" t="s">
        <v>251</v>
      </c>
      <c r="B9734" s="16">
        <v>200</v>
      </c>
      <c r="C9734" s="17">
        <v>36190</v>
      </c>
      <c r="L9734" s="17"/>
    </row>
    <row r="9735" spans="1:12" x14ac:dyDescent="0.25">
      <c r="A9735" s="16" t="s">
        <v>251</v>
      </c>
      <c r="B9735" s="16">
        <v>280</v>
      </c>
      <c r="C9735" s="17">
        <v>36123</v>
      </c>
      <c r="L9735" s="17"/>
    </row>
    <row r="9736" spans="1:12" x14ac:dyDescent="0.25">
      <c r="A9736" s="16" t="s">
        <v>251</v>
      </c>
      <c r="B9736" s="16">
        <v>251</v>
      </c>
      <c r="C9736" s="17">
        <v>36068</v>
      </c>
      <c r="L9736" s="17"/>
    </row>
    <row r="9737" spans="1:12" x14ac:dyDescent="0.25">
      <c r="A9737" s="16" t="s">
        <v>251</v>
      </c>
      <c r="B9737" s="16">
        <v>160</v>
      </c>
      <c r="C9737" s="17">
        <v>36040</v>
      </c>
      <c r="L9737" s="17"/>
    </row>
    <row r="9738" spans="1:12" x14ac:dyDescent="0.25">
      <c r="A9738" s="16" t="s">
        <v>251</v>
      </c>
      <c r="B9738" s="16">
        <v>160</v>
      </c>
      <c r="C9738" s="17">
        <v>35965</v>
      </c>
      <c r="L9738" s="17"/>
    </row>
    <row r="9739" spans="1:12" x14ac:dyDescent="0.25">
      <c r="A9739" s="16" t="s">
        <v>251</v>
      </c>
      <c r="B9739" s="16">
        <v>302</v>
      </c>
      <c r="C9739" s="17">
        <v>35793</v>
      </c>
      <c r="L9739" s="17"/>
    </row>
    <row r="9740" spans="1:12" x14ac:dyDescent="0.25">
      <c r="A9740" s="16" t="s">
        <v>251</v>
      </c>
      <c r="B9740" s="16">
        <v>200</v>
      </c>
      <c r="C9740" s="17">
        <v>35773</v>
      </c>
      <c r="L9740" s="17"/>
    </row>
    <row r="9741" spans="1:12" x14ac:dyDescent="0.25">
      <c r="A9741" s="16" t="s">
        <v>251</v>
      </c>
      <c r="B9741" s="16">
        <v>320</v>
      </c>
      <c r="C9741" s="17">
        <v>35772</v>
      </c>
      <c r="L9741" s="17"/>
    </row>
    <row r="9742" spans="1:12" x14ac:dyDescent="0.25">
      <c r="A9742" s="16" t="s">
        <v>251</v>
      </c>
      <c r="B9742" s="16">
        <v>120</v>
      </c>
      <c r="C9742" s="17">
        <v>35529</v>
      </c>
      <c r="L9742" s="17"/>
    </row>
    <row r="9743" spans="1:12" x14ac:dyDescent="0.25">
      <c r="A9743" s="16" t="s">
        <v>251</v>
      </c>
      <c r="B9743" s="16">
        <v>40</v>
      </c>
      <c r="C9743" s="17">
        <v>35395</v>
      </c>
      <c r="L9743" s="17"/>
    </row>
    <row r="9744" spans="1:12" x14ac:dyDescent="0.25">
      <c r="A9744" s="16" t="s">
        <v>251</v>
      </c>
      <c r="B9744" s="16">
        <v>40</v>
      </c>
      <c r="C9744" s="17">
        <v>35367</v>
      </c>
      <c r="L9744" s="17"/>
    </row>
    <row r="9745" spans="1:12" x14ac:dyDescent="0.25">
      <c r="A9745" s="16" t="s">
        <v>251</v>
      </c>
      <c r="B9745" s="16">
        <v>280</v>
      </c>
      <c r="C9745" s="17">
        <v>35341</v>
      </c>
      <c r="L9745" s="17"/>
    </row>
    <row r="9746" spans="1:12" x14ac:dyDescent="0.25">
      <c r="A9746" s="16" t="s">
        <v>251</v>
      </c>
      <c r="B9746" s="16">
        <v>202</v>
      </c>
      <c r="C9746" s="17">
        <v>35312</v>
      </c>
      <c r="L9746" s="17"/>
    </row>
    <row r="9747" spans="1:12" x14ac:dyDescent="0.25">
      <c r="A9747" s="16" t="s">
        <v>251</v>
      </c>
      <c r="B9747" s="16">
        <v>84</v>
      </c>
      <c r="C9747" s="17">
        <v>35307</v>
      </c>
      <c r="L9747" s="17"/>
    </row>
    <row r="9748" spans="1:12" x14ac:dyDescent="0.25">
      <c r="A9748" s="16" t="s">
        <v>251</v>
      </c>
      <c r="B9748" s="16">
        <v>280</v>
      </c>
      <c r="C9748" s="17">
        <v>35305</v>
      </c>
      <c r="L9748" s="17"/>
    </row>
    <row r="9749" spans="1:12" x14ac:dyDescent="0.25">
      <c r="A9749" s="16" t="s">
        <v>251</v>
      </c>
      <c r="B9749" s="16">
        <v>280</v>
      </c>
      <c r="C9749" s="17">
        <v>35248</v>
      </c>
      <c r="L9749" s="17"/>
    </row>
    <row r="9750" spans="1:12" x14ac:dyDescent="0.25">
      <c r="A9750" s="16" t="s">
        <v>251</v>
      </c>
      <c r="B9750" s="16">
        <v>120</v>
      </c>
      <c r="C9750" s="17">
        <v>35124</v>
      </c>
      <c r="L9750" s="17"/>
    </row>
    <row r="9751" spans="1:12" x14ac:dyDescent="0.25">
      <c r="A9751" s="16" t="s">
        <v>251</v>
      </c>
      <c r="B9751" s="16">
        <v>48</v>
      </c>
      <c r="C9751" s="17">
        <v>35118</v>
      </c>
      <c r="L9751" s="17"/>
    </row>
    <row r="9752" spans="1:12" x14ac:dyDescent="0.25">
      <c r="A9752" s="16" t="s">
        <v>251</v>
      </c>
      <c r="B9752" s="16">
        <v>197</v>
      </c>
      <c r="C9752" s="17">
        <v>35095</v>
      </c>
      <c r="L9752" s="17"/>
    </row>
    <row r="9753" spans="1:12" x14ac:dyDescent="0.25">
      <c r="A9753" s="16" t="s">
        <v>251</v>
      </c>
      <c r="B9753" s="16">
        <v>320</v>
      </c>
      <c r="C9753" s="17">
        <v>35068</v>
      </c>
      <c r="L9753" s="17"/>
    </row>
    <row r="9754" spans="1:12" x14ac:dyDescent="0.25">
      <c r="A9754" s="16" t="s">
        <v>251</v>
      </c>
      <c r="B9754" s="16">
        <v>280</v>
      </c>
      <c r="C9754" s="17">
        <v>35062</v>
      </c>
      <c r="L9754" s="17"/>
    </row>
    <row r="9755" spans="1:12" x14ac:dyDescent="0.25">
      <c r="A9755" s="16" t="s">
        <v>251</v>
      </c>
      <c r="B9755" s="16">
        <v>123</v>
      </c>
      <c r="C9755" s="17">
        <v>34990</v>
      </c>
      <c r="L9755" s="17"/>
    </row>
    <row r="9756" spans="1:12" x14ac:dyDescent="0.25">
      <c r="A9756" s="16" t="s">
        <v>251</v>
      </c>
      <c r="B9756" s="16">
        <v>160</v>
      </c>
      <c r="C9756" s="17">
        <v>34984</v>
      </c>
      <c r="L9756" s="17"/>
    </row>
    <row r="9757" spans="1:12" x14ac:dyDescent="0.25">
      <c r="A9757" s="16" t="s">
        <v>251</v>
      </c>
      <c r="B9757" s="16">
        <v>126</v>
      </c>
      <c r="C9757" s="17">
        <v>34941</v>
      </c>
      <c r="L9757" s="17"/>
    </row>
    <row r="9758" spans="1:12" x14ac:dyDescent="0.25">
      <c r="A9758" s="16" t="s">
        <v>251</v>
      </c>
      <c r="B9758" s="16">
        <v>280</v>
      </c>
      <c r="C9758" s="17">
        <v>34921</v>
      </c>
      <c r="L9758" s="17"/>
    </row>
    <row r="9759" spans="1:12" x14ac:dyDescent="0.25">
      <c r="A9759" s="16" t="s">
        <v>251</v>
      </c>
      <c r="B9759" s="16">
        <v>80</v>
      </c>
      <c r="C9759" s="17">
        <v>34911</v>
      </c>
      <c r="L9759" s="17"/>
    </row>
    <row r="9760" spans="1:12" x14ac:dyDescent="0.25">
      <c r="A9760" s="16" t="s">
        <v>251</v>
      </c>
      <c r="B9760" s="16">
        <v>122</v>
      </c>
      <c r="C9760" s="17">
        <v>34890</v>
      </c>
      <c r="L9760" s="17"/>
    </row>
    <row r="9761" spans="1:12" x14ac:dyDescent="0.25">
      <c r="A9761" s="16" t="s">
        <v>251</v>
      </c>
      <c r="B9761" s="16">
        <v>120</v>
      </c>
      <c r="C9761" s="17">
        <v>34836</v>
      </c>
      <c r="L9761" s="17"/>
    </row>
    <row r="9762" spans="1:12" x14ac:dyDescent="0.25">
      <c r="A9762" s="16" t="s">
        <v>251</v>
      </c>
      <c r="B9762" s="16">
        <v>180</v>
      </c>
      <c r="C9762" s="17">
        <v>34781</v>
      </c>
      <c r="L9762" s="17"/>
    </row>
    <row r="9763" spans="1:12" x14ac:dyDescent="0.25">
      <c r="A9763" s="16" t="s">
        <v>251</v>
      </c>
      <c r="B9763" s="16">
        <v>108</v>
      </c>
      <c r="C9763" s="17">
        <v>34775</v>
      </c>
      <c r="L9763" s="17"/>
    </row>
    <row r="9764" spans="1:12" x14ac:dyDescent="0.25">
      <c r="A9764" s="16" t="s">
        <v>251</v>
      </c>
      <c r="B9764" s="16">
        <v>145</v>
      </c>
      <c r="C9764" s="17">
        <v>34708</v>
      </c>
      <c r="L9764" s="17"/>
    </row>
    <row r="9765" spans="1:12" x14ac:dyDescent="0.25">
      <c r="A9765" s="16" t="s">
        <v>251</v>
      </c>
      <c r="B9765" s="16">
        <v>160</v>
      </c>
      <c r="C9765" s="17">
        <v>34487</v>
      </c>
      <c r="L9765" s="17"/>
    </row>
    <row r="9766" spans="1:12" x14ac:dyDescent="0.25">
      <c r="A9766" s="16" t="s">
        <v>251</v>
      </c>
      <c r="B9766" s="16">
        <v>199</v>
      </c>
      <c r="C9766" s="17">
        <v>34456</v>
      </c>
      <c r="L9766" s="17"/>
    </row>
    <row r="9767" spans="1:12" x14ac:dyDescent="0.25">
      <c r="A9767" s="16" t="s">
        <v>251</v>
      </c>
      <c r="B9767" s="16">
        <v>120</v>
      </c>
      <c r="C9767" s="17">
        <v>34380</v>
      </c>
      <c r="L9767" s="17"/>
    </row>
    <row r="9768" spans="1:12" x14ac:dyDescent="0.25">
      <c r="A9768" s="16" t="s">
        <v>251</v>
      </c>
      <c r="B9768" s="16">
        <v>372</v>
      </c>
      <c r="C9768" s="17">
        <v>34348</v>
      </c>
      <c r="L9768" s="17"/>
    </row>
    <row r="9769" spans="1:12" x14ac:dyDescent="0.25">
      <c r="A9769" s="16" t="s">
        <v>251</v>
      </c>
      <c r="B9769" s="16">
        <v>250</v>
      </c>
      <c r="C9769" s="17">
        <v>34347</v>
      </c>
      <c r="L9769" s="17"/>
    </row>
    <row r="9770" spans="1:12" x14ac:dyDescent="0.25">
      <c r="A9770" s="16" t="s">
        <v>251</v>
      </c>
      <c r="B9770" s="16">
        <v>205</v>
      </c>
      <c r="C9770" s="17">
        <v>34334</v>
      </c>
      <c r="L9770" s="17"/>
    </row>
    <row r="9771" spans="1:12" x14ac:dyDescent="0.25">
      <c r="A9771" s="16" t="s">
        <v>251</v>
      </c>
      <c r="B9771" s="16">
        <v>120</v>
      </c>
      <c r="C9771" s="17">
        <v>34310</v>
      </c>
      <c r="L9771" s="17"/>
    </row>
    <row r="9772" spans="1:12" x14ac:dyDescent="0.25">
      <c r="A9772" s="16" t="s">
        <v>251</v>
      </c>
      <c r="B9772" s="16">
        <v>80</v>
      </c>
      <c r="C9772" s="17">
        <v>34269</v>
      </c>
      <c r="L9772" s="17"/>
    </row>
    <row r="9773" spans="1:12" x14ac:dyDescent="0.25">
      <c r="A9773" s="16" t="s">
        <v>251</v>
      </c>
      <c r="B9773" s="16">
        <v>160</v>
      </c>
      <c r="C9773" s="17">
        <v>34151</v>
      </c>
      <c r="L9773" s="17"/>
    </row>
    <row r="9774" spans="1:12" x14ac:dyDescent="0.25">
      <c r="A9774" s="16" t="s">
        <v>251</v>
      </c>
      <c r="B9774" s="16">
        <v>258</v>
      </c>
      <c r="C9774" s="17">
        <v>34054</v>
      </c>
      <c r="L9774" s="17"/>
    </row>
    <row r="9775" spans="1:12" x14ac:dyDescent="0.25">
      <c r="A9775" s="16" t="s">
        <v>251</v>
      </c>
      <c r="B9775" s="16">
        <v>120</v>
      </c>
      <c r="C9775" s="17">
        <v>33924</v>
      </c>
      <c r="L9775" s="17"/>
    </row>
    <row r="9776" spans="1:12" x14ac:dyDescent="0.25">
      <c r="A9776" s="16" t="s">
        <v>251</v>
      </c>
      <c r="B9776" s="16">
        <v>122</v>
      </c>
      <c r="C9776" s="17">
        <v>33920</v>
      </c>
      <c r="L9776" s="17"/>
    </row>
    <row r="9777" spans="1:12" x14ac:dyDescent="0.25">
      <c r="A9777" s="16" t="s">
        <v>251</v>
      </c>
      <c r="B9777" s="16">
        <v>160</v>
      </c>
      <c r="C9777" s="17">
        <v>33912</v>
      </c>
      <c r="L9777" s="17"/>
    </row>
    <row r="9778" spans="1:12" x14ac:dyDescent="0.25">
      <c r="A9778" s="16" t="s">
        <v>251</v>
      </c>
      <c r="B9778" s="16">
        <v>200</v>
      </c>
      <c r="C9778" s="17">
        <v>33906</v>
      </c>
      <c r="L9778" s="17"/>
    </row>
    <row r="9779" spans="1:12" x14ac:dyDescent="0.25">
      <c r="A9779" s="16" t="s">
        <v>251</v>
      </c>
      <c r="B9779" s="16">
        <v>180</v>
      </c>
      <c r="C9779" s="17">
        <v>33899</v>
      </c>
      <c r="L9779" s="17"/>
    </row>
    <row r="9780" spans="1:12" x14ac:dyDescent="0.25">
      <c r="A9780" s="16" t="s">
        <v>251</v>
      </c>
      <c r="B9780" s="16">
        <v>40</v>
      </c>
      <c r="C9780" s="17">
        <v>33847</v>
      </c>
      <c r="L9780" s="17"/>
    </row>
    <row r="9781" spans="1:12" x14ac:dyDescent="0.25">
      <c r="A9781" s="16" t="s">
        <v>251</v>
      </c>
      <c r="B9781" s="16">
        <v>380</v>
      </c>
      <c r="C9781" s="17">
        <v>33822</v>
      </c>
      <c r="L9781" s="17"/>
    </row>
    <row r="9782" spans="1:12" x14ac:dyDescent="0.25">
      <c r="A9782" s="16" t="s">
        <v>251</v>
      </c>
      <c r="B9782" s="16">
        <v>80</v>
      </c>
      <c r="C9782" s="17">
        <v>33771</v>
      </c>
      <c r="L9782" s="17"/>
    </row>
    <row r="9783" spans="1:12" x14ac:dyDescent="0.25">
      <c r="A9783" s="16" t="s">
        <v>251</v>
      </c>
      <c r="B9783" s="16">
        <v>49</v>
      </c>
      <c r="C9783" s="17">
        <v>33760</v>
      </c>
      <c r="L9783" s="17"/>
    </row>
    <row r="9784" spans="1:12" x14ac:dyDescent="0.25">
      <c r="A9784" s="16" t="s">
        <v>251</v>
      </c>
      <c r="B9784" s="16">
        <v>134</v>
      </c>
      <c r="C9784" s="17">
        <v>33738</v>
      </c>
      <c r="L9784" s="17"/>
    </row>
    <row r="9785" spans="1:12" x14ac:dyDescent="0.25">
      <c r="A9785" s="16" t="s">
        <v>251</v>
      </c>
      <c r="B9785" s="16">
        <v>215</v>
      </c>
      <c r="C9785" s="17">
        <v>33737</v>
      </c>
      <c r="L9785" s="17"/>
    </row>
    <row r="9786" spans="1:12" x14ac:dyDescent="0.25">
      <c r="A9786" s="16" t="s">
        <v>251</v>
      </c>
      <c r="B9786" s="16">
        <v>200</v>
      </c>
      <c r="C9786" s="17">
        <v>33731</v>
      </c>
      <c r="L9786" s="17"/>
    </row>
    <row r="9787" spans="1:12" x14ac:dyDescent="0.25">
      <c r="A9787" s="16" t="s">
        <v>251</v>
      </c>
      <c r="B9787" s="16">
        <v>200</v>
      </c>
      <c r="C9787" s="17">
        <v>33725</v>
      </c>
      <c r="L9787" s="17"/>
    </row>
    <row r="9788" spans="1:12" x14ac:dyDescent="0.25">
      <c r="A9788" s="16" t="s">
        <v>251</v>
      </c>
      <c r="B9788" s="16">
        <v>120</v>
      </c>
      <c r="C9788" s="17">
        <v>33718</v>
      </c>
      <c r="L9788" s="17"/>
    </row>
    <row r="9789" spans="1:12" x14ac:dyDescent="0.25">
      <c r="A9789" s="16" t="s">
        <v>251</v>
      </c>
      <c r="B9789" s="16">
        <v>350</v>
      </c>
      <c r="C9789" s="17">
        <v>33717</v>
      </c>
      <c r="L9789" s="17"/>
    </row>
    <row r="9790" spans="1:12" x14ac:dyDescent="0.25">
      <c r="A9790" s="16" t="s">
        <v>251</v>
      </c>
      <c r="B9790" s="16">
        <v>192</v>
      </c>
      <c r="C9790" s="17">
        <v>33702</v>
      </c>
      <c r="L9790" s="17"/>
    </row>
    <row r="9791" spans="1:12" x14ac:dyDescent="0.25">
      <c r="A9791" s="16" t="s">
        <v>251</v>
      </c>
      <c r="B9791" s="16">
        <v>280</v>
      </c>
      <c r="C9791" s="17">
        <v>33701</v>
      </c>
      <c r="L9791" s="17"/>
    </row>
    <row r="9792" spans="1:12" x14ac:dyDescent="0.25">
      <c r="A9792" s="16" t="s">
        <v>251</v>
      </c>
      <c r="B9792" s="16">
        <v>72</v>
      </c>
      <c r="C9792" s="17">
        <v>33683</v>
      </c>
      <c r="L9792" s="17"/>
    </row>
    <row r="9793" spans="1:12" x14ac:dyDescent="0.25">
      <c r="A9793" s="16" t="s">
        <v>251</v>
      </c>
      <c r="B9793" s="16">
        <v>160</v>
      </c>
      <c r="C9793" s="17">
        <v>33675</v>
      </c>
      <c r="L9793" s="17"/>
    </row>
    <row r="9794" spans="1:12" x14ac:dyDescent="0.25">
      <c r="A9794" s="16" t="s">
        <v>251</v>
      </c>
      <c r="B9794" s="16">
        <v>240</v>
      </c>
      <c r="C9794" s="17">
        <v>33673</v>
      </c>
      <c r="L9794" s="17"/>
    </row>
    <row r="9795" spans="1:12" x14ac:dyDescent="0.25">
      <c r="A9795" s="16" t="s">
        <v>251</v>
      </c>
      <c r="B9795" s="16">
        <v>154</v>
      </c>
      <c r="C9795" s="17">
        <v>33667</v>
      </c>
      <c r="L9795" s="17"/>
    </row>
    <row r="9796" spans="1:12" x14ac:dyDescent="0.25">
      <c r="A9796" s="16" t="s">
        <v>251</v>
      </c>
      <c r="B9796" s="16">
        <v>162</v>
      </c>
      <c r="C9796" s="17">
        <v>33660</v>
      </c>
      <c r="L9796" s="17"/>
    </row>
    <row r="9797" spans="1:12" x14ac:dyDescent="0.25">
      <c r="A9797" s="16" t="s">
        <v>251</v>
      </c>
      <c r="B9797" s="16">
        <v>120</v>
      </c>
      <c r="C9797" s="17">
        <v>33639</v>
      </c>
      <c r="L9797" s="17"/>
    </row>
    <row r="9798" spans="1:12" x14ac:dyDescent="0.25">
      <c r="A9798" s="16" t="s">
        <v>251</v>
      </c>
      <c r="B9798" s="16">
        <v>120</v>
      </c>
      <c r="C9798" s="17">
        <v>33613</v>
      </c>
      <c r="L9798" s="17"/>
    </row>
    <row r="9799" spans="1:12" x14ac:dyDescent="0.25">
      <c r="A9799" s="16" t="s">
        <v>251</v>
      </c>
      <c r="B9799" s="16">
        <v>120</v>
      </c>
      <c r="C9799" s="17">
        <v>33590</v>
      </c>
      <c r="L9799" s="17"/>
    </row>
    <row r="9800" spans="1:12" x14ac:dyDescent="0.25">
      <c r="A9800" s="16" t="s">
        <v>251</v>
      </c>
      <c r="B9800" s="16">
        <v>180</v>
      </c>
      <c r="C9800" s="17">
        <v>33588</v>
      </c>
      <c r="L9800" s="17"/>
    </row>
    <row r="9801" spans="1:12" x14ac:dyDescent="0.25">
      <c r="A9801" s="16" t="s">
        <v>251</v>
      </c>
      <c r="B9801" s="16">
        <v>336</v>
      </c>
      <c r="C9801" s="17">
        <v>33583</v>
      </c>
      <c r="L9801" s="17"/>
    </row>
    <row r="9802" spans="1:12" x14ac:dyDescent="0.25">
      <c r="A9802" s="16" t="s">
        <v>251</v>
      </c>
      <c r="B9802" s="16">
        <v>240</v>
      </c>
      <c r="C9802" s="17">
        <v>33557</v>
      </c>
      <c r="L9802" s="17"/>
    </row>
    <row r="9803" spans="1:12" x14ac:dyDescent="0.25">
      <c r="A9803" s="16" t="s">
        <v>251</v>
      </c>
      <c r="B9803" s="16">
        <v>160</v>
      </c>
      <c r="C9803" s="17">
        <v>33536</v>
      </c>
      <c r="L9803" s="17"/>
    </row>
    <row r="9804" spans="1:12" x14ac:dyDescent="0.25">
      <c r="A9804" s="16" t="s">
        <v>251</v>
      </c>
      <c r="B9804" s="16">
        <v>240</v>
      </c>
      <c r="C9804" s="17">
        <v>33494</v>
      </c>
      <c r="L9804" s="17"/>
    </row>
    <row r="9805" spans="1:12" x14ac:dyDescent="0.25">
      <c r="A9805" s="16" t="s">
        <v>251</v>
      </c>
      <c r="B9805" s="16">
        <v>100</v>
      </c>
      <c r="C9805" s="17">
        <v>33493</v>
      </c>
      <c r="L9805" s="17"/>
    </row>
    <row r="9806" spans="1:12" x14ac:dyDescent="0.25">
      <c r="A9806" s="16" t="s">
        <v>251</v>
      </c>
      <c r="B9806" s="16">
        <v>252</v>
      </c>
      <c r="C9806" s="17">
        <v>33471</v>
      </c>
      <c r="L9806" s="17"/>
    </row>
    <row r="9807" spans="1:12" x14ac:dyDescent="0.25">
      <c r="A9807" s="16" t="s">
        <v>251</v>
      </c>
      <c r="B9807" s="16">
        <v>66</v>
      </c>
      <c r="C9807" s="17">
        <v>33457</v>
      </c>
      <c r="L9807" s="17"/>
    </row>
    <row r="9808" spans="1:12" x14ac:dyDescent="0.25">
      <c r="A9808" s="16" t="s">
        <v>251</v>
      </c>
      <c r="B9808" s="16">
        <v>172</v>
      </c>
      <c r="C9808" s="17">
        <v>33406</v>
      </c>
      <c r="L9808" s="17"/>
    </row>
    <row r="9809" spans="1:12" x14ac:dyDescent="0.25">
      <c r="A9809" s="16" t="s">
        <v>251</v>
      </c>
      <c r="B9809" s="16">
        <v>90</v>
      </c>
      <c r="C9809" s="17">
        <v>33380</v>
      </c>
      <c r="L9809" s="17"/>
    </row>
    <row r="9810" spans="1:12" x14ac:dyDescent="0.25">
      <c r="A9810" s="16" t="s">
        <v>251</v>
      </c>
      <c r="B9810" s="16">
        <v>200</v>
      </c>
      <c r="C9810" s="17">
        <v>33273</v>
      </c>
      <c r="L9810" s="17"/>
    </row>
    <row r="9811" spans="1:12" x14ac:dyDescent="0.25">
      <c r="A9811" s="16" t="s">
        <v>251</v>
      </c>
      <c r="B9811" s="16">
        <v>320</v>
      </c>
      <c r="C9811" s="17">
        <v>33233</v>
      </c>
      <c r="L9811" s="17"/>
    </row>
    <row r="9812" spans="1:12" x14ac:dyDescent="0.25">
      <c r="A9812" s="16" t="s">
        <v>251</v>
      </c>
      <c r="B9812" s="16">
        <v>66</v>
      </c>
      <c r="C9812" s="17">
        <v>33217</v>
      </c>
      <c r="L9812" s="17"/>
    </row>
    <row r="9813" spans="1:12" x14ac:dyDescent="0.25">
      <c r="A9813" s="16" t="s">
        <v>251</v>
      </c>
      <c r="B9813" s="16">
        <v>120</v>
      </c>
      <c r="C9813" s="17">
        <v>33147</v>
      </c>
      <c r="L9813" s="17"/>
    </row>
    <row r="9814" spans="1:12" x14ac:dyDescent="0.25">
      <c r="A9814" s="16" t="s">
        <v>251</v>
      </c>
      <c r="B9814" s="16">
        <v>200</v>
      </c>
      <c r="C9814" s="17">
        <v>33051</v>
      </c>
      <c r="L9814" s="17"/>
    </row>
    <row r="9815" spans="1:12" x14ac:dyDescent="0.25">
      <c r="A9815" s="16" t="s">
        <v>251</v>
      </c>
      <c r="B9815" s="16">
        <v>88</v>
      </c>
      <c r="C9815" s="17">
        <v>32916</v>
      </c>
      <c r="L9815" s="17"/>
    </row>
    <row r="9816" spans="1:12" x14ac:dyDescent="0.25">
      <c r="A9816" s="16" t="s">
        <v>251</v>
      </c>
      <c r="B9816" s="16">
        <v>120</v>
      </c>
      <c r="C9816" s="17">
        <v>32783</v>
      </c>
      <c r="L9816" s="17"/>
    </row>
    <row r="9817" spans="1:12" x14ac:dyDescent="0.25">
      <c r="A9817" s="16" t="s">
        <v>251</v>
      </c>
      <c r="B9817" s="16">
        <v>82</v>
      </c>
      <c r="C9817" s="17">
        <v>32780</v>
      </c>
      <c r="L9817" s="17"/>
    </row>
    <row r="9818" spans="1:12" x14ac:dyDescent="0.25">
      <c r="A9818" s="16" t="s">
        <v>251</v>
      </c>
      <c r="B9818" s="16">
        <v>120</v>
      </c>
      <c r="C9818" s="17">
        <v>32687</v>
      </c>
      <c r="L9818" s="17"/>
    </row>
    <row r="9819" spans="1:12" x14ac:dyDescent="0.25">
      <c r="A9819" s="16" t="s">
        <v>251</v>
      </c>
      <c r="B9819" s="16">
        <v>112</v>
      </c>
      <c r="C9819" s="17">
        <v>32603</v>
      </c>
      <c r="L9819" s="17"/>
    </row>
    <row r="9820" spans="1:12" x14ac:dyDescent="0.25">
      <c r="A9820" s="16" t="s">
        <v>251</v>
      </c>
      <c r="B9820" s="16">
        <v>256</v>
      </c>
      <c r="C9820" s="17">
        <v>32599</v>
      </c>
      <c r="L9820" s="17"/>
    </row>
    <row r="9821" spans="1:12" x14ac:dyDescent="0.25">
      <c r="A9821" s="16" t="s">
        <v>251</v>
      </c>
      <c r="B9821" s="16">
        <v>192</v>
      </c>
      <c r="C9821" s="17">
        <v>32540</v>
      </c>
      <c r="L9821" s="17"/>
    </row>
    <row r="9822" spans="1:12" x14ac:dyDescent="0.25">
      <c r="A9822" s="16" t="s">
        <v>251</v>
      </c>
      <c r="B9822" s="16">
        <v>120</v>
      </c>
      <c r="C9822" s="17">
        <v>32521</v>
      </c>
      <c r="L9822" s="17"/>
    </row>
    <row r="9823" spans="1:12" x14ac:dyDescent="0.25">
      <c r="A9823" s="16" t="s">
        <v>251</v>
      </c>
      <c r="B9823" s="16">
        <v>225</v>
      </c>
      <c r="C9823" s="17">
        <v>32509</v>
      </c>
      <c r="L9823" s="17"/>
    </row>
    <row r="9824" spans="1:12" x14ac:dyDescent="0.25">
      <c r="A9824" s="16" t="s">
        <v>251</v>
      </c>
      <c r="B9824" s="16">
        <v>200</v>
      </c>
      <c r="C9824" s="17">
        <v>32457</v>
      </c>
      <c r="L9824" s="17"/>
    </row>
    <row r="9825" spans="1:12" x14ac:dyDescent="0.25">
      <c r="A9825" s="16" t="s">
        <v>251</v>
      </c>
      <c r="B9825" s="16">
        <v>460</v>
      </c>
      <c r="C9825" s="17">
        <v>32433</v>
      </c>
      <c r="L9825" s="17"/>
    </row>
    <row r="9826" spans="1:12" x14ac:dyDescent="0.25">
      <c r="A9826" s="16" t="s">
        <v>251</v>
      </c>
      <c r="B9826" s="16">
        <v>169</v>
      </c>
      <c r="C9826" s="17">
        <v>32409</v>
      </c>
      <c r="L9826" s="17"/>
    </row>
    <row r="9827" spans="1:12" x14ac:dyDescent="0.25">
      <c r="A9827" s="16" t="s">
        <v>251</v>
      </c>
      <c r="B9827" s="16">
        <v>80</v>
      </c>
      <c r="C9827" s="17">
        <v>32287</v>
      </c>
      <c r="L9827" s="17"/>
    </row>
    <row r="9828" spans="1:12" x14ac:dyDescent="0.25">
      <c r="A9828" s="16" t="s">
        <v>251</v>
      </c>
      <c r="B9828" s="16">
        <v>160</v>
      </c>
      <c r="C9828" s="17">
        <v>32260</v>
      </c>
      <c r="L9828" s="17"/>
    </row>
    <row r="9829" spans="1:12" x14ac:dyDescent="0.25">
      <c r="A9829" s="16" t="s">
        <v>251</v>
      </c>
      <c r="B9829" s="16">
        <v>46</v>
      </c>
      <c r="C9829" s="17">
        <v>32244</v>
      </c>
      <c r="L9829" s="17"/>
    </row>
    <row r="9830" spans="1:12" x14ac:dyDescent="0.25">
      <c r="A9830" s="16" t="s">
        <v>251</v>
      </c>
      <c r="B9830" s="16">
        <v>60</v>
      </c>
      <c r="C9830" s="17">
        <v>32213</v>
      </c>
      <c r="L9830" s="17"/>
    </row>
    <row r="9831" spans="1:12" x14ac:dyDescent="0.25">
      <c r="A9831" s="16" t="s">
        <v>251</v>
      </c>
      <c r="B9831" s="16">
        <v>122</v>
      </c>
      <c r="C9831" s="17">
        <v>32167</v>
      </c>
      <c r="L9831" s="17"/>
    </row>
    <row r="9832" spans="1:12" x14ac:dyDescent="0.25">
      <c r="A9832" s="16" t="s">
        <v>251</v>
      </c>
      <c r="B9832" s="16">
        <v>200</v>
      </c>
      <c r="C9832" s="17">
        <v>32080</v>
      </c>
      <c r="L9832" s="17"/>
    </row>
    <row r="9833" spans="1:12" x14ac:dyDescent="0.25">
      <c r="A9833" s="16" t="s">
        <v>251</v>
      </c>
      <c r="B9833" s="16">
        <v>126</v>
      </c>
      <c r="C9833" s="17">
        <v>31981</v>
      </c>
      <c r="L9833" s="17"/>
    </row>
    <row r="9834" spans="1:12" x14ac:dyDescent="0.25">
      <c r="A9834" s="16" t="s">
        <v>251</v>
      </c>
      <c r="B9834" s="16">
        <v>160</v>
      </c>
      <c r="C9834" s="17">
        <v>31594</v>
      </c>
      <c r="L9834" s="17"/>
    </row>
    <row r="9835" spans="1:12" x14ac:dyDescent="0.25">
      <c r="A9835" s="16" t="s">
        <v>251</v>
      </c>
      <c r="B9835" s="16">
        <v>70</v>
      </c>
      <c r="C9835" s="17">
        <v>31321</v>
      </c>
      <c r="L9835" s="17"/>
    </row>
    <row r="9836" spans="1:12" x14ac:dyDescent="0.25">
      <c r="A9836" s="16" t="s">
        <v>251</v>
      </c>
      <c r="B9836" s="16">
        <v>120</v>
      </c>
      <c r="C9836" s="17">
        <v>31308</v>
      </c>
      <c r="L9836" s="17"/>
    </row>
    <row r="9837" spans="1:12" x14ac:dyDescent="0.25">
      <c r="A9837" s="16" t="s">
        <v>251</v>
      </c>
      <c r="B9837" s="16">
        <v>163</v>
      </c>
      <c r="C9837" s="17">
        <v>31252</v>
      </c>
      <c r="L9837" s="17"/>
    </row>
    <row r="9838" spans="1:12" x14ac:dyDescent="0.25">
      <c r="A9838" s="16" t="s">
        <v>251</v>
      </c>
      <c r="B9838" s="16">
        <v>120</v>
      </c>
      <c r="C9838" s="17">
        <v>31222</v>
      </c>
      <c r="L9838" s="17"/>
    </row>
    <row r="9839" spans="1:12" x14ac:dyDescent="0.25">
      <c r="A9839" s="16" t="s">
        <v>251</v>
      </c>
      <c r="B9839" s="16">
        <v>200</v>
      </c>
      <c r="C9839" s="17">
        <v>31168</v>
      </c>
      <c r="L9839" s="17"/>
    </row>
    <row r="9840" spans="1:12" x14ac:dyDescent="0.25">
      <c r="A9840" s="16" t="s">
        <v>251</v>
      </c>
      <c r="B9840" s="16">
        <v>300</v>
      </c>
      <c r="C9840" s="17">
        <v>31093</v>
      </c>
      <c r="L9840" s="17"/>
    </row>
    <row r="9841" spans="1:12" x14ac:dyDescent="0.25">
      <c r="A9841" s="16" t="s">
        <v>251</v>
      </c>
      <c r="B9841" s="16">
        <v>80</v>
      </c>
      <c r="C9841" s="17">
        <v>31082</v>
      </c>
      <c r="L9841" s="17"/>
    </row>
    <row r="9842" spans="1:12" x14ac:dyDescent="0.25">
      <c r="A9842" s="16" t="s">
        <v>251</v>
      </c>
      <c r="B9842" s="16">
        <v>166</v>
      </c>
      <c r="C9842" s="17">
        <v>31068</v>
      </c>
      <c r="L9842" s="17"/>
    </row>
    <row r="9843" spans="1:12" x14ac:dyDescent="0.25">
      <c r="A9843" s="16" t="s">
        <v>251</v>
      </c>
      <c r="B9843" s="16">
        <v>160</v>
      </c>
      <c r="C9843" s="17">
        <v>31047</v>
      </c>
      <c r="L9843" s="17"/>
    </row>
    <row r="9844" spans="1:12" x14ac:dyDescent="0.25">
      <c r="A9844" s="16" t="s">
        <v>251</v>
      </c>
      <c r="B9844" s="16">
        <v>240</v>
      </c>
      <c r="C9844" s="17">
        <v>30956</v>
      </c>
      <c r="L9844" s="17"/>
    </row>
    <row r="9845" spans="1:12" x14ac:dyDescent="0.25">
      <c r="A9845" s="16" t="s">
        <v>251</v>
      </c>
      <c r="B9845" s="16">
        <v>122</v>
      </c>
      <c r="C9845" s="17">
        <v>30956</v>
      </c>
      <c r="L9845" s="17"/>
    </row>
    <row r="9846" spans="1:12" x14ac:dyDescent="0.25">
      <c r="A9846" s="16" t="s">
        <v>251</v>
      </c>
      <c r="B9846" s="16">
        <v>240</v>
      </c>
      <c r="C9846" s="17">
        <v>30900</v>
      </c>
      <c r="L9846" s="17"/>
    </row>
    <row r="9847" spans="1:12" x14ac:dyDescent="0.25">
      <c r="A9847" s="16" t="s">
        <v>251</v>
      </c>
      <c r="B9847" s="16">
        <v>270</v>
      </c>
      <c r="C9847" s="17">
        <v>30834</v>
      </c>
      <c r="L9847" s="17"/>
    </row>
    <row r="9848" spans="1:12" x14ac:dyDescent="0.25">
      <c r="A9848" s="16" t="s">
        <v>251</v>
      </c>
      <c r="B9848" s="16">
        <v>160</v>
      </c>
      <c r="C9848" s="17">
        <v>30773</v>
      </c>
      <c r="L9848" s="17"/>
    </row>
    <row r="9849" spans="1:12" x14ac:dyDescent="0.25">
      <c r="A9849" s="16" t="s">
        <v>251</v>
      </c>
      <c r="B9849" s="16">
        <v>80</v>
      </c>
      <c r="C9849" s="17">
        <v>30773</v>
      </c>
      <c r="L9849" s="17"/>
    </row>
    <row r="9850" spans="1:12" x14ac:dyDescent="0.25">
      <c r="A9850" s="16" t="s">
        <v>251</v>
      </c>
      <c r="B9850" s="16">
        <v>147</v>
      </c>
      <c r="C9850" s="17">
        <v>30732</v>
      </c>
      <c r="L9850" s="17"/>
    </row>
    <row r="9851" spans="1:12" x14ac:dyDescent="0.25">
      <c r="A9851" s="16" t="s">
        <v>251</v>
      </c>
      <c r="B9851" s="16">
        <v>54</v>
      </c>
      <c r="C9851" s="17">
        <v>30627</v>
      </c>
      <c r="L9851" s="17"/>
    </row>
    <row r="9852" spans="1:12" x14ac:dyDescent="0.25">
      <c r="A9852" s="16" t="s">
        <v>251</v>
      </c>
      <c r="B9852" s="16">
        <v>120</v>
      </c>
      <c r="C9852" s="17">
        <v>30590</v>
      </c>
      <c r="L9852" s="17"/>
    </row>
    <row r="9853" spans="1:12" x14ac:dyDescent="0.25">
      <c r="A9853" s="16" t="s">
        <v>251</v>
      </c>
      <c r="B9853" s="16">
        <v>679</v>
      </c>
      <c r="C9853" s="17">
        <v>30545</v>
      </c>
      <c r="L9853" s="17"/>
    </row>
    <row r="9854" spans="1:12" x14ac:dyDescent="0.25">
      <c r="A9854" s="16" t="s">
        <v>251</v>
      </c>
      <c r="B9854" s="16">
        <v>120</v>
      </c>
      <c r="C9854" s="17">
        <v>30529</v>
      </c>
      <c r="L9854" s="17"/>
    </row>
    <row r="9855" spans="1:12" x14ac:dyDescent="0.25">
      <c r="A9855" s="16" t="s">
        <v>251</v>
      </c>
      <c r="B9855" s="16">
        <v>230</v>
      </c>
      <c r="C9855" s="17">
        <v>30397</v>
      </c>
      <c r="L9855" s="17"/>
    </row>
    <row r="9856" spans="1:12" x14ac:dyDescent="0.25">
      <c r="A9856" s="16" t="s">
        <v>251</v>
      </c>
      <c r="B9856" s="16">
        <v>120</v>
      </c>
      <c r="C9856" s="17">
        <v>30348</v>
      </c>
      <c r="L9856" s="17"/>
    </row>
    <row r="9857" spans="1:12" x14ac:dyDescent="0.25">
      <c r="A9857" s="16" t="s">
        <v>251</v>
      </c>
      <c r="B9857" s="16">
        <v>80</v>
      </c>
      <c r="C9857" s="17">
        <v>30259</v>
      </c>
      <c r="L9857" s="17"/>
    </row>
    <row r="9858" spans="1:12" x14ac:dyDescent="0.25">
      <c r="A9858" s="16" t="s">
        <v>251</v>
      </c>
      <c r="B9858" s="16">
        <v>240</v>
      </c>
      <c r="C9858" s="17">
        <v>30253</v>
      </c>
      <c r="L9858" s="17"/>
    </row>
    <row r="9859" spans="1:12" x14ac:dyDescent="0.25">
      <c r="A9859" s="16" t="s">
        <v>251</v>
      </c>
      <c r="B9859" s="16">
        <v>134</v>
      </c>
      <c r="C9859" s="17">
        <v>30195</v>
      </c>
      <c r="L9859" s="17"/>
    </row>
    <row r="9860" spans="1:12" x14ac:dyDescent="0.25">
      <c r="A9860" s="16" t="s">
        <v>251</v>
      </c>
      <c r="B9860" s="16">
        <v>230</v>
      </c>
      <c r="C9860" s="17">
        <v>30130</v>
      </c>
      <c r="L9860" s="17"/>
    </row>
    <row r="9861" spans="1:12" x14ac:dyDescent="0.25">
      <c r="A9861" s="16" t="s">
        <v>251</v>
      </c>
      <c r="B9861" s="16">
        <v>436</v>
      </c>
      <c r="C9861" s="17">
        <v>30130</v>
      </c>
      <c r="L9861" s="17"/>
    </row>
    <row r="9862" spans="1:12" x14ac:dyDescent="0.25">
      <c r="A9862" s="16" t="s">
        <v>251</v>
      </c>
      <c r="B9862" s="16">
        <v>240</v>
      </c>
      <c r="C9862" s="17">
        <v>30104</v>
      </c>
      <c r="L9862" s="17"/>
    </row>
    <row r="9863" spans="1:12" x14ac:dyDescent="0.25">
      <c r="A9863" s="16" t="s">
        <v>251</v>
      </c>
      <c r="B9863" s="16">
        <v>390</v>
      </c>
      <c r="C9863" s="17">
        <v>30096</v>
      </c>
      <c r="L9863" s="17"/>
    </row>
    <row r="9864" spans="1:12" x14ac:dyDescent="0.25">
      <c r="A9864" s="16" t="s">
        <v>251</v>
      </c>
      <c r="B9864" s="16">
        <v>120</v>
      </c>
      <c r="C9864" s="17">
        <v>30061</v>
      </c>
      <c r="L9864" s="17"/>
    </row>
    <row r="9865" spans="1:12" x14ac:dyDescent="0.25">
      <c r="A9865" s="16" t="s">
        <v>251</v>
      </c>
      <c r="B9865" s="16">
        <v>191</v>
      </c>
      <c r="C9865" s="17">
        <v>29983</v>
      </c>
      <c r="L9865" s="17"/>
    </row>
    <row r="9866" spans="1:12" x14ac:dyDescent="0.25">
      <c r="A9866" s="16" t="s">
        <v>251</v>
      </c>
      <c r="B9866" s="16">
        <v>200</v>
      </c>
      <c r="C9866" s="17">
        <v>29952</v>
      </c>
      <c r="L9866" s="17"/>
    </row>
    <row r="9867" spans="1:12" x14ac:dyDescent="0.25">
      <c r="A9867" s="16" t="s">
        <v>251</v>
      </c>
      <c r="B9867" s="16">
        <v>200</v>
      </c>
      <c r="C9867" s="17">
        <v>29913</v>
      </c>
      <c r="L9867" s="17"/>
    </row>
    <row r="9868" spans="1:12" x14ac:dyDescent="0.25">
      <c r="A9868" s="16" t="s">
        <v>251</v>
      </c>
      <c r="B9868" s="16">
        <v>220</v>
      </c>
      <c r="C9868" s="17">
        <v>29894</v>
      </c>
      <c r="L9868" s="17"/>
    </row>
    <row r="9869" spans="1:12" x14ac:dyDescent="0.25">
      <c r="A9869" s="16" t="s">
        <v>251</v>
      </c>
      <c r="B9869" s="16">
        <v>122</v>
      </c>
      <c r="C9869" s="17">
        <v>29745</v>
      </c>
      <c r="L9869" s="17"/>
    </row>
    <row r="9870" spans="1:12" x14ac:dyDescent="0.25">
      <c r="A9870" s="16" t="s">
        <v>251</v>
      </c>
      <c r="B9870" s="16">
        <v>720</v>
      </c>
      <c r="C9870" s="17">
        <v>29646</v>
      </c>
      <c r="L9870" s="17"/>
    </row>
    <row r="9871" spans="1:12" x14ac:dyDescent="0.25">
      <c r="A9871" s="16" t="s">
        <v>251</v>
      </c>
      <c r="B9871" s="16">
        <v>160</v>
      </c>
      <c r="C9871" s="17">
        <v>29571</v>
      </c>
      <c r="L9871" s="17"/>
    </row>
    <row r="9872" spans="1:12" x14ac:dyDescent="0.25">
      <c r="A9872" s="16" t="s">
        <v>251</v>
      </c>
      <c r="B9872" s="16">
        <v>100</v>
      </c>
      <c r="C9872" s="17">
        <v>29479</v>
      </c>
      <c r="L9872" s="17"/>
    </row>
    <row r="9873" spans="1:12" x14ac:dyDescent="0.25">
      <c r="A9873" s="16" t="s">
        <v>251</v>
      </c>
      <c r="B9873" s="16">
        <v>95</v>
      </c>
      <c r="C9873" s="17">
        <v>29332</v>
      </c>
      <c r="L9873" s="17"/>
    </row>
    <row r="9874" spans="1:12" x14ac:dyDescent="0.25">
      <c r="A9874" s="16" t="s">
        <v>251</v>
      </c>
      <c r="B9874" s="16">
        <v>200</v>
      </c>
      <c r="C9874" s="17">
        <v>29319</v>
      </c>
      <c r="L9874" s="17"/>
    </row>
    <row r="9875" spans="1:12" x14ac:dyDescent="0.25">
      <c r="A9875" s="16" t="s">
        <v>251</v>
      </c>
      <c r="B9875" s="16">
        <v>64</v>
      </c>
      <c r="C9875" s="17">
        <v>29312</v>
      </c>
      <c r="L9875" s="17"/>
    </row>
    <row r="9876" spans="1:12" x14ac:dyDescent="0.25">
      <c r="A9876" s="16" t="s">
        <v>251</v>
      </c>
      <c r="B9876" s="16">
        <v>140</v>
      </c>
      <c r="C9876" s="17">
        <v>29252</v>
      </c>
      <c r="L9876" s="17"/>
    </row>
    <row r="9877" spans="1:12" x14ac:dyDescent="0.25">
      <c r="A9877" s="16" t="s">
        <v>251</v>
      </c>
      <c r="B9877" s="16">
        <v>100</v>
      </c>
      <c r="C9877" s="17">
        <v>29237</v>
      </c>
      <c r="L9877" s="17"/>
    </row>
    <row r="9878" spans="1:12" x14ac:dyDescent="0.25">
      <c r="A9878" s="16" t="s">
        <v>251</v>
      </c>
      <c r="B9878" s="16">
        <v>86</v>
      </c>
      <c r="C9878" s="17">
        <v>29190</v>
      </c>
      <c r="L9878" s="17"/>
    </row>
    <row r="9879" spans="1:12" x14ac:dyDescent="0.25">
      <c r="A9879" s="16" t="s">
        <v>251</v>
      </c>
      <c r="B9879" s="16">
        <v>160</v>
      </c>
      <c r="C9879" s="17">
        <v>29160</v>
      </c>
      <c r="L9879" s="17"/>
    </row>
    <row r="9880" spans="1:12" x14ac:dyDescent="0.25">
      <c r="A9880" s="16" t="s">
        <v>251</v>
      </c>
      <c r="B9880" s="16">
        <v>100</v>
      </c>
      <c r="C9880" s="17">
        <v>29116</v>
      </c>
      <c r="L9880" s="17"/>
    </row>
    <row r="9881" spans="1:12" x14ac:dyDescent="0.25">
      <c r="A9881" s="16" t="s">
        <v>251</v>
      </c>
      <c r="B9881" s="16">
        <v>160</v>
      </c>
      <c r="C9881" s="17">
        <v>29099</v>
      </c>
      <c r="L9881" s="17"/>
    </row>
    <row r="9882" spans="1:12" x14ac:dyDescent="0.25">
      <c r="A9882" s="16" t="s">
        <v>251</v>
      </c>
      <c r="B9882" s="16">
        <v>140</v>
      </c>
      <c r="C9882" s="17">
        <v>29099</v>
      </c>
      <c r="L9882" s="17"/>
    </row>
    <row r="9883" spans="1:12" x14ac:dyDescent="0.25">
      <c r="A9883" s="16" t="s">
        <v>251</v>
      </c>
      <c r="B9883" s="16">
        <v>200</v>
      </c>
      <c r="C9883" s="17">
        <v>29037</v>
      </c>
      <c r="L9883" s="17"/>
    </row>
    <row r="9884" spans="1:12" x14ac:dyDescent="0.25">
      <c r="A9884" s="16" t="s">
        <v>251</v>
      </c>
      <c r="B9884" s="16">
        <v>167</v>
      </c>
      <c r="C9884" s="17">
        <v>29026</v>
      </c>
      <c r="L9884" s="17"/>
    </row>
    <row r="9885" spans="1:12" x14ac:dyDescent="0.25">
      <c r="A9885" s="16" t="s">
        <v>251</v>
      </c>
      <c r="B9885" s="16">
        <v>220</v>
      </c>
      <c r="C9885" s="17">
        <v>28887</v>
      </c>
      <c r="L9885" s="17"/>
    </row>
    <row r="9886" spans="1:12" x14ac:dyDescent="0.25">
      <c r="A9886" s="16" t="s">
        <v>251</v>
      </c>
      <c r="B9886" s="16">
        <v>120</v>
      </c>
      <c r="C9886" s="17">
        <v>28887</v>
      </c>
      <c r="L9886" s="17"/>
    </row>
    <row r="9887" spans="1:12" x14ac:dyDescent="0.25">
      <c r="A9887" s="16" t="s">
        <v>251</v>
      </c>
      <c r="B9887" s="16">
        <v>184</v>
      </c>
      <c r="C9887" s="17">
        <v>28884</v>
      </c>
      <c r="L9887" s="17"/>
    </row>
    <row r="9888" spans="1:12" x14ac:dyDescent="0.25">
      <c r="A9888" s="16" t="s">
        <v>251</v>
      </c>
      <c r="B9888" s="16">
        <v>200</v>
      </c>
      <c r="C9888" s="17">
        <v>28716</v>
      </c>
      <c r="L9888" s="17"/>
    </row>
    <row r="9889" spans="1:12" x14ac:dyDescent="0.25">
      <c r="A9889" s="16" t="s">
        <v>251</v>
      </c>
      <c r="B9889" s="16">
        <v>40</v>
      </c>
      <c r="C9889" s="17">
        <v>28672</v>
      </c>
      <c r="L9889" s="17"/>
    </row>
    <row r="9890" spans="1:12" x14ac:dyDescent="0.25">
      <c r="A9890" s="16" t="s">
        <v>251</v>
      </c>
      <c r="B9890" s="16">
        <v>302</v>
      </c>
      <c r="C9890" s="17">
        <v>28661</v>
      </c>
      <c r="L9890" s="17"/>
    </row>
    <row r="9891" spans="1:12" x14ac:dyDescent="0.25">
      <c r="A9891" s="16" t="s">
        <v>251</v>
      </c>
      <c r="B9891" s="16">
        <v>353</v>
      </c>
      <c r="C9891" s="17">
        <v>28653</v>
      </c>
      <c r="L9891" s="17"/>
    </row>
    <row r="9892" spans="1:12" x14ac:dyDescent="0.25">
      <c r="A9892" s="16" t="s">
        <v>251</v>
      </c>
      <c r="B9892" s="16">
        <v>320</v>
      </c>
      <c r="C9892" s="17">
        <v>28642</v>
      </c>
      <c r="L9892" s="17"/>
    </row>
    <row r="9893" spans="1:12" x14ac:dyDescent="0.25">
      <c r="A9893" s="16" t="s">
        <v>251</v>
      </c>
      <c r="B9893" s="16">
        <v>272</v>
      </c>
      <c r="C9893" s="17">
        <v>28611</v>
      </c>
      <c r="L9893" s="17"/>
    </row>
    <row r="9894" spans="1:12" x14ac:dyDescent="0.25">
      <c r="A9894" s="16" t="s">
        <v>251</v>
      </c>
      <c r="B9894" s="16">
        <v>146</v>
      </c>
      <c r="C9894" s="17">
        <v>28591</v>
      </c>
      <c r="L9894" s="17"/>
    </row>
    <row r="9895" spans="1:12" x14ac:dyDescent="0.25">
      <c r="A9895" s="16" t="s">
        <v>251</v>
      </c>
      <c r="B9895" s="16">
        <v>180</v>
      </c>
      <c r="C9895" s="17">
        <v>28522</v>
      </c>
      <c r="L9895" s="17"/>
    </row>
    <row r="9896" spans="1:12" x14ac:dyDescent="0.25">
      <c r="A9896" s="16" t="s">
        <v>251</v>
      </c>
      <c r="B9896" s="16">
        <v>40</v>
      </c>
      <c r="C9896" s="17">
        <v>28491</v>
      </c>
      <c r="L9896" s="17"/>
    </row>
    <row r="9897" spans="1:12" x14ac:dyDescent="0.25">
      <c r="A9897" s="16" t="s">
        <v>251</v>
      </c>
      <c r="B9897" s="16">
        <v>37</v>
      </c>
      <c r="C9897" s="17">
        <v>28491</v>
      </c>
      <c r="L9897" s="17"/>
    </row>
    <row r="9898" spans="1:12" x14ac:dyDescent="0.25">
      <c r="A9898" s="16" t="s">
        <v>251</v>
      </c>
      <c r="B9898" s="16">
        <v>40</v>
      </c>
      <c r="C9898" s="17">
        <v>28491</v>
      </c>
      <c r="L9898" s="17"/>
    </row>
    <row r="9899" spans="1:12" x14ac:dyDescent="0.25">
      <c r="A9899" s="16" t="s">
        <v>251</v>
      </c>
      <c r="B9899" s="16">
        <v>40</v>
      </c>
      <c r="C9899" s="17">
        <v>28491</v>
      </c>
      <c r="L9899" s="17"/>
    </row>
    <row r="9900" spans="1:12" x14ac:dyDescent="0.25">
      <c r="A9900" s="16" t="s">
        <v>251</v>
      </c>
      <c r="B9900" s="16">
        <v>320</v>
      </c>
      <c r="C9900" s="17">
        <v>28491</v>
      </c>
      <c r="L9900" s="17"/>
    </row>
    <row r="9901" spans="1:12" x14ac:dyDescent="0.25">
      <c r="A9901" s="16" t="s">
        <v>251</v>
      </c>
      <c r="B9901" s="16">
        <v>183</v>
      </c>
      <c r="C9901" s="17">
        <v>28491</v>
      </c>
      <c r="L9901" s="17"/>
    </row>
    <row r="9902" spans="1:12" x14ac:dyDescent="0.25">
      <c r="A9902" s="16" t="s">
        <v>251</v>
      </c>
      <c r="B9902" s="16">
        <v>120</v>
      </c>
      <c r="C9902" s="17">
        <v>28491</v>
      </c>
      <c r="L9902" s="17"/>
    </row>
    <row r="9903" spans="1:12" x14ac:dyDescent="0.25">
      <c r="A9903" s="16" t="s">
        <v>251</v>
      </c>
      <c r="B9903" s="16">
        <v>60</v>
      </c>
      <c r="C9903" s="17">
        <v>28491</v>
      </c>
      <c r="L9903" s="17"/>
    </row>
    <row r="9904" spans="1:12" x14ac:dyDescent="0.25">
      <c r="A9904" s="16" t="s">
        <v>251</v>
      </c>
      <c r="B9904" s="16">
        <v>140</v>
      </c>
      <c r="C9904" s="17">
        <v>28491</v>
      </c>
      <c r="L9904" s="17"/>
    </row>
    <row r="9905" spans="1:12" x14ac:dyDescent="0.25">
      <c r="A9905" s="16" t="s">
        <v>251</v>
      </c>
      <c r="B9905" s="16">
        <v>606</v>
      </c>
      <c r="C9905" s="17">
        <v>28460</v>
      </c>
      <c r="L9905" s="17"/>
    </row>
    <row r="9906" spans="1:12" x14ac:dyDescent="0.25">
      <c r="A9906" s="16" t="s">
        <v>251</v>
      </c>
      <c r="B9906" s="16">
        <v>120</v>
      </c>
      <c r="C9906" s="17">
        <v>28460</v>
      </c>
      <c r="L9906" s="17"/>
    </row>
    <row r="9907" spans="1:12" x14ac:dyDescent="0.25">
      <c r="A9907" s="16" t="s">
        <v>251</v>
      </c>
      <c r="B9907" s="16">
        <v>262</v>
      </c>
      <c r="C9907" s="17">
        <v>28438</v>
      </c>
      <c r="L9907" s="17"/>
    </row>
    <row r="9908" spans="1:12" x14ac:dyDescent="0.25">
      <c r="A9908" s="16" t="s">
        <v>251</v>
      </c>
      <c r="B9908" s="16">
        <v>80</v>
      </c>
      <c r="C9908" s="17">
        <v>28430</v>
      </c>
      <c r="L9908" s="17"/>
    </row>
    <row r="9909" spans="1:12" x14ac:dyDescent="0.25">
      <c r="A9909" s="16" t="s">
        <v>251</v>
      </c>
      <c r="B9909" s="16">
        <v>115</v>
      </c>
      <c r="C9909" s="17">
        <v>28369</v>
      </c>
      <c r="L9909" s="17"/>
    </row>
    <row r="9910" spans="1:12" x14ac:dyDescent="0.25">
      <c r="A9910" s="16" t="s">
        <v>251</v>
      </c>
      <c r="B9910" s="16">
        <v>271</v>
      </c>
      <c r="C9910" s="17">
        <v>28369</v>
      </c>
      <c r="L9910" s="17"/>
    </row>
    <row r="9911" spans="1:12" x14ac:dyDescent="0.25">
      <c r="A9911" s="16" t="s">
        <v>251</v>
      </c>
      <c r="B9911" s="16">
        <v>120</v>
      </c>
      <c r="C9911" s="17">
        <v>28338</v>
      </c>
      <c r="L9911" s="17"/>
    </row>
    <row r="9912" spans="1:12" x14ac:dyDescent="0.25">
      <c r="A9912" s="16" t="s">
        <v>251</v>
      </c>
      <c r="B9912" s="16">
        <v>120</v>
      </c>
      <c r="C9912" s="17">
        <v>28338</v>
      </c>
      <c r="L9912" s="17"/>
    </row>
    <row r="9913" spans="1:12" x14ac:dyDescent="0.25">
      <c r="A9913" s="16" t="s">
        <v>251</v>
      </c>
      <c r="B9913" s="16">
        <v>200</v>
      </c>
      <c r="C9913" s="17">
        <v>28307</v>
      </c>
      <c r="L9913" s="17"/>
    </row>
    <row r="9914" spans="1:12" x14ac:dyDescent="0.25">
      <c r="A9914" s="16" t="s">
        <v>251</v>
      </c>
      <c r="B9914" s="16">
        <v>120</v>
      </c>
      <c r="C9914" s="17">
        <v>28307</v>
      </c>
      <c r="L9914" s="17"/>
    </row>
    <row r="9915" spans="1:12" x14ac:dyDescent="0.25">
      <c r="A9915" s="16" t="s">
        <v>251</v>
      </c>
      <c r="B9915" s="16">
        <v>257</v>
      </c>
      <c r="C9915" s="17">
        <v>28307</v>
      </c>
      <c r="L9915" s="17"/>
    </row>
    <row r="9916" spans="1:12" x14ac:dyDescent="0.25">
      <c r="A9916" s="16" t="s">
        <v>251</v>
      </c>
      <c r="B9916" s="16">
        <v>295</v>
      </c>
      <c r="C9916" s="17">
        <v>28292</v>
      </c>
      <c r="L9916" s="17"/>
    </row>
    <row r="9917" spans="1:12" x14ac:dyDescent="0.25">
      <c r="A9917" s="16" t="s">
        <v>251</v>
      </c>
      <c r="B9917" s="16">
        <v>200</v>
      </c>
      <c r="C9917" s="17">
        <v>28277</v>
      </c>
      <c r="L9917" s="17"/>
    </row>
    <row r="9918" spans="1:12" x14ac:dyDescent="0.25">
      <c r="A9918" s="16" t="s">
        <v>251</v>
      </c>
      <c r="B9918" s="16">
        <v>80</v>
      </c>
      <c r="C9918" s="17">
        <v>28265</v>
      </c>
      <c r="L9918" s="17"/>
    </row>
    <row r="9919" spans="1:12" x14ac:dyDescent="0.25">
      <c r="A9919" s="16" t="s">
        <v>251</v>
      </c>
      <c r="B9919" s="16">
        <v>296</v>
      </c>
      <c r="C9919" s="17">
        <v>28246</v>
      </c>
      <c r="L9919" s="17"/>
    </row>
    <row r="9920" spans="1:12" x14ac:dyDescent="0.25">
      <c r="A9920" s="16" t="s">
        <v>251</v>
      </c>
      <c r="B9920" s="16">
        <v>160</v>
      </c>
      <c r="C9920" s="17">
        <v>28216</v>
      </c>
      <c r="L9920" s="17"/>
    </row>
    <row r="9921" spans="1:12" x14ac:dyDescent="0.25">
      <c r="A9921" s="16" t="s">
        <v>251</v>
      </c>
      <c r="B9921" s="16">
        <v>120</v>
      </c>
      <c r="C9921" s="17">
        <v>28216</v>
      </c>
      <c r="L9921" s="17"/>
    </row>
    <row r="9922" spans="1:12" x14ac:dyDescent="0.25">
      <c r="A9922" s="16" t="s">
        <v>251</v>
      </c>
      <c r="B9922" s="16">
        <v>80</v>
      </c>
      <c r="C9922" s="17">
        <v>28185</v>
      </c>
      <c r="L9922" s="17"/>
    </row>
    <row r="9923" spans="1:12" x14ac:dyDescent="0.25">
      <c r="A9923" s="16" t="s">
        <v>251</v>
      </c>
      <c r="B9923" s="16">
        <v>80</v>
      </c>
      <c r="C9923" s="17">
        <v>28185</v>
      </c>
      <c r="L9923" s="17"/>
    </row>
    <row r="9924" spans="1:12" x14ac:dyDescent="0.25">
      <c r="A9924" s="16" t="s">
        <v>251</v>
      </c>
      <c r="B9924" s="16">
        <v>40</v>
      </c>
      <c r="C9924" s="17">
        <v>28185</v>
      </c>
      <c r="L9924" s="17"/>
    </row>
    <row r="9925" spans="1:12" x14ac:dyDescent="0.25">
      <c r="A9925" s="16" t="s">
        <v>251</v>
      </c>
      <c r="B9925" s="16">
        <v>82</v>
      </c>
      <c r="C9925" s="17">
        <v>28185</v>
      </c>
      <c r="L9925" s="17"/>
    </row>
    <row r="9926" spans="1:12" x14ac:dyDescent="0.25">
      <c r="A9926" s="16" t="s">
        <v>251</v>
      </c>
      <c r="B9926" s="16">
        <v>160</v>
      </c>
      <c r="C9926" s="17">
        <v>28185</v>
      </c>
      <c r="L9926" s="17"/>
    </row>
    <row r="9927" spans="1:12" x14ac:dyDescent="0.25">
      <c r="A9927" s="16" t="s">
        <v>251</v>
      </c>
      <c r="B9927" s="16">
        <v>220</v>
      </c>
      <c r="C9927" s="17">
        <v>28156</v>
      </c>
      <c r="L9927" s="17"/>
    </row>
    <row r="9928" spans="1:12" x14ac:dyDescent="0.25">
      <c r="A9928" s="16" t="s">
        <v>251</v>
      </c>
      <c r="B9928" s="16">
        <v>80</v>
      </c>
      <c r="C9928" s="17">
        <v>28154</v>
      </c>
      <c r="L9928" s="17"/>
    </row>
    <row r="9929" spans="1:12" x14ac:dyDescent="0.25">
      <c r="A9929" s="16" t="s">
        <v>251</v>
      </c>
      <c r="B9929" s="16">
        <v>80</v>
      </c>
      <c r="C9929" s="17">
        <v>28126</v>
      </c>
      <c r="L9929" s="17"/>
    </row>
    <row r="9930" spans="1:12" x14ac:dyDescent="0.25">
      <c r="A9930" s="16" t="s">
        <v>251</v>
      </c>
      <c r="B9930" s="16">
        <v>90</v>
      </c>
      <c r="C9930" s="17">
        <v>28126</v>
      </c>
      <c r="L9930" s="17"/>
    </row>
    <row r="9931" spans="1:12" x14ac:dyDescent="0.25">
      <c r="A9931" s="16" t="s">
        <v>251</v>
      </c>
      <c r="B9931" s="16">
        <v>82</v>
      </c>
      <c r="C9931" s="17">
        <v>28126</v>
      </c>
      <c r="L9931" s="17"/>
    </row>
    <row r="9932" spans="1:12" x14ac:dyDescent="0.25">
      <c r="A9932" s="16" t="s">
        <v>251</v>
      </c>
      <c r="B9932" s="16">
        <v>120</v>
      </c>
      <c r="C9932" s="17">
        <v>28126</v>
      </c>
      <c r="L9932" s="17"/>
    </row>
    <row r="9933" spans="1:12" x14ac:dyDescent="0.25">
      <c r="A9933" s="16" t="s">
        <v>251</v>
      </c>
      <c r="B9933" s="16">
        <v>160</v>
      </c>
      <c r="C9933" s="17">
        <v>28126</v>
      </c>
      <c r="L9933" s="17"/>
    </row>
    <row r="9934" spans="1:12" x14ac:dyDescent="0.25">
      <c r="A9934" s="16" t="s">
        <v>251</v>
      </c>
      <c r="B9934" s="16">
        <v>92</v>
      </c>
      <c r="C9934" s="17">
        <v>28126</v>
      </c>
      <c r="L9934" s="17"/>
    </row>
    <row r="9935" spans="1:12" x14ac:dyDescent="0.25">
      <c r="A9935" s="16" t="s">
        <v>251</v>
      </c>
      <c r="B9935" s="16">
        <v>480</v>
      </c>
      <c r="C9935" s="17">
        <v>28126</v>
      </c>
      <c r="L9935" s="17"/>
    </row>
    <row r="9936" spans="1:12" x14ac:dyDescent="0.25">
      <c r="A9936" s="16" t="s">
        <v>251</v>
      </c>
      <c r="B9936" s="16">
        <v>53</v>
      </c>
      <c r="C9936" s="17">
        <v>28126</v>
      </c>
      <c r="L9936" s="17"/>
    </row>
    <row r="9937" spans="1:12" x14ac:dyDescent="0.25">
      <c r="A9937" s="16" t="s">
        <v>251</v>
      </c>
      <c r="B9937" s="16">
        <v>96</v>
      </c>
      <c r="C9937" s="17">
        <v>28126</v>
      </c>
      <c r="L9937" s="17"/>
    </row>
    <row r="9938" spans="1:12" x14ac:dyDescent="0.25">
      <c r="A9938" s="16" t="s">
        <v>251</v>
      </c>
      <c r="B9938" s="16">
        <v>298</v>
      </c>
      <c r="C9938" s="17">
        <v>28126</v>
      </c>
      <c r="L9938" s="17"/>
    </row>
    <row r="9939" spans="1:12" x14ac:dyDescent="0.25">
      <c r="A9939" s="16" t="s">
        <v>251</v>
      </c>
      <c r="B9939" s="16">
        <v>98</v>
      </c>
      <c r="C9939" s="17">
        <v>28126</v>
      </c>
      <c r="L9939" s="17"/>
    </row>
    <row r="9940" spans="1:12" x14ac:dyDescent="0.25">
      <c r="A9940" s="16" t="s">
        <v>251</v>
      </c>
      <c r="B9940" s="16">
        <v>196</v>
      </c>
      <c r="C9940" s="17">
        <v>28126</v>
      </c>
      <c r="L9940" s="17"/>
    </row>
    <row r="9941" spans="1:12" x14ac:dyDescent="0.25">
      <c r="A9941" s="16" t="s">
        <v>251</v>
      </c>
      <c r="B9941" s="16">
        <v>46</v>
      </c>
      <c r="C9941" s="17">
        <v>28126</v>
      </c>
      <c r="L9941" s="17"/>
    </row>
    <row r="9942" spans="1:12" x14ac:dyDescent="0.25">
      <c r="A9942" s="16" t="s">
        <v>251</v>
      </c>
      <c r="B9942" s="16">
        <v>120</v>
      </c>
      <c r="C9942" s="17">
        <v>28095</v>
      </c>
      <c r="L9942" s="17"/>
    </row>
    <row r="9943" spans="1:12" x14ac:dyDescent="0.25">
      <c r="A9943" s="16" t="s">
        <v>251</v>
      </c>
      <c r="B9943" s="16">
        <v>200</v>
      </c>
      <c r="C9943" s="17">
        <v>28095</v>
      </c>
      <c r="L9943" s="17"/>
    </row>
    <row r="9944" spans="1:12" x14ac:dyDescent="0.25">
      <c r="A9944" s="16" t="s">
        <v>251</v>
      </c>
      <c r="B9944" s="16">
        <v>120</v>
      </c>
      <c r="C9944" s="17">
        <v>28095</v>
      </c>
      <c r="L9944" s="17"/>
    </row>
    <row r="9945" spans="1:12" x14ac:dyDescent="0.25">
      <c r="A9945" s="16" t="s">
        <v>251</v>
      </c>
      <c r="B9945" s="16">
        <v>74</v>
      </c>
      <c r="C9945" s="17">
        <v>28086</v>
      </c>
      <c r="L9945" s="17"/>
    </row>
    <row r="9946" spans="1:12" x14ac:dyDescent="0.25">
      <c r="A9946" s="16" t="s">
        <v>251</v>
      </c>
      <c r="B9946" s="16">
        <v>409</v>
      </c>
      <c r="C9946" s="17">
        <v>28076</v>
      </c>
      <c r="L9946" s="17"/>
    </row>
    <row r="9947" spans="1:12" x14ac:dyDescent="0.25">
      <c r="A9947" s="16" t="s">
        <v>251</v>
      </c>
      <c r="B9947" s="16">
        <v>236</v>
      </c>
      <c r="C9947" s="17">
        <v>28065</v>
      </c>
      <c r="L9947" s="17"/>
    </row>
    <row r="9948" spans="1:12" x14ac:dyDescent="0.25">
      <c r="A9948" s="16" t="s">
        <v>251</v>
      </c>
      <c r="B9948" s="16">
        <v>213</v>
      </c>
      <c r="C9948" s="17">
        <v>28065</v>
      </c>
      <c r="L9948" s="17"/>
    </row>
    <row r="9949" spans="1:12" x14ac:dyDescent="0.25">
      <c r="A9949" s="16" t="s">
        <v>251</v>
      </c>
      <c r="B9949" s="16">
        <v>200</v>
      </c>
      <c r="C9949" s="17">
        <v>28065</v>
      </c>
      <c r="L9949" s="17"/>
    </row>
    <row r="9950" spans="1:12" x14ac:dyDescent="0.25">
      <c r="A9950" s="16" t="s">
        <v>251</v>
      </c>
      <c r="B9950" s="16">
        <v>44</v>
      </c>
      <c r="C9950" s="17">
        <v>28065</v>
      </c>
      <c r="L9950" s="17"/>
    </row>
    <row r="9951" spans="1:12" x14ac:dyDescent="0.25">
      <c r="A9951" s="16" t="s">
        <v>251</v>
      </c>
      <c r="B9951" s="16">
        <v>300</v>
      </c>
      <c r="C9951" s="17">
        <v>28065</v>
      </c>
      <c r="L9951" s="17"/>
    </row>
    <row r="9952" spans="1:12" x14ac:dyDescent="0.25">
      <c r="A9952" s="16" t="s">
        <v>251</v>
      </c>
      <c r="B9952" s="16">
        <v>266</v>
      </c>
      <c r="C9952" s="17">
        <v>28065</v>
      </c>
      <c r="L9952" s="17"/>
    </row>
    <row r="9953" spans="1:12" x14ac:dyDescent="0.25">
      <c r="A9953" s="16" t="s">
        <v>251</v>
      </c>
      <c r="B9953" s="16">
        <v>84</v>
      </c>
      <c r="C9953" s="17">
        <v>28065</v>
      </c>
      <c r="L9953" s="17"/>
    </row>
    <row r="9954" spans="1:12" x14ac:dyDescent="0.25">
      <c r="A9954" s="16" t="s">
        <v>251</v>
      </c>
      <c r="B9954" s="16">
        <v>280</v>
      </c>
      <c r="C9954" s="17">
        <v>28065</v>
      </c>
      <c r="L9954" s="17"/>
    </row>
    <row r="9955" spans="1:12" x14ac:dyDescent="0.25">
      <c r="A9955" s="16" t="s">
        <v>251</v>
      </c>
      <c r="B9955" s="16">
        <v>80</v>
      </c>
      <c r="C9955" s="17">
        <v>28065</v>
      </c>
      <c r="L9955" s="17"/>
    </row>
    <row r="9956" spans="1:12" x14ac:dyDescent="0.25">
      <c r="A9956" s="16" t="s">
        <v>251</v>
      </c>
      <c r="B9956" s="16">
        <v>228</v>
      </c>
      <c r="C9956" s="17">
        <v>28065</v>
      </c>
      <c r="L9956" s="17"/>
    </row>
    <row r="9957" spans="1:12" x14ac:dyDescent="0.25">
      <c r="A9957" s="16" t="s">
        <v>251</v>
      </c>
      <c r="B9957" s="16">
        <v>54</v>
      </c>
      <c r="C9957" s="17">
        <v>28034</v>
      </c>
      <c r="L9957" s="17"/>
    </row>
    <row r="9958" spans="1:12" x14ac:dyDescent="0.25">
      <c r="A9958" s="16" t="s">
        <v>251</v>
      </c>
      <c r="B9958" s="16">
        <v>120</v>
      </c>
      <c r="C9958" s="17">
        <v>28034</v>
      </c>
      <c r="L9958" s="17"/>
    </row>
    <row r="9959" spans="1:12" x14ac:dyDescent="0.25">
      <c r="A9959" s="16" t="s">
        <v>251</v>
      </c>
      <c r="B9959" s="16">
        <v>200</v>
      </c>
      <c r="C9959" s="17">
        <v>28034</v>
      </c>
      <c r="L9959" s="17"/>
    </row>
    <row r="9960" spans="1:12" x14ac:dyDescent="0.25">
      <c r="A9960" s="16" t="s">
        <v>251</v>
      </c>
      <c r="B9960" s="16">
        <v>242</v>
      </c>
      <c r="C9960" s="17">
        <v>28034</v>
      </c>
      <c r="L9960" s="17"/>
    </row>
    <row r="9961" spans="1:12" x14ac:dyDescent="0.25">
      <c r="A9961" s="16" t="s">
        <v>251</v>
      </c>
      <c r="B9961" s="16">
        <v>122</v>
      </c>
      <c r="C9961" s="17">
        <v>28034</v>
      </c>
      <c r="L9961" s="17"/>
    </row>
    <row r="9962" spans="1:12" x14ac:dyDescent="0.25">
      <c r="A9962" s="16" t="s">
        <v>251</v>
      </c>
      <c r="B9962" s="16">
        <v>80</v>
      </c>
      <c r="C9962" s="17">
        <v>28004</v>
      </c>
      <c r="L9962" s="17"/>
    </row>
    <row r="9963" spans="1:12" x14ac:dyDescent="0.25">
      <c r="A9963" s="16" t="s">
        <v>251</v>
      </c>
      <c r="B9963" s="16">
        <v>120</v>
      </c>
      <c r="C9963" s="17">
        <v>28004</v>
      </c>
      <c r="L9963" s="17"/>
    </row>
    <row r="9964" spans="1:12" x14ac:dyDescent="0.25">
      <c r="A9964" s="16" t="s">
        <v>251</v>
      </c>
      <c r="B9964" s="16">
        <v>127</v>
      </c>
      <c r="C9964" s="17">
        <v>28004</v>
      </c>
      <c r="L9964" s="17"/>
    </row>
    <row r="9965" spans="1:12" x14ac:dyDescent="0.25">
      <c r="A9965" s="16" t="s">
        <v>251</v>
      </c>
      <c r="B9965" s="16">
        <v>140</v>
      </c>
      <c r="C9965" s="17">
        <v>27973</v>
      </c>
      <c r="L9965" s="17"/>
    </row>
    <row r="9966" spans="1:12" x14ac:dyDescent="0.25">
      <c r="A9966" s="16" t="s">
        <v>251</v>
      </c>
      <c r="B9966" s="16">
        <v>160</v>
      </c>
      <c r="C9966" s="17">
        <v>27973</v>
      </c>
      <c r="L9966" s="17"/>
    </row>
    <row r="9967" spans="1:12" x14ac:dyDescent="0.25">
      <c r="A9967" s="16" t="s">
        <v>251</v>
      </c>
      <c r="B9967" s="16">
        <v>126</v>
      </c>
      <c r="C9967" s="17">
        <v>27973</v>
      </c>
      <c r="L9967" s="17"/>
    </row>
    <row r="9968" spans="1:12" x14ac:dyDescent="0.25">
      <c r="A9968" s="16" t="s">
        <v>251</v>
      </c>
      <c r="B9968" s="16">
        <v>538</v>
      </c>
      <c r="C9968" s="17">
        <v>27973</v>
      </c>
      <c r="L9968" s="17"/>
    </row>
    <row r="9969" spans="1:12" x14ac:dyDescent="0.25">
      <c r="A9969" s="16" t="s">
        <v>251</v>
      </c>
      <c r="B9969" s="16">
        <v>120</v>
      </c>
      <c r="C9969" s="17">
        <v>27973</v>
      </c>
      <c r="L9969" s="17"/>
    </row>
    <row r="9970" spans="1:12" x14ac:dyDescent="0.25">
      <c r="A9970" s="16" t="s">
        <v>251</v>
      </c>
      <c r="B9970" s="16">
        <v>83</v>
      </c>
      <c r="C9970" s="17">
        <v>27973</v>
      </c>
      <c r="L9970" s="17"/>
    </row>
    <row r="9971" spans="1:12" x14ac:dyDescent="0.25">
      <c r="A9971" s="16" t="s">
        <v>251</v>
      </c>
      <c r="B9971" s="16">
        <v>243</v>
      </c>
      <c r="C9971" s="17">
        <v>27942</v>
      </c>
      <c r="L9971" s="17"/>
    </row>
    <row r="9972" spans="1:12" x14ac:dyDescent="0.25">
      <c r="A9972" s="16" t="s">
        <v>251</v>
      </c>
      <c r="B9972" s="16">
        <v>140</v>
      </c>
      <c r="C9972" s="17">
        <v>27942</v>
      </c>
      <c r="L9972" s="17"/>
    </row>
    <row r="9973" spans="1:12" x14ac:dyDescent="0.25">
      <c r="A9973" s="16" t="s">
        <v>251</v>
      </c>
      <c r="B9973" s="16">
        <v>135</v>
      </c>
      <c r="C9973" s="17">
        <v>27942</v>
      </c>
      <c r="L9973" s="17"/>
    </row>
    <row r="9974" spans="1:12" x14ac:dyDescent="0.25">
      <c r="A9974" s="16" t="s">
        <v>251</v>
      </c>
      <c r="B9974" s="16">
        <v>120</v>
      </c>
      <c r="C9974" s="17">
        <v>27942</v>
      </c>
      <c r="L9974" s="17"/>
    </row>
    <row r="9975" spans="1:12" x14ac:dyDescent="0.25">
      <c r="A9975" s="16" t="s">
        <v>251</v>
      </c>
      <c r="B9975" s="16">
        <v>200</v>
      </c>
      <c r="C9975" s="17">
        <v>27942</v>
      </c>
      <c r="L9975" s="17"/>
    </row>
    <row r="9976" spans="1:12" x14ac:dyDescent="0.25">
      <c r="A9976" s="16" t="s">
        <v>251</v>
      </c>
      <c r="B9976" s="16">
        <v>89</v>
      </c>
      <c r="C9976" s="17">
        <v>27942</v>
      </c>
      <c r="L9976" s="17"/>
    </row>
    <row r="9977" spans="1:12" x14ac:dyDescent="0.25">
      <c r="A9977" s="16" t="s">
        <v>251</v>
      </c>
      <c r="B9977" s="16">
        <v>216</v>
      </c>
      <c r="C9977" s="17">
        <v>27942</v>
      </c>
      <c r="L9977" s="17"/>
    </row>
    <row r="9978" spans="1:12" x14ac:dyDescent="0.25">
      <c r="A9978" s="16" t="s">
        <v>251</v>
      </c>
      <c r="B9978" s="16">
        <v>54</v>
      </c>
      <c r="C9978" s="17">
        <v>27942</v>
      </c>
      <c r="L9978" s="17"/>
    </row>
    <row r="9979" spans="1:12" x14ac:dyDescent="0.25">
      <c r="A9979" s="16" t="s">
        <v>251</v>
      </c>
      <c r="B9979" s="16">
        <v>98</v>
      </c>
      <c r="C9979" s="17">
        <v>27942</v>
      </c>
      <c r="L9979" s="17"/>
    </row>
    <row r="9980" spans="1:12" x14ac:dyDescent="0.25">
      <c r="A9980" s="16" t="s">
        <v>251</v>
      </c>
      <c r="B9980" s="16">
        <v>400</v>
      </c>
      <c r="C9980" s="17">
        <v>27912</v>
      </c>
      <c r="L9980" s="17"/>
    </row>
    <row r="9981" spans="1:12" x14ac:dyDescent="0.25">
      <c r="A9981" s="16" t="s">
        <v>251</v>
      </c>
      <c r="B9981" s="16">
        <v>80</v>
      </c>
      <c r="C9981" s="17">
        <v>27912</v>
      </c>
      <c r="L9981" s="17"/>
    </row>
    <row r="9982" spans="1:12" x14ac:dyDescent="0.25">
      <c r="A9982" s="16" t="s">
        <v>251</v>
      </c>
      <c r="B9982" s="16">
        <v>80</v>
      </c>
      <c r="C9982" s="17">
        <v>27912</v>
      </c>
      <c r="L9982" s="17"/>
    </row>
    <row r="9983" spans="1:12" x14ac:dyDescent="0.25">
      <c r="A9983" s="16" t="s">
        <v>251</v>
      </c>
      <c r="B9983" s="16">
        <v>143</v>
      </c>
      <c r="C9983" s="17">
        <v>27912</v>
      </c>
      <c r="L9983" s="17"/>
    </row>
    <row r="9984" spans="1:12" x14ac:dyDescent="0.25">
      <c r="A9984" s="16" t="s">
        <v>251</v>
      </c>
      <c r="B9984" s="16">
        <v>150</v>
      </c>
      <c r="C9984" s="17">
        <v>27883</v>
      </c>
      <c r="L9984" s="17"/>
    </row>
    <row r="9985" spans="1:12" x14ac:dyDescent="0.25">
      <c r="A9985" s="16" t="s">
        <v>251</v>
      </c>
      <c r="B9985" s="16">
        <v>202</v>
      </c>
      <c r="C9985" s="17">
        <v>27881</v>
      </c>
      <c r="L9985" s="17"/>
    </row>
    <row r="9986" spans="1:12" x14ac:dyDescent="0.25">
      <c r="A9986" s="16" t="s">
        <v>251</v>
      </c>
      <c r="B9986" s="16">
        <v>200</v>
      </c>
      <c r="C9986" s="17">
        <v>27881</v>
      </c>
      <c r="L9986" s="17"/>
    </row>
    <row r="9987" spans="1:12" x14ac:dyDescent="0.25">
      <c r="A9987" s="16" t="s">
        <v>251</v>
      </c>
      <c r="B9987" s="16">
        <v>238</v>
      </c>
      <c r="C9987" s="17">
        <v>27881</v>
      </c>
      <c r="L9987" s="17"/>
    </row>
    <row r="9988" spans="1:12" x14ac:dyDescent="0.25">
      <c r="A9988" s="16" t="s">
        <v>251</v>
      </c>
      <c r="B9988" s="16">
        <v>314</v>
      </c>
      <c r="C9988" s="17">
        <v>27881</v>
      </c>
      <c r="L9988" s="17"/>
    </row>
    <row r="9989" spans="1:12" x14ac:dyDescent="0.25">
      <c r="A9989" s="16" t="s">
        <v>251</v>
      </c>
      <c r="B9989" s="16">
        <v>192</v>
      </c>
      <c r="C9989" s="17">
        <v>27881</v>
      </c>
      <c r="L9989" s="17"/>
    </row>
    <row r="9990" spans="1:12" x14ac:dyDescent="0.25">
      <c r="A9990" s="16" t="s">
        <v>251</v>
      </c>
      <c r="B9990" s="16">
        <v>278</v>
      </c>
      <c r="C9990" s="17">
        <v>27881</v>
      </c>
      <c r="L9990" s="17"/>
    </row>
    <row r="9991" spans="1:12" x14ac:dyDescent="0.25">
      <c r="A9991" s="16" t="s">
        <v>251</v>
      </c>
      <c r="B9991" s="16">
        <v>320</v>
      </c>
      <c r="C9991" s="17">
        <v>27881</v>
      </c>
      <c r="L9991" s="17"/>
    </row>
    <row r="9992" spans="1:12" x14ac:dyDescent="0.25">
      <c r="A9992" s="16" t="s">
        <v>251</v>
      </c>
      <c r="B9992" s="16">
        <v>200</v>
      </c>
      <c r="C9992" s="17">
        <v>27855</v>
      </c>
      <c r="L9992" s="17"/>
    </row>
    <row r="9993" spans="1:12" x14ac:dyDescent="0.25">
      <c r="A9993" s="16" t="s">
        <v>251</v>
      </c>
      <c r="B9993" s="16">
        <v>79</v>
      </c>
      <c r="C9993" s="17">
        <v>27851</v>
      </c>
      <c r="L9993" s="17"/>
    </row>
    <row r="9994" spans="1:12" x14ac:dyDescent="0.25">
      <c r="A9994" s="16" t="s">
        <v>251</v>
      </c>
      <c r="B9994" s="16">
        <v>320</v>
      </c>
      <c r="C9994" s="17">
        <v>27851</v>
      </c>
      <c r="L9994" s="17"/>
    </row>
    <row r="9995" spans="1:12" x14ac:dyDescent="0.25">
      <c r="A9995" s="16" t="s">
        <v>251</v>
      </c>
      <c r="B9995" s="16">
        <v>214</v>
      </c>
      <c r="C9995" s="17">
        <v>27851</v>
      </c>
      <c r="L9995" s="17"/>
    </row>
    <row r="9996" spans="1:12" x14ac:dyDescent="0.25">
      <c r="A9996" s="16" t="s">
        <v>251</v>
      </c>
      <c r="B9996" s="16">
        <v>84</v>
      </c>
      <c r="C9996" s="17">
        <v>27851</v>
      </c>
      <c r="L9996" s="17"/>
    </row>
    <row r="9997" spans="1:12" x14ac:dyDescent="0.25">
      <c r="A9997" s="16" t="s">
        <v>251</v>
      </c>
      <c r="B9997" s="16">
        <v>386</v>
      </c>
      <c r="C9997" s="17">
        <v>27851</v>
      </c>
      <c r="L9997" s="17"/>
    </row>
    <row r="9998" spans="1:12" x14ac:dyDescent="0.25">
      <c r="A9998" s="16" t="s">
        <v>251</v>
      </c>
      <c r="B9998" s="16">
        <v>240</v>
      </c>
      <c r="C9998" s="17">
        <v>27851</v>
      </c>
      <c r="L9998" s="17"/>
    </row>
    <row r="9999" spans="1:12" x14ac:dyDescent="0.25">
      <c r="A9999" s="16" t="s">
        <v>251</v>
      </c>
      <c r="B9999" s="16">
        <v>514</v>
      </c>
      <c r="C9999" s="17">
        <v>27851</v>
      </c>
      <c r="L9999" s="17"/>
    </row>
    <row r="10000" spans="1:12" x14ac:dyDescent="0.25">
      <c r="A10000" s="16" t="s">
        <v>251</v>
      </c>
      <c r="B10000" s="16">
        <v>200</v>
      </c>
      <c r="C10000" s="17">
        <v>27851</v>
      </c>
      <c r="L10000" s="17"/>
    </row>
    <row r="10001" spans="1:12" x14ac:dyDescent="0.25">
      <c r="A10001" s="16" t="s">
        <v>251</v>
      </c>
      <c r="B10001" s="16">
        <v>58</v>
      </c>
      <c r="C10001" s="17">
        <v>27820</v>
      </c>
      <c r="L10001" s="17"/>
    </row>
    <row r="10002" spans="1:12" x14ac:dyDescent="0.25">
      <c r="A10002" s="16" t="s">
        <v>251</v>
      </c>
      <c r="B10002" s="16">
        <v>163</v>
      </c>
      <c r="C10002" s="17">
        <v>27820</v>
      </c>
      <c r="L10002" s="17"/>
    </row>
    <row r="10003" spans="1:12" x14ac:dyDescent="0.25">
      <c r="A10003" s="16" t="s">
        <v>251</v>
      </c>
      <c r="B10003" s="16">
        <v>510</v>
      </c>
      <c r="C10003" s="17">
        <v>27820</v>
      </c>
      <c r="L10003" s="17"/>
    </row>
    <row r="10004" spans="1:12" x14ac:dyDescent="0.25">
      <c r="A10004" s="16" t="s">
        <v>251</v>
      </c>
      <c r="B10004" s="16">
        <v>200</v>
      </c>
      <c r="C10004" s="17">
        <v>27820</v>
      </c>
      <c r="L10004" s="17"/>
    </row>
    <row r="10005" spans="1:12" x14ac:dyDescent="0.25">
      <c r="A10005" s="16" t="s">
        <v>251</v>
      </c>
      <c r="B10005" s="16">
        <v>210</v>
      </c>
      <c r="C10005" s="17">
        <v>27820</v>
      </c>
      <c r="L10005" s="17"/>
    </row>
    <row r="10006" spans="1:12" x14ac:dyDescent="0.25">
      <c r="A10006" s="16" t="s">
        <v>251</v>
      </c>
      <c r="B10006" s="16">
        <v>165</v>
      </c>
      <c r="C10006" s="17">
        <v>27820</v>
      </c>
      <c r="L10006" s="17"/>
    </row>
    <row r="10007" spans="1:12" x14ac:dyDescent="0.25">
      <c r="A10007" s="16" t="s">
        <v>251</v>
      </c>
      <c r="B10007" s="16">
        <v>515</v>
      </c>
      <c r="C10007" s="17">
        <v>27820</v>
      </c>
      <c r="L10007" s="17"/>
    </row>
    <row r="10008" spans="1:12" x14ac:dyDescent="0.25">
      <c r="A10008" s="16" t="s">
        <v>251</v>
      </c>
      <c r="B10008" s="16">
        <v>200</v>
      </c>
      <c r="C10008" s="17">
        <v>27794</v>
      </c>
      <c r="L10008" s="17"/>
    </row>
    <row r="10009" spans="1:12" x14ac:dyDescent="0.25">
      <c r="A10009" s="16" t="s">
        <v>251</v>
      </c>
      <c r="B10009" s="16">
        <v>160</v>
      </c>
      <c r="C10009" s="17">
        <v>27791</v>
      </c>
      <c r="L10009" s="17"/>
    </row>
    <row r="10010" spans="1:12" x14ac:dyDescent="0.25">
      <c r="A10010" s="16" t="s">
        <v>251</v>
      </c>
      <c r="B10010" s="16">
        <v>200</v>
      </c>
      <c r="C10010" s="17">
        <v>27791</v>
      </c>
      <c r="L10010" s="17"/>
    </row>
    <row r="10011" spans="1:12" x14ac:dyDescent="0.25">
      <c r="A10011" s="16" t="s">
        <v>251</v>
      </c>
      <c r="B10011" s="16">
        <v>120</v>
      </c>
      <c r="C10011" s="17">
        <v>27791</v>
      </c>
      <c r="L10011" s="17"/>
    </row>
    <row r="10012" spans="1:12" x14ac:dyDescent="0.25">
      <c r="A10012" s="16" t="s">
        <v>251</v>
      </c>
      <c r="B10012" s="16">
        <v>190</v>
      </c>
      <c r="C10012" s="17">
        <v>27791</v>
      </c>
      <c r="L10012" s="17"/>
    </row>
    <row r="10013" spans="1:12" x14ac:dyDescent="0.25">
      <c r="A10013" s="16" t="s">
        <v>251</v>
      </c>
      <c r="B10013" s="16">
        <v>80</v>
      </c>
      <c r="C10013" s="17">
        <v>27760</v>
      </c>
      <c r="L10013" s="17"/>
    </row>
    <row r="10014" spans="1:12" x14ac:dyDescent="0.25">
      <c r="A10014" s="16" t="s">
        <v>251</v>
      </c>
      <c r="B10014" s="16">
        <v>360</v>
      </c>
      <c r="C10014" s="17">
        <v>27760</v>
      </c>
      <c r="L10014" s="17"/>
    </row>
    <row r="10015" spans="1:12" x14ac:dyDescent="0.25">
      <c r="A10015" s="16" t="s">
        <v>251</v>
      </c>
      <c r="B10015" s="16">
        <v>300</v>
      </c>
      <c r="C10015" s="17">
        <v>27760</v>
      </c>
      <c r="L10015" s="17"/>
    </row>
    <row r="10016" spans="1:12" x14ac:dyDescent="0.25">
      <c r="A10016" s="16" t="s">
        <v>251</v>
      </c>
      <c r="B10016" s="16">
        <v>816</v>
      </c>
      <c r="C10016" s="17">
        <v>27760</v>
      </c>
      <c r="L10016" s="17"/>
    </row>
    <row r="10017" spans="1:12" x14ac:dyDescent="0.25">
      <c r="A10017" s="16" t="s">
        <v>251</v>
      </c>
      <c r="B10017" s="16">
        <v>204</v>
      </c>
      <c r="C10017" s="17">
        <v>27760</v>
      </c>
      <c r="L10017" s="17"/>
    </row>
    <row r="10018" spans="1:12" x14ac:dyDescent="0.25">
      <c r="A10018" s="16" t="s">
        <v>251</v>
      </c>
      <c r="B10018" s="16">
        <v>46</v>
      </c>
      <c r="C10018" s="17">
        <v>27760</v>
      </c>
      <c r="L10018" s="17"/>
    </row>
    <row r="10019" spans="1:12" x14ac:dyDescent="0.25">
      <c r="A10019" s="16" t="s">
        <v>251</v>
      </c>
      <c r="B10019" s="16">
        <v>120</v>
      </c>
      <c r="C10019" s="17">
        <v>27760</v>
      </c>
      <c r="L10019" s="17"/>
    </row>
    <row r="10020" spans="1:12" x14ac:dyDescent="0.25">
      <c r="A10020" s="16" t="s">
        <v>251</v>
      </c>
      <c r="B10020" s="16">
        <v>82</v>
      </c>
      <c r="C10020" s="17">
        <v>27760</v>
      </c>
      <c r="L10020" s="17"/>
    </row>
    <row r="10021" spans="1:12" x14ac:dyDescent="0.25">
      <c r="A10021" s="16" t="s">
        <v>251</v>
      </c>
      <c r="B10021" s="16">
        <v>250</v>
      </c>
      <c r="C10021" s="17">
        <v>27755</v>
      </c>
      <c r="L10021" s="17"/>
    </row>
    <row r="10022" spans="1:12" x14ac:dyDescent="0.25">
      <c r="A10022" s="16" t="s">
        <v>251</v>
      </c>
      <c r="B10022" s="16">
        <v>400</v>
      </c>
      <c r="C10022" s="17">
        <v>27750</v>
      </c>
      <c r="L10022" s="17"/>
    </row>
    <row r="10023" spans="1:12" x14ac:dyDescent="0.25">
      <c r="A10023" s="16" t="s">
        <v>251</v>
      </c>
      <c r="B10023" s="16">
        <v>100</v>
      </c>
      <c r="C10023" s="17">
        <v>27729</v>
      </c>
      <c r="L10023" s="17"/>
    </row>
    <row r="10024" spans="1:12" x14ac:dyDescent="0.25">
      <c r="A10024" s="16" t="s">
        <v>251</v>
      </c>
      <c r="B10024" s="16">
        <v>188</v>
      </c>
      <c r="C10024" s="17">
        <v>27729</v>
      </c>
      <c r="L10024" s="17"/>
    </row>
    <row r="10025" spans="1:12" x14ac:dyDescent="0.25">
      <c r="A10025" s="16" t="s">
        <v>251</v>
      </c>
      <c r="B10025" s="16">
        <v>240</v>
      </c>
      <c r="C10025" s="17">
        <v>27723</v>
      </c>
      <c r="L10025" s="17"/>
    </row>
    <row r="10026" spans="1:12" x14ac:dyDescent="0.25">
      <c r="A10026" s="16" t="s">
        <v>251</v>
      </c>
      <c r="B10026" s="16">
        <v>200</v>
      </c>
      <c r="C10026" s="17">
        <v>27668</v>
      </c>
      <c r="L10026" s="17"/>
    </row>
    <row r="10027" spans="1:12" x14ac:dyDescent="0.25">
      <c r="A10027" s="16" t="s">
        <v>251</v>
      </c>
      <c r="B10027" s="16">
        <v>295</v>
      </c>
      <c r="C10027" s="17">
        <v>27590</v>
      </c>
      <c r="L10027" s="17"/>
    </row>
    <row r="10028" spans="1:12" x14ac:dyDescent="0.25">
      <c r="A10028" s="16" t="s">
        <v>251</v>
      </c>
      <c r="B10028" s="16">
        <v>266</v>
      </c>
      <c r="C10028" s="17">
        <v>27590</v>
      </c>
      <c r="L10028" s="17"/>
    </row>
    <row r="10029" spans="1:12" x14ac:dyDescent="0.25">
      <c r="A10029" s="16" t="s">
        <v>251</v>
      </c>
      <c r="B10029" s="16">
        <v>120</v>
      </c>
      <c r="C10029" s="17">
        <v>27576</v>
      </c>
      <c r="L10029" s="17"/>
    </row>
    <row r="10030" spans="1:12" x14ac:dyDescent="0.25">
      <c r="A10030" s="16" t="s">
        <v>251</v>
      </c>
      <c r="B10030" s="16">
        <v>278</v>
      </c>
      <c r="C10030" s="17">
        <v>27576</v>
      </c>
      <c r="L10030" s="17"/>
    </row>
    <row r="10031" spans="1:12" x14ac:dyDescent="0.25">
      <c r="A10031" s="16" t="s">
        <v>251</v>
      </c>
      <c r="B10031" s="16">
        <v>450</v>
      </c>
      <c r="C10031" s="17">
        <v>27557</v>
      </c>
      <c r="L10031" s="17"/>
    </row>
    <row r="10032" spans="1:12" x14ac:dyDescent="0.25">
      <c r="A10032" s="16" t="s">
        <v>251</v>
      </c>
      <c r="B10032" s="16">
        <v>140</v>
      </c>
      <c r="C10032" s="17">
        <v>27550</v>
      </c>
      <c r="L10032" s="17"/>
    </row>
    <row r="10033" spans="1:12" x14ac:dyDescent="0.25">
      <c r="A10033" s="16" t="s">
        <v>251</v>
      </c>
      <c r="B10033" s="16">
        <v>287</v>
      </c>
      <c r="C10033" s="17">
        <v>27515</v>
      </c>
      <c r="L10033" s="17"/>
    </row>
    <row r="10034" spans="1:12" x14ac:dyDescent="0.25">
      <c r="A10034" s="16" t="s">
        <v>251</v>
      </c>
      <c r="B10034" s="16">
        <v>160</v>
      </c>
      <c r="C10034" s="17">
        <v>27485</v>
      </c>
      <c r="L10034" s="17"/>
    </row>
    <row r="10035" spans="1:12" x14ac:dyDescent="0.25">
      <c r="A10035" s="16" t="s">
        <v>251</v>
      </c>
      <c r="B10035" s="16">
        <v>80</v>
      </c>
      <c r="C10035" s="17">
        <v>27426</v>
      </c>
      <c r="L10035" s="17"/>
    </row>
    <row r="10036" spans="1:12" x14ac:dyDescent="0.25">
      <c r="A10036" s="16" t="s">
        <v>251</v>
      </c>
      <c r="B10036" s="16">
        <v>120</v>
      </c>
      <c r="C10036" s="17">
        <v>27395</v>
      </c>
      <c r="L10036" s="17"/>
    </row>
    <row r="10037" spans="1:12" x14ac:dyDescent="0.25">
      <c r="A10037" s="16" t="s">
        <v>251</v>
      </c>
      <c r="B10037" s="16">
        <v>272</v>
      </c>
      <c r="C10037" s="17">
        <v>27395</v>
      </c>
      <c r="L10037" s="17"/>
    </row>
    <row r="10038" spans="1:12" x14ac:dyDescent="0.25">
      <c r="A10038" s="16" t="s">
        <v>251</v>
      </c>
      <c r="B10038" s="16">
        <v>226</v>
      </c>
      <c r="C10038" s="17">
        <v>27395</v>
      </c>
      <c r="L10038" s="17"/>
    </row>
    <row r="10039" spans="1:12" x14ac:dyDescent="0.25">
      <c r="A10039" s="16" t="s">
        <v>251</v>
      </c>
      <c r="B10039" s="16">
        <v>160</v>
      </c>
      <c r="C10039" s="17">
        <v>27395</v>
      </c>
      <c r="L10039" s="17"/>
    </row>
    <row r="10040" spans="1:12" x14ac:dyDescent="0.25">
      <c r="A10040" s="16" t="s">
        <v>251</v>
      </c>
      <c r="B10040" s="16">
        <v>95</v>
      </c>
      <c r="C10040" s="17">
        <v>27395</v>
      </c>
      <c r="L10040" s="17"/>
    </row>
    <row r="10041" spans="1:12" x14ac:dyDescent="0.25">
      <c r="A10041" s="16" t="s">
        <v>251</v>
      </c>
      <c r="B10041" s="16">
        <v>120</v>
      </c>
      <c r="C10041" s="17">
        <v>27364</v>
      </c>
      <c r="L10041" s="17"/>
    </row>
    <row r="10042" spans="1:12" x14ac:dyDescent="0.25">
      <c r="A10042" s="16" t="s">
        <v>251</v>
      </c>
      <c r="B10042" s="16">
        <v>320</v>
      </c>
      <c r="C10042" s="17">
        <v>27364</v>
      </c>
      <c r="L10042" s="17"/>
    </row>
    <row r="10043" spans="1:12" x14ac:dyDescent="0.25">
      <c r="A10043" s="16" t="s">
        <v>251</v>
      </c>
      <c r="B10043" s="16">
        <v>120</v>
      </c>
      <c r="C10043" s="17">
        <v>27364</v>
      </c>
      <c r="L10043" s="17"/>
    </row>
    <row r="10044" spans="1:12" x14ac:dyDescent="0.25">
      <c r="A10044" s="16" t="s">
        <v>251</v>
      </c>
      <c r="B10044" s="16">
        <v>218</v>
      </c>
      <c r="C10044" s="17">
        <v>27364</v>
      </c>
      <c r="L10044" s="17"/>
    </row>
    <row r="10045" spans="1:12" x14ac:dyDescent="0.25">
      <c r="A10045" s="16" t="s">
        <v>251</v>
      </c>
      <c r="B10045" s="16">
        <v>200</v>
      </c>
      <c r="C10045" s="17">
        <v>27344</v>
      </c>
      <c r="L10045" s="17"/>
    </row>
    <row r="10046" spans="1:12" x14ac:dyDescent="0.25">
      <c r="A10046" s="16" t="s">
        <v>251</v>
      </c>
      <c r="B10046" s="16">
        <v>250</v>
      </c>
      <c r="C10046" s="17">
        <v>27334</v>
      </c>
      <c r="L10046" s="17"/>
    </row>
    <row r="10047" spans="1:12" x14ac:dyDescent="0.25">
      <c r="A10047" s="16" t="s">
        <v>251</v>
      </c>
      <c r="B10047" s="16">
        <v>225</v>
      </c>
      <c r="C10047" s="17">
        <v>27334</v>
      </c>
      <c r="L10047" s="17"/>
    </row>
    <row r="10048" spans="1:12" x14ac:dyDescent="0.25">
      <c r="A10048" s="16" t="s">
        <v>251</v>
      </c>
      <c r="B10048" s="16">
        <v>82</v>
      </c>
      <c r="C10048" s="17">
        <v>27304</v>
      </c>
      <c r="L10048" s="17"/>
    </row>
    <row r="10049" spans="1:12" x14ac:dyDescent="0.25">
      <c r="A10049" s="16" t="s">
        <v>251</v>
      </c>
      <c r="B10049" s="16">
        <v>120</v>
      </c>
      <c r="C10049" s="17">
        <v>27303</v>
      </c>
      <c r="L10049" s="17"/>
    </row>
    <row r="10050" spans="1:12" x14ac:dyDescent="0.25">
      <c r="A10050" s="16" t="s">
        <v>251</v>
      </c>
      <c r="B10050" s="16">
        <v>160</v>
      </c>
      <c r="C10050" s="17">
        <v>27295</v>
      </c>
      <c r="L10050" s="17"/>
    </row>
    <row r="10051" spans="1:12" x14ac:dyDescent="0.25">
      <c r="A10051" s="16" t="s">
        <v>251</v>
      </c>
      <c r="B10051" s="16">
        <v>160</v>
      </c>
      <c r="C10051" s="17">
        <v>27246</v>
      </c>
      <c r="L10051" s="17"/>
    </row>
    <row r="10052" spans="1:12" x14ac:dyDescent="0.25">
      <c r="A10052" s="16" t="s">
        <v>251</v>
      </c>
      <c r="B10052" s="16">
        <v>122</v>
      </c>
      <c r="C10052" s="17">
        <v>27211</v>
      </c>
      <c r="L10052" s="17"/>
    </row>
    <row r="10053" spans="1:12" x14ac:dyDescent="0.25">
      <c r="A10053" s="16" t="s">
        <v>251</v>
      </c>
      <c r="B10053" s="16">
        <v>182</v>
      </c>
      <c r="C10053" s="17">
        <v>27211</v>
      </c>
      <c r="L10053" s="17"/>
    </row>
    <row r="10054" spans="1:12" x14ac:dyDescent="0.25">
      <c r="A10054" s="16" t="s">
        <v>251</v>
      </c>
      <c r="B10054" s="16">
        <v>80</v>
      </c>
      <c r="C10054" s="17">
        <v>27190</v>
      </c>
      <c r="L10054" s="17"/>
    </row>
    <row r="10055" spans="1:12" x14ac:dyDescent="0.25">
      <c r="A10055" s="16" t="s">
        <v>251</v>
      </c>
      <c r="B10055" s="16">
        <v>200</v>
      </c>
      <c r="C10055" s="17">
        <v>27181</v>
      </c>
      <c r="L10055" s="17"/>
    </row>
    <row r="10056" spans="1:12" x14ac:dyDescent="0.25">
      <c r="A10056" s="16" t="s">
        <v>251</v>
      </c>
      <c r="B10056" s="16">
        <v>160</v>
      </c>
      <c r="C10056" s="17">
        <v>27181</v>
      </c>
      <c r="L10056" s="17"/>
    </row>
    <row r="10057" spans="1:12" x14ac:dyDescent="0.25">
      <c r="A10057" s="16" t="s">
        <v>251</v>
      </c>
      <c r="B10057" s="16">
        <v>360</v>
      </c>
      <c r="C10057" s="17">
        <v>27181</v>
      </c>
      <c r="L10057" s="17"/>
    </row>
    <row r="10058" spans="1:12" x14ac:dyDescent="0.25">
      <c r="A10058" s="16" t="s">
        <v>251</v>
      </c>
      <c r="B10058" s="16">
        <v>174</v>
      </c>
      <c r="C10058" s="17">
        <v>27181</v>
      </c>
      <c r="L10058" s="17"/>
    </row>
    <row r="10059" spans="1:12" x14ac:dyDescent="0.25">
      <c r="A10059" s="16" t="s">
        <v>251</v>
      </c>
      <c r="B10059" s="16">
        <v>124</v>
      </c>
      <c r="C10059" s="17">
        <v>27119</v>
      </c>
      <c r="L10059" s="17"/>
    </row>
    <row r="10060" spans="1:12" x14ac:dyDescent="0.25">
      <c r="A10060" s="16" t="s">
        <v>251</v>
      </c>
      <c r="B10060" s="16">
        <v>48</v>
      </c>
      <c r="C10060" s="17">
        <v>27061</v>
      </c>
      <c r="L10060" s="17"/>
    </row>
    <row r="10061" spans="1:12" x14ac:dyDescent="0.25">
      <c r="A10061" s="16" t="s">
        <v>251</v>
      </c>
      <c r="B10061" s="16">
        <v>356</v>
      </c>
      <c r="C10061" s="17">
        <v>27030</v>
      </c>
      <c r="L10061" s="17"/>
    </row>
    <row r="10062" spans="1:12" x14ac:dyDescent="0.25">
      <c r="A10062" s="16" t="s">
        <v>251</v>
      </c>
      <c r="B10062" s="16">
        <v>135</v>
      </c>
      <c r="C10062" s="17">
        <v>27030</v>
      </c>
      <c r="L10062" s="17"/>
    </row>
    <row r="10063" spans="1:12" x14ac:dyDescent="0.25">
      <c r="A10063" s="16" t="s">
        <v>251</v>
      </c>
      <c r="B10063" s="16">
        <v>80</v>
      </c>
      <c r="C10063" s="17">
        <v>27030</v>
      </c>
      <c r="L10063" s="17"/>
    </row>
    <row r="10064" spans="1:12" x14ac:dyDescent="0.25">
      <c r="A10064" s="16" t="s">
        <v>251</v>
      </c>
      <c r="B10064" s="16">
        <v>29</v>
      </c>
      <c r="C10064" s="17">
        <v>27030</v>
      </c>
      <c r="L10064" s="17"/>
    </row>
    <row r="10065" spans="1:12" x14ac:dyDescent="0.25">
      <c r="A10065" s="16" t="s">
        <v>251</v>
      </c>
      <c r="B10065" s="16">
        <v>192</v>
      </c>
      <c r="C10065" s="17">
        <v>27030</v>
      </c>
      <c r="L10065" s="17"/>
    </row>
    <row r="10066" spans="1:12" x14ac:dyDescent="0.25">
      <c r="A10066" s="16" t="s">
        <v>251</v>
      </c>
      <c r="B10066" s="16">
        <v>120</v>
      </c>
      <c r="C10066" s="17">
        <v>26999</v>
      </c>
      <c r="L10066" s="17"/>
    </row>
    <row r="10067" spans="1:12" x14ac:dyDescent="0.25">
      <c r="A10067" s="16" t="s">
        <v>251</v>
      </c>
      <c r="B10067" s="16">
        <v>240</v>
      </c>
      <c r="C10067" s="17">
        <v>26983</v>
      </c>
      <c r="L10067" s="17"/>
    </row>
    <row r="10068" spans="1:12" x14ac:dyDescent="0.25">
      <c r="A10068" s="16" t="s">
        <v>251</v>
      </c>
      <c r="B10068" s="16">
        <v>200</v>
      </c>
      <c r="C10068" s="17">
        <v>26969</v>
      </c>
      <c r="L10068" s="17"/>
    </row>
    <row r="10069" spans="1:12" x14ac:dyDescent="0.25">
      <c r="A10069" s="16" t="s">
        <v>251</v>
      </c>
      <c r="B10069" s="16">
        <v>120</v>
      </c>
      <c r="C10069" s="17">
        <v>26969</v>
      </c>
      <c r="L10069" s="17"/>
    </row>
    <row r="10070" spans="1:12" x14ac:dyDescent="0.25">
      <c r="A10070" s="16" t="s">
        <v>251</v>
      </c>
      <c r="B10070" s="16">
        <v>121</v>
      </c>
      <c r="C10070" s="17">
        <v>26969</v>
      </c>
      <c r="L10070" s="17"/>
    </row>
    <row r="10071" spans="1:12" x14ac:dyDescent="0.25">
      <c r="A10071" s="16" t="s">
        <v>251</v>
      </c>
      <c r="B10071" s="16">
        <v>160</v>
      </c>
      <c r="C10071" s="17">
        <v>26969</v>
      </c>
      <c r="L10071" s="17"/>
    </row>
    <row r="10072" spans="1:12" x14ac:dyDescent="0.25">
      <c r="A10072" s="16" t="s">
        <v>251</v>
      </c>
      <c r="B10072" s="16">
        <v>100</v>
      </c>
      <c r="C10072" s="17">
        <v>26969</v>
      </c>
      <c r="L10072" s="17"/>
    </row>
    <row r="10073" spans="1:12" x14ac:dyDescent="0.25">
      <c r="A10073" s="16" t="s">
        <v>251</v>
      </c>
      <c r="B10073" s="16">
        <v>320</v>
      </c>
      <c r="C10073" s="17">
        <v>26969</v>
      </c>
      <c r="L10073" s="17"/>
    </row>
    <row r="10074" spans="1:12" x14ac:dyDescent="0.25">
      <c r="A10074" s="16" t="s">
        <v>251</v>
      </c>
      <c r="B10074" s="16">
        <v>160</v>
      </c>
      <c r="C10074" s="17">
        <v>26962</v>
      </c>
      <c r="L10074" s="17"/>
    </row>
    <row r="10075" spans="1:12" x14ac:dyDescent="0.25">
      <c r="A10075" s="16" t="s">
        <v>251</v>
      </c>
      <c r="B10075" s="16">
        <v>120</v>
      </c>
      <c r="C10075" s="17">
        <v>26945</v>
      </c>
      <c r="L10075" s="17"/>
    </row>
    <row r="10076" spans="1:12" x14ac:dyDescent="0.25">
      <c r="A10076" s="16" t="s">
        <v>251</v>
      </c>
      <c r="B10076" s="16">
        <v>328</v>
      </c>
      <c r="C10076" s="17">
        <v>26938</v>
      </c>
      <c r="L10076" s="17"/>
    </row>
    <row r="10077" spans="1:12" x14ac:dyDescent="0.25">
      <c r="A10077" s="16" t="s">
        <v>251</v>
      </c>
      <c r="B10077" s="16">
        <v>203</v>
      </c>
      <c r="C10077" s="17">
        <v>26896</v>
      </c>
      <c r="L10077" s="17"/>
    </row>
    <row r="10078" spans="1:12" x14ac:dyDescent="0.25">
      <c r="A10078" s="16" t="s">
        <v>251</v>
      </c>
      <c r="B10078" s="16">
        <v>182</v>
      </c>
      <c r="C10078" s="17">
        <v>26882</v>
      </c>
      <c r="L10078" s="17"/>
    </row>
    <row r="10079" spans="1:12" x14ac:dyDescent="0.25">
      <c r="A10079" s="16" t="s">
        <v>251</v>
      </c>
      <c r="B10079" s="16">
        <v>100</v>
      </c>
      <c r="C10079" s="17">
        <v>26882</v>
      </c>
      <c r="L10079" s="17"/>
    </row>
    <row r="10080" spans="1:12" x14ac:dyDescent="0.25">
      <c r="A10080" s="16" t="s">
        <v>251</v>
      </c>
      <c r="B10080" s="16">
        <v>124</v>
      </c>
      <c r="C10080" s="17">
        <v>26877</v>
      </c>
      <c r="L10080" s="17"/>
    </row>
    <row r="10081" spans="1:12" x14ac:dyDescent="0.25">
      <c r="A10081" s="16" t="s">
        <v>251</v>
      </c>
      <c r="B10081" s="16">
        <v>82</v>
      </c>
      <c r="C10081" s="17">
        <v>26846</v>
      </c>
      <c r="L10081" s="17"/>
    </row>
    <row r="10082" spans="1:12" x14ac:dyDescent="0.25">
      <c r="A10082" s="16" t="s">
        <v>251</v>
      </c>
      <c r="B10082" s="16">
        <v>90</v>
      </c>
      <c r="C10082" s="17">
        <v>26846</v>
      </c>
      <c r="L10082" s="17"/>
    </row>
    <row r="10083" spans="1:12" x14ac:dyDescent="0.25">
      <c r="A10083" s="16" t="s">
        <v>251</v>
      </c>
      <c r="B10083" s="16">
        <v>164</v>
      </c>
      <c r="C10083" s="17">
        <v>26840</v>
      </c>
      <c r="L10083" s="17"/>
    </row>
    <row r="10084" spans="1:12" x14ac:dyDescent="0.25">
      <c r="A10084" s="16" t="s">
        <v>251</v>
      </c>
      <c r="B10084" s="16">
        <v>120</v>
      </c>
      <c r="C10084" s="17">
        <v>26785</v>
      </c>
      <c r="L10084" s="17"/>
    </row>
    <row r="10085" spans="1:12" x14ac:dyDescent="0.25">
      <c r="A10085" s="16" t="s">
        <v>251</v>
      </c>
      <c r="B10085" s="16">
        <v>200</v>
      </c>
      <c r="C10085" s="17">
        <v>26772</v>
      </c>
      <c r="L10085" s="17"/>
    </row>
    <row r="10086" spans="1:12" x14ac:dyDescent="0.25">
      <c r="A10086" s="16" t="s">
        <v>251</v>
      </c>
      <c r="B10086" s="16">
        <v>100</v>
      </c>
      <c r="C10086" s="17">
        <v>26755</v>
      </c>
      <c r="L10086" s="17"/>
    </row>
    <row r="10087" spans="1:12" x14ac:dyDescent="0.25">
      <c r="A10087" s="16" t="s">
        <v>251</v>
      </c>
      <c r="B10087" s="16">
        <v>448</v>
      </c>
      <c r="C10087" s="17">
        <v>26743</v>
      </c>
      <c r="L10087" s="17"/>
    </row>
    <row r="10088" spans="1:12" x14ac:dyDescent="0.25">
      <c r="A10088" s="16" t="s">
        <v>251</v>
      </c>
      <c r="B10088" s="16">
        <v>160</v>
      </c>
      <c r="C10088" s="17">
        <v>26728</v>
      </c>
      <c r="L10088" s="17"/>
    </row>
    <row r="10089" spans="1:12" x14ac:dyDescent="0.25">
      <c r="A10089" s="16" t="s">
        <v>251</v>
      </c>
      <c r="B10089" s="16">
        <v>304</v>
      </c>
      <c r="C10089" s="17">
        <v>26721</v>
      </c>
      <c r="L10089" s="17"/>
    </row>
    <row r="10090" spans="1:12" x14ac:dyDescent="0.25">
      <c r="A10090" s="16" t="s">
        <v>251</v>
      </c>
      <c r="B10090" s="16">
        <v>200</v>
      </c>
      <c r="C10090" s="17">
        <v>26716</v>
      </c>
      <c r="L10090" s="17"/>
    </row>
    <row r="10091" spans="1:12" x14ac:dyDescent="0.25">
      <c r="A10091" s="16" t="s">
        <v>251</v>
      </c>
      <c r="B10091" s="16">
        <v>120</v>
      </c>
      <c r="C10091" s="17">
        <v>26696</v>
      </c>
      <c r="L10091" s="17"/>
    </row>
    <row r="10092" spans="1:12" x14ac:dyDescent="0.25">
      <c r="A10092" s="16" t="s">
        <v>251</v>
      </c>
      <c r="B10092" s="16">
        <v>120</v>
      </c>
      <c r="C10092" s="17">
        <v>26679</v>
      </c>
      <c r="L10092" s="17"/>
    </row>
    <row r="10093" spans="1:12" x14ac:dyDescent="0.25">
      <c r="A10093" s="16" t="s">
        <v>251</v>
      </c>
      <c r="B10093" s="16">
        <v>117</v>
      </c>
      <c r="C10093" s="17">
        <v>26678</v>
      </c>
      <c r="L10093" s="17"/>
    </row>
    <row r="10094" spans="1:12" x14ac:dyDescent="0.25">
      <c r="A10094" s="16" t="s">
        <v>251</v>
      </c>
      <c r="B10094" s="16">
        <v>130</v>
      </c>
      <c r="C10094" s="17">
        <v>26672</v>
      </c>
      <c r="L10094" s="17"/>
    </row>
    <row r="10095" spans="1:12" x14ac:dyDescent="0.25">
      <c r="A10095" s="16" t="s">
        <v>251</v>
      </c>
      <c r="B10095" s="16">
        <v>120</v>
      </c>
      <c r="C10095" s="17">
        <v>26667</v>
      </c>
      <c r="L10095" s="17"/>
    </row>
    <row r="10096" spans="1:12" x14ac:dyDescent="0.25">
      <c r="A10096" s="16" t="s">
        <v>251</v>
      </c>
      <c r="B10096" s="16">
        <v>120</v>
      </c>
      <c r="C10096" s="17">
        <v>26665</v>
      </c>
      <c r="L10096" s="17"/>
    </row>
    <row r="10097" spans="1:12" x14ac:dyDescent="0.25">
      <c r="A10097" s="16" t="s">
        <v>251</v>
      </c>
      <c r="B10097" s="16">
        <v>200</v>
      </c>
      <c r="C10097" s="17">
        <v>26664</v>
      </c>
      <c r="L10097" s="17"/>
    </row>
    <row r="10098" spans="1:12" x14ac:dyDescent="0.25">
      <c r="A10098" s="16" t="s">
        <v>251</v>
      </c>
      <c r="B10098" s="16">
        <v>120</v>
      </c>
      <c r="C10098" s="17">
        <v>26634</v>
      </c>
      <c r="L10098" s="17"/>
    </row>
    <row r="10099" spans="1:12" x14ac:dyDescent="0.25">
      <c r="A10099" s="16" t="s">
        <v>251</v>
      </c>
      <c r="B10099" s="16">
        <v>120</v>
      </c>
      <c r="C10099" s="17">
        <v>26624</v>
      </c>
      <c r="L10099" s="17"/>
    </row>
    <row r="10100" spans="1:12" x14ac:dyDescent="0.25">
      <c r="A10100" s="16" t="s">
        <v>251</v>
      </c>
      <c r="B10100" s="16">
        <v>160</v>
      </c>
      <c r="C10100" s="17">
        <v>26604</v>
      </c>
      <c r="L10100" s="17"/>
    </row>
    <row r="10101" spans="1:12" x14ac:dyDescent="0.25">
      <c r="A10101" s="16" t="s">
        <v>251</v>
      </c>
      <c r="B10101" s="16">
        <v>320</v>
      </c>
      <c r="C10101" s="17">
        <v>26604</v>
      </c>
      <c r="L10101" s="17"/>
    </row>
    <row r="10102" spans="1:12" x14ac:dyDescent="0.25">
      <c r="A10102" s="16" t="s">
        <v>251</v>
      </c>
      <c r="B10102" s="16">
        <v>297</v>
      </c>
      <c r="C10102" s="17">
        <v>26589</v>
      </c>
      <c r="L10102" s="17"/>
    </row>
    <row r="10103" spans="1:12" x14ac:dyDescent="0.25">
      <c r="A10103" s="16" t="s">
        <v>251</v>
      </c>
      <c r="B10103" s="16">
        <v>432</v>
      </c>
      <c r="C10103" s="17">
        <v>26552</v>
      </c>
      <c r="L10103" s="17"/>
    </row>
    <row r="10104" spans="1:12" x14ac:dyDescent="0.25">
      <c r="A10104" s="16" t="s">
        <v>251</v>
      </c>
      <c r="B10104" s="16">
        <v>120</v>
      </c>
      <c r="C10104" s="17">
        <v>26539</v>
      </c>
      <c r="L10104" s="17"/>
    </row>
    <row r="10105" spans="1:12" x14ac:dyDescent="0.25">
      <c r="A10105" s="16" t="s">
        <v>251</v>
      </c>
      <c r="B10105" s="16">
        <v>240</v>
      </c>
      <c r="C10105" s="17">
        <v>26538</v>
      </c>
      <c r="L10105" s="17"/>
    </row>
    <row r="10106" spans="1:12" x14ac:dyDescent="0.25">
      <c r="A10106" s="16" t="s">
        <v>251</v>
      </c>
      <c r="B10106" s="16">
        <v>120</v>
      </c>
      <c r="C10106" s="17">
        <v>26512</v>
      </c>
      <c r="L10106" s="17"/>
    </row>
    <row r="10107" spans="1:12" x14ac:dyDescent="0.25">
      <c r="A10107" s="16" t="s">
        <v>251</v>
      </c>
      <c r="B10107" s="16">
        <v>160</v>
      </c>
      <c r="C10107" s="17">
        <v>26481</v>
      </c>
      <c r="L10107" s="17"/>
    </row>
    <row r="10108" spans="1:12" x14ac:dyDescent="0.25">
      <c r="A10108" s="16" t="s">
        <v>251</v>
      </c>
      <c r="B10108" s="16">
        <v>61</v>
      </c>
      <c r="C10108" s="17">
        <v>26481</v>
      </c>
      <c r="L10108" s="17"/>
    </row>
    <row r="10109" spans="1:12" x14ac:dyDescent="0.25">
      <c r="A10109" s="16" t="s">
        <v>251</v>
      </c>
      <c r="B10109" s="16">
        <v>455</v>
      </c>
      <c r="C10109" s="17">
        <v>26469</v>
      </c>
      <c r="L10109" s="17"/>
    </row>
    <row r="10110" spans="1:12" x14ac:dyDescent="0.25">
      <c r="A10110" s="16" t="s">
        <v>251</v>
      </c>
      <c r="B10110" s="16">
        <v>84</v>
      </c>
      <c r="C10110" s="17">
        <v>26468</v>
      </c>
      <c r="L10110" s="17"/>
    </row>
    <row r="10111" spans="1:12" x14ac:dyDescent="0.25">
      <c r="A10111" s="16" t="s">
        <v>251</v>
      </c>
      <c r="B10111" s="16">
        <v>229</v>
      </c>
      <c r="C10111" s="17">
        <v>26451</v>
      </c>
      <c r="L10111" s="17"/>
    </row>
    <row r="10112" spans="1:12" x14ac:dyDescent="0.25">
      <c r="A10112" s="16" t="s">
        <v>251</v>
      </c>
      <c r="B10112" s="16">
        <v>160</v>
      </c>
      <c r="C10112" s="17">
        <v>26420</v>
      </c>
      <c r="L10112" s="17"/>
    </row>
    <row r="10113" spans="1:12" x14ac:dyDescent="0.25">
      <c r="A10113" s="16" t="s">
        <v>251</v>
      </c>
      <c r="B10113" s="16">
        <v>705</v>
      </c>
      <c r="C10113" s="17">
        <v>26393</v>
      </c>
      <c r="L10113" s="17"/>
    </row>
    <row r="10114" spans="1:12" x14ac:dyDescent="0.25">
      <c r="A10114" s="16" t="s">
        <v>251</v>
      </c>
      <c r="B10114" s="16">
        <v>527</v>
      </c>
      <c r="C10114" s="17">
        <v>26372</v>
      </c>
      <c r="L10114" s="17"/>
    </row>
    <row r="10115" spans="1:12" x14ac:dyDescent="0.25">
      <c r="A10115" s="16" t="s">
        <v>251</v>
      </c>
      <c r="B10115" s="16">
        <v>80</v>
      </c>
      <c r="C10115" s="17">
        <v>26350</v>
      </c>
      <c r="L10115" s="17"/>
    </row>
    <row r="10116" spans="1:12" x14ac:dyDescent="0.25">
      <c r="A10116" s="16" t="s">
        <v>251</v>
      </c>
      <c r="B10116" s="16">
        <v>160</v>
      </c>
      <c r="C10116" s="17">
        <v>26343</v>
      </c>
      <c r="L10116" s="17"/>
    </row>
    <row r="10117" spans="1:12" x14ac:dyDescent="0.25">
      <c r="A10117" s="16" t="s">
        <v>251</v>
      </c>
      <c r="B10117" s="16">
        <v>120</v>
      </c>
      <c r="C10117" s="17">
        <v>26343</v>
      </c>
      <c r="L10117" s="17"/>
    </row>
    <row r="10118" spans="1:12" x14ac:dyDescent="0.25">
      <c r="A10118" s="16" t="s">
        <v>251</v>
      </c>
      <c r="B10118" s="16">
        <v>100</v>
      </c>
      <c r="C10118" s="17">
        <v>26336</v>
      </c>
      <c r="L10118" s="17"/>
    </row>
    <row r="10119" spans="1:12" x14ac:dyDescent="0.25">
      <c r="A10119" s="16" t="s">
        <v>251</v>
      </c>
      <c r="B10119" s="16">
        <v>100</v>
      </c>
      <c r="C10119" s="17">
        <v>26326</v>
      </c>
      <c r="L10119" s="17"/>
    </row>
    <row r="10120" spans="1:12" x14ac:dyDescent="0.25">
      <c r="A10120" s="16" t="s">
        <v>251</v>
      </c>
      <c r="B10120" s="16">
        <v>108</v>
      </c>
      <c r="C10120" s="17">
        <v>26308</v>
      </c>
      <c r="L10120" s="17"/>
    </row>
    <row r="10121" spans="1:12" x14ac:dyDescent="0.25">
      <c r="A10121" s="16" t="s">
        <v>251</v>
      </c>
      <c r="B10121" s="16">
        <v>242</v>
      </c>
      <c r="C10121" s="17">
        <v>26299</v>
      </c>
      <c r="L10121" s="17"/>
    </row>
    <row r="10122" spans="1:12" x14ac:dyDescent="0.25">
      <c r="A10122" s="16" t="s">
        <v>251</v>
      </c>
      <c r="B10122" s="16">
        <v>136</v>
      </c>
      <c r="C10122" s="17">
        <v>26299</v>
      </c>
      <c r="L10122" s="17"/>
    </row>
    <row r="10123" spans="1:12" x14ac:dyDescent="0.25">
      <c r="A10123" s="16" t="s">
        <v>251</v>
      </c>
      <c r="B10123" s="16">
        <v>142</v>
      </c>
      <c r="C10123" s="17">
        <v>26299</v>
      </c>
      <c r="L10123" s="17"/>
    </row>
    <row r="10124" spans="1:12" x14ac:dyDescent="0.25">
      <c r="A10124" s="16" t="s">
        <v>251</v>
      </c>
      <c r="B10124" s="16">
        <v>200</v>
      </c>
      <c r="C10124" s="17">
        <v>26277</v>
      </c>
      <c r="L10124" s="17"/>
    </row>
    <row r="10125" spans="1:12" x14ac:dyDescent="0.25">
      <c r="A10125" s="16" t="s">
        <v>251</v>
      </c>
      <c r="B10125" s="16">
        <v>80</v>
      </c>
      <c r="C10125" s="17">
        <v>26268</v>
      </c>
      <c r="L10125" s="17"/>
    </row>
    <row r="10126" spans="1:12" x14ac:dyDescent="0.25">
      <c r="A10126" s="16" t="s">
        <v>251</v>
      </c>
      <c r="B10126" s="16">
        <v>156</v>
      </c>
      <c r="C10126" s="17">
        <v>26268</v>
      </c>
      <c r="L10126" s="17"/>
    </row>
    <row r="10127" spans="1:12" x14ac:dyDescent="0.25">
      <c r="A10127" s="16" t="s">
        <v>251</v>
      </c>
      <c r="B10127" s="16">
        <v>178</v>
      </c>
      <c r="C10127" s="17">
        <v>26259</v>
      </c>
      <c r="L10127" s="17"/>
    </row>
    <row r="10128" spans="1:12" x14ac:dyDescent="0.25">
      <c r="A10128" s="16" t="s">
        <v>251</v>
      </c>
      <c r="B10128" s="16">
        <v>455</v>
      </c>
      <c r="C10128" s="17">
        <v>26251</v>
      </c>
      <c r="L10128" s="17"/>
    </row>
    <row r="10129" spans="1:12" x14ac:dyDescent="0.25">
      <c r="A10129" s="16" t="s">
        <v>251</v>
      </c>
      <c r="B10129" s="16">
        <v>82</v>
      </c>
      <c r="C10129" s="17">
        <v>26251</v>
      </c>
      <c r="L10129" s="17"/>
    </row>
    <row r="10130" spans="1:12" x14ac:dyDescent="0.25">
      <c r="A10130" s="16" t="s">
        <v>251</v>
      </c>
      <c r="B10130" s="16">
        <v>200</v>
      </c>
      <c r="C10130" s="17">
        <v>26238</v>
      </c>
      <c r="L10130" s="17"/>
    </row>
    <row r="10131" spans="1:12" x14ac:dyDescent="0.25">
      <c r="A10131" s="16" t="s">
        <v>251</v>
      </c>
      <c r="B10131" s="16">
        <v>150</v>
      </c>
      <c r="C10131" s="17">
        <v>26238</v>
      </c>
      <c r="L10131" s="17"/>
    </row>
    <row r="10132" spans="1:12" x14ac:dyDescent="0.25">
      <c r="A10132" s="16" t="s">
        <v>251</v>
      </c>
      <c r="B10132" s="16">
        <v>520</v>
      </c>
      <c r="C10132" s="17">
        <v>26195</v>
      </c>
      <c r="L10132" s="17"/>
    </row>
    <row r="10133" spans="1:12" x14ac:dyDescent="0.25">
      <c r="A10133" s="16" t="s">
        <v>251</v>
      </c>
      <c r="B10133" s="16">
        <v>80</v>
      </c>
      <c r="C10133" s="17">
        <v>26190</v>
      </c>
      <c r="L10133" s="17"/>
    </row>
    <row r="10134" spans="1:12" x14ac:dyDescent="0.25">
      <c r="A10134" s="16" t="s">
        <v>251</v>
      </c>
      <c r="B10134" s="16">
        <v>378</v>
      </c>
      <c r="C10134" s="17">
        <v>26177</v>
      </c>
      <c r="L10134" s="17"/>
    </row>
    <row r="10135" spans="1:12" x14ac:dyDescent="0.25">
      <c r="A10135" s="16" t="s">
        <v>251</v>
      </c>
      <c r="B10135" s="16">
        <v>120</v>
      </c>
      <c r="C10135" s="17">
        <v>26167</v>
      </c>
      <c r="L10135" s="17"/>
    </row>
    <row r="10136" spans="1:12" x14ac:dyDescent="0.25">
      <c r="A10136" s="16" t="s">
        <v>251</v>
      </c>
      <c r="B10136" s="16">
        <v>180</v>
      </c>
      <c r="C10136" s="17">
        <v>26115</v>
      </c>
      <c r="L10136" s="17"/>
    </row>
    <row r="10137" spans="1:12" x14ac:dyDescent="0.25">
      <c r="A10137" s="16" t="s">
        <v>251</v>
      </c>
      <c r="B10137" s="16">
        <v>130</v>
      </c>
      <c r="C10137" s="17">
        <v>26115</v>
      </c>
      <c r="L10137" s="17"/>
    </row>
    <row r="10138" spans="1:12" x14ac:dyDescent="0.25">
      <c r="A10138" s="16" t="s">
        <v>251</v>
      </c>
      <c r="B10138" s="16">
        <v>120</v>
      </c>
      <c r="C10138" s="17">
        <v>26115</v>
      </c>
      <c r="L10138" s="17"/>
    </row>
    <row r="10139" spans="1:12" x14ac:dyDescent="0.25">
      <c r="A10139" s="16" t="s">
        <v>251</v>
      </c>
      <c r="B10139" s="16">
        <v>262</v>
      </c>
      <c r="C10139" s="17">
        <v>26100</v>
      </c>
      <c r="L10139" s="17"/>
    </row>
    <row r="10140" spans="1:12" x14ac:dyDescent="0.25">
      <c r="A10140" s="16" t="s">
        <v>251</v>
      </c>
      <c r="B10140" s="16">
        <v>160</v>
      </c>
      <c r="C10140" s="17">
        <v>26088</v>
      </c>
      <c r="L10140" s="17"/>
    </row>
    <row r="10141" spans="1:12" x14ac:dyDescent="0.25">
      <c r="A10141" s="16" t="s">
        <v>251</v>
      </c>
      <c r="B10141" s="16">
        <v>240</v>
      </c>
      <c r="C10141" s="17">
        <v>26085</v>
      </c>
      <c r="L10141" s="17"/>
    </row>
    <row r="10142" spans="1:12" x14ac:dyDescent="0.25">
      <c r="A10142" s="16" t="s">
        <v>251</v>
      </c>
      <c r="B10142" s="16">
        <v>200</v>
      </c>
      <c r="C10142" s="17">
        <v>26069</v>
      </c>
      <c r="L10142" s="17"/>
    </row>
    <row r="10143" spans="1:12" x14ac:dyDescent="0.25">
      <c r="A10143" s="16" t="s">
        <v>251</v>
      </c>
      <c r="B10143" s="16">
        <v>200</v>
      </c>
      <c r="C10143" s="17">
        <v>26062</v>
      </c>
      <c r="L10143" s="17"/>
    </row>
    <row r="10144" spans="1:12" x14ac:dyDescent="0.25">
      <c r="A10144" s="16" t="s">
        <v>251</v>
      </c>
      <c r="B10144" s="16">
        <v>120</v>
      </c>
      <c r="C10144" s="17">
        <v>26054</v>
      </c>
      <c r="L10144" s="17"/>
    </row>
    <row r="10145" spans="1:12" x14ac:dyDescent="0.25">
      <c r="A10145" s="16" t="s">
        <v>251</v>
      </c>
      <c r="B10145" s="16">
        <v>120</v>
      </c>
      <c r="C10145" s="17">
        <v>26021</v>
      </c>
      <c r="L10145" s="17"/>
    </row>
    <row r="10146" spans="1:12" x14ac:dyDescent="0.25">
      <c r="A10146" s="16" t="s">
        <v>251</v>
      </c>
      <c r="B10146" s="16">
        <v>114</v>
      </c>
      <c r="C10146" s="17">
        <v>26010</v>
      </c>
      <c r="L10146" s="17"/>
    </row>
    <row r="10147" spans="1:12" x14ac:dyDescent="0.25">
      <c r="A10147" s="16" t="s">
        <v>251</v>
      </c>
      <c r="B10147" s="16">
        <v>240</v>
      </c>
      <c r="C10147" s="17">
        <v>25997</v>
      </c>
      <c r="L10147" s="17"/>
    </row>
    <row r="10148" spans="1:12" x14ac:dyDescent="0.25">
      <c r="A10148" s="16" t="s">
        <v>251</v>
      </c>
      <c r="B10148" s="16">
        <v>200</v>
      </c>
      <c r="C10148" s="17">
        <v>25967</v>
      </c>
      <c r="L10148" s="17"/>
    </row>
    <row r="10149" spans="1:12" x14ac:dyDescent="0.25">
      <c r="A10149" s="16" t="s">
        <v>251</v>
      </c>
      <c r="B10149" s="16">
        <v>87</v>
      </c>
      <c r="C10149" s="17">
        <v>25955</v>
      </c>
      <c r="L10149" s="17"/>
    </row>
    <row r="10150" spans="1:12" x14ac:dyDescent="0.25">
      <c r="A10150" s="16" t="s">
        <v>251</v>
      </c>
      <c r="B10150" s="16">
        <v>62</v>
      </c>
      <c r="C10150" s="17">
        <v>25938</v>
      </c>
      <c r="L10150" s="17"/>
    </row>
    <row r="10151" spans="1:12" x14ac:dyDescent="0.25">
      <c r="A10151" s="16" t="s">
        <v>251</v>
      </c>
      <c r="B10151" s="16">
        <v>100</v>
      </c>
      <c r="C10151" s="17">
        <v>25938</v>
      </c>
      <c r="L10151" s="17"/>
    </row>
    <row r="10152" spans="1:12" x14ac:dyDescent="0.25">
      <c r="A10152" s="16" t="s">
        <v>251</v>
      </c>
      <c r="B10152" s="16">
        <v>278</v>
      </c>
      <c r="C10152" s="17">
        <v>25934</v>
      </c>
      <c r="L10152" s="17"/>
    </row>
    <row r="10153" spans="1:12" x14ac:dyDescent="0.25">
      <c r="A10153" s="16" t="s">
        <v>251</v>
      </c>
      <c r="B10153" s="16">
        <v>169</v>
      </c>
      <c r="C10153" s="17">
        <v>25934</v>
      </c>
      <c r="L10153" s="17"/>
    </row>
    <row r="10154" spans="1:12" x14ac:dyDescent="0.25">
      <c r="A10154" s="16" t="s">
        <v>251</v>
      </c>
      <c r="B10154" s="16">
        <v>315</v>
      </c>
      <c r="C10154" s="17">
        <v>25934</v>
      </c>
      <c r="L10154" s="17"/>
    </row>
    <row r="10155" spans="1:12" x14ac:dyDescent="0.25">
      <c r="A10155" s="16" t="s">
        <v>251</v>
      </c>
      <c r="B10155" s="16">
        <v>96</v>
      </c>
      <c r="C10155" s="17">
        <v>25846</v>
      </c>
      <c r="L10155" s="17"/>
    </row>
    <row r="10156" spans="1:12" x14ac:dyDescent="0.25">
      <c r="A10156" s="16" t="s">
        <v>251</v>
      </c>
      <c r="B10156" s="16">
        <v>60</v>
      </c>
      <c r="C10156" s="17">
        <v>25842</v>
      </c>
      <c r="L10156" s="17"/>
    </row>
    <row r="10157" spans="1:12" x14ac:dyDescent="0.25">
      <c r="A10157" s="16" t="s">
        <v>251</v>
      </c>
      <c r="B10157" s="16">
        <v>160</v>
      </c>
      <c r="C10157" s="17">
        <v>25815</v>
      </c>
      <c r="L10157" s="17"/>
    </row>
    <row r="10158" spans="1:12" x14ac:dyDescent="0.25">
      <c r="A10158" s="16" t="s">
        <v>251</v>
      </c>
      <c r="B10158" s="16">
        <v>30</v>
      </c>
      <c r="C10158" s="17">
        <v>25807</v>
      </c>
      <c r="L10158" s="17"/>
    </row>
    <row r="10159" spans="1:12" x14ac:dyDescent="0.25">
      <c r="A10159" s="16" t="s">
        <v>251</v>
      </c>
      <c r="B10159" s="16">
        <v>175</v>
      </c>
      <c r="C10159" s="17">
        <v>25781</v>
      </c>
      <c r="L10159" s="17"/>
    </row>
    <row r="10160" spans="1:12" x14ac:dyDescent="0.25">
      <c r="A10160" s="16" t="s">
        <v>251</v>
      </c>
      <c r="B10160" s="16">
        <v>105</v>
      </c>
      <c r="C10160" s="17">
        <v>25764</v>
      </c>
      <c r="L10160" s="17"/>
    </row>
    <row r="10161" spans="1:12" x14ac:dyDescent="0.25">
      <c r="A10161" s="16" t="s">
        <v>251</v>
      </c>
      <c r="B10161" s="16">
        <v>84</v>
      </c>
      <c r="C10161" s="17">
        <v>25750</v>
      </c>
      <c r="L10161" s="17"/>
    </row>
    <row r="10162" spans="1:12" x14ac:dyDescent="0.25">
      <c r="A10162" s="16" t="s">
        <v>251</v>
      </c>
      <c r="B10162" s="16">
        <v>62</v>
      </c>
      <c r="C10162" s="17">
        <v>25750</v>
      </c>
      <c r="L10162" s="17"/>
    </row>
    <row r="10163" spans="1:12" x14ac:dyDescent="0.25">
      <c r="A10163" s="16" t="s">
        <v>251</v>
      </c>
      <c r="B10163" s="16">
        <v>815</v>
      </c>
      <c r="C10163" s="17">
        <v>25750</v>
      </c>
      <c r="L10163" s="17"/>
    </row>
    <row r="10164" spans="1:12" x14ac:dyDescent="0.25">
      <c r="A10164" s="16" t="s">
        <v>251</v>
      </c>
      <c r="B10164" s="16">
        <v>1389</v>
      </c>
      <c r="C10164" s="17">
        <v>25750</v>
      </c>
      <c r="L10164" s="17"/>
    </row>
    <row r="10165" spans="1:12" x14ac:dyDescent="0.25">
      <c r="A10165" s="16" t="s">
        <v>251</v>
      </c>
      <c r="B10165" s="16">
        <v>300</v>
      </c>
      <c r="C10165" s="17">
        <v>25750</v>
      </c>
      <c r="L10165" s="17"/>
    </row>
    <row r="10166" spans="1:12" x14ac:dyDescent="0.25">
      <c r="A10166" s="16" t="s">
        <v>251</v>
      </c>
      <c r="B10166" s="16">
        <v>304</v>
      </c>
      <c r="C10166" s="17">
        <v>25750</v>
      </c>
      <c r="L10166" s="17"/>
    </row>
    <row r="10167" spans="1:12" x14ac:dyDescent="0.25">
      <c r="A10167" s="16" t="s">
        <v>251</v>
      </c>
      <c r="B10167" s="16">
        <v>158</v>
      </c>
      <c r="C10167" s="17">
        <v>25741</v>
      </c>
      <c r="L10167" s="17"/>
    </row>
    <row r="10168" spans="1:12" x14ac:dyDescent="0.25">
      <c r="A10168" s="16" t="s">
        <v>251</v>
      </c>
      <c r="B10168" s="16">
        <v>200</v>
      </c>
      <c r="C10168" s="17">
        <v>25734</v>
      </c>
      <c r="L10168" s="17"/>
    </row>
    <row r="10169" spans="1:12" x14ac:dyDescent="0.25">
      <c r="A10169" s="16" t="s">
        <v>251</v>
      </c>
      <c r="B10169" s="16">
        <v>143</v>
      </c>
      <c r="C10169" s="17">
        <v>25723</v>
      </c>
      <c r="L10169" s="17"/>
    </row>
    <row r="10170" spans="1:12" x14ac:dyDescent="0.25">
      <c r="A10170" s="16" t="s">
        <v>251</v>
      </c>
      <c r="B10170" s="16">
        <v>92</v>
      </c>
      <c r="C10170" s="17">
        <v>25720</v>
      </c>
      <c r="L10170" s="17"/>
    </row>
    <row r="10171" spans="1:12" x14ac:dyDescent="0.25">
      <c r="A10171" s="16" t="s">
        <v>251</v>
      </c>
      <c r="B10171" s="16">
        <v>120</v>
      </c>
      <c r="C10171" s="17">
        <v>25714</v>
      </c>
      <c r="L10171" s="17"/>
    </row>
    <row r="10172" spans="1:12" x14ac:dyDescent="0.25">
      <c r="A10172" s="16" t="s">
        <v>251</v>
      </c>
      <c r="B10172" s="16">
        <v>236</v>
      </c>
      <c r="C10172" s="17">
        <v>25621</v>
      </c>
      <c r="L10172" s="17"/>
    </row>
    <row r="10173" spans="1:12" x14ac:dyDescent="0.25">
      <c r="A10173" s="16" t="s">
        <v>251</v>
      </c>
      <c r="B10173" s="16">
        <v>240</v>
      </c>
      <c r="C10173" s="17">
        <v>25611</v>
      </c>
      <c r="L10173" s="17"/>
    </row>
    <row r="10174" spans="1:12" x14ac:dyDescent="0.25">
      <c r="A10174" s="16" t="s">
        <v>251</v>
      </c>
      <c r="B10174" s="16">
        <v>230</v>
      </c>
      <c r="C10174" s="17">
        <v>25597</v>
      </c>
      <c r="L10174" s="17"/>
    </row>
    <row r="10175" spans="1:12" x14ac:dyDescent="0.25">
      <c r="A10175" s="16" t="s">
        <v>251</v>
      </c>
      <c r="B10175" s="16">
        <v>196</v>
      </c>
      <c r="C10175" s="17">
        <v>25580</v>
      </c>
      <c r="L10175" s="17"/>
    </row>
    <row r="10176" spans="1:12" x14ac:dyDescent="0.25">
      <c r="A10176" s="16" t="s">
        <v>251</v>
      </c>
      <c r="B10176" s="16">
        <v>120</v>
      </c>
      <c r="C10176" s="17">
        <v>25569</v>
      </c>
      <c r="L10176" s="17"/>
    </row>
    <row r="10177" spans="1:12" x14ac:dyDescent="0.25">
      <c r="A10177" s="16" t="s">
        <v>251</v>
      </c>
      <c r="B10177" s="16">
        <v>300</v>
      </c>
      <c r="C10177" s="17">
        <v>25553</v>
      </c>
      <c r="L10177" s="17"/>
    </row>
    <row r="10178" spans="1:12" x14ac:dyDescent="0.25">
      <c r="A10178" s="16" t="s">
        <v>251</v>
      </c>
      <c r="B10178" s="16">
        <v>200</v>
      </c>
      <c r="C10178" s="17">
        <v>25491</v>
      </c>
      <c r="L10178" s="17"/>
    </row>
    <row r="10179" spans="1:12" x14ac:dyDescent="0.25">
      <c r="A10179" s="16" t="s">
        <v>251</v>
      </c>
      <c r="B10179" s="16">
        <v>280</v>
      </c>
      <c r="C10179" s="17">
        <v>25483</v>
      </c>
      <c r="L10179" s="17"/>
    </row>
    <row r="10180" spans="1:12" x14ac:dyDescent="0.25">
      <c r="A10180" s="16" t="s">
        <v>251</v>
      </c>
      <c r="B10180" s="16">
        <v>362</v>
      </c>
      <c r="C10180" s="17">
        <v>25482</v>
      </c>
      <c r="L10180" s="17"/>
    </row>
    <row r="10181" spans="1:12" x14ac:dyDescent="0.25">
      <c r="A10181" s="16" t="s">
        <v>251</v>
      </c>
      <c r="B10181" s="16">
        <v>189</v>
      </c>
      <c r="C10181" s="17">
        <v>25416</v>
      </c>
      <c r="L10181" s="17"/>
    </row>
    <row r="10182" spans="1:12" x14ac:dyDescent="0.25">
      <c r="A10182" s="16" t="s">
        <v>251</v>
      </c>
      <c r="B10182" s="16">
        <v>300</v>
      </c>
      <c r="C10182" s="17">
        <v>25385</v>
      </c>
      <c r="L10182" s="17"/>
    </row>
    <row r="10183" spans="1:12" x14ac:dyDescent="0.25">
      <c r="A10183" s="16" t="s">
        <v>251</v>
      </c>
      <c r="B10183" s="16">
        <v>102</v>
      </c>
      <c r="C10183" s="17">
        <v>25385</v>
      </c>
      <c r="L10183" s="17"/>
    </row>
    <row r="10184" spans="1:12" x14ac:dyDescent="0.25">
      <c r="A10184" s="16" t="s">
        <v>251</v>
      </c>
      <c r="B10184" s="16">
        <v>576</v>
      </c>
      <c r="C10184" s="17">
        <v>25379</v>
      </c>
      <c r="L10184" s="17"/>
    </row>
    <row r="10185" spans="1:12" x14ac:dyDescent="0.25">
      <c r="A10185" s="16" t="s">
        <v>251</v>
      </c>
      <c r="B10185" s="16">
        <v>152</v>
      </c>
      <c r="C10185" s="17">
        <v>25369</v>
      </c>
      <c r="L10185" s="17"/>
    </row>
    <row r="10186" spans="1:12" x14ac:dyDescent="0.25">
      <c r="A10186" s="16" t="s">
        <v>251</v>
      </c>
      <c r="B10186" s="16">
        <v>77</v>
      </c>
      <c r="C10186" s="17">
        <v>25339</v>
      </c>
      <c r="L10186" s="17"/>
    </row>
    <row r="10187" spans="1:12" x14ac:dyDescent="0.25">
      <c r="A10187" s="16" t="s">
        <v>251</v>
      </c>
      <c r="B10187" s="16">
        <v>160</v>
      </c>
      <c r="C10187" s="17">
        <v>25337</v>
      </c>
      <c r="L10187" s="17"/>
    </row>
    <row r="10188" spans="1:12" x14ac:dyDescent="0.25">
      <c r="A10188" s="16" t="s">
        <v>251</v>
      </c>
      <c r="B10188" s="16">
        <v>315</v>
      </c>
      <c r="C10188" s="17">
        <v>25330</v>
      </c>
      <c r="L10188" s="17"/>
    </row>
    <row r="10189" spans="1:12" x14ac:dyDescent="0.25">
      <c r="A10189" s="16" t="s">
        <v>251</v>
      </c>
      <c r="B10189" s="16">
        <v>46</v>
      </c>
      <c r="C10189" s="17">
        <v>25316</v>
      </c>
      <c r="L10189" s="17"/>
    </row>
    <row r="10190" spans="1:12" x14ac:dyDescent="0.25">
      <c r="A10190" s="16" t="s">
        <v>251</v>
      </c>
      <c r="B10190" s="16">
        <v>202</v>
      </c>
      <c r="C10190" s="17">
        <v>25293</v>
      </c>
      <c r="L10190" s="17"/>
    </row>
    <row r="10191" spans="1:12" x14ac:dyDescent="0.25">
      <c r="A10191" s="16" t="s">
        <v>251</v>
      </c>
      <c r="B10191" s="16">
        <v>320</v>
      </c>
      <c r="C10191" s="17">
        <v>25275</v>
      </c>
      <c r="L10191" s="17"/>
    </row>
    <row r="10192" spans="1:12" x14ac:dyDescent="0.25">
      <c r="A10192" s="16" t="s">
        <v>251</v>
      </c>
      <c r="B10192" s="16">
        <v>284</v>
      </c>
      <c r="C10192" s="17">
        <v>25265</v>
      </c>
      <c r="L10192" s="17"/>
    </row>
    <row r="10193" spans="1:12" x14ac:dyDescent="0.25">
      <c r="A10193" s="16" t="s">
        <v>251</v>
      </c>
      <c r="B10193" s="16">
        <v>80</v>
      </c>
      <c r="C10193" s="17">
        <v>25235</v>
      </c>
      <c r="L10193" s="17"/>
    </row>
    <row r="10194" spans="1:12" x14ac:dyDescent="0.25">
      <c r="A10194" s="16" t="s">
        <v>251</v>
      </c>
      <c r="B10194" s="16">
        <v>200</v>
      </c>
      <c r="C10194" s="17">
        <v>25217</v>
      </c>
      <c r="L10194" s="17"/>
    </row>
    <row r="10195" spans="1:12" x14ac:dyDescent="0.25">
      <c r="A10195" s="16" t="s">
        <v>251</v>
      </c>
      <c r="B10195" s="16">
        <v>100</v>
      </c>
      <c r="C10195" s="17">
        <v>25173</v>
      </c>
      <c r="L10195" s="17"/>
    </row>
    <row r="10196" spans="1:12" x14ac:dyDescent="0.25">
      <c r="A10196" s="16" t="s">
        <v>251</v>
      </c>
      <c r="B10196" s="16">
        <v>100</v>
      </c>
      <c r="C10196" s="17">
        <v>25160</v>
      </c>
      <c r="L10196" s="17"/>
    </row>
    <row r="10197" spans="1:12" x14ac:dyDescent="0.25">
      <c r="A10197" s="16" t="s">
        <v>251</v>
      </c>
      <c r="B10197" s="16">
        <v>196</v>
      </c>
      <c r="C10197" s="17">
        <v>25146</v>
      </c>
      <c r="L10197" s="17"/>
    </row>
    <row r="10198" spans="1:12" x14ac:dyDescent="0.25">
      <c r="A10198" s="16" t="s">
        <v>251</v>
      </c>
      <c r="B10198" s="16">
        <v>120</v>
      </c>
      <c r="C10198" s="17">
        <v>25143</v>
      </c>
      <c r="L10198" s="17"/>
    </row>
    <row r="10199" spans="1:12" x14ac:dyDescent="0.25">
      <c r="A10199" s="16" t="s">
        <v>251</v>
      </c>
      <c r="B10199" s="16">
        <v>362</v>
      </c>
      <c r="C10199" s="17">
        <v>25112</v>
      </c>
      <c r="L10199" s="17"/>
    </row>
    <row r="10200" spans="1:12" x14ac:dyDescent="0.25">
      <c r="A10200" s="16" t="s">
        <v>251</v>
      </c>
      <c r="B10200" s="16">
        <v>156</v>
      </c>
      <c r="C10200" s="17">
        <v>25085</v>
      </c>
      <c r="L10200" s="17"/>
    </row>
    <row r="10201" spans="1:12" x14ac:dyDescent="0.25">
      <c r="A10201" s="16" t="s">
        <v>251</v>
      </c>
      <c r="B10201" s="16">
        <v>200</v>
      </c>
      <c r="C10201" s="17">
        <v>25082</v>
      </c>
      <c r="L10201" s="17"/>
    </row>
    <row r="10202" spans="1:12" x14ac:dyDescent="0.25">
      <c r="A10202" s="16" t="s">
        <v>251</v>
      </c>
      <c r="B10202" s="16">
        <v>182</v>
      </c>
      <c r="C10202" s="17">
        <v>25082</v>
      </c>
      <c r="L10202" s="17"/>
    </row>
    <row r="10203" spans="1:12" x14ac:dyDescent="0.25">
      <c r="A10203" s="16" t="s">
        <v>251</v>
      </c>
      <c r="B10203" s="16">
        <v>174</v>
      </c>
      <c r="C10203" s="17">
        <v>25079</v>
      </c>
      <c r="L10203" s="17"/>
    </row>
    <row r="10204" spans="1:12" x14ac:dyDescent="0.25">
      <c r="A10204" s="16" t="s">
        <v>251</v>
      </c>
      <c r="B10204" s="16">
        <v>119</v>
      </c>
      <c r="C10204" s="17">
        <v>25071</v>
      </c>
      <c r="L10204" s="17"/>
    </row>
    <row r="10205" spans="1:12" x14ac:dyDescent="0.25">
      <c r="A10205" s="16" t="s">
        <v>251</v>
      </c>
      <c r="B10205" s="16">
        <v>200</v>
      </c>
      <c r="C10205" s="17">
        <v>25032</v>
      </c>
      <c r="L10205" s="17"/>
    </row>
    <row r="10206" spans="1:12" x14ac:dyDescent="0.25">
      <c r="A10206" s="16" t="s">
        <v>251</v>
      </c>
      <c r="B10206" s="16">
        <v>146</v>
      </c>
      <c r="C10206" s="17">
        <v>25031</v>
      </c>
      <c r="L10206" s="17"/>
    </row>
    <row r="10207" spans="1:12" x14ac:dyDescent="0.25">
      <c r="A10207" s="16" t="s">
        <v>251</v>
      </c>
      <c r="B10207" s="16">
        <v>240</v>
      </c>
      <c r="C10207" s="17">
        <v>24996</v>
      </c>
      <c r="L10207" s="17"/>
    </row>
    <row r="10208" spans="1:12" x14ac:dyDescent="0.25">
      <c r="A10208" s="16" t="s">
        <v>251</v>
      </c>
      <c r="B10208" s="16">
        <v>48</v>
      </c>
      <c r="C10208" s="17">
        <v>24974</v>
      </c>
      <c r="L10208" s="17"/>
    </row>
    <row r="10209" spans="1:12" x14ac:dyDescent="0.25">
      <c r="A10209" s="16" t="s">
        <v>251</v>
      </c>
      <c r="B10209" s="16">
        <v>123</v>
      </c>
      <c r="C10209" s="17">
        <v>24947</v>
      </c>
      <c r="L10209" s="17"/>
    </row>
    <row r="10210" spans="1:12" x14ac:dyDescent="0.25">
      <c r="A10210" s="16" t="s">
        <v>251</v>
      </c>
      <c r="B10210" s="16">
        <v>100</v>
      </c>
      <c r="C10210" s="17">
        <v>24929</v>
      </c>
      <c r="L10210" s="17"/>
    </row>
    <row r="10211" spans="1:12" x14ac:dyDescent="0.25">
      <c r="A10211" s="16" t="s">
        <v>251</v>
      </c>
      <c r="B10211" s="16">
        <v>210</v>
      </c>
      <c r="C10211" s="17">
        <v>24929</v>
      </c>
      <c r="L10211" s="17"/>
    </row>
    <row r="10212" spans="1:12" x14ac:dyDescent="0.25">
      <c r="A10212" s="16" t="s">
        <v>251</v>
      </c>
      <c r="B10212" s="16">
        <v>205</v>
      </c>
      <c r="C10212" s="17">
        <v>24914</v>
      </c>
      <c r="L10212" s="17"/>
    </row>
    <row r="10213" spans="1:12" x14ac:dyDescent="0.25">
      <c r="A10213" s="16" t="s">
        <v>251</v>
      </c>
      <c r="B10213" s="16">
        <v>181</v>
      </c>
      <c r="C10213" s="17">
        <v>24900</v>
      </c>
      <c r="L10213" s="17"/>
    </row>
    <row r="10214" spans="1:12" x14ac:dyDescent="0.25">
      <c r="A10214" s="16" t="s">
        <v>251</v>
      </c>
      <c r="B10214" s="16">
        <v>200</v>
      </c>
      <c r="C10214" s="17">
        <v>24840</v>
      </c>
      <c r="L10214" s="17"/>
    </row>
    <row r="10215" spans="1:12" x14ac:dyDescent="0.25">
      <c r="A10215" s="16" t="s">
        <v>251</v>
      </c>
      <c r="B10215" s="16">
        <v>288</v>
      </c>
      <c r="C10215" s="17">
        <v>24838</v>
      </c>
      <c r="L10215" s="17"/>
    </row>
    <row r="10216" spans="1:12" x14ac:dyDescent="0.25">
      <c r="A10216" s="16" t="s">
        <v>251</v>
      </c>
      <c r="B10216" s="16">
        <v>120</v>
      </c>
      <c r="C10216" s="17">
        <v>24777</v>
      </c>
      <c r="L10216" s="17"/>
    </row>
    <row r="10217" spans="1:12" x14ac:dyDescent="0.25">
      <c r="A10217" s="16" t="s">
        <v>251</v>
      </c>
      <c r="B10217" s="16">
        <v>360</v>
      </c>
      <c r="C10217" s="17">
        <v>24746</v>
      </c>
      <c r="L10217" s="17"/>
    </row>
    <row r="10218" spans="1:12" x14ac:dyDescent="0.25">
      <c r="A10218" s="16" t="s">
        <v>251</v>
      </c>
      <c r="B10218" s="16">
        <v>80</v>
      </c>
      <c r="C10218" s="17">
        <v>24685</v>
      </c>
      <c r="L10218" s="17"/>
    </row>
    <row r="10219" spans="1:12" x14ac:dyDescent="0.25">
      <c r="A10219" s="16" t="s">
        <v>251</v>
      </c>
      <c r="B10219" s="16">
        <v>70</v>
      </c>
      <c r="C10219" s="17">
        <v>24666</v>
      </c>
      <c r="L10219" s="17"/>
    </row>
    <row r="10220" spans="1:12" x14ac:dyDescent="0.25">
      <c r="A10220" s="16" t="s">
        <v>251</v>
      </c>
      <c r="B10220" s="16">
        <v>356</v>
      </c>
      <c r="C10220" s="17">
        <v>24658</v>
      </c>
      <c r="L10220" s="17"/>
    </row>
    <row r="10221" spans="1:12" x14ac:dyDescent="0.25">
      <c r="A10221" s="16" t="s">
        <v>251</v>
      </c>
      <c r="B10221" s="16">
        <v>60</v>
      </c>
      <c r="C10221" s="17">
        <v>24654</v>
      </c>
      <c r="L10221" s="17"/>
    </row>
    <row r="10222" spans="1:12" x14ac:dyDescent="0.25">
      <c r="A10222" s="16" t="s">
        <v>251</v>
      </c>
      <c r="B10222" s="16">
        <v>449</v>
      </c>
      <c r="C10222" s="17">
        <v>24654</v>
      </c>
      <c r="L10222" s="17"/>
    </row>
    <row r="10223" spans="1:12" x14ac:dyDescent="0.25">
      <c r="A10223" s="16" t="s">
        <v>251</v>
      </c>
      <c r="B10223" s="16">
        <v>180</v>
      </c>
      <c r="C10223" s="17">
        <v>24653</v>
      </c>
      <c r="L10223" s="17"/>
    </row>
    <row r="10224" spans="1:12" x14ac:dyDescent="0.25">
      <c r="A10224" s="16" t="s">
        <v>251</v>
      </c>
      <c r="B10224" s="16">
        <v>88</v>
      </c>
      <c r="C10224" s="17">
        <v>24635</v>
      </c>
      <c r="L10224" s="17"/>
    </row>
    <row r="10225" spans="1:12" x14ac:dyDescent="0.25">
      <c r="A10225" s="16" t="s">
        <v>251</v>
      </c>
      <c r="B10225" s="16">
        <v>60</v>
      </c>
      <c r="C10225" s="17">
        <v>24616</v>
      </c>
      <c r="L10225" s="17"/>
    </row>
    <row r="10226" spans="1:12" x14ac:dyDescent="0.25">
      <c r="A10226" s="16" t="s">
        <v>251</v>
      </c>
      <c r="B10226" s="16">
        <v>60</v>
      </c>
      <c r="C10226" s="17">
        <v>24607</v>
      </c>
      <c r="L10226" s="17"/>
    </row>
    <row r="10227" spans="1:12" x14ac:dyDescent="0.25">
      <c r="A10227" s="16" t="s">
        <v>251</v>
      </c>
      <c r="B10227" s="16">
        <v>524</v>
      </c>
      <c r="C10227" s="17">
        <v>24593</v>
      </c>
      <c r="L10227" s="17"/>
    </row>
    <row r="10228" spans="1:12" x14ac:dyDescent="0.25">
      <c r="A10228" s="16" t="s">
        <v>251</v>
      </c>
      <c r="B10228" s="16">
        <v>82</v>
      </c>
      <c r="C10228" s="17">
        <v>24568</v>
      </c>
      <c r="L10228" s="17"/>
    </row>
    <row r="10229" spans="1:12" x14ac:dyDescent="0.25">
      <c r="A10229" s="16" t="s">
        <v>251</v>
      </c>
      <c r="B10229" s="16">
        <v>320</v>
      </c>
      <c r="C10229" s="17">
        <v>24563</v>
      </c>
      <c r="L10229" s="17"/>
    </row>
    <row r="10230" spans="1:12" x14ac:dyDescent="0.25">
      <c r="A10230" s="16" t="s">
        <v>251</v>
      </c>
      <c r="B10230" s="16">
        <v>200</v>
      </c>
      <c r="C10230" s="17">
        <v>24562</v>
      </c>
      <c r="L10230" s="17"/>
    </row>
    <row r="10231" spans="1:12" x14ac:dyDescent="0.25">
      <c r="A10231" s="16" t="s">
        <v>251</v>
      </c>
      <c r="B10231" s="16">
        <v>131</v>
      </c>
      <c r="C10231" s="17">
        <v>24552</v>
      </c>
      <c r="L10231" s="17"/>
    </row>
    <row r="10232" spans="1:12" x14ac:dyDescent="0.25">
      <c r="A10232" s="16" t="s">
        <v>251</v>
      </c>
      <c r="B10232" s="16">
        <v>448</v>
      </c>
      <c r="C10232" s="17">
        <v>24551</v>
      </c>
      <c r="L10232" s="17"/>
    </row>
    <row r="10233" spans="1:12" x14ac:dyDescent="0.25">
      <c r="A10233" s="16" t="s">
        <v>251</v>
      </c>
      <c r="B10233" s="16">
        <v>80</v>
      </c>
      <c r="C10233" s="17">
        <v>24523</v>
      </c>
      <c r="L10233" s="17"/>
    </row>
    <row r="10234" spans="1:12" x14ac:dyDescent="0.25">
      <c r="A10234" s="16" t="s">
        <v>251</v>
      </c>
      <c r="B10234" s="16">
        <v>153</v>
      </c>
      <c r="C10234" s="17">
        <v>24485</v>
      </c>
      <c r="L10234" s="17"/>
    </row>
    <row r="10235" spans="1:12" x14ac:dyDescent="0.25">
      <c r="A10235" s="16" t="s">
        <v>251</v>
      </c>
      <c r="B10235" s="16">
        <v>92</v>
      </c>
      <c r="C10235" s="17">
        <v>24481</v>
      </c>
      <c r="L10235" s="17"/>
    </row>
    <row r="10236" spans="1:12" x14ac:dyDescent="0.25">
      <c r="A10236" s="16" t="s">
        <v>251</v>
      </c>
      <c r="B10236" s="16">
        <v>345</v>
      </c>
      <c r="C10236" s="17">
        <v>24473</v>
      </c>
      <c r="L10236" s="17"/>
    </row>
    <row r="10237" spans="1:12" x14ac:dyDescent="0.25">
      <c r="A10237" s="16" t="s">
        <v>251</v>
      </c>
      <c r="B10237" s="16">
        <v>843</v>
      </c>
      <c r="C10237" s="17">
        <v>24473</v>
      </c>
      <c r="L10237" s="17"/>
    </row>
    <row r="10238" spans="1:12" x14ac:dyDescent="0.25">
      <c r="A10238" s="16" t="s">
        <v>251</v>
      </c>
      <c r="B10238" s="16">
        <v>173</v>
      </c>
      <c r="C10238" s="17">
        <v>24473</v>
      </c>
      <c r="L10238" s="17"/>
    </row>
    <row r="10239" spans="1:12" x14ac:dyDescent="0.25">
      <c r="A10239" s="16" t="s">
        <v>251</v>
      </c>
      <c r="B10239" s="16">
        <v>362</v>
      </c>
      <c r="C10239" s="17">
        <v>24473</v>
      </c>
      <c r="L10239" s="17"/>
    </row>
    <row r="10240" spans="1:12" x14ac:dyDescent="0.25">
      <c r="A10240" s="16" t="s">
        <v>251</v>
      </c>
      <c r="B10240" s="16">
        <v>583</v>
      </c>
      <c r="C10240" s="17">
        <v>24473</v>
      </c>
      <c r="L10240" s="17"/>
    </row>
    <row r="10241" spans="1:12" x14ac:dyDescent="0.25">
      <c r="A10241" s="16" t="s">
        <v>251</v>
      </c>
      <c r="B10241" s="16">
        <v>364</v>
      </c>
      <c r="C10241" s="17">
        <v>24473</v>
      </c>
      <c r="L10241" s="17"/>
    </row>
    <row r="10242" spans="1:12" x14ac:dyDescent="0.25">
      <c r="A10242" s="16" t="s">
        <v>251</v>
      </c>
      <c r="B10242" s="16">
        <v>132</v>
      </c>
      <c r="C10242" s="17">
        <v>24473</v>
      </c>
      <c r="L10242" s="17"/>
    </row>
    <row r="10243" spans="1:12" x14ac:dyDescent="0.25">
      <c r="A10243" s="16" t="s">
        <v>251</v>
      </c>
      <c r="B10243" s="16">
        <v>200</v>
      </c>
      <c r="C10243" s="17">
        <v>24473</v>
      </c>
      <c r="L10243" s="17"/>
    </row>
    <row r="10244" spans="1:12" x14ac:dyDescent="0.25">
      <c r="A10244" s="16" t="s">
        <v>251</v>
      </c>
      <c r="B10244" s="16">
        <v>146</v>
      </c>
      <c r="C10244" s="17">
        <v>24473</v>
      </c>
      <c r="L10244" s="17"/>
    </row>
    <row r="10245" spans="1:12" x14ac:dyDescent="0.25">
      <c r="A10245" s="16" t="s">
        <v>251</v>
      </c>
      <c r="B10245" s="16">
        <v>131</v>
      </c>
      <c r="C10245" s="17">
        <v>24473</v>
      </c>
      <c r="L10245" s="17"/>
    </row>
    <row r="10246" spans="1:12" x14ac:dyDescent="0.25">
      <c r="A10246" s="16" t="s">
        <v>251</v>
      </c>
      <c r="B10246" s="16">
        <v>227</v>
      </c>
      <c r="C10246" s="17">
        <v>24473</v>
      </c>
      <c r="L10246" s="17"/>
    </row>
    <row r="10247" spans="1:12" x14ac:dyDescent="0.25">
      <c r="A10247" s="16" t="s">
        <v>251</v>
      </c>
      <c r="B10247" s="16">
        <v>160</v>
      </c>
      <c r="C10247" s="17">
        <v>24473</v>
      </c>
      <c r="L10247" s="17"/>
    </row>
    <row r="10248" spans="1:12" x14ac:dyDescent="0.25">
      <c r="A10248" s="16" t="s">
        <v>251</v>
      </c>
      <c r="B10248" s="16">
        <v>400</v>
      </c>
      <c r="C10248" s="17">
        <v>24473</v>
      </c>
      <c r="L10248" s="17"/>
    </row>
    <row r="10249" spans="1:12" x14ac:dyDescent="0.25">
      <c r="A10249" s="16" t="s">
        <v>251</v>
      </c>
      <c r="B10249" s="16">
        <v>240</v>
      </c>
      <c r="C10249" s="17">
        <v>24473</v>
      </c>
      <c r="L10249" s="17"/>
    </row>
    <row r="10250" spans="1:12" x14ac:dyDescent="0.25">
      <c r="A10250" s="16" t="s">
        <v>251</v>
      </c>
      <c r="B10250" s="16">
        <v>135</v>
      </c>
      <c r="C10250" s="17">
        <v>24473</v>
      </c>
      <c r="L10250" s="17"/>
    </row>
    <row r="10251" spans="1:12" x14ac:dyDescent="0.25">
      <c r="A10251" s="16" t="s">
        <v>251</v>
      </c>
      <c r="B10251" s="16">
        <v>120</v>
      </c>
      <c r="C10251" s="17">
        <v>24473</v>
      </c>
      <c r="L10251" s="17"/>
    </row>
    <row r="10252" spans="1:12" x14ac:dyDescent="0.25">
      <c r="A10252" s="16" t="s">
        <v>251</v>
      </c>
      <c r="B10252" s="16">
        <v>176</v>
      </c>
      <c r="C10252" s="17">
        <v>24473</v>
      </c>
      <c r="L10252" s="17"/>
    </row>
    <row r="10253" spans="1:12" x14ac:dyDescent="0.25">
      <c r="A10253" s="16" t="s">
        <v>251</v>
      </c>
      <c r="B10253" s="16">
        <v>203</v>
      </c>
      <c r="C10253" s="17">
        <v>24473</v>
      </c>
      <c r="L10253" s="17"/>
    </row>
    <row r="10254" spans="1:12" x14ac:dyDescent="0.25">
      <c r="A10254" s="16" t="s">
        <v>251</v>
      </c>
      <c r="B10254" s="16">
        <v>242</v>
      </c>
      <c r="C10254" s="17">
        <v>24473</v>
      </c>
      <c r="L10254" s="17"/>
    </row>
    <row r="10255" spans="1:12" x14ac:dyDescent="0.25">
      <c r="A10255" s="16" t="s">
        <v>251</v>
      </c>
      <c r="B10255" s="16">
        <v>40</v>
      </c>
      <c r="C10255" s="17">
        <v>24473</v>
      </c>
      <c r="L10255" s="17"/>
    </row>
    <row r="10256" spans="1:12" x14ac:dyDescent="0.25">
      <c r="A10256" s="16" t="s">
        <v>251</v>
      </c>
      <c r="B10256" s="16">
        <v>240</v>
      </c>
      <c r="C10256" s="17">
        <v>24473</v>
      </c>
      <c r="L10256" s="17"/>
    </row>
    <row r="10257" spans="1:12" x14ac:dyDescent="0.25">
      <c r="A10257" s="16" t="s">
        <v>251</v>
      </c>
      <c r="B10257" s="16">
        <v>102</v>
      </c>
      <c r="C10257" s="17">
        <v>24473</v>
      </c>
      <c r="L10257" s="17"/>
    </row>
    <row r="10258" spans="1:12" x14ac:dyDescent="0.25">
      <c r="A10258" s="16" t="s">
        <v>251</v>
      </c>
      <c r="B10258" s="16">
        <v>235</v>
      </c>
      <c r="C10258" s="17">
        <v>24473</v>
      </c>
      <c r="L10258" s="17"/>
    </row>
    <row r="10259" spans="1:12" x14ac:dyDescent="0.25">
      <c r="A10259" s="16" t="s">
        <v>251</v>
      </c>
      <c r="B10259" s="16">
        <v>79</v>
      </c>
      <c r="C10259" s="17">
        <v>24473</v>
      </c>
      <c r="L10259" s="17"/>
    </row>
    <row r="10260" spans="1:12" x14ac:dyDescent="0.25">
      <c r="A10260" s="16" t="s">
        <v>251</v>
      </c>
      <c r="B10260" s="16">
        <v>76</v>
      </c>
      <c r="C10260" s="17">
        <v>24473</v>
      </c>
      <c r="L10260" s="17"/>
    </row>
    <row r="10261" spans="1:12" x14ac:dyDescent="0.25">
      <c r="A10261" s="16" t="s">
        <v>251</v>
      </c>
      <c r="B10261" s="16">
        <v>40</v>
      </c>
      <c r="C10261" s="17">
        <v>24473</v>
      </c>
      <c r="L10261" s="17"/>
    </row>
    <row r="10262" spans="1:12" x14ac:dyDescent="0.25">
      <c r="A10262" s="16" t="s">
        <v>251</v>
      </c>
      <c r="B10262" s="16">
        <v>264</v>
      </c>
      <c r="C10262" s="17">
        <v>24473</v>
      </c>
      <c r="L10262" s="17"/>
    </row>
    <row r="10263" spans="1:12" x14ac:dyDescent="0.25">
      <c r="A10263" s="16" t="s">
        <v>251</v>
      </c>
      <c r="B10263" s="16">
        <v>142</v>
      </c>
      <c r="C10263" s="17">
        <v>24473</v>
      </c>
      <c r="L10263" s="17"/>
    </row>
    <row r="10264" spans="1:12" x14ac:dyDescent="0.25">
      <c r="A10264" s="16" t="s">
        <v>251</v>
      </c>
      <c r="B10264" s="16">
        <v>470</v>
      </c>
      <c r="C10264" s="17">
        <v>24473</v>
      </c>
      <c r="L10264" s="17"/>
    </row>
    <row r="10265" spans="1:12" x14ac:dyDescent="0.25">
      <c r="A10265" s="16" t="s">
        <v>251</v>
      </c>
      <c r="B10265" s="16">
        <v>105</v>
      </c>
      <c r="C10265" s="17">
        <v>24473</v>
      </c>
      <c r="L10265" s="17"/>
    </row>
    <row r="10266" spans="1:12" x14ac:dyDescent="0.25">
      <c r="A10266" s="16" t="s">
        <v>251</v>
      </c>
      <c r="B10266" s="16">
        <v>160</v>
      </c>
      <c r="C10266" s="17">
        <v>24473</v>
      </c>
      <c r="L10266" s="17"/>
    </row>
    <row r="10267" spans="1:12" x14ac:dyDescent="0.25">
      <c r="A10267" s="16" t="s">
        <v>251</v>
      </c>
      <c r="B10267" s="16">
        <v>513</v>
      </c>
      <c r="C10267" s="17">
        <v>24473</v>
      </c>
      <c r="L10267" s="17"/>
    </row>
    <row r="10268" spans="1:12" x14ac:dyDescent="0.25">
      <c r="A10268" s="16" t="s">
        <v>251</v>
      </c>
      <c r="B10268" s="16">
        <v>179</v>
      </c>
      <c r="C10268" s="17">
        <v>24473</v>
      </c>
      <c r="L10268" s="17"/>
    </row>
    <row r="10269" spans="1:12" x14ac:dyDescent="0.25">
      <c r="A10269" s="16" t="s">
        <v>251</v>
      </c>
      <c r="B10269" s="16">
        <v>180</v>
      </c>
      <c r="C10269" s="17">
        <v>24473</v>
      </c>
      <c r="L10269" s="17"/>
    </row>
    <row r="10270" spans="1:12" x14ac:dyDescent="0.25">
      <c r="A10270" s="16" t="s">
        <v>251</v>
      </c>
      <c r="B10270" s="16">
        <v>195</v>
      </c>
      <c r="C10270" s="17">
        <v>24473</v>
      </c>
      <c r="L10270" s="17"/>
    </row>
    <row r="10271" spans="1:12" x14ac:dyDescent="0.25">
      <c r="A10271" s="16" t="s">
        <v>251</v>
      </c>
      <c r="B10271" s="16">
        <v>366</v>
      </c>
      <c r="C10271" s="17">
        <v>24473</v>
      </c>
      <c r="L10271" s="17"/>
    </row>
    <row r="10272" spans="1:12" x14ac:dyDescent="0.25">
      <c r="A10272" s="16" t="s">
        <v>251</v>
      </c>
      <c r="B10272" s="16">
        <v>589</v>
      </c>
      <c r="C10272" s="17">
        <v>24473</v>
      </c>
      <c r="L10272" s="17"/>
    </row>
    <row r="10273" spans="1:12" x14ac:dyDescent="0.25">
      <c r="A10273" s="16" t="s">
        <v>251</v>
      </c>
      <c r="B10273" s="16">
        <v>77</v>
      </c>
      <c r="C10273" s="17">
        <v>24473</v>
      </c>
      <c r="L10273" s="17"/>
    </row>
    <row r="10274" spans="1:12" x14ac:dyDescent="0.25">
      <c r="A10274" s="16" t="s">
        <v>251</v>
      </c>
      <c r="B10274" s="16">
        <v>92</v>
      </c>
      <c r="C10274" s="17">
        <v>24473</v>
      </c>
      <c r="L10274" s="17"/>
    </row>
    <row r="10275" spans="1:12" x14ac:dyDescent="0.25">
      <c r="A10275" s="16" t="s">
        <v>251</v>
      </c>
      <c r="B10275" s="16">
        <v>102</v>
      </c>
      <c r="C10275" s="17">
        <v>24473</v>
      </c>
      <c r="L10275" s="17"/>
    </row>
    <row r="10276" spans="1:12" x14ac:dyDescent="0.25">
      <c r="A10276" s="16" t="s">
        <v>251</v>
      </c>
      <c r="B10276" s="16">
        <v>120</v>
      </c>
      <c r="C10276" s="17">
        <v>24473</v>
      </c>
      <c r="L10276" s="17"/>
    </row>
    <row r="10277" spans="1:12" x14ac:dyDescent="0.25">
      <c r="A10277" s="16" t="s">
        <v>251</v>
      </c>
      <c r="B10277" s="16">
        <v>138</v>
      </c>
      <c r="C10277" s="17">
        <v>24473</v>
      </c>
      <c r="L10277" s="17"/>
    </row>
    <row r="10278" spans="1:12" x14ac:dyDescent="0.25">
      <c r="A10278" s="16" t="s">
        <v>251</v>
      </c>
      <c r="B10278" s="16">
        <v>196</v>
      </c>
      <c r="C10278" s="17">
        <v>24473</v>
      </c>
      <c r="L10278" s="17"/>
    </row>
    <row r="10279" spans="1:12" x14ac:dyDescent="0.25">
      <c r="A10279" s="16" t="s">
        <v>251</v>
      </c>
      <c r="B10279" s="16">
        <v>120</v>
      </c>
      <c r="C10279" s="17">
        <v>24473</v>
      </c>
      <c r="L10279" s="17"/>
    </row>
    <row r="10280" spans="1:12" x14ac:dyDescent="0.25">
      <c r="A10280" s="16" t="s">
        <v>251</v>
      </c>
      <c r="B10280" s="16">
        <v>240</v>
      </c>
      <c r="C10280" s="17">
        <v>24473</v>
      </c>
      <c r="L10280" s="17"/>
    </row>
    <row r="10281" spans="1:12" x14ac:dyDescent="0.25">
      <c r="A10281" s="16" t="s">
        <v>251</v>
      </c>
      <c r="B10281" s="16">
        <v>148</v>
      </c>
      <c r="C10281" s="17">
        <v>24473</v>
      </c>
      <c r="L10281" s="17"/>
    </row>
    <row r="10282" spans="1:12" x14ac:dyDescent="0.25">
      <c r="A10282" s="16" t="s">
        <v>251</v>
      </c>
      <c r="B10282" s="16">
        <v>215</v>
      </c>
      <c r="C10282" s="17">
        <v>24473</v>
      </c>
      <c r="L10282" s="17"/>
    </row>
    <row r="10283" spans="1:12" x14ac:dyDescent="0.25">
      <c r="A10283" s="16" t="s">
        <v>251</v>
      </c>
      <c r="B10283" s="16">
        <v>120</v>
      </c>
      <c r="C10283" s="17">
        <v>24473</v>
      </c>
      <c r="L10283" s="17"/>
    </row>
    <row r="10284" spans="1:12" x14ac:dyDescent="0.25">
      <c r="A10284" s="16" t="s">
        <v>251</v>
      </c>
      <c r="B10284" s="16">
        <v>182</v>
      </c>
      <c r="C10284" s="17">
        <v>24473</v>
      </c>
      <c r="L10284" s="17"/>
    </row>
    <row r="10285" spans="1:12" x14ac:dyDescent="0.25">
      <c r="A10285" s="16" t="s">
        <v>251</v>
      </c>
      <c r="B10285" s="16">
        <v>566</v>
      </c>
      <c r="C10285" s="17">
        <v>24473</v>
      </c>
      <c r="L10285" s="17"/>
    </row>
    <row r="10286" spans="1:12" x14ac:dyDescent="0.25">
      <c r="A10286" s="16" t="s">
        <v>251</v>
      </c>
      <c r="B10286" s="16">
        <v>305</v>
      </c>
      <c r="C10286" s="17">
        <v>24473</v>
      </c>
      <c r="L10286" s="17"/>
    </row>
    <row r="10287" spans="1:12" x14ac:dyDescent="0.25">
      <c r="A10287" s="16" t="s">
        <v>251</v>
      </c>
      <c r="B10287" s="16">
        <v>183</v>
      </c>
      <c r="C10287" s="17">
        <v>24473</v>
      </c>
      <c r="L10287" s="17"/>
    </row>
    <row r="10288" spans="1:12" x14ac:dyDescent="0.25">
      <c r="A10288" s="16" t="s">
        <v>251</v>
      </c>
      <c r="B10288" s="16">
        <v>120</v>
      </c>
      <c r="C10288" s="17">
        <v>24473</v>
      </c>
      <c r="L10288" s="17"/>
    </row>
    <row r="10289" spans="1:12" x14ac:dyDescent="0.25">
      <c r="A10289" s="16" t="s">
        <v>251</v>
      </c>
      <c r="B10289" s="16">
        <v>185</v>
      </c>
      <c r="C10289" s="17">
        <v>24473</v>
      </c>
      <c r="L10289" s="17"/>
    </row>
    <row r="10290" spans="1:12" x14ac:dyDescent="0.25">
      <c r="A10290" s="16" t="s">
        <v>251</v>
      </c>
      <c r="B10290" s="16">
        <v>188</v>
      </c>
      <c r="C10290" s="17">
        <v>24473</v>
      </c>
      <c r="L10290" s="17"/>
    </row>
    <row r="10291" spans="1:12" x14ac:dyDescent="0.25">
      <c r="A10291" s="16" t="s">
        <v>251</v>
      </c>
      <c r="B10291" s="16">
        <v>79</v>
      </c>
      <c r="C10291" s="17">
        <v>24473</v>
      </c>
      <c r="L10291" s="17"/>
    </row>
    <row r="10292" spans="1:12" x14ac:dyDescent="0.25">
      <c r="A10292" s="16" t="s">
        <v>251</v>
      </c>
      <c r="B10292" s="16">
        <v>122</v>
      </c>
      <c r="C10292" s="17">
        <v>24473</v>
      </c>
      <c r="L10292" s="17"/>
    </row>
    <row r="10293" spans="1:12" x14ac:dyDescent="0.25">
      <c r="A10293" s="16" t="s">
        <v>251</v>
      </c>
      <c r="B10293" s="16">
        <v>175</v>
      </c>
      <c r="C10293" s="17">
        <v>24473</v>
      </c>
      <c r="L10293" s="17"/>
    </row>
    <row r="10294" spans="1:12" x14ac:dyDescent="0.25">
      <c r="A10294" s="16" t="s">
        <v>251</v>
      </c>
      <c r="B10294" s="16">
        <v>280</v>
      </c>
      <c r="C10294" s="17">
        <v>24473</v>
      </c>
      <c r="L10294" s="17"/>
    </row>
    <row r="10295" spans="1:12" x14ac:dyDescent="0.25">
      <c r="A10295" s="16" t="s">
        <v>251</v>
      </c>
      <c r="B10295" s="16">
        <v>82</v>
      </c>
      <c r="C10295" s="17">
        <v>24473</v>
      </c>
      <c r="L10295" s="17"/>
    </row>
    <row r="10296" spans="1:12" x14ac:dyDescent="0.25">
      <c r="A10296" s="16" t="s">
        <v>251</v>
      </c>
      <c r="B10296" s="16">
        <v>231</v>
      </c>
      <c r="C10296" s="17">
        <v>24473</v>
      </c>
      <c r="L10296" s="17"/>
    </row>
    <row r="10297" spans="1:12" x14ac:dyDescent="0.25">
      <c r="A10297" s="16" t="s">
        <v>251</v>
      </c>
      <c r="B10297" s="16">
        <v>85</v>
      </c>
      <c r="C10297" s="17">
        <v>24473</v>
      </c>
      <c r="L10297" s="17"/>
    </row>
    <row r="10298" spans="1:12" x14ac:dyDescent="0.25">
      <c r="A10298" s="16" t="s">
        <v>252</v>
      </c>
      <c r="B10298" s="16">
        <v>50</v>
      </c>
      <c r="C10298" s="17">
        <v>43829</v>
      </c>
      <c r="L10298" s="17"/>
    </row>
    <row r="10299" spans="1:12" x14ac:dyDescent="0.25">
      <c r="A10299" s="16" t="s">
        <v>252</v>
      </c>
      <c r="B10299" s="16">
        <v>50</v>
      </c>
      <c r="C10299" s="17">
        <v>43816</v>
      </c>
      <c r="L10299" s="17"/>
    </row>
    <row r="10300" spans="1:12" x14ac:dyDescent="0.25">
      <c r="A10300" s="16" t="s">
        <v>252</v>
      </c>
      <c r="B10300" s="16">
        <v>67</v>
      </c>
      <c r="C10300" s="17">
        <v>43810</v>
      </c>
      <c r="L10300" s="17"/>
    </row>
    <row r="10301" spans="1:12" x14ac:dyDescent="0.25">
      <c r="A10301" s="16" t="s">
        <v>252</v>
      </c>
      <c r="B10301" s="16">
        <v>80</v>
      </c>
      <c r="C10301" s="17">
        <v>43739</v>
      </c>
      <c r="L10301" s="17"/>
    </row>
    <row r="10302" spans="1:12" x14ac:dyDescent="0.25">
      <c r="A10302" s="16" t="s">
        <v>252</v>
      </c>
      <c r="B10302" s="16">
        <v>78</v>
      </c>
      <c r="C10302" s="17">
        <v>43700</v>
      </c>
      <c r="L10302" s="17"/>
    </row>
    <row r="10303" spans="1:12" x14ac:dyDescent="0.25">
      <c r="A10303" s="16" t="s">
        <v>252</v>
      </c>
      <c r="B10303" s="16">
        <v>16</v>
      </c>
      <c r="C10303" s="17">
        <v>43503</v>
      </c>
      <c r="L10303" s="17"/>
    </row>
    <row r="10304" spans="1:12" x14ac:dyDescent="0.25">
      <c r="A10304" s="16" t="s">
        <v>252</v>
      </c>
      <c r="B10304" s="16">
        <v>99</v>
      </c>
      <c r="C10304" s="17">
        <v>43356</v>
      </c>
      <c r="L10304" s="17"/>
    </row>
    <row r="10305" spans="1:12" x14ac:dyDescent="0.25">
      <c r="A10305" s="16" t="s">
        <v>252</v>
      </c>
      <c r="B10305" s="16">
        <v>100</v>
      </c>
      <c r="C10305" s="17">
        <v>43340</v>
      </c>
      <c r="L10305" s="17"/>
    </row>
    <row r="10306" spans="1:12" x14ac:dyDescent="0.25">
      <c r="A10306" s="16" t="s">
        <v>252</v>
      </c>
      <c r="B10306" s="16">
        <v>54</v>
      </c>
      <c r="C10306" s="17">
        <v>43314</v>
      </c>
      <c r="L10306" s="17"/>
    </row>
    <row r="10307" spans="1:12" x14ac:dyDescent="0.25">
      <c r="A10307" s="16" t="s">
        <v>252</v>
      </c>
      <c r="B10307" s="16">
        <v>54</v>
      </c>
      <c r="C10307" s="17">
        <v>43313</v>
      </c>
      <c r="L10307" s="17"/>
    </row>
    <row r="10308" spans="1:12" x14ac:dyDescent="0.25">
      <c r="A10308" s="16" t="s">
        <v>252</v>
      </c>
      <c r="B10308" s="16">
        <v>25</v>
      </c>
      <c r="C10308" s="17">
        <v>43311</v>
      </c>
      <c r="L10308" s="17"/>
    </row>
    <row r="10309" spans="1:12" x14ac:dyDescent="0.25">
      <c r="A10309" s="16" t="s">
        <v>252</v>
      </c>
      <c r="B10309" s="16">
        <v>54</v>
      </c>
      <c r="C10309" s="17">
        <v>43265</v>
      </c>
      <c r="L10309" s="17"/>
    </row>
    <row r="10310" spans="1:12" x14ac:dyDescent="0.25">
      <c r="A10310" s="16" t="s">
        <v>252</v>
      </c>
      <c r="B10310" s="16">
        <v>82</v>
      </c>
      <c r="C10310" s="17">
        <v>43196</v>
      </c>
      <c r="L10310" s="17"/>
    </row>
    <row r="10311" spans="1:12" x14ac:dyDescent="0.25">
      <c r="A10311" s="16" t="s">
        <v>252</v>
      </c>
      <c r="B10311" s="16">
        <v>87</v>
      </c>
      <c r="C10311" s="17">
        <v>43146</v>
      </c>
      <c r="L10311" s="17"/>
    </row>
    <row r="10312" spans="1:12" x14ac:dyDescent="0.25">
      <c r="A10312" s="16" t="s">
        <v>252</v>
      </c>
      <c r="B10312" s="16">
        <v>54</v>
      </c>
      <c r="C10312" s="17">
        <v>43146</v>
      </c>
      <c r="L10312" s="17"/>
    </row>
    <row r="10313" spans="1:12" x14ac:dyDescent="0.25">
      <c r="A10313" s="16" t="s">
        <v>252</v>
      </c>
      <c r="B10313" s="16">
        <v>72</v>
      </c>
      <c r="C10313" s="17">
        <v>43076</v>
      </c>
      <c r="L10313" s="17"/>
    </row>
    <row r="10314" spans="1:12" x14ac:dyDescent="0.25">
      <c r="A10314" s="16" t="s">
        <v>252</v>
      </c>
      <c r="B10314" s="16">
        <v>90</v>
      </c>
      <c r="C10314" s="17">
        <v>43067</v>
      </c>
      <c r="L10314" s="17"/>
    </row>
    <row r="10315" spans="1:12" x14ac:dyDescent="0.25">
      <c r="A10315" s="16" t="s">
        <v>252</v>
      </c>
      <c r="B10315" s="16">
        <v>112</v>
      </c>
      <c r="C10315" s="17">
        <v>43031</v>
      </c>
      <c r="L10315" s="17"/>
    </row>
    <row r="10316" spans="1:12" x14ac:dyDescent="0.25">
      <c r="A10316" s="16" t="s">
        <v>252</v>
      </c>
      <c r="B10316" s="16">
        <v>54</v>
      </c>
      <c r="C10316" s="17">
        <v>43024</v>
      </c>
      <c r="L10316" s="17"/>
    </row>
    <row r="10317" spans="1:12" x14ac:dyDescent="0.25">
      <c r="A10317" s="16" t="s">
        <v>252</v>
      </c>
      <c r="B10317" s="16">
        <v>99</v>
      </c>
      <c r="C10317" s="17">
        <v>42978</v>
      </c>
      <c r="L10317" s="17"/>
    </row>
    <row r="10318" spans="1:12" x14ac:dyDescent="0.25">
      <c r="A10318" s="16" t="s">
        <v>252</v>
      </c>
      <c r="B10318" s="16">
        <v>98</v>
      </c>
      <c r="C10318" s="17">
        <v>42961</v>
      </c>
      <c r="L10318" s="17"/>
    </row>
    <row r="10319" spans="1:12" x14ac:dyDescent="0.25">
      <c r="A10319" s="16" t="s">
        <v>252</v>
      </c>
      <c r="B10319" s="16">
        <v>20</v>
      </c>
      <c r="C10319" s="17">
        <v>42930</v>
      </c>
      <c r="L10319" s="17"/>
    </row>
    <row r="10320" spans="1:12" x14ac:dyDescent="0.25">
      <c r="A10320" s="16" t="s">
        <v>252</v>
      </c>
      <c r="B10320" s="16">
        <v>32</v>
      </c>
      <c r="C10320" s="17">
        <v>42852</v>
      </c>
      <c r="L10320" s="17"/>
    </row>
    <row r="10321" spans="1:12" x14ac:dyDescent="0.25">
      <c r="A10321" s="16" t="s">
        <v>252</v>
      </c>
      <c r="B10321" s="16">
        <v>42</v>
      </c>
      <c r="C10321" s="17">
        <v>42816</v>
      </c>
      <c r="L10321" s="17"/>
    </row>
    <row r="10322" spans="1:12" x14ac:dyDescent="0.25">
      <c r="A10322" s="16" t="s">
        <v>252</v>
      </c>
      <c r="B10322" s="16">
        <v>62</v>
      </c>
      <c r="C10322" s="17">
        <v>42794</v>
      </c>
      <c r="L10322" s="17"/>
    </row>
    <row r="10323" spans="1:12" x14ac:dyDescent="0.25">
      <c r="A10323" s="16" t="s">
        <v>252</v>
      </c>
      <c r="B10323" s="16">
        <v>49</v>
      </c>
      <c r="C10323" s="17">
        <v>42776</v>
      </c>
      <c r="L10323" s="17"/>
    </row>
    <row r="10324" spans="1:12" x14ac:dyDescent="0.25">
      <c r="A10324" s="16" t="s">
        <v>252</v>
      </c>
      <c r="B10324" s="16">
        <v>40</v>
      </c>
      <c r="C10324" s="17">
        <v>42752</v>
      </c>
      <c r="L10324" s="17"/>
    </row>
    <row r="10325" spans="1:12" x14ac:dyDescent="0.25">
      <c r="A10325" s="16" t="s">
        <v>252</v>
      </c>
      <c r="B10325" s="16">
        <v>72</v>
      </c>
      <c r="C10325" s="17">
        <v>42599</v>
      </c>
      <c r="L10325" s="17"/>
    </row>
    <row r="10326" spans="1:12" x14ac:dyDescent="0.25">
      <c r="A10326" s="16" t="s">
        <v>252</v>
      </c>
      <c r="B10326" s="16">
        <v>50</v>
      </c>
      <c r="C10326" s="17">
        <v>42597</v>
      </c>
      <c r="L10326" s="17"/>
    </row>
    <row r="10327" spans="1:12" x14ac:dyDescent="0.25">
      <c r="A10327" s="16" t="s">
        <v>252</v>
      </c>
      <c r="B10327" s="16">
        <v>50</v>
      </c>
      <c r="C10327" s="17">
        <v>42579</v>
      </c>
      <c r="L10327" s="17"/>
    </row>
    <row r="10328" spans="1:12" x14ac:dyDescent="0.25">
      <c r="A10328" s="16" t="s">
        <v>252</v>
      </c>
      <c r="B10328" s="16">
        <v>51</v>
      </c>
      <c r="C10328" s="17">
        <v>42567</v>
      </c>
      <c r="L10328" s="17"/>
    </row>
    <row r="10329" spans="1:12" x14ac:dyDescent="0.25">
      <c r="A10329" s="16" t="s">
        <v>252</v>
      </c>
      <c r="B10329" s="16">
        <v>99</v>
      </c>
      <c r="C10329" s="17">
        <v>42556</v>
      </c>
      <c r="L10329" s="17"/>
    </row>
    <row r="10330" spans="1:12" x14ac:dyDescent="0.25">
      <c r="A10330" s="16" t="s">
        <v>252</v>
      </c>
      <c r="B10330" s="16">
        <v>26</v>
      </c>
      <c r="C10330" s="17">
        <v>42521</v>
      </c>
      <c r="L10330" s="17"/>
    </row>
    <row r="10331" spans="1:12" x14ac:dyDescent="0.25">
      <c r="A10331" s="16" t="s">
        <v>252</v>
      </c>
      <c r="B10331" s="16">
        <v>80</v>
      </c>
      <c r="C10331" s="17">
        <v>42445</v>
      </c>
      <c r="L10331" s="17"/>
    </row>
    <row r="10332" spans="1:12" x14ac:dyDescent="0.25">
      <c r="A10332" s="16" t="s">
        <v>252</v>
      </c>
      <c r="B10332" s="16">
        <v>20</v>
      </c>
      <c r="C10332" s="17">
        <v>42430</v>
      </c>
      <c r="L10332" s="17"/>
    </row>
    <row r="10333" spans="1:12" x14ac:dyDescent="0.25">
      <c r="A10333" s="16" t="s">
        <v>252</v>
      </c>
      <c r="B10333" s="16">
        <v>50</v>
      </c>
      <c r="C10333" s="17">
        <v>42426</v>
      </c>
      <c r="L10333" s="17"/>
    </row>
    <row r="10334" spans="1:12" x14ac:dyDescent="0.25">
      <c r="A10334" s="16" t="s">
        <v>252</v>
      </c>
      <c r="B10334" s="16">
        <v>96</v>
      </c>
      <c r="C10334" s="17">
        <v>42413</v>
      </c>
      <c r="L10334" s="17"/>
    </row>
    <row r="10335" spans="1:12" x14ac:dyDescent="0.25">
      <c r="A10335" s="16" t="s">
        <v>252</v>
      </c>
      <c r="B10335" s="16">
        <v>99</v>
      </c>
      <c r="C10335" s="17">
        <v>42409</v>
      </c>
      <c r="L10335" s="17"/>
    </row>
    <row r="10336" spans="1:12" x14ac:dyDescent="0.25">
      <c r="A10336" s="16" t="s">
        <v>252</v>
      </c>
      <c r="B10336" s="16">
        <v>120</v>
      </c>
      <c r="C10336" s="17">
        <v>42397</v>
      </c>
      <c r="L10336" s="17"/>
    </row>
    <row r="10337" spans="1:12" x14ac:dyDescent="0.25">
      <c r="A10337" s="16" t="s">
        <v>252</v>
      </c>
      <c r="B10337" s="16">
        <v>100</v>
      </c>
      <c r="C10337" s="17">
        <v>42326</v>
      </c>
      <c r="L10337" s="17"/>
    </row>
    <row r="10338" spans="1:12" x14ac:dyDescent="0.25">
      <c r="A10338" s="16" t="s">
        <v>252</v>
      </c>
      <c r="B10338" s="16">
        <v>80</v>
      </c>
      <c r="C10338" s="17">
        <v>42325</v>
      </c>
      <c r="L10338" s="17"/>
    </row>
    <row r="10339" spans="1:12" x14ac:dyDescent="0.25">
      <c r="A10339" s="16" t="s">
        <v>252</v>
      </c>
      <c r="B10339" s="16">
        <v>99</v>
      </c>
      <c r="C10339" s="17">
        <v>42312</v>
      </c>
      <c r="L10339" s="17"/>
    </row>
    <row r="10340" spans="1:12" x14ac:dyDescent="0.25">
      <c r="A10340" s="16" t="s">
        <v>252</v>
      </c>
      <c r="B10340" s="16">
        <v>98</v>
      </c>
      <c r="C10340" s="17">
        <v>42247</v>
      </c>
      <c r="L10340" s="17"/>
    </row>
    <row r="10341" spans="1:12" x14ac:dyDescent="0.25">
      <c r="A10341" s="16" t="s">
        <v>252</v>
      </c>
      <c r="B10341" s="16">
        <v>100</v>
      </c>
      <c r="C10341" s="17">
        <v>42246</v>
      </c>
      <c r="L10341" s="17"/>
    </row>
    <row r="10342" spans="1:12" x14ac:dyDescent="0.25">
      <c r="A10342" s="16" t="s">
        <v>252</v>
      </c>
      <c r="B10342" s="16">
        <v>50</v>
      </c>
      <c r="C10342" s="17">
        <v>42240</v>
      </c>
      <c r="L10342" s="17"/>
    </row>
    <row r="10343" spans="1:12" x14ac:dyDescent="0.25">
      <c r="A10343" s="16" t="s">
        <v>252</v>
      </c>
      <c r="B10343" s="16">
        <v>118</v>
      </c>
      <c r="C10343" s="17">
        <v>42236</v>
      </c>
      <c r="L10343" s="17"/>
    </row>
    <row r="10344" spans="1:12" x14ac:dyDescent="0.25">
      <c r="A10344" s="16" t="s">
        <v>252</v>
      </c>
      <c r="B10344" s="16">
        <v>124</v>
      </c>
      <c r="C10344" s="17">
        <v>42229</v>
      </c>
      <c r="L10344" s="17"/>
    </row>
    <row r="10345" spans="1:12" x14ac:dyDescent="0.25">
      <c r="A10345" s="16" t="s">
        <v>252</v>
      </c>
      <c r="B10345" s="16">
        <v>99</v>
      </c>
      <c r="C10345" s="17">
        <v>42184</v>
      </c>
      <c r="L10345" s="17"/>
    </row>
    <row r="10346" spans="1:12" x14ac:dyDescent="0.25">
      <c r="A10346" s="16" t="s">
        <v>252</v>
      </c>
      <c r="B10346" s="16">
        <v>75</v>
      </c>
      <c r="C10346" s="17">
        <v>42138</v>
      </c>
      <c r="L10346" s="17"/>
    </row>
    <row r="10347" spans="1:12" x14ac:dyDescent="0.25">
      <c r="A10347" s="16" t="s">
        <v>252</v>
      </c>
      <c r="B10347" s="16">
        <v>50</v>
      </c>
      <c r="C10347" s="17">
        <v>42068</v>
      </c>
      <c r="L10347" s="17"/>
    </row>
    <row r="10348" spans="1:12" x14ac:dyDescent="0.25">
      <c r="A10348" s="16" t="s">
        <v>252</v>
      </c>
      <c r="B10348" s="16">
        <v>72</v>
      </c>
      <c r="C10348" s="17">
        <v>42046</v>
      </c>
      <c r="L10348" s="17"/>
    </row>
    <row r="10349" spans="1:12" x14ac:dyDescent="0.25">
      <c r="A10349" s="16" t="s">
        <v>252</v>
      </c>
      <c r="B10349" s="16">
        <v>86</v>
      </c>
      <c r="C10349" s="17">
        <v>41984</v>
      </c>
      <c r="L10349" s="17"/>
    </row>
    <row r="10350" spans="1:12" x14ac:dyDescent="0.25">
      <c r="A10350" s="16" t="s">
        <v>252</v>
      </c>
      <c r="B10350" s="16">
        <v>30</v>
      </c>
      <c r="C10350" s="17">
        <v>41934</v>
      </c>
      <c r="L10350" s="17"/>
    </row>
    <row r="10351" spans="1:12" x14ac:dyDescent="0.25">
      <c r="A10351" s="16" t="s">
        <v>252</v>
      </c>
      <c r="B10351" s="16">
        <v>80</v>
      </c>
      <c r="C10351" s="17">
        <v>41915</v>
      </c>
      <c r="L10351" s="17"/>
    </row>
    <row r="10352" spans="1:12" x14ac:dyDescent="0.25">
      <c r="A10352" s="16" t="s">
        <v>252</v>
      </c>
      <c r="B10352" s="16">
        <v>120</v>
      </c>
      <c r="C10352" s="17">
        <v>41877</v>
      </c>
      <c r="L10352" s="17"/>
    </row>
    <row r="10353" spans="1:12" x14ac:dyDescent="0.25">
      <c r="A10353" s="16" t="s">
        <v>252</v>
      </c>
      <c r="B10353" s="16">
        <v>120</v>
      </c>
      <c r="C10353" s="17">
        <v>41842</v>
      </c>
      <c r="L10353" s="17"/>
    </row>
    <row r="10354" spans="1:12" x14ac:dyDescent="0.25">
      <c r="A10354" s="16" t="s">
        <v>252</v>
      </c>
      <c r="B10354" s="16">
        <v>75</v>
      </c>
      <c r="C10354" s="17">
        <v>41835</v>
      </c>
      <c r="L10354" s="17"/>
    </row>
    <row r="10355" spans="1:12" x14ac:dyDescent="0.25">
      <c r="A10355" s="16" t="s">
        <v>252</v>
      </c>
      <c r="B10355" s="16">
        <v>54</v>
      </c>
      <c r="C10355" s="17">
        <v>41794</v>
      </c>
      <c r="L10355" s="17"/>
    </row>
    <row r="10356" spans="1:12" x14ac:dyDescent="0.25">
      <c r="A10356" s="16" t="s">
        <v>252</v>
      </c>
      <c r="B10356" s="16">
        <v>30</v>
      </c>
      <c r="C10356" s="17">
        <v>41764</v>
      </c>
      <c r="L10356" s="17"/>
    </row>
    <row r="10357" spans="1:12" x14ac:dyDescent="0.25">
      <c r="A10357" s="16" t="s">
        <v>252</v>
      </c>
      <c r="B10357" s="16">
        <v>55</v>
      </c>
      <c r="C10357" s="17">
        <v>41585</v>
      </c>
      <c r="L10357" s="17"/>
    </row>
    <row r="10358" spans="1:12" x14ac:dyDescent="0.25">
      <c r="A10358" s="16" t="s">
        <v>252</v>
      </c>
      <c r="B10358" s="16">
        <v>60</v>
      </c>
      <c r="C10358" s="17">
        <v>41582</v>
      </c>
      <c r="L10358" s="17"/>
    </row>
    <row r="10359" spans="1:12" x14ac:dyDescent="0.25">
      <c r="A10359" s="16" t="s">
        <v>252</v>
      </c>
      <c r="B10359" s="16">
        <v>25</v>
      </c>
      <c r="C10359" s="17">
        <v>41507</v>
      </c>
      <c r="L10359" s="17"/>
    </row>
    <row r="10360" spans="1:12" x14ac:dyDescent="0.25">
      <c r="A10360" s="16" t="s">
        <v>252</v>
      </c>
      <c r="B10360" s="16">
        <v>20</v>
      </c>
      <c r="C10360" s="17">
        <v>41494</v>
      </c>
      <c r="L10360" s="17"/>
    </row>
    <row r="10361" spans="1:12" x14ac:dyDescent="0.25">
      <c r="A10361" s="16" t="s">
        <v>252</v>
      </c>
      <c r="B10361" s="16">
        <v>62</v>
      </c>
      <c r="C10361" s="17">
        <v>41489</v>
      </c>
      <c r="L10361" s="17"/>
    </row>
    <row r="10362" spans="1:12" x14ac:dyDescent="0.25">
      <c r="A10362" s="16" t="s">
        <v>252</v>
      </c>
      <c r="B10362" s="16">
        <v>30</v>
      </c>
      <c r="C10362" s="17">
        <v>41446</v>
      </c>
      <c r="L10362" s="17"/>
    </row>
    <row r="10363" spans="1:12" x14ac:dyDescent="0.25">
      <c r="A10363" s="16" t="s">
        <v>252</v>
      </c>
      <c r="B10363" s="16">
        <v>70</v>
      </c>
      <c r="C10363" s="17">
        <v>41445</v>
      </c>
      <c r="L10363" s="17"/>
    </row>
    <row r="10364" spans="1:12" x14ac:dyDescent="0.25">
      <c r="A10364" s="16" t="s">
        <v>252</v>
      </c>
      <c r="B10364" s="16">
        <v>75</v>
      </c>
      <c r="C10364" s="17">
        <v>41417</v>
      </c>
      <c r="L10364" s="17"/>
    </row>
    <row r="10365" spans="1:12" x14ac:dyDescent="0.25">
      <c r="A10365" s="16" t="s">
        <v>252</v>
      </c>
      <c r="B10365" s="16">
        <v>22</v>
      </c>
      <c r="C10365" s="17">
        <v>41362</v>
      </c>
      <c r="L10365" s="17"/>
    </row>
    <row r="10366" spans="1:12" x14ac:dyDescent="0.25">
      <c r="A10366" s="16" t="s">
        <v>252</v>
      </c>
      <c r="B10366" s="16">
        <v>80</v>
      </c>
      <c r="C10366" s="17">
        <v>41352</v>
      </c>
      <c r="L10366" s="17"/>
    </row>
    <row r="10367" spans="1:12" x14ac:dyDescent="0.25">
      <c r="A10367" s="16" t="s">
        <v>252</v>
      </c>
      <c r="B10367" s="16">
        <v>99</v>
      </c>
      <c r="C10367" s="17">
        <v>41348</v>
      </c>
      <c r="L10367" s="17"/>
    </row>
    <row r="10368" spans="1:12" x14ac:dyDescent="0.25">
      <c r="A10368" s="16" t="s">
        <v>252</v>
      </c>
      <c r="B10368" s="16">
        <v>20</v>
      </c>
      <c r="C10368" s="17">
        <v>41334</v>
      </c>
      <c r="L10368" s="17"/>
    </row>
    <row r="10369" spans="1:12" x14ac:dyDescent="0.25">
      <c r="A10369" s="16" t="s">
        <v>252</v>
      </c>
      <c r="B10369" s="16">
        <v>99</v>
      </c>
      <c r="C10369" s="17">
        <v>41254</v>
      </c>
      <c r="L10369" s="17"/>
    </row>
    <row r="10370" spans="1:12" x14ac:dyDescent="0.25">
      <c r="A10370" s="16" t="s">
        <v>252</v>
      </c>
      <c r="B10370" s="16">
        <v>13</v>
      </c>
      <c r="C10370" s="17">
        <v>41241</v>
      </c>
      <c r="L10370" s="17"/>
    </row>
    <row r="10371" spans="1:12" x14ac:dyDescent="0.25">
      <c r="A10371" s="16" t="s">
        <v>252</v>
      </c>
      <c r="B10371" s="16">
        <v>90</v>
      </c>
      <c r="C10371" s="17">
        <v>41229</v>
      </c>
      <c r="L10371" s="17"/>
    </row>
    <row r="10372" spans="1:12" x14ac:dyDescent="0.25">
      <c r="A10372" s="16" t="s">
        <v>252</v>
      </c>
      <c r="B10372" s="16">
        <v>50</v>
      </c>
      <c r="C10372" s="17">
        <v>41143</v>
      </c>
      <c r="L10372" s="17"/>
    </row>
    <row r="10373" spans="1:12" x14ac:dyDescent="0.25">
      <c r="A10373" s="16" t="s">
        <v>252</v>
      </c>
      <c r="B10373" s="16">
        <v>111</v>
      </c>
      <c r="C10373" s="17">
        <v>40883</v>
      </c>
      <c r="L10373" s="17"/>
    </row>
    <row r="10374" spans="1:12" x14ac:dyDescent="0.25">
      <c r="A10374" s="16" t="s">
        <v>252</v>
      </c>
      <c r="B10374" s="16">
        <v>80</v>
      </c>
      <c r="C10374" s="17">
        <v>40802</v>
      </c>
      <c r="L10374" s="17"/>
    </row>
    <row r="10375" spans="1:12" x14ac:dyDescent="0.25">
      <c r="A10375" s="16" t="s">
        <v>252</v>
      </c>
      <c r="B10375" s="16">
        <v>97</v>
      </c>
      <c r="C10375" s="17">
        <v>40469</v>
      </c>
      <c r="L10375" s="17"/>
    </row>
    <row r="10376" spans="1:12" x14ac:dyDescent="0.25">
      <c r="A10376" s="16" t="s">
        <v>252</v>
      </c>
      <c r="B10376" s="16">
        <v>50</v>
      </c>
      <c r="C10376" s="17">
        <v>40458</v>
      </c>
      <c r="L10376" s="17"/>
    </row>
    <row r="10377" spans="1:12" x14ac:dyDescent="0.25">
      <c r="A10377" s="16" t="s">
        <v>252</v>
      </c>
      <c r="B10377" s="16">
        <v>30</v>
      </c>
      <c r="C10377" s="17">
        <v>40443</v>
      </c>
      <c r="L10377" s="17"/>
    </row>
    <row r="10378" spans="1:12" x14ac:dyDescent="0.25">
      <c r="A10378" s="16" t="s">
        <v>252</v>
      </c>
      <c r="B10378" s="16">
        <v>81</v>
      </c>
      <c r="C10378" s="17">
        <v>40437</v>
      </c>
      <c r="L10378" s="17"/>
    </row>
    <row r="10379" spans="1:12" x14ac:dyDescent="0.25">
      <c r="A10379" s="16" t="s">
        <v>252</v>
      </c>
      <c r="B10379" s="16">
        <v>117</v>
      </c>
      <c r="C10379" s="17">
        <v>40436</v>
      </c>
      <c r="L10379" s="17"/>
    </row>
    <row r="10380" spans="1:12" x14ac:dyDescent="0.25">
      <c r="A10380" s="16" t="s">
        <v>252</v>
      </c>
      <c r="B10380" s="16">
        <v>144</v>
      </c>
      <c r="C10380" s="17">
        <v>40436</v>
      </c>
      <c r="L10380" s="17"/>
    </row>
    <row r="10381" spans="1:12" x14ac:dyDescent="0.25">
      <c r="A10381" s="16" t="s">
        <v>252</v>
      </c>
      <c r="B10381" s="16">
        <v>83</v>
      </c>
      <c r="C10381" s="17">
        <v>40431</v>
      </c>
      <c r="L10381" s="17"/>
    </row>
    <row r="10382" spans="1:12" x14ac:dyDescent="0.25">
      <c r="A10382" s="16" t="s">
        <v>252</v>
      </c>
      <c r="B10382" s="16">
        <v>110</v>
      </c>
      <c r="C10382" s="17">
        <v>40431</v>
      </c>
      <c r="L10382" s="17"/>
    </row>
    <row r="10383" spans="1:12" x14ac:dyDescent="0.25">
      <c r="A10383" s="16" t="s">
        <v>252</v>
      </c>
      <c r="B10383" s="16">
        <v>24</v>
      </c>
      <c r="C10383" s="17">
        <v>40325</v>
      </c>
      <c r="L10383" s="17"/>
    </row>
    <row r="10384" spans="1:12" x14ac:dyDescent="0.25">
      <c r="A10384" s="16" t="s">
        <v>252</v>
      </c>
      <c r="B10384" s="16">
        <v>56</v>
      </c>
      <c r="C10384" s="17">
        <v>40256</v>
      </c>
      <c r="L10384" s="17"/>
    </row>
    <row r="10385" spans="1:12" x14ac:dyDescent="0.25">
      <c r="A10385" s="16" t="s">
        <v>252</v>
      </c>
      <c r="B10385" s="16">
        <v>79</v>
      </c>
      <c r="C10385" s="17">
        <v>40234</v>
      </c>
      <c r="L10385" s="17"/>
    </row>
    <row r="10386" spans="1:12" x14ac:dyDescent="0.25">
      <c r="A10386" s="16" t="s">
        <v>252</v>
      </c>
      <c r="B10386" s="16">
        <v>99</v>
      </c>
      <c r="C10386" s="17">
        <v>40177</v>
      </c>
      <c r="L10386" s="17"/>
    </row>
    <row r="10387" spans="1:12" x14ac:dyDescent="0.25">
      <c r="A10387" s="16" t="s">
        <v>252</v>
      </c>
      <c r="B10387" s="16">
        <v>25</v>
      </c>
      <c r="C10387" s="17">
        <v>40157</v>
      </c>
      <c r="L10387" s="17"/>
    </row>
    <row r="10388" spans="1:12" x14ac:dyDescent="0.25">
      <c r="A10388" s="16" t="s">
        <v>252</v>
      </c>
      <c r="B10388" s="16">
        <v>87</v>
      </c>
      <c r="C10388" s="17">
        <v>40121</v>
      </c>
      <c r="L10388" s="17"/>
    </row>
    <row r="10389" spans="1:12" x14ac:dyDescent="0.25">
      <c r="A10389" s="16" t="s">
        <v>252</v>
      </c>
      <c r="B10389" s="16">
        <v>144</v>
      </c>
      <c r="C10389" s="17">
        <v>40121</v>
      </c>
      <c r="L10389" s="17"/>
    </row>
    <row r="10390" spans="1:12" x14ac:dyDescent="0.25">
      <c r="A10390" s="16" t="s">
        <v>252</v>
      </c>
      <c r="B10390" s="16">
        <v>29</v>
      </c>
      <c r="C10390" s="17">
        <v>40110</v>
      </c>
      <c r="L10390" s="17"/>
    </row>
    <row r="10391" spans="1:12" x14ac:dyDescent="0.25">
      <c r="A10391" s="16" t="s">
        <v>252</v>
      </c>
      <c r="B10391" s="16">
        <v>65</v>
      </c>
      <c r="C10391" s="17">
        <v>40087</v>
      </c>
      <c r="L10391" s="17"/>
    </row>
    <row r="10392" spans="1:12" x14ac:dyDescent="0.25">
      <c r="A10392" s="16" t="s">
        <v>252</v>
      </c>
      <c r="B10392" s="16">
        <v>99</v>
      </c>
      <c r="C10392" s="17">
        <v>39995</v>
      </c>
      <c r="L10392" s="17"/>
    </row>
    <row r="10393" spans="1:12" x14ac:dyDescent="0.25">
      <c r="A10393" s="16" t="s">
        <v>252</v>
      </c>
      <c r="B10393" s="16">
        <v>50</v>
      </c>
      <c r="C10393" s="17">
        <v>39972</v>
      </c>
      <c r="L10393" s="17"/>
    </row>
    <row r="10394" spans="1:12" x14ac:dyDescent="0.25">
      <c r="A10394" s="16" t="s">
        <v>252</v>
      </c>
      <c r="B10394" s="16">
        <v>60</v>
      </c>
      <c r="C10394" s="17">
        <v>39960</v>
      </c>
      <c r="L10394" s="17"/>
    </row>
    <row r="10395" spans="1:12" x14ac:dyDescent="0.25">
      <c r="A10395" s="16" t="s">
        <v>252</v>
      </c>
      <c r="B10395" s="16">
        <v>72</v>
      </c>
      <c r="C10395" s="17">
        <v>39860</v>
      </c>
      <c r="L10395" s="17"/>
    </row>
    <row r="10396" spans="1:12" x14ac:dyDescent="0.25">
      <c r="A10396" s="16" t="s">
        <v>252</v>
      </c>
      <c r="B10396" s="16">
        <v>60</v>
      </c>
      <c r="C10396" s="17">
        <v>39847</v>
      </c>
      <c r="L10396" s="17"/>
    </row>
    <row r="10397" spans="1:12" x14ac:dyDescent="0.25">
      <c r="A10397" s="16" t="s">
        <v>252</v>
      </c>
      <c r="B10397" s="16">
        <v>63</v>
      </c>
      <c r="C10397" s="17">
        <v>39826</v>
      </c>
      <c r="L10397" s="17"/>
    </row>
    <row r="10398" spans="1:12" x14ac:dyDescent="0.25">
      <c r="A10398" s="16" t="s">
        <v>252</v>
      </c>
      <c r="B10398" s="16">
        <v>121</v>
      </c>
      <c r="C10398" s="17">
        <v>39806</v>
      </c>
      <c r="L10398" s="17"/>
    </row>
    <row r="10399" spans="1:12" x14ac:dyDescent="0.25">
      <c r="A10399" s="16" t="s">
        <v>252</v>
      </c>
      <c r="B10399" s="16">
        <v>50</v>
      </c>
      <c r="C10399" s="17">
        <v>39762</v>
      </c>
      <c r="L10399" s="17"/>
    </row>
    <row r="10400" spans="1:12" x14ac:dyDescent="0.25">
      <c r="A10400" s="16" t="s">
        <v>252</v>
      </c>
      <c r="B10400" s="16">
        <v>50</v>
      </c>
      <c r="C10400" s="17">
        <v>39762</v>
      </c>
      <c r="L10400" s="17"/>
    </row>
    <row r="10401" spans="1:12" x14ac:dyDescent="0.25">
      <c r="A10401" s="16" t="s">
        <v>252</v>
      </c>
      <c r="B10401" s="16">
        <v>72</v>
      </c>
      <c r="C10401" s="17">
        <v>39759</v>
      </c>
      <c r="L10401" s="17"/>
    </row>
    <row r="10402" spans="1:12" x14ac:dyDescent="0.25">
      <c r="A10402" s="16" t="s">
        <v>252</v>
      </c>
      <c r="B10402" s="16">
        <v>67</v>
      </c>
      <c r="C10402" s="17">
        <v>39722</v>
      </c>
      <c r="L10402" s="17"/>
    </row>
    <row r="10403" spans="1:12" x14ac:dyDescent="0.25">
      <c r="A10403" s="16" t="s">
        <v>252</v>
      </c>
      <c r="B10403" s="16">
        <v>56</v>
      </c>
      <c r="C10403" s="17">
        <v>39706</v>
      </c>
      <c r="L10403" s="17"/>
    </row>
    <row r="10404" spans="1:12" x14ac:dyDescent="0.25">
      <c r="A10404" s="16" t="s">
        <v>252</v>
      </c>
      <c r="B10404" s="16">
        <v>60</v>
      </c>
      <c r="C10404" s="17">
        <v>39638</v>
      </c>
      <c r="L10404" s="17"/>
    </row>
    <row r="10405" spans="1:12" x14ac:dyDescent="0.25">
      <c r="A10405" s="16" t="s">
        <v>252</v>
      </c>
      <c r="B10405" s="16">
        <v>98</v>
      </c>
      <c r="C10405" s="17">
        <v>39626</v>
      </c>
      <c r="L10405" s="17"/>
    </row>
    <row r="10406" spans="1:12" x14ac:dyDescent="0.25">
      <c r="A10406" s="16" t="s">
        <v>252</v>
      </c>
      <c r="B10406" s="16">
        <v>82</v>
      </c>
      <c r="C10406" s="17">
        <v>39610</v>
      </c>
      <c r="L10406" s="17"/>
    </row>
    <row r="10407" spans="1:12" x14ac:dyDescent="0.25">
      <c r="A10407" s="16" t="s">
        <v>252</v>
      </c>
      <c r="B10407" s="16">
        <v>50</v>
      </c>
      <c r="C10407" s="17">
        <v>39588</v>
      </c>
      <c r="L10407" s="17"/>
    </row>
    <row r="10408" spans="1:12" x14ac:dyDescent="0.25">
      <c r="A10408" s="16" t="s">
        <v>252</v>
      </c>
      <c r="B10408" s="16">
        <v>80</v>
      </c>
      <c r="C10408" s="17">
        <v>39470</v>
      </c>
      <c r="L10408" s="17"/>
    </row>
    <row r="10409" spans="1:12" x14ac:dyDescent="0.25">
      <c r="A10409" s="16" t="s">
        <v>252</v>
      </c>
      <c r="B10409" s="16">
        <v>168</v>
      </c>
      <c r="C10409" s="17">
        <v>39448</v>
      </c>
      <c r="L10409" s="17"/>
    </row>
    <row r="10410" spans="1:12" x14ac:dyDescent="0.25">
      <c r="A10410" s="16" t="s">
        <v>252</v>
      </c>
      <c r="B10410" s="16">
        <v>20</v>
      </c>
      <c r="C10410" s="17">
        <v>39365</v>
      </c>
      <c r="L10410" s="17"/>
    </row>
    <row r="10411" spans="1:12" x14ac:dyDescent="0.25">
      <c r="A10411" s="16" t="s">
        <v>252</v>
      </c>
      <c r="B10411" s="16">
        <v>50</v>
      </c>
      <c r="C10411" s="17">
        <v>39357</v>
      </c>
      <c r="L10411" s="17"/>
    </row>
    <row r="10412" spans="1:12" x14ac:dyDescent="0.25">
      <c r="A10412" s="16" t="s">
        <v>252</v>
      </c>
      <c r="B10412" s="16">
        <v>64</v>
      </c>
      <c r="C10412" s="17">
        <v>39339</v>
      </c>
      <c r="L10412" s="17"/>
    </row>
    <row r="10413" spans="1:12" x14ac:dyDescent="0.25">
      <c r="A10413" s="16" t="s">
        <v>252</v>
      </c>
      <c r="B10413" s="16">
        <v>50</v>
      </c>
      <c r="C10413" s="17">
        <v>39317</v>
      </c>
      <c r="L10413" s="17"/>
    </row>
    <row r="10414" spans="1:12" x14ac:dyDescent="0.25">
      <c r="A10414" s="16" t="s">
        <v>252</v>
      </c>
      <c r="B10414" s="16">
        <v>123</v>
      </c>
      <c r="C10414" s="17">
        <v>39293</v>
      </c>
      <c r="L10414" s="17"/>
    </row>
    <row r="10415" spans="1:12" x14ac:dyDescent="0.25">
      <c r="A10415" s="16" t="s">
        <v>252</v>
      </c>
      <c r="B10415" s="16">
        <v>99</v>
      </c>
      <c r="C10415" s="17">
        <v>39289</v>
      </c>
      <c r="L10415" s="17"/>
    </row>
    <row r="10416" spans="1:12" x14ac:dyDescent="0.25">
      <c r="A10416" s="16" t="s">
        <v>252</v>
      </c>
      <c r="B10416" s="16">
        <v>113</v>
      </c>
      <c r="C10416" s="17">
        <v>39288</v>
      </c>
      <c r="L10416" s="17"/>
    </row>
    <row r="10417" spans="1:12" x14ac:dyDescent="0.25">
      <c r="A10417" s="16" t="s">
        <v>252</v>
      </c>
      <c r="B10417" s="16">
        <v>89</v>
      </c>
      <c r="C10417" s="17">
        <v>39281</v>
      </c>
      <c r="L10417" s="17"/>
    </row>
    <row r="10418" spans="1:12" x14ac:dyDescent="0.25">
      <c r="A10418" s="16" t="s">
        <v>252</v>
      </c>
      <c r="B10418" s="16">
        <v>148</v>
      </c>
      <c r="C10418" s="17">
        <v>39241</v>
      </c>
      <c r="L10418" s="17"/>
    </row>
    <row r="10419" spans="1:12" x14ac:dyDescent="0.25">
      <c r="A10419" s="16" t="s">
        <v>252</v>
      </c>
      <c r="B10419" s="16">
        <v>130</v>
      </c>
      <c r="C10419" s="17">
        <v>39240</v>
      </c>
      <c r="L10419" s="17"/>
    </row>
    <row r="10420" spans="1:12" x14ac:dyDescent="0.25">
      <c r="A10420" s="16" t="s">
        <v>252</v>
      </c>
      <c r="B10420" s="16">
        <v>22</v>
      </c>
      <c r="C10420" s="17">
        <v>39231</v>
      </c>
      <c r="L10420" s="17"/>
    </row>
    <row r="10421" spans="1:12" x14ac:dyDescent="0.25">
      <c r="A10421" s="16" t="s">
        <v>252</v>
      </c>
      <c r="B10421" s="16">
        <v>50</v>
      </c>
      <c r="C10421" s="17">
        <v>39224</v>
      </c>
      <c r="L10421" s="17"/>
    </row>
    <row r="10422" spans="1:12" x14ac:dyDescent="0.25">
      <c r="A10422" s="16" t="s">
        <v>252</v>
      </c>
      <c r="B10422" s="16">
        <v>50</v>
      </c>
      <c r="C10422" s="17">
        <v>39184</v>
      </c>
      <c r="L10422" s="17"/>
    </row>
    <row r="10423" spans="1:12" x14ac:dyDescent="0.25">
      <c r="A10423" s="16" t="s">
        <v>252</v>
      </c>
      <c r="B10423" s="16">
        <v>57</v>
      </c>
      <c r="C10423" s="17">
        <v>39141</v>
      </c>
      <c r="L10423" s="17"/>
    </row>
    <row r="10424" spans="1:12" x14ac:dyDescent="0.25">
      <c r="A10424" s="16" t="s">
        <v>252</v>
      </c>
      <c r="B10424" s="16">
        <v>80</v>
      </c>
      <c r="C10424" s="17">
        <v>39126</v>
      </c>
      <c r="L10424" s="17"/>
    </row>
    <row r="10425" spans="1:12" x14ac:dyDescent="0.25">
      <c r="A10425" s="16" t="s">
        <v>252</v>
      </c>
      <c r="B10425" s="16">
        <v>130</v>
      </c>
      <c r="C10425" s="17">
        <v>39113</v>
      </c>
      <c r="L10425" s="17"/>
    </row>
    <row r="10426" spans="1:12" x14ac:dyDescent="0.25">
      <c r="A10426" s="16" t="s">
        <v>252</v>
      </c>
      <c r="B10426" s="16">
        <v>50</v>
      </c>
      <c r="C10426" s="17">
        <v>39113</v>
      </c>
      <c r="L10426" s="17"/>
    </row>
    <row r="10427" spans="1:12" x14ac:dyDescent="0.25">
      <c r="A10427" s="16" t="s">
        <v>252</v>
      </c>
      <c r="B10427" s="16">
        <v>86</v>
      </c>
      <c r="C10427" s="17">
        <v>39083</v>
      </c>
      <c r="L10427" s="17"/>
    </row>
    <row r="10428" spans="1:12" x14ac:dyDescent="0.25">
      <c r="A10428" s="16" t="s">
        <v>252</v>
      </c>
      <c r="B10428" s="16">
        <v>164</v>
      </c>
      <c r="C10428" s="17">
        <v>39083</v>
      </c>
      <c r="L10428" s="17"/>
    </row>
    <row r="10429" spans="1:12" x14ac:dyDescent="0.25">
      <c r="A10429" s="16" t="s">
        <v>252</v>
      </c>
      <c r="B10429" s="16">
        <v>92</v>
      </c>
      <c r="C10429" s="17">
        <v>39023</v>
      </c>
      <c r="L10429" s="17"/>
    </row>
    <row r="10430" spans="1:12" x14ac:dyDescent="0.25">
      <c r="A10430" s="16" t="s">
        <v>252</v>
      </c>
      <c r="B10430" s="16">
        <v>70</v>
      </c>
      <c r="C10430" s="17">
        <v>39007</v>
      </c>
      <c r="L10430" s="17"/>
    </row>
    <row r="10431" spans="1:12" x14ac:dyDescent="0.25">
      <c r="A10431" s="16" t="s">
        <v>252</v>
      </c>
      <c r="B10431" s="16">
        <v>88</v>
      </c>
      <c r="C10431" s="17">
        <v>39000</v>
      </c>
      <c r="L10431" s="17"/>
    </row>
    <row r="10432" spans="1:12" x14ac:dyDescent="0.25">
      <c r="A10432" s="16" t="s">
        <v>252</v>
      </c>
      <c r="B10432" s="16">
        <v>427</v>
      </c>
      <c r="C10432" s="17">
        <v>38991</v>
      </c>
      <c r="L10432" s="17"/>
    </row>
    <row r="10433" spans="1:12" x14ac:dyDescent="0.25">
      <c r="A10433" s="16" t="s">
        <v>252</v>
      </c>
      <c r="B10433" s="16">
        <v>93</v>
      </c>
      <c r="C10433" s="17">
        <v>38966</v>
      </c>
      <c r="L10433" s="17"/>
    </row>
    <row r="10434" spans="1:12" x14ac:dyDescent="0.25">
      <c r="A10434" s="16" t="s">
        <v>252</v>
      </c>
      <c r="B10434" s="16">
        <v>122</v>
      </c>
      <c r="C10434" s="17">
        <v>38953</v>
      </c>
      <c r="L10434" s="17"/>
    </row>
    <row r="10435" spans="1:12" x14ac:dyDescent="0.25">
      <c r="A10435" s="16" t="s">
        <v>252</v>
      </c>
      <c r="B10435" s="16">
        <v>80</v>
      </c>
      <c r="C10435" s="17">
        <v>38912</v>
      </c>
      <c r="L10435" s="17"/>
    </row>
    <row r="10436" spans="1:12" x14ac:dyDescent="0.25">
      <c r="A10436" s="16" t="s">
        <v>252</v>
      </c>
      <c r="B10436" s="16">
        <v>140</v>
      </c>
      <c r="C10436" s="17">
        <v>38742</v>
      </c>
      <c r="L10436" s="17"/>
    </row>
    <row r="10437" spans="1:12" x14ac:dyDescent="0.25">
      <c r="A10437" s="16" t="s">
        <v>252</v>
      </c>
      <c r="B10437" s="16">
        <v>60</v>
      </c>
      <c r="C10437" s="17">
        <v>38718</v>
      </c>
      <c r="L10437" s="17"/>
    </row>
    <row r="10438" spans="1:12" x14ac:dyDescent="0.25">
      <c r="A10438" s="16" t="s">
        <v>252</v>
      </c>
      <c r="B10438" s="16">
        <v>43</v>
      </c>
      <c r="C10438" s="17">
        <v>38718</v>
      </c>
      <c r="L10438" s="17"/>
    </row>
    <row r="10439" spans="1:12" x14ac:dyDescent="0.25">
      <c r="A10439" s="16" t="s">
        <v>252</v>
      </c>
      <c r="B10439" s="16">
        <v>95</v>
      </c>
      <c r="C10439" s="17">
        <v>38694</v>
      </c>
      <c r="L10439" s="17"/>
    </row>
    <row r="10440" spans="1:12" x14ac:dyDescent="0.25">
      <c r="A10440" s="16" t="s">
        <v>252</v>
      </c>
      <c r="B10440" s="16">
        <v>58</v>
      </c>
      <c r="C10440" s="17">
        <v>38657</v>
      </c>
      <c r="L10440" s="17"/>
    </row>
    <row r="10441" spans="1:12" x14ac:dyDescent="0.25">
      <c r="A10441" s="16" t="s">
        <v>252</v>
      </c>
      <c r="B10441" s="16">
        <v>20</v>
      </c>
      <c r="C10441" s="17">
        <v>38527</v>
      </c>
      <c r="L10441" s="17"/>
    </row>
    <row r="10442" spans="1:12" x14ac:dyDescent="0.25">
      <c r="A10442" s="16" t="s">
        <v>252</v>
      </c>
      <c r="B10442" s="16">
        <v>47</v>
      </c>
      <c r="C10442" s="17">
        <v>38481</v>
      </c>
      <c r="L10442" s="17"/>
    </row>
    <row r="10443" spans="1:12" x14ac:dyDescent="0.25">
      <c r="A10443" s="16" t="s">
        <v>252</v>
      </c>
      <c r="B10443" s="16">
        <v>99</v>
      </c>
      <c r="C10443" s="17">
        <v>38467</v>
      </c>
      <c r="L10443" s="17"/>
    </row>
    <row r="10444" spans="1:12" x14ac:dyDescent="0.25">
      <c r="A10444" s="16" t="s">
        <v>252</v>
      </c>
      <c r="B10444" s="16">
        <v>47</v>
      </c>
      <c r="C10444" s="17">
        <v>38443</v>
      </c>
      <c r="L10444" s="17"/>
    </row>
    <row r="10445" spans="1:12" x14ac:dyDescent="0.25">
      <c r="A10445" s="16" t="s">
        <v>252</v>
      </c>
      <c r="B10445" s="16">
        <v>72</v>
      </c>
      <c r="C10445" s="17">
        <v>38411</v>
      </c>
      <c r="L10445" s="17"/>
    </row>
    <row r="10446" spans="1:12" x14ac:dyDescent="0.25">
      <c r="A10446" s="16" t="s">
        <v>252</v>
      </c>
      <c r="B10446" s="16">
        <v>50</v>
      </c>
      <c r="C10446" s="17">
        <v>38408</v>
      </c>
      <c r="L10446" s="17"/>
    </row>
    <row r="10447" spans="1:12" x14ac:dyDescent="0.25">
      <c r="A10447" s="16" t="s">
        <v>252</v>
      </c>
      <c r="B10447" s="16">
        <v>99</v>
      </c>
      <c r="C10447" s="17">
        <v>38384</v>
      </c>
      <c r="L10447" s="17"/>
    </row>
    <row r="10448" spans="1:12" x14ac:dyDescent="0.25">
      <c r="A10448" s="16" t="s">
        <v>252</v>
      </c>
      <c r="B10448" s="16">
        <v>127</v>
      </c>
      <c r="C10448" s="17">
        <v>38362</v>
      </c>
      <c r="L10448" s="17"/>
    </row>
    <row r="10449" spans="1:12" x14ac:dyDescent="0.25">
      <c r="A10449" s="16" t="s">
        <v>252</v>
      </c>
      <c r="B10449" s="16">
        <v>84</v>
      </c>
      <c r="C10449" s="17">
        <v>38322</v>
      </c>
      <c r="L10449" s="17"/>
    </row>
    <row r="10450" spans="1:12" x14ac:dyDescent="0.25">
      <c r="A10450" s="16" t="s">
        <v>252</v>
      </c>
      <c r="B10450" s="16">
        <v>136</v>
      </c>
      <c r="C10450" s="17">
        <v>38321</v>
      </c>
      <c r="L10450" s="17"/>
    </row>
    <row r="10451" spans="1:12" x14ac:dyDescent="0.25">
      <c r="A10451" s="16" t="s">
        <v>252</v>
      </c>
      <c r="B10451" s="16">
        <v>56</v>
      </c>
      <c r="C10451" s="17">
        <v>38299</v>
      </c>
      <c r="L10451" s="17"/>
    </row>
    <row r="10452" spans="1:12" x14ac:dyDescent="0.25">
      <c r="A10452" s="16" t="s">
        <v>252</v>
      </c>
      <c r="B10452" s="16">
        <v>144</v>
      </c>
      <c r="C10452" s="17">
        <v>38267</v>
      </c>
      <c r="L10452" s="17"/>
    </row>
    <row r="10453" spans="1:12" x14ac:dyDescent="0.25">
      <c r="A10453" s="16" t="s">
        <v>252</v>
      </c>
      <c r="B10453" s="16">
        <v>105</v>
      </c>
      <c r="C10453" s="17">
        <v>38231</v>
      </c>
      <c r="L10453" s="17"/>
    </row>
    <row r="10454" spans="1:12" x14ac:dyDescent="0.25">
      <c r="A10454" s="16" t="s">
        <v>252</v>
      </c>
      <c r="B10454" s="16">
        <v>75</v>
      </c>
      <c r="C10454" s="17">
        <v>38231</v>
      </c>
      <c r="L10454" s="17"/>
    </row>
    <row r="10455" spans="1:12" x14ac:dyDescent="0.25">
      <c r="A10455" s="16" t="s">
        <v>252</v>
      </c>
      <c r="B10455" s="16">
        <v>80</v>
      </c>
      <c r="C10455" s="17">
        <v>38217</v>
      </c>
      <c r="L10455" s="17"/>
    </row>
    <row r="10456" spans="1:12" x14ac:dyDescent="0.25">
      <c r="A10456" s="16" t="s">
        <v>252</v>
      </c>
      <c r="B10456" s="16">
        <v>71</v>
      </c>
      <c r="C10456" s="17">
        <v>38217</v>
      </c>
      <c r="L10456" s="17"/>
    </row>
    <row r="10457" spans="1:12" x14ac:dyDescent="0.25">
      <c r="A10457" s="16" t="s">
        <v>252</v>
      </c>
      <c r="B10457" s="16">
        <v>66</v>
      </c>
      <c r="C10457" s="17">
        <v>38201</v>
      </c>
      <c r="L10457" s="17"/>
    </row>
    <row r="10458" spans="1:12" x14ac:dyDescent="0.25">
      <c r="A10458" s="16" t="s">
        <v>252</v>
      </c>
      <c r="B10458" s="16">
        <v>45</v>
      </c>
      <c r="C10458" s="17">
        <v>38193</v>
      </c>
      <c r="L10458" s="17"/>
    </row>
    <row r="10459" spans="1:12" x14ac:dyDescent="0.25">
      <c r="A10459" s="16" t="s">
        <v>252</v>
      </c>
      <c r="B10459" s="16">
        <v>28</v>
      </c>
      <c r="C10459" s="17">
        <v>38132</v>
      </c>
      <c r="L10459" s="17"/>
    </row>
    <row r="10460" spans="1:12" x14ac:dyDescent="0.25">
      <c r="A10460" s="16" t="s">
        <v>252</v>
      </c>
      <c r="B10460" s="16">
        <v>36</v>
      </c>
      <c r="C10460" s="17">
        <v>38113</v>
      </c>
      <c r="L10460" s="17"/>
    </row>
    <row r="10461" spans="1:12" x14ac:dyDescent="0.25">
      <c r="A10461" s="16" t="s">
        <v>252</v>
      </c>
      <c r="B10461" s="16">
        <v>78</v>
      </c>
      <c r="C10461" s="17">
        <v>38047</v>
      </c>
      <c r="L10461" s="17"/>
    </row>
    <row r="10462" spans="1:12" x14ac:dyDescent="0.25">
      <c r="A10462" s="16" t="s">
        <v>252</v>
      </c>
      <c r="B10462" s="16">
        <v>50</v>
      </c>
      <c r="C10462" s="17">
        <v>38037</v>
      </c>
      <c r="L10462" s="17"/>
    </row>
    <row r="10463" spans="1:12" x14ac:dyDescent="0.25">
      <c r="A10463" s="16" t="s">
        <v>252</v>
      </c>
      <c r="B10463" s="16">
        <v>99</v>
      </c>
      <c r="C10463" s="17">
        <v>38036</v>
      </c>
      <c r="L10463" s="17"/>
    </row>
    <row r="10464" spans="1:12" x14ac:dyDescent="0.25">
      <c r="A10464" s="16" t="s">
        <v>252</v>
      </c>
      <c r="B10464" s="16">
        <v>48</v>
      </c>
      <c r="C10464" s="17">
        <v>37996</v>
      </c>
      <c r="L10464" s="17"/>
    </row>
    <row r="10465" spans="1:12" x14ac:dyDescent="0.25">
      <c r="A10465" s="16" t="s">
        <v>252</v>
      </c>
      <c r="B10465" s="16">
        <v>62</v>
      </c>
      <c r="C10465" s="17">
        <v>37978</v>
      </c>
      <c r="L10465" s="17"/>
    </row>
    <row r="10466" spans="1:12" x14ac:dyDescent="0.25">
      <c r="A10466" s="16" t="s">
        <v>252</v>
      </c>
      <c r="B10466" s="16">
        <v>99</v>
      </c>
      <c r="C10466" s="17">
        <v>37928</v>
      </c>
      <c r="L10466" s="17"/>
    </row>
    <row r="10467" spans="1:12" x14ac:dyDescent="0.25">
      <c r="A10467" s="16" t="s">
        <v>252</v>
      </c>
      <c r="B10467" s="16">
        <v>89</v>
      </c>
      <c r="C10467" s="17">
        <v>37925</v>
      </c>
      <c r="L10467" s="17"/>
    </row>
    <row r="10468" spans="1:12" x14ac:dyDescent="0.25">
      <c r="A10468" s="16" t="s">
        <v>252</v>
      </c>
      <c r="B10468" s="16">
        <v>76</v>
      </c>
      <c r="C10468" s="17">
        <v>37917</v>
      </c>
      <c r="L10468" s="17"/>
    </row>
    <row r="10469" spans="1:12" x14ac:dyDescent="0.25">
      <c r="A10469" s="16" t="s">
        <v>252</v>
      </c>
      <c r="B10469" s="16">
        <v>92</v>
      </c>
      <c r="C10469" s="17">
        <v>37895</v>
      </c>
      <c r="L10469" s="17"/>
    </row>
    <row r="10470" spans="1:12" x14ac:dyDescent="0.25">
      <c r="A10470" s="16" t="s">
        <v>252</v>
      </c>
      <c r="B10470" s="16">
        <v>56</v>
      </c>
      <c r="C10470" s="17">
        <v>37881</v>
      </c>
      <c r="L10470" s="17"/>
    </row>
    <row r="10471" spans="1:12" x14ac:dyDescent="0.25">
      <c r="A10471" s="16" t="s">
        <v>252</v>
      </c>
      <c r="B10471" s="16">
        <v>90</v>
      </c>
      <c r="C10471" s="17">
        <v>37825</v>
      </c>
      <c r="L10471" s="17"/>
    </row>
    <row r="10472" spans="1:12" x14ac:dyDescent="0.25">
      <c r="A10472" s="16" t="s">
        <v>252</v>
      </c>
      <c r="B10472" s="16">
        <v>82</v>
      </c>
      <c r="C10472" s="17">
        <v>37823</v>
      </c>
      <c r="L10472" s="17"/>
    </row>
    <row r="10473" spans="1:12" x14ac:dyDescent="0.25">
      <c r="A10473" s="16" t="s">
        <v>252</v>
      </c>
      <c r="B10473" s="16">
        <v>71</v>
      </c>
      <c r="C10473" s="17">
        <v>37805</v>
      </c>
      <c r="L10473" s="17"/>
    </row>
    <row r="10474" spans="1:12" x14ac:dyDescent="0.25">
      <c r="A10474" s="16" t="s">
        <v>252</v>
      </c>
      <c r="B10474" s="16">
        <v>56</v>
      </c>
      <c r="C10474" s="17">
        <v>37784</v>
      </c>
      <c r="L10474" s="17"/>
    </row>
    <row r="10475" spans="1:12" x14ac:dyDescent="0.25">
      <c r="A10475" s="16" t="s">
        <v>252</v>
      </c>
      <c r="B10475" s="16">
        <v>45</v>
      </c>
      <c r="C10475" s="17">
        <v>37764</v>
      </c>
      <c r="L10475" s="17"/>
    </row>
    <row r="10476" spans="1:12" x14ac:dyDescent="0.25">
      <c r="A10476" s="16" t="s">
        <v>252</v>
      </c>
      <c r="B10476" s="16">
        <v>52</v>
      </c>
      <c r="C10476" s="17">
        <v>37756</v>
      </c>
      <c r="L10476" s="17"/>
    </row>
    <row r="10477" spans="1:12" x14ac:dyDescent="0.25">
      <c r="A10477" s="16" t="s">
        <v>252</v>
      </c>
      <c r="B10477" s="16">
        <v>50</v>
      </c>
      <c r="C10477" s="17">
        <v>37756</v>
      </c>
      <c r="L10477" s="17"/>
    </row>
    <row r="10478" spans="1:12" x14ac:dyDescent="0.25">
      <c r="A10478" s="16" t="s">
        <v>252</v>
      </c>
      <c r="B10478" s="16">
        <v>88</v>
      </c>
      <c r="C10478" s="17">
        <v>37754</v>
      </c>
      <c r="L10478" s="17"/>
    </row>
    <row r="10479" spans="1:12" x14ac:dyDescent="0.25">
      <c r="A10479" s="16" t="s">
        <v>252</v>
      </c>
      <c r="B10479" s="16">
        <v>90</v>
      </c>
      <c r="C10479" s="17">
        <v>37740</v>
      </c>
      <c r="L10479" s="17"/>
    </row>
    <row r="10480" spans="1:12" x14ac:dyDescent="0.25">
      <c r="A10480" s="16" t="s">
        <v>252</v>
      </c>
      <c r="B10480" s="16">
        <v>78</v>
      </c>
      <c r="C10480" s="17">
        <v>37733</v>
      </c>
      <c r="L10480" s="17"/>
    </row>
    <row r="10481" spans="1:12" x14ac:dyDescent="0.25">
      <c r="A10481" s="16" t="s">
        <v>252</v>
      </c>
      <c r="B10481" s="16">
        <v>55</v>
      </c>
      <c r="C10481" s="17">
        <v>37719</v>
      </c>
      <c r="L10481" s="17"/>
    </row>
    <row r="10482" spans="1:12" x14ac:dyDescent="0.25">
      <c r="A10482" s="16" t="s">
        <v>252</v>
      </c>
      <c r="B10482" s="16">
        <v>45</v>
      </c>
      <c r="C10482" s="17">
        <v>37718</v>
      </c>
      <c r="L10482" s="17"/>
    </row>
    <row r="10483" spans="1:12" x14ac:dyDescent="0.25">
      <c r="A10483" s="16" t="s">
        <v>252</v>
      </c>
      <c r="B10483" s="16">
        <v>60</v>
      </c>
      <c r="C10483" s="17">
        <v>37707</v>
      </c>
      <c r="L10483" s="17"/>
    </row>
    <row r="10484" spans="1:12" x14ac:dyDescent="0.25">
      <c r="A10484" s="16" t="s">
        <v>252</v>
      </c>
      <c r="B10484" s="16">
        <v>99</v>
      </c>
      <c r="C10484" s="17">
        <v>37700</v>
      </c>
      <c r="L10484" s="17"/>
    </row>
    <row r="10485" spans="1:12" x14ac:dyDescent="0.25">
      <c r="A10485" s="16" t="s">
        <v>252</v>
      </c>
      <c r="B10485" s="16">
        <v>60</v>
      </c>
      <c r="C10485" s="17">
        <v>37699</v>
      </c>
      <c r="L10485" s="17"/>
    </row>
    <row r="10486" spans="1:12" x14ac:dyDescent="0.25">
      <c r="A10486" s="16" t="s">
        <v>252</v>
      </c>
      <c r="B10486" s="16">
        <v>96</v>
      </c>
      <c r="C10486" s="17">
        <v>37685</v>
      </c>
      <c r="L10486" s="17"/>
    </row>
    <row r="10487" spans="1:12" x14ac:dyDescent="0.25">
      <c r="A10487" s="16" t="s">
        <v>252</v>
      </c>
      <c r="B10487" s="16">
        <v>125</v>
      </c>
      <c r="C10487" s="17">
        <v>37680</v>
      </c>
      <c r="L10487" s="17"/>
    </row>
    <row r="10488" spans="1:12" x14ac:dyDescent="0.25">
      <c r="A10488" s="16" t="s">
        <v>252</v>
      </c>
      <c r="B10488" s="16">
        <v>73</v>
      </c>
      <c r="C10488" s="17">
        <v>37664</v>
      </c>
      <c r="L10488" s="17"/>
    </row>
    <row r="10489" spans="1:12" x14ac:dyDescent="0.25">
      <c r="A10489" s="16" t="s">
        <v>252</v>
      </c>
      <c r="B10489" s="16">
        <v>80</v>
      </c>
      <c r="C10489" s="17">
        <v>37635</v>
      </c>
      <c r="L10489" s="17"/>
    </row>
    <row r="10490" spans="1:12" x14ac:dyDescent="0.25">
      <c r="A10490" s="16" t="s">
        <v>252</v>
      </c>
      <c r="B10490" s="16">
        <v>89</v>
      </c>
      <c r="C10490" s="17">
        <v>37631</v>
      </c>
      <c r="L10490" s="17"/>
    </row>
    <row r="10491" spans="1:12" x14ac:dyDescent="0.25">
      <c r="A10491" s="16" t="s">
        <v>252</v>
      </c>
      <c r="B10491" s="16">
        <v>49</v>
      </c>
      <c r="C10491" s="17">
        <v>37621</v>
      </c>
      <c r="L10491" s="17"/>
    </row>
    <row r="10492" spans="1:12" x14ac:dyDescent="0.25">
      <c r="A10492" s="16" t="s">
        <v>252</v>
      </c>
      <c r="B10492" s="16">
        <v>96</v>
      </c>
      <c r="C10492" s="17">
        <v>37613</v>
      </c>
      <c r="L10492" s="17"/>
    </row>
    <row r="10493" spans="1:12" x14ac:dyDescent="0.25">
      <c r="A10493" s="16" t="s">
        <v>252</v>
      </c>
      <c r="B10493" s="16">
        <v>50</v>
      </c>
      <c r="C10493" s="17">
        <v>37610</v>
      </c>
      <c r="L10493" s="17"/>
    </row>
    <row r="10494" spans="1:12" x14ac:dyDescent="0.25">
      <c r="A10494" s="16" t="s">
        <v>252</v>
      </c>
      <c r="B10494" s="16">
        <v>52</v>
      </c>
      <c r="C10494" s="17">
        <v>37609</v>
      </c>
      <c r="L10494" s="17"/>
    </row>
    <row r="10495" spans="1:12" x14ac:dyDescent="0.25">
      <c r="A10495" s="16" t="s">
        <v>252</v>
      </c>
      <c r="B10495" s="16">
        <v>50</v>
      </c>
      <c r="C10495" s="17">
        <v>37566</v>
      </c>
      <c r="L10495" s="17"/>
    </row>
    <row r="10496" spans="1:12" x14ac:dyDescent="0.25">
      <c r="A10496" s="16" t="s">
        <v>252</v>
      </c>
      <c r="B10496" s="16">
        <v>75</v>
      </c>
      <c r="C10496" s="17">
        <v>37539</v>
      </c>
      <c r="L10496" s="17"/>
    </row>
    <row r="10497" spans="1:12" x14ac:dyDescent="0.25">
      <c r="A10497" s="16" t="s">
        <v>252</v>
      </c>
      <c r="B10497" s="16">
        <v>78</v>
      </c>
      <c r="C10497" s="17">
        <v>37473</v>
      </c>
      <c r="L10497" s="17"/>
    </row>
    <row r="10498" spans="1:12" x14ac:dyDescent="0.25">
      <c r="A10498" s="16" t="s">
        <v>252</v>
      </c>
      <c r="B10498" s="16">
        <v>80</v>
      </c>
      <c r="C10498" s="17">
        <v>37470</v>
      </c>
      <c r="L10498" s="17"/>
    </row>
    <row r="10499" spans="1:12" x14ac:dyDescent="0.25">
      <c r="A10499" s="16" t="s">
        <v>252</v>
      </c>
      <c r="B10499" s="16">
        <v>34</v>
      </c>
      <c r="C10499" s="17">
        <v>37469</v>
      </c>
      <c r="L10499" s="17"/>
    </row>
    <row r="10500" spans="1:12" x14ac:dyDescent="0.25">
      <c r="A10500" s="16" t="s">
        <v>252</v>
      </c>
      <c r="B10500" s="16">
        <v>99</v>
      </c>
      <c r="C10500" s="17">
        <v>37434</v>
      </c>
      <c r="L10500" s="17"/>
    </row>
    <row r="10501" spans="1:12" x14ac:dyDescent="0.25">
      <c r="A10501" s="16" t="s">
        <v>252</v>
      </c>
      <c r="B10501" s="16">
        <v>50</v>
      </c>
      <c r="C10501" s="17">
        <v>37428</v>
      </c>
      <c r="L10501" s="17"/>
    </row>
    <row r="10502" spans="1:12" x14ac:dyDescent="0.25">
      <c r="A10502" s="16" t="s">
        <v>252</v>
      </c>
      <c r="B10502" s="16">
        <v>72</v>
      </c>
      <c r="C10502" s="17">
        <v>37425</v>
      </c>
      <c r="L10502" s="17"/>
    </row>
    <row r="10503" spans="1:12" x14ac:dyDescent="0.25">
      <c r="A10503" s="16" t="s">
        <v>252</v>
      </c>
      <c r="B10503" s="16">
        <v>61</v>
      </c>
      <c r="C10503" s="17">
        <v>37418</v>
      </c>
      <c r="L10503" s="17"/>
    </row>
    <row r="10504" spans="1:12" x14ac:dyDescent="0.25">
      <c r="A10504" s="16" t="s">
        <v>252</v>
      </c>
      <c r="B10504" s="16">
        <v>54</v>
      </c>
      <c r="C10504" s="17">
        <v>37398</v>
      </c>
      <c r="L10504" s="17"/>
    </row>
    <row r="10505" spans="1:12" x14ac:dyDescent="0.25">
      <c r="A10505" s="16" t="s">
        <v>252</v>
      </c>
      <c r="B10505" s="16">
        <v>64</v>
      </c>
      <c r="C10505" s="17">
        <v>37382</v>
      </c>
      <c r="L10505" s="17"/>
    </row>
    <row r="10506" spans="1:12" x14ac:dyDescent="0.25">
      <c r="A10506" s="16" t="s">
        <v>252</v>
      </c>
      <c r="B10506" s="16">
        <v>90</v>
      </c>
      <c r="C10506" s="17">
        <v>37372</v>
      </c>
      <c r="L10506" s="17"/>
    </row>
    <row r="10507" spans="1:12" x14ac:dyDescent="0.25">
      <c r="A10507" s="16" t="s">
        <v>252</v>
      </c>
      <c r="B10507" s="16">
        <v>81</v>
      </c>
      <c r="C10507" s="17">
        <v>37352</v>
      </c>
      <c r="L10507" s="17"/>
    </row>
    <row r="10508" spans="1:12" x14ac:dyDescent="0.25">
      <c r="A10508" s="16" t="s">
        <v>252</v>
      </c>
      <c r="B10508" s="16">
        <v>50</v>
      </c>
      <c r="C10508" s="17">
        <v>37335</v>
      </c>
      <c r="L10508" s="17"/>
    </row>
    <row r="10509" spans="1:12" x14ac:dyDescent="0.25">
      <c r="A10509" s="16" t="s">
        <v>252</v>
      </c>
      <c r="B10509" s="16">
        <v>125</v>
      </c>
      <c r="C10509" s="17">
        <v>37317</v>
      </c>
      <c r="L10509" s="17"/>
    </row>
    <row r="10510" spans="1:12" x14ac:dyDescent="0.25">
      <c r="A10510" s="16" t="s">
        <v>252</v>
      </c>
      <c r="B10510" s="16">
        <v>18</v>
      </c>
      <c r="C10510" s="17">
        <v>37301</v>
      </c>
      <c r="L10510" s="17"/>
    </row>
    <row r="10511" spans="1:12" x14ac:dyDescent="0.25">
      <c r="A10511" s="16" t="s">
        <v>252</v>
      </c>
      <c r="B10511" s="16">
        <v>34</v>
      </c>
      <c r="C10511" s="17">
        <v>37262</v>
      </c>
      <c r="L10511" s="17"/>
    </row>
    <row r="10512" spans="1:12" x14ac:dyDescent="0.25">
      <c r="A10512" s="16" t="s">
        <v>252</v>
      </c>
      <c r="B10512" s="16">
        <v>53</v>
      </c>
      <c r="C10512" s="17">
        <v>37245</v>
      </c>
      <c r="L10512" s="17"/>
    </row>
    <row r="10513" spans="1:12" x14ac:dyDescent="0.25">
      <c r="A10513" s="16" t="s">
        <v>252</v>
      </c>
      <c r="B10513" s="16">
        <v>42</v>
      </c>
      <c r="C10513" s="17">
        <v>37243</v>
      </c>
      <c r="L10513" s="17"/>
    </row>
    <row r="10514" spans="1:12" x14ac:dyDescent="0.25">
      <c r="A10514" s="16" t="s">
        <v>252</v>
      </c>
      <c r="B10514" s="16">
        <v>178</v>
      </c>
      <c r="C10514" s="17">
        <v>37230</v>
      </c>
      <c r="L10514" s="17"/>
    </row>
    <row r="10515" spans="1:12" x14ac:dyDescent="0.25">
      <c r="A10515" s="16" t="s">
        <v>252</v>
      </c>
      <c r="B10515" s="16">
        <v>153</v>
      </c>
      <c r="C10515" s="17">
        <v>37162</v>
      </c>
      <c r="L10515" s="17"/>
    </row>
    <row r="10516" spans="1:12" x14ac:dyDescent="0.25">
      <c r="A10516" s="16" t="s">
        <v>252</v>
      </c>
      <c r="B10516" s="16">
        <v>25</v>
      </c>
      <c r="C10516" s="17">
        <v>37154</v>
      </c>
      <c r="L10516" s="17"/>
    </row>
    <row r="10517" spans="1:12" x14ac:dyDescent="0.25">
      <c r="A10517" s="16" t="s">
        <v>252</v>
      </c>
      <c r="B10517" s="16">
        <v>20</v>
      </c>
      <c r="C10517" s="17">
        <v>37154</v>
      </c>
      <c r="L10517" s="17"/>
    </row>
    <row r="10518" spans="1:12" x14ac:dyDescent="0.25">
      <c r="A10518" s="16" t="s">
        <v>252</v>
      </c>
      <c r="B10518" s="16">
        <v>40</v>
      </c>
      <c r="C10518" s="17">
        <v>37132</v>
      </c>
      <c r="L10518" s="17"/>
    </row>
    <row r="10519" spans="1:12" x14ac:dyDescent="0.25">
      <c r="A10519" s="16" t="s">
        <v>252</v>
      </c>
      <c r="B10519" s="16">
        <v>64</v>
      </c>
      <c r="C10519" s="17">
        <v>37105</v>
      </c>
      <c r="L10519" s="17"/>
    </row>
    <row r="10520" spans="1:12" x14ac:dyDescent="0.25">
      <c r="A10520" s="16" t="s">
        <v>252</v>
      </c>
      <c r="B10520" s="16">
        <v>104</v>
      </c>
      <c r="C10520" s="17">
        <v>37084</v>
      </c>
      <c r="L10520" s="17"/>
    </row>
    <row r="10521" spans="1:12" x14ac:dyDescent="0.25">
      <c r="A10521" s="16" t="s">
        <v>252</v>
      </c>
      <c r="B10521" s="16">
        <v>44</v>
      </c>
      <c r="C10521" s="17">
        <v>37043</v>
      </c>
      <c r="L10521" s="17"/>
    </row>
    <row r="10522" spans="1:12" x14ac:dyDescent="0.25">
      <c r="A10522" s="16" t="s">
        <v>252</v>
      </c>
      <c r="B10522" s="16">
        <v>44</v>
      </c>
      <c r="C10522" s="17">
        <v>37037</v>
      </c>
      <c r="L10522" s="17"/>
    </row>
    <row r="10523" spans="1:12" x14ac:dyDescent="0.25">
      <c r="A10523" s="16" t="s">
        <v>252</v>
      </c>
      <c r="B10523" s="16">
        <v>43</v>
      </c>
      <c r="C10523" s="17">
        <v>37033</v>
      </c>
      <c r="L10523" s="17"/>
    </row>
    <row r="10524" spans="1:12" x14ac:dyDescent="0.25">
      <c r="A10524" s="16" t="s">
        <v>252</v>
      </c>
      <c r="B10524" s="16">
        <v>92</v>
      </c>
      <c r="C10524" s="17">
        <v>37026</v>
      </c>
      <c r="L10524" s="17"/>
    </row>
    <row r="10525" spans="1:12" x14ac:dyDescent="0.25">
      <c r="A10525" s="16" t="s">
        <v>252</v>
      </c>
      <c r="B10525" s="16">
        <v>50</v>
      </c>
      <c r="C10525" s="17">
        <v>37014</v>
      </c>
      <c r="L10525" s="17"/>
    </row>
    <row r="10526" spans="1:12" x14ac:dyDescent="0.25">
      <c r="A10526" s="16" t="s">
        <v>252</v>
      </c>
      <c r="B10526" s="16">
        <v>120</v>
      </c>
      <c r="C10526" s="17">
        <v>36977</v>
      </c>
      <c r="L10526" s="17"/>
    </row>
    <row r="10527" spans="1:12" x14ac:dyDescent="0.25">
      <c r="A10527" s="16" t="s">
        <v>252</v>
      </c>
      <c r="B10527" s="16">
        <v>28</v>
      </c>
      <c r="C10527" s="17">
        <v>36948</v>
      </c>
      <c r="L10527" s="17"/>
    </row>
    <row r="10528" spans="1:12" x14ac:dyDescent="0.25">
      <c r="A10528" s="16" t="s">
        <v>252</v>
      </c>
      <c r="B10528" s="16">
        <v>93</v>
      </c>
      <c r="C10528" s="17">
        <v>36894</v>
      </c>
      <c r="L10528" s="17"/>
    </row>
    <row r="10529" spans="1:12" x14ac:dyDescent="0.25">
      <c r="A10529" s="16" t="s">
        <v>252</v>
      </c>
      <c r="B10529" s="16">
        <v>96</v>
      </c>
      <c r="C10529" s="17">
        <v>36879</v>
      </c>
      <c r="L10529" s="17"/>
    </row>
    <row r="10530" spans="1:12" x14ac:dyDescent="0.25">
      <c r="A10530" s="16" t="s">
        <v>252</v>
      </c>
      <c r="B10530" s="16">
        <v>96</v>
      </c>
      <c r="C10530" s="17">
        <v>36834</v>
      </c>
      <c r="L10530" s="17"/>
    </row>
    <row r="10531" spans="1:12" x14ac:dyDescent="0.25">
      <c r="A10531" s="16" t="s">
        <v>252</v>
      </c>
      <c r="B10531" s="16">
        <v>84</v>
      </c>
      <c r="C10531" s="17">
        <v>36833</v>
      </c>
      <c r="L10531" s="17"/>
    </row>
    <row r="10532" spans="1:12" x14ac:dyDescent="0.25">
      <c r="A10532" s="16" t="s">
        <v>252</v>
      </c>
      <c r="B10532" s="16">
        <v>150</v>
      </c>
      <c r="C10532" s="17">
        <v>36760</v>
      </c>
      <c r="L10532" s="17"/>
    </row>
    <row r="10533" spans="1:12" x14ac:dyDescent="0.25">
      <c r="A10533" s="16" t="s">
        <v>252</v>
      </c>
      <c r="B10533" s="16">
        <v>57</v>
      </c>
      <c r="C10533" s="17">
        <v>36748</v>
      </c>
      <c r="L10533" s="17"/>
    </row>
    <row r="10534" spans="1:12" x14ac:dyDescent="0.25">
      <c r="A10534" s="16" t="s">
        <v>252</v>
      </c>
      <c r="B10534" s="16">
        <v>47</v>
      </c>
      <c r="C10534" s="17">
        <v>36745</v>
      </c>
      <c r="L10534" s="17"/>
    </row>
    <row r="10535" spans="1:12" x14ac:dyDescent="0.25">
      <c r="A10535" s="16" t="s">
        <v>252</v>
      </c>
      <c r="B10535" s="16">
        <v>115</v>
      </c>
      <c r="C10535" s="17">
        <v>36739</v>
      </c>
      <c r="L10535" s="17"/>
    </row>
    <row r="10536" spans="1:12" x14ac:dyDescent="0.25">
      <c r="A10536" s="16" t="s">
        <v>252</v>
      </c>
      <c r="B10536" s="16">
        <v>99</v>
      </c>
      <c r="C10536" s="17">
        <v>36727</v>
      </c>
      <c r="L10536" s="17"/>
    </row>
    <row r="10537" spans="1:12" x14ac:dyDescent="0.25">
      <c r="A10537" s="16" t="s">
        <v>252</v>
      </c>
      <c r="B10537" s="16">
        <v>25</v>
      </c>
      <c r="C10537" s="17">
        <v>36656</v>
      </c>
      <c r="L10537" s="17"/>
    </row>
    <row r="10538" spans="1:12" x14ac:dyDescent="0.25">
      <c r="A10538" s="16" t="s">
        <v>252</v>
      </c>
      <c r="B10538" s="16">
        <v>115</v>
      </c>
      <c r="C10538" s="17">
        <v>36654</v>
      </c>
      <c r="L10538" s="17"/>
    </row>
    <row r="10539" spans="1:12" x14ac:dyDescent="0.25">
      <c r="A10539" s="16" t="s">
        <v>252</v>
      </c>
      <c r="B10539" s="16">
        <v>48</v>
      </c>
      <c r="C10539" s="17">
        <v>36641</v>
      </c>
      <c r="L10539" s="17"/>
    </row>
    <row r="10540" spans="1:12" x14ac:dyDescent="0.25">
      <c r="A10540" s="16" t="s">
        <v>252</v>
      </c>
      <c r="B10540" s="16">
        <v>70</v>
      </c>
      <c r="C10540" s="17">
        <v>36596</v>
      </c>
      <c r="L10540" s="17"/>
    </row>
    <row r="10541" spans="1:12" x14ac:dyDescent="0.25">
      <c r="A10541" s="16" t="s">
        <v>252</v>
      </c>
      <c r="B10541" s="16">
        <v>79</v>
      </c>
      <c r="C10541" s="17">
        <v>36595</v>
      </c>
      <c r="L10541" s="17"/>
    </row>
    <row r="10542" spans="1:12" x14ac:dyDescent="0.25">
      <c r="A10542" s="16" t="s">
        <v>252</v>
      </c>
      <c r="B10542" s="16">
        <v>55</v>
      </c>
      <c r="C10542" s="17">
        <v>36586</v>
      </c>
      <c r="L10542" s="17"/>
    </row>
    <row r="10543" spans="1:12" x14ac:dyDescent="0.25">
      <c r="A10543" s="16" t="s">
        <v>252</v>
      </c>
      <c r="B10543" s="16">
        <v>109</v>
      </c>
      <c r="C10543" s="17">
        <v>36572</v>
      </c>
      <c r="L10543" s="17"/>
    </row>
    <row r="10544" spans="1:12" x14ac:dyDescent="0.25">
      <c r="A10544" s="16" t="s">
        <v>252</v>
      </c>
      <c r="B10544" s="16">
        <v>85</v>
      </c>
      <c r="C10544" s="17">
        <v>36566</v>
      </c>
      <c r="L10544" s="17"/>
    </row>
    <row r="10545" spans="1:12" x14ac:dyDescent="0.25">
      <c r="A10545" s="16" t="s">
        <v>252</v>
      </c>
      <c r="B10545" s="16">
        <v>57</v>
      </c>
      <c r="C10545" s="17">
        <v>36565</v>
      </c>
      <c r="L10545" s="17"/>
    </row>
    <row r="10546" spans="1:12" x14ac:dyDescent="0.25">
      <c r="A10546" s="16" t="s">
        <v>252</v>
      </c>
      <c r="B10546" s="16">
        <v>125</v>
      </c>
      <c r="C10546" s="17">
        <v>36560</v>
      </c>
      <c r="L10546" s="17"/>
    </row>
    <row r="10547" spans="1:12" x14ac:dyDescent="0.25">
      <c r="A10547" s="16" t="s">
        <v>252</v>
      </c>
      <c r="B10547" s="16">
        <v>120</v>
      </c>
      <c r="C10547" s="17">
        <v>36553</v>
      </c>
      <c r="L10547" s="17"/>
    </row>
    <row r="10548" spans="1:12" x14ac:dyDescent="0.25">
      <c r="A10548" s="16" t="s">
        <v>252</v>
      </c>
      <c r="B10548" s="16">
        <v>50</v>
      </c>
      <c r="C10548" s="17">
        <v>36514</v>
      </c>
      <c r="L10548" s="17"/>
    </row>
    <row r="10549" spans="1:12" x14ac:dyDescent="0.25">
      <c r="A10549" s="16" t="s">
        <v>252</v>
      </c>
      <c r="B10549" s="16">
        <v>140</v>
      </c>
      <c r="C10549" s="17">
        <v>36504</v>
      </c>
      <c r="L10549" s="17"/>
    </row>
    <row r="10550" spans="1:12" x14ac:dyDescent="0.25">
      <c r="A10550" s="16" t="s">
        <v>252</v>
      </c>
      <c r="B10550" s="16">
        <v>60</v>
      </c>
      <c r="C10550" s="17">
        <v>36502</v>
      </c>
      <c r="L10550" s="17"/>
    </row>
    <row r="10551" spans="1:12" x14ac:dyDescent="0.25">
      <c r="A10551" s="16" t="s">
        <v>252</v>
      </c>
      <c r="B10551" s="16">
        <v>34</v>
      </c>
      <c r="C10551" s="17">
        <v>36453</v>
      </c>
      <c r="L10551" s="17"/>
    </row>
    <row r="10552" spans="1:12" x14ac:dyDescent="0.25">
      <c r="A10552" s="16" t="s">
        <v>252</v>
      </c>
      <c r="B10552" s="16">
        <v>70</v>
      </c>
      <c r="C10552" s="17">
        <v>36421</v>
      </c>
      <c r="L10552" s="17"/>
    </row>
    <row r="10553" spans="1:12" x14ac:dyDescent="0.25">
      <c r="A10553" s="16" t="s">
        <v>252</v>
      </c>
      <c r="B10553" s="16">
        <v>32</v>
      </c>
      <c r="C10553" s="17">
        <v>36413</v>
      </c>
      <c r="L10553" s="17"/>
    </row>
    <row r="10554" spans="1:12" x14ac:dyDescent="0.25">
      <c r="A10554" s="16" t="s">
        <v>252</v>
      </c>
      <c r="B10554" s="16">
        <v>99</v>
      </c>
      <c r="C10554" s="17">
        <v>36392</v>
      </c>
      <c r="L10554" s="17"/>
    </row>
    <row r="10555" spans="1:12" x14ac:dyDescent="0.25">
      <c r="A10555" s="16" t="s">
        <v>252</v>
      </c>
      <c r="B10555" s="16">
        <v>75</v>
      </c>
      <c r="C10555" s="17">
        <v>36376</v>
      </c>
      <c r="L10555" s="17"/>
    </row>
    <row r="10556" spans="1:12" x14ac:dyDescent="0.25">
      <c r="A10556" s="16" t="s">
        <v>252</v>
      </c>
      <c r="B10556" s="16">
        <v>90</v>
      </c>
      <c r="C10556" s="17">
        <v>36368</v>
      </c>
      <c r="L10556" s="17"/>
    </row>
    <row r="10557" spans="1:12" x14ac:dyDescent="0.25">
      <c r="A10557" s="16" t="s">
        <v>252</v>
      </c>
      <c r="B10557" s="16">
        <v>101</v>
      </c>
      <c r="C10557" s="17">
        <v>36273</v>
      </c>
      <c r="L10557" s="17"/>
    </row>
    <row r="10558" spans="1:12" x14ac:dyDescent="0.25">
      <c r="A10558" s="16" t="s">
        <v>252</v>
      </c>
      <c r="B10558" s="16">
        <v>99</v>
      </c>
      <c r="C10558" s="17">
        <v>36256</v>
      </c>
      <c r="L10558" s="17"/>
    </row>
    <row r="10559" spans="1:12" x14ac:dyDescent="0.25">
      <c r="A10559" s="16" t="s">
        <v>252</v>
      </c>
      <c r="B10559" s="16">
        <v>99</v>
      </c>
      <c r="C10559" s="17">
        <v>36239</v>
      </c>
      <c r="L10559" s="17"/>
    </row>
    <row r="10560" spans="1:12" x14ac:dyDescent="0.25">
      <c r="A10560" s="16" t="s">
        <v>252</v>
      </c>
      <c r="B10560" s="16">
        <v>97</v>
      </c>
      <c r="C10560" s="17">
        <v>36230</v>
      </c>
      <c r="L10560" s="17"/>
    </row>
    <row r="10561" spans="1:12" x14ac:dyDescent="0.25">
      <c r="A10561" s="16" t="s">
        <v>252</v>
      </c>
      <c r="B10561" s="16">
        <v>100</v>
      </c>
      <c r="C10561" s="17">
        <v>36212</v>
      </c>
      <c r="L10561" s="17"/>
    </row>
    <row r="10562" spans="1:12" x14ac:dyDescent="0.25">
      <c r="A10562" s="16" t="s">
        <v>252</v>
      </c>
      <c r="B10562" s="16">
        <v>50</v>
      </c>
      <c r="C10562" s="17">
        <v>36182</v>
      </c>
      <c r="L10562" s="17"/>
    </row>
    <row r="10563" spans="1:12" x14ac:dyDescent="0.25">
      <c r="A10563" s="16" t="s">
        <v>252</v>
      </c>
      <c r="B10563" s="16">
        <v>99</v>
      </c>
      <c r="C10563" s="17">
        <v>36166</v>
      </c>
      <c r="L10563" s="17"/>
    </row>
    <row r="10564" spans="1:12" x14ac:dyDescent="0.25">
      <c r="A10564" s="16" t="s">
        <v>252</v>
      </c>
      <c r="B10564" s="16">
        <v>100</v>
      </c>
      <c r="C10564" s="17">
        <v>36123</v>
      </c>
      <c r="L10564" s="17"/>
    </row>
    <row r="10565" spans="1:12" x14ac:dyDescent="0.25">
      <c r="A10565" s="16" t="s">
        <v>252</v>
      </c>
      <c r="B10565" s="16">
        <v>66</v>
      </c>
      <c r="C10565" s="17">
        <v>36077</v>
      </c>
      <c r="L10565" s="17"/>
    </row>
    <row r="10566" spans="1:12" x14ac:dyDescent="0.25">
      <c r="A10566" s="16" t="s">
        <v>252</v>
      </c>
      <c r="B10566" s="16">
        <v>80</v>
      </c>
      <c r="C10566" s="17">
        <v>36077</v>
      </c>
      <c r="L10566" s="17"/>
    </row>
    <row r="10567" spans="1:12" x14ac:dyDescent="0.25">
      <c r="A10567" s="16" t="s">
        <v>252</v>
      </c>
      <c r="B10567" s="16">
        <v>81</v>
      </c>
      <c r="C10567" s="17">
        <v>35986</v>
      </c>
      <c r="L10567" s="17"/>
    </row>
    <row r="10568" spans="1:12" x14ac:dyDescent="0.25">
      <c r="A10568" s="16" t="s">
        <v>252</v>
      </c>
      <c r="B10568" s="16">
        <v>75</v>
      </c>
      <c r="C10568" s="17">
        <v>35951</v>
      </c>
      <c r="L10568" s="17"/>
    </row>
    <row r="10569" spans="1:12" x14ac:dyDescent="0.25">
      <c r="A10569" s="16" t="s">
        <v>252</v>
      </c>
      <c r="B10569" s="16">
        <v>100</v>
      </c>
      <c r="C10569" s="17">
        <v>35937</v>
      </c>
      <c r="L10569" s="17"/>
    </row>
    <row r="10570" spans="1:12" x14ac:dyDescent="0.25">
      <c r="A10570" s="16" t="s">
        <v>252</v>
      </c>
      <c r="B10570" s="16">
        <v>67</v>
      </c>
      <c r="C10570" s="17">
        <v>35886</v>
      </c>
      <c r="L10570" s="17"/>
    </row>
    <row r="10571" spans="1:12" x14ac:dyDescent="0.25">
      <c r="A10571" s="16" t="s">
        <v>252</v>
      </c>
      <c r="B10571" s="16">
        <v>83</v>
      </c>
      <c r="C10571" s="17">
        <v>35883</v>
      </c>
      <c r="L10571" s="17"/>
    </row>
    <row r="10572" spans="1:12" x14ac:dyDescent="0.25">
      <c r="A10572" s="16" t="s">
        <v>252</v>
      </c>
      <c r="B10572" s="16">
        <v>93</v>
      </c>
      <c r="C10572" s="17">
        <v>35851</v>
      </c>
      <c r="L10572" s="17"/>
    </row>
    <row r="10573" spans="1:12" x14ac:dyDescent="0.25">
      <c r="A10573" s="16" t="s">
        <v>252</v>
      </c>
      <c r="B10573" s="16">
        <v>144</v>
      </c>
      <c r="C10573" s="17">
        <v>35825</v>
      </c>
      <c r="L10573" s="17"/>
    </row>
    <row r="10574" spans="1:12" x14ac:dyDescent="0.25">
      <c r="A10574" s="16" t="s">
        <v>252</v>
      </c>
      <c r="B10574" s="16">
        <v>71</v>
      </c>
      <c r="C10574" s="17">
        <v>35787</v>
      </c>
      <c r="L10574" s="17"/>
    </row>
    <row r="10575" spans="1:12" x14ac:dyDescent="0.25">
      <c r="A10575" s="16" t="s">
        <v>252</v>
      </c>
      <c r="B10575" s="16">
        <v>20</v>
      </c>
      <c r="C10575" s="17">
        <v>35781</v>
      </c>
      <c r="L10575" s="17"/>
    </row>
    <row r="10576" spans="1:12" x14ac:dyDescent="0.25">
      <c r="A10576" s="16" t="s">
        <v>252</v>
      </c>
      <c r="B10576" s="16">
        <v>97</v>
      </c>
      <c r="C10576" s="17">
        <v>35770</v>
      </c>
      <c r="L10576" s="17"/>
    </row>
    <row r="10577" spans="1:12" x14ac:dyDescent="0.25">
      <c r="A10577" s="16" t="s">
        <v>252</v>
      </c>
      <c r="B10577" s="16">
        <v>82</v>
      </c>
      <c r="C10577" s="17">
        <v>35759</v>
      </c>
      <c r="L10577" s="17"/>
    </row>
    <row r="10578" spans="1:12" x14ac:dyDescent="0.25">
      <c r="A10578" s="16" t="s">
        <v>252</v>
      </c>
      <c r="B10578" s="16">
        <v>100</v>
      </c>
      <c r="C10578" s="17">
        <v>35752</v>
      </c>
      <c r="L10578" s="17"/>
    </row>
    <row r="10579" spans="1:12" x14ac:dyDescent="0.25">
      <c r="A10579" s="16" t="s">
        <v>252</v>
      </c>
      <c r="B10579" s="16">
        <v>99</v>
      </c>
      <c r="C10579" s="17">
        <v>35682</v>
      </c>
      <c r="L10579" s="17"/>
    </row>
    <row r="10580" spans="1:12" x14ac:dyDescent="0.25">
      <c r="A10580" s="16" t="s">
        <v>252</v>
      </c>
      <c r="B10580" s="16">
        <v>78</v>
      </c>
      <c r="C10580" s="17">
        <v>35674</v>
      </c>
      <c r="L10580" s="17"/>
    </row>
    <row r="10581" spans="1:12" x14ac:dyDescent="0.25">
      <c r="A10581" s="16" t="s">
        <v>252</v>
      </c>
      <c r="B10581" s="16">
        <v>66</v>
      </c>
      <c r="C10581" s="17">
        <v>35661</v>
      </c>
      <c r="L10581" s="17"/>
    </row>
    <row r="10582" spans="1:12" x14ac:dyDescent="0.25">
      <c r="A10582" s="16" t="s">
        <v>252</v>
      </c>
      <c r="B10582" s="16">
        <v>72</v>
      </c>
      <c r="C10582" s="17">
        <v>35657</v>
      </c>
      <c r="L10582" s="17"/>
    </row>
    <row r="10583" spans="1:12" x14ac:dyDescent="0.25">
      <c r="A10583" s="16" t="s">
        <v>252</v>
      </c>
      <c r="B10583" s="16">
        <v>72</v>
      </c>
      <c r="C10583" s="17">
        <v>35651</v>
      </c>
      <c r="L10583" s="17"/>
    </row>
    <row r="10584" spans="1:12" x14ac:dyDescent="0.25">
      <c r="A10584" s="16" t="s">
        <v>252</v>
      </c>
      <c r="B10584" s="16">
        <v>74</v>
      </c>
      <c r="C10584" s="17">
        <v>35643</v>
      </c>
      <c r="L10584" s="17"/>
    </row>
    <row r="10585" spans="1:12" x14ac:dyDescent="0.25">
      <c r="A10585" s="16" t="s">
        <v>252</v>
      </c>
      <c r="B10585" s="16">
        <v>50</v>
      </c>
      <c r="C10585" s="17">
        <v>35612</v>
      </c>
      <c r="L10585" s="17"/>
    </row>
    <row r="10586" spans="1:12" x14ac:dyDescent="0.25">
      <c r="A10586" s="16" t="s">
        <v>252</v>
      </c>
      <c r="B10586" s="16">
        <v>50</v>
      </c>
      <c r="C10586" s="17">
        <v>35612</v>
      </c>
      <c r="L10586" s="17"/>
    </row>
    <row r="10587" spans="1:12" x14ac:dyDescent="0.25">
      <c r="A10587" s="16" t="s">
        <v>252</v>
      </c>
      <c r="B10587" s="16">
        <v>99</v>
      </c>
      <c r="C10587" s="17">
        <v>35612</v>
      </c>
      <c r="L10587" s="17"/>
    </row>
    <row r="10588" spans="1:12" x14ac:dyDescent="0.25">
      <c r="A10588" s="16" t="s">
        <v>252</v>
      </c>
      <c r="B10588" s="16">
        <v>42</v>
      </c>
      <c r="C10588" s="17">
        <v>35592</v>
      </c>
      <c r="L10588" s="17"/>
    </row>
    <row r="10589" spans="1:12" x14ac:dyDescent="0.25">
      <c r="A10589" s="16" t="s">
        <v>252</v>
      </c>
      <c r="B10589" s="16">
        <v>64</v>
      </c>
      <c r="C10589" s="17">
        <v>35590</v>
      </c>
      <c r="L10589" s="17"/>
    </row>
    <row r="10590" spans="1:12" x14ac:dyDescent="0.25">
      <c r="A10590" s="16" t="s">
        <v>252</v>
      </c>
      <c r="B10590" s="16">
        <v>76</v>
      </c>
      <c r="C10590" s="17">
        <v>35582</v>
      </c>
      <c r="L10590" s="17"/>
    </row>
    <row r="10591" spans="1:12" x14ac:dyDescent="0.25">
      <c r="A10591" s="16" t="s">
        <v>252</v>
      </c>
      <c r="B10591" s="16">
        <v>88</v>
      </c>
      <c r="C10591" s="17">
        <v>35551</v>
      </c>
      <c r="L10591" s="17"/>
    </row>
    <row r="10592" spans="1:12" x14ac:dyDescent="0.25">
      <c r="A10592" s="16" t="s">
        <v>252</v>
      </c>
      <c r="B10592" s="16">
        <v>89</v>
      </c>
      <c r="C10592" s="17">
        <v>35550</v>
      </c>
      <c r="L10592" s="17"/>
    </row>
    <row r="10593" spans="1:12" x14ac:dyDescent="0.25">
      <c r="A10593" s="16" t="s">
        <v>252</v>
      </c>
      <c r="B10593" s="16">
        <v>114</v>
      </c>
      <c r="C10593" s="17">
        <v>35534</v>
      </c>
      <c r="L10593" s="17"/>
    </row>
    <row r="10594" spans="1:12" x14ac:dyDescent="0.25">
      <c r="A10594" s="16" t="s">
        <v>252</v>
      </c>
      <c r="B10594" s="16">
        <v>60</v>
      </c>
      <c r="C10594" s="17">
        <v>35523</v>
      </c>
      <c r="L10594" s="17"/>
    </row>
    <row r="10595" spans="1:12" x14ac:dyDescent="0.25">
      <c r="A10595" s="16" t="s">
        <v>252</v>
      </c>
      <c r="B10595" s="16">
        <v>162</v>
      </c>
      <c r="C10595" s="17">
        <v>35521</v>
      </c>
      <c r="L10595" s="17"/>
    </row>
    <row r="10596" spans="1:12" x14ac:dyDescent="0.25">
      <c r="A10596" s="16" t="s">
        <v>252</v>
      </c>
      <c r="B10596" s="16">
        <v>190</v>
      </c>
      <c r="C10596" s="17">
        <v>35501</v>
      </c>
      <c r="L10596" s="17"/>
    </row>
    <row r="10597" spans="1:12" x14ac:dyDescent="0.25">
      <c r="A10597" s="16" t="s">
        <v>252</v>
      </c>
      <c r="B10597" s="16">
        <v>44</v>
      </c>
      <c r="C10597" s="17">
        <v>35496</v>
      </c>
      <c r="L10597" s="17"/>
    </row>
    <row r="10598" spans="1:12" x14ac:dyDescent="0.25">
      <c r="A10598" s="16" t="s">
        <v>252</v>
      </c>
      <c r="B10598" s="16">
        <v>108</v>
      </c>
      <c r="C10598" s="17">
        <v>35489</v>
      </c>
      <c r="L10598" s="17"/>
    </row>
    <row r="10599" spans="1:12" x14ac:dyDescent="0.25">
      <c r="A10599" s="16" t="s">
        <v>252</v>
      </c>
      <c r="B10599" s="16">
        <v>95</v>
      </c>
      <c r="C10599" s="17">
        <v>35476</v>
      </c>
      <c r="L10599" s="17"/>
    </row>
    <row r="10600" spans="1:12" x14ac:dyDescent="0.25">
      <c r="A10600" s="16" t="s">
        <v>252</v>
      </c>
      <c r="B10600" s="16">
        <v>50</v>
      </c>
      <c r="C10600" s="17">
        <v>35450</v>
      </c>
      <c r="L10600" s="17"/>
    </row>
    <row r="10601" spans="1:12" x14ac:dyDescent="0.25">
      <c r="A10601" s="16" t="s">
        <v>252</v>
      </c>
      <c r="B10601" s="16">
        <v>135</v>
      </c>
      <c r="C10601" s="17">
        <v>35446</v>
      </c>
      <c r="L10601" s="17"/>
    </row>
    <row r="10602" spans="1:12" x14ac:dyDescent="0.25">
      <c r="A10602" s="16" t="s">
        <v>252</v>
      </c>
      <c r="B10602" s="16">
        <v>140</v>
      </c>
      <c r="C10602" s="17">
        <v>35444</v>
      </c>
      <c r="L10602" s="17"/>
    </row>
    <row r="10603" spans="1:12" x14ac:dyDescent="0.25">
      <c r="A10603" s="16" t="s">
        <v>252</v>
      </c>
      <c r="B10603" s="16">
        <v>88</v>
      </c>
      <c r="C10603" s="17">
        <v>35439</v>
      </c>
      <c r="L10603" s="17"/>
    </row>
    <row r="10604" spans="1:12" x14ac:dyDescent="0.25">
      <c r="A10604" s="16" t="s">
        <v>252</v>
      </c>
      <c r="B10604" s="16">
        <v>132</v>
      </c>
      <c r="C10604" s="17">
        <v>35436</v>
      </c>
      <c r="L10604" s="17"/>
    </row>
    <row r="10605" spans="1:12" x14ac:dyDescent="0.25">
      <c r="A10605" s="16" t="s">
        <v>252</v>
      </c>
      <c r="B10605" s="16">
        <v>86</v>
      </c>
      <c r="C10605" s="17">
        <v>35431</v>
      </c>
      <c r="L10605" s="17"/>
    </row>
    <row r="10606" spans="1:12" x14ac:dyDescent="0.25">
      <c r="A10606" s="16" t="s">
        <v>252</v>
      </c>
      <c r="B10606" s="16">
        <v>158</v>
      </c>
      <c r="C10606" s="17">
        <v>35419</v>
      </c>
      <c r="L10606" s="17"/>
    </row>
    <row r="10607" spans="1:12" x14ac:dyDescent="0.25">
      <c r="A10607" s="16" t="s">
        <v>252</v>
      </c>
      <c r="B10607" s="16">
        <v>110</v>
      </c>
      <c r="C10607" s="17">
        <v>35415</v>
      </c>
      <c r="L10607" s="17"/>
    </row>
    <row r="10608" spans="1:12" x14ac:dyDescent="0.25">
      <c r="A10608" s="16" t="s">
        <v>252</v>
      </c>
      <c r="B10608" s="16">
        <v>98</v>
      </c>
      <c r="C10608" s="17">
        <v>35409</v>
      </c>
      <c r="L10608" s="17"/>
    </row>
    <row r="10609" spans="1:12" x14ac:dyDescent="0.25">
      <c r="A10609" s="16" t="s">
        <v>252</v>
      </c>
      <c r="B10609" s="16">
        <v>90</v>
      </c>
      <c r="C10609" s="17">
        <v>35405</v>
      </c>
      <c r="L10609" s="17"/>
    </row>
    <row r="10610" spans="1:12" x14ac:dyDescent="0.25">
      <c r="A10610" s="16" t="s">
        <v>252</v>
      </c>
      <c r="B10610" s="16">
        <v>60</v>
      </c>
      <c r="C10610" s="17">
        <v>35405</v>
      </c>
      <c r="L10610" s="17"/>
    </row>
    <row r="10611" spans="1:12" x14ac:dyDescent="0.25">
      <c r="A10611" s="16" t="s">
        <v>252</v>
      </c>
      <c r="B10611" s="16">
        <v>79</v>
      </c>
      <c r="C10611" s="17">
        <v>35400</v>
      </c>
      <c r="L10611" s="17"/>
    </row>
    <row r="10612" spans="1:12" x14ac:dyDescent="0.25">
      <c r="A10612" s="16" t="s">
        <v>252</v>
      </c>
      <c r="B10612" s="16">
        <v>71</v>
      </c>
      <c r="C10612" s="17">
        <v>35396</v>
      </c>
      <c r="L10612" s="17"/>
    </row>
    <row r="10613" spans="1:12" x14ac:dyDescent="0.25">
      <c r="A10613" s="16" t="s">
        <v>252</v>
      </c>
      <c r="B10613" s="16">
        <v>94</v>
      </c>
      <c r="C10613" s="17">
        <v>35390</v>
      </c>
      <c r="L10613" s="17"/>
    </row>
    <row r="10614" spans="1:12" x14ac:dyDescent="0.25">
      <c r="A10614" s="16" t="s">
        <v>252</v>
      </c>
      <c r="B10614" s="16">
        <v>90</v>
      </c>
      <c r="C10614" s="17">
        <v>35383</v>
      </c>
      <c r="L10614" s="17"/>
    </row>
    <row r="10615" spans="1:12" x14ac:dyDescent="0.25">
      <c r="A10615" s="16" t="s">
        <v>252</v>
      </c>
      <c r="B10615" s="16">
        <v>26</v>
      </c>
      <c r="C10615" s="17">
        <v>35373</v>
      </c>
      <c r="L10615" s="17"/>
    </row>
    <row r="10616" spans="1:12" x14ac:dyDescent="0.25">
      <c r="A10616" s="16" t="s">
        <v>252</v>
      </c>
      <c r="B10616" s="16">
        <v>150</v>
      </c>
      <c r="C10616" s="17">
        <v>35370</v>
      </c>
      <c r="L10616" s="17"/>
    </row>
    <row r="10617" spans="1:12" x14ac:dyDescent="0.25">
      <c r="A10617" s="16" t="s">
        <v>252</v>
      </c>
      <c r="B10617" s="16">
        <v>90</v>
      </c>
      <c r="C10617" s="17">
        <v>35370</v>
      </c>
      <c r="L10617" s="17"/>
    </row>
    <row r="10618" spans="1:12" x14ac:dyDescent="0.25">
      <c r="A10618" s="16" t="s">
        <v>252</v>
      </c>
      <c r="B10618" s="16">
        <v>99</v>
      </c>
      <c r="C10618" s="17">
        <v>35366</v>
      </c>
      <c r="L10618" s="17"/>
    </row>
    <row r="10619" spans="1:12" x14ac:dyDescent="0.25">
      <c r="A10619" s="16" t="s">
        <v>252</v>
      </c>
      <c r="B10619" s="16">
        <v>115</v>
      </c>
      <c r="C10619" s="17">
        <v>35346</v>
      </c>
      <c r="L10619" s="17"/>
    </row>
    <row r="10620" spans="1:12" x14ac:dyDescent="0.25">
      <c r="A10620" s="16" t="s">
        <v>252</v>
      </c>
      <c r="B10620" s="16">
        <v>57</v>
      </c>
      <c r="C10620" s="17">
        <v>35342</v>
      </c>
      <c r="L10620" s="17"/>
    </row>
    <row r="10621" spans="1:12" x14ac:dyDescent="0.25">
      <c r="A10621" s="16" t="s">
        <v>252</v>
      </c>
      <c r="B10621" s="16">
        <v>65</v>
      </c>
      <c r="C10621" s="17">
        <v>35333</v>
      </c>
      <c r="L10621" s="17"/>
    </row>
    <row r="10622" spans="1:12" x14ac:dyDescent="0.25">
      <c r="A10622" s="16" t="s">
        <v>252</v>
      </c>
      <c r="B10622" s="16">
        <v>50</v>
      </c>
      <c r="C10622" s="17">
        <v>35331</v>
      </c>
      <c r="L10622" s="17"/>
    </row>
    <row r="10623" spans="1:12" x14ac:dyDescent="0.25">
      <c r="A10623" s="16" t="s">
        <v>252</v>
      </c>
      <c r="B10623" s="16">
        <v>70</v>
      </c>
      <c r="C10623" s="17">
        <v>35309</v>
      </c>
      <c r="L10623" s="17"/>
    </row>
    <row r="10624" spans="1:12" x14ac:dyDescent="0.25">
      <c r="A10624" s="16" t="s">
        <v>252</v>
      </c>
      <c r="B10624" s="16">
        <v>82</v>
      </c>
      <c r="C10624" s="17">
        <v>35292</v>
      </c>
      <c r="L10624" s="17"/>
    </row>
    <row r="10625" spans="1:12" x14ac:dyDescent="0.25">
      <c r="A10625" s="16" t="s">
        <v>252</v>
      </c>
      <c r="B10625" s="16">
        <v>120</v>
      </c>
      <c r="C10625" s="17">
        <v>35291</v>
      </c>
      <c r="L10625" s="17"/>
    </row>
    <row r="10626" spans="1:12" x14ac:dyDescent="0.25">
      <c r="A10626" s="16" t="s">
        <v>252</v>
      </c>
      <c r="B10626" s="16">
        <v>50</v>
      </c>
      <c r="C10626" s="17">
        <v>35285</v>
      </c>
      <c r="L10626" s="17"/>
    </row>
    <row r="10627" spans="1:12" x14ac:dyDescent="0.25">
      <c r="A10627" s="16" t="s">
        <v>252</v>
      </c>
      <c r="B10627" s="16">
        <v>153</v>
      </c>
      <c r="C10627" s="17">
        <v>35279</v>
      </c>
      <c r="L10627" s="17"/>
    </row>
    <row r="10628" spans="1:12" x14ac:dyDescent="0.25">
      <c r="A10628" s="16" t="s">
        <v>252</v>
      </c>
      <c r="B10628" s="16">
        <v>60</v>
      </c>
      <c r="C10628" s="17">
        <v>35278</v>
      </c>
      <c r="L10628" s="17"/>
    </row>
    <row r="10629" spans="1:12" x14ac:dyDescent="0.25">
      <c r="A10629" s="16" t="s">
        <v>252</v>
      </c>
      <c r="B10629" s="16">
        <v>38</v>
      </c>
      <c r="C10629" s="17">
        <v>35276</v>
      </c>
      <c r="L10629" s="17"/>
    </row>
    <row r="10630" spans="1:12" x14ac:dyDescent="0.25">
      <c r="A10630" s="16" t="s">
        <v>252</v>
      </c>
      <c r="B10630" s="16">
        <v>86</v>
      </c>
      <c r="C10630" s="17">
        <v>35271</v>
      </c>
      <c r="L10630" s="17"/>
    </row>
    <row r="10631" spans="1:12" x14ac:dyDescent="0.25">
      <c r="A10631" s="16" t="s">
        <v>252</v>
      </c>
      <c r="B10631" s="16">
        <v>68</v>
      </c>
      <c r="C10631" s="17">
        <v>35263</v>
      </c>
      <c r="L10631" s="17"/>
    </row>
    <row r="10632" spans="1:12" x14ac:dyDescent="0.25">
      <c r="A10632" s="16" t="s">
        <v>252</v>
      </c>
      <c r="B10632" s="16">
        <v>136</v>
      </c>
      <c r="C10632" s="17">
        <v>35262</v>
      </c>
      <c r="L10632" s="17"/>
    </row>
    <row r="10633" spans="1:12" x14ac:dyDescent="0.25">
      <c r="A10633" s="16" t="s">
        <v>252</v>
      </c>
      <c r="B10633" s="16">
        <v>90</v>
      </c>
      <c r="C10633" s="17">
        <v>35261</v>
      </c>
      <c r="L10633" s="17"/>
    </row>
    <row r="10634" spans="1:12" x14ac:dyDescent="0.25">
      <c r="A10634" s="16" t="s">
        <v>252</v>
      </c>
      <c r="B10634" s="16">
        <v>126</v>
      </c>
      <c r="C10634" s="17">
        <v>35256</v>
      </c>
      <c r="L10634" s="17"/>
    </row>
    <row r="10635" spans="1:12" x14ac:dyDescent="0.25">
      <c r="A10635" s="16" t="s">
        <v>252</v>
      </c>
      <c r="B10635" s="16">
        <v>130</v>
      </c>
      <c r="C10635" s="17">
        <v>35247</v>
      </c>
      <c r="L10635" s="17"/>
    </row>
    <row r="10636" spans="1:12" x14ac:dyDescent="0.25">
      <c r="A10636" s="16" t="s">
        <v>252</v>
      </c>
      <c r="B10636" s="16">
        <v>23</v>
      </c>
      <c r="C10636" s="17">
        <v>35247</v>
      </c>
      <c r="L10636" s="17"/>
    </row>
    <row r="10637" spans="1:12" x14ac:dyDescent="0.25">
      <c r="A10637" s="16" t="s">
        <v>252</v>
      </c>
      <c r="B10637" s="16">
        <v>125</v>
      </c>
      <c r="C10637" s="17">
        <v>35244</v>
      </c>
      <c r="L10637" s="17"/>
    </row>
    <row r="10638" spans="1:12" x14ac:dyDescent="0.25">
      <c r="A10638" s="16" t="s">
        <v>252</v>
      </c>
      <c r="B10638" s="16">
        <v>86</v>
      </c>
      <c r="C10638" s="17">
        <v>35221</v>
      </c>
      <c r="L10638" s="17"/>
    </row>
    <row r="10639" spans="1:12" x14ac:dyDescent="0.25">
      <c r="A10639" s="16" t="s">
        <v>252</v>
      </c>
      <c r="B10639" s="16">
        <v>90</v>
      </c>
      <c r="C10639" s="17">
        <v>35200</v>
      </c>
      <c r="L10639" s="17"/>
    </row>
    <row r="10640" spans="1:12" x14ac:dyDescent="0.25">
      <c r="A10640" s="16" t="s">
        <v>252</v>
      </c>
      <c r="B10640" s="16">
        <v>33</v>
      </c>
      <c r="C10640" s="17">
        <v>35194</v>
      </c>
      <c r="L10640" s="17"/>
    </row>
    <row r="10641" spans="1:12" x14ac:dyDescent="0.25">
      <c r="A10641" s="16" t="s">
        <v>252</v>
      </c>
      <c r="B10641" s="16">
        <v>77</v>
      </c>
      <c r="C10641" s="17">
        <v>35174</v>
      </c>
      <c r="L10641" s="17"/>
    </row>
    <row r="10642" spans="1:12" x14ac:dyDescent="0.25">
      <c r="A10642" s="16" t="s">
        <v>252</v>
      </c>
      <c r="B10642" s="16">
        <v>75</v>
      </c>
      <c r="C10642" s="17">
        <v>35165</v>
      </c>
      <c r="L10642" s="17"/>
    </row>
    <row r="10643" spans="1:12" x14ac:dyDescent="0.25">
      <c r="A10643" s="16" t="s">
        <v>252</v>
      </c>
      <c r="B10643" s="16">
        <v>86</v>
      </c>
      <c r="C10643" s="17">
        <v>35158</v>
      </c>
      <c r="L10643" s="17"/>
    </row>
    <row r="10644" spans="1:12" x14ac:dyDescent="0.25">
      <c r="A10644" s="16" t="s">
        <v>252</v>
      </c>
      <c r="B10644" s="16">
        <v>174</v>
      </c>
      <c r="C10644" s="17">
        <v>35156</v>
      </c>
      <c r="L10644" s="17"/>
    </row>
    <row r="10645" spans="1:12" x14ac:dyDescent="0.25">
      <c r="A10645" s="16" t="s">
        <v>252</v>
      </c>
      <c r="B10645" s="16">
        <v>16</v>
      </c>
      <c r="C10645" s="17">
        <v>35151</v>
      </c>
      <c r="L10645" s="17"/>
    </row>
    <row r="10646" spans="1:12" x14ac:dyDescent="0.25">
      <c r="A10646" s="16" t="s">
        <v>252</v>
      </c>
      <c r="B10646" s="16">
        <v>50</v>
      </c>
      <c r="C10646" s="17">
        <v>35132</v>
      </c>
      <c r="L10646" s="17"/>
    </row>
    <row r="10647" spans="1:12" x14ac:dyDescent="0.25">
      <c r="A10647" s="16" t="s">
        <v>252</v>
      </c>
      <c r="B10647" s="16">
        <v>25</v>
      </c>
      <c r="C10647" s="17">
        <v>35128</v>
      </c>
      <c r="L10647" s="17"/>
    </row>
    <row r="10648" spans="1:12" x14ac:dyDescent="0.25">
      <c r="A10648" s="16" t="s">
        <v>252</v>
      </c>
      <c r="B10648" s="16">
        <v>48</v>
      </c>
      <c r="C10648" s="17">
        <v>35125</v>
      </c>
      <c r="L10648" s="17"/>
    </row>
    <row r="10649" spans="1:12" x14ac:dyDescent="0.25">
      <c r="A10649" s="16" t="s">
        <v>252</v>
      </c>
      <c r="B10649" s="16">
        <v>84</v>
      </c>
      <c r="C10649" s="17">
        <v>35125</v>
      </c>
      <c r="L10649" s="17"/>
    </row>
    <row r="10650" spans="1:12" x14ac:dyDescent="0.25">
      <c r="A10650" s="16" t="s">
        <v>252</v>
      </c>
      <c r="B10650" s="16">
        <v>50</v>
      </c>
      <c r="C10650" s="17">
        <v>35115</v>
      </c>
      <c r="L10650" s="17"/>
    </row>
    <row r="10651" spans="1:12" x14ac:dyDescent="0.25">
      <c r="A10651" s="16" t="s">
        <v>252</v>
      </c>
      <c r="B10651" s="16">
        <v>97</v>
      </c>
      <c r="C10651" s="17">
        <v>35096</v>
      </c>
      <c r="L10651" s="17"/>
    </row>
    <row r="10652" spans="1:12" x14ac:dyDescent="0.25">
      <c r="A10652" s="16" t="s">
        <v>252</v>
      </c>
      <c r="B10652" s="16">
        <v>25</v>
      </c>
      <c r="C10652" s="17">
        <v>35096</v>
      </c>
      <c r="L10652" s="17"/>
    </row>
    <row r="10653" spans="1:12" x14ac:dyDescent="0.25">
      <c r="A10653" s="16" t="s">
        <v>252</v>
      </c>
      <c r="B10653" s="16">
        <v>75</v>
      </c>
      <c r="C10653" s="17">
        <v>35093</v>
      </c>
      <c r="L10653" s="17"/>
    </row>
    <row r="10654" spans="1:12" x14ac:dyDescent="0.25">
      <c r="A10654" s="16" t="s">
        <v>252</v>
      </c>
      <c r="B10654" s="16">
        <v>90</v>
      </c>
      <c r="C10654" s="17">
        <v>35066</v>
      </c>
      <c r="L10654" s="17"/>
    </row>
    <row r="10655" spans="1:12" x14ac:dyDescent="0.25">
      <c r="A10655" s="16" t="s">
        <v>252</v>
      </c>
      <c r="B10655" s="16">
        <v>49</v>
      </c>
      <c r="C10655" s="17">
        <v>35059</v>
      </c>
      <c r="L10655" s="17"/>
    </row>
    <row r="10656" spans="1:12" x14ac:dyDescent="0.25">
      <c r="A10656" s="16" t="s">
        <v>252</v>
      </c>
      <c r="B10656" s="16">
        <v>100</v>
      </c>
      <c r="C10656" s="17">
        <v>35048</v>
      </c>
      <c r="L10656" s="17"/>
    </row>
    <row r="10657" spans="1:12" x14ac:dyDescent="0.25">
      <c r="A10657" s="16" t="s">
        <v>252</v>
      </c>
      <c r="B10657" s="16">
        <v>50</v>
      </c>
      <c r="C10657" s="17">
        <v>35033</v>
      </c>
      <c r="L10657" s="17"/>
    </row>
    <row r="10658" spans="1:12" x14ac:dyDescent="0.25">
      <c r="A10658" s="16" t="s">
        <v>252</v>
      </c>
      <c r="B10658" s="16">
        <v>75</v>
      </c>
      <c r="C10658" s="17">
        <v>35027</v>
      </c>
      <c r="L10658" s="17"/>
    </row>
    <row r="10659" spans="1:12" x14ac:dyDescent="0.25">
      <c r="A10659" s="16" t="s">
        <v>252</v>
      </c>
      <c r="B10659" s="16">
        <v>51</v>
      </c>
      <c r="C10659" s="17">
        <v>35021</v>
      </c>
      <c r="L10659" s="17"/>
    </row>
    <row r="10660" spans="1:12" x14ac:dyDescent="0.25">
      <c r="A10660" s="16" t="s">
        <v>252</v>
      </c>
      <c r="B10660" s="16">
        <v>130</v>
      </c>
      <c r="C10660" s="17">
        <v>35013</v>
      </c>
      <c r="L10660" s="17"/>
    </row>
    <row r="10661" spans="1:12" x14ac:dyDescent="0.25">
      <c r="A10661" s="16" t="s">
        <v>252</v>
      </c>
      <c r="B10661" s="16">
        <v>50</v>
      </c>
      <c r="C10661" s="17">
        <v>35012</v>
      </c>
      <c r="L10661" s="17"/>
    </row>
    <row r="10662" spans="1:12" x14ac:dyDescent="0.25">
      <c r="A10662" s="16" t="s">
        <v>252</v>
      </c>
      <c r="B10662" s="16">
        <v>33</v>
      </c>
      <c r="C10662" s="17">
        <v>35012</v>
      </c>
      <c r="L10662" s="17"/>
    </row>
    <row r="10663" spans="1:12" x14ac:dyDescent="0.25">
      <c r="A10663" s="16" t="s">
        <v>252</v>
      </c>
      <c r="B10663" s="16">
        <v>75</v>
      </c>
      <c r="C10663" s="17">
        <v>35004</v>
      </c>
      <c r="L10663" s="17"/>
    </row>
    <row r="10664" spans="1:12" x14ac:dyDescent="0.25">
      <c r="A10664" s="16" t="s">
        <v>252</v>
      </c>
      <c r="B10664" s="16">
        <v>142</v>
      </c>
      <c r="C10664" s="17">
        <v>34990</v>
      </c>
      <c r="L10664" s="17"/>
    </row>
    <row r="10665" spans="1:12" x14ac:dyDescent="0.25">
      <c r="A10665" s="16" t="s">
        <v>252</v>
      </c>
      <c r="B10665" s="16">
        <v>120</v>
      </c>
      <c r="C10665" s="17">
        <v>34961</v>
      </c>
      <c r="L10665" s="17"/>
    </row>
    <row r="10666" spans="1:12" x14ac:dyDescent="0.25">
      <c r="A10666" s="16" t="s">
        <v>252</v>
      </c>
      <c r="B10666" s="16">
        <v>50</v>
      </c>
      <c r="C10666" s="17">
        <v>34960</v>
      </c>
      <c r="L10666" s="17"/>
    </row>
    <row r="10667" spans="1:12" x14ac:dyDescent="0.25">
      <c r="A10667" s="16" t="s">
        <v>252</v>
      </c>
      <c r="B10667" s="16">
        <v>44</v>
      </c>
      <c r="C10667" s="17">
        <v>34943</v>
      </c>
      <c r="L10667" s="17"/>
    </row>
    <row r="10668" spans="1:12" x14ac:dyDescent="0.25">
      <c r="A10668" s="16" t="s">
        <v>252</v>
      </c>
      <c r="B10668" s="16">
        <v>50</v>
      </c>
      <c r="C10668" s="17">
        <v>34922</v>
      </c>
      <c r="L10668" s="17"/>
    </row>
    <row r="10669" spans="1:12" x14ac:dyDescent="0.25">
      <c r="A10669" s="16" t="s">
        <v>252</v>
      </c>
      <c r="B10669" s="16">
        <v>75</v>
      </c>
      <c r="C10669" s="17">
        <v>34912</v>
      </c>
      <c r="L10669" s="17"/>
    </row>
    <row r="10670" spans="1:12" x14ac:dyDescent="0.25">
      <c r="A10670" s="16" t="s">
        <v>252</v>
      </c>
      <c r="B10670" s="16">
        <v>125</v>
      </c>
      <c r="C10670" s="17">
        <v>34904</v>
      </c>
      <c r="L10670" s="17"/>
    </row>
    <row r="10671" spans="1:12" x14ac:dyDescent="0.25">
      <c r="A10671" s="16" t="s">
        <v>252</v>
      </c>
      <c r="B10671" s="16">
        <v>123</v>
      </c>
      <c r="C10671" s="17">
        <v>34894</v>
      </c>
      <c r="L10671" s="17"/>
    </row>
    <row r="10672" spans="1:12" x14ac:dyDescent="0.25">
      <c r="A10672" s="16" t="s">
        <v>252</v>
      </c>
      <c r="B10672" s="16">
        <v>50</v>
      </c>
      <c r="C10672" s="17">
        <v>34892</v>
      </c>
      <c r="L10672" s="17"/>
    </row>
    <row r="10673" spans="1:12" x14ac:dyDescent="0.25">
      <c r="A10673" s="16" t="s">
        <v>252</v>
      </c>
      <c r="B10673" s="16">
        <v>176</v>
      </c>
      <c r="C10673" s="17">
        <v>34891</v>
      </c>
      <c r="L10673" s="17"/>
    </row>
    <row r="10674" spans="1:12" x14ac:dyDescent="0.25">
      <c r="A10674" s="16" t="s">
        <v>252</v>
      </c>
      <c r="B10674" s="16">
        <v>101</v>
      </c>
      <c r="C10674" s="17">
        <v>34891</v>
      </c>
      <c r="L10674" s="17"/>
    </row>
    <row r="10675" spans="1:12" x14ac:dyDescent="0.25">
      <c r="A10675" s="16" t="s">
        <v>252</v>
      </c>
      <c r="B10675" s="16">
        <v>30</v>
      </c>
      <c r="C10675" s="17">
        <v>34858</v>
      </c>
      <c r="L10675" s="17"/>
    </row>
    <row r="10676" spans="1:12" x14ac:dyDescent="0.25">
      <c r="A10676" s="16" t="s">
        <v>252</v>
      </c>
      <c r="B10676" s="16">
        <v>75</v>
      </c>
      <c r="C10676" s="17">
        <v>34857</v>
      </c>
      <c r="L10676" s="17"/>
    </row>
    <row r="10677" spans="1:12" x14ac:dyDescent="0.25">
      <c r="A10677" s="16" t="s">
        <v>252</v>
      </c>
      <c r="B10677" s="16">
        <v>86</v>
      </c>
      <c r="C10677" s="17">
        <v>34855</v>
      </c>
      <c r="L10677" s="17"/>
    </row>
    <row r="10678" spans="1:12" x14ac:dyDescent="0.25">
      <c r="A10678" s="16" t="s">
        <v>252</v>
      </c>
      <c r="B10678" s="16">
        <v>99</v>
      </c>
      <c r="C10678" s="17">
        <v>34851</v>
      </c>
      <c r="L10678" s="17"/>
    </row>
    <row r="10679" spans="1:12" x14ac:dyDescent="0.25">
      <c r="A10679" s="16" t="s">
        <v>252</v>
      </c>
      <c r="B10679" s="16">
        <v>64</v>
      </c>
      <c r="C10679" s="17">
        <v>34822</v>
      </c>
      <c r="L10679" s="17"/>
    </row>
    <row r="10680" spans="1:12" x14ac:dyDescent="0.25">
      <c r="A10680" s="16" t="s">
        <v>252</v>
      </c>
      <c r="B10680" s="16">
        <v>84</v>
      </c>
      <c r="C10680" s="17">
        <v>34810</v>
      </c>
      <c r="L10680" s="17"/>
    </row>
    <row r="10681" spans="1:12" x14ac:dyDescent="0.25">
      <c r="A10681" s="16" t="s">
        <v>252</v>
      </c>
      <c r="B10681" s="16">
        <v>30</v>
      </c>
      <c r="C10681" s="17">
        <v>34808</v>
      </c>
      <c r="L10681" s="17"/>
    </row>
    <row r="10682" spans="1:12" x14ac:dyDescent="0.25">
      <c r="A10682" s="16" t="s">
        <v>252</v>
      </c>
      <c r="B10682" s="16">
        <v>34</v>
      </c>
      <c r="C10682" s="17">
        <v>34807</v>
      </c>
      <c r="L10682" s="17"/>
    </row>
    <row r="10683" spans="1:12" x14ac:dyDescent="0.25">
      <c r="A10683" s="16" t="s">
        <v>252</v>
      </c>
      <c r="B10683" s="16">
        <v>99</v>
      </c>
      <c r="C10683" s="17">
        <v>34807</v>
      </c>
      <c r="L10683" s="17"/>
    </row>
    <row r="10684" spans="1:12" x14ac:dyDescent="0.25">
      <c r="A10684" s="16" t="s">
        <v>252</v>
      </c>
      <c r="B10684" s="16">
        <v>48</v>
      </c>
      <c r="C10684" s="17">
        <v>34801</v>
      </c>
      <c r="L10684" s="17"/>
    </row>
    <row r="10685" spans="1:12" x14ac:dyDescent="0.25">
      <c r="A10685" s="16" t="s">
        <v>252</v>
      </c>
      <c r="B10685" s="16">
        <v>70</v>
      </c>
      <c r="C10685" s="17">
        <v>34799</v>
      </c>
      <c r="L10685" s="17"/>
    </row>
    <row r="10686" spans="1:12" x14ac:dyDescent="0.25">
      <c r="A10686" s="16" t="s">
        <v>252</v>
      </c>
      <c r="B10686" s="16">
        <v>88</v>
      </c>
      <c r="C10686" s="17">
        <v>34790</v>
      </c>
      <c r="L10686" s="17"/>
    </row>
    <row r="10687" spans="1:12" x14ac:dyDescent="0.25">
      <c r="A10687" s="16" t="s">
        <v>252</v>
      </c>
      <c r="B10687" s="16">
        <v>113</v>
      </c>
      <c r="C10687" s="17">
        <v>34771</v>
      </c>
      <c r="L10687" s="17"/>
    </row>
    <row r="10688" spans="1:12" x14ac:dyDescent="0.25">
      <c r="A10688" s="16" t="s">
        <v>252</v>
      </c>
      <c r="B10688" s="16">
        <v>99</v>
      </c>
      <c r="C10688" s="17">
        <v>34767</v>
      </c>
      <c r="L10688" s="17"/>
    </row>
    <row r="10689" spans="1:12" x14ac:dyDescent="0.25">
      <c r="A10689" s="16" t="s">
        <v>252</v>
      </c>
      <c r="B10689" s="16">
        <v>99</v>
      </c>
      <c r="C10689" s="17">
        <v>34766</v>
      </c>
      <c r="L10689" s="17"/>
    </row>
    <row r="10690" spans="1:12" x14ac:dyDescent="0.25">
      <c r="A10690" s="16" t="s">
        <v>252</v>
      </c>
      <c r="B10690" s="16">
        <v>121</v>
      </c>
      <c r="C10690" s="17">
        <v>34751</v>
      </c>
      <c r="L10690" s="17"/>
    </row>
    <row r="10691" spans="1:12" x14ac:dyDescent="0.25">
      <c r="A10691" s="16" t="s">
        <v>252</v>
      </c>
      <c r="B10691" s="16">
        <v>98</v>
      </c>
      <c r="C10691" s="17">
        <v>34738</v>
      </c>
      <c r="L10691" s="17"/>
    </row>
    <row r="10692" spans="1:12" x14ac:dyDescent="0.25">
      <c r="A10692" s="16" t="s">
        <v>252</v>
      </c>
      <c r="B10692" s="16">
        <v>50</v>
      </c>
      <c r="C10692" s="17">
        <v>34715</v>
      </c>
      <c r="L10692" s="17"/>
    </row>
    <row r="10693" spans="1:12" x14ac:dyDescent="0.25">
      <c r="A10693" s="16" t="s">
        <v>252</v>
      </c>
      <c r="B10693" s="16">
        <v>138</v>
      </c>
      <c r="C10693" s="17">
        <v>34700</v>
      </c>
      <c r="L10693" s="17"/>
    </row>
    <row r="10694" spans="1:12" x14ac:dyDescent="0.25">
      <c r="A10694" s="16" t="s">
        <v>252</v>
      </c>
      <c r="B10694" s="16">
        <v>87</v>
      </c>
      <c r="C10694" s="17">
        <v>34677</v>
      </c>
      <c r="L10694" s="17"/>
    </row>
    <row r="10695" spans="1:12" x14ac:dyDescent="0.25">
      <c r="A10695" s="16" t="s">
        <v>252</v>
      </c>
      <c r="B10695" s="16">
        <v>75</v>
      </c>
      <c r="C10695" s="17">
        <v>34648</v>
      </c>
      <c r="L10695" s="17"/>
    </row>
    <row r="10696" spans="1:12" x14ac:dyDescent="0.25">
      <c r="A10696" s="16" t="s">
        <v>252</v>
      </c>
      <c r="B10696" s="16">
        <v>87</v>
      </c>
      <c r="C10696" s="17">
        <v>34604</v>
      </c>
      <c r="L10696" s="17"/>
    </row>
    <row r="10697" spans="1:12" x14ac:dyDescent="0.25">
      <c r="A10697" s="16" t="s">
        <v>252</v>
      </c>
      <c r="B10697" s="16">
        <v>136</v>
      </c>
      <c r="C10697" s="17">
        <v>34592</v>
      </c>
      <c r="L10697" s="17"/>
    </row>
    <row r="10698" spans="1:12" x14ac:dyDescent="0.25">
      <c r="A10698" s="16" t="s">
        <v>252</v>
      </c>
      <c r="B10698" s="16">
        <v>70</v>
      </c>
      <c r="C10698" s="17">
        <v>34586</v>
      </c>
      <c r="L10698" s="17"/>
    </row>
    <row r="10699" spans="1:12" x14ac:dyDescent="0.25">
      <c r="A10699" s="16" t="s">
        <v>252</v>
      </c>
      <c r="B10699" s="16">
        <v>62</v>
      </c>
      <c r="C10699" s="17">
        <v>34584</v>
      </c>
      <c r="L10699" s="17"/>
    </row>
    <row r="10700" spans="1:12" x14ac:dyDescent="0.25">
      <c r="A10700" s="16" t="s">
        <v>252</v>
      </c>
      <c r="B10700" s="16">
        <v>99</v>
      </c>
      <c r="C10700" s="17">
        <v>34577</v>
      </c>
      <c r="L10700" s="17"/>
    </row>
    <row r="10701" spans="1:12" x14ac:dyDescent="0.25">
      <c r="A10701" s="16" t="s">
        <v>252</v>
      </c>
      <c r="B10701" s="16">
        <v>90</v>
      </c>
      <c r="C10701" s="17">
        <v>34533</v>
      </c>
      <c r="L10701" s="17"/>
    </row>
    <row r="10702" spans="1:12" x14ac:dyDescent="0.25">
      <c r="A10702" s="16" t="s">
        <v>252</v>
      </c>
      <c r="B10702" s="16">
        <v>70</v>
      </c>
      <c r="C10702" s="17">
        <v>34516</v>
      </c>
      <c r="L10702" s="17"/>
    </row>
    <row r="10703" spans="1:12" x14ac:dyDescent="0.25">
      <c r="A10703" s="16" t="s">
        <v>252</v>
      </c>
      <c r="B10703" s="16">
        <v>114</v>
      </c>
      <c r="C10703" s="17">
        <v>34516</v>
      </c>
      <c r="L10703" s="17"/>
    </row>
    <row r="10704" spans="1:12" x14ac:dyDescent="0.25">
      <c r="A10704" s="16" t="s">
        <v>252</v>
      </c>
      <c r="B10704" s="16">
        <v>18</v>
      </c>
      <c r="C10704" s="17">
        <v>34479</v>
      </c>
      <c r="L10704" s="17"/>
    </row>
    <row r="10705" spans="1:12" x14ac:dyDescent="0.25">
      <c r="A10705" s="16" t="s">
        <v>252</v>
      </c>
      <c r="B10705" s="16">
        <v>46</v>
      </c>
      <c r="C10705" s="17">
        <v>34467</v>
      </c>
      <c r="L10705" s="17"/>
    </row>
    <row r="10706" spans="1:12" x14ac:dyDescent="0.25">
      <c r="A10706" s="16" t="s">
        <v>252</v>
      </c>
      <c r="B10706" s="16">
        <v>90</v>
      </c>
      <c r="C10706" s="17">
        <v>34463</v>
      </c>
      <c r="L10706" s="17"/>
    </row>
    <row r="10707" spans="1:12" x14ac:dyDescent="0.25">
      <c r="A10707" s="16" t="s">
        <v>252</v>
      </c>
      <c r="B10707" s="16">
        <v>43</v>
      </c>
      <c r="C10707" s="17">
        <v>34458</v>
      </c>
      <c r="L10707" s="17"/>
    </row>
    <row r="10708" spans="1:12" x14ac:dyDescent="0.25">
      <c r="A10708" s="16" t="s">
        <v>252</v>
      </c>
      <c r="B10708" s="16">
        <v>128</v>
      </c>
      <c r="C10708" s="17">
        <v>34442</v>
      </c>
      <c r="L10708" s="17"/>
    </row>
    <row r="10709" spans="1:12" x14ac:dyDescent="0.25">
      <c r="A10709" s="16" t="s">
        <v>252</v>
      </c>
      <c r="B10709" s="16">
        <v>41</v>
      </c>
      <c r="C10709" s="17">
        <v>34382</v>
      </c>
      <c r="L10709" s="17"/>
    </row>
    <row r="10710" spans="1:12" x14ac:dyDescent="0.25">
      <c r="A10710" s="16" t="s">
        <v>252</v>
      </c>
      <c r="B10710" s="16">
        <v>53</v>
      </c>
      <c r="C10710" s="17">
        <v>34374</v>
      </c>
      <c r="L10710" s="17"/>
    </row>
    <row r="10711" spans="1:12" x14ac:dyDescent="0.25">
      <c r="A10711" s="16" t="s">
        <v>252</v>
      </c>
      <c r="B10711" s="16">
        <v>120</v>
      </c>
      <c r="C10711" s="17">
        <v>34368</v>
      </c>
      <c r="L10711" s="17"/>
    </row>
    <row r="10712" spans="1:12" x14ac:dyDescent="0.25">
      <c r="A10712" s="16" t="s">
        <v>252</v>
      </c>
      <c r="B10712" s="16">
        <v>12</v>
      </c>
      <c r="C10712" s="17">
        <v>34364</v>
      </c>
      <c r="L10712" s="17"/>
    </row>
    <row r="10713" spans="1:12" x14ac:dyDescent="0.25">
      <c r="A10713" s="16" t="s">
        <v>252</v>
      </c>
      <c r="B10713" s="16">
        <v>99</v>
      </c>
      <c r="C10713" s="17">
        <v>34351</v>
      </c>
      <c r="L10713" s="17"/>
    </row>
    <row r="10714" spans="1:12" x14ac:dyDescent="0.25">
      <c r="A10714" s="16" t="s">
        <v>252</v>
      </c>
      <c r="B10714" s="16">
        <v>82</v>
      </c>
      <c r="C10714" s="17">
        <v>34335</v>
      </c>
      <c r="L10714" s="17"/>
    </row>
    <row r="10715" spans="1:12" x14ac:dyDescent="0.25">
      <c r="A10715" s="16" t="s">
        <v>252</v>
      </c>
      <c r="B10715" s="16">
        <v>99</v>
      </c>
      <c r="C10715" s="17">
        <v>34335</v>
      </c>
      <c r="L10715" s="17"/>
    </row>
    <row r="10716" spans="1:12" x14ac:dyDescent="0.25">
      <c r="A10716" s="16" t="s">
        <v>252</v>
      </c>
      <c r="B10716" s="16">
        <v>74</v>
      </c>
      <c r="C10716" s="17">
        <v>34333</v>
      </c>
      <c r="L10716" s="17"/>
    </row>
    <row r="10717" spans="1:12" x14ac:dyDescent="0.25">
      <c r="A10717" s="16" t="s">
        <v>252</v>
      </c>
      <c r="B10717" s="16">
        <v>90</v>
      </c>
      <c r="C10717" s="17">
        <v>34327</v>
      </c>
      <c r="L10717" s="17"/>
    </row>
    <row r="10718" spans="1:12" x14ac:dyDescent="0.25">
      <c r="A10718" s="16" t="s">
        <v>252</v>
      </c>
      <c r="B10718" s="16">
        <v>95</v>
      </c>
      <c r="C10718" s="17">
        <v>34304</v>
      </c>
      <c r="L10718" s="17"/>
    </row>
    <row r="10719" spans="1:12" x14ac:dyDescent="0.25">
      <c r="A10719" s="16" t="s">
        <v>252</v>
      </c>
      <c r="B10719" s="16">
        <v>96</v>
      </c>
      <c r="C10719" s="17">
        <v>34274</v>
      </c>
      <c r="L10719" s="17"/>
    </row>
    <row r="10720" spans="1:12" x14ac:dyDescent="0.25">
      <c r="A10720" s="16" t="s">
        <v>252</v>
      </c>
      <c r="B10720" s="16">
        <v>70</v>
      </c>
      <c r="C10720" s="17">
        <v>34271</v>
      </c>
      <c r="L10720" s="17"/>
    </row>
    <row r="10721" spans="1:12" x14ac:dyDescent="0.25">
      <c r="A10721" s="16" t="s">
        <v>252</v>
      </c>
      <c r="B10721" s="16">
        <v>50</v>
      </c>
      <c r="C10721" s="17">
        <v>34271</v>
      </c>
      <c r="L10721" s="17"/>
    </row>
    <row r="10722" spans="1:12" x14ac:dyDescent="0.25">
      <c r="A10722" s="16" t="s">
        <v>252</v>
      </c>
      <c r="B10722" s="16">
        <v>50</v>
      </c>
      <c r="C10722" s="17">
        <v>34264</v>
      </c>
      <c r="L10722" s="17"/>
    </row>
    <row r="10723" spans="1:12" x14ac:dyDescent="0.25">
      <c r="A10723" s="16" t="s">
        <v>252</v>
      </c>
      <c r="B10723" s="16">
        <v>50</v>
      </c>
      <c r="C10723" s="17">
        <v>34264</v>
      </c>
      <c r="L10723" s="17"/>
    </row>
    <row r="10724" spans="1:12" x14ac:dyDescent="0.25">
      <c r="A10724" s="16" t="s">
        <v>252</v>
      </c>
      <c r="B10724" s="16">
        <v>40</v>
      </c>
      <c r="C10724" s="17">
        <v>34229</v>
      </c>
      <c r="L10724" s="17"/>
    </row>
    <row r="10725" spans="1:12" x14ac:dyDescent="0.25">
      <c r="A10725" s="16" t="s">
        <v>252</v>
      </c>
      <c r="B10725" s="16">
        <v>90</v>
      </c>
      <c r="C10725" s="17">
        <v>34214</v>
      </c>
      <c r="L10725" s="17"/>
    </row>
    <row r="10726" spans="1:12" x14ac:dyDescent="0.25">
      <c r="A10726" s="16" t="s">
        <v>252</v>
      </c>
      <c r="B10726" s="16">
        <v>71</v>
      </c>
      <c r="C10726" s="17">
        <v>34214</v>
      </c>
      <c r="L10726" s="17"/>
    </row>
    <row r="10727" spans="1:12" x14ac:dyDescent="0.25">
      <c r="A10727" s="16" t="s">
        <v>252</v>
      </c>
      <c r="B10727" s="16">
        <v>95</v>
      </c>
      <c r="C10727" s="17">
        <v>34213</v>
      </c>
      <c r="L10727" s="17"/>
    </row>
    <row r="10728" spans="1:12" x14ac:dyDescent="0.25">
      <c r="A10728" s="16" t="s">
        <v>252</v>
      </c>
      <c r="B10728" s="16">
        <v>101</v>
      </c>
      <c r="C10728" s="17">
        <v>34193</v>
      </c>
      <c r="L10728" s="17"/>
    </row>
    <row r="10729" spans="1:12" x14ac:dyDescent="0.25">
      <c r="A10729" s="16" t="s">
        <v>252</v>
      </c>
      <c r="B10729" s="16">
        <v>95</v>
      </c>
      <c r="C10729" s="17">
        <v>34178</v>
      </c>
      <c r="L10729" s="17"/>
    </row>
    <row r="10730" spans="1:12" x14ac:dyDescent="0.25">
      <c r="A10730" s="16" t="s">
        <v>252</v>
      </c>
      <c r="B10730" s="16">
        <v>114</v>
      </c>
      <c r="C10730" s="17">
        <v>34151</v>
      </c>
      <c r="L10730" s="17"/>
    </row>
    <row r="10731" spans="1:12" x14ac:dyDescent="0.25">
      <c r="A10731" s="16" t="s">
        <v>252</v>
      </c>
      <c r="B10731" s="16">
        <v>150</v>
      </c>
      <c r="C10731" s="17">
        <v>34145</v>
      </c>
      <c r="L10731" s="17"/>
    </row>
    <row r="10732" spans="1:12" x14ac:dyDescent="0.25">
      <c r="A10732" s="16" t="s">
        <v>252</v>
      </c>
      <c r="B10732" s="16">
        <v>100</v>
      </c>
      <c r="C10732" s="17">
        <v>34131</v>
      </c>
      <c r="L10732" s="17"/>
    </row>
    <row r="10733" spans="1:12" x14ac:dyDescent="0.25">
      <c r="A10733" s="16" t="s">
        <v>252</v>
      </c>
      <c r="B10733" s="16">
        <v>43</v>
      </c>
      <c r="C10733" s="17">
        <v>34115</v>
      </c>
      <c r="L10733" s="17"/>
    </row>
    <row r="10734" spans="1:12" x14ac:dyDescent="0.25">
      <c r="A10734" s="16" t="s">
        <v>252</v>
      </c>
      <c r="B10734" s="16">
        <v>116</v>
      </c>
      <c r="C10734" s="17">
        <v>34115</v>
      </c>
      <c r="L10734" s="17"/>
    </row>
    <row r="10735" spans="1:12" x14ac:dyDescent="0.25">
      <c r="A10735" s="16" t="s">
        <v>252</v>
      </c>
      <c r="B10735" s="16">
        <v>100</v>
      </c>
      <c r="C10735" s="17">
        <v>34047</v>
      </c>
      <c r="L10735" s="17"/>
    </row>
    <row r="10736" spans="1:12" x14ac:dyDescent="0.25">
      <c r="A10736" s="16" t="s">
        <v>252</v>
      </c>
      <c r="B10736" s="16">
        <v>109</v>
      </c>
      <c r="C10736" s="17">
        <v>34029</v>
      </c>
      <c r="L10736" s="17"/>
    </row>
    <row r="10737" spans="1:12" x14ac:dyDescent="0.25">
      <c r="A10737" s="16" t="s">
        <v>252</v>
      </c>
      <c r="B10737" s="16">
        <v>50</v>
      </c>
      <c r="C10737" s="17">
        <v>34022</v>
      </c>
      <c r="L10737" s="17"/>
    </row>
    <row r="10738" spans="1:12" x14ac:dyDescent="0.25">
      <c r="A10738" s="16" t="s">
        <v>252</v>
      </c>
      <c r="B10738" s="16">
        <v>54</v>
      </c>
      <c r="C10738" s="17">
        <v>33998</v>
      </c>
      <c r="L10738" s="17"/>
    </row>
    <row r="10739" spans="1:12" x14ac:dyDescent="0.25">
      <c r="A10739" s="16" t="s">
        <v>252</v>
      </c>
      <c r="B10739" s="16">
        <v>99</v>
      </c>
      <c r="C10739" s="17">
        <v>33991</v>
      </c>
      <c r="L10739" s="17"/>
    </row>
    <row r="10740" spans="1:12" x14ac:dyDescent="0.25">
      <c r="A10740" s="16" t="s">
        <v>252</v>
      </c>
      <c r="B10740" s="16">
        <v>112</v>
      </c>
      <c r="C10740" s="17">
        <v>33975</v>
      </c>
      <c r="L10740" s="17"/>
    </row>
    <row r="10741" spans="1:12" x14ac:dyDescent="0.25">
      <c r="A10741" s="16" t="s">
        <v>252</v>
      </c>
      <c r="B10741" s="16">
        <v>120</v>
      </c>
      <c r="C10741" s="17">
        <v>33970</v>
      </c>
      <c r="L10741" s="17"/>
    </row>
    <row r="10742" spans="1:12" x14ac:dyDescent="0.25">
      <c r="A10742" s="16" t="s">
        <v>252</v>
      </c>
      <c r="B10742" s="16">
        <v>120</v>
      </c>
      <c r="C10742" s="17">
        <v>33970</v>
      </c>
      <c r="L10742" s="17"/>
    </row>
    <row r="10743" spans="1:12" x14ac:dyDescent="0.25">
      <c r="A10743" s="16" t="s">
        <v>252</v>
      </c>
      <c r="B10743" s="16">
        <v>98</v>
      </c>
      <c r="C10743" s="17">
        <v>33970</v>
      </c>
      <c r="L10743" s="17"/>
    </row>
    <row r="10744" spans="1:12" x14ac:dyDescent="0.25">
      <c r="A10744" s="16" t="s">
        <v>252</v>
      </c>
      <c r="B10744" s="16">
        <v>99</v>
      </c>
      <c r="C10744" s="17">
        <v>33970</v>
      </c>
      <c r="L10744" s="17"/>
    </row>
    <row r="10745" spans="1:12" x14ac:dyDescent="0.25">
      <c r="A10745" s="16" t="s">
        <v>252</v>
      </c>
      <c r="B10745" s="16">
        <v>234</v>
      </c>
      <c r="C10745" s="17">
        <v>33970</v>
      </c>
      <c r="L10745" s="17"/>
    </row>
    <row r="10746" spans="1:12" x14ac:dyDescent="0.25">
      <c r="A10746" s="16" t="s">
        <v>252</v>
      </c>
      <c r="B10746" s="16">
        <v>69</v>
      </c>
      <c r="C10746" s="17">
        <v>33947</v>
      </c>
      <c r="L10746" s="17"/>
    </row>
    <row r="10747" spans="1:12" x14ac:dyDescent="0.25">
      <c r="A10747" s="16" t="s">
        <v>252</v>
      </c>
      <c r="B10747" s="16">
        <v>74</v>
      </c>
      <c r="C10747" s="17">
        <v>33938</v>
      </c>
      <c r="L10747" s="17"/>
    </row>
    <row r="10748" spans="1:12" x14ac:dyDescent="0.25">
      <c r="A10748" s="16" t="s">
        <v>252</v>
      </c>
      <c r="B10748" s="16">
        <v>73</v>
      </c>
      <c r="C10748" s="17">
        <v>33933</v>
      </c>
      <c r="L10748" s="17"/>
    </row>
    <row r="10749" spans="1:12" x14ac:dyDescent="0.25">
      <c r="A10749" s="16" t="s">
        <v>252</v>
      </c>
      <c r="B10749" s="16">
        <v>50</v>
      </c>
      <c r="C10749" s="17">
        <v>33928</v>
      </c>
      <c r="L10749" s="17"/>
    </row>
    <row r="10750" spans="1:12" x14ac:dyDescent="0.25">
      <c r="A10750" s="16" t="s">
        <v>252</v>
      </c>
      <c r="B10750" s="16">
        <v>80</v>
      </c>
      <c r="C10750" s="17">
        <v>33920</v>
      </c>
      <c r="L10750" s="17"/>
    </row>
    <row r="10751" spans="1:12" x14ac:dyDescent="0.25">
      <c r="A10751" s="16" t="s">
        <v>252</v>
      </c>
      <c r="B10751" s="16">
        <v>50</v>
      </c>
      <c r="C10751" s="17">
        <v>33878</v>
      </c>
      <c r="L10751" s="17"/>
    </row>
    <row r="10752" spans="1:12" x14ac:dyDescent="0.25">
      <c r="A10752" s="16" t="s">
        <v>252</v>
      </c>
      <c r="B10752" s="16">
        <v>120</v>
      </c>
      <c r="C10752" s="17">
        <v>33863</v>
      </c>
      <c r="L10752" s="17"/>
    </row>
    <row r="10753" spans="1:12" x14ac:dyDescent="0.25">
      <c r="A10753" s="16" t="s">
        <v>252</v>
      </c>
      <c r="B10753" s="16">
        <v>85</v>
      </c>
      <c r="C10753" s="17">
        <v>33848</v>
      </c>
      <c r="L10753" s="17"/>
    </row>
    <row r="10754" spans="1:12" x14ac:dyDescent="0.25">
      <c r="A10754" s="16" t="s">
        <v>252</v>
      </c>
      <c r="B10754" s="16">
        <v>106</v>
      </c>
      <c r="C10754" s="17">
        <v>33836</v>
      </c>
      <c r="L10754" s="17"/>
    </row>
    <row r="10755" spans="1:12" x14ac:dyDescent="0.25">
      <c r="A10755" s="16" t="s">
        <v>252</v>
      </c>
      <c r="B10755" s="16">
        <v>50</v>
      </c>
      <c r="C10755" s="17">
        <v>33835</v>
      </c>
      <c r="L10755" s="17"/>
    </row>
    <row r="10756" spans="1:12" x14ac:dyDescent="0.25">
      <c r="A10756" s="16" t="s">
        <v>252</v>
      </c>
      <c r="B10756" s="16">
        <v>110</v>
      </c>
      <c r="C10756" s="17">
        <v>33823</v>
      </c>
      <c r="L10756" s="17"/>
    </row>
    <row r="10757" spans="1:12" x14ac:dyDescent="0.25">
      <c r="A10757" s="16" t="s">
        <v>252</v>
      </c>
      <c r="B10757" s="16">
        <v>99</v>
      </c>
      <c r="C10757" s="17">
        <v>33794</v>
      </c>
      <c r="L10757" s="17"/>
    </row>
    <row r="10758" spans="1:12" x14ac:dyDescent="0.25">
      <c r="A10758" s="16" t="s">
        <v>252</v>
      </c>
      <c r="B10758" s="16">
        <v>114</v>
      </c>
      <c r="C10758" s="17">
        <v>33786</v>
      </c>
      <c r="L10758" s="17"/>
    </row>
    <row r="10759" spans="1:12" x14ac:dyDescent="0.25">
      <c r="A10759" s="16" t="s">
        <v>252</v>
      </c>
      <c r="B10759" s="16">
        <v>180</v>
      </c>
      <c r="C10759" s="17">
        <v>33784</v>
      </c>
      <c r="L10759" s="17"/>
    </row>
    <row r="10760" spans="1:12" x14ac:dyDescent="0.25">
      <c r="A10760" s="16" t="s">
        <v>252</v>
      </c>
      <c r="B10760" s="16">
        <v>83</v>
      </c>
      <c r="C10760" s="17">
        <v>33778</v>
      </c>
      <c r="L10760" s="17"/>
    </row>
    <row r="10761" spans="1:12" x14ac:dyDescent="0.25">
      <c r="A10761" s="16" t="s">
        <v>252</v>
      </c>
      <c r="B10761" s="16">
        <v>71</v>
      </c>
      <c r="C10761" s="17">
        <v>33746</v>
      </c>
      <c r="L10761" s="17"/>
    </row>
    <row r="10762" spans="1:12" x14ac:dyDescent="0.25">
      <c r="A10762" s="16" t="s">
        <v>252</v>
      </c>
      <c r="B10762" s="16">
        <v>50</v>
      </c>
      <c r="C10762" s="17">
        <v>33745</v>
      </c>
      <c r="L10762" s="17"/>
    </row>
    <row r="10763" spans="1:12" x14ac:dyDescent="0.25">
      <c r="A10763" s="16" t="s">
        <v>252</v>
      </c>
      <c r="B10763" s="16">
        <v>120</v>
      </c>
      <c r="C10763" s="17">
        <v>33725</v>
      </c>
      <c r="L10763" s="17"/>
    </row>
    <row r="10764" spans="1:12" x14ac:dyDescent="0.25">
      <c r="A10764" s="16" t="s">
        <v>252</v>
      </c>
      <c r="B10764" s="16">
        <v>150</v>
      </c>
      <c r="C10764" s="17">
        <v>33707</v>
      </c>
      <c r="L10764" s="17"/>
    </row>
    <row r="10765" spans="1:12" x14ac:dyDescent="0.25">
      <c r="A10765" s="16" t="s">
        <v>252</v>
      </c>
      <c r="B10765" s="16">
        <v>50</v>
      </c>
      <c r="C10765" s="17">
        <v>33695</v>
      </c>
      <c r="L10765" s="17"/>
    </row>
    <row r="10766" spans="1:12" x14ac:dyDescent="0.25">
      <c r="A10766" s="16" t="s">
        <v>252</v>
      </c>
      <c r="B10766" s="16">
        <v>36</v>
      </c>
      <c r="C10766" s="17">
        <v>33676</v>
      </c>
      <c r="L10766" s="17"/>
    </row>
    <row r="10767" spans="1:12" x14ac:dyDescent="0.25">
      <c r="A10767" s="16" t="s">
        <v>252</v>
      </c>
      <c r="B10767" s="16">
        <v>80</v>
      </c>
      <c r="C10767" s="17">
        <v>33672</v>
      </c>
      <c r="L10767" s="17"/>
    </row>
    <row r="10768" spans="1:12" x14ac:dyDescent="0.25">
      <c r="A10768" s="16" t="s">
        <v>252</v>
      </c>
      <c r="B10768" s="16">
        <v>112</v>
      </c>
      <c r="C10768" s="17">
        <v>33669</v>
      </c>
      <c r="L10768" s="17"/>
    </row>
    <row r="10769" spans="1:12" x14ac:dyDescent="0.25">
      <c r="A10769" s="16" t="s">
        <v>252</v>
      </c>
      <c r="B10769" s="16">
        <v>25</v>
      </c>
      <c r="C10769" s="17">
        <v>33664</v>
      </c>
      <c r="L10769" s="17"/>
    </row>
    <row r="10770" spans="1:12" x14ac:dyDescent="0.25">
      <c r="A10770" s="16" t="s">
        <v>252</v>
      </c>
      <c r="B10770" s="16">
        <v>50</v>
      </c>
      <c r="C10770" s="17">
        <v>33644</v>
      </c>
      <c r="L10770" s="17"/>
    </row>
    <row r="10771" spans="1:12" x14ac:dyDescent="0.25">
      <c r="A10771" s="16" t="s">
        <v>252</v>
      </c>
      <c r="B10771" s="16">
        <v>60</v>
      </c>
      <c r="C10771" s="17">
        <v>33616</v>
      </c>
      <c r="L10771" s="17"/>
    </row>
    <row r="10772" spans="1:12" x14ac:dyDescent="0.25">
      <c r="A10772" s="16" t="s">
        <v>252</v>
      </c>
      <c r="B10772" s="16">
        <v>62</v>
      </c>
      <c r="C10772" s="17">
        <v>33613</v>
      </c>
      <c r="L10772" s="17"/>
    </row>
    <row r="10773" spans="1:12" x14ac:dyDescent="0.25">
      <c r="A10773" s="16" t="s">
        <v>252</v>
      </c>
      <c r="B10773" s="16">
        <v>60</v>
      </c>
      <c r="C10773" s="17">
        <v>33543</v>
      </c>
      <c r="L10773" s="17"/>
    </row>
    <row r="10774" spans="1:12" x14ac:dyDescent="0.25">
      <c r="A10774" s="16" t="s">
        <v>252</v>
      </c>
      <c r="B10774" s="16">
        <v>74</v>
      </c>
      <c r="C10774" s="17">
        <v>33543</v>
      </c>
      <c r="L10774" s="17"/>
    </row>
    <row r="10775" spans="1:12" x14ac:dyDescent="0.25">
      <c r="A10775" s="16" t="s">
        <v>252</v>
      </c>
      <c r="B10775" s="16">
        <v>120</v>
      </c>
      <c r="C10775" s="17">
        <v>33512</v>
      </c>
      <c r="L10775" s="17"/>
    </row>
    <row r="10776" spans="1:12" x14ac:dyDescent="0.25">
      <c r="A10776" s="16" t="s">
        <v>252</v>
      </c>
      <c r="B10776" s="16">
        <v>85</v>
      </c>
      <c r="C10776" s="17">
        <v>33459</v>
      </c>
      <c r="L10776" s="17"/>
    </row>
    <row r="10777" spans="1:12" x14ac:dyDescent="0.25">
      <c r="A10777" s="16" t="s">
        <v>252</v>
      </c>
      <c r="B10777" s="16">
        <v>98</v>
      </c>
      <c r="C10777" s="17">
        <v>33448</v>
      </c>
      <c r="L10777" s="17"/>
    </row>
    <row r="10778" spans="1:12" x14ac:dyDescent="0.25">
      <c r="A10778" s="16" t="s">
        <v>252</v>
      </c>
      <c r="B10778" s="16">
        <v>150</v>
      </c>
      <c r="C10778" s="17">
        <v>33427</v>
      </c>
      <c r="L10778" s="17"/>
    </row>
    <row r="10779" spans="1:12" x14ac:dyDescent="0.25">
      <c r="A10779" s="16" t="s">
        <v>252</v>
      </c>
      <c r="B10779" s="16">
        <v>81</v>
      </c>
      <c r="C10779" s="17">
        <v>33420</v>
      </c>
      <c r="L10779" s="17"/>
    </row>
    <row r="10780" spans="1:12" x14ac:dyDescent="0.25">
      <c r="A10780" s="16" t="s">
        <v>252</v>
      </c>
      <c r="B10780" s="16">
        <v>99</v>
      </c>
      <c r="C10780" s="17">
        <v>33417</v>
      </c>
      <c r="L10780" s="17"/>
    </row>
    <row r="10781" spans="1:12" x14ac:dyDescent="0.25">
      <c r="A10781" s="16" t="s">
        <v>252</v>
      </c>
      <c r="B10781" s="16">
        <v>125</v>
      </c>
      <c r="C10781" s="17">
        <v>33403</v>
      </c>
      <c r="L10781" s="17"/>
    </row>
    <row r="10782" spans="1:12" x14ac:dyDescent="0.25">
      <c r="A10782" s="16" t="s">
        <v>252</v>
      </c>
      <c r="B10782" s="16">
        <v>95</v>
      </c>
      <c r="C10782" s="17">
        <v>33395</v>
      </c>
      <c r="L10782" s="17"/>
    </row>
    <row r="10783" spans="1:12" x14ac:dyDescent="0.25">
      <c r="A10783" s="16" t="s">
        <v>252</v>
      </c>
      <c r="B10783" s="16">
        <v>99</v>
      </c>
      <c r="C10783" s="17">
        <v>33390</v>
      </c>
      <c r="L10783" s="17"/>
    </row>
    <row r="10784" spans="1:12" x14ac:dyDescent="0.25">
      <c r="A10784" s="16" t="s">
        <v>252</v>
      </c>
      <c r="B10784" s="16">
        <v>75</v>
      </c>
      <c r="C10784" s="17">
        <v>33364</v>
      </c>
      <c r="L10784" s="17"/>
    </row>
    <row r="10785" spans="1:12" x14ac:dyDescent="0.25">
      <c r="A10785" s="16" t="s">
        <v>252</v>
      </c>
      <c r="B10785" s="16">
        <v>60</v>
      </c>
      <c r="C10785" s="17">
        <v>33359</v>
      </c>
      <c r="L10785" s="17"/>
    </row>
    <row r="10786" spans="1:12" x14ac:dyDescent="0.25">
      <c r="A10786" s="16" t="s">
        <v>252</v>
      </c>
      <c r="B10786" s="16">
        <v>149</v>
      </c>
      <c r="C10786" s="17">
        <v>33333</v>
      </c>
      <c r="L10786" s="17"/>
    </row>
    <row r="10787" spans="1:12" x14ac:dyDescent="0.25">
      <c r="A10787" s="16" t="s">
        <v>252</v>
      </c>
      <c r="B10787" s="16">
        <v>99</v>
      </c>
      <c r="C10787" s="17">
        <v>33329</v>
      </c>
      <c r="L10787" s="17"/>
    </row>
    <row r="10788" spans="1:12" x14ac:dyDescent="0.25">
      <c r="A10788" s="16" t="s">
        <v>252</v>
      </c>
      <c r="B10788" s="16">
        <v>159</v>
      </c>
      <c r="C10788" s="17">
        <v>33325</v>
      </c>
      <c r="L10788" s="17"/>
    </row>
    <row r="10789" spans="1:12" x14ac:dyDescent="0.25">
      <c r="A10789" s="16" t="s">
        <v>252</v>
      </c>
      <c r="B10789" s="16">
        <v>147</v>
      </c>
      <c r="C10789" s="17">
        <v>33322</v>
      </c>
      <c r="L10789" s="17"/>
    </row>
    <row r="10790" spans="1:12" x14ac:dyDescent="0.25">
      <c r="A10790" s="16" t="s">
        <v>252</v>
      </c>
      <c r="B10790" s="16">
        <v>122</v>
      </c>
      <c r="C10790" s="17">
        <v>33310</v>
      </c>
      <c r="L10790" s="17"/>
    </row>
    <row r="10791" spans="1:12" x14ac:dyDescent="0.25">
      <c r="A10791" s="16" t="s">
        <v>252</v>
      </c>
      <c r="B10791" s="16">
        <v>135</v>
      </c>
      <c r="C10791" s="17">
        <v>33304</v>
      </c>
      <c r="L10791" s="17"/>
    </row>
    <row r="10792" spans="1:12" x14ac:dyDescent="0.25">
      <c r="A10792" s="16" t="s">
        <v>252</v>
      </c>
      <c r="B10792" s="16">
        <v>46</v>
      </c>
      <c r="C10792" s="17">
        <v>33296</v>
      </c>
      <c r="L10792" s="17"/>
    </row>
    <row r="10793" spans="1:12" x14ac:dyDescent="0.25">
      <c r="A10793" s="16" t="s">
        <v>252</v>
      </c>
      <c r="B10793" s="16">
        <v>75</v>
      </c>
      <c r="C10793" s="17">
        <v>33291</v>
      </c>
      <c r="L10793" s="17"/>
    </row>
    <row r="10794" spans="1:12" x14ac:dyDescent="0.25">
      <c r="A10794" s="16" t="s">
        <v>252</v>
      </c>
      <c r="B10794" s="16">
        <v>110</v>
      </c>
      <c r="C10794" s="17">
        <v>33270</v>
      </c>
      <c r="L10794" s="17"/>
    </row>
    <row r="10795" spans="1:12" x14ac:dyDescent="0.25">
      <c r="A10795" s="16" t="s">
        <v>252</v>
      </c>
      <c r="B10795" s="16">
        <v>169</v>
      </c>
      <c r="C10795" s="17">
        <v>33253</v>
      </c>
      <c r="L10795" s="17"/>
    </row>
    <row r="10796" spans="1:12" x14ac:dyDescent="0.25">
      <c r="A10796" s="16" t="s">
        <v>252</v>
      </c>
      <c r="B10796" s="16">
        <v>62</v>
      </c>
      <c r="C10796" s="17">
        <v>33243</v>
      </c>
      <c r="L10796" s="17"/>
    </row>
    <row r="10797" spans="1:12" x14ac:dyDescent="0.25">
      <c r="A10797" s="16" t="s">
        <v>252</v>
      </c>
      <c r="B10797" s="16">
        <v>110</v>
      </c>
      <c r="C10797" s="17">
        <v>33228</v>
      </c>
      <c r="L10797" s="17"/>
    </row>
    <row r="10798" spans="1:12" x14ac:dyDescent="0.25">
      <c r="A10798" s="16" t="s">
        <v>252</v>
      </c>
      <c r="B10798" s="16">
        <v>76</v>
      </c>
      <c r="C10798" s="17">
        <v>33227</v>
      </c>
      <c r="L10798" s="17"/>
    </row>
    <row r="10799" spans="1:12" x14ac:dyDescent="0.25">
      <c r="A10799" s="16" t="s">
        <v>252</v>
      </c>
      <c r="B10799" s="16">
        <v>56</v>
      </c>
      <c r="C10799" s="17">
        <v>33207</v>
      </c>
      <c r="L10799" s="17"/>
    </row>
    <row r="10800" spans="1:12" x14ac:dyDescent="0.25">
      <c r="A10800" s="16" t="s">
        <v>252</v>
      </c>
      <c r="B10800" s="16">
        <v>116</v>
      </c>
      <c r="C10800" s="17">
        <v>33205</v>
      </c>
      <c r="L10800" s="17"/>
    </row>
    <row r="10801" spans="1:12" x14ac:dyDescent="0.25">
      <c r="A10801" s="16" t="s">
        <v>252</v>
      </c>
      <c r="B10801" s="16">
        <v>155</v>
      </c>
      <c r="C10801" s="17">
        <v>33204</v>
      </c>
      <c r="L10801" s="17"/>
    </row>
    <row r="10802" spans="1:12" x14ac:dyDescent="0.25">
      <c r="A10802" s="16" t="s">
        <v>252</v>
      </c>
      <c r="B10802" s="16">
        <v>99</v>
      </c>
      <c r="C10802" s="17">
        <v>33198</v>
      </c>
      <c r="L10802" s="17"/>
    </row>
    <row r="10803" spans="1:12" x14ac:dyDescent="0.25">
      <c r="A10803" s="16" t="s">
        <v>252</v>
      </c>
      <c r="B10803" s="16">
        <v>74</v>
      </c>
      <c r="C10803" s="17">
        <v>33193</v>
      </c>
      <c r="L10803" s="17"/>
    </row>
    <row r="10804" spans="1:12" x14ac:dyDescent="0.25">
      <c r="A10804" s="16" t="s">
        <v>252</v>
      </c>
      <c r="B10804" s="16">
        <v>68</v>
      </c>
      <c r="C10804" s="17">
        <v>33182</v>
      </c>
      <c r="L10804" s="17"/>
    </row>
    <row r="10805" spans="1:12" x14ac:dyDescent="0.25">
      <c r="A10805" s="16" t="s">
        <v>252</v>
      </c>
      <c r="B10805" s="16">
        <v>70</v>
      </c>
      <c r="C10805" s="17">
        <v>33177</v>
      </c>
      <c r="L10805" s="17"/>
    </row>
    <row r="10806" spans="1:12" x14ac:dyDescent="0.25">
      <c r="A10806" s="16" t="s">
        <v>252</v>
      </c>
      <c r="B10806" s="16">
        <v>100</v>
      </c>
      <c r="C10806" s="17">
        <v>33171</v>
      </c>
      <c r="L10806" s="17"/>
    </row>
    <row r="10807" spans="1:12" x14ac:dyDescent="0.25">
      <c r="A10807" s="16" t="s">
        <v>252</v>
      </c>
      <c r="B10807" s="16">
        <v>125</v>
      </c>
      <c r="C10807" s="17">
        <v>33164</v>
      </c>
      <c r="L10807" s="17"/>
    </row>
    <row r="10808" spans="1:12" x14ac:dyDescent="0.25">
      <c r="A10808" s="16" t="s">
        <v>252</v>
      </c>
      <c r="B10808" s="16">
        <v>45</v>
      </c>
      <c r="C10808" s="17">
        <v>33151</v>
      </c>
      <c r="L10808" s="17"/>
    </row>
    <row r="10809" spans="1:12" x14ac:dyDescent="0.25">
      <c r="A10809" s="16" t="s">
        <v>252</v>
      </c>
      <c r="B10809" s="16">
        <v>15</v>
      </c>
      <c r="C10809" s="17">
        <v>33133</v>
      </c>
      <c r="L10809" s="17"/>
    </row>
    <row r="10810" spans="1:12" x14ac:dyDescent="0.25">
      <c r="A10810" s="16" t="s">
        <v>252</v>
      </c>
      <c r="B10810" s="16">
        <v>99</v>
      </c>
      <c r="C10810" s="17">
        <v>33129</v>
      </c>
      <c r="L10810" s="17"/>
    </row>
    <row r="10811" spans="1:12" x14ac:dyDescent="0.25">
      <c r="A10811" s="16" t="s">
        <v>252</v>
      </c>
      <c r="B10811" s="16">
        <v>161</v>
      </c>
      <c r="C10811" s="17">
        <v>33109</v>
      </c>
      <c r="L10811" s="17"/>
    </row>
    <row r="10812" spans="1:12" x14ac:dyDescent="0.25">
      <c r="A10812" s="16" t="s">
        <v>252</v>
      </c>
      <c r="B10812" s="16">
        <v>45</v>
      </c>
      <c r="C10812" s="17">
        <v>33098</v>
      </c>
      <c r="L10812" s="17"/>
    </row>
    <row r="10813" spans="1:12" x14ac:dyDescent="0.25">
      <c r="A10813" s="16" t="s">
        <v>252</v>
      </c>
      <c r="B10813" s="16">
        <v>86</v>
      </c>
      <c r="C10813" s="17">
        <v>33084</v>
      </c>
      <c r="L10813" s="17"/>
    </row>
    <row r="10814" spans="1:12" x14ac:dyDescent="0.25">
      <c r="A10814" s="16" t="s">
        <v>252</v>
      </c>
      <c r="B10814" s="16">
        <v>88</v>
      </c>
      <c r="C10814" s="17">
        <v>33082</v>
      </c>
      <c r="L10814" s="17"/>
    </row>
    <row r="10815" spans="1:12" x14ac:dyDescent="0.25">
      <c r="A10815" s="16" t="s">
        <v>252</v>
      </c>
      <c r="B10815" s="16">
        <v>143</v>
      </c>
      <c r="C10815" s="17">
        <v>33064</v>
      </c>
      <c r="L10815" s="17"/>
    </row>
    <row r="10816" spans="1:12" x14ac:dyDescent="0.25">
      <c r="A10816" s="16" t="s">
        <v>252</v>
      </c>
      <c r="B10816" s="16">
        <v>99</v>
      </c>
      <c r="C10816" s="17">
        <v>33056</v>
      </c>
      <c r="L10816" s="17"/>
    </row>
    <row r="10817" spans="1:12" x14ac:dyDescent="0.25">
      <c r="A10817" s="16" t="s">
        <v>252</v>
      </c>
      <c r="B10817" s="16">
        <v>75</v>
      </c>
      <c r="C10817" s="17">
        <v>32997</v>
      </c>
      <c r="L10817" s="17"/>
    </row>
    <row r="10818" spans="1:12" x14ac:dyDescent="0.25">
      <c r="A10818" s="16" t="s">
        <v>252</v>
      </c>
      <c r="B10818" s="16">
        <v>63</v>
      </c>
      <c r="C10818" s="17">
        <v>32988</v>
      </c>
      <c r="L10818" s="17"/>
    </row>
    <row r="10819" spans="1:12" x14ac:dyDescent="0.25">
      <c r="A10819" s="16" t="s">
        <v>252</v>
      </c>
      <c r="B10819" s="16">
        <v>93</v>
      </c>
      <c r="C10819" s="17">
        <v>32986</v>
      </c>
      <c r="L10819" s="17"/>
    </row>
    <row r="10820" spans="1:12" x14ac:dyDescent="0.25">
      <c r="A10820" s="16" t="s">
        <v>252</v>
      </c>
      <c r="B10820" s="16">
        <v>100</v>
      </c>
      <c r="C10820" s="17">
        <v>32969</v>
      </c>
      <c r="L10820" s="17"/>
    </row>
    <row r="10821" spans="1:12" x14ac:dyDescent="0.25">
      <c r="A10821" s="16" t="s">
        <v>252</v>
      </c>
      <c r="B10821" s="16">
        <v>83</v>
      </c>
      <c r="C10821" s="17">
        <v>32954</v>
      </c>
      <c r="L10821" s="17"/>
    </row>
    <row r="10822" spans="1:12" x14ac:dyDescent="0.25">
      <c r="A10822" s="16" t="s">
        <v>252</v>
      </c>
      <c r="B10822" s="16">
        <v>142</v>
      </c>
      <c r="C10822" s="17">
        <v>32940</v>
      </c>
      <c r="L10822" s="17"/>
    </row>
    <row r="10823" spans="1:12" x14ac:dyDescent="0.25">
      <c r="A10823" s="16" t="s">
        <v>252</v>
      </c>
      <c r="B10823" s="16">
        <v>150</v>
      </c>
      <c r="C10823" s="17">
        <v>32926</v>
      </c>
      <c r="L10823" s="17"/>
    </row>
    <row r="10824" spans="1:12" x14ac:dyDescent="0.25">
      <c r="A10824" s="16" t="s">
        <v>252</v>
      </c>
      <c r="B10824" s="16">
        <v>189</v>
      </c>
      <c r="C10824" s="17">
        <v>32905</v>
      </c>
      <c r="L10824" s="17"/>
    </row>
    <row r="10825" spans="1:12" x14ac:dyDescent="0.25">
      <c r="A10825" s="16" t="s">
        <v>252</v>
      </c>
      <c r="B10825" s="16">
        <v>48</v>
      </c>
      <c r="C10825" s="17">
        <v>32902</v>
      </c>
      <c r="L10825" s="17"/>
    </row>
    <row r="10826" spans="1:12" x14ac:dyDescent="0.25">
      <c r="A10826" s="16" t="s">
        <v>252</v>
      </c>
      <c r="B10826" s="16">
        <v>99</v>
      </c>
      <c r="C10826" s="17">
        <v>32896</v>
      </c>
      <c r="L10826" s="17"/>
    </row>
    <row r="10827" spans="1:12" x14ac:dyDescent="0.25">
      <c r="A10827" s="16" t="s">
        <v>252</v>
      </c>
      <c r="B10827" s="16">
        <v>116</v>
      </c>
      <c r="C10827" s="17">
        <v>32884</v>
      </c>
      <c r="L10827" s="17"/>
    </row>
    <row r="10828" spans="1:12" x14ac:dyDescent="0.25">
      <c r="A10828" s="16" t="s">
        <v>252</v>
      </c>
      <c r="B10828" s="16">
        <v>130</v>
      </c>
      <c r="C10828" s="17">
        <v>32882</v>
      </c>
      <c r="L10828" s="17"/>
    </row>
    <row r="10829" spans="1:12" x14ac:dyDescent="0.25">
      <c r="A10829" s="16" t="s">
        <v>252</v>
      </c>
      <c r="B10829" s="16">
        <v>100</v>
      </c>
      <c r="C10829" s="17">
        <v>32875</v>
      </c>
      <c r="L10829" s="17"/>
    </row>
    <row r="10830" spans="1:12" x14ac:dyDescent="0.25">
      <c r="A10830" s="16" t="s">
        <v>252</v>
      </c>
      <c r="B10830" s="16">
        <v>135</v>
      </c>
      <c r="C10830" s="17">
        <v>32874</v>
      </c>
      <c r="L10830" s="17"/>
    </row>
    <row r="10831" spans="1:12" x14ac:dyDescent="0.25">
      <c r="A10831" s="16" t="s">
        <v>252</v>
      </c>
      <c r="B10831" s="16">
        <v>55</v>
      </c>
      <c r="C10831" s="17">
        <v>32874</v>
      </c>
      <c r="L10831" s="17"/>
    </row>
    <row r="10832" spans="1:12" x14ac:dyDescent="0.25">
      <c r="A10832" s="16" t="s">
        <v>252</v>
      </c>
      <c r="B10832" s="16">
        <v>180</v>
      </c>
      <c r="C10832" s="17">
        <v>32870</v>
      </c>
      <c r="L10832" s="17"/>
    </row>
    <row r="10833" spans="1:12" x14ac:dyDescent="0.25">
      <c r="A10833" s="16" t="s">
        <v>252</v>
      </c>
      <c r="B10833" s="16">
        <v>99</v>
      </c>
      <c r="C10833" s="17">
        <v>32855</v>
      </c>
      <c r="L10833" s="17"/>
    </row>
    <row r="10834" spans="1:12" x14ac:dyDescent="0.25">
      <c r="A10834" s="16" t="s">
        <v>252</v>
      </c>
      <c r="B10834" s="16">
        <v>50</v>
      </c>
      <c r="C10834" s="17">
        <v>32850</v>
      </c>
      <c r="L10834" s="17"/>
    </row>
    <row r="10835" spans="1:12" x14ac:dyDescent="0.25">
      <c r="A10835" s="16" t="s">
        <v>252</v>
      </c>
      <c r="B10835" s="16">
        <v>95</v>
      </c>
      <c r="C10835" s="17">
        <v>32840</v>
      </c>
      <c r="L10835" s="17"/>
    </row>
    <row r="10836" spans="1:12" x14ac:dyDescent="0.25">
      <c r="A10836" s="16" t="s">
        <v>252</v>
      </c>
      <c r="B10836" s="16">
        <v>73</v>
      </c>
      <c r="C10836" s="17">
        <v>32836</v>
      </c>
      <c r="L10836" s="17"/>
    </row>
    <row r="10837" spans="1:12" x14ac:dyDescent="0.25">
      <c r="A10837" s="16" t="s">
        <v>252</v>
      </c>
      <c r="B10837" s="16">
        <v>69</v>
      </c>
      <c r="C10837" s="17">
        <v>32820</v>
      </c>
      <c r="L10837" s="17"/>
    </row>
    <row r="10838" spans="1:12" x14ac:dyDescent="0.25">
      <c r="A10838" s="16" t="s">
        <v>252</v>
      </c>
      <c r="B10838" s="16">
        <v>99</v>
      </c>
      <c r="C10838" s="17">
        <v>32818</v>
      </c>
      <c r="L10838" s="17"/>
    </row>
    <row r="10839" spans="1:12" x14ac:dyDescent="0.25">
      <c r="A10839" s="16" t="s">
        <v>252</v>
      </c>
      <c r="B10839" s="16">
        <v>46</v>
      </c>
      <c r="C10839" s="17">
        <v>32800</v>
      </c>
      <c r="L10839" s="17"/>
    </row>
    <row r="10840" spans="1:12" x14ac:dyDescent="0.25">
      <c r="A10840" s="16" t="s">
        <v>252</v>
      </c>
      <c r="B10840" s="16">
        <v>80</v>
      </c>
      <c r="C10840" s="17">
        <v>32798</v>
      </c>
      <c r="L10840" s="17"/>
    </row>
    <row r="10841" spans="1:12" x14ac:dyDescent="0.25">
      <c r="A10841" s="16" t="s">
        <v>252</v>
      </c>
      <c r="B10841" s="16">
        <v>99</v>
      </c>
      <c r="C10841" s="17">
        <v>32792</v>
      </c>
      <c r="L10841" s="17"/>
    </row>
    <row r="10842" spans="1:12" x14ac:dyDescent="0.25">
      <c r="A10842" s="16" t="s">
        <v>252</v>
      </c>
      <c r="B10842" s="16">
        <v>90</v>
      </c>
      <c r="C10842" s="17">
        <v>32791</v>
      </c>
      <c r="L10842" s="17"/>
    </row>
    <row r="10843" spans="1:12" x14ac:dyDescent="0.25">
      <c r="A10843" s="16" t="s">
        <v>252</v>
      </c>
      <c r="B10843" s="16">
        <v>95</v>
      </c>
      <c r="C10843" s="17">
        <v>32786</v>
      </c>
      <c r="L10843" s="17"/>
    </row>
    <row r="10844" spans="1:12" x14ac:dyDescent="0.25">
      <c r="A10844" s="16" t="s">
        <v>252</v>
      </c>
      <c r="B10844" s="16">
        <v>96</v>
      </c>
      <c r="C10844" s="17">
        <v>32785</v>
      </c>
      <c r="L10844" s="17"/>
    </row>
    <row r="10845" spans="1:12" x14ac:dyDescent="0.25">
      <c r="A10845" s="16" t="s">
        <v>252</v>
      </c>
      <c r="B10845" s="16">
        <v>90</v>
      </c>
      <c r="C10845" s="17">
        <v>32785</v>
      </c>
      <c r="L10845" s="17"/>
    </row>
    <row r="10846" spans="1:12" x14ac:dyDescent="0.25">
      <c r="A10846" s="16" t="s">
        <v>252</v>
      </c>
      <c r="B10846" s="16">
        <v>105</v>
      </c>
      <c r="C10846" s="17">
        <v>32780</v>
      </c>
      <c r="L10846" s="17"/>
    </row>
    <row r="10847" spans="1:12" x14ac:dyDescent="0.25">
      <c r="A10847" s="16" t="s">
        <v>252</v>
      </c>
      <c r="B10847" s="16">
        <v>96</v>
      </c>
      <c r="C10847" s="17">
        <v>32773</v>
      </c>
      <c r="L10847" s="17"/>
    </row>
    <row r="10848" spans="1:12" x14ac:dyDescent="0.25">
      <c r="A10848" s="16" t="s">
        <v>252</v>
      </c>
      <c r="B10848" s="16">
        <v>200</v>
      </c>
      <c r="C10848" s="17">
        <v>32772</v>
      </c>
      <c r="L10848" s="17"/>
    </row>
    <row r="10849" spans="1:12" x14ac:dyDescent="0.25">
      <c r="A10849" s="16" t="s">
        <v>252</v>
      </c>
      <c r="B10849" s="16">
        <v>120</v>
      </c>
      <c r="C10849" s="17">
        <v>32772</v>
      </c>
      <c r="L10849" s="17"/>
    </row>
    <row r="10850" spans="1:12" x14ac:dyDescent="0.25">
      <c r="A10850" s="16" t="s">
        <v>252</v>
      </c>
      <c r="B10850" s="16">
        <v>53</v>
      </c>
      <c r="C10850" s="17">
        <v>32758</v>
      </c>
      <c r="L10850" s="17"/>
    </row>
    <row r="10851" spans="1:12" x14ac:dyDescent="0.25">
      <c r="A10851" s="16" t="s">
        <v>252</v>
      </c>
      <c r="B10851" s="16">
        <v>60</v>
      </c>
      <c r="C10851" s="17">
        <v>32744</v>
      </c>
      <c r="L10851" s="17"/>
    </row>
    <row r="10852" spans="1:12" x14ac:dyDescent="0.25">
      <c r="A10852" s="16" t="s">
        <v>252</v>
      </c>
      <c r="B10852" s="16">
        <v>125</v>
      </c>
      <c r="C10852" s="17">
        <v>32737</v>
      </c>
      <c r="L10852" s="17"/>
    </row>
    <row r="10853" spans="1:12" x14ac:dyDescent="0.25">
      <c r="A10853" s="16" t="s">
        <v>252</v>
      </c>
      <c r="B10853" s="16">
        <v>54</v>
      </c>
      <c r="C10853" s="17">
        <v>32735</v>
      </c>
      <c r="L10853" s="17"/>
    </row>
    <row r="10854" spans="1:12" x14ac:dyDescent="0.25">
      <c r="A10854" s="16" t="s">
        <v>252</v>
      </c>
      <c r="B10854" s="16">
        <v>99</v>
      </c>
      <c r="C10854" s="17">
        <v>32724</v>
      </c>
      <c r="L10854" s="17"/>
    </row>
    <row r="10855" spans="1:12" x14ac:dyDescent="0.25">
      <c r="A10855" s="16" t="s">
        <v>252</v>
      </c>
      <c r="B10855" s="16">
        <v>145</v>
      </c>
      <c r="C10855" s="17">
        <v>32724</v>
      </c>
      <c r="L10855" s="17"/>
    </row>
    <row r="10856" spans="1:12" x14ac:dyDescent="0.25">
      <c r="A10856" s="16" t="s">
        <v>252</v>
      </c>
      <c r="B10856" s="16">
        <v>95</v>
      </c>
      <c r="C10856" s="17">
        <v>32723</v>
      </c>
      <c r="L10856" s="17"/>
    </row>
    <row r="10857" spans="1:12" x14ac:dyDescent="0.25">
      <c r="A10857" s="16" t="s">
        <v>252</v>
      </c>
      <c r="B10857" s="16">
        <v>62</v>
      </c>
      <c r="C10857" s="17">
        <v>32720</v>
      </c>
      <c r="L10857" s="17"/>
    </row>
    <row r="10858" spans="1:12" x14ac:dyDescent="0.25">
      <c r="A10858" s="16" t="s">
        <v>252</v>
      </c>
      <c r="B10858" s="16">
        <v>57</v>
      </c>
      <c r="C10858" s="17">
        <v>32688</v>
      </c>
      <c r="L10858" s="17"/>
    </row>
    <row r="10859" spans="1:12" x14ac:dyDescent="0.25">
      <c r="A10859" s="16" t="s">
        <v>252</v>
      </c>
      <c r="B10859" s="16">
        <v>92</v>
      </c>
      <c r="C10859" s="17">
        <v>32687</v>
      </c>
      <c r="L10859" s="17"/>
    </row>
    <row r="10860" spans="1:12" x14ac:dyDescent="0.25">
      <c r="A10860" s="16" t="s">
        <v>252</v>
      </c>
      <c r="B10860" s="16">
        <v>133</v>
      </c>
      <c r="C10860" s="17">
        <v>32680</v>
      </c>
      <c r="L10860" s="17"/>
    </row>
    <row r="10861" spans="1:12" x14ac:dyDescent="0.25">
      <c r="A10861" s="16" t="s">
        <v>252</v>
      </c>
      <c r="B10861" s="16">
        <v>85</v>
      </c>
      <c r="C10861" s="17">
        <v>32679</v>
      </c>
      <c r="L10861" s="17"/>
    </row>
    <row r="10862" spans="1:12" x14ac:dyDescent="0.25">
      <c r="A10862" s="16" t="s">
        <v>252</v>
      </c>
      <c r="B10862" s="16">
        <v>99</v>
      </c>
      <c r="C10862" s="17">
        <v>32676</v>
      </c>
      <c r="L10862" s="17"/>
    </row>
    <row r="10863" spans="1:12" x14ac:dyDescent="0.25">
      <c r="A10863" s="16" t="s">
        <v>252</v>
      </c>
      <c r="B10863" s="16">
        <v>84</v>
      </c>
      <c r="C10863" s="17">
        <v>32674</v>
      </c>
      <c r="L10863" s="17"/>
    </row>
    <row r="10864" spans="1:12" x14ac:dyDescent="0.25">
      <c r="A10864" s="16" t="s">
        <v>252</v>
      </c>
      <c r="B10864" s="16">
        <v>99</v>
      </c>
      <c r="C10864" s="17">
        <v>32653</v>
      </c>
      <c r="L10864" s="17"/>
    </row>
    <row r="10865" spans="1:12" x14ac:dyDescent="0.25">
      <c r="A10865" s="16" t="s">
        <v>252</v>
      </c>
      <c r="B10865" s="16">
        <v>115</v>
      </c>
      <c r="C10865" s="17">
        <v>32650</v>
      </c>
      <c r="L10865" s="17"/>
    </row>
    <row r="10866" spans="1:12" x14ac:dyDescent="0.25">
      <c r="A10866" s="16" t="s">
        <v>252</v>
      </c>
      <c r="B10866" s="16">
        <v>135</v>
      </c>
      <c r="C10866" s="17">
        <v>32636</v>
      </c>
      <c r="L10866" s="17"/>
    </row>
    <row r="10867" spans="1:12" x14ac:dyDescent="0.25">
      <c r="A10867" s="16" t="s">
        <v>252</v>
      </c>
      <c r="B10867" s="16">
        <v>162</v>
      </c>
      <c r="C10867" s="17">
        <v>32630</v>
      </c>
      <c r="L10867" s="17"/>
    </row>
    <row r="10868" spans="1:12" x14ac:dyDescent="0.25">
      <c r="A10868" s="16" t="s">
        <v>252</v>
      </c>
      <c r="B10868" s="16">
        <v>70</v>
      </c>
      <c r="C10868" s="17">
        <v>32629</v>
      </c>
      <c r="L10868" s="17"/>
    </row>
    <row r="10869" spans="1:12" x14ac:dyDescent="0.25">
      <c r="A10869" s="16" t="s">
        <v>252</v>
      </c>
      <c r="B10869" s="16">
        <v>112</v>
      </c>
      <c r="C10869" s="17">
        <v>32617</v>
      </c>
      <c r="L10869" s="17"/>
    </row>
    <row r="10870" spans="1:12" x14ac:dyDescent="0.25">
      <c r="A10870" s="16" t="s">
        <v>252</v>
      </c>
      <c r="B10870" s="16">
        <v>93</v>
      </c>
      <c r="C10870" s="17">
        <v>32611</v>
      </c>
      <c r="L10870" s="17"/>
    </row>
    <row r="10871" spans="1:12" x14ac:dyDescent="0.25">
      <c r="A10871" s="16" t="s">
        <v>252</v>
      </c>
      <c r="B10871" s="16">
        <v>97</v>
      </c>
      <c r="C10871" s="17">
        <v>32603</v>
      </c>
      <c r="L10871" s="17"/>
    </row>
    <row r="10872" spans="1:12" x14ac:dyDescent="0.25">
      <c r="A10872" s="16" t="s">
        <v>252</v>
      </c>
      <c r="B10872" s="16">
        <v>60</v>
      </c>
      <c r="C10872" s="17">
        <v>32569</v>
      </c>
      <c r="L10872" s="17"/>
    </row>
    <row r="10873" spans="1:12" x14ac:dyDescent="0.25">
      <c r="A10873" s="16" t="s">
        <v>252</v>
      </c>
      <c r="B10873" s="16">
        <v>84</v>
      </c>
      <c r="C10873" s="17">
        <v>32536</v>
      </c>
      <c r="L10873" s="17"/>
    </row>
    <row r="10874" spans="1:12" x14ac:dyDescent="0.25">
      <c r="A10874" s="16" t="s">
        <v>252</v>
      </c>
      <c r="B10874" s="16">
        <v>148</v>
      </c>
      <c r="C10874" s="17">
        <v>32513</v>
      </c>
      <c r="L10874" s="17"/>
    </row>
    <row r="10875" spans="1:12" x14ac:dyDescent="0.25">
      <c r="A10875" s="16" t="s">
        <v>252</v>
      </c>
      <c r="B10875" s="16">
        <v>150</v>
      </c>
      <c r="C10875" s="17">
        <v>32512</v>
      </c>
      <c r="L10875" s="17"/>
    </row>
    <row r="10876" spans="1:12" x14ac:dyDescent="0.25">
      <c r="A10876" s="16" t="s">
        <v>252</v>
      </c>
      <c r="B10876" s="16">
        <v>85</v>
      </c>
      <c r="C10876" s="17">
        <v>32509</v>
      </c>
      <c r="L10876" s="17"/>
    </row>
    <row r="10877" spans="1:12" x14ac:dyDescent="0.25">
      <c r="A10877" s="16" t="s">
        <v>252</v>
      </c>
      <c r="B10877" s="16">
        <v>100</v>
      </c>
      <c r="C10877" s="17">
        <v>32499</v>
      </c>
      <c r="L10877" s="17"/>
    </row>
    <row r="10878" spans="1:12" x14ac:dyDescent="0.25">
      <c r="A10878" s="16" t="s">
        <v>252</v>
      </c>
      <c r="B10878" s="16">
        <v>90</v>
      </c>
      <c r="C10878" s="17">
        <v>32493</v>
      </c>
      <c r="L10878" s="17"/>
    </row>
    <row r="10879" spans="1:12" x14ac:dyDescent="0.25">
      <c r="A10879" s="16" t="s">
        <v>252</v>
      </c>
      <c r="B10879" s="16">
        <v>50</v>
      </c>
      <c r="C10879" s="17">
        <v>32477</v>
      </c>
      <c r="L10879" s="17"/>
    </row>
    <row r="10880" spans="1:12" x14ac:dyDescent="0.25">
      <c r="A10880" s="16" t="s">
        <v>252</v>
      </c>
      <c r="B10880" s="16">
        <v>99</v>
      </c>
      <c r="C10880" s="17">
        <v>32475</v>
      </c>
      <c r="L10880" s="17"/>
    </row>
    <row r="10881" spans="1:12" x14ac:dyDescent="0.25">
      <c r="A10881" s="16" t="s">
        <v>252</v>
      </c>
      <c r="B10881" s="16">
        <v>99</v>
      </c>
      <c r="C10881" s="17">
        <v>32468</v>
      </c>
      <c r="L10881" s="17"/>
    </row>
    <row r="10882" spans="1:12" x14ac:dyDescent="0.25">
      <c r="A10882" s="16" t="s">
        <v>252</v>
      </c>
      <c r="B10882" s="16">
        <v>108</v>
      </c>
      <c r="C10882" s="17">
        <v>32436</v>
      </c>
      <c r="L10882" s="17"/>
    </row>
    <row r="10883" spans="1:12" x14ac:dyDescent="0.25">
      <c r="A10883" s="16" t="s">
        <v>252</v>
      </c>
      <c r="B10883" s="16">
        <v>150</v>
      </c>
      <c r="C10883" s="17">
        <v>32436</v>
      </c>
      <c r="L10883" s="17"/>
    </row>
    <row r="10884" spans="1:12" x14ac:dyDescent="0.25">
      <c r="A10884" s="16" t="s">
        <v>252</v>
      </c>
      <c r="B10884" s="16">
        <v>150</v>
      </c>
      <c r="C10884" s="17">
        <v>32430</v>
      </c>
      <c r="L10884" s="17"/>
    </row>
    <row r="10885" spans="1:12" x14ac:dyDescent="0.25">
      <c r="A10885" s="16" t="s">
        <v>252</v>
      </c>
      <c r="B10885" s="16">
        <v>131</v>
      </c>
      <c r="C10885" s="17">
        <v>32392</v>
      </c>
      <c r="L10885" s="17"/>
    </row>
    <row r="10886" spans="1:12" x14ac:dyDescent="0.25">
      <c r="A10886" s="16" t="s">
        <v>252</v>
      </c>
      <c r="B10886" s="16">
        <v>99</v>
      </c>
      <c r="C10886" s="17">
        <v>32364</v>
      </c>
      <c r="L10886" s="17"/>
    </row>
    <row r="10887" spans="1:12" x14ac:dyDescent="0.25">
      <c r="A10887" s="16" t="s">
        <v>252</v>
      </c>
      <c r="B10887" s="16">
        <v>89</v>
      </c>
      <c r="C10887" s="17">
        <v>32301</v>
      </c>
      <c r="L10887" s="17"/>
    </row>
    <row r="10888" spans="1:12" x14ac:dyDescent="0.25">
      <c r="A10888" s="16" t="s">
        <v>252</v>
      </c>
      <c r="B10888" s="16">
        <v>82</v>
      </c>
      <c r="C10888" s="17">
        <v>32188</v>
      </c>
      <c r="L10888" s="17"/>
    </row>
    <row r="10889" spans="1:12" x14ac:dyDescent="0.25">
      <c r="A10889" s="16" t="s">
        <v>252</v>
      </c>
      <c r="B10889" s="16">
        <v>91</v>
      </c>
      <c r="C10889" s="17">
        <v>32170</v>
      </c>
      <c r="L10889" s="17"/>
    </row>
    <row r="10890" spans="1:12" x14ac:dyDescent="0.25">
      <c r="A10890" s="16" t="s">
        <v>252</v>
      </c>
      <c r="B10890" s="16">
        <v>199</v>
      </c>
      <c r="C10890" s="17">
        <v>32099</v>
      </c>
      <c r="L10890" s="17"/>
    </row>
    <row r="10891" spans="1:12" x14ac:dyDescent="0.25">
      <c r="A10891" s="16" t="s">
        <v>252</v>
      </c>
      <c r="B10891" s="16">
        <v>82</v>
      </c>
      <c r="C10891" s="17">
        <v>32070</v>
      </c>
      <c r="L10891" s="17"/>
    </row>
    <row r="10892" spans="1:12" x14ac:dyDescent="0.25">
      <c r="A10892" s="16" t="s">
        <v>252</v>
      </c>
      <c r="B10892" s="16">
        <v>99</v>
      </c>
      <c r="C10892" s="17">
        <v>32065</v>
      </c>
      <c r="L10892" s="17"/>
    </row>
    <row r="10893" spans="1:12" x14ac:dyDescent="0.25">
      <c r="A10893" s="16" t="s">
        <v>252</v>
      </c>
      <c r="B10893" s="16">
        <v>100</v>
      </c>
      <c r="C10893" s="17">
        <v>32057</v>
      </c>
      <c r="L10893" s="17"/>
    </row>
    <row r="10894" spans="1:12" x14ac:dyDescent="0.25">
      <c r="A10894" s="16" t="s">
        <v>252</v>
      </c>
      <c r="B10894" s="16">
        <v>62</v>
      </c>
      <c r="C10894" s="17">
        <v>31951</v>
      </c>
      <c r="L10894" s="17"/>
    </row>
    <row r="10895" spans="1:12" x14ac:dyDescent="0.25">
      <c r="A10895" s="16" t="s">
        <v>252</v>
      </c>
      <c r="B10895" s="16">
        <v>99</v>
      </c>
      <c r="C10895" s="17">
        <v>31915</v>
      </c>
      <c r="L10895" s="17"/>
    </row>
    <row r="10896" spans="1:12" x14ac:dyDescent="0.25">
      <c r="A10896" s="16" t="s">
        <v>252</v>
      </c>
      <c r="B10896" s="16">
        <v>110</v>
      </c>
      <c r="C10896" s="17">
        <v>31891</v>
      </c>
      <c r="L10896" s="17"/>
    </row>
    <row r="10897" spans="1:12" x14ac:dyDescent="0.25">
      <c r="A10897" s="16" t="s">
        <v>252</v>
      </c>
      <c r="B10897" s="16">
        <v>95</v>
      </c>
      <c r="C10897" s="17">
        <v>31882</v>
      </c>
      <c r="L10897" s="17"/>
    </row>
    <row r="10898" spans="1:12" x14ac:dyDescent="0.25">
      <c r="A10898" s="16" t="s">
        <v>252</v>
      </c>
      <c r="B10898" s="16">
        <v>101</v>
      </c>
      <c r="C10898" s="17">
        <v>31817</v>
      </c>
      <c r="L10898" s="17"/>
    </row>
    <row r="10899" spans="1:12" x14ac:dyDescent="0.25">
      <c r="A10899" s="16" t="s">
        <v>252</v>
      </c>
      <c r="B10899" s="16">
        <v>83</v>
      </c>
      <c r="C10899" s="17">
        <v>31772</v>
      </c>
      <c r="L10899" s="17"/>
    </row>
    <row r="10900" spans="1:12" x14ac:dyDescent="0.25">
      <c r="A10900" s="16" t="s">
        <v>252</v>
      </c>
      <c r="B10900" s="16">
        <v>167</v>
      </c>
      <c r="C10900" s="17">
        <v>31772</v>
      </c>
      <c r="L10900" s="17"/>
    </row>
    <row r="10901" spans="1:12" x14ac:dyDescent="0.25">
      <c r="A10901" s="16" t="s">
        <v>252</v>
      </c>
      <c r="B10901" s="16">
        <v>100</v>
      </c>
      <c r="C10901" s="17">
        <v>31717</v>
      </c>
      <c r="L10901" s="17"/>
    </row>
    <row r="10902" spans="1:12" x14ac:dyDescent="0.25">
      <c r="A10902" s="16" t="s">
        <v>252</v>
      </c>
      <c r="B10902" s="16">
        <v>99</v>
      </c>
      <c r="C10902" s="17">
        <v>31699</v>
      </c>
      <c r="L10902" s="17"/>
    </row>
    <row r="10903" spans="1:12" x14ac:dyDescent="0.25">
      <c r="A10903" s="16" t="s">
        <v>252</v>
      </c>
      <c r="B10903" s="16">
        <v>150</v>
      </c>
      <c r="C10903" s="17">
        <v>31593</v>
      </c>
      <c r="L10903" s="17"/>
    </row>
    <row r="10904" spans="1:12" x14ac:dyDescent="0.25">
      <c r="A10904" s="16" t="s">
        <v>252</v>
      </c>
      <c r="B10904" s="16">
        <v>99</v>
      </c>
      <c r="C10904" s="17">
        <v>31576</v>
      </c>
      <c r="L10904" s="17"/>
    </row>
    <row r="10905" spans="1:12" x14ac:dyDescent="0.25">
      <c r="A10905" s="16" t="s">
        <v>252</v>
      </c>
      <c r="B10905" s="16">
        <v>99</v>
      </c>
      <c r="C10905" s="17">
        <v>31574</v>
      </c>
      <c r="L10905" s="17"/>
    </row>
    <row r="10906" spans="1:12" x14ac:dyDescent="0.25">
      <c r="A10906" s="16" t="s">
        <v>252</v>
      </c>
      <c r="B10906" s="16">
        <v>150</v>
      </c>
      <c r="C10906" s="17">
        <v>31555</v>
      </c>
      <c r="L10906" s="17"/>
    </row>
    <row r="10907" spans="1:12" x14ac:dyDescent="0.25">
      <c r="A10907" s="16" t="s">
        <v>252</v>
      </c>
      <c r="B10907" s="16">
        <v>61</v>
      </c>
      <c r="C10907" s="17">
        <v>31551</v>
      </c>
      <c r="L10907" s="17"/>
    </row>
    <row r="10908" spans="1:12" x14ac:dyDescent="0.25">
      <c r="A10908" s="16" t="s">
        <v>252</v>
      </c>
      <c r="B10908" s="16">
        <v>95</v>
      </c>
      <c r="C10908" s="17">
        <v>31532</v>
      </c>
      <c r="L10908" s="17"/>
    </row>
    <row r="10909" spans="1:12" x14ac:dyDescent="0.25">
      <c r="A10909" s="16" t="s">
        <v>252</v>
      </c>
      <c r="B10909" s="16">
        <v>120</v>
      </c>
      <c r="C10909" s="17">
        <v>31502</v>
      </c>
      <c r="L10909" s="17"/>
    </row>
    <row r="10910" spans="1:12" x14ac:dyDescent="0.25">
      <c r="A10910" s="16" t="s">
        <v>252</v>
      </c>
      <c r="B10910" s="16">
        <v>95</v>
      </c>
      <c r="C10910" s="17">
        <v>31482</v>
      </c>
      <c r="L10910" s="17"/>
    </row>
    <row r="10911" spans="1:12" x14ac:dyDescent="0.25">
      <c r="A10911" s="16" t="s">
        <v>252</v>
      </c>
      <c r="B10911" s="16">
        <v>50</v>
      </c>
      <c r="C10911" s="17">
        <v>31474</v>
      </c>
      <c r="L10911" s="17"/>
    </row>
    <row r="10912" spans="1:12" x14ac:dyDescent="0.25">
      <c r="A10912" s="16" t="s">
        <v>252</v>
      </c>
      <c r="B10912" s="16">
        <v>105</v>
      </c>
      <c r="C10912" s="17">
        <v>31461</v>
      </c>
      <c r="L10912" s="17"/>
    </row>
    <row r="10913" spans="1:12" x14ac:dyDescent="0.25">
      <c r="A10913" s="16" t="s">
        <v>252</v>
      </c>
      <c r="B10913" s="16">
        <v>98</v>
      </c>
      <c r="C10913" s="17">
        <v>31450</v>
      </c>
      <c r="L10913" s="17"/>
    </row>
    <row r="10914" spans="1:12" x14ac:dyDescent="0.25">
      <c r="A10914" s="16" t="s">
        <v>252</v>
      </c>
      <c r="B10914" s="16">
        <v>112</v>
      </c>
      <c r="C10914" s="17">
        <v>31449</v>
      </c>
      <c r="L10914" s="17"/>
    </row>
    <row r="10915" spans="1:12" x14ac:dyDescent="0.25">
      <c r="A10915" s="16" t="s">
        <v>252</v>
      </c>
      <c r="B10915" s="16">
        <v>95</v>
      </c>
      <c r="C10915" s="17">
        <v>31413</v>
      </c>
      <c r="L10915" s="17"/>
    </row>
    <row r="10916" spans="1:12" x14ac:dyDescent="0.25">
      <c r="A10916" s="16" t="s">
        <v>252</v>
      </c>
      <c r="B10916" s="16">
        <v>80</v>
      </c>
      <c r="C10916" s="17">
        <v>31348</v>
      </c>
      <c r="L10916" s="17"/>
    </row>
    <row r="10917" spans="1:12" x14ac:dyDescent="0.25">
      <c r="A10917" s="16" t="s">
        <v>252</v>
      </c>
      <c r="B10917" s="16">
        <v>69</v>
      </c>
      <c r="C10917" s="17">
        <v>31341</v>
      </c>
      <c r="L10917" s="17"/>
    </row>
    <row r="10918" spans="1:12" x14ac:dyDescent="0.25">
      <c r="A10918" s="16" t="s">
        <v>252</v>
      </c>
      <c r="B10918" s="16">
        <v>99</v>
      </c>
      <c r="C10918" s="17">
        <v>31336</v>
      </c>
      <c r="L10918" s="17"/>
    </row>
    <row r="10919" spans="1:12" x14ac:dyDescent="0.25">
      <c r="A10919" s="16" t="s">
        <v>252</v>
      </c>
      <c r="B10919" s="16">
        <v>40</v>
      </c>
      <c r="C10919" s="17">
        <v>31336</v>
      </c>
      <c r="L10919" s="17"/>
    </row>
    <row r="10920" spans="1:12" x14ac:dyDescent="0.25">
      <c r="A10920" s="16" t="s">
        <v>252</v>
      </c>
      <c r="B10920" s="16">
        <v>75</v>
      </c>
      <c r="C10920" s="17">
        <v>31264</v>
      </c>
      <c r="L10920" s="17"/>
    </row>
    <row r="10921" spans="1:12" x14ac:dyDescent="0.25">
      <c r="A10921" s="16" t="s">
        <v>252</v>
      </c>
      <c r="B10921" s="16">
        <v>149</v>
      </c>
      <c r="C10921" s="17">
        <v>31250</v>
      </c>
      <c r="L10921" s="17"/>
    </row>
    <row r="10922" spans="1:12" x14ac:dyDescent="0.25">
      <c r="A10922" s="16" t="s">
        <v>252</v>
      </c>
      <c r="B10922" s="16">
        <v>80</v>
      </c>
      <c r="C10922" s="17">
        <v>31223</v>
      </c>
      <c r="L10922" s="17"/>
    </row>
    <row r="10923" spans="1:12" x14ac:dyDescent="0.25">
      <c r="A10923" s="16" t="s">
        <v>252</v>
      </c>
      <c r="B10923" s="16">
        <v>120</v>
      </c>
      <c r="C10923" s="17">
        <v>31203</v>
      </c>
      <c r="L10923" s="17"/>
    </row>
    <row r="10924" spans="1:12" x14ac:dyDescent="0.25">
      <c r="A10924" s="16" t="s">
        <v>252</v>
      </c>
      <c r="B10924" s="16">
        <v>50</v>
      </c>
      <c r="C10924" s="17">
        <v>31183</v>
      </c>
      <c r="L10924" s="17"/>
    </row>
    <row r="10925" spans="1:12" x14ac:dyDescent="0.25">
      <c r="A10925" s="16" t="s">
        <v>252</v>
      </c>
      <c r="B10925" s="16">
        <v>176</v>
      </c>
      <c r="C10925" s="17">
        <v>31141</v>
      </c>
      <c r="L10925" s="17"/>
    </row>
    <row r="10926" spans="1:12" x14ac:dyDescent="0.25">
      <c r="A10926" s="16" t="s">
        <v>252</v>
      </c>
      <c r="B10926" s="16">
        <v>80</v>
      </c>
      <c r="C10926" s="17">
        <v>31126</v>
      </c>
      <c r="L10926" s="17"/>
    </row>
    <row r="10927" spans="1:12" x14ac:dyDescent="0.25">
      <c r="A10927" s="16" t="s">
        <v>252</v>
      </c>
      <c r="B10927" s="16">
        <v>60</v>
      </c>
      <c r="C10927" s="17">
        <v>31100</v>
      </c>
      <c r="L10927" s="17"/>
    </row>
    <row r="10928" spans="1:12" x14ac:dyDescent="0.25">
      <c r="A10928" s="16" t="s">
        <v>252</v>
      </c>
      <c r="B10928" s="16">
        <v>65</v>
      </c>
      <c r="C10928" s="17">
        <v>31086</v>
      </c>
      <c r="L10928" s="17"/>
    </row>
    <row r="10929" spans="1:12" x14ac:dyDescent="0.25">
      <c r="A10929" s="16" t="s">
        <v>252</v>
      </c>
      <c r="B10929" s="16">
        <v>176</v>
      </c>
      <c r="C10929" s="17">
        <v>31051</v>
      </c>
      <c r="L10929" s="17"/>
    </row>
    <row r="10930" spans="1:12" x14ac:dyDescent="0.25">
      <c r="A10930" s="16" t="s">
        <v>252</v>
      </c>
      <c r="B10930" s="16">
        <v>110</v>
      </c>
      <c r="C10930" s="17">
        <v>31050</v>
      </c>
      <c r="L10930" s="17"/>
    </row>
    <row r="10931" spans="1:12" x14ac:dyDescent="0.25">
      <c r="A10931" s="16" t="s">
        <v>252</v>
      </c>
      <c r="B10931" s="16">
        <v>99</v>
      </c>
      <c r="C10931" s="17">
        <v>31036</v>
      </c>
      <c r="L10931" s="17"/>
    </row>
    <row r="10932" spans="1:12" x14ac:dyDescent="0.25">
      <c r="A10932" s="16" t="s">
        <v>252</v>
      </c>
      <c r="B10932" s="16">
        <v>65</v>
      </c>
      <c r="C10932" s="17">
        <v>31029</v>
      </c>
      <c r="L10932" s="17"/>
    </row>
    <row r="10933" spans="1:12" x14ac:dyDescent="0.25">
      <c r="A10933" s="16" t="s">
        <v>252</v>
      </c>
      <c r="B10933" s="16">
        <v>134</v>
      </c>
      <c r="C10933" s="17">
        <v>31011</v>
      </c>
      <c r="L10933" s="17"/>
    </row>
    <row r="10934" spans="1:12" x14ac:dyDescent="0.25">
      <c r="A10934" s="16" t="s">
        <v>252</v>
      </c>
      <c r="B10934" s="16">
        <v>120</v>
      </c>
      <c r="C10934" s="17">
        <v>30987</v>
      </c>
      <c r="L10934" s="17"/>
    </row>
    <row r="10935" spans="1:12" x14ac:dyDescent="0.25">
      <c r="A10935" s="16" t="s">
        <v>252</v>
      </c>
      <c r="B10935" s="16">
        <v>99</v>
      </c>
      <c r="C10935" s="17">
        <v>30980</v>
      </c>
      <c r="L10935" s="17"/>
    </row>
    <row r="10936" spans="1:12" x14ac:dyDescent="0.25">
      <c r="A10936" s="16" t="s">
        <v>252</v>
      </c>
      <c r="B10936" s="16">
        <v>96</v>
      </c>
      <c r="C10936" s="17">
        <v>30956</v>
      </c>
      <c r="L10936" s="17"/>
    </row>
    <row r="10937" spans="1:12" x14ac:dyDescent="0.25">
      <c r="A10937" s="16" t="s">
        <v>252</v>
      </c>
      <c r="B10937" s="16">
        <v>120</v>
      </c>
      <c r="C10937" s="17">
        <v>30945</v>
      </c>
      <c r="L10937" s="17"/>
    </row>
    <row r="10938" spans="1:12" x14ac:dyDescent="0.25">
      <c r="A10938" s="16" t="s">
        <v>252</v>
      </c>
      <c r="B10938" s="16">
        <v>99</v>
      </c>
      <c r="C10938" s="17">
        <v>30925</v>
      </c>
      <c r="L10938" s="17"/>
    </row>
    <row r="10939" spans="1:12" x14ac:dyDescent="0.25">
      <c r="A10939" s="16" t="s">
        <v>252</v>
      </c>
      <c r="B10939" s="16">
        <v>80</v>
      </c>
      <c r="C10939" s="17">
        <v>30910</v>
      </c>
      <c r="L10939" s="17"/>
    </row>
    <row r="10940" spans="1:12" x14ac:dyDescent="0.25">
      <c r="A10940" s="16" t="s">
        <v>252</v>
      </c>
      <c r="B10940" s="16">
        <v>50</v>
      </c>
      <c r="C10940" s="17">
        <v>30895</v>
      </c>
      <c r="L10940" s="17"/>
    </row>
    <row r="10941" spans="1:12" x14ac:dyDescent="0.25">
      <c r="A10941" s="16" t="s">
        <v>252</v>
      </c>
      <c r="B10941" s="16">
        <v>99</v>
      </c>
      <c r="C10941" s="17">
        <v>30893</v>
      </c>
      <c r="L10941" s="17"/>
    </row>
    <row r="10942" spans="1:12" x14ac:dyDescent="0.25">
      <c r="A10942" s="16" t="s">
        <v>252</v>
      </c>
      <c r="B10942" s="16">
        <v>93</v>
      </c>
      <c r="C10942" s="17">
        <v>30880</v>
      </c>
      <c r="L10942" s="17"/>
    </row>
    <row r="10943" spans="1:12" x14ac:dyDescent="0.25">
      <c r="A10943" s="16" t="s">
        <v>252</v>
      </c>
      <c r="B10943" s="16">
        <v>96</v>
      </c>
      <c r="C10943" s="17">
        <v>30880</v>
      </c>
      <c r="L10943" s="17"/>
    </row>
    <row r="10944" spans="1:12" x14ac:dyDescent="0.25">
      <c r="A10944" s="16" t="s">
        <v>252</v>
      </c>
      <c r="B10944" s="16">
        <v>65</v>
      </c>
      <c r="C10944" s="17">
        <v>30880</v>
      </c>
      <c r="L10944" s="17"/>
    </row>
    <row r="10945" spans="1:12" x14ac:dyDescent="0.25">
      <c r="A10945" s="16" t="s">
        <v>252</v>
      </c>
      <c r="B10945" s="16">
        <v>80</v>
      </c>
      <c r="C10945" s="17">
        <v>30876</v>
      </c>
      <c r="L10945" s="17"/>
    </row>
    <row r="10946" spans="1:12" x14ac:dyDescent="0.25">
      <c r="A10946" s="16" t="s">
        <v>252</v>
      </c>
      <c r="B10946" s="16">
        <v>85</v>
      </c>
      <c r="C10946" s="17">
        <v>30854</v>
      </c>
      <c r="L10946" s="17"/>
    </row>
    <row r="10947" spans="1:12" x14ac:dyDescent="0.25">
      <c r="A10947" s="16" t="s">
        <v>252</v>
      </c>
      <c r="B10947" s="16">
        <v>99</v>
      </c>
      <c r="C10947" s="17">
        <v>30839</v>
      </c>
      <c r="L10947" s="17"/>
    </row>
    <row r="10948" spans="1:12" x14ac:dyDescent="0.25">
      <c r="A10948" s="16" t="s">
        <v>252</v>
      </c>
      <c r="B10948" s="16">
        <v>117</v>
      </c>
      <c r="C10948" s="17">
        <v>30812</v>
      </c>
      <c r="L10948" s="17"/>
    </row>
    <row r="10949" spans="1:12" x14ac:dyDescent="0.25">
      <c r="A10949" s="16" t="s">
        <v>252</v>
      </c>
      <c r="B10949" s="16">
        <v>100</v>
      </c>
      <c r="C10949" s="17">
        <v>30788</v>
      </c>
      <c r="L10949" s="17"/>
    </row>
    <row r="10950" spans="1:12" x14ac:dyDescent="0.25">
      <c r="A10950" s="16" t="s">
        <v>252</v>
      </c>
      <c r="B10950" s="16">
        <v>86</v>
      </c>
      <c r="C10950" s="17">
        <v>30773</v>
      </c>
      <c r="L10950" s="17"/>
    </row>
    <row r="10951" spans="1:12" x14ac:dyDescent="0.25">
      <c r="A10951" s="16" t="s">
        <v>252</v>
      </c>
      <c r="B10951" s="16">
        <v>95</v>
      </c>
      <c r="C10951" s="17">
        <v>30748</v>
      </c>
      <c r="L10951" s="17"/>
    </row>
    <row r="10952" spans="1:12" x14ac:dyDescent="0.25">
      <c r="A10952" s="16" t="s">
        <v>252</v>
      </c>
      <c r="B10952" s="16">
        <v>126</v>
      </c>
      <c r="C10952" s="17">
        <v>30747</v>
      </c>
      <c r="L10952" s="17"/>
    </row>
    <row r="10953" spans="1:12" x14ac:dyDescent="0.25">
      <c r="A10953" s="16" t="s">
        <v>252</v>
      </c>
      <c r="B10953" s="16">
        <v>99</v>
      </c>
      <c r="C10953" s="17">
        <v>30736</v>
      </c>
      <c r="L10953" s="17"/>
    </row>
    <row r="10954" spans="1:12" x14ac:dyDescent="0.25">
      <c r="A10954" s="16" t="s">
        <v>252</v>
      </c>
      <c r="B10954" s="16">
        <v>99</v>
      </c>
      <c r="C10954" s="17">
        <v>30726</v>
      </c>
      <c r="L10954" s="17"/>
    </row>
    <row r="10955" spans="1:12" x14ac:dyDescent="0.25">
      <c r="A10955" s="16" t="s">
        <v>252</v>
      </c>
      <c r="B10955" s="16">
        <v>99</v>
      </c>
      <c r="C10955" s="17">
        <v>30719</v>
      </c>
      <c r="L10955" s="17"/>
    </row>
    <row r="10956" spans="1:12" x14ac:dyDescent="0.25">
      <c r="A10956" s="16" t="s">
        <v>252</v>
      </c>
      <c r="B10956" s="16">
        <v>115</v>
      </c>
      <c r="C10956" s="17">
        <v>30711</v>
      </c>
      <c r="L10956" s="17"/>
    </row>
    <row r="10957" spans="1:12" x14ac:dyDescent="0.25">
      <c r="A10957" s="16" t="s">
        <v>252</v>
      </c>
      <c r="B10957" s="16">
        <v>99</v>
      </c>
      <c r="C10957" s="17">
        <v>30692</v>
      </c>
      <c r="L10957" s="17"/>
    </row>
    <row r="10958" spans="1:12" x14ac:dyDescent="0.25">
      <c r="A10958" s="16" t="s">
        <v>252</v>
      </c>
      <c r="B10958" s="16">
        <v>130</v>
      </c>
      <c r="C10958" s="17">
        <v>30680</v>
      </c>
      <c r="L10958" s="17"/>
    </row>
    <row r="10959" spans="1:12" x14ac:dyDescent="0.25">
      <c r="A10959" s="16" t="s">
        <v>252</v>
      </c>
      <c r="B10959" s="16">
        <v>165</v>
      </c>
      <c r="C10959" s="17">
        <v>30658</v>
      </c>
      <c r="L10959" s="17"/>
    </row>
    <row r="10960" spans="1:12" x14ac:dyDescent="0.25">
      <c r="A10960" s="16" t="s">
        <v>252</v>
      </c>
      <c r="B10960" s="16">
        <v>95</v>
      </c>
      <c r="C10960" s="17">
        <v>30634</v>
      </c>
      <c r="L10960" s="17"/>
    </row>
    <row r="10961" spans="1:12" x14ac:dyDescent="0.25">
      <c r="A10961" s="16" t="s">
        <v>252</v>
      </c>
      <c r="B10961" s="16">
        <v>110</v>
      </c>
      <c r="C10961" s="17">
        <v>30586</v>
      </c>
      <c r="L10961" s="17"/>
    </row>
    <row r="10962" spans="1:12" x14ac:dyDescent="0.25">
      <c r="A10962" s="16" t="s">
        <v>252</v>
      </c>
      <c r="B10962" s="16">
        <v>99</v>
      </c>
      <c r="C10962" s="17">
        <v>30539</v>
      </c>
      <c r="L10962" s="17"/>
    </row>
    <row r="10963" spans="1:12" x14ac:dyDescent="0.25">
      <c r="A10963" s="16" t="s">
        <v>252</v>
      </c>
      <c r="B10963" s="16">
        <v>70</v>
      </c>
      <c r="C10963" s="17">
        <v>30498</v>
      </c>
      <c r="L10963" s="17"/>
    </row>
    <row r="10964" spans="1:12" x14ac:dyDescent="0.25">
      <c r="A10964" s="16" t="s">
        <v>252</v>
      </c>
      <c r="B10964" s="16">
        <v>125</v>
      </c>
      <c r="C10964" s="17">
        <v>30485</v>
      </c>
      <c r="L10964" s="17"/>
    </row>
    <row r="10965" spans="1:12" x14ac:dyDescent="0.25">
      <c r="A10965" s="16" t="s">
        <v>252</v>
      </c>
      <c r="B10965" s="16">
        <v>88</v>
      </c>
      <c r="C10965" s="17">
        <v>30461</v>
      </c>
      <c r="L10965" s="17"/>
    </row>
    <row r="10966" spans="1:12" x14ac:dyDescent="0.25">
      <c r="A10966" s="16" t="s">
        <v>252</v>
      </c>
      <c r="B10966" s="16">
        <v>42</v>
      </c>
      <c r="C10966" s="17">
        <v>30456</v>
      </c>
      <c r="L10966" s="17"/>
    </row>
    <row r="10967" spans="1:12" x14ac:dyDescent="0.25">
      <c r="A10967" s="16" t="s">
        <v>252</v>
      </c>
      <c r="B10967" s="16">
        <v>150</v>
      </c>
      <c r="C10967" s="17">
        <v>30442</v>
      </c>
      <c r="L10967" s="17"/>
    </row>
    <row r="10968" spans="1:12" x14ac:dyDescent="0.25">
      <c r="A10968" s="16" t="s">
        <v>252</v>
      </c>
      <c r="B10968" s="16">
        <v>149</v>
      </c>
      <c r="C10968" s="17">
        <v>30405</v>
      </c>
      <c r="L10968" s="17"/>
    </row>
    <row r="10969" spans="1:12" x14ac:dyDescent="0.25">
      <c r="A10969" s="16" t="s">
        <v>252</v>
      </c>
      <c r="B10969" s="16">
        <v>81</v>
      </c>
      <c r="C10969" s="17">
        <v>30348</v>
      </c>
      <c r="L10969" s="17"/>
    </row>
    <row r="10970" spans="1:12" x14ac:dyDescent="0.25">
      <c r="A10970" s="16" t="s">
        <v>252</v>
      </c>
      <c r="B10970" s="16">
        <v>59</v>
      </c>
      <c r="C10970" s="17">
        <v>30336</v>
      </c>
      <c r="L10970" s="17"/>
    </row>
    <row r="10971" spans="1:12" x14ac:dyDescent="0.25">
      <c r="A10971" s="16" t="s">
        <v>252</v>
      </c>
      <c r="B10971" s="16">
        <v>98</v>
      </c>
      <c r="C10971" s="17">
        <v>30317</v>
      </c>
      <c r="L10971" s="17"/>
    </row>
    <row r="10972" spans="1:12" x14ac:dyDescent="0.25">
      <c r="A10972" s="16" t="s">
        <v>252</v>
      </c>
      <c r="B10972" s="16">
        <v>51</v>
      </c>
      <c r="C10972" s="17">
        <v>30278</v>
      </c>
      <c r="L10972" s="17"/>
    </row>
    <row r="10973" spans="1:12" x14ac:dyDescent="0.25">
      <c r="A10973" s="16" t="s">
        <v>252</v>
      </c>
      <c r="B10973" s="16">
        <v>114</v>
      </c>
      <c r="C10973" s="17">
        <v>30231</v>
      </c>
      <c r="L10973" s="17"/>
    </row>
    <row r="10974" spans="1:12" x14ac:dyDescent="0.25">
      <c r="A10974" s="16" t="s">
        <v>252</v>
      </c>
      <c r="B10974" s="16">
        <v>95</v>
      </c>
      <c r="C10974" s="17">
        <v>30197</v>
      </c>
      <c r="L10974" s="17"/>
    </row>
    <row r="10975" spans="1:12" x14ac:dyDescent="0.25">
      <c r="A10975" s="16" t="s">
        <v>252</v>
      </c>
      <c r="B10975" s="16">
        <v>121</v>
      </c>
      <c r="C10975" s="17">
        <v>30190</v>
      </c>
      <c r="L10975" s="17"/>
    </row>
    <row r="10976" spans="1:12" x14ac:dyDescent="0.25">
      <c r="A10976" s="16" t="s">
        <v>252</v>
      </c>
      <c r="B10976" s="16">
        <v>99</v>
      </c>
      <c r="C10976" s="17">
        <v>30182</v>
      </c>
      <c r="L10976" s="17"/>
    </row>
    <row r="10977" spans="1:12" x14ac:dyDescent="0.25">
      <c r="A10977" s="16" t="s">
        <v>252</v>
      </c>
      <c r="B10977" s="16">
        <v>96</v>
      </c>
      <c r="C10977" s="17">
        <v>30179</v>
      </c>
      <c r="L10977" s="17"/>
    </row>
    <row r="10978" spans="1:12" x14ac:dyDescent="0.25">
      <c r="A10978" s="16" t="s">
        <v>252</v>
      </c>
      <c r="B10978" s="16">
        <v>75</v>
      </c>
      <c r="C10978" s="17">
        <v>30154</v>
      </c>
      <c r="L10978" s="17"/>
    </row>
    <row r="10979" spans="1:12" x14ac:dyDescent="0.25">
      <c r="A10979" s="16" t="s">
        <v>252</v>
      </c>
      <c r="B10979" s="16">
        <v>108</v>
      </c>
      <c r="C10979" s="17">
        <v>30113</v>
      </c>
      <c r="L10979" s="17"/>
    </row>
    <row r="10980" spans="1:12" x14ac:dyDescent="0.25">
      <c r="A10980" s="16" t="s">
        <v>252</v>
      </c>
      <c r="B10980" s="16">
        <v>57</v>
      </c>
      <c r="C10980" s="17">
        <v>30032</v>
      </c>
      <c r="L10980" s="17"/>
    </row>
    <row r="10981" spans="1:12" x14ac:dyDescent="0.25">
      <c r="A10981" s="16" t="s">
        <v>252</v>
      </c>
      <c r="B10981" s="16">
        <v>77</v>
      </c>
      <c r="C10981" s="17">
        <v>30021</v>
      </c>
      <c r="L10981" s="17"/>
    </row>
    <row r="10982" spans="1:12" x14ac:dyDescent="0.25">
      <c r="A10982" s="16" t="s">
        <v>252</v>
      </c>
      <c r="B10982" s="16">
        <v>97</v>
      </c>
      <c r="C10982" s="17">
        <v>29994</v>
      </c>
      <c r="L10982" s="17"/>
    </row>
    <row r="10983" spans="1:12" x14ac:dyDescent="0.25">
      <c r="A10983" s="16" t="s">
        <v>252</v>
      </c>
      <c r="B10983" s="16">
        <v>99</v>
      </c>
      <c r="C10983" s="17">
        <v>29991</v>
      </c>
      <c r="L10983" s="17"/>
    </row>
    <row r="10984" spans="1:12" x14ac:dyDescent="0.25">
      <c r="A10984" s="16" t="s">
        <v>252</v>
      </c>
      <c r="B10984" s="16">
        <v>190</v>
      </c>
      <c r="C10984" s="17">
        <v>29987</v>
      </c>
      <c r="L10984" s="17"/>
    </row>
    <row r="10985" spans="1:12" x14ac:dyDescent="0.25">
      <c r="A10985" s="16" t="s">
        <v>252</v>
      </c>
      <c r="B10985" s="16">
        <v>99</v>
      </c>
      <c r="C10985" s="17">
        <v>29987</v>
      </c>
      <c r="L10985" s="17"/>
    </row>
    <row r="10986" spans="1:12" x14ac:dyDescent="0.25">
      <c r="A10986" s="16" t="s">
        <v>252</v>
      </c>
      <c r="B10986" s="16">
        <v>93</v>
      </c>
      <c r="C10986" s="17">
        <v>29963</v>
      </c>
      <c r="L10986" s="17"/>
    </row>
    <row r="10987" spans="1:12" x14ac:dyDescent="0.25">
      <c r="A10987" s="16" t="s">
        <v>252</v>
      </c>
      <c r="B10987" s="16">
        <v>50</v>
      </c>
      <c r="C10987" s="17">
        <v>29956</v>
      </c>
      <c r="L10987" s="17"/>
    </row>
    <row r="10988" spans="1:12" x14ac:dyDescent="0.25">
      <c r="A10988" s="16" t="s">
        <v>252</v>
      </c>
      <c r="B10988" s="16">
        <v>61</v>
      </c>
      <c r="C10988" s="17">
        <v>29950</v>
      </c>
      <c r="L10988" s="17"/>
    </row>
    <row r="10989" spans="1:12" x14ac:dyDescent="0.25">
      <c r="A10989" s="16" t="s">
        <v>252</v>
      </c>
      <c r="B10989" s="16">
        <v>48</v>
      </c>
      <c r="C10989" s="17">
        <v>29935</v>
      </c>
      <c r="L10989" s="17"/>
    </row>
    <row r="10990" spans="1:12" x14ac:dyDescent="0.25">
      <c r="A10990" s="16" t="s">
        <v>252</v>
      </c>
      <c r="B10990" s="16">
        <v>92</v>
      </c>
      <c r="C10990" s="17">
        <v>29889</v>
      </c>
      <c r="L10990" s="17"/>
    </row>
    <row r="10991" spans="1:12" x14ac:dyDescent="0.25">
      <c r="A10991" s="16" t="s">
        <v>252</v>
      </c>
      <c r="B10991" s="16">
        <v>150</v>
      </c>
      <c r="C10991" s="17">
        <v>29881</v>
      </c>
      <c r="L10991" s="17"/>
    </row>
    <row r="10992" spans="1:12" x14ac:dyDescent="0.25">
      <c r="A10992" s="16" t="s">
        <v>252</v>
      </c>
      <c r="B10992" s="16">
        <v>90</v>
      </c>
      <c r="C10992" s="17">
        <v>29868</v>
      </c>
      <c r="L10992" s="17"/>
    </row>
    <row r="10993" spans="1:12" x14ac:dyDescent="0.25">
      <c r="A10993" s="16" t="s">
        <v>252</v>
      </c>
      <c r="B10993" s="16">
        <v>125</v>
      </c>
      <c r="C10993" s="17">
        <v>29858</v>
      </c>
      <c r="L10993" s="17"/>
    </row>
    <row r="10994" spans="1:12" x14ac:dyDescent="0.25">
      <c r="A10994" s="16" t="s">
        <v>252</v>
      </c>
      <c r="B10994" s="16">
        <v>99</v>
      </c>
      <c r="C10994" s="17">
        <v>29790</v>
      </c>
      <c r="L10994" s="17"/>
    </row>
    <row r="10995" spans="1:12" x14ac:dyDescent="0.25">
      <c r="A10995" s="16" t="s">
        <v>252</v>
      </c>
      <c r="B10995" s="16">
        <v>50</v>
      </c>
      <c r="C10995" s="17">
        <v>29782</v>
      </c>
      <c r="L10995" s="17"/>
    </row>
    <row r="10996" spans="1:12" x14ac:dyDescent="0.25">
      <c r="A10996" s="16" t="s">
        <v>252</v>
      </c>
      <c r="B10996" s="16">
        <v>75</v>
      </c>
      <c r="C10996" s="17">
        <v>29756</v>
      </c>
      <c r="L10996" s="17"/>
    </row>
    <row r="10997" spans="1:12" x14ac:dyDescent="0.25">
      <c r="A10997" s="16" t="s">
        <v>252</v>
      </c>
      <c r="B10997" s="16">
        <v>83</v>
      </c>
      <c r="C10997" s="17">
        <v>29755</v>
      </c>
      <c r="L10997" s="17"/>
    </row>
    <row r="10998" spans="1:12" x14ac:dyDescent="0.25">
      <c r="A10998" s="16" t="s">
        <v>252</v>
      </c>
      <c r="B10998" s="16">
        <v>80</v>
      </c>
      <c r="C10998" s="17">
        <v>29753</v>
      </c>
      <c r="L10998" s="17"/>
    </row>
    <row r="10999" spans="1:12" x14ac:dyDescent="0.25">
      <c r="A10999" s="16" t="s">
        <v>252</v>
      </c>
      <c r="B10999" s="16">
        <v>99</v>
      </c>
      <c r="C10999" s="17">
        <v>29749</v>
      </c>
      <c r="L10999" s="17"/>
    </row>
    <row r="11000" spans="1:12" x14ac:dyDescent="0.25">
      <c r="A11000" s="16" t="s">
        <v>252</v>
      </c>
      <c r="B11000" s="16">
        <v>99</v>
      </c>
      <c r="C11000" s="17">
        <v>29728</v>
      </c>
      <c r="L11000" s="17"/>
    </row>
    <row r="11001" spans="1:12" x14ac:dyDescent="0.25">
      <c r="A11001" s="16" t="s">
        <v>252</v>
      </c>
      <c r="B11001" s="16">
        <v>99</v>
      </c>
      <c r="C11001" s="17">
        <v>29724</v>
      </c>
      <c r="L11001" s="17"/>
    </row>
    <row r="11002" spans="1:12" x14ac:dyDescent="0.25">
      <c r="A11002" s="16" t="s">
        <v>252</v>
      </c>
      <c r="B11002" s="16">
        <v>98</v>
      </c>
      <c r="C11002" s="17">
        <v>29717</v>
      </c>
      <c r="L11002" s="17"/>
    </row>
    <row r="11003" spans="1:12" x14ac:dyDescent="0.25">
      <c r="A11003" s="16" t="s">
        <v>252</v>
      </c>
      <c r="B11003" s="16">
        <v>85</v>
      </c>
      <c r="C11003" s="17">
        <v>29703</v>
      </c>
      <c r="L11003" s="17"/>
    </row>
    <row r="11004" spans="1:12" x14ac:dyDescent="0.25">
      <c r="A11004" s="16" t="s">
        <v>252</v>
      </c>
      <c r="B11004" s="16">
        <v>119</v>
      </c>
      <c r="C11004" s="17">
        <v>29663</v>
      </c>
      <c r="L11004" s="17"/>
    </row>
    <row r="11005" spans="1:12" x14ac:dyDescent="0.25">
      <c r="A11005" s="16" t="s">
        <v>252</v>
      </c>
      <c r="B11005" s="16">
        <v>50</v>
      </c>
      <c r="C11005" s="17">
        <v>29651</v>
      </c>
      <c r="L11005" s="17"/>
    </row>
    <row r="11006" spans="1:12" x14ac:dyDescent="0.25">
      <c r="A11006" s="16" t="s">
        <v>252</v>
      </c>
      <c r="B11006" s="16">
        <v>80</v>
      </c>
      <c r="C11006" s="17">
        <v>29623</v>
      </c>
      <c r="L11006" s="17"/>
    </row>
    <row r="11007" spans="1:12" x14ac:dyDescent="0.25">
      <c r="A11007" s="16" t="s">
        <v>252</v>
      </c>
      <c r="B11007" s="16">
        <v>98</v>
      </c>
      <c r="C11007" s="17">
        <v>29592</v>
      </c>
      <c r="L11007" s="17"/>
    </row>
    <row r="11008" spans="1:12" x14ac:dyDescent="0.25">
      <c r="A11008" s="16" t="s">
        <v>252</v>
      </c>
      <c r="B11008" s="16">
        <v>99</v>
      </c>
      <c r="C11008" s="17">
        <v>29539</v>
      </c>
      <c r="L11008" s="17"/>
    </row>
    <row r="11009" spans="1:12" x14ac:dyDescent="0.25">
      <c r="A11009" s="16" t="s">
        <v>252</v>
      </c>
      <c r="B11009" s="16">
        <v>66</v>
      </c>
      <c r="C11009" s="17">
        <v>29523</v>
      </c>
      <c r="L11009" s="17"/>
    </row>
    <row r="11010" spans="1:12" x14ac:dyDescent="0.25">
      <c r="A11010" s="16" t="s">
        <v>252</v>
      </c>
      <c r="B11010" s="16">
        <v>122</v>
      </c>
      <c r="C11010" s="17">
        <v>29465</v>
      </c>
      <c r="L11010" s="17"/>
    </row>
    <row r="11011" spans="1:12" x14ac:dyDescent="0.25">
      <c r="A11011" s="16" t="s">
        <v>252</v>
      </c>
      <c r="B11011" s="16">
        <v>42</v>
      </c>
      <c r="C11011" s="17">
        <v>29448</v>
      </c>
      <c r="L11011" s="17"/>
    </row>
    <row r="11012" spans="1:12" x14ac:dyDescent="0.25">
      <c r="A11012" s="16" t="s">
        <v>252</v>
      </c>
      <c r="B11012" s="16">
        <v>126</v>
      </c>
      <c r="C11012" s="17">
        <v>29434</v>
      </c>
      <c r="L11012" s="17"/>
    </row>
    <row r="11013" spans="1:12" x14ac:dyDescent="0.25">
      <c r="A11013" s="16" t="s">
        <v>252</v>
      </c>
      <c r="B11013" s="16">
        <v>100</v>
      </c>
      <c r="C11013" s="17">
        <v>29405</v>
      </c>
      <c r="L11013" s="17"/>
    </row>
    <row r="11014" spans="1:12" x14ac:dyDescent="0.25">
      <c r="A11014" s="16" t="s">
        <v>252</v>
      </c>
      <c r="B11014" s="16">
        <v>92</v>
      </c>
      <c r="C11014" s="17">
        <v>29403</v>
      </c>
      <c r="L11014" s="17"/>
    </row>
    <row r="11015" spans="1:12" x14ac:dyDescent="0.25">
      <c r="A11015" s="16" t="s">
        <v>252</v>
      </c>
      <c r="B11015" s="16">
        <v>92</v>
      </c>
      <c r="C11015" s="17">
        <v>29403</v>
      </c>
      <c r="L11015" s="17"/>
    </row>
    <row r="11016" spans="1:12" x14ac:dyDescent="0.25">
      <c r="A11016" s="16" t="s">
        <v>252</v>
      </c>
      <c r="B11016" s="16">
        <v>115</v>
      </c>
      <c r="C11016" s="17">
        <v>29399</v>
      </c>
      <c r="L11016" s="17"/>
    </row>
    <row r="11017" spans="1:12" x14ac:dyDescent="0.25">
      <c r="A11017" s="16" t="s">
        <v>252</v>
      </c>
      <c r="B11017" s="16">
        <v>60</v>
      </c>
      <c r="C11017" s="17">
        <v>29395</v>
      </c>
      <c r="L11017" s="17"/>
    </row>
    <row r="11018" spans="1:12" x14ac:dyDescent="0.25">
      <c r="A11018" s="16" t="s">
        <v>252</v>
      </c>
      <c r="B11018" s="16">
        <v>150</v>
      </c>
      <c r="C11018" s="17">
        <v>29390</v>
      </c>
      <c r="L11018" s="17"/>
    </row>
    <row r="11019" spans="1:12" x14ac:dyDescent="0.25">
      <c r="A11019" s="16" t="s">
        <v>252</v>
      </c>
      <c r="B11019" s="16">
        <v>202</v>
      </c>
      <c r="C11019" s="17">
        <v>29384</v>
      </c>
      <c r="L11019" s="17"/>
    </row>
    <row r="11020" spans="1:12" x14ac:dyDescent="0.25">
      <c r="A11020" s="16" t="s">
        <v>252</v>
      </c>
      <c r="B11020" s="16">
        <v>99</v>
      </c>
      <c r="C11020" s="17">
        <v>29378</v>
      </c>
      <c r="L11020" s="17"/>
    </row>
    <row r="11021" spans="1:12" x14ac:dyDescent="0.25">
      <c r="A11021" s="16" t="s">
        <v>252</v>
      </c>
      <c r="B11021" s="16">
        <v>102</v>
      </c>
      <c r="C11021" s="17">
        <v>29377</v>
      </c>
      <c r="L11021" s="17"/>
    </row>
    <row r="11022" spans="1:12" x14ac:dyDescent="0.25">
      <c r="A11022" s="16" t="s">
        <v>252</v>
      </c>
      <c r="B11022" s="16">
        <v>50</v>
      </c>
      <c r="C11022" s="17">
        <v>29374</v>
      </c>
      <c r="L11022" s="17"/>
    </row>
    <row r="11023" spans="1:12" x14ac:dyDescent="0.25">
      <c r="A11023" s="16" t="s">
        <v>252</v>
      </c>
      <c r="B11023" s="16">
        <v>252</v>
      </c>
      <c r="C11023" s="17">
        <v>29373</v>
      </c>
      <c r="L11023" s="17"/>
    </row>
    <row r="11024" spans="1:12" x14ac:dyDescent="0.25">
      <c r="A11024" s="16" t="s">
        <v>252</v>
      </c>
      <c r="B11024" s="16">
        <v>117</v>
      </c>
      <c r="C11024" s="17">
        <v>29370</v>
      </c>
      <c r="L11024" s="17"/>
    </row>
    <row r="11025" spans="1:12" x14ac:dyDescent="0.25">
      <c r="A11025" s="16" t="s">
        <v>252</v>
      </c>
      <c r="B11025" s="16">
        <v>99</v>
      </c>
      <c r="C11025" s="17">
        <v>29361</v>
      </c>
      <c r="L11025" s="17"/>
    </row>
    <row r="11026" spans="1:12" x14ac:dyDescent="0.25">
      <c r="A11026" s="16" t="s">
        <v>252</v>
      </c>
      <c r="B11026" s="16">
        <v>80</v>
      </c>
      <c r="C11026" s="17">
        <v>29360</v>
      </c>
      <c r="L11026" s="17"/>
    </row>
    <row r="11027" spans="1:12" x14ac:dyDescent="0.25">
      <c r="A11027" s="16" t="s">
        <v>252</v>
      </c>
      <c r="B11027" s="16">
        <v>93</v>
      </c>
      <c r="C11027" s="17">
        <v>29357</v>
      </c>
      <c r="L11027" s="17"/>
    </row>
    <row r="11028" spans="1:12" x14ac:dyDescent="0.25">
      <c r="A11028" s="16" t="s">
        <v>252</v>
      </c>
      <c r="B11028" s="16">
        <v>75</v>
      </c>
      <c r="C11028" s="17">
        <v>29350</v>
      </c>
      <c r="L11028" s="17"/>
    </row>
    <row r="11029" spans="1:12" x14ac:dyDescent="0.25">
      <c r="A11029" s="16" t="s">
        <v>252</v>
      </c>
      <c r="B11029" s="16">
        <v>80</v>
      </c>
      <c r="C11029" s="17">
        <v>29349</v>
      </c>
      <c r="L11029" s="17"/>
    </row>
    <row r="11030" spans="1:12" x14ac:dyDescent="0.25">
      <c r="A11030" s="16" t="s">
        <v>252</v>
      </c>
      <c r="B11030" s="16">
        <v>190</v>
      </c>
      <c r="C11030" s="17">
        <v>29347</v>
      </c>
      <c r="L11030" s="17"/>
    </row>
    <row r="11031" spans="1:12" x14ac:dyDescent="0.25">
      <c r="A11031" s="16" t="s">
        <v>252</v>
      </c>
      <c r="B11031" s="16">
        <v>61</v>
      </c>
      <c r="C11031" s="17">
        <v>29342</v>
      </c>
      <c r="L11031" s="17"/>
    </row>
    <row r="11032" spans="1:12" x14ac:dyDescent="0.25">
      <c r="A11032" s="16" t="s">
        <v>252</v>
      </c>
      <c r="B11032" s="16">
        <v>65</v>
      </c>
      <c r="C11032" s="17">
        <v>29341</v>
      </c>
      <c r="L11032" s="17"/>
    </row>
    <row r="11033" spans="1:12" x14ac:dyDescent="0.25">
      <c r="A11033" s="16" t="s">
        <v>252</v>
      </c>
      <c r="B11033" s="16">
        <v>60</v>
      </c>
      <c r="C11033" s="17">
        <v>29335</v>
      </c>
      <c r="L11033" s="17"/>
    </row>
    <row r="11034" spans="1:12" x14ac:dyDescent="0.25">
      <c r="A11034" s="16" t="s">
        <v>252</v>
      </c>
      <c r="B11034" s="16">
        <v>99</v>
      </c>
      <c r="C11034" s="17">
        <v>29334</v>
      </c>
      <c r="L11034" s="17"/>
    </row>
    <row r="11035" spans="1:12" x14ac:dyDescent="0.25">
      <c r="A11035" s="16" t="s">
        <v>252</v>
      </c>
      <c r="B11035" s="16">
        <v>90</v>
      </c>
      <c r="C11035" s="17">
        <v>29328</v>
      </c>
      <c r="L11035" s="17"/>
    </row>
    <row r="11036" spans="1:12" x14ac:dyDescent="0.25">
      <c r="A11036" s="16" t="s">
        <v>252</v>
      </c>
      <c r="B11036" s="16">
        <v>73</v>
      </c>
      <c r="C11036" s="17">
        <v>29328</v>
      </c>
      <c r="L11036" s="17"/>
    </row>
    <row r="11037" spans="1:12" x14ac:dyDescent="0.25">
      <c r="A11037" s="16" t="s">
        <v>252</v>
      </c>
      <c r="B11037" s="16">
        <v>100</v>
      </c>
      <c r="C11037" s="17">
        <v>29328</v>
      </c>
      <c r="L11037" s="17"/>
    </row>
    <row r="11038" spans="1:12" x14ac:dyDescent="0.25">
      <c r="A11038" s="16" t="s">
        <v>252</v>
      </c>
      <c r="B11038" s="16">
        <v>55</v>
      </c>
      <c r="C11038" s="17">
        <v>29326</v>
      </c>
      <c r="L11038" s="17"/>
    </row>
    <row r="11039" spans="1:12" x14ac:dyDescent="0.25">
      <c r="A11039" s="16" t="s">
        <v>252</v>
      </c>
      <c r="B11039" s="16">
        <v>99</v>
      </c>
      <c r="C11039" s="17">
        <v>29326</v>
      </c>
      <c r="L11039" s="17"/>
    </row>
    <row r="11040" spans="1:12" x14ac:dyDescent="0.25">
      <c r="A11040" s="16" t="s">
        <v>252</v>
      </c>
      <c r="B11040" s="16">
        <v>100</v>
      </c>
      <c r="C11040" s="17">
        <v>29321</v>
      </c>
      <c r="L11040" s="17"/>
    </row>
    <row r="11041" spans="1:12" x14ac:dyDescent="0.25">
      <c r="A11041" s="16" t="s">
        <v>252</v>
      </c>
      <c r="B11041" s="16">
        <v>150</v>
      </c>
      <c r="C11041" s="17">
        <v>29321</v>
      </c>
      <c r="L11041" s="17"/>
    </row>
    <row r="11042" spans="1:12" x14ac:dyDescent="0.25">
      <c r="A11042" s="16" t="s">
        <v>252</v>
      </c>
      <c r="B11042" s="16">
        <v>143</v>
      </c>
      <c r="C11042" s="17">
        <v>29321</v>
      </c>
      <c r="L11042" s="17"/>
    </row>
    <row r="11043" spans="1:12" x14ac:dyDescent="0.25">
      <c r="A11043" s="16" t="s">
        <v>252</v>
      </c>
      <c r="B11043" s="16">
        <v>93</v>
      </c>
      <c r="C11043" s="17">
        <v>29318</v>
      </c>
      <c r="L11043" s="17"/>
    </row>
    <row r="11044" spans="1:12" x14ac:dyDescent="0.25">
      <c r="A11044" s="16" t="s">
        <v>252</v>
      </c>
      <c r="B11044" s="16">
        <v>99</v>
      </c>
      <c r="C11044" s="17">
        <v>29316</v>
      </c>
      <c r="L11044" s="17"/>
    </row>
    <row r="11045" spans="1:12" x14ac:dyDescent="0.25">
      <c r="A11045" s="16" t="s">
        <v>252</v>
      </c>
      <c r="B11045" s="16">
        <v>116</v>
      </c>
      <c r="C11045" s="17">
        <v>29314</v>
      </c>
      <c r="L11045" s="17"/>
    </row>
    <row r="11046" spans="1:12" x14ac:dyDescent="0.25">
      <c r="A11046" s="16" t="s">
        <v>252</v>
      </c>
      <c r="B11046" s="16">
        <v>136</v>
      </c>
      <c r="C11046" s="17">
        <v>29314</v>
      </c>
      <c r="L11046" s="17"/>
    </row>
    <row r="11047" spans="1:12" x14ac:dyDescent="0.25">
      <c r="A11047" s="16" t="s">
        <v>252</v>
      </c>
      <c r="B11047" s="16">
        <v>150</v>
      </c>
      <c r="C11047" s="17">
        <v>29314</v>
      </c>
      <c r="L11047" s="17"/>
    </row>
    <row r="11048" spans="1:12" x14ac:dyDescent="0.25">
      <c r="A11048" s="16" t="s">
        <v>252</v>
      </c>
      <c r="B11048" s="16">
        <v>120</v>
      </c>
      <c r="C11048" s="17">
        <v>29313</v>
      </c>
      <c r="L11048" s="17"/>
    </row>
    <row r="11049" spans="1:12" x14ac:dyDescent="0.25">
      <c r="A11049" s="16" t="s">
        <v>252</v>
      </c>
      <c r="B11049" s="16">
        <v>99</v>
      </c>
      <c r="C11049" s="17">
        <v>29312</v>
      </c>
      <c r="L11049" s="17"/>
    </row>
    <row r="11050" spans="1:12" x14ac:dyDescent="0.25">
      <c r="A11050" s="16" t="s">
        <v>252</v>
      </c>
      <c r="B11050" s="16">
        <v>85</v>
      </c>
      <c r="C11050" s="17">
        <v>29311</v>
      </c>
      <c r="L11050" s="17"/>
    </row>
    <row r="11051" spans="1:12" x14ac:dyDescent="0.25">
      <c r="A11051" s="16" t="s">
        <v>252</v>
      </c>
      <c r="B11051" s="16">
        <v>99</v>
      </c>
      <c r="C11051" s="17">
        <v>29308</v>
      </c>
      <c r="L11051" s="17"/>
    </row>
    <row r="11052" spans="1:12" x14ac:dyDescent="0.25">
      <c r="A11052" s="16" t="s">
        <v>252</v>
      </c>
      <c r="B11052" s="16">
        <v>78</v>
      </c>
      <c r="C11052" s="17">
        <v>29304</v>
      </c>
      <c r="L11052" s="17"/>
    </row>
    <row r="11053" spans="1:12" x14ac:dyDescent="0.25">
      <c r="A11053" s="16" t="s">
        <v>252</v>
      </c>
      <c r="B11053" s="16">
        <v>81</v>
      </c>
      <c r="C11053" s="17">
        <v>29304</v>
      </c>
      <c r="L11053" s="17"/>
    </row>
    <row r="11054" spans="1:12" x14ac:dyDescent="0.25">
      <c r="A11054" s="16" t="s">
        <v>252</v>
      </c>
      <c r="B11054" s="16">
        <v>51</v>
      </c>
      <c r="C11054" s="17">
        <v>29300</v>
      </c>
      <c r="L11054" s="17"/>
    </row>
    <row r="11055" spans="1:12" x14ac:dyDescent="0.25">
      <c r="A11055" s="16" t="s">
        <v>252</v>
      </c>
      <c r="B11055" s="16">
        <v>109</v>
      </c>
      <c r="C11055" s="17">
        <v>29300</v>
      </c>
      <c r="L11055" s="17"/>
    </row>
    <row r="11056" spans="1:12" x14ac:dyDescent="0.25">
      <c r="A11056" s="16" t="s">
        <v>252</v>
      </c>
      <c r="B11056" s="16">
        <v>147</v>
      </c>
      <c r="C11056" s="17">
        <v>29299</v>
      </c>
      <c r="L11056" s="17"/>
    </row>
    <row r="11057" spans="1:12" x14ac:dyDescent="0.25">
      <c r="A11057" s="16" t="s">
        <v>252</v>
      </c>
      <c r="B11057" s="16">
        <v>99</v>
      </c>
      <c r="C11057" s="17">
        <v>29298</v>
      </c>
      <c r="L11057" s="17"/>
    </row>
    <row r="11058" spans="1:12" x14ac:dyDescent="0.25">
      <c r="A11058" s="16" t="s">
        <v>252</v>
      </c>
      <c r="B11058" s="16">
        <v>111</v>
      </c>
      <c r="C11058" s="17">
        <v>29294</v>
      </c>
      <c r="L11058" s="17"/>
    </row>
    <row r="11059" spans="1:12" x14ac:dyDescent="0.25">
      <c r="A11059" s="16" t="s">
        <v>252</v>
      </c>
      <c r="B11059" s="16">
        <v>60</v>
      </c>
      <c r="C11059" s="17">
        <v>29294</v>
      </c>
      <c r="L11059" s="17"/>
    </row>
    <row r="11060" spans="1:12" x14ac:dyDescent="0.25">
      <c r="A11060" s="16" t="s">
        <v>252</v>
      </c>
      <c r="B11060" s="16">
        <v>70</v>
      </c>
      <c r="C11060" s="17">
        <v>29294</v>
      </c>
      <c r="L11060" s="17"/>
    </row>
    <row r="11061" spans="1:12" x14ac:dyDescent="0.25">
      <c r="A11061" s="16" t="s">
        <v>252</v>
      </c>
      <c r="B11061" s="16">
        <v>97</v>
      </c>
      <c r="C11061" s="17">
        <v>29293</v>
      </c>
      <c r="L11061" s="17"/>
    </row>
    <row r="11062" spans="1:12" x14ac:dyDescent="0.25">
      <c r="A11062" s="16" t="s">
        <v>252</v>
      </c>
      <c r="B11062" s="16">
        <v>99</v>
      </c>
      <c r="C11062" s="17">
        <v>29293</v>
      </c>
      <c r="L11062" s="17"/>
    </row>
    <row r="11063" spans="1:12" x14ac:dyDescent="0.25">
      <c r="A11063" s="16" t="s">
        <v>252</v>
      </c>
      <c r="B11063" s="16">
        <v>95</v>
      </c>
      <c r="C11063" s="17">
        <v>29293</v>
      </c>
      <c r="L11063" s="17"/>
    </row>
    <row r="11064" spans="1:12" x14ac:dyDescent="0.25">
      <c r="A11064" s="16" t="s">
        <v>252</v>
      </c>
      <c r="B11064" s="16">
        <v>98</v>
      </c>
      <c r="C11064" s="17">
        <v>29290</v>
      </c>
      <c r="L11064" s="17"/>
    </row>
    <row r="11065" spans="1:12" x14ac:dyDescent="0.25">
      <c r="A11065" s="16" t="s">
        <v>252</v>
      </c>
      <c r="B11065" s="16">
        <v>80</v>
      </c>
      <c r="C11065" s="17">
        <v>29287</v>
      </c>
      <c r="L11065" s="17"/>
    </row>
    <row r="11066" spans="1:12" x14ac:dyDescent="0.25">
      <c r="A11066" s="16" t="s">
        <v>252</v>
      </c>
      <c r="B11066" s="16">
        <v>68</v>
      </c>
      <c r="C11066" s="17">
        <v>29284</v>
      </c>
      <c r="L11066" s="17"/>
    </row>
    <row r="11067" spans="1:12" x14ac:dyDescent="0.25">
      <c r="A11067" s="16" t="s">
        <v>252</v>
      </c>
      <c r="B11067" s="16">
        <v>99</v>
      </c>
      <c r="C11067" s="17">
        <v>29283</v>
      </c>
      <c r="L11067" s="17"/>
    </row>
    <row r="11068" spans="1:12" x14ac:dyDescent="0.25">
      <c r="A11068" s="16" t="s">
        <v>252</v>
      </c>
      <c r="B11068" s="16">
        <v>158</v>
      </c>
      <c r="C11068" s="17">
        <v>29280</v>
      </c>
      <c r="L11068" s="17"/>
    </row>
    <row r="11069" spans="1:12" x14ac:dyDescent="0.25">
      <c r="A11069" s="16" t="s">
        <v>252</v>
      </c>
      <c r="B11069" s="16">
        <v>85</v>
      </c>
      <c r="C11069" s="17">
        <v>29280</v>
      </c>
      <c r="L11069" s="17"/>
    </row>
    <row r="11070" spans="1:12" x14ac:dyDescent="0.25">
      <c r="A11070" s="16" t="s">
        <v>252</v>
      </c>
      <c r="B11070" s="16">
        <v>74</v>
      </c>
      <c r="C11070" s="17">
        <v>29279</v>
      </c>
      <c r="L11070" s="17"/>
    </row>
    <row r="11071" spans="1:12" x14ac:dyDescent="0.25">
      <c r="A11071" s="16" t="s">
        <v>252</v>
      </c>
      <c r="B11071" s="16">
        <v>181</v>
      </c>
      <c r="C11071" s="17">
        <v>29278</v>
      </c>
      <c r="L11071" s="17"/>
    </row>
    <row r="11072" spans="1:12" x14ac:dyDescent="0.25">
      <c r="A11072" s="16" t="s">
        <v>252</v>
      </c>
      <c r="B11072" s="16">
        <v>75</v>
      </c>
      <c r="C11072" s="17">
        <v>29273</v>
      </c>
      <c r="L11072" s="17"/>
    </row>
    <row r="11073" spans="1:12" x14ac:dyDescent="0.25">
      <c r="A11073" s="16" t="s">
        <v>252</v>
      </c>
      <c r="B11073" s="16">
        <v>52</v>
      </c>
      <c r="C11073" s="17">
        <v>29262</v>
      </c>
      <c r="L11073" s="17"/>
    </row>
    <row r="11074" spans="1:12" x14ac:dyDescent="0.25">
      <c r="A11074" s="16" t="s">
        <v>252</v>
      </c>
      <c r="B11074" s="16">
        <v>155</v>
      </c>
      <c r="C11074" s="17">
        <v>29259</v>
      </c>
      <c r="L11074" s="17"/>
    </row>
    <row r="11075" spans="1:12" x14ac:dyDescent="0.25">
      <c r="A11075" s="16" t="s">
        <v>252</v>
      </c>
      <c r="B11075" s="16">
        <v>91</v>
      </c>
      <c r="C11075" s="17">
        <v>29238</v>
      </c>
      <c r="L11075" s="17"/>
    </row>
    <row r="11076" spans="1:12" x14ac:dyDescent="0.25">
      <c r="A11076" s="16" t="s">
        <v>252</v>
      </c>
      <c r="B11076" s="16">
        <v>135</v>
      </c>
      <c r="C11076" s="17">
        <v>29229</v>
      </c>
      <c r="L11076" s="17"/>
    </row>
    <row r="11077" spans="1:12" x14ac:dyDescent="0.25">
      <c r="A11077" s="16" t="s">
        <v>252</v>
      </c>
      <c r="B11077" s="16">
        <v>125</v>
      </c>
      <c r="C11077" s="17">
        <v>29224</v>
      </c>
      <c r="L11077" s="17"/>
    </row>
    <row r="11078" spans="1:12" x14ac:dyDescent="0.25">
      <c r="A11078" s="16" t="s">
        <v>252</v>
      </c>
      <c r="B11078" s="16">
        <v>130</v>
      </c>
      <c r="C11078" s="17">
        <v>29201</v>
      </c>
      <c r="L11078" s="17"/>
    </row>
    <row r="11079" spans="1:12" x14ac:dyDescent="0.25">
      <c r="A11079" s="16" t="s">
        <v>252</v>
      </c>
      <c r="B11079" s="16">
        <v>79</v>
      </c>
      <c r="C11079" s="17">
        <v>29172</v>
      </c>
      <c r="L11079" s="17"/>
    </row>
    <row r="11080" spans="1:12" x14ac:dyDescent="0.25">
      <c r="A11080" s="16" t="s">
        <v>252</v>
      </c>
      <c r="B11080" s="16">
        <v>99</v>
      </c>
      <c r="C11080" s="17">
        <v>29164</v>
      </c>
      <c r="L11080" s="17"/>
    </row>
    <row r="11081" spans="1:12" x14ac:dyDescent="0.25">
      <c r="A11081" s="16" t="s">
        <v>252</v>
      </c>
      <c r="B11081" s="16">
        <v>72</v>
      </c>
      <c r="C11081" s="17">
        <v>29157</v>
      </c>
      <c r="L11081" s="17"/>
    </row>
    <row r="11082" spans="1:12" x14ac:dyDescent="0.25">
      <c r="A11082" s="16" t="s">
        <v>252</v>
      </c>
      <c r="B11082" s="16">
        <v>173</v>
      </c>
      <c r="C11082" s="17">
        <v>29147</v>
      </c>
      <c r="L11082" s="17"/>
    </row>
    <row r="11083" spans="1:12" x14ac:dyDescent="0.25">
      <c r="A11083" s="16" t="s">
        <v>252</v>
      </c>
      <c r="B11083" s="16">
        <v>112</v>
      </c>
      <c r="C11083" s="17">
        <v>29145</v>
      </c>
      <c r="L11083" s="17"/>
    </row>
    <row r="11084" spans="1:12" x14ac:dyDescent="0.25">
      <c r="A11084" s="16" t="s">
        <v>252</v>
      </c>
      <c r="B11084" s="16">
        <v>99</v>
      </c>
      <c r="C11084" s="17">
        <v>29144</v>
      </c>
      <c r="L11084" s="17"/>
    </row>
    <row r="11085" spans="1:12" x14ac:dyDescent="0.25">
      <c r="A11085" s="16" t="s">
        <v>252</v>
      </c>
      <c r="B11085" s="16">
        <v>100</v>
      </c>
      <c r="C11085" s="17">
        <v>29143</v>
      </c>
      <c r="L11085" s="17"/>
    </row>
    <row r="11086" spans="1:12" x14ac:dyDescent="0.25">
      <c r="A11086" s="16" t="s">
        <v>252</v>
      </c>
      <c r="B11086" s="16">
        <v>99</v>
      </c>
      <c r="C11086" s="17">
        <v>29140</v>
      </c>
      <c r="L11086" s="17"/>
    </row>
    <row r="11087" spans="1:12" x14ac:dyDescent="0.25">
      <c r="A11087" s="16" t="s">
        <v>252</v>
      </c>
      <c r="B11087" s="16">
        <v>110</v>
      </c>
      <c r="C11087" s="17">
        <v>29130</v>
      </c>
      <c r="L11087" s="17"/>
    </row>
    <row r="11088" spans="1:12" x14ac:dyDescent="0.25">
      <c r="A11088" s="16" t="s">
        <v>252</v>
      </c>
      <c r="B11088" s="16">
        <v>59</v>
      </c>
      <c r="C11088" s="17">
        <v>29111</v>
      </c>
      <c r="L11088" s="17"/>
    </row>
    <row r="11089" spans="1:12" x14ac:dyDescent="0.25">
      <c r="A11089" s="16" t="s">
        <v>252</v>
      </c>
      <c r="B11089" s="16">
        <v>85</v>
      </c>
      <c r="C11089" s="17">
        <v>29108</v>
      </c>
      <c r="L11089" s="17"/>
    </row>
    <row r="11090" spans="1:12" x14ac:dyDescent="0.25">
      <c r="A11090" s="16" t="s">
        <v>252</v>
      </c>
      <c r="B11090" s="16">
        <v>150</v>
      </c>
      <c r="C11090" s="17">
        <v>29070</v>
      </c>
      <c r="L11090" s="17"/>
    </row>
    <row r="11091" spans="1:12" x14ac:dyDescent="0.25">
      <c r="A11091" s="16" t="s">
        <v>252</v>
      </c>
      <c r="B11091" s="16">
        <v>99</v>
      </c>
      <c r="C11091" s="17">
        <v>29068</v>
      </c>
      <c r="L11091" s="17"/>
    </row>
    <row r="11092" spans="1:12" x14ac:dyDescent="0.25">
      <c r="A11092" s="16" t="s">
        <v>252</v>
      </c>
      <c r="B11092" s="16">
        <v>140</v>
      </c>
      <c r="C11092" s="17">
        <v>29037</v>
      </c>
      <c r="L11092" s="17"/>
    </row>
    <row r="11093" spans="1:12" x14ac:dyDescent="0.25">
      <c r="A11093" s="16" t="s">
        <v>252</v>
      </c>
      <c r="B11093" s="16">
        <v>120</v>
      </c>
      <c r="C11093" s="17">
        <v>29037</v>
      </c>
      <c r="L11093" s="17"/>
    </row>
    <row r="11094" spans="1:12" x14ac:dyDescent="0.25">
      <c r="A11094" s="16" t="s">
        <v>252</v>
      </c>
      <c r="B11094" s="16">
        <v>150</v>
      </c>
      <c r="C11094" s="17">
        <v>29037</v>
      </c>
      <c r="L11094" s="17"/>
    </row>
    <row r="11095" spans="1:12" x14ac:dyDescent="0.25">
      <c r="A11095" s="16" t="s">
        <v>252</v>
      </c>
      <c r="B11095" s="16">
        <v>82</v>
      </c>
      <c r="C11095" s="17">
        <v>29004</v>
      </c>
      <c r="L11095" s="17"/>
    </row>
    <row r="11096" spans="1:12" x14ac:dyDescent="0.25">
      <c r="A11096" s="16" t="s">
        <v>252</v>
      </c>
      <c r="B11096" s="16">
        <v>72</v>
      </c>
      <c r="C11096" s="17">
        <v>28976</v>
      </c>
      <c r="L11096" s="17"/>
    </row>
    <row r="11097" spans="1:12" x14ac:dyDescent="0.25">
      <c r="A11097" s="16" t="s">
        <v>252</v>
      </c>
      <c r="B11097" s="16">
        <v>128</v>
      </c>
      <c r="C11097" s="17">
        <v>28958</v>
      </c>
      <c r="L11097" s="17"/>
    </row>
    <row r="11098" spans="1:12" x14ac:dyDescent="0.25">
      <c r="A11098" s="16" t="s">
        <v>252</v>
      </c>
      <c r="B11098" s="16">
        <v>99</v>
      </c>
      <c r="C11098" s="17">
        <v>28957</v>
      </c>
      <c r="L11098" s="17"/>
    </row>
    <row r="11099" spans="1:12" x14ac:dyDescent="0.25">
      <c r="A11099" s="16" t="s">
        <v>252</v>
      </c>
      <c r="B11099" s="16">
        <v>100</v>
      </c>
      <c r="C11099" s="17">
        <v>28950</v>
      </c>
      <c r="L11099" s="17"/>
    </row>
    <row r="11100" spans="1:12" x14ac:dyDescent="0.25">
      <c r="A11100" s="16" t="s">
        <v>252</v>
      </c>
      <c r="B11100" s="16">
        <v>125</v>
      </c>
      <c r="C11100" s="17">
        <v>28947</v>
      </c>
      <c r="L11100" s="17"/>
    </row>
    <row r="11101" spans="1:12" x14ac:dyDescent="0.25">
      <c r="A11101" s="16" t="s">
        <v>252</v>
      </c>
      <c r="B11101" s="16">
        <v>120</v>
      </c>
      <c r="C11101" s="17">
        <v>28919</v>
      </c>
      <c r="L11101" s="17"/>
    </row>
    <row r="11102" spans="1:12" x14ac:dyDescent="0.25">
      <c r="A11102" s="16" t="s">
        <v>252</v>
      </c>
      <c r="B11102" s="16">
        <v>99</v>
      </c>
      <c r="C11102" s="17">
        <v>28907</v>
      </c>
      <c r="L11102" s="17"/>
    </row>
    <row r="11103" spans="1:12" x14ac:dyDescent="0.25">
      <c r="A11103" s="16" t="s">
        <v>252</v>
      </c>
      <c r="B11103" s="16">
        <v>62</v>
      </c>
      <c r="C11103" s="17">
        <v>28900</v>
      </c>
      <c r="L11103" s="17"/>
    </row>
    <row r="11104" spans="1:12" x14ac:dyDescent="0.25">
      <c r="A11104" s="16" t="s">
        <v>252</v>
      </c>
      <c r="B11104" s="16">
        <v>54</v>
      </c>
      <c r="C11104" s="17">
        <v>28864</v>
      </c>
      <c r="L11104" s="17"/>
    </row>
    <row r="11105" spans="1:12" x14ac:dyDescent="0.25">
      <c r="A11105" s="16" t="s">
        <v>252</v>
      </c>
      <c r="B11105" s="16">
        <v>97</v>
      </c>
      <c r="C11105" s="17">
        <v>28856</v>
      </c>
      <c r="L11105" s="17"/>
    </row>
    <row r="11106" spans="1:12" x14ac:dyDescent="0.25">
      <c r="A11106" s="16" t="s">
        <v>252</v>
      </c>
      <c r="B11106" s="16">
        <v>80</v>
      </c>
      <c r="C11106" s="17">
        <v>28825</v>
      </c>
      <c r="L11106" s="17"/>
    </row>
    <row r="11107" spans="1:12" x14ac:dyDescent="0.25">
      <c r="A11107" s="16" t="s">
        <v>252</v>
      </c>
      <c r="B11107" s="16">
        <v>109</v>
      </c>
      <c r="C11107" s="17">
        <v>28825</v>
      </c>
      <c r="L11107" s="17"/>
    </row>
    <row r="11108" spans="1:12" x14ac:dyDescent="0.25">
      <c r="A11108" s="16" t="s">
        <v>252</v>
      </c>
      <c r="B11108" s="16">
        <v>97</v>
      </c>
      <c r="C11108" s="17">
        <v>28822</v>
      </c>
      <c r="L11108" s="17"/>
    </row>
    <row r="11109" spans="1:12" x14ac:dyDescent="0.25">
      <c r="A11109" s="16" t="s">
        <v>252</v>
      </c>
      <c r="B11109" s="16">
        <v>200</v>
      </c>
      <c r="C11109" s="17">
        <v>28814</v>
      </c>
      <c r="L11109" s="17"/>
    </row>
    <row r="11110" spans="1:12" x14ac:dyDescent="0.25">
      <c r="A11110" s="16" t="s">
        <v>252</v>
      </c>
      <c r="B11110" s="16">
        <v>75</v>
      </c>
      <c r="C11110" s="17">
        <v>28797</v>
      </c>
      <c r="L11110" s="17"/>
    </row>
    <row r="11111" spans="1:12" x14ac:dyDescent="0.25">
      <c r="A11111" s="16" t="s">
        <v>252</v>
      </c>
      <c r="B11111" s="16">
        <v>178</v>
      </c>
      <c r="C11111" s="17">
        <v>28781</v>
      </c>
      <c r="L11111" s="17"/>
    </row>
    <row r="11112" spans="1:12" x14ac:dyDescent="0.25">
      <c r="A11112" s="16" t="s">
        <v>252</v>
      </c>
      <c r="B11112" s="16">
        <v>119</v>
      </c>
      <c r="C11112" s="17">
        <v>28780</v>
      </c>
      <c r="L11112" s="17"/>
    </row>
    <row r="11113" spans="1:12" x14ac:dyDescent="0.25">
      <c r="A11113" s="16" t="s">
        <v>252</v>
      </c>
      <c r="B11113" s="16">
        <v>121</v>
      </c>
      <c r="C11113" s="17">
        <v>28760</v>
      </c>
      <c r="L11113" s="17"/>
    </row>
    <row r="11114" spans="1:12" x14ac:dyDescent="0.25">
      <c r="A11114" s="16" t="s">
        <v>252</v>
      </c>
      <c r="B11114" s="16">
        <v>82</v>
      </c>
      <c r="C11114" s="17">
        <v>28759</v>
      </c>
      <c r="L11114" s="17"/>
    </row>
    <row r="11115" spans="1:12" x14ac:dyDescent="0.25">
      <c r="A11115" s="16" t="s">
        <v>252</v>
      </c>
      <c r="B11115" s="16">
        <v>45</v>
      </c>
      <c r="C11115" s="17">
        <v>28750</v>
      </c>
      <c r="L11115" s="17"/>
    </row>
    <row r="11116" spans="1:12" x14ac:dyDescent="0.25">
      <c r="A11116" s="16" t="s">
        <v>252</v>
      </c>
      <c r="B11116" s="16">
        <v>110</v>
      </c>
      <c r="C11116" s="17">
        <v>28702</v>
      </c>
      <c r="L11116" s="17"/>
    </row>
    <row r="11117" spans="1:12" x14ac:dyDescent="0.25">
      <c r="A11117" s="16" t="s">
        <v>252</v>
      </c>
      <c r="B11117" s="16">
        <v>107</v>
      </c>
      <c r="C11117" s="17">
        <v>28702</v>
      </c>
      <c r="L11117" s="17"/>
    </row>
    <row r="11118" spans="1:12" x14ac:dyDescent="0.25">
      <c r="A11118" s="16" t="s">
        <v>252</v>
      </c>
      <c r="B11118" s="16">
        <v>225</v>
      </c>
      <c r="C11118" s="17">
        <v>28695</v>
      </c>
      <c r="L11118" s="17"/>
    </row>
    <row r="11119" spans="1:12" x14ac:dyDescent="0.25">
      <c r="A11119" s="16" t="s">
        <v>252</v>
      </c>
      <c r="B11119" s="16">
        <v>74</v>
      </c>
      <c r="C11119" s="17">
        <v>28691</v>
      </c>
      <c r="L11119" s="17"/>
    </row>
    <row r="11120" spans="1:12" x14ac:dyDescent="0.25">
      <c r="A11120" s="16" t="s">
        <v>252</v>
      </c>
      <c r="B11120" s="16">
        <v>170</v>
      </c>
      <c r="C11120" s="17">
        <v>28684</v>
      </c>
      <c r="L11120" s="17"/>
    </row>
    <row r="11121" spans="1:12" x14ac:dyDescent="0.25">
      <c r="A11121" s="16" t="s">
        <v>252</v>
      </c>
      <c r="B11121" s="16">
        <v>48</v>
      </c>
      <c r="C11121" s="17">
        <v>28676</v>
      </c>
      <c r="L11121" s="17"/>
    </row>
    <row r="11122" spans="1:12" x14ac:dyDescent="0.25">
      <c r="A11122" s="16" t="s">
        <v>252</v>
      </c>
      <c r="B11122" s="16">
        <v>115</v>
      </c>
      <c r="C11122" s="17">
        <v>28674</v>
      </c>
      <c r="L11122" s="17"/>
    </row>
    <row r="11123" spans="1:12" x14ac:dyDescent="0.25">
      <c r="A11123" s="16" t="s">
        <v>252</v>
      </c>
      <c r="B11123" s="16">
        <v>60</v>
      </c>
      <c r="C11123" s="17">
        <v>28672</v>
      </c>
      <c r="L11123" s="17"/>
    </row>
    <row r="11124" spans="1:12" x14ac:dyDescent="0.25">
      <c r="A11124" s="16" t="s">
        <v>252</v>
      </c>
      <c r="B11124" s="16">
        <v>110</v>
      </c>
      <c r="C11124" s="17">
        <v>28667</v>
      </c>
      <c r="L11124" s="17"/>
    </row>
    <row r="11125" spans="1:12" x14ac:dyDescent="0.25">
      <c r="A11125" s="16" t="s">
        <v>252</v>
      </c>
      <c r="B11125" s="16">
        <v>156</v>
      </c>
      <c r="C11125" s="17">
        <v>28663</v>
      </c>
      <c r="L11125" s="17"/>
    </row>
    <row r="11126" spans="1:12" x14ac:dyDescent="0.25">
      <c r="A11126" s="16" t="s">
        <v>252</v>
      </c>
      <c r="B11126" s="16">
        <v>140</v>
      </c>
      <c r="C11126" s="17">
        <v>28650</v>
      </c>
      <c r="L11126" s="17"/>
    </row>
    <row r="11127" spans="1:12" x14ac:dyDescent="0.25">
      <c r="A11127" s="16" t="s">
        <v>252</v>
      </c>
      <c r="B11127" s="16">
        <v>94</v>
      </c>
      <c r="C11127" s="17">
        <v>28642</v>
      </c>
      <c r="L11127" s="17"/>
    </row>
    <row r="11128" spans="1:12" x14ac:dyDescent="0.25">
      <c r="A11128" s="16" t="s">
        <v>252</v>
      </c>
      <c r="B11128" s="16">
        <v>62</v>
      </c>
      <c r="C11128" s="17">
        <v>28640</v>
      </c>
      <c r="L11128" s="17"/>
    </row>
    <row r="11129" spans="1:12" x14ac:dyDescent="0.25">
      <c r="A11129" s="16" t="s">
        <v>252</v>
      </c>
      <c r="B11129" s="16">
        <v>99</v>
      </c>
      <c r="C11129" s="17">
        <v>28611</v>
      </c>
      <c r="L11129" s="17"/>
    </row>
    <row r="11130" spans="1:12" x14ac:dyDescent="0.25">
      <c r="A11130" s="16" t="s">
        <v>252</v>
      </c>
      <c r="B11130" s="16">
        <v>145</v>
      </c>
      <c r="C11130" s="17">
        <v>28611</v>
      </c>
      <c r="L11130" s="17"/>
    </row>
    <row r="11131" spans="1:12" x14ac:dyDescent="0.25">
      <c r="A11131" s="16" t="s">
        <v>252</v>
      </c>
      <c r="B11131" s="16">
        <v>50</v>
      </c>
      <c r="C11131" s="17">
        <v>28581</v>
      </c>
      <c r="L11131" s="17"/>
    </row>
    <row r="11132" spans="1:12" x14ac:dyDescent="0.25">
      <c r="A11132" s="16" t="s">
        <v>252</v>
      </c>
      <c r="B11132" s="16">
        <v>61</v>
      </c>
      <c r="C11132" s="17">
        <v>28550</v>
      </c>
      <c r="L11132" s="17"/>
    </row>
    <row r="11133" spans="1:12" x14ac:dyDescent="0.25">
      <c r="A11133" s="16" t="s">
        <v>252</v>
      </c>
      <c r="B11133" s="16">
        <v>105</v>
      </c>
      <c r="C11133" s="17">
        <v>28543</v>
      </c>
      <c r="L11133" s="17"/>
    </row>
    <row r="11134" spans="1:12" x14ac:dyDescent="0.25">
      <c r="A11134" s="16" t="s">
        <v>252</v>
      </c>
      <c r="B11134" s="16">
        <v>92</v>
      </c>
      <c r="C11134" s="17">
        <v>28502</v>
      </c>
      <c r="L11134" s="17"/>
    </row>
    <row r="11135" spans="1:12" x14ac:dyDescent="0.25">
      <c r="A11135" s="16" t="s">
        <v>252</v>
      </c>
      <c r="B11135" s="16">
        <v>76</v>
      </c>
      <c r="C11135" s="17">
        <v>28502</v>
      </c>
      <c r="L11135" s="17"/>
    </row>
    <row r="11136" spans="1:12" x14ac:dyDescent="0.25">
      <c r="A11136" s="16" t="s">
        <v>252</v>
      </c>
      <c r="B11136" s="16">
        <v>67</v>
      </c>
      <c r="C11136" s="17">
        <v>28479</v>
      </c>
      <c r="L11136" s="17"/>
    </row>
    <row r="11137" spans="1:12" x14ac:dyDescent="0.25">
      <c r="A11137" s="16" t="s">
        <v>252</v>
      </c>
      <c r="B11137" s="16">
        <v>102</v>
      </c>
      <c r="C11137" s="17">
        <v>28447</v>
      </c>
      <c r="L11137" s="17"/>
    </row>
    <row r="11138" spans="1:12" x14ac:dyDescent="0.25">
      <c r="A11138" s="16" t="s">
        <v>252</v>
      </c>
      <c r="B11138" s="16">
        <v>50</v>
      </c>
      <c r="C11138" s="17">
        <v>28430</v>
      </c>
      <c r="L11138" s="17"/>
    </row>
    <row r="11139" spans="1:12" x14ac:dyDescent="0.25">
      <c r="A11139" s="16" t="s">
        <v>252</v>
      </c>
      <c r="B11139" s="16">
        <v>99</v>
      </c>
      <c r="C11139" s="17">
        <v>28411</v>
      </c>
      <c r="L11139" s="17"/>
    </row>
    <row r="11140" spans="1:12" x14ac:dyDescent="0.25">
      <c r="A11140" s="16" t="s">
        <v>252</v>
      </c>
      <c r="B11140" s="16">
        <v>137</v>
      </c>
      <c r="C11140" s="17">
        <v>28388</v>
      </c>
      <c r="L11140" s="17"/>
    </row>
    <row r="11141" spans="1:12" x14ac:dyDescent="0.25">
      <c r="A11141" s="16" t="s">
        <v>252</v>
      </c>
      <c r="B11141" s="16">
        <v>180</v>
      </c>
      <c r="C11141" s="17">
        <v>28285</v>
      </c>
      <c r="L11141" s="17"/>
    </row>
    <row r="11142" spans="1:12" x14ac:dyDescent="0.25">
      <c r="A11142" s="16" t="s">
        <v>252</v>
      </c>
      <c r="B11142" s="16">
        <v>130</v>
      </c>
      <c r="C11142" s="17">
        <v>28261</v>
      </c>
      <c r="L11142" s="17"/>
    </row>
    <row r="11143" spans="1:12" x14ac:dyDescent="0.25">
      <c r="A11143" s="16" t="s">
        <v>252</v>
      </c>
      <c r="B11143" s="16">
        <v>190</v>
      </c>
      <c r="C11143" s="17">
        <v>28198</v>
      </c>
      <c r="L11143" s="17"/>
    </row>
    <row r="11144" spans="1:12" x14ac:dyDescent="0.25">
      <c r="A11144" s="16" t="s">
        <v>252</v>
      </c>
      <c r="B11144" s="16">
        <v>112</v>
      </c>
      <c r="C11144" s="17">
        <v>28124</v>
      </c>
      <c r="L11144" s="17"/>
    </row>
    <row r="11145" spans="1:12" x14ac:dyDescent="0.25">
      <c r="A11145" s="16" t="s">
        <v>252</v>
      </c>
      <c r="B11145" s="16">
        <v>99</v>
      </c>
      <c r="C11145" s="17">
        <v>28093</v>
      </c>
      <c r="L11145" s="17"/>
    </row>
    <row r="11146" spans="1:12" x14ac:dyDescent="0.25">
      <c r="A11146" s="16" t="s">
        <v>252</v>
      </c>
      <c r="B11146" s="16">
        <v>114</v>
      </c>
      <c r="C11146" s="17">
        <v>28074</v>
      </c>
      <c r="L11146" s="17"/>
    </row>
    <row r="11147" spans="1:12" x14ac:dyDescent="0.25">
      <c r="A11147" s="16" t="s">
        <v>252</v>
      </c>
      <c r="B11147" s="16">
        <v>84</v>
      </c>
      <c r="C11147" s="17">
        <v>28034</v>
      </c>
      <c r="L11147" s="17"/>
    </row>
    <row r="11148" spans="1:12" x14ac:dyDescent="0.25">
      <c r="A11148" s="16" t="s">
        <v>252</v>
      </c>
      <c r="B11148" s="16">
        <v>59</v>
      </c>
      <c r="C11148" s="17">
        <v>28030</v>
      </c>
      <c r="L11148" s="17"/>
    </row>
    <row r="11149" spans="1:12" x14ac:dyDescent="0.25">
      <c r="A11149" s="16" t="s">
        <v>252</v>
      </c>
      <c r="B11149" s="16">
        <v>70</v>
      </c>
      <c r="C11149" s="17">
        <v>28004</v>
      </c>
      <c r="L11149" s="17"/>
    </row>
    <row r="11150" spans="1:12" x14ac:dyDescent="0.25">
      <c r="A11150" s="16" t="s">
        <v>252</v>
      </c>
      <c r="B11150" s="16">
        <v>92</v>
      </c>
      <c r="C11150" s="17">
        <v>27999</v>
      </c>
      <c r="L11150" s="17"/>
    </row>
    <row r="11151" spans="1:12" x14ac:dyDescent="0.25">
      <c r="A11151" s="16" t="s">
        <v>252</v>
      </c>
      <c r="B11151" s="16">
        <v>50</v>
      </c>
      <c r="C11151" s="17">
        <v>27921</v>
      </c>
      <c r="L11151" s="17"/>
    </row>
    <row r="11152" spans="1:12" x14ac:dyDescent="0.25">
      <c r="A11152" s="16" t="s">
        <v>252</v>
      </c>
      <c r="B11152" s="16">
        <v>70</v>
      </c>
      <c r="C11152" s="17">
        <v>27914</v>
      </c>
      <c r="L11152" s="17"/>
    </row>
    <row r="11153" spans="1:12" x14ac:dyDescent="0.25">
      <c r="A11153" s="16" t="s">
        <v>252</v>
      </c>
      <c r="B11153" s="16">
        <v>45</v>
      </c>
      <c r="C11153" s="17">
        <v>27827</v>
      </c>
      <c r="L11153" s="17"/>
    </row>
    <row r="11154" spans="1:12" x14ac:dyDescent="0.25">
      <c r="A11154" s="16" t="s">
        <v>252</v>
      </c>
      <c r="B11154" s="16">
        <v>45</v>
      </c>
      <c r="C11154" s="17">
        <v>27791</v>
      </c>
      <c r="L11154" s="17"/>
    </row>
    <row r="11155" spans="1:12" x14ac:dyDescent="0.25">
      <c r="A11155" s="16" t="s">
        <v>252</v>
      </c>
      <c r="B11155" s="16">
        <v>99</v>
      </c>
      <c r="C11155" s="17">
        <v>27668</v>
      </c>
      <c r="L11155" s="17"/>
    </row>
    <row r="11156" spans="1:12" x14ac:dyDescent="0.25">
      <c r="A11156" s="16" t="s">
        <v>252</v>
      </c>
      <c r="B11156" s="16">
        <v>102</v>
      </c>
      <c r="C11156" s="17">
        <v>27600</v>
      </c>
      <c r="L11156" s="17"/>
    </row>
    <row r="11157" spans="1:12" x14ac:dyDescent="0.25">
      <c r="A11157" s="16" t="s">
        <v>252</v>
      </c>
      <c r="B11157" s="16">
        <v>60</v>
      </c>
      <c r="C11157" s="17">
        <v>27498</v>
      </c>
      <c r="L11157" s="17"/>
    </row>
    <row r="11158" spans="1:12" x14ac:dyDescent="0.25">
      <c r="A11158" s="16" t="s">
        <v>252</v>
      </c>
      <c r="B11158" s="16">
        <v>127</v>
      </c>
      <c r="C11158" s="17">
        <v>27493</v>
      </c>
      <c r="L11158" s="17"/>
    </row>
    <row r="11159" spans="1:12" x14ac:dyDescent="0.25">
      <c r="A11159" s="16" t="s">
        <v>252</v>
      </c>
      <c r="B11159" s="16">
        <v>104</v>
      </c>
      <c r="C11159" s="17">
        <v>27435</v>
      </c>
      <c r="L11159" s="17"/>
    </row>
    <row r="11160" spans="1:12" x14ac:dyDescent="0.25">
      <c r="A11160" s="16" t="s">
        <v>252</v>
      </c>
      <c r="B11160" s="16">
        <v>117</v>
      </c>
      <c r="C11160" s="17">
        <v>27369</v>
      </c>
      <c r="L11160" s="17"/>
    </row>
    <row r="11161" spans="1:12" x14ac:dyDescent="0.25">
      <c r="A11161" s="16" t="s">
        <v>252</v>
      </c>
      <c r="B11161" s="16">
        <v>99</v>
      </c>
      <c r="C11161" s="17">
        <v>27333</v>
      </c>
      <c r="L11161" s="17"/>
    </row>
    <row r="11162" spans="1:12" x14ac:dyDescent="0.25">
      <c r="A11162" s="16" t="s">
        <v>252</v>
      </c>
      <c r="B11162" s="16">
        <v>127</v>
      </c>
      <c r="C11162" s="17">
        <v>27289</v>
      </c>
      <c r="L11162" s="17"/>
    </row>
    <row r="11163" spans="1:12" x14ac:dyDescent="0.25">
      <c r="A11163" s="16" t="s">
        <v>252</v>
      </c>
      <c r="B11163" s="16">
        <v>79</v>
      </c>
      <c r="C11163" s="17">
        <v>27275</v>
      </c>
      <c r="L11163" s="17"/>
    </row>
    <row r="11164" spans="1:12" x14ac:dyDescent="0.25">
      <c r="A11164" s="16" t="s">
        <v>252</v>
      </c>
      <c r="B11164" s="16">
        <v>99</v>
      </c>
      <c r="C11164" s="17">
        <v>27242</v>
      </c>
      <c r="L11164" s="17"/>
    </row>
    <row r="11165" spans="1:12" x14ac:dyDescent="0.25">
      <c r="A11165" s="16" t="s">
        <v>252</v>
      </c>
      <c r="B11165" s="16">
        <v>125</v>
      </c>
      <c r="C11165" s="17">
        <v>27241</v>
      </c>
      <c r="L11165" s="17"/>
    </row>
    <row r="11166" spans="1:12" x14ac:dyDescent="0.25">
      <c r="A11166" s="16" t="s">
        <v>252</v>
      </c>
      <c r="B11166" s="16">
        <v>165</v>
      </c>
      <c r="C11166" s="17">
        <v>27228</v>
      </c>
      <c r="L11166" s="17"/>
    </row>
    <row r="11167" spans="1:12" x14ac:dyDescent="0.25">
      <c r="A11167" s="16" t="s">
        <v>252</v>
      </c>
      <c r="B11167" s="16">
        <v>173</v>
      </c>
      <c r="C11167" s="17">
        <v>27151</v>
      </c>
      <c r="L11167" s="17"/>
    </row>
    <row r="11168" spans="1:12" x14ac:dyDescent="0.25">
      <c r="A11168" s="16" t="s">
        <v>252</v>
      </c>
      <c r="B11168" s="16">
        <v>85</v>
      </c>
      <c r="C11168" s="17">
        <v>27142</v>
      </c>
      <c r="L11168" s="17"/>
    </row>
    <row r="11169" spans="1:12" x14ac:dyDescent="0.25">
      <c r="A11169" s="16" t="s">
        <v>252</v>
      </c>
      <c r="B11169" s="16">
        <v>76</v>
      </c>
      <c r="C11169" s="17">
        <v>27141</v>
      </c>
      <c r="L11169" s="17"/>
    </row>
    <row r="11170" spans="1:12" x14ac:dyDescent="0.25">
      <c r="A11170" s="16" t="s">
        <v>252</v>
      </c>
      <c r="B11170" s="16">
        <v>139</v>
      </c>
      <c r="C11170" s="17">
        <v>27119</v>
      </c>
      <c r="L11170" s="17"/>
    </row>
    <row r="11171" spans="1:12" x14ac:dyDescent="0.25">
      <c r="A11171" s="16" t="s">
        <v>252</v>
      </c>
      <c r="B11171" s="16">
        <v>280</v>
      </c>
      <c r="C11171" s="17">
        <v>27119</v>
      </c>
      <c r="L11171" s="17"/>
    </row>
    <row r="11172" spans="1:12" x14ac:dyDescent="0.25">
      <c r="A11172" s="16" t="s">
        <v>252</v>
      </c>
      <c r="B11172" s="16">
        <v>118</v>
      </c>
      <c r="C11172" s="17">
        <v>27119</v>
      </c>
      <c r="L11172" s="17"/>
    </row>
    <row r="11173" spans="1:12" x14ac:dyDescent="0.25">
      <c r="A11173" s="16" t="s">
        <v>252</v>
      </c>
      <c r="B11173" s="16">
        <v>142</v>
      </c>
      <c r="C11173" s="17">
        <v>27104</v>
      </c>
      <c r="L11173" s="17"/>
    </row>
    <row r="11174" spans="1:12" x14ac:dyDescent="0.25">
      <c r="A11174" s="16" t="s">
        <v>252</v>
      </c>
      <c r="B11174" s="16">
        <v>79</v>
      </c>
      <c r="C11174" s="17">
        <v>27030</v>
      </c>
      <c r="L11174" s="17"/>
    </row>
    <row r="11175" spans="1:12" x14ac:dyDescent="0.25">
      <c r="A11175" s="16" t="s">
        <v>252</v>
      </c>
      <c r="B11175" s="16">
        <v>50</v>
      </c>
      <c r="C11175" s="17">
        <v>26869</v>
      </c>
      <c r="L11175" s="17"/>
    </row>
    <row r="11176" spans="1:12" x14ac:dyDescent="0.25">
      <c r="A11176" s="16" t="s">
        <v>252</v>
      </c>
      <c r="B11176" s="16">
        <v>181</v>
      </c>
      <c r="C11176" s="17">
        <v>26823</v>
      </c>
      <c r="L11176" s="17"/>
    </row>
    <row r="11177" spans="1:12" x14ac:dyDescent="0.25">
      <c r="A11177" s="16" t="s">
        <v>252</v>
      </c>
      <c r="B11177" s="16">
        <v>180</v>
      </c>
      <c r="C11177" s="17">
        <v>26819</v>
      </c>
      <c r="L11177" s="17"/>
    </row>
    <row r="11178" spans="1:12" x14ac:dyDescent="0.25">
      <c r="A11178" s="16" t="s">
        <v>252</v>
      </c>
      <c r="B11178" s="16">
        <v>99</v>
      </c>
      <c r="C11178" s="17">
        <v>26798</v>
      </c>
      <c r="L11178" s="17"/>
    </row>
    <row r="11179" spans="1:12" x14ac:dyDescent="0.25">
      <c r="A11179" s="16" t="s">
        <v>252</v>
      </c>
      <c r="B11179" s="16">
        <v>171</v>
      </c>
      <c r="C11179" s="17">
        <v>26774</v>
      </c>
      <c r="L11179" s="17"/>
    </row>
    <row r="11180" spans="1:12" x14ac:dyDescent="0.25">
      <c r="A11180" s="16" t="s">
        <v>252</v>
      </c>
      <c r="B11180" s="16">
        <v>109</v>
      </c>
      <c r="C11180" s="17">
        <v>26763</v>
      </c>
      <c r="L11180" s="17"/>
    </row>
    <row r="11181" spans="1:12" x14ac:dyDescent="0.25">
      <c r="A11181" s="16" t="s">
        <v>252</v>
      </c>
      <c r="B11181" s="16">
        <v>99</v>
      </c>
      <c r="C11181" s="17">
        <v>26755</v>
      </c>
      <c r="L11181" s="17"/>
    </row>
    <row r="11182" spans="1:12" x14ac:dyDescent="0.25">
      <c r="A11182" s="16" t="s">
        <v>252</v>
      </c>
      <c r="B11182" s="16">
        <v>91</v>
      </c>
      <c r="C11182" s="17">
        <v>26704</v>
      </c>
      <c r="L11182" s="17"/>
    </row>
    <row r="11183" spans="1:12" x14ac:dyDescent="0.25">
      <c r="A11183" s="16" t="s">
        <v>252</v>
      </c>
      <c r="B11183" s="16">
        <v>180</v>
      </c>
      <c r="C11183" s="17">
        <v>26609</v>
      </c>
      <c r="L11183" s="17"/>
    </row>
    <row r="11184" spans="1:12" x14ac:dyDescent="0.25">
      <c r="A11184" s="16" t="s">
        <v>252</v>
      </c>
      <c r="B11184" s="16">
        <v>85</v>
      </c>
      <c r="C11184" s="17">
        <v>26452</v>
      </c>
      <c r="L11184" s="17"/>
    </row>
    <row r="11185" spans="1:12" x14ac:dyDescent="0.25">
      <c r="A11185" s="16" t="s">
        <v>252</v>
      </c>
      <c r="B11185" s="16">
        <v>53</v>
      </c>
      <c r="C11185" s="17">
        <v>26451</v>
      </c>
      <c r="L11185" s="17"/>
    </row>
    <row r="11186" spans="1:12" x14ac:dyDescent="0.25">
      <c r="A11186" s="16" t="s">
        <v>252</v>
      </c>
      <c r="B11186" s="16">
        <v>130</v>
      </c>
      <c r="C11186" s="17">
        <v>26428</v>
      </c>
      <c r="L11186" s="17"/>
    </row>
    <row r="11187" spans="1:12" x14ac:dyDescent="0.25">
      <c r="A11187" s="16" t="s">
        <v>252</v>
      </c>
      <c r="B11187" s="16">
        <v>155</v>
      </c>
      <c r="C11187" s="17">
        <v>26421</v>
      </c>
      <c r="L11187" s="17"/>
    </row>
    <row r="11188" spans="1:12" x14ac:dyDescent="0.25">
      <c r="A11188" s="16" t="s">
        <v>252</v>
      </c>
      <c r="B11188" s="16">
        <v>129</v>
      </c>
      <c r="C11188" s="17">
        <v>26322</v>
      </c>
      <c r="L11188" s="17"/>
    </row>
    <row r="11189" spans="1:12" x14ac:dyDescent="0.25">
      <c r="A11189" s="16" t="s">
        <v>252</v>
      </c>
      <c r="B11189" s="16">
        <v>145</v>
      </c>
      <c r="C11189" s="17">
        <v>26296</v>
      </c>
      <c r="L11189" s="17"/>
    </row>
    <row r="11190" spans="1:12" x14ac:dyDescent="0.25">
      <c r="A11190" s="16" t="s">
        <v>252</v>
      </c>
      <c r="B11190" s="16">
        <v>110</v>
      </c>
      <c r="C11190" s="17">
        <v>26164</v>
      </c>
      <c r="L11190" s="17"/>
    </row>
    <row r="11191" spans="1:12" x14ac:dyDescent="0.25">
      <c r="A11191" s="16" t="s">
        <v>252</v>
      </c>
      <c r="B11191" s="16">
        <v>92</v>
      </c>
      <c r="C11191" s="17">
        <v>26162</v>
      </c>
      <c r="L11191" s="17"/>
    </row>
    <row r="11192" spans="1:12" x14ac:dyDescent="0.25">
      <c r="A11192" s="16" t="s">
        <v>252</v>
      </c>
      <c r="B11192" s="16">
        <v>135</v>
      </c>
      <c r="C11192" s="17">
        <v>26151</v>
      </c>
      <c r="L11192" s="17"/>
    </row>
    <row r="11193" spans="1:12" x14ac:dyDescent="0.25">
      <c r="A11193" s="16" t="s">
        <v>252</v>
      </c>
      <c r="B11193" s="16">
        <v>111</v>
      </c>
      <c r="C11193" s="17">
        <v>26140</v>
      </c>
      <c r="L11193" s="17"/>
    </row>
    <row r="11194" spans="1:12" x14ac:dyDescent="0.25">
      <c r="A11194" s="16" t="s">
        <v>252</v>
      </c>
      <c r="B11194" s="16">
        <v>95</v>
      </c>
      <c r="C11194" s="17">
        <v>26010</v>
      </c>
      <c r="L11194" s="17"/>
    </row>
    <row r="11195" spans="1:12" x14ac:dyDescent="0.25">
      <c r="A11195" s="16" t="s">
        <v>252</v>
      </c>
      <c r="B11195" s="16">
        <v>138</v>
      </c>
      <c r="C11195" s="17">
        <v>25961</v>
      </c>
      <c r="L11195" s="17"/>
    </row>
    <row r="11196" spans="1:12" x14ac:dyDescent="0.25">
      <c r="A11196" s="16" t="s">
        <v>252</v>
      </c>
      <c r="B11196" s="16">
        <v>65</v>
      </c>
      <c r="C11196" s="17">
        <v>25960</v>
      </c>
      <c r="L11196" s="17"/>
    </row>
    <row r="11197" spans="1:12" x14ac:dyDescent="0.25">
      <c r="A11197" s="16" t="s">
        <v>252</v>
      </c>
      <c r="B11197" s="16">
        <v>120</v>
      </c>
      <c r="C11197" s="17">
        <v>25946</v>
      </c>
      <c r="L11197" s="17"/>
    </row>
    <row r="11198" spans="1:12" x14ac:dyDescent="0.25">
      <c r="A11198" s="16" t="s">
        <v>252</v>
      </c>
      <c r="B11198" s="16">
        <v>96</v>
      </c>
      <c r="C11198" s="17">
        <v>25925</v>
      </c>
      <c r="L11198" s="17"/>
    </row>
    <row r="11199" spans="1:12" x14ac:dyDescent="0.25">
      <c r="A11199" s="16" t="s">
        <v>252</v>
      </c>
      <c r="B11199" s="16">
        <v>162</v>
      </c>
      <c r="C11199" s="17">
        <v>25846</v>
      </c>
      <c r="L11199" s="17"/>
    </row>
    <row r="11200" spans="1:12" x14ac:dyDescent="0.25">
      <c r="A11200" s="16" t="s">
        <v>252</v>
      </c>
      <c r="B11200" s="16">
        <v>108</v>
      </c>
      <c r="C11200" s="17">
        <v>25842</v>
      </c>
      <c r="L11200" s="17"/>
    </row>
    <row r="11201" spans="1:12" x14ac:dyDescent="0.25">
      <c r="A11201" s="16" t="s">
        <v>252</v>
      </c>
      <c r="B11201" s="16">
        <v>99</v>
      </c>
      <c r="C11201" s="17">
        <v>25833</v>
      </c>
      <c r="L11201" s="17"/>
    </row>
    <row r="11202" spans="1:12" x14ac:dyDescent="0.25">
      <c r="A11202" s="16" t="s">
        <v>252</v>
      </c>
      <c r="B11202" s="16">
        <v>70</v>
      </c>
      <c r="C11202" s="17">
        <v>25744</v>
      </c>
      <c r="L11202" s="17"/>
    </row>
    <row r="11203" spans="1:12" x14ac:dyDescent="0.25">
      <c r="A11203" s="16" t="s">
        <v>252</v>
      </c>
      <c r="B11203" s="16">
        <v>79</v>
      </c>
      <c r="C11203" s="17">
        <v>25618</v>
      </c>
      <c r="L11203" s="17"/>
    </row>
    <row r="11204" spans="1:12" x14ac:dyDescent="0.25">
      <c r="A11204" s="16" t="s">
        <v>252</v>
      </c>
      <c r="B11204" s="16">
        <v>90</v>
      </c>
      <c r="C11204" s="17">
        <v>25617</v>
      </c>
      <c r="L11204" s="17"/>
    </row>
    <row r="11205" spans="1:12" x14ac:dyDescent="0.25">
      <c r="A11205" s="16" t="s">
        <v>252</v>
      </c>
      <c r="B11205" s="16">
        <v>46</v>
      </c>
      <c r="C11205" s="17">
        <v>25589</v>
      </c>
      <c r="L11205" s="17"/>
    </row>
    <row r="11206" spans="1:12" x14ac:dyDescent="0.25">
      <c r="A11206" s="16" t="s">
        <v>252</v>
      </c>
      <c r="B11206" s="16">
        <v>50</v>
      </c>
      <c r="C11206" s="17">
        <v>25496</v>
      </c>
      <c r="L11206" s="17"/>
    </row>
    <row r="11207" spans="1:12" x14ac:dyDescent="0.25">
      <c r="A11207" s="16" t="s">
        <v>252</v>
      </c>
      <c r="B11207" s="16">
        <v>126</v>
      </c>
      <c r="C11207" s="17">
        <v>25379</v>
      </c>
      <c r="L11207" s="17"/>
    </row>
    <row r="11208" spans="1:12" x14ac:dyDescent="0.25">
      <c r="A11208" s="16" t="s">
        <v>252</v>
      </c>
      <c r="B11208" s="16">
        <v>64</v>
      </c>
      <c r="C11208" s="17">
        <v>25358</v>
      </c>
      <c r="L11208" s="17"/>
    </row>
    <row r="11209" spans="1:12" x14ac:dyDescent="0.25">
      <c r="A11209" s="16" t="s">
        <v>252</v>
      </c>
      <c r="B11209" s="16">
        <v>180</v>
      </c>
      <c r="C11209" s="17">
        <v>25281</v>
      </c>
      <c r="L11209" s="17"/>
    </row>
    <row r="11210" spans="1:12" x14ac:dyDescent="0.25">
      <c r="A11210" s="16" t="s">
        <v>252</v>
      </c>
      <c r="B11210" s="16">
        <v>88</v>
      </c>
      <c r="C11210" s="17">
        <v>25125</v>
      </c>
      <c r="L11210" s="17"/>
    </row>
    <row r="11211" spans="1:12" x14ac:dyDescent="0.25">
      <c r="A11211" s="16" t="s">
        <v>252</v>
      </c>
      <c r="B11211" s="16">
        <v>200</v>
      </c>
      <c r="C11211" s="17">
        <v>25122</v>
      </c>
      <c r="L11211" s="17"/>
    </row>
    <row r="11212" spans="1:12" x14ac:dyDescent="0.25">
      <c r="A11212" s="16" t="s">
        <v>252</v>
      </c>
      <c r="B11212" s="16">
        <v>150</v>
      </c>
      <c r="C11212" s="17">
        <v>25017</v>
      </c>
      <c r="L11212" s="17"/>
    </row>
    <row r="11213" spans="1:12" x14ac:dyDescent="0.25">
      <c r="A11213" s="16" t="s">
        <v>252</v>
      </c>
      <c r="B11213" s="16">
        <v>100</v>
      </c>
      <c r="C11213" s="17">
        <v>24958</v>
      </c>
      <c r="L11213" s="17"/>
    </row>
    <row r="11214" spans="1:12" x14ac:dyDescent="0.25">
      <c r="A11214" s="16" t="s">
        <v>252</v>
      </c>
      <c r="B11214" s="16">
        <v>162</v>
      </c>
      <c r="C11214" s="17">
        <v>24947</v>
      </c>
      <c r="L11214" s="17"/>
    </row>
    <row r="11215" spans="1:12" x14ac:dyDescent="0.25">
      <c r="A11215" s="16" t="s">
        <v>252</v>
      </c>
      <c r="B11215" s="16">
        <v>55</v>
      </c>
      <c r="C11215" s="17">
        <v>24797</v>
      </c>
      <c r="L11215" s="17"/>
    </row>
    <row r="11216" spans="1:12" x14ac:dyDescent="0.25">
      <c r="A11216" s="16" t="s">
        <v>252</v>
      </c>
      <c r="B11216" s="16">
        <v>131</v>
      </c>
      <c r="C11216" s="17">
        <v>24777</v>
      </c>
      <c r="L11216" s="17"/>
    </row>
    <row r="11217" spans="1:12" x14ac:dyDescent="0.25">
      <c r="A11217" s="16" t="s">
        <v>252</v>
      </c>
      <c r="B11217" s="16">
        <v>92</v>
      </c>
      <c r="C11217" s="17">
        <v>24755</v>
      </c>
      <c r="L11217" s="17"/>
    </row>
    <row r="11218" spans="1:12" x14ac:dyDescent="0.25">
      <c r="A11218" s="16" t="s">
        <v>252</v>
      </c>
      <c r="B11218" s="16">
        <v>160</v>
      </c>
      <c r="C11218" s="17">
        <v>24636</v>
      </c>
      <c r="L11218" s="17"/>
    </row>
    <row r="11219" spans="1:12" x14ac:dyDescent="0.25">
      <c r="A11219" s="16" t="s">
        <v>252</v>
      </c>
      <c r="B11219" s="16">
        <v>99</v>
      </c>
      <c r="C11219" s="17">
        <v>24593</v>
      </c>
      <c r="L11219" s="17"/>
    </row>
    <row r="11220" spans="1:12" x14ac:dyDescent="0.25">
      <c r="A11220" s="16" t="s">
        <v>252</v>
      </c>
      <c r="B11220" s="16">
        <v>91</v>
      </c>
      <c r="C11220" s="17">
        <v>24531</v>
      </c>
      <c r="L11220" s="17"/>
    </row>
    <row r="11221" spans="1:12" x14ac:dyDescent="0.25">
      <c r="A11221" s="16" t="s">
        <v>252</v>
      </c>
      <c r="B11221" s="16">
        <v>95</v>
      </c>
      <c r="C11221" s="17">
        <v>24530</v>
      </c>
      <c r="L11221" s="17"/>
    </row>
    <row r="11222" spans="1:12" x14ac:dyDescent="0.25">
      <c r="A11222" s="16" t="s">
        <v>252</v>
      </c>
      <c r="B11222" s="16">
        <v>99</v>
      </c>
      <c r="C11222" s="17">
        <v>24527</v>
      </c>
      <c r="L11222" s="17"/>
    </row>
    <row r="11223" spans="1:12" x14ac:dyDescent="0.25">
      <c r="A11223" s="16" t="s">
        <v>252</v>
      </c>
      <c r="B11223" s="16">
        <v>130</v>
      </c>
      <c r="C11223" s="17">
        <v>24502</v>
      </c>
      <c r="L11223" s="17"/>
    </row>
    <row r="11224" spans="1:12" x14ac:dyDescent="0.25">
      <c r="A11224" s="16" t="s">
        <v>252</v>
      </c>
      <c r="B11224" s="16">
        <v>74</v>
      </c>
      <c r="C11224" s="17">
        <v>24476</v>
      </c>
      <c r="L11224" s="17"/>
    </row>
    <row r="11225" spans="1:12" x14ac:dyDescent="0.25">
      <c r="A11225" s="16" t="s">
        <v>252</v>
      </c>
      <c r="B11225" s="16">
        <v>120</v>
      </c>
      <c r="C11225" s="17">
        <v>24473</v>
      </c>
      <c r="L11225" s="17"/>
    </row>
    <row r="11226" spans="1:12" x14ac:dyDescent="0.25">
      <c r="A11226" s="16" t="s">
        <v>252</v>
      </c>
      <c r="B11226" s="16">
        <v>99</v>
      </c>
      <c r="C11226" s="17">
        <v>24473</v>
      </c>
      <c r="L11226" s="17"/>
    </row>
    <row r="11227" spans="1:12" x14ac:dyDescent="0.25">
      <c r="A11227" s="16" t="s">
        <v>252</v>
      </c>
      <c r="B11227" s="16">
        <v>120</v>
      </c>
      <c r="C11227" s="17">
        <v>24473</v>
      </c>
      <c r="L11227" s="17"/>
    </row>
    <row r="11228" spans="1:12" x14ac:dyDescent="0.25">
      <c r="A11228" s="16" t="s">
        <v>252</v>
      </c>
      <c r="B11228" s="16">
        <v>233</v>
      </c>
      <c r="C11228" s="17">
        <v>24473</v>
      </c>
      <c r="L11228" s="17"/>
    </row>
    <row r="11229" spans="1:12" x14ac:dyDescent="0.25">
      <c r="A11229" s="16" t="s">
        <v>252</v>
      </c>
      <c r="B11229" s="16">
        <v>84</v>
      </c>
      <c r="C11229" s="17">
        <v>24473</v>
      </c>
      <c r="L11229" s="17"/>
    </row>
    <row r="11230" spans="1:12" x14ac:dyDescent="0.25">
      <c r="A11230" s="16" t="s">
        <v>252</v>
      </c>
      <c r="B11230" s="16">
        <v>355</v>
      </c>
      <c r="C11230" s="17">
        <v>24473</v>
      </c>
      <c r="L11230" s="17"/>
    </row>
    <row r="11231" spans="1:12" x14ac:dyDescent="0.25">
      <c r="A11231" s="16" t="s">
        <v>252</v>
      </c>
      <c r="B11231" s="16">
        <v>99</v>
      </c>
      <c r="C11231" s="17">
        <v>24473</v>
      </c>
      <c r="L11231" s="17"/>
    </row>
    <row r="11232" spans="1:12" x14ac:dyDescent="0.25">
      <c r="A11232" s="16" t="s">
        <v>252</v>
      </c>
      <c r="B11232" s="16">
        <v>98</v>
      </c>
      <c r="C11232" s="17">
        <v>24473</v>
      </c>
      <c r="L11232" s="17"/>
    </row>
    <row r="11233" spans="1:12" x14ac:dyDescent="0.25">
      <c r="A11233" s="16" t="s">
        <v>252</v>
      </c>
      <c r="B11233" s="16">
        <v>108</v>
      </c>
      <c r="C11233" s="17">
        <v>24473</v>
      </c>
      <c r="L11233" s="17"/>
    </row>
    <row r="11234" spans="1:12" x14ac:dyDescent="0.25">
      <c r="A11234" s="16" t="s">
        <v>252</v>
      </c>
      <c r="B11234" s="16">
        <v>170</v>
      </c>
      <c r="C11234" s="17">
        <v>24473</v>
      </c>
      <c r="L11234" s="17"/>
    </row>
    <row r="11235" spans="1:12" x14ac:dyDescent="0.25">
      <c r="A11235" s="16" t="s">
        <v>252</v>
      </c>
      <c r="B11235" s="16">
        <v>81</v>
      </c>
      <c r="C11235" s="17">
        <v>24473</v>
      </c>
      <c r="L11235" s="17"/>
    </row>
    <row r="11236" spans="1:12" x14ac:dyDescent="0.25">
      <c r="A11236" s="16" t="s">
        <v>252</v>
      </c>
      <c r="B11236" s="16">
        <v>130</v>
      </c>
      <c r="C11236" s="17">
        <v>24473</v>
      </c>
      <c r="L11236" s="17"/>
    </row>
    <row r="11237" spans="1:12" x14ac:dyDescent="0.25">
      <c r="A11237" s="16" t="s">
        <v>252</v>
      </c>
      <c r="B11237" s="16">
        <v>125</v>
      </c>
      <c r="C11237" s="17">
        <v>24473</v>
      </c>
      <c r="L11237" s="17"/>
    </row>
    <row r="11238" spans="1:12" x14ac:dyDescent="0.25">
      <c r="A11238" s="16" t="s">
        <v>252</v>
      </c>
      <c r="B11238" s="16">
        <v>47</v>
      </c>
      <c r="C11238" s="17">
        <v>24473</v>
      </c>
      <c r="L11238" s="17"/>
    </row>
    <row r="11239" spans="1:12" x14ac:dyDescent="0.25">
      <c r="A11239" s="16" t="s">
        <v>252</v>
      </c>
      <c r="B11239" s="16">
        <v>156</v>
      </c>
      <c r="C11239" s="17">
        <v>24473</v>
      </c>
      <c r="L11239" s="17"/>
    </row>
    <row r="11240" spans="1:12" x14ac:dyDescent="0.25">
      <c r="A11240" s="16" t="s">
        <v>252</v>
      </c>
      <c r="B11240" s="16">
        <v>72</v>
      </c>
      <c r="C11240" s="17">
        <v>24473</v>
      </c>
      <c r="L11240" s="17"/>
    </row>
    <row r="11241" spans="1:12" x14ac:dyDescent="0.25">
      <c r="A11241" s="16" t="s">
        <v>252</v>
      </c>
      <c r="B11241" s="16">
        <v>115</v>
      </c>
      <c r="C11241" s="17">
        <v>24473</v>
      </c>
      <c r="L11241" s="17"/>
    </row>
    <row r="11242" spans="1:12" x14ac:dyDescent="0.25">
      <c r="A11242" s="16" t="s">
        <v>252</v>
      </c>
      <c r="B11242" s="16">
        <v>119</v>
      </c>
      <c r="C11242" s="17">
        <v>24473</v>
      </c>
      <c r="L11242" s="17"/>
    </row>
    <row r="11243" spans="1:12" x14ac:dyDescent="0.25">
      <c r="A11243" s="16" t="s">
        <v>252</v>
      </c>
      <c r="B11243" s="16">
        <v>60</v>
      </c>
      <c r="C11243" s="17">
        <v>24473</v>
      </c>
      <c r="L11243" s="17"/>
    </row>
    <row r="11244" spans="1:12" x14ac:dyDescent="0.25">
      <c r="A11244" s="16" t="s">
        <v>252</v>
      </c>
      <c r="B11244" s="16">
        <v>199</v>
      </c>
      <c r="C11244" s="17">
        <v>24473</v>
      </c>
      <c r="L11244" s="17"/>
    </row>
    <row r="11245" spans="1:12" x14ac:dyDescent="0.25">
      <c r="A11245" s="16" t="s">
        <v>252</v>
      </c>
      <c r="B11245" s="16">
        <v>115</v>
      </c>
      <c r="C11245" s="17">
        <v>24473</v>
      </c>
      <c r="L11245" s="17"/>
    </row>
    <row r="11246" spans="1:12" x14ac:dyDescent="0.25">
      <c r="A11246" s="16" t="s">
        <v>252</v>
      </c>
      <c r="B11246" s="16">
        <v>154</v>
      </c>
      <c r="C11246" s="17">
        <v>24473</v>
      </c>
      <c r="L11246" s="17"/>
    </row>
    <row r="11247" spans="1:12" x14ac:dyDescent="0.25">
      <c r="A11247" s="16" t="s">
        <v>252</v>
      </c>
      <c r="B11247" s="16">
        <v>125</v>
      </c>
      <c r="C11247" s="17">
        <v>24473</v>
      </c>
      <c r="L11247" s="17"/>
    </row>
    <row r="11248" spans="1:12" x14ac:dyDescent="0.25">
      <c r="A11248" s="16" t="s">
        <v>252</v>
      </c>
      <c r="B11248" s="16">
        <v>170</v>
      </c>
      <c r="C11248" s="17">
        <v>24473</v>
      </c>
      <c r="L11248" s="17"/>
    </row>
    <row r="11249" spans="1:12" x14ac:dyDescent="0.25">
      <c r="A11249" s="16" t="s">
        <v>252</v>
      </c>
      <c r="B11249" s="16">
        <v>138</v>
      </c>
      <c r="C11249" s="17">
        <v>24473</v>
      </c>
      <c r="L11249" s="17"/>
    </row>
    <row r="11250" spans="1:12" x14ac:dyDescent="0.25">
      <c r="A11250" s="16" t="s">
        <v>252</v>
      </c>
      <c r="B11250" s="16">
        <v>155</v>
      </c>
      <c r="C11250" s="17">
        <v>24473</v>
      </c>
      <c r="L11250" s="17"/>
    </row>
    <row r="11251" spans="1:12" x14ac:dyDescent="0.25">
      <c r="A11251" s="16" t="s">
        <v>253</v>
      </c>
      <c r="B11251" s="16">
        <v>50</v>
      </c>
      <c r="C11251" s="17">
        <v>43777</v>
      </c>
      <c r="L11251" s="17"/>
    </row>
    <row r="11252" spans="1:12" x14ac:dyDescent="0.25">
      <c r="A11252" s="16" t="s">
        <v>253</v>
      </c>
      <c r="B11252" s="16">
        <v>175</v>
      </c>
      <c r="C11252" s="17">
        <v>43689</v>
      </c>
      <c r="L11252" s="17"/>
    </row>
    <row r="11253" spans="1:12" x14ac:dyDescent="0.25">
      <c r="A11253" s="16" t="s">
        <v>253</v>
      </c>
      <c r="B11253" s="16">
        <v>70</v>
      </c>
      <c r="C11253" s="17">
        <v>43661</v>
      </c>
      <c r="L11253" s="17"/>
    </row>
    <row r="11254" spans="1:12" x14ac:dyDescent="0.25">
      <c r="A11254" s="16" t="s">
        <v>253</v>
      </c>
      <c r="B11254" s="16">
        <v>132</v>
      </c>
      <c r="C11254" s="17">
        <v>43269</v>
      </c>
      <c r="L11254" s="17"/>
    </row>
    <row r="11255" spans="1:12" x14ac:dyDescent="0.25">
      <c r="A11255" s="16" t="s">
        <v>253</v>
      </c>
      <c r="B11255" s="16">
        <v>69</v>
      </c>
      <c r="C11255" s="17">
        <v>43216</v>
      </c>
      <c r="L11255" s="17"/>
    </row>
    <row r="11256" spans="1:12" x14ac:dyDescent="0.25">
      <c r="A11256" s="16" t="s">
        <v>253</v>
      </c>
      <c r="B11256" s="16">
        <v>187</v>
      </c>
      <c r="C11256" s="17">
        <v>43146</v>
      </c>
      <c r="L11256" s="17"/>
    </row>
    <row r="11257" spans="1:12" x14ac:dyDescent="0.25">
      <c r="A11257" s="16" t="s">
        <v>253</v>
      </c>
      <c r="B11257" s="16">
        <v>64</v>
      </c>
      <c r="C11257" s="17">
        <v>42947</v>
      </c>
      <c r="L11257" s="17"/>
    </row>
    <row r="11258" spans="1:12" x14ac:dyDescent="0.25">
      <c r="A11258" s="16" t="s">
        <v>253</v>
      </c>
      <c r="B11258" s="16">
        <v>59</v>
      </c>
      <c r="C11258" s="17">
        <v>42873</v>
      </c>
      <c r="L11258" s="17"/>
    </row>
    <row r="11259" spans="1:12" x14ac:dyDescent="0.25">
      <c r="A11259" s="16" t="s">
        <v>253</v>
      </c>
      <c r="B11259" s="16">
        <v>53</v>
      </c>
      <c r="C11259" s="17">
        <v>42702</v>
      </c>
      <c r="L11259" s="17"/>
    </row>
    <row r="11260" spans="1:12" x14ac:dyDescent="0.25">
      <c r="A11260" s="16" t="s">
        <v>253</v>
      </c>
      <c r="B11260" s="16">
        <v>180</v>
      </c>
      <c r="C11260" s="17">
        <v>42649</v>
      </c>
      <c r="L11260" s="17"/>
    </row>
    <row r="11261" spans="1:12" x14ac:dyDescent="0.25">
      <c r="A11261" s="16" t="s">
        <v>253</v>
      </c>
      <c r="B11261" s="16">
        <v>30</v>
      </c>
      <c r="C11261" s="17">
        <v>42471</v>
      </c>
      <c r="L11261" s="17"/>
    </row>
    <row r="11262" spans="1:12" x14ac:dyDescent="0.25">
      <c r="A11262" s="16" t="s">
        <v>253</v>
      </c>
      <c r="B11262" s="16">
        <v>120</v>
      </c>
      <c r="C11262" s="17">
        <v>42373</v>
      </c>
      <c r="L11262" s="17"/>
    </row>
    <row r="11263" spans="1:12" x14ac:dyDescent="0.25">
      <c r="A11263" s="16" t="s">
        <v>253</v>
      </c>
      <c r="B11263" s="16">
        <v>86</v>
      </c>
      <c r="C11263" s="17">
        <v>42305</v>
      </c>
      <c r="L11263" s="17"/>
    </row>
    <row r="11264" spans="1:12" x14ac:dyDescent="0.25">
      <c r="A11264" s="16" t="s">
        <v>253</v>
      </c>
      <c r="B11264" s="16">
        <v>101</v>
      </c>
      <c r="C11264" s="17">
        <v>42261</v>
      </c>
      <c r="L11264" s="17"/>
    </row>
    <row r="11265" spans="1:12" x14ac:dyDescent="0.25">
      <c r="A11265" s="16" t="s">
        <v>253</v>
      </c>
      <c r="B11265" s="16">
        <v>60</v>
      </c>
      <c r="C11265" s="17">
        <v>42247</v>
      </c>
      <c r="L11265" s="17"/>
    </row>
    <row r="11266" spans="1:12" x14ac:dyDescent="0.25">
      <c r="A11266" s="16" t="s">
        <v>253</v>
      </c>
      <c r="B11266" s="16">
        <v>55</v>
      </c>
      <c r="C11266" s="17">
        <v>42086</v>
      </c>
      <c r="L11266" s="17"/>
    </row>
    <row r="11267" spans="1:12" x14ac:dyDescent="0.25">
      <c r="A11267" s="16" t="s">
        <v>253</v>
      </c>
      <c r="B11267" s="16">
        <v>146</v>
      </c>
      <c r="C11267" s="17">
        <v>41809</v>
      </c>
      <c r="L11267" s="17"/>
    </row>
    <row r="11268" spans="1:12" x14ac:dyDescent="0.25">
      <c r="A11268" s="16" t="s">
        <v>253</v>
      </c>
      <c r="B11268" s="16">
        <v>120</v>
      </c>
      <c r="C11268" s="17">
        <v>41760</v>
      </c>
      <c r="L11268" s="17"/>
    </row>
    <row r="11269" spans="1:12" x14ac:dyDescent="0.25">
      <c r="A11269" s="16" t="s">
        <v>253</v>
      </c>
      <c r="B11269" s="16">
        <v>47</v>
      </c>
      <c r="C11269" s="17">
        <v>41705</v>
      </c>
      <c r="L11269" s="17"/>
    </row>
    <row r="11270" spans="1:12" x14ac:dyDescent="0.25">
      <c r="A11270" s="16" t="s">
        <v>253</v>
      </c>
      <c r="B11270" s="16">
        <v>105</v>
      </c>
      <c r="C11270" s="17">
        <v>41691</v>
      </c>
      <c r="L11270" s="17"/>
    </row>
    <row r="11271" spans="1:12" x14ac:dyDescent="0.25">
      <c r="A11271" s="16" t="s">
        <v>253</v>
      </c>
      <c r="B11271" s="16">
        <v>62</v>
      </c>
      <c r="C11271" s="17">
        <v>41682</v>
      </c>
      <c r="L11271" s="17"/>
    </row>
    <row r="11272" spans="1:12" x14ac:dyDescent="0.25">
      <c r="A11272" s="16" t="s">
        <v>253</v>
      </c>
      <c r="B11272" s="16">
        <v>155</v>
      </c>
      <c r="C11272" s="17">
        <v>41565</v>
      </c>
      <c r="L11272" s="17"/>
    </row>
    <row r="11273" spans="1:12" x14ac:dyDescent="0.25">
      <c r="A11273" s="16" t="s">
        <v>253</v>
      </c>
      <c r="B11273" s="16">
        <v>49</v>
      </c>
      <c r="C11273" s="17">
        <v>41543</v>
      </c>
      <c r="L11273" s="17"/>
    </row>
    <row r="11274" spans="1:12" x14ac:dyDescent="0.25">
      <c r="A11274" s="16" t="s">
        <v>253</v>
      </c>
      <c r="B11274" s="16">
        <v>102</v>
      </c>
      <c r="C11274" s="17">
        <v>41542</v>
      </c>
      <c r="L11274" s="17"/>
    </row>
    <row r="11275" spans="1:12" x14ac:dyDescent="0.25">
      <c r="A11275" s="16" t="s">
        <v>253</v>
      </c>
      <c r="B11275" s="16">
        <v>109</v>
      </c>
      <c r="C11275" s="17">
        <v>41454</v>
      </c>
      <c r="L11275" s="17"/>
    </row>
    <row r="11276" spans="1:12" x14ac:dyDescent="0.25">
      <c r="A11276" s="16" t="s">
        <v>253</v>
      </c>
      <c r="B11276" s="16">
        <v>60</v>
      </c>
      <c r="C11276" s="17">
        <v>41429</v>
      </c>
      <c r="L11276" s="17"/>
    </row>
    <row r="11277" spans="1:12" x14ac:dyDescent="0.25">
      <c r="A11277" s="16" t="s">
        <v>253</v>
      </c>
      <c r="B11277" s="16">
        <v>104</v>
      </c>
      <c r="C11277" s="17">
        <v>41061</v>
      </c>
      <c r="L11277" s="17"/>
    </row>
    <row r="11278" spans="1:12" x14ac:dyDescent="0.25">
      <c r="A11278" s="16" t="s">
        <v>253</v>
      </c>
      <c r="B11278" s="16">
        <v>92</v>
      </c>
      <c r="C11278" s="17">
        <v>41025</v>
      </c>
      <c r="L11278" s="17"/>
    </row>
    <row r="11279" spans="1:12" x14ac:dyDescent="0.25">
      <c r="A11279" s="16" t="s">
        <v>253</v>
      </c>
      <c r="B11279" s="16">
        <v>80</v>
      </c>
      <c r="C11279" s="17">
        <v>40979</v>
      </c>
      <c r="L11279" s="17"/>
    </row>
    <row r="11280" spans="1:12" x14ac:dyDescent="0.25">
      <c r="A11280" s="16" t="s">
        <v>253</v>
      </c>
      <c r="B11280" s="16">
        <v>97</v>
      </c>
      <c r="C11280" s="17">
        <v>40863</v>
      </c>
      <c r="L11280" s="17"/>
    </row>
    <row r="11281" spans="1:12" x14ac:dyDescent="0.25">
      <c r="A11281" s="16" t="s">
        <v>253</v>
      </c>
      <c r="B11281" s="16">
        <v>58</v>
      </c>
      <c r="C11281" s="17">
        <v>40862</v>
      </c>
      <c r="L11281" s="17"/>
    </row>
    <row r="11282" spans="1:12" x14ac:dyDescent="0.25">
      <c r="A11282" s="16" t="s">
        <v>253</v>
      </c>
      <c r="B11282" s="16">
        <v>110</v>
      </c>
      <c r="C11282" s="17">
        <v>40778</v>
      </c>
      <c r="L11282" s="17"/>
    </row>
    <row r="11283" spans="1:12" x14ac:dyDescent="0.25">
      <c r="A11283" s="16" t="s">
        <v>253</v>
      </c>
      <c r="B11283" s="16">
        <v>73</v>
      </c>
      <c r="C11283" s="17">
        <v>40762</v>
      </c>
      <c r="L11283" s="17"/>
    </row>
    <row r="11284" spans="1:12" x14ac:dyDescent="0.25">
      <c r="A11284" s="16" t="s">
        <v>253</v>
      </c>
      <c r="B11284" s="16">
        <v>76</v>
      </c>
      <c r="C11284" s="17">
        <v>40595</v>
      </c>
      <c r="L11284" s="17"/>
    </row>
    <row r="11285" spans="1:12" x14ac:dyDescent="0.25">
      <c r="A11285" s="16" t="s">
        <v>253</v>
      </c>
      <c r="B11285" s="16">
        <v>62</v>
      </c>
      <c r="C11285" s="17">
        <v>40593</v>
      </c>
      <c r="L11285" s="17"/>
    </row>
    <row r="11286" spans="1:12" x14ac:dyDescent="0.25">
      <c r="A11286" s="16" t="s">
        <v>253</v>
      </c>
      <c r="B11286" s="16">
        <v>49</v>
      </c>
      <c r="C11286" s="17">
        <v>40515</v>
      </c>
      <c r="L11286" s="17"/>
    </row>
    <row r="11287" spans="1:12" x14ac:dyDescent="0.25">
      <c r="A11287" s="16" t="s">
        <v>253</v>
      </c>
      <c r="B11287" s="16">
        <v>105</v>
      </c>
      <c r="C11287" s="17">
        <v>40438</v>
      </c>
      <c r="L11287" s="17"/>
    </row>
    <row r="11288" spans="1:12" x14ac:dyDescent="0.25">
      <c r="A11288" s="16" t="s">
        <v>253</v>
      </c>
      <c r="B11288" s="16">
        <v>96</v>
      </c>
      <c r="C11288" s="17">
        <v>40392</v>
      </c>
      <c r="L11288" s="17"/>
    </row>
    <row r="11289" spans="1:12" x14ac:dyDescent="0.25">
      <c r="A11289" s="16" t="s">
        <v>253</v>
      </c>
      <c r="B11289" s="16">
        <v>85</v>
      </c>
      <c r="C11289" s="17">
        <v>40324</v>
      </c>
      <c r="L11289" s="17"/>
    </row>
    <row r="11290" spans="1:12" x14ac:dyDescent="0.25">
      <c r="A11290" s="16" t="s">
        <v>253</v>
      </c>
      <c r="B11290" s="16">
        <v>137</v>
      </c>
      <c r="C11290" s="17">
        <v>40270</v>
      </c>
      <c r="L11290" s="17"/>
    </row>
    <row r="11291" spans="1:12" x14ac:dyDescent="0.25">
      <c r="A11291" s="16" t="s">
        <v>253</v>
      </c>
      <c r="B11291" s="16">
        <v>30</v>
      </c>
      <c r="C11291" s="17">
        <v>40250</v>
      </c>
      <c r="L11291" s="17"/>
    </row>
    <row r="11292" spans="1:12" x14ac:dyDescent="0.25">
      <c r="A11292" s="16" t="s">
        <v>253</v>
      </c>
      <c r="B11292" s="16">
        <v>67</v>
      </c>
      <c r="C11292" s="17">
        <v>40193</v>
      </c>
      <c r="L11292" s="17"/>
    </row>
    <row r="11293" spans="1:12" x14ac:dyDescent="0.25">
      <c r="A11293" s="16" t="s">
        <v>253</v>
      </c>
      <c r="B11293" s="16">
        <v>100</v>
      </c>
      <c r="C11293" s="17">
        <v>40121</v>
      </c>
      <c r="L11293" s="17"/>
    </row>
    <row r="11294" spans="1:12" x14ac:dyDescent="0.25">
      <c r="A11294" s="16" t="s">
        <v>253</v>
      </c>
      <c r="B11294" s="16">
        <v>48</v>
      </c>
      <c r="C11294" s="17">
        <v>40114</v>
      </c>
      <c r="L11294" s="17"/>
    </row>
    <row r="11295" spans="1:12" x14ac:dyDescent="0.25">
      <c r="A11295" s="16" t="s">
        <v>253</v>
      </c>
      <c r="B11295" s="16">
        <v>81</v>
      </c>
      <c r="C11295" s="17">
        <v>39995</v>
      </c>
      <c r="L11295" s="17"/>
    </row>
    <row r="11296" spans="1:12" x14ac:dyDescent="0.25">
      <c r="A11296" s="16" t="s">
        <v>253</v>
      </c>
      <c r="B11296" s="16">
        <v>100</v>
      </c>
      <c r="C11296" s="17">
        <v>39974</v>
      </c>
      <c r="L11296" s="17"/>
    </row>
    <row r="11297" spans="1:12" x14ac:dyDescent="0.25">
      <c r="A11297" s="16" t="s">
        <v>253</v>
      </c>
      <c r="B11297" s="16">
        <v>80</v>
      </c>
      <c r="C11297" s="17">
        <v>39969</v>
      </c>
      <c r="L11297" s="17"/>
    </row>
    <row r="11298" spans="1:12" x14ac:dyDescent="0.25">
      <c r="A11298" s="16" t="s">
        <v>253</v>
      </c>
      <c r="B11298" s="16">
        <v>82</v>
      </c>
      <c r="C11298" s="17">
        <v>39715</v>
      </c>
      <c r="L11298" s="17"/>
    </row>
    <row r="11299" spans="1:12" x14ac:dyDescent="0.25">
      <c r="A11299" s="16" t="s">
        <v>253</v>
      </c>
      <c r="B11299" s="16">
        <v>118</v>
      </c>
      <c r="C11299" s="17">
        <v>39692</v>
      </c>
      <c r="L11299" s="17"/>
    </row>
    <row r="11300" spans="1:12" x14ac:dyDescent="0.25">
      <c r="A11300" s="16" t="s">
        <v>253</v>
      </c>
      <c r="B11300" s="16">
        <v>74</v>
      </c>
      <c r="C11300" s="17">
        <v>39657</v>
      </c>
      <c r="L11300" s="17"/>
    </row>
    <row r="11301" spans="1:12" x14ac:dyDescent="0.25">
      <c r="A11301" s="16" t="s">
        <v>253</v>
      </c>
      <c r="B11301" s="16">
        <v>80</v>
      </c>
      <c r="C11301" s="17">
        <v>39654</v>
      </c>
      <c r="L11301" s="17"/>
    </row>
    <row r="11302" spans="1:12" x14ac:dyDescent="0.25">
      <c r="A11302" s="16" t="s">
        <v>253</v>
      </c>
      <c r="B11302" s="16">
        <v>110</v>
      </c>
      <c r="C11302" s="17">
        <v>39630</v>
      </c>
      <c r="L11302" s="17"/>
    </row>
    <row r="11303" spans="1:12" x14ac:dyDescent="0.25">
      <c r="A11303" s="16" t="s">
        <v>253</v>
      </c>
      <c r="B11303" s="16">
        <v>77</v>
      </c>
      <c r="C11303" s="17">
        <v>39630</v>
      </c>
      <c r="L11303" s="17"/>
    </row>
    <row r="11304" spans="1:12" x14ac:dyDescent="0.25">
      <c r="A11304" s="16" t="s">
        <v>253</v>
      </c>
      <c r="B11304" s="16">
        <v>68</v>
      </c>
      <c r="C11304" s="17">
        <v>39530</v>
      </c>
      <c r="L11304" s="17"/>
    </row>
    <row r="11305" spans="1:12" x14ac:dyDescent="0.25">
      <c r="A11305" s="16" t="s">
        <v>253</v>
      </c>
      <c r="B11305" s="16">
        <v>82</v>
      </c>
      <c r="C11305" s="17">
        <v>39367</v>
      </c>
      <c r="L11305" s="17"/>
    </row>
    <row r="11306" spans="1:12" x14ac:dyDescent="0.25">
      <c r="A11306" s="16" t="s">
        <v>253</v>
      </c>
      <c r="B11306" s="16">
        <v>55</v>
      </c>
      <c r="C11306" s="17">
        <v>39356</v>
      </c>
      <c r="L11306" s="17"/>
    </row>
    <row r="11307" spans="1:12" x14ac:dyDescent="0.25">
      <c r="A11307" s="16" t="s">
        <v>253</v>
      </c>
      <c r="B11307" s="16">
        <v>100</v>
      </c>
      <c r="C11307" s="17">
        <v>39326</v>
      </c>
      <c r="L11307" s="17"/>
    </row>
    <row r="11308" spans="1:12" x14ac:dyDescent="0.25">
      <c r="A11308" s="16" t="s">
        <v>253</v>
      </c>
      <c r="B11308" s="16">
        <v>83</v>
      </c>
      <c r="C11308" s="17">
        <v>39326</v>
      </c>
      <c r="L11308" s="17"/>
    </row>
    <row r="11309" spans="1:12" x14ac:dyDescent="0.25">
      <c r="A11309" s="16" t="s">
        <v>253</v>
      </c>
      <c r="B11309" s="16">
        <v>70</v>
      </c>
      <c r="C11309" s="17">
        <v>39314</v>
      </c>
      <c r="L11309" s="17"/>
    </row>
    <row r="11310" spans="1:12" x14ac:dyDescent="0.25">
      <c r="A11310" s="16" t="s">
        <v>253</v>
      </c>
      <c r="B11310" s="16">
        <v>29</v>
      </c>
      <c r="C11310" s="17">
        <v>39278</v>
      </c>
      <c r="L11310" s="17"/>
    </row>
    <row r="11311" spans="1:12" x14ac:dyDescent="0.25">
      <c r="A11311" s="16" t="s">
        <v>253</v>
      </c>
      <c r="B11311" s="16">
        <v>95</v>
      </c>
      <c r="C11311" s="17">
        <v>39164</v>
      </c>
      <c r="L11311" s="17"/>
    </row>
    <row r="11312" spans="1:12" x14ac:dyDescent="0.25">
      <c r="A11312" s="16" t="s">
        <v>253</v>
      </c>
      <c r="B11312" s="16">
        <v>110</v>
      </c>
      <c r="C11312" s="17">
        <v>39113</v>
      </c>
      <c r="L11312" s="17"/>
    </row>
    <row r="11313" spans="1:12" x14ac:dyDescent="0.25">
      <c r="A11313" s="16" t="s">
        <v>253</v>
      </c>
      <c r="B11313" s="16">
        <v>119</v>
      </c>
      <c r="C11313" s="17">
        <v>39071</v>
      </c>
      <c r="L11313" s="17"/>
    </row>
    <row r="11314" spans="1:12" x14ac:dyDescent="0.25">
      <c r="A11314" s="16" t="s">
        <v>253</v>
      </c>
      <c r="B11314" s="16">
        <v>55</v>
      </c>
      <c r="C11314" s="17">
        <v>39029</v>
      </c>
      <c r="L11314" s="17"/>
    </row>
    <row r="11315" spans="1:12" x14ac:dyDescent="0.25">
      <c r="A11315" s="16" t="s">
        <v>253</v>
      </c>
      <c r="B11315" s="16">
        <v>158</v>
      </c>
      <c r="C11315" s="17">
        <v>39003</v>
      </c>
      <c r="L11315" s="17"/>
    </row>
    <row r="11316" spans="1:12" x14ac:dyDescent="0.25">
      <c r="A11316" s="16" t="s">
        <v>253</v>
      </c>
      <c r="B11316" s="16">
        <v>50</v>
      </c>
      <c r="C11316" s="17">
        <v>38954</v>
      </c>
      <c r="L11316" s="17"/>
    </row>
    <row r="11317" spans="1:12" x14ac:dyDescent="0.25">
      <c r="A11317" s="16" t="s">
        <v>253</v>
      </c>
      <c r="B11317" s="16">
        <v>116</v>
      </c>
      <c r="C11317" s="17">
        <v>38921</v>
      </c>
      <c r="L11317" s="17"/>
    </row>
    <row r="11318" spans="1:12" x14ac:dyDescent="0.25">
      <c r="A11318" s="16" t="s">
        <v>253</v>
      </c>
      <c r="B11318" s="16">
        <v>122</v>
      </c>
      <c r="C11318" s="17">
        <v>38777</v>
      </c>
      <c r="L11318" s="17"/>
    </row>
    <row r="11319" spans="1:12" x14ac:dyDescent="0.25">
      <c r="A11319" s="16" t="s">
        <v>253</v>
      </c>
      <c r="B11319" s="16">
        <v>60</v>
      </c>
      <c r="C11319" s="17">
        <v>38727</v>
      </c>
      <c r="L11319" s="17"/>
    </row>
    <row r="11320" spans="1:12" x14ac:dyDescent="0.25">
      <c r="A11320" s="16" t="s">
        <v>253</v>
      </c>
      <c r="B11320" s="16">
        <v>80</v>
      </c>
      <c r="C11320" s="17">
        <v>38726</v>
      </c>
      <c r="L11320" s="17"/>
    </row>
    <row r="11321" spans="1:12" x14ac:dyDescent="0.25">
      <c r="A11321" s="16" t="s">
        <v>253</v>
      </c>
      <c r="B11321" s="16">
        <v>129</v>
      </c>
      <c r="C11321" s="17">
        <v>38708</v>
      </c>
      <c r="L11321" s="17"/>
    </row>
    <row r="11322" spans="1:12" x14ac:dyDescent="0.25">
      <c r="A11322" s="16" t="s">
        <v>253</v>
      </c>
      <c r="B11322" s="16">
        <v>146</v>
      </c>
      <c r="C11322" s="17">
        <v>38702</v>
      </c>
      <c r="L11322" s="17"/>
    </row>
    <row r="11323" spans="1:12" x14ac:dyDescent="0.25">
      <c r="A11323" s="16" t="s">
        <v>253</v>
      </c>
      <c r="B11323" s="16">
        <v>124</v>
      </c>
      <c r="C11323" s="17">
        <v>38673</v>
      </c>
      <c r="L11323" s="17"/>
    </row>
    <row r="11324" spans="1:12" x14ac:dyDescent="0.25">
      <c r="A11324" s="16" t="s">
        <v>253</v>
      </c>
      <c r="B11324" s="16">
        <v>176</v>
      </c>
      <c r="C11324" s="17">
        <v>38626</v>
      </c>
      <c r="L11324" s="17"/>
    </row>
    <row r="11325" spans="1:12" x14ac:dyDescent="0.25">
      <c r="A11325" s="16" t="s">
        <v>253</v>
      </c>
      <c r="B11325" s="16">
        <v>63</v>
      </c>
      <c r="C11325" s="17">
        <v>38605</v>
      </c>
      <c r="L11325" s="17"/>
    </row>
    <row r="11326" spans="1:12" x14ac:dyDescent="0.25">
      <c r="A11326" s="16" t="s">
        <v>253</v>
      </c>
      <c r="B11326" s="16">
        <v>50</v>
      </c>
      <c r="C11326" s="17">
        <v>38594</v>
      </c>
      <c r="L11326" s="17"/>
    </row>
    <row r="11327" spans="1:12" x14ac:dyDescent="0.25">
      <c r="A11327" s="16" t="s">
        <v>253</v>
      </c>
      <c r="B11327" s="16">
        <v>101</v>
      </c>
      <c r="C11327" s="17">
        <v>38593</v>
      </c>
      <c r="L11327" s="17"/>
    </row>
    <row r="11328" spans="1:12" x14ac:dyDescent="0.25">
      <c r="A11328" s="16" t="s">
        <v>253</v>
      </c>
      <c r="B11328" s="16">
        <v>114</v>
      </c>
      <c r="C11328" s="17">
        <v>38579</v>
      </c>
      <c r="L11328" s="17"/>
    </row>
    <row r="11329" spans="1:12" x14ac:dyDescent="0.25">
      <c r="A11329" s="16" t="s">
        <v>253</v>
      </c>
      <c r="B11329" s="16">
        <v>40</v>
      </c>
      <c r="C11329" s="17">
        <v>38576</v>
      </c>
      <c r="L11329" s="17"/>
    </row>
    <row r="11330" spans="1:12" x14ac:dyDescent="0.25">
      <c r="A11330" s="16" t="s">
        <v>253</v>
      </c>
      <c r="B11330" s="16">
        <v>69</v>
      </c>
      <c r="C11330" s="17">
        <v>38576</v>
      </c>
      <c r="L11330" s="17"/>
    </row>
    <row r="11331" spans="1:12" x14ac:dyDescent="0.25">
      <c r="A11331" s="16" t="s">
        <v>253</v>
      </c>
      <c r="B11331" s="16">
        <v>92</v>
      </c>
      <c r="C11331" s="17">
        <v>38562</v>
      </c>
      <c r="L11331" s="17"/>
    </row>
    <row r="11332" spans="1:12" x14ac:dyDescent="0.25">
      <c r="A11332" s="16" t="s">
        <v>253</v>
      </c>
      <c r="B11332" s="16">
        <v>109</v>
      </c>
      <c r="C11332" s="17">
        <v>38534</v>
      </c>
      <c r="L11332" s="17"/>
    </row>
    <row r="11333" spans="1:12" x14ac:dyDescent="0.25">
      <c r="A11333" s="16" t="s">
        <v>253</v>
      </c>
      <c r="B11333" s="16">
        <v>44</v>
      </c>
      <c r="C11333" s="17">
        <v>38496</v>
      </c>
      <c r="L11333" s="17"/>
    </row>
    <row r="11334" spans="1:12" x14ac:dyDescent="0.25">
      <c r="A11334" s="16" t="s">
        <v>253</v>
      </c>
      <c r="B11334" s="16">
        <v>104</v>
      </c>
      <c r="C11334" s="17">
        <v>38472</v>
      </c>
      <c r="L11334" s="17"/>
    </row>
    <row r="11335" spans="1:12" x14ac:dyDescent="0.25">
      <c r="A11335" s="16" t="s">
        <v>253</v>
      </c>
      <c r="B11335" s="16">
        <v>138</v>
      </c>
      <c r="C11335" s="17">
        <v>38392</v>
      </c>
      <c r="L11335" s="17"/>
    </row>
    <row r="11336" spans="1:12" x14ac:dyDescent="0.25">
      <c r="A11336" s="16" t="s">
        <v>253</v>
      </c>
      <c r="B11336" s="16">
        <v>114</v>
      </c>
      <c r="C11336" s="17">
        <v>38384</v>
      </c>
      <c r="L11336" s="17"/>
    </row>
    <row r="11337" spans="1:12" x14ac:dyDescent="0.25">
      <c r="A11337" s="16" t="s">
        <v>253</v>
      </c>
      <c r="B11337" s="16">
        <v>87</v>
      </c>
      <c r="C11337" s="17">
        <v>38376</v>
      </c>
      <c r="L11337" s="17"/>
    </row>
    <row r="11338" spans="1:12" x14ac:dyDescent="0.25">
      <c r="A11338" s="16" t="s">
        <v>253</v>
      </c>
      <c r="B11338" s="16">
        <v>67</v>
      </c>
      <c r="C11338" s="17">
        <v>38363</v>
      </c>
      <c r="L11338" s="17"/>
    </row>
    <row r="11339" spans="1:12" x14ac:dyDescent="0.25">
      <c r="A11339" s="16" t="s">
        <v>253</v>
      </c>
      <c r="B11339" s="16">
        <v>48</v>
      </c>
      <c r="C11339" s="17">
        <v>38353</v>
      </c>
      <c r="L11339" s="17"/>
    </row>
    <row r="11340" spans="1:12" x14ac:dyDescent="0.25">
      <c r="A11340" s="16" t="s">
        <v>253</v>
      </c>
      <c r="B11340" s="16">
        <v>118</v>
      </c>
      <c r="C11340" s="17">
        <v>38305</v>
      </c>
      <c r="L11340" s="17"/>
    </row>
    <row r="11341" spans="1:12" x14ac:dyDescent="0.25">
      <c r="A11341" s="16" t="s">
        <v>253</v>
      </c>
      <c r="B11341" s="16">
        <v>56</v>
      </c>
      <c r="C11341" s="17">
        <v>38283</v>
      </c>
      <c r="L11341" s="17"/>
    </row>
    <row r="11342" spans="1:12" x14ac:dyDescent="0.25">
      <c r="A11342" s="16" t="s">
        <v>253</v>
      </c>
      <c r="B11342" s="16">
        <v>95</v>
      </c>
      <c r="C11342" s="17">
        <v>38249</v>
      </c>
      <c r="L11342" s="17"/>
    </row>
    <row r="11343" spans="1:12" x14ac:dyDescent="0.25">
      <c r="A11343" s="16" t="s">
        <v>253</v>
      </c>
      <c r="B11343" s="16">
        <v>50</v>
      </c>
      <c r="C11343" s="17">
        <v>38245</v>
      </c>
      <c r="L11343" s="17"/>
    </row>
    <row r="11344" spans="1:12" x14ac:dyDescent="0.25">
      <c r="A11344" s="16" t="s">
        <v>253</v>
      </c>
      <c r="B11344" s="16">
        <v>133</v>
      </c>
      <c r="C11344" s="17">
        <v>38245</v>
      </c>
      <c r="L11344" s="17"/>
    </row>
    <row r="11345" spans="1:12" x14ac:dyDescent="0.25">
      <c r="A11345" s="16" t="s">
        <v>253</v>
      </c>
      <c r="B11345" s="16">
        <v>76</v>
      </c>
      <c r="C11345" s="17">
        <v>38208</v>
      </c>
      <c r="L11345" s="17"/>
    </row>
    <row r="11346" spans="1:12" x14ac:dyDescent="0.25">
      <c r="A11346" s="16" t="s">
        <v>253</v>
      </c>
      <c r="B11346" s="16">
        <v>71</v>
      </c>
      <c r="C11346" s="17">
        <v>38183</v>
      </c>
      <c r="L11346" s="17"/>
    </row>
    <row r="11347" spans="1:12" x14ac:dyDescent="0.25">
      <c r="A11347" s="16" t="s">
        <v>253</v>
      </c>
      <c r="B11347" s="16">
        <v>74</v>
      </c>
      <c r="C11347" s="17">
        <v>38175</v>
      </c>
      <c r="L11347" s="17"/>
    </row>
    <row r="11348" spans="1:12" x14ac:dyDescent="0.25">
      <c r="A11348" s="16" t="s">
        <v>253</v>
      </c>
      <c r="B11348" s="16">
        <v>45</v>
      </c>
      <c r="C11348" s="17">
        <v>38169</v>
      </c>
      <c r="L11348" s="17"/>
    </row>
    <row r="11349" spans="1:12" x14ac:dyDescent="0.25">
      <c r="A11349" s="16" t="s">
        <v>253</v>
      </c>
      <c r="B11349" s="16">
        <v>60</v>
      </c>
      <c r="C11349" s="17">
        <v>38166</v>
      </c>
      <c r="L11349" s="17"/>
    </row>
    <row r="11350" spans="1:12" x14ac:dyDescent="0.25">
      <c r="A11350" s="16" t="s">
        <v>253</v>
      </c>
      <c r="B11350" s="16">
        <v>52</v>
      </c>
      <c r="C11350" s="17">
        <v>38161</v>
      </c>
      <c r="L11350" s="17"/>
    </row>
    <row r="11351" spans="1:12" x14ac:dyDescent="0.25">
      <c r="A11351" s="16" t="s">
        <v>253</v>
      </c>
      <c r="B11351" s="16">
        <v>120</v>
      </c>
      <c r="C11351" s="17">
        <v>38093</v>
      </c>
      <c r="L11351" s="17"/>
    </row>
    <row r="11352" spans="1:12" x14ac:dyDescent="0.25">
      <c r="A11352" s="16" t="s">
        <v>253</v>
      </c>
      <c r="B11352" s="16">
        <v>85</v>
      </c>
      <c r="C11352" s="17">
        <v>38069</v>
      </c>
      <c r="L11352" s="17"/>
    </row>
    <row r="11353" spans="1:12" x14ac:dyDescent="0.25">
      <c r="A11353" s="16" t="s">
        <v>253</v>
      </c>
      <c r="B11353" s="16">
        <v>47</v>
      </c>
      <c r="C11353" s="17">
        <v>38036</v>
      </c>
      <c r="L11353" s="17"/>
    </row>
    <row r="11354" spans="1:12" x14ac:dyDescent="0.25">
      <c r="A11354" s="16" t="s">
        <v>253</v>
      </c>
      <c r="B11354" s="16">
        <v>48</v>
      </c>
      <c r="C11354" s="17">
        <v>38008</v>
      </c>
      <c r="L11354" s="17"/>
    </row>
    <row r="11355" spans="1:12" x14ac:dyDescent="0.25">
      <c r="A11355" s="16" t="s">
        <v>253</v>
      </c>
      <c r="B11355" s="16">
        <v>60</v>
      </c>
      <c r="C11355" s="17">
        <v>37993</v>
      </c>
      <c r="L11355" s="17"/>
    </row>
    <row r="11356" spans="1:12" x14ac:dyDescent="0.25">
      <c r="A11356" s="16" t="s">
        <v>253</v>
      </c>
      <c r="B11356" s="16">
        <v>101</v>
      </c>
      <c r="C11356" s="17">
        <v>37990</v>
      </c>
      <c r="L11356" s="17"/>
    </row>
    <row r="11357" spans="1:12" x14ac:dyDescent="0.25">
      <c r="A11357" s="16" t="s">
        <v>253</v>
      </c>
      <c r="B11357" s="16">
        <v>84</v>
      </c>
      <c r="C11357" s="17">
        <v>37926</v>
      </c>
      <c r="L11357" s="17"/>
    </row>
    <row r="11358" spans="1:12" x14ac:dyDescent="0.25">
      <c r="A11358" s="16" t="s">
        <v>253</v>
      </c>
      <c r="B11358" s="16">
        <v>90</v>
      </c>
      <c r="C11358" s="17">
        <v>37918</v>
      </c>
      <c r="L11358" s="17"/>
    </row>
    <row r="11359" spans="1:12" x14ac:dyDescent="0.25">
      <c r="A11359" s="16" t="s">
        <v>253</v>
      </c>
      <c r="B11359" s="16">
        <v>100</v>
      </c>
      <c r="C11359" s="17">
        <v>37903</v>
      </c>
      <c r="L11359" s="17"/>
    </row>
    <row r="11360" spans="1:12" x14ac:dyDescent="0.25">
      <c r="A11360" s="16" t="s">
        <v>253</v>
      </c>
      <c r="B11360" s="16">
        <v>119</v>
      </c>
      <c r="C11360" s="17">
        <v>37894</v>
      </c>
      <c r="L11360" s="17"/>
    </row>
    <row r="11361" spans="1:12" x14ac:dyDescent="0.25">
      <c r="A11361" s="16" t="s">
        <v>253</v>
      </c>
      <c r="B11361" s="16">
        <v>69</v>
      </c>
      <c r="C11361" s="17">
        <v>37883</v>
      </c>
      <c r="L11361" s="17"/>
    </row>
    <row r="11362" spans="1:12" x14ac:dyDescent="0.25">
      <c r="A11362" s="16" t="s">
        <v>253</v>
      </c>
      <c r="B11362" s="16">
        <v>66</v>
      </c>
      <c r="C11362" s="17">
        <v>37858</v>
      </c>
      <c r="L11362" s="17"/>
    </row>
    <row r="11363" spans="1:12" x14ac:dyDescent="0.25">
      <c r="A11363" s="16" t="s">
        <v>253</v>
      </c>
      <c r="B11363" s="16">
        <v>50</v>
      </c>
      <c r="C11363" s="17">
        <v>37841</v>
      </c>
      <c r="L11363" s="17"/>
    </row>
    <row r="11364" spans="1:12" x14ac:dyDescent="0.25">
      <c r="A11364" s="16" t="s">
        <v>253</v>
      </c>
      <c r="B11364" s="16">
        <v>65</v>
      </c>
      <c r="C11364" s="17">
        <v>37817</v>
      </c>
      <c r="L11364" s="17"/>
    </row>
    <row r="11365" spans="1:12" x14ac:dyDescent="0.25">
      <c r="A11365" s="16" t="s">
        <v>253</v>
      </c>
      <c r="B11365" s="16">
        <v>121</v>
      </c>
      <c r="C11365" s="17">
        <v>37787</v>
      </c>
      <c r="L11365" s="17"/>
    </row>
    <row r="11366" spans="1:12" x14ac:dyDescent="0.25">
      <c r="A11366" s="16" t="s">
        <v>253</v>
      </c>
      <c r="B11366" s="16">
        <v>157</v>
      </c>
      <c r="C11366" s="17">
        <v>37786</v>
      </c>
      <c r="L11366" s="17"/>
    </row>
    <row r="11367" spans="1:12" x14ac:dyDescent="0.25">
      <c r="A11367" s="16" t="s">
        <v>253</v>
      </c>
      <c r="B11367" s="16">
        <v>133</v>
      </c>
      <c r="C11367" s="17">
        <v>37763</v>
      </c>
      <c r="L11367" s="17"/>
    </row>
    <row r="11368" spans="1:12" x14ac:dyDescent="0.25">
      <c r="A11368" s="16" t="s">
        <v>253</v>
      </c>
      <c r="B11368" s="16">
        <v>60</v>
      </c>
      <c r="C11368" s="17">
        <v>37755</v>
      </c>
      <c r="L11368" s="17"/>
    </row>
    <row r="11369" spans="1:12" x14ac:dyDescent="0.25">
      <c r="A11369" s="16" t="s">
        <v>253</v>
      </c>
      <c r="B11369" s="16">
        <v>100</v>
      </c>
      <c r="C11369" s="17">
        <v>37746</v>
      </c>
      <c r="L11369" s="17"/>
    </row>
    <row r="11370" spans="1:12" x14ac:dyDescent="0.25">
      <c r="A11370" s="16" t="s">
        <v>253</v>
      </c>
      <c r="B11370" s="16">
        <v>151</v>
      </c>
      <c r="C11370" s="17">
        <v>37733</v>
      </c>
      <c r="L11370" s="17"/>
    </row>
    <row r="11371" spans="1:12" x14ac:dyDescent="0.25">
      <c r="A11371" s="16" t="s">
        <v>253</v>
      </c>
      <c r="B11371" s="16">
        <v>96</v>
      </c>
      <c r="C11371" s="17">
        <v>37712</v>
      </c>
      <c r="L11371" s="17"/>
    </row>
    <row r="11372" spans="1:12" x14ac:dyDescent="0.25">
      <c r="A11372" s="16" t="s">
        <v>253</v>
      </c>
      <c r="B11372" s="16">
        <v>84</v>
      </c>
      <c r="C11372" s="17">
        <v>37709</v>
      </c>
      <c r="L11372" s="17"/>
    </row>
    <row r="11373" spans="1:12" x14ac:dyDescent="0.25">
      <c r="A11373" s="16" t="s">
        <v>253</v>
      </c>
      <c r="B11373" s="16">
        <v>52</v>
      </c>
      <c r="C11373" s="17">
        <v>37691</v>
      </c>
      <c r="L11373" s="17"/>
    </row>
    <row r="11374" spans="1:12" x14ac:dyDescent="0.25">
      <c r="A11374" s="16" t="s">
        <v>253</v>
      </c>
      <c r="B11374" s="16">
        <v>161</v>
      </c>
      <c r="C11374" s="17">
        <v>37672</v>
      </c>
      <c r="L11374" s="17"/>
    </row>
    <row r="11375" spans="1:12" x14ac:dyDescent="0.25">
      <c r="A11375" s="16" t="s">
        <v>253</v>
      </c>
      <c r="B11375" s="16">
        <v>100</v>
      </c>
      <c r="C11375" s="17">
        <v>37652</v>
      </c>
      <c r="L11375" s="17"/>
    </row>
    <row r="11376" spans="1:12" x14ac:dyDescent="0.25">
      <c r="A11376" s="16" t="s">
        <v>253</v>
      </c>
      <c r="B11376" s="16">
        <v>46</v>
      </c>
      <c r="C11376" s="17">
        <v>37635</v>
      </c>
      <c r="L11376" s="17"/>
    </row>
    <row r="11377" spans="1:12" x14ac:dyDescent="0.25">
      <c r="A11377" s="16" t="s">
        <v>253</v>
      </c>
      <c r="B11377" s="16">
        <v>63</v>
      </c>
      <c r="C11377" s="17">
        <v>37624</v>
      </c>
      <c r="L11377" s="17"/>
    </row>
    <row r="11378" spans="1:12" x14ac:dyDescent="0.25">
      <c r="A11378" s="16" t="s">
        <v>253</v>
      </c>
      <c r="B11378" s="16">
        <v>48</v>
      </c>
      <c r="C11378" s="17">
        <v>37624</v>
      </c>
      <c r="L11378" s="17"/>
    </row>
    <row r="11379" spans="1:12" x14ac:dyDescent="0.25">
      <c r="A11379" s="16" t="s">
        <v>253</v>
      </c>
      <c r="B11379" s="16">
        <v>114</v>
      </c>
      <c r="C11379" s="17">
        <v>37622</v>
      </c>
      <c r="L11379" s="17"/>
    </row>
    <row r="11380" spans="1:12" x14ac:dyDescent="0.25">
      <c r="A11380" s="16" t="s">
        <v>253</v>
      </c>
      <c r="B11380" s="16">
        <v>60</v>
      </c>
      <c r="C11380" s="17">
        <v>37593</v>
      </c>
      <c r="L11380" s="17"/>
    </row>
    <row r="11381" spans="1:12" x14ac:dyDescent="0.25">
      <c r="A11381" s="16" t="s">
        <v>253</v>
      </c>
      <c r="B11381" s="16">
        <v>76</v>
      </c>
      <c r="C11381" s="17">
        <v>37585</v>
      </c>
      <c r="L11381" s="17"/>
    </row>
    <row r="11382" spans="1:12" x14ac:dyDescent="0.25">
      <c r="A11382" s="16" t="s">
        <v>253</v>
      </c>
      <c r="B11382" s="16">
        <v>118</v>
      </c>
      <c r="C11382" s="17">
        <v>37578</v>
      </c>
      <c r="L11382" s="17"/>
    </row>
    <row r="11383" spans="1:12" x14ac:dyDescent="0.25">
      <c r="A11383" s="16" t="s">
        <v>253</v>
      </c>
      <c r="B11383" s="16">
        <v>58</v>
      </c>
      <c r="C11383" s="17">
        <v>37515</v>
      </c>
      <c r="L11383" s="17"/>
    </row>
    <row r="11384" spans="1:12" x14ac:dyDescent="0.25">
      <c r="A11384" s="16" t="s">
        <v>253</v>
      </c>
      <c r="B11384" s="16">
        <v>98</v>
      </c>
      <c r="C11384" s="17">
        <v>37514</v>
      </c>
      <c r="L11384" s="17"/>
    </row>
    <row r="11385" spans="1:12" x14ac:dyDescent="0.25">
      <c r="A11385" s="16" t="s">
        <v>253</v>
      </c>
      <c r="B11385" s="16">
        <v>106</v>
      </c>
      <c r="C11385" s="17">
        <v>37497</v>
      </c>
      <c r="L11385" s="17"/>
    </row>
    <row r="11386" spans="1:12" x14ac:dyDescent="0.25">
      <c r="A11386" s="16" t="s">
        <v>253</v>
      </c>
      <c r="B11386" s="16">
        <v>125</v>
      </c>
      <c r="C11386" s="17">
        <v>37484</v>
      </c>
      <c r="L11386" s="17"/>
    </row>
    <row r="11387" spans="1:12" x14ac:dyDescent="0.25">
      <c r="A11387" s="16" t="s">
        <v>253</v>
      </c>
      <c r="B11387" s="16">
        <v>55</v>
      </c>
      <c r="C11387" s="17">
        <v>37412</v>
      </c>
      <c r="L11387" s="17"/>
    </row>
    <row r="11388" spans="1:12" x14ac:dyDescent="0.25">
      <c r="A11388" s="16" t="s">
        <v>253</v>
      </c>
      <c r="B11388" s="16">
        <v>148</v>
      </c>
      <c r="C11388" s="17">
        <v>37400</v>
      </c>
      <c r="L11388" s="17"/>
    </row>
    <row r="11389" spans="1:12" x14ac:dyDescent="0.25">
      <c r="A11389" s="16" t="s">
        <v>253</v>
      </c>
      <c r="B11389" s="16">
        <v>69</v>
      </c>
      <c r="C11389" s="17">
        <v>37397</v>
      </c>
      <c r="L11389" s="17"/>
    </row>
    <row r="11390" spans="1:12" x14ac:dyDescent="0.25">
      <c r="A11390" s="16" t="s">
        <v>253</v>
      </c>
      <c r="B11390" s="16">
        <v>104</v>
      </c>
      <c r="C11390" s="17">
        <v>37390</v>
      </c>
      <c r="L11390" s="17"/>
    </row>
    <row r="11391" spans="1:12" x14ac:dyDescent="0.25">
      <c r="A11391" s="16" t="s">
        <v>253</v>
      </c>
      <c r="B11391" s="16">
        <v>80</v>
      </c>
      <c r="C11391" s="17">
        <v>37319</v>
      </c>
      <c r="L11391" s="17"/>
    </row>
    <row r="11392" spans="1:12" x14ac:dyDescent="0.25">
      <c r="A11392" s="16" t="s">
        <v>253</v>
      </c>
      <c r="B11392" s="16">
        <v>107</v>
      </c>
      <c r="C11392" s="17">
        <v>37312</v>
      </c>
      <c r="L11392" s="17"/>
    </row>
    <row r="11393" spans="1:12" x14ac:dyDescent="0.25">
      <c r="A11393" s="16" t="s">
        <v>253</v>
      </c>
      <c r="B11393" s="16">
        <v>128</v>
      </c>
      <c r="C11393" s="17">
        <v>37244</v>
      </c>
      <c r="L11393" s="17"/>
    </row>
    <row r="11394" spans="1:12" x14ac:dyDescent="0.25">
      <c r="A11394" s="16" t="s">
        <v>253</v>
      </c>
      <c r="B11394" s="16">
        <v>65</v>
      </c>
      <c r="C11394" s="17">
        <v>37196</v>
      </c>
      <c r="L11394" s="17"/>
    </row>
    <row r="11395" spans="1:12" x14ac:dyDescent="0.25">
      <c r="A11395" s="16" t="s">
        <v>253</v>
      </c>
      <c r="B11395" s="16">
        <v>112</v>
      </c>
      <c r="C11395" s="17">
        <v>37169</v>
      </c>
      <c r="L11395" s="17"/>
    </row>
    <row r="11396" spans="1:12" x14ac:dyDescent="0.25">
      <c r="A11396" s="16" t="s">
        <v>253</v>
      </c>
      <c r="B11396" s="16">
        <v>90</v>
      </c>
      <c r="C11396" s="17">
        <v>37151</v>
      </c>
      <c r="L11396" s="17"/>
    </row>
    <row r="11397" spans="1:12" x14ac:dyDescent="0.25">
      <c r="A11397" s="16" t="s">
        <v>253</v>
      </c>
      <c r="B11397" s="16">
        <v>137</v>
      </c>
      <c r="C11397" s="17">
        <v>37132</v>
      </c>
      <c r="L11397" s="17"/>
    </row>
    <row r="11398" spans="1:12" x14ac:dyDescent="0.25">
      <c r="A11398" s="16" t="s">
        <v>253</v>
      </c>
      <c r="B11398" s="16">
        <v>65</v>
      </c>
      <c r="C11398" s="17">
        <v>37078</v>
      </c>
      <c r="L11398" s="17"/>
    </row>
    <row r="11399" spans="1:12" x14ac:dyDescent="0.25">
      <c r="A11399" s="16" t="s">
        <v>253</v>
      </c>
      <c r="B11399" s="16">
        <v>120</v>
      </c>
      <c r="C11399" s="17">
        <v>37055</v>
      </c>
      <c r="L11399" s="17"/>
    </row>
    <row r="11400" spans="1:12" x14ac:dyDescent="0.25">
      <c r="A11400" s="16" t="s">
        <v>253</v>
      </c>
      <c r="B11400" s="16">
        <v>100</v>
      </c>
      <c r="C11400" s="17">
        <v>37020</v>
      </c>
      <c r="L11400" s="17"/>
    </row>
    <row r="11401" spans="1:12" x14ac:dyDescent="0.25">
      <c r="A11401" s="16" t="s">
        <v>253</v>
      </c>
      <c r="B11401" s="16">
        <v>80</v>
      </c>
      <c r="C11401" s="17">
        <v>37019</v>
      </c>
      <c r="L11401" s="17"/>
    </row>
    <row r="11402" spans="1:12" x14ac:dyDescent="0.25">
      <c r="A11402" s="16" t="s">
        <v>253</v>
      </c>
      <c r="B11402" s="16">
        <v>60</v>
      </c>
      <c r="C11402" s="17">
        <v>36942</v>
      </c>
      <c r="L11402" s="17"/>
    </row>
    <row r="11403" spans="1:12" x14ac:dyDescent="0.25">
      <c r="A11403" s="16" t="s">
        <v>253</v>
      </c>
      <c r="B11403" s="16">
        <v>68</v>
      </c>
      <c r="C11403" s="17">
        <v>36928</v>
      </c>
      <c r="L11403" s="17"/>
    </row>
    <row r="11404" spans="1:12" x14ac:dyDescent="0.25">
      <c r="A11404" s="16" t="s">
        <v>253</v>
      </c>
      <c r="B11404" s="16">
        <v>29</v>
      </c>
      <c r="C11404" s="17">
        <v>36892</v>
      </c>
      <c r="L11404" s="17"/>
    </row>
    <row r="11405" spans="1:12" x14ac:dyDescent="0.25">
      <c r="A11405" s="16" t="s">
        <v>253</v>
      </c>
      <c r="B11405" s="16">
        <v>100</v>
      </c>
      <c r="C11405" s="17">
        <v>36874</v>
      </c>
      <c r="L11405" s="17"/>
    </row>
    <row r="11406" spans="1:12" x14ac:dyDescent="0.25">
      <c r="A11406" s="16" t="s">
        <v>253</v>
      </c>
      <c r="B11406" s="16">
        <v>100</v>
      </c>
      <c r="C11406" s="17">
        <v>36831</v>
      </c>
      <c r="L11406" s="17"/>
    </row>
    <row r="11407" spans="1:12" x14ac:dyDescent="0.25">
      <c r="A11407" s="16" t="s">
        <v>253</v>
      </c>
      <c r="B11407" s="16">
        <v>104</v>
      </c>
      <c r="C11407" s="17">
        <v>36732</v>
      </c>
      <c r="L11407" s="17"/>
    </row>
    <row r="11408" spans="1:12" x14ac:dyDescent="0.25">
      <c r="A11408" s="16" t="s">
        <v>253</v>
      </c>
      <c r="B11408" s="16">
        <v>120</v>
      </c>
      <c r="C11408" s="17">
        <v>36717</v>
      </c>
      <c r="L11408" s="17"/>
    </row>
    <row r="11409" spans="1:12" x14ac:dyDescent="0.25">
      <c r="A11409" s="16" t="s">
        <v>253</v>
      </c>
      <c r="B11409" s="16">
        <v>60</v>
      </c>
      <c r="C11409" s="17">
        <v>36705</v>
      </c>
      <c r="L11409" s="17"/>
    </row>
    <row r="11410" spans="1:12" x14ac:dyDescent="0.25">
      <c r="A11410" s="16" t="s">
        <v>253</v>
      </c>
      <c r="B11410" s="16">
        <v>120</v>
      </c>
      <c r="C11410" s="17">
        <v>36678</v>
      </c>
      <c r="L11410" s="17"/>
    </row>
    <row r="11411" spans="1:12" x14ac:dyDescent="0.25">
      <c r="A11411" s="16" t="s">
        <v>253</v>
      </c>
      <c r="B11411" s="16">
        <v>55</v>
      </c>
      <c r="C11411" s="17">
        <v>36669</v>
      </c>
      <c r="L11411" s="17"/>
    </row>
    <row r="11412" spans="1:12" x14ac:dyDescent="0.25">
      <c r="A11412" s="16" t="s">
        <v>253</v>
      </c>
      <c r="B11412" s="16">
        <v>120</v>
      </c>
      <c r="C11412" s="17">
        <v>36655</v>
      </c>
      <c r="L11412" s="17"/>
    </row>
    <row r="11413" spans="1:12" x14ac:dyDescent="0.25">
      <c r="A11413" s="16" t="s">
        <v>253</v>
      </c>
      <c r="B11413" s="16">
        <v>78</v>
      </c>
      <c r="C11413" s="17">
        <v>36607</v>
      </c>
      <c r="L11413" s="17"/>
    </row>
    <row r="11414" spans="1:12" x14ac:dyDescent="0.25">
      <c r="A11414" s="16" t="s">
        <v>253</v>
      </c>
      <c r="B11414" s="16">
        <v>82</v>
      </c>
      <c r="C11414" s="17">
        <v>36591</v>
      </c>
      <c r="L11414" s="17"/>
    </row>
    <row r="11415" spans="1:12" x14ac:dyDescent="0.25">
      <c r="A11415" s="16" t="s">
        <v>253</v>
      </c>
      <c r="B11415" s="16">
        <v>82</v>
      </c>
      <c r="C11415" s="17">
        <v>36586</v>
      </c>
      <c r="L11415" s="17"/>
    </row>
    <row r="11416" spans="1:12" x14ac:dyDescent="0.25">
      <c r="A11416" s="16" t="s">
        <v>253</v>
      </c>
      <c r="B11416" s="16">
        <v>107</v>
      </c>
      <c r="C11416" s="17">
        <v>36572</v>
      </c>
      <c r="L11416" s="17"/>
    </row>
    <row r="11417" spans="1:12" x14ac:dyDescent="0.25">
      <c r="A11417" s="16" t="s">
        <v>253</v>
      </c>
      <c r="B11417" s="16">
        <v>62</v>
      </c>
      <c r="C11417" s="17">
        <v>36526</v>
      </c>
      <c r="L11417" s="17"/>
    </row>
    <row r="11418" spans="1:12" x14ac:dyDescent="0.25">
      <c r="A11418" s="16" t="s">
        <v>253</v>
      </c>
      <c r="B11418" s="16">
        <v>58</v>
      </c>
      <c r="C11418" s="17">
        <v>36495</v>
      </c>
      <c r="L11418" s="17"/>
    </row>
    <row r="11419" spans="1:12" x14ac:dyDescent="0.25">
      <c r="A11419" s="16" t="s">
        <v>253</v>
      </c>
      <c r="B11419" s="16">
        <v>112</v>
      </c>
      <c r="C11419" s="17">
        <v>36451</v>
      </c>
      <c r="L11419" s="17"/>
    </row>
    <row r="11420" spans="1:12" x14ac:dyDescent="0.25">
      <c r="A11420" s="16" t="s">
        <v>253</v>
      </c>
      <c r="B11420" s="16">
        <v>118</v>
      </c>
      <c r="C11420" s="17">
        <v>36440</v>
      </c>
      <c r="L11420" s="17"/>
    </row>
    <row r="11421" spans="1:12" x14ac:dyDescent="0.25">
      <c r="A11421" s="16" t="s">
        <v>253</v>
      </c>
      <c r="B11421" s="16">
        <v>72</v>
      </c>
      <c r="C11421" s="17">
        <v>36423</v>
      </c>
      <c r="L11421" s="17"/>
    </row>
    <row r="11422" spans="1:12" x14ac:dyDescent="0.25">
      <c r="A11422" s="16" t="s">
        <v>253</v>
      </c>
      <c r="B11422" s="16">
        <v>125</v>
      </c>
      <c r="C11422" s="17">
        <v>36404</v>
      </c>
      <c r="L11422" s="17"/>
    </row>
    <row r="11423" spans="1:12" x14ac:dyDescent="0.25">
      <c r="A11423" s="16" t="s">
        <v>253</v>
      </c>
      <c r="B11423" s="16">
        <v>56</v>
      </c>
      <c r="C11423" s="17">
        <v>36404</v>
      </c>
      <c r="L11423" s="17"/>
    </row>
    <row r="11424" spans="1:12" x14ac:dyDescent="0.25">
      <c r="A11424" s="16" t="s">
        <v>253</v>
      </c>
      <c r="B11424" s="16">
        <v>65</v>
      </c>
      <c r="C11424" s="17">
        <v>36270</v>
      </c>
      <c r="L11424" s="17"/>
    </row>
    <row r="11425" spans="1:12" x14ac:dyDescent="0.25">
      <c r="A11425" s="16" t="s">
        <v>253</v>
      </c>
      <c r="B11425" s="16">
        <v>58</v>
      </c>
      <c r="C11425" s="17">
        <v>36251</v>
      </c>
      <c r="L11425" s="17"/>
    </row>
    <row r="11426" spans="1:12" x14ac:dyDescent="0.25">
      <c r="A11426" s="16" t="s">
        <v>253</v>
      </c>
      <c r="B11426" s="16">
        <v>375</v>
      </c>
      <c r="C11426" s="17">
        <v>36220</v>
      </c>
      <c r="L11426" s="17"/>
    </row>
    <row r="11427" spans="1:12" x14ac:dyDescent="0.25">
      <c r="A11427" s="16" t="s">
        <v>253</v>
      </c>
      <c r="B11427" s="16">
        <v>133</v>
      </c>
      <c r="C11427" s="17">
        <v>36220</v>
      </c>
      <c r="L11427" s="17"/>
    </row>
    <row r="11428" spans="1:12" x14ac:dyDescent="0.25">
      <c r="A11428" s="16" t="s">
        <v>253</v>
      </c>
      <c r="B11428" s="16">
        <v>117</v>
      </c>
      <c r="C11428" s="17">
        <v>36213</v>
      </c>
      <c r="L11428" s="17"/>
    </row>
    <row r="11429" spans="1:12" x14ac:dyDescent="0.25">
      <c r="A11429" s="16" t="s">
        <v>253</v>
      </c>
      <c r="B11429" s="16">
        <v>82</v>
      </c>
      <c r="C11429" s="17">
        <v>36192</v>
      </c>
      <c r="L11429" s="17"/>
    </row>
    <row r="11430" spans="1:12" x14ac:dyDescent="0.25">
      <c r="A11430" s="16" t="s">
        <v>253</v>
      </c>
      <c r="B11430" s="16">
        <v>104</v>
      </c>
      <c r="C11430" s="17">
        <v>36161</v>
      </c>
      <c r="L11430" s="17"/>
    </row>
    <row r="11431" spans="1:12" x14ac:dyDescent="0.25">
      <c r="A11431" s="16" t="s">
        <v>253</v>
      </c>
      <c r="B11431" s="16">
        <v>120</v>
      </c>
      <c r="C11431" s="17">
        <v>36161</v>
      </c>
      <c r="L11431" s="17"/>
    </row>
    <row r="11432" spans="1:12" x14ac:dyDescent="0.25">
      <c r="A11432" s="16" t="s">
        <v>253</v>
      </c>
      <c r="B11432" s="16">
        <v>187</v>
      </c>
      <c r="C11432" s="17">
        <v>36100</v>
      </c>
      <c r="L11432" s="17"/>
    </row>
    <row r="11433" spans="1:12" x14ac:dyDescent="0.25">
      <c r="A11433" s="16" t="s">
        <v>253</v>
      </c>
      <c r="B11433" s="16">
        <v>150</v>
      </c>
      <c r="C11433" s="17">
        <v>36069</v>
      </c>
      <c r="L11433" s="17"/>
    </row>
    <row r="11434" spans="1:12" x14ac:dyDescent="0.25">
      <c r="A11434" s="16" t="s">
        <v>253</v>
      </c>
      <c r="B11434" s="16">
        <v>65</v>
      </c>
      <c r="C11434" s="17">
        <v>36069</v>
      </c>
      <c r="L11434" s="17"/>
    </row>
    <row r="11435" spans="1:12" x14ac:dyDescent="0.25">
      <c r="A11435" s="16" t="s">
        <v>253</v>
      </c>
      <c r="B11435" s="16">
        <v>84</v>
      </c>
      <c r="C11435" s="17">
        <v>36069</v>
      </c>
      <c r="L11435" s="17"/>
    </row>
    <row r="11436" spans="1:12" x14ac:dyDescent="0.25">
      <c r="A11436" s="16" t="s">
        <v>253</v>
      </c>
      <c r="B11436" s="16">
        <v>126</v>
      </c>
      <c r="C11436" s="17">
        <v>36052</v>
      </c>
      <c r="L11436" s="17"/>
    </row>
    <row r="11437" spans="1:12" x14ac:dyDescent="0.25">
      <c r="A11437" s="16" t="s">
        <v>253</v>
      </c>
      <c r="B11437" s="16">
        <v>108</v>
      </c>
      <c r="C11437" s="17">
        <v>36035</v>
      </c>
      <c r="L11437" s="17"/>
    </row>
    <row r="11438" spans="1:12" x14ac:dyDescent="0.25">
      <c r="A11438" s="16" t="s">
        <v>253</v>
      </c>
      <c r="B11438" s="16">
        <v>108</v>
      </c>
      <c r="C11438" s="17">
        <v>35996</v>
      </c>
      <c r="L11438" s="17"/>
    </row>
    <row r="11439" spans="1:12" x14ac:dyDescent="0.25">
      <c r="A11439" s="16" t="s">
        <v>253</v>
      </c>
      <c r="B11439" s="16">
        <v>92</v>
      </c>
      <c r="C11439" s="17">
        <v>35996</v>
      </c>
      <c r="L11439" s="17"/>
    </row>
    <row r="11440" spans="1:12" x14ac:dyDescent="0.25">
      <c r="A11440" s="16" t="s">
        <v>253</v>
      </c>
      <c r="B11440" s="16">
        <v>111</v>
      </c>
      <c r="C11440" s="17">
        <v>35977</v>
      </c>
      <c r="L11440" s="17"/>
    </row>
    <row r="11441" spans="1:12" x14ac:dyDescent="0.25">
      <c r="A11441" s="16" t="s">
        <v>253</v>
      </c>
      <c r="B11441" s="16">
        <v>80</v>
      </c>
      <c r="C11441" s="17">
        <v>35974</v>
      </c>
      <c r="L11441" s="17"/>
    </row>
    <row r="11442" spans="1:12" x14ac:dyDescent="0.25">
      <c r="A11442" s="16" t="s">
        <v>253</v>
      </c>
      <c r="B11442" s="16">
        <v>110</v>
      </c>
      <c r="C11442" s="17">
        <v>35971</v>
      </c>
      <c r="L11442" s="17"/>
    </row>
    <row r="11443" spans="1:12" x14ac:dyDescent="0.25">
      <c r="A11443" s="16" t="s">
        <v>253</v>
      </c>
      <c r="B11443" s="16">
        <v>80</v>
      </c>
      <c r="C11443" s="17">
        <v>35916</v>
      </c>
      <c r="L11443" s="17"/>
    </row>
    <row r="11444" spans="1:12" x14ac:dyDescent="0.25">
      <c r="A11444" s="16" t="s">
        <v>253</v>
      </c>
      <c r="B11444" s="16">
        <v>109</v>
      </c>
      <c r="C11444" s="17">
        <v>35886</v>
      </c>
      <c r="L11444" s="17"/>
    </row>
    <row r="11445" spans="1:12" x14ac:dyDescent="0.25">
      <c r="A11445" s="16" t="s">
        <v>253</v>
      </c>
      <c r="B11445" s="16">
        <v>100</v>
      </c>
      <c r="C11445" s="17">
        <v>35860</v>
      </c>
      <c r="L11445" s="17"/>
    </row>
    <row r="11446" spans="1:12" x14ac:dyDescent="0.25">
      <c r="A11446" s="16" t="s">
        <v>253</v>
      </c>
      <c r="B11446" s="16">
        <v>65</v>
      </c>
      <c r="C11446" s="17">
        <v>35856</v>
      </c>
      <c r="L11446" s="17"/>
    </row>
    <row r="11447" spans="1:12" x14ac:dyDescent="0.25">
      <c r="A11447" s="16" t="s">
        <v>253</v>
      </c>
      <c r="B11447" s="16">
        <v>120</v>
      </c>
      <c r="C11447" s="17">
        <v>35827</v>
      </c>
      <c r="L11447" s="17"/>
    </row>
    <row r="11448" spans="1:12" x14ac:dyDescent="0.25">
      <c r="A11448" s="16" t="s">
        <v>253</v>
      </c>
      <c r="B11448" s="16">
        <v>80</v>
      </c>
      <c r="C11448" s="17">
        <v>35800</v>
      </c>
      <c r="L11448" s="17"/>
    </row>
    <row r="11449" spans="1:12" x14ac:dyDescent="0.25">
      <c r="A11449" s="16" t="s">
        <v>253</v>
      </c>
      <c r="B11449" s="16">
        <v>70</v>
      </c>
      <c r="C11449" s="17">
        <v>35800</v>
      </c>
      <c r="L11449" s="17"/>
    </row>
    <row r="11450" spans="1:12" x14ac:dyDescent="0.25">
      <c r="A11450" s="16" t="s">
        <v>253</v>
      </c>
      <c r="B11450" s="16">
        <v>100</v>
      </c>
      <c r="C11450" s="17">
        <v>35796</v>
      </c>
      <c r="L11450" s="17"/>
    </row>
    <row r="11451" spans="1:12" x14ac:dyDescent="0.25">
      <c r="A11451" s="16" t="s">
        <v>253</v>
      </c>
      <c r="B11451" s="16">
        <v>73</v>
      </c>
      <c r="C11451" s="17">
        <v>35796</v>
      </c>
      <c r="L11451" s="17"/>
    </row>
    <row r="11452" spans="1:12" x14ac:dyDescent="0.25">
      <c r="A11452" s="16" t="s">
        <v>253</v>
      </c>
      <c r="B11452" s="16">
        <v>66</v>
      </c>
      <c r="C11452" s="17">
        <v>35796</v>
      </c>
      <c r="L11452" s="17"/>
    </row>
    <row r="11453" spans="1:12" x14ac:dyDescent="0.25">
      <c r="A11453" s="16" t="s">
        <v>253</v>
      </c>
      <c r="B11453" s="16">
        <v>106</v>
      </c>
      <c r="C11453" s="17">
        <v>35765</v>
      </c>
      <c r="L11453" s="17"/>
    </row>
    <row r="11454" spans="1:12" x14ac:dyDescent="0.25">
      <c r="A11454" s="16" t="s">
        <v>253</v>
      </c>
      <c r="B11454" s="16">
        <v>154</v>
      </c>
      <c r="C11454" s="17">
        <v>35760</v>
      </c>
      <c r="L11454" s="17"/>
    </row>
    <row r="11455" spans="1:12" x14ac:dyDescent="0.25">
      <c r="A11455" s="16" t="s">
        <v>253</v>
      </c>
      <c r="B11455" s="16">
        <v>69</v>
      </c>
      <c r="C11455" s="17">
        <v>35739</v>
      </c>
      <c r="L11455" s="17"/>
    </row>
    <row r="11456" spans="1:12" x14ac:dyDescent="0.25">
      <c r="A11456" s="16" t="s">
        <v>253</v>
      </c>
      <c r="B11456" s="16">
        <v>75</v>
      </c>
      <c r="C11456" s="17">
        <v>35643</v>
      </c>
      <c r="L11456" s="17"/>
    </row>
    <row r="11457" spans="1:12" x14ac:dyDescent="0.25">
      <c r="A11457" s="16" t="s">
        <v>253</v>
      </c>
      <c r="B11457" s="16">
        <v>69</v>
      </c>
      <c r="C11457" s="17">
        <v>35643</v>
      </c>
      <c r="L11457" s="17"/>
    </row>
    <row r="11458" spans="1:12" x14ac:dyDescent="0.25">
      <c r="A11458" s="16" t="s">
        <v>253</v>
      </c>
      <c r="B11458" s="16">
        <v>81</v>
      </c>
      <c r="C11458" s="17">
        <v>35643</v>
      </c>
      <c r="L11458" s="17"/>
    </row>
    <row r="11459" spans="1:12" x14ac:dyDescent="0.25">
      <c r="A11459" s="16" t="s">
        <v>253</v>
      </c>
      <c r="B11459" s="16">
        <v>8</v>
      </c>
      <c r="C11459" s="17">
        <v>35619</v>
      </c>
      <c r="L11459" s="17"/>
    </row>
    <row r="11460" spans="1:12" x14ac:dyDescent="0.25">
      <c r="A11460" s="16" t="s">
        <v>253</v>
      </c>
      <c r="B11460" s="16">
        <v>133</v>
      </c>
      <c r="C11460" s="17">
        <v>35618</v>
      </c>
      <c r="L11460" s="17"/>
    </row>
    <row r="11461" spans="1:12" x14ac:dyDescent="0.25">
      <c r="A11461" s="16" t="s">
        <v>253</v>
      </c>
      <c r="B11461" s="16">
        <v>110</v>
      </c>
      <c r="C11461" s="17">
        <v>35612</v>
      </c>
      <c r="L11461" s="17"/>
    </row>
    <row r="11462" spans="1:12" x14ac:dyDescent="0.25">
      <c r="A11462" s="16" t="s">
        <v>253</v>
      </c>
      <c r="B11462" s="16">
        <v>70</v>
      </c>
      <c r="C11462" s="17">
        <v>35551</v>
      </c>
      <c r="L11462" s="17"/>
    </row>
    <row r="11463" spans="1:12" x14ac:dyDescent="0.25">
      <c r="A11463" s="16" t="s">
        <v>253</v>
      </c>
      <c r="B11463" s="16">
        <v>100</v>
      </c>
      <c r="C11463" s="17">
        <v>35551</v>
      </c>
      <c r="L11463" s="17"/>
    </row>
    <row r="11464" spans="1:12" x14ac:dyDescent="0.25">
      <c r="A11464" s="16" t="s">
        <v>253</v>
      </c>
      <c r="B11464" s="16">
        <v>87</v>
      </c>
      <c r="C11464" s="17">
        <v>35542</v>
      </c>
      <c r="L11464" s="17"/>
    </row>
    <row r="11465" spans="1:12" x14ac:dyDescent="0.25">
      <c r="A11465" s="16" t="s">
        <v>253</v>
      </c>
      <c r="B11465" s="16">
        <v>75</v>
      </c>
      <c r="C11465" s="17">
        <v>35534</v>
      </c>
      <c r="L11465" s="17"/>
    </row>
    <row r="11466" spans="1:12" x14ac:dyDescent="0.25">
      <c r="A11466" s="16" t="s">
        <v>253</v>
      </c>
      <c r="B11466" s="16">
        <v>70</v>
      </c>
      <c r="C11466" s="17">
        <v>35490</v>
      </c>
      <c r="L11466" s="17"/>
    </row>
    <row r="11467" spans="1:12" x14ac:dyDescent="0.25">
      <c r="A11467" s="16" t="s">
        <v>253</v>
      </c>
      <c r="B11467" s="16">
        <v>70</v>
      </c>
      <c r="C11467" s="17">
        <v>35462</v>
      </c>
      <c r="L11467" s="17"/>
    </row>
    <row r="11468" spans="1:12" x14ac:dyDescent="0.25">
      <c r="A11468" s="16" t="s">
        <v>253</v>
      </c>
      <c r="B11468" s="16">
        <v>72</v>
      </c>
      <c r="C11468" s="17">
        <v>35436</v>
      </c>
      <c r="L11468" s="17"/>
    </row>
    <row r="11469" spans="1:12" x14ac:dyDescent="0.25">
      <c r="A11469" s="16" t="s">
        <v>253</v>
      </c>
      <c r="B11469" s="16">
        <v>173</v>
      </c>
      <c r="C11469" s="17">
        <v>35431</v>
      </c>
      <c r="L11469" s="17"/>
    </row>
    <row r="11470" spans="1:12" x14ac:dyDescent="0.25">
      <c r="A11470" s="16" t="s">
        <v>253</v>
      </c>
      <c r="B11470" s="16">
        <v>105</v>
      </c>
      <c r="C11470" s="17">
        <v>35400</v>
      </c>
      <c r="L11470" s="17"/>
    </row>
    <row r="11471" spans="1:12" x14ac:dyDescent="0.25">
      <c r="A11471" s="16" t="s">
        <v>253</v>
      </c>
      <c r="B11471" s="16">
        <v>142</v>
      </c>
      <c r="C11471" s="17">
        <v>35373</v>
      </c>
      <c r="L11471" s="17"/>
    </row>
    <row r="11472" spans="1:12" x14ac:dyDescent="0.25">
      <c r="A11472" s="16" t="s">
        <v>253</v>
      </c>
      <c r="B11472" s="16">
        <v>52</v>
      </c>
      <c r="C11472" s="17">
        <v>35361</v>
      </c>
      <c r="L11472" s="17"/>
    </row>
    <row r="11473" spans="1:12" x14ac:dyDescent="0.25">
      <c r="A11473" s="16" t="s">
        <v>253</v>
      </c>
      <c r="B11473" s="16">
        <v>58</v>
      </c>
      <c r="C11473" s="17">
        <v>35309</v>
      </c>
      <c r="L11473" s="17"/>
    </row>
    <row r="11474" spans="1:12" x14ac:dyDescent="0.25">
      <c r="A11474" s="16" t="s">
        <v>253</v>
      </c>
      <c r="B11474" s="16">
        <v>65</v>
      </c>
      <c r="C11474" s="17">
        <v>35296</v>
      </c>
      <c r="L11474" s="17"/>
    </row>
    <row r="11475" spans="1:12" x14ac:dyDescent="0.25">
      <c r="A11475" s="16" t="s">
        <v>253</v>
      </c>
      <c r="B11475" s="16">
        <v>73</v>
      </c>
      <c r="C11475" s="17">
        <v>35281</v>
      </c>
      <c r="L11475" s="17"/>
    </row>
    <row r="11476" spans="1:12" x14ac:dyDescent="0.25">
      <c r="A11476" s="16" t="s">
        <v>253</v>
      </c>
      <c r="B11476" s="16">
        <v>103</v>
      </c>
      <c r="C11476" s="17">
        <v>35278</v>
      </c>
      <c r="L11476" s="17"/>
    </row>
    <row r="11477" spans="1:12" x14ac:dyDescent="0.25">
      <c r="A11477" s="16" t="s">
        <v>253</v>
      </c>
      <c r="B11477" s="16">
        <v>101</v>
      </c>
      <c r="C11477" s="17">
        <v>35247</v>
      </c>
      <c r="L11477" s="17"/>
    </row>
    <row r="11478" spans="1:12" x14ac:dyDescent="0.25">
      <c r="A11478" s="16" t="s">
        <v>253</v>
      </c>
      <c r="B11478" s="16">
        <v>114</v>
      </c>
      <c r="C11478" s="17">
        <v>35198</v>
      </c>
      <c r="L11478" s="17"/>
    </row>
    <row r="11479" spans="1:12" x14ac:dyDescent="0.25">
      <c r="A11479" s="16" t="s">
        <v>253</v>
      </c>
      <c r="B11479" s="16">
        <v>76</v>
      </c>
      <c r="C11479" s="17">
        <v>35186</v>
      </c>
      <c r="L11479" s="17"/>
    </row>
    <row r="11480" spans="1:12" x14ac:dyDescent="0.25">
      <c r="A11480" s="16" t="s">
        <v>253</v>
      </c>
      <c r="B11480" s="16">
        <v>95</v>
      </c>
      <c r="C11480" s="17">
        <v>35186</v>
      </c>
      <c r="L11480" s="17"/>
    </row>
    <row r="11481" spans="1:12" x14ac:dyDescent="0.25">
      <c r="A11481" s="16" t="s">
        <v>253</v>
      </c>
      <c r="B11481" s="16">
        <v>124</v>
      </c>
      <c r="C11481" s="17">
        <v>35181</v>
      </c>
      <c r="L11481" s="17"/>
    </row>
    <row r="11482" spans="1:12" x14ac:dyDescent="0.25">
      <c r="A11482" s="16" t="s">
        <v>253</v>
      </c>
      <c r="B11482" s="16">
        <v>106</v>
      </c>
      <c r="C11482" s="17">
        <v>35156</v>
      </c>
      <c r="L11482" s="17"/>
    </row>
    <row r="11483" spans="1:12" x14ac:dyDescent="0.25">
      <c r="A11483" s="16" t="s">
        <v>253</v>
      </c>
      <c r="B11483" s="16">
        <v>110</v>
      </c>
      <c r="C11483" s="17">
        <v>35004</v>
      </c>
      <c r="L11483" s="17"/>
    </row>
    <row r="11484" spans="1:12" x14ac:dyDescent="0.25">
      <c r="A11484" s="16" t="s">
        <v>253</v>
      </c>
      <c r="B11484" s="16">
        <v>114</v>
      </c>
      <c r="C11484" s="17">
        <v>34973</v>
      </c>
      <c r="L11484" s="17"/>
    </row>
    <row r="11485" spans="1:12" x14ac:dyDescent="0.25">
      <c r="A11485" s="16" t="s">
        <v>253</v>
      </c>
      <c r="B11485" s="16">
        <v>132</v>
      </c>
      <c r="C11485" s="17">
        <v>34967</v>
      </c>
      <c r="L11485" s="17"/>
    </row>
    <row r="11486" spans="1:12" x14ac:dyDescent="0.25">
      <c r="A11486" s="16" t="s">
        <v>253</v>
      </c>
      <c r="B11486" s="16">
        <v>140</v>
      </c>
      <c r="C11486" s="17">
        <v>34943</v>
      </c>
      <c r="L11486" s="17"/>
    </row>
    <row r="11487" spans="1:12" x14ac:dyDescent="0.25">
      <c r="A11487" s="16" t="s">
        <v>253</v>
      </c>
      <c r="B11487" s="16">
        <v>122</v>
      </c>
      <c r="C11487" s="17">
        <v>34943</v>
      </c>
      <c r="L11487" s="17"/>
    </row>
    <row r="11488" spans="1:12" x14ac:dyDescent="0.25">
      <c r="A11488" s="16" t="s">
        <v>253</v>
      </c>
      <c r="B11488" s="16">
        <v>126</v>
      </c>
      <c r="C11488" s="17">
        <v>34904</v>
      </c>
      <c r="L11488" s="17"/>
    </row>
    <row r="11489" spans="1:12" x14ac:dyDescent="0.25">
      <c r="A11489" s="16" t="s">
        <v>253</v>
      </c>
      <c r="B11489" s="16">
        <v>117</v>
      </c>
      <c r="C11489" s="17">
        <v>34881</v>
      </c>
      <c r="L11489" s="17"/>
    </row>
    <row r="11490" spans="1:12" x14ac:dyDescent="0.25">
      <c r="A11490" s="16" t="s">
        <v>253</v>
      </c>
      <c r="B11490" s="16">
        <v>51</v>
      </c>
      <c r="C11490" s="17">
        <v>34881</v>
      </c>
      <c r="L11490" s="17"/>
    </row>
    <row r="11491" spans="1:12" x14ac:dyDescent="0.25">
      <c r="A11491" s="16" t="s">
        <v>253</v>
      </c>
      <c r="B11491" s="16">
        <v>89</v>
      </c>
      <c r="C11491" s="17">
        <v>34881</v>
      </c>
      <c r="L11491" s="17"/>
    </row>
    <row r="11492" spans="1:12" x14ac:dyDescent="0.25">
      <c r="A11492" s="16" t="s">
        <v>253</v>
      </c>
      <c r="B11492" s="16">
        <v>150</v>
      </c>
      <c r="C11492" s="17">
        <v>34869</v>
      </c>
      <c r="L11492" s="17"/>
    </row>
    <row r="11493" spans="1:12" x14ac:dyDescent="0.25">
      <c r="A11493" s="16" t="s">
        <v>253</v>
      </c>
      <c r="B11493" s="16">
        <v>89</v>
      </c>
      <c r="C11493" s="17">
        <v>34790</v>
      </c>
      <c r="L11493" s="17"/>
    </row>
    <row r="11494" spans="1:12" x14ac:dyDescent="0.25">
      <c r="A11494" s="16" t="s">
        <v>253</v>
      </c>
      <c r="B11494" s="16">
        <v>118</v>
      </c>
      <c r="C11494" s="17">
        <v>34746</v>
      </c>
      <c r="L11494" s="17"/>
    </row>
    <row r="11495" spans="1:12" x14ac:dyDescent="0.25">
      <c r="A11495" s="16" t="s">
        <v>253</v>
      </c>
      <c r="B11495" s="16">
        <v>106</v>
      </c>
      <c r="C11495" s="17">
        <v>34731</v>
      </c>
      <c r="L11495" s="17"/>
    </row>
    <row r="11496" spans="1:12" x14ac:dyDescent="0.25">
      <c r="A11496" s="16" t="s">
        <v>253</v>
      </c>
      <c r="B11496" s="16">
        <v>125</v>
      </c>
      <c r="C11496" s="17">
        <v>34731</v>
      </c>
      <c r="L11496" s="17"/>
    </row>
    <row r="11497" spans="1:12" x14ac:dyDescent="0.25">
      <c r="A11497" s="16" t="s">
        <v>253</v>
      </c>
      <c r="B11497" s="16">
        <v>96</v>
      </c>
      <c r="C11497" s="17">
        <v>34715</v>
      </c>
      <c r="L11497" s="17"/>
    </row>
    <row r="11498" spans="1:12" x14ac:dyDescent="0.25">
      <c r="A11498" s="16" t="s">
        <v>253</v>
      </c>
      <c r="B11498" s="16">
        <v>118</v>
      </c>
      <c r="C11498" s="17">
        <v>34700</v>
      </c>
      <c r="L11498" s="17"/>
    </row>
    <row r="11499" spans="1:12" x14ac:dyDescent="0.25">
      <c r="A11499" s="16" t="s">
        <v>253</v>
      </c>
      <c r="B11499" s="16">
        <v>140</v>
      </c>
      <c r="C11499" s="17">
        <v>34700</v>
      </c>
      <c r="L11499" s="17"/>
    </row>
    <row r="11500" spans="1:12" x14ac:dyDescent="0.25">
      <c r="A11500" s="16" t="s">
        <v>253</v>
      </c>
      <c r="B11500" s="16">
        <v>83</v>
      </c>
      <c r="C11500" s="17">
        <v>34653</v>
      </c>
      <c r="L11500" s="17"/>
    </row>
    <row r="11501" spans="1:12" x14ac:dyDescent="0.25">
      <c r="A11501" s="16" t="s">
        <v>253</v>
      </c>
      <c r="B11501" s="16">
        <v>80</v>
      </c>
      <c r="C11501" s="17">
        <v>34639</v>
      </c>
      <c r="L11501" s="17"/>
    </row>
    <row r="11502" spans="1:12" x14ac:dyDescent="0.25">
      <c r="A11502" s="16" t="s">
        <v>253</v>
      </c>
      <c r="B11502" s="16">
        <v>90</v>
      </c>
      <c r="C11502" s="17">
        <v>34608</v>
      </c>
      <c r="L11502" s="17"/>
    </row>
    <row r="11503" spans="1:12" x14ac:dyDescent="0.25">
      <c r="A11503" s="16" t="s">
        <v>253</v>
      </c>
      <c r="B11503" s="16">
        <v>56</v>
      </c>
      <c r="C11503" s="17">
        <v>34578</v>
      </c>
      <c r="L11503" s="17"/>
    </row>
    <row r="11504" spans="1:12" x14ac:dyDescent="0.25">
      <c r="A11504" s="16" t="s">
        <v>253</v>
      </c>
      <c r="B11504" s="16">
        <v>139</v>
      </c>
      <c r="C11504" s="17">
        <v>34578</v>
      </c>
      <c r="L11504" s="17"/>
    </row>
    <row r="11505" spans="1:12" x14ac:dyDescent="0.25">
      <c r="A11505" s="16" t="s">
        <v>253</v>
      </c>
      <c r="B11505" s="16">
        <v>110</v>
      </c>
      <c r="C11505" s="17">
        <v>34578</v>
      </c>
      <c r="L11505" s="17"/>
    </row>
    <row r="11506" spans="1:12" x14ac:dyDescent="0.25">
      <c r="A11506" s="16" t="s">
        <v>253</v>
      </c>
      <c r="B11506" s="16">
        <v>97</v>
      </c>
      <c r="C11506" s="17">
        <v>34578</v>
      </c>
      <c r="L11506" s="17"/>
    </row>
    <row r="11507" spans="1:12" x14ac:dyDescent="0.25">
      <c r="A11507" s="16" t="s">
        <v>253</v>
      </c>
      <c r="B11507" s="16">
        <v>61</v>
      </c>
      <c r="C11507" s="17">
        <v>34578</v>
      </c>
      <c r="L11507" s="17"/>
    </row>
    <row r="11508" spans="1:12" x14ac:dyDescent="0.25">
      <c r="A11508" s="16" t="s">
        <v>253</v>
      </c>
      <c r="B11508" s="16">
        <v>112</v>
      </c>
      <c r="C11508" s="17">
        <v>34547</v>
      </c>
      <c r="L11508" s="17"/>
    </row>
    <row r="11509" spans="1:12" x14ac:dyDescent="0.25">
      <c r="A11509" s="16" t="s">
        <v>253</v>
      </c>
      <c r="B11509" s="16">
        <v>102</v>
      </c>
      <c r="C11509" s="17">
        <v>34547</v>
      </c>
      <c r="L11509" s="17"/>
    </row>
    <row r="11510" spans="1:12" x14ac:dyDescent="0.25">
      <c r="A11510" s="16" t="s">
        <v>253</v>
      </c>
      <c r="B11510" s="16">
        <v>171</v>
      </c>
      <c r="C11510" s="17">
        <v>34455</v>
      </c>
      <c r="L11510" s="17"/>
    </row>
    <row r="11511" spans="1:12" x14ac:dyDescent="0.25">
      <c r="A11511" s="16" t="s">
        <v>253</v>
      </c>
      <c r="B11511" s="16">
        <v>162</v>
      </c>
      <c r="C11511" s="17">
        <v>34455</v>
      </c>
      <c r="L11511" s="17"/>
    </row>
    <row r="11512" spans="1:12" x14ac:dyDescent="0.25">
      <c r="A11512" s="16" t="s">
        <v>253</v>
      </c>
      <c r="B11512" s="16">
        <v>90</v>
      </c>
      <c r="C11512" s="17">
        <v>34439</v>
      </c>
      <c r="L11512" s="17"/>
    </row>
    <row r="11513" spans="1:12" x14ac:dyDescent="0.25">
      <c r="A11513" s="16" t="s">
        <v>253</v>
      </c>
      <c r="B11513" s="16">
        <v>90</v>
      </c>
      <c r="C11513" s="17">
        <v>34439</v>
      </c>
      <c r="L11513" s="17"/>
    </row>
    <row r="11514" spans="1:12" x14ac:dyDescent="0.25">
      <c r="A11514" s="16" t="s">
        <v>253</v>
      </c>
      <c r="B11514" s="16">
        <v>158</v>
      </c>
      <c r="C11514" s="17">
        <v>34425</v>
      </c>
      <c r="L11514" s="17"/>
    </row>
    <row r="11515" spans="1:12" x14ac:dyDescent="0.25">
      <c r="A11515" s="16" t="s">
        <v>253</v>
      </c>
      <c r="B11515" s="16">
        <v>129</v>
      </c>
      <c r="C11515" s="17">
        <v>34425</v>
      </c>
      <c r="L11515" s="17"/>
    </row>
    <row r="11516" spans="1:12" x14ac:dyDescent="0.25">
      <c r="A11516" s="16" t="s">
        <v>253</v>
      </c>
      <c r="B11516" s="16">
        <v>105</v>
      </c>
      <c r="C11516" s="17">
        <v>34425</v>
      </c>
      <c r="L11516" s="17"/>
    </row>
    <row r="11517" spans="1:12" x14ac:dyDescent="0.25">
      <c r="A11517" s="16" t="s">
        <v>253</v>
      </c>
      <c r="B11517" s="16">
        <v>105</v>
      </c>
      <c r="C11517" s="17">
        <v>34425</v>
      </c>
      <c r="L11517" s="17"/>
    </row>
    <row r="11518" spans="1:12" x14ac:dyDescent="0.25">
      <c r="A11518" s="16" t="s">
        <v>253</v>
      </c>
      <c r="B11518" s="16">
        <v>126</v>
      </c>
      <c r="C11518" s="17">
        <v>34407</v>
      </c>
      <c r="L11518" s="17"/>
    </row>
    <row r="11519" spans="1:12" x14ac:dyDescent="0.25">
      <c r="A11519" s="16" t="s">
        <v>253</v>
      </c>
      <c r="B11519" s="16">
        <v>106</v>
      </c>
      <c r="C11519" s="17">
        <v>34394</v>
      </c>
      <c r="L11519" s="17"/>
    </row>
    <row r="11520" spans="1:12" x14ac:dyDescent="0.25">
      <c r="A11520" s="16" t="s">
        <v>253</v>
      </c>
      <c r="B11520" s="16">
        <v>120</v>
      </c>
      <c r="C11520" s="17">
        <v>34366</v>
      </c>
      <c r="L11520" s="17"/>
    </row>
    <row r="11521" spans="1:12" x14ac:dyDescent="0.25">
      <c r="A11521" s="16" t="s">
        <v>253</v>
      </c>
      <c r="B11521" s="16">
        <v>58</v>
      </c>
      <c r="C11521" s="17">
        <v>34335</v>
      </c>
      <c r="L11521" s="17"/>
    </row>
    <row r="11522" spans="1:12" x14ac:dyDescent="0.25">
      <c r="A11522" s="16" t="s">
        <v>253</v>
      </c>
      <c r="B11522" s="16">
        <v>105</v>
      </c>
      <c r="C11522" s="17">
        <v>34335</v>
      </c>
      <c r="L11522" s="17"/>
    </row>
    <row r="11523" spans="1:12" x14ac:dyDescent="0.25">
      <c r="A11523" s="16" t="s">
        <v>253</v>
      </c>
      <c r="B11523" s="16">
        <v>119</v>
      </c>
      <c r="C11523" s="17">
        <v>34335</v>
      </c>
      <c r="L11523" s="17"/>
    </row>
    <row r="11524" spans="1:12" x14ac:dyDescent="0.25">
      <c r="A11524" s="16" t="s">
        <v>253</v>
      </c>
      <c r="B11524" s="16">
        <v>105</v>
      </c>
      <c r="C11524" s="17">
        <v>34309</v>
      </c>
      <c r="L11524" s="17"/>
    </row>
    <row r="11525" spans="1:12" x14ac:dyDescent="0.25">
      <c r="A11525" s="16" t="s">
        <v>253</v>
      </c>
      <c r="B11525" s="16">
        <v>120</v>
      </c>
      <c r="C11525" s="17">
        <v>34274</v>
      </c>
      <c r="L11525" s="17"/>
    </row>
    <row r="11526" spans="1:12" x14ac:dyDescent="0.25">
      <c r="A11526" s="16" t="s">
        <v>253</v>
      </c>
      <c r="B11526" s="16">
        <v>100</v>
      </c>
      <c r="C11526" s="17">
        <v>34274</v>
      </c>
      <c r="L11526" s="17"/>
    </row>
    <row r="11527" spans="1:12" x14ac:dyDescent="0.25">
      <c r="A11527" s="16" t="s">
        <v>253</v>
      </c>
      <c r="B11527" s="16">
        <v>82</v>
      </c>
      <c r="C11527" s="17">
        <v>34182</v>
      </c>
      <c r="L11527" s="17"/>
    </row>
    <row r="11528" spans="1:12" x14ac:dyDescent="0.25">
      <c r="A11528" s="16" t="s">
        <v>253</v>
      </c>
      <c r="B11528" s="16">
        <v>112</v>
      </c>
      <c r="C11528" s="17">
        <v>34001</v>
      </c>
      <c r="L11528" s="17"/>
    </row>
    <row r="11529" spans="1:12" x14ac:dyDescent="0.25">
      <c r="A11529" s="16" t="s">
        <v>253</v>
      </c>
      <c r="B11529" s="16">
        <v>60</v>
      </c>
      <c r="C11529" s="17">
        <v>33989</v>
      </c>
      <c r="L11529" s="17"/>
    </row>
    <row r="11530" spans="1:12" x14ac:dyDescent="0.25">
      <c r="A11530" s="16" t="s">
        <v>253</v>
      </c>
      <c r="B11530" s="16">
        <v>125</v>
      </c>
      <c r="C11530" s="17">
        <v>33820</v>
      </c>
      <c r="L11530" s="17"/>
    </row>
    <row r="11531" spans="1:12" x14ac:dyDescent="0.25">
      <c r="A11531" s="16" t="s">
        <v>253</v>
      </c>
      <c r="B11531" s="16">
        <v>118</v>
      </c>
      <c r="C11531" s="17">
        <v>33777</v>
      </c>
      <c r="L11531" s="17"/>
    </row>
    <row r="11532" spans="1:12" x14ac:dyDescent="0.25">
      <c r="A11532" s="16" t="s">
        <v>253</v>
      </c>
      <c r="B11532" s="16">
        <v>136</v>
      </c>
      <c r="C11532" s="17">
        <v>33756</v>
      </c>
      <c r="L11532" s="17"/>
    </row>
    <row r="11533" spans="1:12" x14ac:dyDescent="0.25">
      <c r="A11533" s="16" t="s">
        <v>253</v>
      </c>
      <c r="B11533" s="16">
        <v>160</v>
      </c>
      <c r="C11533" s="17">
        <v>33644</v>
      </c>
      <c r="L11533" s="17"/>
    </row>
    <row r="11534" spans="1:12" x14ac:dyDescent="0.25">
      <c r="A11534" s="16" t="s">
        <v>253</v>
      </c>
      <c r="B11534" s="16">
        <v>100</v>
      </c>
      <c r="C11534" s="17">
        <v>33610</v>
      </c>
      <c r="L11534" s="17"/>
    </row>
    <row r="11535" spans="1:12" x14ac:dyDescent="0.25">
      <c r="A11535" s="16" t="s">
        <v>253</v>
      </c>
      <c r="B11535" s="16">
        <v>120</v>
      </c>
      <c r="C11535" s="17">
        <v>33522</v>
      </c>
      <c r="L11535" s="17"/>
    </row>
    <row r="11536" spans="1:12" x14ac:dyDescent="0.25">
      <c r="A11536" s="16" t="s">
        <v>253</v>
      </c>
      <c r="B11536" s="16">
        <v>100</v>
      </c>
      <c r="C11536" s="17">
        <v>33329</v>
      </c>
      <c r="L11536" s="17"/>
    </row>
    <row r="11537" spans="1:12" x14ac:dyDescent="0.25">
      <c r="A11537" s="16" t="s">
        <v>253</v>
      </c>
      <c r="B11537" s="16">
        <v>119</v>
      </c>
      <c r="C11537" s="17">
        <v>33329</v>
      </c>
      <c r="L11537" s="17"/>
    </row>
    <row r="11538" spans="1:12" x14ac:dyDescent="0.25">
      <c r="A11538" s="16" t="s">
        <v>253</v>
      </c>
      <c r="B11538" s="16">
        <v>161</v>
      </c>
      <c r="C11538" s="17">
        <v>33165</v>
      </c>
      <c r="L11538" s="17"/>
    </row>
    <row r="11539" spans="1:12" x14ac:dyDescent="0.25">
      <c r="A11539" s="16" t="s">
        <v>253</v>
      </c>
      <c r="B11539" s="16">
        <v>137</v>
      </c>
      <c r="C11539" s="17">
        <v>33023</v>
      </c>
      <c r="L11539" s="17"/>
    </row>
    <row r="11540" spans="1:12" x14ac:dyDescent="0.25">
      <c r="A11540" s="16" t="s">
        <v>253</v>
      </c>
      <c r="B11540" s="16">
        <v>92</v>
      </c>
      <c r="C11540" s="17">
        <v>32856</v>
      </c>
      <c r="L11540" s="17"/>
    </row>
    <row r="11541" spans="1:12" x14ac:dyDescent="0.25">
      <c r="A11541" s="16" t="s">
        <v>253</v>
      </c>
      <c r="B11541" s="16">
        <v>116</v>
      </c>
      <c r="C11541" s="17">
        <v>32661</v>
      </c>
      <c r="L11541" s="17"/>
    </row>
    <row r="11542" spans="1:12" x14ac:dyDescent="0.25">
      <c r="A11542" s="16" t="s">
        <v>253</v>
      </c>
      <c r="B11542" s="16">
        <v>118</v>
      </c>
      <c r="C11542" s="17">
        <v>32610</v>
      </c>
      <c r="L11542" s="17"/>
    </row>
    <row r="11543" spans="1:12" x14ac:dyDescent="0.25">
      <c r="A11543" s="16" t="s">
        <v>253</v>
      </c>
      <c r="B11543" s="16">
        <v>31</v>
      </c>
      <c r="C11543" s="17">
        <v>28916</v>
      </c>
      <c r="L11543" s="17"/>
    </row>
    <row r="11544" spans="1:12" x14ac:dyDescent="0.25">
      <c r="A11544" s="16" t="s">
        <v>253</v>
      </c>
      <c r="B11544" s="16">
        <v>92</v>
      </c>
      <c r="C11544" s="17">
        <v>28672</v>
      </c>
      <c r="L11544" s="17"/>
    </row>
    <row r="11545" spans="1:12" x14ac:dyDescent="0.25">
      <c r="A11545" s="16" t="s">
        <v>253</v>
      </c>
      <c r="B11545" s="16">
        <v>100</v>
      </c>
      <c r="C11545" s="17">
        <v>27638</v>
      </c>
      <c r="L11545" s="17"/>
    </row>
    <row r="11546" spans="1:12" x14ac:dyDescent="0.25">
      <c r="A11546" s="16" t="s">
        <v>253</v>
      </c>
      <c r="B11546" s="16">
        <v>51</v>
      </c>
      <c r="C11546" s="17">
        <v>27364</v>
      </c>
      <c r="L11546" s="17"/>
    </row>
    <row r="11547" spans="1:12" x14ac:dyDescent="0.25">
      <c r="A11547" s="16" t="s">
        <v>253</v>
      </c>
      <c r="B11547" s="16">
        <v>86</v>
      </c>
      <c r="C11547" s="17">
        <v>27334</v>
      </c>
      <c r="L11547" s="17"/>
    </row>
    <row r="11548" spans="1:12" x14ac:dyDescent="0.25">
      <c r="A11548" s="16" t="s">
        <v>253</v>
      </c>
      <c r="B11548" s="16">
        <v>60</v>
      </c>
      <c r="C11548" s="17">
        <v>27273</v>
      </c>
      <c r="L11548" s="17"/>
    </row>
    <row r="11549" spans="1:12" x14ac:dyDescent="0.25">
      <c r="A11549" s="16" t="s">
        <v>254</v>
      </c>
      <c r="B11549" s="16">
        <v>40</v>
      </c>
      <c r="C11549" s="17">
        <v>43374</v>
      </c>
      <c r="L11549" s="17"/>
    </row>
    <row r="11550" spans="1:12" x14ac:dyDescent="0.25">
      <c r="A11550" s="16" t="s">
        <v>254</v>
      </c>
      <c r="B11550" s="16">
        <v>46</v>
      </c>
      <c r="C11550" s="17">
        <v>43196</v>
      </c>
      <c r="L11550" s="17"/>
    </row>
    <row r="11551" spans="1:12" x14ac:dyDescent="0.25">
      <c r="A11551" s="16" t="s">
        <v>254</v>
      </c>
      <c r="B11551" s="16">
        <v>114</v>
      </c>
      <c r="C11551" s="17">
        <v>42200</v>
      </c>
      <c r="L11551" s="17"/>
    </row>
    <row r="11552" spans="1:12" x14ac:dyDescent="0.25">
      <c r="A11552" s="16" t="s">
        <v>254</v>
      </c>
      <c r="B11552" s="16">
        <v>154</v>
      </c>
      <c r="C11552" s="17">
        <v>41999</v>
      </c>
      <c r="L11552" s="17"/>
    </row>
    <row r="11553" spans="1:12" x14ac:dyDescent="0.25">
      <c r="A11553" s="16" t="s">
        <v>254</v>
      </c>
      <c r="B11553" s="16">
        <v>54</v>
      </c>
      <c r="C11553" s="17">
        <v>41920</v>
      </c>
      <c r="L11553" s="17"/>
    </row>
    <row r="11554" spans="1:12" x14ac:dyDescent="0.25">
      <c r="A11554" s="16" t="s">
        <v>254</v>
      </c>
      <c r="B11554" s="16">
        <v>71</v>
      </c>
      <c r="C11554" s="17">
        <v>41762</v>
      </c>
      <c r="L11554" s="17"/>
    </row>
    <row r="11555" spans="1:12" x14ac:dyDescent="0.25">
      <c r="A11555" s="16" t="s">
        <v>254</v>
      </c>
      <c r="B11555" s="16">
        <v>45</v>
      </c>
      <c r="C11555" s="17">
        <v>41274</v>
      </c>
      <c r="L11555" s="17"/>
    </row>
    <row r="11556" spans="1:12" x14ac:dyDescent="0.25">
      <c r="A11556" s="16" t="s">
        <v>254</v>
      </c>
      <c r="B11556" s="16">
        <v>41</v>
      </c>
      <c r="C11556" s="17">
        <v>41253</v>
      </c>
      <c r="L11556" s="17"/>
    </row>
    <row r="11557" spans="1:12" x14ac:dyDescent="0.25">
      <c r="A11557" s="16" t="s">
        <v>254</v>
      </c>
      <c r="B11557" s="16">
        <v>32</v>
      </c>
      <c r="C11557" s="17">
        <v>41239</v>
      </c>
      <c r="L11557" s="17"/>
    </row>
    <row r="11558" spans="1:12" x14ac:dyDescent="0.25">
      <c r="A11558" s="16" t="s">
        <v>254</v>
      </c>
      <c r="B11558" s="16">
        <v>51</v>
      </c>
      <c r="C11558" s="17">
        <v>41100</v>
      </c>
      <c r="L11558" s="17"/>
    </row>
    <row r="11559" spans="1:12" x14ac:dyDescent="0.25">
      <c r="A11559" s="16" t="s">
        <v>254</v>
      </c>
      <c r="B11559" s="16">
        <v>44</v>
      </c>
      <c r="C11559" s="17">
        <v>40577</v>
      </c>
      <c r="L11559" s="17"/>
    </row>
    <row r="11560" spans="1:12" x14ac:dyDescent="0.25">
      <c r="A11560" s="16" t="s">
        <v>254</v>
      </c>
      <c r="B11560" s="16">
        <v>33</v>
      </c>
      <c r="C11560" s="17">
        <v>40403</v>
      </c>
      <c r="L11560" s="17"/>
    </row>
    <row r="11561" spans="1:12" x14ac:dyDescent="0.25">
      <c r="A11561" s="16" t="s">
        <v>254</v>
      </c>
      <c r="B11561" s="16">
        <v>112</v>
      </c>
      <c r="C11561" s="17">
        <v>38808</v>
      </c>
      <c r="L11561" s="17"/>
    </row>
    <row r="11562" spans="1:12" x14ac:dyDescent="0.25">
      <c r="A11562" s="16" t="s">
        <v>254</v>
      </c>
      <c r="B11562" s="16">
        <v>74</v>
      </c>
      <c r="C11562" s="17">
        <v>38742</v>
      </c>
      <c r="L11562" s="17"/>
    </row>
    <row r="11563" spans="1:12" x14ac:dyDescent="0.25">
      <c r="A11563" s="16" t="s">
        <v>254</v>
      </c>
      <c r="B11563" s="16">
        <v>96</v>
      </c>
      <c r="C11563" s="17">
        <v>38643</v>
      </c>
      <c r="L11563" s="17"/>
    </row>
    <row r="11564" spans="1:12" x14ac:dyDescent="0.25">
      <c r="A11564" s="16" t="s">
        <v>254</v>
      </c>
      <c r="B11564" s="16">
        <v>20</v>
      </c>
      <c r="C11564" s="17">
        <v>38555</v>
      </c>
      <c r="L11564" s="17"/>
    </row>
    <row r="11565" spans="1:12" x14ac:dyDescent="0.25">
      <c r="A11565" s="16" t="s">
        <v>254</v>
      </c>
      <c r="B11565" s="16">
        <v>59</v>
      </c>
      <c r="C11565" s="17">
        <v>37865</v>
      </c>
      <c r="L11565" s="17"/>
    </row>
    <row r="11566" spans="1:12" x14ac:dyDescent="0.25">
      <c r="A11566" s="16" t="s">
        <v>254</v>
      </c>
      <c r="B11566" s="16">
        <v>50</v>
      </c>
      <c r="C11566" s="17">
        <v>37561</v>
      </c>
      <c r="L11566" s="17"/>
    </row>
    <row r="11567" spans="1:12" x14ac:dyDescent="0.25">
      <c r="A11567" s="16" t="s">
        <v>254</v>
      </c>
      <c r="B11567" s="16">
        <v>105</v>
      </c>
      <c r="C11567" s="17">
        <v>37165</v>
      </c>
      <c r="L11567" s="17"/>
    </row>
    <row r="11568" spans="1:12" x14ac:dyDescent="0.25">
      <c r="A11568" s="16" t="s">
        <v>254</v>
      </c>
      <c r="B11568" s="16">
        <v>53</v>
      </c>
      <c r="C11568" s="17">
        <v>37104</v>
      </c>
      <c r="L11568" s="17"/>
    </row>
    <row r="11569" spans="1:12" x14ac:dyDescent="0.25">
      <c r="A11569" s="16" t="s">
        <v>254</v>
      </c>
      <c r="B11569" s="16">
        <v>44</v>
      </c>
      <c r="C11569" s="17">
        <v>36528</v>
      </c>
      <c r="L11569" s="17"/>
    </row>
    <row r="11570" spans="1:12" x14ac:dyDescent="0.25">
      <c r="A11570" s="16" t="s">
        <v>254</v>
      </c>
      <c r="B11570" s="16">
        <v>50</v>
      </c>
      <c r="C11570" s="17">
        <v>36049</v>
      </c>
      <c r="L11570" s="17"/>
    </row>
    <row r="11571" spans="1:12" x14ac:dyDescent="0.25">
      <c r="A11571" s="16" t="s">
        <v>254</v>
      </c>
      <c r="B11571" s="16">
        <v>51</v>
      </c>
      <c r="C11571" s="17">
        <v>36021</v>
      </c>
      <c r="L11571" s="17"/>
    </row>
    <row r="11572" spans="1:12" x14ac:dyDescent="0.25">
      <c r="A11572" s="16" t="s">
        <v>254</v>
      </c>
      <c r="B11572" s="16">
        <v>55</v>
      </c>
      <c r="C11572" s="17">
        <v>35947</v>
      </c>
      <c r="L11572" s="17"/>
    </row>
    <row r="11573" spans="1:12" x14ac:dyDescent="0.25">
      <c r="A11573" s="16" t="s">
        <v>254</v>
      </c>
      <c r="B11573" s="16">
        <v>151</v>
      </c>
      <c r="C11573" s="17">
        <v>35914</v>
      </c>
      <c r="L11573" s="17"/>
    </row>
    <row r="11574" spans="1:12" x14ac:dyDescent="0.25">
      <c r="A11574" s="16" t="s">
        <v>254</v>
      </c>
      <c r="B11574" s="16">
        <v>35</v>
      </c>
      <c r="C11574" s="17">
        <v>35593</v>
      </c>
      <c r="L11574" s="17"/>
    </row>
    <row r="11575" spans="1:12" x14ac:dyDescent="0.25">
      <c r="A11575" s="16" t="s">
        <v>254</v>
      </c>
      <c r="B11575" s="16">
        <v>54</v>
      </c>
      <c r="C11575" s="17">
        <v>35376</v>
      </c>
      <c r="L11575" s="17"/>
    </row>
    <row r="11576" spans="1:12" x14ac:dyDescent="0.25">
      <c r="A11576" s="16" t="s">
        <v>254</v>
      </c>
      <c r="B11576" s="16">
        <v>87</v>
      </c>
      <c r="C11576" s="17">
        <v>35174</v>
      </c>
      <c r="L11576" s="17"/>
    </row>
    <row r="11577" spans="1:12" x14ac:dyDescent="0.25">
      <c r="A11577" s="16" t="s">
        <v>254</v>
      </c>
      <c r="B11577" s="16">
        <v>68</v>
      </c>
      <c r="C11577" s="17">
        <v>35040</v>
      </c>
      <c r="L11577" s="17"/>
    </row>
    <row r="11578" spans="1:12" x14ac:dyDescent="0.25">
      <c r="A11578" s="16" t="s">
        <v>254</v>
      </c>
      <c r="B11578" s="16">
        <v>39</v>
      </c>
      <c r="C11578" s="17">
        <v>34843</v>
      </c>
      <c r="L11578" s="17"/>
    </row>
    <row r="11579" spans="1:12" x14ac:dyDescent="0.25">
      <c r="A11579" s="16" t="s">
        <v>254</v>
      </c>
      <c r="B11579" s="16">
        <v>53</v>
      </c>
      <c r="C11579" s="17">
        <v>34507</v>
      </c>
      <c r="L11579" s="17"/>
    </row>
    <row r="11580" spans="1:12" x14ac:dyDescent="0.25">
      <c r="A11580" s="16" t="s">
        <v>254</v>
      </c>
      <c r="B11580" s="16">
        <v>50</v>
      </c>
      <c r="C11580" s="17">
        <v>34455</v>
      </c>
      <c r="L11580" s="17"/>
    </row>
    <row r="11581" spans="1:12" x14ac:dyDescent="0.25">
      <c r="A11581" s="16" t="s">
        <v>254</v>
      </c>
      <c r="B11581" s="16">
        <v>49</v>
      </c>
      <c r="C11581" s="17">
        <v>34425</v>
      </c>
      <c r="L11581" s="17"/>
    </row>
    <row r="11582" spans="1:12" x14ac:dyDescent="0.25">
      <c r="A11582" s="16" t="s">
        <v>254</v>
      </c>
      <c r="B11582" s="16">
        <v>214</v>
      </c>
      <c r="C11582" s="17">
        <v>34372</v>
      </c>
      <c r="L11582" s="17"/>
    </row>
    <row r="11583" spans="1:12" x14ac:dyDescent="0.25">
      <c r="A11583" s="16" t="s">
        <v>254</v>
      </c>
      <c r="B11583" s="16">
        <v>92</v>
      </c>
      <c r="C11583" s="17">
        <v>34359</v>
      </c>
      <c r="L11583" s="17"/>
    </row>
    <row r="11584" spans="1:12" x14ac:dyDescent="0.25">
      <c r="A11584" s="16" t="s">
        <v>254</v>
      </c>
      <c r="B11584" s="16">
        <v>63</v>
      </c>
      <c r="C11584" s="17">
        <v>34151</v>
      </c>
      <c r="L11584" s="17"/>
    </row>
    <row r="11585" spans="1:12" x14ac:dyDescent="0.25">
      <c r="A11585" s="16" t="s">
        <v>254</v>
      </c>
      <c r="B11585" s="16">
        <v>80</v>
      </c>
      <c r="C11585" s="17">
        <v>34060</v>
      </c>
      <c r="L11585" s="17"/>
    </row>
    <row r="11586" spans="1:12" x14ac:dyDescent="0.25">
      <c r="A11586" s="16" t="s">
        <v>254</v>
      </c>
      <c r="B11586" s="16">
        <v>69</v>
      </c>
      <c r="C11586" s="17">
        <v>33970</v>
      </c>
      <c r="L11586" s="17"/>
    </row>
    <row r="11587" spans="1:12" x14ac:dyDescent="0.25">
      <c r="A11587" s="16" t="s">
        <v>254</v>
      </c>
      <c r="B11587" s="16">
        <v>44</v>
      </c>
      <c r="C11587" s="17">
        <v>33878</v>
      </c>
      <c r="L11587" s="17"/>
    </row>
    <row r="11588" spans="1:12" x14ac:dyDescent="0.25">
      <c r="A11588" s="16" t="s">
        <v>254</v>
      </c>
      <c r="B11588" s="16">
        <v>50</v>
      </c>
      <c r="C11588" s="17">
        <v>33780</v>
      </c>
      <c r="L11588" s="17"/>
    </row>
    <row r="11589" spans="1:12" x14ac:dyDescent="0.25">
      <c r="A11589" s="16" t="s">
        <v>254</v>
      </c>
      <c r="B11589" s="16">
        <v>53</v>
      </c>
      <c r="C11589" s="17">
        <v>33632</v>
      </c>
      <c r="L11589" s="17"/>
    </row>
    <row r="11590" spans="1:12" x14ac:dyDescent="0.25">
      <c r="A11590" s="16" t="s">
        <v>254</v>
      </c>
      <c r="B11590" s="16">
        <v>105</v>
      </c>
      <c r="C11590" s="17">
        <v>33604</v>
      </c>
      <c r="L11590" s="17"/>
    </row>
    <row r="11591" spans="1:12" x14ac:dyDescent="0.25">
      <c r="A11591" s="16" t="s">
        <v>254</v>
      </c>
      <c r="B11591" s="16">
        <v>96</v>
      </c>
      <c r="C11591" s="17">
        <v>33507</v>
      </c>
      <c r="L11591" s="17"/>
    </row>
    <row r="11592" spans="1:12" x14ac:dyDescent="0.25">
      <c r="A11592" s="16" t="s">
        <v>254</v>
      </c>
      <c r="B11592" s="16">
        <v>100</v>
      </c>
      <c r="C11592" s="17">
        <v>33422</v>
      </c>
      <c r="L11592" s="17"/>
    </row>
    <row r="11593" spans="1:12" x14ac:dyDescent="0.25">
      <c r="A11593" s="16" t="s">
        <v>254</v>
      </c>
      <c r="B11593" s="16">
        <v>92</v>
      </c>
      <c r="C11593" s="17">
        <v>33242</v>
      </c>
      <c r="L11593" s="17"/>
    </row>
    <row r="11594" spans="1:12" x14ac:dyDescent="0.25">
      <c r="A11594" s="16" t="s">
        <v>254</v>
      </c>
      <c r="B11594" s="16">
        <v>102</v>
      </c>
      <c r="C11594" s="17">
        <v>33162</v>
      </c>
      <c r="L11594" s="17"/>
    </row>
    <row r="11595" spans="1:12" x14ac:dyDescent="0.25">
      <c r="A11595" s="16" t="s">
        <v>254</v>
      </c>
      <c r="B11595" s="16">
        <v>74</v>
      </c>
      <c r="C11595" s="17">
        <v>33037</v>
      </c>
      <c r="L11595" s="17"/>
    </row>
    <row r="11596" spans="1:12" x14ac:dyDescent="0.25">
      <c r="A11596" s="16" t="s">
        <v>254</v>
      </c>
      <c r="B11596" s="16">
        <v>78</v>
      </c>
      <c r="C11596" s="17">
        <v>32995</v>
      </c>
      <c r="L11596" s="17"/>
    </row>
    <row r="11597" spans="1:12" x14ac:dyDescent="0.25">
      <c r="A11597" s="16" t="s">
        <v>254</v>
      </c>
      <c r="B11597" s="16">
        <v>73</v>
      </c>
      <c r="C11597" s="17">
        <v>32982</v>
      </c>
      <c r="L11597" s="17"/>
    </row>
    <row r="11598" spans="1:12" x14ac:dyDescent="0.25">
      <c r="A11598" s="16" t="s">
        <v>254</v>
      </c>
      <c r="B11598" s="16">
        <v>77</v>
      </c>
      <c r="C11598" s="17">
        <v>32933</v>
      </c>
      <c r="L11598" s="17"/>
    </row>
    <row r="11599" spans="1:12" x14ac:dyDescent="0.25">
      <c r="A11599" s="16" t="s">
        <v>254</v>
      </c>
      <c r="B11599" s="16">
        <v>76</v>
      </c>
      <c r="C11599" s="17">
        <v>32826</v>
      </c>
      <c r="L11599" s="17"/>
    </row>
    <row r="11600" spans="1:12" x14ac:dyDescent="0.25">
      <c r="A11600" s="16" t="s">
        <v>254</v>
      </c>
      <c r="B11600" s="16">
        <v>63</v>
      </c>
      <c r="C11600" s="17">
        <v>32782</v>
      </c>
      <c r="L11600" s="17"/>
    </row>
    <row r="11601" spans="1:12" x14ac:dyDescent="0.25">
      <c r="A11601" s="16" t="s">
        <v>254</v>
      </c>
      <c r="B11601" s="16">
        <v>70</v>
      </c>
      <c r="C11601" s="17">
        <v>32765</v>
      </c>
      <c r="L11601" s="17"/>
    </row>
    <row r="11602" spans="1:12" x14ac:dyDescent="0.25">
      <c r="A11602" s="16" t="s">
        <v>254</v>
      </c>
      <c r="B11602" s="16">
        <v>121</v>
      </c>
      <c r="C11602" s="17">
        <v>32763</v>
      </c>
      <c r="L11602" s="17"/>
    </row>
    <row r="11603" spans="1:12" x14ac:dyDescent="0.25">
      <c r="A11603" s="16" t="s">
        <v>254</v>
      </c>
      <c r="B11603" s="16">
        <v>95</v>
      </c>
      <c r="C11603" s="17">
        <v>32731</v>
      </c>
      <c r="L11603" s="17"/>
    </row>
    <row r="11604" spans="1:12" x14ac:dyDescent="0.25">
      <c r="A11604" s="16" t="s">
        <v>254</v>
      </c>
      <c r="B11604" s="16">
        <v>87</v>
      </c>
      <c r="C11604" s="17">
        <v>32723</v>
      </c>
      <c r="L11604" s="17"/>
    </row>
    <row r="11605" spans="1:12" x14ac:dyDescent="0.25">
      <c r="A11605" s="16" t="s">
        <v>254</v>
      </c>
      <c r="B11605" s="16">
        <v>87</v>
      </c>
      <c r="C11605" s="17">
        <v>32651</v>
      </c>
      <c r="L11605" s="17"/>
    </row>
    <row r="11606" spans="1:12" x14ac:dyDescent="0.25">
      <c r="A11606" s="16" t="s">
        <v>254</v>
      </c>
      <c r="B11606" s="16">
        <v>84</v>
      </c>
      <c r="C11606" s="17">
        <v>32647</v>
      </c>
      <c r="L11606" s="17"/>
    </row>
    <row r="11607" spans="1:12" x14ac:dyDescent="0.25">
      <c r="A11607" s="16" t="s">
        <v>254</v>
      </c>
      <c r="B11607" s="16">
        <v>59</v>
      </c>
      <c r="C11607" s="17">
        <v>32646</v>
      </c>
      <c r="L11607" s="17"/>
    </row>
    <row r="11608" spans="1:12" x14ac:dyDescent="0.25">
      <c r="A11608" s="16" t="s">
        <v>254</v>
      </c>
      <c r="B11608" s="16">
        <v>6</v>
      </c>
      <c r="C11608" s="17">
        <v>32640</v>
      </c>
      <c r="L11608" s="17"/>
    </row>
    <row r="11609" spans="1:12" x14ac:dyDescent="0.25">
      <c r="A11609" s="16" t="s">
        <v>254</v>
      </c>
      <c r="B11609" s="16">
        <v>104</v>
      </c>
      <c r="C11609" s="17">
        <v>32636</v>
      </c>
      <c r="L11609" s="17"/>
    </row>
    <row r="11610" spans="1:12" x14ac:dyDescent="0.25">
      <c r="A11610" s="16" t="s">
        <v>254</v>
      </c>
      <c r="B11610" s="16">
        <v>80</v>
      </c>
      <c r="C11610" s="17">
        <v>32580</v>
      </c>
      <c r="L11610" s="17"/>
    </row>
    <row r="11611" spans="1:12" x14ac:dyDescent="0.25">
      <c r="A11611" s="16" t="s">
        <v>254</v>
      </c>
      <c r="B11611" s="16">
        <v>78</v>
      </c>
      <c r="C11611" s="17">
        <v>32562</v>
      </c>
      <c r="L11611" s="17"/>
    </row>
    <row r="11612" spans="1:12" x14ac:dyDescent="0.25">
      <c r="A11612" s="16" t="s">
        <v>254</v>
      </c>
      <c r="B11612" s="16">
        <v>88</v>
      </c>
      <c r="C11612" s="17">
        <v>32532</v>
      </c>
      <c r="L11612" s="17"/>
    </row>
    <row r="11613" spans="1:12" x14ac:dyDescent="0.25">
      <c r="A11613" s="16" t="s">
        <v>254</v>
      </c>
      <c r="B11613" s="16">
        <v>119</v>
      </c>
      <c r="C11613" s="17">
        <v>32375</v>
      </c>
      <c r="L11613" s="17"/>
    </row>
    <row r="11614" spans="1:12" x14ac:dyDescent="0.25">
      <c r="A11614" s="16" t="s">
        <v>254</v>
      </c>
      <c r="B11614" s="16">
        <v>80</v>
      </c>
      <c r="C11614" s="17">
        <v>32350</v>
      </c>
      <c r="L11614" s="17"/>
    </row>
    <row r="11615" spans="1:12" x14ac:dyDescent="0.25">
      <c r="A11615" s="16" t="s">
        <v>254</v>
      </c>
      <c r="B11615" s="16">
        <v>105</v>
      </c>
      <c r="C11615" s="17">
        <v>32335</v>
      </c>
      <c r="L11615" s="17"/>
    </row>
    <row r="11616" spans="1:12" x14ac:dyDescent="0.25">
      <c r="A11616" s="16" t="s">
        <v>254</v>
      </c>
      <c r="B11616" s="16">
        <v>54</v>
      </c>
      <c r="C11616" s="17">
        <v>32290</v>
      </c>
      <c r="L11616" s="17"/>
    </row>
    <row r="11617" spans="1:12" x14ac:dyDescent="0.25">
      <c r="A11617" s="16" t="s">
        <v>254</v>
      </c>
      <c r="B11617" s="16">
        <v>20</v>
      </c>
      <c r="C11617" s="17">
        <v>32282</v>
      </c>
      <c r="L11617" s="17"/>
    </row>
    <row r="11618" spans="1:12" x14ac:dyDescent="0.25">
      <c r="A11618" s="16" t="s">
        <v>254</v>
      </c>
      <c r="B11618" s="16">
        <v>76</v>
      </c>
      <c r="C11618" s="17">
        <v>32261</v>
      </c>
      <c r="L11618" s="17"/>
    </row>
    <row r="11619" spans="1:12" x14ac:dyDescent="0.25">
      <c r="A11619" s="16" t="s">
        <v>254</v>
      </c>
      <c r="B11619" s="16">
        <v>121</v>
      </c>
      <c r="C11619" s="17">
        <v>31594</v>
      </c>
      <c r="L11619" s="17"/>
    </row>
    <row r="11620" spans="1:12" x14ac:dyDescent="0.25">
      <c r="A11620" s="16" t="s">
        <v>254</v>
      </c>
      <c r="B11620" s="16">
        <v>63</v>
      </c>
      <c r="C11620" s="17">
        <v>31509</v>
      </c>
      <c r="L11620" s="17"/>
    </row>
    <row r="11621" spans="1:12" x14ac:dyDescent="0.25">
      <c r="A11621" s="16" t="s">
        <v>254</v>
      </c>
      <c r="B11621" s="16">
        <v>84</v>
      </c>
      <c r="C11621" s="17">
        <v>31413</v>
      </c>
      <c r="L11621" s="17"/>
    </row>
    <row r="11622" spans="1:12" x14ac:dyDescent="0.25">
      <c r="A11622" s="16" t="s">
        <v>254</v>
      </c>
      <c r="B11622" s="16">
        <v>110</v>
      </c>
      <c r="C11622" s="17">
        <v>31184</v>
      </c>
      <c r="L11622" s="17"/>
    </row>
    <row r="11623" spans="1:12" x14ac:dyDescent="0.25">
      <c r="A11623" s="16" t="s">
        <v>254</v>
      </c>
      <c r="B11623" s="16">
        <v>165</v>
      </c>
      <c r="C11623" s="17">
        <v>31100</v>
      </c>
      <c r="L11623" s="17"/>
    </row>
    <row r="11624" spans="1:12" x14ac:dyDescent="0.25">
      <c r="A11624" s="16" t="s">
        <v>254</v>
      </c>
      <c r="B11624" s="16">
        <v>59</v>
      </c>
      <c r="C11624" s="17">
        <v>31079</v>
      </c>
      <c r="L11624" s="17"/>
    </row>
    <row r="11625" spans="1:12" x14ac:dyDescent="0.25">
      <c r="A11625" s="16" t="s">
        <v>254</v>
      </c>
      <c r="B11625" s="16">
        <v>29</v>
      </c>
      <c r="C11625" s="17">
        <v>30844</v>
      </c>
      <c r="L11625" s="17"/>
    </row>
    <row r="11626" spans="1:12" x14ac:dyDescent="0.25">
      <c r="A11626" s="16" t="s">
        <v>254</v>
      </c>
      <c r="B11626" s="16">
        <v>52</v>
      </c>
      <c r="C11626" s="17">
        <v>30805</v>
      </c>
      <c r="L11626" s="17"/>
    </row>
    <row r="11627" spans="1:12" x14ac:dyDescent="0.25">
      <c r="A11627" s="16" t="s">
        <v>254</v>
      </c>
      <c r="B11627" s="16">
        <v>70</v>
      </c>
      <c r="C11627" s="17">
        <v>30701</v>
      </c>
      <c r="L11627" s="17"/>
    </row>
    <row r="11628" spans="1:12" x14ac:dyDescent="0.25">
      <c r="A11628" s="16" t="s">
        <v>254</v>
      </c>
      <c r="B11628" s="16">
        <v>114</v>
      </c>
      <c r="C11628" s="17">
        <v>30623</v>
      </c>
      <c r="L11628" s="17"/>
    </row>
    <row r="11629" spans="1:12" x14ac:dyDescent="0.25">
      <c r="A11629" s="16" t="s">
        <v>254</v>
      </c>
      <c r="B11629" s="16">
        <v>110</v>
      </c>
      <c r="C11629" s="17">
        <v>30511</v>
      </c>
      <c r="L11629" s="17"/>
    </row>
    <row r="11630" spans="1:12" x14ac:dyDescent="0.25">
      <c r="A11630" s="16" t="s">
        <v>254</v>
      </c>
      <c r="B11630" s="16">
        <v>114</v>
      </c>
      <c r="C11630" s="17">
        <v>30508</v>
      </c>
      <c r="L11630" s="17"/>
    </row>
    <row r="11631" spans="1:12" x14ac:dyDescent="0.25">
      <c r="A11631" s="16" t="s">
        <v>254</v>
      </c>
      <c r="B11631" s="16">
        <v>100</v>
      </c>
      <c r="C11631" s="17">
        <v>30498</v>
      </c>
      <c r="L11631" s="17"/>
    </row>
    <row r="11632" spans="1:12" x14ac:dyDescent="0.25">
      <c r="A11632" s="16" t="s">
        <v>254</v>
      </c>
      <c r="B11632" s="16">
        <v>67</v>
      </c>
      <c r="C11632" s="17">
        <v>30470</v>
      </c>
      <c r="L11632" s="17"/>
    </row>
    <row r="11633" spans="1:12" x14ac:dyDescent="0.25">
      <c r="A11633" s="16" t="s">
        <v>254</v>
      </c>
      <c r="B11633" s="16">
        <v>80</v>
      </c>
      <c r="C11633" s="17">
        <v>30124</v>
      </c>
      <c r="L11633" s="17"/>
    </row>
    <row r="11634" spans="1:12" x14ac:dyDescent="0.25">
      <c r="A11634" s="16" t="s">
        <v>254</v>
      </c>
      <c r="B11634" s="16">
        <v>193</v>
      </c>
      <c r="C11634" s="17">
        <v>30083</v>
      </c>
      <c r="L11634" s="17"/>
    </row>
    <row r="11635" spans="1:12" x14ac:dyDescent="0.25">
      <c r="A11635" s="16" t="s">
        <v>254</v>
      </c>
      <c r="B11635" s="16">
        <v>92</v>
      </c>
      <c r="C11635" s="17">
        <v>29849</v>
      </c>
      <c r="L11635" s="17"/>
    </row>
    <row r="11636" spans="1:12" x14ac:dyDescent="0.25">
      <c r="A11636" s="16" t="s">
        <v>254</v>
      </c>
      <c r="B11636" s="16">
        <v>119</v>
      </c>
      <c r="C11636" s="17">
        <v>29819</v>
      </c>
      <c r="L11636" s="17"/>
    </row>
    <row r="11637" spans="1:12" x14ac:dyDescent="0.25">
      <c r="A11637" s="16" t="s">
        <v>254</v>
      </c>
      <c r="B11637" s="16">
        <v>145</v>
      </c>
      <c r="C11637" s="17">
        <v>29691</v>
      </c>
      <c r="L11637" s="17"/>
    </row>
    <row r="11638" spans="1:12" x14ac:dyDescent="0.25">
      <c r="A11638" s="16" t="s">
        <v>254</v>
      </c>
      <c r="B11638" s="16">
        <v>106</v>
      </c>
      <c r="C11638" s="17">
        <v>29618</v>
      </c>
      <c r="L11638" s="17"/>
    </row>
    <row r="11639" spans="1:12" x14ac:dyDescent="0.25">
      <c r="A11639" s="16" t="s">
        <v>254</v>
      </c>
      <c r="B11639" s="16">
        <v>92</v>
      </c>
      <c r="C11639" s="17">
        <v>29526</v>
      </c>
      <c r="L11639" s="17"/>
    </row>
    <row r="11640" spans="1:12" x14ac:dyDescent="0.25">
      <c r="A11640" s="16" t="s">
        <v>254</v>
      </c>
      <c r="B11640" s="16">
        <v>76</v>
      </c>
      <c r="C11640" s="17">
        <v>29312</v>
      </c>
      <c r="L11640" s="17"/>
    </row>
    <row r="11641" spans="1:12" x14ac:dyDescent="0.25">
      <c r="A11641" s="16" t="s">
        <v>254</v>
      </c>
      <c r="B11641" s="16">
        <v>88</v>
      </c>
      <c r="C11641" s="17">
        <v>29160</v>
      </c>
      <c r="L11641" s="17"/>
    </row>
    <row r="11642" spans="1:12" x14ac:dyDescent="0.25">
      <c r="A11642" s="16" t="s">
        <v>254</v>
      </c>
      <c r="B11642" s="16">
        <v>71</v>
      </c>
      <c r="C11642" s="17">
        <v>29160</v>
      </c>
      <c r="L11642" s="17"/>
    </row>
    <row r="11643" spans="1:12" x14ac:dyDescent="0.25">
      <c r="A11643" s="16" t="s">
        <v>254</v>
      </c>
      <c r="B11643" s="16">
        <v>118</v>
      </c>
      <c r="C11643" s="17">
        <v>29099</v>
      </c>
      <c r="L11643" s="17"/>
    </row>
    <row r="11644" spans="1:12" x14ac:dyDescent="0.25">
      <c r="A11644" s="16" t="s">
        <v>254</v>
      </c>
      <c r="B11644" s="16">
        <v>72</v>
      </c>
      <c r="C11644" s="17">
        <v>28856</v>
      </c>
      <c r="L11644" s="17"/>
    </row>
    <row r="11645" spans="1:12" x14ac:dyDescent="0.25">
      <c r="A11645" s="16" t="s">
        <v>254</v>
      </c>
      <c r="B11645" s="16">
        <v>120</v>
      </c>
      <c r="C11645" s="17">
        <v>28764</v>
      </c>
      <c r="L11645" s="17"/>
    </row>
    <row r="11646" spans="1:12" x14ac:dyDescent="0.25">
      <c r="A11646" s="16" t="s">
        <v>254</v>
      </c>
      <c r="B11646" s="16">
        <v>95</v>
      </c>
      <c r="C11646" s="17">
        <v>28642</v>
      </c>
      <c r="L11646" s="17"/>
    </row>
    <row r="11647" spans="1:12" x14ac:dyDescent="0.25">
      <c r="A11647" s="16" t="s">
        <v>254</v>
      </c>
      <c r="B11647" s="16">
        <v>74</v>
      </c>
      <c r="C11647" s="17">
        <v>28611</v>
      </c>
      <c r="L11647" s="17"/>
    </row>
    <row r="11648" spans="1:12" x14ac:dyDescent="0.25">
      <c r="A11648" s="16" t="s">
        <v>254</v>
      </c>
      <c r="B11648" s="16">
        <v>135</v>
      </c>
      <c r="C11648" s="17">
        <v>28611</v>
      </c>
      <c r="L11648" s="17"/>
    </row>
    <row r="11649" spans="1:12" x14ac:dyDescent="0.25">
      <c r="A11649" s="16" t="s">
        <v>254</v>
      </c>
      <c r="B11649" s="16">
        <v>100</v>
      </c>
      <c r="C11649" s="17">
        <v>28171</v>
      </c>
      <c r="L11649" s="17"/>
    </row>
    <row r="11650" spans="1:12" x14ac:dyDescent="0.25">
      <c r="A11650" s="16" t="s">
        <v>254</v>
      </c>
      <c r="B11650" s="16">
        <v>80</v>
      </c>
      <c r="C11650" s="17">
        <v>28100</v>
      </c>
      <c r="L11650" s="17"/>
    </row>
    <row r="11651" spans="1:12" x14ac:dyDescent="0.25">
      <c r="A11651" s="16" t="s">
        <v>254</v>
      </c>
      <c r="B11651" s="16">
        <v>82</v>
      </c>
      <c r="C11651" s="17">
        <v>27925</v>
      </c>
      <c r="L11651" s="17"/>
    </row>
    <row r="11652" spans="1:12" x14ac:dyDescent="0.25">
      <c r="A11652" s="16" t="s">
        <v>254</v>
      </c>
      <c r="B11652" s="16">
        <v>148</v>
      </c>
      <c r="C11652" s="17">
        <v>27912</v>
      </c>
      <c r="L11652" s="17"/>
    </row>
    <row r="11653" spans="1:12" x14ac:dyDescent="0.25">
      <c r="A11653" s="16" t="s">
        <v>254</v>
      </c>
      <c r="B11653" s="16">
        <v>40</v>
      </c>
      <c r="C11653" s="17">
        <v>27851</v>
      </c>
      <c r="L11653" s="17"/>
    </row>
    <row r="11654" spans="1:12" x14ac:dyDescent="0.25">
      <c r="A11654" s="16" t="s">
        <v>254</v>
      </c>
      <c r="B11654" s="16">
        <v>60</v>
      </c>
      <c r="C11654" s="17">
        <v>27813</v>
      </c>
      <c r="L11654" s="17"/>
    </row>
    <row r="11655" spans="1:12" x14ac:dyDescent="0.25">
      <c r="A11655" s="16" t="s">
        <v>254</v>
      </c>
      <c r="B11655" s="16">
        <v>117</v>
      </c>
      <c r="C11655" s="17">
        <v>27546</v>
      </c>
      <c r="L11655" s="17"/>
    </row>
    <row r="11656" spans="1:12" x14ac:dyDescent="0.25">
      <c r="A11656" s="16" t="s">
        <v>254</v>
      </c>
      <c r="B11656" s="16">
        <v>111</v>
      </c>
      <c r="C11656" s="17">
        <v>27481</v>
      </c>
      <c r="L11656" s="17"/>
    </row>
    <row r="11657" spans="1:12" x14ac:dyDescent="0.25">
      <c r="A11657" s="16" t="s">
        <v>254</v>
      </c>
      <c r="B11657" s="16">
        <v>30</v>
      </c>
      <c r="C11657" s="17">
        <v>27454</v>
      </c>
      <c r="L11657" s="17"/>
    </row>
    <row r="11658" spans="1:12" x14ac:dyDescent="0.25">
      <c r="A11658" s="16" t="s">
        <v>254</v>
      </c>
      <c r="B11658" s="16">
        <v>58</v>
      </c>
      <c r="C11658" s="17">
        <v>27273</v>
      </c>
      <c r="L11658" s="17"/>
    </row>
    <row r="11659" spans="1:12" x14ac:dyDescent="0.25">
      <c r="A11659" s="16" t="s">
        <v>254</v>
      </c>
      <c r="B11659" s="16">
        <v>40</v>
      </c>
      <c r="C11659" s="17">
        <v>27273</v>
      </c>
      <c r="L11659" s="17"/>
    </row>
    <row r="11660" spans="1:12" x14ac:dyDescent="0.25">
      <c r="A11660" s="16" t="s">
        <v>254</v>
      </c>
      <c r="B11660" s="16">
        <v>87</v>
      </c>
      <c r="C11660" s="17">
        <v>27119</v>
      </c>
      <c r="L11660" s="17"/>
    </row>
    <row r="11661" spans="1:12" x14ac:dyDescent="0.25">
      <c r="A11661" s="16" t="s">
        <v>254</v>
      </c>
      <c r="B11661" s="16">
        <v>100</v>
      </c>
      <c r="C11661" s="17">
        <v>26707</v>
      </c>
      <c r="L11661" s="17"/>
    </row>
    <row r="11662" spans="1:12" x14ac:dyDescent="0.25">
      <c r="A11662" s="16" t="s">
        <v>254</v>
      </c>
      <c r="B11662" s="16">
        <v>121</v>
      </c>
      <c r="C11662" s="17">
        <v>26624</v>
      </c>
      <c r="L11662" s="17"/>
    </row>
    <row r="11663" spans="1:12" x14ac:dyDescent="0.25">
      <c r="A11663" s="16" t="s">
        <v>254</v>
      </c>
      <c r="B11663" s="16">
        <v>80</v>
      </c>
      <c r="C11663" s="17">
        <v>26481</v>
      </c>
      <c r="L11663" s="17"/>
    </row>
    <row r="11664" spans="1:12" x14ac:dyDescent="0.25">
      <c r="A11664" s="16" t="s">
        <v>254</v>
      </c>
      <c r="B11664" s="16">
        <v>136</v>
      </c>
      <c r="C11664" s="17">
        <v>25934</v>
      </c>
      <c r="L11664" s="17"/>
    </row>
    <row r="11665" spans="1:12" x14ac:dyDescent="0.25">
      <c r="A11665" s="16" t="s">
        <v>254</v>
      </c>
      <c r="B11665" s="16">
        <v>47</v>
      </c>
      <c r="C11665" s="17">
        <v>25867</v>
      </c>
      <c r="L11665" s="17"/>
    </row>
    <row r="11666" spans="1:12" x14ac:dyDescent="0.25">
      <c r="A11666" s="16" t="s">
        <v>254</v>
      </c>
      <c r="B11666" s="16">
        <v>180</v>
      </c>
      <c r="C11666" s="17">
        <v>25695</v>
      </c>
      <c r="L11666" s="17"/>
    </row>
    <row r="11667" spans="1:12" x14ac:dyDescent="0.25">
      <c r="A11667" s="16" t="s">
        <v>254</v>
      </c>
      <c r="B11667" s="16">
        <v>102</v>
      </c>
      <c r="C11667" s="17">
        <v>24929</v>
      </c>
      <c r="L11667" s="17"/>
    </row>
    <row r="11668" spans="1:12" x14ac:dyDescent="0.25">
      <c r="A11668" s="16" t="s">
        <v>254</v>
      </c>
      <c r="B11668" s="16">
        <v>106</v>
      </c>
      <c r="C11668" s="17">
        <v>24565</v>
      </c>
      <c r="L11668" s="17"/>
    </row>
    <row r="11669" spans="1:12" x14ac:dyDescent="0.25">
      <c r="A11669" s="16" t="s">
        <v>254</v>
      </c>
      <c r="B11669" s="16">
        <v>64</v>
      </c>
      <c r="C11669" s="17">
        <v>24485</v>
      </c>
      <c r="L11669" s="17"/>
    </row>
    <row r="11670" spans="1:12" x14ac:dyDescent="0.25">
      <c r="A11670" s="16" t="s">
        <v>254</v>
      </c>
      <c r="B11670" s="16">
        <v>83</v>
      </c>
      <c r="C11670" s="17">
        <v>24473</v>
      </c>
      <c r="L11670" s="17"/>
    </row>
    <row r="11671" spans="1:12" x14ac:dyDescent="0.25">
      <c r="A11671" s="16" t="s">
        <v>254</v>
      </c>
      <c r="B11671" s="16">
        <v>159</v>
      </c>
      <c r="C11671" s="17">
        <v>24473</v>
      </c>
      <c r="L11671" s="17"/>
    </row>
    <row r="11672" spans="1:12" x14ac:dyDescent="0.25">
      <c r="A11672" s="16" t="s">
        <v>254</v>
      </c>
      <c r="B11672" s="16">
        <v>127</v>
      </c>
      <c r="C11672" s="17">
        <v>24473</v>
      </c>
      <c r="L11672" s="17"/>
    </row>
    <row r="11673" spans="1:12" x14ac:dyDescent="0.25">
      <c r="A11673" s="16" t="s">
        <v>254</v>
      </c>
      <c r="B11673" s="16">
        <v>90</v>
      </c>
      <c r="C11673" s="17">
        <v>24473</v>
      </c>
      <c r="L11673" s="17"/>
    </row>
    <row r="11674" spans="1:12" x14ac:dyDescent="0.25">
      <c r="A11674" s="16" t="s">
        <v>254</v>
      </c>
      <c r="B11674" s="16">
        <v>91</v>
      </c>
      <c r="C11674" s="17">
        <v>24473</v>
      </c>
      <c r="L11674" s="17"/>
    </row>
    <row r="11675" spans="1:12" x14ac:dyDescent="0.25">
      <c r="A11675" s="16" t="s">
        <v>254</v>
      </c>
      <c r="B11675" s="16">
        <v>83</v>
      </c>
      <c r="C11675" s="17">
        <v>24473</v>
      </c>
      <c r="L11675" s="17"/>
    </row>
    <row r="11676" spans="1:12" x14ac:dyDescent="0.25">
      <c r="A11676" s="16" t="s">
        <v>254</v>
      </c>
      <c r="B11676" s="16">
        <v>93</v>
      </c>
      <c r="C11676" s="17">
        <v>24473</v>
      </c>
      <c r="L11676" s="17"/>
    </row>
    <row r="11677" spans="1:12" x14ac:dyDescent="0.25">
      <c r="A11677" s="16" t="s">
        <v>254</v>
      </c>
      <c r="B11677" s="16">
        <v>99</v>
      </c>
      <c r="C11677" s="17">
        <v>24473</v>
      </c>
      <c r="L11677" s="17"/>
    </row>
    <row r="11678" spans="1:12" x14ac:dyDescent="0.25">
      <c r="A11678" s="16" t="s">
        <v>254</v>
      </c>
      <c r="B11678" s="16">
        <v>128</v>
      </c>
      <c r="C11678" s="17">
        <v>24473</v>
      </c>
      <c r="L11678" s="17"/>
    </row>
    <row r="11679" spans="1:12" x14ac:dyDescent="0.25">
      <c r="A11679" s="16" t="s">
        <v>255</v>
      </c>
      <c r="B11679" s="16">
        <v>40</v>
      </c>
      <c r="C11679" s="17">
        <v>43586</v>
      </c>
      <c r="L11679" s="17"/>
    </row>
    <row r="11680" spans="1:12" x14ac:dyDescent="0.25">
      <c r="A11680" s="16" t="s">
        <v>255</v>
      </c>
      <c r="B11680" s="16">
        <v>44</v>
      </c>
      <c r="C11680" s="17">
        <v>43517</v>
      </c>
      <c r="L11680" s="17"/>
    </row>
    <row r="11681" spans="1:12" x14ac:dyDescent="0.25">
      <c r="A11681" s="16" t="s">
        <v>255</v>
      </c>
      <c r="B11681" s="16">
        <v>120</v>
      </c>
      <c r="C11681" s="17">
        <v>43328</v>
      </c>
      <c r="L11681" s="17"/>
    </row>
    <row r="11682" spans="1:12" x14ac:dyDescent="0.25">
      <c r="A11682" s="16" t="s">
        <v>255</v>
      </c>
      <c r="B11682" s="16">
        <v>60</v>
      </c>
      <c r="C11682" s="17">
        <v>43292</v>
      </c>
      <c r="L11682" s="17"/>
    </row>
    <row r="11683" spans="1:12" x14ac:dyDescent="0.25">
      <c r="A11683" s="16" t="s">
        <v>255</v>
      </c>
      <c r="B11683" s="16">
        <v>17</v>
      </c>
      <c r="C11683" s="17">
        <v>43237</v>
      </c>
      <c r="L11683" s="17"/>
    </row>
    <row r="11684" spans="1:12" x14ac:dyDescent="0.25">
      <c r="A11684" s="16" t="s">
        <v>255</v>
      </c>
      <c r="B11684" s="16">
        <v>53</v>
      </c>
      <c r="C11684" s="17">
        <v>42731</v>
      </c>
      <c r="L11684" s="17"/>
    </row>
    <row r="11685" spans="1:12" x14ac:dyDescent="0.25">
      <c r="A11685" s="16" t="s">
        <v>255</v>
      </c>
      <c r="B11685" s="16">
        <v>20</v>
      </c>
      <c r="C11685" s="17">
        <v>42500</v>
      </c>
      <c r="L11685" s="17"/>
    </row>
    <row r="11686" spans="1:12" x14ac:dyDescent="0.25">
      <c r="A11686" s="16" t="s">
        <v>255</v>
      </c>
      <c r="B11686" s="16">
        <v>15</v>
      </c>
      <c r="C11686" s="17">
        <v>42482</v>
      </c>
      <c r="L11686" s="17"/>
    </row>
    <row r="11687" spans="1:12" x14ac:dyDescent="0.25">
      <c r="A11687" s="16" t="s">
        <v>255</v>
      </c>
      <c r="B11687" s="16">
        <v>25</v>
      </c>
      <c r="C11687" s="17">
        <v>42175</v>
      </c>
      <c r="L11687" s="17"/>
    </row>
    <row r="11688" spans="1:12" x14ac:dyDescent="0.25">
      <c r="A11688" s="16" t="s">
        <v>255</v>
      </c>
      <c r="B11688" s="16">
        <v>90</v>
      </c>
      <c r="C11688" s="17">
        <v>42100</v>
      </c>
      <c r="L11688" s="17"/>
    </row>
    <row r="11689" spans="1:12" x14ac:dyDescent="0.25">
      <c r="A11689" s="16" t="s">
        <v>255</v>
      </c>
      <c r="B11689" s="16">
        <v>51</v>
      </c>
      <c r="C11689" s="17">
        <v>41829</v>
      </c>
      <c r="L11689" s="17"/>
    </row>
    <row r="11690" spans="1:12" x14ac:dyDescent="0.25">
      <c r="A11690" s="16" t="s">
        <v>255</v>
      </c>
      <c r="B11690" s="16">
        <v>22</v>
      </c>
      <c r="C11690" s="17">
        <v>41775</v>
      </c>
      <c r="L11690" s="17"/>
    </row>
    <row r="11691" spans="1:12" x14ac:dyDescent="0.25">
      <c r="A11691" s="16" t="s">
        <v>255</v>
      </c>
      <c r="B11691" s="16">
        <v>48</v>
      </c>
      <c r="C11691" s="17">
        <v>41681</v>
      </c>
      <c r="L11691" s="17"/>
    </row>
    <row r="11692" spans="1:12" x14ac:dyDescent="0.25">
      <c r="A11692" s="16" t="s">
        <v>255</v>
      </c>
      <c r="B11692" s="16">
        <v>41</v>
      </c>
      <c r="C11692" s="17">
        <v>40878</v>
      </c>
      <c r="L11692" s="17"/>
    </row>
    <row r="11693" spans="1:12" x14ac:dyDescent="0.25">
      <c r="A11693" s="16" t="s">
        <v>255</v>
      </c>
      <c r="B11693" s="16">
        <v>90</v>
      </c>
      <c r="C11693" s="17">
        <v>40738</v>
      </c>
      <c r="L11693" s="17"/>
    </row>
    <row r="11694" spans="1:12" x14ac:dyDescent="0.25">
      <c r="A11694" s="16" t="s">
        <v>255</v>
      </c>
      <c r="B11694" s="16">
        <v>174</v>
      </c>
      <c r="C11694" s="17">
        <v>40403</v>
      </c>
      <c r="L11694" s="17"/>
    </row>
    <row r="11695" spans="1:12" x14ac:dyDescent="0.25">
      <c r="A11695" s="16" t="s">
        <v>255</v>
      </c>
      <c r="B11695" s="16">
        <v>46</v>
      </c>
      <c r="C11695" s="17">
        <v>40214</v>
      </c>
      <c r="L11695" s="17"/>
    </row>
    <row r="11696" spans="1:12" x14ac:dyDescent="0.25">
      <c r="A11696" s="16" t="s">
        <v>255</v>
      </c>
      <c r="B11696" s="16">
        <v>22</v>
      </c>
      <c r="C11696" s="17">
        <v>40156</v>
      </c>
      <c r="L11696" s="17"/>
    </row>
    <row r="11697" spans="1:12" x14ac:dyDescent="0.25">
      <c r="A11697" s="16" t="s">
        <v>255</v>
      </c>
      <c r="B11697" s="16">
        <v>48</v>
      </c>
      <c r="C11697" s="17">
        <v>40129</v>
      </c>
      <c r="L11697" s="17"/>
    </row>
    <row r="11698" spans="1:12" x14ac:dyDescent="0.25">
      <c r="A11698" s="16" t="s">
        <v>255</v>
      </c>
      <c r="B11698" s="16">
        <v>63</v>
      </c>
      <c r="C11698" s="17">
        <v>40127</v>
      </c>
      <c r="L11698" s="17"/>
    </row>
    <row r="11699" spans="1:12" x14ac:dyDescent="0.25">
      <c r="A11699" s="16" t="s">
        <v>255</v>
      </c>
      <c r="B11699" s="16">
        <v>66</v>
      </c>
      <c r="C11699" s="17">
        <v>40017</v>
      </c>
      <c r="L11699" s="17"/>
    </row>
    <row r="11700" spans="1:12" x14ac:dyDescent="0.25">
      <c r="A11700" s="16" t="s">
        <v>255</v>
      </c>
      <c r="B11700" s="16">
        <v>238</v>
      </c>
      <c r="C11700" s="17">
        <v>39814</v>
      </c>
      <c r="L11700" s="17"/>
    </row>
    <row r="11701" spans="1:12" x14ac:dyDescent="0.25">
      <c r="A11701" s="16" t="s">
        <v>255</v>
      </c>
      <c r="B11701" s="16">
        <v>107</v>
      </c>
      <c r="C11701" s="17">
        <v>39814</v>
      </c>
      <c r="L11701" s="17"/>
    </row>
    <row r="11702" spans="1:12" x14ac:dyDescent="0.25">
      <c r="A11702" s="16" t="s">
        <v>255</v>
      </c>
      <c r="B11702" s="16">
        <v>236</v>
      </c>
      <c r="C11702" s="17">
        <v>39814</v>
      </c>
      <c r="L11702" s="17"/>
    </row>
    <row r="11703" spans="1:12" x14ac:dyDescent="0.25">
      <c r="A11703" s="16" t="s">
        <v>255</v>
      </c>
      <c r="B11703" s="16">
        <v>257</v>
      </c>
      <c r="C11703" s="17">
        <v>39814</v>
      </c>
      <c r="L11703" s="17"/>
    </row>
    <row r="11704" spans="1:12" x14ac:dyDescent="0.25">
      <c r="A11704" s="16" t="s">
        <v>255</v>
      </c>
      <c r="B11704" s="16">
        <v>196</v>
      </c>
      <c r="C11704" s="17">
        <v>39814</v>
      </c>
      <c r="L11704" s="17"/>
    </row>
    <row r="11705" spans="1:12" x14ac:dyDescent="0.25">
      <c r="A11705" s="16" t="s">
        <v>255</v>
      </c>
      <c r="B11705" s="16">
        <v>130</v>
      </c>
      <c r="C11705" s="17">
        <v>39814</v>
      </c>
      <c r="L11705" s="17"/>
    </row>
    <row r="11706" spans="1:12" x14ac:dyDescent="0.25">
      <c r="A11706" s="16" t="s">
        <v>255</v>
      </c>
      <c r="B11706" s="16">
        <v>56</v>
      </c>
      <c r="C11706" s="17">
        <v>39769</v>
      </c>
      <c r="L11706" s="17"/>
    </row>
    <row r="11707" spans="1:12" x14ac:dyDescent="0.25">
      <c r="A11707" s="16" t="s">
        <v>255</v>
      </c>
      <c r="B11707" s="16">
        <v>58</v>
      </c>
      <c r="C11707" s="17">
        <v>39654</v>
      </c>
      <c r="L11707" s="17"/>
    </row>
    <row r="11708" spans="1:12" x14ac:dyDescent="0.25">
      <c r="A11708" s="16" t="s">
        <v>255</v>
      </c>
      <c r="B11708" s="16">
        <v>50</v>
      </c>
      <c r="C11708" s="17">
        <v>39630</v>
      </c>
      <c r="L11708" s="17"/>
    </row>
    <row r="11709" spans="1:12" x14ac:dyDescent="0.25">
      <c r="A11709" s="16" t="s">
        <v>255</v>
      </c>
      <c r="B11709" s="16">
        <v>40</v>
      </c>
      <c r="C11709" s="17">
        <v>39534</v>
      </c>
      <c r="L11709" s="17"/>
    </row>
    <row r="11710" spans="1:12" x14ac:dyDescent="0.25">
      <c r="A11710" s="16" t="s">
        <v>255</v>
      </c>
      <c r="B11710" s="16">
        <v>48</v>
      </c>
      <c r="C11710" s="17">
        <v>39458</v>
      </c>
      <c r="L11710" s="17"/>
    </row>
    <row r="11711" spans="1:12" x14ac:dyDescent="0.25">
      <c r="A11711" s="16" t="s">
        <v>255</v>
      </c>
      <c r="B11711" s="16">
        <v>77</v>
      </c>
      <c r="C11711" s="17">
        <v>39308</v>
      </c>
      <c r="L11711" s="17"/>
    </row>
    <row r="11712" spans="1:12" x14ac:dyDescent="0.25">
      <c r="A11712" s="16" t="s">
        <v>255</v>
      </c>
      <c r="B11712" s="16">
        <v>120</v>
      </c>
      <c r="C11712" s="17">
        <v>39281</v>
      </c>
      <c r="L11712" s="17"/>
    </row>
    <row r="11713" spans="1:12" x14ac:dyDescent="0.25">
      <c r="A11713" s="16" t="s">
        <v>255</v>
      </c>
      <c r="B11713" s="16">
        <v>60</v>
      </c>
      <c r="C11713" s="17">
        <v>39281</v>
      </c>
      <c r="L11713" s="17"/>
    </row>
    <row r="11714" spans="1:12" x14ac:dyDescent="0.25">
      <c r="A11714" s="16" t="s">
        <v>255</v>
      </c>
      <c r="B11714" s="16">
        <v>60</v>
      </c>
      <c r="C11714" s="17">
        <v>39264</v>
      </c>
      <c r="L11714" s="17"/>
    </row>
    <row r="11715" spans="1:12" x14ac:dyDescent="0.25">
      <c r="A11715" s="16" t="s">
        <v>255</v>
      </c>
      <c r="B11715" s="16">
        <v>40</v>
      </c>
      <c r="C11715" s="17">
        <v>39251</v>
      </c>
      <c r="L11715" s="17"/>
    </row>
    <row r="11716" spans="1:12" x14ac:dyDescent="0.25">
      <c r="A11716" s="16" t="s">
        <v>255</v>
      </c>
      <c r="B11716" s="16">
        <v>45</v>
      </c>
      <c r="C11716" s="17">
        <v>39213</v>
      </c>
      <c r="L11716" s="17"/>
    </row>
    <row r="11717" spans="1:12" x14ac:dyDescent="0.25">
      <c r="A11717" s="16" t="s">
        <v>255</v>
      </c>
      <c r="B11717" s="16">
        <v>91</v>
      </c>
      <c r="C11717" s="17">
        <v>39203</v>
      </c>
      <c r="L11717" s="17"/>
    </row>
    <row r="11718" spans="1:12" x14ac:dyDescent="0.25">
      <c r="A11718" s="16" t="s">
        <v>255</v>
      </c>
      <c r="B11718" s="16">
        <v>88</v>
      </c>
      <c r="C11718" s="17">
        <v>39189</v>
      </c>
      <c r="L11718" s="17"/>
    </row>
    <row r="11719" spans="1:12" x14ac:dyDescent="0.25">
      <c r="A11719" s="16" t="s">
        <v>255</v>
      </c>
      <c r="B11719" s="16">
        <v>32</v>
      </c>
      <c r="C11719" s="17">
        <v>39070</v>
      </c>
      <c r="L11719" s="17"/>
    </row>
    <row r="11720" spans="1:12" x14ac:dyDescent="0.25">
      <c r="A11720" s="16" t="s">
        <v>255</v>
      </c>
      <c r="B11720" s="16">
        <v>120</v>
      </c>
      <c r="C11720" s="17">
        <v>38748</v>
      </c>
      <c r="L11720" s="17"/>
    </row>
    <row r="11721" spans="1:12" x14ac:dyDescent="0.25">
      <c r="A11721" s="16" t="s">
        <v>255</v>
      </c>
      <c r="B11721" s="16">
        <v>30</v>
      </c>
      <c r="C11721" s="17">
        <v>38728</v>
      </c>
      <c r="L11721" s="17"/>
    </row>
    <row r="11722" spans="1:12" x14ac:dyDescent="0.25">
      <c r="A11722" s="16" t="s">
        <v>255</v>
      </c>
      <c r="B11722" s="16">
        <v>20</v>
      </c>
      <c r="C11722" s="17">
        <v>38611</v>
      </c>
      <c r="L11722" s="17"/>
    </row>
    <row r="11723" spans="1:12" x14ac:dyDescent="0.25">
      <c r="A11723" s="16" t="s">
        <v>255</v>
      </c>
      <c r="B11723" s="16">
        <v>109</v>
      </c>
      <c r="C11723" s="17">
        <v>38527</v>
      </c>
      <c r="L11723" s="17"/>
    </row>
    <row r="11724" spans="1:12" x14ac:dyDescent="0.25">
      <c r="A11724" s="16" t="s">
        <v>255</v>
      </c>
      <c r="B11724" s="16">
        <v>44</v>
      </c>
      <c r="C11724" s="17">
        <v>38427</v>
      </c>
      <c r="L11724" s="17"/>
    </row>
    <row r="11725" spans="1:12" x14ac:dyDescent="0.25">
      <c r="A11725" s="16" t="s">
        <v>255</v>
      </c>
      <c r="B11725" s="16">
        <v>40</v>
      </c>
      <c r="C11725" s="17">
        <v>38237</v>
      </c>
      <c r="L11725" s="17"/>
    </row>
    <row r="11726" spans="1:12" x14ac:dyDescent="0.25">
      <c r="A11726" s="16" t="s">
        <v>255</v>
      </c>
      <c r="B11726" s="16">
        <v>36</v>
      </c>
      <c r="C11726" s="17">
        <v>38174</v>
      </c>
      <c r="L11726" s="17"/>
    </row>
    <row r="11727" spans="1:12" x14ac:dyDescent="0.25">
      <c r="A11727" s="16" t="s">
        <v>255</v>
      </c>
      <c r="B11727" s="16">
        <v>38</v>
      </c>
      <c r="C11727" s="17">
        <v>38126</v>
      </c>
      <c r="L11727" s="17"/>
    </row>
    <row r="11728" spans="1:12" x14ac:dyDescent="0.25">
      <c r="A11728" s="16" t="s">
        <v>255</v>
      </c>
      <c r="B11728" s="16">
        <v>46</v>
      </c>
      <c r="C11728" s="17">
        <v>38072</v>
      </c>
      <c r="L11728" s="17"/>
    </row>
    <row r="11729" spans="1:12" x14ac:dyDescent="0.25">
      <c r="A11729" s="16" t="s">
        <v>255</v>
      </c>
      <c r="B11729" s="16">
        <v>50</v>
      </c>
      <c r="C11729" s="17">
        <v>37875</v>
      </c>
      <c r="L11729" s="17"/>
    </row>
    <row r="11730" spans="1:12" x14ac:dyDescent="0.25">
      <c r="A11730" s="16" t="s">
        <v>255</v>
      </c>
      <c r="B11730" s="16">
        <v>48</v>
      </c>
      <c r="C11730" s="17">
        <v>37691</v>
      </c>
      <c r="L11730" s="17"/>
    </row>
    <row r="11731" spans="1:12" x14ac:dyDescent="0.25">
      <c r="A11731" s="16" t="s">
        <v>255</v>
      </c>
      <c r="B11731" s="16">
        <v>60</v>
      </c>
      <c r="C11731" s="17">
        <v>37627</v>
      </c>
      <c r="L11731" s="17"/>
    </row>
    <row r="11732" spans="1:12" x14ac:dyDescent="0.25">
      <c r="A11732" s="16" t="s">
        <v>255</v>
      </c>
      <c r="B11732" s="16">
        <v>164</v>
      </c>
      <c r="C11732" s="17">
        <v>37589</v>
      </c>
      <c r="L11732" s="17"/>
    </row>
    <row r="11733" spans="1:12" x14ac:dyDescent="0.25">
      <c r="A11733" s="16" t="s">
        <v>255</v>
      </c>
      <c r="B11733" s="16">
        <v>64</v>
      </c>
      <c r="C11733" s="17">
        <v>37587</v>
      </c>
      <c r="L11733" s="17"/>
    </row>
    <row r="11734" spans="1:12" x14ac:dyDescent="0.25">
      <c r="A11734" s="16" t="s">
        <v>255</v>
      </c>
      <c r="B11734" s="16">
        <v>80</v>
      </c>
      <c r="C11734" s="17">
        <v>37260</v>
      </c>
      <c r="L11734" s="17"/>
    </row>
    <row r="11735" spans="1:12" x14ac:dyDescent="0.25">
      <c r="A11735" s="16" t="s">
        <v>255</v>
      </c>
      <c r="B11735" s="16">
        <v>30</v>
      </c>
      <c r="C11735" s="17">
        <v>37216</v>
      </c>
      <c r="L11735" s="17"/>
    </row>
    <row r="11736" spans="1:12" x14ac:dyDescent="0.25">
      <c r="A11736" s="16" t="s">
        <v>255</v>
      </c>
      <c r="B11736" s="16">
        <v>73</v>
      </c>
      <c r="C11736" s="17">
        <v>37183</v>
      </c>
      <c r="L11736" s="17"/>
    </row>
    <row r="11737" spans="1:12" x14ac:dyDescent="0.25">
      <c r="A11737" s="16" t="s">
        <v>255</v>
      </c>
      <c r="B11737" s="16">
        <v>324</v>
      </c>
      <c r="C11737" s="17">
        <v>37183</v>
      </c>
      <c r="L11737" s="17"/>
    </row>
    <row r="11738" spans="1:12" x14ac:dyDescent="0.25">
      <c r="A11738" s="16" t="s">
        <v>255</v>
      </c>
      <c r="B11738" s="16">
        <v>180</v>
      </c>
      <c r="C11738" s="17">
        <v>37084</v>
      </c>
      <c r="L11738" s="17"/>
    </row>
    <row r="11739" spans="1:12" x14ac:dyDescent="0.25">
      <c r="A11739" s="16" t="s">
        <v>255</v>
      </c>
      <c r="B11739" s="16">
        <v>180</v>
      </c>
      <c r="C11739" s="17">
        <v>36948</v>
      </c>
      <c r="L11739" s="17"/>
    </row>
    <row r="11740" spans="1:12" x14ac:dyDescent="0.25">
      <c r="A11740" s="16" t="s">
        <v>255</v>
      </c>
      <c r="B11740" s="16">
        <v>369</v>
      </c>
      <c r="C11740" s="17">
        <v>36937</v>
      </c>
      <c r="L11740" s="17"/>
    </row>
    <row r="11741" spans="1:12" x14ac:dyDescent="0.25">
      <c r="A11741" s="16" t="s">
        <v>255</v>
      </c>
      <c r="B11741" s="16">
        <v>84</v>
      </c>
      <c r="C11741" s="17">
        <v>36930</v>
      </c>
      <c r="L11741" s="17"/>
    </row>
    <row r="11742" spans="1:12" x14ac:dyDescent="0.25">
      <c r="A11742" s="16" t="s">
        <v>255</v>
      </c>
      <c r="B11742" s="16">
        <v>62</v>
      </c>
      <c r="C11742" s="17">
        <v>36922</v>
      </c>
      <c r="L11742" s="17"/>
    </row>
    <row r="11743" spans="1:12" x14ac:dyDescent="0.25">
      <c r="A11743" s="16" t="s">
        <v>255</v>
      </c>
      <c r="B11743" s="16">
        <v>144</v>
      </c>
      <c r="C11743" s="17">
        <v>36731</v>
      </c>
      <c r="L11743" s="17"/>
    </row>
    <row r="11744" spans="1:12" x14ac:dyDescent="0.25">
      <c r="A11744" s="16" t="s">
        <v>255</v>
      </c>
      <c r="B11744" s="16">
        <v>54</v>
      </c>
      <c r="C11744" s="17">
        <v>36676</v>
      </c>
      <c r="L11744" s="17"/>
    </row>
    <row r="11745" spans="1:12" x14ac:dyDescent="0.25">
      <c r="A11745" s="16" t="s">
        <v>255</v>
      </c>
      <c r="B11745" s="16">
        <v>49</v>
      </c>
      <c r="C11745" s="17">
        <v>36664</v>
      </c>
      <c r="L11745" s="17"/>
    </row>
    <row r="11746" spans="1:12" x14ac:dyDescent="0.25">
      <c r="A11746" s="16" t="s">
        <v>255</v>
      </c>
      <c r="B11746" s="16">
        <v>141</v>
      </c>
      <c r="C11746" s="17">
        <v>36542</v>
      </c>
      <c r="L11746" s="17"/>
    </row>
    <row r="11747" spans="1:12" x14ac:dyDescent="0.25">
      <c r="A11747" s="16" t="s">
        <v>255</v>
      </c>
      <c r="B11747" s="16">
        <v>60</v>
      </c>
      <c r="C11747" s="17">
        <v>36458</v>
      </c>
      <c r="L11747" s="17"/>
    </row>
    <row r="11748" spans="1:12" x14ac:dyDescent="0.25">
      <c r="A11748" s="16" t="s">
        <v>255</v>
      </c>
      <c r="B11748" s="16">
        <v>166</v>
      </c>
      <c r="C11748" s="17">
        <v>36426</v>
      </c>
      <c r="L11748" s="17"/>
    </row>
    <row r="11749" spans="1:12" x14ac:dyDescent="0.25">
      <c r="A11749" s="16" t="s">
        <v>255</v>
      </c>
      <c r="B11749" s="16">
        <v>82</v>
      </c>
      <c r="C11749" s="17">
        <v>36312</v>
      </c>
      <c r="L11749" s="17"/>
    </row>
    <row r="11750" spans="1:12" x14ac:dyDescent="0.25">
      <c r="A11750" s="16" t="s">
        <v>255</v>
      </c>
      <c r="B11750" s="16">
        <v>149</v>
      </c>
      <c r="C11750" s="17">
        <v>36298</v>
      </c>
      <c r="L11750" s="17"/>
    </row>
    <row r="11751" spans="1:12" x14ac:dyDescent="0.25">
      <c r="A11751" s="16" t="s">
        <v>255</v>
      </c>
      <c r="B11751" s="16">
        <v>120</v>
      </c>
      <c r="C11751" s="17">
        <v>36203</v>
      </c>
      <c r="L11751" s="17"/>
    </row>
    <row r="11752" spans="1:12" x14ac:dyDescent="0.25">
      <c r="A11752" s="16" t="s">
        <v>255</v>
      </c>
      <c r="B11752" s="16">
        <v>60</v>
      </c>
      <c r="C11752" s="17">
        <v>36153</v>
      </c>
      <c r="L11752" s="17"/>
    </row>
    <row r="11753" spans="1:12" x14ac:dyDescent="0.25">
      <c r="A11753" s="16" t="s">
        <v>255</v>
      </c>
      <c r="B11753" s="16">
        <v>100</v>
      </c>
      <c r="C11753" s="17">
        <v>36095</v>
      </c>
      <c r="L11753" s="17"/>
    </row>
    <row r="11754" spans="1:12" x14ac:dyDescent="0.25">
      <c r="A11754" s="16" t="s">
        <v>255</v>
      </c>
      <c r="B11754" s="16">
        <v>43</v>
      </c>
      <c r="C11754" s="17">
        <v>36069</v>
      </c>
      <c r="L11754" s="17"/>
    </row>
    <row r="11755" spans="1:12" x14ac:dyDescent="0.25">
      <c r="A11755" s="16" t="s">
        <v>255</v>
      </c>
      <c r="B11755" s="16">
        <v>155</v>
      </c>
      <c r="C11755" s="17">
        <v>36068</v>
      </c>
      <c r="L11755" s="17"/>
    </row>
    <row r="11756" spans="1:12" x14ac:dyDescent="0.25">
      <c r="A11756" s="16" t="s">
        <v>255</v>
      </c>
      <c r="B11756" s="16">
        <v>59</v>
      </c>
      <c r="C11756" s="17">
        <v>36053</v>
      </c>
      <c r="L11756" s="17"/>
    </row>
    <row r="11757" spans="1:12" x14ac:dyDescent="0.25">
      <c r="A11757" s="16" t="s">
        <v>255</v>
      </c>
      <c r="B11757" s="16">
        <v>70</v>
      </c>
      <c r="C11757" s="17">
        <v>35950</v>
      </c>
      <c r="L11757" s="17"/>
    </row>
    <row r="11758" spans="1:12" x14ac:dyDescent="0.25">
      <c r="A11758" s="16" t="s">
        <v>255</v>
      </c>
      <c r="B11758" s="16">
        <v>78</v>
      </c>
      <c r="C11758" s="17">
        <v>35867</v>
      </c>
      <c r="L11758" s="17"/>
    </row>
    <row r="11759" spans="1:12" x14ac:dyDescent="0.25">
      <c r="A11759" s="16" t="s">
        <v>255</v>
      </c>
      <c r="B11759" s="16">
        <v>130</v>
      </c>
      <c r="C11759" s="17">
        <v>35710</v>
      </c>
      <c r="L11759" s="17"/>
    </row>
    <row r="11760" spans="1:12" x14ac:dyDescent="0.25">
      <c r="A11760" s="16" t="s">
        <v>255</v>
      </c>
      <c r="B11760" s="16">
        <v>35</v>
      </c>
      <c r="C11760" s="17">
        <v>35684</v>
      </c>
      <c r="L11760" s="17"/>
    </row>
    <row r="11761" spans="1:12" x14ac:dyDescent="0.25">
      <c r="A11761" s="16" t="s">
        <v>255</v>
      </c>
      <c r="B11761" s="16">
        <v>44</v>
      </c>
      <c r="C11761" s="17">
        <v>35551</v>
      </c>
      <c r="L11761" s="17"/>
    </row>
    <row r="11762" spans="1:12" x14ac:dyDescent="0.25">
      <c r="A11762" s="16" t="s">
        <v>255</v>
      </c>
      <c r="B11762" s="16">
        <v>120</v>
      </c>
      <c r="C11762" s="17">
        <v>35486</v>
      </c>
      <c r="L11762" s="17"/>
    </row>
    <row r="11763" spans="1:12" x14ac:dyDescent="0.25">
      <c r="A11763" s="16" t="s">
        <v>255</v>
      </c>
      <c r="B11763" s="16">
        <v>77</v>
      </c>
      <c r="C11763" s="17">
        <v>35464</v>
      </c>
      <c r="L11763" s="17"/>
    </row>
    <row r="11764" spans="1:12" x14ac:dyDescent="0.25">
      <c r="A11764" s="16" t="s">
        <v>255</v>
      </c>
      <c r="B11764" s="16">
        <v>109</v>
      </c>
      <c r="C11764" s="17">
        <v>35447</v>
      </c>
      <c r="L11764" s="17"/>
    </row>
    <row r="11765" spans="1:12" x14ac:dyDescent="0.25">
      <c r="A11765" s="16" t="s">
        <v>255</v>
      </c>
      <c r="B11765" s="16">
        <v>64</v>
      </c>
      <c r="C11765" s="17">
        <v>35410</v>
      </c>
      <c r="L11765" s="17"/>
    </row>
    <row r="11766" spans="1:12" x14ac:dyDescent="0.25">
      <c r="A11766" s="16" t="s">
        <v>255</v>
      </c>
      <c r="B11766" s="16">
        <v>50</v>
      </c>
      <c r="C11766" s="17">
        <v>35400</v>
      </c>
      <c r="L11766" s="17"/>
    </row>
    <row r="11767" spans="1:12" x14ac:dyDescent="0.25">
      <c r="A11767" s="16" t="s">
        <v>255</v>
      </c>
      <c r="B11767" s="16">
        <v>99</v>
      </c>
      <c r="C11767" s="17">
        <v>35318</v>
      </c>
      <c r="L11767" s="17"/>
    </row>
    <row r="11768" spans="1:12" x14ac:dyDescent="0.25">
      <c r="A11768" s="16" t="s">
        <v>255</v>
      </c>
      <c r="B11768" s="16">
        <v>20</v>
      </c>
      <c r="C11768" s="17">
        <v>35292</v>
      </c>
      <c r="L11768" s="17"/>
    </row>
    <row r="11769" spans="1:12" x14ac:dyDescent="0.25">
      <c r="A11769" s="16" t="s">
        <v>255</v>
      </c>
      <c r="B11769" s="16">
        <v>131</v>
      </c>
      <c r="C11769" s="17">
        <v>35290</v>
      </c>
      <c r="L11769" s="17"/>
    </row>
    <row r="11770" spans="1:12" x14ac:dyDescent="0.25">
      <c r="A11770" s="16" t="s">
        <v>255</v>
      </c>
      <c r="B11770" s="16">
        <v>78</v>
      </c>
      <c r="C11770" s="17">
        <v>35290</v>
      </c>
      <c r="L11770" s="17"/>
    </row>
    <row r="11771" spans="1:12" x14ac:dyDescent="0.25">
      <c r="A11771" s="16" t="s">
        <v>255</v>
      </c>
      <c r="B11771" s="16">
        <v>35</v>
      </c>
      <c r="C11771" s="17">
        <v>35283</v>
      </c>
      <c r="L11771" s="17"/>
    </row>
    <row r="11772" spans="1:12" x14ac:dyDescent="0.25">
      <c r="A11772" s="16" t="s">
        <v>255</v>
      </c>
      <c r="B11772" s="16">
        <v>28</v>
      </c>
      <c r="C11772" s="17">
        <v>35279</v>
      </c>
      <c r="L11772" s="17"/>
    </row>
    <row r="11773" spans="1:12" x14ac:dyDescent="0.25">
      <c r="A11773" s="16" t="s">
        <v>255</v>
      </c>
      <c r="B11773" s="16">
        <v>120</v>
      </c>
      <c r="C11773" s="17">
        <v>35241</v>
      </c>
      <c r="L11773" s="17"/>
    </row>
    <row r="11774" spans="1:12" x14ac:dyDescent="0.25">
      <c r="A11774" s="16" t="s">
        <v>255</v>
      </c>
      <c r="B11774" s="16">
        <v>129</v>
      </c>
      <c r="C11774" s="17">
        <v>35229</v>
      </c>
      <c r="L11774" s="17"/>
    </row>
    <row r="11775" spans="1:12" x14ac:dyDescent="0.25">
      <c r="A11775" s="16" t="s">
        <v>255</v>
      </c>
      <c r="B11775" s="16">
        <v>81</v>
      </c>
      <c r="C11775" s="17">
        <v>35181</v>
      </c>
      <c r="L11775" s="17"/>
    </row>
    <row r="11776" spans="1:12" x14ac:dyDescent="0.25">
      <c r="A11776" s="16" t="s">
        <v>255</v>
      </c>
      <c r="B11776" s="16">
        <v>120</v>
      </c>
      <c r="C11776" s="17">
        <v>35173</v>
      </c>
      <c r="L11776" s="17"/>
    </row>
    <row r="11777" spans="1:12" x14ac:dyDescent="0.25">
      <c r="A11777" s="16" t="s">
        <v>255</v>
      </c>
      <c r="B11777" s="16">
        <v>84</v>
      </c>
      <c r="C11777" s="17">
        <v>35165</v>
      </c>
      <c r="L11777" s="17"/>
    </row>
    <row r="11778" spans="1:12" x14ac:dyDescent="0.25">
      <c r="A11778" s="16" t="s">
        <v>255</v>
      </c>
      <c r="B11778" s="16">
        <v>120</v>
      </c>
      <c r="C11778" s="17">
        <v>35052</v>
      </c>
      <c r="L11778" s="17"/>
    </row>
    <row r="11779" spans="1:12" x14ac:dyDescent="0.25">
      <c r="A11779" s="16" t="s">
        <v>255</v>
      </c>
      <c r="B11779" s="16">
        <v>86</v>
      </c>
      <c r="C11779" s="17">
        <v>35016</v>
      </c>
      <c r="L11779" s="17"/>
    </row>
    <row r="11780" spans="1:12" x14ac:dyDescent="0.25">
      <c r="A11780" s="16" t="s">
        <v>255</v>
      </c>
      <c r="B11780" s="16">
        <v>125</v>
      </c>
      <c r="C11780" s="17">
        <v>34983</v>
      </c>
      <c r="L11780" s="17"/>
    </row>
    <row r="11781" spans="1:12" x14ac:dyDescent="0.25">
      <c r="A11781" s="16" t="s">
        <v>255</v>
      </c>
      <c r="B11781" s="16">
        <v>100</v>
      </c>
      <c r="C11781" s="17">
        <v>34970</v>
      </c>
      <c r="L11781" s="17"/>
    </row>
    <row r="11782" spans="1:12" x14ac:dyDescent="0.25">
      <c r="A11782" s="16" t="s">
        <v>255</v>
      </c>
      <c r="B11782" s="16">
        <v>126</v>
      </c>
      <c r="C11782" s="17">
        <v>34962</v>
      </c>
      <c r="L11782" s="17"/>
    </row>
    <row r="11783" spans="1:12" x14ac:dyDescent="0.25">
      <c r="A11783" s="16" t="s">
        <v>255</v>
      </c>
      <c r="B11783" s="16">
        <v>16</v>
      </c>
      <c r="C11783" s="17">
        <v>34961</v>
      </c>
      <c r="L11783" s="17"/>
    </row>
    <row r="11784" spans="1:12" x14ac:dyDescent="0.25">
      <c r="A11784" s="16" t="s">
        <v>255</v>
      </c>
      <c r="B11784" s="16">
        <v>339</v>
      </c>
      <c r="C11784" s="17">
        <v>34900</v>
      </c>
      <c r="L11784" s="17"/>
    </row>
    <row r="11785" spans="1:12" x14ac:dyDescent="0.25">
      <c r="A11785" s="16" t="s">
        <v>255</v>
      </c>
      <c r="B11785" s="16">
        <v>66</v>
      </c>
      <c r="C11785" s="17">
        <v>34880</v>
      </c>
      <c r="L11785" s="17"/>
    </row>
    <row r="11786" spans="1:12" x14ac:dyDescent="0.25">
      <c r="A11786" s="16" t="s">
        <v>255</v>
      </c>
      <c r="B11786" s="16">
        <v>90</v>
      </c>
      <c r="C11786" s="17">
        <v>34823</v>
      </c>
      <c r="L11786" s="17"/>
    </row>
    <row r="11787" spans="1:12" x14ac:dyDescent="0.25">
      <c r="A11787" s="16" t="s">
        <v>255</v>
      </c>
      <c r="B11787" s="16">
        <v>52</v>
      </c>
      <c r="C11787" s="17">
        <v>34781</v>
      </c>
      <c r="L11787" s="17"/>
    </row>
    <row r="11788" spans="1:12" x14ac:dyDescent="0.25">
      <c r="A11788" s="16" t="s">
        <v>255</v>
      </c>
      <c r="B11788" s="16">
        <v>180</v>
      </c>
      <c r="C11788" s="17">
        <v>34760</v>
      </c>
      <c r="L11788" s="17"/>
    </row>
    <row r="11789" spans="1:12" x14ac:dyDescent="0.25">
      <c r="A11789" s="16" t="s">
        <v>255</v>
      </c>
      <c r="B11789" s="16">
        <v>50</v>
      </c>
      <c r="C11789" s="17">
        <v>34751</v>
      </c>
      <c r="L11789" s="17"/>
    </row>
    <row r="11790" spans="1:12" x14ac:dyDescent="0.25">
      <c r="A11790" s="16" t="s">
        <v>255</v>
      </c>
      <c r="B11790" s="16">
        <v>60</v>
      </c>
      <c r="C11790" s="17">
        <v>34697</v>
      </c>
      <c r="L11790" s="17"/>
    </row>
    <row r="11791" spans="1:12" x14ac:dyDescent="0.25">
      <c r="A11791" s="16" t="s">
        <v>255</v>
      </c>
      <c r="B11791" s="16">
        <v>128</v>
      </c>
      <c r="C11791" s="17">
        <v>34656</v>
      </c>
      <c r="L11791" s="17"/>
    </row>
    <row r="11792" spans="1:12" x14ac:dyDescent="0.25">
      <c r="A11792" s="16" t="s">
        <v>255</v>
      </c>
      <c r="B11792" s="16">
        <v>50</v>
      </c>
      <c r="C11792" s="17">
        <v>34612</v>
      </c>
      <c r="L11792" s="17"/>
    </row>
    <row r="11793" spans="1:12" x14ac:dyDescent="0.25">
      <c r="A11793" s="16" t="s">
        <v>255</v>
      </c>
      <c r="B11793" s="16">
        <v>130</v>
      </c>
      <c r="C11793" s="17">
        <v>34599</v>
      </c>
      <c r="L11793" s="17"/>
    </row>
    <row r="11794" spans="1:12" x14ac:dyDescent="0.25">
      <c r="A11794" s="16" t="s">
        <v>255</v>
      </c>
      <c r="B11794" s="16">
        <v>121</v>
      </c>
      <c r="C11794" s="17">
        <v>34599</v>
      </c>
      <c r="L11794" s="17"/>
    </row>
    <row r="11795" spans="1:12" x14ac:dyDescent="0.25">
      <c r="A11795" s="16" t="s">
        <v>255</v>
      </c>
      <c r="B11795" s="16">
        <v>111</v>
      </c>
      <c r="C11795" s="17">
        <v>34516</v>
      </c>
      <c r="L11795" s="17"/>
    </row>
    <row r="11796" spans="1:12" x14ac:dyDescent="0.25">
      <c r="A11796" s="16" t="s">
        <v>255</v>
      </c>
      <c r="B11796" s="16">
        <v>61</v>
      </c>
      <c r="C11796" s="17">
        <v>34396</v>
      </c>
      <c r="L11796" s="17"/>
    </row>
    <row r="11797" spans="1:12" x14ac:dyDescent="0.25">
      <c r="A11797" s="16" t="s">
        <v>255</v>
      </c>
      <c r="B11797" s="16">
        <v>22</v>
      </c>
      <c r="C11797" s="17">
        <v>34395</v>
      </c>
      <c r="L11797" s="17"/>
    </row>
    <row r="11798" spans="1:12" x14ac:dyDescent="0.25">
      <c r="A11798" s="16" t="s">
        <v>255</v>
      </c>
      <c r="B11798" s="16">
        <v>18</v>
      </c>
      <c r="C11798" s="17">
        <v>34389</v>
      </c>
      <c r="L11798" s="17"/>
    </row>
    <row r="11799" spans="1:12" x14ac:dyDescent="0.25">
      <c r="A11799" s="16" t="s">
        <v>255</v>
      </c>
      <c r="B11799" s="16">
        <v>60</v>
      </c>
      <c r="C11799" s="17">
        <v>34388</v>
      </c>
      <c r="L11799" s="17"/>
    </row>
    <row r="11800" spans="1:12" x14ac:dyDescent="0.25">
      <c r="A11800" s="16" t="s">
        <v>255</v>
      </c>
      <c r="B11800" s="16">
        <v>59</v>
      </c>
      <c r="C11800" s="17">
        <v>34366</v>
      </c>
      <c r="L11800" s="17"/>
    </row>
    <row r="11801" spans="1:12" x14ac:dyDescent="0.25">
      <c r="A11801" s="16" t="s">
        <v>255</v>
      </c>
      <c r="B11801" s="16">
        <v>60</v>
      </c>
      <c r="C11801" s="17">
        <v>34340</v>
      </c>
      <c r="L11801" s="17"/>
    </row>
    <row r="11802" spans="1:12" x14ac:dyDescent="0.25">
      <c r="A11802" s="16" t="s">
        <v>255</v>
      </c>
      <c r="B11802" s="16">
        <v>100</v>
      </c>
      <c r="C11802" s="17">
        <v>34335</v>
      </c>
      <c r="L11802" s="17"/>
    </row>
    <row r="11803" spans="1:12" x14ac:dyDescent="0.25">
      <c r="A11803" s="16" t="s">
        <v>255</v>
      </c>
      <c r="B11803" s="16">
        <v>65</v>
      </c>
      <c r="C11803" s="17">
        <v>34316</v>
      </c>
      <c r="L11803" s="17"/>
    </row>
    <row r="11804" spans="1:12" x14ac:dyDescent="0.25">
      <c r="A11804" s="16" t="s">
        <v>255</v>
      </c>
      <c r="B11804" s="16">
        <v>60</v>
      </c>
      <c r="C11804" s="17">
        <v>34311</v>
      </c>
      <c r="L11804" s="17"/>
    </row>
    <row r="11805" spans="1:12" x14ac:dyDescent="0.25">
      <c r="A11805" s="16" t="s">
        <v>255</v>
      </c>
      <c r="B11805" s="16">
        <v>92</v>
      </c>
      <c r="C11805" s="17">
        <v>34270</v>
      </c>
      <c r="L11805" s="17"/>
    </row>
    <row r="11806" spans="1:12" x14ac:dyDescent="0.25">
      <c r="A11806" s="16" t="s">
        <v>255</v>
      </c>
      <c r="B11806" s="16">
        <v>120</v>
      </c>
      <c r="C11806" s="17">
        <v>34228</v>
      </c>
      <c r="L11806" s="17"/>
    </row>
    <row r="11807" spans="1:12" x14ac:dyDescent="0.25">
      <c r="A11807" s="16" t="s">
        <v>255</v>
      </c>
      <c r="B11807" s="16">
        <v>125</v>
      </c>
      <c r="C11807" s="17">
        <v>34221</v>
      </c>
      <c r="L11807" s="17"/>
    </row>
    <row r="11808" spans="1:12" x14ac:dyDescent="0.25">
      <c r="A11808" s="16" t="s">
        <v>255</v>
      </c>
      <c r="B11808" s="16">
        <v>67</v>
      </c>
      <c r="C11808" s="17">
        <v>34213</v>
      </c>
      <c r="L11808" s="17"/>
    </row>
    <row r="11809" spans="1:12" x14ac:dyDescent="0.25">
      <c r="A11809" s="16" t="s">
        <v>255</v>
      </c>
      <c r="B11809" s="16">
        <v>65</v>
      </c>
      <c r="C11809" s="17">
        <v>34190</v>
      </c>
      <c r="L11809" s="17"/>
    </row>
    <row r="11810" spans="1:12" x14ac:dyDescent="0.25">
      <c r="A11810" s="16" t="s">
        <v>255</v>
      </c>
      <c r="B11810" s="16">
        <v>55</v>
      </c>
      <c r="C11810" s="17">
        <v>34179</v>
      </c>
      <c r="L11810" s="17"/>
    </row>
    <row r="11811" spans="1:12" x14ac:dyDescent="0.25">
      <c r="A11811" s="16" t="s">
        <v>255</v>
      </c>
      <c r="B11811" s="16">
        <v>74</v>
      </c>
      <c r="C11811" s="17">
        <v>34173</v>
      </c>
      <c r="L11811" s="17"/>
    </row>
    <row r="11812" spans="1:12" x14ac:dyDescent="0.25">
      <c r="A11812" s="16" t="s">
        <v>255</v>
      </c>
      <c r="B11812" s="16">
        <v>130</v>
      </c>
      <c r="C11812" s="17">
        <v>34173</v>
      </c>
      <c r="L11812" s="17"/>
    </row>
    <row r="11813" spans="1:12" x14ac:dyDescent="0.25">
      <c r="A11813" s="16" t="s">
        <v>255</v>
      </c>
      <c r="B11813" s="16">
        <v>80</v>
      </c>
      <c r="C11813" s="17">
        <v>34158</v>
      </c>
      <c r="L11813" s="17"/>
    </row>
    <row r="11814" spans="1:12" x14ac:dyDescent="0.25">
      <c r="A11814" s="16" t="s">
        <v>255</v>
      </c>
      <c r="B11814" s="16">
        <v>64</v>
      </c>
      <c r="C11814" s="17">
        <v>34152</v>
      </c>
      <c r="L11814" s="17"/>
    </row>
    <row r="11815" spans="1:12" x14ac:dyDescent="0.25">
      <c r="A11815" s="16" t="s">
        <v>255</v>
      </c>
      <c r="B11815" s="16">
        <v>77</v>
      </c>
      <c r="C11815" s="17">
        <v>34151</v>
      </c>
      <c r="L11815" s="17"/>
    </row>
    <row r="11816" spans="1:12" x14ac:dyDescent="0.25">
      <c r="A11816" s="16" t="s">
        <v>255</v>
      </c>
      <c r="B11816" s="16">
        <v>120</v>
      </c>
      <c r="C11816" s="17">
        <v>34151</v>
      </c>
      <c r="L11816" s="17"/>
    </row>
    <row r="11817" spans="1:12" x14ac:dyDescent="0.25">
      <c r="A11817" s="16" t="s">
        <v>255</v>
      </c>
      <c r="B11817" s="16">
        <v>129</v>
      </c>
      <c r="C11817" s="17">
        <v>34121</v>
      </c>
      <c r="L11817" s="17"/>
    </row>
    <row r="11818" spans="1:12" x14ac:dyDescent="0.25">
      <c r="A11818" s="16" t="s">
        <v>255</v>
      </c>
      <c r="B11818" s="16">
        <v>396</v>
      </c>
      <c r="C11818" s="17">
        <v>34115</v>
      </c>
      <c r="L11818" s="17"/>
    </row>
    <row r="11819" spans="1:12" x14ac:dyDescent="0.25">
      <c r="A11819" s="16" t="s">
        <v>255</v>
      </c>
      <c r="B11819" s="16">
        <v>163</v>
      </c>
      <c r="C11819" s="17">
        <v>34080</v>
      </c>
      <c r="L11819" s="17"/>
    </row>
    <row r="11820" spans="1:12" x14ac:dyDescent="0.25">
      <c r="A11820" s="16" t="s">
        <v>255</v>
      </c>
      <c r="B11820" s="16">
        <v>120</v>
      </c>
      <c r="C11820" s="17">
        <v>34069</v>
      </c>
      <c r="L11820" s="17"/>
    </row>
    <row r="11821" spans="1:12" x14ac:dyDescent="0.25">
      <c r="A11821" s="16" t="s">
        <v>255</v>
      </c>
      <c r="B11821" s="16">
        <v>107</v>
      </c>
      <c r="C11821" s="17">
        <v>34060</v>
      </c>
      <c r="L11821" s="17"/>
    </row>
    <row r="11822" spans="1:12" x14ac:dyDescent="0.25">
      <c r="A11822" s="16" t="s">
        <v>255</v>
      </c>
      <c r="B11822" s="16">
        <v>17</v>
      </c>
      <c r="C11822" s="17">
        <v>34023</v>
      </c>
      <c r="L11822" s="17"/>
    </row>
    <row r="11823" spans="1:12" x14ac:dyDescent="0.25">
      <c r="A11823" s="16" t="s">
        <v>255</v>
      </c>
      <c r="B11823" s="16">
        <v>60</v>
      </c>
      <c r="C11823" s="17">
        <v>34022</v>
      </c>
      <c r="L11823" s="17"/>
    </row>
    <row r="11824" spans="1:12" x14ac:dyDescent="0.25">
      <c r="A11824" s="16" t="s">
        <v>255</v>
      </c>
      <c r="B11824" s="16">
        <v>32</v>
      </c>
      <c r="C11824" s="17">
        <v>33976</v>
      </c>
      <c r="L11824" s="17"/>
    </row>
    <row r="11825" spans="1:12" x14ac:dyDescent="0.25">
      <c r="A11825" s="16" t="s">
        <v>255</v>
      </c>
      <c r="B11825" s="16">
        <v>180</v>
      </c>
      <c r="C11825" s="17">
        <v>33913</v>
      </c>
      <c r="L11825" s="17"/>
    </row>
    <row r="11826" spans="1:12" x14ac:dyDescent="0.25">
      <c r="A11826" s="16" t="s">
        <v>255</v>
      </c>
      <c r="B11826" s="16">
        <v>126</v>
      </c>
      <c r="C11826" s="17">
        <v>33909</v>
      </c>
      <c r="L11826" s="17"/>
    </row>
    <row r="11827" spans="1:12" x14ac:dyDescent="0.25">
      <c r="A11827" s="16" t="s">
        <v>255</v>
      </c>
      <c r="B11827" s="16">
        <v>60</v>
      </c>
      <c r="C11827" s="17">
        <v>33903</v>
      </c>
      <c r="L11827" s="17"/>
    </row>
    <row r="11828" spans="1:12" x14ac:dyDescent="0.25">
      <c r="A11828" s="16" t="s">
        <v>255</v>
      </c>
      <c r="B11828" s="16">
        <v>120</v>
      </c>
      <c r="C11828" s="17">
        <v>33869</v>
      </c>
      <c r="L11828" s="17"/>
    </row>
    <row r="11829" spans="1:12" x14ac:dyDescent="0.25">
      <c r="A11829" s="16" t="s">
        <v>255</v>
      </c>
      <c r="B11829" s="16">
        <v>48</v>
      </c>
      <c r="C11829" s="17">
        <v>33858</v>
      </c>
      <c r="L11829" s="17"/>
    </row>
    <row r="11830" spans="1:12" x14ac:dyDescent="0.25">
      <c r="A11830" s="16" t="s">
        <v>255</v>
      </c>
      <c r="B11830" s="16">
        <v>130</v>
      </c>
      <c r="C11830" s="17">
        <v>33843</v>
      </c>
      <c r="L11830" s="17"/>
    </row>
    <row r="11831" spans="1:12" x14ac:dyDescent="0.25">
      <c r="A11831" s="16" t="s">
        <v>255</v>
      </c>
      <c r="B11831" s="16">
        <v>58</v>
      </c>
      <c r="C11831" s="17">
        <v>33732</v>
      </c>
      <c r="L11831" s="17"/>
    </row>
    <row r="11832" spans="1:12" x14ac:dyDescent="0.25">
      <c r="A11832" s="16" t="s">
        <v>255</v>
      </c>
      <c r="B11832" s="16">
        <v>50</v>
      </c>
      <c r="C11832" s="17">
        <v>33718</v>
      </c>
      <c r="L11832" s="17"/>
    </row>
    <row r="11833" spans="1:12" x14ac:dyDescent="0.25">
      <c r="A11833" s="16" t="s">
        <v>255</v>
      </c>
      <c r="B11833" s="16">
        <v>110</v>
      </c>
      <c r="C11833" s="17">
        <v>33695</v>
      </c>
      <c r="L11833" s="17"/>
    </row>
    <row r="11834" spans="1:12" x14ac:dyDescent="0.25">
      <c r="A11834" s="16" t="s">
        <v>255</v>
      </c>
      <c r="B11834" s="16">
        <v>150</v>
      </c>
      <c r="C11834" s="17">
        <v>33660</v>
      </c>
      <c r="L11834" s="17"/>
    </row>
    <row r="11835" spans="1:12" x14ac:dyDescent="0.25">
      <c r="A11835" s="16" t="s">
        <v>255</v>
      </c>
      <c r="B11835" s="16">
        <v>120</v>
      </c>
      <c r="C11835" s="17">
        <v>33604</v>
      </c>
      <c r="L11835" s="17"/>
    </row>
    <row r="11836" spans="1:12" x14ac:dyDescent="0.25">
      <c r="A11836" s="16" t="s">
        <v>255</v>
      </c>
      <c r="B11836" s="16">
        <v>60</v>
      </c>
      <c r="C11836" s="17">
        <v>33573</v>
      </c>
      <c r="L11836" s="17"/>
    </row>
    <row r="11837" spans="1:12" x14ac:dyDescent="0.25">
      <c r="A11837" s="16" t="s">
        <v>255</v>
      </c>
      <c r="B11837" s="16">
        <v>34</v>
      </c>
      <c r="C11837" s="17">
        <v>33572</v>
      </c>
      <c r="L11837" s="17"/>
    </row>
    <row r="11838" spans="1:12" x14ac:dyDescent="0.25">
      <c r="A11838" s="16" t="s">
        <v>255</v>
      </c>
      <c r="B11838" s="16">
        <v>25</v>
      </c>
      <c r="C11838" s="17">
        <v>33568</v>
      </c>
      <c r="L11838" s="17"/>
    </row>
    <row r="11839" spans="1:12" x14ac:dyDescent="0.25">
      <c r="A11839" s="16" t="s">
        <v>255</v>
      </c>
      <c r="B11839" s="16">
        <v>157</v>
      </c>
      <c r="C11839" s="17">
        <v>33557</v>
      </c>
      <c r="L11839" s="17"/>
    </row>
    <row r="11840" spans="1:12" x14ac:dyDescent="0.25">
      <c r="A11840" s="16" t="s">
        <v>255</v>
      </c>
      <c r="B11840" s="16">
        <v>180</v>
      </c>
      <c r="C11840" s="17">
        <v>33519</v>
      </c>
      <c r="L11840" s="17"/>
    </row>
    <row r="11841" spans="1:12" x14ac:dyDescent="0.25">
      <c r="A11841" s="16" t="s">
        <v>255</v>
      </c>
      <c r="B11841" s="16">
        <v>120</v>
      </c>
      <c r="C11841" s="17">
        <v>33504</v>
      </c>
      <c r="L11841" s="17"/>
    </row>
    <row r="11842" spans="1:12" x14ac:dyDescent="0.25">
      <c r="A11842" s="16" t="s">
        <v>255</v>
      </c>
      <c r="B11842" s="16">
        <v>21</v>
      </c>
      <c r="C11842" s="17">
        <v>33486</v>
      </c>
      <c r="L11842" s="17"/>
    </row>
    <row r="11843" spans="1:12" x14ac:dyDescent="0.25">
      <c r="A11843" s="16" t="s">
        <v>255</v>
      </c>
      <c r="B11843" s="16">
        <v>17</v>
      </c>
      <c r="C11843" s="17">
        <v>33465</v>
      </c>
      <c r="L11843" s="17"/>
    </row>
    <row r="11844" spans="1:12" x14ac:dyDescent="0.25">
      <c r="A11844" s="16" t="s">
        <v>255</v>
      </c>
      <c r="B11844" s="16">
        <v>120</v>
      </c>
      <c r="C11844" s="17">
        <v>33457</v>
      </c>
      <c r="L11844" s="17"/>
    </row>
    <row r="11845" spans="1:12" x14ac:dyDescent="0.25">
      <c r="A11845" s="16" t="s">
        <v>255</v>
      </c>
      <c r="B11845" s="16">
        <v>180</v>
      </c>
      <c r="C11845" s="17">
        <v>33420</v>
      </c>
      <c r="L11845" s="17"/>
    </row>
    <row r="11846" spans="1:12" x14ac:dyDescent="0.25">
      <c r="A11846" s="16" t="s">
        <v>255</v>
      </c>
      <c r="B11846" s="16">
        <v>157</v>
      </c>
      <c r="C11846" s="17">
        <v>33390</v>
      </c>
      <c r="L11846" s="17"/>
    </row>
    <row r="11847" spans="1:12" x14ac:dyDescent="0.25">
      <c r="A11847" s="16" t="s">
        <v>255</v>
      </c>
      <c r="B11847" s="16">
        <v>59</v>
      </c>
      <c r="C11847" s="17">
        <v>33367</v>
      </c>
      <c r="L11847" s="17"/>
    </row>
    <row r="11848" spans="1:12" x14ac:dyDescent="0.25">
      <c r="A11848" s="16" t="s">
        <v>255</v>
      </c>
      <c r="B11848" s="16">
        <v>120</v>
      </c>
      <c r="C11848" s="17">
        <v>33357</v>
      </c>
      <c r="L11848" s="17"/>
    </row>
    <row r="11849" spans="1:12" x14ac:dyDescent="0.25">
      <c r="A11849" s="16" t="s">
        <v>255</v>
      </c>
      <c r="B11849" s="16">
        <v>96</v>
      </c>
      <c r="C11849" s="17">
        <v>33351</v>
      </c>
      <c r="L11849" s="17"/>
    </row>
    <row r="11850" spans="1:12" x14ac:dyDescent="0.25">
      <c r="A11850" s="16" t="s">
        <v>255</v>
      </c>
      <c r="B11850" s="16">
        <v>53</v>
      </c>
      <c r="C11850" s="17">
        <v>33329</v>
      </c>
      <c r="L11850" s="17"/>
    </row>
    <row r="11851" spans="1:12" x14ac:dyDescent="0.25">
      <c r="A11851" s="16" t="s">
        <v>255</v>
      </c>
      <c r="B11851" s="16">
        <v>45</v>
      </c>
      <c r="C11851" s="17">
        <v>33298</v>
      </c>
      <c r="L11851" s="17"/>
    </row>
    <row r="11852" spans="1:12" x14ac:dyDescent="0.25">
      <c r="A11852" s="16" t="s">
        <v>255</v>
      </c>
      <c r="B11852" s="16">
        <v>60</v>
      </c>
      <c r="C11852" s="17">
        <v>33294</v>
      </c>
      <c r="L11852" s="17"/>
    </row>
    <row r="11853" spans="1:12" x14ac:dyDescent="0.25">
      <c r="A11853" s="16" t="s">
        <v>255</v>
      </c>
      <c r="B11853" s="16">
        <v>50</v>
      </c>
      <c r="C11853" s="17">
        <v>33270</v>
      </c>
      <c r="L11853" s="17"/>
    </row>
    <row r="11854" spans="1:12" x14ac:dyDescent="0.25">
      <c r="A11854" s="16" t="s">
        <v>255</v>
      </c>
      <c r="B11854" s="16">
        <v>150</v>
      </c>
      <c r="C11854" s="17">
        <v>33266</v>
      </c>
      <c r="L11854" s="17"/>
    </row>
    <row r="11855" spans="1:12" x14ac:dyDescent="0.25">
      <c r="A11855" s="16" t="s">
        <v>255</v>
      </c>
      <c r="B11855" s="16">
        <v>120</v>
      </c>
      <c r="C11855" s="17">
        <v>33198</v>
      </c>
      <c r="L11855" s="17"/>
    </row>
    <row r="11856" spans="1:12" x14ac:dyDescent="0.25">
      <c r="A11856" s="16" t="s">
        <v>255</v>
      </c>
      <c r="B11856" s="16">
        <v>46</v>
      </c>
      <c r="C11856" s="17">
        <v>33135</v>
      </c>
      <c r="L11856" s="17"/>
    </row>
    <row r="11857" spans="1:12" x14ac:dyDescent="0.25">
      <c r="A11857" s="16" t="s">
        <v>255</v>
      </c>
      <c r="B11857" s="16">
        <v>100</v>
      </c>
      <c r="C11857" s="17">
        <v>33134</v>
      </c>
      <c r="L11857" s="17"/>
    </row>
    <row r="11858" spans="1:12" x14ac:dyDescent="0.25">
      <c r="A11858" s="16" t="s">
        <v>255</v>
      </c>
      <c r="B11858" s="16">
        <v>55</v>
      </c>
      <c r="C11858" s="17">
        <v>33117</v>
      </c>
      <c r="L11858" s="17"/>
    </row>
    <row r="11859" spans="1:12" x14ac:dyDescent="0.25">
      <c r="A11859" s="16" t="s">
        <v>255</v>
      </c>
      <c r="B11859" s="16">
        <v>170</v>
      </c>
      <c r="C11859" s="17">
        <v>33084</v>
      </c>
      <c r="L11859" s="17"/>
    </row>
    <row r="11860" spans="1:12" x14ac:dyDescent="0.25">
      <c r="A11860" s="16" t="s">
        <v>255</v>
      </c>
      <c r="B11860" s="16">
        <v>59</v>
      </c>
      <c r="C11860" s="17">
        <v>33084</v>
      </c>
      <c r="L11860" s="17"/>
    </row>
    <row r="11861" spans="1:12" x14ac:dyDescent="0.25">
      <c r="A11861" s="16" t="s">
        <v>255</v>
      </c>
      <c r="B11861" s="16">
        <v>190</v>
      </c>
      <c r="C11861" s="17">
        <v>33051</v>
      </c>
      <c r="L11861" s="17"/>
    </row>
    <row r="11862" spans="1:12" x14ac:dyDescent="0.25">
      <c r="A11862" s="16" t="s">
        <v>255</v>
      </c>
      <c r="B11862" s="16">
        <v>41</v>
      </c>
      <c r="C11862" s="17">
        <v>33025</v>
      </c>
      <c r="L11862" s="17"/>
    </row>
    <row r="11863" spans="1:12" x14ac:dyDescent="0.25">
      <c r="A11863" s="16" t="s">
        <v>255</v>
      </c>
      <c r="B11863" s="16">
        <v>150</v>
      </c>
      <c r="C11863" s="17">
        <v>32996</v>
      </c>
      <c r="L11863" s="17"/>
    </row>
    <row r="11864" spans="1:12" x14ac:dyDescent="0.25">
      <c r="A11864" s="16" t="s">
        <v>255</v>
      </c>
      <c r="B11864" s="16">
        <v>90</v>
      </c>
      <c r="C11864" s="17">
        <v>32994</v>
      </c>
      <c r="L11864" s="17"/>
    </row>
    <row r="11865" spans="1:12" x14ac:dyDescent="0.25">
      <c r="A11865" s="16" t="s">
        <v>255</v>
      </c>
      <c r="B11865" s="16">
        <v>301</v>
      </c>
      <c r="C11865" s="17">
        <v>32990</v>
      </c>
      <c r="L11865" s="17"/>
    </row>
    <row r="11866" spans="1:12" x14ac:dyDescent="0.25">
      <c r="A11866" s="16" t="s">
        <v>255</v>
      </c>
      <c r="B11866" s="16">
        <v>200</v>
      </c>
      <c r="C11866" s="17">
        <v>32974</v>
      </c>
      <c r="L11866" s="17"/>
    </row>
    <row r="11867" spans="1:12" x14ac:dyDescent="0.25">
      <c r="A11867" s="16" t="s">
        <v>255</v>
      </c>
      <c r="B11867" s="16">
        <v>119</v>
      </c>
      <c r="C11867" s="17">
        <v>32963</v>
      </c>
      <c r="L11867" s="17"/>
    </row>
    <row r="11868" spans="1:12" x14ac:dyDescent="0.25">
      <c r="A11868" s="16" t="s">
        <v>255</v>
      </c>
      <c r="B11868" s="16">
        <v>125</v>
      </c>
      <c r="C11868" s="17">
        <v>32939</v>
      </c>
      <c r="L11868" s="17"/>
    </row>
    <row r="11869" spans="1:12" x14ac:dyDescent="0.25">
      <c r="A11869" s="16" t="s">
        <v>255</v>
      </c>
      <c r="B11869" s="16">
        <v>60</v>
      </c>
      <c r="C11869" s="17">
        <v>32933</v>
      </c>
      <c r="L11869" s="17"/>
    </row>
    <row r="11870" spans="1:12" x14ac:dyDescent="0.25">
      <c r="A11870" s="16" t="s">
        <v>255</v>
      </c>
      <c r="B11870" s="16">
        <v>118</v>
      </c>
      <c r="C11870" s="17">
        <v>32933</v>
      </c>
      <c r="L11870" s="17"/>
    </row>
    <row r="11871" spans="1:12" x14ac:dyDescent="0.25">
      <c r="A11871" s="16" t="s">
        <v>255</v>
      </c>
      <c r="B11871" s="16">
        <v>269</v>
      </c>
      <c r="C11871" s="17">
        <v>32905</v>
      </c>
      <c r="L11871" s="17"/>
    </row>
    <row r="11872" spans="1:12" x14ac:dyDescent="0.25">
      <c r="A11872" s="16" t="s">
        <v>255</v>
      </c>
      <c r="B11872" s="16">
        <v>170</v>
      </c>
      <c r="C11872" s="17">
        <v>32891</v>
      </c>
      <c r="L11872" s="17"/>
    </row>
    <row r="11873" spans="1:12" x14ac:dyDescent="0.25">
      <c r="A11873" s="16" t="s">
        <v>255</v>
      </c>
      <c r="B11873" s="16">
        <v>127</v>
      </c>
      <c r="C11873" s="17">
        <v>32874</v>
      </c>
      <c r="L11873" s="17"/>
    </row>
    <row r="11874" spans="1:12" x14ac:dyDescent="0.25">
      <c r="A11874" s="16" t="s">
        <v>255</v>
      </c>
      <c r="B11874" s="16">
        <v>90</v>
      </c>
      <c r="C11874" s="17">
        <v>32874</v>
      </c>
      <c r="L11874" s="17"/>
    </row>
    <row r="11875" spans="1:12" x14ac:dyDescent="0.25">
      <c r="A11875" s="16" t="s">
        <v>255</v>
      </c>
      <c r="B11875" s="16">
        <v>120</v>
      </c>
      <c r="C11875" s="17">
        <v>32861</v>
      </c>
      <c r="L11875" s="17"/>
    </row>
    <row r="11876" spans="1:12" x14ac:dyDescent="0.25">
      <c r="A11876" s="16" t="s">
        <v>255</v>
      </c>
      <c r="B11876" s="16">
        <v>120</v>
      </c>
      <c r="C11876" s="17">
        <v>32821</v>
      </c>
      <c r="L11876" s="17"/>
    </row>
    <row r="11877" spans="1:12" x14ac:dyDescent="0.25">
      <c r="A11877" s="16" t="s">
        <v>255</v>
      </c>
      <c r="B11877" s="16">
        <v>75</v>
      </c>
      <c r="C11877" s="17">
        <v>32782</v>
      </c>
      <c r="L11877" s="17"/>
    </row>
    <row r="11878" spans="1:12" x14ac:dyDescent="0.25">
      <c r="A11878" s="16" t="s">
        <v>255</v>
      </c>
      <c r="B11878" s="16">
        <v>114</v>
      </c>
      <c r="C11878" s="17">
        <v>32782</v>
      </c>
      <c r="L11878" s="17"/>
    </row>
    <row r="11879" spans="1:12" x14ac:dyDescent="0.25">
      <c r="A11879" s="16" t="s">
        <v>255</v>
      </c>
      <c r="B11879" s="16">
        <v>83</v>
      </c>
      <c r="C11879" s="17">
        <v>32752</v>
      </c>
      <c r="L11879" s="17"/>
    </row>
    <row r="11880" spans="1:12" x14ac:dyDescent="0.25">
      <c r="A11880" s="16" t="s">
        <v>255</v>
      </c>
      <c r="B11880" s="16">
        <v>135</v>
      </c>
      <c r="C11880" s="17">
        <v>32721</v>
      </c>
      <c r="L11880" s="17"/>
    </row>
    <row r="11881" spans="1:12" x14ac:dyDescent="0.25">
      <c r="A11881" s="16" t="s">
        <v>255</v>
      </c>
      <c r="B11881" s="16">
        <v>80</v>
      </c>
      <c r="C11881" s="17">
        <v>32700</v>
      </c>
      <c r="L11881" s="17"/>
    </row>
    <row r="11882" spans="1:12" x14ac:dyDescent="0.25">
      <c r="A11882" s="16" t="s">
        <v>255</v>
      </c>
      <c r="B11882" s="16">
        <v>78</v>
      </c>
      <c r="C11882" s="17">
        <v>32692</v>
      </c>
      <c r="L11882" s="17"/>
    </row>
    <row r="11883" spans="1:12" x14ac:dyDescent="0.25">
      <c r="A11883" s="16" t="s">
        <v>255</v>
      </c>
      <c r="B11883" s="16">
        <v>90</v>
      </c>
      <c r="C11883" s="17">
        <v>32690</v>
      </c>
      <c r="L11883" s="17"/>
    </row>
    <row r="11884" spans="1:12" x14ac:dyDescent="0.25">
      <c r="A11884" s="16" t="s">
        <v>255</v>
      </c>
      <c r="B11884" s="16">
        <v>103</v>
      </c>
      <c r="C11884" s="17">
        <v>32690</v>
      </c>
      <c r="L11884" s="17"/>
    </row>
    <row r="11885" spans="1:12" x14ac:dyDescent="0.25">
      <c r="A11885" s="16" t="s">
        <v>255</v>
      </c>
      <c r="B11885" s="16">
        <v>133</v>
      </c>
      <c r="C11885" s="17">
        <v>32690</v>
      </c>
      <c r="L11885" s="17"/>
    </row>
    <row r="11886" spans="1:12" x14ac:dyDescent="0.25">
      <c r="A11886" s="16" t="s">
        <v>255</v>
      </c>
      <c r="B11886" s="16">
        <v>155</v>
      </c>
      <c r="C11886" s="17">
        <v>32668</v>
      </c>
      <c r="L11886" s="17"/>
    </row>
    <row r="11887" spans="1:12" x14ac:dyDescent="0.25">
      <c r="A11887" s="16" t="s">
        <v>255</v>
      </c>
      <c r="B11887" s="16">
        <v>120</v>
      </c>
      <c r="C11887" s="17">
        <v>32660</v>
      </c>
      <c r="L11887" s="17"/>
    </row>
    <row r="11888" spans="1:12" x14ac:dyDescent="0.25">
      <c r="A11888" s="16" t="s">
        <v>255</v>
      </c>
      <c r="B11888" s="16">
        <v>98</v>
      </c>
      <c r="C11888" s="17">
        <v>32660</v>
      </c>
      <c r="L11888" s="17"/>
    </row>
    <row r="11889" spans="1:12" x14ac:dyDescent="0.25">
      <c r="A11889" s="16" t="s">
        <v>255</v>
      </c>
      <c r="B11889" s="16">
        <v>121</v>
      </c>
      <c r="C11889" s="17">
        <v>32660</v>
      </c>
      <c r="L11889" s="17"/>
    </row>
    <row r="11890" spans="1:12" x14ac:dyDescent="0.25">
      <c r="A11890" s="16" t="s">
        <v>255</v>
      </c>
      <c r="B11890" s="16">
        <v>174</v>
      </c>
      <c r="C11890" s="17">
        <v>32629</v>
      </c>
      <c r="L11890" s="17"/>
    </row>
    <row r="11891" spans="1:12" x14ac:dyDescent="0.25">
      <c r="A11891" s="16" t="s">
        <v>255</v>
      </c>
      <c r="B11891" s="16">
        <v>109</v>
      </c>
      <c r="C11891" s="17">
        <v>32599</v>
      </c>
      <c r="L11891" s="17"/>
    </row>
    <row r="11892" spans="1:12" x14ac:dyDescent="0.25">
      <c r="A11892" s="16" t="s">
        <v>255</v>
      </c>
      <c r="B11892" s="16">
        <v>162</v>
      </c>
      <c r="C11892" s="17">
        <v>32599</v>
      </c>
      <c r="L11892" s="17"/>
    </row>
    <row r="11893" spans="1:12" x14ac:dyDescent="0.25">
      <c r="A11893" s="16" t="s">
        <v>255</v>
      </c>
      <c r="B11893" s="16">
        <v>176</v>
      </c>
      <c r="C11893" s="17">
        <v>32569</v>
      </c>
      <c r="L11893" s="17"/>
    </row>
    <row r="11894" spans="1:12" x14ac:dyDescent="0.25">
      <c r="A11894" s="16" t="s">
        <v>255</v>
      </c>
      <c r="B11894" s="16">
        <v>60</v>
      </c>
      <c r="C11894" s="17">
        <v>32568</v>
      </c>
      <c r="L11894" s="17"/>
    </row>
    <row r="11895" spans="1:12" x14ac:dyDescent="0.25">
      <c r="A11895" s="16" t="s">
        <v>255</v>
      </c>
      <c r="B11895" s="16">
        <v>220</v>
      </c>
      <c r="C11895" s="17">
        <v>32568</v>
      </c>
      <c r="L11895" s="17"/>
    </row>
    <row r="11896" spans="1:12" x14ac:dyDescent="0.25">
      <c r="A11896" s="16" t="s">
        <v>255</v>
      </c>
      <c r="B11896" s="16">
        <v>140</v>
      </c>
      <c r="C11896" s="17">
        <v>32567</v>
      </c>
      <c r="L11896" s="17"/>
    </row>
    <row r="11897" spans="1:12" x14ac:dyDescent="0.25">
      <c r="A11897" s="16" t="s">
        <v>255</v>
      </c>
      <c r="B11897" s="16">
        <v>874</v>
      </c>
      <c r="C11897" s="17">
        <v>32540</v>
      </c>
      <c r="L11897" s="17"/>
    </row>
    <row r="11898" spans="1:12" x14ac:dyDescent="0.25">
      <c r="A11898" s="16" t="s">
        <v>255</v>
      </c>
      <c r="B11898" s="16">
        <v>148</v>
      </c>
      <c r="C11898" s="17">
        <v>32509</v>
      </c>
      <c r="L11898" s="17"/>
    </row>
    <row r="11899" spans="1:12" x14ac:dyDescent="0.25">
      <c r="A11899" s="16" t="s">
        <v>255</v>
      </c>
      <c r="B11899" s="16">
        <v>80</v>
      </c>
      <c r="C11899" s="17">
        <v>32509</v>
      </c>
      <c r="L11899" s="17"/>
    </row>
    <row r="11900" spans="1:12" x14ac:dyDescent="0.25">
      <c r="A11900" s="16" t="s">
        <v>255</v>
      </c>
      <c r="B11900" s="16">
        <v>240</v>
      </c>
      <c r="C11900" s="17">
        <v>32509</v>
      </c>
      <c r="L11900" s="17"/>
    </row>
    <row r="11901" spans="1:12" x14ac:dyDescent="0.25">
      <c r="A11901" s="16" t="s">
        <v>255</v>
      </c>
      <c r="B11901" s="16">
        <v>446</v>
      </c>
      <c r="C11901" s="17">
        <v>32509</v>
      </c>
      <c r="L11901" s="17"/>
    </row>
    <row r="11902" spans="1:12" x14ac:dyDescent="0.25">
      <c r="A11902" s="16" t="s">
        <v>255</v>
      </c>
      <c r="B11902" s="16">
        <v>152</v>
      </c>
      <c r="C11902" s="17">
        <v>32509</v>
      </c>
      <c r="L11902" s="17"/>
    </row>
    <row r="11903" spans="1:12" x14ac:dyDescent="0.25">
      <c r="A11903" s="16" t="s">
        <v>255</v>
      </c>
      <c r="B11903" s="16">
        <v>324</v>
      </c>
      <c r="C11903" s="17">
        <v>32509</v>
      </c>
      <c r="L11903" s="17"/>
    </row>
    <row r="11904" spans="1:12" x14ac:dyDescent="0.25">
      <c r="A11904" s="16" t="s">
        <v>255</v>
      </c>
      <c r="B11904" s="16">
        <v>144</v>
      </c>
      <c r="C11904" s="17">
        <v>32506</v>
      </c>
      <c r="L11904" s="17"/>
    </row>
    <row r="11905" spans="1:12" x14ac:dyDescent="0.25">
      <c r="A11905" s="16" t="s">
        <v>255</v>
      </c>
      <c r="B11905" s="16">
        <v>108</v>
      </c>
      <c r="C11905" s="17">
        <v>32478</v>
      </c>
      <c r="L11905" s="17"/>
    </row>
    <row r="11906" spans="1:12" x14ac:dyDescent="0.25">
      <c r="A11906" s="16" t="s">
        <v>255</v>
      </c>
      <c r="B11906" s="16">
        <v>59</v>
      </c>
      <c r="C11906" s="17">
        <v>32442</v>
      </c>
      <c r="L11906" s="17"/>
    </row>
    <row r="11907" spans="1:12" x14ac:dyDescent="0.25">
      <c r="A11907" s="16" t="s">
        <v>255</v>
      </c>
      <c r="B11907" s="16">
        <v>118</v>
      </c>
      <c r="C11907" s="17">
        <v>32417</v>
      </c>
      <c r="L11907" s="17"/>
    </row>
    <row r="11908" spans="1:12" x14ac:dyDescent="0.25">
      <c r="A11908" s="16" t="s">
        <v>255</v>
      </c>
      <c r="B11908" s="16">
        <v>123</v>
      </c>
      <c r="C11908" s="17">
        <v>32406</v>
      </c>
      <c r="L11908" s="17"/>
    </row>
    <row r="11909" spans="1:12" x14ac:dyDescent="0.25">
      <c r="A11909" s="16" t="s">
        <v>255</v>
      </c>
      <c r="B11909" s="16">
        <v>94</v>
      </c>
      <c r="C11909" s="17">
        <v>32387</v>
      </c>
      <c r="L11909" s="17"/>
    </row>
    <row r="11910" spans="1:12" x14ac:dyDescent="0.25">
      <c r="A11910" s="16" t="s">
        <v>255</v>
      </c>
      <c r="B11910" s="16">
        <v>121</v>
      </c>
      <c r="C11910" s="17">
        <v>32381</v>
      </c>
      <c r="L11910" s="17"/>
    </row>
    <row r="11911" spans="1:12" x14ac:dyDescent="0.25">
      <c r="A11911" s="16" t="s">
        <v>255</v>
      </c>
      <c r="B11911" s="16">
        <v>60</v>
      </c>
      <c r="C11911" s="17">
        <v>32359</v>
      </c>
      <c r="L11911" s="17"/>
    </row>
    <row r="11912" spans="1:12" x14ac:dyDescent="0.25">
      <c r="A11912" s="16" t="s">
        <v>255</v>
      </c>
      <c r="B11912" s="16">
        <v>166</v>
      </c>
      <c r="C11912" s="17">
        <v>32350</v>
      </c>
      <c r="L11912" s="17"/>
    </row>
    <row r="11913" spans="1:12" x14ac:dyDescent="0.25">
      <c r="A11913" s="16" t="s">
        <v>255</v>
      </c>
      <c r="B11913" s="16">
        <v>92</v>
      </c>
      <c r="C11913" s="17">
        <v>32343</v>
      </c>
      <c r="L11913" s="17"/>
    </row>
    <row r="11914" spans="1:12" x14ac:dyDescent="0.25">
      <c r="A11914" s="16" t="s">
        <v>255</v>
      </c>
      <c r="B11914" s="16">
        <v>115</v>
      </c>
      <c r="C11914" s="17">
        <v>32295</v>
      </c>
      <c r="L11914" s="17"/>
    </row>
    <row r="11915" spans="1:12" x14ac:dyDescent="0.25">
      <c r="A11915" s="16" t="s">
        <v>255</v>
      </c>
      <c r="B11915" s="16">
        <v>116</v>
      </c>
      <c r="C11915" s="17">
        <v>32282</v>
      </c>
      <c r="L11915" s="17"/>
    </row>
    <row r="11916" spans="1:12" x14ac:dyDescent="0.25">
      <c r="A11916" s="16" t="s">
        <v>255</v>
      </c>
      <c r="B11916" s="16">
        <v>38</v>
      </c>
      <c r="C11916" s="17">
        <v>32279</v>
      </c>
      <c r="L11916" s="17"/>
    </row>
    <row r="11917" spans="1:12" x14ac:dyDescent="0.25">
      <c r="A11917" s="16" t="s">
        <v>255</v>
      </c>
      <c r="B11917" s="16">
        <v>122</v>
      </c>
      <c r="C11917" s="17">
        <v>32246</v>
      </c>
      <c r="L11917" s="17"/>
    </row>
    <row r="11918" spans="1:12" x14ac:dyDescent="0.25">
      <c r="A11918" s="16" t="s">
        <v>255</v>
      </c>
      <c r="B11918" s="16">
        <v>61</v>
      </c>
      <c r="C11918" s="17">
        <v>32244</v>
      </c>
      <c r="L11918" s="17"/>
    </row>
    <row r="11919" spans="1:12" x14ac:dyDescent="0.25">
      <c r="A11919" s="16" t="s">
        <v>255</v>
      </c>
      <c r="B11919" s="16">
        <v>44</v>
      </c>
      <c r="C11919" s="17">
        <v>32227</v>
      </c>
      <c r="L11919" s="17"/>
    </row>
    <row r="11920" spans="1:12" x14ac:dyDescent="0.25">
      <c r="A11920" s="16" t="s">
        <v>255</v>
      </c>
      <c r="B11920" s="16">
        <v>25</v>
      </c>
      <c r="C11920" s="17">
        <v>32174</v>
      </c>
      <c r="L11920" s="17"/>
    </row>
    <row r="11921" spans="1:12" x14ac:dyDescent="0.25">
      <c r="A11921" s="16" t="s">
        <v>255</v>
      </c>
      <c r="B11921" s="16">
        <v>150</v>
      </c>
      <c r="C11921" s="17">
        <v>32079</v>
      </c>
      <c r="L11921" s="17"/>
    </row>
    <row r="11922" spans="1:12" x14ac:dyDescent="0.25">
      <c r="A11922" s="16" t="s">
        <v>255</v>
      </c>
      <c r="B11922" s="16">
        <v>200</v>
      </c>
      <c r="C11922" s="17">
        <v>32076</v>
      </c>
      <c r="L11922" s="17"/>
    </row>
    <row r="11923" spans="1:12" x14ac:dyDescent="0.25">
      <c r="A11923" s="16" t="s">
        <v>255</v>
      </c>
      <c r="B11923" s="16">
        <v>180</v>
      </c>
      <c r="C11923" s="17">
        <v>32057</v>
      </c>
      <c r="L11923" s="17"/>
    </row>
    <row r="11924" spans="1:12" x14ac:dyDescent="0.25">
      <c r="A11924" s="16" t="s">
        <v>255</v>
      </c>
      <c r="B11924" s="16">
        <v>118</v>
      </c>
      <c r="C11924" s="17">
        <v>32042</v>
      </c>
      <c r="L11924" s="17"/>
    </row>
    <row r="11925" spans="1:12" x14ac:dyDescent="0.25">
      <c r="A11925" s="16" t="s">
        <v>255</v>
      </c>
      <c r="B11925" s="16">
        <v>23</v>
      </c>
      <c r="C11925" s="17">
        <v>32017</v>
      </c>
      <c r="L11925" s="17"/>
    </row>
    <row r="11926" spans="1:12" x14ac:dyDescent="0.25">
      <c r="A11926" s="16" t="s">
        <v>255</v>
      </c>
      <c r="B11926" s="16">
        <v>120</v>
      </c>
      <c r="C11926" s="17">
        <v>31999</v>
      </c>
      <c r="L11926" s="17"/>
    </row>
    <row r="11927" spans="1:12" x14ac:dyDescent="0.25">
      <c r="A11927" s="16" t="s">
        <v>255</v>
      </c>
      <c r="B11927" s="16">
        <v>180</v>
      </c>
      <c r="C11927" s="17">
        <v>31989</v>
      </c>
      <c r="L11927" s="17"/>
    </row>
    <row r="11928" spans="1:12" x14ac:dyDescent="0.25">
      <c r="A11928" s="16" t="s">
        <v>255</v>
      </c>
      <c r="B11928" s="16">
        <v>82</v>
      </c>
      <c r="C11928" s="17">
        <v>31975</v>
      </c>
      <c r="L11928" s="17"/>
    </row>
    <row r="11929" spans="1:12" x14ac:dyDescent="0.25">
      <c r="A11929" s="16" t="s">
        <v>255</v>
      </c>
      <c r="B11929" s="16">
        <v>118</v>
      </c>
      <c r="C11929" s="17">
        <v>31965</v>
      </c>
      <c r="L11929" s="17"/>
    </row>
    <row r="11930" spans="1:12" x14ac:dyDescent="0.25">
      <c r="A11930" s="16" t="s">
        <v>255</v>
      </c>
      <c r="B11930" s="16">
        <v>140</v>
      </c>
      <c r="C11930" s="17">
        <v>31954</v>
      </c>
      <c r="L11930" s="17"/>
    </row>
    <row r="11931" spans="1:12" x14ac:dyDescent="0.25">
      <c r="A11931" s="16" t="s">
        <v>255</v>
      </c>
      <c r="B11931" s="16">
        <v>100</v>
      </c>
      <c r="C11931" s="17">
        <v>31952</v>
      </c>
      <c r="L11931" s="17"/>
    </row>
    <row r="11932" spans="1:12" x14ac:dyDescent="0.25">
      <c r="A11932" s="16" t="s">
        <v>255</v>
      </c>
      <c r="B11932" s="16">
        <v>143</v>
      </c>
      <c r="C11932" s="17">
        <v>31937</v>
      </c>
      <c r="L11932" s="17"/>
    </row>
    <row r="11933" spans="1:12" x14ac:dyDescent="0.25">
      <c r="A11933" s="16" t="s">
        <v>255</v>
      </c>
      <c r="B11933" s="16">
        <v>160</v>
      </c>
      <c r="C11933" s="17">
        <v>31929</v>
      </c>
      <c r="L11933" s="17"/>
    </row>
    <row r="11934" spans="1:12" x14ac:dyDescent="0.25">
      <c r="A11934" s="16" t="s">
        <v>255</v>
      </c>
      <c r="B11934" s="16">
        <v>31</v>
      </c>
      <c r="C11934" s="17">
        <v>31929</v>
      </c>
      <c r="L11934" s="17"/>
    </row>
    <row r="11935" spans="1:12" x14ac:dyDescent="0.25">
      <c r="A11935" s="16" t="s">
        <v>255</v>
      </c>
      <c r="B11935" s="16">
        <v>181</v>
      </c>
      <c r="C11935" s="17">
        <v>31866</v>
      </c>
      <c r="L11935" s="17"/>
    </row>
    <row r="11936" spans="1:12" x14ac:dyDescent="0.25">
      <c r="A11936" s="16" t="s">
        <v>255</v>
      </c>
      <c r="B11936" s="16">
        <v>109</v>
      </c>
      <c r="C11936" s="17">
        <v>31834</v>
      </c>
      <c r="L11936" s="17"/>
    </row>
    <row r="11937" spans="1:12" x14ac:dyDescent="0.25">
      <c r="A11937" s="16" t="s">
        <v>255</v>
      </c>
      <c r="B11937" s="16">
        <v>92</v>
      </c>
      <c r="C11937" s="17">
        <v>31747</v>
      </c>
      <c r="L11937" s="17"/>
    </row>
    <row r="11938" spans="1:12" x14ac:dyDescent="0.25">
      <c r="A11938" s="16" t="s">
        <v>255</v>
      </c>
      <c r="B11938" s="16">
        <v>60</v>
      </c>
      <c r="C11938" s="17">
        <v>31702</v>
      </c>
      <c r="L11938" s="17"/>
    </row>
    <row r="11939" spans="1:12" x14ac:dyDescent="0.25">
      <c r="A11939" s="16" t="s">
        <v>255</v>
      </c>
      <c r="B11939" s="16">
        <v>124</v>
      </c>
      <c r="C11939" s="17">
        <v>31699</v>
      </c>
      <c r="L11939" s="17"/>
    </row>
    <row r="11940" spans="1:12" x14ac:dyDescent="0.25">
      <c r="A11940" s="16" t="s">
        <v>255</v>
      </c>
      <c r="B11940" s="16">
        <v>102</v>
      </c>
      <c r="C11940" s="17">
        <v>31656</v>
      </c>
      <c r="L11940" s="17"/>
    </row>
    <row r="11941" spans="1:12" x14ac:dyDescent="0.25">
      <c r="A11941" s="16" t="s">
        <v>255</v>
      </c>
      <c r="B11941" s="16">
        <v>120</v>
      </c>
      <c r="C11941" s="17">
        <v>31651</v>
      </c>
      <c r="L11941" s="17"/>
    </row>
    <row r="11942" spans="1:12" x14ac:dyDescent="0.25">
      <c r="A11942" s="16" t="s">
        <v>255</v>
      </c>
      <c r="B11942" s="16">
        <v>49</v>
      </c>
      <c r="C11942" s="17">
        <v>31649</v>
      </c>
      <c r="L11942" s="17"/>
    </row>
    <row r="11943" spans="1:12" x14ac:dyDescent="0.25">
      <c r="A11943" s="16" t="s">
        <v>255</v>
      </c>
      <c r="B11943" s="16">
        <v>37</v>
      </c>
      <c r="C11943" s="17">
        <v>31625</v>
      </c>
      <c r="L11943" s="17"/>
    </row>
    <row r="11944" spans="1:12" x14ac:dyDescent="0.25">
      <c r="A11944" s="16" t="s">
        <v>255</v>
      </c>
      <c r="B11944" s="16">
        <v>300</v>
      </c>
      <c r="C11944" s="17">
        <v>31594</v>
      </c>
      <c r="L11944" s="17"/>
    </row>
    <row r="11945" spans="1:12" x14ac:dyDescent="0.25">
      <c r="A11945" s="16" t="s">
        <v>255</v>
      </c>
      <c r="B11945" s="16">
        <v>26</v>
      </c>
      <c r="C11945" s="17">
        <v>31472</v>
      </c>
      <c r="L11945" s="17"/>
    </row>
    <row r="11946" spans="1:12" x14ac:dyDescent="0.25">
      <c r="A11946" s="16" t="s">
        <v>255</v>
      </c>
      <c r="B11946" s="16">
        <v>120</v>
      </c>
      <c r="C11946" s="17">
        <v>31471</v>
      </c>
      <c r="L11946" s="17"/>
    </row>
    <row r="11947" spans="1:12" x14ac:dyDescent="0.25">
      <c r="A11947" s="16" t="s">
        <v>255</v>
      </c>
      <c r="B11947" s="16">
        <v>193</v>
      </c>
      <c r="C11947" s="17">
        <v>31419</v>
      </c>
      <c r="L11947" s="17"/>
    </row>
    <row r="11948" spans="1:12" x14ac:dyDescent="0.25">
      <c r="A11948" s="16" t="s">
        <v>255</v>
      </c>
      <c r="B11948" s="16">
        <v>179</v>
      </c>
      <c r="C11948" s="17">
        <v>31414</v>
      </c>
      <c r="L11948" s="17"/>
    </row>
    <row r="11949" spans="1:12" x14ac:dyDescent="0.25">
      <c r="A11949" s="16" t="s">
        <v>255</v>
      </c>
      <c r="B11949" s="16">
        <v>408</v>
      </c>
      <c r="C11949" s="17">
        <v>31413</v>
      </c>
      <c r="L11949" s="17"/>
    </row>
    <row r="11950" spans="1:12" x14ac:dyDescent="0.25">
      <c r="A11950" s="16" t="s">
        <v>255</v>
      </c>
      <c r="B11950" s="16">
        <v>150</v>
      </c>
      <c r="C11950" s="17">
        <v>31377</v>
      </c>
      <c r="L11950" s="17"/>
    </row>
    <row r="11951" spans="1:12" x14ac:dyDescent="0.25">
      <c r="A11951" s="16" t="s">
        <v>255</v>
      </c>
      <c r="B11951" s="16">
        <v>115</v>
      </c>
      <c r="C11951" s="17">
        <v>31371</v>
      </c>
      <c r="L11951" s="17"/>
    </row>
    <row r="11952" spans="1:12" x14ac:dyDescent="0.25">
      <c r="A11952" s="16" t="s">
        <v>255</v>
      </c>
      <c r="B11952" s="16">
        <v>120</v>
      </c>
      <c r="C11952" s="17">
        <v>31338</v>
      </c>
      <c r="L11952" s="17"/>
    </row>
    <row r="11953" spans="1:12" x14ac:dyDescent="0.25">
      <c r="A11953" s="16" t="s">
        <v>255</v>
      </c>
      <c r="B11953" s="16">
        <v>120</v>
      </c>
      <c r="C11953" s="17">
        <v>31324</v>
      </c>
      <c r="L11953" s="17"/>
    </row>
    <row r="11954" spans="1:12" x14ac:dyDescent="0.25">
      <c r="A11954" s="16" t="s">
        <v>255</v>
      </c>
      <c r="B11954" s="16">
        <v>120</v>
      </c>
      <c r="C11954" s="17">
        <v>31314</v>
      </c>
      <c r="L11954" s="17"/>
    </row>
    <row r="11955" spans="1:12" x14ac:dyDescent="0.25">
      <c r="A11955" s="16" t="s">
        <v>255</v>
      </c>
      <c r="B11955" s="16">
        <v>83</v>
      </c>
      <c r="C11955" s="17">
        <v>31264</v>
      </c>
      <c r="L11955" s="17"/>
    </row>
    <row r="11956" spans="1:12" x14ac:dyDescent="0.25">
      <c r="A11956" s="16" t="s">
        <v>255</v>
      </c>
      <c r="B11956" s="16">
        <v>119</v>
      </c>
      <c r="C11956" s="17">
        <v>31236</v>
      </c>
      <c r="L11956" s="17"/>
    </row>
    <row r="11957" spans="1:12" x14ac:dyDescent="0.25">
      <c r="A11957" s="16" t="s">
        <v>255</v>
      </c>
      <c r="B11957" s="16">
        <v>159</v>
      </c>
      <c r="C11957" s="17">
        <v>31229</v>
      </c>
      <c r="L11957" s="17"/>
    </row>
    <row r="11958" spans="1:12" x14ac:dyDescent="0.25">
      <c r="A11958" s="16" t="s">
        <v>255</v>
      </c>
      <c r="B11958" s="16">
        <v>115</v>
      </c>
      <c r="C11958" s="17">
        <v>31201</v>
      </c>
      <c r="L11958" s="17"/>
    </row>
    <row r="11959" spans="1:12" x14ac:dyDescent="0.25">
      <c r="A11959" s="16" t="s">
        <v>255</v>
      </c>
      <c r="B11959" s="16">
        <v>118</v>
      </c>
      <c r="C11959" s="17">
        <v>31198</v>
      </c>
      <c r="L11959" s="17"/>
    </row>
    <row r="11960" spans="1:12" x14ac:dyDescent="0.25">
      <c r="A11960" s="16" t="s">
        <v>255</v>
      </c>
      <c r="B11960" s="16">
        <v>121</v>
      </c>
      <c r="C11960" s="17">
        <v>31183</v>
      </c>
      <c r="L11960" s="17"/>
    </row>
    <row r="11961" spans="1:12" x14ac:dyDescent="0.25">
      <c r="A11961" s="16" t="s">
        <v>255</v>
      </c>
      <c r="B11961" s="16">
        <v>125</v>
      </c>
      <c r="C11961" s="17">
        <v>31181</v>
      </c>
      <c r="L11961" s="17"/>
    </row>
    <row r="11962" spans="1:12" x14ac:dyDescent="0.25">
      <c r="A11962" s="16" t="s">
        <v>255</v>
      </c>
      <c r="B11962" s="16">
        <v>50</v>
      </c>
      <c r="C11962" s="17">
        <v>31169</v>
      </c>
      <c r="L11962" s="17"/>
    </row>
    <row r="11963" spans="1:12" x14ac:dyDescent="0.25">
      <c r="A11963" s="16" t="s">
        <v>255</v>
      </c>
      <c r="B11963" s="16">
        <v>122</v>
      </c>
      <c r="C11963" s="17">
        <v>31111</v>
      </c>
      <c r="L11963" s="17"/>
    </row>
    <row r="11964" spans="1:12" x14ac:dyDescent="0.25">
      <c r="A11964" s="16" t="s">
        <v>255</v>
      </c>
      <c r="B11964" s="16">
        <v>140</v>
      </c>
      <c r="C11964" s="17">
        <v>31104</v>
      </c>
      <c r="L11964" s="17"/>
    </row>
    <row r="11965" spans="1:12" x14ac:dyDescent="0.25">
      <c r="A11965" s="16" t="s">
        <v>255</v>
      </c>
      <c r="B11965" s="16">
        <v>120</v>
      </c>
      <c r="C11965" s="17">
        <v>31089</v>
      </c>
      <c r="L11965" s="17"/>
    </row>
    <row r="11966" spans="1:12" x14ac:dyDescent="0.25">
      <c r="A11966" s="16" t="s">
        <v>255</v>
      </c>
      <c r="B11966" s="16">
        <v>89</v>
      </c>
      <c r="C11966" s="17">
        <v>31076</v>
      </c>
      <c r="L11966" s="17"/>
    </row>
    <row r="11967" spans="1:12" x14ac:dyDescent="0.25">
      <c r="A11967" s="16" t="s">
        <v>255</v>
      </c>
      <c r="B11967" s="16">
        <v>240</v>
      </c>
      <c r="C11967" s="17">
        <v>31068</v>
      </c>
      <c r="L11967" s="17"/>
    </row>
    <row r="11968" spans="1:12" x14ac:dyDescent="0.25">
      <c r="A11968" s="16" t="s">
        <v>255</v>
      </c>
      <c r="B11968" s="16">
        <v>120</v>
      </c>
      <c r="C11968" s="17">
        <v>31063</v>
      </c>
      <c r="L11968" s="17"/>
    </row>
    <row r="11969" spans="1:12" x14ac:dyDescent="0.25">
      <c r="A11969" s="16" t="s">
        <v>255</v>
      </c>
      <c r="B11969" s="16">
        <v>100</v>
      </c>
      <c r="C11969" s="17">
        <v>31062</v>
      </c>
      <c r="L11969" s="17"/>
    </row>
    <row r="11970" spans="1:12" x14ac:dyDescent="0.25">
      <c r="A11970" s="16" t="s">
        <v>255</v>
      </c>
      <c r="B11970" s="16">
        <v>193</v>
      </c>
      <c r="C11970" s="17">
        <v>31027</v>
      </c>
      <c r="L11970" s="17"/>
    </row>
    <row r="11971" spans="1:12" x14ac:dyDescent="0.25">
      <c r="A11971" s="16" t="s">
        <v>255</v>
      </c>
      <c r="B11971" s="16">
        <v>142</v>
      </c>
      <c r="C11971" s="17">
        <v>31017</v>
      </c>
      <c r="L11971" s="17"/>
    </row>
    <row r="11972" spans="1:12" x14ac:dyDescent="0.25">
      <c r="A11972" s="16" t="s">
        <v>255</v>
      </c>
      <c r="B11972" s="16">
        <v>176</v>
      </c>
      <c r="C11972" s="17">
        <v>31009</v>
      </c>
      <c r="L11972" s="17"/>
    </row>
    <row r="11973" spans="1:12" x14ac:dyDescent="0.25">
      <c r="A11973" s="16" t="s">
        <v>255</v>
      </c>
      <c r="B11973" s="16">
        <v>180</v>
      </c>
      <c r="C11973" s="17">
        <v>31002</v>
      </c>
      <c r="L11973" s="17"/>
    </row>
    <row r="11974" spans="1:12" x14ac:dyDescent="0.25">
      <c r="A11974" s="16" t="s">
        <v>255</v>
      </c>
      <c r="B11974" s="16">
        <v>140</v>
      </c>
      <c r="C11974" s="17">
        <v>30993</v>
      </c>
      <c r="L11974" s="17"/>
    </row>
    <row r="11975" spans="1:12" x14ac:dyDescent="0.25">
      <c r="A11975" s="16" t="s">
        <v>255</v>
      </c>
      <c r="B11975" s="16">
        <v>33</v>
      </c>
      <c r="C11975" s="17">
        <v>30987</v>
      </c>
      <c r="L11975" s="17"/>
    </row>
    <row r="11976" spans="1:12" x14ac:dyDescent="0.25">
      <c r="A11976" s="16" t="s">
        <v>255</v>
      </c>
      <c r="B11976" s="16">
        <v>129</v>
      </c>
      <c r="C11976" s="17">
        <v>30987</v>
      </c>
      <c r="L11976" s="17"/>
    </row>
    <row r="11977" spans="1:12" x14ac:dyDescent="0.25">
      <c r="A11977" s="16" t="s">
        <v>255</v>
      </c>
      <c r="B11977" s="16">
        <v>74</v>
      </c>
      <c r="C11977" s="17">
        <v>30926</v>
      </c>
      <c r="L11977" s="17"/>
    </row>
    <row r="11978" spans="1:12" x14ac:dyDescent="0.25">
      <c r="A11978" s="16" t="s">
        <v>255</v>
      </c>
      <c r="B11978" s="16">
        <v>282</v>
      </c>
      <c r="C11978" s="17">
        <v>30895</v>
      </c>
      <c r="L11978" s="17"/>
    </row>
    <row r="11979" spans="1:12" x14ac:dyDescent="0.25">
      <c r="A11979" s="16" t="s">
        <v>255</v>
      </c>
      <c r="B11979" s="16">
        <v>120</v>
      </c>
      <c r="C11979" s="17">
        <v>30882</v>
      </c>
      <c r="L11979" s="17"/>
    </row>
    <row r="11980" spans="1:12" x14ac:dyDescent="0.25">
      <c r="A11980" s="16" t="s">
        <v>255</v>
      </c>
      <c r="B11980" s="16">
        <v>110</v>
      </c>
      <c r="C11980" s="17">
        <v>30879</v>
      </c>
      <c r="L11980" s="17"/>
    </row>
    <row r="11981" spans="1:12" x14ac:dyDescent="0.25">
      <c r="A11981" s="16" t="s">
        <v>255</v>
      </c>
      <c r="B11981" s="16">
        <v>120</v>
      </c>
      <c r="C11981" s="17">
        <v>30866</v>
      </c>
      <c r="L11981" s="17"/>
    </row>
    <row r="11982" spans="1:12" x14ac:dyDescent="0.25">
      <c r="A11982" s="16" t="s">
        <v>255</v>
      </c>
      <c r="B11982" s="16">
        <v>77</v>
      </c>
      <c r="C11982" s="17">
        <v>30864</v>
      </c>
      <c r="L11982" s="17"/>
    </row>
    <row r="11983" spans="1:12" x14ac:dyDescent="0.25">
      <c r="A11983" s="16" t="s">
        <v>255</v>
      </c>
      <c r="B11983" s="16">
        <v>117</v>
      </c>
      <c r="C11983" s="17">
        <v>30864</v>
      </c>
      <c r="L11983" s="17"/>
    </row>
    <row r="11984" spans="1:12" x14ac:dyDescent="0.25">
      <c r="A11984" s="16" t="s">
        <v>255</v>
      </c>
      <c r="B11984" s="16">
        <v>72</v>
      </c>
      <c r="C11984" s="17">
        <v>30864</v>
      </c>
      <c r="L11984" s="17"/>
    </row>
    <row r="11985" spans="1:12" x14ac:dyDescent="0.25">
      <c r="A11985" s="16" t="s">
        <v>255</v>
      </c>
      <c r="B11985" s="16">
        <v>109</v>
      </c>
      <c r="C11985" s="17">
        <v>30861</v>
      </c>
      <c r="L11985" s="17"/>
    </row>
    <row r="11986" spans="1:12" x14ac:dyDescent="0.25">
      <c r="A11986" s="16" t="s">
        <v>255</v>
      </c>
      <c r="B11986" s="16">
        <v>73</v>
      </c>
      <c r="C11986" s="17">
        <v>30843</v>
      </c>
      <c r="L11986" s="17"/>
    </row>
    <row r="11987" spans="1:12" x14ac:dyDescent="0.25">
      <c r="A11987" s="16" t="s">
        <v>255</v>
      </c>
      <c r="B11987" s="16">
        <v>60</v>
      </c>
      <c r="C11987" s="17">
        <v>30834</v>
      </c>
      <c r="L11987" s="17"/>
    </row>
    <row r="11988" spans="1:12" x14ac:dyDescent="0.25">
      <c r="A11988" s="16" t="s">
        <v>255</v>
      </c>
      <c r="B11988" s="16">
        <v>100</v>
      </c>
      <c r="C11988" s="17">
        <v>30834</v>
      </c>
      <c r="L11988" s="17"/>
    </row>
    <row r="11989" spans="1:12" x14ac:dyDescent="0.25">
      <c r="A11989" s="16" t="s">
        <v>255</v>
      </c>
      <c r="B11989" s="16">
        <v>155</v>
      </c>
      <c r="C11989" s="17">
        <v>30834</v>
      </c>
      <c r="L11989" s="17"/>
    </row>
    <row r="11990" spans="1:12" x14ac:dyDescent="0.25">
      <c r="A11990" s="16" t="s">
        <v>255</v>
      </c>
      <c r="B11990" s="16">
        <v>131</v>
      </c>
      <c r="C11990" s="17">
        <v>30809</v>
      </c>
      <c r="L11990" s="17"/>
    </row>
    <row r="11991" spans="1:12" x14ac:dyDescent="0.25">
      <c r="A11991" s="16" t="s">
        <v>255</v>
      </c>
      <c r="B11991" s="16">
        <v>38</v>
      </c>
      <c r="C11991" s="17">
        <v>30803</v>
      </c>
      <c r="L11991" s="17"/>
    </row>
    <row r="11992" spans="1:12" x14ac:dyDescent="0.25">
      <c r="A11992" s="16" t="s">
        <v>255</v>
      </c>
      <c r="B11992" s="16">
        <v>48</v>
      </c>
      <c r="C11992" s="17">
        <v>30803</v>
      </c>
      <c r="L11992" s="17"/>
    </row>
    <row r="11993" spans="1:12" x14ac:dyDescent="0.25">
      <c r="A11993" s="16" t="s">
        <v>255</v>
      </c>
      <c r="B11993" s="16">
        <v>120</v>
      </c>
      <c r="C11993" s="17">
        <v>30796</v>
      </c>
      <c r="L11993" s="17"/>
    </row>
    <row r="11994" spans="1:12" x14ac:dyDescent="0.25">
      <c r="A11994" s="16" t="s">
        <v>255</v>
      </c>
      <c r="B11994" s="16">
        <v>121</v>
      </c>
      <c r="C11994" s="17">
        <v>30790</v>
      </c>
      <c r="L11994" s="17"/>
    </row>
    <row r="11995" spans="1:12" x14ac:dyDescent="0.25">
      <c r="A11995" s="16" t="s">
        <v>255</v>
      </c>
      <c r="B11995" s="16">
        <v>121</v>
      </c>
      <c r="C11995" s="17">
        <v>30781</v>
      </c>
      <c r="L11995" s="17"/>
    </row>
    <row r="11996" spans="1:12" x14ac:dyDescent="0.25">
      <c r="A11996" s="16" t="s">
        <v>255</v>
      </c>
      <c r="B11996" s="16">
        <v>99</v>
      </c>
      <c r="C11996" s="17">
        <v>30774</v>
      </c>
      <c r="L11996" s="17"/>
    </row>
    <row r="11997" spans="1:12" x14ac:dyDescent="0.25">
      <c r="A11997" s="16" t="s">
        <v>255</v>
      </c>
      <c r="B11997" s="16">
        <v>104</v>
      </c>
      <c r="C11997" s="17">
        <v>30774</v>
      </c>
      <c r="L11997" s="17"/>
    </row>
    <row r="11998" spans="1:12" x14ac:dyDescent="0.25">
      <c r="A11998" s="16" t="s">
        <v>255</v>
      </c>
      <c r="B11998" s="16">
        <v>71</v>
      </c>
      <c r="C11998" s="17">
        <v>30773</v>
      </c>
      <c r="L11998" s="17"/>
    </row>
    <row r="11999" spans="1:12" x14ac:dyDescent="0.25">
      <c r="A11999" s="16" t="s">
        <v>255</v>
      </c>
      <c r="B11999" s="16">
        <v>139</v>
      </c>
      <c r="C11999" s="17">
        <v>30773</v>
      </c>
      <c r="L11999" s="17"/>
    </row>
    <row r="12000" spans="1:12" x14ac:dyDescent="0.25">
      <c r="A12000" s="16" t="s">
        <v>255</v>
      </c>
      <c r="B12000" s="16">
        <v>121</v>
      </c>
      <c r="C12000" s="17">
        <v>30768</v>
      </c>
      <c r="L12000" s="17"/>
    </row>
    <row r="12001" spans="1:12" x14ac:dyDescent="0.25">
      <c r="A12001" s="16" t="s">
        <v>255</v>
      </c>
      <c r="B12001" s="16">
        <v>111</v>
      </c>
      <c r="C12001" s="17">
        <v>30757</v>
      </c>
      <c r="L12001" s="17"/>
    </row>
    <row r="12002" spans="1:12" x14ac:dyDescent="0.25">
      <c r="A12002" s="16" t="s">
        <v>255</v>
      </c>
      <c r="B12002" s="16">
        <v>128</v>
      </c>
      <c r="C12002" s="17">
        <v>30750</v>
      </c>
      <c r="L12002" s="17"/>
    </row>
    <row r="12003" spans="1:12" x14ac:dyDescent="0.25">
      <c r="A12003" s="16" t="s">
        <v>255</v>
      </c>
      <c r="B12003" s="16">
        <v>45</v>
      </c>
      <c r="C12003" s="17">
        <v>30742</v>
      </c>
      <c r="L12003" s="17"/>
    </row>
    <row r="12004" spans="1:12" x14ac:dyDescent="0.25">
      <c r="A12004" s="16" t="s">
        <v>255</v>
      </c>
      <c r="B12004" s="16">
        <v>255</v>
      </c>
      <c r="C12004" s="17">
        <v>30727</v>
      </c>
      <c r="L12004" s="17"/>
    </row>
    <row r="12005" spans="1:12" x14ac:dyDescent="0.25">
      <c r="A12005" s="16" t="s">
        <v>255</v>
      </c>
      <c r="B12005" s="16">
        <v>48</v>
      </c>
      <c r="C12005" s="17">
        <v>30713</v>
      </c>
      <c r="L12005" s="17"/>
    </row>
    <row r="12006" spans="1:12" x14ac:dyDescent="0.25">
      <c r="A12006" s="16" t="s">
        <v>255</v>
      </c>
      <c r="B12006" s="16">
        <v>59</v>
      </c>
      <c r="C12006" s="17">
        <v>30713</v>
      </c>
      <c r="L12006" s="17"/>
    </row>
    <row r="12007" spans="1:12" x14ac:dyDescent="0.25">
      <c r="A12007" s="16" t="s">
        <v>255</v>
      </c>
      <c r="B12007" s="16">
        <v>360</v>
      </c>
      <c r="C12007" s="17">
        <v>30708</v>
      </c>
      <c r="L12007" s="17"/>
    </row>
    <row r="12008" spans="1:12" x14ac:dyDescent="0.25">
      <c r="A12008" s="16" t="s">
        <v>255</v>
      </c>
      <c r="B12008" s="16">
        <v>150</v>
      </c>
      <c r="C12008" s="17">
        <v>30690</v>
      </c>
      <c r="L12008" s="17"/>
    </row>
    <row r="12009" spans="1:12" x14ac:dyDescent="0.25">
      <c r="A12009" s="16" t="s">
        <v>255</v>
      </c>
      <c r="B12009" s="16">
        <v>186</v>
      </c>
      <c r="C12009" s="17">
        <v>30682</v>
      </c>
      <c r="L12009" s="17"/>
    </row>
    <row r="12010" spans="1:12" x14ac:dyDescent="0.25">
      <c r="A12010" s="16" t="s">
        <v>255</v>
      </c>
      <c r="B12010" s="16">
        <v>152</v>
      </c>
      <c r="C12010" s="17">
        <v>30682</v>
      </c>
      <c r="L12010" s="17"/>
    </row>
    <row r="12011" spans="1:12" x14ac:dyDescent="0.25">
      <c r="A12011" s="16" t="s">
        <v>255</v>
      </c>
      <c r="B12011" s="16">
        <v>75</v>
      </c>
      <c r="C12011" s="17">
        <v>30682</v>
      </c>
      <c r="L12011" s="17"/>
    </row>
    <row r="12012" spans="1:12" x14ac:dyDescent="0.25">
      <c r="A12012" s="16" t="s">
        <v>255</v>
      </c>
      <c r="B12012" s="16">
        <v>176</v>
      </c>
      <c r="C12012" s="17">
        <v>30682</v>
      </c>
      <c r="L12012" s="17"/>
    </row>
    <row r="12013" spans="1:12" x14ac:dyDescent="0.25">
      <c r="A12013" s="16" t="s">
        <v>255</v>
      </c>
      <c r="B12013" s="16">
        <v>160</v>
      </c>
      <c r="C12013" s="17">
        <v>30682</v>
      </c>
      <c r="L12013" s="17"/>
    </row>
    <row r="12014" spans="1:12" x14ac:dyDescent="0.25">
      <c r="A12014" s="16" t="s">
        <v>255</v>
      </c>
      <c r="B12014" s="16">
        <v>57</v>
      </c>
      <c r="C12014" s="17">
        <v>30682</v>
      </c>
      <c r="L12014" s="17"/>
    </row>
    <row r="12015" spans="1:12" x14ac:dyDescent="0.25">
      <c r="A12015" s="16" t="s">
        <v>255</v>
      </c>
      <c r="B12015" s="16">
        <v>61</v>
      </c>
      <c r="C12015" s="17">
        <v>30682</v>
      </c>
      <c r="L12015" s="17"/>
    </row>
    <row r="12016" spans="1:12" x14ac:dyDescent="0.25">
      <c r="A12016" s="16" t="s">
        <v>255</v>
      </c>
      <c r="B12016" s="16">
        <v>181</v>
      </c>
      <c r="C12016" s="17">
        <v>30682</v>
      </c>
      <c r="L12016" s="17"/>
    </row>
    <row r="12017" spans="1:12" x14ac:dyDescent="0.25">
      <c r="A12017" s="16" t="s">
        <v>255</v>
      </c>
      <c r="B12017" s="16">
        <v>54</v>
      </c>
      <c r="C12017" s="17">
        <v>30682</v>
      </c>
      <c r="L12017" s="17"/>
    </row>
    <row r="12018" spans="1:12" x14ac:dyDescent="0.25">
      <c r="A12018" s="16" t="s">
        <v>255</v>
      </c>
      <c r="B12018" s="16">
        <v>146</v>
      </c>
      <c r="C12018" s="17">
        <v>30682</v>
      </c>
      <c r="L12018" s="17"/>
    </row>
    <row r="12019" spans="1:12" x14ac:dyDescent="0.25">
      <c r="A12019" s="16" t="s">
        <v>255</v>
      </c>
      <c r="B12019" s="16">
        <v>121</v>
      </c>
      <c r="C12019" s="17">
        <v>30682</v>
      </c>
      <c r="L12019" s="17"/>
    </row>
    <row r="12020" spans="1:12" x14ac:dyDescent="0.25">
      <c r="A12020" s="16" t="s">
        <v>255</v>
      </c>
      <c r="B12020" s="16">
        <v>104</v>
      </c>
      <c r="C12020" s="17">
        <v>30682</v>
      </c>
      <c r="L12020" s="17"/>
    </row>
    <row r="12021" spans="1:12" x14ac:dyDescent="0.25">
      <c r="A12021" s="16" t="s">
        <v>255</v>
      </c>
      <c r="B12021" s="16">
        <v>47</v>
      </c>
      <c r="C12021" s="17">
        <v>30682</v>
      </c>
      <c r="L12021" s="17"/>
    </row>
    <row r="12022" spans="1:12" x14ac:dyDescent="0.25">
      <c r="A12022" s="16" t="s">
        <v>255</v>
      </c>
      <c r="B12022" s="16">
        <v>120</v>
      </c>
      <c r="C12022" s="17">
        <v>30682</v>
      </c>
      <c r="L12022" s="17"/>
    </row>
    <row r="12023" spans="1:12" x14ac:dyDescent="0.25">
      <c r="A12023" s="16" t="s">
        <v>255</v>
      </c>
      <c r="B12023" s="16">
        <v>183</v>
      </c>
      <c r="C12023" s="17">
        <v>30682</v>
      </c>
      <c r="L12023" s="17"/>
    </row>
    <row r="12024" spans="1:12" x14ac:dyDescent="0.25">
      <c r="A12024" s="16" t="s">
        <v>255</v>
      </c>
      <c r="B12024" s="16">
        <v>172</v>
      </c>
      <c r="C12024" s="17">
        <v>30682</v>
      </c>
      <c r="L12024" s="17"/>
    </row>
    <row r="12025" spans="1:12" x14ac:dyDescent="0.25">
      <c r="A12025" s="16" t="s">
        <v>255</v>
      </c>
      <c r="B12025" s="16">
        <v>123</v>
      </c>
      <c r="C12025" s="17">
        <v>30682</v>
      </c>
      <c r="L12025" s="17"/>
    </row>
    <row r="12026" spans="1:12" x14ac:dyDescent="0.25">
      <c r="A12026" s="16" t="s">
        <v>255</v>
      </c>
      <c r="B12026" s="16">
        <v>311</v>
      </c>
      <c r="C12026" s="17">
        <v>30659</v>
      </c>
      <c r="L12026" s="17"/>
    </row>
    <row r="12027" spans="1:12" x14ac:dyDescent="0.25">
      <c r="A12027" s="16" t="s">
        <v>255</v>
      </c>
      <c r="B12027" s="16">
        <v>120</v>
      </c>
      <c r="C12027" s="17">
        <v>30627</v>
      </c>
      <c r="L12027" s="17"/>
    </row>
    <row r="12028" spans="1:12" x14ac:dyDescent="0.25">
      <c r="A12028" s="16" t="s">
        <v>255</v>
      </c>
      <c r="B12028" s="16">
        <v>120</v>
      </c>
      <c r="C12028" s="17">
        <v>30621</v>
      </c>
      <c r="L12028" s="17"/>
    </row>
    <row r="12029" spans="1:12" x14ac:dyDescent="0.25">
      <c r="A12029" s="16" t="s">
        <v>255</v>
      </c>
      <c r="B12029" s="16">
        <v>44</v>
      </c>
      <c r="C12029" s="17">
        <v>30621</v>
      </c>
      <c r="L12029" s="17"/>
    </row>
    <row r="12030" spans="1:12" x14ac:dyDescent="0.25">
      <c r="A12030" s="16" t="s">
        <v>255</v>
      </c>
      <c r="B12030" s="16">
        <v>240</v>
      </c>
      <c r="C12030" s="17">
        <v>30617</v>
      </c>
      <c r="L12030" s="17"/>
    </row>
    <row r="12031" spans="1:12" x14ac:dyDescent="0.25">
      <c r="A12031" s="16" t="s">
        <v>255</v>
      </c>
      <c r="B12031" s="16">
        <v>120</v>
      </c>
      <c r="C12031" s="17">
        <v>30615</v>
      </c>
      <c r="L12031" s="17"/>
    </row>
    <row r="12032" spans="1:12" x14ac:dyDescent="0.25">
      <c r="A12032" s="16" t="s">
        <v>255</v>
      </c>
      <c r="B12032" s="16">
        <v>194</v>
      </c>
      <c r="C12032" s="17">
        <v>30613</v>
      </c>
      <c r="L12032" s="17"/>
    </row>
    <row r="12033" spans="1:12" x14ac:dyDescent="0.25">
      <c r="A12033" s="16" t="s">
        <v>255</v>
      </c>
      <c r="B12033" s="16">
        <v>124</v>
      </c>
      <c r="C12033" s="17">
        <v>30592</v>
      </c>
      <c r="L12033" s="17"/>
    </row>
    <row r="12034" spans="1:12" x14ac:dyDescent="0.25">
      <c r="A12034" s="16" t="s">
        <v>255</v>
      </c>
      <c r="B12034" s="16">
        <v>97</v>
      </c>
      <c r="C12034" s="17">
        <v>30592</v>
      </c>
      <c r="L12034" s="17"/>
    </row>
    <row r="12035" spans="1:12" x14ac:dyDescent="0.25">
      <c r="A12035" s="16" t="s">
        <v>255</v>
      </c>
      <c r="B12035" s="16">
        <v>109</v>
      </c>
      <c r="C12035" s="17">
        <v>30574</v>
      </c>
      <c r="L12035" s="17"/>
    </row>
    <row r="12036" spans="1:12" x14ac:dyDescent="0.25">
      <c r="A12036" s="16" t="s">
        <v>255</v>
      </c>
      <c r="B12036" s="16">
        <v>200</v>
      </c>
      <c r="C12036" s="17">
        <v>30560</v>
      </c>
      <c r="L12036" s="17"/>
    </row>
    <row r="12037" spans="1:12" x14ac:dyDescent="0.25">
      <c r="A12037" s="16" t="s">
        <v>255</v>
      </c>
      <c r="B12037" s="16">
        <v>130</v>
      </c>
      <c r="C12037" s="17">
        <v>30557</v>
      </c>
      <c r="L12037" s="17"/>
    </row>
    <row r="12038" spans="1:12" x14ac:dyDescent="0.25">
      <c r="A12038" s="16" t="s">
        <v>255</v>
      </c>
      <c r="B12038" s="16">
        <v>120</v>
      </c>
      <c r="C12038" s="17">
        <v>30545</v>
      </c>
      <c r="L12038" s="17"/>
    </row>
    <row r="12039" spans="1:12" x14ac:dyDescent="0.25">
      <c r="A12039" s="16" t="s">
        <v>255</v>
      </c>
      <c r="B12039" s="16">
        <v>150</v>
      </c>
      <c r="C12039" s="17">
        <v>30543</v>
      </c>
      <c r="L12039" s="17"/>
    </row>
    <row r="12040" spans="1:12" x14ac:dyDescent="0.25">
      <c r="A12040" s="16" t="s">
        <v>255</v>
      </c>
      <c r="B12040" s="16">
        <v>288</v>
      </c>
      <c r="C12040" s="17">
        <v>30529</v>
      </c>
      <c r="L12040" s="17"/>
    </row>
    <row r="12041" spans="1:12" x14ac:dyDescent="0.25">
      <c r="A12041" s="16" t="s">
        <v>255</v>
      </c>
      <c r="B12041" s="16">
        <v>121</v>
      </c>
      <c r="C12041" s="17">
        <v>30517</v>
      </c>
      <c r="L12041" s="17"/>
    </row>
    <row r="12042" spans="1:12" x14ac:dyDescent="0.25">
      <c r="A12042" s="16" t="s">
        <v>255</v>
      </c>
      <c r="B12042" s="16">
        <v>173</v>
      </c>
      <c r="C12042" s="17">
        <v>30498</v>
      </c>
      <c r="L12042" s="17"/>
    </row>
    <row r="12043" spans="1:12" x14ac:dyDescent="0.25">
      <c r="A12043" s="16" t="s">
        <v>255</v>
      </c>
      <c r="B12043" s="16">
        <v>82</v>
      </c>
      <c r="C12043" s="17">
        <v>30498</v>
      </c>
      <c r="L12043" s="17"/>
    </row>
    <row r="12044" spans="1:12" x14ac:dyDescent="0.25">
      <c r="A12044" s="16" t="s">
        <v>255</v>
      </c>
      <c r="B12044" s="16">
        <v>60</v>
      </c>
      <c r="C12044" s="17">
        <v>30498</v>
      </c>
      <c r="L12044" s="17"/>
    </row>
    <row r="12045" spans="1:12" x14ac:dyDescent="0.25">
      <c r="A12045" s="16" t="s">
        <v>255</v>
      </c>
      <c r="B12045" s="16">
        <v>42</v>
      </c>
      <c r="C12045" s="17">
        <v>30498</v>
      </c>
      <c r="L12045" s="17"/>
    </row>
    <row r="12046" spans="1:12" x14ac:dyDescent="0.25">
      <c r="A12046" s="16" t="s">
        <v>255</v>
      </c>
      <c r="B12046" s="16">
        <v>50</v>
      </c>
      <c r="C12046" s="17">
        <v>30498</v>
      </c>
      <c r="L12046" s="17"/>
    </row>
    <row r="12047" spans="1:12" x14ac:dyDescent="0.25">
      <c r="A12047" s="16" t="s">
        <v>255</v>
      </c>
      <c r="B12047" s="16">
        <v>95</v>
      </c>
      <c r="C12047" s="17">
        <v>30498</v>
      </c>
      <c r="L12047" s="17"/>
    </row>
    <row r="12048" spans="1:12" x14ac:dyDescent="0.25">
      <c r="A12048" s="16" t="s">
        <v>255</v>
      </c>
      <c r="B12048" s="16">
        <v>98</v>
      </c>
      <c r="C12048" s="17">
        <v>30473</v>
      </c>
      <c r="L12048" s="17"/>
    </row>
    <row r="12049" spans="1:12" x14ac:dyDescent="0.25">
      <c r="A12049" s="16" t="s">
        <v>255</v>
      </c>
      <c r="B12049" s="16">
        <v>297</v>
      </c>
      <c r="C12049" s="17">
        <v>30468</v>
      </c>
      <c r="L12049" s="17"/>
    </row>
    <row r="12050" spans="1:12" x14ac:dyDescent="0.25">
      <c r="A12050" s="16" t="s">
        <v>255</v>
      </c>
      <c r="B12050" s="16">
        <v>59</v>
      </c>
      <c r="C12050" s="17">
        <v>30468</v>
      </c>
      <c r="L12050" s="17"/>
    </row>
    <row r="12051" spans="1:12" x14ac:dyDescent="0.25">
      <c r="A12051" s="16" t="s">
        <v>255</v>
      </c>
      <c r="B12051" s="16">
        <v>121</v>
      </c>
      <c r="C12051" s="17">
        <v>30447</v>
      </c>
      <c r="L12051" s="17"/>
    </row>
    <row r="12052" spans="1:12" x14ac:dyDescent="0.25">
      <c r="A12052" s="16" t="s">
        <v>255</v>
      </c>
      <c r="B12052" s="16">
        <v>138</v>
      </c>
      <c r="C12052" s="17">
        <v>30412</v>
      </c>
      <c r="L12052" s="17"/>
    </row>
    <row r="12053" spans="1:12" x14ac:dyDescent="0.25">
      <c r="A12053" s="16" t="s">
        <v>255</v>
      </c>
      <c r="B12053" s="16">
        <v>188</v>
      </c>
      <c r="C12053" s="17">
        <v>30407</v>
      </c>
      <c r="L12053" s="17"/>
    </row>
    <row r="12054" spans="1:12" x14ac:dyDescent="0.25">
      <c r="A12054" s="16" t="s">
        <v>255</v>
      </c>
      <c r="B12054" s="16">
        <v>453</v>
      </c>
      <c r="C12054" s="17">
        <v>30390</v>
      </c>
      <c r="L12054" s="17"/>
    </row>
    <row r="12055" spans="1:12" x14ac:dyDescent="0.25">
      <c r="A12055" s="16" t="s">
        <v>255</v>
      </c>
      <c r="B12055" s="16">
        <v>138</v>
      </c>
      <c r="C12055" s="17">
        <v>30376</v>
      </c>
      <c r="L12055" s="17"/>
    </row>
    <row r="12056" spans="1:12" x14ac:dyDescent="0.25">
      <c r="A12056" s="16" t="s">
        <v>255</v>
      </c>
      <c r="B12056" s="16">
        <v>58</v>
      </c>
      <c r="C12056" s="17">
        <v>30363</v>
      </c>
      <c r="L12056" s="17"/>
    </row>
    <row r="12057" spans="1:12" x14ac:dyDescent="0.25">
      <c r="A12057" s="16" t="s">
        <v>255</v>
      </c>
      <c r="B12057" s="16">
        <v>120</v>
      </c>
      <c r="C12057" s="17">
        <v>30348</v>
      </c>
      <c r="L12057" s="17"/>
    </row>
    <row r="12058" spans="1:12" x14ac:dyDescent="0.25">
      <c r="A12058" s="16" t="s">
        <v>255</v>
      </c>
      <c r="B12058" s="16">
        <v>142</v>
      </c>
      <c r="C12058" s="17">
        <v>30329</v>
      </c>
      <c r="L12058" s="17"/>
    </row>
    <row r="12059" spans="1:12" x14ac:dyDescent="0.25">
      <c r="A12059" s="16" t="s">
        <v>255</v>
      </c>
      <c r="B12059" s="16">
        <v>74</v>
      </c>
      <c r="C12059" s="17">
        <v>30329</v>
      </c>
      <c r="L12059" s="17"/>
    </row>
    <row r="12060" spans="1:12" x14ac:dyDescent="0.25">
      <c r="A12060" s="16" t="s">
        <v>255</v>
      </c>
      <c r="B12060" s="16">
        <v>96</v>
      </c>
      <c r="C12060" s="17">
        <v>30317</v>
      </c>
      <c r="L12060" s="17"/>
    </row>
    <row r="12061" spans="1:12" x14ac:dyDescent="0.25">
      <c r="A12061" s="16" t="s">
        <v>255</v>
      </c>
      <c r="B12061" s="16">
        <v>124</v>
      </c>
      <c r="C12061" s="17">
        <v>30317</v>
      </c>
      <c r="L12061" s="17"/>
    </row>
    <row r="12062" spans="1:12" x14ac:dyDescent="0.25">
      <c r="A12062" s="16" t="s">
        <v>255</v>
      </c>
      <c r="B12062" s="16">
        <v>90</v>
      </c>
      <c r="C12062" s="17">
        <v>30317</v>
      </c>
      <c r="L12062" s="17"/>
    </row>
    <row r="12063" spans="1:12" x14ac:dyDescent="0.25">
      <c r="A12063" s="16" t="s">
        <v>255</v>
      </c>
      <c r="B12063" s="16">
        <v>155</v>
      </c>
      <c r="C12063" s="17">
        <v>30317</v>
      </c>
      <c r="L12063" s="17"/>
    </row>
    <row r="12064" spans="1:12" x14ac:dyDescent="0.25">
      <c r="A12064" s="16" t="s">
        <v>255</v>
      </c>
      <c r="B12064" s="16">
        <v>72</v>
      </c>
      <c r="C12064" s="17">
        <v>30294</v>
      </c>
      <c r="L12064" s="17"/>
    </row>
    <row r="12065" spans="1:12" x14ac:dyDescent="0.25">
      <c r="A12065" s="16" t="s">
        <v>255</v>
      </c>
      <c r="B12065" s="16">
        <v>124</v>
      </c>
      <c r="C12065" s="17">
        <v>30286</v>
      </c>
      <c r="L12065" s="17"/>
    </row>
    <row r="12066" spans="1:12" x14ac:dyDescent="0.25">
      <c r="A12066" s="16" t="s">
        <v>255</v>
      </c>
      <c r="B12066" s="16">
        <v>132</v>
      </c>
      <c r="C12066" s="17">
        <v>30286</v>
      </c>
      <c r="L12066" s="17"/>
    </row>
    <row r="12067" spans="1:12" x14ac:dyDescent="0.25">
      <c r="A12067" s="16" t="s">
        <v>255</v>
      </c>
      <c r="B12067" s="16">
        <v>131</v>
      </c>
      <c r="C12067" s="17">
        <v>30285</v>
      </c>
      <c r="L12067" s="17"/>
    </row>
    <row r="12068" spans="1:12" x14ac:dyDescent="0.25">
      <c r="A12068" s="16" t="s">
        <v>255</v>
      </c>
      <c r="B12068" s="16">
        <v>180</v>
      </c>
      <c r="C12068" s="17">
        <v>30284</v>
      </c>
      <c r="L12068" s="17"/>
    </row>
    <row r="12069" spans="1:12" x14ac:dyDescent="0.25">
      <c r="A12069" s="16" t="s">
        <v>255</v>
      </c>
      <c r="B12069" s="16">
        <v>129</v>
      </c>
      <c r="C12069" s="17">
        <v>30272</v>
      </c>
      <c r="L12069" s="17"/>
    </row>
    <row r="12070" spans="1:12" x14ac:dyDescent="0.25">
      <c r="A12070" s="16" t="s">
        <v>255</v>
      </c>
      <c r="B12070" s="16">
        <v>120</v>
      </c>
      <c r="C12070" s="17">
        <v>30256</v>
      </c>
      <c r="L12070" s="17"/>
    </row>
    <row r="12071" spans="1:12" x14ac:dyDescent="0.25">
      <c r="A12071" s="16" t="s">
        <v>255</v>
      </c>
      <c r="B12071" s="16">
        <v>43</v>
      </c>
      <c r="C12071" s="17">
        <v>30246</v>
      </c>
      <c r="L12071" s="17"/>
    </row>
    <row r="12072" spans="1:12" x14ac:dyDescent="0.25">
      <c r="A12072" s="16" t="s">
        <v>255</v>
      </c>
      <c r="B12072" s="16">
        <v>106</v>
      </c>
      <c r="C12072" s="17">
        <v>30225</v>
      </c>
      <c r="L12072" s="17"/>
    </row>
    <row r="12073" spans="1:12" x14ac:dyDescent="0.25">
      <c r="A12073" s="16" t="s">
        <v>255</v>
      </c>
      <c r="B12073" s="16">
        <v>214</v>
      </c>
      <c r="C12073" s="17">
        <v>30207</v>
      </c>
      <c r="L12073" s="17"/>
    </row>
    <row r="12074" spans="1:12" x14ac:dyDescent="0.25">
      <c r="A12074" s="16" t="s">
        <v>255</v>
      </c>
      <c r="B12074" s="16">
        <v>121</v>
      </c>
      <c r="C12074" s="17">
        <v>30195</v>
      </c>
      <c r="L12074" s="17"/>
    </row>
    <row r="12075" spans="1:12" x14ac:dyDescent="0.25">
      <c r="A12075" s="16" t="s">
        <v>255</v>
      </c>
      <c r="B12075" s="16">
        <v>66</v>
      </c>
      <c r="C12075" s="17">
        <v>30164</v>
      </c>
      <c r="L12075" s="17"/>
    </row>
    <row r="12076" spans="1:12" x14ac:dyDescent="0.25">
      <c r="A12076" s="16" t="s">
        <v>255</v>
      </c>
      <c r="B12076" s="16">
        <v>67</v>
      </c>
      <c r="C12076" s="17">
        <v>30164</v>
      </c>
      <c r="L12076" s="17"/>
    </row>
    <row r="12077" spans="1:12" x14ac:dyDescent="0.25">
      <c r="A12077" s="16" t="s">
        <v>255</v>
      </c>
      <c r="B12077" s="16">
        <v>120</v>
      </c>
      <c r="C12077" s="17">
        <v>30164</v>
      </c>
      <c r="L12077" s="17"/>
    </row>
    <row r="12078" spans="1:12" x14ac:dyDescent="0.25">
      <c r="A12078" s="16" t="s">
        <v>255</v>
      </c>
      <c r="B12078" s="16">
        <v>118</v>
      </c>
      <c r="C12078" s="17">
        <v>30155</v>
      </c>
      <c r="L12078" s="17"/>
    </row>
    <row r="12079" spans="1:12" x14ac:dyDescent="0.25">
      <c r="A12079" s="16" t="s">
        <v>255</v>
      </c>
      <c r="B12079" s="16">
        <v>227</v>
      </c>
      <c r="C12079" s="17">
        <v>30151</v>
      </c>
      <c r="L12079" s="17"/>
    </row>
    <row r="12080" spans="1:12" x14ac:dyDescent="0.25">
      <c r="A12080" s="16" t="s">
        <v>255</v>
      </c>
      <c r="B12080" s="16">
        <v>240</v>
      </c>
      <c r="C12080" s="17">
        <v>30141</v>
      </c>
      <c r="L12080" s="17"/>
    </row>
    <row r="12081" spans="1:12" x14ac:dyDescent="0.25">
      <c r="A12081" s="16" t="s">
        <v>255</v>
      </c>
      <c r="B12081" s="16">
        <v>129</v>
      </c>
      <c r="C12081" s="17">
        <v>30125</v>
      </c>
      <c r="L12081" s="17"/>
    </row>
    <row r="12082" spans="1:12" x14ac:dyDescent="0.25">
      <c r="A12082" s="16" t="s">
        <v>255</v>
      </c>
      <c r="B12082" s="16">
        <v>87</v>
      </c>
      <c r="C12082" s="17">
        <v>30123</v>
      </c>
      <c r="L12082" s="17"/>
    </row>
    <row r="12083" spans="1:12" x14ac:dyDescent="0.25">
      <c r="A12083" s="16" t="s">
        <v>255</v>
      </c>
      <c r="B12083" s="16">
        <v>92</v>
      </c>
      <c r="C12083" s="17">
        <v>30104</v>
      </c>
      <c r="L12083" s="17"/>
    </row>
    <row r="12084" spans="1:12" x14ac:dyDescent="0.25">
      <c r="A12084" s="16" t="s">
        <v>255</v>
      </c>
      <c r="B12084" s="16">
        <v>217</v>
      </c>
      <c r="C12084" s="17">
        <v>30093</v>
      </c>
      <c r="L12084" s="17"/>
    </row>
    <row r="12085" spans="1:12" x14ac:dyDescent="0.25">
      <c r="A12085" s="16" t="s">
        <v>255</v>
      </c>
      <c r="B12085" s="16">
        <v>145</v>
      </c>
      <c r="C12085" s="17">
        <v>30069</v>
      </c>
      <c r="L12085" s="17"/>
    </row>
    <row r="12086" spans="1:12" x14ac:dyDescent="0.25">
      <c r="A12086" s="16" t="s">
        <v>255</v>
      </c>
      <c r="B12086" s="16">
        <v>124</v>
      </c>
      <c r="C12086" s="17">
        <v>30046</v>
      </c>
      <c r="L12086" s="17"/>
    </row>
    <row r="12087" spans="1:12" x14ac:dyDescent="0.25">
      <c r="A12087" s="16" t="s">
        <v>255</v>
      </c>
      <c r="B12087" s="16">
        <v>102</v>
      </c>
      <c r="C12087" s="17">
        <v>30042</v>
      </c>
      <c r="L12087" s="17"/>
    </row>
    <row r="12088" spans="1:12" x14ac:dyDescent="0.25">
      <c r="A12088" s="16" t="s">
        <v>255</v>
      </c>
      <c r="B12088" s="16">
        <v>184</v>
      </c>
      <c r="C12088" s="17">
        <v>29992</v>
      </c>
      <c r="L12088" s="17"/>
    </row>
    <row r="12089" spans="1:12" x14ac:dyDescent="0.25">
      <c r="A12089" s="16" t="s">
        <v>255</v>
      </c>
      <c r="B12089" s="16">
        <v>60</v>
      </c>
      <c r="C12089" s="17">
        <v>29984</v>
      </c>
      <c r="L12089" s="17"/>
    </row>
    <row r="12090" spans="1:12" x14ac:dyDescent="0.25">
      <c r="A12090" s="16" t="s">
        <v>255</v>
      </c>
      <c r="B12090" s="16">
        <v>120</v>
      </c>
      <c r="C12090" s="17">
        <v>29983</v>
      </c>
      <c r="L12090" s="17"/>
    </row>
    <row r="12091" spans="1:12" x14ac:dyDescent="0.25">
      <c r="A12091" s="16" t="s">
        <v>255</v>
      </c>
      <c r="B12091" s="16">
        <v>62</v>
      </c>
      <c r="C12091" s="17">
        <v>29972</v>
      </c>
      <c r="L12091" s="17"/>
    </row>
    <row r="12092" spans="1:12" x14ac:dyDescent="0.25">
      <c r="A12092" s="16" t="s">
        <v>255</v>
      </c>
      <c r="B12092" s="16">
        <v>240</v>
      </c>
      <c r="C12092" s="17">
        <v>29881</v>
      </c>
      <c r="L12092" s="17"/>
    </row>
    <row r="12093" spans="1:12" x14ac:dyDescent="0.25">
      <c r="A12093" s="16" t="s">
        <v>255</v>
      </c>
      <c r="B12093" s="16">
        <v>59</v>
      </c>
      <c r="C12093" s="17">
        <v>29860</v>
      </c>
      <c r="L12093" s="17"/>
    </row>
    <row r="12094" spans="1:12" x14ac:dyDescent="0.25">
      <c r="A12094" s="16" t="s">
        <v>255</v>
      </c>
      <c r="B12094" s="16">
        <v>44</v>
      </c>
      <c r="C12094" s="17">
        <v>29850</v>
      </c>
      <c r="L12094" s="17"/>
    </row>
    <row r="12095" spans="1:12" x14ac:dyDescent="0.25">
      <c r="A12095" s="16" t="s">
        <v>255</v>
      </c>
      <c r="B12095" s="16">
        <v>126</v>
      </c>
      <c r="C12095" s="17">
        <v>29843</v>
      </c>
      <c r="L12095" s="17"/>
    </row>
    <row r="12096" spans="1:12" x14ac:dyDescent="0.25">
      <c r="A12096" s="16" t="s">
        <v>255</v>
      </c>
      <c r="B12096" s="16">
        <v>72</v>
      </c>
      <c r="C12096" s="17">
        <v>29763</v>
      </c>
      <c r="L12096" s="17"/>
    </row>
    <row r="12097" spans="1:12" x14ac:dyDescent="0.25">
      <c r="A12097" s="16" t="s">
        <v>255</v>
      </c>
      <c r="B12097" s="16">
        <v>90</v>
      </c>
      <c r="C12097" s="17">
        <v>29738</v>
      </c>
      <c r="L12097" s="17"/>
    </row>
    <row r="12098" spans="1:12" x14ac:dyDescent="0.25">
      <c r="A12098" s="16" t="s">
        <v>255</v>
      </c>
      <c r="B12098" s="16">
        <v>39</v>
      </c>
      <c r="C12098" s="17">
        <v>29707</v>
      </c>
      <c r="L12098" s="17"/>
    </row>
    <row r="12099" spans="1:12" x14ac:dyDescent="0.25">
      <c r="A12099" s="16" t="s">
        <v>255</v>
      </c>
      <c r="B12099" s="16">
        <v>118</v>
      </c>
      <c r="C12099" s="17">
        <v>29691</v>
      </c>
      <c r="L12099" s="17"/>
    </row>
    <row r="12100" spans="1:12" x14ac:dyDescent="0.25">
      <c r="A12100" s="16" t="s">
        <v>255</v>
      </c>
      <c r="B12100" s="16">
        <v>137</v>
      </c>
      <c r="C12100" s="17">
        <v>29665</v>
      </c>
      <c r="L12100" s="17"/>
    </row>
    <row r="12101" spans="1:12" x14ac:dyDescent="0.25">
      <c r="A12101" s="16" t="s">
        <v>255</v>
      </c>
      <c r="B12101" s="16">
        <v>180</v>
      </c>
      <c r="C12101" s="17">
        <v>29637</v>
      </c>
      <c r="L12101" s="17"/>
    </row>
    <row r="12102" spans="1:12" x14ac:dyDescent="0.25">
      <c r="A12102" s="16" t="s">
        <v>255</v>
      </c>
      <c r="B12102" s="16">
        <v>16</v>
      </c>
      <c r="C12102" s="17">
        <v>29617</v>
      </c>
      <c r="L12102" s="17"/>
    </row>
    <row r="12103" spans="1:12" x14ac:dyDescent="0.25">
      <c r="A12103" s="16" t="s">
        <v>255</v>
      </c>
      <c r="B12103" s="16">
        <v>106</v>
      </c>
      <c r="C12103" s="17">
        <v>29616</v>
      </c>
      <c r="L12103" s="17"/>
    </row>
    <row r="12104" spans="1:12" x14ac:dyDescent="0.25">
      <c r="A12104" s="16" t="s">
        <v>255</v>
      </c>
      <c r="B12104" s="16">
        <v>120</v>
      </c>
      <c r="C12104" s="17">
        <v>29613</v>
      </c>
      <c r="L12104" s="17"/>
    </row>
    <row r="12105" spans="1:12" x14ac:dyDescent="0.25">
      <c r="A12105" s="16" t="s">
        <v>255</v>
      </c>
      <c r="B12105" s="16">
        <v>126</v>
      </c>
      <c r="C12105" s="17">
        <v>29606</v>
      </c>
      <c r="L12105" s="17"/>
    </row>
    <row r="12106" spans="1:12" x14ac:dyDescent="0.25">
      <c r="A12106" s="16" t="s">
        <v>255</v>
      </c>
      <c r="B12106" s="16">
        <v>60</v>
      </c>
      <c r="C12106" s="17">
        <v>29599</v>
      </c>
      <c r="L12106" s="17"/>
    </row>
    <row r="12107" spans="1:12" x14ac:dyDescent="0.25">
      <c r="A12107" s="16" t="s">
        <v>255</v>
      </c>
      <c r="B12107" s="16">
        <v>60</v>
      </c>
      <c r="C12107" s="17">
        <v>29598</v>
      </c>
      <c r="L12107" s="17"/>
    </row>
    <row r="12108" spans="1:12" x14ac:dyDescent="0.25">
      <c r="A12108" s="16" t="s">
        <v>255</v>
      </c>
      <c r="B12108" s="16">
        <v>142</v>
      </c>
      <c r="C12108" s="17">
        <v>29587</v>
      </c>
      <c r="L12108" s="17"/>
    </row>
    <row r="12109" spans="1:12" x14ac:dyDescent="0.25">
      <c r="A12109" s="16" t="s">
        <v>255</v>
      </c>
      <c r="B12109" s="16">
        <v>121</v>
      </c>
      <c r="C12109" s="17">
        <v>29587</v>
      </c>
      <c r="L12109" s="17"/>
    </row>
    <row r="12110" spans="1:12" x14ac:dyDescent="0.25">
      <c r="A12110" s="16" t="s">
        <v>255</v>
      </c>
      <c r="B12110" s="16">
        <v>120</v>
      </c>
      <c r="C12110" s="17">
        <v>29574</v>
      </c>
      <c r="L12110" s="17"/>
    </row>
    <row r="12111" spans="1:12" x14ac:dyDescent="0.25">
      <c r="A12111" s="16" t="s">
        <v>255</v>
      </c>
      <c r="B12111" s="16">
        <v>40</v>
      </c>
      <c r="C12111" s="17">
        <v>29559</v>
      </c>
      <c r="L12111" s="17"/>
    </row>
    <row r="12112" spans="1:12" x14ac:dyDescent="0.25">
      <c r="A12112" s="16" t="s">
        <v>255</v>
      </c>
      <c r="B12112" s="16">
        <v>688</v>
      </c>
      <c r="C12112" s="17">
        <v>29526</v>
      </c>
      <c r="L12112" s="17"/>
    </row>
    <row r="12113" spans="1:12" x14ac:dyDescent="0.25">
      <c r="A12113" s="16" t="s">
        <v>255</v>
      </c>
      <c r="B12113" s="16">
        <v>180</v>
      </c>
      <c r="C12113" s="17">
        <v>29495</v>
      </c>
      <c r="L12113" s="17"/>
    </row>
    <row r="12114" spans="1:12" x14ac:dyDescent="0.25">
      <c r="A12114" s="16" t="s">
        <v>255</v>
      </c>
      <c r="B12114" s="16">
        <v>150</v>
      </c>
      <c r="C12114" s="17">
        <v>29495</v>
      </c>
      <c r="L12114" s="17"/>
    </row>
    <row r="12115" spans="1:12" x14ac:dyDescent="0.25">
      <c r="A12115" s="16" t="s">
        <v>255</v>
      </c>
      <c r="B12115" s="16">
        <v>70</v>
      </c>
      <c r="C12115" s="17">
        <v>29495</v>
      </c>
      <c r="L12115" s="17"/>
    </row>
    <row r="12116" spans="1:12" x14ac:dyDescent="0.25">
      <c r="A12116" s="16" t="s">
        <v>255</v>
      </c>
      <c r="B12116" s="16">
        <v>198</v>
      </c>
      <c r="C12116" s="17">
        <v>29444</v>
      </c>
      <c r="L12116" s="17"/>
    </row>
    <row r="12117" spans="1:12" x14ac:dyDescent="0.25">
      <c r="A12117" s="16" t="s">
        <v>255</v>
      </c>
      <c r="B12117" s="16">
        <v>181</v>
      </c>
      <c r="C12117" s="17">
        <v>29444</v>
      </c>
      <c r="L12117" s="17"/>
    </row>
    <row r="12118" spans="1:12" x14ac:dyDescent="0.25">
      <c r="A12118" s="16" t="s">
        <v>255</v>
      </c>
      <c r="B12118" s="16">
        <v>178</v>
      </c>
      <c r="C12118" s="17">
        <v>29434</v>
      </c>
      <c r="L12118" s="17"/>
    </row>
    <row r="12119" spans="1:12" x14ac:dyDescent="0.25">
      <c r="A12119" s="16" t="s">
        <v>255</v>
      </c>
      <c r="B12119" s="16">
        <v>95</v>
      </c>
      <c r="C12119" s="17">
        <v>29419</v>
      </c>
      <c r="L12119" s="17"/>
    </row>
    <row r="12120" spans="1:12" x14ac:dyDescent="0.25">
      <c r="A12120" s="16" t="s">
        <v>255</v>
      </c>
      <c r="B12120" s="16">
        <v>51</v>
      </c>
      <c r="C12120" s="17">
        <v>29419</v>
      </c>
      <c r="L12120" s="17"/>
    </row>
    <row r="12121" spans="1:12" x14ac:dyDescent="0.25">
      <c r="A12121" s="16" t="s">
        <v>255</v>
      </c>
      <c r="B12121" s="16">
        <v>115</v>
      </c>
      <c r="C12121" s="17">
        <v>29403</v>
      </c>
      <c r="L12121" s="17"/>
    </row>
    <row r="12122" spans="1:12" x14ac:dyDescent="0.25">
      <c r="A12122" s="16" t="s">
        <v>255</v>
      </c>
      <c r="B12122" s="16">
        <v>121</v>
      </c>
      <c r="C12122" s="17">
        <v>29397</v>
      </c>
      <c r="L12122" s="17"/>
    </row>
    <row r="12123" spans="1:12" x14ac:dyDescent="0.25">
      <c r="A12123" s="16" t="s">
        <v>255</v>
      </c>
      <c r="B12123" s="16">
        <v>159</v>
      </c>
      <c r="C12123" s="17">
        <v>29381</v>
      </c>
      <c r="L12123" s="17"/>
    </row>
    <row r="12124" spans="1:12" x14ac:dyDescent="0.25">
      <c r="A12124" s="16" t="s">
        <v>255</v>
      </c>
      <c r="B12124" s="16">
        <v>53</v>
      </c>
      <c r="C12124" s="17">
        <v>29376</v>
      </c>
      <c r="L12124" s="17"/>
    </row>
    <row r="12125" spans="1:12" x14ac:dyDescent="0.25">
      <c r="A12125" s="16" t="s">
        <v>255</v>
      </c>
      <c r="B12125" s="16">
        <v>104</v>
      </c>
      <c r="C12125" s="17">
        <v>29370</v>
      </c>
      <c r="L12125" s="17"/>
    </row>
    <row r="12126" spans="1:12" x14ac:dyDescent="0.25">
      <c r="A12126" s="16" t="s">
        <v>255</v>
      </c>
      <c r="B12126" s="16">
        <v>73</v>
      </c>
      <c r="C12126" s="17">
        <v>29360</v>
      </c>
      <c r="L12126" s="17"/>
    </row>
    <row r="12127" spans="1:12" x14ac:dyDescent="0.25">
      <c r="A12127" s="16" t="s">
        <v>255</v>
      </c>
      <c r="B12127" s="16">
        <v>174</v>
      </c>
      <c r="C12127" s="17">
        <v>29320</v>
      </c>
      <c r="L12127" s="17"/>
    </row>
    <row r="12128" spans="1:12" x14ac:dyDescent="0.25">
      <c r="A12128" s="16" t="s">
        <v>255</v>
      </c>
      <c r="B12128" s="16">
        <v>37</v>
      </c>
      <c r="C12128" s="17">
        <v>29312</v>
      </c>
      <c r="L12128" s="17"/>
    </row>
    <row r="12129" spans="1:12" x14ac:dyDescent="0.25">
      <c r="A12129" s="16" t="s">
        <v>255</v>
      </c>
      <c r="B12129" s="16">
        <v>160</v>
      </c>
      <c r="C12129" s="17">
        <v>29312</v>
      </c>
      <c r="L12129" s="17"/>
    </row>
    <row r="12130" spans="1:12" x14ac:dyDescent="0.25">
      <c r="A12130" s="16" t="s">
        <v>255</v>
      </c>
      <c r="B12130" s="16">
        <v>80</v>
      </c>
      <c r="C12130" s="17">
        <v>29312</v>
      </c>
      <c r="L12130" s="17"/>
    </row>
    <row r="12131" spans="1:12" x14ac:dyDescent="0.25">
      <c r="A12131" s="16" t="s">
        <v>255</v>
      </c>
      <c r="B12131" s="16">
        <v>119</v>
      </c>
      <c r="C12131" s="17">
        <v>29312</v>
      </c>
      <c r="L12131" s="17"/>
    </row>
    <row r="12132" spans="1:12" x14ac:dyDescent="0.25">
      <c r="A12132" s="16" t="s">
        <v>255</v>
      </c>
      <c r="B12132" s="16">
        <v>133</v>
      </c>
      <c r="C12132" s="17">
        <v>29308</v>
      </c>
      <c r="L12132" s="17"/>
    </row>
    <row r="12133" spans="1:12" x14ac:dyDescent="0.25">
      <c r="A12133" s="16" t="s">
        <v>255</v>
      </c>
      <c r="B12133" s="16">
        <v>402</v>
      </c>
      <c r="C12133" s="17">
        <v>29300</v>
      </c>
      <c r="L12133" s="17"/>
    </row>
    <row r="12134" spans="1:12" x14ac:dyDescent="0.25">
      <c r="A12134" s="16" t="s">
        <v>255</v>
      </c>
      <c r="B12134" s="16">
        <v>83</v>
      </c>
      <c r="C12134" s="17">
        <v>29281</v>
      </c>
      <c r="L12134" s="17"/>
    </row>
    <row r="12135" spans="1:12" x14ac:dyDescent="0.25">
      <c r="A12135" s="16" t="s">
        <v>255</v>
      </c>
      <c r="B12135" s="16">
        <v>180</v>
      </c>
      <c r="C12135" s="17">
        <v>29256</v>
      </c>
      <c r="L12135" s="17"/>
    </row>
    <row r="12136" spans="1:12" x14ac:dyDescent="0.25">
      <c r="A12136" s="16" t="s">
        <v>255</v>
      </c>
      <c r="B12136" s="16">
        <v>670</v>
      </c>
      <c r="C12136" s="17">
        <v>29252</v>
      </c>
      <c r="L12136" s="17"/>
    </row>
    <row r="12137" spans="1:12" x14ac:dyDescent="0.25">
      <c r="A12137" s="16" t="s">
        <v>255</v>
      </c>
      <c r="B12137" s="16">
        <v>180</v>
      </c>
      <c r="C12137" s="17">
        <v>29234</v>
      </c>
      <c r="L12137" s="17"/>
    </row>
    <row r="12138" spans="1:12" x14ac:dyDescent="0.25">
      <c r="A12138" s="16" t="s">
        <v>255</v>
      </c>
      <c r="B12138" s="16">
        <v>120</v>
      </c>
      <c r="C12138" s="17">
        <v>29192</v>
      </c>
      <c r="L12138" s="17"/>
    </row>
    <row r="12139" spans="1:12" x14ac:dyDescent="0.25">
      <c r="A12139" s="16" t="s">
        <v>255</v>
      </c>
      <c r="B12139" s="16">
        <v>184</v>
      </c>
      <c r="C12139" s="17">
        <v>29190</v>
      </c>
      <c r="L12139" s="17"/>
    </row>
    <row r="12140" spans="1:12" x14ac:dyDescent="0.25">
      <c r="A12140" s="16" t="s">
        <v>255</v>
      </c>
      <c r="B12140" s="16">
        <v>200</v>
      </c>
      <c r="C12140" s="17">
        <v>29190</v>
      </c>
      <c r="L12140" s="17"/>
    </row>
    <row r="12141" spans="1:12" x14ac:dyDescent="0.25">
      <c r="A12141" s="16" t="s">
        <v>255</v>
      </c>
      <c r="B12141" s="16">
        <v>238</v>
      </c>
      <c r="C12141" s="17">
        <v>29190</v>
      </c>
      <c r="L12141" s="17"/>
    </row>
    <row r="12142" spans="1:12" x14ac:dyDescent="0.25">
      <c r="A12142" s="16" t="s">
        <v>255</v>
      </c>
      <c r="B12142" s="16">
        <v>120</v>
      </c>
      <c r="C12142" s="17">
        <v>29178</v>
      </c>
      <c r="L12142" s="17"/>
    </row>
    <row r="12143" spans="1:12" x14ac:dyDescent="0.25">
      <c r="A12143" s="16" t="s">
        <v>255</v>
      </c>
      <c r="B12143" s="16">
        <v>467</v>
      </c>
      <c r="C12143" s="17">
        <v>29150</v>
      </c>
      <c r="L12143" s="17"/>
    </row>
    <row r="12144" spans="1:12" x14ac:dyDescent="0.25">
      <c r="A12144" s="16" t="s">
        <v>255</v>
      </c>
      <c r="B12144" s="16">
        <v>202</v>
      </c>
      <c r="C12144" s="17">
        <v>29145</v>
      </c>
      <c r="L12144" s="17"/>
    </row>
    <row r="12145" spans="1:12" x14ac:dyDescent="0.25">
      <c r="A12145" s="16" t="s">
        <v>255</v>
      </c>
      <c r="B12145" s="16">
        <v>100</v>
      </c>
      <c r="C12145" s="17">
        <v>29129</v>
      </c>
      <c r="L12145" s="17"/>
    </row>
    <row r="12146" spans="1:12" x14ac:dyDescent="0.25">
      <c r="A12146" s="16" t="s">
        <v>255</v>
      </c>
      <c r="B12146" s="16">
        <v>133</v>
      </c>
      <c r="C12146" s="17">
        <v>29129</v>
      </c>
      <c r="L12146" s="17"/>
    </row>
    <row r="12147" spans="1:12" x14ac:dyDescent="0.25">
      <c r="A12147" s="16" t="s">
        <v>255</v>
      </c>
      <c r="B12147" s="16">
        <v>63</v>
      </c>
      <c r="C12147" s="17">
        <v>29068</v>
      </c>
      <c r="L12147" s="17"/>
    </row>
    <row r="12148" spans="1:12" x14ac:dyDescent="0.25">
      <c r="A12148" s="16" t="s">
        <v>255</v>
      </c>
      <c r="B12148" s="16">
        <v>43</v>
      </c>
      <c r="C12148" s="17">
        <v>29067</v>
      </c>
      <c r="L12148" s="17"/>
    </row>
    <row r="12149" spans="1:12" x14ac:dyDescent="0.25">
      <c r="A12149" s="16" t="s">
        <v>255</v>
      </c>
      <c r="B12149" s="16">
        <v>161</v>
      </c>
      <c r="C12149" s="17">
        <v>29045</v>
      </c>
      <c r="L12149" s="17"/>
    </row>
    <row r="12150" spans="1:12" x14ac:dyDescent="0.25">
      <c r="A12150" s="16" t="s">
        <v>255</v>
      </c>
      <c r="B12150" s="16">
        <v>194</v>
      </c>
      <c r="C12150" s="17">
        <v>29037</v>
      </c>
      <c r="L12150" s="17"/>
    </row>
    <row r="12151" spans="1:12" x14ac:dyDescent="0.25">
      <c r="A12151" s="16" t="s">
        <v>255</v>
      </c>
      <c r="B12151" s="16">
        <v>120</v>
      </c>
      <c r="C12151" s="17">
        <v>29034</v>
      </c>
      <c r="L12151" s="17"/>
    </row>
    <row r="12152" spans="1:12" x14ac:dyDescent="0.25">
      <c r="A12152" s="16" t="s">
        <v>255</v>
      </c>
      <c r="B12152" s="16">
        <v>124</v>
      </c>
      <c r="C12152" s="17">
        <v>29007</v>
      </c>
      <c r="L12152" s="17"/>
    </row>
    <row r="12153" spans="1:12" x14ac:dyDescent="0.25">
      <c r="A12153" s="16" t="s">
        <v>255</v>
      </c>
      <c r="B12153" s="16">
        <v>89</v>
      </c>
      <c r="C12153" s="17">
        <v>29007</v>
      </c>
      <c r="L12153" s="17"/>
    </row>
    <row r="12154" spans="1:12" x14ac:dyDescent="0.25">
      <c r="A12154" s="16" t="s">
        <v>255</v>
      </c>
      <c r="B12154" s="16">
        <v>66</v>
      </c>
      <c r="C12154" s="17">
        <v>29007</v>
      </c>
      <c r="L12154" s="17"/>
    </row>
    <row r="12155" spans="1:12" x14ac:dyDescent="0.25">
      <c r="A12155" s="16" t="s">
        <v>255</v>
      </c>
      <c r="B12155" s="16">
        <v>123</v>
      </c>
      <c r="C12155" s="17">
        <v>28946</v>
      </c>
      <c r="L12155" s="17"/>
    </row>
    <row r="12156" spans="1:12" x14ac:dyDescent="0.25">
      <c r="A12156" s="16" t="s">
        <v>255</v>
      </c>
      <c r="B12156" s="16">
        <v>180</v>
      </c>
      <c r="C12156" s="17">
        <v>28942</v>
      </c>
      <c r="L12156" s="17"/>
    </row>
    <row r="12157" spans="1:12" x14ac:dyDescent="0.25">
      <c r="A12157" s="16" t="s">
        <v>255</v>
      </c>
      <c r="B12157" s="16">
        <v>121</v>
      </c>
      <c r="C12157" s="17">
        <v>28940</v>
      </c>
      <c r="L12157" s="17"/>
    </row>
    <row r="12158" spans="1:12" x14ac:dyDescent="0.25">
      <c r="A12158" s="16" t="s">
        <v>255</v>
      </c>
      <c r="B12158" s="16">
        <v>100</v>
      </c>
      <c r="C12158" s="17">
        <v>28909</v>
      </c>
      <c r="L12158" s="17"/>
    </row>
    <row r="12159" spans="1:12" x14ac:dyDescent="0.25">
      <c r="A12159" s="16" t="s">
        <v>255</v>
      </c>
      <c r="B12159" s="16">
        <v>140</v>
      </c>
      <c r="C12159" s="17">
        <v>28887</v>
      </c>
      <c r="L12159" s="17"/>
    </row>
    <row r="12160" spans="1:12" x14ac:dyDescent="0.25">
      <c r="A12160" s="16" t="s">
        <v>255</v>
      </c>
      <c r="B12160" s="16">
        <v>118</v>
      </c>
      <c r="C12160" s="17">
        <v>28873</v>
      </c>
      <c r="L12160" s="17"/>
    </row>
    <row r="12161" spans="1:12" x14ac:dyDescent="0.25">
      <c r="A12161" s="16" t="s">
        <v>255</v>
      </c>
      <c r="B12161" s="16">
        <v>85</v>
      </c>
      <c r="C12161" s="17">
        <v>28856</v>
      </c>
      <c r="L12161" s="17"/>
    </row>
    <row r="12162" spans="1:12" x14ac:dyDescent="0.25">
      <c r="A12162" s="16" t="s">
        <v>255</v>
      </c>
      <c r="B12162" s="16">
        <v>227</v>
      </c>
      <c r="C12162" s="17">
        <v>28850</v>
      </c>
      <c r="L12162" s="17"/>
    </row>
    <row r="12163" spans="1:12" x14ac:dyDescent="0.25">
      <c r="A12163" s="16" t="s">
        <v>255</v>
      </c>
      <c r="B12163" s="16">
        <v>110</v>
      </c>
      <c r="C12163" s="17">
        <v>28836</v>
      </c>
      <c r="L12163" s="17"/>
    </row>
    <row r="12164" spans="1:12" x14ac:dyDescent="0.25">
      <c r="A12164" s="16" t="s">
        <v>255</v>
      </c>
      <c r="B12164" s="16">
        <v>206</v>
      </c>
      <c r="C12164" s="17">
        <v>28835</v>
      </c>
      <c r="L12164" s="17"/>
    </row>
    <row r="12165" spans="1:12" x14ac:dyDescent="0.25">
      <c r="A12165" s="16" t="s">
        <v>255</v>
      </c>
      <c r="B12165" s="16">
        <v>309</v>
      </c>
      <c r="C12165" s="17">
        <v>28825</v>
      </c>
      <c r="L12165" s="17"/>
    </row>
    <row r="12166" spans="1:12" x14ac:dyDescent="0.25">
      <c r="A12166" s="16" t="s">
        <v>255</v>
      </c>
      <c r="B12166" s="16">
        <v>85</v>
      </c>
      <c r="C12166" s="17">
        <v>28825</v>
      </c>
      <c r="L12166" s="17"/>
    </row>
    <row r="12167" spans="1:12" x14ac:dyDescent="0.25">
      <c r="A12167" s="16" t="s">
        <v>255</v>
      </c>
      <c r="B12167" s="16">
        <v>120</v>
      </c>
      <c r="C12167" s="17">
        <v>28795</v>
      </c>
      <c r="L12167" s="17"/>
    </row>
    <row r="12168" spans="1:12" x14ac:dyDescent="0.25">
      <c r="A12168" s="16" t="s">
        <v>255</v>
      </c>
      <c r="B12168" s="16">
        <v>102</v>
      </c>
      <c r="C12168" s="17">
        <v>28795</v>
      </c>
      <c r="L12168" s="17"/>
    </row>
    <row r="12169" spans="1:12" x14ac:dyDescent="0.25">
      <c r="A12169" s="16" t="s">
        <v>255</v>
      </c>
      <c r="B12169" s="16">
        <v>240</v>
      </c>
      <c r="C12169" s="17">
        <v>28788</v>
      </c>
      <c r="L12169" s="17"/>
    </row>
    <row r="12170" spans="1:12" x14ac:dyDescent="0.25">
      <c r="A12170" s="16" t="s">
        <v>255</v>
      </c>
      <c r="B12170" s="16">
        <v>133</v>
      </c>
      <c r="C12170" s="17">
        <v>28769</v>
      </c>
      <c r="L12170" s="17"/>
    </row>
    <row r="12171" spans="1:12" x14ac:dyDescent="0.25">
      <c r="A12171" s="16" t="s">
        <v>255</v>
      </c>
      <c r="B12171" s="16">
        <v>85</v>
      </c>
      <c r="C12171" s="17">
        <v>28766</v>
      </c>
      <c r="L12171" s="17"/>
    </row>
    <row r="12172" spans="1:12" x14ac:dyDescent="0.25">
      <c r="A12172" s="16" t="s">
        <v>255</v>
      </c>
      <c r="B12172" s="16">
        <v>133</v>
      </c>
      <c r="C12172" s="17">
        <v>28764</v>
      </c>
      <c r="L12172" s="17"/>
    </row>
    <row r="12173" spans="1:12" x14ac:dyDescent="0.25">
      <c r="A12173" s="16" t="s">
        <v>255</v>
      </c>
      <c r="B12173" s="16">
        <v>187</v>
      </c>
      <c r="C12173" s="17">
        <v>28734</v>
      </c>
      <c r="L12173" s="17"/>
    </row>
    <row r="12174" spans="1:12" x14ac:dyDescent="0.25">
      <c r="A12174" s="16" t="s">
        <v>255</v>
      </c>
      <c r="B12174" s="16">
        <v>120</v>
      </c>
      <c r="C12174" s="17">
        <v>28734</v>
      </c>
      <c r="L12174" s="17"/>
    </row>
    <row r="12175" spans="1:12" x14ac:dyDescent="0.25">
      <c r="A12175" s="16" t="s">
        <v>255</v>
      </c>
      <c r="B12175" s="16">
        <v>142</v>
      </c>
      <c r="C12175" s="17">
        <v>28720</v>
      </c>
      <c r="L12175" s="17"/>
    </row>
    <row r="12176" spans="1:12" x14ac:dyDescent="0.25">
      <c r="A12176" s="16" t="s">
        <v>255</v>
      </c>
      <c r="B12176" s="16">
        <v>120</v>
      </c>
      <c r="C12176" s="17">
        <v>28672</v>
      </c>
      <c r="L12176" s="17"/>
    </row>
    <row r="12177" spans="1:12" x14ac:dyDescent="0.25">
      <c r="A12177" s="16" t="s">
        <v>255</v>
      </c>
      <c r="B12177" s="16">
        <v>139</v>
      </c>
      <c r="C12177" s="17">
        <v>28672</v>
      </c>
      <c r="L12177" s="17"/>
    </row>
    <row r="12178" spans="1:12" x14ac:dyDescent="0.25">
      <c r="A12178" s="16" t="s">
        <v>255</v>
      </c>
      <c r="B12178" s="16">
        <v>106</v>
      </c>
      <c r="C12178" s="17">
        <v>28672</v>
      </c>
      <c r="L12178" s="17"/>
    </row>
    <row r="12179" spans="1:12" x14ac:dyDescent="0.25">
      <c r="A12179" s="16" t="s">
        <v>255</v>
      </c>
      <c r="B12179" s="16">
        <v>138</v>
      </c>
      <c r="C12179" s="17">
        <v>28642</v>
      </c>
      <c r="L12179" s="17"/>
    </row>
    <row r="12180" spans="1:12" x14ac:dyDescent="0.25">
      <c r="A12180" s="16" t="s">
        <v>255</v>
      </c>
      <c r="B12180" s="16">
        <v>272</v>
      </c>
      <c r="C12180" s="17">
        <v>28637</v>
      </c>
      <c r="L12180" s="17"/>
    </row>
    <row r="12181" spans="1:12" x14ac:dyDescent="0.25">
      <c r="A12181" s="16" t="s">
        <v>255</v>
      </c>
      <c r="B12181" s="16">
        <v>121</v>
      </c>
      <c r="C12181" s="17">
        <v>28615</v>
      </c>
      <c r="L12181" s="17"/>
    </row>
    <row r="12182" spans="1:12" x14ac:dyDescent="0.25">
      <c r="A12182" s="16" t="s">
        <v>255</v>
      </c>
      <c r="B12182" s="16">
        <v>133</v>
      </c>
      <c r="C12182" s="17">
        <v>28611</v>
      </c>
      <c r="L12182" s="17"/>
    </row>
    <row r="12183" spans="1:12" x14ac:dyDescent="0.25">
      <c r="A12183" s="16" t="s">
        <v>255</v>
      </c>
      <c r="B12183" s="16">
        <v>138</v>
      </c>
      <c r="C12183" s="17">
        <v>28607</v>
      </c>
      <c r="L12183" s="17"/>
    </row>
    <row r="12184" spans="1:12" x14ac:dyDescent="0.25">
      <c r="A12184" s="16" t="s">
        <v>255</v>
      </c>
      <c r="B12184" s="16">
        <v>114</v>
      </c>
      <c r="C12184" s="17">
        <v>28586</v>
      </c>
      <c r="L12184" s="17"/>
    </row>
    <row r="12185" spans="1:12" x14ac:dyDescent="0.25">
      <c r="A12185" s="16" t="s">
        <v>255</v>
      </c>
      <c r="B12185" s="16">
        <v>179</v>
      </c>
      <c r="C12185" s="17">
        <v>28581</v>
      </c>
      <c r="L12185" s="17"/>
    </row>
    <row r="12186" spans="1:12" x14ac:dyDescent="0.25">
      <c r="A12186" s="16" t="s">
        <v>255</v>
      </c>
      <c r="B12186" s="16">
        <v>135</v>
      </c>
      <c r="C12186" s="17">
        <v>28551</v>
      </c>
      <c r="L12186" s="17"/>
    </row>
    <row r="12187" spans="1:12" x14ac:dyDescent="0.25">
      <c r="A12187" s="16" t="s">
        <v>255</v>
      </c>
      <c r="B12187" s="16">
        <v>150</v>
      </c>
      <c r="C12187" s="17">
        <v>28529</v>
      </c>
      <c r="L12187" s="17"/>
    </row>
    <row r="12188" spans="1:12" x14ac:dyDescent="0.25">
      <c r="A12188" s="16" t="s">
        <v>255</v>
      </c>
      <c r="B12188" s="16">
        <v>173</v>
      </c>
      <c r="C12188" s="17">
        <v>28521</v>
      </c>
      <c r="L12188" s="17"/>
    </row>
    <row r="12189" spans="1:12" x14ac:dyDescent="0.25">
      <c r="A12189" s="16" t="s">
        <v>255</v>
      </c>
      <c r="B12189" s="16">
        <v>589</v>
      </c>
      <c r="C12189" s="17">
        <v>28491</v>
      </c>
      <c r="L12189" s="17"/>
    </row>
    <row r="12190" spans="1:12" x14ac:dyDescent="0.25">
      <c r="A12190" s="16" t="s">
        <v>255</v>
      </c>
      <c r="B12190" s="16">
        <v>198</v>
      </c>
      <c r="C12190" s="17">
        <v>28460</v>
      </c>
      <c r="L12190" s="17"/>
    </row>
    <row r="12191" spans="1:12" x14ac:dyDescent="0.25">
      <c r="A12191" s="16" t="s">
        <v>255</v>
      </c>
      <c r="B12191" s="16">
        <v>176</v>
      </c>
      <c r="C12191" s="17">
        <v>28460</v>
      </c>
      <c r="L12191" s="17"/>
    </row>
    <row r="12192" spans="1:12" x14ac:dyDescent="0.25">
      <c r="A12192" s="16" t="s">
        <v>255</v>
      </c>
      <c r="B12192" s="16">
        <v>121</v>
      </c>
      <c r="C12192" s="17">
        <v>28436</v>
      </c>
      <c r="L12192" s="17"/>
    </row>
    <row r="12193" spans="1:12" x14ac:dyDescent="0.25">
      <c r="A12193" s="16" t="s">
        <v>255</v>
      </c>
      <c r="B12193" s="16">
        <v>69</v>
      </c>
      <c r="C12193" s="17">
        <v>28430</v>
      </c>
      <c r="L12193" s="17"/>
    </row>
    <row r="12194" spans="1:12" x14ac:dyDescent="0.25">
      <c r="A12194" s="16" t="s">
        <v>255</v>
      </c>
      <c r="B12194" s="16">
        <v>116</v>
      </c>
      <c r="C12194" s="17">
        <v>28430</v>
      </c>
      <c r="L12194" s="17"/>
    </row>
    <row r="12195" spans="1:12" x14ac:dyDescent="0.25">
      <c r="A12195" s="16" t="s">
        <v>255</v>
      </c>
      <c r="B12195" s="16">
        <v>134</v>
      </c>
      <c r="C12195" s="17">
        <v>28399</v>
      </c>
      <c r="L12195" s="17"/>
    </row>
    <row r="12196" spans="1:12" x14ac:dyDescent="0.25">
      <c r="A12196" s="16" t="s">
        <v>255</v>
      </c>
      <c r="B12196" s="16">
        <v>134</v>
      </c>
      <c r="C12196" s="17">
        <v>28399</v>
      </c>
      <c r="L12196" s="17"/>
    </row>
    <row r="12197" spans="1:12" x14ac:dyDescent="0.25">
      <c r="A12197" s="16" t="s">
        <v>255</v>
      </c>
      <c r="B12197" s="16">
        <v>60</v>
      </c>
      <c r="C12197" s="17">
        <v>28394</v>
      </c>
      <c r="L12197" s="17"/>
    </row>
    <row r="12198" spans="1:12" x14ac:dyDescent="0.25">
      <c r="A12198" s="16" t="s">
        <v>255</v>
      </c>
      <c r="B12198" s="16">
        <v>178</v>
      </c>
      <c r="C12198" s="17">
        <v>28369</v>
      </c>
      <c r="L12198" s="17"/>
    </row>
    <row r="12199" spans="1:12" x14ac:dyDescent="0.25">
      <c r="A12199" s="16" t="s">
        <v>255</v>
      </c>
      <c r="B12199" s="16">
        <v>120</v>
      </c>
      <c r="C12199" s="17">
        <v>28359</v>
      </c>
      <c r="L12199" s="17"/>
    </row>
    <row r="12200" spans="1:12" x14ac:dyDescent="0.25">
      <c r="A12200" s="16" t="s">
        <v>255</v>
      </c>
      <c r="B12200" s="16">
        <v>130</v>
      </c>
      <c r="C12200" s="17">
        <v>28353</v>
      </c>
      <c r="L12200" s="17"/>
    </row>
    <row r="12201" spans="1:12" x14ac:dyDescent="0.25">
      <c r="A12201" s="16" t="s">
        <v>255</v>
      </c>
      <c r="B12201" s="16">
        <v>139</v>
      </c>
      <c r="C12201" s="17">
        <v>28338</v>
      </c>
      <c r="L12201" s="17"/>
    </row>
    <row r="12202" spans="1:12" x14ac:dyDescent="0.25">
      <c r="A12202" s="16" t="s">
        <v>255</v>
      </c>
      <c r="B12202" s="16">
        <v>198</v>
      </c>
      <c r="C12202" s="17">
        <v>28338</v>
      </c>
      <c r="L12202" s="17"/>
    </row>
    <row r="12203" spans="1:12" x14ac:dyDescent="0.25">
      <c r="A12203" s="16" t="s">
        <v>255</v>
      </c>
      <c r="B12203" s="16">
        <v>140</v>
      </c>
      <c r="C12203" s="17">
        <v>28284</v>
      </c>
      <c r="L12203" s="17"/>
    </row>
    <row r="12204" spans="1:12" x14ac:dyDescent="0.25">
      <c r="A12204" s="16" t="s">
        <v>255</v>
      </c>
      <c r="B12204" s="16">
        <v>79</v>
      </c>
      <c r="C12204" s="17">
        <v>28268</v>
      </c>
      <c r="L12204" s="17"/>
    </row>
    <row r="12205" spans="1:12" x14ac:dyDescent="0.25">
      <c r="A12205" s="16" t="s">
        <v>255</v>
      </c>
      <c r="B12205" s="16">
        <v>106</v>
      </c>
      <c r="C12205" s="17">
        <v>28245</v>
      </c>
      <c r="L12205" s="17"/>
    </row>
    <row r="12206" spans="1:12" x14ac:dyDescent="0.25">
      <c r="A12206" s="16" t="s">
        <v>255</v>
      </c>
      <c r="B12206" s="16">
        <v>138</v>
      </c>
      <c r="C12206" s="17">
        <v>28227</v>
      </c>
      <c r="L12206" s="17"/>
    </row>
    <row r="12207" spans="1:12" x14ac:dyDescent="0.25">
      <c r="A12207" s="16" t="s">
        <v>255</v>
      </c>
      <c r="B12207" s="16">
        <v>90</v>
      </c>
      <c r="C12207" s="17">
        <v>28223</v>
      </c>
      <c r="L12207" s="17"/>
    </row>
    <row r="12208" spans="1:12" x14ac:dyDescent="0.25">
      <c r="A12208" s="16" t="s">
        <v>255</v>
      </c>
      <c r="B12208" s="16">
        <v>47</v>
      </c>
      <c r="C12208" s="17">
        <v>28221</v>
      </c>
      <c r="L12208" s="17"/>
    </row>
    <row r="12209" spans="1:12" x14ac:dyDescent="0.25">
      <c r="A12209" s="16" t="s">
        <v>255</v>
      </c>
      <c r="B12209" s="16">
        <v>120</v>
      </c>
      <c r="C12209" s="17">
        <v>28216</v>
      </c>
      <c r="L12209" s="17"/>
    </row>
    <row r="12210" spans="1:12" x14ac:dyDescent="0.25">
      <c r="A12210" s="16" t="s">
        <v>255</v>
      </c>
      <c r="B12210" s="16">
        <v>101</v>
      </c>
      <c r="C12210" s="17">
        <v>28216</v>
      </c>
      <c r="L12210" s="17"/>
    </row>
    <row r="12211" spans="1:12" x14ac:dyDescent="0.25">
      <c r="A12211" s="16" t="s">
        <v>255</v>
      </c>
      <c r="B12211" s="16">
        <v>275</v>
      </c>
      <c r="C12211" s="17">
        <v>28216</v>
      </c>
      <c r="L12211" s="17"/>
    </row>
    <row r="12212" spans="1:12" x14ac:dyDescent="0.25">
      <c r="A12212" s="16" t="s">
        <v>255</v>
      </c>
      <c r="B12212" s="16">
        <v>180</v>
      </c>
      <c r="C12212" s="17">
        <v>28216</v>
      </c>
      <c r="L12212" s="17"/>
    </row>
    <row r="12213" spans="1:12" x14ac:dyDescent="0.25">
      <c r="A12213" s="16" t="s">
        <v>255</v>
      </c>
      <c r="B12213" s="16">
        <v>152</v>
      </c>
      <c r="C12213" s="17">
        <v>28216</v>
      </c>
      <c r="L12213" s="17"/>
    </row>
    <row r="12214" spans="1:12" x14ac:dyDescent="0.25">
      <c r="A12214" s="16" t="s">
        <v>255</v>
      </c>
      <c r="B12214" s="16">
        <v>120</v>
      </c>
      <c r="C12214" s="17">
        <v>28185</v>
      </c>
      <c r="L12214" s="17"/>
    </row>
    <row r="12215" spans="1:12" x14ac:dyDescent="0.25">
      <c r="A12215" s="16" t="s">
        <v>255</v>
      </c>
      <c r="B12215" s="16">
        <v>176</v>
      </c>
      <c r="C12215" s="17">
        <v>28185</v>
      </c>
      <c r="L12215" s="17"/>
    </row>
    <row r="12216" spans="1:12" x14ac:dyDescent="0.25">
      <c r="A12216" s="16" t="s">
        <v>255</v>
      </c>
      <c r="B12216" s="16">
        <v>137</v>
      </c>
      <c r="C12216" s="17">
        <v>28185</v>
      </c>
      <c r="L12216" s="17"/>
    </row>
    <row r="12217" spans="1:12" x14ac:dyDescent="0.25">
      <c r="A12217" s="16" t="s">
        <v>255</v>
      </c>
      <c r="B12217" s="16">
        <v>67</v>
      </c>
      <c r="C12217" s="17">
        <v>28163</v>
      </c>
      <c r="L12217" s="17"/>
    </row>
    <row r="12218" spans="1:12" x14ac:dyDescent="0.25">
      <c r="A12218" s="16" t="s">
        <v>255</v>
      </c>
      <c r="B12218" s="16">
        <v>105</v>
      </c>
      <c r="C12218" s="17">
        <v>28142</v>
      </c>
      <c r="L12218" s="17"/>
    </row>
    <row r="12219" spans="1:12" x14ac:dyDescent="0.25">
      <c r="A12219" s="16" t="s">
        <v>255</v>
      </c>
      <c r="B12219" s="16">
        <v>210</v>
      </c>
      <c r="C12219" s="17">
        <v>28126</v>
      </c>
      <c r="L12219" s="17"/>
    </row>
    <row r="12220" spans="1:12" x14ac:dyDescent="0.25">
      <c r="A12220" s="16" t="s">
        <v>255</v>
      </c>
      <c r="B12220" s="16">
        <v>112</v>
      </c>
      <c r="C12220" s="17">
        <v>28126</v>
      </c>
      <c r="L12220" s="17"/>
    </row>
    <row r="12221" spans="1:12" x14ac:dyDescent="0.25">
      <c r="A12221" s="16" t="s">
        <v>255</v>
      </c>
      <c r="B12221" s="16">
        <v>177</v>
      </c>
      <c r="C12221" s="17">
        <v>28097</v>
      </c>
      <c r="L12221" s="17"/>
    </row>
    <row r="12222" spans="1:12" x14ac:dyDescent="0.25">
      <c r="A12222" s="16" t="s">
        <v>255</v>
      </c>
      <c r="B12222" s="16">
        <v>134</v>
      </c>
      <c r="C12222" s="17">
        <v>28095</v>
      </c>
      <c r="L12222" s="17"/>
    </row>
    <row r="12223" spans="1:12" x14ac:dyDescent="0.25">
      <c r="A12223" s="16" t="s">
        <v>255</v>
      </c>
      <c r="B12223" s="16">
        <v>136</v>
      </c>
      <c r="C12223" s="17">
        <v>28095</v>
      </c>
      <c r="L12223" s="17"/>
    </row>
    <row r="12224" spans="1:12" x14ac:dyDescent="0.25">
      <c r="A12224" s="16" t="s">
        <v>255</v>
      </c>
      <c r="B12224" s="16">
        <v>180</v>
      </c>
      <c r="C12224" s="17">
        <v>28095</v>
      </c>
      <c r="L12224" s="17"/>
    </row>
    <row r="12225" spans="1:12" x14ac:dyDescent="0.25">
      <c r="A12225" s="16" t="s">
        <v>255</v>
      </c>
      <c r="B12225" s="16">
        <v>119</v>
      </c>
      <c r="C12225" s="17">
        <v>28065</v>
      </c>
      <c r="L12225" s="17"/>
    </row>
    <row r="12226" spans="1:12" x14ac:dyDescent="0.25">
      <c r="A12226" s="16" t="s">
        <v>255</v>
      </c>
      <c r="B12226" s="16">
        <v>273</v>
      </c>
      <c r="C12226" s="17">
        <v>28065</v>
      </c>
      <c r="L12226" s="17"/>
    </row>
    <row r="12227" spans="1:12" x14ac:dyDescent="0.25">
      <c r="A12227" s="16" t="s">
        <v>255</v>
      </c>
      <c r="B12227" s="16">
        <v>60</v>
      </c>
      <c r="C12227" s="17">
        <v>28034</v>
      </c>
      <c r="L12227" s="17"/>
    </row>
    <row r="12228" spans="1:12" x14ac:dyDescent="0.25">
      <c r="A12228" s="16" t="s">
        <v>255</v>
      </c>
      <c r="B12228" s="16">
        <v>240</v>
      </c>
      <c r="C12228" s="17">
        <v>28034</v>
      </c>
      <c r="L12228" s="17"/>
    </row>
    <row r="12229" spans="1:12" x14ac:dyDescent="0.25">
      <c r="A12229" s="16" t="s">
        <v>255</v>
      </c>
      <c r="B12229" s="16">
        <v>180</v>
      </c>
      <c r="C12229" s="17">
        <v>28034</v>
      </c>
      <c r="L12229" s="17"/>
    </row>
    <row r="12230" spans="1:12" x14ac:dyDescent="0.25">
      <c r="A12230" s="16" t="s">
        <v>255</v>
      </c>
      <c r="B12230" s="16">
        <v>128</v>
      </c>
      <c r="C12230" s="17">
        <v>28024</v>
      </c>
      <c r="L12230" s="17"/>
    </row>
    <row r="12231" spans="1:12" x14ac:dyDescent="0.25">
      <c r="A12231" s="16" t="s">
        <v>255</v>
      </c>
      <c r="B12231" s="16">
        <v>39</v>
      </c>
      <c r="C12231" s="17">
        <v>28004</v>
      </c>
      <c r="L12231" s="17"/>
    </row>
    <row r="12232" spans="1:12" x14ac:dyDescent="0.25">
      <c r="A12232" s="16" t="s">
        <v>255</v>
      </c>
      <c r="B12232" s="16">
        <v>45</v>
      </c>
      <c r="C12232" s="17">
        <v>27942</v>
      </c>
      <c r="L12232" s="17"/>
    </row>
    <row r="12233" spans="1:12" x14ac:dyDescent="0.25">
      <c r="A12233" s="16" t="s">
        <v>255</v>
      </c>
      <c r="B12233" s="16">
        <v>95</v>
      </c>
      <c r="C12233" s="17">
        <v>27942</v>
      </c>
      <c r="L12233" s="17"/>
    </row>
    <row r="12234" spans="1:12" x14ac:dyDescent="0.25">
      <c r="A12234" s="16" t="s">
        <v>255</v>
      </c>
      <c r="B12234" s="16">
        <v>104</v>
      </c>
      <c r="C12234" s="17">
        <v>27892</v>
      </c>
      <c r="L12234" s="17"/>
    </row>
    <row r="12235" spans="1:12" x14ac:dyDescent="0.25">
      <c r="A12235" s="16" t="s">
        <v>255</v>
      </c>
      <c r="B12235" s="16">
        <v>106</v>
      </c>
      <c r="C12235" s="17">
        <v>27884</v>
      </c>
      <c r="L12235" s="17"/>
    </row>
    <row r="12236" spans="1:12" x14ac:dyDescent="0.25">
      <c r="A12236" s="16" t="s">
        <v>255</v>
      </c>
      <c r="B12236" s="16">
        <v>119</v>
      </c>
      <c r="C12236" s="17">
        <v>27851</v>
      </c>
      <c r="L12236" s="17"/>
    </row>
    <row r="12237" spans="1:12" x14ac:dyDescent="0.25">
      <c r="A12237" s="16" t="s">
        <v>255</v>
      </c>
      <c r="B12237" s="16">
        <v>296</v>
      </c>
      <c r="C12237" s="17">
        <v>27837</v>
      </c>
      <c r="L12237" s="17"/>
    </row>
    <row r="12238" spans="1:12" x14ac:dyDescent="0.25">
      <c r="A12238" s="16" t="s">
        <v>255</v>
      </c>
      <c r="B12238" s="16">
        <v>152</v>
      </c>
      <c r="C12238" s="17">
        <v>27760</v>
      </c>
      <c r="L12238" s="17"/>
    </row>
    <row r="12239" spans="1:12" x14ac:dyDescent="0.25">
      <c r="A12239" s="16" t="s">
        <v>255</v>
      </c>
      <c r="B12239" s="16">
        <v>68</v>
      </c>
      <c r="C12239" s="17">
        <v>27729</v>
      </c>
      <c r="L12239" s="17"/>
    </row>
    <row r="12240" spans="1:12" x14ac:dyDescent="0.25">
      <c r="A12240" s="16" t="s">
        <v>255</v>
      </c>
      <c r="B12240" s="16">
        <v>181</v>
      </c>
      <c r="C12240" s="17">
        <v>27645</v>
      </c>
      <c r="L12240" s="17"/>
    </row>
    <row r="12241" spans="1:12" x14ac:dyDescent="0.25">
      <c r="A12241" s="16" t="s">
        <v>255</v>
      </c>
      <c r="B12241" s="16">
        <v>120</v>
      </c>
      <c r="C12241" s="17">
        <v>27619</v>
      </c>
      <c r="L12241" s="17"/>
    </row>
    <row r="12242" spans="1:12" x14ac:dyDescent="0.25">
      <c r="A12242" s="16" t="s">
        <v>255</v>
      </c>
      <c r="B12242" s="16">
        <v>130</v>
      </c>
      <c r="C12242" s="17">
        <v>27607</v>
      </c>
      <c r="L12242" s="17"/>
    </row>
    <row r="12243" spans="1:12" x14ac:dyDescent="0.25">
      <c r="A12243" s="16" t="s">
        <v>255</v>
      </c>
      <c r="B12243" s="16">
        <v>81</v>
      </c>
      <c r="C12243" s="17">
        <v>27583</v>
      </c>
      <c r="L12243" s="17"/>
    </row>
    <row r="12244" spans="1:12" x14ac:dyDescent="0.25">
      <c r="A12244" s="16" t="s">
        <v>255</v>
      </c>
      <c r="B12244" s="16">
        <v>112</v>
      </c>
      <c r="C12244" s="17">
        <v>27570</v>
      </c>
      <c r="L12244" s="17"/>
    </row>
    <row r="12245" spans="1:12" x14ac:dyDescent="0.25">
      <c r="A12245" s="16" t="s">
        <v>255</v>
      </c>
      <c r="B12245" s="16">
        <v>255</v>
      </c>
      <c r="C12245" s="17">
        <v>27537</v>
      </c>
      <c r="L12245" s="17"/>
    </row>
    <row r="12246" spans="1:12" x14ac:dyDescent="0.25">
      <c r="A12246" s="16" t="s">
        <v>255</v>
      </c>
      <c r="B12246" s="16">
        <v>102</v>
      </c>
      <c r="C12246" s="17">
        <v>27531</v>
      </c>
      <c r="L12246" s="17"/>
    </row>
    <row r="12247" spans="1:12" x14ac:dyDescent="0.25">
      <c r="A12247" s="16" t="s">
        <v>255</v>
      </c>
      <c r="B12247" s="16">
        <v>120</v>
      </c>
      <c r="C12247" s="17">
        <v>27519</v>
      </c>
      <c r="L12247" s="17"/>
    </row>
    <row r="12248" spans="1:12" x14ac:dyDescent="0.25">
      <c r="A12248" s="16" t="s">
        <v>255</v>
      </c>
      <c r="B12248" s="16">
        <v>240</v>
      </c>
      <c r="C12248" s="17">
        <v>27516</v>
      </c>
      <c r="L12248" s="17"/>
    </row>
    <row r="12249" spans="1:12" x14ac:dyDescent="0.25">
      <c r="A12249" s="16" t="s">
        <v>255</v>
      </c>
      <c r="B12249" s="16">
        <v>87</v>
      </c>
      <c r="C12249" s="17">
        <v>27471</v>
      </c>
      <c r="L12249" s="17"/>
    </row>
    <row r="12250" spans="1:12" x14ac:dyDescent="0.25">
      <c r="A12250" s="16" t="s">
        <v>255</v>
      </c>
      <c r="B12250" s="16">
        <v>133</v>
      </c>
      <c r="C12250" s="17">
        <v>27454</v>
      </c>
      <c r="L12250" s="17"/>
    </row>
    <row r="12251" spans="1:12" x14ac:dyDescent="0.25">
      <c r="A12251" s="16" t="s">
        <v>255</v>
      </c>
      <c r="B12251" s="16">
        <v>120</v>
      </c>
      <c r="C12251" s="17">
        <v>27330</v>
      </c>
      <c r="L12251" s="17"/>
    </row>
    <row r="12252" spans="1:12" x14ac:dyDescent="0.25">
      <c r="A12252" s="16" t="s">
        <v>255</v>
      </c>
      <c r="B12252" s="16">
        <v>114</v>
      </c>
      <c r="C12252" s="17">
        <v>27327</v>
      </c>
      <c r="L12252" s="17"/>
    </row>
    <row r="12253" spans="1:12" x14ac:dyDescent="0.25">
      <c r="A12253" s="16" t="s">
        <v>255</v>
      </c>
      <c r="B12253" s="16">
        <v>133</v>
      </c>
      <c r="C12253" s="17">
        <v>27218</v>
      </c>
      <c r="L12253" s="17"/>
    </row>
    <row r="12254" spans="1:12" x14ac:dyDescent="0.25">
      <c r="A12254" s="16" t="s">
        <v>255</v>
      </c>
      <c r="B12254" s="16">
        <v>151</v>
      </c>
      <c r="C12254" s="17">
        <v>27199</v>
      </c>
      <c r="L12254" s="17"/>
    </row>
    <row r="12255" spans="1:12" x14ac:dyDescent="0.25">
      <c r="A12255" s="16" t="s">
        <v>255</v>
      </c>
      <c r="B12255" s="16">
        <v>56</v>
      </c>
      <c r="C12255" s="17">
        <v>27192</v>
      </c>
      <c r="L12255" s="17"/>
    </row>
    <row r="12256" spans="1:12" x14ac:dyDescent="0.25">
      <c r="A12256" s="16" t="s">
        <v>255</v>
      </c>
      <c r="B12256" s="16">
        <v>160</v>
      </c>
      <c r="C12256" s="17">
        <v>27177</v>
      </c>
      <c r="L12256" s="17"/>
    </row>
    <row r="12257" spans="1:12" x14ac:dyDescent="0.25">
      <c r="A12257" s="16" t="s">
        <v>255</v>
      </c>
      <c r="B12257" s="16">
        <v>29</v>
      </c>
      <c r="C12257" s="17">
        <v>27120</v>
      </c>
      <c r="L12257" s="17"/>
    </row>
    <row r="12258" spans="1:12" x14ac:dyDescent="0.25">
      <c r="A12258" s="16" t="s">
        <v>255</v>
      </c>
      <c r="B12258" s="16">
        <v>48</v>
      </c>
      <c r="C12258" s="17">
        <v>26969</v>
      </c>
      <c r="L12258" s="17"/>
    </row>
    <row r="12259" spans="1:12" x14ac:dyDescent="0.25">
      <c r="A12259" s="16" t="s">
        <v>255</v>
      </c>
      <c r="B12259" s="16">
        <v>53</v>
      </c>
      <c r="C12259" s="17">
        <v>26940</v>
      </c>
      <c r="L12259" s="17"/>
    </row>
    <row r="12260" spans="1:12" x14ac:dyDescent="0.25">
      <c r="A12260" s="16" t="s">
        <v>255</v>
      </c>
      <c r="B12260" s="16">
        <v>53</v>
      </c>
      <c r="C12260" s="17">
        <v>26833</v>
      </c>
      <c r="L12260" s="17"/>
    </row>
    <row r="12261" spans="1:12" x14ac:dyDescent="0.25">
      <c r="A12261" s="16" t="s">
        <v>255</v>
      </c>
      <c r="B12261" s="16">
        <v>182</v>
      </c>
      <c r="C12261" s="17">
        <v>26627</v>
      </c>
      <c r="L12261" s="17"/>
    </row>
    <row r="12262" spans="1:12" x14ac:dyDescent="0.25">
      <c r="A12262" s="16" t="s">
        <v>255</v>
      </c>
      <c r="B12262" s="16">
        <v>114</v>
      </c>
      <c r="C12262" s="17">
        <v>26509</v>
      </c>
      <c r="L12262" s="17"/>
    </row>
    <row r="12263" spans="1:12" x14ac:dyDescent="0.25">
      <c r="A12263" s="16" t="s">
        <v>255</v>
      </c>
      <c r="B12263" s="16">
        <v>110</v>
      </c>
      <c r="C12263" s="17">
        <v>26485</v>
      </c>
      <c r="L12263" s="17"/>
    </row>
    <row r="12264" spans="1:12" x14ac:dyDescent="0.25">
      <c r="A12264" s="16" t="s">
        <v>255</v>
      </c>
      <c r="B12264" s="16">
        <v>244</v>
      </c>
      <c r="C12264" s="17">
        <v>26438</v>
      </c>
      <c r="L12264" s="17"/>
    </row>
    <row r="12265" spans="1:12" x14ac:dyDescent="0.25">
      <c r="A12265" s="16" t="s">
        <v>255</v>
      </c>
      <c r="B12265" s="16">
        <v>93</v>
      </c>
      <c r="C12265" s="17">
        <v>26413</v>
      </c>
      <c r="L12265" s="17"/>
    </row>
    <row r="12266" spans="1:12" x14ac:dyDescent="0.25">
      <c r="A12266" s="16" t="s">
        <v>255</v>
      </c>
      <c r="B12266" s="16">
        <v>95</v>
      </c>
      <c r="C12266" s="17">
        <v>26350</v>
      </c>
      <c r="L12266" s="17"/>
    </row>
    <row r="12267" spans="1:12" x14ac:dyDescent="0.25">
      <c r="A12267" s="16" t="s">
        <v>255</v>
      </c>
      <c r="B12267" s="16">
        <v>120</v>
      </c>
      <c r="C12267" s="17">
        <v>26340</v>
      </c>
      <c r="L12267" s="17"/>
    </row>
    <row r="12268" spans="1:12" x14ac:dyDescent="0.25">
      <c r="A12268" s="16" t="s">
        <v>255</v>
      </c>
      <c r="B12268" s="16">
        <v>110</v>
      </c>
      <c r="C12268" s="17">
        <v>26330</v>
      </c>
      <c r="L12268" s="17"/>
    </row>
    <row r="12269" spans="1:12" x14ac:dyDescent="0.25">
      <c r="A12269" s="16" t="s">
        <v>255</v>
      </c>
      <c r="B12269" s="16">
        <v>210</v>
      </c>
      <c r="C12269" s="17">
        <v>26115</v>
      </c>
      <c r="L12269" s="17"/>
    </row>
    <row r="12270" spans="1:12" x14ac:dyDescent="0.25">
      <c r="A12270" s="16" t="s">
        <v>255</v>
      </c>
      <c r="B12270" s="16">
        <v>375</v>
      </c>
      <c r="C12270" s="17">
        <v>26042</v>
      </c>
      <c r="L12270" s="17"/>
    </row>
    <row r="12271" spans="1:12" x14ac:dyDescent="0.25">
      <c r="A12271" s="16" t="s">
        <v>255</v>
      </c>
      <c r="B12271" s="16">
        <v>127</v>
      </c>
      <c r="C12271" s="17">
        <v>25941</v>
      </c>
      <c r="L12271" s="17"/>
    </row>
    <row r="12272" spans="1:12" x14ac:dyDescent="0.25">
      <c r="A12272" s="16" t="s">
        <v>255</v>
      </c>
      <c r="B12272" s="16">
        <v>129</v>
      </c>
      <c r="C12272" s="17">
        <v>25870</v>
      </c>
      <c r="L12272" s="17"/>
    </row>
    <row r="12273" spans="1:12" x14ac:dyDescent="0.25">
      <c r="A12273" s="16" t="s">
        <v>255</v>
      </c>
      <c r="B12273" s="16">
        <v>58</v>
      </c>
      <c r="C12273" s="17">
        <v>25843</v>
      </c>
      <c r="L12273" s="17"/>
    </row>
    <row r="12274" spans="1:12" x14ac:dyDescent="0.25">
      <c r="A12274" s="16" t="s">
        <v>255</v>
      </c>
      <c r="B12274" s="16">
        <v>226</v>
      </c>
      <c r="C12274" s="17">
        <v>25791</v>
      </c>
      <c r="L12274" s="17"/>
    </row>
    <row r="12275" spans="1:12" x14ac:dyDescent="0.25">
      <c r="A12275" s="16" t="s">
        <v>255</v>
      </c>
      <c r="B12275" s="16">
        <v>138</v>
      </c>
      <c r="C12275" s="17">
        <v>25769</v>
      </c>
      <c r="L12275" s="17"/>
    </row>
    <row r="12276" spans="1:12" x14ac:dyDescent="0.25">
      <c r="A12276" s="16" t="s">
        <v>255</v>
      </c>
      <c r="B12276" s="16">
        <v>120</v>
      </c>
      <c r="C12276" s="17">
        <v>25706</v>
      </c>
      <c r="L12276" s="17"/>
    </row>
    <row r="12277" spans="1:12" x14ac:dyDescent="0.25">
      <c r="A12277" s="16" t="s">
        <v>255</v>
      </c>
      <c r="B12277" s="16">
        <v>120</v>
      </c>
      <c r="C12277" s="17">
        <v>25650</v>
      </c>
      <c r="L12277" s="17"/>
    </row>
    <row r="12278" spans="1:12" x14ac:dyDescent="0.25">
      <c r="A12278" s="16" t="s">
        <v>255</v>
      </c>
      <c r="B12278" s="16">
        <v>106</v>
      </c>
      <c r="C12278" s="17">
        <v>25610</v>
      </c>
      <c r="L12278" s="17"/>
    </row>
    <row r="12279" spans="1:12" x14ac:dyDescent="0.25">
      <c r="A12279" s="16" t="s">
        <v>255</v>
      </c>
      <c r="B12279" s="16">
        <v>91</v>
      </c>
      <c r="C12279" s="17">
        <v>25576</v>
      </c>
      <c r="L12279" s="17"/>
    </row>
    <row r="12280" spans="1:12" x14ac:dyDescent="0.25">
      <c r="A12280" s="16" t="s">
        <v>255</v>
      </c>
      <c r="B12280" s="16">
        <v>139</v>
      </c>
      <c r="C12280" s="17">
        <v>25507</v>
      </c>
      <c r="L12280" s="17"/>
    </row>
    <row r="12281" spans="1:12" x14ac:dyDescent="0.25">
      <c r="A12281" s="16" t="s">
        <v>255</v>
      </c>
      <c r="B12281" s="16">
        <v>120</v>
      </c>
      <c r="C12281" s="17">
        <v>25412</v>
      </c>
      <c r="L12281" s="17"/>
    </row>
    <row r="12282" spans="1:12" x14ac:dyDescent="0.25">
      <c r="A12282" s="16" t="s">
        <v>255</v>
      </c>
      <c r="B12282" s="16">
        <v>95</v>
      </c>
      <c r="C12282" s="17">
        <v>25387</v>
      </c>
      <c r="L12282" s="17"/>
    </row>
    <row r="12283" spans="1:12" x14ac:dyDescent="0.25">
      <c r="A12283" s="16" t="s">
        <v>255</v>
      </c>
      <c r="B12283" s="16">
        <v>146</v>
      </c>
      <c r="C12283" s="17">
        <v>25380</v>
      </c>
      <c r="L12283" s="17"/>
    </row>
    <row r="12284" spans="1:12" x14ac:dyDescent="0.25">
      <c r="A12284" s="16" t="s">
        <v>255</v>
      </c>
      <c r="B12284" s="16">
        <v>120</v>
      </c>
      <c r="C12284" s="17">
        <v>25352</v>
      </c>
      <c r="L12284" s="17"/>
    </row>
    <row r="12285" spans="1:12" x14ac:dyDescent="0.25">
      <c r="A12285" s="16" t="s">
        <v>255</v>
      </c>
      <c r="B12285" s="16">
        <v>115</v>
      </c>
      <c r="C12285" s="17">
        <v>25268</v>
      </c>
      <c r="L12285" s="17"/>
    </row>
    <row r="12286" spans="1:12" x14ac:dyDescent="0.25">
      <c r="A12286" s="16" t="s">
        <v>255</v>
      </c>
      <c r="B12286" s="16">
        <v>174</v>
      </c>
      <c r="C12286" s="17">
        <v>25218</v>
      </c>
      <c r="L12286" s="17"/>
    </row>
    <row r="12287" spans="1:12" x14ac:dyDescent="0.25">
      <c r="A12287" s="16" t="s">
        <v>255</v>
      </c>
      <c r="B12287" s="16">
        <v>80</v>
      </c>
      <c r="C12287" s="17">
        <v>25162</v>
      </c>
      <c r="L12287" s="17"/>
    </row>
    <row r="12288" spans="1:12" x14ac:dyDescent="0.25">
      <c r="A12288" s="16" t="s">
        <v>255</v>
      </c>
      <c r="B12288" s="16">
        <v>208</v>
      </c>
      <c r="C12288" s="17">
        <v>25143</v>
      </c>
      <c r="L12288" s="17"/>
    </row>
    <row r="12289" spans="1:12" x14ac:dyDescent="0.25">
      <c r="A12289" s="16" t="s">
        <v>255</v>
      </c>
      <c r="B12289" s="16">
        <v>126</v>
      </c>
      <c r="C12289" s="17">
        <v>25143</v>
      </c>
      <c r="L12289" s="17"/>
    </row>
    <row r="12290" spans="1:12" x14ac:dyDescent="0.25">
      <c r="A12290" s="16" t="s">
        <v>255</v>
      </c>
      <c r="B12290" s="16">
        <v>104</v>
      </c>
      <c r="C12290" s="17">
        <v>25128</v>
      </c>
      <c r="L12290" s="17"/>
    </row>
    <row r="12291" spans="1:12" x14ac:dyDescent="0.25">
      <c r="A12291" s="16" t="s">
        <v>255</v>
      </c>
      <c r="B12291" s="16">
        <v>150</v>
      </c>
      <c r="C12291" s="17">
        <v>25122</v>
      </c>
      <c r="L12291" s="17"/>
    </row>
    <row r="12292" spans="1:12" x14ac:dyDescent="0.25">
      <c r="A12292" s="16" t="s">
        <v>255</v>
      </c>
      <c r="B12292" s="16">
        <v>102</v>
      </c>
      <c r="C12292" s="17">
        <v>25111</v>
      </c>
      <c r="L12292" s="17"/>
    </row>
    <row r="12293" spans="1:12" x14ac:dyDescent="0.25">
      <c r="A12293" s="16" t="s">
        <v>255</v>
      </c>
      <c r="B12293" s="16">
        <v>103</v>
      </c>
      <c r="C12293" s="17">
        <v>25104</v>
      </c>
      <c r="L12293" s="17"/>
    </row>
    <row r="12294" spans="1:12" x14ac:dyDescent="0.25">
      <c r="A12294" s="16" t="s">
        <v>255</v>
      </c>
      <c r="B12294" s="16">
        <v>180</v>
      </c>
      <c r="C12294" s="17">
        <v>25073</v>
      </c>
      <c r="L12294" s="17"/>
    </row>
    <row r="12295" spans="1:12" x14ac:dyDescent="0.25">
      <c r="A12295" s="16" t="s">
        <v>255</v>
      </c>
      <c r="B12295" s="16">
        <v>61</v>
      </c>
      <c r="C12295" s="17">
        <v>25062</v>
      </c>
      <c r="L12295" s="17"/>
    </row>
    <row r="12296" spans="1:12" x14ac:dyDescent="0.25">
      <c r="A12296" s="16" t="s">
        <v>255</v>
      </c>
      <c r="B12296" s="16">
        <v>72</v>
      </c>
      <c r="C12296" s="17">
        <v>25051</v>
      </c>
      <c r="L12296" s="17"/>
    </row>
    <row r="12297" spans="1:12" x14ac:dyDescent="0.25">
      <c r="A12297" s="16" t="s">
        <v>255</v>
      </c>
      <c r="B12297" s="16">
        <v>152</v>
      </c>
      <c r="C12297" s="17">
        <v>25017</v>
      </c>
      <c r="L12297" s="17"/>
    </row>
    <row r="12298" spans="1:12" x14ac:dyDescent="0.25">
      <c r="A12298" s="16" t="s">
        <v>255</v>
      </c>
      <c r="B12298" s="16">
        <v>192</v>
      </c>
      <c r="C12298" s="17">
        <v>25007</v>
      </c>
      <c r="L12298" s="17"/>
    </row>
    <row r="12299" spans="1:12" x14ac:dyDescent="0.25">
      <c r="A12299" s="16" t="s">
        <v>255</v>
      </c>
      <c r="B12299" s="16">
        <v>103</v>
      </c>
      <c r="C12299" s="17">
        <v>24965</v>
      </c>
      <c r="L12299" s="17"/>
    </row>
    <row r="12300" spans="1:12" x14ac:dyDescent="0.25">
      <c r="A12300" s="16" t="s">
        <v>255</v>
      </c>
      <c r="B12300" s="16">
        <v>105</v>
      </c>
      <c r="C12300" s="17">
        <v>24908</v>
      </c>
      <c r="L12300" s="17"/>
    </row>
    <row r="12301" spans="1:12" x14ac:dyDescent="0.25">
      <c r="A12301" s="16" t="s">
        <v>255</v>
      </c>
      <c r="B12301" s="16">
        <v>33</v>
      </c>
      <c r="C12301" s="17">
        <v>24893</v>
      </c>
      <c r="L12301" s="17"/>
    </row>
    <row r="12302" spans="1:12" x14ac:dyDescent="0.25">
      <c r="A12302" s="16" t="s">
        <v>255</v>
      </c>
      <c r="B12302" s="16">
        <v>44</v>
      </c>
      <c r="C12302" s="17">
        <v>24883</v>
      </c>
      <c r="L12302" s="17"/>
    </row>
    <row r="12303" spans="1:12" x14ac:dyDescent="0.25">
      <c r="A12303" s="16" t="s">
        <v>255</v>
      </c>
      <c r="B12303" s="16">
        <v>115</v>
      </c>
      <c r="C12303" s="17">
        <v>24825</v>
      </c>
      <c r="L12303" s="17"/>
    </row>
    <row r="12304" spans="1:12" x14ac:dyDescent="0.25">
      <c r="A12304" s="16" t="s">
        <v>255</v>
      </c>
      <c r="B12304" s="16">
        <v>184</v>
      </c>
      <c r="C12304" s="17">
        <v>24824</v>
      </c>
      <c r="L12304" s="17"/>
    </row>
    <row r="12305" spans="1:12" x14ac:dyDescent="0.25">
      <c r="A12305" s="16" t="s">
        <v>255</v>
      </c>
      <c r="B12305" s="16">
        <v>94</v>
      </c>
      <c r="C12305" s="17">
        <v>24821</v>
      </c>
      <c r="L12305" s="17"/>
    </row>
    <row r="12306" spans="1:12" x14ac:dyDescent="0.25">
      <c r="A12306" s="16" t="s">
        <v>255</v>
      </c>
      <c r="B12306" s="16">
        <v>82</v>
      </c>
      <c r="C12306" s="17">
        <v>24684</v>
      </c>
      <c r="L12306" s="17"/>
    </row>
    <row r="12307" spans="1:12" x14ac:dyDescent="0.25">
      <c r="A12307" s="16" t="s">
        <v>255</v>
      </c>
      <c r="B12307" s="16">
        <v>103</v>
      </c>
      <c r="C12307" s="17">
        <v>24629</v>
      </c>
      <c r="L12307" s="17"/>
    </row>
    <row r="12308" spans="1:12" x14ac:dyDescent="0.25">
      <c r="A12308" s="16" t="s">
        <v>255</v>
      </c>
      <c r="B12308" s="16">
        <v>123</v>
      </c>
      <c r="C12308" s="17">
        <v>24616</v>
      </c>
      <c r="L12308" s="17"/>
    </row>
    <row r="12309" spans="1:12" x14ac:dyDescent="0.25">
      <c r="A12309" s="16" t="s">
        <v>255</v>
      </c>
      <c r="B12309" s="16">
        <v>106</v>
      </c>
      <c r="C12309" s="17">
        <v>24615</v>
      </c>
      <c r="L12309" s="17"/>
    </row>
    <row r="12310" spans="1:12" x14ac:dyDescent="0.25">
      <c r="A12310" s="16" t="s">
        <v>255</v>
      </c>
      <c r="B12310" s="16">
        <v>172</v>
      </c>
      <c r="C12310" s="17">
        <v>24573</v>
      </c>
      <c r="L12310" s="17"/>
    </row>
    <row r="12311" spans="1:12" x14ac:dyDescent="0.25">
      <c r="A12311" s="16" t="s">
        <v>255</v>
      </c>
      <c r="B12311" s="16">
        <v>130</v>
      </c>
      <c r="C12311" s="17">
        <v>24566</v>
      </c>
      <c r="L12311" s="17"/>
    </row>
    <row r="12312" spans="1:12" x14ac:dyDescent="0.25">
      <c r="A12312" s="16" t="s">
        <v>255</v>
      </c>
      <c r="B12312" s="16">
        <v>180</v>
      </c>
      <c r="C12312" s="17">
        <v>24561</v>
      </c>
      <c r="L12312" s="17"/>
    </row>
    <row r="12313" spans="1:12" x14ac:dyDescent="0.25">
      <c r="A12313" s="16" t="s">
        <v>255</v>
      </c>
      <c r="B12313" s="16">
        <v>76</v>
      </c>
      <c r="C12313" s="17">
        <v>24560</v>
      </c>
      <c r="L12313" s="17"/>
    </row>
    <row r="12314" spans="1:12" x14ac:dyDescent="0.25">
      <c r="A12314" s="16" t="s">
        <v>255</v>
      </c>
      <c r="B12314" s="16">
        <v>96</v>
      </c>
      <c r="C12314" s="17">
        <v>24544</v>
      </c>
      <c r="L12314" s="17"/>
    </row>
    <row r="12315" spans="1:12" x14ac:dyDescent="0.25">
      <c r="A12315" s="16" t="s">
        <v>255</v>
      </c>
      <c r="B12315" s="16">
        <v>226</v>
      </c>
      <c r="C12315" s="17">
        <v>24538</v>
      </c>
      <c r="L12315" s="17"/>
    </row>
    <row r="12316" spans="1:12" x14ac:dyDescent="0.25">
      <c r="A12316" s="16" t="s">
        <v>255</v>
      </c>
      <c r="B12316" s="16">
        <v>124</v>
      </c>
      <c r="C12316" s="17">
        <v>24534</v>
      </c>
      <c r="L12316" s="17"/>
    </row>
    <row r="12317" spans="1:12" x14ac:dyDescent="0.25">
      <c r="A12317" s="16" t="s">
        <v>255</v>
      </c>
      <c r="B12317" s="16">
        <v>111</v>
      </c>
      <c r="C12317" s="17">
        <v>24526</v>
      </c>
      <c r="L12317" s="17"/>
    </row>
    <row r="12318" spans="1:12" x14ac:dyDescent="0.25">
      <c r="A12318" s="16" t="s">
        <v>255</v>
      </c>
      <c r="B12318" s="16">
        <v>100</v>
      </c>
      <c r="C12318" s="17">
        <v>24524</v>
      </c>
      <c r="L12318" s="17"/>
    </row>
    <row r="12319" spans="1:12" x14ac:dyDescent="0.25">
      <c r="A12319" s="16" t="s">
        <v>255</v>
      </c>
      <c r="B12319" s="16">
        <v>80</v>
      </c>
      <c r="C12319" s="17">
        <v>24516</v>
      </c>
      <c r="L12319" s="17"/>
    </row>
    <row r="12320" spans="1:12" x14ac:dyDescent="0.25">
      <c r="A12320" s="16" t="s">
        <v>255</v>
      </c>
      <c r="B12320" s="16">
        <v>115</v>
      </c>
      <c r="C12320" s="17">
        <v>24502</v>
      </c>
      <c r="L12320" s="17"/>
    </row>
    <row r="12321" spans="1:12" x14ac:dyDescent="0.25">
      <c r="A12321" s="16" t="s">
        <v>255</v>
      </c>
      <c r="B12321" s="16">
        <v>68</v>
      </c>
      <c r="C12321" s="17">
        <v>24499</v>
      </c>
      <c r="L12321" s="17"/>
    </row>
    <row r="12322" spans="1:12" x14ac:dyDescent="0.25">
      <c r="A12322" s="16" t="s">
        <v>255</v>
      </c>
      <c r="B12322" s="16">
        <v>268</v>
      </c>
      <c r="C12322" s="17">
        <v>24498</v>
      </c>
      <c r="L12322" s="17"/>
    </row>
    <row r="12323" spans="1:12" x14ac:dyDescent="0.25">
      <c r="A12323" s="16" t="s">
        <v>255</v>
      </c>
      <c r="B12323" s="16">
        <v>154</v>
      </c>
      <c r="C12323" s="17">
        <v>24498</v>
      </c>
      <c r="L12323" s="17"/>
    </row>
    <row r="12324" spans="1:12" x14ac:dyDescent="0.25">
      <c r="A12324" s="16" t="s">
        <v>255</v>
      </c>
      <c r="B12324" s="16">
        <v>270</v>
      </c>
      <c r="C12324" s="17">
        <v>24495</v>
      </c>
      <c r="L12324" s="17"/>
    </row>
    <row r="12325" spans="1:12" x14ac:dyDescent="0.25">
      <c r="A12325" s="16" t="s">
        <v>255</v>
      </c>
      <c r="B12325" s="16">
        <v>154</v>
      </c>
      <c r="C12325" s="17">
        <v>24488</v>
      </c>
      <c r="L12325" s="17"/>
    </row>
    <row r="12326" spans="1:12" x14ac:dyDescent="0.25">
      <c r="A12326" s="16" t="s">
        <v>255</v>
      </c>
      <c r="B12326" s="16">
        <v>159</v>
      </c>
      <c r="C12326" s="17">
        <v>24476</v>
      </c>
      <c r="L12326" s="17"/>
    </row>
    <row r="12327" spans="1:12" x14ac:dyDescent="0.25">
      <c r="A12327" s="16" t="s">
        <v>255</v>
      </c>
      <c r="B12327" s="16">
        <v>173</v>
      </c>
      <c r="C12327" s="17">
        <v>24473</v>
      </c>
      <c r="L12327" s="17"/>
    </row>
    <row r="12328" spans="1:12" x14ac:dyDescent="0.25">
      <c r="A12328" s="16" t="s">
        <v>255</v>
      </c>
      <c r="B12328" s="16">
        <v>132</v>
      </c>
      <c r="C12328" s="17">
        <v>24473</v>
      </c>
      <c r="L12328" s="17"/>
    </row>
    <row r="12329" spans="1:12" x14ac:dyDescent="0.25">
      <c r="A12329" s="16" t="s">
        <v>255</v>
      </c>
      <c r="B12329" s="16">
        <v>148</v>
      </c>
      <c r="C12329" s="17">
        <v>24473</v>
      </c>
      <c r="L12329" s="17"/>
    </row>
    <row r="12330" spans="1:12" x14ac:dyDescent="0.25">
      <c r="A12330" s="16" t="s">
        <v>255</v>
      </c>
      <c r="B12330" s="16">
        <v>197</v>
      </c>
      <c r="C12330" s="17">
        <v>24473</v>
      </c>
      <c r="L12330" s="17"/>
    </row>
    <row r="12331" spans="1:12" x14ac:dyDescent="0.25">
      <c r="A12331" s="16" t="s">
        <v>255</v>
      </c>
      <c r="B12331" s="16">
        <v>180</v>
      </c>
      <c r="C12331" s="17">
        <v>24473</v>
      </c>
      <c r="L12331" s="17"/>
    </row>
    <row r="12332" spans="1:12" x14ac:dyDescent="0.25">
      <c r="A12332" s="16" t="s">
        <v>255</v>
      </c>
      <c r="B12332" s="16">
        <v>97</v>
      </c>
      <c r="C12332" s="17">
        <v>24473</v>
      </c>
      <c r="L12332" s="17"/>
    </row>
    <row r="12333" spans="1:12" x14ac:dyDescent="0.25">
      <c r="A12333" s="16" t="s">
        <v>255</v>
      </c>
      <c r="B12333" s="16">
        <v>63</v>
      </c>
      <c r="C12333" s="17">
        <v>24473</v>
      </c>
      <c r="L12333" s="17"/>
    </row>
    <row r="12334" spans="1:12" x14ac:dyDescent="0.25">
      <c r="A12334" s="16" t="s">
        <v>255</v>
      </c>
      <c r="B12334" s="16">
        <v>151</v>
      </c>
      <c r="C12334" s="17">
        <v>24473</v>
      </c>
      <c r="L12334" s="17"/>
    </row>
    <row r="12335" spans="1:12" x14ac:dyDescent="0.25">
      <c r="A12335" s="16" t="s">
        <v>255</v>
      </c>
      <c r="B12335" s="16">
        <v>54</v>
      </c>
      <c r="C12335" s="17">
        <v>24473</v>
      </c>
      <c r="L12335" s="17"/>
    </row>
    <row r="12336" spans="1:12" x14ac:dyDescent="0.25">
      <c r="A12336" s="16" t="s">
        <v>255</v>
      </c>
      <c r="B12336" s="16">
        <v>139</v>
      </c>
      <c r="C12336" s="17">
        <v>24473</v>
      </c>
      <c r="L12336" s="17"/>
    </row>
    <row r="12337" spans="1:12" x14ac:dyDescent="0.25">
      <c r="A12337" s="16" t="s">
        <v>255</v>
      </c>
      <c r="B12337" s="16">
        <v>173</v>
      </c>
      <c r="C12337" s="17">
        <v>24473</v>
      </c>
      <c r="L12337" s="17"/>
    </row>
    <row r="12338" spans="1:12" x14ac:dyDescent="0.25">
      <c r="A12338" s="16" t="s">
        <v>255</v>
      </c>
      <c r="B12338" s="16">
        <v>114</v>
      </c>
      <c r="C12338" s="17">
        <v>24473</v>
      </c>
      <c r="L12338" s="17"/>
    </row>
    <row r="12339" spans="1:12" x14ac:dyDescent="0.25">
      <c r="A12339" s="16" t="s">
        <v>255</v>
      </c>
      <c r="B12339" s="16">
        <v>60</v>
      </c>
      <c r="C12339" s="17">
        <v>24473</v>
      </c>
      <c r="L12339" s="17"/>
    </row>
    <row r="12340" spans="1:12" x14ac:dyDescent="0.25">
      <c r="A12340" s="16" t="s">
        <v>255</v>
      </c>
      <c r="B12340" s="16">
        <v>130</v>
      </c>
      <c r="C12340" s="17">
        <v>24473</v>
      </c>
      <c r="L12340" s="17"/>
    </row>
    <row r="12341" spans="1:12" x14ac:dyDescent="0.25">
      <c r="A12341" s="16" t="s">
        <v>255</v>
      </c>
      <c r="B12341" s="16">
        <v>296</v>
      </c>
      <c r="C12341" s="17">
        <v>24473</v>
      </c>
      <c r="L12341" s="17"/>
    </row>
    <row r="12342" spans="1:12" x14ac:dyDescent="0.25">
      <c r="A12342" s="16" t="s">
        <v>255</v>
      </c>
      <c r="B12342" s="16">
        <v>404</v>
      </c>
      <c r="C12342" s="17">
        <v>24473</v>
      </c>
      <c r="L12342" s="17"/>
    </row>
    <row r="12343" spans="1:12" x14ac:dyDescent="0.25">
      <c r="A12343" s="16" t="s">
        <v>255</v>
      </c>
      <c r="B12343" s="16">
        <v>153</v>
      </c>
      <c r="C12343" s="17">
        <v>24473</v>
      </c>
      <c r="L12343" s="17"/>
    </row>
    <row r="12344" spans="1:12" x14ac:dyDescent="0.25">
      <c r="A12344" s="16" t="s">
        <v>255</v>
      </c>
      <c r="B12344" s="16">
        <v>115</v>
      </c>
      <c r="C12344" s="17">
        <v>24473</v>
      </c>
      <c r="L12344" s="17"/>
    </row>
    <row r="12345" spans="1:12" x14ac:dyDescent="0.25">
      <c r="A12345" s="16" t="s">
        <v>255</v>
      </c>
      <c r="B12345" s="16">
        <v>298</v>
      </c>
      <c r="C12345" s="17">
        <v>24473</v>
      </c>
      <c r="L12345" s="17"/>
    </row>
    <row r="12346" spans="1:12" x14ac:dyDescent="0.25">
      <c r="A12346" s="16" t="s">
        <v>255</v>
      </c>
      <c r="B12346" s="16">
        <v>90</v>
      </c>
      <c r="C12346" s="17">
        <v>24473</v>
      </c>
      <c r="L12346" s="17"/>
    </row>
    <row r="12347" spans="1:12" x14ac:dyDescent="0.25">
      <c r="A12347" s="16" t="s">
        <v>255</v>
      </c>
      <c r="B12347" s="16">
        <v>90</v>
      </c>
      <c r="C12347" s="17">
        <v>24473</v>
      </c>
      <c r="L12347" s="17"/>
    </row>
    <row r="12348" spans="1:12" x14ac:dyDescent="0.25">
      <c r="A12348" s="16" t="s">
        <v>255</v>
      </c>
      <c r="B12348" s="16">
        <v>252</v>
      </c>
      <c r="C12348" s="17">
        <v>24473</v>
      </c>
      <c r="L12348" s="17"/>
    </row>
    <row r="12349" spans="1:12" x14ac:dyDescent="0.25">
      <c r="A12349" s="16" t="s">
        <v>255</v>
      </c>
      <c r="B12349" s="16">
        <v>127</v>
      </c>
      <c r="C12349" s="17">
        <v>24473</v>
      </c>
      <c r="L12349" s="17"/>
    </row>
    <row r="12350" spans="1:12" x14ac:dyDescent="0.25">
      <c r="A12350" s="16" t="s">
        <v>255</v>
      </c>
      <c r="B12350" s="16">
        <v>194</v>
      </c>
      <c r="C12350" s="17">
        <v>24473</v>
      </c>
      <c r="L12350" s="17"/>
    </row>
    <row r="12351" spans="1:12" x14ac:dyDescent="0.25">
      <c r="A12351" s="16" t="s">
        <v>255</v>
      </c>
      <c r="B12351" s="16">
        <v>120</v>
      </c>
      <c r="C12351" s="17">
        <v>24473</v>
      </c>
      <c r="L12351" s="17"/>
    </row>
    <row r="12352" spans="1:12" x14ac:dyDescent="0.25">
      <c r="A12352" s="16" t="s">
        <v>255</v>
      </c>
      <c r="B12352" s="16">
        <v>360</v>
      </c>
      <c r="C12352" s="17">
        <v>24473</v>
      </c>
      <c r="L12352" s="17"/>
    </row>
    <row r="12353" spans="1:12" x14ac:dyDescent="0.25">
      <c r="A12353" s="16" t="s">
        <v>255</v>
      </c>
      <c r="B12353" s="16">
        <v>270</v>
      </c>
      <c r="C12353" s="17">
        <v>24473</v>
      </c>
      <c r="L12353" s="17"/>
    </row>
    <row r="12354" spans="1:12" x14ac:dyDescent="0.25">
      <c r="A12354" s="16" t="s">
        <v>255</v>
      </c>
      <c r="B12354" s="16">
        <v>159</v>
      </c>
      <c r="C12354" s="17">
        <v>24473</v>
      </c>
      <c r="L12354" s="17"/>
    </row>
    <row r="12355" spans="1:12" x14ac:dyDescent="0.25">
      <c r="A12355" s="16" t="s">
        <v>255</v>
      </c>
      <c r="B12355" s="16">
        <v>120</v>
      </c>
      <c r="C12355" s="17">
        <v>24473</v>
      </c>
      <c r="L12355" s="17"/>
    </row>
    <row r="12356" spans="1:12" x14ac:dyDescent="0.25">
      <c r="A12356" s="16" t="s">
        <v>255</v>
      </c>
      <c r="B12356" s="16">
        <v>395</v>
      </c>
      <c r="C12356" s="17">
        <v>24473</v>
      </c>
      <c r="L12356" s="17"/>
    </row>
    <row r="12357" spans="1:12" x14ac:dyDescent="0.25">
      <c r="A12357" s="16" t="s">
        <v>255</v>
      </c>
      <c r="B12357" s="16">
        <v>48</v>
      </c>
      <c r="C12357" s="17">
        <v>24473</v>
      </c>
      <c r="L12357" s="17"/>
    </row>
    <row r="12358" spans="1:12" x14ac:dyDescent="0.25">
      <c r="A12358" s="16" t="s">
        <v>255</v>
      </c>
      <c r="B12358" s="16">
        <v>126</v>
      </c>
      <c r="C12358" s="17">
        <v>24473</v>
      </c>
      <c r="L12358" s="17"/>
    </row>
    <row r="12359" spans="1:12" x14ac:dyDescent="0.25">
      <c r="A12359" s="16" t="s">
        <v>255</v>
      </c>
      <c r="B12359" s="16">
        <v>271</v>
      </c>
      <c r="C12359" s="17">
        <v>24473</v>
      </c>
      <c r="L12359" s="17"/>
    </row>
    <row r="12360" spans="1:12" x14ac:dyDescent="0.25">
      <c r="A12360" s="16" t="s">
        <v>255</v>
      </c>
      <c r="B12360" s="16">
        <v>225</v>
      </c>
      <c r="C12360" s="17">
        <v>24473</v>
      </c>
      <c r="L12360" s="17"/>
    </row>
    <row r="12361" spans="1:12" x14ac:dyDescent="0.25">
      <c r="A12361" s="16" t="s">
        <v>255</v>
      </c>
      <c r="B12361" s="16">
        <v>115</v>
      </c>
      <c r="C12361" s="17">
        <v>24473</v>
      </c>
      <c r="L12361" s="17"/>
    </row>
    <row r="12362" spans="1:12" x14ac:dyDescent="0.25">
      <c r="A12362" s="16" t="s">
        <v>255</v>
      </c>
      <c r="B12362" s="16">
        <v>95</v>
      </c>
      <c r="C12362" s="17">
        <v>24473</v>
      </c>
      <c r="L12362" s="17"/>
    </row>
    <row r="12363" spans="1:12" x14ac:dyDescent="0.25">
      <c r="A12363" s="16" t="s">
        <v>255</v>
      </c>
      <c r="B12363" s="16">
        <v>97</v>
      </c>
      <c r="C12363" s="17">
        <v>24473</v>
      </c>
      <c r="L12363" s="17"/>
    </row>
    <row r="12364" spans="1:12" x14ac:dyDescent="0.25">
      <c r="A12364" s="16" t="s">
        <v>255</v>
      </c>
      <c r="B12364" s="16">
        <v>102</v>
      </c>
      <c r="C12364" s="17">
        <v>24473</v>
      </c>
      <c r="L12364" s="17"/>
    </row>
    <row r="12365" spans="1:12" x14ac:dyDescent="0.25">
      <c r="A12365" s="16" t="s">
        <v>255</v>
      </c>
      <c r="B12365" s="16">
        <v>143</v>
      </c>
      <c r="C12365" s="17">
        <v>24473</v>
      </c>
      <c r="L12365" s="17"/>
    </row>
    <row r="12366" spans="1:12" x14ac:dyDescent="0.25">
      <c r="A12366" s="16" t="s">
        <v>255</v>
      </c>
      <c r="B12366" s="16">
        <v>67</v>
      </c>
      <c r="C12366" s="17">
        <v>24473</v>
      </c>
      <c r="L12366" s="17"/>
    </row>
    <row r="12367" spans="1:12" x14ac:dyDescent="0.25">
      <c r="A12367" s="16" t="s">
        <v>255</v>
      </c>
      <c r="B12367" s="16">
        <v>99</v>
      </c>
      <c r="C12367" s="17">
        <v>24473</v>
      </c>
      <c r="L12367" s="17"/>
    </row>
    <row r="12368" spans="1:12" x14ac:dyDescent="0.25">
      <c r="A12368" s="16" t="s">
        <v>255</v>
      </c>
      <c r="B12368" s="16">
        <v>146</v>
      </c>
      <c r="C12368" s="17">
        <v>24473</v>
      </c>
      <c r="L12368" s="17"/>
    </row>
    <row r="12369" spans="1:12" x14ac:dyDescent="0.25">
      <c r="A12369" s="16" t="s">
        <v>255</v>
      </c>
      <c r="B12369" s="16">
        <v>152</v>
      </c>
      <c r="C12369" s="17">
        <v>24473</v>
      </c>
      <c r="L12369" s="17"/>
    </row>
    <row r="12370" spans="1:12" x14ac:dyDescent="0.25">
      <c r="A12370" s="16" t="s">
        <v>255</v>
      </c>
      <c r="B12370" s="16">
        <v>420</v>
      </c>
      <c r="C12370" s="17">
        <v>24473</v>
      </c>
      <c r="L12370" s="17"/>
    </row>
    <row r="12371" spans="1:12" x14ac:dyDescent="0.25">
      <c r="A12371" s="16" t="s">
        <v>255</v>
      </c>
      <c r="B12371" s="16">
        <v>136</v>
      </c>
      <c r="C12371" s="17">
        <v>24473</v>
      </c>
      <c r="L12371" s="17"/>
    </row>
    <row r="12372" spans="1:12" x14ac:dyDescent="0.25">
      <c r="A12372" s="16" t="s">
        <v>255</v>
      </c>
      <c r="B12372" s="16">
        <v>204</v>
      </c>
      <c r="C12372" s="17">
        <v>24473</v>
      </c>
      <c r="L12372" s="17"/>
    </row>
    <row r="12373" spans="1:12" x14ac:dyDescent="0.25">
      <c r="A12373" s="16" t="s">
        <v>255</v>
      </c>
      <c r="B12373" s="16">
        <v>212</v>
      </c>
      <c r="C12373" s="17">
        <v>24473</v>
      </c>
      <c r="L12373" s="17"/>
    </row>
    <row r="12374" spans="1:12" x14ac:dyDescent="0.25">
      <c r="A12374" s="16" t="s">
        <v>256</v>
      </c>
      <c r="B12374" s="16">
        <v>25</v>
      </c>
      <c r="C12374" s="17">
        <v>42892</v>
      </c>
      <c r="L12374" s="17"/>
    </row>
    <row r="12375" spans="1:12" x14ac:dyDescent="0.25">
      <c r="A12375" s="16" t="s">
        <v>256</v>
      </c>
      <c r="B12375" s="16">
        <v>35</v>
      </c>
      <c r="C12375" s="17">
        <v>42047</v>
      </c>
      <c r="L12375" s="17"/>
    </row>
    <row r="12376" spans="1:12" x14ac:dyDescent="0.25">
      <c r="A12376" s="16" t="s">
        <v>256</v>
      </c>
      <c r="B12376" s="16">
        <v>19</v>
      </c>
      <c r="C12376" s="17">
        <v>38911</v>
      </c>
      <c r="L12376" s="17"/>
    </row>
    <row r="12377" spans="1:12" x14ac:dyDescent="0.25">
      <c r="A12377" s="16" t="s">
        <v>256</v>
      </c>
      <c r="B12377" s="16">
        <v>45</v>
      </c>
      <c r="C12377" s="17">
        <v>32729</v>
      </c>
      <c r="L12377" s="17"/>
    </row>
    <row r="12378" spans="1:12" x14ac:dyDescent="0.25">
      <c r="A12378" s="16" t="s">
        <v>256</v>
      </c>
      <c r="B12378" s="16">
        <v>25</v>
      </c>
      <c r="C12378" s="17">
        <v>32394</v>
      </c>
      <c r="L12378" s="17"/>
    </row>
    <row r="12379" spans="1:12" x14ac:dyDescent="0.25">
      <c r="A12379" s="16" t="s">
        <v>256</v>
      </c>
      <c r="B12379" s="16">
        <v>62</v>
      </c>
      <c r="C12379" s="17">
        <v>28946</v>
      </c>
      <c r="L12379" s="17"/>
    </row>
    <row r="12380" spans="1:12" x14ac:dyDescent="0.25">
      <c r="A12380" s="16" t="s">
        <v>257</v>
      </c>
      <c r="B12380" s="16">
        <v>146</v>
      </c>
      <c r="C12380" s="17">
        <v>39686</v>
      </c>
      <c r="L12380" s="17"/>
    </row>
    <row r="12381" spans="1:12" x14ac:dyDescent="0.25">
      <c r="A12381" s="16" t="s">
        <v>257</v>
      </c>
      <c r="B12381" s="16">
        <v>80</v>
      </c>
      <c r="C12381" s="17">
        <v>35649</v>
      </c>
      <c r="L12381" s="17"/>
    </row>
    <row r="12382" spans="1:12" x14ac:dyDescent="0.25">
      <c r="A12382" s="16" t="s">
        <v>257</v>
      </c>
      <c r="B12382" s="16">
        <v>60</v>
      </c>
      <c r="C12382" s="17">
        <v>35121</v>
      </c>
      <c r="L12382" s="17"/>
    </row>
    <row r="12383" spans="1:12" x14ac:dyDescent="0.25">
      <c r="A12383" s="16" t="s">
        <v>257</v>
      </c>
      <c r="B12383" s="16">
        <v>220</v>
      </c>
      <c r="C12383" s="17">
        <v>34822</v>
      </c>
      <c r="L12383" s="17"/>
    </row>
    <row r="12384" spans="1:12" x14ac:dyDescent="0.25">
      <c r="A12384" s="16" t="s">
        <v>257</v>
      </c>
      <c r="B12384" s="16">
        <v>260</v>
      </c>
      <c r="C12384" s="17">
        <v>33604</v>
      </c>
      <c r="L12384" s="17"/>
    </row>
    <row r="12385" spans="1:12" x14ac:dyDescent="0.25">
      <c r="A12385" s="16" t="s">
        <v>257</v>
      </c>
      <c r="B12385" s="16">
        <v>60</v>
      </c>
      <c r="C12385" s="17">
        <v>33604</v>
      </c>
      <c r="L12385" s="17"/>
    </row>
    <row r="12386" spans="1:12" x14ac:dyDescent="0.25">
      <c r="A12386" s="16" t="s">
        <v>257</v>
      </c>
      <c r="B12386" s="16">
        <v>55</v>
      </c>
      <c r="C12386" s="17">
        <v>33604</v>
      </c>
      <c r="L12386" s="17"/>
    </row>
    <row r="12387" spans="1:12" x14ac:dyDescent="0.25">
      <c r="A12387" s="16" t="s">
        <v>257</v>
      </c>
      <c r="B12387" s="16">
        <v>52</v>
      </c>
      <c r="C12387" s="17">
        <v>33604</v>
      </c>
      <c r="L12387" s="17"/>
    </row>
    <row r="12388" spans="1:12" x14ac:dyDescent="0.25">
      <c r="A12388" s="16" t="s">
        <v>257</v>
      </c>
      <c r="B12388" s="16">
        <v>32</v>
      </c>
      <c r="C12388" s="17">
        <v>33604</v>
      </c>
      <c r="L12388" s="17"/>
    </row>
    <row r="12389" spans="1:12" x14ac:dyDescent="0.25">
      <c r="A12389" s="16" t="s">
        <v>257</v>
      </c>
      <c r="B12389" s="16">
        <v>66</v>
      </c>
      <c r="C12389" s="17">
        <v>33604</v>
      </c>
      <c r="L12389" s="17"/>
    </row>
    <row r="12390" spans="1:12" x14ac:dyDescent="0.25">
      <c r="A12390" s="16" t="s">
        <v>257</v>
      </c>
      <c r="B12390" s="16">
        <v>41</v>
      </c>
      <c r="C12390" s="17">
        <v>33573</v>
      </c>
      <c r="L12390" s="17"/>
    </row>
    <row r="12391" spans="1:12" x14ac:dyDescent="0.25">
      <c r="A12391" s="16" t="s">
        <v>257</v>
      </c>
      <c r="B12391" s="16">
        <v>178</v>
      </c>
      <c r="C12391" s="17">
        <v>33547</v>
      </c>
      <c r="L12391" s="17"/>
    </row>
    <row r="12392" spans="1:12" x14ac:dyDescent="0.25">
      <c r="A12392" s="16" t="s">
        <v>257</v>
      </c>
      <c r="B12392" s="16">
        <v>71</v>
      </c>
      <c r="C12392" s="17">
        <v>33482</v>
      </c>
      <c r="L12392" s="17"/>
    </row>
    <row r="12393" spans="1:12" x14ac:dyDescent="0.25">
      <c r="A12393" s="16" t="s">
        <v>257</v>
      </c>
      <c r="B12393" s="16">
        <v>31</v>
      </c>
      <c r="C12393" s="17">
        <v>33420</v>
      </c>
      <c r="L12393" s="17"/>
    </row>
    <row r="12394" spans="1:12" x14ac:dyDescent="0.25">
      <c r="A12394" s="16" t="s">
        <v>257</v>
      </c>
      <c r="B12394" s="16">
        <v>33</v>
      </c>
      <c r="C12394" s="17">
        <v>33379</v>
      </c>
      <c r="L12394" s="17"/>
    </row>
    <row r="12395" spans="1:12" x14ac:dyDescent="0.25">
      <c r="A12395" s="16" t="s">
        <v>257</v>
      </c>
      <c r="B12395" s="16">
        <v>84</v>
      </c>
      <c r="C12395" s="17">
        <v>33359</v>
      </c>
      <c r="L12395" s="17"/>
    </row>
    <row r="12396" spans="1:12" x14ac:dyDescent="0.25">
      <c r="A12396" s="16" t="s">
        <v>257</v>
      </c>
      <c r="B12396" s="16">
        <v>43</v>
      </c>
      <c r="C12396" s="17">
        <v>33359</v>
      </c>
      <c r="L12396" s="17"/>
    </row>
    <row r="12397" spans="1:12" x14ac:dyDescent="0.25">
      <c r="A12397" s="16" t="s">
        <v>257</v>
      </c>
      <c r="B12397" s="16">
        <v>120</v>
      </c>
      <c r="C12397" s="17">
        <v>33359</v>
      </c>
      <c r="L12397" s="17"/>
    </row>
    <row r="12398" spans="1:12" x14ac:dyDescent="0.25">
      <c r="A12398" s="16" t="s">
        <v>257</v>
      </c>
      <c r="B12398" s="16">
        <v>62</v>
      </c>
      <c r="C12398" s="17">
        <v>33331</v>
      </c>
      <c r="L12398" s="17"/>
    </row>
    <row r="12399" spans="1:12" x14ac:dyDescent="0.25">
      <c r="A12399" s="16" t="s">
        <v>257</v>
      </c>
      <c r="B12399" s="16">
        <v>60</v>
      </c>
      <c r="C12399" s="17">
        <v>33218</v>
      </c>
      <c r="L12399" s="17"/>
    </row>
    <row r="12400" spans="1:12" x14ac:dyDescent="0.25">
      <c r="A12400" s="16" t="s">
        <v>257</v>
      </c>
      <c r="B12400" s="16">
        <v>131</v>
      </c>
      <c r="C12400" s="17">
        <v>33147</v>
      </c>
      <c r="L12400" s="17"/>
    </row>
    <row r="12401" spans="1:12" x14ac:dyDescent="0.25">
      <c r="A12401" s="16" t="s">
        <v>257</v>
      </c>
      <c r="B12401" s="16">
        <v>98</v>
      </c>
      <c r="C12401" s="17">
        <v>32919</v>
      </c>
      <c r="L12401" s="17"/>
    </row>
    <row r="12402" spans="1:12" x14ac:dyDescent="0.25">
      <c r="A12402" s="16" t="s">
        <v>257</v>
      </c>
      <c r="B12402" s="16">
        <v>100</v>
      </c>
      <c r="C12402" s="17">
        <v>32578</v>
      </c>
      <c r="L12402" s="17"/>
    </row>
    <row r="12403" spans="1:12" x14ac:dyDescent="0.25">
      <c r="A12403" s="16" t="s">
        <v>257</v>
      </c>
      <c r="B12403" s="16">
        <v>206</v>
      </c>
      <c r="C12403" s="17">
        <v>32541</v>
      </c>
      <c r="L12403" s="17"/>
    </row>
    <row r="12404" spans="1:12" x14ac:dyDescent="0.25">
      <c r="A12404" s="16" t="s">
        <v>257</v>
      </c>
      <c r="B12404" s="16">
        <v>68</v>
      </c>
      <c r="C12404" s="17">
        <v>32388</v>
      </c>
      <c r="L12404" s="17"/>
    </row>
    <row r="12405" spans="1:12" x14ac:dyDescent="0.25">
      <c r="A12405" s="16" t="s">
        <v>257</v>
      </c>
      <c r="B12405" s="16">
        <v>190</v>
      </c>
      <c r="C12405" s="17">
        <v>31478</v>
      </c>
      <c r="L12405" s="17"/>
    </row>
    <row r="12406" spans="1:12" x14ac:dyDescent="0.25">
      <c r="A12406" s="16" t="s">
        <v>257</v>
      </c>
      <c r="B12406" s="16">
        <v>106</v>
      </c>
      <c r="C12406" s="17">
        <v>31254</v>
      </c>
      <c r="L12406" s="17"/>
    </row>
    <row r="12407" spans="1:12" x14ac:dyDescent="0.25">
      <c r="A12407" s="16" t="s">
        <v>257</v>
      </c>
      <c r="B12407" s="16">
        <v>110</v>
      </c>
      <c r="C12407" s="17">
        <v>31148</v>
      </c>
      <c r="L12407" s="17"/>
    </row>
    <row r="12408" spans="1:12" x14ac:dyDescent="0.25">
      <c r="A12408" s="16" t="s">
        <v>257</v>
      </c>
      <c r="B12408" s="16">
        <v>185</v>
      </c>
      <c r="C12408" s="17">
        <v>31126</v>
      </c>
      <c r="L12408" s="17"/>
    </row>
    <row r="12409" spans="1:12" x14ac:dyDescent="0.25">
      <c r="A12409" s="16" t="s">
        <v>257</v>
      </c>
      <c r="B12409" s="16">
        <v>210</v>
      </c>
      <c r="C12409" s="17">
        <v>30355</v>
      </c>
      <c r="L12409" s="17"/>
    </row>
    <row r="12410" spans="1:12" x14ac:dyDescent="0.25">
      <c r="A12410" s="16" t="s">
        <v>257</v>
      </c>
      <c r="B12410" s="16">
        <v>60</v>
      </c>
      <c r="C12410" s="17">
        <v>30225</v>
      </c>
      <c r="L12410" s="17"/>
    </row>
    <row r="12411" spans="1:12" x14ac:dyDescent="0.25">
      <c r="A12411" s="16" t="s">
        <v>257</v>
      </c>
      <c r="B12411" s="16">
        <v>60</v>
      </c>
      <c r="C12411" s="17">
        <v>29587</v>
      </c>
      <c r="L12411" s="17"/>
    </row>
    <row r="12412" spans="1:12" x14ac:dyDescent="0.25">
      <c r="A12412" s="16" t="s">
        <v>257</v>
      </c>
      <c r="B12412" s="16">
        <v>170</v>
      </c>
      <c r="C12412" s="17">
        <v>29373</v>
      </c>
      <c r="L12412" s="17"/>
    </row>
    <row r="12413" spans="1:12" x14ac:dyDescent="0.25">
      <c r="A12413" s="16" t="s">
        <v>257</v>
      </c>
      <c r="B12413" s="16">
        <v>95</v>
      </c>
      <c r="C12413" s="17">
        <v>29299</v>
      </c>
      <c r="L12413" s="17"/>
    </row>
    <row r="12414" spans="1:12" x14ac:dyDescent="0.25">
      <c r="A12414" s="16" t="s">
        <v>257</v>
      </c>
      <c r="B12414" s="16">
        <v>76</v>
      </c>
      <c r="C12414" s="17">
        <v>29281</v>
      </c>
      <c r="L12414" s="17"/>
    </row>
    <row r="12415" spans="1:12" x14ac:dyDescent="0.25">
      <c r="A12415" s="16" t="s">
        <v>257</v>
      </c>
      <c r="B12415" s="16">
        <v>120</v>
      </c>
      <c r="C12415" s="17">
        <v>29252</v>
      </c>
      <c r="L12415" s="17"/>
    </row>
    <row r="12416" spans="1:12" x14ac:dyDescent="0.25">
      <c r="A12416" s="16" t="s">
        <v>257</v>
      </c>
      <c r="B12416" s="16">
        <v>31</v>
      </c>
      <c r="C12416" s="17">
        <v>29252</v>
      </c>
      <c r="L12416" s="17"/>
    </row>
    <row r="12417" spans="1:12" x14ac:dyDescent="0.25">
      <c r="A12417" s="16" t="s">
        <v>257</v>
      </c>
      <c r="B12417" s="16">
        <v>41</v>
      </c>
      <c r="C12417" s="17">
        <v>29252</v>
      </c>
      <c r="L12417" s="17"/>
    </row>
    <row r="12418" spans="1:12" x14ac:dyDescent="0.25">
      <c r="A12418" s="16" t="s">
        <v>257</v>
      </c>
      <c r="B12418" s="16">
        <v>49</v>
      </c>
      <c r="C12418" s="17">
        <v>29221</v>
      </c>
      <c r="L12418" s="17"/>
    </row>
    <row r="12419" spans="1:12" x14ac:dyDescent="0.25">
      <c r="A12419" s="16" t="s">
        <v>257</v>
      </c>
      <c r="B12419" s="16">
        <v>154</v>
      </c>
      <c r="C12419" s="17">
        <v>29190</v>
      </c>
      <c r="L12419" s="17"/>
    </row>
    <row r="12420" spans="1:12" x14ac:dyDescent="0.25">
      <c r="A12420" s="16" t="s">
        <v>257</v>
      </c>
      <c r="B12420" s="16">
        <v>70</v>
      </c>
      <c r="C12420" s="17">
        <v>29068</v>
      </c>
      <c r="L12420" s="17"/>
    </row>
    <row r="12421" spans="1:12" x14ac:dyDescent="0.25">
      <c r="A12421" s="16" t="s">
        <v>257</v>
      </c>
      <c r="B12421" s="16">
        <v>160</v>
      </c>
      <c r="C12421" s="17">
        <v>29037</v>
      </c>
      <c r="L12421" s="17"/>
    </row>
    <row r="12422" spans="1:12" x14ac:dyDescent="0.25">
      <c r="A12422" s="16" t="s">
        <v>257</v>
      </c>
      <c r="B12422" s="16">
        <v>96</v>
      </c>
      <c r="C12422" s="17">
        <v>29037</v>
      </c>
      <c r="L12422" s="17"/>
    </row>
    <row r="12423" spans="1:12" x14ac:dyDescent="0.25">
      <c r="A12423" s="16" t="s">
        <v>257</v>
      </c>
      <c r="B12423" s="16">
        <v>120</v>
      </c>
      <c r="C12423" s="17">
        <v>29007</v>
      </c>
      <c r="L12423" s="17"/>
    </row>
    <row r="12424" spans="1:12" x14ac:dyDescent="0.25">
      <c r="A12424" s="16" t="s">
        <v>257</v>
      </c>
      <c r="B12424" s="16">
        <v>126</v>
      </c>
      <c r="C12424" s="17">
        <v>29007</v>
      </c>
      <c r="L12424" s="17"/>
    </row>
    <row r="12425" spans="1:12" x14ac:dyDescent="0.25">
      <c r="A12425" s="16" t="s">
        <v>257</v>
      </c>
      <c r="B12425" s="16">
        <v>120</v>
      </c>
      <c r="C12425" s="17">
        <v>28976</v>
      </c>
      <c r="L12425" s="17"/>
    </row>
    <row r="12426" spans="1:12" x14ac:dyDescent="0.25">
      <c r="A12426" s="16" t="s">
        <v>257</v>
      </c>
      <c r="B12426" s="16">
        <v>120</v>
      </c>
      <c r="C12426" s="17">
        <v>28915</v>
      </c>
      <c r="L12426" s="17"/>
    </row>
    <row r="12427" spans="1:12" x14ac:dyDescent="0.25">
      <c r="A12427" s="16" t="s">
        <v>257</v>
      </c>
      <c r="B12427" s="16">
        <v>63</v>
      </c>
      <c r="C12427" s="17">
        <v>28779</v>
      </c>
      <c r="L12427" s="17"/>
    </row>
    <row r="12428" spans="1:12" x14ac:dyDescent="0.25">
      <c r="A12428" s="16" t="s">
        <v>257</v>
      </c>
      <c r="B12428" s="16">
        <v>166</v>
      </c>
      <c r="C12428" s="17">
        <v>28764</v>
      </c>
      <c r="L12428" s="17"/>
    </row>
    <row r="12429" spans="1:12" x14ac:dyDescent="0.25">
      <c r="A12429" s="16" t="s">
        <v>257</v>
      </c>
      <c r="B12429" s="16">
        <v>80</v>
      </c>
      <c r="C12429" s="17">
        <v>28672</v>
      </c>
      <c r="L12429" s="17"/>
    </row>
    <row r="12430" spans="1:12" x14ac:dyDescent="0.25">
      <c r="A12430" s="16" t="s">
        <v>257</v>
      </c>
      <c r="B12430" s="16">
        <v>96</v>
      </c>
      <c r="C12430" s="17">
        <v>28491</v>
      </c>
      <c r="L12430" s="17"/>
    </row>
    <row r="12431" spans="1:12" x14ac:dyDescent="0.25">
      <c r="A12431" s="16" t="s">
        <v>257</v>
      </c>
      <c r="B12431" s="16">
        <v>133</v>
      </c>
      <c r="C12431" s="17">
        <v>28430</v>
      </c>
      <c r="L12431" s="17"/>
    </row>
    <row r="12432" spans="1:12" x14ac:dyDescent="0.25">
      <c r="A12432" s="16" t="s">
        <v>257</v>
      </c>
      <c r="B12432" s="16">
        <v>120</v>
      </c>
      <c r="C12432" s="17">
        <v>28358</v>
      </c>
      <c r="L12432" s="17"/>
    </row>
    <row r="12433" spans="1:12" x14ac:dyDescent="0.25">
      <c r="A12433" s="16" t="s">
        <v>257</v>
      </c>
      <c r="B12433" s="16">
        <v>172</v>
      </c>
      <c r="C12433" s="17">
        <v>28338</v>
      </c>
      <c r="L12433" s="17"/>
    </row>
    <row r="12434" spans="1:12" x14ac:dyDescent="0.25">
      <c r="A12434" s="16" t="s">
        <v>257</v>
      </c>
      <c r="B12434" s="16">
        <v>74</v>
      </c>
      <c r="C12434" s="17">
        <v>28307</v>
      </c>
      <c r="L12434" s="17"/>
    </row>
    <row r="12435" spans="1:12" x14ac:dyDescent="0.25">
      <c r="A12435" s="16" t="s">
        <v>257</v>
      </c>
      <c r="B12435" s="16">
        <v>133</v>
      </c>
      <c r="C12435" s="17">
        <v>28177</v>
      </c>
      <c r="L12435" s="17"/>
    </row>
    <row r="12436" spans="1:12" x14ac:dyDescent="0.25">
      <c r="A12436" s="16" t="s">
        <v>257</v>
      </c>
      <c r="B12436" s="16">
        <v>132</v>
      </c>
      <c r="C12436" s="17">
        <v>27851</v>
      </c>
      <c r="L12436" s="17"/>
    </row>
    <row r="12437" spans="1:12" x14ac:dyDescent="0.25">
      <c r="A12437" s="16" t="s">
        <v>257</v>
      </c>
      <c r="B12437" s="16">
        <v>150</v>
      </c>
      <c r="C12437" s="17">
        <v>27571</v>
      </c>
      <c r="L12437" s="17"/>
    </row>
    <row r="12438" spans="1:12" x14ac:dyDescent="0.25">
      <c r="A12438" s="16" t="s">
        <v>257</v>
      </c>
      <c r="B12438" s="16">
        <v>200</v>
      </c>
      <c r="C12438" s="17">
        <v>27515</v>
      </c>
      <c r="L12438" s="17"/>
    </row>
    <row r="12439" spans="1:12" x14ac:dyDescent="0.25">
      <c r="A12439" s="16" t="s">
        <v>257</v>
      </c>
      <c r="B12439" s="16">
        <v>114</v>
      </c>
      <c r="C12439" s="17">
        <v>27395</v>
      </c>
      <c r="L12439" s="17"/>
    </row>
    <row r="12440" spans="1:12" x14ac:dyDescent="0.25">
      <c r="A12440" s="16" t="s">
        <v>257</v>
      </c>
      <c r="B12440" s="16">
        <v>146</v>
      </c>
      <c r="C12440" s="17">
        <v>27395</v>
      </c>
      <c r="L12440" s="17"/>
    </row>
    <row r="12441" spans="1:12" x14ac:dyDescent="0.25">
      <c r="A12441" s="16" t="s">
        <v>257</v>
      </c>
      <c r="B12441" s="16">
        <v>50</v>
      </c>
      <c r="C12441" s="17">
        <v>27119</v>
      </c>
      <c r="L12441" s="17"/>
    </row>
    <row r="12442" spans="1:12" x14ac:dyDescent="0.25">
      <c r="A12442" s="16" t="s">
        <v>257</v>
      </c>
      <c r="B12442" s="16">
        <v>100</v>
      </c>
      <c r="C12442" s="17">
        <v>27119</v>
      </c>
      <c r="L12442" s="17"/>
    </row>
    <row r="12443" spans="1:12" x14ac:dyDescent="0.25">
      <c r="A12443" s="16" t="s">
        <v>257</v>
      </c>
      <c r="B12443" s="16">
        <v>161</v>
      </c>
      <c r="C12443" s="17">
        <v>27119</v>
      </c>
      <c r="L12443" s="17"/>
    </row>
    <row r="12444" spans="1:12" x14ac:dyDescent="0.25">
      <c r="A12444" s="16" t="s">
        <v>257</v>
      </c>
      <c r="B12444" s="16">
        <v>60</v>
      </c>
      <c r="C12444" s="17">
        <v>25979</v>
      </c>
      <c r="L12444" s="17"/>
    </row>
    <row r="12445" spans="1:12" x14ac:dyDescent="0.25">
      <c r="A12445" s="16" t="s">
        <v>257</v>
      </c>
      <c r="B12445" s="16">
        <v>128</v>
      </c>
      <c r="C12445" s="17">
        <v>25946</v>
      </c>
      <c r="L12445" s="17"/>
    </row>
    <row r="12446" spans="1:12" x14ac:dyDescent="0.25">
      <c r="A12446" s="16" t="s">
        <v>257</v>
      </c>
      <c r="B12446" s="16">
        <v>156</v>
      </c>
      <c r="C12446" s="17">
        <v>25804</v>
      </c>
      <c r="L12446" s="17"/>
    </row>
    <row r="12447" spans="1:12" x14ac:dyDescent="0.25">
      <c r="A12447" s="16" t="s">
        <v>257</v>
      </c>
      <c r="B12447" s="16">
        <v>145</v>
      </c>
      <c r="C12447" s="17">
        <v>25689</v>
      </c>
      <c r="L12447" s="17"/>
    </row>
    <row r="12448" spans="1:12" x14ac:dyDescent="0.25">
      <c r="A12448" s="16" t="s">
        <v>257</v>
      </c>
      <c r="B12448" s="16">
        <v>152</v>
      </c>
      <c r="C12448" s="17">
        <v>25493</v>
      </c>
      <c r="L12448" s="17"/>
    </row>
    <row r="12449" spans="1:12" x14ac:dyDescent="0.25">
      <c r="A12449" s="16" t="s">
        <v>257</v>
      </c>
      <c r="B12449" s="16">
        <v>129</v>
      </c>
      <c r="C12449" s="17">
        <v>25355</v>
      </c>
      <c r="L12449" s="17"/>
    </row>
    <row r="12450" spans="1:12" x14ac:dyDescent="0.25">
      <c r="A12450" s="16" t="s">
        <v>257</v>
      </c>
      <c r="B12450" s="16">
        <v>57</v>
      </c>
      <c r="C12450" s="17">
        <v>25036</v>
      </c>
      <c r="L12450" s="17"/>
    </row>
    <row r="12451" spans="1:12" x14ac:dyDescent="0.25">
      <c r="A12451" s="16" t="s">
        <v>257</v>
      </c>
      <c r="B12451" s="16">
        <v>57</v>
      </c>
      <c r="C12451" s="17">
        <v>24930</v>
      </c>
      <c r="L12451" s="17"/>
    </row>
    <row r="12452" spans="1:12" x14ac:dyDescent="0.25">
      <c r="A12452" s="16" t="s">
        <v>257</v>
      </c>
      <c r="B12452" s="16">
        <v>72</v>
      </c>
      <c r="C12452" s="17">
        <v>24839</v>
      </c>
      <c r="L12452" s="17"/>
    </row>
    <row r="12453" spans="1:12" x14ac:dyDescent="0.25">
      <c r="A12453" s="16" t="s">
        <v>257</v>
      </c>
      <c r="B12453" s="16">
        <v>86</v>
      </c>
      <c r="C12453" s="17">
        <v>24559</v>
      </c>
      <c r="L12453" s="17"/>
    </row>
    <row r="12454" spans="1:12" x14ac:dyDescent="0.25">
      <c r="A12454" s="16" t="s">
        <v>257</v>
      </c>
      <c r="B12454" s="16">
        <v>122</v>
      </c>
      <c r="C12454" s="17">
        <v>24509</v>
      </c>
      <c r="L12454" s="17"/>
    </row>
    <row r="12455" spans="1:12" x14ac:dyDescent="0.25">
      <c r="A12455" s="16" t="s">
        <v>257</v>
      </c>
      <c r="B12455" s="16">
        <v>153</v>
      </c>
      <c r="C12455" s="17">
        <v>24475</v>
      </c>
      <c r="L12455" s="17"/>
    </row>
    <row r="12456" spans="1:12" x14ac:dyDescent="0.25">
      <c r="A12456" s="16" t="s">
        <v>257</v>
      </c>
      <c r="B12456" s="16">
        <v>66</v>
      </c>
      <c r="C12456" s="17">
        <v>24473</v>
      </c>
      <c r="L12456" s="17"/>
    </row>
    <row r="12457" spans="1:12" x14ac:dyDescent="0.25">
      <c r="A12457" s="16" t="s">
        <v>257</v>
      </c>
      <c r="B12457" s="16">
        <v>130</v>
      </c>
      <c r="C12457" s="17">
        <v>24473</v>
      </c>
      <c r="L12457" s="17"/>
    </row>
    <row r="12458" spans="1:12" x14ac:dyDescent="0.25">
      <c r="A12458" s="16" t="s">
        <v>257</v>
      </c>
      <c r="B12458" s="16">
        <v>57</v>
      </c>
      <c r="C12458" s="17">
        <v>24473</v>
      </c>
      <c r="L12458" s="17"/>
    </row>
    <row r="12459" spans="1:12" x14ac:dyDescent="0.25">
      <c r="A12459" s="16" t="s">
        <v>257</v>
      </c>
      <c r="B12459" s="16">
        <v>168</v>
      </c>
      <c r="C12459" s="17">
        <v>24473</v>
      </c>
      <c r="L12459" s="17"/>
    </row>
    <row r="12460" spans="1:12" x14ac:dyDescent="0.25">
      <c r="A12460" s="16" t="s">
        <v>258</v>
      </c>
      <c r="B12460" s="16">
        <v>40</v>
      </c>
      <c r="C12460" s="17">
        <v>43774</v>
      </c>
      <c r="L12460" s="17"/>
    </row>
    <row r="12461" spans="1:12" x14ac:dyDescent="0.25">
      <c r="A12461" s="16" t="s">
        <v>258</v>
      </c>
      <c r="B12461" s="16">
        <v>95</v>
      </c>
      <c r="C12461" s="17">
        <v>43748</v>
      </c>
      <c r="L12461" s="17"/>
    </row>
    <row r="12462" spans="1:12" x14ac:dyDescent="0.25">
      <c r="A12462" s="16" t="s">
        <v>258</v>
      </c>
      <c r="B12462" s="16">
        <v>60</v>
      </c>
      <c r="C12462" s="17">
        <v>43647</v>
      </c>
      <c r="L12462" s="17"/>
    </row>
    <row r="12463" spans="1:12" x14ac:dyDescent="0.25">
      <c r="A12463" s="16" t="s">
        <v>258</v>
      </c>
      <c r="B12463" s="16">
        <v>60</v>
      </c>
      <c r="C12463" s="17">
        <v>43567</v>
      </c>
      <c r="L12463" s="17"/>
    </row>
    <row r="12464" spans="1:12" x14ac:dyDescent="0.25">
      <c r="A12464" s="16" t="s">
        <v>258</v>
      </c>
      <c r="B12464" s="16">
        <v>65</v>
      </c>
      <c r="C12464" s="17">
        <v>43369</v>
      </c>
      <c r="L12464" s="17"/>
    </row>
    <row r="12465" spans="1:12" x14ac:dyDescent="0.25">
      <c r="A12465" s="16" t="s">
        <v>258</v>
      </c>
      <c r="B12465" s="16">
        <v>60</v>
      </c>
      <c r="C12465" s="17">
        <v>43210</v>
      </c>
      <c r="L12465" s="17"/>
    </row>
    <row r="12466" spans="1:12" x14ac:dyDescent="0.25">
      <c r="A12466" s="16" t="s">
        <v>258</v>
      </c>
      <c r="B12466" s="16">
        <v>41</v>
      </c>
      <c r="C12466" s="17">
        <v>43150</v>
      </c>
      <c r="L12466" s="17"/>
    </row>
    <row r="12467" spans="1:12" x14ac:dyDescent="0.25">
      <c r="A12467" s="16" t="s">
        <v>258</v>
      </c>
      <c r="B12467" s="16">
        <v>26</v>
      </c>
      <c r="C12467" s="17">
        <v>43140</v>
      </c>
      <c r="L12467" s="17"/>
    </row>
    <row r="12468" spans="1:12" x14ac:dyDescent="0.25">
      <c r="A12468" s="16" t="s">
        <v>258</v>
      </c>
      <c r="B12468" s="16">
        <v>60</v>
      </c>
      <c r="C12468" s="17">
        <v>43050</v>
      </c>
      <c r="L12468" s="17"/>
    </row>
    <row r="12469" spans="1:12" x14ac:dyDescent="0.25">
      <c r="A12469" s="16" t="s">
        <v>258</v>
      </c>
      <c r="B12469" s="16">
        <v>126</v>
      </c>
      <c r="C12469" s="17">
        <v>42859</v>
      </c>
      <c r="L12469" s="17"/>
    </row>
    <row r="12470" spans="1:12" x14ac:dyDescent="0.25">
      <c r="A12470" s="16" t="s">
        <v>258</v>
      </c>
      <c r="B12470" s="16">
        <v>60</v>
      </c>
      <c r="C12470" s="17">
        <v>42478</v>
      </c>
      <c r="L12470" s="17"/>
    </row>
    <row r="12471" spans="1:12" x14ac:dyDescent="0.25">
      <c r="A12471" s="16" t="s">
        <v>258</v>
      </c>
      <c r="B12471" s="16">
        <v>44</v>
      </c>
      <c r="C12471" s="17">
        <v>42368</v>
      </c>
      <c r="L12471" s="17"/>
    </row>
    <row r="12472" spans="1:12" x14ac:dyDescent="0.25">
      <c r="A12472" s="16" t="s">
        <v>258</v>
      </c>
      <c r="B12472" s="16">
        <v>42</v>
      </c>
      <c r="C12472" s="17">
        <v>41159</v>
      </c>
      <c r="L12472" s="17"/>
    </row>
    <row r="12473" spans="1:12" x14ac:dyDescent="0.25">
      <c r="A12473" s="16" t="s">
        <v>258</v>
      </c>
      <c r="B12473" s="16">
        <v>22</v>
      </c>
      <c r="C12473" s="17">
        <v>40837</v>
      </c>
      <c r="L12473" s="17"/>
    </row>
    <row r="12474" spans="1:12" x14ac:dyDescent="0.25">
      <c r="A12474" s="16" t="s">
        <v>258</v>
      </c>
      <c r="B12474" s="16">
        <v>22</v>
      </c>
      <c r="C12474" s="17">
        <v>40702</v>
      </c>
      <c r="L12474" s="17"/>
    </row>
    <row r="12475" spans="1:12" x14ac:dyDescent="0.25">
      <c r="A12475" s="16" t="s">
        <v>258</v>
      </c>
      <c r="B12475" s="16">
        <v>120</v>
      </c>
      <c r="C12475" s="17">
        <v>40485</v>
      </c>
      <c r="L12475" s="17"/>
    </row>
    <row r="12476" spans="1:12" x14ac:dyDescent="0.25">
      <c r="A12476" s="16" t="s">
        <v>258</v>
      </c>
      <c r="B12476" s="16">
        <v>44</v>
      </c>
      <c r="C12476" s="17">
        <v>40459</v>
      </c>
      <c r="L12476" s="17"/>
    </row>
    <row r="12477" spans="1:12" x14ac:dyDescent="0.25">
      <c r="A12477" s="16" t="s">
        <v>258</v>
      </c>
      <c r="B12477" s="16">
        <v>120</v>
      </c>
      <c r="C12477" s="17">
        <v>40323</v>
      </c>
      <c r="L12477" s="17"/>
    </row>
    <row r="12478" spans="1:12" x14ac:dyDescent="0.25">
      <c r="A12478" s="16" t="s">
        <v>258</v>
      </c>
      <c r="B12478" s="16">
        <v>44</v>
      </c>
      <c r="C12478" s="17">
        <v>40263</v>
      </c>
      <c r="L12478" s="17"/>
    </row>
    <row r="12479" spans="1:12" x14ac:dyDescent="0.25">
      <c r="A12479" s="16" t="s">
        <v>258</v>
      </c>
      <c r="B12479" s="16">
        <v>67</v>
      </c>
      <c r="C12479" s="17">
        <v>40170</v>
      </c>
      <c r="L12479" s="17"/>
    </row>
    <row r="12480" spans="1:12" x14ac:dyDescent="0.25">
      <c r="A12480" s="16" t="s">
        <v>258</v>
      </c>
      <c r="B12480" s="16">
        <v>30</v>
      </c>
      <c r="C12480" s="17">
        <v>40142</v>
      </c>
      <c r="L12480" s="17"/>
    </row>
    <row r="12481" spans="1:12" x14ac:dyDescent="0.25">
      <c r="A12481" s="16" t="s">
        <v>258</v>
      </c>
      <c r="B12481" s="16">
        <v>44</v>
      </c>
      <c r="C12481" s="17">
        <v>40121</v>
      </c>
      <c r="L12481" s="17"/>
    </row>
    <row r="12482" spans="1:12" x14ac:dyDescent="0.25">
      <c r="A12482" s="16" t="s">
        <v>258</v>
      </c>
      <c r="B12482" s="16">
        <v>18</v>
      </c>
      <c r="C12482" s="17">
        <v>40065</v>
      </c>
      <c r="L12482" s="17"/>
    </row>
    <row r="12483" spans="1:12" x14ac:dyDescent="0.25">
      <c r="A12483" s="16" t="s">
        <v>258</v>
      </c>
      <c r="B12483" s="16">
        <v>95</v>
      </c>
      <c r="C12483" s="17">
        <v>40045</v>
      </c>
      <c r="L12483" s="17"/>
    </row>
    <row r="12484" spans="1:12" x14ac:dyDescent="0.25">
      <c r="A12484" s="16" t="s">
        <v>258</v>
      </c>
      <c r="B12484" s="16">
        <v>87</v>
      </c>
      <c r="C12484" s="17">
        <v>39828</v>
      </c>
      <c r="L12484" s="17"/>
    </row>
    <row r="12485" spans="1:12" x14ac:dyDescent="0.25">
      <c r="A12485" s="16" t="s">
        <v>258</v>
      </c>
      <c r="B12485" s="16">
        <v>33</v>
      </c>
      <c r="C12485" s="17">
        <v>39787</v>
      </c>
      <c r="L12485" s="17"/>
    </row>
    <row r="12486" spans="1:12" x14ac:dyDescent="0.25">
      <c r="A12486" s="16" t="s">
        <v>258</v>
      </c>
      <c r="B12486" s="16">
        <v>12</v>
      </c>
      <c r="C12486" s="17">
        <v>39500</v>
      </c>
      <c r="L12486" s="17"/>
    </row>
    <row r="12487" spans="1:12" x14ac:dyDescent="0.25">
      <c r="A12487" s="16" t="s">
        <v>258</v>
      </c>
      <c r="B12487" s="16">
        <v>80</v>
      </c>
      <c r="C12487" s="17">
        <v>39431</v>
      </c>
      <c r="L12487" s="17"/>
    </row>
    <row r="12488" spans="1:12" x14ac:dyDescent="0.25">
      <c r="A12488" s="16" t="s">
        <v>258</v>
      </c>
      <c r="B12488" s="16">
        <v>220</v>
      </c>
      <c r="C12488" s="17">
        <v>39358</v>
      </c>
      <c r="L12488" s="17"/>
    </row>
    <row r="12489" spans="1:12" x14ac:dyDescent="0.25">
      <c r="A12489" s="16" t="s">
        <v>258</v>
      </c>
      <c r="B12489" s="16">
        <v>32</v>
      </c>
      <c r="C12489" s="17">
        <v>38898</v>
      </c>
      <c r="L12489" s="17"/>
    </row>
    <row r="12490" spans="1:12" x14ac:dyDescent="0.25">
      <c r="A12490" s="16" t="s">
        <v>258</v>
      </c>
      <c r="B12490" s="16">
        <v>25</v>
      </c>
      <c r="C12490" s="17">
        <v>38783</v>
      </c>
      <c r="L12490" s="17"/>
    </row>
    <row r="12491" spans="1:12" x14ac:dyDescent="0.25">
      <c r="A12491" s="16" t="s">
        <v>258</v>
      </c>
      <c r="B12491" s="16">
        <v>88</v>
      </c>
      <c r="C12491" s="17">
        <v>38099</v>
      </c>
      <c r="L12491" s="17"/>
    </row>
    <row r="12492" spans="1:12" x14ac:dyDescent="0.25">
      <c r="A12492" s="16" t="s">
        <v>258</v>
      </c>
      <c r="B12492" s="16">
        <v>24</v>
      </c>
      <c r="C12492" s="17">
        <v>37838</v>
      </c>
      <c r="L12492" s="17"/>
    </row>
    <row r="12493" spans="1:12" x14ac:dyDescent="0.25">
      <c r="A12493" s="16" t="s">
        <v>258</v>
      </c>
      <c r="B12493" s="16">
        <v>100</v>
      </c>
      <c r="C12493" s="17">
        <v>37694</v>
      </c>
      <c r="L12493" s="17"/>
    </row>
    <row r="12494" spans="1:12" x14ac:dyDescent="0.25">
      <c r="A12494" s="16" t="s">
        <v>258</v>
      </c>
      <c r="B12494" s="16">
        <v>75</v>
      </c>
      <c r="C12494" s="17">
        <v>37034</v>
      </c>
      <c r="L12494" s="17"/>
    </row>
    <row r="12495" spans="1:12" x14ac:dyDescent="0.25">
      <c r="A12495" s="16" t="s">
        <v>258</v>
      </c>
      <c r="B12495" s="16">
        <v>40</v>
      </c>
      <c r="C12495" s="17">
        <v>37006</v>
      </c>
      <c r="L12495" s="17"/>
    </row>
    <row r="12496" spans="1:12" x14ac:dyDescent="0.25">
      <c r="A12496" s="16" t="s">
        <v>258</v>
      </c>
      <c r="B12496" s="16">
        <v>44</v>
      </c>
      <c r="C12496" s="17">
        <v>36836</v>
      </c>
      <c r="L12496" s="17"/>
    </row>
    <row r="12497" spans="1:12" x14ac:dyDescent="0.25">
      <c r="A12497" s="16" t="s">
        <v>258</v>
      </c>
      <c r="B12497" s="16">
        <v>45</v>
      </c>
      <c r="C12497" s="17">
        <v>36712</v>
      </c>
      <c r="L12497" s="17"/>
    </row>
    <row r="12498" spans="1:12" x14ac:dyDescent="0.25">
      <c r="A12498" s="16" t="s">
        <v>258</v>
      </c>
      <c r="B12498" s="16">
        <v>68</v>
      </c>
      <c r="C12498" s="17">
        <v>36705</v>
      </c>
      <c r="L12498" s="17"/>
    </row>
    <row r="12499" spans="1:12" x14ac:dyDescent="0.25">
      <c r="A12499" s="16" t="s">
        <v>258</v>
      </c>
      <c r="B12499" s="16">
        <v>38</v>
      </c>
      <c r="C12499" s="17">
        <v>36663</v>
      </c>
      <c r="L12499" s="17"/>
    </row>
    <row r="12500" spans="1:12" x14ac:dyDescent="0.25">
      <c r="A12500" s="16" t="s">
        <v>258</v>
      </c>
      <c r="B12500" s="16">
        <v>132</v>
      </c>
      <c r="C12500" s="17">
        <v>36511</v>
      </c>
      <c r="L12500" s="17"/>
    </row>
    <row r="12501" spans="1:12" x14ac:dyDescent="0.25">
      <c r="A12501" s="16" t="s">
        <v>258</v>
      </c>
      <c r="B12501" s="16">
        <v>125</v>
      </c>
      <c r="C12501" s="17">
        <v>36165</v>
      </c>
      <c r="L12501" s="17"/>
    </row>
    <row r="12502" spans="1:12" x14ac:dyDescent="0.25">
      <c r="A12502" s="16" t="s">
        <v>258</v>
      </c>
      <c r="B12502" s="16">
        <v>120</v>
      </c>
      <c r="C12502" s="17">
        <v>35986</v>
      </c>
      <c r="L12502" s="17"/>
    </row>
    <row r="12503" spans="1:12" x14ac:dyDescent="0.25">
      <c r="A12503" s="16" t="s">
        <v>258</v>
      </c>
      <c r="B12503" s="16">
        <v>180</v>
      </c>
      <c r="C12503" s="17">
        <v>35712</v>
      </c>
      <c r="L12503" s="17"/>
    </row>
    <row r="12504" spans="1:12" x14ac:dyDescent="0.25">
      <c r="A12504" s="16" t="s">
        <v>258</v>
      </c>
      <c r="B12504" s="16">
        <v>308</v>
      </c>
      <c r="C12504" s="17">
        <v>35706</v>
      </c>
      <c r="L12504" s="17"/>
    </row>
    <row r="12505" spans="1:12" x14ac:dyDescent="0.25">
      <c r="A12505" s="16" t="s">
        <v>258</v>
      </c>
      <c r="B12505" s="16">
        <v>25</v>
      </c>
      <c r="C12505" s="17">
        <v>35584</v>
      </c>
      <c r="L12505" s="17"/>
    </row>
    <row r="12506" spans="1:12" x14ac:dyDescent="0.25">
      <c r="A12506" s="16" t="s">
        <v>258</v>
      </c>
      <c r="B12506" s="16">
        <v>14</v>
      </c>
      <c r="C12506" s="17">
        <v>35564</v>
      </c>
      <c r="L12506" s="17"/>
    </row>
    <row r="12507" spans="1:12" x14ac:dyDescent="0.25">
      <c r="A12507" s="16" t="s">
        <v>258</v>
      </c>
      <c r="B12507" s="16">
        <v>180</v>
      </c>
      <c r="C12507" s="17">
        <v>35562</v>
      </c>
      <c r="L12507" s="17"/>
    </row>
    <row r="12508" spans="1:12" x14ac:dyDescent="0.25">
      <c r="A12508" s="16" t="s">
        <v>258</v>
      </c>
      <c r="B12508" s="16">
        <v>88</v>
      </c>
      <c r="C12508" s="17">
        <v>34820</v>
      </c>
      <c r="L12508" s="17"/>
    </row>
    <row r="12509" spans="1:12" x14ac:dyDescent="0.25">
      <c r="A12509" s="16" t="s">
        <v>258</v>
      </c>
      <c r="B12509" s="16">
        <v>179</v>
      </c>
      <c r="C12509" s="17">
        <v>34522</v>
      </c>
      <c r="L12509" s="17"/>
    </row>
    <row r="12510" spans="1:12" x14ac:dyDescent="0.25">
      <c r="A12510" s="16" t="s">
        <v>258</v>
      </c>
      <c r="B12510" s="16">
        <v>88</v>
      </c>
      <c r="C12510" s="17">
        <v>34457</v>
      </c>
      <c r="L12510" s="17"/>
    </row>
    <row r="12511" spans="1:12" x14ac:dyDescent="0.25">
      <c r="A12511" s="16" t="s">
        <v>258</v>
      </c>
      <c r="B12511" s="16">
        <v>169</v>
      </c>
      <c r="C12511" s="17">
        <v>34404</v>
      </c>
      <c r="L12511" s="17"/>
    </row>
    <row r="12512" spans="1:12" x14ac:dyDescent="0.25">
      <c r="A12512" s="16" t="s">
        <v>258</v>
      </c>
      <c r="B12512" s="16">
        <v>148</v>
      </c>
      <c r="C12512" s="17">
        <v>34367</v>
      </c>
      <c r="L12512" s="17"/>
    </row>
    <row r="12513" spans="1:12" x14ac:dyDescent="0.25">
      <c r="A12513" s="16" t="s">
        <v>258</v>
      </c>
      <c r="B12513" s="16">
        <v>88</v>
      </c>
      <c r="C12513" s="17">
        <v>33921</v>
      </c>
      <c r="L12513" s="17"/>
    </row>
    <row r="12514" spans="1:12" x14ac:dyDescent="0.25">
      <c r="A12514" s="16" t="s">
        <v>258</v>
      </c>
      <c r="B12514" s="16">
        <v>77</v>
      </c>
      <c r="C12514" s="17">
        <v>33730</v>
      </c>
      <c r="L12514" s="17"/>
    </row>
    <row r="12515" spans="1:12" x14ac:dyDescent="0.25">
      <c r="A12515" s="16" t="s">
        <v>258</v>
      </c>
      <c r="B12515" s="16">
        <v>148</v>
      </c>
      <c r="C12515" s="17">
        <v>33703</v>
      </c>
      <c r="L12515" s="17"/>
    </row>
    <row r="12516" spans="1:12" x14ac:dyDescent="0.25">
      <c r="A12516" s="16" t="s">
        <v>258</v>
      </c>
      <c r="B12516" s="16">
        <v>88</v>
      </c>
      <c r="C12516" s="17">
        <v>33682</v>
      </c>
      <c r="L12516" s="17"/>
    </row>
    <row r="12517" spans="1:12" x14ac:dyDescent="0.25">
      <c r="A12517" s="16" t="s">
        <v>258</v>
      </c>
      <c r="B12517" s="16">
        <v>132</v>
      </c>
      <c r="C12517" s="17">
        <v>33646</v>
      </c>
      <c r="L12517" s="17"/>
    </row>
    <row r="12518" spans="1:12" x14ac:dyDescent="0.25">
      <c r="A12518" s="16" t="s">
        <v>258</v>
      </c>
      <c r="B12518" s="16">
        <v>192</v>
      </c>
      <c r="C12518" s="17">
        <v>33590</v>
      </c>
      <c r="L12518" s="17"/>
    </row>
    <row r="12519" spans="1:12" x14ac:dyDescent="0.25">
      <c r="A12519" s="16" t="s">
        <v>258</v>
      </c>
      <c r="B12519" s="16">
        <v>388</v>
      </c>
      <c r="C12519" s="17">
        <v>33589</v>
      </c>
      <c r="L12519" s="17"/>
    </row>
    <row r="12520" spans="1:12" x14ac:dyDescent="0.25">
      <c r="A12520" s="16" t="s">
        <v>258</v>
      </c>
      <c r="B12520" s="16">
        <v>85</v>
      </c>
      <c r="C12520" s="17">
        <v>33553</v>
      </c>
      <c r="L12520" s="17"/>
    </row>
    <row r="12521" spans="1:12" x14ac:dyDescent="0.25">
      <c r="A12521" s="16" t="s">
        <v>258</v>
      </c>
      <c r="B12521" s="16">
        <v>44</v>
      </c>
      <c r="C12521" s="17">
        <v>33522</v>
      </c>
      <c r="L12521" s="17"/>
    </row>
    <row r="12522" spans="1:12" x14ac:dyDescent="0.25">
      <c r="A12522" s="16" t="s">
        <v>258</v>
      </c>
      <c r="B12522" s="16">
        <v>60</v>
      </c>
      <c r="C12522" s="17">
        <v>33520</v>
      </c>
      <c r="L12522" s="17"/>
    </row>
    <row r="12523" spans="1:12" x14ac:dyDescent="0.25">
      <c r="A12523" s="16" t="s">
        <v>258</v>
      </c>
      <c r="B12523" s="16">
        <v>88</v>
      </c>
      <c r="C12523" s="17">
        <v>33514</v>
      </c>
      <c r="L12523" s="17"/>
    </row>
    <row r="12524" spans="1:12" x14ac:dyDescent="0.25">
      <c r="A12524" s="16" t="s">
        <v>258</v>
      </c>
      <c r="B12524" s="16">
        <v>104</v>
      </c>
      <c r="C12524" s="17">
        <v>33508</v>
      </c>
      <c r="L12524" s="17"/>
    </row>
    <row r="12525" spans="1:12" x14ac:dyDescent="0.25">
      <c r="A12525" s="16" t="s">
        <v>258</v>
      </c>
      <c r="B12525" s="16">
        <v>92</v>
      </c>
      <c r="C12525" s="17">
        <v>33466</v>
      </c>
      <c r="L12525" s="17"/>
    </row>
    <row r="12526" spans="1:12" x14ac:dyDescent="0.25">
      <c r="A12526" s="16" t="s">
        <v>258</v>
      </c>
      <c r="B12526" s="16">
        <v>96</v>
      </c>
      <c r="C12526" s="17">
        <v>33410</v>
      </c>
      <c r="L12526" s="17"/>
    </row>
    <row r="12527" spans="1:12" x14ac:dyDescent="0.25">
      <c r="A12527" s="16" t="s">
        <v>258</v>
      </c>
      <c r="B12527" s="16">
        <v>89</v>
      </c>
      <c r="C12527" s="17">
        <v>33402</v>
      </c>
      <c r="L12527" s="17"/>
    </row>
    <row r="12528" spans="1:12" x14ac:dyDescent="0.25">
      <c r="A12528" s="16" t="s">
        <v>258</v>
      </c>
      <c r="B12528" s="16">
        <v>88</v>
      </c>
      <c r="C12528" s="17">
        <v>33389</v>
      </c>
      <c r="L12528" s="17"/>
    </row>
    <row r="12529" spans="1:12" x14ac:dyDescent="0.25">
      <c r="A12529" s="16" t="s">
        <v>258</v>
      </c>
      <c r="B12529" s="16">
        <v>132</v>
      </c>
      <c r="C12529" s="17">
        <v>33381</v>
      </c>
      <c r="L12529" s="17"/>
    </row>
    <row r="12530" spans="1:12" x14ac:dyDescent="0.25">
      <c r="A12530" s="16" t="s">
        <v>258</v>
      </c>
      <c r="B12530" s="16">
        <v>44</v>
      </c>
      <c r="C12530" s="17">
        <v>33339</v>
      </c>
      <c r="L12530" s="17"/>
    </row>
    <row r="12531" spans="1:12" x14ac:dyDescent="0.25">
      <c r="A12531" s="16" t="s">
        <v>258</v>
      </c>
      <c r="B12531" s="16">
        <v>44</v>
      </c>
      <c r="C12531" s="17">
        <v>33337</v>
      </c>
      <c r="L12531" s="17"/>
    </row>
    <row r="12532" spans="1:12" x14ac:dyDescent="0.25">
      <c r="A12532" s="16" t="s">
        <v>258</v>
      </c>
      <c r="B12532" s="16">
        <v>104</v>
      </c>
      <c r="C12532" s="17">
        <v>33319</v>
      </c>
      <c r="L12532" s="17"/>
    </row>
    <row r="12533" spans="1:12" x14ac:dyDescent="0.25">
      <c r="A12533" s="16" t="s">
        <v>258</v>
      </c>
      <c r="B12533" s="16">
        <v>220</v>
      </c>
      <c r="C12533" s="17">
        <v>33310</v>
      </c>
      <c r="L12533" s="17"/>
    </row>
    <row r="12534" spans="1:12" x14ac:dyDescent="0.25">
      <c r="A12534" s="16" t="s">
        <v>258</v>
      </c>
      <c r="B12534" s="16">
        <v>88</v>
      </c>
      <c r="C12534" s="17">
        <v>33308</v>
      </c>
      <c r="L12534" s="17"/>
    </row>
    <row r="12535" spans="1:12" x14ac:dyDescent="0.25">
      <c r="A12535" s="16" t="s">
        <v>258</v>
      </c>
      <c r="B12535" s="16">
        <v>58</v>
      </c>
      <c r="C12535" s="17">
        <v>33284</v>
      </c>
      <c r="L12535" s="17"/>
    </row>
    <row r="12536" spans="1:12" x14ac:dyDescent="0.25">
      <c r="A12536" s="16" t="s">
        <v>258</v>
      </c>
      <c r="B12536" s="16">
        <v>88</v>
      </c>
      <c r="C12536" s="17">
        <v>33284</v>
      </c>
      <c r="L12536" s="17"/>
    </row>
    <row r="12537" spans="1:12" x14ac:dyDescent="0.25">
      <c r="A12537" s="16" t="s">
        <v>258</v>
      </c>
      <c r="B12537" s="16">
        <v>132</v>
      </c>
      <c r="C12537" s="17">
        <v>33221</v>
      </c>
      <c r="L12537" s="17"/>
    </row>
    <row r="12538" spans="1:12" x14ac:dyDescent="0.25">
      <c r="A12538" s="16" t="s">
        <v>258</v>
      </c>
      <c r="B12538" s="16">
        <v>60</v>
      </c>
      <c r="C12538" s="17">
        <v>33215</v>
      </c>
      <c r="L12538" s="17"/>
    </row>
    <row r="12539" spans="1:12" x14ac:dyDescent="0.25">
      <c r="A12539" s="16" t="s">
        <v>258</v>
      </c>
      <c r="B12539" s="16">
        <v>148</v>
      </c>
      <c r="C12539" s="17">
        <v>33197</v>
      </c>
      <c r="L12539" s="17"/>
    </row>
    <row r="12540" spans="1:12" x14ac:dyDescent="0.25">
      <c r="A12540" s="16" t="s">
        <v>258</v>
      </c>
      <c r="B12540" s="16">
        <v>125</v>
      </c>
      <c r="C12540" s="17">
        <v>33178</v>
      </c>
      <c r="L12540" s="17"/>
    </row>
    <row r="12541" spans="1:12" x14ac:dyDescent="0.25">
      <c r="A12541" s="16" t="s">
        <v>258</v>
      </c>
      <c r="B12541" s="16">
        <v>44</v>
      </c>
      <c r="C12541" s="17">
        <v>33160</v>
      </c>
      <c r="L12541" s="17"/>
    </row>
    <row r="12542" spans="1:12" x14ac:dyDescent="0.25">
      <c r="A12542" s="16" t="s">
        <v>258</v>
      </c>
      <c r="B12542" s="16">
        <v>120</v>
      </c>
      <c r="C12542" s="17">
        <v>33128</v>
      </c>
      <c r="L12542" s="17"/>
    </row>
    <row r="12543" spans="1:12" x14ac:dyDescent="0.25">
      <c r="A12543" s="16" t="s">
        <v>258</v>
      </c>
      <c r="B12543" s="16">
        <v>66</v>
      </c>
      <c r="C12543" s="17">
        <v>32967</v>
      </c>
      <c r="L12543" s="17"/>
    </row>
    <row r="12544" spans="1:12" x14ac:dyDescent="0.25">
      <c r="A12544" s="16" t="s">
        <v>258</v>
      </c>
      <c r="B12544" s="16">
        <v>88</v>
      </c>
      <c r="C12544" s="17">
        <v>32878</v>
      </c>
      <c r="L12544" s="17"/>
    </row>
    <row r="12545" spans="1:12" x14ac:dyDescent="0.25">
      <c r="A12545" s="16" t="s">
        <v>258</v>
      </c>
      <c r="B12545" s="16">
        <v>88</v>
      </c>
      <c r="C12545" s="17">
        <v>32787</v>
      </c>
      <c r="L12545" s="17"/>
    </row>
    <row r="12546" spans="1:12" x14ac:dyDescent="0.25">
      <c r="A12546" s="16" t="s">
        <v>258</v>
      </c>
      <c r="B12546" s="16">
        <v>120</v>
      </c>
      <c r="C12546" s="17">
        <v>32780</v>
      </c>
      <c r="L12546" s="17"/>
    </row>
    <row r="12547" spans="1:12" x14ac:dyDescent="0.25">
      <c r="A12547" s="16" t="s">
        <v>258</v>
      </c>
      <c r="B12547" s="16">
        <v>88</v>
      </c>
      <c r="C12547" s="17">
        <v>32778</v>
      </c>
      <c r="L12547" s="17"/>
    </row>
    <row r="12548" spans="1:12" x14ac:dyDescent="0.25">
      <c r="A12548" s="16" t="s">
        <v>258</v>
      </c>
      <c r="B12548" s="16">
        <v>120</v>
      </c>
      <c r="C12548" s="17">
        <v>32772</v>
      </c>
      <c r="L12548" s="17"/>
    </row>
    <row r="12549" spans="1:12" x14ac:dyDescent="0.25">
      <c r="A12549" s="16" t="s">
        <v>258</v>
      </c>
      <c r="B12549" s="16">
        <v>135</v>
      </c>
      <c r="C12549" s="17">
        <v>32716</v>
      </c>
      <c r="L12549" s="17"/>
    </row>
    <row r="12550" spans="1:12" x14ac:dyDescent="0.25">
      <c r="A12550" s="16" t="s">
        <v>258</v>
      </c>
      <c r="B12550" s="16">
        <v>150</v>
      </c>
      <c r="C12550" s="17">
        <v>32714</v>
      </c>
      <c r="L12550" s="17"/>
    </row>
    <row r="12551" spans="1:12" x14ac:dyDescent="0.25">
      <c r="A12551" s="16" t="s">
        <v>258</v>
      </c>
      <c r="B12551" s="16">
        <v>88</v>
      </c>
      <c r="C12551" s="17">
        <v>32675</v>
      </c>
      <c r="L12551" s="17"/>
    </row>
    <row r="12552" spans="1:12" x14ac:dyDescent="0.25">
      <c r="A12552" s="16" t="s">
        <v>258</v>
      </c>
      <c r="B12552" s="16">
        <v>88</v>
      </c>
      <c r="C12552" s="17">
        <v>32568</v>
      </c>
      <c r="L12552" s="17"/>
    </row>
    <row r="12553" spans="1:12" x14ac:dyDescent="0.25">
      <c r="A12553" s="16" t="s">
        <v>258</v>
      </c>
      <c r="B12553" s="16">
        <v>120</v>
      </c>
      <c r="C12553" s="17">
        <v>32554</v>
      </c>
      <c r="L12553" s="17"/>
    </row>
    <row r="12554" spans="1:12" x14ac:dyDescent="0.25">
      <c r="A12554" s="16" t="s">
        <v>258</v>
      </c>
      <c r="B12554" s="16">
        <v>120</v>
      </c>
      <c r="C12554" s="17">
        <v>32534</v>
      </c>
      <c r="L12554" s="17"/>
    </row>
    <row r="12555" spans="1:12" x14ac:dyDescent="0.25">
      <c r="A12555" s="16" t="s">
        <v>258</v>
      </c>
      <c r="B12555" s="16">
        <v>148</v>
      </c>
      <c r="C12555" s="17">
        <v>32514</v>
      </c>
      <c r="L12555" s="17"/>
    </row>
    <row r="12556" spans="1:12" x14ac:dyDescent="0.25">
      <c r="A12556" s="16" t="s">
        <v>258</v>
      </c>
      <c r="B12556" s="16">
        <v>60</v>
      </c>
      <c r="C12556" s="17">
        <v>32513</v>
      </c>
      <c r="L12556" s="17"/>
    </row>
    <row r="12557" spans="1:12" x14ac:dyDescent="0.25">
      <c r="A12557" s="16" t="s">
        <v>258</v>
      </c>
      <c r="B12557" s="16">
        <v>88</v>
      </c>
      <c r="C12557" s="17">
        <v>32363</v>
      </c>
      <c r="L12557" s="17"/>
    </row>
    <row r="12558" spans="1:12" x14ac:dyDescent="0.25">
      <c r="A12558" s="16" t="s">
        <v>258</v>
      </c>
      <c r="B12558" s="16">
        <v>106</v>
      </c>
      <c r="C12558" s="17">
        <v>32351</v>
      </c>
      <c r="L12558" s="17"/>
    </row>
    <row r="12559" spans="1:12" x14ac:dyDescent="0.25">
      <c r="A12559" s="16" t="s">
        <v>258</v>
      </c>
      <c r="B12559" s="16">
        <v>88</v>
      </c>
      <c r="C12559" s="17">
        <v>32310</v>
      </c>
      <c r="L12559" s="17"/>
    </row>
    <row r="12560" spans="1:12" x14ac:dyDescent="0.25">
      <c r="A12560" s="16" t="s">
        <v>258</v>
      </c>
      <c r="B12560" s="16">
        <v>99</v>
      </c>
      <c r="C12560" s="17">
        <v>31903</v>
      </c>
      <c r="L12560" s="17"/>
    </row>
    <row r="12561" spans="1:12" x14ac:dyDescent="0.25">
      <c r="A12561" s="16" t="s">
        <v>258</v>
      </c>
      <c r="B12561" s="16">
        <v>88</v>
      </c>
      <c r="C12561" s="17">
        <v>31763</v>
      </c>
      <c r="L12561" s="17"/>
    </row>
    <row r="12562" spans="1:12" x14ac:dyDescent="0.25">
      <c r="A12562" s="16" t="s">
        <v>258</v>
      </c>
      <c r="B12562" s="16">
        <v>74</v>
      </c>
      <c r="C12562" s="17">
        <v>31758</v>
      </c>
      <c r="L12562" s="17"/>
    </row>
    <row r="12563" spans="1:12" x14ac:dyDescent="0.25">
      <c r="A12563" s="16" t="s">
        <v>258</v>
      </c>
      <c r="B12563" s="16">
        <v>88</v>
      </c>
      <c r="C12563" s="17">
        <v>31661</v>
      </c>
      <c r="L12563" s="17"/>
    </row>
    <row r="12564" spans="1:12" x14ac:dyDescent="0.25">
      <c r="A12564" s="16" t="s">
        <v>258</v>
      </c>
      <c r="B12564" s="16">
        <v>112</v>
      </c>
      <c r="C12564" s="17">
        <v>31485</v>
      </c>
      <c r="L12564" s="17"/>
    </row>
    <row r="12565" spans="1:12" x14ac:dyDescent="0.25">
      <c r="A12565" s="16" t="s">
        <v>258</v>
      </c>
      <c r="B12565" s="16">
        <v>142</v>
      </c>
      <c r="C12565" s="17">
        <v>31467</v>
      </c>
      <c r="L12565" s="17"/>
    </row>
    <row r="12566" spans="1:12" x14ac:dyDescent="0.25">
      <c r="A12566" s="16" t="s">
        <v>258</v>
      </c>
      <c r="B12566" s="16">
        <v>132</v>
      </c>
      <c r="C12566" s="17">
        <v>31464</v>
      </c>
      <c r="L12566" s="17"/>
    </row>
    <row r="12567" spans="1:12" x14ac:dyDescent="0.25">
      <c r="A12567" s="16" t="s">
        <v>258</v>
      </c>
      <c r="B12567" s="16">
        <v>33</v>
      </c>
      <c r="C12567" s="17">
        <v>30643</v>
      </c>
      <c r="L12567" s="17"/>
    </row>
    <row r="12568" spans="1:12" x14ac:dyDescent="0.25">
      <c r="A12568" s="16" t="s">
        <v>258</v>
      </c>
      <c r="B12568" s="16">
        <v>88</v>
      </c>
      <c r="C12568" s="17">
        <v>30518</v>
      </c>
      <c r="L12568" s="17"/>
    </row>
    <row r="12569" spans="1:12" x14ac:dyDescent="0.25">
      <c r="A12569" s="16" t="s">
        <v>258</v>
      </c>
      <c r="B12569" s="16">
        <v>176</v>
      </c>
      <c r="C12569" s="17">
        <v>30047</v>
      </c>
      <c r="L12569" s="17"/>
    </row>
    <row r="12570" spans="1:12" x14ac:dyDescent="0.25">
      <c r="A12570" s="16" t="s">
        <v>258</v>
      </c>
      <c r="B12570" s="16">
        <v>88</v>
      </c>
      <c r="C12570" s="17">
        <v>29977</v>
      </c>
      <c r="L12570" s="17"/>
    </row>
    <row r="12571" spans="1:12" x14ac:dyDescent="0.25">
      <c r="A12571" s="16" t="s">
        <v>258</v>
      </c>
      <c r="B12571" s="16">
        <v>88</v>
      </c>
      <c r="C12571" s="17">
        <v>29938</v>
      </c>
      <c r="L12571" s="17"/>
    </row>
    <row r="12572" spans="1:12" x14ac:dyDescent="0.25">
      <c r="A12572" s="16" t="s">
        <v>258</v>
      </c>
      <c r="B12572" s="16">
        <v>88</v>
      </c>
      <c r="C12572" s="17">
        <v>29865</v>
      </c>
      <c r="L12572" s="17"/>
    </row>
    <row r="12573" spans="1:12" x14ac:dyDescent="0.25">
      <c r="A12573" s="16" t="s">
        <v>258</v>
      </c>
      <c r="B12573" s="16">
        <v>132</v>
      </c>
      <c r="C12573" s="17">
        <v>29838</v>
      </c>
      <c r="L12573" s="17"/>
    </row>
    <row r="12574" spans="1:12" x14ac:dyDescent="0.25">
      <c r="A12574" s="16" t="s">
        <v>258</v>
      </c>
      <c r="B12574" s="16">
        <v>176</v>
      </c>
      <c r="C12574" s="17">
        <v>29830</v>
      </c>
      <c r="L12574" s="17"/>
    </row>
    <row r="12575" spans="1:12" x14ac:dyDescent="0.25">
      <c r="A12575" s="16" t="s">
        <v>258</v>
      </c>
      <c r="B12575" s="16">
        <v>128</v>
      </c>
      <c r="C12575" s="17">
        <v>29635</v>
      </c>
      <c r="L12575" s="17"/>
    </row>
    <row r="12576" spans="1:12" x14ac:dyDescent="0.25">
      <c r="A12576" s="16" t="s">
        <v>258</v>
      </c>
      <c r="B12576" s="16">
        <v>132</v>
      </c>
      <c r="C12576" s="17">
        <v>29587</v>
      </c>
      <c r="L12576" s="17"/>
    </row>
    <row r="12577" spans="1:12" x14ac:dyDescent="0.25">
      <c r="A12577" s="16" t="s">
        <v>258</v>
      </c>
      <c r="B12577" s="16">
        <v>133</v>
      </c>
      <c r="C12577" s="17">
        <v>29566</v>
      </c>
      <c r="L12577" s="17"/>
    </row>
    <row r="12578" spans="1:12" x14ac:dyDescent="0.25">
      <c r="A12578" s="16" t="s">
        <v>258</v>
      </c>
      <c r="B12578" s="16">
        <v>102</v>
      </c>
      <c r="C12578" s="17">
        <v>29556</v>
      </c>
      <c r="L12578" s="17"/>
    </row>
    <row r="12579" spans="1:12" x14ac:dyDescent="0.25">
      <c r="A12579" s="16" t="s">
        <v>258</v>
      </c>
      <c r="B12579" s="16">
        <v>86</v>
      </c>
      <c r="C12579" s="17">
        <v>29465</v>
      </c>
      <c r="L12579" s="17"/>
    </row>
    <row r="12580" spans="1:12" x14ac:dyDescent="0.25">
      <c r="A12580" s="16" t="s">
        <v>258</v>
      </c>
      <c r="B12580" s="16">
        <v>132</v>
      </c>
      <c r="C12580" s="17">
        <v>29403</v>
      </c>
      <c r="L12580" s="17"/>
    </row>
    <row r="12581" spans="1:12" x14ac:dyDescent="0.25">
      <c r="A12581" s="16" t="s">
        <v>258</v>
      </c>
      <c r="B12581" s="16">
        <v>60</v>
      </c>
      <c r="C12581" s="17">
        <v>29403</v>
      </c>
      <c r="L12581" s="17"/>
    </row>
    <row r="12582" spans="1:12" x14ac:dyDescent="0.25">
      <c r="A12582" s="16" t="s">
        <v>258</v>
      </c>
      <c r="B12582" s="16">
        <v>160</v>
      </c>
      <c r="C12582" s="17">
        <v>29099</v>
      </c>
      <c r="L12582" s="17"/>
    </row>
    <row r="12583" spans="1:12" x14ac:dyDescent="0.25">
      <c r="A12583" s="16" t="s">
        <v>258</v>
      </c>
      <c r="B12583" s="16">
        <v>88</v>
      </c>
      <c r="C12583" s="17">
        <v>29084</v>
      </c>
      <c r="L12583" s="17"/>
    </row>
    <row r="12584" spans="1:12" x14ac:dyDescent="0.25">
      <c r="A12584" s="16" t="s">
        <v>258</v>
      </c>
      <c r="B12584" s="16">
        <v>120</v>
      </c>
      <c r="C12584" s="17">
        <v>28998</v>
      </c>
      <c r="L12584" s="17"/>
    </row>
    <row r="12585" spans="1:12" x14ac:dyDescent="0.25">
      <c r="A12585" s="16" t="s">
        <v>258</v>
      </c>
      <c r="B12585" s="16">
        <v>176</v>
      </c>
      <c r="C12585" s="17">
        <v>28996</v>
      </c>
      <c r="L12585" s="17"/>
    </row>
    <row r="12586" spans="1:12" x14ac:dyDescent="0.25">
      <c r="A12586" s="16" t="s">
        <v>258</v>
      </c>
      <c r="B12586" s="16">
        <v>88</v>
      </c>
      <c r="C12586" s="17">
        <v>28960</v>
      </c>
      <c r="L12586" s="17"/>
    </row>
    <row r="12587" spans="1:12" x14ac:dyDescent="0.25">
      <c r="A12587" s="16" t="s">
        <v>258</v>
      </c>
      <c r="B12587" s="16">
        <v>84</v>
      </c>
      <c r="C12587" s="17">
        <v>28672</v>
      </c>
      <c r="L12587" s="17"/>
    </row>
    <row r="12588" spans="1:12" x14ac:dyDescent="0.25">
      <c r="A12588" s="16" t="s">
        <v>258</v>
      </c>
      <c r="B12588" s="16">
        <v>190</v>
      </c>
      <c r="C12588" s="17">
        <v>28672</v>
      </c>
      <c r="L12588" s="17"/>
    </row>
    <row r="12589" spans="1:12" x14ac:dyDescent="0.25">
      <c r="A12589" s="16" t="s">
        <v>258</v>
      </c>
      <c r="B12589" s="16">
        <v>113</v>
      </c>
      <c r="C12589" s="17">
        <v>28672</v>
      </c>
      <c r="L12589" s="17"/>
    </row>
    <row r="12590" spans="1:12" x14ac:dyDescent="0.25">
      <c r="A12590" s="16" t="s">
        <v>258</v>
      </c>
      <c r="B12590" s="16">
        <v>163</v>
      </c>
      <c r="C12590" s="17">
        <v>28672</v>
      </c>
      <c r="L12590" s="17"/>
    </row>
    <row r="12591" spans="1:12" x14ac:dyDescent="0.25">
      <c r="A12591" s="16" t="s">
        <v>258</v>
      </c>
      <c r="B12591" s="16">
        <v>64</v>
      </c>
      <c r="C12591" s="17">
        <v>28672</v>
      </c>
      <c r="L12591" s="17"/>
    </row>
    <row r="12592" spans="1:12" x14ac:dyDescent="0.25">
      <c r="A12592" s="16" t="s">
        <v>258</v>
      </c>
      <c r="B12592" s="16">
        <v>88</v>
      </c>
      <c r="C12592" s="17">
        <v>28672</v>
      </c>
      <c r="L12592" s="17"/>
    </row>
    <row r="12593" spans="1:12" x14ac:dyDescent="0.25">
      <c r="A12593" s="16" t="s">
        <v>258</v>
      </c>
      <c r="B12593" s="16">
        <v>122</v>
      </c>
      <c r="C12593" s="17">
        <v>28672</v>
      </c>
      <c r="L12593" s="17"/>
    </row>
    <row r="12594" spans="1:12" x14ac:dyDescent="0.25">
      <c r="A12594" s="16" t="s">
        <v>258</v>
      </c>
      <c r="B12594" s="16">
        <v>110</v>
      </c>
      <c r="C12594" s="17">
        <v>28672</v>
      </c>
      <c r="L12594" s="17"/>
    </row>
    <row r="12595" spans="1:12" x14ac:dyDescent="0.25">
      <c r="A12595" s="16" t="s">
        <v>258</v>
      </c>
      <c r="B12595" s="16">
        <v>40</v>
      </c>
      <c r="C12595" s="17">
        <v>28672</v>
      </c>
      <c r="L12595" s="17"/>
    </row>
    <row r="12596" spans="1:12" x14ac:dyDescent="0.25">
      <c r="A12596" s="16" t="s">
        <v>258</v>
      </c>
      <c r="B12596" s="16">
        <v>96</v>
      </c>
      <c r="C12596" s="17">
        <v>28672</v>
      </c>
      <c r="L12596" s="17"/>
    </row>
    <row r="12597" spans="1:12" x14ac:dyDescent="0.25">
      <c r="A12597" s="16" t="s">
        <v>258</v>
      </c>
      <c r="B12597" s="16">
        <v>95</v>
      </c>
      <c r="C12597" s="17">
        <v>28581</v>
      </c>
      <c r="L12597" s="17"/>
    </row>
    <row r="12598" spans="1:12" x14ac:dyDescent="0.25">
      <c r="A12598" s="16" t="s">
        <v>258</v>
      </c>
      <c r="B12598" s="16">
        <v>104</v>
      </c>
      <c r="C12598" s="17">
        <v>28544</v>
      </c>
      <c r="L12598" s="17"/>
    </row>
    <row r="12599" spans="1:12" x14ac:dyDescent="0.25">
      <c r="A12599" s="16" t="s">
        <v>258</v>
      </c>
      <c r="B12599" s="16">
        <v>132</v>
      </c>
      <c r="C12599" s="17">
        <v>28475</v>
      </c>
      <c r="L12599" s="17"/>
    </row>
    <row r="12600" spans="1:12" x14ac:dyDescent="0.25">
      <c r="A12600" s="16" t="s">
        <v>258</v>
      </c>
      <c r="B12600" s="16">
        <v>154</v>
      </c>
      <c r="C12600" s="17">
        <v>28457</v>
      </c>
      <c r="L12600" s="17"/>
    </row>
    <row r="12601" spans="1:12" x14ac:dyDescent="0.25">
      <c r="A12601" s="16" t="s">
        <v>258</v>
      </c>
      <c r="B12601" s="16">
        <v>132</v>
      </c>
      <c r="C12601" s="17">
        <v>28451</v>
      </c>
      <c r="L12601" s="17"/>
    </row>
    <row r="12602" spans="1:12" x14ac:dyDescent="0.25">
      <c r="A12602" s="16" t="s">
        <v>258</v>
      </c>
      <c r="B12602" s="16">
        <v>138</v>
      </c>
      <c r="C12602" s="17">
        <v>28430</v>
      </c>
      <c r="L12602" s="17"/>
    </row>
    <row r="12603" spans="1:12" x14ac:dyDescent="0.25">
      <c r="A12603" s="16" t="s">
        <v>258</v>
      </c>
      <c r="B12603" s="16">
        <v>176</v>
      </c>
      <c r="C12603" s="17">
        <v>28216</v>
      </c>
      <c r="L12603" s="17"/>
    </row>
    <row r="12604" spans="1:12" x14ac:dyDescent="0.25">
      <c r="A12604" s="16" t="s">
        <v>258</v>
      </c>
      <c r="B12604" s="16">
        <v>132</v>
      </c>
      <c r="C12604" s="17">
        <v>28004</v>
      </c>
      <c r="L12604" s="17"/>
    </row>
    <row r="12605" spans="1:12" x14ac:dyDescent="0.25">
      <c r="A12605" s="16" t="s">
        <v>258</v>
      </c>
      <c r="B12605" s="16">
        <v>132</v>
      </c>
      <c r="C12605" s="17">
        <v>27881</v>
      </c>
      <c r="L12605" s="17"/>
    </row>
    <row r="12606" spans="1:12" x14ac:dyDescent="0.25">
      <c r="A12606" s="16" t="s">
        <v>258</v>
      </c>
      <c r="B12606" s="16">
        <v>88</v>
      </c>
      <c r="C12606" s="17">
        <v>27834</v>
      </c>
      <c r="L12606" s="17"/>
    </row>
    <row r="12607" spans="1:12" x14ac:dyDescent="0.25">
      <c r="A12607" s="16" t="s">
        <v>258</v>
      </c>
      <c r="B12607" s="16">
        <v>44</v>
      </c>
      <c r="C12607" s="17">
        <v>27791</v>
      </c>
      <c r="L12607" s="17"/>
    </row>
    <row r="12608" spans="1:12" x14ac:dyDescent="0.25">
      <c r="A12608" s="16" t="s">
        <v>258</v>
      </c>
      <c r="B12608" s="16">
        <v>170</v>
      </c>
      <c r="C12608" s="17">
        <v>27729</v>
      </c>
      <c r="L12608" s="17"/>
    </row>
    <row r="12609" spans="1:12" x14ac:dyDescent="0.25">
      <c r="A12609" s="16" t="s">
        <v>258</v>
      </c>
      <c r="B12609" s="16">
        <v>132</v>
      </c>
      <c r="C12609" s="17">
        <v>27639</v>
      </c>
      <c r="L12609" s="17"/>
    </row>
    <row r="12610" spans="1:12" x14ac:dyDescent="0.25">
      <c r="A12610" s="16" t="s">
        <v>258</v>
      </c>
      <c r="B12610" s="16">
        <v>84</v>
      </c>
      <c r="C12610" s="17">
        <v>27303</v>
      </c>
      <c r="L12610" s="17"/>
    </row>
    <row r="12611" spans="1:12" x14ac:dyDescent="0.25">
      <c r="A12611" s="16" t="s">
        <v>258</v>
      </c>
      <c r="B12611" s="16">
        <v>176</v>
      </c>
      <c r="C12611" s="17">
        <v>27089</v>
      </c>
      <c r="L12611" s="17"/>
    </row>
    <row r="12612" spans="1:12" x14ac:dyDescent="0.25">
      <c r="A12612" s="16" t="s">
        <v>258</v>
      </c>
      <c r="B12612" s="16">
        <v>176</v>
      </c>
      <c r="C12612" s="17">
        <v>26938</v>
      </c>
      <c r="L12612" s="17"/>
    </row>
    <row r="12613" spans="1:12" x14ac:dyDescent="0.25">
      <c r="A12613" s="16" t="s">
        <v>258</v>
      </c>
      <c r="B12613" s="16">
        <v>280</v>
      </c>
      <c r="C12613" s="17">
        <v>26938</v>
      </c>
      <c r="L12613" s="17"/>
    </row>
    <row r="12614" spans="1:12" x14ac:dyDescent="0.25">
      <c r="A12614" s="16" t="s">
        <v>258</v>
      </c>
      <c r="B12614" s="16">
        <v>152</v>
      </c>
      <c r="C12614" s="17">
        <v>26938</v>
      </c>
      <c r="L12614" s="17"/>
    </row>
    <row r="12615" spans="1:12" x14ac:dyDescent="0.25">
      <c r="A12615" s="16" t="s">
        <v>258</v>
      </c>
      <c r="B12615" s="16">
        <v>88</v>
      </c>
      <c r="C12615" s="17">
        <v>26850</v>
      </c>
      <c r="L12615" s="17"/>
    </row>
    <row r="12616" spans="1:12" x14ac:dyDescent="0.25">
      <c r="A12616" s="16" t="s">
        <v>258</v>
      </c>
      <c r="B12616" s="16">
        <v>44</v>
      </c>
      <c r="C12616" s="17">
        <v>26828</v>
      </c>
      <c r="L12616" s="17"/>
    </row>
    <row r="12617" spans="1:12" x14ac:dyDescent="0.25">
      <c r="A12617" s="16" t="s">
        <v>258</v>
      </c>
      <c r="B12617" s="16">
        <v>111</v>
      </c>
      <c r="C12617" s="17">
        <v>26742</v>
      </c>
      <c r="L12617" s="17"/>
    </row>
    <row r="12618" spans="1:12" x14ac:dyDescent="0.25">
      <c r="A12618" s="16" t="s">
        <v>258</v>
      </c>
      <c r="B12618" s="16">
        <v>111</v>
      </c>
      <c r="C12618" s="17">
        <v>26604</v>
      </c>
      <c r="L12618" s="17"/>
    </row>
    <row r="12619" spans="1:12" x14ac:dyDescent="0.25">
      <c r="A12619" s="16" t="s">
        <v>258</v>
      </c>
      <c r="B12619" s="16">
        <v>99</v>
      </c>
      <c r="C12619" s="17">
        <v>26543</v>
      </c>
      <c r="L12619" s="17"/>
    </row>
    <row r="12620" spans="1:12" x14ac:dyDescent="0.25">
      <c r="A12620" s="16" t="s">
        <v>258</v>
      </c>
      <c r="B12620" s="16">
        <v>109</v>
      </c>
      <c r="C12620" s="17">
        <v>26473</v>
      </c>
      <c r="L12620" s="17"/>
    </row>
    <row r="12621" spans="1:12" x14ac:dyDescent="0.25">
      <c r="A12621" s="16" t="s">
        <v>258</v>
      </c>
      <c r="B12621" s="16">
        <v>140</v>
      </c>
      <c r="C12621" s="17">
        <v>26465</v>
      </c>
      <c r="L12621" s="17"/>
    </row>
    <row r="12622" spans="1:12" x14ac:dyDescent="0.25">
      <c r="A12622" s="16" t="s">
        <v>258</v>
      </c>
      <c r="B12622" s="16">
        <v>132</v>
      </c>
      <c r="C12622" s="17">
        <v>26357</v>
      </c>
      <c r="L12622" s="17"/>
    </row>
    <row r="12623" spans="1:12" x14ac:dyDescent="0.25">
      <c r="A12623" s="16" t="s">
        <v>258</v>
      </c>
      <c r="B12623" s="16">
        <v>130</v>
      </c>
      <c r="C12623" s="17">
        <v>26355</v>
      </c>
      <c r="L12623" s="17"/>
    </row>
    <row r="12624" spans="1:12" x14ac:dyDescent="0.25">
      <c r="A12624" s="16" t="s">
        <v>258</v>
      </c>
      <c r="B12624" s="16">
        <v>96</v>
      </c>
      <c r="C12624" s="17">
        <v>26299</v>
      </c>
      <c r="L12624" s="17"/>
    </row>
    <row r="12625" spans="1:12" x14ac:dyDescent="0.25">
      <c r="A12625" s="16" t="s">
        <v>258</v>
      </c>
      <c r="B12625" s="16">
        <v>88</v>
      </c>
      <c r="C12625" s="17">
        <v>26273</v>
      </c>
      <c r="L12625" s="17"/>
    </row>
    <row r="12626" spans="1:12" x14ac:dyDescent="0.25">
      <c r="A12626" s="16" t="s">
        <v>258</v>
      </c>
      <c r="B12626" s="16">
        <v>103</v>
      </c>
      <c r="C12626" s="17">
        <v>26207</v>
      </c>
      <c r="L12626" s="17"/>
    </row>
    <row r="12627" spans="1:12" x14ac:dyDescent="0.25">
      <c r="A12627" s="16" t="s">
        <v>258</v>
      </c>
      <c r="B12627" s="16">
        <v>176</v>
      </c>
      <c r="C12627" s="17">
        <v>26161</v>
      </c>
      <c r="L12627" s="17"/>
    </row>
    <row r="12628" spans="1:12" x14ac:dyDescent="0.25">
      <c r="A12628" s="16" t="s">
        <v>258</v>
      </c>
      <c r="B12628" s="16">
        <v>146</v>
      </c>
      <c r="C12628" s="17">
        <v>26109</v>
      </c>
      <c r="L12628" s="17"/>
    </row>
    <row r="12629" spans="1:12" x14ac:dyDescent="0.25">
      <c r="A12629" s="16" t="s">
        <v>258</v>
      </c>
      <c r="B12629" s="16">
        <v>120</v>
      </c>
      <c r="C12629" s="17">
        <v>25934</v>
      </c>
      <c r="L12629" s="17"/>
    </row>
    <row r="12630" spans="1:12" x14ac:dyDescent="0.25">
      <c r="A12630" s="16" t="s">
        <v>258</v>
      </c>
      <c r="B12630" s="16">
        <v>252</v>
      </c>
      <c r="C12630" s="17">
        <v>25836</v>
      </c>
      <c r="L12630" s="17"/>
    </row>
    <row r="12631" spans="1:12" x14ac:dyDescent="0.25">
      <c r="A12631" s="16" t="s">
        <v>258</v>
      </c>
      <c r="B12631" s="16">
        <v>131</v>
      </c>
      <c r="C12631" s="17">
        <v>25785</v>
      </c>
      <c r="L12631" s="17"/>
    </row>
    <row r="12632" spans="1:12" x14ac:dyDescent="0.25">
      <c r="A12632" s="16" t="s">
        <v>258</v>
      </c>
      <c r="B12632" s="16">
        <v>60</v>
      </c>
      <c r="C12632" s="17">
        <v>25758</v>
      </c>
      <c r="L12632" s="17"/>
    </row>
    <row r="12633" spans="1:12" x14ac:dyDescent="0.25">
      <c r="A12633" s="16" t="s">
        <v>258</v>
      </c>
      <c r="B12633" s="16">
        <v>120</v>
      </c>
      <c r="C12633" s="17">
        <v>25600</v>
      </c>
      <c r="L12633" s="17"/>
    </row>
    <row r="12634" spans="1:12" x14ac:dyDescent="0.25">
      <c r="A12634" s="16" t="s">
        <v>258</v>
      </c>
      <c r="B12634" s="16">
        <v>181</v>
      </c>
      <c r="C12634" s="17">
        <v>25569</v>
      </c>
      <c r="L12634" s="17"/>
    </row>
    <row r="12635" spans="1:12" x14ac:dyDescent="0.25">
      <c r="A12635" s="16" t="s">
        <v>258</v>
      </c>
      <c r="B12635" s="16">
        <v>88</v>
      </c>
      <c r="C12635" s="17">
        <v>25266</v>
      </c>
      <c r="L12635" s="17"/>
    </row>
    <row r="12636" spans="1:12" x14ac:dyDescent="0.25">
      <c r="A12636" s="16" t="s">
        <v>258</v>
      </c>
      <c r="B12636" s="16">
        <v>132</v>
      </c>
      <c r="C12636" s="17">
        <v>25252</v>
      </c>
      <c r="L12636" s="17"/>
    </row>
    <row r="12637" spans="1:12" x14ac:dyDescent="0.25">
      <c r="A12637" s="16" t="s">
        <v>258</v>
      </c>
      <c r="B12637" s="16">
        <v>80</v>
      </c>
      <c r="C12637" s="17">
        <v>25182</v>
      </c>
      <c r="L12637" s="17"/>
    </row>
    <row r="12638" spans="1:12" x14ac:dyDescent="0.25">
      <c r="A12638" s="16" t="s">
        <v>258</v>
      </c>
      <c r="B12638" s="16">
        <v>94</v>
      </c>
      <c r="C12638" s="17">
        <v>25034</v>
      </c>
      <c r="L12638" s="17"/>
    </row>
    <row r="12639" spans="1:12" x14ac:dyDescent="0.25">
      <c r="A12639" s="16" t="s">
        <v>258</v>
      </c>
      <c r="B12639" s="16">
        <v>120</v>
      </c>
      <c r="C12639" s="17">
        <v>24509</v>
      </c>
      <c r="L12639" s="17"/>
    </row>
    <row r="12640" spans="1:12" x14ac:dyDescent="0.25">
      <c r="A12640" s="16" t="s">
        <v>258</v>
      </c>
      <c r="B12640" s="16">
        <v>132</v>
      </c>
      <c r="C12640" s="17">
        <v>24476</v>
      </c>
      <c r="L12640" s="17"/>
    </row>
    <row r="12641" spans="1:12" x14ac:dyDescent="0.25">
      <c r="A12641" s="16" t="s">
        <v>258</v>
      </c>
      <c r="B12641" s="16">
        <v>185</v>
      </c>
      <c r="C12641" s="17">
        <v>24473</v>
      </c>
      <c r="L12641" s="17"/>
    </row>
    <row r="12642" spans="1:12" x14ac:dyDescent="0.25">
      <c r="A12642" s="16" t="s">
        <v>258</v>
      </c>
      <c r="B12642" s="16">
        <v>118</v>
      </c>
      <c r="C12642" s="17">
        <v>24473</v>
      </c>
      <c r="L12642" s="17"/>
    </row>
    <row r="12643" spans="1:12" x14ac:dyDescent="0.25">
      <c r="A12643" s="16" t="s">
        <v>258</v>
      </c>
      <c r="B12643" s="16">
        <v>60</v>
      </c>
      <c r="C12643" s="17">
        <v>24473</v>
      </c>
      <c r="L12643" s="17"/>
    </row>
    <row r="12644" spans="1:12" x14ac:dyDescent="0.25">
      <c r="A12644" s="16" t="s">
        <v>258</v>
      </c>
      <c r="B12644" s="16">
        <v>88</v>
      </c>
      <c r="C12644" s="17">
        <v>24473</v>
      </c>
      <c r="L12644" s="17"/>
    </row>
    <row r="12645" spans="1:12" x14ac:dyDescent="0.25">
      <c r="A12645" s="16" t="s">
        <v>258</v>
      </c>
      <c r="B12645" s="16">
        <v>113</v>
      </c>
      <c r="C12645" s="17">
        <v>24473</v>
      </c>
      <c r="L12645" s="17"/>
    </row>
    <row r="12646" spans="1:12" x14ac:dyDescent="0.25">
      <c r="A12646" s="16" t="s">
        <v>258</v>
      </c>
      <c r="B12646" s="16">
        <v>144</v>
      </c>
      <c r="C12646" s="17">
        <v>24473</v>
      </c>
      <c r="L12646" s="17"/>
    </row>
    <row r="12647" spans="1:12" x14ac:dyDescent="0.25">
      <c r="A12647" s="16" t="s">
        <v>258</v>
      </c>
      <c r="B12647" s="16">
        <v>132</v>
      </c>
      <c r="C12647" s="17">
        <v>24473</v>
      </c>
      <c r="L12647" s="17"/>
    </row>
    <row r="12648" spans="1:12" x14ac:dyDescent="0.25">
      <c r="A12648" s="16" t="s">
        <v>258</v>
      </c>
      <c r="B12648" s="16">
        <v>132</v>
      </c>
      <c r="C12648" s="17">
        <v>24473</v>
      </c>
      <c r="L12648" s="17"/>
    </row>
    <row r="12649" spans="1:12" x14ac:dyDescent="0.25">
      <c r="A12649" s="16" t="s">
        <v>258</v>
      </c>
      <c r="B12649" s="16">
        <v>176</v>
      </c>
      <c r="C12649" s="17">
        <v>24473</v>
      </c>
      <c r="L12649" s="17"/>
    </row>
    <row r="12650" spans="1:12" x14ac:dyDescent="0.25">
      <c r="A12650" s="16" t="s">
        <v>259</v>
      </c>
      <c r="B12650" s="16">
        <v>50</v>
      </c>
      <c r="C12650" s="17">
        <v>43501</v>
      </c>
      <c r="L12650" s="17"/>
    </row>
    <row r="12651" spans="1:12" x14ac:dyDescent="0.25">
      <c r="A12651" s="16" t="s">
        <v>259</v>
      </c>
      <c r="B12651" s="16">
        <v>30</v>
      </c>
      <c r="C12651" s="17">
        <v>43082</v>
      </c>
      <c r="L12651" s="17"/>
    </row>
    <row r="12652" spans="1:12" x14ac:dyDescent="0.25">
      <c r="A12652" s="16" t="s">
        <v>259</v>
      </c>
      <c r="B12652" s="16">
        <v>40</v>
      </c>
      <c r="C12652" s="17">
        <v>42984</v>
      </c>
      <c r="L12652" s="17"/>
    </row>
    <row r="12653" spans="1:12" x14ac:dyDescent="0.25">
      <c r="A12653" s="16" t="s">
        <v>259</v>
      </c>
      <c r="B12653" s="16">
        <v>19</v>
      </c>
      <c r="C12653" s="17">
        <v>41928</v>
      </c>
      <c r="L12653" s="17"/>
    </row>
    <row r="12654" spans="1:12" x14ac:dyDescent="0.25">
      <c r="A12654" s="16" t="s">
        <v>259</v>
      </c>
      <c r="B12654" s="16">
        <v>60</v>
      </c>
      <c r="C12654" s="17">
        <v>41193</v>
      </c>
      <c r="L12654" s="17"/>
    </row>
    <row r="12655" spans="1:12" x14ac:dyDescent="0.25">
      <c r="A12655" s="16" t="s">
        <v>259</v>
      </c>
      <c r="B12655" s="16">
        <v>50</v>
      </c>
      <c r="C12655" s="17">
        <v>41187</v>
      </c>
      <c r="L12655" s="17"/>
    </row>
    <row r="12656" spans="1:12" x14ac:dyDescent="0.25">
      <c r="A12656" s="16" t="s">
        <v>259</v>
      </c>
      <c r="B12656" s="16">
        <v>47</v>
      </c>
      <c r="C12656" s="17">
        <v>40725</v>
      </c>
      <c r="L12656" s="17"/>
    </row>
    <row r="12657" spans="1:12" x14ac:dyDescent="0.25">
      <c r="A12657" s="16" t="s">
        <v>259</v>
      </c>
      <c r="B12657" s="16">
        <v>76</v>
      </c>
      <c r="C12657" s="17">
        <v>40585</v>
      </c>
      <c r="L12657" s="17"/>
    </row>
    <row r="12658" spans="1:12" x14ac:dyDescent="0.25">
      <c r="A12658" s="16" t="s">
        <v>259</v>
      </c>
      <c r="B12658" s="16">
        <v>50</v>
      </c>
      <c r="C12658" s="17">
        <v>40225</v>
      </c>
      <c r="L12658" s="17"/>
    </row>
    <row r="12659" spans="1:12" x14ac:dyDescent="0.25">
      <c r="A12659" s="16" t="s">
        <v>259</v>
      </c>
      <c r="B12659" s="16">
        <v>32</v>
      </c>
      <c r="C12659" s="17">
        <v>39685</v>
      </c>
      <c r="L12659" s="17"/>
    </row>
    <row r="12660" spans="1:12" x14ac:dyDescent="0.25">
      <c r="A12660" s="16" t="s">
        <v>259</v>
      </c>
      <c r="B12660" s="16">
        <v>51</v>
      </c>
      <c r="C12660" s="17">
        <v>39569</v>
      </c>
      <c r="L12660" s="17"/>
    </row>
    <row r="12661" spans="1:12" x14ac:dyDescent="0.25">
      <c r="A12661" s="16" t="s">
        <v>259</v>
      </c>
      <c r="B12661" s="16">
        <v>50</v>
      </c>
      <c r="C12661" s="17">
        <v>39083</v>
      </c>
      <c r="L12661" s="17"/>
    </row>
    <row r="12662" spans="1:12" x14ac:dyDescent="0.25">
      <c r="A12662" s="16" t="s">
        <v>259</v>
      </c>
      <c r="B12662" s="16">
        <v>60</v>
      </c>
      <c r="C12662" s="17">
        <v>38426</v>
      </c>
      <c r="L12662" s="17"/>
    </row>
    <row r="12663" spans="1:12" x14ac:dyDescent="0.25">
      <c r="A12663" s="16" t="s">
        <v>259</v>
      </c>
      <c r="B12663" s="16">
        <v>43</v>
      </c>
      <c r="C12663" s="17">
        <v>38078</v>
      </c>
      <c r="L12663" s="17"/>
    </row>
    <row r="12664" spans="1:12" x14ac:dyDescent="0.25">
      <c r="A12664" s="16" t="s">
        <v>259</v>
      </c>
      <c r="B12664" s="16">
        <v>30</v>
      </c>
      <c r="C12664" s="17">
        <v>37580</v>
      </c>
      <c r="L12664" s="17"/>
    </row>
    <row r="12665" spans="1:12" x14ac:dyDescent="0.25">
      <c r="A12665" s="16" t="s">
        <v>259</v>
      </c>
      <c r="B12665" s="16">
        <v>30</v>
      </c>
      <c r="C12665" s="17">
        <v>37347</v>
      </c>
      <c r="L12665" s="17"/>
    </row>
    <row r="12666" spans="1:12" x14ac:dyDescent="0.25">
      <c r="A12666" s="16" t="s">
        <v>259</v>
      </c>
      <c r="B12666" s="16">
        <v>52</v>
      </c>
      <c r="C12666" s="17">
        <v>37226</v>
      </c>
      <c r="L12666" s="17"/>
    </row>
    <row r="12667" spans="1:12" x14ac:dyDescent="0.25">
      <c r="A12667" s="16" t="s">
        <v>259</v>
      </c>
      <c r="B12667" s="16">
        <v>40</v>
      </c>
      <c r="C12667" s="17">
        <v>37043</v>
      </c>
      <c r="L12667" s="17"/>
    </row>
    <row r="12668" spans="1:12" x14ac:dyDescent="0.25">
      <c r="A12668" s="16" t="s">
        <v>259</v>
      </c>
      <c r="B12668" s="16">
        <v>55</v>
      </c>
      <c r="C12668" s="17">
        <v>36069</v>
      </c>
      <c r="L12668" s="17"/>
    </row>
    <row r="12669" spans="1:12" x14ac:dyDescent="0.25">
      <c r="A12669" s="16" t="s">
        <v>259</v>
      </c>
      <c r="B12669" s="16">
        <v>32</v>
      </c>
      <c r="C12669" s="17">
        <v>35977</v>
      </c>
      <c r="L12669" s="17"/>
    </row>
    <row r="12670" spans="1:12" x14ac:dyDescent="0.25">
      <c r="A12670" s="16" t="s">
        <v>259</v>
      </c>
      <c r="B12670" s="16">
        <v>41</v>
      </c>
      <c r="C12670" s="17">
        <v>35886</v>
      </c>
      <c r="L12670" s="17"/>
    </row>
    <row r="12671" spans="1:12" x14ac:dyDescent="0.25">
      <c r="A12671" s="16" t="s">
        <v>259</v>
      </c>
      <c r="B12671" s="16">
        <v>51</v>
      </c>
      <c r="C12671" s="17">
        <v>35827</v>
      </c>
      <c r="L12671" s="17"/>
    </row>
    <row r="12672" spans="1:12" x14ac:dyDescent="0.25">
      <c r="A12672" s="16" t="s">
        <v>259</v>
      </c>
      <c r="B12672" s="16">
        <v>90</v>
      </c>
      <c r="C12672" s="17">
        <v>35827</v>
      </c>
      <c r="L12672" s="17"/>
    </row>
    <row r="12673" spans="1:12" x14ac:dyDescent="0.25">
      <c r="A12673" s="16" t="s">
        <v>259</v>
      </c>
      <c r="B12673" s="16">
        <v>150</v>
      </c>
      <c r="C12673" s="17">
        <v>35735</v>
      </c>
      <c r="L12673" s="17"/>
    </row>
    <row r="12674" spans="1:12" x14ac:dyDescent="0.25">
      <c r="A12674" s="16" t="s">
        <v>259</v>
      </c>
      <c r="B12674" s="16">
        <v>38</v>
      </c>
      <c r="C12674" s="17">
        <v>35674</v>
      </c>
      <c r="L12674" s="17"/>
    </row>
    <row r="12675" spans="1:12" x14ac:dyDescent="0.25">
      <c r="A12675" s="16" t="s">
        <v>259</v>
      </c>
      <c r="B12675" s="16">
        <v>52</v>
      </c>
      <c r="C12675" s="17">
        <v>35643</v>
      </c>
      <c r="L12675" s="17"/>
    </row>
    <row r="12676" spans="1:12" x14ac:dyDescent="0.25">
      <c r="A12676" s="16" t="s">
        <v>259</v>
      </c>
      <c r="B12676" s="16">
        <v>47</v>
      </c>
      <c r="C12676" s="17">
        <v>35643</v>
      </c>
      <c r="L12676" s="17"/>
    </row>
    <row r="12677" spans="1:12" x14ac:dyDescent="0.25">
      <c r="A12677" s="16" t="s">
        <v>259</v>
      </c>
      <c r="B12677" s="16">
        <v>43</v>
      </c>
      <c r="C12677" s="17">
        <v>35612</v>
      </c>
      <c r="L12677" s="17"/>
    </row>
    <row r="12678" spans="1:12" x14ac:dyDescent="0.25">
      <c r="A12678" s="16" t="s">
        <v>259</v>
      </c>
      <c r="B12678" s="16">
        <v>84</v>
      </c>
      <c r="C12678" s="17">
        <v>35551</v>
      </c>
      <c r="L12678" s="17"/>
    </row>
    <row r="12679" spans="1:12" x14ac:dyDescent="0.25">
      <c r="A12679" s="16" t="s">
        <v>259</v>
      </c>
      <c r="B12679" s="16">
        <v>56</v>
      </c>
      <c r="C12679" s="17">
        <v>35521</v>
      </c>
      <c r="L12679" s="17"/>
    </row>
    <row r="12680" spans="1:12" x14ac:dyDescent="0.25">
      <c r="A12680" s="16" t="s">
        <v>259</v>
      </c>
      <c r="B12680" s="16">
        <v>60</v>
      </c>
      <c r="C12680" s="17">
        <v>35431</v>
      </c>
      <c r="L12680" s="17"/>
    </row>
    <row r="12681" spans="1:12" x14ac:dyDescent="0.25">
      <c r="A12681" s="16" t="s">
        <v>259</v>
      </c>
      <c r="B12681" s="16">
        <v>60</v>
      </c>
      <c r="C12681" s="17">
        <v>35186</v>
      </c>
      <c r="L12681" s="17"/>
    </row>
    <row r="12682" spans="1:12" x14ac:dyDescent="0.25">
      <c r="A12682" s="16" t="s">
        <v>259</v>
      </c>
      <c r="B12682" s="16">
        <v>71</v>
      </c>
      <c r="C12682" s="17">
        <v>35156</v>
      </c>
      <c r="L12682" s="17"/>
    </row>
    <row r="12683" spans="1:12" x14ac:dyDescent="0.25">
      <c r="A12683" s="16" t="s">
        <v>259</v>
      </c>
      <c r="B12683" s="16">
        <v>42</v>
      </c>
      <c r="C12683" s="17">
        <v>35125</v>
      </c>
      <c r="L12683" s="17"/>
    </row>
    <row r="12684" spans="1:12" x14ac:dyDescent="0.25">
      <c r="A12684" s="16" t="s">
        <v>259</v>
      </c>
      <c r="B12684" s="16">
        <v>42</v>
      </c>
      <c r="C12684" s="17">
        <v>35125</v>
      </c>
      <c r="L12684" s="17"/>
    </row>
    <row r="12685" spans="1:12" x14ac:dyDescent="0.25">
      <c r="A12685" s="16" t="s">
        <v>259</v>
      </c>
      <c r="B12685" s="16">
        <v>52</v>
      </c>
      <c r="C12685" s="17">
        <v>35125</v>
      </c>
      <c r="L12685" s="17"/>
    </row>
    <row r="12686" spans="1:12" x14ac:dyDescent="0.25">
      <c r="A12686" s="16" t="s">
        <v>259</v>
      </c>
      <c r="B12686" s="16">
        <v>37</v>
      </c>
      <c r="C12686" s="17">
        <v>35096</v>
      </c>
      <c r="L12686" s="17"/>
    </row>
    <row r="12687" spans="1:12" x14ac:dyDescent="0.25">
      <c r="A12687" s="16" t="s">
        <v>259</v>
      </c>
      <c r="B12687" s="16">
        <v>37</v>
      </c>
      <c r="C12687" s="17">
        <v>35065</v>
      </c>
      <c r="L12687" s="17"/>
    </row>
    <row r="12688" spans="1:12" x14ac:dyDescent="0.25">
      <c r="A12688" s="16" t="s">
        <v>259</v>
      </c>
      <c r="B12688" s="16">
        <v>40</v>
      </c>
      <c r="C12688" s="17">
        <v>35034</v>
      </c>
      <c r="L12688" s="17"/>
    </row>
    <row r="12689" spans="1:12" x14ac:dyDescent="0.25">
      <c r="A12689" s="16" t="s">
        <v>259</v>
      </c>
      <c r="B12689" s="16">
        <v>42</v>
      </c>
      <c r="C12689" s="17">
        <v>34943</v>
      </c>
      <c r="L12689" s="17"/>
    </row>
    <row r="12690" spans="1:12" x14ac:dyDescent="0.25">
      <c r="A12690" s="16" t="s">
        <v>259</v>
      </c>
      <c r="B12690" s="16">
        <v>50</v>
      </c>
      <c r="C12690" s="17">
        <v>34912</v>
      </c>
      <c r="L12690" s="17"/>
    </row>
    <row r="12691" spans="1:12" x14ac:dyDescent="0.25">
      <c r="A12691" s="16" t="s">
        <v>259</v>
      </c>
      <c r="B12691" s="16">
        <v>38</v>
      </c>
      <c r="C12691" s="17">
        <v>34885</v>
      </c>
      <c r="L12691" s="17"/>
    </row>
    <row r="12692" spans="1:12" x14ac:dyDescent="0.25">
      <c r="A12692" s="16" t="s">
        <v>259</v>
      </c>
      <c r="B12692" s="16">
        <v>55</v>
      </c>
      <c r="C12692" s="17">
        <v>34881</v>
      </c>
      <c r="L12692" s="17"/>
    </row>
    <row r="12693" spans="1:12" x14ac:dyDescent="0.25">
      <c r="A12693" s="16" t="s">
        <v>259</v>
      </c>
      <c r="B12693" s="16">
        <v>63</v>
      </c>
      <c r="C12693" s="17">
        <v>34790</v>
      </c>
      <c r="L12693" s="17"/>
    </row>
    <row r="12694" spans="1:12" x14ac:dyDescent="0.25">
      <c r="A12694" s="16" t="s">
        <v>259</v>
      </c>
      <c r="B12694" s="16">
        <v>79</v>
      </c>
      <c r="C12694" s="17">
        <v>34790</v>
      </c>
      <c r="L12694" s="17"/>
    </row>
    <row r="12695" spans="1:12" x14ac:dyDescent="0.25">
      <c r="A12695" s="16" t="s">
        <v>259</v>
      </c>
      <c r="B12695" s="16">
        <v>53</v>
      </c>
      <c r="C12695" s="17">
        <v>34731</v>
      </c>
      <c r="L12695" s="17"/>
    </row>
    <row r="12696" spans="1:12" x14ac:dyDescent="0.25">
      <c r="A12696" s="16" t="s">
        <v>259</v>
      </c>
      <c r="B12696" s="16">
        <v>42</v>
      </c>
      <c r="C12696" s="17">
        <v>34731</v>
      </c>
      <c r="L12696" s="17"/>
    </row>
    <row r="12697" spans="1:12" x14ac:dyDescent="0.25">
      <c r="A12697" s="16" t="s">
        <v>259</v>
      </c>
      <c r="B12697" s="16">
        <v>58</v>
      </c>
      <c r="C12697" s="17">
        <v>34578</v>
      </c>
      <c r="L12697" s="17"/>
    </row>
    <row r="12698" spans="1:12" x14ac:dyDescent="0.25">
      <c r="A12698" s="16" t="s">
        <v>259</v>
      </c>
      <c r="B12698" s="16">
        <v>81</v>
      </c>
      <c r="C12698" s="17">
        <v>34516</v>
      </c>
      <c r="L12698" s="17"/>
    </row>
    <row r="12699" spans="1:12" x14ac:dyDescent="0.25">
      <c r="A12699" s="16" t="s">
        <v>259</v>
      </c>
      <c r="B12699" s="16">
        <v>56</v>
      </c>
      <c r="C12699" s="17">
        <v>34456</v>
      </c>
      <c r="L12699" s="17"/>
    </row>
    <row r="12700" spans="1:12" x14ac:dyDescent="0.25">
      <c r="A12700" s="16" t="s">
        <v>259</v>
      </c>
      <c r="B12700" s="16">
        <v>59</v>
      </c>
      <c r="C12700" s="17">
        <v>34425</v>
      </c>
      <c r="L12700" s="17"/>
    </row>
    <row r="12701" spans="1:12" x14ac:dyDescent="0.25">
      <c r="A12701" s="16" t="s">
        <v>259</v>
      </c>
      <c r="B12701" s="16">
        <v>43</v>
      </c>
      <c r="C12701" s="17">
        <v>34394</v>
      </c>
      <c r="L12701" s="17"/>
    </row>
    <row r="12702" spans="1:12" x14ac:dyDescent="0.25">
      <c r="A12702" s="16" t="s">
        <v>259</v>
      </c>
      <c r="B12702" s="16">
        <v>47</v>
      </c>
      <c r="C12702" s="17">
        <v>34394</v>
      </c>
      <c r="L12702" s="17"/>
    </row>
    <row r="12703" spans="1:12" x14ac:dyDescent="0.25">
      <c r="A12703" s="16" t="s">
        <v>259</v>
      </c>
      <c r="B12703" s="16">
        <v>86</v>
      </c>
      <c r="C12703" s="17">
        <v>34243</v>
      </c>
      <c r="L12703" s="17"/>
    </row>
    <row r="12704" spans="1:12" x14ac:dyDescent="0.25">
      <c r="A12704" s="16" t="s">
        <v>259</v>
      </c>
      <c r="B12704" s="16">
        <v>51</v>
      </c>
      <c r="C12704" s="17">
        <v>34182</v>
      </c>
      <c r="L12704" s="17"/>
    </row>
    <row r="12705" spans="1:12" x14ac:dyDescent="0.25">
      <c r="A12705" s="16" t="s">
        <v>259</v>
      </c>
      <c r="B12705" s="16">
        <v>50</v>
      </c>
      <c r="C12705" s="17">
        <v>34151</v>
      </c>
      <c r="L12705" s="17"/>
    </row>
    <row r="12706" spans="1:12" x14ac:dyDescent="0.25">
      <c r="A12706" s="16" t="s">
        <v>259</v>
      </c>
      <c r="B12706" s="16">
        <v>187</v>
      </c>
      <c r="C12706" s="17">
        <v>34151</v>
      </c>
      <c r="L12706" s="17"/>
    </row>
    <row r="12707" spans="1:12" x14ac:dyDescent="0.25">
      <c r="A12707" s="16" t="s">
        <v>259</v>
      </c>
      <c r="B12707" s="16">
        <v>64</v>
      </c>
      <c r="C12707" s="17">
        <v>34135</v>
      </c>
      <c r="L12707" s="17"/>
    </row>
    <row r="12708" spans="1:12" x14ac:dyDescent="0.25">
      <c r="A12708" s="16" t="s">
        <v>259</v>
      </c>
      <c r="B12708" s="16">
        <v>51</v>
      </c>
      <c r="C12708" s="17">
        <v>34029</v>
      </c>
      <c r="L12708" s="17"/>
    </row>
    <row r="12709" spans="1:12" x14ac:dyDescent="0.25">
      <c r="A12709" s="16" t="s">
        <v>259</v>
      </c>
      <c r="B12709" s="16">
        <v>114</v>
      </c>
      <c r="C12709" s="17">
        <v>33878</v>
      </c>
      <c r="L12709" s="17"/>
    </row>
    <row r="12710" spans="1:12" x14ac:dyDescent="0.25">
      <c r="A12710" s="16" t="s">
        <v>259</v>
      </c>
      <c r="B12710" s="16">
        <v>37</v>
      </c>
      <c r="C12710" s="17">
        <v>33817</v>
      </c>
      <c r="L12710" s="17"/>
    </row>
    <row r="12711" spans="1:12" x14ac:dyDescent="0.25">
      <c r="A12711" s="16" t="s">
        <v>259</v>
      </c>
      <c r="B12711" s="16">
        <v>68</v>
      </c>
      <c r="C12711" s="17">
        <v>33786</v>
      </c>
      <c r="L12711" s="17"/>
    </row>
    <row r="12712" spans="1:12" x14ac:dyDescent="0.25">
      <c r="A12712" s="16" t="s">
        <v>259</v>
      </c>
      <c r="B12712" s="16">
        <v>47</v>
      </c>
      <c r="C12712" s="17">
        <v>33635</v>
      </c>
      <c r="L12712" s="17"/>
    </row>
    <row r="12713" spans="1:12" x14ac:dyDescent="0.25">
      <c r="A12713" s="16" t="s">
        <v>259</v>
      </c>
      <c r="B12713" s="16">
        <v>84</v>
      </c>
      <c r="C12713" s="17">
        <v>33512</v>
      </c>
      <c r="L12713" s="17"/>
    </row>
    <row r="12714" spans="1:12" x14ac:dyDescent="0.25">
      <c r="A12714" s="16" t="s">
        <v>259</v>
      </c>
      <c r="B12714" s="16">
        <v>35</v>
      </c>
      <c r="C12714" s="17">
        <v>33482</v>
      </c>
      <c r="L12714" s="17"/>
    </row>
    <row r="12715" spans="1:12" x14ac:dyDescent="0.25">
      <c r="A12715" s="16" t="s">
        <v>259</v>
      </c>
      <c r="B12715" s="16">
        <v>67</v>
      </c>
      <c r="C12715" s="17">
        <v>33482</v>
      </c>
      <c r="L12715" s="17"/>
    </row>
    <row r="12716" spans="1:12" x14ac:dyDescent="0.25">
      <c r="A12716" s="16" t="s">
        <v>259</v>
      </c>
      <c r="B12716" s="16">
        <v>53</v>
      </c>
      <c r="C12716" s="17">
        <v>33420</v>
      </c>
      <c r="L12716" s="17"/>
    </row>
    <row r="12717" spans="1:12" x14ac:dyDescent="0.25">
      <c r="A12717" s="16" t="s">
        <v>259</v>
      </c>
      <c r="B12717" s="16">
        <v>78</v>
      </c>
      <c r="C12717" s="17">
        <v>33359</v>
      </c>
      <c r="L12717" s="17"/>
    </row>
    <row r="12718" spans="1:12" x14ac:dyDescent="0.25">
      <c r="A12718" s="16" t="s">
        <v>259</v>
      </c>
      <c r="B12718" s="16">
        <v>48</v>
      </c>
      <c r="C12718" s="17">
        <v>33359</v>
      </c>
      <c r="L12718" s="17"/>
    </row>
    <row r="12719" spans="1:12" x14ac:dyDescent="0.25">
      <c r="A12719" s="16" t="s">
        <v>259</v>
      </c>
      <c r="B12719" s="16">
        <v>30</v>
      </c>
      <c r="C12719" s="17">
        <v>33359</v>
      </c>
      <c r="L12719" s="17"/>
    </row>
    <row r="12720" spans="1:12" x14ac:dyDescent="0.25">
      <c r="A12720" s="16" t="s">
        <v>259</v>
      </c>
      <c r="B12720" s="16">
        <v>35</v>
      </c>
      <c r="C12720" s="17">
        <v>33359</v>
      </c>
      <c r="L12720" s="17"/>
    </row>
    <row r="12721" spans="1:12" x14ac:dyDescent="0.25">
      <c r="A12721" s="16" t="s">
        <v>259</v>
      </c>
      <c r="B12721" s="16">
        <v>66</v>
      </c>
      <c r="C12721" s="17">
        <v>33329</v>
      </c>
      <c r="L12721" s="17"/>
    </row>
    <row r="12722" spans="1:12" x14ac:dyDescent="0.25">
      <c r="A12722" s="16" t="s">
        <v>259</v>
      </c>
      <c r="B12722" s="16">
        <v>80</v>
      </c>
      <c r="C12722" s="17">
        <v>33298</v>
      </c>
      <c r="L12722" s="17"/>
    </row>
    <row r="12723" spans="1:12" x14ac:dyDescent="0.25">
      <c r="A12723" s="16" t="s">
        <v>259</v>
      </c>
      <c r="B12723" s="16">
        <v>39</v>
      </c>
      <c r="C12723" s="17">
        <v>33270</v>
      </c>
      <c r="L12723" s="17"/>
    </row>
    <row r="12724" spans="1:12" x14ac:dyDescent="0.25">
      <c r="A12724" s="16" t="s">
        <v>259</v>
      </c>
      <c r="B12724" s="16">
        <v>54</v>
      </c>
      <c r="C12724" s="17">
        <v>33270</v>
      </c>
      <c r="L12724" s="17"/>
    </row>
    <row r="12725" spans="1:12" x14ac:dyDescent="0.25">
      <c r="A12725" s="16" t="s">
        <v>259</v>
      </c>
      <c r="B12725" s="16">
        <v>53</v>
      </c>
      <c r="C12725" s="17">
        <v>33239</v>
      </c>
      <c r="L12725" s="17"/>
    </row>
    <row r="12726" spans="1:12" x14ac:dyDescent="0.25">
      <c r="A12726" s="16" t="s">
        <v>259</v>
      </c>
      <c r="B12726" s="16">
        <v>35</v>
      </c>
      <c r="C12726" s="17">
        <v>33239</v>
      </c>
      <c r="L12726" s="17"/>
    </row>
    <row r="12727" spans="1:12" x14ac:dyDescent="0.25">
      <c r="A12727" s="16" t="s">
        <v>259</v>
      </c>
      <c r="B12727" s="16">
        <v>39</v>
      </c>
      <c r="C12727" s="17">
        <v>33239</v>
      </c>
      <c r="L12727" s="17"/>
    </row>
    <row r="12728" spans="1:12" x14ac:dyDescent="0.25">
      <c r="A12728" s="16" t="s">
        <v>259</v>
      </c>
      <c r="B12728" s="16">
        <v>72</v>
      </c>
      <c r="C12728" s="17">
        <v>33239</v>
      </c>
      <c r="L12728" s="17"/>
    </row>
    <row r="12729" spans="1:12" x14ac:dyDescent="0.25">
      <c r="A12729" s="16" t="s">
        <v>259</v>
      </c>
      <c r="B12729" s="16">
        <v>97</v>
      </c>
      <c r="C12729" s="17">
        <v>33055</v>
      </c>
      <c r="L12729" s="17"/>
    </row>
    <row r="12730" spans="1:12" x14ac:dyDescent="0.25">
      <c r="A12730" s="16" t="s">
        <v>259</v>
      </c>
      <c r="B12730" s="16">
        <v>177</v>
      </c>
      <c r="C12730" s="17">
        <v>33055</v>
      </c>
      <c r="L12730" s="17"/>
    </row>
    <row r="12731" spans="1:12" x14ac:dyDescent="0.25">
      <c r="A12731" s="16" t="s">
        <v>259</v>
      </c>
      <c r="B12731" s="16">
        <v>92</v>
      </c>
      <c r="C12731" s="17">
        <v>33025</v>
      </c>
      <c r="L12731" s="17"/>
    </row>
    <row r="12732" spans="1:12" x14ac:dyDescent="0.25">
      <c r="A12732" s="16" t="s">
        <v>259</v>
      </c>
      <c r="B12732" s="16">
        <v>52</v>
      </c>
      <c r="C12732" s="17">
        <v>33010</v>
      </c>
      <c r="L12732" s="17"/>
    </row>
    <row r="12733" spans="1:12" x14ac:dyDescent="0.25">
      <c r="A12733" s="16" t="s">
        <v>259</v>
      </c>
      <c r="B12733" s="16">
        <v>81</v>
      </c>
      <c r="C12733" s="17">
        <v>33004</v>
      </c>
      <c r="L12733" s="17"/>
    </row>
    <row r="12734" spans="1:12" x14ac:dyDescent="0.25">
      <c r="A12734" s="16" t="s">
        <v>259</v>
      </c>
      <c r="B12734" s="16">
        <v>105</v>
      </c>
      <c r="C12734" s="17">
        <v>32914</v>
      </c>
      <c r="L12734" s="17"/>
    </row>
    <row r="12735" spans="1:12" x14ac:dyDescent="0.25">
      <c r="A12735" s="16" t="s">
        <v>259</v>
      </c>
      <c r="B12735" s="16">
        <v>93</v>
      </c>
      <c r="C12735" s="17">
        <v>32905</v>
      </c>
      <c r="L12735" s="17"/>
    </row>
    <row r="12736" spans="1:12" x14ac:dyDescent="0.25">
      <c r="A12736" s="16" t="s">
        <v>259</v>
      </c>
      <c r="B12736" s="16">
        <v>80</v>
      </c>
      <c r="C12736" s="17">
        <v>32843</v>
      </c>
      <c r="L12736" s="17"/>
    </row>
    <row r="12737" spans="1:12" x14ac:dyDescent="0.25">
      <c r="A12737" s="16" t="s">
        <v>259</v>
      </c>
      <c r="B12737" s="16">
        <v>100</v>
      </c>
      <c r="C12737" s="17">
        <v>32599</v>
      </c>
      <c r="L12737" s="17"/>
    </row>
    <row r="12738" spans="1:12" x14ac:dyDescent="0.25">
      <c r="A12738" s="16" t="s">
        <v>259</v>
      </c>
      <c r="B12738" s="16">
        <v>50</v>
      </c>
      <c r="C12738" s="17">
        <v>32423</v>
      </c>
      <c r="L12738" s="17"/>
    </row>
    <row r="12739" spans="1:12" x14ac:dyDescent="0.25">
      <c r="A12739" s="16" t="s">
        <v>259</v>
      </c>
      <c r="B12739" s="16">
        <v>52</v>
      </c>
      <c r="C12739" s="17">
        <v>32143</v>
      </c>
      <c r="L12739" s="17"/>
    </row>
    <row r="12740" spans="1:12" x14ac:dyDescent="0.25">
      <c r="A12740" s="16" t="s">
        <v>259</v>
      </c>
      <c r="B12740" s="16">
        <v>162</v>
      </c>
      <c r="C12740" s="17">
        <v>31814</v>
      </c>
      <c r="L12740" s="17"/>
    </row>
    <row r="12741" spans="1:12" x14ac:dyDescent="0.25">
      <c r="A12741" s="16" t="s">
        <v>259</v>
      </c>
      <c r="B12741" s="16">
        <v>83</v>
      </c>
      <c r="C12741" s="17">
        <v>31481</v>
      </c>
      <c r="L12741" s="17"/>
    </row>
    <row r="12742" spans="1:12" x14ac:dyDescent="0.25">
      <c r="A12742" s="16" t="s">
        <v>259</v>
      </c>
      <c r="B12742" s="16">
        <v>80</v>
      </c>
      <c r="C12742" s="17">
        <v>31285</v>
      </c>
      <c r="L12742" s="17"/>
    </row>
    <row r="12743" spans="1:12" x14ac:dyDescent="0.25">
      <c r="A12743" s="16" t="s">
        <v>259</v>
      </c>
      <c r="B12743" s="16">
        <v>44</v>
      </c>
      <c r="C12743" s="17">
        <v>31107</v>
      </c>
      <c r="L12743" s="17"/>
    </row>
    <row r="12744" spans="1:12" x14ac:dyDescent="0.25">
      <c r="A12744" s="16" t="s">
        <v>259</v>
      </c>
      <c r="B12744" s="16">
        <v>76</v>
      </c>
      <c r="C12744" s="17">
        <v>30956</v>
      </c>
      <c r="L12744" s="17"/>
    </row>
    <row r="12745" spans="1:12" x14ac:dyDescent="0.25">
      <c r="A12745" s="16" t="s">
        <v>259</v>
      </c>
      <c r="B12745" s="16">
        <v>48</v>
      </c>
      <c r="C12745" s="17">
        <v>30560</v>
      </c>
      <c r="L12745" s="17"/>
    </row>
    <row r="12746" spans="1:12" x14ac:dyDescent="0.25">
      <c r="A12746" s="16" t="s">
        <v>259</v>
      </c>
      <c r="B12746" s="16">
        <v>44</v>
      </c>
      <c r="C12746" s="17">
        <v>30348</v>
      </c>
      <c r="L12746" s="17"/>
    </row>
    <row r="12747" spans="1:12" x14ac:dyDescent="0.25">
      <c r="A12747" s="16" t="s">
        <v>259</v>
      </c>
      <c r="B12747" s="16">
        <v>48</v>
      </c>
      <c r="C12747" s="17">
        <v>30133</v>
      </c>
      <c r="L12747" s="17"/>
    </row>
    <row r="12748" spans="1:12" x14ac:dyDescent="0.25">
      <c r="A12748" s="16" t="s">
        <v>259</v>
      </c>
      <c r="B12748" s="16">
        <v>30</v>
      </c>
      <c r="C12748" s="17">
        <v>28581</v>
      </c>
      <c r="L12748" s="17"/>
    </row>
    <row r="12749" spans="1:12" x14ac:dyDescent="0.25">
      <c r="A12749" s="16" t="s">
        <v>259</v>
      </c>
      <c r="B12749" s="16">
        <v>69</v>
      </c>
      <c r="C12749" s="17">
        <v>28549</v>
      </c>
      <c r="L12749" s="17"/>
    </row>
    <row r="12750" spans="1:12" x14ac:dyDescent="0.25">
      <c r="A12750" s="16" t="s">
        <v>259</v>
      </c>
      <c r="B12750" s="16">
        <v>42</v>
      </c>
      <c r="C12750" s="17">
        <v>27576</v>
      </c>
      <c r="L12750" s="17"/>
    </row>
    <row r="12751" spans="1:12" x14ac:dyDescent="0.25">
      <c r="A12751" s="16" t="s">
        <v>259</v>
      </c>
      <c r="B12751" s="16">
        <v>119</v>
      </c>
      <c r="C12751" s="17">
        <v>24961</v>
      </c>
      <c r="L12751" s="17"/>
    </row>
    <row r="12752" spans="1:12" x14ac:dyDescent="0.25">
      <c r="A12752" s="16" t="s">
        <v>259</v>
      </c>
      <c r="B12752" s="16">
        <v>60</v>
      </c>
      <c r="C12752" s="17">
        <v>24504</v>
      </c>
      <c r="L12752" s="17"/>
    </row>
    <row r="12753" spans="1:12" x14ac:dyDescent="0.25">
      <c r="A12753" s="16" t="s">
        <v>259</v>
      </c>
      <c r="B12753" s="16">
        <v>99</v>
      </c>
      <c r="C12753" s="17">
        <v>24473</v>
      </c>
      <c r="L12753" s="17"/>
    </row>
    <row r="12754" spans="1:12" x14ac:dyDescent="0.25">
      <c r="A12754" s="16" t="s">
        <v>260</v>
      </c>
      <c r="B12754" s="16">
        <v>50</v>
      </c>
      <c r="C12754" s="17">
        <v>43727</v>
      </c>
      <c r="L12754" s="17"/>
    </row>
    <row r="12755" spans="1:12" x14ac:dyDescent="0.25">
      <c r="A12755" s="16" t="s">
        <v>260</v>
      </c>
      <c r="B12755" s="16">
        <v>30</v>
      </c>
      <c r="C12755" s="17">
        <v>43437</v>
      </c>
      <c r="L12755" s="17"/>
    </row>
    <row r="12756" spans="1:12" x14ac:dyDescent="0.25">
      <c r="A12756" s="16" t="s">
        <v>260</v>
      </c>
      <c r="B12756" s="16">
        <v>104</v>
      </c>
      <c r="C12756" s="17">
        <v>43374</v>
      </c>
      <c r="L12756" s="17"/>
    </row>
    <row r="12757" spans="1:12" x14ac:dyDescent="0.25">
      <c r="A12757" s="16" t="s">
        <v>260</v>
      </c>
      <c r="B12757" s="16">
        <v>68</v>
      </c>
      <c r="C12757" s="17">
        <v>43258</v>
      </c>
      <c r="L12757" s="17"/>
    </row>
    <row r="12758" spans="1:12" x14ac:dyDescent="0.25">
      <c r="A12758" s="16" t="s">
        <v>260</v>
      </c>
      <c r="B12758" s="16">
        <v>120</v>
      </c>
      <c r="C12758" s="17">
        <v>43165</v>
      </c>
      <c r="L12758" s="17"/>
    </row>
    <row r="12759" spans="1:12" x14ac:dyDescent="0.25">
      <c r="A12759" s="16" t="s">
        <v>260</v>
      </c>
      <c r="B12759" s="16">
        <v>88</v>
      </c>
      <c r="C12759" s="17">
        <v>43068</v>
      </c>
      <c r="L12759" s="17"/>
    </row>
    <row r="12760" spans="1:12" x14ac:dyDescent="0.25">
      <c r="A12760" s="16" t="s">
        <v>260</v>
      </c>
      <c r="B12760" s="16">
        <v>108</v>
      </c>
      <c r="C12760" s="17">
        <v>42899</v>
      </c>
      <c r="L12760" s="17"/>
    </row>
    <row r="12761" spans="1:12" x14ac:dyDescent="0.25">
      <c r="A12761" s="16" t="s">
        <v>260</v>
      </c>
      <c r="B12761" s="16">
        <v>66</v>
      </c>
      <c r="C12761" s="17">
        <v>42626</v>
      </c>
      <c r="L12761" s="17"/>
    </row>
    <row r="12762" spans="1:12" x14ac:dyDescent="0.25">
      <c r="A12762" s="16" t="s">
        <v>260</v>
      </c>
      <c r="B12762" s="16">
        <v>49</v>
      </c>
      <c r="C12762" s="17">
        <v>42600</v>
      </c>
      <c r="L12762" s="17"/>
    </row>
    <row r="12763" spans="1:12" x14ac:dyDescent="0.25">
      <c r="A12763" s="16" t="s">
        <v>260</v>
      </c>
      <c r="B12763" s="16">
        <v>90</v>
      </c>
      <c r="C12763" s="17">
        <v>42563</v>
      </c>
      <c r="L12763" s="17"/>
    </row>
    <row r="12764" spans="1:12" x14ac:dyDescent="0.25">
      <c r="A12764" s="16" t="s">
        <v>260</v>
      </c>
      <c r="B12764" s="16">
        <v>108</v>
      </c>
      <c r="C12764" s="17">
        <v>42500</v>
      </c>
      <c r="L12764" s="17"/>
    </row>
    <row r="12765" spans="1:12" x14ac:dyDescent="0.25">
      <c r="A12765" s="16" t="s">
        <v>260</v>
      </c>
      <c r="B12765" s="16">
        <v>90</v>
      </c>
      <c r="C12765" s="17">
        <v>42471</v>
      </c>
      <c r="L12765" s="17"/>
    </row>
    <row r="12766" spans="1:12" x14ac:dyDescent="0.25">
      <c r="A12766" s="16" t="s">
        <v>260</v>
      </c>
      <c r="B12766" s="16">
        <v>30</v>
      </c>
      <c r="C12766" s="17">
        <v>42466</v>
      </c>
      <c r="L12766" s="17"/>
    </row>
    <row r="12767" spans="1:12" x14ac:dyDescent="0.25">
      <c r="A12767" s="16" t="s">
        <v>260</v>
      </c>
      <c r="B12767" s="16">
        <v>20</v>
      </c>
      <c r="C12767" s="17">
        <v>42416</v>
      </c>
      <c r="L12767" s="17"/>
    </row>
    <row r="12768" spans="1:12" x14ac:dyDescent="0.25">
      <c r="A12768" s="16" t="s">
        <v>260</v>
      </c>
      <c r="B12768" s="16">
        <v>120</v>
      </c>
      <c r="C12768" s="17">
        <v>42383</v>
      </c>
      <c r="L12768" s="17"/>
    </row>
    <row r="12769" spans="1:12" x14ac:dyDescent="0.25">
      <c r="A12769" s="16" t="s">
        <v>260</v>
      </c>
      <c r="B12769" s="16">
        <v>92</v>
      </c>
      <c r="C12769" s="17">
        <v>42296</v>
      </c>
      <c r="L12769" s="17"/>
    </row>
    <row r="12770" spans="1:12" x14ac:dyDescent="0.25">
      <c r="A12770" s="16" t="s">
        <v>260</v>
      </c>
      <c r="B12770" s="16">
        <v>60</v>
      </c>
      <c r="C12770" s="17">
        <v>41996</v>
      </c>
      <c r="L12770" s="17"/>
    </row>
    <row r="12771" spans="1:12" x14ac:dyDescent="0.25">
      <c r="A12771" s="16" t="s">
        <v>260</v>
      </c>
      <c r="B12771" s="16">
        <v>109</v>
      </c>
      <c r="C12771" s="17">
        <v>41984</v>
      </c>
      <c r="L12771" s="17"/>
    </row>
    <row r="12772" spans="1:12" x14ac:dyDescent="0.25">
      <c r="A12772" s="16" t="s">
        <v>260</v>
      </c>
      <c r="B12772" s="16">
        <v>139</v>
      </c>
      <c r="C12772" s="17">
        <v>41654</v>
      </c>
      <c r="L12772" s="17"/>
    </row>
    <row r="12773" spans="1:12" x14ac:dyDescent="0.25">
      <c r="A12773" s="16" t="s">
        <v>260</v>
      </c>
      <c r="B12773" s="16">
        <v>90</v>
      </c>
      <c r="C12773" s="17">
        <v>41604</v>
      </c>
      <c r="L12773" s="17"/>
    </row>
    <row r="12774" spans="1:12" x14ac:dyDescent="0.25">
      <c r="A12774" s="16" t="s">
        <v>260</v>
      </c>
      <c r="B12774" s="16">
        <v>84</v>
      </c>
      <c r="C12774" s="17">
        <v>41472</v>
      </c>
      <c r="L12774" s="17"/>
    </row>
    <row r="12775" spans="1:12" x14ac:dyDescent="0.25">
      <c r="A12775" s="16" t="s">
        <v>260</v>
      </c>
      <c r="B12775" s="16">
        <v>119</v>
      </c>
      <c r="C12775" s="17">
        <v>41415</v>
      </c>
      <c r="L12775" s="17"/>
    </row>
    <row r="12776" spans="1:12" x14ac:dyDescent="0.25">
      <c r="A12776" s="16" t="s">
        <v>260</v>
      </c>
      <c r="B12776" s="16">
        <v>120</v>
      </c>
      <c r="C12776" s="17">
        <v>41394</v>
      </c>
      <c r="L12776" s="17"/>
    </row>
    <row r="12777" spans="1:12" x14ac:dyDescent="0.25">
      <c r="A12777" s="16" t="s">
        <v>260</v>
      </c>
      <c r="B12777" s="16">
        <v>62</v>
      </c>
      <c r="C12777" s="17">
        <v>41171</v>
      </c>
      <c r="L12777" s="17"/>
    </row>
    <row r="12778" spans="1:12" x14ac:dyDescent="0.25">
      <c r="A12778" s="16" t="s">
        <v>260</v>
      </c>
      <c r="B12778" s="16">
        <v>124</v>
      </c>
      <c r="C12778" s="17">
        <v>41080</v>
      </c>
      <c r="L12778" s="17"/>
    </row>
    <row r="12779" spans="1:12" x14ac:dyDescent="0.25">
      <c r="A12779" s="16" t="s">
        <v>260</v>
      </c>
      <c r="B12779" s="16">
        <v>56</v>
      </c>
      <c r="C12779" s="17">
        <v>41019</v>
      </c>
      <c r="L12779" s="17"/>
    </row>
    <row r="12780" spans="1:12" x14ac:dyDescent="0.25">
      <c r="A12780" s="16" t="s">
        <v>260</v>
      </c>
      <c r="B12780" s="16">
        <v>124</v>
      </c>
      <c r="C12780" s="17">
        <v>40877</v>
      </c>
      <c r="L12780" s="17"/>
    </row>
    <row r="12781" spans="1:12" x14ac:dyDescent="0.25">
      <c r="A12781" s="16" t="s">
        <v>260</v>
      </c>
      <c r="B12781" s="16">
        <v>60</v>
      </c>
      <c r="C12781" s="17">
        <v>40844</v>
      </c>
      <c r="L12781" s="17"/>
    </row>
    <row r="12782" spans="1:12" x14ac:dyDescent="0.25">
      <c r="A12782" s="16" t="s">
        <v>260</v>
      </c>
      <c r="B12782" s="16">
        <v>150</v>
      </c>
      <c r="C12782" s="17">
        <v>40709</v>
      </c>
      <c r="L12782" s="17"/>
    </row>
    <row r="12783" spans="1:12" x14ac:dyDescent="0.25">
      <c r="A12783" s="16" t="s">
        <v>260</v>
      </c>
      <c r="B12783" s="16">
        <v>114</v>
      </c>
      <c r="C12783" s="17">
        <v>40634</v>
      </c>
      <c r="L12783" s="17"/>
    </row>
    <row r="12784" spans="1:12" x14ac:dyDescent="0.25">
      <c r="A12784" s="16" t="s">
        <v>260</v>
      </c>
      <c r="B12784" s="16">
        <v>91</v>
      </c>
      <c r="C12784" s="17">
        <v>40626</v>
      </c>
      <c r="L12784" s="17"/>
    </row>
    <row r="12785" spans="1:12" x14ac:dyDescent="0.25">
      <c r="A12785" s="16" t="s">
        <v>260</v>
      </c>
      <c r="B12785" s="16">
        <v>194</v>
      </c>
      <c r="C12785" s="17">
        <v>40563</v>
      </c>
      <c r="L12785" s="17"/>
    </row>
    <row r="12786" spans="1:12" x14ac:dyDescent="0.25">
      <c r="A12786" s="16" t="s">
        <v>260</v>
      </c>
      <c r="B12786" s="16">
        <v>60</v>
      </c>
      <c r="C12786" s="17">
        <v>40529</v>
      </c>
      <c r="L12786" s="17"/>
    </row>
    <row r="12787" spans="1:12" x14ac:dyDescent="0.25">
      <c r="A12787" s="16" t="s">
        <v>260</v>
      </c>
      <c r="B12787" s="16">
        <v>113</v>
      </c>
      <c r="C12787" s="17">
        <v>40284</v>
      </c>
      <c r="L12787" s="17"/>
    </row>
    <row r="12788" spans="1:12" x14ac:dyDescent="0.25">
      <c r="A12788" s="16" t="s">
        <v>260</v>
      </c>
      <c r="B12788" s="16">
        <v>123</v>
      </c>
      <c r="C12788" s="17">
        <v>40137</v>
      </c>
      <c r="L12788" s="17"/>
    </row>
    <row r="12789" spans="1:12" x14ac:dyDescent="0.25">
      <c r="A12789" s="16" t="s">
        <v>260</v>
      </c>
      <c r="B12789" s="16">
        <v>89</v>
      </c>
      <c r="C12789" s="17">
        <v>40115</v>
      </c>
      <c r="L12789" s="17"/>
    </row>
    <row r="12790" spans="1:12" x14ac:dyDescent="0.25">
      <c r="A12790" s="16" t="s">
        <v>260</v>
      </c>
      <c r="B12790" s="16">
        <v>48</v>
      </c>
      <c r="C12790" s="17">
        <v>40109</v>
      </c>
      <c r="L12790" s="17"/>
    </row>
    <row r="12791" spans="1:12" x14ac:dyDescent="0.25">
      <c r="A12791" s="16" t="s">
        <v>260</v>
      </c>
      <c r="B12791" s="16">
        <v>114</v>
      </c>
      <c r="C12791" s="17">
        <v>40001</v>
      </c>
      <c r="L12791" s="17"/>
    </row>
    <row r="12792" spans="1:12" x14ac:dyDescent="0.25">
      <c r="A12792" s="16" t="s">
        <v>260</v>
      </c>
      <c r="B12792" s="16">
        <v>144</v>
      </c>
      <c r="C12792" s="17">
        <v>39902</v>
      </c>
      <c r="L12792" s="17"/>
    </row>
    <row r="12793" spans="1:12" x14ac:dyDescent="0.25">
      <c r="A12793" s="16" t="s">
        <v>260</v>
      </c>
      <c r="B12793" s="16">
        <v>180</v>
      </c>
      <c r="C12793" s="17">
        <v>39826</v>
      </c>
      <c r="L12793" s="17"/>
    </row>
    <row r="12794" spans="1:12" x14ac:dyDescent="0.25">
      <c r="A12794" s="16" t="s">
        <v>260</v>
      </c>
      <c r="B12794" s="16">
        <v>95</v>
      </c>
      <c r="C12794" s="17">
        <v>39814</v>
      </c>
      <c r="L12794" s="17"/>
    </row>
    <row r="12795" spans="1:12" x14ac:dyDescent="0.25">
      <c r="A12795" s="16" t="s">
        <v>260</v>
      </c>
      <c r="B12795" s="16">
        <v>100</v>
      </c>
      <c r="C12795" s="17">
        <v>39814</v>
      </c>
      <c r="L12795" s="17"/>
    </row>
    <row r="12796" spans="1:12" x14ac:dyDescent="0.25">
      <c r="A12796" s="16" t="s">
        <v>260</v>
      </c>
      <c r="B12796" s="16">
        <v>84</v>
      </c>
      <c r="C12796" s="17">
        <v>39406</v>
      </c>
      <c r="L12796" s="17"/>
    </row>
    <row r="12797" spans="1:12" x14ac:dyDescent="0.25">
      <c r="A12797" s="16" t="s">
        <v>260</v>
      </c>
      <c r="B12797" s="16">
        <v>66</v>
      </c>
      <c r="C12797" s="17">
        <v>39259</v>
      </c>
      <c r="L12797" s="17"/>
    </row>
    <row r="12798" spans="1:12" x14ac:dyDescent="0.25">
      <c r="A12798" s="16" t="s">
        <v>260</v>
      </c>
      <c r="B12798" s="16">
        <v>38</v>
      </c>
      <c r="C12798" s="17">
        <v>39259</v>
      </c>
      <c r="L12798" s="17"/>
    </row>
    <row r="12799" spans="1:12" x14ac:dyDescent="0.25">
      <c r="A12799" s="16" t="s">
        <v>260</v>
      </c>
      <c r="B12799" s="16">
        <v>180</v>
      </c>
      <c r="C12799" s="17">
        <v>39211</v>
      </c>
      <c r="L12799" s="17"/>
    </row>
    <row r="12800" spans="1:12" x14ac:dyDescent="0.25">
      <c r="A12800" s="16" t="s">
        <v>260</v>
      </c>
      <c r="B12800" s="16">
        <v>140</v>
      </c>
      <c r="C12800" s="17">
        <v>39100</v>
      </c>
      <c r="L12800" s="17"/>
    </row>
    <row r="12801" spans="1:12" x14ac:dyDescent="0.25">
      <c r="A12801" s="16" t="s">
        <v>260</v>
      </c>
      <c r="B12801" s="16">
        <v>103</v>
      </c>
      <c r="C12801" s="17">
        <v>39083</v>
      </c>
      <c r="L12801" s="17"/>
    </row>
    <row r="12802" spans="1:12" x14ac:dyDescent="0.25">
      <c r="A12802" s="16" t="s">
        <v>260</v>
      </c>
      <c r="B12802" s="16">
        <v>50</v>
      </c>
      <c r="C12802" s="17">
        <v>38919</v>
      </c>
      <c r="L12802" s="17"/>
    </row>
    <row r="12803" spans="1:12" x14ac:dyDescent="0.25">
      <c r="A12803" s="16" t="s">
        <v>260</v>
      </c>
      <c r="B12803" s="16">
        <v>67</v>
      </c>
      <c r="C12803" s="17">
        <v>38694</v>
      </c>
      <c r="L12803" s="17"/>
    </row>
    <row r="12804" spans="1:12" x14ac:dyDescent="0.25">
      <c r="A12804" s="16" t="s">
        <v>260</v>
      </c>
      <c r="B12804" s="16">
        <v>66</v>
      </c>
      <c r="C12804" s="17">
        <v>38632</v>
      </c>
      <c r="L12804" s="17"/>
    </row>
    <row r="12805" spans="1:12" x14ac:dyDescent="0.25">
      <c r="A12805" s="16" t="s">
        <v>260</v>
      </c>
      <c r="B12805" s="16">
        <v>133</v>
      </c>
      <c r="C12805" s="17">
        <v>38466</v>
      </c>
      <c r="L12805" s="17"/>
    </row>
    <row r="12806" spans="1:12" x14ac:dyDescent="0.25">
      <c r="A12806" s="16" t="s">
        <v>260</v>
      </c>
      <c r="B12806" s="16">
        <v>75</v>
      </c>
      <c r="C12806" s="17">
        <v>38405</v>
      </c>
      <c r="L12806" s="17"/>
    </row>
    <row r="12807" spans="1:12" x14ac:dyDescent="0.25">
      <c r="A12807" s="16" t="s">
        <v>260</v>
      </c>
      <c r="B12807" s="16">
        <v>70</v>
      </c>
      <c r="C12807" s="17">
        <v>38365</v>
      </c>
      <c r="L12807" s="17"/>
    </row>
    <row r="12808" spans="1:12" x14ac:dyDescent="0.25">
      <c r="A12808" s="16" t="s">
        <v>260</v>
      </c>
      <c r="B12808" s="16">
        <v>180</v>
      </c>
      <c r="C12808" s="17">
        <v>38117</v>
      </c>
      <c r="L12808" s="17"/>
    </row>
    <row r="12809" spans="1:12" x14ac:dyDescent="0.25">
      <c r="A12809" s="16" t="s">
        <v>260</v>
      </c>
      <c r="B12809" s="16">
        <v>95</v>
      </c>
      <c r="C12809" s="17">
        <v>38078</v>
      </c>
      <c r="L12809" s="17"/>
    </row>
    <row r="12810" spans="1:12" x14ac:dyDescent="0.25">
      <c r="A12810" s="16" t="s">
        <v>260</v>
      </c>
      <c r="B12810" s="16">
        <v>70</v>
      </c>
      <c r="C12810" s="17">
        <v>38069</v>
      </c>
      <c r="L12810" s="17"/>
    </row>
    <row r="12811" spans="1:12" x14ac:dyDescent="0.25">
      <c r="A12811" s="16" t="s">
        <v>260</v>
      </c>
      <c r="B12811" s="16">
        <v>160</v>
      </c>
      <c r="C12811" s="17">
        <v>38008</v>
      </c>
      <c r="L12811" s="17"/>
    </row>
    <row r="12812" spans="1:12" x14ac:dyDescent="0.25">
      <c r="A12812" s="16" t="s">
        <v>260</v>
      </c>
      <c r="B12812" s="16">
        <v>44</v>
      </c>
      <c r="C12812" s="17">
        <v>37809</v>
      </c>
      <c r="L12812" s="17"/>
    </row>
    <row r="12813" spans="1:12" x14ac:dyDescent="0.25">
      <c r="A12813" s="16" t="s">
        <v>260</v>
      </c>
      <c r="B12813" s="16">
        <v>32</v>
      </c>
      <c r="C12813" s="17">
        <v>37712</v>
      </c>
      <c r="L12813" s="17"/>
    </row>
    <row r="12814" spans="1:12" x14ac:dyDescent="0.25">
      <c r="A12814" s="16" t="s">
        <v>260</v>
      </c>
      <c r="B12814" s="16">
        <v>132</v>
      </c>
      <c r="C12814" s="17">
        <v>37712</v>
      </c>
      <c r="L12814" s="17"/>
    </row>
    <row r="12815" spans="1:12" x14ac:dyDescent="0.25">
      <c r="A12815" s="16" t="s">
        <v>260</v>
      </c>
      <c r="B12815" s="16">
        <v>181</v>
      </c>
      <c r="C12815" s="17">
        <v>37594</v>
      </c>
      <c r="L12815" s="17"/>
    </row>
    <row r="12816" spans="1:12" x14ac:dyDescent="0.25">
      <c r="A12816" s="16" t="s">
        <v>260</v>
      </c>
      <c r="B12816" s="16">
        <v>101</v>
      </c>
      <c r="C12816" s="17">
        <v>37591</v>
      </c>
      <c r="L12816" s="17"/>
    </row>
    <row r="12817" spans="1:12" x14ac:dyDescent="0.25">
      <c r="A12817" s="16" t="s">
        <v>260</v>
      </c>
      <c r="B12817" s="16">
        <v>76</v>
      </c>
      <c r="C12817" s="17">
        <v>37557</v>
      </c>
      <c r="L12817" s="17"/>
    </row>
    <row r="12818" spans="1:12" x14ac:dyDescent="0.25">
      <c r="A12818" s="16" t="s">
        <v>260</v>
      </c>
      <c r="B12818" s="16">
        <v>121</v>
      </c>
      <c r="C12818" s="17">
        <v>37544</v>
      </c>
      <c r="L12818" s="17"/>
    </row>
    <row r="12819" spans="1:12" x14ac:dyDescent="0.25">
      <c r="A12819" s="16" t="s">
        <v>260</v>
      </c>
      <c r="B12819" s="16">
        <v>120</v>
      </c>
      <c r="C12819" s="17">
        <v>37544</v>
      </c>
      <c r="L12819" s="17"/>
    </row>
    <row r="12820" spans="1:12" x14ac:dyDescent="0.25">
      <c r="A12820" s="16" t="s">
        <v>260</v>
      </c>
      <c r="B12820" s="16">
        <v>156</v>
      </c>
      <c r="C12820" s="17">
        <v>37530</v>
      </c>
      <c r="L12820" s="17"/>
    </row>
    <row r="12821" spans="1:12" x14ac:dyDescent="0.25">
      <c r="A12821" s="16" t="s">
        <v>260</v>
      </c>
      <c r="B12821" s="16">
        <v>127</v>
      </c>
      <c r="C12821" s="17">
        <v>37530</v>
      </c>
      <c r="L12821" s="17"/>
    </row>
    <row r="12822" spans="1:12" x14ac:dyDescent="0.25">
      <c r="A12822" s="16" t="s">
        <v>260</v>
      </c>
      <c r="B12822" s="16">
        <v>120</v>
      </c>
      <c r="C12822" s="17">
        <v>37530</v>
      </c>
      <c r="L12822" s="17"/>
    </row>
    <row r="12823" spans="1:12" x14ac:dyDescent="0.25">
      <c r="A12823" s="16" t="s">
        <v>260</v>
      </c>
      <c r="B12823" s="16">
        <v>50</v>
      </c>
      <c r="C12823" s="17">
        <v>37530</v>
      </c>
      <c r="L12823" s="17"/>
    </row>
    <row r="12824" spans="1:12" x14ac:dyDescent="0.25">
      <c r="A12824" s="16" t="s">
        <v>260</v>
      </c>
      <c r="B12824" s="16">
        <v>90</v>
      </c>
      <c r="C12824" s="17">
        <v>37530</v>
      </c>
      <c r="L12824" s="17"/>
    </row>
    <row r="12825" spans="1:12" x14ac:dyDescent="0.25">
      <c r="A12825" s="16" t="s">
        <v>260</v>
      </c>
      <c r="B12825" s="16">
        <v>125</v>
      </c>
      <c r="C12825" s="17">
        <v>37438</v>
      </c>
      <c r="L12825" s="17"/>
    </row>
    <row r="12826" spans="1:12" x14ac:dyDescent="0.25">
      <c r="A12826" s="16" t="s">
        <v>260</v>
      </c>
      <c r="B12826" s="16">
        <v>84</v>
      </c>
      <c r="C12826" s="17">
        <v>37438</v>
      </c>
      <c r="L12826" s="17"/>
    </row>
    <row r="12827" spans="1:12" x14ac:dyDescent="0.25">
      <c r="A12827" s="16" t="s">
        <v>260</v>
      </c>
      <c r="B12827" s="16">
        <v>126</v>
      </c>
      <c r="C12827" s="17">
        <v>37438</v>
      </c>
      <c r="L12827" s="17"/>
    </row>
    <row r="12828" spans="1:12" x14ac:dyDescent="0.25">
      <c r="A12828" s="16" t="s">
        <v>260</v>
      </c>
      <c r="B12828" s="16">
        <v>113</v>
      </c>
      <c r="C12828" s="17">
        <v>37438</v>
      </c>
      <c r="L12828" s="17"/>
    </row>
    <row r="12829" spans="1:12" x14ac:dyDescent="0.25">
      <c r="A12829" s="16" t="s">
        <v>260</v>
      </c>
      <c r="B12829" s="16">
        <v>89</v>
      </c>
      <c r="C12829" s="17">
        <v>37438</v>
      </c>
      <c r="L12829" s="17"/>
    </row>
    <row r="12830" spans="1:12" x14ac:dyDescent="0.25">
      <c r="A12830" s="16" t="s">
        <v>260</v>
      </c>
      <c r="B12830" s="16">
        <v>85</v>
      </c>
      <c r="C12830" s="17">
        <v>37438</v>
      </c>
      <c r="L12830" s="17"/>
    </row>
    <row r="12831" spans="1:12" x14ac:dyDescent="0.25">
      <c r="A12831" s="16" t="s">
        <v>260</v>
      </c>
      <c r="B12831" s="16">
        <v>170</v>
      </c>
      <c r="C12831" s="17">
        <v>37438</v>
      </c>
      <c r="L12831" s="17"/>
    </row>
    <row r="12832" spans="1:12" x14ac:dyDescent="0.25">
      <c r="A12832" s="16" t="s">
        <v>260</v>
      </c>
      <c r="B12832" s="16">
        <v>90</v>
      </c>
      <c r="C12832" s="17">
        <v>37377</v>
      </c>
      <c r="L12832" s="17"/>
    </row>
    <row r="12833" spans="1:12" x14ac:dyDescent="0.25">
      <c r="A12833" s="16" t="s">
        <v>260</v>
      </c>
      <c r="B12833" s="16">
        <v>83</v>
      </c>
      <c r="C12833" s="17">
        <v>37347</v>
      </c>
      <c r="L12833" s="17"/>
    </row>
    <row r="12834" spans="1:12" x14ac:dyDescent="0.25">
      <c r="A12834" s="16" t="s">
        <v>260</v>
      </c>
      <c r="B12834" s="16">
        <v>57</v>
      </c>
      <c r="C12834" s="17">
        <v>37347</v>
      </c>
      <c r="L12834" s="17"/>
    </row>
    <row r="12835" spans="1:12" x14ac:dyDescent="0.25">
      <c r="A12835" s="16" t="s">
        <v>260</v>
      </c>
      <c r="B12835" s="16">
        <v>120</v>
      </c>
      <c r="C12835" s="17">
        <v>37347</v>
      </c>
      <c r="L12835" s="17"/>
    </row>
    <row r="12836" spans="1:12" x14ac:dyDescent="0.25">
      <c r="A12836" s="16" t="s">
        <v>260</v>
      </c>
      <c r="B12836" s="16">
        <v>120</v>
      </c>
      <c r="C12836" s="17">
        <v>37347</v>
      </c>
      <c r="L12836" s="17"/>
    </row>
    <row r="12837" spans="1:12" x14ac:dyDescent="0.25">
      <c r="A12837" s="16" t="s">
        <v>260</v>
      </c>
      <c r="B12837" s="16">
        <v>78</v>
      </c>
      <c r="C12837" s="17">
        <v>37347</v>
      </c>
      <c r="L12837" s="17"/>
    </row>
    <row r="12838" spans="1:12" x14ac:dyDescent="0.25">
      <c r="A12838" s="16" t="s">
        <v>260</v>
      </c>
      <c r="B12838" s="16">
        <v>90</v>
      </c>
      <c r="C12838" s="17">
        <v>37347</v>
      </c>
      <c r="L12838" s="17"/>
    </row>
    <row r="12839" spans="1:12" x14ac:dyDescent="0.25">
      <c r="A12839" s="16" t="s">
        <v>260</v>
      </c>
      <c r="B12839" s="16">
        <v>120</v>
      </c>
      <c r="C12839" s="17">
        <v>37347</v>
      </c>
      <c r="L12839" s="17"/>
    </row>
    <row r="12840" spans="1:12" x14ac:dyDescent="0.25">
      <c r="A12840" s="16" t="s">
        <v>260</v>
      </c>
      <c r="B12840" s="16">
        <v>115</v>
      </c>
      <c r="C12840" s="17">
        <v>37347</v>
      </c>
      <c r="L12840" s="17"/>
    </row>
    <row r="12841" spans="1:12" x14ac:dyDescent="0.25">
      <c r="A12841" s="16" t="s">
        <v>260</v>
      </c>
      <c r="B12841" s="16">
        <v>130</v>
      </c>
      <c r="C12841" s="17">
        <v>37347</v>
      </c>
      <c r="L12841" s="17"/>
    </row>
    <row r="12842" spans="1:12" x14ac:dyDescent="0.25">
      <c r="A12842" s="16" t="s">
        <v>260</v>
      </c>
      <c r="B12842" s="16">
        <v>104</v>
      </c>
      <c r="C12842" s="17">
        <v>37284</v>
      </c>
      <c r="L12842" s="17"/>
    </row>
    <row r="12843" spans="1:12" x14ac:dyDescent="0.25">
      <c r="A12843" s="16" t="s">
        <v>260</v>
      </c>
      <c r="B12843" s="16">
        <v>106</v>
      </c>
      <c r="C12843" s="17">
        <v>37263</v>
      </c>
      <c r="L12843" s="17"/>
    </row>
    <row r="12844" spans="1:12" x14ac:dyDescent="0.25">
      <c r="A12844" s="16" t="s">
        <v>260</v>
      </c>
      <c r="B12844" s="16">
        <v>72</v>
      </c>
      <c r="C12844" s="17">
        <v>37257</v>
      </c>
      <c r="L12844" s="17"/>
    </row>
    <row r="12845" spans="1:12" x14ac:dyDescent="0.25">
      <c r="A12845" s="16" t="s">
        <v>260</v>
      </c>
      <c r="B12845" s="16">
        <v>99</v>
      </c>
      <c r="C12845" s="17">
        <v>37257</v>
      </c>
      <c r="L12845" s="17"/>
    </row>
    <row r="12846" spans="1:12" x14ac:dyDescent="0.25">
      <c r="A12846" s="16" t="s">
        <v>260</v>
      </c>
      <c r="B12846" s="16">
        <v>118</v>
      </c>
      <c r="C12846" s="17">
        <v>37257</v>
      </c>
      <c r="L12846" s="17"/>
    </row>
    <row r="12847" spans="1:12" x14ac:dyDescent="0.25">
      <c r="A12847" s="16" t="s">
        <v>260</v>
      </c>
      <c r="B12847" s="16">
        <v>122</v>
      </c>
      <c r="C12847" s="17">
        <v>37257</v>
      </c>
      <c r="L12847" s="17"/>
    </row>
    <row r="12848" spans="1:12" x14ac:dyDescent="0.25">
      <c r="A12848" s="16" t="s">
        <v>260</v>
      </c>
      <c r="B12848" s="16">
        <v>131</v>
      </c>
      <c r="C12848" s="17">
        <v>37257</v>
      </c>
      <c r="L12848" s="17"/>
    </row>
    <row r="12849" spans="1:12" x14ac:dyDescent="0.25">
      <c r="A12849" s="16" t="s">
        <v>260</v>
      </c>
      <c r="B12849" s="16">
        <v>136</v>
      </c>
      <c r="C12849" s="17">
        <v>37257</v>
      </c>
      <c r="L12849" s="17"/>
    </row>
    <row r="12850" spans="1:12" x14ac:dyDescent="0.25">
      <c r="A12850" s="16" t="s">
        <v>260</v>
      </c>
      <c r="B12850" s="16">
        <v>102</v>
      </c>
      <c r="C12850" s="17">
        <v>37257</v>
      </c>
      <c r="L12850" s="17"/>
    </row>
    <row r="12851" spans="1:12" x14ac:dyDescent="0.25">
      <c r="A12851" s="16" t="s">
        <v>260</v>
      </c>
      <c r="B12851" s="16">
        <v>103</v>
      </c>
      <c r="C12851" s="17">
        <v>37165</v>
      </c>
      <c r="L12851" s="17"/>
    </row>
    <row r="12852" spans="1:12" x14ac:dyDescent="0.25">
      <c r="A12852" s="16" t="s">
        <v>260</v>
      </c>
      <c r="B12852" s="16">
        <v>77</v>
      </c>
      <c r="C12852" s="17">
        <v>37090</v>
      </c>
      <c r="L12852" s="17"/>
    </row>
    <row r="12853" spans="1:12" x14ac:dyDescent="0.25">
      <c r="A12853" s="16" t="s">
        <v>260</v>
      </c>
      <c r="B12853" s="16">
        <v>120</v>
      </c>
      <c r="C12853" s="17">
        <v>37085</v>
      </c>
      <c r="L12853" s="17"/>
    </row>
    <row r="12854" spans="1:12" x14ac:dyDescent="0.25">
      <c r="A12854" s="16" t="s">
        <v>260</v>
      </c>
      <c r="B12854" s="16">
        <v>85</v>
      </c>
      <c r="C12854" s="17">
        <v>37073</v>
      </c>
      <c r="L12854" s="17"/>
    </row>
    <row r="12855" spans="1:12" x14ac:dyDescent="0.25">
      <c r="A12855" s="16" t="s">
        <v>260</v>
      </c>
      <c r="B12855" s="16">
        <v>120</v>
      </c>
      <c r="C12855" s="17">
        <v>37011</v>
      </c>
      <c r="L12855" s="17"/>
    </row>
    <row r="12856" spans="1:12" x14ac:dyDescent="0.25">
      <c r="A12856" s="16" t="s">
        <v>260</v>
      </c>
      <c r="B12856" s="16">
        <v>120</v>
      </c>
      <c r="C12856" s="17">
        <v>36868</v>
      </c>
      <c r="L12856" s="17"/>
    </row>
    <row r="12857" spans="1:12" x14ac:dyDescent="0.25">
      <c r="A12857" s="16" t="s">
        <v>260</v>
      </c>
      <c r="B12857" s="16">
        <v>91</v>
      </c>
      <c r="C12857" s="17">
        <v>36860</v>
      </c>
      <c r="L12857" s="17"/>
    </row>
    <row r="12858" spans="1:12" x14ac:dyDescent="0.25">
      <c r="A12858" s="16" t="s">
        <v>260</v>
      </c>
      <c r="B12858" s="16">
        <v>100</v>
      </c>
      <c r="C12858" s="17">
        <v>36817</v>
      </c>
      <c r="L12858" s="17"/>
    </row>
    <row r="12859" spans="1:12" x14ac:dyDescent="0.25">
      <c r="A12859" s="16" t="s">
        <v>260</v>
      </c>
      <c r="B12859" s="16">
        <v>125</v>
      </c>
      <c r="C12859" s="17">
        <v>36708</v>
      </c>
      <c r="L12859" s="17"/>
    </row>
    <row r="12860" spans="1:12" x14ac:dyDescent="0.25">
      <c r="A12860" s="16" t="s">
        <v>260</v>
      </c>
      <c r="B12860" s="16">
        <v>106</v>
      </c>
      <c r="C12860" s="17">
        <v>36073</v>
      </c>
      <c r="L12860" s="17"/>
    </row>
    <row r="12861" spans="1:12" x14ac:dyDescent="0.25">
      <c r="A12861" s="16" t="s">
        <v>260</v>
      </c>
      <c r="B12861" s="16">
        <v>78</v>
      </c>
      <c r="C12861" s="17">
        <v>35959</v>
      </c>
      <c r="L12861" s="17"/>
    </row>
    <row r="12862" spans="1:12" x14ac:dyDescent="0.25">
      <c r="A12862" s="16" t="s">
        <v>260</v>
      </c>
      <c r="B12862" s="16">
        <v>49</v>
      </c>
      <c r="C12862" s="17">
        <v>35866</v>
      </c>
      <c r="L12862" s="17"/>
    </row>
    <row r="12863" spans="1:12" x14ac:dyDescent="0.25">
      <c r="A12863" s="16" t="s">
        <v>260</v>
      </c>
      <c r="B12863" s="16">
        <v>134</v>
      </c>
      <c r="C12863" s="17">
        <v>35859</v>
      </c>
      <c r="L12863" s="17"/>
    </row>
    <row r="12864" spans="1:12" x14ac:dyDescent="0.25">
      <c r="A12864" s="16" t="s">
        <v>260</v>
      </c>
      <c r="B12864" s="16">
        <v>76</v>
      </c>
      <c r="C12864" s="17">
        <v>35706</v>
      </c>
      <c r="L12864" s="17"/>
    </row>
    <row r="12865" spans="1:12" x14ac:dyDescent="0.25">
      <c r="A12865" s="16" t="s">
        <v>260</v>
      </c>
      <c r="B12865" s="16">
        <v>121</v>
      </c>
      <c r="C12865" s="17">
        <v>35704</v>
      </c>
      <c r="L12865" s="17"/>
    </row>
    <row r="12866" spans="1:12" x14ac:dyDescent="0.25">
      <c r="A12866" s="16" t="s">
        <v>260</v>
      </c>
      <c r="B12866" s="16">
        <v>120</v>
      </c>
      <c r="C12866" s="17">
        <v>35667</v>
      </c>
      <c r="L12866" s="17"/>
    </row>
    <row r="12867" spans="1:12" x14ac:dyDescent="0.25">
      <c r="A12867" s="16" t="s">
        <v>260</v>
      </c>
      <c r="B12867" s="16">
        <v>131</v>
      </c>
      <c r="C12867" s="17">
        <v>35612</v>
      </c>
      <c r="L12867" s="17"/>
    </row>
    <row r="12868" spans="1:12" x14ac:dyDescent="0.25">
      <c r="A12868" s="16" t="s">
        <v>260</v>
      </c>
      <c r="B12868" s="16">
        <v>150</v>
      </c>
      <c r="C12868" s="17">
        <v>35612</v>
      </c>
      <c r="L12868" s="17"/>
    </row>
    <row r="12869" spans="1:12" x14ac:dyDescent="0.25">
      <c r="A12869" s="16" t="s">
        <v>260</v>
      </c>
      <c r="B12869" s="16">
        <v>125</v>
      </c>
      <c r="C12869" s="17">
        <v>35597</v>
      </c>
      <c r="L12869" s="17"/>
    </row>
    <row r="12870" spans="1:12" x14ac:dyDescent="0.25">
      <c r="A12870" s="16" t="s">
        <v>260</v>
      </c>
      <c r="B12870" s="16">
        <v>80</v>
      </c>
      <c r="C12870" s="17">
        <v>35570</v>
      </c>
      <c r="L12870" s="17"/>
    </row>
    <row r="12871" spans="1:12" x14ac:dyDescent="0.25">
      <c r="A12871" s="16" t="s">
        <v>260</v>
      </c>
      <c r="B12871" s="16">
        <v>40</v>
      </c>
      <c r="C12871" s="17">
        <v>35537</v>
      </c>
      <c r="L12871" s="17"/>
    </row>
    <row r="12872" spans="1:12" x14ac:dyDescent="0.25">
      <c r="A12872" s="16" t="s">
        <v>260</v>
      </c>
      <c r="B12872" s="16">
        <v>160</v>
      </c>
      <c r="C12872" s="17">
        <v>35537</v>
      </c>
      <c r="L12872" s="17"/>
    </row>
    <row r="12873" spans="1:12" x14ac:dyDescent="0.25">
      <c r="A12873" s="16" t="s">
        <v>260</v>
      </c>
      <c r="B12873" s="16">
        <v>69</v>
      </c>
      <c r="C12873" s="17">
        <v>35521</v>
      </c>
      <c r="L12873" s="17"/>
    </row>
    <row r="12874" spans="1:12" x14ac:dyDescent="0.25">
      <c r="A12874" s="16" t="s">
        <v>260</v>
      </c>
      <c r="B12874" s="16">
        <v>64</v>
      </c>
      <c r="C12874" s="17">
        <v>35521</v>
      </c>
      <c r="L12874" s="17"/>
    </row>
    <row r="12875" spans="1:12" x14ac:dyDescent="0.25">
      <c r="A12875" s="16" t="s">
        <v>260</v>
      </c>
      <c r="B12875" s="16">
        <v>120</v>
      </c>
      <c r="C12875" s="17">
        <v>35506</v>
      </c>
      <c r="L12875" s="17"/>
    </row>
    <row r="12876" spans="1:12" x14ac:dyDescent="0.25">
      <c r="A12876" s="16" t="s">
        <v>260</v>
      </c>
      <c r="B12876" s="16">
        <v>70</v>
      </c>
      <c r="C12876" s="17">
        <v>35453</v>
      </c>
      <c r="L12876" s="17"/>
    </row>
    <row r="12877" spans="1:12" x14ac:dyDescent="0.25">
      <c r="A12877" s="16" t="s">
        <v>260</v>
      </c>
      <c r="B12877" s="16">
        <v>108</v>
      </c>
      <c r="C12877" s="17">
        <v>35339</v>
      </c>
      <c r="L12877" s="17"/>
    </row>
    <row r="12878" spans="1:12" x14ac:dyDescent="0.25">
      <c r="A12878" s="16" t="s">
        <v>260</v>
      </c>
      <c r="B12878" s="16">
        <v>120</v>
      </c>
      <c r="C12878" s="17">
        <v>35309</v>
      </c>
      <c r="L12878" s="17"/>
    </row>
    <row r="12879" spans="1:12" x14ac:dyDescent="0.25">
      <c r="A12879" s="16" t="s">
        <v>260</v>
      </c>
      <c r="B12879" s="16">
        <v>120</v>
      </c>
      <c r="C12879" s="17">
        <v>35289</v>
      </c>
      <c r="L12879" s="17"/>
    </row>
    <row r="12880" spans="1:12" x14ac:dyDescent="0.25">
      <c r="A12880" s="16" t="s">
        <v>260</v>
      </c>
      <c r="B12880" s="16">
        <v>115</v>
      </c>
      <c r="C12880" s="17">
        <v>35284</v>
      </c>
      <c r="L12880" s="17"/>
    </row>
    <row r="12881" spans="1:12" x14ac:dyDescent="0.25">
      <c r="A12881" s="16" t="s">
        <v>260</v>
      </c>
      <c r="B12881" s="16">
        <v>72</v>
      </c>
      <c r="C12881" s="17">
        <v>35278</v>
      </c>
      <c r="L12881" s="17"/>
    </row>
    <row r="12882" spans="1:12" x14ac:dyDescent="0.25">
      <c r="A12882" s="16" t="s">
        <v>260</v>
      </c>
      <c r="B12882" s="16">
        <v>164</v>
      </c>
      <c r="C12882" s="17">
        <v>35247</v>
      </c>
      <c r="L12882" s="17"/>
    </row>
    <row r="12883" spans="1:12" x14ac:dyDescent="0.25">
      <c r="A12883" s="16" t="s">
        <v>260</v>
      </c>
      <c r="B12883" s="16">
        <v>83</v>
      </c>
      <c r="C12883" s="17">
        <v>35237</v>
      </c>
      <c r="L12883" s="17"/>
    </row>
    <row r="12884" spans="1:12" x14ac:dyDescent="0.25">
      <c r="A12884" s="16" t="s">
        <v>260</v>
      </c>
      <c r="B12884" s="16">
        <v>72</v>
      </c>
      <c r="C12884" s="17">
        <v>35217</v>
      </c>
      <c r="L12884" s="17"/>
    </row>
    <row r="12885" spans="1:12" x14ac:dyDescent="0.25">
      <c r="A12885" s="16" t="s">
        <v>260</v>
      </c>
      <c r="B12885" s="16">
        <v>68</v>
      </c>
      <c r="C12885" s="17">
        <v>35199</v>
      </c>
      <c r="L12885" s="17"/>
    </row>
    <row r="12886" spans="1:12" x14ac:dyDescent="0.25">
      <c r="A12886" s="16" t="s">
        <v>260</v>
      </c>
      <c r="B12886" s="16">
        <v>73</v>
      </c>
      <c r="C12886" s="17">
        <v>35156</v>
      </c>
      <c r="L12886" s="17"/>
    </row>
    <row r="12887" spans="1:12" x14ac:dyDescent="0.25">
      <c r="A12887" s="16" t="s">
        <v>260</v>
      </c>
      <c r="B12887" s="16">
        <v>180</v>
      </c>
      <c r="C12887" s="17">
        <v>35156</v>
      </c>
      <c r="L12887" s="17"/>
    </row>
    <row r="12888" spans="1:12" x14ac:dyDescent="0.25">
      <c r="A12888" s="16" t="s">
        <v>260</v>
      </c>
      <c r="B12888" s="16">
        <v>100</v>
      </c>
      <c r="C12888" s="17">
        <v>35125</v>
      </c>
      <c r="L12888" s="17"/>
    </row>
    <row r="12889" spans="1:12" x14ac:dyDescent="0.25">
      <c r="A12889" s="16" t="s">
        <v>260</v>
      </c>
      <c r="B12889" s="16">
        <v>140</v>
      </c>
      <c r="C12889" s="17">
        <v>35110</v>
      </c>
      <c r="L12889" s="17"/>
    </row>
    <row r="12890" spans="1:12" x14ac:dyDescent="0.25">
      <c r="A12890" s="16" t="s">
        <v>260</v>
      </c>
      <c r="B12890" s="16">
        <v>115</v>
      </c>
      <c r="C12890" s="17">
        <v>35068</v>
      </c>
      <c r="L12890" s="17"/>
    </row>
    <row r="12891" spans="1:12" x14ac:dyDescent="0.25">
      <c r="A12891" s="16" t="s">
        <v>260</v>
      </c>
      <c r="B12891" s="16">
        <v>70</v>
      </c>
      <c r="C12891" s="17">
        <v>35065</v>
      </c>
      <c r="L12891" s="17"/>
    </row>
    <row r="12892" spans="1:12" x14ac:dyDescent="0.25">
      <c r="A12892" s="16" t="s">
        <v>260</v>
      </c>
      <c r="B12892" s="16">
        <v>140</v>
      </c>
      <c r="C12892" s="17">
        <v>35065</v>
      </c>
      <c r="L12892" s="17"/>
    </row>
    <row r="12893" spans="1:12" x14ac:dyDescent="0.25">
      <c r="A12893" s="16" t="s">
        <v>260</v>
      </c>
      <c r="B12893" s="16">
        <v>109</v>
      </c>
      <c r="C12893" s="17">
        <v>34968</v>
      </c>
      <c r="L12893" s="17"/>
    </row>
    <row r="12894" spans="1:12" x14ac:dyDescent="0.25">
      <c r="A12894" s="16" t="s">
        <v>260</v>
      </c>
      <c r="B12894" s="16">
        <v>154</v>
      </c>
      <c r="C12894" s="17">
        <v>34943</v>
      </c>
      <c r="L12894" s="17"/>
    </row>
    <row r="12895" spans="1:12" x14ac:dyDescent="0.25">
      <c r="A12895" s="16" t="s">
        <v>260</v>
      </c>
      <c r="B12895" s="16">
        <v>150</v>
      </c>
      <c r="C12895" s="17">
        <v>34943</v>
      </c>
      <c r="L12895" s="17"/>
    </row>
    <row r="12896" spans="1:12" x14ac:dyDescent="0.25">
      <c r="A12896" s="16" t="s">
        <v>260</v>
      </c>
      <c r="B12896" s="16">
        <v>47</v>
      </c>
      <c r="C12896" s="17">
        <v>34936</v>
      </c>
      <c r="L12896" s="17"/>
    </row>
    <row r="12897" spans="1:12" x14ac:dyDescent="0.25">
      <c r="A12897" s="16" t="s">
        <v>260</v>
      </c>
      <c r="B12897" s="16">
        <v>71</v>
      </c>
      <c r="C12897" s="17">
        <v>34912</v>
      </c>
      <c r="L12897" s="17"/>
    </row>
    <row r="12898" spans="1:12" x14ac:dyDescent="0.25">
      <c r="A12898" s="16" t="s">
        <v>260</v>
      </c>
      <c r="B12898" s="16">
        <v>66</v>
      </c>
      <c r="C12898" s="17">
        <v>34881</v>
      </c>
      <c r="L12898" s="17"/>
    </row>
    <row r="12899" spans="1:12" x14ac:dyDescent="0.25">
      <c r="A12899" s="16" t="s">
        <v>260</v>
      </c>
      <c r="B12899" s="16">
        <v>165</v>
      </c>
      <c r="C12899" s="17">
        <v>34759</v>
      </c>
      <c r="L12899" s="17"/>
    </row>
    <row r="12900" spans="1:12" x14ac:dyDescent="0.25">
      <c r="A12900" s="16" t="s">
        <v>260</v>
      </c>
      <c r="B12900" s="16">
        <v>94</v>
      </c>
      <c r="C12900" s="17">
        <v>34752</v>
      </c>
      <c r="L12900" s="17"/>
    </row>
    <row r="12901" spans="1:12" x14ac:dyDescent="0.25">
      <c r="A12901" s="16" t="s">
        <v>260</v>
      </c>
      <c r="B12901" s="16">
        <v>100</v>
      </c>
      <c r="C12901" s="17">
        <v>34740</v>
      </c>
      <c r="L12901" s="17"/>
    </row>
    <row r="12902" spans="1:12" x14ac:dyDescent="0.25">
      <c r="A12902" s="16" t="s">
        <v>260</v>
      </c>
      <c r="B12902" s="16">
        <v>50</v>
      </c>
      <c r="C12902" s="17">
        <v>34640</v>
      </c>
      <c r="L12902" s="17"/>
    </row>
    <row r="12903" spans="1:12" x14ac:dyDescent="0.25">
      <c r="A12903" s="16" t="s">
        <v>260</v>
      </c>
      <c r="B12903" s="16">
        <v>50</v>
      </c>
      <c r="C12903" s="17">
        <v>34578</v>
      </c>
      <c r="L12903" s="17"/>
    </row>
    <row r="12904" spans="1:12" x14ac:dyDescent="0.25">
      <c r="A12904" s="16" t="s">
        <v>260</v>
      </c>
      <c r="B12904" s="16">
        <v>55</v>
      </c>
      <c r="C12904" s="17">
        <v>34578</v>
      </c>
      <c r="L12904" s="17"/>
    </row>
    <row r="12905" spans="1:12" x14ac:dyDescent="0.25">
      <c r="A12905" s="16" t="s">
        <v>260</v>
      </c>
      <c r="B12905" s="16">
        <v>240</v>
      </c>
      <c r="C12905" s="17">
        <v>34516</v>
      </c>
      <c r="L12905" s="17"/>
    </row>
    <row r="12906" spans="1:12" x14ac:dyDescent="0.25">
      <c r="A12906" s="16" t="s">
        <v>260</v>
      </c>
      <c r="B12906" s="16">
        <v>98</v>
      </c>
      <c r="C12906" s="17">
        <v>34494</v>
      </c>
      <c r="L12906" s="17"/>
    </row>
    <row r="12907" spans="1:12" x14ac:dyDescent="0.25">
      <c r="A12907" s="16" t="s">
        <v>260</v>
      </c>
      <c r="B12907" s="16">
        <v>119</v>
      </c>
      <c r="C12907" s="17">
        <v>34486</v>
      </c>
      <c r="L12907" s="17"/>
    </row>
    <row r="12908" spans="1:12" x14ac:dyDescent="0.25">
      <c r="A12908" s="16" t="s">
        <v>260</v>
      </c>
      <c r="B12908" s="16">
        <v>24</v>
      </c>
      <c r="C12908" s="17">
        <v>34485</v>
      </c>
      <c r="L12908" s="17"/>
    </row>
    <row r="12909" spans="1:12" x14ac:dyDescent="0.25">
      <c r="A12909" s="16" t="s">
        <v>260</v>
      </c>
      <c r="B12909" s="16">
        <v>100</v>
      </c>
      <c r="C12909" s="17">
        <v>34430</v>
      </c>
      <c r="L12909" s="17"/>
    </row>
    <row r="12910" spans="1:12" x14ac:dyDescent="0.25">
      <c r="A12910" s="16" t="s">
        <v>260</v>
      </c>
      <c r="B12910" s="16">
        <v>130</v>
      </c>
      <c r="C12910" s="17">
        <v>34416</v>
      </c>
      <c r="L12910" s="17"/>
    </row>
    <row r="12911" spans="1:12" x14ac:dyDescent="0.25">
      <c r="A12911" s="16" t="s">
        <v>260</v>
      </c>
      <c r="B12911" s="16">
        <v>95</v>
      </c>
      <c r="C12911" s="17">
        <v>34293</v>
      </c>
      <c r="L12911" s="17"/>
    </row>
    <row r="12912" spans="1:12" x14ac:dyDescent="0.25">
      <c r="A12912" s="16" t="s">
        <v>260</v>
      </c>
      <c r="B12912" s="16">
        <v>89</v>
      </c>
      <c r="C12912" s="17">
        <v>34290</v>
      </c>
      <c r="L12912" s="17"/>
    </row>
    <row r="12913" spans="1:12" x14ac:dyDescent="0.25">
      <c r="A12913" s="16" t="s">
        <v>260</v>
      </c>
      <c r="B12913" s="16">
        <v>80</v>
      </c>
      <c r="C12913" s="17">
        <v>34274</v>
      </c>
      <c r="L12913" s="17"/>
    </row>
    <row r="12914" spans="1:12" x14ac:dyDescent="0.25">
      <c r="A12914" s="16" t="s">
        <v>260</v>
      </c>
      <c r="B12914" s="16">
        <v>79</v>
      </c>
      <c r="C12914" s="17">
        <v>34243</v>
      </c>
      <c r="L12914" s="17"/>
    </row>
    <row r="12915" spans="1:12" x14ac:dyDescent="0.25">
      <c r="A12915" s="16" t="s">
        <v>260</v>
      </c>
      <c r="B12915" s="16">
        <v>80</v>
      </c>
      <c r="C12915" s="17">
        <v>34243</v>
      </c>
      <c r="L12915" s="17"/>
    </row>
    <row r="12916" spans="1:12" x14ac:dyDescent="0.25">
      <c r="A12916" s="16" t="s">
        <v>260</v>
      </c>
      <c r="B12916" s="16">
        <v>79</v>
      </c>
      <c r="C12916" s="17">
        <v>34243</v>
      </c>
      <c r="L12916" s="17"/>
    </row>
    <row r="12917" spans="1:12" x14ac:dyDescent="0.25">
      <c r="A12917" s="16" t="s">
        <v>260</v>
      </c>
      <c r="B12917" s="16">
        <v>161</v>
      </c>
      <c r="C12917" s="17">
        <v>34151</v>
      </c>
      <c r="L12917" s="17"/>
    </row>
    <row r="12918" spans="1:12" x14ac:dyDescent="0.25">
      <c r="A12918" s="16" t="s">
        <v>260</v>
      </c>
      <c r="B12918" s="16">
        <v>135</v>
      </c>
      <c r="C12918" s="17">
        <v>34060</v>
      </c>
      <c r="L12918" s="17"/>
    </row>
    <row r="12919" spans="1:12" x14ac:dyDescent="0.25">
      <c r="A12919" s="16" t="s">
        <v>260</v>
      </c>
      <c r="B12919" s="16">
        <v>158</v>
      </c>
      <c r="C12919" s="17">
        <v>33984</v>
      </c>
      <c r="L12919" s="17"/>
    </row>
    <row r="12920" spans="1:12" x14ac:dyDescent="0.25">
      <c r="A12920" s="16" t="s">
        <v>260</v>
      </c>
      <c r="B12920" s="16">
        <v>112</v>
      </c>
      <c r="C12920" s="17">
        <v>33970</v>
      </c>
      <c r="L12920" s="17"/>
    </row>
    <row r="12921" spans="1:12" x14ac:dyDescent="0.25">
      <c r="A12921" s="16" t="s">
        <v>260</v>
      </c>
      <c r="B12921" s="16">
        <v>103</v>
      </c>
      <c r="C12921" s="17">
        <v>33939</v>
      </c>
      <c r="L12921" s="17"/>
    </row>
    <row r="12922" spans="1:12" x14ac:dyDescent="0.25">
      <c r="A12922" s="16" t="s">
        <v>260</v>
      </c>
      <c r="B12922" s="16">
        <v>157</v>
      </c>
      <c r="C12922" s="17">
        <v>33917</v>
      </c>
      <c r="L12922" s="17"/>
    </row>
    <row r="12923" spans="1:12" x14ac:dyDescent="0.25">
      <c r="A12923" s="16" t="s">
        <v>260</v>
      </c>
      <c r="B12923" s="16">
        <v>62</v>
      </c>
      <c r="C12923" s="17">
        <v>33886</v>
      </c>
      <c r="L12923" s="17"/>
    </row>
    <row r="12924" spans="1:12" x14ac:dyDescent="0.25">
      <c r="A12924" s="16" t="s">
        <v>260</v>
      </c>
      <c r="B12924" s="16">
        <v>132</v>
      </c>
      <c r="C12924" s="17">
        <v>33878</v>
      </c>
      <c r="L12924" s="17"/>
    </row>
    <row r="12925" spans="1:12" x14ac:dyDescent="0.25">
      <c r="A12925" s="16" t="s">
        <v>260</v>
      </c>
      <c r="B12925" s="16">
        <v>91</v>
      </c>
      <c r="C12925" s="17">
        <v>33848</v>
      </c>
      <c r="L12925" s="17"/>
    </row>
    <row r="12926" spans="1:12" x14ac:dyDescent="0.25">
      <c r="A12926" s="16" t="s">
        <v>260</v>
      </c>
      <c r="B12926" s="16">
        <v>128</v>
      </c>
      <c r="C12926" s="17">
        <v>33848</v>
      </c>
      <c r="L12926" s="17"/>
    </row>
    <row r="12927" spans="1:12" x14ac:dyDescent="0.25">
      <c r="A12927" s="16" t="s">
        <v>260</v>
      </c>
      <c r="B12927" s="16">
        <v>204</v>
      </c>
      <c r="C12927" s="17">
        <v>33817</v>
      </c>
      <c r="L12927" s="17"/>
    </row>
    <row r="12928" spans="1:12" x14ac:dyDescent="0.25">
      <c r="A12928" s="16" t="s">
        <v>260</v>
      </c>
      <c r="B12928" s="16">
        <v>160</v>
      </c>
      <c r="C12928" s="17">
        <v>33787</v>
      </c>
      <c r="L12928" s="17"/>
    </row>
    <row r="12929" spans="1:12" x14ac:dyDescent="0.25">
      <c r="A12929" s="16" t="s">
        <v>260</v>
      </c>
      <c r="B12929" s="16">
        <v>110</v>
      </c>
      <c r="C12929" s="17">
        <v>33787</v>
      </c>
      <c r="L12929" s="17"/>
    </row>
    <row r="12930" spans="1:12" x14ac:dyDescent="0.25">
      <c r="A12930" s="16" t="s">
        <v>260</v>
      </c>
      <c r="B12930" s="16">
        <v>124</v>
      </c>
      <c r="C12930" s="17">
        <v>33786</v>
      </c>
      <c r="L12930" s="17"/>
    </row>
    <row r="12931" spans="1:12" x14ac:dyDescent="0.25">
      <c r="A12931" s="16" t="s">
        <v>260</v>
      </c>
      <c r="B12931" s="16">
        <v>125</v>
      </c>
      <c r="C12931" s="17">
        <v>33786</v>
      </c>
      <c r="L12931" s="17"/>
    </row>
    <row r="12932" spans="1:12" x14ac:dyDescent="0.25">
      <c r="A12932" s="16" t="s">
        <v>260</v>
      </c>
      <c r="B12932" s="16">
        <v>75</v>
      </c>
      <c r="C12932" s="17">
        <v>33732</v>
      </c>
      <c r="L12932" s="17"/>
    </row>
    <row r="12933" spans="1:12" x14ac:dyDescent="0.25">
      <c r="A12933" s="16" t="s">
        <v>260</v>
      </c>
      <c r="B12933" s="16">
        <v>127</v>
      </c>
      <c r="C12933" s="17">
        <v>33728</v>
      </c>
      <c r="L12933" s="17"/>
    </row>
    <row r="12934" spans="1:12" x14ac:dyDescent="0.25">
      <c r="A12934" s="16" t="s">
        <v>260</v>
      </c>
      <c r="B12934" s="16">
        <v>116</v>
      </c>
      <c r="C12934" s="17">
        <v>33725</v>
      </c>
      <c r="L12934" s="17"/>
    </row>
    <row r="12935" spans="1:12" x14ac:dyDescent="0.25">
      <c r="A12935" s="16" t="s">
        <v>260</v>
      </c>
      <c r="B12935" s="16">
        <v>115</v>
      </c>
      <c r="C12935" s="17">
        <v>33723</v>
      </c>
      <c r="L12935" s="17"/>
    </row>
    <row r="12936" spans="1:12" x14ac:dyDescent="0.25">
      <c r="A12936" s="16" t="s">
        <v>260</v>
      </c>
      <c r="B12936" s="16">
        <v>76</v>
      </c>
      <c r="C12936" s="17">
        <v>33717</v>
      </c>
      <c r="L12936" s="17"/>
    </row>
    <row r="12937" spans="1:12" x14ac:dyDescent="0.25">
      <c r="A12937" s="16" t="s">
        <v>260</v>
      </c>
      <c r="B12937" s="16">
        <v>77</v>
      </c>
      <c r="C12937" s="17">
        <v>33690</v>
      </c>
      <c r="L12937" s="17"/>
    </row>
    <row r="12938" spans="1:12" x14ac:dyDescent="0.25">
      <c r="A12938" s="16" t="s">
        <v>260</v>
      </c>
      <c r="B12938" s="16">
        <v>162</v>
      </c>
      <c r="C12938" s="17">
        <v>33681</v>
      </c>
      <c r="L12938" s="17"/>
    </row>
    <row r="12939" spans="1:12" x14ac:dyDescent="0.25">
      <c r="A12939" s="16" t="s">
        <v>260</v>
      </c>
      <c r="B12939" s="16">
        <v>88</v>
      </c>
      <c r="C12939" s="17">
        <v>33675</v>
      </c>
      <c r="L12939" s="17"/>
    </row>
    <row r="12940" spans="1:12" x14ac:dyDescent="0.25">
      <c r="A12940" s="16" t="s">
        <v>260</v>
      </c>
      <c r="B12940" s="16">
        <v>88</v>
      </c>
      <c r="C12940" s="17">
        <v>33668</v>
      </c>
      <c r="L12940" s="17"/>
    </row>
    <row r="12941" spans="1:12" x14ac:dyDescent="0.25">
      <c r="A12941" s="16" t="s">
        <v>260</v>
      </c>
      <c r="B12941" s="16">
        <v>121</v>
      </c>
      <c r="C12941" s="17">
        <v>33655</v>
      </c>
      <c r="L12941" s="17"/>
    </row>
    <row r="12942" spans="1:12" x14ac:dyDescent="0.25">
      <c r="A12942" s="16" t="s">
        <v>260</v>
      </c>
      <c r="B12942" s="16">
        <v>182</v>
      </c>
      <c r="C12942" s="17">
        <v>33618</v>
      </c>
      <c r="L12942" s="17"/>
    </row>
    <row r="12943" spans="1:12" x14ac:dyDescent="0.25">
      <c r="A12943" s="16" t="s">
        <v>260</v>
      </c>
      <c r="B12943" s="16">
        <v>120</v>
      </c>
      <c r="C12943" s="17">
        <v>33576</v>
      </c>
      <c r="L12943" s="17"/>
    </row>
    <row r="12944" spans="1:12" x14ac:dyDescent="0.25">
      <c r="A12944" s="16" t="s">
        <v>260</v>
      </c>
      <c r="B12944" s="16">
        <v>80</v>
      </c>
      <c r="C12944" s="17">
        <v>33535</v>
      </c>
      <c r="L12944" s="17"/>
    </row>
    <row r="12945" spans="1:12" x14ac:dyDescent="0.25">
      <c r="A12945" s="16" t="s">
        <v>260</v>
      </c>
      <c r="B12945" s="16">
        <v>140</v>
      </c>
      <c r="C12945" s="17">
        <v>33420</v>
      </c>
      <c r="L12945" s="17"/>
    </row>
    <row r="12946" spans="1:12" x14ac:dyDescent="0.25">
      <c r="A12946" s="16" t="s">
        <v>260</v>
      </c>
      <c r="B12946" s="16">
        <v>60</v>
      </c>
      <c r="C12946" s="17">
        <v>33381</v>
      </c>
      <c r="L12946" s="17"/>
    </row>
    <row r="12947" spans="1:12" x14ac:dyDescent="0.25">
      <c r="A12947" s="16" t="s">
        <v>260</v>
      </c>
      <c r="B12947" s="16">
        <v>150</v>
      </c>
      <c r="C12947" s="17">
        <v>33367</v>
      </c>
      <c r="L12947" s="17"/>
    </row>
    <row r="12948" spans="1:12" x14ac:dyDescent="0.25">
      <c r="A12948" s="16" t="s">
        <v>260</v>
      </c>
      <c r="B12948" s="16">
        <v>90</v>
      </c>
      <c r="C12948" s="17">
        <v>33340</v>
      </c>
      <c r="L12948" s="17"/>
    </row>
    <row r="12949" spans="1:12" x14ac:dyDescent="0.25">
      <c r="A12949" s="16" t="s">
        <v>260</v>
      </c>
      <c r="B12949" s="16">
        <v>116</v>
      </c>
      <c r="C12949" s="17">
        <v>33318</v>
      </c>
      <c r="L12949" s="17"/>
    </row>
    <row r="12950" spans="1:12" x14ac:dyDescent="0.25">
      <c r="A12950" s="16" t="s">
        <v>260</v>
      </c>
      <c r="B12950" s="16">
        <v>124</v>
      </c>
      <c r="C12950" s="17">
        <v>33305</v>
      </c>
      <c r="L12950" s="17"/>
    </row>
    <row r="12951" spans="1:12" x14ac:dyDescent="0.25">
      <c r="A12951" s="16" t="s">
        <v>260</v>
      </c>
      <c r="B12951" s="16">
        <v>56</v>
      </c>
      <c r="C12951" s="17">
        <v>33245</v>
      </c>
      <c r="L12951" s="17"/>
    </row>
    <row r="12952" spans="1:12" x14ac:dyDescent="0.25">
      <c r="A12952" s="16" t="s">
        <v>260</v>
      </c>
      <c r="B12952" s="16">
        <v>120</v>
      </c>
      <c r="C12952" s="17">
        <v>33178</v>
      </c>
      <c r="L12952" s="17"/>
    </row>
    <row r="12953" spans="1:12" x14ac:dyDescent="0.25">
      <c r="A12953" s="16" t="s">
        <v>260</v>
      </c>
      <c r="B12953" s="16">
        <v>95</v>
      </c>
      <c r="C12953" s="17">
        <v>33105</v>
      </c>
      <c r="L12953" s="17"/>
    </row>
    <row r="12954" spans="1:12" x14ac:dyDescent="0.25">
      <c r="A12954" s="16" t="s">
        <v>260</v>
      </c>
      <c r="B12954" s="16">
        <v>117</v>
      </c>
      <c r="C12954" s="17">
        <v>33087</v>
      </c>
      <c r="L12954" s="17"/>
    </row>
    <row r="12955" spans="1:12" x14ac:dyDescent="0.25">
      <c r="A12955" s="16" t="s">
        <v>260</v>
      </c>
      <c r="B12955" s="16">
        <v>113</v>
      </c>
      <c r="C12955" s="17">
        <v>33086</v>
      </c>
      <c r="L12955" s="17"/>
    </row>
    <row r="12956" spans="1:12" x14ac:dyDescent="0.25">
      <c r="A12956" s="16" t="s">
        <v>260</v>
      </c>
      <c r="B12956" s="16">
        <v>180</v>
      </c>
      <c r="C12956" s="17">
        <v>33025</v>
      </c>
      <c r="L12956" s="17"/>
    </row>
    <row r="12957" spans="1:12" x14ac:dyDescent="0.25">
      <c r="A12957" s="16" t="s">
        <v>260</v>
      </c>
      <c r="B12957" s="16">
        <v>132</v>
      </c>
      <c r="C12957" s="17">
        <v>33007</v>
      </c>
      <c r="L12957" s="17"/>
    </row>
    <row r="12958" spans="1:12" x14ac:dyDescent="0.25">
      <c r="A12958" s="16" t="s">
        <v>260</v>
      </c>
      <c r="B12958" s="16">
        <v>150</v>
      </c>
      <c r="C12958" s="17">
        <v>32974</v>
      </c>
      <c r="L12958" s="17"/>
    </row>
    <row r="12959" spans="1:12" x14ac:dyDescent="0.25">
      <c r="A12959" s="16" t="s">
        <v>260</v>
      </c>
      <c r="B12959" s="16">
        <v>100</v>
      </c>
      <c r="C12959" s="17">
        <v>32972</v>
      </c>
      <c r="L12959" s="17"/>
    </row>
    <row r="12960" spans="1:12" x14ac:dyDescent="0.25">
      <c r="A12960" s="16" t="s">
        <v>260</v>
      </c>
      <c r="B12960" s="16">
        <v>170</v>
      </c>
      <c r="C12960" s="17">
        <v>32937</v>
      </c>
      <c r="L12960" s="17"/>
    </row>
    <row r="12961" spans="1:12" x14ac:dyDescent="0.25">
      <c r="A12961" s="16" t="s">
        <v>260</v>
      </c>
      <c r="B12961" s="16">
        <v>185</v>
      </c>
      <c r="C12961" s="17">
        <v>32933</v>
      </c>
      <c r="L12961" s="17"/>
    </row>
    <row r="12962" spans="1:12" x14ac:dyDescent="0.25">
      <c r="A12962" s="16" t="s">
        <v>260</v>
      </c>
      <c r="B12962" s="16">
        <v>140</v>
      </c>
      <c r="C12962" s="17">
        <v>32863</v>
      </c>
      <c r="L12962" s="17"/>
    </row>
    <row r="12963" spans="1:12" x14ac:dyDescent="0.25">
      <c r="A12963" s="16" t="s">
        <v>260</v>
      </c>
      <c r="B12963" s="16">
        <v>142</v>
      </c>
      <c r="C12963" s="17">
        <v>32861</v>
      </c>
      <c r="L12963" s="17"/>
    </row>
    <row r="12964" spans="1:12" x14ac:dyDescent="0.25">
      <c r="A12964" s="16" t="s">
        <v>260</v>
      </c>
      <c r="B12964" s="16">
        <v>160</v>
      </c>
      <c r="C12964" s="17">
        <v>32856</v>
      </c>
      <c r="L12964" s="17"/>
    </row>
    <row r="12965" spans="1:12" x14ac:dyDescent="0.25">
      <c r="A12965" s="16" t="s">
        <v>260</v>
      </c>
      <c r="B12965" s="16">
        <v>169</v>
      </c>
      <c r="C12965" s="17">
        <v>32854</v>
      </c>
      <c r="L12965" s="17"/>
    </row>
    <row r="12966" spans="1:12" x14ac:dyDescent="0.25">
      <c r="A12966" s="16" t="s">
        <v>260</v>
      </c>
      <c r="B12966" s="16">
        <v>148</v>
      </c>
      <c r="C12966" s="17">
        <v>32843</v>
      </c>
      <c r="L12966" s="17"/>
    </row>
    <row r="12967" spans="1:12" x14ac:dyDescent="0.25">
      <c r="A12967" s="16" t="s">
        <v>260</v>
      </c>
      <c r="B12967" s="16">
        <v>124</v>
      </c>
      <c r="C12967" s="17">
        <v>32840</v>
      </c>
      <c r="L12967" s="17"/>
    </row>
    <row r="12968" spans="1:12" x14ac:dyDescent="0.25">
      <c r="A12968" s="16" t="s">
        <v>260</v>
      </c>
      <c r="B12968" s="16">
        <v>130</v>
      </c>
      <c r="C12968" s="17">
        <v>32787</v>
      </c>
      <c r="L12968" s="17"/>
    </row>
    <row r="12969" spans="1:12" x14ac:dyDescent="0.25">
      <c r="A12969" s="16" t="s">
        <v>260</v>
      </c>
      <c r="B12969" s="16">
        <v>100</v>
      </c>
      <c r="C12969" s="17">
        <v>32784</v>
      </c>
      <c r="L12969" s="17"/>
    </row>
    <row r="12970" spans="1:12" x14ac:dyDescent="0.25">
      <c r="A12970" s="16" t="s">
        <v>260</v>
      </c>
      <c r="B12970" s="16">
        <v>123</v>
      </c>
      <c r="C12970" s="17">
        <v>32779</v>
      </c>
      <c r="L12970" s="17"/>
    </row>
    <row r="12971" spans="1:12" x14ac:dyDescent="0.25">
      <c r="A12971" s="16" t="s">
        <v>260</v>
      </c>
      <c r="B12971" s="16">
        <v>124</v>
      </c>
      <c r="C12971" s="17">
        <v>32774</v>
      </c>
      <c r="L12971" s="17"/>
    </row>
    <row r="12972" spans="1:12" x14ac:dyDescent="0.25">
      <c r="A12972" s="16" t="s">
        <v>260</v>
      </c>
      <c r="B12972" s="16">
        <v>88</v>
      </c>
      <c r="C12972" s="17">
        <v>32764</v>
      </c>
      <c r="L12972" s="17"/>
    </row>
    <row r="12973" spans="1:12" x14ac:dyDescent="0.25">
      <c r="A12973" s="16" t="s">
        <v>260</v>
      </c>
      <c r="B12973" s="16">
        <v>134</v>
      </c>
      <c r="C12973" s="17">
        <v>32757</v>
      </c>
      <c r="L12973" s="17"/>
    </row>
    <row r="12974" spans="1:12" x14ac:dyDescent="0.25">
      <c r="A12974" s="16" t="s">
        <v>260</v>
      </c>
      <c r="B12974" s="16">
        <v>161</v>
      </c>
      <c r="C12974" s="17">
        <v>32748</v>
      </c>
      <c r="L12974" s="17"/>
    </row>
    <row r="12975" spans="1:12" x14ac:dyDescent="0.25">
      <c r="A12975" s="16" t="s">
        <v>260</v>
      </c>
      <c r="B12975" s="16">
        <v>130</v>
      </c>
      <c r="C12975" s="17">
        <v>32643</v>
      </c>
      <c r="L12975" s="17"/>
    </row>
    <row r="12976" spans="1:12" x14ac:dyDescent="0.25">
      <c r="A12976" s="16" t="s">
        <v>260</v>
      </c>
      <c r="B12976" s="16">
        <v>136</v>
      </c>
      <c r="C12976" s="17">
        <v>32637</v>
      </c>
      <c r="L12976" s="17"/>
    </row>
    <row r="12977" spans="1:12" x14ac:dyDescent="0.25">
      <c r="A12977" s="16" t="s">
        <v>260</v>
      </c>
      <c r="B12977" s="16">
        <v>233</v>
      </c>
      <c r="C12977" s="17">
        <v>32630</v>
      </c>
      <c r="L12977" s="17"/>
    </row>
    <row r="12978" spans="1:12" x14ac:dyDescent="0.25">
      <c r="A12978" s="16" t="s">
        <v>260</v>
      </c>
      <c r="B12978" s="16">
        <v>46</v>
      </c>
      <c r="C12978" s="17">
        <v>32623</v>
      </c>
      <c r="L12978" s="17"/>
    </row>
    <row r="12979" spans="1:12" x14ac:dyDescent="0.25">
      <c r="A12979" s="16" t="s">
        <v>260</v>
      </c>
      <c r="B12979" s="16">
        <v>108</v>
      </c>
      <c r="C12979" s="17">
        <v>32617</v>
      </c>
      <c r="L12979" s="17"/>
    </row>
    <row r="12980" spans="1:12" x14ac:dyDescent="0.25">
      <c r="A12980" s="16" t="s">
        <v>260</v>
      </c>
      <c r="B12980" s="16">
        <v>240</v>
      </c>
      <c r="C12980" s="17">
        <v>32568</v>
      </c>
      <c r="L12980" s="17"/>
    </row>
    <row r="12981" spans="1:12" x14ac:dyDescent="0.25">
      <c r="A12981" s="16" t="s">
        <v>260</v>
      </c>
      <c r="B12981" s="16">
        <v>94</v>
      </c>
      <c r="C12981" s="17">
        <v>32556</v>
      </c>
      <c r="L12981" s="17"/>
    </row>
    <row r="12982" spans="1:12" x14ac:dyDescent="0.25">
      <c r="A12982" s="16" t="s">
        <v>260</v>
      </c>
      <c r="B12982" s="16">
        <v>197</v>
      </c>
      <c r="C12982" s="17">
        <v>32511</v>
      </c>
      <c r="L12982" s="17"/>
    </row>
    <row r="12983" spans="1:12" x14ac:dyDescent="0.25">
      <c r="A12983" s="16" t="s">
        <v>260</v>
      </c>
      <c r="B12983" s="16">
        <v>140</v>
      </c>
      <c r="C12983" s="17">
        <v>32492</v>
      </c>
      <c r="L12983" s="17"/>
    </row>
    <row r="12984" spans="1:12" x14ac:dyDescent="0.25">
      <c r="A12984" s="16" t="s">
        <v>260</v>
      </c>
      <c r="B12984" s="16">
        <v>120</v>
      </c>
      <c r="C12984" s="17">
        <v>32478</v>
      </c>
      <c r="L12984" s="17"/>
    </row>
    <row r="12985" spans="1:12" x14ac:dyDescent="0.25">
      <c r="A12985" s="16" t="s">
        <v>260</v>
      </c>
      <c r="B12985" s="16">
        <v>127</v>
      </c>
      <c r="C12985" s="17">
        <v>32323</v>
      </c>
      <c r="L12985" s="17"/>
    </row>
    <row r="12986" spans="1:12" x14ac:dyDescent="0.25">
      <c r="A12986" s="16" t="s">
        <v>260</v>
      </c>
      <c r="B12986" s="16">
        <v>120</v>
      </c>
      <c r="C12986" s="17">
        <v>32303</v>
      </c>
      <c r="L12986" s="17"/>
    </row>
    <row r="12987" spans="1:12" x14ac:dyDescent="0.25">
      <c r="A12987" s="16" t="s">
        <v>260</v>
      </c>
      <c r="B12987" s="16">
        <v>138</v>
      </c>
      <c r="C12987" s="17">
        <v>32189</v>
      </c>
      <c r="L12987" s="17"/>
    </row>
    <row r="12988" spans="1:12" x14ac:dyDescent="0.25">
      <c r="A12988" s="16" t="s">
        <v>260</v>
      </c>
      <c r="B12988" s="16">
        <v>174</v>
      </c>
      <c r="C12988" s="17">
        <v>32062</v>
      </c>
      <c r="L12988" s="17"/>
    </row>
    <row r="12989" spans="1:12" x14ac:dyDescent="0.25">
      <c r="A12989" s="16" t="s">
        <v>260</v>
      </c>
      <c r="B12989" s="16">
        <v>120</v>
      </c>
      <c r="C12989" s="17">
        <v>31975</v>
      </c>
      <c r="L12989" s="17"/>
    </row>
    <row r="12990" spans="1:12" x14ac:dyDescent="0.25">
      <c r="A12990" s="16" t="s">
        <v>260</v>
      </c>
      <c r="B12990" s="16">
        <v>117</v>
      </c>
      <c r="C12990" s="17">
        <v>31777</v>
      </c>
      <c r="L12990" s="17"/>
    </row>
    <row r="12991" spans="1:12" x14ac:dyDescent="0.25">
      <c r="A12991" s="16" t="s">
        <v>260</v>
      </c>
      <c r="B12991" s="16">
        <v>188</v>
      </c>
      <c r="C12991" s="17">
        <v>31720</v>
      </c>
      <c r="L12991" s="17"/>
    </row>
    <row r="12992" spans="1:12" x14ac:dyDescent="0.25">
      <c r="A12992" s="16" t="s">
        <v>260</v>
      </c>
      <c r="B12992" s="16">
        <v>62</v>
      </c>
      <c r="C12992" s="17">
        <v>31709</v>
      </c>
      <c r="L12992" s="17"/>
    </row>
    <row r="12993" spans="1:12" x14ac:dyDescent="0.25">
      <c r="A12993" s="16" t="s">
        <v>260</v>
      </c>
      <c r="B12993" s="16">
        <v>130</v>
      </c>
      <c r="C12993" s="17">
        <v>31687</v>
      </c>
      <c r="L12993" s="17"/>
    </row>
    <row r="12994" spans="1:12" x14ac:dyDescent="0.25">
      <c r="A12994" s="16" t="s">
        <v>260</v>
      </c>
      <c r="B12994" s="16">
        <v>75</v>
      </c>
      <c r="C12994" s="17">
        <v>31531</v>
      </c>
      <c r="L12994" s="17"/>
    </row>
    <row r="12995" spans="1:12" x14ac:dyDescent="0.25">
      <c r="A12995" s="16" t="s">
        <v>260</v>
      </c>
      <c r="B12995" s="16">
        <v>122</v>
      </c>
      <c r="C12995" s="17">
        <v>31506</v>
      </c>
      <c r="L12995" s="17"/>
    </row>
    <row r="12996" spans="1:12" x14ac:dyDescent="0.25">
      <c r="A12996" s="16" t="s">
        <v>260</v>
      </c>
      <c r="B12996" s="16">
        <v>30</v>
      </c>
      <c r="C12996" s="17">
        <v>31478</v>
      </c>
      <c r="L12996" s="17"/>
    </row>
    <row r="12997" spans="1:12" x14ac:dyDescent="0.25">
      <c r="A12997" s="16" t="s">
        <v>260</v>
      </c>
      <c r="B12997" s="16">
        <v>67</v>
      </c>
      <c r="C12997" s="17">
        <v>31477</v>
      </c>
      <c r="L12997" s="17"/>
    </row>
    <row r="12998" spans="1:12" x14ac:dyDescent="0.25">
      <c r="A12998" s="16" t="s">
        <v>260</v>
      </c>
      <c r="B12998" s="16">
        <v>207</v>
      </c>
      <c r="C12998" s="17">
        <v>31470</v>
      </c>
      <c r="L12998" s="17"/>
    </row>
    <row r="12999" spans="1:12" x14ac:dyDescent="0.25">
      <c r="A12999" s="16" t="s">
        <v>260</v>
      </c>
      <c r="B12999" s="16">
        <v>96</v>
      </c>
      <c r="C12999" s="17">
        <v>31418</v>
      </c>
      <c r="L12999" s="17"/>
    </row>
    <row r="13000" spans="1:12" x14ac:dyDescent="0.25">
      <c r="A13000" s="16" t="s">
        <v>260</v>
      </c>
      <c r="B13000" s="16">
        <v>180</v>
      </c>
      <c r="C13000" s="17">
        <v>31252</v>
      </c>
      <c r="L13000" s="17"/>
    </row>
    <row r="13001" spans="1:12" x14ac:dyDescent="0.25">
      <c r="A13001" s="16" t="s">
        <v>260</v>
      </c>
      <c r="B13001" s="16">
        <v>168</v>
      </c>
      <c r="C13001" s="17">
        <v>31159</v>
      </c>
      <c r="L13001" s="17"/>
    </row>
    <row r="13002" spans="1:12" x14ac:dyDescent="0.25">
      <c r="A13002" s="16" t="s">
        <v>260</v>
      </c>
      <c r="B13002" s="16">
        <v>110</v>
      </c>
      <c r="C13002" s="17">
        <v>31063</v>
      </c>
      <c r="L13002" s="17"/>
    </row>
    <row r="13003" spans="1:12" x14ac:dyDescent="0.25">
      <c r="A13003" s="16" t="s">
        <v>260</v>
      </c>
      <c r="B13003" s="16">
        <v>96</v>
      </c>
      <c r="C13003" s="17">
        <v>31058</v>
      </c>
      <c r="L13003" s="17"/>
    </row>
    <row r="13004" spans="1:12" x14ac:dyDescent="0.25">
      <c r="A13004" s="16" t="s">
        <v>260</v>
      </c>
      <c r="B13004" s="16">
        <v>128</v>
      </c>
      <c r="C13004" s="17">
        <v>31020</v>
      </c>
      <c r="L13004" s="17"/>
    </row>
    <row r="13005" spans="1:12" x14ac:dyDescent="0.25">
      <c r="A13005" s="16" t="s">
        <v>260</v>
      </c>
      <c r="B13005" s="16">
        <v>122</v>
      </c>
      <c r="C13005" s="17">
        <v>30902</v>
      </c>
      <c r="L13005" s="17"/>
    </row>
    <row r="13006" spans="1:12" x14ac:dyDescent="0.25">
      <c r="A13006" s="16" t="s">
        <v>260</v>
      </c>
      <c r="B13006" s="16">
        <v>180</v>
      </c>
      <c r="C13006" s="17">
        <v>30858</v>
      </c>
      <c r="L13006" s="17"/>
    </row>
    <row r="13007" spans="1:12" x14ac:dyDescent="0.25">
      <c r="A13007" s="16" t="s">
        <v>260</v>
      </c>
      <c r="B13007" s="16">
        <v>107</v>
      </c>
      <c r="C13007" s="17">
        <v>30803</v>
      </c>
      <c r="L13007" s="17"/>
    </row>
    <row r="13008" spans="1:12" x14ac:dyDescent="0.25">
      <c r="A13008" s="16" t="s">
        <v>260</v>
      </c>
      <c r="B13008" s="16">
        <v>84</v>
      </c>
      <c r="C13008" s="17">
        <v>30648</v>
      </c>
      <c r="L13008" s="17"/>
    </row>
    <row r="13009" spans="1:12" x14ac:dyDescent="0.25">
      <c r="A13009" s="16" t="s">
        <v>260</v>
      </c>
      <c r="B13009" s="16">
        <v>180</v>
      </c>
      <c r="C13009" s="17">
        <v>30617</v>
      </c>
      <c r="L13009" s="17"/>
    </row>
    <row r="13010" spans="1:12" x14ac:dyDescent="0.25">
      <c r="A13010" s="16" t="s">
        <v>260</v>
      </c>
      <c r="B13010" s="16">
        <v>125</v>
      </c>
      <c r="C13010" s="17">
        <v>30615</v>
      </c>
      <c r="L13010" s="17"/>
    </row>
    <row r="13011" spans="1:12" x14ac:dyDescent="0.25">
      <c r="A13011" s="16" t="s">
        <v>260</v>
      </c>
      <c r="B13011" s="16">
        <v>157</v>
      </c>
      <c r="C13011" s="17">
        <v>30490</v>
      </c>
      <c r="L13011" s="17"/>
    </row>
    <row r="13012" spans="1:12" x14ac:dyDescent="0.25">
      <c r="A13012" s="16" t="s">
        <v>260</v>
      </c>
      <c r="B13012" s="16">
        <v>134</v>
      </c>
      <c r="C13012" s="17">
        <v>30357</v>
      </c>
      <c r="L13012" s="17"/>
    </row>
    <row r="13013" spans="1:12" x14ac:dyDescent="0.25">
      <c r="A13013" s="16" t="s">
        <v>260</v>
      </c>
      <c r="B13013" s="16">
        <v>280</v>
      </c>
      <c r="C13013" s="17">
        <v>30344</v>
      </c>
      <c r="L13013" s="17"/>
    </row>
    <row r="13014" spans="1:12" x14ac:dyDescent="0.25">
      <c r="A13014" s="16" t="s">
        <v>260</v>
      </c>
      <c r="B13014" s="16">
        <v>88</v>
      </c>
      <c r="C13014" s="17">
        <v>30320</v>
      </c>
      <c r="L13014" s="17"/>
    </row>
    <row r="13015" spans="1:12" x14ac:dyDescent="0.25">
      <c r="A13015" s="16" t="s">
        <v>260</v>
      </c>
      <c r="B13015" s="16">
        <v>169</v>
      </c>
      <c r="C13015" s="17">
        <v>30256</v>
      </c>
      <c r="L13015" s="17"/>
    </row>
    <row r="13016" spans="1:12" x14ac:dyDescent="0.25">
      <c r="A13016" s="16" t="s">
        <v>260</v>
      </c>
      <c r="B13016" s="16">
        <v>88</v>
      </c>
      <c r="C13016" s="17">
        <v>29808</v>
      </c>
      <c r="L13016" s="17"/>
    </row>
    <row r="13017" spans="1:12" x14ac:dyDescent="0.25">
      <c r="A13017" s="16" t="s">
        <v>260</v>
      </c>
      <c r="B13017" s="16">
        <v>157</v>
      </c>
      <c r="C13017" s="17">
        <v>29763</v>
      </c>
      <c r="L13017" s="17"/>
    </row>
    <row r="13018" spans="1:12" x14ac:dyDescent="0.25">
      <c r="A13018" s="16" t="s">
        <v>260</v>
      </c>
      <c r="B13018" s="16">
        <v>132</v>
      </c>
      <c r="C13018" s="17">
        <v>29759</v>
      </c>
      <c r="L13018" s="17"/>
    </row>
    <row r="13019" spans="1:12" x14ac:dyDescent="0.25">
      <c r="A13019" s="16" t="s">
        <v>260</v>
      </c>
      <c r="B13019" s="16">
        <v>120</v>
      </c>
      <c r="C13019" s="17">
        <v>29740</v>
      </c>
      <c r="L13019" s="17"/>
    </row>
    <row r="13020" spans="1:12" x14ac:dyDescent="0.25">
      <c r="A13020" s="16" t="s">
        <v>260</v>
      </c>
      <c r="B13020" s="16">
        <v>213</v>
      </c>
      <c r="C13020" s="17">
        <v>29728</v>
      </c>
      <c r="L13020" s="17"/>
    </row>
    <row r="13021" spans="1:12" x14ac:dyDescent="0.25">
      <c r="A13021" s="16" t="s">
        <v>260</v>
      </c>
      <c r="B13021" s="16">
        <v>180</v>
      </c>
      <c r="C13021" s="17">
        <v>29621</v>
      </c>
      <c r="L13021" s="17"/>
    </row>
    <row r="13022" spans="1:12" x14ac:dyDescent="0.25">
      <c r="A13022" s="16" t="s">
        <v>260</v>
      </c>
      <c r="B13022" s="16">
        <v>181</v>
      </c>
      <c r="C13022" s="17">
        <v>29618</v>
      </c>
      <c r="L13022" s="17"/>
    </row>
    <row r="13023" spans="1:12" x14ac:dyDescent="0.25">
      <c r="A13023" s="16" t="s">
        <v>260</v>
      </c>
      <c r="B13023" s="16">
        <v>80</v>
      </c>
      <c r="C13023" s="17">
        <v>29606</v>
      </c>
      <c r="L13023" s="17"/>
    </row>
    <row r="13024" spans="1:12" x14ac:dyDescent="0.25">
      <c r="A13024" s="16" t="s">
        <v>260</v>
      </c>
      <c r="B13024" s="16">
        <v>120</v>
      </c>
      <c r="C13024" s="17">
        <v>29514</v>
      </c>
      <c r="L13024" s="17"/>
    </row>
    <row r="13025" spans="1:12" x14ac:dyDescent="0.25">
      <c r="A13025" s="16" t="s">
        <v>260</v>
      </c>
      <c r="B13025" s="16">
        <v>120</v>
      </c>
      <c r="C13025" s="17">
        <v>29495</v>
      </c>
      <c r="L13025" s="17"/>
    </row>
    <row r="13026" spans="1:12" x14ac:dyDescent="0.25">
      <c r="A13026" s="16" t="s">
        <v>260</v>
      </c>
      <c r="B13026" s="16">
        <v>175</v>
      </c>
      <c r="C13026" s="17">
        <v>29493</v>
      </c>
      <c r="L13026" s="17"/>
    </row>
    <row r="13027" spans="1:12" x14ac:dyDescent="0.25">
      <c r="A13027" s="16" t="s">
        <v>260</v>
      </c>
      <c r="B13027" s="16">
        <v>31</v>
      </c>
      <c r="C13027" s="17">
        <v>29461</v>
      </c>
      <c r="L13027" s="17"/>
    </row>
    <row r="13028" spans="1:12" x14ac:dyDescent="0.25">
      <c r="A13028" s="16" t="s">
        <v>260</v>
      </c>
      <c r="B13028" s="16">
        <v>80</v>
      </c>
      <c r="C13028" s="17">
        <v>29416</v>
      </c>
      <c r="L13028" s="17"/>
    </row>
    <row r="13029" spans="1:12" x14ac:dyDescent="0.25">
      <c r="A13029" s="16" t="s">
        <v>260</v>
      </c>
      <c r="B13029" s="16">
        <v>39</v>
      </c>
      <c r="C13029" s="17">
        <v>29403</v>
      </c>
      <c r="L13029" s="17"/>
    </row>
    <row r="13030" spans="1:12" x14ac:dyDescent="0.25">
      <c r="A13030" s="16" t="s">
        <v>260</v>
      </c>
      <c r="B13030" s="16">
        <v>149</v>
      </c>
      <c r="C13030" s="17">
        <v>29339</v>
      </c>
      <c r="L13030" s="17"/>
    </row>
    <row r="13031" spans="1:12" x14ac:dyDescent="0.25">
      <c r="A13031" s="16" t="s">
        <v>260</v>
      </c>
      <c r="B13031" s="16">
        <v>271</v>
      </c>
      <c r="C13031" s="17">
        <v>29301</v>
      </c>
      <c r="L13031" s="17"/>
    </row>
    <row r="13032" spans="1:12" x14ac:dyDescent="0.25">
      <c r="A13032" s="16" t="s">
        <v>260</v>
      </c>
      <c r="B13032" s="16">
        <v>90</v>
      </c>
      <c r="C13032" s="17">
        <v>29137</v>
      </c>
      <c r="L13032" s="17"/>
    </row>
    <row r="13033" spans="1:12" x14ac:dyDescent="0.25">
      <c r="A13033" s="16" t="s">
        <v>260</v>
      </c>
      <c r="B13033" s="16">
        <v>128</v>
      </c>
      <c r="C13033" s="17">
        <v>28940</v>
      </c>
      <c r="L13033" s="17"/>
    </row>
    <row r="13034" spans="1:12" x14ac:dyDescent="0.25">
      <c r="A13034" s="16" t="s">
        <v>260</v>
      </c>
      <c r="B13034" s="16">
        <v>54</v>
      </c>
      <c r="C13034" s="17">
        <v>28933</v>
      </c>
      <c r="L13034" s="17"/>
    </row>
    <row r="13035" spans="1:12" x14ac:dyDescent="0.25">
      <c r="A13035" s="16" t="s">
        <v>260</v>
      </c>
      <c r="B13035" s="16">
        <v>110</v>
      </c>
      <c r="C13035" s="17">
        <v>28702</v>
      </c>
      <c r="L13035" s="17"/>
    </row>
    <row r="13036" spans="1:12" x14ac:dyDescent="0.25">
      <c r="A13036" s="16" t="s">
        <v>260</v>
      </c>
      <c r="B13036" s="16">
        <v>114</v>
      </c>
      <c r="C13036" s="17">
        <v>28642</v>
      </c>
      <c r="L13036" s="17"/>
    </row>
    <row r="13037" spans="1:12" x14ac:dyDescent="0.25">
      <c r="A13037" s="16" t="s">
        <v>260</v>
      </c>
      <c r="B13037" s="16">
        <v>50</v>
      </c>
      <c r="C13037" s="17">
        <v>28641</v>
      </c>
      <c r="L13037" s="17"/>
    </row>
    <row r="13038" spans="1:12" x14ac:dyDescent="0.25">
      <c r="A13038" s="16" t="s">
        <v>260</v>
      </c>
      <c r="B13038" s="16">
        <v>124</v>
      </c>
      <c r="C13038" s="17">
        <v>28635</v>
      </c>
      <c r="L13038" s="17"/>
    </row>
    <row r="13039" spans="1:12" x14ac:dyDescent="0.25">
      <c r="A13039" s="16" t="s">
        <v>260</v>
      </c>
      <c r="B13039" s="16">
        <v>60</v>
      </c>
      <c r="C13039" s="17">
        <v>28307</v>
      </c>
      <c r="L13039" s="17"/>
    </row>
    <row r="13040" spans="1:12" x14ac:dyDescent="0.25">
      <c r="A13040" s="16" t="s">
        <v>260</v>
      </c>
      <c r="B13040" s="16">
        <v>72</v>
      </c>
      <c r="C13040" s="17">
        <v>28307</v>
      </c>
      <c r="L13040" s="17"/>
    </row>
    <row r="13041" spans="1:12" x14ac:dyDescent="0.25">
      <c r="A13041" s="16" t="s">
        <v>260</v>
      </c>
      <c r="B13041" s="16">
        <v>114</v>
      </c>
      <c r="C13041" s="17">
        <v>28278</v>
      </c>
      <c r="L13041" s="17"/>
    </row>
    <row r="13042" spans="1:12" x14ac:dyDescent="0.25">
      <c r="A13042" s="16" t="s">
        <v>260</v>
      </c>
      <c r="B13042" s="16">
        <v>166</v>
      </c>
      <c r="C13042" s="17">
        <v>28157</v>
      </c>
      <c r="L13042" s="17"/>
    </row>
    <row r="13043" spans="1:12" x14ac:dyDescent="0.25">
      <c r="A13043" s="16" t="s">
        <v>260</v>
      </c>
      <c r="B13043" s="16">
        <v>222</v>
      </c>
      <c r="C13043" s="17">
        <v>28131</v>
      </c>
      <c r="L13043" s="17"/>
    </row>
    <row r="13044" spans="1:12" x14ac:dyDescent="0.25">
      <c r="A13044" s="16" t="s">
        <v>260</v>
      </c>
      <c r="B13044" s="16">
        <v>98</v>
      </c>
      <c r="C13044" s="17">
        <v>28109</v>
      </c>
      <c r="L13044" s="17"/>
    </row>
    <row r="13045" spans="1:12" x14ac:dyDescent="0.25">
      <c r="A13045" s="16" t="s">
        <v>260</v>
      </c>
      <c r="B13045" s="16">
        <v>240</v>
      </c>
      <c r="C13045" s="17">
        <v>28034</v>
      </c>
      <c r="L13045" s="17"/>
    </row>
    <row r="13046" spans="1:12" x14ac:dyDescent="0.25">
      <c r="A13046" s="16" t="s">
        <v>260</v>
      </c>
      <c r="B13046" s="16">
        <v>444</v>
      </c>
      <c r="C13046" s="17">
        <v>27906</v>
      </c>
      <c r="L13046" s="17"/>
    </row>
    <row r="13047" spans="1:12" x14ac:dyDescent="0.25">
      <c r="A13047" s="16" t="s">
        <v>260</v>
      </c>
      <c r="B13047" s="16">
        <v>94</v>
      </c>
      <c r="C13047" s="17">
        <v>27787</v>
      </c>
      <c r="L13047" s="17"/>
    </row>
    <row r="13048" spans="1:12" x14ac:dyDescent="0.25">
      <c r="A13048" s="16" t="s">
        <v>260</v>
      </c>
      <c r="B13048" s="16">
        <v>106</v>
      </c>
      <c r="C13048" s="17">
        <v>27546</v>
      </c>
      <c r="L13048" s="17"/>
    </row>
    <row r="13049" spans="1:12" x14ac:dyDescent="0.25">
      <c r="A13049" s="16" t="s">
        <v>260</v>
      </c>
      <c r="B13049" s="16">
        <v>40</v>
      </c>
      <c r="C13049" s="17">
        <v>27119</v>
      </c>
      <c r="L13049" s="17"/>
    </row>
    <row r="13050" spans="1:12" x14ac:dyDescent="0.25">
      <c r="A13050" s="16" t="s">
        <v>260</v>
      </c>
      <c r="B13050" s="16">
        <v>56</v>
      </c>
      <c r="C13050" s="17">
        <v>27119</v>
      </c>
      <c r="L13050" s="17"/>
    </row>
    <row r="13051" spans="1:12" x14ac:dyDescent="0.25">
      <c r="A13051" s="16" t="s">
        <v>260</v>
      </c>
      <c r="B13051" s="16">
        <v>79</v>
      </c>
      <c r="C13051" s="17">
        <v>27119</v>
      </c>
      <c r="L13051" s="17"/>
    </row>
    <row r="13052" spans="1:12" x14ac:dyDescent="0.25">
      <c r="A13052" s="16" t="s">
        <v>260</v>
      </c>
      <c r="B13052" s="16">
        <v>102</v>
      </c>
      <c r="C13052" s="17">
        <v>27089</v>
      </c>
      <c r="L13052" s="17"/>
    </row>
    <row r="13053" spans="1:12" x14ac:dyDescent="0.25">
      <c r="A13053" s="16" t="s">
        <v>260</v>
      </c>
      <c r="B13053" s="16">
        <v>107</v>
      </c>
      <c r="C13053" s="17">
        <v>26938</v>
      </c>
      <c r="L13053" s="17"/>
    </row>
    <row r="13054" spans="1:12" x14ac:dyDescent="0.25">
      <c r="A13054" s="16" t="s">
        <v>260</v>
      </c>
      <c r="B13054" s="16">
        <v>60</v>
      </c>
      <c r="C13054" s="17">
        <v>26826</v>
      </c>
      <c r="L13054" s="17"/>
    </row>
    <row r="13055" spans="1:12" x14ac:dyDescent="0.25">
      <c r="A13055" s="16" t="s">
        <v>260</v>
      </c>
      <c r="B13055" s="16">
        <v>176</v>
      </c>
      <c r="C13055" s="17">
        <v>26749</v>
      </c>
      <c r="L13055" s="17"/>
    </row>
    <row r="13056" spans="1:12" x14ac:dyDescent="0.25">
      <c r="A13056" s="16" t="s">
        <v>260</v>
      </c>
      <c r="B13056" s="16">
        <v>102</v>
      </c>
      <c r="C13056" s="17">
        <v>26512</v>
      </c>
      <c r="L13056" s="17"/>
    </row>
    <row r="13057" spans="1:12" x14ac:dyDescent="0.25">
      <c r="A13057" s="16" t="s">
        <v>260</v>
      </c>
      <c r="B13057" s="16">
        <v>127</v>
      </c>
      <c r="C13057" s="17">
        <v>26299</v>
      </c>
      <c r="L13057" s="17"/>
    </row>
    <row r="13058" spans="1:12" x14ac:dyDescent="0.25">
      <c r="A13058" s="16" t="s">
        <v>260</v>
      </c>
      <c r="B13058" s="16">
        <v>86</v>
      </c>
      <c r="C13058" s="17">
        <v>26253</v>
      </c>
      <c r="L13058" s="17"/>
    </row>
    <row r="13059" spans="1:12" x14ac:dyDescent="0.25">
      <c r="A13059" s="16" t="s">
        <v>260</v>
      </c>
      <c r="B13059" s="16">
        <v>100</v>
      </c>
      <c r="C13059" s="17">
        <v>26137</v>
      </c>
      <c r="L13059" s="17"/>
    </row>
    <row r="13060" spans="1:12" x14ac:dyDescent="0.25">
      <c r="A13060" s="16" t="s">
        <v>260</v>
      </c>
      <c r="B13060" s="16">
        <v>51</v>
      </c>
      <c r="C13060" s="17">
        <v>25461</v>
      </c>
      <c r="L13060" s="17"/>
    </row>
    <row r="13061" spans="1:12" x14ac:dyDescent="0.25">
      <c r="A13061" s="16" t="s">
        <v>260</v>
      </c>
      <c r="B13061" s="16">
        <v>115</v>
      </c>
      <c r="C13061" s="17">
        <v>25450</v>
      </c>
      <c r="L13061" s="17"/>
    </row>
    <row r="13062" spans="1:12" x14ac:dyDescent="0.25">
      <c r="A13062" s="16" t="s">
        <v>260</v>
      </c>
      <c r="B13062" s="16">
        <v>100</v>
      </c>
      <c r="C13062" s="17">
        <v>25194</v>
      </c>
      <c r="L13062" s="17"/>
    </row>
    <row r="13063" spans="1:12" x14ac:dyDescent="0.25">
      <c r="A13063" s="16" t="s">
        <v>260</v>
      </c>
      <c r="B13063" s="16">
        <v>112</v>
      </c>
      <c r="C13063" s="17">
        <v>24505</v>
      </c>
      <c r="L13063" s="17"/>
    </row>
    <row r="13064" spans="1:12" x14ac:dyDescent="0.25">
      <c r="A13064" s="16" t="s">
        <v>260</v>
      </c>
      <c r="B13064" s="16">
        <v>419</v>
      </c>
      <c r="C13064" s="17">
        <v>24502</v>
      </c>
      <c r="L13064" s="17"/>
    </row>
    <row r="13065" spans="1:12" x14ac:dyDescent="0.25">
      <c r="A13065" s="16" t="s">
        <v>260</v>
      </c>
      <c r="B13065" s="16">
        <v>108</v>
      </c>
      <c r="C13065" s="17">
        <v>24473</v>
      </c>
      <c r="L13065" s="17"/>
    </row>
    <row r="13066" spans="1:12" x14ac:dyDescent="0.25">
      <c r="A13066" s="16" t="s">
        <v>260</v>
      </c>
      <c r="B13066" s="16">
        <v>167</v>
      </c>
      <c r="C13066" s="17">
        <v>24473</v>
      </c>
      <c r="L13066" s="17"/>
    </row>
    <row r="13067" spans="1:12" x14ac:dyDescent="0.25">
      <c r="A13067" s="16" t="s">
        <v>260</v>
      </c>
      <c r="B13067" s="16">
        <v>191</v>
      </c>
      <c r="C13067" s="17">
        <v>24473</v>
      </c>
      <c r="L13067" s="17"/>
    </row>
    <row r="13068" spans="1:12" x14ac:dyDescent="0.25">
      <c r="A13068" s="16" t="s">
        <v>260</v>
      </c>
      <c r="B13068" s="16">
        <v>181</v>
      </c>
      <c r="C13068" s="17">
        <v>24473</v>
      </c>
      <c r="L13068" s="17"/>
    </row>
    <row r="13069" spans="1:12" x14ac:dyDescent="0.25">
      <c r="A13069" s="16" t="s">
        <v>260</v>
      </c>
      <c r="B13069" s="16">
        <v>200</v>
      </c>
      <c r="C13069" s="17">
        <v>24473</v>
      </c>
      <c r="L13069" s="17"/>
    </row>
    <row r="13070" spans="1:12" x14ac:dyDescent="0.25">
      <c r="A13070" s="16" t="s">
        <v>261</v>
      </c>
      <c r="B13070" s="16">
        <v>122</v>
      </c>
      <c r="C13070" s="17">
        <v>43853</v>
      </c>
      <c r="L13070" s="17"/>
    </row>
    <row r="13071" spans="1:12" x14ac:dyDescent="0.25">
      <c r="A13071" s="16" t="s">
        <v>261</v>
      </c>
      <c r="B13071" s="16">
        <v>122</v>
      </c>
      <c r="C13071" s="17">
        <v>43845</v>
      </c>
      <c r="L13071" s="17"/>
    </row>
    <row r="13072" spans="1:12" x14ac:dyDescent="0.25">
      <c r="A13072" s="16" t="s">
        <v>261</v>
      </c>
      <c r="B13072" s="16">
        <v>150</v>
      </c>
      <c r="C13072" s="17">
        <v>43837</v>
      </c>
      <c r="L13072" s="17"/>
    </row>
    <row r="13073" spans="1:12" x14ac:dyDescent="0.25">
      <c r="A13073" s="16" t="s">
        <v>261</v>
      </c>
      <c r="B13073" s="16">
        <v>128</v>
      </c>
      <c r="C13073" s="17">
        <v>43812</v>
      </c>
      <c r="L13073" s="17"/>
    </row>
    <row r="13074" spans="1:12" x14ac:dyDescent="0.25">
      <c r="A13074" s="16" t="s">
        <v>261</v>
      </c>
      <c r="B13074" s="16">
        <v>95</v>
      </c>
      <c r="C13074" s="17">
        <v>43812</v>
      </c>
      <c r="L13074" s="17"/>
    </row>
    <row r="13075" spans="1:12" x14ac:dyDescent="0.25">
      <c r="A13075" s="16" t="s">
        <v>261</v>
      </c>
      <c r="B13075" s="16">
        <v>128</v>
      </c>
      <c r="C13075" s="17">
        <v>43809</v>
      </c>
      <c r="L13075" s="17"/>
    </row>
    <row r="13076" spans="1:12" x14ac:dyDescent="0.25">
      <c r="A13076" s="16" t="s">
        <v>261</v>
      </c>
      <c r="B13076" s="16">
        <v>120</v>
      </c>
      <c r="C13076" s="17">
        <v>43774</v>
      </c>
      <c r="L13076" s="17"/>
    </row>
    <row r="13077" spans="1:12" x14ac:dyDescent="0.25">
      <c r="A13077" s="16" t="s">
        <v>261</v>
      </c>
      <c r="B13077" s="16">
        <v>90</v>
      </c>
      <c r="C13077" s="17">
        <v>43770</v>
      </c>
      <c r="L13077" s="17"/>
    </row>
    <row r="13078" spans="1:12" x14ac:dyDescent="0.25">
      <c r="A13078" s="16" t="s">
        <v>261</v>
      </c>
      <c r="B13078" s="16">
        <v>108</v>
      </c>
      <c r="C13078" s="17">
        <v>43747</v>
      </c>
      <c r="L13078" s="17"/>
    </row>
    <row r="13079" spans="1:12" x14ac:dyDescent="0.25">
      <c r="A13079" s="16" t="s">
        <v>261</v>
      </c>
      <c r="B13079" s="16">
        <v>124</v>
      </c>
      <c r="C13079" s="17">
        <v>43707</v>
      </c>
      <c r="L13079" s="17"/>
    </row>
    <row r="13080" spans="1:12" x14ac:dyDescent="0.25">
      <c r="A13080" s="16" t="s">
        <v>261</v>
      </c>
      <c r="B13080" s="16">
        <v>104</v>
      </c>
      <c r="C13080" s="17">
        <v>43706</v>
      </c>
      <c r="L13080" s="17"/>
    </row>
    <row r="13081" spans="1:12" x14ac:dyDescent="0.25">
      <c r="A13081" s="16" t="s">
        <v>261</v>
      </c>
      <c r="B13081" s="16">
        <v>139</v>
      </c>
      <c r="C13081" s="17">
        <v>43705</v>
      </c>
      <c r="L13081" s="17"/>
    </row>
    <row r="13082" spans="1:12" x14ac:dyDescent="0.25">
      <c r="A13082" s="16" t="s">
        <v>261</v>
      </c>
      <c r="B13082" s="16">
        <v>122</v>
      </c>
      <c r="C13082" s="17">
        <v>43699</v>
      </c>
      <c r="L13082" s="17"/>
    </row>
    <row r="13083" spans="1:12" x14ac:dyDescent="0.25">
      <c r="A13083" s="16" t="s">
        <v>261</v>
      </c>
      <c r="B13083" s="16">
        <v>138</v>
      </c>
      <c r="C13083" s="17">
        <v>43609</v>
      </c>
      <c r="L13083" s="17"/>
    </row>
    <row r="13084" spans="1:12" x14ac:dyDescent="0.25">
      <c r="A13084" s="16" t="s">
        <v>261</v>
      </c>
      <c r="B13084" s="16">
        <v>120</v>
      </c>
      <c r="C13084" s="17">
        <v>43578</v>
      </c>
      <c r="L13084" s="17"/>
    </row>
    <row r="13085" spans="1:12" x14ac:dyDescent="0.25">
      <c r="A13085" s="16" t="s">
        <v>261</v>
      </c>
      <c r="B13085" s="16">
        <v>40</v>
      </c>
      <c r="C13085" s="17">
        <v>43573</v>
      </c>
      <c r="L13085" s="17"/>
    </row>
    <row r="13086" spans="1:12" x14ac:dyDescent="0.25">
      <c r="A13086" s="16" t="s">
        <v>261</v>
      </c>
      <c r="B13086" s="16">
        <v>95</v>
      </c>
      <c r="C13086" s="17">
        <v>43572</v>
      </c>
      <c r="L13086" s="17"/>
    </row>
    <row r="13087" spans="1:12" x14ac:dyDescent="0.25">
      <c r="A13087" s="16" t="s">
        <v>261</v>
      </c>
      <c r="B13087" s="16">
        <v>128</v>
      </c>
      <c r="C13087" s="17">
        <v>43530</v>
      </c>
      <c r="L13087" s="17"/>
    </row>
    <row r="13088" spans="1:12" x14ac:dyDescent="0.25">
      <c r="A13088" s="16" t="s">
        <v>261</v>
      </c>
      <c r="B13088" s="16">
        <v>70</v>
      </c>
      <c r="C13088" s="17">
        <v>43490</v>
      </c>
      <c r="L13088" s="17"/>
    </row>
    <row r="13089" spans="1:12" x14ac:dyDescent="0.25">
      <c r="A13089" s="16" t="s">
        <v>261</v>
      </c>
      <c r="B13089" s="16">
        <v>60</v>
      </c>
      <c r="C13089" s="17">
        <v>43457</v>
      </c>
      <c r="L13089" s="17"/>
    </row>
    <row r="13090" spans="1:12" x14ac:dyDescent="0.25">
      <c r="A13090" s="16" t="s">
        <v>261</v>
      </c>
      <c r="B13090" s="16">
        <v>73</v>
      </c>
      <c r="C13090" s="17">
        <v>43424</v>
      </c>
      <c r="L13090" s="17"/>
    </row>
    <row r="13091" spans="1:12" x14ac:dyDescent="0.25">
      <c r="A13091" s="16" t="s">
        <v>261</v>
      </c>
      <c r="B13091" s="16">
        <v>58</v>
      </c>
      <c r="C13091" s="17">
        <v>43406</v>
      </c>
      <c r="L13091" s="17"/>
    </row>
    <row r="13092" spans="1:12" x14ac:dyDescent="0.25">
      <c r="A13092" s="16" t="s">
        <v>261</v>
      </c>
      <c r="B13092" s="16">
        <v>120</v>
      </c>
      <c r="C13092" s="17">
        <v>43377</v>
      </c>
      <c r="L13092" s="17"/>
    </row>
    <row r="13093" spans="1:12" x14ac:dyDescent="0.25">
      <c r="A13093" s="16" t="s">
        <v>261</v>
      </c>
      <c r="B13093" s="16">
        <v>70</v>
      </c>
      <c r="C13093" s="17">
        <v>43356</v>
      </c>
      <c r="L13093" s="17"/>
    </row>
    <row r="13094" spans="1:12" x14ac:dyDescent="0.25">
      <c r="A13094" s="16" t="s">
        <v>261</v>
      </c>
      <c r="B13094" s="16">
        <v>90</v>
      </c>
      <c r="C13094" s="17">
        <v>43349</v>
      </c>
      <c r="L13094" s="17"/>
    </row>
    <row r="13095" spans="1:12" x14ac:dyDescent="0.25">
      <c r="A13095" s="16" t="s">
        <v>261</v>
      </c>
      <c r="B13095" s="16">
        <v>50</v>
      </c>
      <c r="C13095" s="17">
        <v>43328</v>
      </c>
      <c r="L13095" s="17"/>
    </row>
    <row r="13096" spans="1:12" x14ac:dyDescent="0.25">
      <c r="A13096" s="16" t="s">
        <v>261</v>
      </c>
      <c r="B13096" s="16">
        <v>116</v>
      </c>
      <c r="C13096" s="17">
        <v>43292</v>
      </c>
      <c r="L13096" s="17"/>
    </row>
    <row r="13097" spans="1:12" x14ac:dyDescent="0.25">
      <c r="A13097" s="16" t="s">
        <v>261</v>
      </c>
      <c r="B13097" s="16">
        <v>24</v>
      </c>
      <c r="C13097" s="17">
        <v>43284</v>
      </c>
      <c r="L13097" s="17"/>
    </row>
    <row r="13098" spans="1:12" x14ac:dyDescent="0.25">
      <c r="A13098" s="16" t="s">
        <v>261</v>
      </c>
      <c r="B13098" s="16">
        <v>128</v>
      </c>
      <c r="C13098" s="17">
        <v>43279</v>
      </c>
      <c r="L13098" s="17"/>
    </row>
    <row r="13099" spans="1:12" x14ac:dyDescent="0.25">
      <c r="A13099" s="16" t="s">
        <v>261</v>
      </c>
      <c r="B13099" s="16">
        <v>129</v>
      </c>
      <c r="C13099" s="17">
        <v>43273</v>
      </c>
      <c r="L13099" s="17"/>
    </row>
    <row r="13100" spans="1:12" x14ac:dyDescent="0.25">
      <c r="A13100" s="16" t="s">
        <v>261</v>
      </c>
      <c r="B13100" s="16">
        <v>70</v>
      </c>
      <c r="C13100" s="17">
        <v>43272</v>
      </c>
      <c r="L13100" s="17"/>
    </row>
    <row r="13101" spans="1:12" x14ac:dyDescent="0.25">
      <c r="A13101" s="16" t="s">
        <v>261</v>
      </c>
      <c r="B13101" s="16">
        <v>82</v>
      </c>
      <c r="C13101" s="17">
        <v>43269</v>
      </c>
      <c r="L13101" s="17"/>
    </row>
    <row r="13102" spans="1:12" x14ac:dyDescent="0.25">
      <c r="A13102" s="16" t="s">
        <v>261</v>
      </c>
      <c r="B13102" s="16">
        <v>105</v>
      </c>
      <c r="C13102" s="17">
        <v>43263</v>
      </c>
      <c r="L13102" s="17"/>
    </row>
    <row r="13103" spans="1:12" x14ac:dyDescent="0.25">
      <c r="A13103" s="16" t="s">
        <v>261</v>
      </c>
      <c r="B13103" s="16">
        <v>140</v>
      </c>
      <c r="C13103" s="17">
        <v>43249</v>
      </c>
      <c r="L13103" s="17"/>
    </row>
    <row r="13104" spans="1:12" x14ac:dyDescent="0.25">
      <c r="A13104" s="16" t="s">
        <v>261</v>
      </c>
      <c r="B13104" s="16">
        <v>54</v>
      </c>
      <c r="C13104" s="17">
        <v>43195</v>
      </c>
      <c r="L13104" s="17"/>
    </row>
    <row r="13105" spans="1:12" x14ac:dyDescent="0.25">
      <c r="A13105" s="16" t="s">
        <v>261</v>
      </c>
      <c r="B13105" s="16">
        <v>6</v>
      </c>
      <c r="C13105" s="17">
        <v>43195</v>
      </c>
      <c r="L13105" s="17"/>
    </row>
    <row r="13106" spans="1:12" x14ac:dyDescent="0.25">
      <c r="A13106" s="16" t="s">
        <v>261</v>
      </c>
      <c r="B13106" s="16">
        <v>97</v>
      </c>
      <c r="C13106" s="17">
        <v>43181</v>
      </c>
      <c r="L13106" s="17"/>
    </row>
    <row r="13107" spans="1:12" x14ac:dyDescent="0.25">
      <c r="A13107" s="16" t="s">
        <v>261</v>
      </c>
      <c r="B13107" s="16">
        <v>104</v>
      </c>
      <c r="C13107" s="17">
        <v>43153</v>
      </c>
      <c r="L13107" s="17"/>
    </row>
    <row r="13108" spans="1:12" x14ac:dyDescent="0.25">
      <c r="A13108" s="16" t="s">
        <v>261</v>
      </c>
      <c r="B13108" s="16">
        <v>49</v>
      </c>
      <c r="C13108" s="17">
        <v>43152</v>
      </c>
      <c r="L13108" s="17"/>
    </row>
    <row r="13109" spans="1:12" x14ac:dyDescent="0.25">
      <c r="A13109" s="16" t="s">
        <v>261</v>
      </c>
      <c r="B13109" s="16">
        <v>50</v>
      </c>
      <c r="C13109" s="17">
        <v>43144</v>
      </c>
      <c r="L13109" s="17"/>
    </row>
    <row r="13110" spans="1:12" x14ac:dyDescent="0.25">
      <c r="A13110" s="16" t="s">
        <v>261</v>
      </c>
      <c r="B13110" s="16">
        <v>120</v>
      </c>
      <c r="C13110" s="17">
        <v>43125</v>
      </c>
      <c r="L13110" s="17"/>
    </row>
    <row r="13111" spans="1:12" x14ac:dyDescent="0.25">
      <c r="A13111" s="16" t="s">
        <v>261</v>
      </c>
      <c r="B13111" s="16">
        <v>76</v>
      </c>
      <c r="C13111" s="17">
        <v>43124</v>
      </c>
      <c r="L13111" s="17"/>
    </row>
    <row r="13112" spans="1:12" x14ac:dyDescent="0.25">
      <c r="A13112" s="16" t="s">
        <v>261</v>
      </c>
      <c r="B13112" s="16">
        <v>70</v>
      </c>
      <c r="C13112" s="17">
        <v>43074</v>
      </c>
      <c r="L13112" s="17"/>
    </row>
    <row r="13113" spans="1:12" x14ac:dyDescent="0.25">
      <c r="A13113" s="16" t="s">
        <v>261</v>
      </c>
      <c r="B13113" s="16">
        <v>116</v>
      </c>
      <c r="C13113" s="17">
        <v>43055</v>
      </c>
      <c r="L13113" s="17"/>
    </row>
    <row r="13114" spans="1:12" x14ac:dyDescent="0.25">
      <c r="A13114" s="16" t="s">
        <v>261</v>
      </c>
      <c r="B13114" s="16">
        <v>104</v>
      </c>
      <c r="C13114" s="17">
        <v>43054</v>
      </c>
      <c r="L13114" s="17"/>
    </row>
    <row r="13115" spans="1:12" x14ac:dyDescent="0.25">
      <c r="A13115" s="16" t="s">
        <v>261</v>
      </c>
      <c r="B13115" s="16">
        <v>70</v>
      </c>
      <c r="C13115" s="17">
        <v>43028</v>
      </c>
      <c r="L13115" s="17"/>
    </row>
    <row r="13116" spans="1:12" x14ac:dyDescent="0.25">
      <c r="A13116" s="16" t="s">
        <v>261</v>
      </c>
      <c r="B13116" s="16">
        <v>60</v>
      </c>
      <c r="C13116" s="17">
        <v>43027</v>
      </c>
      <c r="L13116" s="17"/>
    </row>
    <row r="13117" spans="1:12" x14ac:dyDescent="0.25">
      <c r="A13117" s="16" t="s">
        <v>261</v>
      </c>
      <c r="B13117" s="16">
        <v>144</v>
      </c>
      <c r="C13117" s="17">
        <v>43018</v>
      </c>
      <c r="L13117" s="17"/>
    </row>
    <row r="13118" spans="1:12" x14ac:dyDescent="0.25">
      <c r="A13118" s="16" t="s">
        <v>261</v>
      </c>
      <c r="B13118" s="16">
        <v>110</v>
      </c>
      <c r="C13118" s="17">
        <v>43018</v>
      </c>
      <c r="L13118" s="17"/>
    </row>
    <row r="13119" spans="1:12" x14ac:dyDescent="0.25">
      <c r="A13119" s="16" t="s">
        <v>261</v>
      </c>
      <c r="B13119" s="16">
        <v>75</v>
      </c>
      <c r="C13119" s="17">
        <v>42969</v>
      </c>
      <c r="L13119" s="17"/>
    </row>
    <row r="13120" spans="1:12" x14ac:dyDescent="0.25">
      <c r="A13120" s="16" t="s">
        <v>261</v>
      </c>
      <c r="B13120" s="16">
        <v>112</v>
      </c>
      <c r="C13120" s="17">
        <v>42943</v>
      </c>
      <c r="L13120" s="17"/>
    </row>
    <row r="13121" spans="1:12" x14ac:dyDescent="0.25">
      <c r="A13121" s="16" t="s">
        <v>261</v>
      </c>
      <c r="B13121" s="16">
        <v>80</v>
      </c>
      <c r="C13121" s="17">
        <v>42941</v>
      </c>
      <c r="L13121" s="17"/>
    </row>
    <row r="13122" spans="1:12" x14ac:dyDescent="0.25">
      <c r="A13122" s="16" t="s">
        <v>261</v>
      </c>
      <c r="B13122" s="16">
        <v>132</v>
      </c>
      <c r="C13122" s="17">
        <v>42887</v>
      </c>
      <c r="L13122" s="17"/>
    </row>
    <row r="13123" spans="1:12" x14ac:dyDescent="0.25">
      <c r="A13123" s="16" t="s">
        <v>261</v>
      </c>
      <c r="B13123" s="16">
        <v>32</v>
      </c>
      <c r="C13123" s="17">
        <v>42881</v>
      </c>
      <c r="L13123" s="17"/>
    </row>
    <row r="13124" spans="1:12" x14ac:dyDescent="0.25">
      <c r="A13124" s="16" t="s">
        <v>261</v>
      </c>
      <c r="B13124" s="16">
        <v>142</v>
      </c>
      <c r="C13124" s="17">
        <v>42852</v>
      </c>
      <c r="L13124" s="17"/>
    </row>
    <row r="13125" spans="1:12" x14ac:dyDescent="0.25">
      <c r="A13125" s="16" t="s">
        <v>261</v>
      </c>
      <c r="B13125" s="16">
        <v>104</v>
      </c>
      <c r="C13125" s="17">
        <v>42836</v>
      </c>
      <c r="L13125" s="17"/>
    </row>
    <row r="13126" spans="1:12" x14ac:dyDescent="0.25">
      <c r="A13126" s="16" t="s">
        <v>261</v>
      </c>
      <c r="B13126" s="16">
        <v>74</v>
      </c>
      <c r="C13126" s="17">
        <v>42826</v>
      </c>
      <c r="L13126" s="17"/>
    </row>
    <row r="13127" spans="1:12" x14ac:dyDescent="0.25">
      <c r="A13127" s="16" t="s">
        <v>261</v>
      </c>
      <c r="B13127" s="16">
        <v>124</v>
      </c>
      <c r="C13127" s="17">
        <v>42809</v>
      </c>
      <c r="L13127" s="17"/>
    </row>
    <row r="13128" spans="1:12" x14ac:dyDescent="0.25">
      <c r="A13128" s="16" t="s">
        <v>261</v>
      </c>
      <c r="B13128" s="16">
        <v>120</v>
      </c>
      <c r="C13128" s="17">
        <v>42809</v>
      </c>
      <c r="L13128" s="17"/>
    </row>
    <row r="13129" spans="1:12" x14ac:dyDescent="0.25">
      <c r="A13129" s="16" t="s">
        <v>261</v>
      </c>
      <c r="B13129" s="16">
        <v>120</v>
      </c>
      <c r="C13129" s="17">
        <v>42783</v>
      </c>
      <c r="L13129" s="17"/>
    </row>
    <row r="13130" spans="1:12" x14ac:dyDescent="0.25">
      <c r="A13130" s="16" t="s">
        <v>261</v>
      </c>
      <c r="B13130" s="16">
        <v>150</v>
      </c>
      <c r="C13130" s="17">
        <v>42782</v>
      </c>
      <c r="L13130" s="17"/>
    </row>
    <row r="13131" spans="1:12" x14ac:dyDescent="0.25">
      <c r="A13131" s="16" t="s">
        <v>261</v>
      </c>
      <c r="B13131" s="16">
        <v>132</v>
      </c>
      <c r="C13131" s="17">
        <v>42773</v>
      </c>
      <c r="L13131" s="17"/>
    </row>
    <row r="13132" spans="1:12" x14ac:dyDescent="0.25">
      <c r="A13132" s="16" t="s">
        <v>261</v>
      </c>
      <c r="B13132" s="16">
        <v>61</v>
      </c>
      <c r="C13132" s="17">
        <v>42768</v>
      </c>
      <c r="L13132" s="17"/>
    </row>
    <row r="13133" spans="1:12" x14ac:dyDescent="0.25">
      <c r="A13133" s="16" t="s">
        <v>261</v>
      </c>
      <c r="B13133" s="16">
        <v>130</v>
      </c>
      <c r="C13133" s="17">
        <v>42767</v>
      </c>
      <c r="L13133" s="17"/>
    </row>
    <row r="13134" spans="1:12" x14ac:dyDescent="0.25">
      <c r="A13134" s="16" t="s">
        <v>261</v>
      </c>
      <c r="B13134" s="16">
        <v>121</v>
      </c>
      <c r="C13134" s="17">
        <v>42766</v>
      </c>
      <c r="L13134" s="17"/>
    </row>
    <row r="13135" spans="1:12" x14ac:dyDescent="0.25">
      <c r="A13135" s="16" t="s">
        <v>261</v>
      </c>
      <c r="B13135" s="16">
        <v>126</v>
      </c>
      <c r="C13135" s="17">
        <v>42761</v>
      </c>
      <c r="L13135" s="17"/>
    </row>
    <row r="13136" spans="1:12" x14ac:dyDescent="0.25">
      <c r="A13136" s="16" t="s">
        <v>261</v>
      </c>
      <c r="B13136" s="16">
        <v>90</v>
      </c>
      <c r="C13136" s="17">
        <v>42745</v>
      </c>
      <c r="L13136" s="17"/>
    </row>
    <row r="13137" spans="1:12" x14ac:dyDescent="0.25">
      <c r="A13137" s="16" t="s">
        <v>261</v>
      </c>
      <c r="B13137" s="16">
        <v>49</v>
      </c>
      <c r="C13137" s="17">
        <v>42745</v>
      </c>
      <c r="L13137" s="17"/>
    </row>
    <row r="13138" spans="1:12" x14ac:dyDescent="0.25">
      <c r="A13138" s="16" t="s">
        <v>261</v>
      </c>
      <c r="B13138" s="16">
        <v>126</v>
      </c>
      <c r="C13138" s="17">
        <v>42717</v>
      </c>
      <c r="L13138" s="17"/>
    </row>
    <row r="13139" spans="1:12" x14ac:dyDescent="0.25">
      <c r="A13139" s="16" t="s">
        <v>261</v>
      </c>
      <c r="B13139" s="16">
        <v>123</v>
      </c>
      <c r="C13139" s="17">
        <v>42676</v>
      </c>
      <c r="L13139" s="17"/>
    </row>
    <row r="13140" spans="1:12" x14ac:dyDescent="0.25">
      <c r="A13140" s="16" t="s">
        <v>261</v>
      </c>
      <c r="B13140" s="16">
        <v>128</v>
      </c>
      <c r="C13140" s="17">
        <v>42657</v>
      </c>
      <c r="L13140" s="17"/>
    </row>
    <row r="13141" spans="1:12" x14ac:dyDescent="0.25">
      <c r="A13141" s="16" t="s">
        <v>261</v>
      </c>
      <c r="B13141" s="16">
        <v>106</v>
      </c>
      <c r="C13141" s="17">
        <v>42639</v>
      </c>
      <c r="L13141" s="17"/>
    </row>
    <row r="13142" spans="1:12" x14ac:dyDescent="0.25">
      <c r="A13142" s="16" t="s">
        <v>261</v>
      </c>
      <c r="B13142" s="16">
        <v>46</v>
      </c>
      <c r="C13142" s="17">
        <v>42639</v>
      </c>
      <c r="L13142" s="17"/>
    </row>
    <row r="13143" spans="1:12" x14ac:dyDescent="0.25">
      <c r="A13143" s="16" t="s">
        <v>261</v>
      </c>
      <c r="B13143" s="16">
        <v>107</v>
      </c>
      <c r="C13143" s="17">
        <v>42621</v>
      </c>
      <c r="L13143" s="17"/>
    </row>
    <row r="13144" spans="1:12" x14ac:dyDescent="0.25">
      <c r="A13144" s="16" t="s">
        <v>261</v>
      </c>
      <c r="B13144" s="16">
        <v>72</v>
      </c>
      <c r="C13144" s="17">
        <v>42612</v>
      </c>
      <c r="L13144" s="17"/>
    </row>
    <row r="13145" spans="1:12" x14ac:dyDescent="0.25">
      <c r="A13145" s="16" t="s">
        <v>261</v>
      </c>
      <c r="B13145" s="16">
        <v>54</v>
      </c>
      <c r="C13145" s="17">
        <v>42600</v>
      </c>
      <c r="L13145" s="17"/>
    </row>
    <row r="13146" spans="1:12" x14ac:dyDescent="0.25">
      <c r="A13146" s="16" t="s">
        <v>261</v>
      </c>
      <c r="B13146" s="16">
        <v>48</v>
      </c>
      <c r="C13146" s="17">
        <v>42584</v>
      </c>
      <c r="L13146" s="17"/>
    </row>
    <row r="13147" spans="1:12" x14ac:dyDescent="0.25">
      <c r="A13147" s="16" t="s">
        <v>261</v>
      </c>
      <c r="B13147" s="16">
        <v>100</v>
      </c>
      <c r="C13147" s="17">
        <v>42572</v>
      </c>
      <c r="L13147" s="17"/>
    </row>
    <row r="13148" spans="1:12" x14ac:dyDescent="0.25">
      <c r="A13148" s="16" t="s">
        <v>261</v>
      </c>
      <c r="B13148" s="16">
        <v>126</v>
      </c>
      <c r="C13148" s="17">
        <v>42534</v>
      </c>
      <c r="L13148" s="17"/>
    </row>
    <row r="13149" spans="1:12" x14ac:dyDescent="0.25">
      <c r="A13149" s="16" t="s">
        <v>261</v>
      </c>
      <c r="B13149" s="16">
        <v>112</v>
      </c>
      <c r="C13149" s="17">
        <v>42522</v>
      </c>
      <c r="L13149" s="17"/>
    </row>
    <row r="13150" spans="1:12" x14ac:dyDescent="0.25">
      <c r="A13150" s="16" t="s">
        <v>261</v>
      </c>
      <c r="B13150" s="16">
        <v>70</v>
      </c>
      <c r="C13150" s="17">
        <v>42502</v>
      </c>
      <c r="L13150" s="17"/>
    </row>
    <row r="13151" spans="1:12" x14ac:dyDescent="0.25">
      <c r="A13151" s="16" t="s">
        <v>261</v>
      </c>
      <c r="B13151" s="16">
        <v>57</v>
      </c>
      <c r="C13151" s="17">
        <v>42461</v>
      </c>
      <c r="L13151" s="17"/>
    </row>
    <row r="13152" spans="1:12" x14ac:dyDescent="0.25">
      <c r="A13152" s="16" t="s">
        <v>261</v>
      </c>
      <c r="B13152" s="16">
        <v>126</v>
      </c>
      <c r="C13152" s="17">
        <v>42438</v>
      </c>
      <c r="L13152" s="17"/>
    </row>
    <row r="13153" spans="1:12" x14ac:dyDescent="0.25">
      <c r="A13153" s="16" t="s">
        <v>261</v>
      </c>
      <c r="B13153" s="16">
        <v>126</v>
      </c>
      <c r="C13153" s="17">
        <v>42418</v>
      </c>
      <c r="L13153" s="17"/>
    </row>
    <row r="13154" spans="1:12" x14ac:dyDescent="0.25">
      <c r="A13154" s="16" t="s">
        <v>261</v>
      </c>
      <c r="B13154" s="16">
        <v>133</v>
      </c>
      <c r="C13154" s="17">
        <v>42331</v>
      </c>
      <c r="L13154" s="17"/>
    </row>
    <row r="13155" spans="1:12" x14ac:dyDescent="0.25">
      <c r="A13155" s="16" t="s">
        <v>261</v>
      </c>
      <c r="B13155" s="16">
        <v>120</v>
      </c>
      <c r="C13155" s="17">
        <v>42320</v>
      </c>
      <c r="L13155" s="17"/>
    </row>
    <row r="13156" spans="1:12" x14ac:dyDescent="0.25">
      <c r="A13156" s="16" t="s">
        <v>261</v>
      </c>
      <c r="B13156" s="16">
        <v>126</v>
      </c>
      <c r="C13156" s="17">
        <v>42293</v>
      </c>
      <c r="L13156" s="17"/>
    </row>
    <row r="13157" spans="1:12" x14ac:dyDescent="0.25">
      <c r="A13157" s="16" t="s">
        <v>261</v>
      </c>
      <c r="B13157" s="16">
        <v>50</v>
      </c>
      <c r="C13157" s="17">
        <v>42285</v>
      </c>
      <c r="L13157" s="17"/>
    </row>
    <row r="13158" spans="1:12" x14ac:dyDescent="0.25">
      <c r="A13158" s="16" t="s">
        <v>261</v>
      </c>
      <c r="B13158" s="16">
        <v>128</v>
      </c>
      <c r="C13158" s="17">
        <v>42268</v>
      </c>
      <c r="L13158" s="17"/>
    </row>
    <row r="13159" spans="1:12" x14ac:dyDescent="0.25">
      <c r="A13159" s="16" t="s">
        <v>261</v>
      </c>
      <c r="B13159" s="16">
        <v>120</v>
      </c>
      <c r="C13159" s="17">
        <v>42241</v>
      </c>
      <c r="L13159" s="17"/>
    </row>
    <row r="13160" spans="1:12" x14ac:dyDescent="0.25">
      <c r="A13160" s="16" t="s">
        <v>261</v>
      </c>
      <c r="B13160" s="16">
        <v>126</v>
      </c>
      <c r="C13160" s="17">
        <v>42219</v>
      </c>
      <c r="L13160" s="17"/>
    </row>
    <row r="13161" spans="1:12" x14ac:dyDescent="0.25">
      <c r="A13161" s="16" t="s">
        <v>261</v>
      </c>
      <c r="B13161" s="16">
        <v>90</v>
      </c>
      <c r="C13161" s="17">
        <v>42214</v>
      </c>
      <c r="L13161" s="17"/>
    </row>
    <row r="13162" spans="1:12" x14ac:dyDescent="0.25">
      <c r="A13162" s="16" t="s">
        <v>261</v>
      </c>
      <c r="B13162" s="16">
        <v>120</v>
      </c>
      <c r="C13162" s="17">
        <v>42179</v>
      </c>
      <c r="L13162" s="17"/>
    </row>
    <row r="13163" spans="1:12" x14ac:dyDescent="0.25">
      <c r="A13163" s="16" t="s">
        <v>261</v>
      </c>
      <c r="B13163" s="16">
        <v>80</v>
      </c>
      <c r="C13163" s="17">
        <v>42136</v>
      </c>
      <c r="L13163" s="17"/>
    </row>
    <row r="13164" spans="1:12" x14ac:dyDescent="0.25">
      <c r="A13164" s="16" t="s">
        <v>261</v>
      </c>
      <c r="B13164" s="16">
        <v>124</v>
      </c>
      <c r="C13164" s="17">
        <v>42103</v>
      </c>
      <c r="L13164" s="17"/>
    </row>
    <row r="13165" spans="1:12" x14ac:dyDescent="0.25">
      <c r="A13165" s="16" t="s">
        <v>261</v>
      </c>
      <c r="B13165" s="16">
        <v>89</v>
      </c>
      <c r="C13165" s="17">
        <v>42096</v>
      </c>
      <c r="L13165" s="17"/>
    </row>
    <row r="13166" spans="1:12" x14ac:dyDescent="0.25">
      <c r="A13166" s="16" t="s">
        <v>261</v>
      </c>
      <c r="B13166" s="16">
        <v>120</v>
      </c>
      <c r="C13166" s="17">
        <v>42076</v>
      </c>
      <c r="L13166" s="17"/>
    </row>
    <row r="13167" spans="1:12" x14ac:dyDescent="0.25">
      <c r="A13167" s="16" t="s">
        <v>261</v>
      </c>
      <c r="B13167" s="16">
        <v>94</v>
      </c>
      <c r="C13167" s="17">
        <v>42054</v>
      </c>
      <c r="L13167" s="17"/>
    </row>
    <row r="13168" spans="1:12" x14ac:dyDescent="0.25">
      <c r="A13168" s="16" t="s">
        <v>261</v>
      </c>
      <c r="B13168" s="16">
        <v>120</v>
      </c>
      <c r="C13168" s="17">
        <v>42054</v>
      </c>
      <c r="L13168" s="17"/>
    </row>
    <row r="13169" spans="1:12" x14ac:dyDescent="0.25">
      <c r="A13169" s="16" t="s">
        <v>261</v>
      </c>
      <c r="B13169" s="16">
        <v>120</v>
      </c>
      <c r="C13169" s="17">
        <v>42038</v>
      </c>
      <c r="L13169" s="17"/>
    </row>
    <row r="13170" spans="1:12" x14ac:dyDescent="0.25">
      <c r="A13170" s="16" t="s">
        <v>261</v>
      </c>
      <c r="B13170" s="16">
        <v>124</v>
      </c>
      <c r="C13170" s="17">
        <v>42032</v>
      </c>
      <c r="L13170" s="17"/>
    </row>
    <row r="13171" spans="1:12" x14ac:dyDescent="0.25">
      <c r="A13171" s="16" t="s">
        <v>261</v>
      </c>
      <c r="B13171" s="16">
        <v>106</v>
      </c>
      <c r="C13171" s="17">
        <v>42025</v>
      </c>
      <c r="L13171" s="17"/>
    </row>
    <row r="13172" spans="1:12" x14ac:dyDescent="0.25">
      <c r="A13172" s="16" t="s">
        <v>261</v>
      </c>
      <c r="B13172" s="16">
        <v>140</v>
      </c>
      <c r="C13172" s="17">
        <v>41976</v>
      </c>
      <c r="L13172" s="17"/>
    </row>
    <row r="13173" spans="1:12" x14ac:dyDescent="0.25">
      <c r="A13173" s="16" t="s">
        <v>261</v>
      </c>
      <c r="B13173" s="16">
        <v>90</v>
      </c>
      <c r="C13173" s="17">
        <v>41954</v>
      </c>
      <c r="L13173" s="17"/>
    </row>
    <row r="13174" spans="1:12" x14ac:dyDescent="0.25">
      <c r="A13174" s="16" t="s">
        <v>261</v>
      </c>
      <c r="B13174" s="16">
        <v>112</v>
      </c>
      <c r="C13174" s="17">
        <v>41906</v>
      </c>
      <c r="L13174" s="17"/>
    </row>
    <row r="13175" spans="1:12" x14ac:dyDescent="0.25">
      <c r="A13175" s="16" t="s">
        <v>261</v>
      </c>
      <c r="B13175" s="16">
        <v>120</v>
      </c>
      <c r="C13175" s="17">
        <v>41905</v>
      </c>
      <c r="L13175" s="17"/>
    </row>
    <row r="13176" spans="1:12" x14ac:dyDescent="0.25">
      <c r="A13176" s="16" t="s">
        <v>261</v>
      </c>
      <c r="B13176" s="16">
        <v>120</v>
      </c>
      <c r="C13176" s="17">
        <v>41887</v>
      </c>
      <c r="L13176" s="17"/>
    </row>
    <row r="13177" spans="1:12" x14ac:dyDescent="0.25">
      <c r="A13177" s="16" t="s">
        <v>261</v>
      </c>
      <c r="B13177" s="16">
        <v>125</v>
      </c>
      <c r="C13177" s="17">
        <v>41886</v>
      </c>
      <c r="L13177" s="17"/>
    </row>
    <row r="13178" spans="1:12" x14ac:dyDescent="0.25">
      <c r="A13178" s="16" t="s">
        <v>261</v>
      </c>
      <c r="B13178" s="16">
        <v>103</v>
      </c>
      <c r="C13178" s="17">
        <v>41879</v>
      </c>
      <c r="L13178" s="17"/>
    </row>
    <row r="13179" spans="1:12" x14ac:dyDescent="0.25">
      <c r="A13179" s="16" t="s">
        <v>261</v>
      </c>
      <c r="B13179" s="16">
        <v>140</v>
      </c>
      <c r="C13179" s="17">
        <v>41879</v>
      </c>
      <c r="L13179" s="17"/>
    </row>
    <row r="13180" spans="1:12" x14ac:dyDescent="0.25">
      <c r="A13180" s="16" t="s">
        <v>261</v>
      </c>
      <c r="B13180" s="16">
        <v>35</v>
      </c>
      <c r="C13180" s="17">
        <v>41871</v>
      </c>
      <c r="L13180" s="17"/>
    </row>
    <row r="13181" spans="1:12" x14ac:dyDescent="0.25">
      <c r="A13181" s="16" t="s">
        <v>261</v>
      </c>
      <c r="B13181" s="16">
        <v>60</v>
      </c>
      <c r="C13181" s="17">
        <v>41837</v>
      </c>
      <c r="L13181" s="17"/>
    </row>
    <row r="13182" spans="1:12" x14ac:dyDescent="0.25">
      <c r="A13182" s="16" t="s">
        <v>261</v>
      </c>
      <c r="B13182" s="16">
        <v>134</v>
      </c>
      <c r="C13182" s="17">
        <v>41789</v>
      </c>
      <c r="L13182" s="17"/>
    </row>
    <row r="13183" spans="1:12" x14ac:dyDescent="0.25">
      <c r="A13183" s="16" t="s">
        <v>261</v>
      </c>
      <c r="B13183" s="16">
        <v>80</v>
      </c>
      <c r="C13183" s="17">
        <v>41760</v>
      </c>
      <c r="L13183" s="17"/>
    </row>
    <row r="13184" spans="1:12" x14ac:dyDescent="0.25">
      <c r="A13184" s="16" t="s">
        <v>261</v>
      </c>
      <c r="B13184" s="16">
        <v>40</v>
      </c>
      <c r="C13184" s="17">
        <v>41752</v>
      </c>
      <c r="L13184" s="17"/>
    </row>
    <row r="13185" spans="1:12" x14ac:dyDescent="0.25">
      <c r="A13185" s="16" t="s">
        <v>261</v>
      </c>
      <c r="B13185" s="16">
        <v>112</v>
      </c>
      <c r="C13185" s="17">
        <v>41739</v>
      </c>
      <c r="L13185" s="17"/>
    </row>
    <row r="13186" spans="1:12" x14ac:dyDescent="0.25">
      <c r="A13186" s="16" t="s">
        <v>261</v>
      </c>
      <c r="B13186" s="16">
        <v>130</v>
      </c>
      <c r="C13186" s="17">
        <v>41737</v>
      </c>
      <c r="L13186" s="17"/>
    </row>
    <row r="13187" spans="1:12" x14ac:dyDescent="0.25">
      <c r="A13187" s="16" t="s">
        <v>261</v>
      </c>
      <c r="B13187" s="16">
        <v>62</v>
      </c>
      <c r="C13187" s="17">
        <v>41709</v>
      </c>
      <c r="L13187" s="17"/>
    </row>
    <row r="13188" spans="1:12" x14ac:dyDescent="0.25">
      <c r="A13188" s="16" t="s">
        <v>261</v>
      </c>
      <c r="B13188" s="16">
        <v>124</v>
      </c>
      <c r="C13188" s="17">
        <v>41695</v>
      </c>
      <c r="L13188" s="17"/>
    </row>
    <row r="13189" spans="1:12" x14ac:dyDescent="0.25">
      <c r="A13189" s="16" t="s">
        <v>261</v>
      </c>
      <c r="B13189" s="16">
        <v>136</v>
      </c>
      <c r="C13189" s="17">
        <v>41674</v>
      </c>
      <c r="L13189" s="17"/>
    </row>
    <row r="13190" spans="1:12" x14ac:dyDescent="0.25">
      <c r="A13190" s="16" t="s">
        <v>261</v>
      </c>
      <c r="B13190" s="16">
        <v>131</v>
      </c>
      <c r="C13190" s="17">
        <v>41662</v>
      </c>
      <c r="L13190" s="17"/>
    </row>
    <row r="13191" spans="1:12" x14ac:dyDescent="0.25">
      <c r="A13191" s="16" t="s">
        <v>261</v>
      </c>
      <c r="B13191" s="16">
        <v>41</v>
      </c>
      <c r="C13191" s="17">
        <v>41661</v>
      </c>
      <c r="L13191" s="17"/>
    </row>
    <row r="13192" spans="1:12" x14ac:dyDescent="0.25">
      <c r="A13192" s="16" t="s">
        <v>261</v>
      </c>
      <c r="B13192" s="16">
        <v>112</v>
      </c>
      <c r="C13192" s="17">
        <v>41641</v>
      </c>
      <c r="L13192" s="17"/>
    </row>
    <row r="13193" spans="1:12" x14ac:dyDescent="0.25">
      <c r="A13193" s="16" t="s">
        <v>261</v>
      </c>
      <c r="B13193" s="16">
        <v>131</v>
      </c>
      <c r="C13193" s="17">
        <v>41626</v>
      </c>
      <c r="L13193" s="17"/>
    </row>
    <row r="13194" spans="1:12" x14ac:dyDescent="0.25">
      <c r="A13194" s="16" t="s">
        <v>261</v>
      </c>
      <c r="B13194" s="16">
        <v>110</v>
      </c>
      <c r="C13194" s="17">
        <v>41621</v>
      </c>
      <c r="L13194" s="17"/>
    </row>
    <row r="13195" spans="1:12" x14ac:dyDescent="0.25">
      <c r="A13195" s="16" t="s">
        <v>261</v>
      </c>
      <c r="B13195" s="16">
        <v>124</v>
      </c>
      <c r="C13195" s="17">
        <v>41617</v>
      </c>
      <c r="L13195" s="17"/>
    </row>
    <row r="13196" spans="1:12" x14ac:dyDescent="0.25">
      <c r="A13196" s="16" t="s">
        <v>261</v>
      </c>
      <c r="B13196" s="16">
        <v>94</v>
      </c>
      <c r="C13196" s="17">
        <v>41587</v>
      </c>
      <c r="L13196" s="17"/>
    </row>
    <row r="13197" spans="1:12" x14ac:dyDescent="0.25">
      <c r="A13197" s="16" t="s">
        <v>261</v>
      </c>
      <c r="B13197" s="16">
        <v>122</v>
      </c>
      <c r="C13197" s="17">
        <v>41582</v>
      </c>
      <c r="L13197" s="17"/>
    </row>
    <row r="13198" spans="1:12" x14ac:dyDescent="0.25">
      <c r="A13198" s="16" t="s">
        <v>261</v>
      </c>
      <c r="B13198" s="16">
        <v>90</v>
      </c>
      <c r="C13198" s="17">
        <v>41565</v>
      </c>
      <c r="L13198" s="17"/>
    </row>
    <row r="13199" spans="1:12" x14ac:dyDescent="0.25">
      <c r="A13199" s="16" t="s">
        <v>261</v>
      </c>
      <c r="B13199" s="16">
        <v>104</v>
      </c>
      <c r="C13199" s="17">
        <v>41543</v>
      </c>
      <c r="L13199" s="17"/>
    </row>
    <row r="13200" spans="1:12" x14ac:dyDescent="0.25">
      <c r="A13200" s="16" t="s">
        <v>261</v>
      </c>
      <c r="B13200" s="16">
        <v>91</v>
      </c>
      <c r="C13200" s="17">
        <v>41521</v>
      </c>
      <c r="L13200" s="17"/>
    </row>
    <row r="13201" spans="1:12" x14ac:dyDescent="0.25">
      <c r="A13201" s="16" t="s">
        <v>261</v>
      </c>
      <c r="B13201" s="16">
        <v>124</v>
      </c>
      <c r="C13201" s="17">
        <v>41502</v>
      </c>
      <c r="L13201" s="17"/>
    </row>
    <row r="13202" spans="1:12" x14ac:dyDescent="0.25">
      <c r="A13202" s="16" t="s">
        <v>261</v>
      </c>
      <c r="B13202" s="16">
        <v>60</v>
      </c>
      <c r="C13202" s="17">
        <v>41495</v>
      </c>
      <c r="L13202" s="17"/>
    </row>
    <row r="13203" spans="1:12" x14ac:dyDescent="0.25">
      <c r="A13203" s="16" t="s">
        <v>261</v>
      </c>
      <c r="B13203" s="16">
        <v>54</v>
      </c>
      <c r="C13203" s="17">
        <v>41470</v>
      </c>
      <c r="L13203" s="17"/>
    </row>
    <row r="13204" spans="1:12" x14ac:dyDescent="0.25">
      <c r="A13204" s="16" t="s">
        <v>261</v>
      </c>
      <c r="B13204" s="16">
        <v>120</v>
      </c>
      <c r="C13204" s="17">
        <v>41423</v>
      </c>
      <c r="L13204" s="17"/>
    </row>
    <row r="13205" spans="1:12" x14ac:dyDescent="0.25">
      <c r="A13205" s="16" t="s">
        <v>261</v>
      </c>
      <c r="B13205" s="16">
        <v>44</v>
      </c>
      <c r="C13205" s="17">
        <v>41409</v>
      </c>
      <c r="L13205" s="17"/>
    </row>
    <row r="13206" spans="1:12" x14ac:dyDescent="0.25">
      <c r="A13206" s="16" t="s">
        <v>261</v>
      </c>
      <c r="B13206" s="16">
        <v>120</v>
      </c>
      <c r="C13206" s="17">
        <v>41397</v>
      </c>
      <c r="L13206" s="17"/>
    </row>
    <row r="13207" spans="1:12" x14ac:dyDescent="0.25">
      <c r="A13207" s="16" t="s">
        <v>261</v>
      </c>
      <c r="B13207" s="16">
        <v>140</v>
      </c>
      <c r="C13207" s="17">
        <v>41394</v>
      </c>
      <c r="L13207" s="17"/>
    </row>
    <row r="13208" spans="1:12" x14ac:dyDescent="0.25">
      <c r="A13208" s="16" t="s">
        <v>261</v>
      </c>
      <c r="B13208" s="16">
        <v>150</v>
      </c>
      <c r="C13208" s="17">
        <v>41373</v>
      </c>
      <c r="L13208" s="17"/>
    </row>
    <row r="13209" spans="1:12" x14ac:dyDescent="0.25">
      <c r="A13209" s="16" t="s">
        <v>261</v>
      </c>
      <c r="B13209" s="16">
        <v>101</v>
      </c>
      <c r="C13209" s="17">
        <v>41353</v>
      </c>
      <c r="L13209" s="17"/>
    </row>
    <row r="13210" spans="1:12" x14ac:dyDescent="0.25">
      <c r="A13210" s="16" t="s">
        <v>261</v>
      </c>
      <c r="B13210" s="16">
        <v>60</v>
      </c>
      <c r="C13210" s="17">
        <v>41345</v>
      </c>
      <c r="L13210" s="17"/>
    </row>
    <row r="13211" spans="1:12" x14ac:dyDescent="0.25">
      <c r="A13211" s="16" t="s">
        <v>261</v>
      </c>
      <c r="B13211" s="16">
        <v>128</v>
      </c>
      <c r="C13211" s="17">
        <v>41339</v>
      </c>
      <c r="L13211" s="17"/>
    </row>
    <row r="13212" spans="1:12" x14ac:dyDescent="0.25">
      <c r="A13212" s="16" t="s">
        <v>261</v>
      </c>
      <c r="B13212" s="16">
        <v>128</v>
      </c>
      <c r="C13212" s="17">
        <v>41339</v>
      </c>
      <c r="L13212" s="17"/>
    </row>
    <row r="13213" spans="1:12" x14ac:dyDescent="0.25">
      <c r="A13213" s="16" t="s">
        <v>261</v>
      </c>
      <c r="B13213" s="16">
        <v>140</v>
      </c>
      <c r="C13213" s="17">
        <v>41317</v>
      </c>
      <c r="L13213" s="17"/>
    </row>
    <row r="13214" spans="1:12" x14ac:dyDescent="0.25">
      <c r="A13214" s="16" t="s">
        <v>261</v>
      </c>
      <c r="B13214" s="16">
        <v>44</v>
      </c>
      <c r="C13214" s="17">
        <v>41316</v>
      </c>
      <c r="L13214" s="17"/>
    </row>
    <row r="13215" spans="1:12" x14ac:dyDescent="0.25">
      <c r="A13215" s="16" t="s">
        <v>261</v>
      </c>
      <c r="B13215" s="16">
        <v>109</v>
      </c>
      <c r="C13215" s="17">
        <v>41232</v>
      </c>
      <c r="L13215" s="17"/>
    </row>
    <row r="13216" spans="1:12" x14ac:dyDescent="0.25">
      <c r="A13216" s="16" t="s">
        <v>261</v>
      </c>
      <c r="B13216" s="16">
        <v>112</v>
      </c>
      <c r="C13216" s="17">
        <v>41228</v>
      </c>
      <c r="L13216" s="17"/>
    </row>
    <row r="13217" spans="1:12" x14ac:dyDescent="0.25">
      <c r="A13217" s="16" t="s">
        <v>261</v>
      </c>
      <c r="B13217" s="16">
        <v>60</v>
      </c>
      <c r="C13217" s="17">
        <v>41214</v>
      </c>
      <c r="L13217" s="17"/>
    </row>
    <row r="13218" spans="1:12" x14ac:dyDescent="0.25">
      <c r="A13218" s="16" t="s">
        <v>261</v>
      </c>
      <c r="B13218" s="16">
        <v>142</v>
      </c>
      <c r="C13218" s="17">
        <v>41194</v>
      </c>
      <c r="L13218" s="17"/>
    </row>
    <row r="13219" spans="1:12" x14ac:dyDescent="0.25">
      <c r="A13219" s="16" t="s">
        <v>261</v>
      </c>
      <c r="B13219" s="16">
        <v>118</v>
      </c>
      <c r="C13219" s="17">
        <v>41194</v>
      </c>
      <c r="L13219" s="17"/>
    </row>
    <row r="13220" spans="1:12" x14ac:dyDescent="0.25">
      <c r="A13220" s="16" t="s">
        <v>261</v>
      </c>
      <c r="B13220" s="16">
        <v>120</v>
      </c>
      <c r="C13220" s="17">
        <v>41159</v>
      </c>
      <c r="L13220" s="17"/>
    </row>
    <row r="13221" spans="1:12" x14ac:dyDescent="0.25">
      <c r="A13221" s="16" t="s">
        <v>261</v>
      </c>
      <c r="B13221" s="16">
        <v>120</v>
      </c>
      <c r="C13221" s="17">
        <v>41156</v>
      </c>
      <c r="L13221" s="17"/>
    </row>
    <row r="13222" spans="1:12" x14ac:dyDescent="0.25">
      <c r="A13222" s="16" t="s">
        <v>261</v>
      </c>
      <c r="B13222" s="16">
        <v>55</v>
      </c>
      <c r="C13222" s="17">
        <v>41131</v>
      </c>
      <c r="L13222" s="17"/>
    </row>
    <row r="13223" spans="1:12" x14ac:dyDescent="0.25">
      <c r="A13223" s="16" t="s">
        <v>261</v>
      </c>
      <c r="B13223" s="16">
        <v>134</v>
      </c>
      <c r="C13223" s="17">
        <v>41093</v>
      </c>
      <c r="L13223" s="17"/>
    </row>
    <row r="13224" spans="1:12" x14ac:dyDescent="0.25">
      <c r="A13224" s="16" t="s">
        <v>261</v>
      </c>
      <c r="B13224" s="16">
        <v>120</v>
      </c>
      <c r="C13224" s="17">
        <v>41078</v>
      </c>
      <c r="L13224" s="17"/>
    </row>
    <row r="13225" spans="1:12" x14ac:dyDescent="0.25">
      <c r="A13225" s="16" t="s">
        <v>261</v>
      </c>
      <c r="B13225" s="16">
        <v>120</v>
      </c>
      <c r="C13225" s="17">
        <v>41071</v>
      </c>
      <c r="L13225" s="17"/>
    </row>
    <row r="13226" spans="1:12" x14ac:dyDescent="0.25">
      <c r="A13226" s="16" t="s">
        <v>261</v>
      </c>
      <c r="B13226" s="16">
        <v>120</v>
      </c>
      <c r="C13226" s="17">
        <v>41067</v>
      </c>
      <c r="L13226" s="17"/>
    </row>
    <row r="13227" spans="1:12" x14ac:dyDescent="0.25">
      <c r="A13227" s="16" t="s">
        <v>261</v>
      </c>
      <c r="B13227" s="16">
        <v>124</v>
      </c>
      <c r="C13227" s="17">
        <v>41060</v>
      </c>
      <c r="L13227" s="17"/>
    </row>
    <row r="13228" spans="1:12" x14ac:dyDescent="0.25">
      <c r="A13228" s="16" t="s">
        <v>261</v>
      </c>
      <c r="B13228" s="16">
        <v>112</v>
      </c>
      <c r="C13228" s="17">
        <v>41003</v>
      </c>
      <c r="L13228" s="17"/>
    </row>
    <row r="13229" spans="1:12" x14ac:dyDescent="0.25">
      <c r="A13229" s="16" t="s">
        <v>261</v>
      </c>
      <c r="B13229" s="16">
        <v>74</v>
      </c>
      <c r="C13229" s="17">
        <v>40989</v>
      </c>
      <c r="L13229" s="17"/>
    </row>
    <row r="13230" spans="1:12" x14ac:dyDescent="0.25">
      <c r="A13230" s="16" t="s">
        <v>261</v>
      </c>
      <c r="B13230" s="16">
        <v>124</v>
      </c>
      <c r="C13230" s="17">
        <v>40980</v>
      </c>
      <c r="L13230" s="17"/>
    </row>
    <row r="13231" spans="1:12" x14ac:dyDescent="0.25">
      <c r="A13231" s="16" t="s">
        <v>261</v>
      </c>
      <c r="B13231" s="16">
        <v>42</v>
      </c>
      <c r="C13231" s="17">
        <v>40966</v>
      </c>
      <c r="L13231" s="17"/>
    </row>
    <row r="13232" spans="1:12" x14ac:dyDescent="0.25">
      <c r="A13232" s="16" t="s">
        <v>261</v>
      </c>
      <c r="B13232" s="16">
        <v>96</v>
      </c>
      <c r="C13232" s="17">
        <v>40947</v>
      </c>
      <c r="L13232" s="17"/>
    </row>
    <row r="13233" spans="1:12" x14ac:dyDescent="0.25">
      <c r="A13233" s="16" t="s">
        <v>261</v>
      </c>
      <c r="B13233" s="16">
        <v>62</v>
      </c>
      <c r="C13233" s="17">
        <v>40941</v>
      </c>
      <c r="L13233" s="17"/>
    </row>
    <row r="13234" spans="1:12" x14ac:dyDescent="0.25">
      <c r="A13234" s="16" t="s">
        <v>261</v>
      </c>
      <c r="B13234" s="16">
        <v>119</v>
      </c>
      <c r="C13234" s="17">
        <v>40907</v>
      </c>
      <c r="L13234" s="17"/>
    </row>
    <row r="13235" spans="1:12" x14ac:dyDescent="0.25">
      <c r="A13235" s="16" t="s">
        <v>261</v>
      </c>
      <c r="B13235" s="16">
        <v>46</v>
      </c>
      <c r="C13235" s="17">
        <v>40906</v>
      </c>
      <c r="L13235" s="17"/>
    </row>
    <row r="13236" spans="1:12" x14ac:dyDescent="0.25">
      <c r="A13236" s="16" t="s">
        <v>261</v>
      </c>
      <c r="B13236" s="16">
        <v>41</v>
      </c>
      <c r="C13236" s="17">
        <v>40906</v>
      </c>
      <c r="L13236" s="17"/>
    </row>
    <row r="13237" spans="1:12" x14ac:dyDescent="0.25">
      <c r="A13237" s="16" t="s">
        <v>261</v>
      </c>
      <c r="B13237" s="16">
        <v>96</v>
      </c>
      <c r="C13237" s="17">
        <v>40888</v>
      </c>
      <c r="L13237" s="17"/>
    </row>
    <row r="13238" spans="1:12" x14ac:dyDescent="0.25">
      <c r="A13238" s="16" t="s">
        <v>261</v>
      </c>
      <c r="B13238" s="16">
        <v>78</v>
      </c>
      <c r="C13238" s="17">
        <v>40865</v>
      </c>
      <c r="L13238" s="17"/>
    </row>
    <row r="13239" spans="1:12" x14ac:dyDescent="0.25">
      <c r="A13239" s="16" t="s">
        <v>261</v>
      </c>
      <c r="B13239" s="16">
        <v>58</v>
      </c>
      <c r="C13239" s="17">
        <v>40862</v>
      </c>
      <c r="L13239" s="17"/>
    </row>
    <row r="13240" spans="1:12" x14ac:dyDescent="0.25">
      <c r="A13240" s="16" t="s">
        <v>261</v>
      </c>
      <c r="B13240" s="16">
        <v>87</v>
      </c>
      <c r="C13240" s="17">
        <v>40847</v>
      </c>
      <c r="L13240" s="17"/>
    </row>
    <row r="13241" spans="1:12" x14ac:dyDescent="0.25">
      <c r="A13241" s="16" t="s">
        <v>261</v>
      </c>
      <c r="B13241" s="16">
        <v>90</v>
      </c>
      <c r="C13241" s="17">
        <v>40844</v>
      </c>
      <c r="L13241" s="17"/>
    </row>
    <row r="13242" spans="1:12" x14ac:dyDescent="0.25">
      <c r="A13242" s="16" t="s">
        <v>261</v>
      </c>
      <c r="B13242" s="16">
        <v>111</v>
      </c>
      <c r="C13242" s="17">
        <v>40830</v>
      </c>
      <c r="L13242" s="17"/>
    </row>
    <row r="13243" spans="1:12" x14ac:dyDescent="0.25">
      <c r="A13243" s="16" t="s">
        <v>261</v>
      </c>
      <c r="B13243" s="16">
        <v>124</v>
      </c>
      <c r="C13243" s="17">
        <v>40828</v>
      </c>
      <c r="L13243" s="17"/>
    </row>
    <row r="13244" spans="1:12" x14ac:dyDescent="0.25">
      <c r="A13244" s="16" t="s">
        <v>261</v>
      </c>
      <c r="B13244" s="16">
        <v>56</v>
      </c>
      <c r="C13244" s="17">
        <v>40822</v>
      </c>
      <c r="L13244" s="17"/>
    </row>
    <row r="13245" spans="1:12" x14ac:dyDescent="0.25">
      <c r="A13245" s="16" t="s">
        <v>261</v>
      </c>
      <c r="B13245" s="16">
        <v>124</v>
      </c>
      <c r="C13245" s="17">
        <v>40822</v>
      </c>
      <c r="L13245" s="17"/>
    </row>
    <row r="13246" spans="1:12" x14ac:dyDescent="0.25">
      <c r="A13246" s="16" t="s">
        <v>261</v>
      </c>
      <c r="B13246" s="16">
        <v>150</v>
      </c>
      <c r="C13246" s="17">
        <v>40799</v>
      </c>
      <c r="L13246" s="17"/>
    </row>
    <row r="13247" spans="1:12" x14ac:dyDescent="0.25">
      <c r="A13247" s="16" t="s">
        <v>261</v>
      </c>
      <c r="B13247" s="16">
        <v>67</v>
      </c>
      <c r="C13247" s="17">
        <v>40786</v>
      </c>
      <c r="L13247" s="17"/>
    </row>
    <row r="13248" spans="1:12" x14ac:dyDescent="0.25">
      <c r="A13248" s="16" t="s">
        <v>261</v>
      </c>
      <c r="B13248" s="16">
        <v>126</v>
      </c>
      <c r="C13248" s="17">
        <v>40750</v>
      </c>
      <c r="L13248" s="17"/>
    </row>
    <row r="13249" spans="1:12" x14ac:dyDescent="0.25">
      <c r="A13249" s="16" t="s">
        <v>261</v>
      </c>
      <c r="B13249" s="16">
        <v>60</v>
      </c>
      <c r="C13249" s="17">
        <v>40722</v>
      </c>
      <c r="L13249" s="17"/>
    </row>
    <row r="13250" spans="1:12" x14ac:dyDescent="0.25">
      <c r="A13250" s="16" t="s">
        <v>261</v>
      </c>
      <c r="B13250" s="16">
        <v>120</v>
      </c>
      <c r="C13250" s="17">
        <v>40703</v>
      </c>
      <c r="L13250" s="17"/>
    </row>
    <row r="13251" spans="1:12" x14ac:dyDescent="0.25">
      <c r="A13251" s="16" t="s">
        <v>261</v>
      </c>
      <c r="B13251" s="16">
        <v>25</v>
      </c>
      <c r="C13251" s="17">
        <v>40694</v>
      </c>
      <c r="L13251" s="17"/>
    </row>
    <row r="13252" spans="1:12" x14ac:dyDescent="0.25">
      <c r="A13252" s="16" t="s">
        <v>261</v>
      </c>
      <c r="B13252" s="16">
        <v>54</v>
      </c>
      <c r="C13252" s="17">
        <v>40681</v>
      </c>
      <c r="L13252" s="17"/>
    </row>
    <row r="13253" spans="1:12" x14ac:dyDescent="0.25">
      <c r="A13253" s="16" t="s">
        <v>261</v>
      </c>
      <c r="B13253" s="16">
        <v>124</v>
      </c>
      <c r="C13253" s="17">
        <v>40674</v>
      </c>
      <c r="L13253" s="17"/>
    </row>
    <row r="13254" spans="1:12" x14ac:dyDescent="0.25">
      <c r="A13254" s="16" t="s">
        <v>261</v>
      </c>
      <c r="B13254" s="16">
        <v>118</v>
      </c>
      <c r="C13254" s="17">
        <v>40668</v>
      </c>
      <c r="L13254" s="17"/>
    </row>
    <row r="13255" spans="1:12" x14ac:dyDescent="0.25">
      <c r="A13255" s="16" t="s">
        <v>261</v>
      </c>
      <c r="B13255" s="16">
        <v>124</v>
      </c>
      <c r="C13255" s="17">
        <v>40667</v>
      </c>
      <c r="L13255" s="17"/>
    </row>
    <row r="13256" spans="1:12" x14ac:dyDescent="0.25">
      <c r="A13256" s="16" t="s">
        <v>261</v>
      </c>
      <c r="B13256" s="16">
        <v>85</v>
      </c>
      <c r="C13256" s="17">
        <v>40664</v>
      </c>
      <c r="L13256" s="17"/>
    </row>
    <row r="13257" spans="1:12" x14ac:dyDescent="0.25">
      <c r="A13257" s="16" t="s">
        <v>261</v>
      </c>
      <c r="B13257" s="16">
        <v>85</v>
      </c>
      <c r="C13257" s="17">
        <v>40659</v>
      </c>
      <c r="L13257" s="17"/>
    </row>
    <row r="13258" spans="1:12" x14ac:dyDescent="0.25">
      <c r="A13258" s="16" t="s">
        <v>261</v>
      </c>
      <c r="B13258" s="16">
        <v>98</v>
      </c>
      <c r="C13258" s="17">
        <v>40655</v>
      </c>
      <c r="L13258" s="17"/>
    </row>
    <row r="13259" spans="1:12" x14ac:dyDescent="0.25">
      <c r="A13259" s="16" t="s">
        <v>261</v>
      </c>
      <c r="B13259" s="16">
        <v>90</v>
      </c>
      <c r="C13259" s="17">
        <v>40639</v>
      </c>
      <c r="L13259" s="17"/>
    </row>
    <row r="13260" spans="1:12" x14ac:dyDescent="0.25">
      <c r="A13260" s="16" t="s">
        <v>261</v>
      </c>
      <c r="B13260" s="16">
        <v>116</v>
      </c>
      <c r="C13260" s="17">
        <v>40626</v>
      </c>
      <c r="L13260" s="17"/>
    </row>
    <row r="13261" spans="1:12" x14ac:dyDescent="0.25">
      <c r="A13261" s="16" t="s">
        <v>261</v>
      </c>
      <c r="B13261" s="16">
        <v>115</v>
      </c>
      <c r="C13261" s="17">
        <v>40604</v>
      </c>
      <c r="L13261" s="17"/>
    </row>
    <row r="13262" spans="1:12" x14ac:dyDescent="0.25">
      <c r="A13262" s="16" t="s">
        <v>261</v>
      </c>
      <c r="B13262" s="16">
        <v>124</v>
      </c>
      <c r="C13262" s="17">
        <v>40591</v>
      </c>
      <c r="L13262" s="17"/>
    </row>
    <row r="13263" spans="1:12" x14ac:dyDescent="0.25">
      <c r="A13263" s="16" t="s">
        <v>261</v>
      </c>
      <c r="B13263" s="16">
        <v>125</v>
      </c>
      <c r="C13263" s="17">
        <v>40590</v>
      </c>
      <c r="L13263" s="17"/>
    </row>
    <row r="13264" spans="1:12" x14ac:dyDescent="0.25">
      <c r="A13264" s="16" t="s">
        <v>261</v>
      </c>
      <c r="B13264" s="16">
        <v>126</v>
      </c>
      <c r="C13264" s="17">
        <v>40582</v>
      </c>
      <c r="L13264" s="17"/>
    </row>
    <row r="13265" spans="1:12" x14ac:dyDescent="0.25">
      <c r="A13265" s="16" t="s">
        <v>261</v>
      </c>
      <c r="B13265" s="16">
        <v>107</v>
      </c>
      <c r="C13265" s="17">
        <v>40553</v>
      </c>
      <c r="L13265" s="17"/>
    </row>
    <row r="13266" spans="1:12" x14ac:dyDescent="0.25">
      <c r="A13266" s="16" t="s">
        <v>261</v>
      </c>
      <c r="B13266" s="16">
        <v>90</v>
      </c>
      <c r="C13266" s="17">
        <v>40527</v>
      </c>
      <c r="L13266" s="17"/>
    </row>
    <row r="13267" spans="1:12" x14ac:dyDescent="0.25">
      <c r="A13267" s="16" t="s">
        <v>261</v>
      </c>
      <c r="B13267" s="16">
        <v>112</v>
      </c>
      <c r="C13267" s="17">
        <v>40519</v>
      </c>
      <c r="L13267" s="17"/>
    </row>
    <row r="13268" spans="1:12" x14ac:dyDescent="0.25">
      <c r="A13268" s="16" t="s">
        <v>261</v>
      </c>
      <c r="B13268" s="16">
        <v>124</v>
      </c>
      <c r="C13268" s="17">
        <v>40514</v>
      </c>
      <c r="L13268" s="17"/>
    </row>
    <row r="13269" spans="1:12" x14ac:dyDescent="0.25">
      <c r="A13269" s="16" t="s">
        <v>261</v>
      </c>
      <c r="B13269" s="16">
        <v>131</v>
      </c>
      <c r="C13269" s="17">
        <v>40501</v>
      </c>
      <c r="L13269" s="17"/>
    </row>
    <row r="13270" spans="1:12" x14ac:dyDescent="0.25">
      <c r="A13270" s="16" t="s">
        <v>261</v>
      </c>
      <c r="B13270" s="16">
        <v>94</v>
      </c>
      <c r="C13270" s="17">
        <v>40486</v>
      </c>
      <c r="L13270" s="17"/>
    </row>
    <row r="13271" spans="1:12" x14ac:dyDescent="0.25">
      <c r="A13271" s="16" t="s">
        <v>261</v>
      </c>
      <c r="B13271" s="16">
        <v>120</v>
      </c>
      <c r="C13271" s="17">
        <v>40479</v>
      </c>
      <c r="L13271" s="17"/>
    </row>
    <row r="13272" spans="1:12" x14ac:dyDescent="0.25">
      <c r="A13272" s="16" t="s">
        <v>261</v>
      </c>
      <c r="B13272" s="16">
        <v>60</v>
      </c>
      <c r="C13272" s="17">
        <v>40476</v>
      </c>
      <c r="L13272" s="17"/>
    </row>
    <row r="13273" spans="1:12" x14ac:dyDescent="0.25">
      <c r="A13273" s="16" t="s">
        <v>261</v>
      </c>
      <c r="B13273" s="16">
        <v>187</v>
      </c>
      <c r="C13273" s="17">
        <v>40449</v>
      </c>
      <c r="L13273" s="17"/>
    </row>
    <row r="13274" spans="1:12" x14ac:dyDescent="0.25">
      <c r="A13274" s="16" t="s">
        <v>261</v>
      </c>
      <c r="B13274" s="16">
        <v>96</v>
      </c>
      <c r="C13274" s="17">
        <v>40443</v>
      </c>
      <c r="L13274" s="17"/>
    </row>
    <row r="13275" spans="1:12" x14ac:dyDescent="0.25">
      <c r="A13275" s="16" t="s">
        <v>261</v>
      </c>
      <c r="B13275" s="16">
        <v>77</v>
      </c>
      <c r="C13275" s="17">
        <v>40410</v>
      </c>
      <c r="L13275" s="17"/>
    </row>
    <row r="13276" spans="1:12" x14ac:dyDescent="0.25">
      <c r="A13276" s="16" t="s">
        <v>261</v>
      </c>
      <c r="B13276" s="16">
        <v>60</v>
      </c>
      <c r="C13276" s="17">
        <v>40402</v>
      </c>
      <c r="L13276" s="17"/>
    </row>
    <row r="13277" spans="1:12" x14ac:dyDescent="0.25">
      <c r="A13277" s="16" t="s">
        <v>261</v>
      </c>
      <c r="B13277" s="16">
        <v>136</v>
      </c>
      <c r="C13277" s="17">
        <v>40381</v>
      </c>
      <c r="L13277" s="17"/>
    </row>
    <row r="13278" spans="1:12" x14ac:dyDescent="0.25">
      <c r="A13278" s="16" t="s">
        <v>261</v>
      </c>
      <c r="B13278" s="16">
        <v>73</v>
      </c>
      <c r="C13278" s="17">
        <v>40381</v>
      </c>
      <c r="L13278" s="17"/>
    </row>
    <row r="13279" spans="1:12" x14ac:dyDescent="0.25">
      <c r="A13279" s="16" t="s">
        <v>261</v>
      </c>
      <c r="B13279" s="16">
        <v>112</v>
      </c>
      <c r="C13279" s="17">
        <v>40359</v>
      </c>
      <c r="L13279" s="17"/>
    </row>
    <row r="13280" spans="1:12" x14ac:dyDescent="0.25">
      <c r="A13280" s="16" t="s">
        <v>261</v>
      </c>
      <c r="B13280" s="16">
        <v>120</v>
      </c>
      <c r="C13280" s="17">
        <v>40354</v>
      </c>
      <c r="L13280" s="17"/>
    </row>
    <row r="13281" spans="1:12" x14ac:dyDescent="0.25">
      <c r="A13281" s="16" t="s">
        <v>261</v>
      </c>
      <c r="B13281" s="16">
        <v>124</v>
      </c>
      <c r="C13281" s="17">
        <v>40338</v>
      </c>
      <c r="L13281" s="17"/>
    </row>
    <row r="13282" spans="1:12" x14ac:dyDescent="0.25">
      <c r="A13282" s="16" t="s">
        <v>261</v>
      </c>
      <c r="B13282" s="16">
        <v>106</v>
      </c>
      <c r="C13282" s="17">
        <v>40297</v>
      </c>
      <c r="L13282" s="17"/>
    </row>
    <row r="13283" spans="1:12" x14ac:dyDescent="0.25">
      <c r="A13283" s="16" t="s">
        <v>261</v>
      </c>
      <c r="B13283" s="16">
        <v>124</v>
      </c>
      <c r="C13283" s="17">
        <v>40289</v>
      </c>
      <c r="L13283" s="17"/>
    </row>
    <row r="13284" spans="1:12" x14ac:dyDescent="0.25">
      <c r="A13284" s="16" t="s">
        <v>261</v>
      </c>
      <c r="B13284" s="16">
        <v>124</v>
      </c>
      <c r="C13284" s="17">
        <v>40282</v>
      </c>
      <c r="L13284" s="17"/>
    </row>
    <row r="13285" spans="1:12" x14ac:dyDescent="0.25">
      <c r="A13285" s="16" t="s">
        <v>261</v>
      </c>
      <c r="B13285" s="16">
        <v>112</v>
      </c>
      <c r="C13285" s="17">
        <v>40268</v>
      </c>
      <c r="L13285" s="17"/>
    </row>
    <row r="13286" spans="1:12" x14ac:dyDescent="0.25">
      <c r="A13286" s="16" t="s">
        <v>261</v>
      </c>
      <c r="B13286" s="16">
        <v>122</v>
      </c>
      <c r="C13286" s="17">
        <v>40260</v>
      </c>
      <c r="L13286" s="17"/>
    </row>
    <row r="13287" spans="1:12" x14ac:dyDescent="0.25">
      <c r="A13287" s="16" t="s">
        <v>261</v>
      </c>
      <c r="B13287" s="16">
        <v>110</v>
      </c>
      <c r="C13287" s="17">
        <v>40255</v>
      </c>
      <c r="L13287" s="17"/>
    </row>
    <row r="13288" spans="1:12" x14ac:dyDescent="0.25">
      <c r="A13288" s="16" t="s">
        <v>261</v>
      </c>
      <c r="B13288" s="16">
        <v>123</v>
      </c>
      <c r="C13288" s="17">
        <v>40247</v>
      </c>
      <c r="L13288" s="17"/>
    </row>
    <row r="13289" spans="1:12" x14ac:dyDescent="0.25">
      <c r="A13289" s="16" t="s">
        <v>261</v>
      </c>
      <c r="B13289" s="16">
        <v>135</v>
      </c>
      <c r="C13289" s="17">
        <v>40225</v>
      </c>
      <c r="L13289" s="17"/>
    </row>
    <row r="13290" spans="1:12" x14ac:dyDescent="0.25">
      <c r="A13290" s="16" t="s">
        <v>261</v>
      </c>
      <c r="B13290" s="16">
        <v>91</v>
      </c>
      <c r="C13290" s="17">
        <v>40220</v>
      </c>
      <c r="L13290" s="17"/>
    </row>
    <row r="13291" spans="1:12" x14ac:dyDescent="0.25">
      <c r="A13291" s="16" t="s">
        <v>261</v>
      </c>
      <c r="B13291" s="16">
        <v>150</v>
      </c>
      <c r="C13291" s="17">
        <v>40169</v>
      </c>
      <c r="L13291" s="17"/>
    </row>
    <row r="13292" spans="1:12" x14ac:dyDescent="0.25">
      <c r="A13292" s="16" t="s">
        <v>261</v>
      </c>
      <c r="B13292" s="16">
        <v>90</v>
      </c>
      <c r="C13292" s="17">
        <v>40169</v>
      </c>
      <c r="L13292" s="17"/>
    </row>
    <row r="13293" spans="1:12" x14ac:dyDescent="0.25">
      <c r="A13293" s="16" t="s">
        <v>261</v>
      </c>
      <c r="B13293" s="16">
        <v>120</v>
      </c>
      <c r="C13293" s="17">
        <v>40149</v>
      </c>
      <c r="L13293" s="17"/>
    </row>
    <row r="13294" spans="1:12" x14ac:dyDescent="0.25">
      <c r="A13294" s="16" t="s">
        <v>261</v>
      </c>
      <c r="B13294" s="16">
        <v>120</v>
      </c>
      <c r="C13294" s="17">
        <v>40121</v>
      </c>
      <c r="L13294" s="17"/>
    </row>
    <row r="13295" spans="1:12" x14ac:dyDescent="0.25">
      <c r="A13295" s="16" t="s">
        <v>261</v>
      </c>
      <c r="B13295" s="16">
        <v>124</v>
      </c>
      <c r="C13295" s="17">
        <v>40106</v>
      </c>
      <c r="L13295" s="17"/>
    </row>
    <row r="13296" spans="1:12" x14ac:dyDescent="0.25">
      <c r="A13296" s="16" t="s">
        <v>261</v>
      </c>
      <c r="B13296" s="16">
        <v>96</v>
      </c>
      <c r="C13296" s="17">
        <v>40101</v>
      </c>
      <c r="L13296" s="17"/>
    </row>
    <row r="13297" spans="1:12" x14ac:dyDescent="0.25">
      <c r="A13297" s="16" t="s">
        <v>261</v>
      </c>
      <c r="B13297" s="16">
        <v>98</v>
      </c>
      <c r="C13297" s="17">
        <v>40071</v>
      </c>
      <c r="L13297" s="17"/>
    </row>
    <row r="13298" spans="1:12" x14ac:dyDescent="0.25">
      <c r="A13298" s="16" t="s">
        <v>261</v>
      </c>
      <c r="B13298" s="16">
        <v>112</v>
      </c>
      <c r="C13298" s="17">
        <v>40066</v>
      </c>
      <c r="L13298" s="17"/>
    </row>
    <row r="13299" spans="1:12" x14ac:dyDescent="0.25">
      <c r="A13299" s="16" t="s">
        <v>261</v>
      </c>
      <c r="B13299" s="16">
        <v>124</v>
      </c>
      <c r="C13299" s="17">
        <v>40058</v>
      </c>
      <c r="L13299" s="17"/>
    </row>
    <row r="13300" spans="1:12" x14ac:dyDescent="0.25">
      <c r="A13300" s="16" t="s">
        <v>261</v>
      </c>
      <c r="B13300" s="16">
        <v>120</v>
      </c>
      <c r="C13300" s="17">
        <v>40038</v>
      </c>
      <c r="L13300" s="17"/>
    </row>
    <row r="13301" spans="1:12" x14ac:dyDescent="0.25">
      <c r="A13301" s="16" t="s">
        <v>261</v>
      </c>
      <c r="B13301" s="16">
        <v>124</v>
      </c>
      <c r="C13301" s="17">
        <v>40037</v>
      </c>
      <c r="L13301" s="17"/>
    </row>
    <row r="13302" spans="1:12" x14ac:dyDescent="0.25">
      <c r="A13302" s="16" t="s">
        <v>261</v>
      </c>
      <c r="B13302" s="16">
        <v>174</v>
      </c>
      <c r="C13302" s="17">
        <v>40028</v>
      </c>
      <c r="L13302" s="17"/>
    </row>
    <row r="13303" spans="1:12" x14ac:dyDescent="0.25">
      <c r="A13303" s="16" t="s">
        <v>261</v>
      </c>
      <c r="B13303" s="16">
        <v>104</v>
      </c>
      <c r="C13303" s="17">
        <v>40024</v>
      </c>
      <c r="L13303" s="17"/>
    </row>
    <row r="13304" spans="1:12" x14ac:dyDescent="0.25">
      <c r="A13304" s="16" t="s">
        <v>261</v>
      </c>
      <c r="B13304" s="16">
        <v>120</v>
      </c>
      <c r="C13304" s="17">
        <v>39996</v>
      </c>
      <c r="L13304" s="17"/>
    </row>
    <row r="13305" spans="1:12" x14ac:dyDescent="0.25">
      <c r="A13305" s="16" t="s">
        <v>261</v>
      </c>
      <c r="B13305" s="16">
        <v>40</v>
      </c>
      <c r="C13305" s="17">
        <v>39995</v>
      </c>
      <c r="L13305" s="17"/>
    </row>
    <row r="13306" spans="1:12" x14ac:dyDescent="0.25">
      <c r="A13306" s="16" t="s">
        <v>261</v>
      </c>
      <c r="B13306" s="16">
        <v>120</v>
      </c>
      <c r="C13306" s="17">
        <v>39995</v>
      </c>
      <c r="L13306" s="17"/>
    </row>
    <row r="13307" spans="1:12" x14ac:dyDescent="0.25">
      <c r="A13307" s="16" t="s">
        <v>261</v>
      </c>
      <c r="B13307" s="16">
        <v>99</v>
      </c>
      <c r="C13307" s="17">
        <v>39995</v>
      </c>
      <c r="L13307" s="17"/>
    </row>
    <row r="13308" spans="1:12" x14ac:dyDescent="0.25">
      <c r="A13308" s="16" t="s">
        <v>261</v>
      </c>
      <c r="B13308" s="16">
        <v>41</v>
      </c>
      <c r="C13308" s="17">
        <v>39990</v>
      </c>
      <c r="L13308" s="17"/>
    </row>
    <row r="13309" spans="1:12" x14ac:dyDescent="0.25">
      <c r="A13309" s="16" t="s">
        <v>261</v>
      </c>
      <c r="B13309" s="16">
        <v>89</v>
      </c>
      <c r="C13309" s="17">
        <v>39966</v>
      </c>
      <c r="L13309" s="17"/>
    </row>
    <row r="13310" spans="1:12" x14ac:dyDescent="0.25">
      <c r="A13310" s="16" t="s">
        <v>261</v>
      </c>
      <c r="B13310" s="16">
        <v>118</v>
      </c>
      <c r="C13310" s="17">
        <v>39966</v>
      </c>
      <c r="L13310" s="17"/>
    </row>
    <row r="13311" spans="1:12" x14ac:dyDescent="0.25">
      <c r="A13311" s="16" t="s">
        <v>261</v>
      </c>
      <c r="B13311" s="16">
        <v>35</v>
      </c>
      <c r="C13311" s="17">
        <v>39941</v>
      </c>
      <c r="L13311" s="17"/>
    </row>
    <row r="13312" spans="1:12" x14ac:dyDescent="0.25">
      <c r="A13312" s="16" t="s">
        <v>261</v>
      </c>
      <c r="B13312" s="16">
        <v>60</v>
      </c>
      <c r="C13312" s="17">
        <v>39928</v>
      </c>
      <c r="L13312" s="17"/>
    </row>
    <row r="13313" spans="1:12" x14ac:dyDescent="0.25">
      <c r="A13313" s="16" t="s">
        <v>261</v>
      </c>
      <c r="B13313" s="16">
        <v>124</v>
      </c>
      <c r="C13313" s="17">
        <v>39918</v>
      </c>
      <c r="L13313" s="17"/>
    </row>
    <row r="13314" spans="1:12" x14ac:dyDescent="0.25">
      <c r="A13314" s="16" t="s">
        <v>261</v>
      </c>
      <c r="B13314" s="16">
        <v>140</v>
      </c>
      <c r="C13314" s="17">
        <v>39896</v>
      </c>
      <c r="L13314" s="17"/>
    </row>
    <row r="13315" spans="1:12" x14ac:dyDescent="0.25">
      <c r="A13315" s="16" t="s">
        <v>261</v>
      </c>
      <c r="B13315" s="16">
        <v>120</v>
      </c>
      <c r="C13315" s="17">
        <v>39890</v>
      </c>
      <c r="L13315" s="17"/>
    </row>
    <row r="13316" spans="1:12" x14ac:dyDescent="0.25">
      <c r="A13316" s="16" t="s">
        <v>261</v>
      </c>
      <c r="B13316" s="16">
        <v>136</v>
      </c>
      <c r="C13316" s="17">
        <v>39885</v>
      </c>
      <c r="L13316" s="17"/>
    </row>
    <row r="13317" spans="1:12" x14ac:dyDescent="0.25">
      <c r="A13317" s="16" t="s">
        <v>261</v>
      </c>
      <c r="B13317" s="16">
        <v>132</v>
      </c>
      <c r="C13317" s="17">
        <v>39875</v>
      </c>
      <c r="L13317" s="17"/>
    </row>
    <row r="13318" spans="1:12" x14ac:dyDescent="0.25">
      <c r="A13318" s="16" t="s">
        <v>261</v>
      </c>
      <c r="B13318" s="16">
        <v>120</v>
      </c>
      <c r="C13318" s="17">
        <v>39870</v>
      </c>
      <c r="L13318" s="17"/>
    </row>
    <row r="13319" spans="1:12" x14ac:dyDescent="0.25">
      <c r="A13319" s="16" t="s">
        <v>261</v>
      </c>
      <c r="B13319" s="16">
        <v>125</v>
      </c>
      <c r="C13319" s="17">
        <v>39869</v>
      </c>
      <c r="L13319" s="17"/>
    </row>
    <row r="13320" spans="1:12" x14ac:dyDescent="0.25">
      <c r="A13320" s="16" t="s">
        <v>261</v>
      </c>
      <c r="B13320" s="16">
        <v>59</v>
      </c>
      <c r="C13320" s="17">
        <v>39864</v>
      </c>
      <c r="L13320" s="17"/>
    </row>
    <row r="13321" spans="1:12" x14ac:dyDescent="0.25">
      <c r="A13321" s="16" t="s">
        <v>261</v>
      </c>
      <c r="B13321" s="16">
        <v>113</v>
      </c>
      <c r="C13321" s="17">
        <v>39862</v>
      </c>
      <c r="L13321" s="17"/>
    </row>
    <row r="13322" spans="1:12" x14ac:dyDescent="0.25">
      <c r="A13322" s="16" t="s">
        <v>261</v>
      </c>
      <c r="B13322" s="16">
        <v>124</v>
      </c>
      <c r="C13322" s="17">
        <v>39847</v>
      </c>
      <c r="L13322" s="17"/>
    </row>
    <row r="13323" spans="1:12" x14ac:dyDescent="0.25">
      <c r="A13323" s="16" t="s">
        <v>261</v>
      </c>
      <c r="B13323" s="16">
        <v>120</v>
      </c>
      <c r="C13323" s="17">
        <v>39845</v>
      </c>
      <c r="L13323" s="17"/>
    </row>
    <row r="13324" spans="1:12" x14ac:dyDescent="0.25">
      <c r="A13324" s="16" t="s">
        <v>261</v>
      </c>
      <c r="B13324" s="16">
        <v>120</v>
      </c>
      <c r="C13324" s="17">
        <v>39845</v>
      </c>
      <c r="L13324" s="17"/>
    </row>
    <row r="13325" spans="1:12" x14ac:dyDescent="0.25">
      <c r="A13325" s="16" t="s">
        <v>261</v>
      </c>
      <c r="B13325" s="16">
        <v>34</v>
      </c>
      <c r="C13325" s="17">
        <v>39814</v>
      </c>
      <c r="L13325" s="17"/>
    </row>
    <row r="13326" spans="1:12" x14ac:dyDescent="0.25">
      <c r="A13326" s="16" t="s">
        <v>261</v>
      </c>
      <c r="B13326" s="16">
        <v>125</v>
      </c>
      <c r="C13326" s="17">
        <v>39790</v>
      </c>
      <c r="L13326" s="17"/>
    </row>
    <row r="13327" spans="1:12" x14ac:dyDescent="0.25">
      <c r="A13327" s="16" t="s">
        <v>261</v>
      </c>
      <c r="B13327" s="16">
        <v>86</v>
      </c>
      <c r="C13327" s="17">
        <v>39750</v>
      </c>
      <c r="L13327" s="17"/>
    </row>
    <row r="13328" spans="1:12" x14ac:dyDescent="0.25">
      <c r="A13328" s="16" t="s">
        <v>261</v>
      </c>
      <c r="B13328" s="16">
        <v>41</v>
      </c>
      <c r="C13328" s="17">
        <v>39742</v>
      </c>
      <c r="L13328" s="17"/>
    </row>
    <row r="13329" spans="1:12" x14ac:dyDescent="0.25">
      <c r="A13329" s="16" t="s">
        <v>261</v>
      </c>
      <c r="B13329" s="16">
        <v>130</v>
      </c>
      <c r="C13329" s="17">
        <v>39738</v>
      </c>
      <c r="L13329" s="17"/>
    </row>
    <row r="13330" spans="1:12" x14ac:dyDescent="0.25">
      <c r="A13330" s="16" t="s">
        <v>261</v>
      </c>
      <c r="B13330" s="16">
        <v>132</v>
      </c>
      <c r="C13330" s="17">
        <v>39725</v>
      </c>
      <c r="L13330" s="17"/>
    </row>
    <row r="13331" spans="1:12" x14ac:dyDescent="0.25">
      <c r="A13331" s="16" t="s">
        <v>261</v>
      </c>
      <c r="B13331" s="16">
        <v>125</v>
      </c>
      <c r="C13331" s="17">
        <v>39723</v>
      </c>
      <c r="L13331" s="17"/>
    </row>
    <row r="13332" spans="1:12" x14ac:dyDescent="0.25">
      <c r="A13332" s="16" t="s">
        <v>261</v>
      </c>
      <c r="B13332" s="16">
        <v>130</v>
      </c>
      <c r="C13332" s="17">
        <v>39722</v>
      </c>
      <c r="L13332" s="17"/>
    </row>
    <row r="13333" spans="1:12" x14ac:dyDescent="0.25">
      <c r="A13333" s="16" t="s">
        <v>261</v>
      </c>
      <c r="B13333" s="16">
        <v>133</v>
      </c>
      <c r="C13333" s="17">
        <v>39702</v>
      </c>
      <c r="L13333" s="17"/>
    </row>
    <row r="13334" spans="1:12" x14ac:dyDescent="0.25">
      <c r="A13334" s="16" t="s">
        <v>261</v>
      </c>
      <c r="B13334" s="16">
        <v>54</v>
      </c>
      <c r="C13334" s="17">
        <v>39694</v>
      </c>
      <c r="L13334" s="17"/>
    </row>
    <row r="13335" spans="1:12" x14ac:dyDescent="0.25">
      <c r="A13335" s="16" t="s">
        <v>261</v>
      </c>
      <c r="B13335" s="16">
        <v>128</v>
      </c>
      <c r="C13335" s="17">
        <v>39688</v>
      </c>
      <c r="L13335" s="17"/>
    </row>
    <row r="13336" spans="1:12" x14ac:dyDescent="0.25">
      <c r="A13336" s="16" t="s">
        <v>261</v>
      </c>
      <c r="B13336" s="16">
        <v>124</v>
      </c>
      <c r="C13336" s="17">
        <v>39654</v>
      </c>
      <c r="L13336" s="17"/>
    </row>
    <row r="13337" spans="1:12" x14ac:dyDescent="0.25">
      <c r="A13337" s="16" t="s">
        <v>261</v>
      </c>
      <c r="B13337" s="16">
        <v>105</v>
      </c>
      <c r="C13337" s="17">
        <v>39653</v>
      </c>
      <c r="L13337" s="17"/>
    </row>
    <row r="13338" spans="1:12" x14ac:dyDescent="0.25">
      <c r="A13338" s="16" t="s">
        <v>261</v>
      </c>
      <c r="B13338" s="16">
        <v>60</v>
      </c>
      <c r="C13338" s="17">
        <v>39653</v>
      </c>
      <c r="L13338" s="17"/>
    </row>
    <row r="13339" spans="1:12" x14ac:dyDescent="0.25">
      <c r="A13339" s="16" t="s">
        <v>261</v>
      </c>
      <c r="B13339" s="16">
        <v>150</v>
      </c>
      <c r="C13339" s="17">
        <v>39650</v>
      </c>
      <c r="L13339" s="17"/>
    </row>
    <row r="13340" spans="1:12" x14ac:dyDescent="0.25">
      <c r="A13340" s="16" t="s">
        <v>261</v>
      </c>
      <c r="B13340" s="16">
        <v>112</v>
      </c>
      <c r="C13340" s="17">
        <v>39650</v>
      </c>
      <c r="L13340" s="17"/>
    </row>
    <row r="13341" spans="1:12" x14ac:dyDescent="0.25">
      <c r="A13341" s="16" t="s">
        <v>261</v>
      </c>
      <c r="B13341" s="16">
        <v>125</v>
      </c>
      <c r="C13341" s="17">
        <v>39639</v>
      </c>
      <c r="L13341" s="17"/>
    </row>
    <row r="13342" spans="1:12" x14ac:dyDescent="0.25">
      <c r="A13342" s="16" t="s">
        <v>261</v>
      </c>
      <c r="B13342" s="16">
        <v>142</v>
      </c>
      <c r="C13342" s="17">
        <v>39602</v>
      </c>
      <c r="L13342" s="17"/>
    </row>
    <row r="13343" spans="1:12" x14ac:dyDescent="0.25">
      <c r="A13343" s="16" t="s">
        <v>261</v>
      </c>
      <c r="B13343" s="16">
        <v>90</v>
      </c>
      <c r="C13343" s="17">
        <v>39591</v>
      </c>
      <c r="L13343" s="17"/>
    </row>
    <row r="13344" spans="1:12" x14ac:dyDescent="0.25">
      <c r="A13344" s="16" t="s">
        <v>261</v>
      </c>
      <c r="B13344" s="16">
        <v>100</v>
      </c>
      <c r="C13344" s="17">
        <v>39584</v>
      </c>
      <c r="L13344" s="17"/>
    </row>
    <row r="13345" spans="1:12" x14ac:dyDescent="0.25">
      <c r="A13345" s="16" t="s">
        <v>261</v>
      </c>
      <c r="B13345" s="16">
        <v>114</v>
      </c>
      <c r="C13345" s="17">
        <v>39581</v>
      </c>
      <c r="L13345" s="17"/>
    </row>
    <row r="13346" spans="1:12" x14ac:dyDescent="0.25">
      <c r="A13346" s="16" t="s">
        <v>261</v>
      </c>
      <c r="B13346" s="16">
        <v>124</v>
      </c>
      <c r="C13346" s="17">
        <v>39563</v>
      </c>
      <c r="L13346" s="17"/>
    </row>
    <row r="13347" spans="1:12" x14ac:dyDescent="0.25">
      <c r="A13347" s="16" t="s">
        <v>261</v>
      </c>
      <c r="B13347" s="16">
        <v>47</v>
      </c>
      <c r="C13347" s="17">
        <v>39508</v>
      </c>
      <c r="L13347" s="17"/>
    </row>
    <row r="13348" spans="1:12" x14ac:dyDescent="0.25">
      <c r="A13348" s="16" t="s">
        <v>261</v>
      </c>
      <c r="B13348" s="16">
        <v>104</v>
      </c>
      <c r="C13348" s="17">
        <v>39508</v>
      </c>
      <c r="L13348" s="17"/>
    </row>
    <row r="13349" spans="1:12" x14ac:dyDescent="0.25">
      <c r="A13349" s="16" t="s">
        <v>261</v>
      </c>
      <c r="B13349" s="16">
        <v>60</v>
      </c>
      <c r="C13349" s="17">
        <v>39508</v>
      </c>
      <c r="L13349" s="17"/>
    </row>
    <row r="13350" spans="1:12" x14ac:dyDescent="0.25">
      <c r="A13350" s="16" t="s">
        <v>261</v>
      </c>
      <c r="B13350" s="16">
        <v>110</v>
      </c>
      <c r="C13350" s="17">
        <v>39492</v>
      </c>
      <c r="L13350" s="17"/>
    </row>
    <row r="13351" spans="1:12" x14ac:dyDescent="0.25">
      <c r="A13351" s="16" t="s">
        <v>261</v>
      </c>
      <c r="B13351" s="16">
        <v>120</v>
      </c>
      <c r="C13351" s="17">
        <v>39474</v>
      </c>
      <c r="L13351" s="17"/>
    </row>
    <row r="13352" spans="1:12" x14ac:dyDescent="0.25">
      <c r="A13352" s="16" t="s">
        <v>261</v>
      </c>
      <c r="B13352" s="16">
        <v>70</v>
      </c>
      <c r="C13352" s="17">
        <v>39471</v>
      </c>
      <c r="L13352" s="17"/>
    </row>
    <row r="13353" spans="1:12" x14ac:dyDescent="0.25">
      <c r="A13353" s="16" t="s">
        <v>261</v>
      </c>
      <c r="B13353" s="16">
        <v>125</v>
      </c>
      <c r="C13353" s="17">
        <v>39471</v>
      </c>
      <c r="L13353" s="17"/>
    </row>
    <row r="13354" spans="1:12" x14ac:dyDescent="0.25">
      <c r="A13354" s="16" t="s">
        <v>261</v>
      </c>
      <c r="B13354" s="16">
        <v>20</v>
      </c>
      <c r="C13354" s="17">
        <v>39469</v>
      </c>
      <c r="L13354" s="17"/>
    </row>
    <row r="13355" spans="1:12" x14ac:dyDescent="0.25">
      <c r="A13355" s="16" t="s">
        <v>261</v>
      </c>
      <c r="B13355" s="16">
        <v>158</v>
      </c>
      <c r="C13355" s="17">
        <v>39457</v>
      </c>
      <c r="L13355" s="17"/>
    </row>
    <row r="13356" spans="1:12" x14ac:dyDescent="0.25">
      <c r="A13356" s="16" t="s">
        <v>261</v>
      </c>
      <c r="B13356" s="16">
        <v>49</v>
      </c>
      <c r="C13356" s="17">
        <v>39448</v>
      </c>
      <c r="L13356" s="17"/>
    </row>
    <row r="13357" spans="1:12" x14ac:dyDescent="0.25">
      <c r="A13357" s="16" t="s">
        <v>261</v>
      </c>
      <c r="B13357" s="16">
        <v>93</v>
      </c>
      <c r="C13357" s="17">
        <v>39448</v>
      </c>
      <c r="L13357" s="17"/>
    </row>
    <row r="13358" spans="1:12" x14ac:dyDescent="0.25">
      <c r="A13358" s="16" t="s">
        <v>261</v>
      </c>
      <c r="B13358" s="16">
        <v>48</v>
      </c>
      <c r="C13358" s="17">
        <v>39448</v>
      </c>
      <c r="L13358" s="17"/>
    </row>
    <row r="13359" spans="1:12" x14ac:dyDescent="0.25">
      <c r="A13359" s="16" t="s">
        <v>261</v>
      </c>
      <c r="B13359" s="16">
        <v>85</v>
      </c>
      <c r="C13359" s="17">
        <v>39432</v>
      </c>
      <c r="L13359" s="17"/>
    </row>
    <row r="13360" spans="1:12" x14ac:dyDescent="0.25">
      <c r="A13360" s="16" t="s">
        <v>261</v>
      </c>
      <c r="B13360" s="16">
        <v>120</v>
      </c>
      <c r="C13360" s="17">
        <v>39430</v>
      </c>
      <c r="L13360" s="17"/>
    </row>
    <row r="13361" spans="1:12" x14ac:dyDescent="0.25">
      <c r="A13361" s="16" t="s">
        <v>261</v>
      </c>
      <c r="B13361" s="16">
        <v>95</v>
      </c>
      <c r="C13361" s="17">
        <v>39424</v>
      </c>
      <c r="L13361" s="17"/>
    </row>
    <row r="13362" spans="1:12" x14ac:dyDescent="0.25">
      <c r="A13362" s="16" t="s">
        <v>261</v>
      </c>
      <c r="B13362" s="16">
        <v>124</v>
      </c>
      <c r="C13362" s="17">
        <v>39414</v>
      </c>
      <c r="L13362" s="17"/>
    </row>
    <row r="13363" spans="1:12" x14ac:dyDescent="0.25">
      <c r="A13363" s="16" t="s">
        <v>261</v>
      </c>
      <c r="B13363" s="16">
        <v>120</v>
      </c>
      <c r="C13363" s="17">
        <v>39401</v>
      </c>
      <c r="L13363" s="17"/>
    </row>
    <row r="13364" spans="1:12" x14ac:dyDescent="0.25">
      <c r="A13364" s="16" t="s">
        <v>261</v>
      </c>
      <c r="B13364" s="16">
        <v>132</v>
      </c>
      <c r="C13364" s="17">
        <v>39384</v>
      </c>
      <c r="L13364" s="17"/>
    </row>
    <row r="13365" spans="1:12" x14ac:dyDescent="0.25">
      <c r="A13365" s="16" t="s">
        <v>261</v>
      </c>
      <c r="B13365" s="16">
        <v>69</v>
      </c>
      <c r="C13365" s="17">
        <v>39379</v>
      </c>
      <c r="L13365" s="17"/>
    </row>
    <row r="13366" spans="1:12" x14ac:dyDescent="0.25">
      <c r="A13366" s="16" t="s">
        <v>261</v>
      </c>
      <c r="B13366" s="16">
        <v>196</v>
      </c>
      <c r="C13366" s="17">
        <v>39360</v>
      </c>
      <c r="L13366" s="17"/>
    </row>
    <row r="13367" spans="1:12" x14ac:dyDescent="0.25">
      <c r="A13367" s="16" t="s">
        <v>261</v>
      </c>
      <c r="B13367" s="16">
        <v>194</v>
      </c>
      <c r="C13367" s="17">
        <v>39359</v>
      </c>
      <c r="L13367" s="17"/>
    </row>
    <row r="13368" spans="1:12" x14ac:dyDescent="0.25">
      <c r="A13368" s="16" t="s">
        <v>261</v>
      </c>
      <c r="B13368" s="16">
        <v>144</v>
      </c>
      <c r="C13368" s="17">
        <v>39346</v>
      </c>
      <c r="L13368" s="17"/>
    </row>
    <row r="13369" spans="1:12" x14ac:dyDescent="0.25">
      <c r="A13369" s="16" t="s">
        <v>261</v>
      </c>
      <c r="B13369" s="16">
        <v>180</v>
      </c>
      <c r="C13369" s="17">
        <v>39338</v>
      </c>
      <c r="L13369" s="17"/>
    </row>
    <row r="13370" spans="1:12" x14ac:dyDescent="0.25">
      <c r="A13370" s="16" t="s">
        <v>261</v>
      </c>
      <c r="B13370" s="16">
        <v>194</v>
      </c>
      <c r="C13370" s="17">
        <v>39337</v>
      </c>
      <c r="L13370" s="17"/>
    </row>
    <row r="13371" spans="1:12" x14ac:dyDescent="0.25">
      <c r="A13371" s="16" t="s">
        <v>261</v>
      </c>
      <c r="B13371" s="16">
        <v>124</v>
      </c>
      <c r="C13371" s="17">
        <v>39322</v>
      </c>
      <c r="L13371" s="17"/>
    </row>
    <row r="13372" spans="1:12" x14ac:dyDescent="0.25">
      <c r="A13372" s="16" t="s">
        <v>261</v>
      </c>
      <c r="B13372" s="16">
        <v>130</v>
      </c>
      <c r="C13372" s="17">
        <v>39316</v>
      </c>
      <c r="L13372" s="17"/>
    </row>
    <row r="13373" spans="1:12" x14ac:dyDescent="0.25">
      <c r="A13373" s="16" t="s">
        <v>261</v>
      </c>
      <c r="B13373" s="16">
        <v>118</v>
      </c>
      <c r="C13373" s="17">
        <v>39295</v>
      </c>
      <c r="L13373" s="17"/>
    </row>
    <row r="13374" spans="1:12" x14ac:dyDescent="0.25">
      <c r="A13374" s="16" t="s">
        <v>261</v>
      </c>
      <c r="B13374" s="16">
        <v>68</v>
      </c>
      <c r="C13374" s="17">
        <v>39285</v>
      </c>
      <c r="L13374" s="17"/>
    </row>
    <row r="13375" spans="1:12" x14ac:dyDescent="0.25">
      <c r="A13375" s="16" t="s">
        <v>261</v>
      </c>
      <c r="B13375" s="16">
        <v>120</v>
      </c>
      <c r="C13375" s="17">
        <v>39282</v>
      </c>
      <c r="L13375" s="17"/>
    </row>
    <row r="13376" spans="1:12" x14ac:dyDescent="0.25">
      <c r="A13376" s="16" t="s">
        <v>261</v>
      </c>
      <c r="B13376" s="16">
        <v>305</v>
      </c>
      <c r="C13376" s="17">
        <v>39278</v>
      </c>
      <c r="L13376" s="17"/>
    </row>
    <row r="13377" spans="1:12" x14ac:dyDescent="0.25">
      <c r="A13377" s="16" t="s">
        <v>261</v>
      </c>
      <c r="B13377" s="16">
        <v>90</v>
      </c>
      <c r="C13377" s="17">
        <v>39264</v>
      </c>
      <c r="L13377" s="17"/>
    </row>
    <row r="13378" spans="1:12" x14ac:dyDescent="0.25">
      <c r="A13378" s="16" t="s">
        <v>261</v>
      </c>
      <c r="B13378" s="16">
        <v>148</v>
      </c>
      <c r="C13378" s="17">
        <v>39253</v>
      </c>
      <c r="L13378" s="17"/>
    </row>
    <row r="13379" spans="1:12" x14ac:dyDescent="0.25">
      <c r="A13379" s="16" t="s">
        <v>261</v>
      </c>
      <c r="B13379" s="16">
        <v>59</v>
      </c>
      <c r="C13379" s="17">
        <v>39247</v>
      </c>
      <c r="L13379" s="17"/>
    </row>
    <row r="13380" spans="1:12" x14ac:dyDescent="0.25">
      <c r="A13380" s="16" t="s">
        <v>261</v>
      </c>
      <c r="B13380" s="16">
        <v>132</v>
      </c>
      <c r="C13380" s="17">
        <v>39224</v>
      </c>
      <c r="L13380" s="17"/>
    </row>
    <row r="13381" spans="1:12" x14ac:dyDescent="0.25">
      <c r="A13381" s="16" t="s">
        <v>261</v>
      </c>
      <c r="B13381" s="16">
        <v>64</v>
      </c>
      <c r="C13381" s="17">
        <v>39220</v>
      </c>
      <c r="L13381" s="17"/>
    </row>
    <row r="13382" spans="1:12" x14ac:dyDescent="0.25">
      <c r="A13382" s="16" t="s">
        <v>261</v>
      </c>
      <c r="B13382" s="16">
        <v>142</v>
      </c>
      <c r="C13382" s="17">
        <v>39217</v>
      </c>
      <c r="L13382" s="17"/>
    </row>
    <row r="13383" spans="1:12" x14ac:dyDescent="0.25">
      <c r="A13383" s="16" t="s">
        <v>261</v>
      </c>
      <c r="B13383" s="16">
        <v>125</v>
      </c>
      <c r="C13383" s="17">
        <v>39197</v>
      </c>
      <c r="L13383" s="17"/>
    </row>
    <row r="13384" spans="1:12" x14ac:dyDescent="0.25">
      <c r="A13384" s="16" t="s">
        <v>261</v>
      </c>
      <c r="B13384" s="16">
        <v>146</v>
      </c>
      <c r="C13384" s="17">
        <v>39184</v>
      </c>
      <c r="L13384" s="17"/>
    </row>
    <row r="13385" spans="1:12" x14ac:dyDescent="0.25">
      <c r="A13385" s="16" t="s">
        <v>261</v>
      </c>
      <c r="B13385" s="16">
        <v>120</v>
      </c>
      <c r="C13385" s="17">
        <v>39177</v>
      </c>
      <c r="L13385" s="17"/>
    </row>
    <row r="13386" spans="1:12" x14ac:dyDescent="0.25">
      <c r="A13386" s="16" t="s">
        <v>261</v>
      </c>
      <c r="B13386" s="16">
        <v>172</v>
      </c>
      <c r="C13386" s="17">
        <v>39176</v>
      </c>
      <c r="L13386" s="17"/>
    </row>
    <row r="13387" spans="1:12" x14ac:dyDescent="0.25">
      <c r="A13387" s="16" t="s">
        <v>261</v>
      </c>
      <c r="B13387" s="16">
        <v>120</v>
      </c>
      <c r="C13387" s="17">
        <v>39170</v>
      </c>
      <c r="L13387" s="17"/>
    </row>
    <row r="13388" spans="1:12" x14ac:dyDescent="0.25">
      <c r="A13388" s="16" t="s">
        <v>261</v>
      </c>
      <c r="B13388" s="16">
        <v>71</v>
      </c>
      <c r="C13388" s="17">
        <v>39161</v>
      </c>
      <c r="L13388" s="17"/>
    </row>
    <row r="13389" spans="1:12" x14ac:dyDescent="0.25">
      <c r="A13389" s="16" t="s">
        <v>261</v>
      </c>
      <c r="B13389" s="16">
        <v>118</v>
      </c>
      <c r="C13389" s="17">
        <v>39119</v>
      </c>
      <c r="L13389" s="17"/>
    </row>
    <row r="13390" spans="1:12" x14ac:dyDescent="0.25">
      <c r="A13390" s="16" t="s">
        <v>261</v>
      </c>
      <c r="B13390" s="16">
        <v>115</v>
      </c>
      <c r="C13390" s="17">
        <v>39114</v>
      </c>
      <c r="L13390" s="17"/>
    </row>
    <row r="13391" spans="1:12" x14ac:dyDescent="0.25">
      <c r="A13391" s="16" t="s">
        <v>261</v>
      </c>
      <c r="B13391" s="16">
        <v>51</v>
      </c>
      <c r="C13391" s="17">
        <v>39101</v>
      </c>
      <c r="L13391" s="17"/>
    </row>
    <row r="13392" spans="1:12" x14ac:dyDescent="0.25">
      <c r="A13392" s="16" t="s">
        <v>261</v>
      </c>
      <c r="B13392" s="16">
        <v>125</v>
      </c>
      <c r="C13392" s="17">
        <v>39087</v>
      </c>
      <c r="L13392" s="17"/>
    </row>
    <row r="13393" spans="1:12" x14ac:dyDescent="0.25">
      <c r="A13393" s="16" t="s">
        <v>261</v>
      </c>
      <c r="B13393" s="16">
        <v>101</v>
      </c>
      <c r="C13393" s="17">
        <v>39065</v>
      </c>
      <c r="L13393" s="17"/>
    </row>
    <row r="13394" spans="1:12" x14ac:dyDescent="0.25">
      <c r="A13394" s="16" t="s">
        <v>261</v>
      </c>
      <c r="B13394" s="16">
        <v>120</v>
      </c>
      <c r="C13394" s="17">
        <v>39042</v>
      </c>
      <c r="L13394" s="17"/>
    </row>
    <row r="13395" spans="1:12" x14ac:dyDescent="0.25">
      <c r="A13395" s="16" t="s">
        <v>261</v>
      </c>
      <c r="B13395" s="16">
        <v>132</v>
      </c>
      <c r="C13395" s="17">
        <v>39023</v>
      </c>
      <c r="L13395" s="17"/>
    </row>
    <row r="13396" spans="1:12" x14ac:dyDescent="0.25">
      <c r="A13396" s="16" t="s">
        <v>261</v>
      </c>
      <c r="B13396" s="16">
        <v>50</v>
      </c>
      <c r="C13396" s="17">
        <v>39022</v>
      </c>
      <c r="L13396" s="17"/>
    </row>
    <row r="13397" spans="1:12" x14ac:dyDescent="0.25">
      <c r="A13397" s="16" t="s">
        <v>261</v>
      </c>
      <c r="B13397" s="16">
        <v>125</v>
      </c>
      <c r="C13397" s="17">
        <v>39022</v>
      </c>
      <c r="L13397" s="17"/>
    </row>
    <row r="13398" spans="1:12" x14ac:dyDescent="0.25">
      <c r="A13398" s="16" t="s">
        <v>261</v>
      </c>
      <c r="B13398" s="16">
        <v>90</v>
      </c>
      <c r="C13398" s="17">
        <v>39009</v>
      </c>
      <c r="L13398" s="17"/>
    </row>
    <row r="13399" spans="1:12" x14ac:dyDescent="0.25">
      <c r="A13399" s="16" t="s">
        <v>261</v>
      </c>
      <c r="B13399" s="16">
        <v>126</v>
      </c>
      <c r="C13399" s="17">
        <v>39000</v>
      </c>
      <c r="L13399" s="17"/>
    </row>
    <row r="13400" spans="1:12" x14ac:dyDescent="0.25">
      <c r="A13400" s="16" t="s">
        <v>261</v>
      </c>
      <c r="B13400" s="16">
        <v>120</v>
      </c>
      <c r="C13400" s="17">
        <v>38991</v>
      </c>
      <c r="L13400" s="17"/>
    </row>
    <row r="13401" spans="1:12" x14ac:dyDescent="0.25">
      <c r="A13401" s="16" t="s">
        <v>261</v>
      </c>
      <c r="B13401" s="16">
        <v>150</v>
      </c>
      <c r="C13401" s="17">
        <v>38991</v>
      </c>
      <c r="L13401" s="17"/>
    </row>
    <row r="13402" spans="1:12" x14ac:dyDescent="0.25">
      <c r="A13402" s="16" t="s">
        <v>261</v>
      </c>
      <c r="B13402" s="16">
        <v>144</v>
      </c>
      <c r="C13402" s="17">
        <v>38961</v>
      </c>
      <c r="L13402" s="17"/>
    </row>
    <row r="13403" spans="1:12" x14ac:dyDescent="0.25">
      <c r="A13403" s="16" t="s">
        <v>261</v>
      </c>
      <c r="B13403" s="16">
        <v>125</v>
      </c>
      <c r="C13403" s="17">
        <v>38960</v>
      </c>
      <c r="L13403" s="17"/>
    </row>
    <row r="13404" spans="1:12" x14ac:dyDescent="0.25">
      <c r="A13404" s="16" t="s">
        <v>261</v>
      </c>
      <c r="B13404" s="16">
        <v>90</v>
      </c>
      <c r="C13404" s="17">
        <v>38957</v>
      </c>
      <c r="L13404" s="17"/>
    </row>
    <row r="13405" spans="1:12" x14ac:dyDescent="0.25">
      <c r="A13405" s="16" t="s">
        <v>261</v>
      </c>
      <c r="B13405" s="16">
        <v>42</v>
      </c>
      <c r="C13405" s="17">
        <v>38938</v>
      </c>
      <c r="L13405" s="17"/>
    </row>
    <row r="13406" spans="1:12" x14ac:dyDescent="0.25">
      <c r="A13406" s="16" t="s">
        <v>261</v>
      </c>
      <c r="B13406" s="16">
        <v>120</v>
      </c>
      <c r="C13406" s="17">
        <v>38932</v>
      </c>
      <c r="L13406" s="17"/>
    </row>
    <row r="13407" spans="1:12" x14ac:dyDescent="0.25">
      <c r="A13407" s="16" t="s">
        <v>261</v>
      </c>
      <c r="B13407" s="16">
        <v>102</v>
      </c>
      <c r="C13407" s="17">
        <v>38903</v>
      </c>
      <c r="L13407" s="17"/>
    </row>
    <row r="13408" spans="1:12" x14ac:dyDescent="0.25">
      <c r="A13408" s="16" t="s">
        <v>261</v>
      </c>
      <c r="B13408" s="16">
        <v>132</v>
      </c>
      <c r="C13408" s="17">
        <v>38888</v>
      </c>
      <c r="L13408" s="17"/>
    </row>
    <row r="13409" spans="1:12" x14ac:dyDescent="0.25">
      <c r="A13409" s="16" t="s">
        <v>261</v>
      </c>
      <c r="B13409" s="16">
        <v>101</v>
      </c>
      <c r="C13409" s="17">
        <v>38852</v>
      </c>
      <c r="L13409" s="17"/>
    </row>
    <row r="13410" spans="1:12" x14ac:dyDescent="0.25">
      <c r="A13410" s="16" t="s">
        <v>261</v>
      </c>
      <c r="B13410" s="16">
        <v>90</v>
      </c>
      <c r="C13410" s="17">
        <v>38833</v>
      </c>
      <c r="L13410" s="17"/>
    </row>
    <row r="13411" spans="1:12" x14ac:dyDescent="0.25">
      <c r="A13411" s="16" t="s">
        <v>261</v>
      </c>
      <c r="B13411" s="16">
        <v>128</v>
      </c>
      <c r="C13411" s="17">
        <v>38827</v>
      </c>
      <c r="L13411" s="17"/>
    </row>
    <row r="13412" spans="1:12" x14ac:dyDescent="0.25">
      <c r="A13412" s="16" t="s">
        <v>261</v>
      </c>
      <c r="B13412" s="16">
        <v>125</v>
      </c>
      <c r="C13412" s="17">
        <v>38821</v>
      </c>
      <c r="L13412" s="17"/>
    </row>
    <row r="13413" spans="1:12" x14ac:dyDescent="0.25">
      <c r="A13413" s="16" t="s">
        <v>261</v>
      </c>
      <c r="B13413" s="16">
        <v>125</v>
      </c>
      <c r="C13413" s="17">
        <v>38818</v>
      </c>
      <c r="L13413" s="17"/>
    </row>
    <row r="13414" spans="1:12" x14ac:dyDescent="0.25">
      <c r="A13414" s="16" t="s">
        <v>261</v>
      </c>
      <c r="B13414" s="16">
        <v>72</v>
      </c>
      <c r="C13414" s="17">
        <v>38808</v>
      </c>
      <c r="L13414" s="17"/>
    </row>
    <row r="13415" spans="1:12" x14ac:dyDescent="0.25">
      <c r="A13415" s="16" t="s">
        <v>261</v>
      </c>
      <c r="B13415" s="16">
        <v>45</v>
      </c>
      <c r="C13415" s="17">
        <v>38808</v>
      </c>
      <c r="L13415" s="17"/>
    </row>
    <row r="13416" spans="1:12" x14ac:dyDescent="0.25">
      <c r="A13416" s="16" t="s">
        <v>261</v>
      </c>
      <c r="B13416" s="16">
        <v>42</v>
      </c>
      <c r="C13416" s="17">
        <v>38808</v>
      </c>
      <c r="L13416" s="17"/>
    </row>
    <row r="13417" spans="1:12" x14ac:dyDescent="0.25">
      <c r="A13417" s="16" t="s">
        <v>261</v>
      </c>
      <c r="B13417" s="16">
        <v>125</v>
      </c>
      <c r="C13417" s="17">
        <v>38807</v>
      </c>
      <c r="L13417" s="17"/>
    </row>
    <row r="13418" spans="1:12" x14ac:dyDescent="0.25">
      <c r="A13418" s="16" t="s">
        <v>261</v>
      </c>
      <c r="B13418" s="16">
        <v>124</v>
      </c>
      <c r="C13418" s="17">
        <v>38799</v>
      </c>
      <c r="L13418" s="17"/>
    </row>
    <row r="13419" spans="1:12" x14ac:dyDescent="0.25">
      <c r="A13419" s="16" t="s">
        <v>261</v>
      </c>
      <c r="B13419" s="16">
        <v>155</v>
      </c>
      <c r="C13419" s="17">
        <v>38787</v>
      </c>
      <c r="L13419" s="17"/>
    </row>
    <row r="13420" spans="1:12" x14ac:dyDescent="0.25">
      <c r="A13420" s="16" t="s">
        <v>261</v>
      </c>
      <c r="B13420" s="16">
        <v>120</v>
      </c>
      <c r="C13420" s="17">
        <v>38785</v>
      </c>
      <c r="L13420" s="17"/>
    </row>
    <row r="13421" spans="1:12" x14ac:dyDescent="0.25">
      <c r="A13421" s="16" t="s">
        <v>261</v>
      </c>
      <c r="B13421" s="16">
        <v>69</v>
      </c>
      <c r="C13421" s="17">
        <v>38777</v>
      </c>
      <c r="L13421" s="17"/>
    </row>
    <row r="13422" spans="1:12" x14ac:dyDescent="0.25">
      <c r="A13422" s="16" t="s">
        <v>261</v>
      </c>
      <c r="B13422" s="16">
        <v>30</v>
      </c>
      <c r="C13422" s="17">
        <v>38770</v>
      </c>
      <c r="L13422" s="17"/>
    </row>
    <row r="13423" spans="1:12" x14ac:dyDescent="0.25">
      <c r="A13423" s="16" t="s">
        <v>261</v>
      </c>
      <c r="B13423" s="16">
        <v>120</v>
      </c>
      <c r="C13423" s="17">
        <v>38749</v>
      </c>
      <c r="L13423" s="17"/>
    </row>
    <row r="13424" spans="1:12" x14ac:dyDescent="0.25">
      <c r="A13424" s="16" t="s">
        <v>261</v>
      </c>
      <c r="B13424" s="16">
        <v>120</v>
      </c>
      <c r="C13424" s="17">
        <v>38749</v>
      </c>
      <c r="L13424" s="17"/>
    </row>
    <row r="13425" spans="1:12" x14ac:dyDescent="0.25">
      <c r="A13425" s="16" t="s">
        <v>261</v>
      </c>
      <c r="B13425" s="16">
        <v>90</v>
      </c>
      <c r="C13425" s="17">
        <v>38730</v>
      </c>
      <c r="L13425" s="17"/>
    </row>
    <row r="13426" spans="1:12" x14ac:dyDescent="0.25">
      <c r="A13426" s="16" t="s">
        <v>261</v>
      </c>
      <c r="B13426" s="16">
        <v>94</v>
      </c>
      <c r="C13426" s="17">
        <v>38723</v>
      </c>
      <c r="L13426" s="17"/>
    </row>
    <row r="13427" spans="1:12" x14ac:dyDescent="0.25">
      <c r="A13427" s="16" t="s">
        <v>261</v>
      </c>
      <c r="B13427" s="16">
        <v>116</v>
      </c>
      <c r="C13427" s="17">
        <v>38718</v>
      </c>
      <c r="L13427" s="17"/>
    </row>
    <row r="13428" spans="1:12" x14ac:dyDescent="0.25">
      <c r="A13428" s="16" t="s">
        <v>261</v>
      </c>
      <c r="B13428" s="16">
        <v>104</v>
      </c>
      <c r="C13428" s="17">
        <v>38706</v>
      </c>
      <c r="L13428" s="17"/>
    </row>
    <row r="13429" spans="1:12" x14ac:dyDescent="0.25">
      <c r="A13429" s="16" t="s">
        <v>261</v>
      </c>
      <c r="B13429" s="16">
        <v>125</v>
      </c>
      <c r="C13429" s="17">
        <v>38701</v>
      </c>
      <c r="L13429" s="17"/>
    </row>
    <row r="13430" spans="1:12" x14ac:dyDescent="0.25">
      <c r="A13430" s="16" t="s">
        <v>261</v>
      </c>
      <c r="B13430" s="16">
        <v>100</v>
      </c>
      <c r="C13430" s="17">
        <v>38695</v>
      </c>
      <c r="L13430" s="17"/>
    </row>
    <row r="13431" spans="1:12" x14ac:dyDescent="0.25">
      <c r="A13431" s="16" t="s">
        <v>261</v>
      </c>
      <c r="B13431" s="16">
        <v>74</v>
      </c>
      <c r="C13431" s="17">
        <v>38688</v>
      </c>
      <c r="L13431" s="17"/>
    </row>
    <row r="13432" spans="1:12" x14ac:dyDescent="0.25">
      <c r="A13432" s="16" t="s">
        <v>261</v>
      </c>
      <c r="B13432" s="16">
        <v>125</v>
      </c>
      <c r="C13432" s="17">
        <v>38658</v>
      </c>
      <c r="L13432" s="17"/>
    </row>
    <row r="13433" spans="1:12" x14ac:dyDescent="0.25">
      <c r="A13433" s="16" t="s">
        <v>261</v>
      </c>
      <c r="B13433" s="16">
        <v>88</v>
      </c>
      <c r="C13433" s="17">
        <v>38657</v>
      </c>
      <c r="L13433" s="17"/>
    </row>
    <row r="13434" spans="1:12" x14ac:dyDescent="0.25">
      <c r="A13434" s="16" t="s">
        <v>261</v>
      </c>
      <c r="B13434" s="16">
        <v>114</v>
      </c>
      <c r="C13434" s="17">
        <v>38630</v>
      </c>
      <c r="L13434" s="17"/>
    </row>
    <row r="13435" spans="1:12" x14ac:dyDescent="0.25">
      <c r="A13435" s="16" t="s">
        <v>261</v>
      </c>
      <c r="B13435" s="16">
        <v>142</v>
      </c>
      <c r="C13435" s="17">
        <v>38629</v>
      </c>
      <c r="L13435" s="17"/>
    </row>
    <row r="13436" spans="1:12" x14ac:dyDescent="0.25">
      <c r="A13436" s="16" t="s">
        <v>261</v>
      </c>
      <c r="B13436" s="16">
        <v>86</v>
      </c>
      <c r="C13436" s="17">
        <v>38626</v>
      </c>
      <c r="L13436" s="17"/>
    </row>
    <row r="13437" spans="1:12" x14ac:dyDescent="0.25">
      <c r="A13437" s="16" t="s">
        <v>261</v>
      </c>
      <c r="B13437" s="16">
        <v>80</v>
      </c>
      <c r="C13437" s="17">
        <v>38608</v>
      </c>
      <c r="L13437" s="17"/>
    </row>
    <row r="13438" spans="1:12" x14ac:dyDescent="0.25">
      <c r="A13438" s="16" t="s">
        <v>261</v>
      </c>
      <c r="B13438" s="16">
        <v>125</v>
      </c>
      <c r="C13438" s="17">
        <v>38602</v>
      </c>
      <c r="L13438" s="17"/>
    </row>
    <row r="13439" spans="1:12" x14ac:dyDescent="0.25">
      <c r="A13439" s="16" t="s">
        <v>261</v>
      </c>
      <c r="B13439" s="16">
        <v>166</v>
      </c>
      <c r="C13439" s="17">
        <v>38594</v>
      </c>
      <c r="L13439" s="17"/>
    </row>
    <row r="13440" spans="1:12" x14ac:dyDescent="0.25">
      <c r="A13440" s="16" t="s">
        <v>261</v>
      </c>
      <c r="B13440" s="16">
        <v>104</v>
      </c>
      <c r="C13440" s="17">
        <v>38573</v>
      </c>
      <c r="L13440" s="17"/>
    </row>
    <row r="13441" spans="1:12" x14ac:dyDescent="0.25">
      <c r="A13441" s="16" t="s">
        <v>261</v>
      </c>
      <c r="B13441" s="16">
        <v>160</v>
      </c>
      <c r="C13441" s="17">
        <v>38567</v>
      </c>
      <c r="L13441" s="17"/>
    </row>
    <row r="13442" spans="1:12" x14ac:dyDescent="0.25">
      <c r="A13442" s="16" t="s">
        <v>261</v>
      </c>
      <c r="B13442" s="16">
        <v>100</v>
      </c>
      <c r="C13442" s="17">
        <v>38565</v>
      </c>
      <c r="L13442" s="17"/>
    </row>
    <row r="13443" spans="1:12" x14ac:dyDescent="0.25">
      <c r="A13443" s="16" t="s">
        <v>261</v>
      </c>
      <c r="B13443" s="16">
        <v>90</v>
      </c>
      <c r="C13443" s="17">
        <v>38556</v>
      </c>
      <c r="L13443" s="17"/>
    </row>
    <row r="13444" spans="1:12" x14ac:dyDescent="0.25">
      <c r="A13444" s="16" t="s">
        <v>261</v>
      </c>
      <c r="B13444" s="16">
        <v>160</v>
      </c>
      <c r="C13444" s="17">
        <v>38547</v>
      </c>
      <c r="L13444" s="17"/>
    </row>
    <row r="13445" spans="1:12" x14ac:dyDescent="0.25">
      <c r="A13445" s="16" t="s">
        <v>261</v>
      </c>
      <c r="B13445" s="16">
        <v>84</v>
      </c>
      <c r="C13445" s="17">
        <v>38530</v>
      </c>
      <c r="L13445" s="17"/>
    </row>
    <row r="13446" spans="1:12" x14ac:dyDescent="0.25">
      <c r="A13446" s="16" t="s">
        <v>261</v>
      </c>
      <c r="B13446" s="16">
        <v>66</v>
      </c>
      <c r="C13446" s="17">
        <v>38504</v>
      </c>
      <c r="L13446" s="17"/>
    </row>
    <row r="13447" spans="1:12" x14ac:dyDescent="0.25">
      <c r="A13447" s="16" t="s">
        <v>261</v>
      </c>
      <c r="B13447" s="16">
        <v>125</v>
      </c>
      <c r="C13447" s="17">
        <v>38488</v>
      </c>
      <c r="L13447" s="17"/>
    </row>
    <row r="13448" spans="1:12" x14ac:dyDescent="0.25">
      <c r="A13448" s="16" t="s">
        <v>261</v>
      </c>
      <c r="B13448" s="16">
        <v>84</v>
      </c>
      <c r="C13448" s="17">
        <v>38483</v>
      </c>
      <c r="L13448" s="17"/>
    </row>
    <row r="13449" spans="1:12" x14ac:dyDescent="0.25">
      <c r="A13449" s="16" t="s">
        <v>261</v>
      </c>
      <c r="B13449" s="16">
        <v>91</v>
      </c>
      <c r="C13449" s="17">
        <v>38481</v>
      </c>
      <c r="L13449" s="17"/>
    </row>
    <row r="13450" spans="1:12" x14ac:dyDescent="0.25">
      <c r="A13450" s="16" t="s">
        <v>261</v>
      </c>
      <c r="B13450" s="16">
        <v>126</v>
      </c>
      <c r="C13450" s="17">
        <v>38442</v>
      </c>
      <c r="L13450" s="17"/>
    </row>
    <row r="13451" spans="1:12" x14ac:dyDescent="0.25">
      <c r="A13451" s="16" t="s">
        <v>261</v>
      </c>
      <c r="B13451" s="16">
        <v>97</v>
      </c>
      <c r="C13451" s="17">
        <v>38411</v>
      </c>
      <c r="L13451" s="17"/>
    </row>
    <row r="13452" spans="1:12" x14ac:dyDescent="0.25">
      <c r="A13452" s="16" t="s">
        <v>261</v>
      </c>
      <c r="B13452" s="16">
        <v>120</v>
      </c>
      <c r="C13452" s="17">
        <v>38382</v>
      </c>
      <c r="L13452" s="17"/>
    </row>
    <row r="13453" spans="1:12" x14ac:dyDescent="0.25">
      <c r="A13453" s="16" t="s">
        <v>261</v>
      </c>
      <c r="B13453" s="16">
        <v>70</v>
      </c>
      <c r="C13453" s="17">
        <v>38372</v>
      </c>
      <c r="L13453" s="17"/>
    </row>
    <row r="13454" spans="1:12" x14ac:dyDescent="0.25">
      <c r="A13454" s="16" t="s">
        <v>261</v>
      </c>
      <c r="B13454" s="16">
        <v>119</v>
      </c>
      <c r="C13454" s="17">
        <v>38364</v>
      </c>
      <c r="L13454" s="17"/>
    </row>
    <row r="13455" spans="1:12" x14ac:dyDescent="0.25">
      <c r="A13455" s="16" t="s">
        <v>261</v>
      </c>
      <c r="B13455" s="16">
        <v>80</v>
      </c>
      <c r="C13455" s="17">
        <v>38357</v>
      </c>
      <c r="L13455" s="17"/>
    </row>
    <row r="13456" spans="1:12" x14ac:dyDescent="0.25">
      <c r="A13456" s="16" t="s">
        <v>261</v>
      </c>
      <c r="B13456" s="16">
        <v>90</v>
      </c>
      <c r="C13456" s="17">
        <v>38353</v>
      </c>
      <c r="L13456" s="17"/>
    </row>
    <row r="13457" spans="1:12" x14ac:dyDescent="0.25">
      <c r="A13457" s="16" t="s">
        <v>261</v>
      </c>
      <c r="B13457" s="16">
        <v>132</v>
      </c>
      <c r="C13457" s="17">
        <v>38329</v>
      </c>
      <c r="L13457" s="17"/>
    </row>
    <row r="13458" spans="1:12" x14ac:dyDescent="0.25">
      <c r="A13458" s="16" t="s">
        <v>261</v>
      </c>
      <c r="B13458" s="16">
        <v>100</v>
      </c>
      <c r="C13458" s="17">
        <v>38322</v>
      </c>
      <c r="L13458" s="17"/>
    </row>
    <row r="13459" spans="1:12" x14ac:dyDescent="0.25">
      <c r="A13459" s="16" t="s">
        <v>261</v>
      </c>
      <c r="B13459" s="16">
        <v>90</v>
      </c>
      <c r="C13459" s="17">
        <v>38314</v>
      </c>
      <c r="L13459" s="17"/>
    </row>
    <row r="13460" spans="1:12" x14ac:dyDescent="0.25">
      <c r="A13460" s="16" t="s">
        <v>261</v>
      </c>
      <c r="B13460" s="16">
        <v>118</v>
      </c>
      <c r="C13460" s="17">
        <v>38265</v>
      </c>
      <c r="L13460" s="17"/>
    </row>
    <row r="13461" spans="1:12" x14ac:dyDescent="0.25">
      <c r="A13461" s="16" t="s">
        <v>261</v>
      </c>
      <c r="B13461" s="16">
        <v>132</v>
      </c>
      <c r="C13461" s="17">
        <v>38265</v>
      </c>
      <c r="L13461" s="17"/>
    </row>
    <row r="13462" spans="1:12" x14ac:dyDescent="0.25">
      <c r="A13462" s="16" t="s">
        <v>261</v>
      </c>
      <c r="B13462" s="16">
        <v>106</v>
      </c>
      <c r="C13462" s="17">
        <v>38261</v>
      </c>
      <c r="L13462" s="17"/>
    </row>
    <row r="13463" spans="1:12" x14ac:dyDescent="0.25">
      <c r="A13463" s="16" t="s">
        <v>261</v>
      </c>
      <c r="B13463" s="16">
        <v>150</v>
      </c>
      <c r="C13463" s="17">
        <v>38245</v>
      </c>
      <c r="L13463" s="17"/>
    </row>
    <row r="13464" spans="1:12" x14ac:dyDescent="0.25">
      <c r="A13464" s="16" t="s">
        <v>261</v>
      </c>
      <c r="B13464" s="16">
        <v>144</v>
      </c>
      <c r="C13464" s="17">
        <v>38229</v>
      </c>
      <c r="L13464" s="17"/>
    </row>
    <row r="13465" spans="1:12" x14ac:dyDescent="0.25">
      <c r="A13465" s="16" t="s">
        <v>261</v>
      </c>
      <c r="B13465" s="16">
        <v>138</v>
      </c>
      <c r="C13465" s="17">
        <v>38225</v>
      </c>
      <c r="L13465" s="17"/>
    </row>
    <row r="13466" spans="1:12" x14ac:dyDescent="0.25">
      <c r="A13466" s="16" t="s">
        <v>261</v>
      </c>
      <c r="B13466" s="16">
        <v>80</v>
      </c>
      <c r="C13466" s="17">
        <v>38224</v>
      </c>
      <c r="L13466" s="17"/>
    </row>
    <row r="13467" spans="1:12" x14ac:dyDescent="0.25">
      <c r="A13467" s="16" t="s">
        <v>261</v>
      </c>
      <c r="B13467" s="16">
        <v>122</v>
      </c>
      <c r="C13467" s="17">
        <v>38209</v>
      </c>
      <c r="L13467" s="17"/>
    </row>
    <row r="13468" spans="1:12" x14ac:dyDescent="0.25">
      <c r="A13468" s="16" t="s">
        <v>261</v>
      </c>
      <c r="B13468" s="16">
        <v>140</v>
      </c>
      <c r="C13468" s="17">
        <v>38202</v>
      </c>
      <c r="L13468" s="17"/>
    </row>
    <row r="13469" spans="1:12" x14ac:dyDescent="0.25">
      <c r="A13469" s="16" t="s">
        <v>261</v>
      </c>
      <c r="B13469" s="16">
        <v>90</v>
      </c>
      <c r="C13469" s="17">
        <v>38187</v>
      </c>
      <c r="L13469" s="17"/>
    </row>
    <row r="13470" spans="1:12" x14ac:dyDescent="0.25">
      <c r="A13470" s="16" t="s">
        <v>261</v>
      </c>
      <c r="B13470" s="16">
        <v>124</v>
      </c>
      <c r="C13470" s="17">
        <v>38156</v>
      </c>
      <c r="L13470" s="17"/>
    </row>
    <row r="13471" spans="1:12" x14ac:dyDescent="0.25">
      <c r="A13471" s="16" t="s">
        <v>261</v>
      </c>
      <c r="B13471" s="16">
        <v>138</v>
      </c>
      <c r="C13471" s="17">
        <v>38152</v>
      </c>
      <c r="L13471" s="17"/>
    </row>
    <row r="13472" spans="1:12" x14ac:dyDescent="0.25">
      <c r="A13472" s="16" t="s">
        <v>261</v>
      </c>
      <c r="B13472" s="16">
        <v>140</v>
      </c>
      <c r="C13472" s="17">
        <v>38126</v>
      </c>
      <c r="L13472" s="17"/>
    </row>
    <row r="13473" spans="1:12" x14ac:dyDescent="0.25">
      <c r="A13473" s="16" t="s">
        <v>261</v>
      </c>
      <c r="B13473" s="16">
        <v>60</v>
      </c>
      <c r="C13473" s="17">
        <v>38105</v>
      </c>
      <c r="L13473" s="17"/>
    </row>
    <row r="13474" spans="1:12" x14ac:dyDescent="0.25">
      <c r="A13474" s="16" t="s">
        <v>261</v>
      </c>
      <c r="B13474" s="16">
        <v>125</v>
      </c>
      <c r="C13474" s="17">
        <v>38083</v>
      </c>
      <c r="L13474" s="17"/>
    </row>
    <row r="13475" spans="1:12" x14ac:dyDescent="0.25">
      <c r="A13475" s="16" t="s">
        <v>261</v>
      </c>
      <c r="B13475" s="16">
        <v>92</v>
      </c>
      <c r="C13475" s="17">
        <v>38078</v>
      </c>
      <c r="L13475" s="17"/>
    </row>
    <row r="13476" spans="1:12" x14ac:dyDescent="0.25">
      <c r="A13476" s="16" t="s">
        <v>261</v>
      </c>
      <c r="B13476" s="16">
        <v>156</v>
      </c>
      <c r="C13476" s="17">
        <v>38077</v>
      </c>
      <c r="L13476" s="17"/>
    </row>
    <row r="13477" spans="1:12" x14ac:dyDescent="0.25">
      <c r="A13477" s="16" t="s">
        <v>261</v>
      </c>
      <c r="B13477" s="16">
        <v>147</v>
      </c>
      <c r="C13477" s="17">
        <v>38075</v>
      </c>
      <c r="L13477" s="17"/>
    </row>
    <row r="13478" spans="1:12" x14ac:dyDescent="0.25">
      <c r="A13478" s="16" t="s">
        <v>261</v>
      </c>
      <c r="B13478" s="16">
        <v>46</v>
      </c>
      <c r="C13478" s="17">
        <v>38075</v>
      </c>
      <c r="L13478" s="17"/>
    </row>
    <row r="13479" spans="1:12" x14ac:dyDescent="0.25">
      <c r="A13479" s="16" t="s">
        <v>261</v>
      </c>
      <c r="B13479" s="16">
        <v>70</v>
      </c>
      <c r="C13479" s="17">
        <v>38056</v>
      </c>
      <c r="L13479" s="17"/>
    </row>
    <row r="13480" spans="1:12" x14ac:dyDescent="0.25">
      <c r="A13480" s="16" t="s">
        <v>261</v>
      </c>
      <c r="B13480" s="16">
        <v>120</v>
      </c>
      <c r="C13480" s="17">
        <v>38055</v>
      </c>
      <c r="L13480" s="17"/>
    </row>
    <row r="13481" spans="1:12" x14ac:dyDescent="0.25">
      <c r="A13481" s="16" t="s">
        <v>261</v>
      </c>
      <c r="B13481" s="16">
        <v>118</v>
      </c>
      <c r="C13481" s="17">
        <v>38049</v>
      </c>
      <c r="L13481" s="17"/>
    </row>
    <row r="13482" spans="1:12" x14ac:dyDescent="0.25">
      <c r="A13482" s="16" t="s">
        <v>261</v>
      </c>
      <c r="B13482" s="16">
        <v>160</v>
      </c>
      <c r="C13482" s="17">
        <v>38046</v>
      </c>
      <c r="L13482" s="17"/>
    </row>
    <row r="13483" spans="1:12" x14ac:dyDescent="0.25">
      <c r="A13483" s="16" t="s">
        <v>261</v>
      </c>
      <c r="B13483" s="16">
        <v>86</v>
      </c>
      <c r="C13483" s="17">
        <v>38036</v>
      </c>
      <c r="L13483" s="17"/>
    </row>
    <row r="13484" spans="1:12" x14ac:dyDescent="0.25">
      <c r="A13484" s="16" t="s">
        <v>261</v>
      </c>
      <c r="B13484" s="16">
        <v>142</v>
      </c>
      <c r="C13484" s="17">
        <v>38035</v>
      </c>
      <c r="L13484" s="17"/>
    </row>
    <row r="13485" spans="1:12" x14ac:dyDescent="0.25">
      <c r="A13485" s="16" t="s">
        <v>261</v>
      </c>
      <c r="B13485" s="16">
        <v>110</v>
      </c>
      <c r="C13485" s="17">
        <v>38035</v>
      </c>
      <c r="L13485" s="17"/>
    </row>
    <row r="13486" spans="1:12" x14ac:dyDescent="0.25">
      <c r="A13486" s="16" t="s">
        <v>261</v>
      </c>
      <c r="B13486" s="16">
        <v>120</v>
      </c>
      <c r="C13486" s="17">
        <v>38022</v>
      </c>
      <c r="L13486" s="17"/>
    </row>
    <row r="13487" spans="1:12" x14ac:dyDescent="0.25">
      <c r="A13487" s="16" t="s">
        <v>261</v>
      </c>
      <c r="B13487" s="16">
        <v>40</v>
      </c>
      <c r="C13487" s="17">
        <v>38001</v>
      </c>
      <c r="L13487" s="17"/>
    </row>
    <row r="13488" spans="1:12" x14ac:dyDescent="0.25">
      <c r="A13488" s="16" t="s">
        <v>261</v>
      </c>
      <c r="B13488" s="16">
        <v>105</v>
      </c>
      <c r="C13488" s="17">
        <v>37999</v>
      </c>
      <c r="L13488" s="17"/>
    </row>
    <row r="13489" spans="1:12" x14ac:dyDescent="0.25">
      <c r="A13489" s="16" t="s">
        <v>261</v>
      </c>
      <c r="B13489" s="16">
        <v>160</v>
      </c>
      <c r="C13489" s="17">
        <v>37994</v>
      </c>
      <c r="L13489" s="17"/>
    </row>
    <row r="13490" spans="1:12" x14ac:dyDescent="0.25">
      <c r="A13490" s="16" t="s">
        <v>261</v>
      </c>
      <c r="B13490" s="16">
        <v>80</v>
      </c>
      <c r="C13490" s="17">
        <v>37986</v>
      </c>
      <c r="L13490" s="17"/>
    </row>
    <row r="13491" spans="1:12" x14ac:dyDescent="0.25">
      <c r="A13491" s="16" t="s">
        <v>261</v>
      </c>
      <c r="B13491" s="16">
        <v>140</v>
      </c>
      <c r="C13491" s="17">
        <v>37972</v>
      </c>
      <c r="L13491" s="17"/>
    </row>
    <row r="13492" spans="1:12" x14ac:dyDescent="0.25">
      <c r="A13492" s="16" t="s">
        <v>261</v>
      </c>
      <c r="B13492" s="16">
        <v>118</v>
      </c>
      <c r="C13492" s="17">
        <v>37969</v>
      </c>
      <c r="L13492" s="17"/>
    </row>
    <row r="13493" spans="1:12" x14ac:dyDescent="0.25">
      <c r="A13493" s="16" t="s">
        <v>261</v>
      </c>
      <c r="B13493" s="16">
        <v>137</v>
      </c>
      <c r="C13493" s="17">
        <v>37963</v>
      </c>
      <c r="L13493" s="17"/>
    </row>
    <row r="13494" spans="1:12" x14ac:dyDescent="0.25">
      <c r="A13494" s="16" t="s">
        <v>261</v>
      </c>
      <c r="B13494" s="16">
        <v>146</v>
      </c>
      <c r="C13494" s="17">
        <v>37959</v>
      </c>
      <c r="L13494" s="17"/>
    </row>
    <row r="13495" spans="1:12" x14ac:dyDescent="0.25">
      <c r="A13495" s="16" t="s">
        <v>261</v>
      </c>
      <c r="B13495" s="16">
        <v>125</v>
      </c>
      <c r="C13495" s="17">
        <v>37917</v>
      </c>
      <c r="L13495" s="17"/>
    </row>
    <row r="13496" spans="1:12" x14ac:dyDescent="0.25">
      <c r="A13496" s="16" t="s">
        <v>261</v>
      </c>
      <c r="B13496" s="16">
        <v>79</v>
      </c>
      <c r="C13496" s="17">
        <v>37897</v>
      </c>
      <c r="L13496" s="17"/>
    </row>
    <row r="13497" spans="1:12" x14ac:dyDescent="0.25">
      <c r="A13497" s="16" t="s">
        <v>261</v>
      </c>
      <c r="B13497" s="16">
        <v>66</v>
      </c>
      <c r="C13497" s="17">
        <v>37893</v>
      </c>
      <c r="L13497" s="17"/>
    </row>
    <row r="13498" spans="1:12" x14ac:dyDescent="0.25">
      <c r="A13498" s="16" t="s">
        <v>261</v>
      </c>
      <c r="B13498" s="16">
        <v>112</v>
      </c>
      <c r="C13498" s="17">
        <v>37851</v>
      </c>
      <c r="L13498" s="17"/>
    </row>
    <row r="13499" spans="1:12" x14ac:dyDescent="0.25">
      <c r="A13499" s="16" t="s">
        <v>261</v>
      </c>
      <c r="B13499" s="16">
        <v>102</v>
      </c>
      <c r="C13499" s="17">
        <v>37850</v>
      </c>
      <c r="L13499" s="17"/>
    </row>
    <row r="13500" spans="1:12" x14ac:dyDescent="0.25">
      <c r="A13500" s="16" t="s">
        <v>261</v>
      </c>
      <c r="B13500" s="16">
        <v>132</v>
      </c>
      <c r="C13500" s="17">
        <v>37846</v>
      </c>
      <c r="L13500" s="17"/>
    </row>
    <row r="13501" spans="1:12" x14ac:dyDescent="0.25">
      <c r="A13501" s="16" t="s">
        <v>261</v>
      </c>
      <c r="B13501" s="16">
        <v>90</v>
      </c>
      <c r="C13501" s="17">
        <v>37825</v>
      </c>
      <c r="L13501" s="17"/>
    </row>
    <row r="13502" spans="1:12" x14ac:dyDescent="0.25">
      <c r="A13502" s="16" t="s">
        <v>261</v>
      </c>
      <c r="B13502" s="16">
        <v>60</v>
      </c>
      <c r="C13502" s="17">
        <v>37824</v>
      </c>
      <c r="L13502" s="17"/>
    </row>
    <row r="13503" spans="1:12" x14ac:dyDescent="0.25">
      <c r="A13503" s="16" t="s">
        <v>261</v>
      </c>
      <c r="B13503" s="16">
        <v>82</v>
      </c>
      <c r="C13503" s="17">
        <v>37813</v>
      </c>
      <c r="L13503" s="17"/>
    </row>
    <row r="13504" spans="1:12" x14ac:dyDescent="0.25">
      <c r="A13504" s="16" t="s">
        <v>261</v>
      </c>
      <c r="B13504" s="16">
        <v>83</v>
      </c>
      <c r="C13504" s="17">
        <v>37813</v>
      </c>
      <c r="L13504" s="17"/>
    </row>
    <row r="13505" spans="1:12" x14ac:dyDescent="0.25">
      <c r="A13505" s="16" t="s">
        <v>261</v>
      </c>
      <c r="B13505" s="16">
        <v>120</v>
      </c>
      <c r="C13505" s="17">
        <v>37805</v>
      </c>
      <c r="L13505" s="17"/>
    </row>
    <row r="13506" spans="1:12" x14ac:dyDescent="0.25">
      <c r="A13506" s="16" t="s">
        <v>261</v>
      </c>
      <c r="B13506" s="16">
        <v>125</v>
      </c>
      <c r="C13506" s="17">
        <v>37805</v>
      </c>
      <c r="L13506" s="17"/>
    </row>
    <row r="13507" spans="1:12" x14ac:dyDescent="0.25">
      <c r="A13507" s="16" t="s">
        <v>261</v>
      </c>
      <c r="B13507" s="16">
        <v>48</v>
      </c>
      <c r="C13507" s="17">
        <v>37799</v>
      </c>
      <c r="L13507" s="17"/>
    </row>
    <row r="13508" spans="1:12" x14ac:dyDescent="0.25">
      <c r="A13508" s="16" t="s">
        <v>261</v>
      </c>
      <c r="B13508" s="16">
        <v>80</v>
      </c>
      <c r="C13508" s="17">
        <v>37797</v>
      </c>
      <c r="L13508" s="17"/>
    </row>
    <row r="13509" spans="1:12" x14ac:dyDescent="0.25">
      <c r="A13509" s="16" t="s">
        <v>261</v>
      </c>
      <c r="B13509" s="16">
        <v>64</v>
      </c>
      <c r="C13509" s="17">
        <v>37795</v>
      </c>
      <c r="L13509" s="17"/>
    </row>
    <row r="13510" spans="1:12" x14ac:dyDescent="0.25">
      <c r="A13510" s="16" t="s">
        <v>261</v>
      </c>
      <c r="B13510" s="16">
        <v>116</v>
      </c>
      <c r="C13510" s="17">
        <v>37792</v>
      </c>
      <c r="L13510" s="17"/>
    </row>
    <row r="13511" spans="1:12" x14ac:dyDescent="0.25">
      <c r="A13511" s="16" t="s">
        <v>261</v>
      </c>
      <c r="B13511" s="16">
        <v>72</v>
      </c>
      <c r="C13511" s="17">
        <v>37778</v>
      </c>
      <c r="L13511" s="17"/>
    </row>
    <row r="13512" spans="1:12" x14ac:dyDescent="0.25">
      <c r="A13512" s="16" t="s">
        <v>261</v>
      </c>
      <c r="B13512" s="16">
        <v>90</v>
      </c>
      <c r="C13512" s="17">
        <v>37777</v>
      </c>
      <c r="L13512" s="17"/>
    </row>
    <row r="13513" spans="1:12" x14ac:dyDescent="0.25">
      <c r="A13513" s="16" t="s">
        <v>261</v>
      </c>
      <c r="B13513" s="16">
        <v>128</v>
      </c>
      <c r="C13513" s="17">
        <v>37770</v>
      </c>
      <c r="L13513" s="17"/>
    </row>
    <row r="13514" spans="1:12" x14ac:dyDescent="0.25">
      <c r="A13514" s="16" t="s">
        <v>261</v>
      </c>
      <c r="B13514" s="16">
        <v>100</v>
      </c>
      <c r="C13514" s="17">
        <v>37770</v>
      </c>
      <c r="L13514" s="17"/>
    </row>
    <row r="13515" spans="1:12" x14ac:dyDescent="0.25">
      <c r="A13515" s="16" t="s">
        <v>261</v>
      </c>
      <c r="B13515" s="16">
        <v>120</v>
      </c>
      <c r="C13515" s="17">
        <v>37762</v>
      </c>
      <c r="L13515" s="17"/>
    </row>
    <row r="13516" spans="1:12" x14ac:dyDescent="0.25">
      <c r="A13516" s="16" t="s">
        <v>261</v>
      </c>
      <c r="B13516" s="16">
        <v>152</v>
      </c>
      <c r="C13516" s="17">
        <v>37754</v>
      </c>
      <c r="L13516" s="17"/>
    </row>
    <row r="13517" spans="1:12" x14ac:dyDescent="0.25">
      <c r="A13517" s="16" t="s">
        <v>261</v>
      </c>
      <c r="B13517" s="16">
        <v>120</v>
      </c>
      <c r="C13517" s="17">
        <v>37750</v>
      </c>
      <c r="L13517" s="17"/>
    </row>
    <row r="13518" spans="1:12" x14ac:dyDescent="0.25">
      <c r="A13518" s="16" t="s">
        <v>261</v>
      </c>
      <c r="B13518" s="16">
        <v>106</v>
      </c>
      <c r="C13518" s="17">
        <v>37749</v>
      </c>
      <c r="L13518" s="17"/>
    </row>
    <row r="13519" spans="1:12" x14ac:dyDescent="0.25">
      <c r="A13519" s="16" t="s">
        <v>261</v>
      </c>
      <c r="B13519" s="16">
        <v>122</v>
      </c>
      <c r="C13519" s="17">
        <v>37749</v>
      </c>
      <c r="L13519" s="17"/>
    </row>
    <row r="13520" spans="1:12" x14ac:dyDescent="0.25">
      <c r="A13520" s="16" t="s">
        <v>261</v>
      </c>
      <c r="B13520" s="16">
        <v>150</v>
      </c>
      <c r="C13520" s="17">
        <v>37747</v>
      </c>
      <c r="L13520" s="17"/>
    </row>
    <row r="13521" spans="1:12" x14ac:dyDescent="0.25">
      <c r="A13521" s="16" t="s">
        <v>261</v>
      </c>
      <c r="B13521" s="16">
        <v>120</v>
      </c>
      <c r="C13521" s="17">
        <v>37726</v>
      </c>
      <c r="L13521" s="17"/>
    </row>
    <row r="13522" spans="1:12" x14ac:dyDescent="0.25">
      <c r="A13522" s="16" t="s">
        <v>261</v>
      </c>
      <c r="B13522" s="16">
        <v>121</v>
      </c>
      <c r="C13522" s="17">
        <v>37721</v>
      </c>
      <c r="L13522" s="17"/>
    </row>
    <row r="13523" spans="1:12" x14ac:dyDescent="0.25">
      <c r="A13523" s="16" t="s">
        <v>261</v>
      </c>
      <c r="B13523" s="16">
        <v>126</v>
      </c>
      <c r="C13523" s="17">
        <v>37721</v>
      </c>
      <c r="L13523" s="17"/>
    </row>
    <row r="13524" spans="1:12" x14ac:dyDescent="0.25">
      <c r="A13524" s="16" t="s">
        <v>261</v>
      </c>
      <c r="B13524" s="16">
        <v>66</v>
      </c>
      <c r="C13524" s="17">
        <v>37714</v>
      </c>
      <c r="L13524" s="17"/>
    </row>
    <row r="13525" spans="1:12" x14ac:dyDescent="0.25">
      <c r="A13525" s="16" t="s">
        <v>261</v>
      </c>
      <c r="B13525" s="16">
        <v>114</v>
      </c>
      <c r="C13525" s="17">
        <v>37714</v>
      </c>
      <c r="L13525" s="17"/>
    </row>
    <row r="13526" spans="1:12" x14ac:dyDescent="0.25">
      <c r="A13526" s="16" t="s">
        <v>261</v>
      </c>
      <c r="B13526" s="16">
        <v>60</v>
      </c>
      <c r="C13526" s="17">
        <v>37680</v>
      </c>
      <c r="L13526" s="17"/>
    </row>
    <row r="13527" spans="1:12" x14ac:dyDescent="0.25">
      <c r="A13527" s="16" t="s">
        <v>261</v>
      </c>
      <c r="B13527" s="16">
        <v>30</v>
      </c>
      <c r="C13527" s="17">
        <v>37679</v>
      </c>
      <c r="L13527" s="17"/>
    </row>
    <row r="13528" spans="1:12" x14ac:dyDescent="0.25">
      <c r="A13528" s="16" t="s">
        <v>261</v>
      </c>
      <c r="B13528" s="16">
        <v>198</v>
      </c>
      <c r="C13528" s="17">
        <v>37673</v>
      </c>
      <c r="L13528" s="17"/>
    </row>
    <row r="13529" spans="1:12" x14ac:dyDescent="0.25">
      <c r="A13529" s="16" t="s">
        <v>261</v>
      </c>
      <c r="B13529" s="16">
        <v>138</v>
      </c>
      <c r="C13529" s="17">
        <v>37636</v>
      </c>
      <c r="L13529" s="17"/>
    </row>
    <row r="13530" spans="1:12" x14ac:dyDescent="0.25">
      <c r="A13530" s="16" t="s">
        <v>261</v>
      </c>
      <c r="B13530" s="16">
        <v>114</v>
      </c>
      <c r="C13530" s="17">
        <v>37635</v>
      </c>
      <c r="L13530" s="17"/>
    </row>
    <row r="13531" spans="1:12" x14ac:dyDescent="0.25">
      <c r="A13531" s="16" t="s">
        <v>261</v>
      </c>
      <c r="B13531" s="16">
        <v>76</v>
      </c>
      <c r="C13531" s="17">
        <v>37634</v>
      </c>
      <c r="L13531" s="17"/>
    </row>
    <row r="13532" spans="1:12" x14ac:dyDescent="0.25">
      <c r="A13532" s="16" t="s">
        <v>261</v>
      </c>
      <c r="B13532" s="16">
        <v>114</v>
      </c>
      <c r="C13532" s="17">
        <v>37629</v>
      </c>
      <c r="L13532" s="17"/>
    </row>
    <row r="13533" spans="1:12" x14ac:dyDescent="0.25">
      <c r="A13533" s="16" t="s">
        <v>261</v>
      </c>
      <c r="B13533" s="16">
        <v>93</v>
      </c>
      <c r="C13533" s="17">
        <v>37627</v>
      </c>
      <c r="L13533" s="17"/>
    </row>
    <row r="13534" spans="1:12" x14ac:dyDescent="0.25">
      <c r="A13534" s="16" t="s">
        <v>261</v>
      </c>
      <c r="B13534" s="16">
        <v>120</v>
      </c>
      <c r="C13534" s="17">
        <v>37607</v>
      </c>
      <c r="L13534" s="17"/>
    </row>
    <row r="13535" spans="1:12" x14ac:dyDescent="0.25">
      <c r="A13535" s="16" t="s">
        <v>261</v>
      </c>
      <c r="B13535" s="16">
        <v>76</v>
      </c>
      <c r="C13535" s="17">
        <v>37606</v>
      </c>
      <c r="L13535" s="17"/>
    </row>
    <row r="13536" spans="1:12" x14ac:dyDescent="0.25">
      <c r="A13536" s="16" t="s">
        <v>261</v>
      </c>
      <c r="B13536" s="16">
        <v>91</v>
      </c>
      <c r="C13536" s="17">
        <v>37594</v>
      </c>
      <c r="L13536" s="17"/>
    </row>
    <row r="13537" spans="1:12" x14ac:dyDescent="0.25">
      <c r="A13537" s="16" t="s">
        <v>261</v>
      </c>
      <c r="B13537" s="16">
        <v>90</v>
      </c>
      <c r="C13537" s="17">
        <v>37594</v>
      </c>
      <c r="L13537" s="17"/>
    </row>
    <row r="13538" spans="1:12" x14ac:dyDescent="0.25">
      <c r="A13538" s="16" t="s">
        <v>261</v>
      </c>
      <c r="B13538" s="16">
        <v>106</v>
      </c>
      <c r="C13538" s="17">
        <v>37593</v>
      </c>
      <c r="L13538" s="17"/>
    </row>
    <row r="13539" spans="1:12" x14ac:dyDescent="0.25">
      <c r="A13539" s="16" t="s">
        <v>261</v>
      </c>
      <c r="B13539" s="16">
        <v>72</v>
      </c>
      <c r="C13539" s="17">
        <v>37565</v>
      </c>
      <c r="L13539" s="17"/>
    </row>
    <row r="13540" spans="1:12" x14ac:dyDescent="0.25">
      <c r="A13540" s="16" t="s">
        <v>261</v>
      </c>
      <c r="B13540" s="16">
        <v>62</v>
      </c>
      <c r="C13540" s="17">
        <v>37561</v>
      </c>
      <c r="L13540" s="17"/>
    </row>
    <row r="13541" spans="1:12" x14ac:dyDescent="0.25">
      <c r="A13541" s="16" t="s">
        <v>261</v>
      </c>
      <c r="B13541" s="16">
        <v>110</v>
      </c>
      <c r="C13541" s="17">
        <v>37558</v>
      </c>
      <c r="L13541" s="17"/>
    </row>
    <row r="13542" spans="1:12" x14ac:dyDescent="0.25">
      <c r="A13542" s="16" t="s">
        <v>261</v>
      </c>
      <c r="B13542" s="16">
        <v>95</v>
      </c>
      <c r="C13542" s="17">
        <v>37538</v>
      </c>
      <c r="L13542" s="17"/>
    </row>
    <row r="13543" spans="1:12" x14ac:dyDescent="0.25">
      <c r="A13543" s="16" t="s">
        <v>261</v>
      </c>
      <c r="B13543" s="16">
        <v>129</v>
      </c>
      <c r="C13543" s="17">
        <v>37530</v>
      </c>
      <c r="L13543" s="17"/>
    </row>
    <row r="13544" spans="1:12" x14ac:dyDescent="0.25">
      <c r="A13544" s="16" t="s">
        <v>261</v>
      </c>
      <c r="B13544" s="16">
        <v>86</v>
      </c>
      <c r="C13544" s="17">
        <v>37519</v>
      </c>
      <c r="L13544" s="17"/>
    </row>
    <row r="13545" spans="1:12" x14ac:dyDescent="0.25">
      <c r="A13545" s="16" t="s">
        <v>261</v>
      </c>
      <c r="B13545" s="16">
        <v>120</v>
      </c>
      <c r="C13545" s="17">
        <v>37505</v>
      </c>
      <c r="L13545" s="17"/>
    </row>
    <row r="13546" spans="1:12" x14ac:dyDescent="0.25">
      <c r="A13546" s="16" t="s">
        <v>261</v>
      </c>
      <c r="B13546" s="16">
        <v>120</v>
      </c>
      <c r="C13546" s="17">
        <v>37502</v>
      </c>
      <c r="L13546" s="17"/>
    </row>
    <row r="13547" spans="1:12" x14ac:dyDescent="0.25">
      <c r="A13547" s="16" t="s">
        <v>261</v>
      </c>
      <c r="B13547" s="16">
        <v>138</v>
      </c>
      <c r="C13547" s="17">
        <v>37502</v>
      </c>
      <c r="L13547" s="17"/>
    </row>
    <row r="13548" spans="1:12" x14ac:dyDescent="0.25">
      <c r="A13548" s="16" t="s">
        <v>261</v>
      </c>
      <c r="B13548" s="16">
        <v>62</v>
      </c>
      <c r="C13548" s="17">
        <v>37488</v>
      </c>
      <c r="L13548" s="17"/>
    </row>
    <row r="13549" spans="1:12" x14ac:dyDescent="0.25">
      <c r="A13549" s="16" t="s">
        <v>261</v>
      </c>
      <c r="B13549" s="16">
        <v>110</v>
      </c>
      <c r="C13549" s="17">
        <v>37484</v>
      </c>
      <c r="L13549" s="17"/>
    </row>
    <row r="13550" spans="1:12" x14ac:dyDescent="0.25">
      <c r="A13550" s="16" t="s">
        <v>261</v>
      </c>
      <c r="B13550" s="16">
        <v>144</v>
      </c>
      <c r="C13550" s="17">
        <v>37482</v>
      </c>
      <c r="L13550" s="17"/>
    </row>
    <row r="13551" spans="1:12" x14ac:dyDescent="0.25">
      <c r="A13551" s="16" t="s">
        <v>261</v>
      </c>
      <c r="B13551" s="16">
        <v>120</v>
      </c>
      <c r="C13551" s="17">
        <v>37477</v>
      </c>
      <c r="L13551" s="17"/>
    </row>
    <row r="13552" spans="1:12" x14ac:dyDescent="0.25">
      <c r="A13552" s="16" t="s">
        <v>261</v>
      </c>
      <c r="B13552" s="16">
        <v>127</v>
      </c>
      <c r="C13552" s="17">
        <v>37473</v>
      </c>
      <c r="L13552" s="17"/>
    </row>
    <row r="13553" spans="1:12" x14ac:dyDescent="0.25">
      <c r="A13553" s="16" t="s">
        <v>261</v>
      </c>
      <c r="B13553" s="16">
        <v>92</v>
      </c>
      <c r="C13553" s="17">
        <v>37467</v>
      </c>
      <c r="L13553" s="17"/>
    </row>
    <row r="13554" spans="1:12" x14ac:dyDescent="0.25">
      <c r="A13554" s="16" t="s">
        <v>261</v>
      </c>
      <c r="B13554" s="16">
        <v>94</v>
      </c>
      <c r="C13554" s="17">
        <v>37461</v>
      </c>
      <c r="L13554" s="17"/>
    </row>
    <row r="13555" spans="1:12" x14ac:dyDescent="0.25">
      <c r="A13555" s="16" t="s">
        <v>261</v>
      </c>
      <c r="B13555" s="16">
        <v>114</v>
      </c>
      <c r="C13555" s="17">
        <v>37427</v>
      </c>
      <c r="L13555" s="17"/>
    </row>
    <row r="13556" spans="1:12" x14ac:dyDescent="0.25">
      <c r="A13556" s="16" t="s">
        <v>261</v>
      </c>
      <c r="B13556" s="16">
        <v>105</v>
      </c>
      <c r="C13556" s="17">
        <v>37424</v>
      </c>
      <c r="L13556" s="17"/>
    </row>
    <row r="13557" spans="1:12" x14ac:dyDescent="0.25">
      <c r="A13557" s="16" t="s">
        <v>261</v>
      </c>
      <c r="B13557" s="16">
        <v>116</v>
      </c>
      <c r="C13557" s="17">
        <v>37400</v>
      </c>
      <c r="L13557" s="17"/>
    </row>
    <row r="13558" spans="1:12" x14ac:dyDescent="0.25">
      <c r="A13558" s="16" t="s">
        <v>261</v>
      </c>
      <c r="B13558" s="16">
        <v>74</v>
      </c>
      <c r="C13558" s="17">
        <v>37390</v>
      </c>
      <c r="L13558" s="17"/>
    </row>
    <row r="13559" spans="1:12" x14ac:dyDescent="0.25">
      <c r="A13559" s="16" t="s">
        <v>261</v>
      </c>
      <c r="B13559" s="16">
        <v>91</v>
      </c>
      <c r="C13559" s="17">
        <v>37372</v>
      </c>
      <c r="L13559" s="17"/>
    </row>
    <row r="13560" spans="1:12" x14ac:dyDescent="0.25">
      <c r="A13560" s="16" t="s">
        <v>261</v>
      </c>
      <c r="B13560" s="16">
        <v>106</v>
      </c>
      <c r="C13560" s="17">
        <v>37344</v>
      </c>
      <c r="L13560" s="17"/>
    </row>
    <row r="13561" spans="1:12" x14ac:dyDescent="0.25">
      <c r="A13561" s="16" t="s">
        <v>261</v>
      </c>
      <c r="B13561" s="16">
        <v>120</v>
      </c>
      <c r="C13561" s="17">
        <v>37342</v>
      </c>
      <c r="L13561" s="17"/>
    </row>
    <row r="13562" spans="1:12" x14ac:dyDescent="0.25">
      <c r="A13562" s="16" t="s">
        <v>261</v>
      </c>
      <c r="B13562" s="16">
        <v>82</v>
      </c>
      <c r="C13562" s="17">
        <v>37327</v>
      </c>
      <c r="L13562" s="17"/>
    </row>
    <row r="13563" spans="1:12" x14ac:dyDescent="0.25">
      <c r="A13563" s="16" t="s">
        <v>261</v>
      </c>
      <c r="B13563" s="16">
        <v>199</v>
      </c>
      <c r="C13563" s="17">
        <v>37326</v>
      </c>
      <c r="L13563" s="17"/>
    </row>
    <row r="13564" spans="1:12" x14ac:dyDescent="0.25">
      <c r="A13564" s="16" t="s">
        <v>261</v>
      </c>
      <c r="B13564" s="16">
        <v>115</v>
      </c>
      <c r="C13564" s="17">
        <v>37321</v>
      </c>
      <c r="L13564" s="17"/>
    </row>
    <row r="13565" spans="1:12" x14ac:dyDescent="0.25">
      <c r="A13565" s="16" t="s">
        <v>261</v>
      </c>
      <c r="B13565" s="16">
        <v>120</v>
      </c>
      <c r="C13565" s="17">
        <v>37308</v>
      </c>
      <c r="L13565" s="17"/>
    </row>
    <row r="13566" spans="1:12" x14ac:dyDescent="0.25">
      <c r="A13566" s="16" t="s">
        <v>261</v>
      </c>
      <c r="B13566" s="16">
        <v>126</v>
      </c>
      <c r="C13566" s="17">
        <v>37292</v>
      </c>
      <c r="L13566" s="17"/>
    </row>
    <row r="13567" spans="1:12" x14ac:dyDescent="0.25">
      <c r="A13567" s="16" t="s">
        <v>261</v>
      </c>
      <c r="B13567" s="16">
        <v>100</v>
      </c>
      <c r="C13567" s="17">
        <v>37272</v>
      </c>
      <c r="L13567" s="17"/>
    </row>
    <row r="13568" spans="1:12" x14ac:dyDescent="0.25">
      <c r="A13568" s="16" t="s">
        <v>261</v>
      </c>
      <c r="B13568" s="16">
        <v>63</v>
      </c>
      <c r="C13568" s="17">
        <v>37251</v>
      </c>
      <c r="L13568" s="17"/>
    </row>
    <row r="13569" spans="1:12" x14ac:dyDescent="0.25">
      <c r="A13569" s="16" t="s">
        <v>261</v>
      </c>
      <c r="B13569" s="16">
        <v>104</v>
      </c>
      <c r="C13569" s="17">
        <v>37245</v>
      </c>
      <c r="L13569" s="17"/>
    </row>
    <row r="13570" spans="1:12" x14ac:dyDescent="0.25">
      <c r="A13570" s="16" t="s">
        <v>261</v>
      </c>
      <c r="B13570" s="16">
        <v>125</v>
      </c>
      <c r="C13570" s="17">
        <v>37230</v>
      </c>
      <c r="L13570" s="17"/>
    </row>
    <row r="13571" spans="1:12" x14ac:dyDescent="0.25">
      <c r="A13571" s="16" t="s">
        <v>261</v>
      </c>
      <c r="B13571" s="16">
        <v>92</v>
      </c>
      <c r="C13571" s="17">
        <v>37225</v>
      </c>
      <c r="L13571" s="17"/>
    </row>
    <row r="13572" spans="1:12" x14ac:dyDescent="0.25">
      <c r="A13572" s="16" t="s">
        <v>261</v>
      </c>
      <c r="B13572" s="16">
        <v>57</v>
      </c>
      <c r="C13572" s="17">
        <v>37223</v>
      </c>
      <c r="L13572" s="17"/>
    </row>
    <row r="13573" spans="1:12" x14ac:dyDescent="0.25">
      <c r="A13573" s="16" t="s">
        <v>261</v>
      </c>
      <c r="B13573" s="16">
        <v>120</v>
      </c>
      <c r="C13573" s="17">
        <v>37223</v>
      </c>
      <c r="L13573" s="17"/>
    </row>
    <row r="13574" spans="1:12" x14ac:dyDescent="0.25">
      <c r="A13574" s="16" t="s">
        <v>261</v>
      </c>
      <c r="B13574" s="16">
        <v>70</v>
      </c>
      <c r="C13574" s="17">
        <v>37215</v>
      </c>
      <c r="L13574" s="17"/>
    </row>
    <row r="13575" spans="1:12" x14ac:dyDescent="0.25">
      <c r="A13575" s="16" t="s">
        <v>261</v>
      </c>
      <c r="B13575" s="16">
        <v>152</v>
      </c>
      <c r="C13575" s="17">
        <v>37197</v>
      </c>
      <c r="L13575" s="17"/>
    </row>
    <row r="13576" spans="1:12" x14ac:dyDescent="0.25">
      <c r="A13576" s="16" t="s">
        <v>261</v>
      </c>
      <c r="B13576" s="16">
        <v>132</v>
      </c>
      <c r="C13576" s="17">
        <v>37189</v>
      </c>
      <c r="L13576" s="17"/>
    </row>
    <row r="13577" spans="1:12" x14ac:dyDescent="0.25">
      <c r="A13577" s="16" t="s">
        <v>261</v>
      </c>
      <c r="B13577" s="16">
        <v>134</v>
      </c>
      <c r="C13577" s="17">
        <v>37168</v>
      </c>
      <c r="L13577" s="17"/>
    </row>
    <row r="13578" spans="1:12" x14ac:dyDescent="0.25">
      <c r="A13578" s="16" t="s">
        <v>261</v>
      </c>
      <c r="B13578" s="16">
        <v>118</v>
      </c>
      <c r="C13578" s="17">
        <v>37161</v>
      </c>
      <c r="L13578" s="17"/>
    </row>
    <row r="13579" spans="1:12" x14ac:dyDescent="0.25">
      <c r="A13579" s="16" t="s">
        <v>261</v>
      </c>
      <c r="B13579" s="16">
        <v>80</v>
      </c>
      <c r="C13579" s="17">
        <v>37159</v>
      </c>
      <c r="L13579" s="17"/>
    </row>
    <row r="13580" spans="1:12" x14ac:dyDescent="0.25">
      <c r="A13580" s="16" t="s">
        <v>261</v>
      </c>
      <c r="B13580" s="16">
        <v>60</v>
      </c>
      <c r="C13580" s="17">
        <v>37154</v>
      </c>
      <c r="L13580" s="17"/>
    </row>
    <row r="13581" spans="1:12" x14ac:dyDescent="0.25">
      <c r="A13581" s="16" t="s">
        <v>261</v>
      </c>
      <c r="B13581" s="16">
        <v>90</v>
      </c>
      <c r="C13581" s="17">
        <v>37154</v>
      </c>
      <c r="L13581" s="17"/>
    </row>
    <row r="13582" spans="1:12" x14ac:dyDescent="0.25">
      <c r="A13582" s="16" t="s">
        <v>261</v>
      </c>
      <c r="B13582" s="16">
        <v>85</v>
      </c>
      <c r="C13582" s="17">
        <v>37152</v>
      </c>
      <c r="L13582" s="17"/>
    </row>
    <row r="13583" spans="1:12" x14ac:dyDescent="0.25">
      <c r="A13583" s="16" t="s">
        <v>261</v>
      </c>
      <c r="B13583" s="16">
        <v>98</v>
      </c>
      <c r="C13583" s="17">
        <v>37146</v>
      </c>
      <c r="L13583" s="17"/>
    </row>
    <row r="13584" spans="1:12" x14ac:dyDescent="0.25">
      <c r="A13584" s="16" t="s">
        <v>261</v>
      </c>
      <c r="B13584" s="16">
        <v>116</v>
      </c>
      <c r="C13584" s="17">
        <v>37140</v>
      </c>
      <c r="L13584" s="17"/>
    </row>
    <row r="13585" spans="1:12" x14ac:dyDescent="0.25">
      <c r="A13585" s="16" t="s">
        <v>261</v>
      </c>
      <c r="B13585" s="16">
        <v>120</v>
      </c>
      <c r="C13585" s="17">
        <v>37118</v>
      </c>
      <c r="L13585" s="17"/>
    </row>
    <row r="13586" spans="1:12" x14ac:dyDescent="0.25">
      <c r="A13586" s="16" t="s">
        <v>261</v>
      </c>
      <c r="B13586" s="16">
        <v>89</v>
      </c>
      <c r="C13586" s="17">
        <v>37104</v>
      </c>
      <c r="L13586" s="17"/>
    </row>
    <row r="13587" spans="1:12" x14ac:dyDescent="0.25">
      <c r="A13587" s="16" t="s">
        <v>261</v>
      </c>
      <c r="B13587" s="16">
        <v>94</v>
      </c>
      <c r="C13587" s="17">
        <v>37104</v>
      </c>
      <c r="L13587" s="17"/>
    </row>
    <row r="13588" spans="1:12" x14ac:dyDescent="0.25">
      <c r="A13588" s="16" t="s">
        <v>261</v>
      </c>
      <c r="B13588" s="16">
        <v>114</v>
      </c>
      <c r="C13588" s="17">
        <v>37075</v>
      </c>
      <c r="L13588" s="17"/>
    </row>
    <row r="13589" spans="1:12" x14ac:dyDescent="0.25">
      <c r="A13589" s="16" t="s">
        <v>261</v>
      </c>
      <c r="B13589" s="16">
        <v>84</v>
      </c>
      <c r="C13589" s="17">
        <v>37075</v>
      </c>
      <c r="L13589" s="17"/>
    </row>
    <row r="13590" spans="1:12" x14ac:dyDescent="0.25">
      <c r="A13590" s="16" t="s">
        <v>261</v>
      </c>
      <c r="B13590" s="16">
        <v>44</v>
      </c>
      <c r="C13590" s="17">
        <v>37060</v>
      </c>
      <c r="L13590" s="17"/>
    </row>
    <row r="13591" spans="1:12" x14ac:dyDescent="0.25">
      <c r="A13591" s="16" t="s">
        <v>261</v>
      </c>
      <c r="B13591" s="16">
        <v>160</v>
      </c>
      <c r="C13591" s="17">
        <v>37035</v>
      </c>
      <c r="L13591" s="17"/>
    </row>
    <row r="13592" spans="1:12" x14ac:dyDescent="0.25">
      <c r="A13592" s="16" t="s">
        <v>261</v>
      </c>
      <c r="B13592" s="16">
        <v>76</v>
      </c>
      <c r="C13592" s="17">
        <v>37007</v>
      </c>
      <c r="L13592" s="17"/>
    </row>
    <row r="13593" spans="1:12" x14ac:dyDescent="0.25">
      <c r="A13593" s="16" t="s">
        <v>261</v>
      </c>
      <c r="B13593" s="16">
        <v>90</v>
      </c>
      <c r="C13593" s="17">
        <v>36999</v>
      </c>
      <c r="L13593" s="17"/>
    </row>
    <row r="13594" spans="1:12" x14ac:dyDescent="0.25">
      <c r="A13594" s="16" t="s">
        <v>261</v>
      </c>
      <c r="B13594" s="16">
        <v>120</v>
      </c>
      <c r="C13594" s="17">
        <v>36986</v>
      </c>
      <c r="L13594" s="17"/>
    </row>
    <row r="13595" spans="1:12" x14ac:dyDescent="0.25">
      <c r="A13595" s="16" t="s">
        <v>261</v>
      </c>
      <c r="B13595" s="16">
        <v>64</v>
      </c>
      <c r="C13595" s="17">
        <v>36982</v>
      </c>
      <c r="L13595" s="17"/>
    </row>
    <row r="13596" spans="1:12" x14ac:dyDescent="0.25">
      <c r="A13596" s="16" t="s">
        <v>261</v>
      </c>
      <c r="B13596" s="16">
        <v>160</v>
      </c>
      <c r="C13596" s="17">
        <v>36976</v>
      </c>
      <c r="L13596" s="17"/>
    </row>
    <row r="13597" spans="1:12" x14ac:dyDescent="0.25">
      <c r="A13597" s="16" t="s">
        <v>261</v>
      </c>
      <c r="B13597" s="16">
        <v>138</v>
      </c>
      <c r="C13597" s="17">
        <v>36971</v>
      </c>
      <c r="L13597" s="17"/>
    </row>
    <row r="13598" spans="1:12" x14ac:dyDescent="0.25">
      <c r="A13598" s="16" t="s">
        <v>261</v>
      </c>
      <c r="B13598" s="16">
        <v>70</v>
      </c>
      <c r="C13598" s="17">
        <v>36964</v>
      </c>
      <c r="L13598" s="17"/>
    </row>
    <row r="13599" spans="1:12" x14ac:dyDescent="0.25">
      <c r="A13599" s="16" t="s">
        <v>261</v>
      </c>
      <c r="B13599" s="16">
        <v>106</v>
      </c>
      <c r="C13599" s="17">
        <v>36920</v>
      </c>
      <c r="L13599" s="17"/>
    </row>
    <row r="13600" spans="1:12" x14ac:dyDescent="0.25">
      <c r="A13600" s="16" t="s">
        <v>261</v>
      </c>
      <c r="B13600" s="16">
        <v>160</v>
      </c>
      <c r="C13600" s="17">
        <v>36916</v>
      </c>
      <c r="L13600" s="17"/>
    </row>
    <row r="13601" spans="1:12" x14ac:dyDescent="0.25">
      <c r="A13601" s="16" t="s">
        <v>261</v>
      </c>
      <c r="B13601" s="16">
        <v>150</v>
      </c>
      <c r="C13601" s="17">
        <v>36896</v>
      </c>
      <c r="L13601" s="17"/>
    </row>
    <row r="13602" spans="1:12" x14ac:dyDescent="0.25">
      <c r="A13602" s="16" t="s">
        <v>261</v>
      </c>
      <c r="B13602" s="16">
        <v>160</v>
      </c>
      <c r="C13602" s="17">
        <v>36881</v>
      </c>
      <c r="L13602" s="17"/>
    </row>
    <row r="13603" spans="1:12" x14ac:dyDescent="0.25">
      <c r="A13603" s="16" t="s">
        <v>261</v>
      </c>
      <c r="B13603" s="16">
        <v>100</v>
      </c>
      <c r="C13603" s="17">
        <v>36872</v>
      </c>
      <c r="L13603" s="17"/>
    </row>
    <row r="13604" spans="1:12" x14ac:dyDescent="0.25">
      <c r="A13604" s="16" t="s">
        <v>261</v>
      </c>
      <c r="B13604" s="16">
        <v>90</v>
      </c>
      <c r="C13604" s="17">
        <v>36866</v>
      </c>
      <c r="L13604" s="17"/>
    </row>
    <row r="13605" spans="1:12" x14ac:dyDescent="0.25">
      <c r="A13605" s="16" t="s">
        <v>261</v>
      </c>
      <c r="B13605" s="16">
        <v>46</v>
      </c>
      <c r="C13605" s="17">
        <v>36866</v>
      </c>
      <c r="L13605" s="17"/>
    </row>
    <row r="13606" spans="1:12" x14ac:dyDescent="0.25">
      <c r="A13606" s="16" t="s">
        <v>261</v>
      </c>
      <c r="B13606" s="16">
        <v>97</v>
      </c>
      <c r="C13606" s="17">
        <v>36844</v>
      </c>
      <c r="L13606" s="17"/>
    </row>
    <row r="13607" spans="1:12" x14ac:dyDescent="0.25">
      <c r="A13607" s="16" t="s">
        <v>261</v>
      </c>
      <c r="B13607" s="16">
        <v>76</v>
      </c>
      <c r="C13607" s="17">
        <v>36844</v>
      </c>
      <c r="L13607" s="17"/>
    </row>
    <row r="13608" spans="1:12" x14ac:dyDescent="0.25">
      <c r="A13608" s="16" t="s">
        <v>261</v>
      </c>
      <c r="B13608" s="16">
        <v>120</v>
      </c>
      <c r="C13608" s="17">
        <v>36831</v>
      </c>
      <c r="L13608" s="17"/>
    </row>
    <row r="13609" spans="1:12" x14ac:dyDescent="0.25">
      <c r="A13609" s="16" t="s">
        <v>261</v>
      </c>
      <c r="B13609" s="16">
        <v>120</v>
      </c>
      <c r="C13609" s="17">
        <v>36830</v>
      </c>
      <c r="L13609" s="17"/>
    </row>
    <row r="13610" spans="1:12" x14ac:dyDescent="0.25">
      <c r="A13610" s="16" t="s">
        <v>261</v>
      </c>
      <c r="B13610" s="16">
        <v>88</v>
      </c>
      <c r="C13610" s="17">
        <v>36811</v>
      </c>
      <c r="L13610" s="17"/>
    </row>
    <row r="13611" spans="1:12" x14ac:dyDescent="0.25">
      <c r="A13611" s="16" t="s">
        <v>261</v>
      </c>
      <c r="B13611" s="16">
        <v>180</v>
      </c>
      <c r="C13611" s="17">
        <v>36783</v>
      </c>
      <c r="L13611" s="17"/>
    </row>
    <row r="13612" spans="1:12" x14ac:dyDescent="0.25">
      <c r="A13612" s="16" t="s">
        <v>261</v>
      </c>
      <c r="B13612" s="16">
        <v>65</v>
      </c>
      <c r="C13612" s="17">
        <v>36770</v>
      </c>
      <c r="L13612" s="17"/>
    </row>
    <row r="13613" spans="1:12" x14ac:dyDescent="0.25">
      <c r="A13613" s="16" t="s">
        <v>261</v>
      </c>
      <c r="B13613" s="16">
        <v>95</v>
      </c>
      <c r="C13613" s="17">
        <v>36762</v>
      </c>
      <c r="L13613" s="17"/>
    </row>
    <row r="13614" spans="1:12" x14ac:dyDescent="0.25">
      <c r="A13614" s="16" t="s">
        <v>261</v>
      </c>
      <c r="B13614" s="16">
        <v>100</v>
      </c>
      <c r="C13614" s="17">
        <v>36754</v>
      </c>
      <c r="L13614" s="17"/>
    </row>
    <row r="13615" spans="1:12" x14ac:dyDescent="0.25">
      <c r="A13615" s="16" t="s">
        <v>261</v>
      </c>
      <c r="B13615" s="16">
        <v>56</v>
      </c>
      <c r="C13615" s="17">
        <v>36741</v>
      </c>
      <c r="L13615" s="17"/>
    </row>
    <row r="13616" spans="1:12" x14ac:dyDescent="0.25">
      <c r="A13616" s="16" t="s">
        <v>261</v>
      </c>
      <c r="B13616" s="16">
        <v>140</v>
      </c>
      <c r="C13616" s="17">
        <v>36739</v>
      </c>
      <c r="L13616" s="17"/>
    </row>
    <row r="13617" spans="1:12" x14ac:dyDescent="0.25">
      <c r="A13617" s="16" t="s">
        <v>261</v>
      </c>
      <c r="B13617" s="16">
        <v>114</v>
      </c>
      <c r="C13617" s="17">
        <v>36739</v>
      </c>
      <c r="L13617" s="17"/>
    </row>
    <row r="13618" spans="1:12" x14ac:dyDescent="0.25">
      <c r="A13618" s="16" t="s">
        <v>261</v>
      </c>
      <c r="B13618" s="16">
        <v>194</v>
      </c>
      <c r="C13618" s="17">
        <v>36732</v>
      </c>
      <c r="L13618" s="17"/>
    </row>
    <row r="13619" spans="1:12" x14ac:dyDescent="0.25">
      <c r="A13619" s="16" t="s">
        <v>261</v>
      </c>
      <c r="B13619" s="16">
        <v>75</v>
      </c>
      <c r="C13619" s="17">
        <v>36696</v>
      </c>
      <c r="L13619" s="17"/>
    </row>
    <row r="13620" spans="1:12" x14ac:dyDescent="0.25">
      <c r="A13620" s="16" t="s">
        <v>261</v>
      </c>
      <c r="B13620" s="16">
        <v>48</v>
      </c>
      <c r="C13620" s="17">
        <v>36670</v>
      </c>
      <c r="L13620" s="17"/>
    </row>
    <row r="13621" spans="1:12" x14ac:dyDescent="0.25">
      <c r="A13621" s="16" t="s">
        <v>261</v>
      </c>
      <c r="B13621" s="16">
        <v>128</v>
      </c>
      <c r="C13621" s="17">
        <v>36661</v>
      </c>
      <c r="L13621" s="17"/>
    </row>
    <row r="13622" spans="1:12" x14ac:dyDescent="0.25">
      <c r="A13622" s="16" t="s">
        <v>261</v>
      </c>
      <c r="B13622" s="16">
        <v>60</v>
      </c>
      <c r="C13622" s="17">
        <v>36644</v>
      </c>
      <c r="L13622" s="17"/>
    </row>
    <row r="13623" spans="1:12" x14ac:dyDescent="0.25">
      <c r="A13623" s="16" t="s">
        <v>261</v>
      </c>
      <c r="B13623" s="16">
        <v>120</v>
      </c>
      <c r="C13623" s="17">
        <v>36616</v>
      </c>
      <c r="L13623" s="17"/>
    </row>
    <row r="13624" spans="1:12" x14ac:dyDescent="0.25">
      <c r="A13624" s="16" t="s">
        <v>261</v>
      </c>
      <c r="B13624" s="16">
        <v>320</v>
      </c>
      <c r="C13624" s="17">
        <v>36601</v>
      </c>
      <c r="L13624" s="17"/>
    </row>
    <row r="13625" spans="1:12" x14ac:dyDescent="0.25">
      <c r="A13625" s="16" t="s">
        <v>261</v>
      </c>
      <c r="B13625" s="16">
        <v>124</v>
      </c>
      <c r="C13625" s="17">
        <v>36594</v>
      </c>
      <c r="L13625" s="17"/>
    </row>
    <row r="13626" spans="1:12" x14ac:dyDescent="0.25">
      <c r="A13626" s="16" t="s">
        <v>261</v>
      </c>
      <c r="B13626" s="16">
        <v>116</v>
      </c>
      <c r="C13626" s="17">
        <v>36585</v>
      </c>
      <c r="L13626" s="17"/>
    </row>
    <row r="13627" spans="1:12" x14ac:dyDescent="0.25">
      <c r="A13627" s="16" t="s">
        <v>261</v>
      </c>
      <c r="B13627" s="16">
        <v>198</v>
      </c>
      <c r="C13627" s="17">
        <v>36553</v>
      </c>
      <c r="L13627" s="17"/>
    </row>
    <row r="13628" spans="1:12" x14ac:dyDescent="0.25">
      <c r="A13628" s="16" t="s">
        <v>261</v>
      </c>
      <c r="B13628" s="16">
        <v>138</v>
      </c>
      <c r="C13628" s="17">
        <v>36545</v>
      </c>
      <c r="L13628" s="17"/>
    </row>
    <row r="13629" spans="1:12" x14ac:dyDescent="0.25">
      <c r="A13629" s="16" t="s">
        <v>261</v>
      </c>
      <c r="B13629" s="16">
        <v>120</v>
      </c>
      <c r="C13629" s="17">
        <v>36535</v>
      </c>
      <c r="L13629" s="17"/>
    </row>
    <row r="13630" spans="1:12" x14ac:dyDescent="0.25">
      <c r="A13630" s="16" t="s">
        <v>261</v>
      </c>
      <c r="B13630" s="16">
        <v>120</v>
      </c>
      <c r="C13630" s="17">
        <v>36532</v>
      </c>
      <c r="L13630" s="17"/>
    </row>
    <row r="13631" spans="1:12" x14ac:dyDescent="0.25">
      <c r="A13631" s="16" t="s">
        <v>261</v>
      </c>
      <c r="B13631" s="16">
        <v>54</v>
      </c>
      <c r="C13631" s="17">
        <v>36515</v>
      </c>
      <c r="L13631" s="17"/>
    </row>
    <row r="13632" spans="1:12" x14ac:dyDescent="0.25">
      <c r="A13632" s="16" t="s">
        <v>261</v>
      </c>
      <c r="B13632" s="16">
        <v>120</v>
      </c>
      <c r="C13632" s="17">
        <v>36510</v>
      </c>
      <c r="L13632" s="17"/>
    </row>
    <row r="13633" spans="1:12" x14ac:dyDescent="0.25">
      <c r="A13633" s="16" t="s">
        <v>261</v>
      </c>
      <c r="B13633" s="16">
        <v>74</v>
      </c>
      <c r="C13633" s="17">
        <v>36508</v>
      </c>
      <c r="L13633" s="17"/>
    </row>
    <row r="13634" spans="1:12" x14ac:dyDescent="0.25">
      <c r="A13634" s="16" t="s">
        <v>261</v>
      </c>
      <c r="B13634" s="16">
        <v>120</v>
      </c>
      <c r="C13634" s="17">
        <v>36503</v>
      </c>
      <c r="L13634" s="17"/>
    </row>
    <row r="13635" spans="1:12" x14ac:dyDescent="0.25">
      <c r="A13635" s="16" t="s">
        <v>261</v>
      </c>
      <c r="B13635" s="16">
        <v>120</v>
      </c>
      <c r="C13635" s="17">
        <v>36474</v>
      </c>
      <c r="L13635" s="17"/>
    </row>
    <row r="13636" spans="1:12" x14ac:dyDescent="0.25">
      <c r="A13636" s="16" t="s">
        <v>261</v>
      </c>
      <c r="B13636" s="16">
        <v>118</v>
      </c>
      <c r="C13636" s="17">
        <v>36469</v>
      </c>
      <c r="L13636" s="17"/>
    </row>
    <row r="13637" spans="1:12" x14ac:dyDescent="0.25">
      <c r="A13637" s="16" t="s">
        <v>261</v>
      </c>
      <c r="B13637" s="16">
        <v>120</v>
      </c>
      <c r="C13637" s="17">
        <v>36445</v>
      </c>
      <c r="L13637" s="17"/>
    </row>
    <row r="13638" spans="1:12" x14ac:dyDescent="0.25">
      <c r="A13638" s="16" t="s">
        <v>261</v>
      </c>
      <c r="B13638" s="16">
        <v>110</v>
      </c>
      <c r="C13638" s="17">
        <v>36441</v>
      </c>
      <c r="L13638" s="17"/>
    </row>
    <row r="13639" spans="1:12" x14ac:dyDescent="0.25">
      <c r="A13639" s="16" t="s">
        <v>261</v>
      </c>
      <c r="B13639" s="16">
        <v>106</v>
      </c>
      <c r="C13639" s="17">
        <v>36404</v>
      </c>
      <c r="L13639" s="17"/>
    </row>
    <row r="13640" spans="1:12" x14ac:dyDescent="0.25">
      <c r="A13640" s="16" t="s">
        <v>261</v>
      </c>
      <c r="B13640" s="16">
        <v>103</v>
      </c>
      <c r="C13640" s="17">
        <v>36398</v>
      </c>
      <c r="L13640" s="17"/>
    </row>
    <row r="13641" spans="1:12" x14ac:dyDescent="0.25">
      <c r="A13641" s="16" t="s">
        <v>261</v>
      </c>
      <c r="B13641" s="16">
        <v>110</v>
      </c>
      <c r="C13641" s="17">
        <v>36376</v>
      </c>
      <c r="L13641" s="17"/>
    </row>
    <row r="13642" spans="1:12" x14ac:dyDescent="0.25">
      <c r="A13642" s="16" t="s">
        <v>261</v>
      </c>
      <c r="B13642" s="16">
        <v>123</v>
      </c>
      <c r="C13642" s="17">
        <v>36363</v>
      </c>
      <c r="L13642" s="17"/>
    </row>
    <row r="13643" spans="1:12" x14ac:dyDescent="0.25">
      <c r="A13643" s="16" t="s">
        <v>261</v>
      </c>
      <c r="B13643" s="16">
        <v>93</v>
      </c>
      <c r="C13643" s="17">
        <v>36355</v>
      </c>
      <c r="L13643" s="17"/>
    </row>
    <row r="13644" spans="1:12" x14ac:dyDescent="0.25">
      <c r="A13644" s="16" t="s">
        <v>261</v>
      </c>
      <c r="B13644" s="16">
        <v>120</v>
      </c>
      <c r="C13644" s="17">
        <v>36340</v>
      </c>
      <c r="L13644" s="17"/>
    </row>
    <row r="13645" spans="1:12" x14ac:dyDescent="0.25">
      <c r="A13645" s="16" t="s">
        <v>261</v>
      </c>
      <c r="B13645" s="16">
        <v>120</v>
      </c>
      <c r="C13645" s="17">
        <v>36335</v>
      </c>
      <c r="L13645" s="17"/>
    </row>
    <row r="13646" spans="1:12" x14ac:dyDescent="0.25">
      <c r="A13646" s="16" t="s">
        <v>261</v>
      </c>
      <c r="B13646" s="16">
        <v>200</v>
      </c>
      <c r="C13646" s="17">
        <v>36327</v>
      </c>
      <c r="L13646" s="17"/>
    </row>
    <row r="13647" spans="1:12" x14ac:dyDescent="0.25">
      <c r="A13647" s="16" t="s">
        <v>261</v>
      </c>
      <c r="B13647" s="16">
        <v>200</v>
      </c>
      <c r="C13647" s="17">
        <v>36327</v>
      </c>
      <c r="L13647" s="17"/>
    </row>
    <row r="13648" spans="1:12" x14ac:dyDescent="0.25">
      <c r="A13648" s="16" t="s">
        <v>261</v>
      </c>
      <c r="B13648" s="16">
        <v>109</v>
      </c>
      <c r="C13648" s="17">
        <v>36321</v>
      </c>
      <c r="L13648" s="17"/>
    </row>
    <row r="13649" spans="1:12" x14ac:dyDescent="0.25">
      <c r="A13649" s="16" t="s">
        <v>261</v>
      </c>
      <c r="B13649" s="16">
        <v>127</v>
      </c>
      <c r="C13649" s="17">
        <v>36320</v>
      </c>
      <c r="L13649" s="17"/>
    </row>
    <row r="13650" spans="1:12" x14ac:dyDescent="0.25">
      <c r="A13650" s="16" t="s">
        <v>261</v>
      </c>
      <c r="B13650" s="16">
        <v>60</v>
      </c>
      <c r="C13650" s="17">
        <v>36306</v>
      </c>
      <c r="L13650" s="17"/>
    </row>
    <row r="13651" spans="1:12" x14ac:dyDescent="0.25">
      <c r="A13651" s="16" t="s">
        <v>261</v>
      </c>
      <c r="B13651" s="16">
        <v>116</v>
      </c>
      <c r="C13651" s="17">
        <v>36304</v>
      </c>
      <c r="L13651" s="17"/>
    </row>
    <row r="13652" spans="1:12" x14ac:dyDescent="0.25">
      <c r="A13652" s="16" t="s">
        <v>261</v>
      </c>
      <c r="B13652" s="16">
        <v>120</v>
      </c>
      <c r="C13652" s="17">
        <v>36292</v>
      </c>
      <c r="L13652" s="17"/>
    </row>
    <row r="13653" spans="1:12" x14ac:dyDescent="0.25">
      <c r="A13653" s="16" t="s">
        <v>261</v>
      </c>
      <c r="B13653" s="16">
        <v>174</v>
      </c>
      <c r="C13653" s="17">
        <v>36285</v>
      </c>
      <c r="L13653" s="17"/>
    </row>
    <row r="13654" spans="1:12" x14ac:dyDescent="0.25">
      <c r="A13654" s="16" t="s">
        <v>261</v>
      </c>
      <c r="B13654" s="16">
        <v>120</v>
      </c>
      <c r="C13654" s="17">
        <v>36281</v>
      </c>
      <c r="L13654" s="17"/>
    </row>
    <row r="13655" spans="1:12" x14ac:dyDescent="0.25">
      <c r="A13655" s="16" t="s">
        <v>261</v>
      </c>
      <c r="B13655" s="16">
        <v>120</v>
      </c>
      <c r="C13655" s="17">
        <v>36279</v>
      </c>
      <c r="L13655" s="17"/>
    </row>
    <row r="13656" spans="1:12" x14ac:dyDescent="0.25">
      <c r="A13656" s="16" t="s">
        <v>261</v>
      </c>
      <c r="B13656" s="16">
        <v>120</v>
      </c>
      <c r="C13656" s="17">
        <v>36257</v>
      </c>
      <c r="L13656" s="17"/>
    </row>
    <row r="13657" spans="1:12" x14ac:dyDescent="0.25">
      <c r="A13657" s="16" t="s">
        <v>261</v>
      </c>
      <c r="B13657" s="16">
        <v>64</v>
      </c>
      <c r="C13657" s="17">
        <v>36220</v>
      </c>
      <c r="L13657" s="17"/>
    </row>
    <row r="13658" spans="1:12" x14ac:dyDescent="0.25">
      <c r="A13658" s="16" t="s">
        <v>261</v>
      </c>
      <c r="B13658" s="16">
        <v>170</v>
      </c>
      <c r="C13658" s="17">
        <v>36213</v>
      </c>
      <c r="L13658" s="17"/>
    </row>
    <row r="13659" spans="1:12" x14ac:dyDescent="0.25">
      <c r="A13659" s="16" t="s">
        <v>261</v>
      </c>
      <c r="B13659" s="16">
        <v>36</v>
      </c>
      <c r="C13659" s="17">
        <v>36210</v>
      </c>
      <c r="L13659" s="17"/>
    </row>
    <row r="13660" spans="1:12" x14ac:dyDescent="0.25">
      <c r="A13660" s="16" t="s">
        <v>261</v>
      </c>
      <c r="B13660" s="16">
        <v>126</v>
      </c>
      <c r="C13660" s="17">
        <v>36202</v>
      </c>
      <c r="L13660" s="17"/>
    </row>
    <row r="13661" spans="1:12" x14ac:dyDescent="0.25">
      <c r="A13661" s="16" t="s">
        <v>261</v>
      </c>
      <c r="B13661" s="16">
        <v>69</v>
      </c>
      <c r="C13661" s="17">
        <v>36167</v>
      </c>
      <c r="L13661" s="17"/>
    </row>
    <row r="13662" spans="1:12" x14ac:dyDescent="0.25">
      <c r="A13662" s="16" t="s">
        <v>261</v>
      </c>
      <c r="B13662" s="16">
        <v>60</v>
      </c>
      <c r="C13662" s="17">
        <v>36167</v>
      </c>
      <c r="L13662" s="17"/>
    </row>
    <row r="13663" spans="1:12" x14ac:dyDescent="0.25">
      <c r="A13663" s="16" t="s">
        <v>261</v>
      </c>
      <c r="B13663" s="16">
        <v>75</v>
      </c>
      <c r="C13663" s="17">
        <v>36130</v>
      </c>
      <c r="L13663" s="17"/>
    </row>
    <row r="13664" spans="1:12" x14ac:dyDescent="0.25">
      <c r="A13664" s="16" t="s">
        <v>261</v>
      </c>
      <c r="B13664" s="16">
        <v>120</v>
      </c>
      <c r="C13664" s="17">
        <v>36090</v>
      </c>
      <c r="L13664" s="17"/>
    </row>
    <row r="13665" spans="1:12" x14ac:dyDescent="0.25">
      <c r="A13665" s="16" t="s">
        <v>261</v>
      </c>
      <c r="B13665" s="16">
        <v>112</v>
      </c>
      <c r="C13665" s="17">
        <v>36087</v>
      </c>
      <c r="L13665" s="17"/>
    </row>
    <row r="13666" spans="1:12" x14ac:dyDescent="0.25">
      <c r="A13666" s="16" t="s">
        <v>261</v>
      </c>
      <c r="B13666" s="16">
        <v>198</v>
      </c>
      <c r="C13666" s="17">
        <v>36083</v>
      </c>
      <c r="L13666" s="17"/>
    </row>
    <row r="13667" spans="1:12" x14ac:dyDescent="0.25">
      <c r="A13667" s="16" t="s">
        <v>261</v>
      </c>
      <c r="B13667" s="16">
        <v>56</v>
      </c>
      <c r="C13667" s="17">
        <v>36077</v>
      </c>
      <c r="L13667" s="17"/>
    </row>
    <row r="13668" spans="1:12" x14ac:dyDescent="0.25">
      <c r="A13668" s="16" t="s">
        <v>261</v>
      </c>
      <c r="B13668" s="16">
        <v>208</v>
      </c>
      <c r="C13668" s="17">
        <v>36070</v>
      </c>
      <c r="L13668" s="17"/>
    </row>
    <row r="13669" spans="1:12" x14ac:dyDescent="0.25">
      <c r="A13669" s="16" t="s">
        <v>261</v>
      </c>
      <c r="B13669" s="16">
        <v>48</v>
      </c>
      <c r="C13669" s="17">
        <v>36039</v>
      </c>
      <c r="L13669" s="17"/>
    </row>
    <row r="13670" spans="1:12" x14ac:dyDescent="0.25">
      <c r="A13670" s="16" t="s">
        <v>261</v>
      </c>
      <c r="B13670" s="16">
        <v>134</v>
      </c>
      <c r="C13670" s="17">
        <v>36013</v>
      </c>
      <c r="L13670" s="17"/>
    </row>
    <row r="13671" spans="1:12" x14ac:dyDescent="0.25">
      <c r="A13671" s="16" t="s">
        <v>261</v>
      </c>
      <c r="B13671" s="16">
        <v>242</v>
      </c>
      <c r="C13671" s="17">
        <v>36003</v>
      </c>
      <c r="L13671" s="17"/>
    </row>
    <row r="13672" spans="1:12" x14ac:dyDescent="0.25">
      <c r="A13672" s="16" t="s">
        <v>261</v>
      </c>
      <c r="B13672" s="16">
        <v>106</v>
      </c>
      <c r="C13672" s="17">
        <v>35983</v>
      </c>
      <c r="L13672" s="17"/>
    </row>
    <row r="13673" spans="1:12" x14ac:dyDescent="0.25">
      <c r="A13673" s="16" t="s">
        <v>261</v>
      </c>
      <c r="B13673" s="16">
        <v>195</v>
      </c>
      <c r="C13673" s="17">
        <v>35972</v>
      </c>
      <c r="L13673" s="17"/>
    </row>
    <row r="13674" spans="1:12" x14ac:dyDescent="0.25">
      <c r="A13674" s="16" t="s">
        <v>261</v>
      </c>
      <c r="B13674" s="16">
        <v>150</v>
      </c>
      <c r="C13674" s="17">
        <v>35970</v>
      </c>
      <c r="L13674" s="17"/>
    </row>
    <row r="13675" spans="1:12" x14ac:dyDescent="0.25">
      <c r="A13675" s="16" t="s">
        <v>261</v>
      </c>
      <c r="B13675" s="16">
        <v>75</v>
      </c>
      <c r="C13675" s="17">
        <v>35943</v>
      </c>
      <c r="L13675" s="17"/>
    </row>
    <row r="13676" spans="1:12" x14ac:dyDescent="0.25">
      <c r="A13676" s="16" t="s">
        <v>261</v>
      </c>
      <c r="B13676" s="16">
        <v>122</v>
      </c>
      <c r="C13676" s="17">
        <v>35941</v>
      </c>
      <c r="L13676" s="17"/>
    </row>
    <row r="13677" spans="1:12" x14ac:dyDescent="0.25">
      <c r="A13677" s="16" t="s">
        <v>261</v>
      </c>
      <c r="B13677" s="16">
        <v>25</v>
      </c>
      <c r="C13677" s="17">
        <v>35937</v>
      </c>
      <c r="L13677" s="17"/>
    </row>
    <row r="13678" spans="1:12" x14ac:dyDescent="0.25">
      <c r="A13678" s="16" t="s">
        <v>261</v>
      </c>
      <c r="B13678" s="16">
        <v>58</v>
      </c>
      <c r="C13678" s="17">
        <v>35895</v>
      </c>
      <c r="L13678" s="17"/>
    </row>
    <row r="13679" spans="1:12" x14ac:dyDescent="0.25">
      <c r="A13679" s="16" t="s">
        <v>261</v>
      </c>
      <c r="B13679" s="16">
        <v>150</v>
      </c>
      <c r="C13679" s="17">
        <v>35859</v>
      </c>
      <c r="L13679" s="17"/>
    </row>
    <row r="13680" spans="1:12" x14ac:dyDescent="0.25">
      <c r="A13680" s="16" t="s">
        <v>261</v>
      </c>
      <c r="B13680" s="16">
        <v>126</v>
      </c>
      <c r="C13680" s="17">
        <v>35857</v>
      </c>
      <c r="L13680" s="17"/>
    </row>
    <row r="13681" spans="1:12" x14ac:dyDescent="0.25">
      <c r="A13681" s="16" t="s">
        <v>261</v>
      </c>
      <c r="B13681" s="16">
        <v>43</v>
      </c>
      <c r="C13681" s="17">
        <v>35811</v>
      </c>
      <c r="L13681" s="17"/>
    </row>
    <row r="13682" spans="1:12" x14ac:dyDescent="0.25">
      <c r="A13682" s="16" t="s">
        <v>261</v>
      </c>
      <c r="B13682" s="16">
        <v>134</v>
      </c>
      <c r="C13682" s="17">
        <v>35809</v>
      </c>
      <c r="L13682" s="17"/>
    </row>
    <row r="13683" spans="1:12" x14ac:dyDescent="0.25">
      <c r="A13683" s="16" t="s">
        <v>261</v>
      </c>
      <c r="B13683" s="16">
        <v>156</v>
      </c>
      <c r="C13683" s="17">
        <v>35801</v>
      </c>
      <c r="L13683" s="17"/>
    </row>
    <row r="13684" spans="1:12" x14ac:dyDescent="0.25">
      <c r="A13684" s="16" t="s">
        <v>261</v>
      </c>
      <c r="B13684" s="16">
        <v>60</v>
      </c>
      <c r="C13684" s="17">
        <v>35775</v>
      </c>
      <c r="L13684" s="17"/>
    </row>
    <row r="13685" spans="1:12" x14ac:dyDescent="0.25">
      <c r="A13685" s="16" t="s">
        <v>261</v>
      </c>
      <c r="B13685" s="16">
        <v>184</v>
      </c>
      <c r="C13685" s="17">
        <v>35735</v>
      </c>
      <c r="L13685" s="17"/>
    </row>
    <row r="13686" spans="1:12" x14ac:dyDescent="0.25">
      <c r="A13686" s="16" t="s">
        <v>261</v>
      </c>
      <c r="B13686" s="16">
        <v>110</v>
      </c>
      <c r="C13686" s="17">
        <v>35726</v>
      </c>
      <c r="L13686" s="17"/>
    </row>
    <row r="13687" spans="1:12" x14ac:dyDescent="0.25">
      <c r="A13687" s="16" t="s">
        <v>261</v>
      </c>
      <c r="B13687" s="16">
        <v>74</v>
      </c>
      <c r="C13687" s="17">
        <v>35712</v>
      </c>
      <c r="L13687" s="17"/>
    </row>
    <row r="13688" spans="1:12" x14ac:dyDescent="0.25">
      <c r="A13688" s="16" t="s">
        <v>261</v>
      </c>
      <c r="B13688" s="16">
        <v>188</v>
      </c>
      <c r="C13688" s="17">
        <v>35701</v>
      </c>
      <c r="L13688" s="17"/>
    </row>
    <row r="13689" spans="1:12" x14ac:dyDescent="0.25">
      <c r="A13689" s="16" t="s">
        <v>261</v>
      </c>
      <c r="B13689" s="16">
        <v>90</v>
      </c>
      <c r="C13689" s="17">
        <v>35697</v>
      </c>
      <c r="L13689" s="17"/>
    </row>
    <row r="13690" spans="1:12" x14ac:dyDescent="0.25">
      <c r="A13690" s="16" t="s">
        <v>261</v>
      </c>
      <c r="B13690" s="16">
        <v>120</v>
      </c>
      <c r="C13690" s="17">
        <v>35688</v>
      </c>
      <c r="L13690" s="17"/>
    </row>
    <row r="13691" spans="1:12" x14ac:dyDescent="0.25">
      <c r="A13691" s="16" t="s">
        <v>261</v>
      </c>
      <c r="B13691" s="16">
        <v>134</v>
      </c>
      <c r="C13691" s="17">
        <v>35688</v>
      </c>
      <c r="L13691" s="17"/>
    </row>
    <row r="13692" spans="1:12" x14ac:dyDescent="0.25">
      <c r="A13692" s="16" t="s">
        <v>261</v>
      </c>
      <c r="B13692" s="16">
        <v>75</v>
      </c>
      <c r="C13692" s="17">
        <v>35683</v>
      </c>
      <c r="L13692" s="17"/>
    </row>
    <row r="13693" spans="1:12" x14ac:dyDescent="0.25">
      <c r="A13693" s="16" t="s">
        <v>261</v>
      </c>
      <c r="B13693" s="16">
        <v>114</v>
      </c>
      <c r="C13693" s="17">
        <v>35649</v>
      </c>
      <c r="L13693" s="17"/>
    </row>
    <row r="13694" spans="1:12" x14ac:dyDescent="0.25">
      <c r="A13694" s="16" t="s">
        <v>261</v>
      </c>
      <c r="B13694" s="16">
        <v>120</v>
      </c>
      <c r="C13694" s="17">
        <v>35647</v>
      </c>
      <c r="L13694" s="17"/>
    </row>
    <row r="13695" spans="1:12" x14ac:dyDescent="0.25">
      <c r="A13695" s="16" t="s">
        <v>261</v>
      </c>
      <c r="B13695" s="16">
        <v>51</v>
      </c>
      <c r="C13695" s="17">
        <v>35646</v>
      </c>
      <c r="L13695" s="17"/>
    </row>
    <row r="13696" spans="1:12" x14ac:dyDescent="0.25">
      <c r="A13696" s="16" t="s">
        <v>261</v>
      </c>
      <c r="B13696" s="16">
        <v>60</v>
      </c>
      <c r="C13696" s="17">
        <v>35643</v>
      </c>
      <c r="L13696" s="17"/>
    </row>
    <row r="13697" spans="1:12" x14ac:dyDescent="0.25">
      <c r="A13697" s="16" t="s">
        <v>261</v>
      </c>
      <c r="B13697" s="16">
        <v>178</v>
      </c>
      <c r="C13697" s="17">
        <v>35642</v>
      </c>
      <c r="L13697" s="17"/>
    </row>
    <row r="13698" spans="1:12" x14ac:dyDescent="0.25">
      <c r="A13698" s="16" t="s">
        <v>261</v>
      </c>
      <c r="B13698" s="16">
        <v>143</v>
      </c>
      <c r="C13698" s="17">
        <v>35642</v>
      </c>
      <c r="L13698" s="17"/>
    </row>
    <row r="13699" spans="1:12" x14ac:dyDescent="0.25">
      <c r="A13699" s="16" t="s">
        <v>261</v>
      </c>
      <c r="B13699" s="16">
        <v>72</v>
      </c>
      <c r="C13699" s="17">
        <v>35641</v>
      </c>
      <c r="L13699" s="17"/>
    </row>
    <row r="13700" spans="1:12" x14ac:dyDescent="0.25">
      <c r="A13700" s="16" t="s">
        <v>261</v>
      </c>
      <c r="B13700" s="16">
        <v>82</v>
      </c>
      <c r="C13700" s="17">
        <v>35640</v>
      </c>
      <c r="L13700" s="17"/>
    </row>
    <row r="13701" spans="1:12" x14ac:dyDescent="0.25">
      <c r="A13701" s="16" t="s">
        <v>261</v>
      </c>
      <c r="B13701" s="16">
        <v>120</v>
      </c>
      <c r="C13701" s="17">
        <v>35639</v>
      </c>
      <c r="L13701" s="17"/>
    </row>
    <row r="13702" spans="1:12" x14ac:dyDescent="0.25">
      <c r="A13702" s="16" t="s">
        <v>261</v>
      </c>
      <c r="B13702" s="16">
        <v>136</v>
      </c>
      <c r="C13702" s="17">
        <v>35626</v>
      </c>
      <c r="L13702" s="17"/>
    </row>
    <row r="13703" spans="1:12" x14ac:dyDescent="0.25">
      <c r="A13703" s="16" t="s">
        <v>261</v>
      </c>
      <c r="B13703" s="16">
        <v>50</v>
      </c>
      <c r="C13703" s="17">
        <v>35621</v>
      </c>
      <c r="L13703" s="17"/>
    </row>
    <row r="13704" spans="1:12" x14ac:dyDescent="0.25">
      <c r="A13704" s="16" t="s">
        <v>261</v>
      </c>
      <c r="B13704" s="16">
        <v>126</v>
      </c>
      <c r="C13704" s="17">
        <v>35620</v>
      </c>
      <c r="L13704" s="17"/>
    </row>
    <row r="13705" spans="1:12" x14ac:dyDescent="0.25">
      <c r="A13705" s="16" t="s">
        <v>261</v>
      </c>
      <c r="B13705" s="16">
        <v>150</v>
      </c>
      <c r="C13705" s="17">
        <v>35614</v>
      </c>
      <c r="L13705" s="17"/>
    </row>
    <row r="13706" spans="1:12" x14ac:dyDescent="0.25">
      <c r="A13706" s="16" t="s">
        <v>261</v>
      </c>
      <c r="B13706" s="16">
        <v>84</v>
      </c>
      <c r="C13706" s="17">
        <v>35601</v>
      </c>
      <c r="L13706" s="17"/>
    </row>
    <row r="13707" spans="1:12" x14ac:dyDescent="0.25">
      <c r="A13707" s="16" t="s">
        <v>261</v>
      </c>
      <c r="B13707" s="16">
        <v>12</v>
      </c>
      <c r="C13707" s="17">
        <v>35599</v>
      </c>
      <c r="L13707" s="17"/>
    </row>
    <row r="13708" spans="1:12" x14ac:dyDescent="0.25">
      <c r="A13708" s="16" t="s">
        <v>261</v>
      </c>
      <c r="B13708" s="16">
        <v>93</v>
      </c>
      <c r="C13708" s="17">
        <v>35585</v>
      </c>
      <c r="L13708" s="17"/>
    </row>
    <row r="13709" spans="1:12" x14ac:dyDescent="0.25">
      <c r="A13709" s="16" t="s">
        <v>261</v>
      </c>
      <c r="B13709" s="16">
        <v>108</v>
      </c>
      <c r="C13709" s="17">
        <v>35564</v>
      </c>
      <c r="L13709" s="17"/>
    </row>
    <row r="13710" spans="1:12" x14ac:dyDescent="0.25">
      <c r="A13710" s="16" t="s">
        <v>261</v>
      </c>
      <c r="B13710" s="16">
        <v>120</v>
      </c>
      <c r="C13710" s="17">
        <v>35542</v>
      </c>
      <c r="L13710" s="17"/>
    </row>
    <row r="13711" spans="1:12" x14ac:dyDescent="0.25">
      <c r="A13711" s="16" t="s">
        <v>261</v>
      </c>
      <c r="B13711" s="16">
        <v>74</v>
      </c>
      <c r="C13711" s="17">
        <v>35531</v>
      </c>
      <c r="L13711" s="17"/>
    </row>
    <row r="13712" spans="1:12" x14ac:dyDescent="0.25">
      <c r="A13712" s="16" t="s">
        <v>261</v>
      </c>
      <c r="B13712" s="16">
        <v>130</v>
      </c>
      <c r="C13712" s="17">
        <v>35530</v>
      </c>
      <c r="L13712" s="17"/>
    </row>
    <row r="13713" spans="1:12" x14ac:dyDescent="0.25">
      <c r="A13713" s="16" t="s">
        <v>261</v>
      </c>
      <c r="B13713" s="16">
        <v>120</v>
      </c>
      <c r="C13713" s="17">
        <v>35521</v>
      </c>
      <c r="L13713" s="17"/>
    </row>
    <row r="13714" spans="1:12" x14ac:dyDescent="0.25">
      <c r="A13714" s="16" t="s">
        <v>261</v>
      </c>
      <c r="B13714" s="16">
        <v>94</v>
      </c>
      <c r="C13714" s="17">
        <v>35521</v>
      </c>
      <c r="L13714" s="17"/>
    </row>
    <row r="13715" spans="1:12" x14ac:dyDescent="0.25">
      <c r="A13715" s="16" t="s">
        <v>261</v>
      </c>
      <c r="B13715" s="16">
        <v>62</v>
      </c>
      <c r="C13715" s="17">
        <v>35520</v>
      </c>
      <c r="L13715" s="17"/>
    </row>
    <row r="13716" spans="1:12" x14ac:dyDescent="0.25">
      <c r="A13716" s="16" t="s">
        <v>261</v>
      </c>
      <c r="B13716" s="16">
        <v>120</v>
      </c>
      <c r="C13716" s="17">
        <v>35513</v>
      </c>
      <c r="L13716" s="17"/>
    </row>
    <row r="13717" spans="1:12" x14ac:dyDescent="0.25">
      <c r="A13717" s="16" t="s">
        <v>261</v>
      </c>
      <c r="B13717" s="16">
        <v>120</v>
      </c>
      <c r="C13717" s="17">
        <v>35499</v>
      </c>
      <c r="L13717" s="17"/>
    </row>
    <row r="13718" spans="1:12" x14ac:dyDescent="0.25">
      <c r="A13718" s="16" t="s">
        <v>261</v>
      </c>
      <c r="B13718" s="16">
        <v>95</v>
      </c>
      <c r="C13718" s="17">
        <v>35469</v>
      </c>
      <c r="L13718" s="17"/>
    </row>
    <row r="13719" spans="1:12" x14ac:dyDescent="0.25">
      <c r="A13719" s="16" t="s">
        <v>261</v>
      </c>
      <c r="B13719" s="16">
        <v>115</v>
      </c>
      <c r="C13719" s="17">
        <v>35465</v>
      </c>
      <c r="L13719" s="17"/>
    </row>
    <row r="13720" spans="1:12" x14ac:dyDescent="0.25">
      <c r="A13720" s="16" t="s">
        <v>261</v>
      </c>
      <c r="B13720" s="16">
        <v>129</v>
      </c>
      <c r="C13720" s="17">
        <v>35462</v>
      </c>
      <c r="L13720" s="17"/>
    </row>
    <row r="13721" spans="1:12" x14ac:dyDescent="0.25">
      <c r="A13721" s="16" t="s">
        <v>261</v>
      </c>
      <c r="B13721" s="16">
        <v>60</v>
      </c>
      <c r="C13721" s="17">
        <v>35461</v>
      </c>
      <c r="L13721" s="17"/>
    </row>
    <row r="13722" spans="1:12" x14ac:dyDescent="0.25">
      <c r="A13722" s="16" t="s">
        <v>261</v>
      </c>
      <c r="B13722" s="16">
        <v>56</v>
      </c>
      <c r="C13722" s="17">
        <v>35453</v>
      </c>
      <c r="L13722" s="17"/>
    </row>
    <row r="13723" spans="1:12" x14ac:dyDescent="0.25">
      <c r="A13723" s="16" t="s">
        <v>261</v>
      </c>
      <c r="B13723" s="16">
        <v>116</v>
      </c>
      <c r="C13723" s="17">
        <v>35418</v>
      </c>
      <c r="L13723" s="17"/>
    </row>
    <row r="13724" spans="1:12" x14ac:dyDescent="0.25">
      <c r="A13724" s="16" t="s">
        <v>261</v>
      </c>
      <c r="B13724" s="16">
        <v>113</v>
      </c>
      <c r="C13724" s="17">
        <v>35409</v>
      </c>
      <c r="L13724" s="17"/>
    </row>
    <row r="13725" spans="1:12" x14ac:dyDescent="0.25">
      <c r="A13725" s="16" t="s">
        <v>261</v>
      </c>
      <c r="B13725" s="16">
        <v>51</v>
      </c>
      <c r="C13725" s="17">
        <v>35405</v>
      </c>
      <c r="L13725" s="17"/>
    </row>
    <row r="13726" spans="1:12" x14ac:dyDescent="0.25">
      <c r="A13726" s="16" t="s">
        <v>261</v>
      </c>
      <c r="B13726" s="16">
        <v>80</v>
      </c>
      <c r="C13726" s="17">
        <v>35403</v>
      </c>
      <c r="L13726" s="17"/>
    </row>
    <row r="13727" spans="1:12" x14ac:dyDescent="0.25">
      <c r="A13727" s="16" t="s">
        <v>261</v>
      </c>
      <c r="B13727" s="16">
        <v>89</v>
      </c>
      <c r="C13727" s="17">
        <v>35403</v>
      </c>
      <c r="L13727" s="17"/>
    </row>
    <row r="13728" spans="1:12" x14ac:dyDescent="0.25">
      <c r="A13728" s="16" t="s">
        <v>261</v>
      </c>
      <c r="B13728" s="16">
        <v>108</v>
      </c>
      <c r="C13728" s="17">
        <v>35383</v>
      </c>
      <c r="L13728" s="17"/>
    </row>
    <row r="13729" spans="1:12" x14ac:dyDescent="0.25">
      <c r="A13729" s="16" t="s">
        <v>261</v>
      </c>
      <c r="B13729" s="16">
        <v>64</v>
      </c>
      <c r="C13729" s="17">
        <v>35382</v>
      </c>
      <c r="L13729" s="17"/>
    </row>
    <row r="13730" spans="1:12" x14ac:dyDescent="0.25">
      <c r="A13730" s="16" t="s">
        <v>261</v>
      </c>
      <c r="B13730" s="16">
        <v>134</v>
      </c>
      <c r="C13730" s="17">
        <v>35369</v>
      </c>
      <c r="L13730" s="17"/>
    </row>
    <row r="13731" spans="1:12" x14ac:dyDescent="0.25">
      <c r="A13731" s="16" t="s">
        <v>261</v>
      </c>
      <c r="B13731" s="16">
        <v>182</v>
      </c>
      <c r="C13731" s="17">
        <v>35362</v>
      </c>
      <c r="L13731" s="17"/>
    </row>
    <row r="13732" spans="1:12" x14ac:dyDescent="0.25">
      <c r="A13732" s="16" t="s">
        <v>261</v>
      </c>
      <c r="B13732" s="16">
        <v>120</v>
      </c>
      <c r="C13732" s="17">
        <v>35353</v>
      </c>
      <c r="L13732" s="17"/>
    </row>
    <row r="13733" spans="1:12" x14ac:dyDescent="0.25">
      <c r="A13733" s="16" t="s">
        <v>261</v>
      </c>
      <c r="B13733" s="16">
        <v>120</v>
      </c>
      <c r="C13733" s="17">
        <v>35326</v>
      </c>
      <c r="L13733" s="17"/>
    </row>
    <row r="13734" spans="1:12" x14ac:dyDescent="0.25">
      <c r="A13734" s="16" t="s">
        <v>261</v>
      </c>
      <c r="B13734" s="16">
        <v>131</v>
      </c>
      <c r="C13734" s="17">
        <v>35319</v>
      </c>
      <c r="L13734" s="17"/>
    </row>
    <row r="13735" spans="1:12" x14ac:dyDescent="0.25">
      <c r="A13735" s="16" t="s">
        <v>261</v>
      </c>
      <c r="B13735" s="16">
        <v>107</v>
      </c>
      <c r="C13735" s="17">
        <v>35319</v>
      </c>
      <c r="L13735" s="17"/>
    </row>
    <row r="13736" spans="1:12" x14ac:dyDescent="0.25">
      <c r="A13736" s="16" t="s">
        <v>261</v>
      </c>
      <c r="B13736" s="16">
        <v>114</v>
      </c>
      <c r="C13736" s="17">
        <v>35309</v>
      </c>
      <c r="L13736" s="17"/>
    </row>
    <row r="13737" spans="1:12" x14ac:dyDescent="0.25">
      <c r="A13737" s="16" t="s">
        <v>261</v>
      </c>
      <c r="B13737" s="16">
        <v>113</v>
      </c>
      <c r="C13737" s="17">
        <v>35305</v>
      </c>
      <c r="L13737" s="17"/>
    </row>
    <row r="13738" spans="1:12" x14ac:dyDescent="0.25">
      <c r="A13738" s="16" t="s">
        <v>261</v>
      </c>
      <c r="B13738" s="16">
        <v>120</v>
      </c>
      <c r="C13738" s="17">
        <v>35291</v>
      </c>
      <c r="L13738" s="17"/>
    </row>
    <row r="13739" spans="1:12" x14ac:dyDescent="0.25">
      <c r="A13739" s="16" t="s">
        <v>261</v>
      </c>
      <c r="B13739" s="16">
        <v>114</v>
      </c>
      <c r="C13739" s="17">
        <v>35278</v>
      </c>
      <c r="L13739" s="17"/>
    </row>
    <row r="13740" spans="1:12" x14ac:dyDescent="0.25">
      <c r="A13740" s="16" t="s">
        <v>261</v>
      </c>
      <c r="B13740" s="16">
        <v>112</v>
      </c>
      <c r="C13740" s="17">
        <v>35278</v>
      </c>
      <c r="L13740" s="17"/>
    </row>
    <row r="13741" spans="1:12" x14ac:dyDescent="0.25">
      <c r="A13741" s="16" t="s">
        <v>261</v>
      </c>
      <c r="B13741" s="16">
        <v>96</v>
      </c>
      <c r="C13741" s="17">
        <v>35277</v>
      </c>
      <c r="L13741" s="17"/>
    </row>
    <row r="13742" spans="1:12" x14ac:dyDescent="0.25">
      <c r="A13742" s="16" t="s">
        <v>261</v>
      </c>
      <c r="B13742" s="16">
        <v>210</v>
      </c>
      <c r="C13742" s="17">
        <v>35276</v>
      </c>
      <c r="L13742" s="17"/>
    </row>
    <row r="13743" spans="1:12" x14ac:dyDescent="0.25">
      <c r="A13743" s="16" t="s">
        <v>261</v>
      </c>
      <c r="B13743" s="16">
        <v>90</v>
      </c>
      <c r="C13743" s="17">
        <v>35269</v>
      </c>
      <c r="L13743" s="17"/>
    </row>
    <row r="13744" spans="1:12" x14ac:dyDescent="0.25">
      <c r="A13744" s="16" t="s">
        <v>261</v>
      </c>
      <c r="B13744" s="16">
        <v>87</v>
      </c>
      <c r="C13744" s="17">
        <v>35255</v>
      </c>
      <c r="L13744" s="17"/>
    </row>
    <row r="13745" spans="1:12" x14ac:dyDescent="0.25">
      <c r="A13745" s="16" t="s">
        <v>261</v>
      </c>
      <c r="B13745" s="16">
        <v>109</v>
      </c>
      <c r="C13745" s="17">
        <v>35255</v>
      </c>
      <c r="L13745" s="17"/>
    </row>
    <row r="13746" spans="1:12" x14ac:dyDescent="0.25">
      <c r="A13746" s="16" t="s">
        <v>261</v>
      </c>
      <c r="B13746" s="16">
        <v>123</v>
      </c>
      <c r="C13746" s="17">
        <v>35247</v>
      </c>
      <c r="L13746" s="17"/>
    </row>
    <row r="13747" spans="1:12" x14ac:dyDescent="0.25">
      <c r="A13747" s="16" t="s">
        <v>261</v>
      </c>
      <c r="B13747" s="16">
        <v>120</v>
      </c>
      <c r="C13747" s="17">
        <v>35242</v>
      </c>
      <c r="L13747" s="17"/>
    </row>
    <row r="13748" spans="1:12" x14ac:dyDescent="0.25">
      <c r="A13748" s="16" t="s">
        <v>261</v>
      </c>
      <c r="B13748" s="16">
        <v>70</v>
      </c>
      <c r="C13748" s="17">
        <v>35240</v>
      </c>
      <c r="L13748" s="17"/>
    </row>
    <row r="13749" spans="1:12" x14ac:dyDescent="0.25">
      <c r="A13749" s="16" t="s">
        <v>261</v>
      </c>
      <c r="B13749" s="16">
        <v>108</v>
      </c>
      <c r="C13749" s="17">
        <v>35230</v>
      </c>
      <c r="L13749" s="17"/>
    </row>
    <row r="13750" spans="1:12" x14ac:dyDescent="0.25">
      <c r="A13750" s="16" t="s">
        <v>261</v>
      </c>
      <c r="B13750" s="16">
        <v>98</v>
      </c>
      <c r="C13750" s="17">
        <v>35230</v>
      </c>
      <c r="L13750" s="17"/>
    </row>
    <row r="13751" spans="1:12" x14ac:dyDescent="0.25">
      <c r="A13751" s="16" t="s">
        <v>261</v>
      </c>
      <c r="B13751" s="16">
        <v>59</v>
      </c>
      <c r="C13751" s="17">
        <v>35214</v>
      </c>
      <c r="L13751" s="17"/>
    </row>
    <row r="13752" spans="1:12" x14ac:dyDescent="0.25">
      <c r="A13752" s="16" t="s">
        <v>261</v>
      </c>
      <c r="B13752" s="16">
        <v>133</v>
      </c>
      <c r="C13752" s="17">
        <v>35206</v>
      </c>
      <c r="L13752" s="17"/>
    </row>
    <row r="13753" spans="1:12" x14ac:dyDescent="0.25">
      <c r="A13753" s="16" t="s">
        <v>261</v>
      </c>
      <c r="B13753" s="16">
        <v>118</v>
      </c>
      <c r="C13753" s="17">
        <v>35203</v>
      </c>
      <c r="L13753" s="17"/>
    </row>
    <row r="13754" spans="1:12" x14ac:dyDescent="0.25">
      <c r="A13754" s="16" t="s">
        <v>261</v>
      </c>
      <c r="B13754" s="16">
        <v>126</v>
      </c>
      <c r="C13754" s="17">
        <v>35193</v>
      </c>
      <c r="L13754" s="17"/>
    </row>
    <row r="13755" spans="1:12" x14ac:dyDescent="0.25">
      <c r="A13755" s="16" t="s">
        <v>261</v>
      </c>
      <c r="B13755" s="16">
        <v>160</v>
      </c>
      <c r="C13755" s="17">
        <v>35193</v>
      </c>
      <c r="L13755" s="17"/>
    </row>
    <row r="13756" spans="1:12" x14ac:dyDescent="0.25">
      <c r="A13756" s="16" t="s">
        <v>261</v>
      </c>
      <c r="B13756" s="16">
        <v>129</v>
      </c>
      <c r="C13756" s="17">
        <v>35187</v>
      </c>
      <c r="L13756" s="17"/>
    </row>
    <row r="13757" spans="1:12" x14ac:dyDescent="0.25">
      <c r="A13757" s="16" t="s">
        <v>261</v>
      </c>
      <c r="B13757" s="16">
        <v>107</v>
      </c>
      <c r="C13757" s="17">
        <v>35179</v>
      </c>
      <c r="L13757" s="17"/>
    </row>
    <row r="13758" spans="1:12" x14ac:dyDescent="0.25">
      <c r="A13758" s="16" t="s">
        <v>261</v>
      </c>
      <c r="B13758" s="16">
        <v>190</v>
      </c>
      <c r="C13758" s="17">
        <v>35171</v>
      </c>
      <c r="L13758" s="17"/>
    </row>
    <row r="13759" spans="1:12" x14ac:dyDescent="0.25">
      <c r="A13759" s="16" t="s">
        <v>261</v>
      </c>
      <c r="B13759" s="16">
        <v>118</v>
      </c>
      <c r="C13759" s="17">
        <v>35146</v>
      </c>
      <c r="L13759" s="17"/>
    </row>
    <row r="13760" spans="1:12" x14ac:dyDescent="0.25">
      <c r="A13760" s="16" t="s">
        <v>261</v>
      </c>
      <c r="B13760" s="16">
        <v>47</v>
      </c>
      <c r="C13760" s="17">
        <v>35125</v>
      </c>
      <c r="L13760" s="17"/>
    </row>
    <row r="13761" spans="1:12" x14ac:dyDescent="0.25">
      <c r="A13761" s="16" t="s">
        <v>261</v>
      </c>
      <c r="B13761" s="16">
        <v>107</v>
      </c>
      <c r="C13761" s="17">
        <v>35117</v>
      </c>
      <c r="L13761" s="17"/>
    </row>
    <row r="13762" spans="1:12" x14ac:dyDescent="0.25">
      <c r="A13762" s="16" t="s">
        <v>261</v>
      </c>
      <c r="B13762" s="16">
        <v>66</v>
      </c>
      <c r="C13762" s="17">
        <v>35089</v>
      </c>
      <c r="L13762" s="17"/>
    </row>
    <row r="13763" spans="1:12" x14ac:dyDescent="0.25">
      <c r="A13763" s="16" t="s">
        <v>261</v>
      </c>
      <c r="B13763" s="16">
        <v>105</v>
      </c>
      <c r="C13763" s="17">
        <v>35088</v>
      </c>
      <c r="L13763" s="17"/>
    </row>
    <row r="13764" spans="1:12" x14ac:dyDescent="0.25">
      <c r="A13764" s="16" t="s">
        <v>261</v>
      </c>
      <c r="B13764" s="16">
        <v>130</v>
      </c>
      <c r="C13764" s="17">
        <v>35081</v>
      </c>
      <c r="L13764" s="17"/>
    </row>
    <row r="13765" spans="1:12" x14ac:dyDescent="0.25">
      <c r="A13765" s="16" t="s">
        <v>261</v>
      </c>
      <c r="B13765" s="16">
        <v>112</v>
      </c>
      <c r="C13765" s="17">
        <v>35068</v>
      </c>
      <c r="L13765" s="17"/>
    </row>
    <row r="13766" spans="1:12" x14ac:dyDescent="0.25">
      <c r="A13766" s="16" t="s">
        <v>261</v>
      </c>
      <c r="B13766" s="16">
        <v>91</v>
      </c>
      <c r="C13766" s="17">
        <v>35062</v>
      </c>
      <c r="L13766" s="17"/>
    </row>
    <row r="13767" spans="1:12" x14ac:dyDescent="0.25">
      <c r="A13767" s="16" t="s">
        <v>261</v>
      </c>
      <c r="B13767" s="16">
        <v>109</v>
      </c>
      <c r="C13767" s="17">
        <v>35034</v>
      </c>
      <c r="L13767" s="17"/>
    </row>
    <row r="13768" spans="1:12" x14ac:dyDescent="0.25">
      <c r="A13768" s="16" t="s">
        <v>261</v>
      </c>
      <c r="B13768" s="16">
        <v>46</v>
      </c>
      <c r="C13768" s="17">
        <v>35033</v>
      </c>
      <c r="L13768" s="17"/>
    </row>
    <row r="13769" spans="1:12" x14ac:dyDescent="0.25">
      <c r="A13769" s="16" t="s">
        <v>261</v>
      </c>
      <c r="B13769" s="16">
        <v>118</v>
      </c>
      <c r="C13769" s="17">
        <v>35030</v>
      </c>
      <c r="L13769" s="17"/>
    </row>
    <row r="13770" spans="1:12" x14ac:dyDescent="0.25">
      <c r="A13770" s="16" t="s">
        <v>261</v>
      </c>
      <c r="B13770" s="16">
        <v>138</v>
      </c>
      <c r="C13770" s="17">
        <v>35023</v>
      </c>
      <c r="L13770" s="17"/>
    </row>
    <row r="13771" spans="1:12" x14ac:dyDescent="0.25">
      <c r="A13771" s="16" t="s">
        <v>261</v>
      </c>
      <c r="B13771" s="16">
        <v>114</v>
      </c>
      <c r="C13771" s="17">
        <v>35018</v>
      </c>
      <c r="L13771" s="17"/>
    </row>
    <row r="13772" spans="1:12" x14ac:dyDescent="0.25">
      <c r="A13772" s="16" t="s">
        <v>261</v>
      </c>
      <c r="B13772" s="16">
        <v>95</v>
      </c>
      <c r="C13772" s="17">
        <v>35018</v>
      </c>
      <c r="L13772" s="17"/>
    </row>
    <row r="13773" spans="1:12" x14ac:dyDescent="0.25">
      <c r="A13773" s="16" t="s">
        <v>261</v>
      </c>
      <c r="B13773" s="16">
        <v>122</v>
      </c>
      <c r="C13773" s="17">
        <v>35010</v>
      </c>
      <c r="L13773" s="17"/>
    </row>
    <row r="13774" spans="1:12" x14ac:dyDescent="0.25">
      <c r="A13774" s="16" t="s">
        <v>261</v>
      </c>
      <c r="B13774" s="16">
        <v>116</v>
      </c>
      <c r="C13774" s="17">
        <v>35003</v>
      </c>
      <c r="L13774" s="17"/>
    </row>
    <row r="13775" spans="1:12" x14ac:dyDescent="0.25">
      <c r="A13775" s="16" t="s">
        <v>261</v>
      </c>
      <c r="B13775" s="16">
        <v>96</v>
      </c>
      <c r="C13775" s="17">
        <v>34990</v>
      </c>
      <c r="L13775" s="17"/>
    </row>
    <row r="13776" spans="1:12" x14ac:dyDescent="0.25">
      <c r="A13776" s="16" t="s">
        <v>261</v>
      </c>
      <c r="B13776" s="16">
        <v>125</v>
      </c>
      <c r="C13776" s="17">
        <v>34989</v>
      </c>
      <c r="L13776" s="17"/>
    </row>
    <row r="13777" spans="1:12" x14ac:dyDescent="0.25">
      <c r="A13777" s="16" t="s">
        <v>261</v>
      </c>
      <c r="B13777" s="16">
        <v>199</v>
      </c>
      <c r="C13777" s="17">
        <v>34984</v>
      </c>
      <c r="L13777" s="17"/>
    </row>
    <row r="13778" spans="1:12" x14ac:dyDescent="0.25">
      <c r="A13778" s="16" t="s">
        <v>261</v>
      </c>
      <c r="B13778" s="16">
        <v>128</v>
      </c>
      <c r="C13778" s="17">
        <v>34983</v>
      </c>
      <c r="L13778" s="17"/>
    </row>
    <row r="13779" spans="1:12" x14ac:dyDescent="0.25">
      <c r="A13779" s="16" t="s">
        <v>261</v>
      </c>
      <c r="B13779" s="16">
        <v>164</v>
      </c>
      <c r="C13779" s="17">
        <v>34982</v>
      </c>
      <c r="L13779" s="17"/>
    </row>
    <row r="13780" spans="1:12" x14ac:dyDescent="0.25">
      <c r="A13780" s="16" t="s">
        <v>261</v>
      </c>
      <c r="B13780" s="16">
        <v>150</v>
      </c>
      <c r="C13780" s="17">
        <v>34962</v>
      </c>
      <c r="L13780" s="17"/>
    </row>
    <row r="13781" spans="1:12" x14ac:dyDescent="0.25">
      <c r="A13781" s="16" t="s">
        <v>261</v>
      </c>
      <c r="B13781" s="16">
        <v>110</v>
      </c>
      <c r="C13781" s="17">
        <v>34960</v>
      </c>
      <c r="L13781" s="17"/>
    </row>
    <row r="13782" spans="1:12" x14ac:dyDescent="0.25">
      <c r="A13782" s="16" t="s">
        <v>261</v>
      </c>
      <c r="B13782" s="16">
        <v>46</v>
      </c>
      <c r="C13782" s="17">
        <v>34936</v>
      </c>
      <c r="L13782" s="17"/>
    </row>
    <row r="13783" spans="1:12" x14ac:dyDescent="0.25">
      <c r="A13783" s="16" t="s">
        <v>261</v>
      </c>
      <c r="B13783" s="16">
        <v>115</v>
      </c>
      <c r="C13783" s="17">
        <v>34928</v>
      </c>
      <c r="L13783" s="17"/>
    </row>
    <row r="13784" spans="1:12" x14ac:dyDescent="0.25">
      <c r="A13784" s="16" t="s">
        <v>261</v>
      </c>
      <c r="B13784" s="16">
        <v>90</v>
      </c>
      <c r="C13784" s="17">
        <v>34922</v>
      </c>
      <c r="L13784" s="17"/>
    </row>
    <row r="13785" spans="1:12" x14ac:dyDescent="0.25">
      <c r="A13785" s="16" t="s">
        <v>261</v>
      </c>
      <c r="B13785" s="16">
        <v>94</v>
      </c>
      <c r="C13785" s="17">
        <v>34912</v>
      </c>
      <c r="L13785" s="17"/>
    </row>
    <row r="13786" spans="1:12" x14ac:dyDescent="0.25">
      <c r="A13786" s="16" t="s">
        <v>261</v>
      </c>
      <c r="B13786" s="16">
        <v>120</v>
      </c>
      <c r="C13786" s="17">
        <v>34908</v>
      </c>
      <c r="L13786" s="17"/>
    </row>
    <row r="13787" spans="1:12" x14ac:dyDescent="0.25">
      <c r="A13787" s="16" t="s">
        <v>261</v>
      </c>
      <c r="B13787" s="16">
        <v>60</v>
      </c>
      <c r="C13787" s="17">
        <v>34885</v>
      </c>
      <c r="L13787" s="17"/>
    </row>
    <row r="13788" spans="1:12" x14ac:dyDescent="0.25">
      <c r="A13788" s="16" t="s">
        <v>261</v>
      </c>
      <c r="B13788" s="16">
        <v>82</v>
      </c>
      <c r="C13788" s="17">
        <v>34879</v>
      </c>
      <c r="L13788" s="17"/>
    </row>
    <row r="13789" spans="1:12" x14ac:dyDescent="0.25">
      <c r="A13789" s="16" t="s">
        <v>261</v>
      </c>
      <c r="B13789" s="16">
        <v>148</v>
      </c>
      <c r="C13789" s="17">
        <v>34866</v>
      </c>
      <c r="L13789" s="17"/>
    </row>
    <row r="13790" spans="1:12" x14ac:dyDescent="0.25">
      <c r="A13790" s="16" t="s">
        <v>261</v>
      </c>
      <c r="B13790" s="16">
        <v>90</v>
      </c>
      <c r="C13790" s="17">
        <v>34866</v>
      </c>
      <c r="L13790" s="17"/>
    </row>
    <row r="13791" spans="1:12" x14ac:dyDescent="0.25">
      <c r="A13791" s="16" t="s">
        <v>261</v>
      </c>
      <c r="B13791" s="16">
        <v>150</v>
      </c>
      <c r="C13791" s="17">
        <v>34862</v>
      </c>
      <c r="L13791" s="17"/>
    </row>
    <row r="13792" spans="1:12" x14ac:dyDescent="0.25">
      <c r="A13792" s="16" t="s">
        <v>261</v>
      </c>
      <c r="B13792" s="16">
        <v>125</v>
      </c>
      <c r="C13792" s="17">
        <v>34862</v>
      </c>
      <c r="L13792" s="17"/>
    </row>
    <row r="13793" spans="1:12" x14ac:dyDescent="0.25">
      <c r="A13793" s="16" t="s">
        <v>261</v>
      </c>
      <c r="B13793" s="16">
        <v>120</v>
      </c>
      <c r="C13793" s="17">
        <v>34859</v>
      </c>
      <c r="L13793" s="17"/>
    </row>
    <row r="13794" spans="1:12" x14ac:dyDescent="0.25">
      <c r="A13794" s="16" t="s">
        <v>261</v>
      </c>
      <c r="B13794" s="16">
        <v>146</v>
      </c>
      <c r="C13794" s="17">
        <v>34857</v>
      </c>
      <c r="L13794" s="17"/>
    </row>
    <row r="13795" spans="1:12" x14ac:dyDescent="0.25">
      <c r="A13795" s="16" t="s">
        <v>261</v>
      </c>
      <c r="B13795" s="16">
        <v>60</v>
      </c>
      <c r="C13795" s="17">
        <v>34857</v>
      </c>
      <c r="L13795" s="17"/>
    </row>
    <row r="13796" spans="1:12" x14ac:dyDescent="0.25">
      <c r="A13796" s="16" t="s">
        <v>261</v>
      </c>
      <c r="B13796" s="16">
        <v>120</v>
      </c>
      <c r="C13796" s="17">
        <v>34851</v>
      </c>
      <c r="L13796" s="17"/>
    </row>
    <row r="13797" spans="1:12" x14ac:dyDescent="0.25">
      <c r="A13797" s="16" t="s">
        <v>261</v>
      </c>
      <c r="B13797" s="16">
        <v>120</v>
      </c>
      <c r="C13797" s="17">
        <v>34845</v>
      </c>
      <c r="L13797" s="17"/>
    </row>
    <row r="13798" spans="1:12" x14ac:dyDescent="0.25">
      <c r="A13798" s="16" t="s">
        <v>261</v>
      </c>
      <c r="B13798" s="16">
        <v>52</v>
      </c>
      <c r="C13798" s="17">
        <v>34836</v>
      </c>
      <c r="L13798" s="17"/>
    </row>
    <row r="13799" spans="1:12" x14ac:dyDescent="0.25">
      <c r="A13799" s="16" t="s">
        <v>261</v>
      </c>
      <c r="B13799" s="16">
        <v>100</v>
      </c>
      <c r="C13799" s="17">
        <v>34828</v>
      </c>
      <c r="L13799" s="17"/>
    </row>
    <row r="13800" spans="1:12" x14ac:dyDescent="0.25">
      <c r="A13800" s="16" t="s">
        <v>261</v>
      </c>
      <c r="B13800" s="16">
        <v>68</v>
      </c>
      <c r="C13800" s="17">
        <v>34821</v>
      </c>
      <c r="L13800" s="17"/>
    </row>
    <row r="13801" spans="1:12" x14ac:dyDescent="0.25">
      <c r="A13801" s="16" t="s">
        <v>261</v>
      </c>
      <c r="B13801" s="16">
        <v>121</v>
      </c>
      <c r="C13801" s="17">
        <v>34820</v>
      </c>
      <c r="L13801" s="17"/>
    </row>
    <row r="13802" spans="1:12" x14ac:dyDescent="0.25">
      <c r="A13802" s="16" t="s">
        <v>261</v>
      </c>
      <c r="B13802" s="16">
        <v>77</v>
      </c>
      <c r="C13802" s="17">
        <v>34816</v>
      </c>
      <c r="L13802" s="17"/>
    </row>
    <row r="13803" spans="1:12" x14ac:dyDescent="0.25">
      <c r="A13803" s="16" t="s">
        <v>261</v>
      </c>
      <c r="B13803" s="16">
        <v>120</v>
      </c>
      <c r="C13803" s="17">
        <v>34815</v>
      </c>
      <c r="L13803" s="17"/>
    </row>
    <row r="13804" spans="1:12" x14ac:dyDescent="0.25">
      <c r="A13804" s="16" t="s">
        <v>261</v>
      </c>
      <c r="B13804" s="16">
        <v>108</v>
      </c>
      <c r="C13804" s="17">
        <v>34790</v>
      </c>
      <c r="L13804" s="17"/>
    </row>
    <row r="13805" spans="1:12" x14ac:dyDescent="0.25">
      <c r="A13805" s="16" t="s">
        <v>261</v>
      </c>
      <c r="B13805" s="16">
        <v>144</v>
      </c>
      <c r="C13805" s="17">
        <v>34790</v>
      </c>
      <c r="L13805" s="17"/>
    </row>
    <row r="13806" spans="1:12" x14ac:dyDescent="0.25">
      <c r="A13806" s="16" t="s">
        <v>261</v>
      </c>
      <c r="B13806" s="16">
        <v>100</v>
      </c>
      <c r="C13806" s="17">
        <v>34790</v>
      </c>
      <c r="L13806" s="17"/>
    </row>
    <row r="13807" spans="1:12" x14ac:dyDescent="0.25">
      <c r="A13807" s="16" t="s">
        <v>261</v>
      </c>
      <c r="B13807" s="16">
        <v>65</v>
      </c>
      <c r="C13807" s="17">
        <v>34788</v>
      </c>
      <c r="L13807" s="17"/>
    </row>
    <row r="13808" spans="1:12" x14ac:dyDescent="0.25">
      <c r="A13808" s="16" t="s">
        <v>261</v>
      </c>
      <c r="B13808" s="16">
        <v>80</v>
      </c>
      <c r="C13808" s="17">
        <v>34787</v>
      </c>
      <c r="L13808" s="17"/>
    </row>
    <row r="13809" spans="1:12" x14ac:dyDescent="0.25">
      <c r="A13809" s="16" t="s">
        <v>261</v>
      </c>
      <c r="B13809" s="16">
        <v>24</v>
      </c>
      <c r="C13809" s="17">
        <v>34786</v>
      </c>
      <c r="L13809" s="17"/>
    </row>
    <row r="13810" spans="1:12" x14ac:dyDescent="0.25">
      <c r="A13810" s="16" t="s">
        <v>261</v>
      </c>
      <c r="B13810" s="16">
        <v>46</v>
      </c>
      <c r="C13810" s="17">
        <v>34774</v>
      </c>
      <c r="L13810" s="17"/>
    </row>
    <row r="13811" spans="1:12" x14ac:dyDescent="0.25">
      <c r="A13811" s="16" t="s">
        <v>261</v>
      </c>
      <c r="B13811" s="16">
        <v>117</v>
      </c>
      <c r="C13811" s="17">
        <v>34764</v>
      </c>
      <c r="L13811" s="17"/>
    </row>
    <row r="13812" spans="1:12" x14ac:dyDescent="0.25">
      <c r="A13812" s="16" t="s">
        <v>261</v>
      </c>
      <c r="B13812" s="16">
        <v>132</v>
      </c>
      <c r="C13812" s="17">
        <v>34759</v>
      </c>
      <c r="L13812" s="17"/>
    </row>
    <row r="13813" spans="1:12" x14ac:dyDescent="0.25">
      <c r="A13813" s="16" t="s">
        <v>261</v>
      </c>
      <c r="B13813" s="16">
        <v>120</v>
      </c>
      <c r="C13813" s="17">
        <v>34759</v>
      </c>
      <c r="L13813" s="17"/>
    </row>
    <row r="13814" spans="1:12" x14ac:dyDescent="0.25">
      <c r="A13814" s="16" t="s">
        <v>261</v>
      </c>
      <c r="B13814" s="16">
        <v>136</v>
      </c>
      <c r="C13814" s="17">
        <v>34754</v>
      </c>
      <c r="L13814" s="17"/>
    </row>
    <row r="13815" spans="1:12" x14ac:dyDescent="0.25">
      <c r="A13815" s="16" t="s">
        <v>261</v>
      </c>
      <c r="B13815" s="16">
        <v>100</v>
      </c>
      <c r="C13815" s="17">
        <v>34754</v>
      </c>
      <c r="L13815" s="17"/>
    </row>
    <row r="13816" spans="1:12" x14ac:dyDescent="0.25">
      <c r="A13816" s="16" t="s">
        <v>261</v>
      </c>
      <c r="B13816" s="16">
        <v>120</v>
      </c>
      <c r="C13816" s="17">
        <v>34745</v>
      </c>
      <c r="L13816" s="17"/>
    </row>
    <row r="13817" spans="1:12" x14ac:dyDescent="0.25">
      <c r="A13817" s="16" t="s">
        <v>261</v>
      </c>
      <c r="B13817" s="16">
        <v>82</v>
      </c>
      <c r="C13817" s="17">
        <v>34744</v>
      </c>
      <c r="L13817" s="17"/>
    </row>
    <row r="13818" spans="1:12" x14ac:dyDescent="0.25">
      <c r="A13818" s="16" t="s">
        <v>261</v>
      </c>
      <c r="B13818" s="16">
        <v>120</v>
      </c>
      <c r="C13818" s="17">
        <v>34739</v>
      </c>
      <c r="L13818" s="17"/>
    </row>
    <row r="13819" spans="1:12" x14ac:dyDescent="0.25">
      <c r="A13819" s="16" t="s">
        <v>261</v>
      </c>
      <c r="B13819" s="16">
        <v>73</v>
      </c>
      <c r="C13819" s="17">
        <v>34737</v>
      </c>
      <c r="L13819" s="17"/>
    </row>
    <row r="13820" spans="1:12" x14ac:dyDescent="0.25">
      <c r="A13820" s="16" t="s">
        <v>261</v>
      </c>
      <c r="B13820" s="16">
        <v>129</v>
      </c>
      <c r="C13820" s="17">
        <v>34733</v>
      </c>
      <c r="L13820" s="17"/>
    </row>
    <row r="13821" spans="1:12" x14ac:dyDescent="0.25">
      <c r="A13821" s="16" t="s">
        <v>261</v>
      </c>
      <c r="B13821" s="16">
        <v>109</v>
      </c>
      <c r="C13821" s="17">
        <v>34730</v>
      </c>
      <c r="L13821" s="17"/>
    </row>
    <row r="13822" spans="1:12" x14ac:dyDescent="0.25">
      <c r="A13822" s="16" t="s">
        <v>261</v>
      </c>
      <c r="B13822" s="16">
        <v>116</v>
      </c>
      <c r="C13822" s="17">
        <v>34725</v>
      </c>
      <c r="L13822" s="17"/>
    </row>
    <row r="13823" spans="1:12" x14ac:dyDescent="0.25">
      <c r="A13823" s="16" t="s">
        <v>261</v>
      </c>
      <c r="B13823" s="16">
        <v>91</v>
      </c>
      <c r="C13823" s="17">
        <v>34723</v>
      </c>
      <c r="L13823" s="17"/>
    </row>
    <row r="13824" spans="1:12" x14ac:dyDescent="0.25">
      <c r="A13824" s="16" t="s">
        <v>261</v>
      </c>
      <c r="B13824" s="16">
        <v>112</v>
      </c>
      <c r="C13824" s="17">
        <v>34710</v>
      </c>
      <c r="L13824" s="17"/>
    </row>
    <row r="13825" spans="1:12" x14ac:dyDescent="0.25">
      <c r="A13825" s="16" t="s">
        <v>261</v>
      </c>
      <c r="B13825" s="16">
        <v>83</v>
      </c>
      <c r="C13825" s="17">
        <v>34709</v>
      </c>
      <c r="L13825" s="17"/>
    </row>
    <row r="13826" spans="1:12" x14ac:dyDescent="0.25">
      <c r="A13826" s="16" t="s">
        <v>261</v>
      </c>
      <c r="B13826" s="16">
        <v>91</v>
      </c>
      <c r="C13826" s="17">
        <v>34705</v>
      </c>
      <c r="L13826" s="17"/>
    </row>
    <row r="13827" spans="1:12" x14ac:dyDescent="0.25">
      <c r="A13827" s="16" t="s">
        <v>261</v>
      </c>
      <c r="B13827" s="16">
        <v>151</v>
      </c>
      <c r="C13827" s="17">
        <v>34690</v>
      </c>
      <c r="L13827" s="17"/>
    </row>
    <row r="13828" spans="1:12" x14ac:dyDescent="0.25">
      <c r="A13828" s="16" t="s">
        <v>261</v>
      </c>
      <c r="B13828" s="16">
        <v>88</v>
      </c>
      <c r="C13828" s="17">
        <v>34687</v>
      </c>
      <c r="L13828" s="17"/>
    </row>
    <row r="13829" spans="1:12" x14ac:dyDescent="0.25">
      <c r="A13829" s="16" t="s">
        <v>261</v>
      </c>
      <c r="B13829" s="16">
        <v>144</v>
      </c>
      <c r="C13829" s="17">
        <v>34675</v>
      </c>
      <c r="L13829" s="17"/>
    </row>
    <row r="13830" spans="1:12" x14ac:dyDescent="0.25">
      <c r="A13830" s="16" t="s">
        <v>261</v>
      </c>
      <c r="B13830" s="16">
        <v>120</v>
      </c>
      <c r="C13830" s="17">
        <v>34659</v>
      </c>
      <c r="L13830" s="17"/>
    </row>
    <row r="13831" spans="1:12" x14ac:dyDescent="0.25">
      <c r="A13831" s="16" t="s">
        <v>261</v>
      </c>
      <c r="B13831" s="16">
        <v>90</v>
      </c>
      <c r="C13831" s="17">
        <v>34655</v>
      </c>
      <c r="L13831" s="17"/>
    </row>
    <row r="13832" spans="1:12" x14ac:dyDescent="0.25">
      <c r="A13832" s="16" t="s">
        <v>261</v>
      </c>
      <c r="B13832" s="16">
        <v>114</v>
      </c>
      <c r="C13832" s="17">
        <v>34654</v>
      </c>
      <c r="L13832" s="17"/>
    </row>
    <row r="13833" spans="1:12" x14ac:dyDescent="0.25">
      <c r="A13833" s="16" t="s">
        <v>261</v>
      </c>
      <c r="B13833" s="16">
        <v>100</v>
      </c>
      <c r="C13833" s="17">
        <v>34652</v>
      </c>
      <c r="L13833" s="17"/>
    </row>
    <row r="13834" spans="1:12" x14ac:dyDescent="0.25">
      <c r="A13834" s="16" t="s">
        <v>261</v>
      </c>
      <c r="B13834" s="16">
        <v>72</v>
      </c>
      <c r="C13834" s="17">
        <v>34649</v>
      </c>
      <c r="L13834" s="17"/>
    </row>
    <row r="13835" spans="1:12" x14ac:dyDescent="0.25">
      <c r="A13835" s="16" t="s">
        <v>261</v>
      </c>
      <c r="B13835" s="16">
        <v>58</v>
      </c>
      <c r="C13835" s="17">
        <v>34648</v>
      </c>
      <c r="L13835" s="17"/>
    </row>
    <row r="13836" spans="1:12" x14ac:dyDescent="0.25">
      <c r="A13836" s="16" t="s">
        <v>261</v>
      </c>
      <c r="B13836" s="16">
        <v>76</v>
      </c>
      <c r="C13836" s="17">
        <v>34642</v>
      </c>
      <c r="L13836" s="17"/>
    </row>
    <row r="13837" spans="1:12" x14ac:dyDescent="0.25">
      <c r="A13837" s="16" t="s">
        <v>261</v>
      </c>
      <c r="B13837" s="16">
        <v>120</v>
      </c>
      <c r="C13837" s="17">
        <v>34640</v>
      </c>
      <c r="L13837" s="17"/>
    </row>
    <row r="13838" spans="1:12" x14ac:dyDescent="0.25">
      <c r="A13838" s="16" t="s">
        <v>261</v>
      </c>
      <c r="B13838" s="16">
        <v>88</v>
      </c>
      <c r="C13838" s="17">
        <v>34639</v>
      </c>
      <c r="L13838" s="17"/>
    </row>
    <row r="13839" spans="1:12" x14ac:dyDescent="0.25">
      <c r="A13839" s="16" t="s">
        <v>261</v>
      </c>
      <c r="B13839" s="16">
        <v>80</v>
      </c>
      <c r="C13839" s="17">
        <v>34634</v>
      </c>
      <c r="L13839" s="17"/>
    </row>
    <row r="13840" spans="1:12" x14ac:dyDescent="0.25">
      <c r="A13840" s="16" t="s">
        <v>261</v>
      </c>
      <c r="B13840" s="16">
        <v>56</v>
      </c>
      <c r="C13840" s="17">
        <v>34634</v>
      </c>
      <c r="L13840" s="17"/>
    </row>
    <row r="13841" spans="1:12" x14ac:dyDescent="0.25">
      <c r="A13841" s="16" t="s">
        <v>261</v>
      </c>
      <c r="B13841" s="16">
        <v>150</v>
      </c>
      <c r="C13841" s="17">
        <v>34627</v>
      </c>
      <c r="L13841" s="17"/>
    </row>
    <row r="13842" spans="1:12" x14ac:dyDescent="0.25">
      <c r="A13842" s="16" t="s">
        <v>261</v>
      </c>
      <c r="B13842" s="16">
        <v>192</v>
      </c>
      <c r="C13842" s="17">
        <v>34624</v>
      </c>
      <c r="L13842" s="17"/>
    </row>
    <row r="13843" spans="1:12" x14ac:dyDescent="0.25">
      <c r="A13843" s="16" t="s">
        <v>261</v>
      </c>
      <c r="B13843" s="16">
        <v>94</v>
      </c>
      <c r="C13843" s="17">
        <v>34617</v>
      </c>
      <c r="L13843" s="17"/>
    </row>
    <row r="13844" spans="1:12" x14ac:dyDescent="0.25">
      <c r="A13844" s="16" t="s">
        <v>261</v>
      </c>
      <c r="B13844" s="16">
        <v>202</v>
      </c>
      <c r="C13844" s="17">
        <v>34613</v>
      </c>
      <c r="L13844" s="17"/>
    </row>
    <row r="13845" spans="1:12" x14ac:dyDescent="0.25">
      <c r="A13845" s="16" t="s">
        <v>261</v>
      </c>
      <c r="B13845" s="16">
        <v>96</v>
      </c>
      <c r="C13845" s="17">
        <v>34610</v>
      </c>
      <c r="L13845" s="17"/>
    </row>
    <row r="13846" spans="1:12" x14ac:dyDescent="0.25">
      <c r="A13846" s="16" t="s">
        <v>261</v>
      </c>
      <c r="B13846" s="16">
        <v>112</v>
      </c>
      <c r="C13846" s="17">
        <v>34607</v>
      </c>
      <c r="L13846" s="17"/>
    </row>
    <row r="13847" spans="1:12" x14ac:dyDescent="0.25">
      <c r="A13847" s="16" t="s">
        <v>261</v>
      </c>
      <c r="B13847" s="16">
        <v>96</v>
      </c>
      <c r="C13847" s="17">
        <v>34599</v>
      </c>
      <c r="L13847" s="17"/>
    </row>
    <row r="13848" spans="1:12" x14ac:dyDescent="0.25">
      <c r="A13848" s="16" t="s">
        <v>261</v>
      </c>
      <c r="B13848" s="16">
        <v>92</v>
      </c>
      <c r="C13848" s="17">
        <v>34599</v>
      </c>
      <c r="L13848" s="17"/>
    </row>
    <row r="13849" spans="1:12" x14ac:dyDescent="0.25">
      <c r="A13849" s="16" t="s">
        <v>261</v>
      </c>
      <c r="B13849" s="16">
        <v>90</v>
      </c>
      <c r="C13849" s="17">
        <v>34598</v>
      </c>
      <c r="L13849" s="17"/>
    </row>
    <row r="13850" spans="1:12" x14ac:dyDescent="0.25">
      <c r="A13850" s="16" t="s">
        <v>261</v>
      </c>
      <c r="B13850" s="16">
        <v>116</v>
      </c>
      <c r="C13850" s="17">
        <v>34598</v>
      </c>
      <c r="L13850" s="17"/>
    </row>
    <row r="13851" spans="1:12" x14ac:dyDescent="0.25">
      <c r="A13851" s="16" t="s">
        <v>261</v>
      </c>
      <c r="B13851" s="16">
        <v>48</v>
      </c>
      <c r="C13851" s="17">
        <v>34593</v>
      </c>
      <c r="L13851" s="17"/>
    </row>
    <row r="13852" spans="1:12" x14ac:dyDescent="0.25">
      <c r="A13852" s="16" t="s">
        <v>261</v>
      </c>
      <c r="B13852" s="16">
        <v>46</v>
      </c>
      <c r="C13852" s="17">
        <v>34593</v>
      </c>
      <c r="L13852" s="17"/>
    </row>
    <row r="13853" spans="1:12" x14ac:dyDescent="0.25">
      <c r="A13853" s="16" t="s">
        <v>261</v>
      </c>
      <c r="B13853" s="16">
        <v>172</v>
      </c>
      <c r="C13853" s="17">
        <v>34584</v>
      </c>
      <c r="L13853" s="17"/>
    </row>
    <row r="13854" spans="1:12" x14ac:dyDescent="0.25">
      <c r="A13854" s="16" t="s">
        <v>261</v>
      </c>
      <c r="B13854" s="16">
        <v>108</v>
      </c>
      <c r="C13854" s="17">
        <v>34584</v>
      </c>
      <c r="L13854" s="17"/>
    </row>
    <row r="13855" spans="1:12" x14ac:dyDescent="0.25">
      <c r="A13855" s="16" t="s">
        <v>261</v>
      </c>
      <c r="B13855" s="16">
        <v>108</v>
      </c>
      <c r="C13855" s="17">
        <v>34578</v>
      </c>
      <c r="L13855" s="17"/>
    </row>
    <row r="13856" spans="1:12" x14ac:dyDescent="0.25">
      <c r="A13856" s="16" t="s">
        <v>261</v>
      </c>
      <c r="B13856" s="16">
        <v>39</v>
      </c>
      <c r="C13856" s="17">
        <v>34578</v>
      </c>
      <c r="L13856" s="17"/>
    </row>
    <row r="13857" spans="1:12" x14ac:dyDescent="0.25">
      <c r="A13857" s="16" t="s">
        <v>261</v>
      </c>
      <c r="B13857" s="16">
        <v>90</v>
      </c>
      <c r="C13857" s="17">
        <v>34577</v>
      </c>
      <c r="L13857" s="17"/>
    </row>
    <row r="13858" spans="1:12" x14ac:dyDescent="0.25">
      <c r="A13858" s="16" t="s">
        <v>261</v>
      </c>
      <c r="B13858" s="16">
        <v>56</v>
      </c>
      <c r="C13858" s="17">
        <v>34576</v>
      </c>
      <c r="L13858" s="17"/>
    </row>
    <row r="13859" spans="1:12" x14ac:dyDescent="0.25">
      <c r="A13859" s="16" t="s">
        <v>261</v>
      </c>
      <c r="B13859" s="16">
        <v>122</v>
      </c>
      <c r="C13859" s="17">
        <v>34556</v>
      </c>
      <c r="L13859" s="17"/>
    </row>
    <row r="13860" spans="1:12" x14ac:dyDescent="0.25">
      <c r="A13860" s="16" t="s">
        <v>261</v>
      </c>
      <c r="B13860" s="16">
        <v>25</v>
      </c>
      <c r="C13860" s="17">
        <v>34551</v>
      </c>
      <c r="L13860" s="17"/>
    </row>
    <row r="13861" spans="1:12" x14ac:dyDescent="0.25">
      <c r="A13861" s="16" t="s">
        <v>261</v>
      </c>
      <c r="B13861" s="16">
        <v>116</v>
      </c>
      <c r="C13861" s="17">
        <v>34549</v>
      </c>
      <c r="L13861" s="17"/>
    </row>
    <row r="13862" spans="1:12" x14ac:dyDescent="0.25">
      <c r="A13862" s="16" t="s">
        <v>261</v>
      </c>
      <c r="B13862" s="16">
        <v>107</v>
      </c>
      <c r="C13862" s="17">
        <v>34547</v>
      </c>
      <c r="L13862" s="17"/>
    </row>
    <row r="13863" spans="1:12" x14ac:dyDescent="0.25">
      <c r="A13863" s="16" t="s">
        <v>261</v>
      </c>
      <c r="B13863" s="16">
        <v>123</v>
      </c>
      <c r="C13863" s="17">
        <v>34543</v>
      </c>
      <c r="L13863" s="17"/>
    </row>
    <row r="13864" spans="1:12" x14ac:dyDescent="0.25">
      <c r="A13864" s="16" t="s">
        <v>261</v>
      </c>
      <c r="B13864" s="16">
        <v>74</v>
      </c>
      <c r="C13864" s="17">
        <v>34542</v>
      </c>
      <c r="L13864" s="17"/>
    </row>
    <row r="13865" spans="1:12" x14ac:dyDescent="0.25">
      <c r="A13865" s="16" t="s">
        <v>261</v>
      </c>
      <c r="B13865" s="16">
        <v>49</v>
      </c>
      <c r="C13865" s="17">
        <v>34541</v>
      </c>
      <c r="L13865" s="17"/>
    </row>
    <row r="13866" spans="1:12" x14ac:dyDescent="0.25">
      <c r="A13866" s="16" t="s">
        <v>261</v>
      </c>
      <c r="B13866" s="16">
        <v>60</v>
      </c>
      <c r="C13866" s="17">
        <v>34522</v>
      </c>
      <c r="L13866" s="17"/>
    </row>
    <row r="13867" spans="1:12" x14ac:dyDescent="0.25">
      <c r="A13867" s="16" t="s">
        <v>261</v>
      </c>
      <c r="B13867" s="16">
        <v>120</v>
      </c>
      <c r="C13867" s="17">
        <v>34521</v>
      </c>
      <c r="L13867" s="17"/>
    </row>
    <row r="13868" spans="1:12" x14ac:dyDescent="0.25">
      <c r="A13868" s="16" t="s">
        <v>261</v>
      </c>
      <c r="B13868" s="16">
        <v>159</v>
      </c>
      <c r="C13868" s="17">
        <v>34514</v>
      </c>
      <c r="L13868" s="17"/>
    </row>
    <row r="13869" spans="1:12" x14ac:dyDescent="0.25">
      <c r="A13869" s="16" t="s">
        <v>261</v>
      </c>
      <c r="B13869" s="16">
        <v>96</v>
      </c>
      <c r="C13869" s="17">
        <v>34512</v>
      </c>
      <c r="L13869" s="17"/>
    </row>
    <row r="13870" spans="1:12" x14ac:dyDescent="0.25">
      <c r="A13870" s="16" t="s">
        <v>261</v>
      </c>
      <c r="B13870" s="16">
        <v>132</v>
      </c>
      <c r="C13870" s="17">
        <v>34512</v>
      </c>
      <c r="L13870" s="17"/>
    </row>
    <row r="13871" spans="1:12" x14ac:dyDescent="0.25">
      <c r="A13871" s="16" t="s">
        <v>261</v>
      </c>
      <c r="B13871" s="16">
        <v>82</v>
      </c>
      <c r="C13871" s="17">
        <v>34505</v>
      </c>
      <c r="L13871" s="17"/>
    </row>
    <row r="13872" spans="1:12" x14ac:dyDescent="0.25">
      <c r="A13872" s="16" t="s">
        <v>261</v>
      </c>
      <c r="B13872" s="16">
        <v>67</v>
      </c>
      <c r="C13872" s="17">
        <v>34501</v>
      </c>
      <c r="L13872" s="17"/>
    </row>
    <row r="13873" spans="1:12" x14ac:dyDescent="0.25">
      <c r="A13873" s="16" t="s">
        <v>261</v>
      </c>
      <c r="B13873" s="16">
        <v>96</v>
      </c>
      <c r="C13873" s="17">
        <v>34500</v>
      </c>
      <c r="L13873" s="17"/>
    </row>
    <row r="13874" spans="1:12" x14ac:dyDescent="0.25">
      <c r="A13874" s="16" t="s">
        <v>261</v>
      </c>
      <c r="B13874" s="16">
        <v>103</v>
      </c>
      <c r="C13874" s="17">
        <v>34495</v>
      </c>
      <c r="L13874" s="17"/>
    </row>
    <row r="13875" spans="1:12" x14ac:dyDescent="0.25">
      <c r="A13875" s="16" t="s">
        <v>261</v>
      </c>
      <c r="B13875" s="16">
        <v>120</v>
      </c>
      <c r="C13875" s="17">
        <v>34494</v>
      </c>
      <c r="L13875" s="17"/>
    </row>
    <row r="13876" spans="1:12" x14ac:dyDescent="0.25">
      <c r="A13876" s="16" t="s">
        <v>261</v>
      </c>
      <c r="B13876" s="16">
        <v>87</v>
      </c>
      <c r="C13876" s="17">
        <v>34488</v>
      </c>
      <c r="L13876" s="17"/>
    </row>
    <row r="13877" spans="1:12" x14ac:dyDescent="0.25">
      <c r="A13877" s="16" t="s">
        <v>261</v>
      </c>
      <c r="B13877" s="16">
        <v>87</v>
      </c>
      <c r="C13877" s="17">
        <v>34485</v>
      </c>
      <c r="L13877" s="17"/>
    </row>
    <row r="13878" spans="1:12" x14ac:dyDescent="0.25">
      <c r="A13878" s="16" t="s">
        <v>261</v>
      </c>
      <c r="B13878" s="16">
        <v>90</v>
      </c>
      <c r="C13878" s="17">
        <v>34485</v>
      </c>
      <c r="L13878" s="17"/>
    </row>
    <row r="13879" spans="1:12" x14ac:dyDescent="0.25">
      <c r="A13879" s="16" t="s">
        <v>261</v>
      </c>
      <c r="B13879" s="16">
        <v>66</v>
      </c>
      <c r="C13879" s="17">
        <v>34480</v>
      </c>
      <c r="L13879" s="17"/>
    </row>
    <row r="13880" spans="1:12" x14ac:dyDescent="0.25">
      <c r="A13880" s="16" t="s">
        <v>261</v>
      </c>
      <c r="B13880" s="16">
        <v>107</v>
      </c>
      <c r="C13880" s="17">
        <v>34478</v>
      </c>
      <c r="L13880" s="17"/>
    </row>
    <row r="13881" spans="1:12" x14ac:dyDescent="0.25">
      <c r="A13881" s="16" t="s">
        <v>261</v>
      </c>
      <c r="B13881" s="16">
        <v>96</v>
      </c>
      <c r="C13881" s="17">
        <v>34474</v>
      </c>
      <c r="L13881" s="17"/>
    </row>
    <row r="13882" spans="1:12" x14ac:dyDescent="0.25">
      <c r="A13882" s="16" t="s">
        <v>261</v>
      </c>
      <c r="B13882" s="16">
        <v>50</v>
      </c>
      <c r="C13882" s="17">
        <v>34474</v>
      </c>
      <c r="L13882" s="17"/>
    </row>
    <row r="13883" spans="1:12" x14ac:dyDescent="0.25">
      <c r="A13883" s="16" t="s">
        <v>261</v>
      </c>
      <c r="B13883" s="16">
        <v>100</v>
      </c>
      <c r="C13883" s="17">
        <v>34474</v>
      </c>
      <c r="L13883" s="17"/>
    </row>
    <row r="13884" spans="1:12" x14ac:dyDescent="0.25">
      <c r="A13884" s="16" t="s">
        <v>261</v>
      </c>
      <c r="B13884" s="16">
        <v>112</v>
      </c>
      <c r="C13884" s="17">
        <v>34473</v>
      </c>
      <c r="L13884" s="17"/>
    </row>
    <row r="13885" spans="1:12" x14ac:dyDescent="0.25">
      <c r="A13885" s="16" t="s">
        <v>261</v>
      </c>
      <c r="B13885" s="16">
        <v>90</v>
      </c>
      <c r="C13885" s="17">
        <v>34465</v>
      </c>
      <c r="L13885" s="17"/>
    </row>
    <row r="13886" spans="1:12" x14ac:dyDescent="0.25">
      <c r="A13886" s="16" t="s">
        <v>261</v>
      </c>
      <c r="B13886" s="16">
        <v>116</v>
      </c>
      <c r="C13886" s="17">
        <v>34460</v>
      </c>
      <c r="L13886" s="17"/>
    </row>
    <row r="13887" spans="1:12" x14ac:dyDescent="0.25">
      <c r="A13887" s="16" t="s">
        <v>261</v>
      </c>
      <c r="B13887" s="16">
        <v>109</v>
      </c>
      <c r="C13887" s="17">
        <v>34460</v>
      </c>
      <c r="L13887" s="17"/>
    </row>
    <row r="13888" spans="1:12" x14ac:dyDescent="0.25">
      <c r="A13888" s="16" t="s">
        <v>261</v>
      </c>
      <c r="B13888" s="16">
        <v>136</v>
      </c>
      <c r="C13888" s="17">
        <v>34458</v>
      </c>
      <c r="L13888" s="17"/>
    </row>
    <row r="13889" spans="1:12" x14ac:dyDescent="0.25">
      <c r="A13889" s="16" t="s">
        <v>261</v>
      </c>
      <c r="B13889" s="16">
        <v>126</v>
      </c>
      <c r="C13889" s="17">
        <v>34457</v>
      </c>
      <c r="L13889" s="17"/>
    </row>
    <row r="13890" spans="1:12" x14ac:dyDescent="0.25">
      <c r="A13890" s="16" t="s">
        <v>261</v>
      </c>
      <c r="B13890" s="16">
        <v>88</v>
      </c>
      <c r="C13890" s="17">
        <v>34454</v>
      </c>
      <c r="L13890" s="17"/>
    </row>
    <row r="13891" spans="1:12" x14ac:dyDescent="0.25">
      <c r="A13891" s="16" t="s">
        <v>261</v>
      </c>
      <c r="B13891" s="16">
        <v>102</v>
      </c>
      <c r="C13891" s="17">
        <v>34425</v>
      </c>
      <c r="L13891" s="17"/>
    </row>
    <row r="13892" spans="1:12" x14ac:dyDescent="0.25">
      <c r="A13892" s="16" t="s">
        <v>261</v>
      </c>
      <c r="B13892" s="16">
        <v>60</v>
      </c>
      <c r="C13892" s="17">
        <v>34424</v>
      </c>
      <c r="L13892" s="17"/>
    </row>
    <row r="13893" spans="1:12" x14ac:dyDescent="0.25">
      <c r="A13893" s="16" t="s">
        <v>261</v>
      </c>
      <c r="B13893" s="16">
        <v>124</v>
      </c>
      <c r="C13893" s="17">
        <v>34424</v>
      </c>
      <c r="L13893" s="17"/>
    </row>
    <row r="13894" spans="1:12" x14ac:dyDescent="0.25">
      <c r="A13894" s="16" t="s">
        <v>261</v>
      </c>
      <c r="B13894" s="16">
        <v>84</v>
      </c>
      <c r="C13894" s="17">
        <v>34423</v>
      </c>
      <c r="L13894" s="17"/>
    </row>
    <row r="13895" spans="1:12" x14ac:dyDescent="0.25">
      <c r="A13895" s="16" t="s">
        <v>261</v>
      </c>
      <c r="B13895" s="16">
        <v>98</v>
      </c>
      <c r="C13895" s="17">
        <v>34423</v>
      </c>
      <c r="L13895" s="17"/>
    </row>
    <row r="13896" spans="1:12" x14ac:dyDescent="0.25">
      <c r="A13896" s="16" t="s">
        <v>261</v>
      </c>
      <c r="B13896" s="16">
        <v>120</v>
      </c>
      <c r="C13896" s="17">
        <v>34421</v>
      </c>
      <c r="L13896" s="17"/>
    </row>
    <row r="13897" spans="1:12" x14ac:dyDescent="0.25">
      <c r="A13897" s="16" t="s">
        <v>261</v>
      </c>
      <c r="B13897" s="16">
        <v>120</v>
      </c>
      <c r="C13897" s="17">
        <v>34416</v>
      </c>
      <c r="L13897" s="17"/>
    </row>
    <row r="13898" spans="1:12" x14ac:dyDescent="0.25">
      <c r="A13898" s="16" t="s">
        <v>261</v>
      </c>
      <c r="B13898" s="16">
        <v>53</v>
      </c>
      <c r="C13898" s="17">
        <v>34414</v>
      </c>
      <c r="L13898" s="17"/>
    </row>
    <row r="13899" spans="1:12" x14ac:dyDescent="0.25">
      <c r="A13899" s="16" t="s">
        <v>261</v>
      </c>
      <c r="B13899" s="16">
        <v>106</v>
      </c>
      <c r="C13899" s="17">
        <v>34411</v>
      </c>
      <c r="L13899" s="17"/>
    </row>
    <row r="13900" spans="1:12" x14ac:dyDescent="0.25">
      <c r="A13900" s="16" t="s">
        <v>261</v>
      </c>
      <c r="B13900" s="16">
        <v>92</v>
      </c>
      <c r="C13900" s="17">
        <v>34411</v>
      </c>
      <c r="L13900" s="17"/>
    </row>
    <row r="13901" spans="1:12" x14ac:dyDescent="0.25">
      <c r="A13901" s="16" t="s">
        <v>261</v>
      </c>
      <c r="B13901" s="16">
        <v>18</v>
      </c>
      <c r="C13901" s="17">
        <v>34407</v>
      </c>
      <c r="L13901" s="17"/>
    </row>
    <row r="13902" spans="1:12" x14ac:dyDescent="0.25">
      <c r="A13902" s="16" t="s">
        <v>261</v>
      </c>
      <c r="B13902" s="16">
        <v>66</v>
      </c>
      <c r="C13902" s="17">
        <v>34397</v>
      </c>
      <c r="L13902" s="17"/>
    </row>
    <row r="13903" spans="1:12" x14ac:dyDescent="0.25">
      <c r="A13903" s="16" t="s">
        <v>261</v>
      </c>
      <c r="B13903" s="16">
        <v>162</v>
      </c>
      <c r="C13903" s="17">
        <v>34394</v>
      </c>
      <c r="L13903" s="17"/>
    </row>
    <row r="13904" spans="1:12" x14ac:dyDescent="0.25">
      <c r="A13904" s="16" t="s">
        <v>261</v>
      </c>
      <c r="B13904" s="16">
        <v>131</v>
      </c>
      <c r="C13904" s="17">
        <v>34394</v>
      </c>
      <c r="L13904" s="17"/>
    </row>
    <row r="13905" spans="1:12" x14ac:dyDescent="0.25">
      <c r="A13905" s="16" t="s">
        <v>261</v>
      </c>
      <c r="B13905" s="16">
        <v>52</v>
      </c>
      <c r="C13905" s="17">
        <v>34386</v>
      </c>
      <c r="L13905" s="17"/>
    </row>
    <row r="13906" spans="1:12" x14ac:dyDescent="0.25">
      <c r="A13906" s="16" t="s">
        <v>261</v>
      </c>
      <c r="B13906" s="16">
        <v>70</v>
      </c>
      <c r="C13906" s="17">
        <v>34382</v>
      </c>
      <c r="L13906" s="17"/>
    </row>
    <row r="13907" spans="1:12" x14ac:dyDescent="0.25">
      <c r="A13907" s="16" t="s">
        <v>261</v>
      </c>
      <c r="B13907" s="16">
        <v>100</v>
      </c>
      <c r="C13907" s="17">
        <v>34382</v>
      </c>
      <c r="L13907" s="17"/>
    </row>
    <row r="13908" spans="1:12" x14ac:dyDescent="0.25">
      <c r="A13908" s="16" t="s">
        <v>261</v>
      </c>
      <c r="B13908" s="16">
        <v>98</v>
      </c>
      <c r="C13908" s="17">
        <v>34379</v>
      </c>
      <c r="L13908" s="17"/>
    </row>
    <row r="13909" spans="1:12" x14ac:dyDescent="0.25">
      <c r="A13909" s="16" t="s">
        <v>261</v>
      </c>
      <c r="B13909" s="16">
        <v>67</v>
      </c>
      <c r="C13909" s="17">
        <v>34379</v>
      </c>
      <c r="L13909" s="17"/>
    </row>
    <row r="13910" spans="1:12" x14ac:dyDescent="0.25">
      <c r="A13910" s="16" t="s">
        <v>261</v>
      </c>
      <c r="B13910" s="16">
        <v>150</v>
      </c>
      <c r="C13910" s="17">
        <v>34367</v>
      </c>
      <c r="L13910" s="17"/>
    </row>
    <row r="13911" spans="1:12" x14ac:dyDescent="0.25">
      <c r="A13911" s="16" t="s">
        <v>261</v>
      </c>
      <c r="B13911" s="16">
        <v>114</v>
      </c>
      <c r="C13911" s="17">
        <v>34367</v>
      </c>
      <c r="L13911" s="17"/>
    </row>
    <row r="13912" spans="1:12" x14ac:dyDescent="0.25">
      <c r="A13912" s="16" t="s">
        <v>261</v>
      </c>
      <c r="B13912" s="16">
        <v>80</v>
      </c>
      <c r="C13912" s="17">
        <v>34366</v>
      </c>
      <c r="L13912" s="17"/>
    </row>
    <row r="13913" spans="1:12" x14ac:dyDescent="0.25">
      <c r="A13913" s="16" t="s">
        <v>261</v>
      </c>
      <c r="B13913" s="16">
        <v>58</v>
      </c>
      <c r="C13913" s="17">
        <v>34365</v>
      </c>
      <c r="L13913" s="17"/>
    </row>
    <row r="13914" spans="1:12" x14ac:dyDescent="0.25">
      <c r="A13914" s="16" t="s">
        <v>261</v>
      </c>
      <c r="B13914" s="16">
        <v>41</v>
      </c>
      <c r="C13914" s="17">
        <v>34361</v>
      </c>
      <c r="L13914" s="17"/>
    </row>
    <row r="13915" spans="1:12" x14ac:dyDescent="0.25">
      <c r="A13915" s="16" t="s">
        <v>261</v>
      </c>
      <c r="B13915" s="16">
        <v>60</v>
      </c>
      <c r="C13915" s="17">
        <v>34355</v>
      </c>
      <c r="L13915" s="17"/>
    </row>
    <row r="13916" spans="1:12" x14ac:dyDescent="0.25">
      <c r="A13916" s="16" t="s">
        <v>261</v>
      </c>
      <c r="B13916" s="16">
        <v>58</v>
      </c>
      <c r="C13916" s="17">
        <v>34353</v>
      </c>
      <c r="L13916" s="17"/>
    </row>
    <row r="13917" spans="1:12" x14ac:dyDescent="0.25">
      <c r="A13917" s="16" t="s">
        <v>261</v>
      </c>
      <c r="B13917" s="16">
        <v>60</v>
      </c>
      <c r="C13917" s="17">
        <v>34348</v>
      </c>
      <c r="L13917" s="17"/>
    </row>
    <row r="13918" spans="1:12" x14ac:dyDescent="0.25">
      <c r="A13918" s="16" t="s">
        <v>261</v>
      </c>
      <c r="B13918" s="16">
        <v>96</v>
      </c>
      <c r="C13918" s="17">
        <v>34347</v>
      </c>
      <c r="L13918" s="17"/>
    </row>
    <row r="13919" spans="1:12" x14ac:dyDescent="0.25">
      <c r="A13919" s="16" t="s">
        <v>261</v>
      </c>
      <c r="B13919" s="16">
        <v>60</v>
      </c>
      <c r="C13919" s="17">
        <v>34347</v>
      </c>
      <c r="L13919" s="17"/>
    </row>
    <row r="13920" spans="1:12" x14ac:dyDescent="0.25">
      <c r="A13920" s="16" t="s">
        <v>261</v>
      </c>
      <c r="B13920" s="16">
        <v>116</v>
      </c>
      <c r="C13920" s="17">
        <v>34335</v>
      </c>
      <c r="L13920" s="17"/>
    </row>
    <row r="13921" spans="1:12" x14ac:dyDescent="0.25">
      <c r="A13921" s="16" t="s">
        <v>261</v>
      </c>
      <c r="B13921" s="16">
        <v>107</v>
      </c>
      <c r="C13921" s="17">
        <v>34331</v>
      </c>
      <c r="L13921" s="17"/>
    </row>
    <row r="13922" spans="1:12" x14ac:dyDescent="0.25">
      <c r="A13922" s="16" t="s">
        <v>261</v>
      </c>
      <c r="B13922" s="16">
        <v>120</v>
      </c>
      <c r="C13922" s="17">
        <v>34325</v>
      </c>
      <c r="L13922" s="17"/>
    </row>
    <row r="13923" spans="1:12" x14ac:dyDescent="0.25">
      <c r="A13923" s="16" t="s">
        <v>261</v>
      </c>
      <c r="B13923" s="16">
        <v>65</v>
      </c>
      <c r="C13923" s="17">
        <v>34309</v>
      </c>
      <c r="L13923" s="17"/>
    </row>
    <row r="13924" spans="1:12" x14ac:dyDescent="0.25">
      <c r="A13924" s="16" t="s">
        <v>261</v>
      </c>
      <c r="B13924" s="16">
        <v>120</v>
      </c>
      <c r="C13924" s="17">
        <v>34307</v>
      </c>
      <c r="L13924" s="17"/>
    </row>
    <row r="13925" spans="1:12" x14ac:dyDescent="0.25">
      <c r="A13925" s="16" t="s">
        <v>261</v>
      </c>
      <c r="B13925" s="16">
        <v>148</v>
      </c>
      <c r="C13925" s="17">
        <v>34305</v>
      </c>
      <c r="L13925" s="17"/>
    </row>
    <row r="13926" spans="1:12" x14ac:dyDescent="0.25">
      <c r="A13926" s="16" t="s">
        <v>261</v>
      </c>
      <c r="B13926" s="16">
        <v>102</v>
      </c>
      <c r="C13926" s="17">
        <v>34304</v>
      </c>
      <c r="L13926" s="17"/>
    </row>
    <row r="13927" spans="1:12" x14ac:dyDescent="0.25">
      <c r="A13927" s="16" t="s">
        <v>261</v>
      </c>
      <c r="B13927" s="16">
        <v>100</v>
      </c>
      <c r="C13927" s="17">
        <v>34302</v>
      </c>
      <c r="L13927" s="17"/>
    </row>
    <row r="13928" spans="1:12" x14ac:dyDescent="0.25">
      <c r="A13928" s="16" t="s">
        <v>261</v>
      </c>
      <c r="B13928" s="16">
        <v>135</v>
      </c>
      <c r="C13928" s="17">
        <v>34296</v>
      </c>
      <c r="L13928" s="17"/>
    </row>
    <row r="13929" spans="1:12" x14ac:dyDescent="0.25">
      <c r="A13929" s="16" t="s">
        <v>261</v>
      </c>
      <c r="B13929" s="16">
        <v>128</v>
      </c>
      <c r="C13929" s="17">
        <v>34289</v>
      </c>
      <c r="L13929" s="17"/>
    </row>
    <row r="13930" spans="1:12" x14ac:dyDescent="0.25">
      <c r="A13930" s="16" t="s">
        <v>261</v>
      </c>
      <c r="B13930" s="16">
        <v>85</v>
      </c>
      <c r="C13930" s="17">
        <v>34288</v>
      </c>
      <c r="L13930" s="17"/>
    </row>
    <row r="13931" spans="1:12" x14ac:dyDescent="0.25">
      <c r="A13931" s="16" t="s">
        <v>261</v>
      </c>
      <c r="B13931" s="16">
        <v>140</v>
      </c>
      <c r="C13931" s="17">
        <v>34277</v>
      </c>
      <c r="L13931" s="17"/>
    </row>
    <row r="13932" spans="1:12" x14ac:dyDescent="0.25">
      <c r="A13932" s="16" t="s">
        <v>261</v>
      </c>
      <c r="B13932" s="16">
        <v>140</v>
      </c>
      <c r="C13932" s="17">
        <v>34277</v>
      </c>
      <c r="L13932" s="17"/>
    </row>
    <row r="13933" spans="1:12" x14ac:dyDescent="0.25">
      <c r="A13933" s="16" t="s">
        <v>261</v>
      </c>
      <c r="B13933" s="16">
        <v>120</v>
      </c>
      <c r="C13933" s="17">
        <v>34274</v>
      </c>
      <c r="L13933" s="17"/>
    </row>
    <row r="13934" spans="1:12" x14ac:dyDescent="0.25">
      <c r="A13934" s="16" t="s">
        <v>261</v>
      </c>
      <c r="B13934" s="16">
        <v>93</v>
      </c>
      <c r="C13934" s="17">
        <v>34274</v>
      </c>
      <c r="L13934" s="17"/>
    </row>
    <row r="13935" spans="1:12" x14ac:dyDescent="0.25">
      <c r="A13935" s="16" t="s">
        <v>261</v>
      </c>
      <c r="B13935" s="16">
        <v>190</v>
      </c>
      <c r="C13935" s="17">
        <v>34271</v>
      </c>
      <c r="L13935" s="17"/>
    </row>
    <row r="13936" spans="1:12" x14ac:dyDescent="0.25">
      <c r="A13936" s="16" t="s">
        <v>261</v>
      </c>
      <c r="B13936" s="16">
        <v>87</v>
      </c>
      <c r="C13936" s="17">
        <v>34269</v>
      </c>
      <c r="L13936" s="17"/>
    </row>
    <row r="13937" spans="1:12" x14ac:dyDescent="0.25">
      <c r="A13937" s="16" t="s">
        <v>261</v>
      </c>
      <c r="B13937" s="16">
        <v>150</v>
      </c>
      <c r="C13937" s="17">
        <v>34269</v>
      </c>
      <c r="L13937" s="17"/>
    </row>
    <row r="13938" spans="1:12" x14ac:dyDescent="0.25">
      <c r="A13938" s="16" t="s">
        <v>261</v>
      </c>
      <c r="B13938" s="16">
        <v>146</v>
      </c>
      <c r="C13938" s="17">
        <v>34267</v>
      </c>
      <c r="L13938" s="17"/>
    </row>
    <row r="13939" spans="1:12" x14ac:dyDescent="0.25">
      <c r="A13939" s="16" t="s">
        <v>261</v>
      </c>
      <c r="B13939" s="16">
        <v>51</v>
      </c>
      <c r="C13939" s="17">
        <v>34262</v>
      </c>
      <c r="L13939" s="17"/>
    </row>
    <row r="13940" spans="1:12" x14ac:dyDescent="0.25">
      <c r="A13940" s="16" t="s">
        <v>261</v>
      </c>
      <c r="B13940" s="16">
        <v>138</v>
      </c>
      <c r="C13940" s="17">
        <v>34256</v>
      </c>
      <c r="L13940" s="17"/>
    </row>
    <row r="13941" spans="1:12" x14ac:dyDescent="0.25">
      <c r="A13941" s="16" t="s">
        <v>261</v>
      </c>
      <c r="B13941" s="16">
        <v>54</v>
      </c>
      <c r="C13941" s="17">
        <v>34249</v>
      </c>
      <c r="L13941" s="17"/>
    </row>
    <row r="13942" spans="1:12" x14ac:dyDescent="0.25">
      <c r="A13942" s="16" t="s">
        <v>261</v>
      </c>
      <c r="B13942" s="16">
        <v>114</v>
      </c>
      <c r="C13942" s="17">
        <v>34240</v>
      </c>
      <c r="L13942" s="17"/>
    </row>
    <row r="13943" spans="1:12" x14ac:dyDescent="0.25">
      <c r="A13943" s="16" t="s">
        <v>261</v>
      </c>
      <c r="B13943" s="16">
        <v>150</v>
      </c>
      <c r="C13943" s="17">
        <v>34211</v>
      </c>
      <c r="L13943" s="17"/>
    </row>
    <row r="13944" spans="1:12" x14ac:dyDescent="0.25">
      <c r="A13944" s="16" t="s">
        <v>261</v>
      </c>
      <c r="B13944" s="16">
        <v>90</v>
      </c>
      <c r="C13944" s="17">
        <v>34207</v>
      </c>
      <c r="L13944" s="17"/>
    </row>
    <row r="13945" spans="1:12" x14ac:dyDescent="0.25">
      <c r="A13945" s="16" t="s">
        <v>261</v>
      </c>
      <c r="B13945" s="16">
        <v>91</v>
      </c>
      <c r="C13945" s="17">
        <v>34206</v>
      </c>
      <c r="L13945" s="17"/>
    </row>
    <row r="13946" spans="1:12" x14ac:dyDescent="0.25">
      <c r="A13946" s="16" t="s">
        <v>261</v>
      </c>
      <c r="B13946" s="16">
        <v>90</v>
      </c>
      <c r="C13946" s="17">
        <v>34193</v>
      </c>
      <c r="L13946" s="17"/>
    </row>
    <row r="13947" spans="1:12" x14ac:dyDescent="0.25">
      <c r="A13947" s="16" t="s">
        <v>261</v>
      </c>
      <c r="B13947" s="16">
        <v>120</v>
      </c>
      <c r="C13947" s="17">
        <v>34192</v>
      </c>
      <c r="L13947" s="17"/>
    </row>
    <row r="13948" spans="1:12" x14ac:dyDescent="0.25">
      <c r="A13948" s="16" t="s">
        <v>261</v>
      </c>
      <c r="B13948" s="16">
        <v>154</v>
      </c>
      <c r="C13948" s="17">
        <v>34171</v>
      </c>
      <c r="L13948" s="17"/>
    </row>
    <row r="13949" spans="1:12" x14ac:dyDescent="0.25">
      <c r="A13949" s="16" t="s">
        <v>261</v>
      </c>
      <c r="B13949" s="16">
        <v>146</v>
      </c>
      <c r="C13949" s="17">
        <v>34162</v>
      </c>
      <c r="L13949" s="17"/>
    </row>
    <row r="13950" spans="1:12" x14ac:dyDescent="0.25">
      <c r="A13950" s="16" t="s">
        <v>261</v>
      </c>
      <c r="B13950" s="16">
        <v>120</v>
      </c>
      <c r="C13950" s="17">
        <v>34151</v>
      </c>
      <c r="L13950" s="17"/>
    </row>
    <row r="13951" spans="1:12" x14ac:dyDescent="0.25">
      <c r="A13951" s="16" t="s">
        <v>261</v>
      </c>
      <c r="B13951" s="16">
        <v>120</v>
      </c>
      <c r="C13951" s="17">
        <v>34151</v>
      </c>
      <c r="L13951" s="17"/>
    </row>
    <row r="13952" spans="1:12" x14ac:dyDescent="0.25">
      <c r="A13952" s="16" t="s">
        <v>261</v>
      </c>
      <c r="B13952" s="16">
        <v>60</v>
      </c>
      <c r="C13952" s="17">
        <v>34129</v>
      </c>
      <c r="L13952" s="17"/>
    </row>
    <row r="13953" spans="1:12" x14ac:dyDescent="0.25">
      <c r="A13953" s="16" t="s">
        <v>261</v>
      </c>
      <c r="B13953" s="16">
        <v>90</v>
      </c>
      <c r="C13953" s="17">
        <v>34110</v>
      </c>
      <c r="L13953" s="17"/>
    </row>
    <row r="13954" spans="1:12" x14ac:dyDescent="0.25">
      <c r="A13954" s="16" t="s">
        <v>261</v>
      </c>
      <c r="B13954" s="16">
        <v>136</v>
      </c>
      <c r="C13954" s="17">
        <v>34095</v>
      </c>
      <c r="L13954" s="17"/>
    </row>
    <row r="13955" spans="1:12" x14ac:dyDescent="0.25">
      <c r="A13955" s="16" t="s">
        <v>261</v>
      </c>
      <c r="B13955" s="16">
        <v>192</v>
      </c>
      <c r="C13955" s="17">
        <v>34090</v>
      </c>
      <c r="L13955" s="17"/>
    </row>
    <row r="13956" spans="1:12" x14ac:dyDescent="0.25">
      <c r="A13956" s="16" t="s">
        <v>261</v>
      </c>
      <c r="B13956" s="16">
        <v>149</v>
      </c>
      <c r="C13956" s="17">
        <v>34090</v>
      </c>
      <c r="L13956" s="17"/>
    </row>
    <row r="13957" spans="1:12" x14ac:dyDescent="0.25">
      <c r="A13957" s="16" t="s">
        <v>261</v>
      </c>
      <c r="B13957" s="16">
        <v>82</v>
      </c>
      <c r="C13957" s="17">
        <v>34090</v>
      </c>
      <c r="L13957" s="17"/>
    </row>
    <row r="13958" spans="1:12" x14ac:dyDescent="0.25">
      <c r="A13958" s="16" t="s">
        <v>261</v>
      </c>
      <c r="B13958" s="16">
        <v>137</v>
      </c>
      <c r="C13958" s="17">
        <v>34090</v>
      </c>
      <c r="L13958" s="17"/>
    </row>
    <row r="13959" spans="1:12" x14ac:dyDescent="0.25">
      <c r="A13959" s="16" t="s">
        <v>261</v>
      </c>
      <c r="B13959" s="16">
        <v>117</v>
      </c>
      <c r="C13959" s="17">
        <v>34088</v>
      </c>
      <c r="L13959" s="17"/>
    </row>
    <row r="13960" spans="1:12" x14ac:dyDescent="0.25">
      <c r="A13960" s="16" t="s">
        <v>261</v>
      </c>
      <c r="B13960" s="16">
        <v>120</v>
      </c>
      <c r="C13960" s="17">
        <v>34088</v>
      </c>
      <c r="L13960" s="17"/>
    </row>
    <row r="13961" spans="1:12" x14ac:dyDescent="0.25">
      <c r="A13961" s="16" t="s">
        <v>261</v>
      </c>
      <c r="B13961" s="16">
        <v>92</v>
      </c>
      <c r="C13961" s="17">
        <v>34085</v>
      </c>
      <c r="L13961" s="17"/>
    </row>
    <row r="13962" spans="1:12" x14ac:dyDescent="0.25">
      <c r="A13962" s="16" t="s">
        <v>261</v>
      </c>
      <c r="B13962" s="16">
        <v>196</v>
      </c>
      <c r="C13962" s="17">
        <v>34082</v>
      </c>
      <c r="L13962" s="17"/>
    </row>
    <row r="13963" spans="1:12" x14ac:dyDescent="0.25">
      <c r="A13963" s="16" t="s">
        <v>261</v>
      </c>
      <c r="B13963" s="16">
        <v>98</v>
      </c>
      <c r="C13963" s="17">
        <v>34071</v>
      </c>
      <c r="L13963" s="17"/>
    </row>
    <row r="13964" spans="1:12" x14ac:dyDescent="0.25">
      <c r="A13964" s="16" t="s">
        <v>261</v>
      </c>
      <c r="B13964" s="16">
        <v>82</v>
      </c>
      <c r="C13964" s="17">
        <v>34068</v>
      </c>
      <c r="L13964" s="17"/>
    </row>
    <row r="13965" spans="1:12" x14ac:dyDescent="0.25">
      <c r="A13965" s="16" t="s">
        <v>261</v>
      </c>
      <c r="B13965" s="16">
        <v>98</v>
      </c>
      <c r="C13965" s="17">
        <v>34066</v>
      </c>
      <c r="L13965" s="17"/>
    </row>
    <row r="13966" spans="1:12" x14ac:dyDescent="0.25">
      <c r="A13966" s="16" t="s">
        <v>261</v>
      </c>
      <c r="B13966" s="16">
        <v>134</v>
      </c>
      <c r="C13966" s="17">
        <v>34050</v>
      </c>
      <c r="L13966" s="17"/>
    </row>
    <row r="13967" spans="1:12" x14ac:dyDescent="0.25">
      <c r="A13967" s="16" t="s">
        <v>261</v>
      </c>
      <c r="B13967" s="16">
        <v>134</v>
      </c>
      <c r="C13967" s="17">
        <v>34047</v>
      </c>
      <c r="L13967" s="17"/>
    </row>
    <row r="13968" spans="1:12" x14ac:dyDescent="0.25">
      <c r="A13968" s="16" t="s">
        <v>261</v>
      </c>
      <c r="B13968" s="16">
        <v>84</v>
      </c>
      <c r="C13968" s="17">
        <v>34029</v>
      </c>
      <c r="L13968" s="17"/>
    </row>
    <row r="13969" spans="1:12" x14ac:dyDescent="0.25">
      <c r="A13969" s="16" t="s">
        <v>261</v>
      </c>
      <c r="B13969" s="16">
        <v>149</v>
      </c>
      <c r="C13969" s="17">
        <v>34019</v>
      </c>
      <c r="L13969" s="17"/>
    </row>
    <row r="13970" spans="1:12" x14ac:dyDescent="0.25">
      <c r="A13970" s="16" t="s">
        <v>261</v>
      </c>
      <c r="B13970" s="16">
        <v>120</v>
      </c>
      <c r="C13970" s="17">
        <v>34018</v>
      </c>
      <c r="L13970" s="17"/>
    </row>
    <row r="13971" spans="1:12" x14ac:dyDescent="0.25">
      <c r="A13971" s="16" t="s">
        <v>261</v>
      </c>
      <c r="B13971" s="16">
        <v>280</v>
      </c>
      <c r="C13971" s="17">
        <v>34011</v>
      </c>
      <c r="L13971" s="17"/>
    </row>
    <row r="13972" spans="1:12" x14ac:dyDescent="0.25">
      <c r="A13972" s="16" t="s">
        <v>261</v>
      </c>
      <c r="B13972" s="16">
        <v>150</v>
      </c>
      <c r="C13972" s="17">
        <v>34011</v>
      </c>
      <c r="L13972" s="17"/>
    </row>
    <row r="13973" spans="1:12" x14ac:dyDescent="0.25">
      <c r="A13973" s="16" t="s">
        <v>261</v>
      </c>
      <c r="B13973" s="16">
        <v>120</v>
      </c>
      <c r="C13973" s="17">
        <v>34011</v>
      </c>
      <c r="L13973" s="17"/>
    </row>
    <row r="13974" spans="1:12" x14ac:dyDescent="0.25">
      <c r="A13974" s="16" t="s">
        <v>261</v>
      </c>
      <c r="B13974" s="16">
        <v>204</v>
      </c>
      <c r="C13974" s="17">
        <v>34010</v>
      </c>
      <c r="L13974" s="17"/>
    </row>
    <row r="13975" spans="1:12" x14ac:dyDescent="0.25">
      <c r="A13975" s="16" t="s">
        <v>261</v>
      </c>
      <c r="B13975" s="16">
        <v>75</v>
      </c>
      <c r="C13975" s="17">
        <v>34009</v>
      </c>
      <c r="L13975" s="17"/>
    </row>
    <row r="13976" spans="1:12" x14ac:dyDescent="0.25">
      <c r="A13976" s="16" t="s">
        <v>261</v>
      </c>
      <c r="B13976" s="16">
        <v>121</v>
      </c>
      <c r="C13976" s="17">
        <v>34008</v>
      </c>
      <c r="L13976" s="17"/>
    </row>
    <row r="13977" spans="1:12" x14ac:dyDescent="0.25">
      <c r="A13977" s="16" t="s">
        <v>261</v>
      </c>
      <c r="B13977" s="16">
        <v>82</v>
      </c>
      <c r="C13977" s="17">
        <v>34001</v>
      </c>
      <c r="L13977" s="17"/>
    </row>
    <row r="13978" spans="1:12" x14ac:dyDescent="0.25">
      <c r="A13978" s="16" t="s">
        <v>261</v>
      </c>
      <c r="B13978" s="16">
        <v>264</v>
      </c>
      <c r="C13978" s="17">
        <v>34001</v>
      </c>
      <c r="L13978" s="17"/>
    </row>
    <row r="13979" spans="1:12" x14ac:dyDescent="0.25">
      <c r="A13979" s="16" t="s">
        <v>261</v>
      </c>
      <c r="B13979" s="16">
        <v>115</v>
      </c>
      <c r="C13979" s="17">
        <v>33994</v>
      </c>
      <c r="L13979" s="17"/>
    </row>
    <row r="13980" spans="1:12" x14ac:dyDescent="0.25">
      <c r="A13980" s="16" t="s">
        <v>261</v>
      </c>
      <c r="B13980" s="16">
        <v>100</v>
      </c>
      <c r="C13980" s="17">
        <v>33990</v>
      </c>
      <c r="L13980" s="17"/>
    </row>
    <row r="13981" spans="1:12" x14ac:dyDescent="0.25">
      <c r="A13981" s="16" t="s">
        <v>261</v>
      </c>
      <c r="B13981" s="16">
        <v>182</v>
      </c>
      <c r="C13981" s="17">
        <v>33984</v>
      </c>
      <c r="L13981" s="17"/>
    </row>
    <row r="13982" spans="1:12" x14ac:dyDescent="0.25">
      <c r="A13982" s="16" t="s">
        <v>261</v>
      </c>
      <c r="B13982" s="16">
        <v>80</v>
      </c>
      <c r="C13982" s="17">
        <v>33975</v>
      </c>
      <c r="L13982" s="17"/>
    </row>
    <row r="13983" spans="1:12" x14ac:dyDescent="0.25">
      <c r="A13983" s="16" t="s">
        <v>261</v>
      </c>
      <c r="B13983" s="16">
        <v>119</v>
      </c>
      <c r="C13983" s="17">
        <v>33928</v>
      </c>
      <c r="L13983" s="17"/>
    </row>
    <row r="13984" spans="1:12" x14ac:dyDescent="0.25">
      <c r="A13984" s="16" t="s">
        <v>261</v>
      </c>
      <c r="B13984" s="16">
        <v>116</v>
      </c>
      <c r="C13984" s="17">
        <v>33920</v>
      </c>
      <c r="L13984" s="17"/>
    </row>
    <row r="13985" spans="1:12" x14ac:dyDescent="0.25">
      <c r="A13985" s="16" t="s">
        <v>261</v>
      </c>
      <c r="B13985" s="16">
        <v>93</v>
      </c>
      <c r="C13985" s="17">
        <v>33918</v>
      </c>
      <c r="L13985" s="17"/>
    </row>
    <row r="13986" spans="1:12" x14ac:dyDescent="0.25">
      <c r="A13986" s="16" t="s">
        <v>261</v>
      </c>
      <c r="B13986" s="16">
        <v>75</v>
      </c>
      <c r="C13986" s="17">
        <v>33909</v>
      </c>
      <c r="L13986" s="17"/>
    </row>
    <row r="13987" spans="1:12" x14ac:dyDescent="0.25">
      <c r="A13987" s="16" t="s">
        <v>261</v>
      </c>
      <c r="B13987" s="16">
        <v>119</v>
      </c>
      <c r="C13987" s="17">
        <v>33903</v>
      </c>
      <c r="L13987" s="17"/>
    </row>
    <row r="13988" spans="1:12" x14ac:dyDescent="0.25">
      <c r="A13988" s="16" t="s">
        <v>261</v>
      </c>
      <c r="B13988" s="16">
        <v>102</v>
      </c>
      <c r="C13988" s="17">
        <v>33892</v>
      </c>
      <c r="L13988" s="17"/>
    </row>
    <row r="13989" spans="1:12" x14ac:dyDescent="0.25">
      <c r="A13989" s="16" t="s">
        <v>261</v>
      </c>
      <c r="B13989" s="16">
        <v>20</v>
      </c>
      <c r="C13989" s="17">
        <v>33883</v>
      </c>
      <c r="L13989" s="17"/>
    </row>
    <row r="13990" spans="1:12" x14ac:dyDescent="0.25">
      <c r="A13990" s="16" t="s">
        <v>261</v>
      </c>
      <c r="B13990" s="16">
        <v>104</v>
      </c>
      <c r="C13990" s="17">
        <v>33879</v>
      </c>
      <c r="L13990" s="17"/>
    </row>
    <row r="13991" spans="1:12" x14ac:dyDescent="0.25">
      <c r="A13991" s="16" t="s">
        <v>261</v>
      </c>
      <c r="B13991" s="16">
        <v>224</v>
      </c>
      <c r="C13991" s="17">
        <v>33876</v>
      </c>
      <c r="L13991" s="17"/>
    </row>
    <row r="13992" spans="1:12" x14ac:dyDescent="0.25">
      <c r="A13992" s="16" t="s">
        <v>261</v>
      </c>
      <c r="B13992" s="16">
        <v>82</v>
      </c>
      <c r="C13992" s="17">
        <v>33864</v>
      </c>
      <c r="L13992" s="17"/>
    </row>
    <row r="13993" spans="1:12" x14ac:dyDescent="0.25">
      <c r="A13993" s="16" t="s">
        <v>261</v>
      </c>
      <c r="B13993" s="16">
        <v>180</v>
      </c>
      <c r="C13993" s="17">
        <v>33859</v>
      </c>
      <c r="L13993" s="17"/>
    </row>
    <row r="13994" spans="1:12" x14ac:dyDescent="0.25">
      <c r="A13994" s="16" t="s">
        <v>261</v>
      </c>
      <c r="B13994" s="16">
        <v>116</v>
      </c>
      <c r="C13994" s="17">
        <v>33844</v>
      </c>
      <c r="L13994" s="17"/>
    </row>
    <row r="13995" spans="1:12" x14ac:dyDescent="0.25">
      <c r="A13995" s="16" t="s">
        <v>261</v>
      </c>
      <c r="B13995" s="16">
        <v>60</v>
      </c>
      <c r="C13995" s="17">
        <v>33843</v>
      </c>
      <c r="L13995" s="17"/>
    </row>
    <row r="13996" spans="1:12" x14ac:dyDescent="0.25">
      <c r="A13996" s="16" t="s">
        <v>261</v>
      </c>
      <c r="B13996" s="16">
        <v>120</v>
      </c>
      <c r="C13996" s="17">
        <v>33817</v>
      </c>
      <c r="L13996" s="17"/>
    </row>
    <row r="13997" spans="1:12" x14ac:dyDescent="0.25">
      <c r="A13997" s="16" t="s">
        <v>261</v>
      </c>
      <c r="B13997" s="16">
        <v>112</v>
      </c>
      <c r="C13997" s="17">
        <v>33817</v>
      </c>
      <c r="L13997" s="17"/>
    </row>
    <row r="13998" spans="1:12" x14ac:dyDescent="0.25">
      <c r="A13998" s="16" t="s">
        <v>261</v>
      </c>
      <c r="B13998" s="16">
        <v>74</v>
      </c>
      <c r="C13998" s="17">
        <v>33812</v>
      </c>
      <c r="L13998" s="17"/>
    </row>
    <row r="13999" spans="1:12" x14ac:dyDescent="0.25">
      <c r="A13999" s="16" t="s">
        <v>261</v>
      </c>
      <c r="B13999" s="16">
        <v>112</v>
      </c>
      <c r="C13999" s="17">
        <v>33808</v>
      </c>
      <c r="L13999" s="17"/>
    </row>
    <row r="14000" spans="1:12" x14ac:dyDescent="0.25">
      <c r="A14000" s="16" t="s">
        <v>261</v>
      </c>
      <c r="B14000" s="16">
        <v>120</v>
      </c>
      <c r="C14000" s="17">
        <v>33801</v>
      </c>
      <c r="L14000" s="17"/>
    </row>
    <row r="14001" spans="1:12" x14ac:dyDescent="0.25">
      <c r="A14001" s="16" t="s">
        <v>261</v>
      </c>
      <c r="B14001" s="16">
        <v>102</v>
      </c>
      <c r="C14001" s="17">
        <v>33797</v>
      </c>
      <c r="L14001" s="17"/>
    </row>
    <row r="14002" spans="1:12" x14ac:dyDescent="0.25">
      <c r="A14002" s="16" t="s">
        <v>261</v>
      </c>
      <c r="B14002" s="16">
        <v>96</v>
      </c>
      <c r="C14002" s="17">
        <v>33781</v>
      </c>
      <c r="L14002" s="17"/>
    </row>
    <row r="14003" spans="1:12" x14ac:dyDescent="0.25">
      <c r="A14003" s="16" t="s">
        <v>261</v>
      </c>
      <c r="B14003" s="16">
        <v>74</v>
      </c>
      <c r="C14003" s="17">
        <v>33780</v>
      </c>
      <c r="L14003" s="17"/>
    </row>
    <row r="14004" spans="1:12" x14ac:dyDescent="0.25">
      <c r="A14004" s="16" t="s">
        <v>261</v>
      </c>
      <c r="B14004" s="16">
        <v>61</v>
      </c>
      <c r="C14004" s="17">
        <v>33773</v>
      </c>
      <c r="L14004" s="17"/>
    </row>
    <row r="14005" spans="1:12" x14ac:dyDescent="0.25">
      <c r="A14005" s="16" t="s">
        <v>261</v>
      </c>
      <c r="B14005" s="16">
        <v>60</v>
      </c>
      <c r="C14005" s="17">
        <v>33765</v>
      </c>
      <c r="L14005" s="17"/>
    </row>
    <row r="14006" spans="1:12" x14ac:dyDescent="0.25">
      <c r="A14006" s="16" t="s">
        <v>261</v>
      </c>
      <c r="B14006" s="16">
        <v>58</v>
      </c>
      <c r="C14006" s="17">
        <v>33765</v>
      </c>
      <c r="L14006" s="17"/>
    </row>
    <row r="14007" spans="1:12" x14ac:dyDescent="0.25">
      <c r="A14007" s="16" t="s">
        <v>261</v>
      </c>
      <c r="B14007" s="16">
        <v>59</v>
      </c>
      <c r="C14007" s="17">
        <v>33758</v>
      </c>
      <c r="L14007" s="17"/>
    </row>
    <row r="14008" spans="1:12" x14ac:dyDescent="0.25">
      <c r="A14008" s="16" t="s">
        <v>261</v>
      </c>
      <c r="B14008" s="16">
        <v>120</v>
      </c>
      <c r="C14008" s="17">
        <v>33756</v>
      </c>
      <c r="L14008" s="17"/>
    </row>
    <row r="14009" spans="1:12" x14ac:dyDescent="0.25">
      <c r="A14009" s="16" t="s">
        <v>261</v>
      </c>
      <c r="B14009" s="16">
        <v>120</v>
      </c>
      <c r="C14009" s="17">
        <v>33756</v>
      </c>
      <c r="L14009" s="17"/>
    </row>
    <row r="14010" spans="1:12" x14ac:dyDescent="0.25">
      <c r="A14010" s="16" t="s">
        <v>261</v>
      </c>
      <c r="B14010" s="16">
        <v>114</v>
      </c>
      <c r="C14010" s="17">
        <v>33743</v>
      </c>
      <c r="L14010" s="17"/>
    </row>
    <row r="14011" spans="1:12" x14ac:dyDescent="0.25">
      <c r="A14011" s="16" t="s">
        <v>261</v>
      </c>
      <c r="B14011" s="16">
        <v>55</v>
      </c>
      <c r="C14011" s="17">
        <v>33725</v>
      </c>
      <c r="L14011" s="17"/>
    </row>
    <row r="14012" spans="1:12" x14ac:dyDescent="0.25">
      <c r="A14012" s="16" t="s">
        <v>261</v>
      </c>
      <c r="B14012" s="16">
        <v>90</v>
      </c>
      <c r="C14012" s="17">
        <v>33715</v>
      </c>
      <c r="L14012" s="17"/>
    </row>
    <row r="14013" spans="1:12" x14ac:dyDescent="0.25">
      <c r="A14013" s="16" t="s">
        <v>261</v>
      </c>
      <c r="B14013" s="16">
        <v>186</v>
      </c>
      <c r="C14013" s="17">
        <v>33709</v>
      </c>
      <c r="L14013" s="17"/>
    </row>
    <row r="14014" spans="1:12" x14ac:dyDescent="0.25">
      <c r="A14014" s="16" t="s">
        <v>261</v>
      </c>
      <c r="B14014" s="16">
        <v>48</v>
      </c>
      <c r="C14014" s="17">
        <v>33708</v>
      </c>
      <c r="L14014" s="17"/>
    </row>
    <row r="14015" spans="1:12" x14ac:dyDescent="0.25">
      <c r="A14015" s="16" t="s">
        <v>261</v>
      </c>
      <c r="B14015" s="16">
        <v>120</v>
      </c>
      <c r="C14015" s="17">
        <v>33702</v>
      </c>
      <c r="L14015" s="17"/>
    </row>
    <row r="14016" spans="1:12" x14ac:dyDescent="0.25">
      <c r="A14016" s="16" t="s">
        <v>261</v>
      </c>
      <c r="B14016" s="16">
        <v>68</v>
      </c>
      <c r="C14016" s="17">
        <v>33700</v>
      </c>
      <c r="L14016" s="17"/>
    </row>
    <row r="14017" spans="1:12" x14ac:dyDescent="0.25">
      <c r="A14017" s="16" t="s">
        <v>261</v>
      </c>
      <c r="B14017" s="16">
        <v>120</v>
      </c>
      <c r="C14017" s="17">
        <v>33695</v>
      </c>
      <c r="L14017" s="17"/>
    </row>
    <row r="14018" spans="1:12" x14ac:dyDescent="0.25">
      <c r="A14018" s="16" t="s">
        <v>261</v>
      </c>
      <c r="B14018" s="16">
        <v>120</v>
      </c>
      <c r="C14018" s="17">
        <v>33695</v>
      </c>
      <c r="L14018" s="17"/>
    </row>
    <row r="14019" spans="1:12" x14ac:dyDescent="0.25">
      <c r="A14019" s="16" t="s">
        <v>261</v>
      </c>
      <c r="B14019" s="16">
        <v>64</v>
      </c>
      <c r="C14019" s="17">
        <v>33693</v>
      </c>
      <c r="L14019" s="17"/>
    </row>
    <row r="14020" spans="1:12" x14ac:dyDescent="0.25">
      <c r="A14020" s="16" t="s">
        <v>261</v>
      </c>
      <c r="B14020" s="16">
        <v>54</v>
      </c>
      <c r="C14020" s="17">
        <v>33680</v>
      </c>
      <c r="L14020" s="17"/>
    </row>
    <row r="14021" spans="1:12" x14ac:dyDescent="0.25">
      <c r="A14021" s="16" t="s">
        <v>261</v>
      </c>
      <c r="B14021" s="16">
        <v>102</v>
      </c>
      <c r="C14021" s="17">
        <v>33680</v>
      </c>
      <c r="L14021" s="17"/>
    </row>
    <row r="14022" spans="1:12" x14ac:dyDescent="0.25">
      <c r="A14022" s="16" t="s">
        <v>261</v>
      </c>
      <c r="B14022" s="16">
        <v>104</v>
      </c>
      <c r="C14022" s="17">
        <v>33679</v>
      </c>
      <c r="L14022" s="17"/>
    </row>
    <row r="14023" spans="1:12" x14ac:dyDescent="0.25">
      <c r="A14023" s="16" t="s">
        <v>261</v>
      </c>
      <c r="B14023" s="16">
        <v>123</v>
      </c>
      <c r="C14023" s="17">
        <v>33679</v>
      </c>
      <c r="L14023" s="17"/>
    </row>
    <row r="14024" spans="1:12" x14ac:dyDescent="0.25">
      <c r="A14024" s="16" t="s">
        <v>261</v>
      </c>
      <c r="B14024" s="16">
        <v>80</v>
      </c>
      <c r="C14024" s="17">
        <v>33679</v>
      </c>
      <c r="L14024" s="17"/>
    </row>
    <row r="14025" spans="1:12" x14ac:dyDescent="0.25">
      <c r="A14025" s="16" t="s">
        <v>261</v>
      </c>
      <c r="B14025" s="16">
        <v>60</v>
      </c>
      <c r="C14025" s="17">
        <v>33676</v>
      </c>
      <c r="L14025" s="17"/>
    </row>
    <row r="14026" spans="1:12" x14ac:dyDescent="0.25">
      <c r="A14026" s="16" t="s">
        <v>261</v>
      </c>
      <c r="B14026" s="16">
        <v>120</v>
      </c>
      <c r="C14026" s="17">
        <v>33675</v>
      </c>
      <c r="L14026" s="17"/>
    </row>
    <row r="14027" spans="1:12" x14ac:dyDescent="0.25">
      <c r="A14027" s="16" t="s">
        <v>261</v>
      </c>
      <c r="B14027" s="16">
        <v>135</v>
      </c>
      <c r="C14027" s="17">
        <v>33664</v>
      </c>
      <c r="L14027" s="17"/>
    </row>
    <row r="14028" spans="1:12" x14ac:dyDescent="0.25">
      <c r="A14028" s="16" t="s">
        <v>261</v>
      </c>
      <c r="B14028" s="16">
        <v>144</v>
      </c>
      <c r="C14028" s="17">
        <v>33664</v>
      </c>
      <c r="L14028" s="17"/>
    </row>
    <row r="14029" spans="1:12" x14ac:dyDescent="0.25">
      <c r="A14029" s="16" t="s">
        <v>261</v>
      </c>
      <c r="B14029" s="16">
        <v>150</v>
      </c>
      <c r="C14029" s="17">
        <v>33659</v>
      </c>
      <c r="L14029" s="17"/>
    </row>
    <row r="14030" spans="1:12" x14ac:dyDescent="0.25">
      <c r="A14030" s="16" t="s">
        <v>261</v>
      </c>
      <c r="B14030" s="16">
        <v>35</v>
      </c>
      <c r="C14030" s="17">
        <v>33654</v>
      </c>
      <c r="L14030" s="17"/>
    </row>
    <row r="14031" spans="1:12" x14ac:dyDescent="0.25">
      <c r="A14031" s="16" t="s">
        <v>261</v>
      </c>
      <c r="B14031" s="16">
        <v>120</v>
      </c>
      <c r="C14031" s="17">
        <v>33641</v>
      </c>
      <c r="L14031" s="17"/>
    </row>
    <row r="14032" spans="1:12" x14ac:dyDescent="0.25">
      <c r="A14032" s="16" t="s">
        <v>261</v>
      </c>
      <c r="B14032" s="16">
        <v>125</v>
      </c>
      <c r="C14032" s="17">
        <v>33641</v>
      </c>
      <c r="L14032" s="17"/>
    </row>
    <row r="14033" spans="1:12" x14ac:dyDescent="0.25">
      <c r="A14033" s="16" t="s">
        <v>261</v>
      </c>
      <c r="B14033" s="16">
        <v>142</v>
      </c>
      <c r="C14033" s="17">
        <v>33639</v>
      </c>
      <c r="L14033" s="17"/>
    </row>
    <row r="14034" spans="1:12" x14ac:dyDescent="0.25">
      <c r="A14034" s="16" t="s">
        <v>261</v>
      </c>
      <c r="B14034" s="16">
        <v>110</v>
      </c>
      <c r="C14034" s="17">
        <v>33637</v>
      </c>
      <c r="L14034" s="17"/>
    </row>
    <row r="14035" spans="1:12" x14ac:dyDescent="0.25">
      <c r="A14035" s="16" t="s">
        <v>261</v>
      </c>
      <c r="B14035" s="16">
        <v>146</v>
      </c>
      <c r="C14035" s="17">
        <v>33637</v>
      </c>
      <c r="L14035" s="17"/>
    </row>
    <row r="14036" spans="1:12" x14ac:dyDescent="0.25">
      <c r="A14036" s="16" t="s">
        <v>261</v>
      </c>
      <c r="B14036" s="16">
        <v>102</v>
      </c>
      <c r="C14036" s="17">
        <v>33632</v>
      </c>
      <c r="L14036" s="17"/>
    </row>
    <row r="14037" spans="1:12" x14ac:dyDescent="0.25">
      <c r="A14037" s="16" t="s">
        <v>261</v>
      </c>
      <c r="B14037" s="16">
        <v>132</v>
      </c>
      <c r="C14037" s="17">
        <v>33630</v>
      </c>
      <c r="L14037" s="17"/>
    </row>
    <row r="14038" spans="1:12" x14ac:dyDescent="0.25">
      <c r="A14038" s="16" t="s">
        <v>261</v>
      </c>
      <c r="B14038" s="16">
        <v>9</v>
      </c>
      <c r="C14038" s="17">
        <v>33627</v>
      </c>
      <c r="L14038" s="17"/>
    </row>
    <row r="14039" spans="1:12" x14ac:dyDescent="0.25">
      <c r="A14039" s="16" t="s">
        <v>261</v>
      </c>
      <c r="B14039" s="16">
        <v>108</v>
      </c>
      <c r="C14039" s="17">
        <v>33625</v>
      </c>
      <c r="L14039" s="17"/>
    </row>
    <row r="14040" spans="1:12" x14ac:dyDescent="0.25">
      <c r="A14040" s="16" t="s">
        <v>261</v>
      </c>
      <c r="B14040" s="16">
        <v>173</v>
      </c>
      <c r="C14040" s="17">
        <v>33623</v>
      </c>
      <c r="L14040" s="17"/>
    </row>
    <row r="14041" spans="1:12" x14ac:dyDescent="0.25">
      <c r="A14041" s="16" t="s">
        <v>261</v>
      </c>
      <c r="B14041" s="16">
        <v>139</v>
      </c>
      <c r="C14041" s="17">
        <v>33618</v>
      </c>
      <c r="L14041" s="17"/>
    </row>
    <row r="14042" spans="1:12" x14ac:dyDescent="0.25">
      <c r="A14042" s="16" t="s">
        <v>261</v>
      </c>
      <c r="B14042" s="16">
        <v>225</v>
      </c>
      <c r="C14042" s="17">
        <v>33606</v>
      </c>
      <c r="L14042" s="17"/>
    </row>
    <row r="14043" spans="1:12" x14ac:dyDescent="0.25">
      <c r="A14043" s="16" t="s">
        <v>261</v>
      </c>
      <c r="B14043" s="16">
        <v>116</v>
      </c>
      <c r="C14043" s="17">
        <v>33604</v>
      </c>
      <c r="L14043" s="17"/>
    </row>
    <row r="14044" spans="1:12" x14ac:dyDescent="0.25">
      <c r="A14044" s="16" t="s">
        <v>261</v>
      </c>
      <c r="B14044" s="16">
        <v>40</v>
      </c>
      <c r="C14044" s="17">
        <v>33583</v>
      </c>
      <c r="L14044" s="17"/>
    </row>
    <row r="14045" spans="1:12" x14ac:dyDescent="0.25">
      <c r="A14045" s="16" t="s">
        <v>261</v>
      </c>
      <c r="B14045" s="16">
        <v>97</v>
      </c>
      <c r="C14045" s="17">
        <v>33573</v>
      </c>
      <c r="L14045" s="17"/>
    </row>
    <row r="14046" spans="1:12" x14ac:dyDescent="0.25">
      <c r="A14046" s="16" t="s">
        <v>261</v>
      </c>
      <c r="B14046" s="16">
        <v>104</v>
      </c>
      <c r="C14046" s="17">
        <v>33573</v>
      </c>
      <c r="L14046" s="17"/>
    </row>
    <row r="14047" spans="1:12" x14ac:dyDescent="0.25">
      <c r="A14047" s="16" t="s">
        <v>261</v>
      </c>
      <c r="B14047" s="16">
        <v>92</v>
      </c>
      <c r="C14047" s="17">
        <v>33573</v>
      </c>
      <c r="L14047" s="17"/>
    </row>
    <row r="14048" spans="1:12" x14ac:dyDescent="0.25">
      <c r="A14048" s="16" t="s">
        <v>261</v>
      </c>
      <c r="B14048" s="16">
        <v>46</v>
      </c>
      <c r="C14048" s="17">
        <v>33568</v>
      </c>
      <c r="L14048" s="17"/>
    </row>
    <row r="14049" spans="1:12" x14ac:dyDescent="0.25">
      <c r="A14049" s="16" t="s">
        <v>261</v>
      </c>
      <c r="B14049" s="16">
        <v>74</v>
      </c>
      <c r="C14049" s="17">
        <v>33557</v>
      </c>
      <c r="L14049" s="17"/>
    </row>
    <row r="14050" spans="1:12" x14ac:dyDescent="0.25">
      <c r="A14050" s="16" t="s">
        <v>261</v>
      </c>
      <c r="B14050" s="16">
        <v>108</v>
      </c>
      <c r="C14050" s="17">
        <v>33557</v>
      </c>
      <c r="L14050" s="17"/>
    </row>
    <row r="14051" spans="1:12" x14ac:dyDescent="0.25">
      <c r="A14051" s="16" t="s">
        <v>261</v>
      </c>
      <c r="B14051" s="16">
        <v>115</v>
      </c>
      <c r="C14051" s="17">
        <v>33543</v>
      </c>
      <c r="L14051" s="17"/>
    </row>
    <row r="14052" spans="1:12" x14ac:dyDescent="0.25">
      <c r="A14052" s="16" t="s">
        <v>261</v>
      </c>
      <c r="B14052" s="16">
        <v>120</v>
      </c>
      <c r="C14052" s="17">
        <v>33543</v>
      </c>
      <c r="L14052" s="17"/>
    </row>
    <row r="14053" spans="1:12" x14ac:dyDescent="0.25">
      <c r="A14053" s="16" t="s">
        <v>261</v>
      </c>
      <c r="B14053" s="16">
        <v>106</v>
      </c>
      <c r="C14053" s="17">
        <v>33543</v>
      </c>
      <c r="L14053" s="17"/>
    </row>
    <row r="14054" spans="1:12" x14ac:dyDescent="0.25">
      <c r="A14054" s="16" t="s">
        <v>261</v>
      </c>
      <c r="B14054" s="16">
        <v>120</v>
      </c>
      <c r="C14054" s="17">
        <v>33539</v>
      </c>
      <c r="L14054" s="17"/>
    </row>
    <row r="14055" spans="1:12" x14ac:dyDescent="0.25">
      <c r="A14055" s="16" t="s">
        <v>261</v>
      </c>
      <c r="B14055" s="16">
        <v>112</v>
      </c>
      <c r="C14055" s="17">
        <v>33534</v>
      </c>
      <c r="L14055" s="17"/>
    </row>
    <row r="14056" spans="1:12" x14ac:dyDescent="0.25">
      <c r="A14056" s="16" t="s">
        <v>261</v>
      </c>
      <c r="B14056" s="16">
        <v>116</v>
      </c>
      <c r="C14056" s="17">
        <v>33512</v>
      </c>
      <c r="L14056" s="17"/>
    </row>
    <row r="14057" spans="1:12" x14ac:dyDescent="0.25">
      <c r="A14057" s="16" t="s">
        <v>261</v>
      </c>
      <c r="B14057" s="16">
        <v>76</v>
      </c>
      <c r="C14057" s="17">
        <v>33512</v>
      </c>
      <c r="L14057" s="17"/>
    </row>
    <row r="14058" spans="1:12" x14ac:dyDescent="0.25">
      <c r="A14058" s="16" t="s">
        <v>261</v>
      </c>
      <c r="B14058" s="16">
        <v>142</v>
      </c>
      <c r="C14058" s="17">
        <v>33507</v>
      </c>
      <c r="L14058" s="17"/>
    </row>
    <row r="14059" spans="1:12" x14ac:dyDescent="0.25">
      <c r="A14059" s="16" t="s">
        <v>261</v>
      </c>
      <c r="B14059" s="16">
        <v>120</v>
      </c>
      <c r="C14059" s="17">
        <v>33493</v>
      </c>
      <c r="L14059" s="17"/>
    </row>
    <row r="14060" spans="1:12" x14ac:dyDescent="0.25">
      <c r="A14060" s="16" t="s">
        <v>261</v>
      </c>
      <c r="B14060" s="16">
        <v>367</v>
      </c>
      <c r="C14060" s="17">
        <v>33486</v>
      </c>
      <c r="L14060" s="17"/>
    </row>
    <row r="14061" spans="1:12" x14ac:dyDescent="0.25">
      <c r="A14061" s="16" t="s">
        <v>261</v>
      </c>
      <c r="B14061" s="16">
        <v>100</v>
      </c>
      <c r="C14061" s="17">
        <v>33479</v>
      </c>
      <c r="L14061" s="17"/>
    </row>
    <row r="14062" spans="1:12" x14ac:dyDescent="0.25">
      <c r="A14062" s="16" t="s">
        <v>261</v>
      </c>
      <c r="B14062" s="16">
        <v>80</v>
      </c>
      <c r="C14062" s="17">
        <v>33473</v>
      </c>
      <c r="L14062" s="17"/>
    </row>
    <row r="14063" spans="1:12" x14ac:dyDescent="0.25">
      <c r="A14063" s="16" t="s">
        <v>261</v>
      </c>
      <c r="B14063" s="16">
        <v>120</v>
      </c>
      <c r="C14063" s="17">
        <v>33465</v>
      </c>
      <c r="L14063" s="17"/>
    </row>
    <row r="14064" spans="1:12" x14ac:dyDescent="0.25">
      <c r="A14064" s="16" t="s">
        <v>261</v>
      </c>
      <c r="B14064" s="16">
        <v>135</v>
      </c>
      <c r="C14064" s="17">
        <v>33457</v>
      </c>
      <c r="L14064" s="17"/>
    </row>
    <row r="14065" spans="1:12" x14ac:dyDescent="0.25">
      <c r="A14065" s="16" t="s">
        <v>261</v>
      </c>
      <c r="B14065" s="16">
        <v>96</v>
      </c>
      <c r="C14065" s="17">
        <v>33449</v>
      </c>
      <c r="L14065" s="17"/>
    </row>
    <row r="14066" spans="1:12" x14ac:dyDescent="0.25">
      <c r="A14066" s="16" t="s">
        <v>261</v>
      </c>
      <c r="B14066" s="16">
        <v>120</v>
      </c>
      <c r="C14066" s="17">
        <v>33445</v>
      </c>
      <c r="L14066" s="17"/>
    </row>
    <row r="14067" spans="1:12" x14ac:dyDescent="0.25">
      <c r="A14067" s="16" t="s">
        <v>261</v>
      </c>
      <c r="B14067" s="16">
        <v>108</v>
      </c>
      <c r="C14067" s="17">
        <v>33437</v>
      </c>
      <c r="L14067" s="17"/>
    </row>
    <row r="14068" spans="1:12" x14ac:dyDescent="0.25">
      <c r="A14068" s="16" t="s">
        <v>261</v>
      </c>
      <c r="B14068" s="16">
        <v>95</v>
      </c>
      <c r="C14068" s="17">
        <v>33428</v>
      </c>
      <c r="L14068" s="17"/>
    </row>
    <row r="14069" spans="1:12" x14ac:dyDescent="0.25">
      <c r="A14069" s="16" t="s">
        <v>261</v>
      </c>
      <c r="B14069" s="16">
        <v>87</v>
      </c>
      <c r="C14069" s="17">
        <v>33420</v>
      </c>
      <c r="L14069" s="17"/>
    </row>
    <row r="14070" spans="1:12" x14ac:dyDescent="0.25">
      <c r="A14070" s="16" t="s">
        <v>261</v>
      </c>
      <c r="B14070" s="16">
        <v>117</v>
      </c>
      <c r="C14070" s="17">
        <v>33419</v>
      </c>
      <c r="L14070" s="17"/>
    </row>
    <row r="14071" spans="1:12" x14ac:dyDescent="0.25">
      <c r="A14071" s="16" t="s">
        <v>261</v>
      </c>
      <c r="B14071" s="16">
        <v>120</v>
      </c>
      <c r="C14071" s="17">
        <v>33414</v>
      </c>
      <c r="L14071" s="17"/>
    </row>
    <row r="14072" spans="1:12" x14ac:dyDescent="0.25">
      <c r="A14072" s="16" t="s">
        <v>261</v>
      </c>
      <c r="B14072" s="16">
        <v>120</v>
      </c>
      <c r="C14072" s="17">
        <v>33340</v>
      </c>
      <c r="L14072" s="17"/>
    </row>
    <row r="14073" spans="1:12" x14ac:dyDescent="0.25">
      <c r="A14073" s="16" t="s">
        <v>261</v>
      </c>
      <c r="B14073" s="16">
        <v>98</v>
      </c>
      <c r="C14073" s="17">
        <v>33289</v>
      </c>
      <c r="L14073" s="17"/>
    </row>
    <row r="14074" spans="1:12" x14ac:dyDescent="0.25">
      <c r="A14074" s="16" t="s">
        <v>261</v>
      </c>
      <c r="B14074" s="16">
        <v>181</v>
      </c>
      <c r="C14074" s="17">
        <v>33283</v>
      </c>
      <c r="L14074" s="17"/>
    </row>
    <row r="14075" spans="1:12" x14ac:dyDescent="0.25">
      <c r="A14075" s="16" t="s">
        <v>261</v>
      </c>
      <c r="B14075" s="16">
        <v>90</v>
      </c>
      <c r="C14075" s="17">
        <v>33276</v>
      </c>
      <c r="L14075" s="17"/>
    </row>
    <row r="14076" spans="1:12" x14ac:dyDescent="0.25">
      <c r="A14076" s="16" t="s">
        <v>261</v>
      </c>
      <c r="B14076" s="16">
        <v>122</v>
      </c>
      <c r="C14076" s="17">
        <v>33276</v>
      </c>
      <c r="L14076" s="17"/>
    </row>
    <row r="14077" spans="1:12" x14ac:dyDescent="0.25">
      <c r="A14077" s="16" t="s">
        <v>261</v>
      </c>
      <c r="B14077" s="16">
        <v>70</v>
      </c>
      <c r="C14077" s="17">
        <v>33248</v>
      </c>
      <c r="L14077" s="17"/>
    </row>
    <row r="14078" spans="1:12" x14ac:dyDescent="0.25">
      <c r="A14078" s="16" t="s">
        <v>261</v>
      </c>
      <c r="B14078" s="16">
        <v>122</v>
      </c>
      <c r="C14078" s="17">
        <v>33227</v>
      </c>
      <c r="L14078" s="17"/>
    </row>
    <row r="14079" spans="1:12" x14ac:dyDescent="0.25">
      <c r="A14079" s="16" t="s">
        <v>261</v>
      </c>
      <c r="B14079" s="16">
        <v>146</v>
      </c>
      <c r="C14079" s="17">
        <v>33213</v>
      </c>
      <c r="L14079" s="17"/>
    </row>
    <row r="14080" spans="1:12" x14ac:dyDescent="0.25">
      <c r="A14080" s="16" t="s">
        <v>261</v>
      </c>
      <c r="B14080" s="16">
        <v>163</v>
      </c>
      <c r="C14080" s="17">
        <v>33211</v>
      </c>
      <c r="L14080" s="17"/>
    </row>
    <row r="14081" spans="1:12" x14ac:dyDescent="0.25">
      <c r="A14081" s="16" t="s">
        <v>261</v>
      </c>
      <c r="B14081" s="16">
        <v>148</v>
      </c>
      <c r="C14081" s="17">
        <v>33197</v>
      </c>
      <c r="L14081" s="17"/>
    </row>
    <row r="14082" spans="1:12" x14ac:dyDescent="0.25">
      <c r="A14082" s="16" t="s">
        <v>261</v>
      </c>
      <c r="B14082" s="16">
        <v>72</v>
      </c>
      <c r="C14082" s="17">
        <v>33192</v>
      </c>
      <c r="L14082" s="17"/>
    </row>
    <row r="14083" spans="1:12" x14ac:dyDescent="0.25">
      <c r="A14083" s="16" t="s">
        <v>261</v>
      </c>
      <c r="B14083" s="16">
        <v>122</v>
      </c>
      <c r="C14083" s="17">
        <v>33189</v>
      </c>
      <c r="L14083" s="17"/>
    </row>
    <row r="14084" spans="1:12" x14ac:dyDescent="0.25">
      <c r="A14084" s="16" t="s">
        <v>261</v>
      </c>
      <c r="B14084" s="16">
        <v>280</v>
      </c>
      <c r="C14084" s="17">
        <v>33150</v>
      </c>
      <c r="L14084" s="17"/>
    </row>
    <row r="14085" spans="1:12" x14ac:dyDescent="0.25">
      <c r="A14085" s="16" t="s">
        <v>261</v>
      </c>
      <c r="B14085" s="16">
        <v>60</v>
      </c>
      <c r="C14085" s="17">
        <v>33123</v>
      </c>
      <c r="L14085" s="17"/>
    </row>
    <row r="14086" spans="1:12" x14ac:dyDescent="0.25">
      <c r="A14086" s="16" t="s">
        <v>261</v>
      </c>
      <c r="B14086" s="16">
        <v>120</v>
      </c>
      <c r="C14086" s="17">
        <v>33098</v>
      </c>
      <c r="L14086" s="17"/>
    </row>
    <row r="14087" spans="1:12" x14ac:dyDescent="0.25">
      <c r="A14087" s="16" t="s">
        <v>261</v>
      </c>
      <c r="B14087" s="16">
        <v>120</v>
      </c>
      <c r="C14087" s="17">
        <v>33070</v>
      </c>
      <c r="L14087" s="17"/>
    </row>
    <row r="14088" spans="1:12" x14ac:dyDescent="0.25">
      <c r="A14088" s="16" t="s">
        <v>261</v>
      </c>
      <c r="B14088" s="16">
        <v>98</v>
      </c>
      <c r="C14088" s="17">
        <v>33052</v>
      </c>
      <c r="L14088" s="17"/>
    </row>
    <row r="14089" spans="1:12" x14ac:dyDescent="0.25">
      <c r="A14089" s="16" t="s">
        <v>261</v>
      </c>
      <c r="B14089" s="16">
        <v>115</v>
      </c>
      <c r="C14089" s="17">
        <v>32989</v>
      </c>
      <c r="L14089" s="17"/>
    </row>
    <row r="14090" spans="1:12" x14ac:dyDescent="0.25">
      <c r="A14090" s="16" t="s">
        <v>261</v>
      </c>
      <c r="B14090" s="16">
        <v>214</v>
      </c>
      <c r="C14090" s="17">
        <v>32986</v>
      </c>
      <c r="L14090" s="17"/>
    </row>
    <row r="14091" spans="1:12" x14ac:dyDescent="0.25">
      <c r="A14091" s="16" t="s">
        <v>261</v>
      </c>
      <c r="B14091" s="16">
        <v>60</v>
      </c>
      <c r="C14091" s="17">
        <v>32973</v>
      </c>
      <c r="L14091" s="17"/>
    </row>
    <row r="14092" spans="1:12" x14ac:dyDescent="0.25">
      <c r="A14092" s="16" t="s">
        <v>261</v>
      </c>
      <c r="B14092" s="16">
        <v>118</v>
      </c>
      <c r="C14092" s="17">
        <v>32968</v>
      </c>
      <c r="L14092" s="17"/>
    </row>
    <row r="14093" spans="1:12" x14ac:dyDescent="0.25">
      <c r="A14093" s="16" t="s">
        <v>261</v>
      </c>
      <c r="B14093" s="16">
        <v>150</v>
      </c>
      <c r="C14093" s="17">
        <v>32962</v>
      </c>
      <c r="L14093" s="17"/>
    </row>
    <row r="14094" spans="1:12" x14ac:dyDescent="0.25">
      <c r="A14094" s="16" t="s">
        <v>261</v>
      </c>
      <c r="B14094" s="16">
        <v>120</v>
      </c>
      <c r="C14094" s="17">
        <v>32951</v>
      </c>
      <c r="L14094" s="17"/>
    </row>
    <row r="14095" spans="1:12" x14ac:dyDescent="0.25">
      <c r="A14095" s="16" t="s">
        <v>261</v>
      </c>
      <c r="B14095" s="16">
        <v>120</v>
      </c>
      <c r="C14095" s="17">
        <v>32903</v>
      </c>
      <c r="L14095" s="17"/>
    </row>
    <row r="14096" spans="1:12" x14ac:dyDescent="0.25">
      <c r="A14096" s="16" t="s">
        <v>261</v>
      </c>
      <c r="B14096" s="16">
        <v>160</v>
      </c>
      <c r="C14096" s="17">
        <v>32885</v>
      </c>
      <c r="L14096" s="17"/>
    </row>
    <row r="14097" spans="1:12" x14ac:dyDescent="0.25">
      <c r="A14097" s="16" t="s">
        <v>261</v>
      </c>
      <c r="B14097" s="16">
        <v>90</v>
      </c>
      <c r="C14097" s="17">
        <v>32882</v>
      </c>
      <c r="L14097" s="17"/>
    </row>
    <row r="14098" spans="1:12" x14ac:dyDescent="0.25">
      <c r="A14098" s="16" t="s">
        <v>261</v>
      </c>
      <c r="B14098" s="16">
        <v>157</v>
      </c>
      <c r="C14098" s="17">
        <v>32876</v>
      </c>
      <c r="L14098" s="17"/>
    </row>
    <row r="14099" spans="1:12" x14ac:dyDescent="0.25">
      <c r="A14099" s="16" t="s">
        <v>261</v>
      </c>
      <c r="B14099" s="16">
        <v>93</v>
      </c>
      <c r="C14099" s="17">
        <v>32849</v>
      </c>
      <c r="L14099" s="17"/>
    </row>
    <row r="14100" spans="1:12" x14ac:dyDescent="0.25">
      <c r="A14100" s="16" t="s">
        <v>261</v>
      </c>
      <c r="B14100" s="16">
        <v>47</v>
      </c>
      <c r="C14100" s="17">
        <v>32849</v>
      </c>
      <c r="L14100" s="17"/>
    </row>
    <row r="14101" spans="1:12" x14ac:dyDescent="0.25">
      <c r="A14101" s="16" t="s">
        <v>261</v>
      </c>
      <c r="B14101" s="16">
        <v>145</v>
      </c>
      <c r="C14101" s="17">
        <v>32847</v>
      </c>
      <c r="L14101" s="17"/>
    </row>
    <row r="14102" spans="1:12" x14ac:dyDescent="0.25">
      <c r="A14102" s="16" t="s">
        <v>261</v>
      </c>
      <c r="B14102" s="16">
        <v>197</v>
      </c>
      <c r="C14102" s="17">
        <v>32813</v>
      </c>
      <c r="L14102" s="17"/>
    </row>
    <row r="14103" spans="1:12" x14ac:dyDescent="0.25">
      <c r="A14103" s="16" t="s">
        <v>261</v>
      </c>
      <c r="B14103" s="16">
        <v>106</v>
      </c>
      <c r="C14103" s="17">
        <v>32793</v>
      </c>
      <c r="L14103" s="17"/>
    </row>
    <row r="14104" spans="1:12" x14ac:dyDescent="0.25">
      <c r="A14104" s="16" t="s">
        <v>261</v>
      </c>
      <c r="B14104" s="16">
        <v>60</v>
      </c>
      <c r="C14104" s="17">
        <v>32752</v>
      </c>
      <c r="L14104" s="17"/>
    </row>
    <row r="14105" spans="1:12" x14ac:dyDescent="0.25">
      <c r="A14105" s="16" t="s">
        <v>261</v>
      </c>
      <c r="B14105" s="16">
        <v>110</v>
      </c>
      <c r="C14105" s="17">
        <v>32736</v>
      </c>
      <c r="L14105" s="17"/>
    </row>
    <row r="14106" spans="1:12" x14ac:dyDescent="0.25">
      <c r="A14106" s="16" t="s">
        <v>261</v>
      </c>
      <c r="B14106" s="16">
        <v>94</v>
      </c>
      <c r="C14106" s="17">
        <v>32734</v>
      </c>
      <c r="L14106" s="17"/>
    </row>
    <row r="14107" spans="1:12" x14ac:dyDescent="0.25">
      <c r="A14107" s="16" t="s">
        <v>261</v>
      </c>
      <c r="B14107" s="16">
        <v>122</v>
      </c>
      <c r="C14107" s="17">
        <v>32723</v>
      </c>
      <c r="L14107" s="17"/>
    </row>
    <row r="14108" spans="1:12" x14ac:dyDescent="0.25">
      <c r="A14108" s="16" t="s">
        <v>261</v>
      </c>
      <c r="B14108" s="16">
        <v>150</v>
      </c>
      <c r="C14108" s="17">
        <v>32722</v>
      </c>
      <c r="L14108" s="17"/>
    </row>
    <row r="14109" spans="1:12" x14ac:dyDescent="0.25">
      <c r="A14109" s="16" t="s">
        <v>261</v>
      </c>
      <c r="B14109" s="16">
        <v>98</v>
      </c>
      <c r="C14109" s="17">
        <v>32694</v>
      </c>
      <c r="L14109" s="17"/>
    </row>
    <row r="14110" spans="1:12" x14ac:dyDescent="0.25">
      <c r="A14110" s="16" t="s">
        <v>261</v>
      </c>
      <c r="B14110" s="16">
        <v>130</v>
      </c>
      <c r="C14110" s="17">
        <v>32686</v>
      </c>
      <c r="L14110" s="17"/>
    </row>
    <row r="14111" spans="1:12" x14ac:dyDescent="0.25">
      <c r="A14111" s="16" t="s">
        <v>261</v>
      </c>
      <c r="B14111" s="16">
        <v>131</v>
      </c>
      <c r="C14111" s="17">
        <v>32671</v>
      </c>
      <c r="L14111" s="17"/>
    </row>
    <row r="14112" spans="1:12" x14ac:dyDescent="0.25">
      <c r="A14112" s="16" t="s">
        <v>261</v>
      </c>
      <c r="B14112" s="16">
        <v>132</v>
      </c>
      <c r="C14112" s="17">
        <v>32667</v>
      </c>
      <c r="L14112" s="17"/>
    </row>
    <row r="14113" spans="1:12" x14ac:dyDescent="0.25">
      <c r="A14113" s="16" t="s">
        <v>261</v>
      </c>
      <c r="B14113" s="16">
        <v>140</v>
      </c>
      <c r="C14113" s="17">
        <v>32661</v>
      </c>
      <c r="L14113" s="17"/>
    </row>
    <row r="14114" spans="1:12" x14ac:dyDescent="0.25">
      <c r="A14114" s="16" t="s">
        <v>261</v>
      </c>
      <c r="B14114" s="16">
        <v>180</v>
      </c>
      <c r="C14114" s="17">
        <v>32660</v>
      </c>
      <c r="L14114" s="17"/>
    </row>
    <row r="14115" spans="1:12" x14ac:dyDescent="0.25">
      <c r="A14115" s="16" t="s">
        <v>261</v>
      </c>
      <c r="B14115" s="16">
        <v>202</v>
      </c>
      <c r="C14115" s="17">
        <v>32651</v>
      </c>
      <c r="L14115" s="17"/>
    </row>
    <row r="14116" spans="1:12" x14ac:dyDescent="0.25">
      <c r="A14116" s="16" t="s">
        <v>261</v>
      </c>
      <c r="B14116" s="16">
        <v>70</v>
      </c>
      <c r="C14116" s="17">
        <v>32630</v>
      </c>
      <c r="L14116" s="17"/>
    </row>
    <row r="14117" spans="1:12" x14ac:dyDescent="0.25">
      <c r="A14117" s="16" t="s">
        <v>261</v>
      </c>
      <c r="B14117" s="16">
        <v>96</v>
      </c>
      <c r="C14117" s="17">
        <v>32624</v>
      </c>
      <c r="L14117" s="17"/>
    </row>
    <row r="14118" spans="1:12" x14ac:dyDescent="0.25">
      <c r="A14118" s="16" t="s">
        <v>261</v>
      </c>
      <c r="B14118" s="16">
        <v>115</v>
      </c>
      <c r="C14118" s="17">
        <v>32624</v>
      </c>
      <c r="L14118" s="17"/>
    </row>
    <row r="14119" spans="1:12" x14ac:dyDescent="0.25">
      <c r="A14119" s="16" t="s">
        <v>261</v>
      </c>
      <c r="B14119" s="16">
        <v>150</v>
      </c>
      <c r="C14119" s="17">
        <v>32619</v>
      </c>
      <c r="L14119" s="17"/>
    </row>
    <row r="14120" spans="1:12" x14ac:dyDescent="0.25">
      <c r="A14120" s="16" t="s">
        <v>261</v>
      </c>
      <c r="B14120" s="16">
        <v>104</v>
      </c>
      <c r="C14120" s="17">
        <v>32618</v>
      </c>
      <c r="L14120" s="17"/>
    </row>
    <row r="14121" spans="1:12" x14ac:dyDescent="0.25">
      <c r="A14121" s="16" t="s">
        <v>261</v>
      </c>
      <c r="B14121" s="16">
        <v>180</v>
      </c>
      <c r="C14121" s="17">
        <v>32609</v>
      </c>
      <c r="L14121" s="17"/>
    </row>
    <row r="14122" spans="1:12" x14ac:dyDescent="0.25">
      <c r="A14122" s="16" t="s">
        <v>261</v>
      </c>
      <c r="B14122" s="16">
        <v>120</v>
      </c>
      <c r="C14122" s="17">
        <v>32603</v>
      </c>
      <c r="L14122" s="17"/>
    </row>
    <row r="14123" spans="1:12" x14ac:dyDescent="0.25">
      <c r="A14123" s="16" t="s">
        <v>261</v>
      </c>
      <c r="B14123" s="16">
        <v>120</v>
      </c>
      <c r="C14123" s="17">
        <v>32603</v>
      </c>
      <c r="L14123" s="17"/>
    </row>
    <row r="14124" spans="1:12" x14ac:dyDescent="0.25">
      <c r="A14124" s="16" t="s">
        <v>261</v>
      </c>
      <c r="B14124" s="16">
        <v>150</v>
      </c>
      <c r="C14124" s="17">
        <v>32590</v>
      </c>
      <c r="L14124" s="17"/>
    </row>
    <row r="14125" spans="1:12" x14ac:dyDescent="0.25">
      <c r="A14125" s="16" t="s">
        <v>261</v>
      </c>
      <c r="B14125" s="16">
        <v>102</v>
      </c>
      <c r="C14125" s="17">
        <v>32588</v>
      </c>
      <c r="L14125" s="17"/>
    </row>
    <row r="14126" spans="1:12" x14ac:dyDescent="0.25">
      <c r="A14126" s="16" t="s">
        <v>261</v>
      </c>
      <c r="B14126" s="16">
        <v>170</v>
      </c>
      <c r="C14126" s="17">
        <v>32485</v>
      </c>
      <c r="L14126" s="17"/>
    </row>
    <row r="14127" spans="1:12" x14ac:dyDescent="0.25">
      <c r="A14127" s="16" t="s">
        <v>261</v>
      </c>
      <c r="B14127" s="16">
        <v>53</v>
      </c>
      <c r="C14127" s="17">
        <v>32479</v>
      </c>
      <c r="L14127" s="17"/>
    </row>
    <row r="14128" spans="1:12" x14ac:dyDescent="0.25">
      <c r="A14128" s="16" t="s">
        <v>261</v>
      </c>
      <c r="B14128" s="16">
        <v>120</v>
      </c>
      <c r="C14128" s="17">
        <v>32478</v>
      </c>
      <c r="L14128" s="17"/>
    </row>
    <row r="14129" spans="1:12" x14ac:dyDescent="0.25">
      <c r="A14129" s="16" t="s">
        <v>261</v>
      </c>
      <c r="B14129" s="16">
        <v>55</v>
      </c>
      <c r="C14129" s="17">
        <v>32451</v>
      </c>
      <c r="L14129" s="17"/>
    </row>
    <row r="14130" spans="1:12" x14ac:dyDescent="0.25">
      <c r="A14130" s="16" t="s">
        <v>261</v>
      </c>
      <c r="B14130" s="16">
        <v>36</v>
      </c>
      <c r="C14130" s="17">
        <v>32422</v>
      </c>
      <c r="L14130" s="17"/>
    </row>
    <row r="14131" spans="1:12" x14ac:dyDescent="0.25">
      <c r="A14131" s="16" t="s">
        <v>261</v>
      </c>
      <c r="B14131" s="16">
        <v>74</v>
      </c>
      <c r="C14131" s="17">
        <v>32412</v>
      </c>
      <c r="L14131" s="17"/>
    </row>
    <row r="14132" spans="1:12" x14ac:dyDescent="0.25">
      <c r="A14132" s="16" t="s">
        <v>261</v>
      </c>
      <c r="B14132" s="16">
        <v>148</v>
      </c>
      <c r="C14132" s="17">
        <v>32366</v>
      </c>
      <c r="L14132" s="17"/>
    </row>
    <row r="14133" spans="1:12" x14ac:dyDescent="0.25">
      <c r="A14133" s="16" t="s">
        <v>261</v>
      </c>
      <c r="B14133" s="16">
        <v>178</v>
      </c>
      <c r="C14133" s="17">
        <v>32360</v>
      </c>
      <c r="L14133" s="17"/>
    </row>
    <row r="14134" spans="1:12" x14ac:dyDescent="0.25">
      <c r="A14134" s="16" t="s">
        <v>261</v>
      </c>
      <c r="B14134" s="16">
        <v>170</v>
      </c>
      <c r="C14134" s="17">
        <v>32351</v>
      </c>
      <c r="L14134" s="17"/>
    </row>
    <row r="14135" spans="1:12" x14ac:dyDescent="0.25">
      <c r="A14135" s="16" t="s">
        <v>261</v>
      </c>
      <c r="B14135" s="16">
        <v>162</v>
      </c>
      <c r="C14135" s="17">
        <v>32335</v>
      </c>
      <c r="L14135" s="17"/>
    </row>
    <row r="14136" spans="1:12" x14ac:dyDescent="0.25">
      <c r="A14136" s="16" t="s">
        <v>261</v>
      </c>
      <c r="B14136" s="16">
        <v>120</v>
      </c>
      <c r="C14136" s="17">
        <v>32324</v>
      </c>
      <c r="L14136" s="17"/>
    </row>
    <row r="14137" spans="1:12" x14ac:dyDescent="0.25">
      <c r="A14137" s="16" t="s">
        <v>261</v>
      </c>
      <c r="B14137" s="16">
        <v>98</v>
      </c>
      <c r="C14137" s="17">
        <v>32289</v>
      </c>
      <c r="L14137" s="17"/>
    </row>
    <row r="14138" spans="1:12" x14ac:dyDescent="0.25">
      <c r="A14138" s="16" t="s">
        <v>261</v>
      </c>
      <c r="B14138" s="16">
        <v>161</v>
      </c>
      <c r="C14138" s="17">
        <v>32283</v>
      </c>
      <c r="L14138" s="17"/>
    </row>
    <row r="14139" spans="1:12" x14ac:dyDescent="0.25">
      <c r="A14139" s="16" t="s">
        <v>261</v>
      </c>
      <c r="B14139" s="16">
        <v>47</v>
      </c>
      <c r="C14139" s="17">
        <v>32274</v>
      </c>
      <c r="L14139" s="17"/>
    </row>
    <row r="14140" spans="1:12" x14ac:dyDescent="0.25">
      <c r="A14140" s="16" t="s">
        <v>261</v>
      </c>
      <c r="B14140" s="16">
        <v>101</v>
      </c>
      <c r="C14140" s="17">
        <v>32269</v>
      </c>
      <c r="L14140" s="17"/>
    </row>
    <row r="14141" spans="1:12" x14ac:dyDescent="0.25">
      <c r="A14141" s="16" t="s">
        <v>261</v>
      </c>
      <c r="B14141" s="16">
        <v>35</v>
      </c>
      <c r="C14141" s="17">
        <v>32248</v>
      </c>
      <c r="L14141" s="17"/>
    </row>
    <row r="14142" spans="1:12" x14ac:dyDescent="0.25">
      <c r="A14142" s="16" t="s">
        <v>261</v>
      </c>
      <c r="B14142" s="16">
        <v>106</v>
      </c>
      <c r="C14142" s="17">
        <v>32234</v>
      </c>
      <c r="L14142" s="17"/>
    </row>
    <row r="14143" spans="1:12" x14ac:dyDescent="0.25">
      <c r="A14143" s="16" t="s">
        <v>261</v>
      </c>
      <c r="B14143" s="16">
        <v>102</v>
      </c>
      <c r="C14143" s="17">
        <v>32218</v>
      </c>
      <c r="L14143" s="17"/>
    </row>
    <row r="14144" spans="1:12" x14ac:dyDescent="0.25">
      <c r="A14144" s="16" t="s">
        <v>261</v>
      </c>
      <c r="B14144" s="16">
        <v>66</v>
      </c>
      <c r="C14144" s="17">
        <v>32185</v>
      </c>
      <c r="L14144" s="17"/>
    </row>
    <row r="14145" spans="1:12" x14ac:dyDescent="0.25">
      <c r="A14145" s="16" t="s">
        <v>261</v>
      </c>
      <c r="B14145" s="16">
        <v>162</v>
      </c>
      <c r="C14145" s="17">
        <v>32178</v>
      </c>
      <c r="L14145" s="17"/>
    </row>
    <row r="14146" spans="1:12" x14ac:dyDescent="0.25">
      <c r="A14146" s="16" t="s">
        <v>261</v>
      </c>
      <c r="B14146" s="16">
        <v>164</v>
      </c>
      <c r="C14146" s="17">
        <v>32169</v>
      </c>
      <c r="L14146" s="17"/>
    </row>
    <row r="14147" spans="1:12" x14ac:dyDescent="0.25">
      <c r="A14147" s="16" t="s">
        <v>261</v>
      </c>
      <c r="B14147" s="16">
        <v>202</v>
      </c>
      <c r="C14147" s="17">
        <v>32169</v>
      </c>
      <c r="L14147" s="17"/>
    </row>
    <row r="14148" spans="1:12" x14ac:dyDescent="0.25">
      <c r="A14148" s="16" t="s">
        <v>261</v>
      </c>
      <c r="B14148" s="16">
        <v>134</v>
      </c>
      <c r="C14148" s="17">
        <v>32125</v>
      </c>
      <c r="L14148" s="17"/>
    </row>
    <row r="14149" spans="1:12" x14ac:dyDescent="0.25">
      <c r="A14149" s="16" t="s">
        <v>261</v>
      </c>
      <c r="B14149" s="16">
        <v>179</v>
      </c>
      <c r="C14149" s="17">
        <v>32114</v>
      </c>
      <c r="L14149" s="17"/>
    </row>
    <row r="14150" spans="1:12" x14ac:dyDescent="0.25">
      <c r="A14150" s="16" t="s">
        <v>261</v>
      </c>
      <c r="B14150" s="16">
        <v>142</v>
      </c>
      <c r="C14150" s="17">
        <v>32111</v>
      </c>
      <c r="L14150" s="17"/>
    </row>
    <row r="14151" spans="1:12" x14ac:dyDescent="0.25">
      <c r="A14151" s="16" t="s">
        <v>261</v>
      </c>
      <c r="B14151" s="16">
        <v>104</v>
      </c>
      <c r="C14151" s="17">
        <v>32094</v>
      </c>
      <c r="L14151" s="17"/>
    </row>
    <row r="14152" spans="1:12" x14ac:dyDescent="0.25">
      <c r="A14152" s="16" t="s">
        <v>261</v>
      </c>
      <c r="B14152" s="16">
        <v>150</v>
      </c>
      <c r="C14152" s="17">
        <v>32093</v>
      </c>
      <c r="L14152" s="17"/>
    </row>
    <row r="14153" spans="1:12" x14ac:dyDescent="0.25">
      <c r="A14153" s="16" t="s">
        <v>261</v>
      </c>
      <c r="B14153" s="16">
        <v>104</v>
      </c>
      <c r="C14153" s="17">
        <v>32031</v>
      </c>
      <c r="L14153" s="17"/>
    </row>
    <row r="14154" spans="1:12" x14ac:dyDescent="0.25">
      <c r="A14154" s="16" t="s">
        <v>261</v>
      </c>
      <c r="B14154" s="16">
        <v>148</v>
      </c>
      <c r="C14154" s="17">
        <v>32021</v>
      </c>
      <c r="L14154" s="17"/>
    </row>
    <row r="14155" spans="1:12" x14ac:dyDescent="0.25">
      <c r="A14155" s="16" t="s">
        <v>261</v>
      </c>
      <c r="B14155" s="16">
        <v>119</v>
      </c>
      <c r="C14155" s="17">
        <v>31993</v>
      </c>
      <c r="L14155" s="17"/>
    </row>
    <row r="14156" spans="1:12" x14ac:dyDescent="0.25">
      <c r="A14156" s="16" t="s">
        <v>261</v>
      </c>
      <c r="B14156" s="16">
        <v>62</v>
      </c>
      <c r="C14156" s="17">
        <v>31944</v>
      </c>
      <c r="L14156" s="17"/>
    </row>
    <row r="14157" spans="1:12" x14ac:dyDescent="0.25">
      <c r="A14157" s="16" t="s">
        <v>261</v>
      </c>
      <c r="B14157" s="16">
        <v>75</v>
      </c>
      <c r="C14157" s="17">
        <v>31932</v>
      </c>
      <c r="L14157" s="17"/>
    </row>
    <row r="14158" spans="1:12" x14ac:dyDescent="0.25">
      <c r="A14158" s="16" t="s">
        <v>261</v>
      </c>
      <c r="B14158" s="16">
        <v>130</v>
      </c>
      <c r="C14158" s="17">
        <v>31897</v>
      </c>
      <c r="L14158" s="17"/>
    </row>
    <row r="14159" spans="1:12" x14ac:dyDescent="0.25">
      <c r="A14159" s="16" t="s">
        <v>261</v>
      </c>
      <c r="B14159" s="16">
        <v>166</v>
      </c>
      <c r="C14159" s="17">
        <v>31895</v>
      </c>
      <c r="L14159" s="17"/>
    </row>
    <row r="14160" spans="1:12" x14ac:dyDescent="0.25">
      <c r="A14160" s="16" t="s">
        <v>261</v>
      </c>
      <c r="B14160" s="16">
        <v>120</v>
      </c>
      <c r="C14160" s="17">
        <v>31890</v>
      </c>
      <c r="L14160" s="17"/>
    </row>
    <row r="14161" spans="1:12" x14ac:dyDescent="0.25">
      <c r="A14161" s="16" t="s">
        <v>261</v>
      </c>
      <c r="B14161" s="16">
        <v>121</v>
      </c>
      <c r="C14161" s="17">
        <v>31884</v>
      </c>
      <c r="L14161" s="17"/>
    </row>
    <row r="14162" spans="1:12" x14ac:dyDescent="0.25">
      <c r="A14162" s="16" t="s">
        <v>261</v>
      </c>
      <c r="B14162" s="16">
        <v>90</v>
      </c>
      <c r="C14162" s="17">
        <v>31841</v>
      </c>
      <c r="L14162" s="17"/>
    </row>
    <row r="14163" spans="1:12" x14ac:dyDescent="0.25">
      <c r="A14163" s="16" t="s">
        <v>261</v>
      </c>
      <c r="B14163" s="16">
        <v>60</v>
      </c>
      <c r="C14163" s="17">
        <v>31827</v>
      </c>
      <c r="L14163" s="17"/>
    </row>
    <row r="14164" spans="1:12" x14ac:dyDescent="0.25">
      <c r="A14164" s="16" t="s">
        <v>261</v>
      </c>
      <c r="B14164" s="16">
        <v>150</v>
      </c>
      <c r="C14164" s="17">
        <v>31826</v>
      </c>
      <c r="L14164" s="17"/>
    </row>
    <row r="14165" spans="1:12" x14ac:dyDescent="0.25">
      <c r="A14165" s="16" t="s">
        <v>261</v>
      </c>
      <c r="B14165" s="16">
        <v>146</v>
      </c>
      <c r="C14165" s="17">
        <v>31819</v>
      </c>
      <c r="L14165" s="17"/>
    </row>
    <row r="14166" spans="1:12" x14ac:dyDescent="0.25">
      <c r="A14166" s="16" t="s">
        <v>261</v>
      </c>
      <c r="B14166" s="16">
        <v>198</v>
      </c>
      <c r="C14166" s="17">
        <v>31819</v>
      </c>
      <c r="L14166" s="17"/>
    </row>
    <row r="14167" spans="1:12" x14ac:dyDescent="0.25">
      <c r="A14167" s="16" t="s">
        <v>261</v>
      </c>
      <c r="B14167" s="16">
        <v>169</v>
      </c>
      <c r="C14167" s="17">
        <v>31798</v>
      </c>
      <c r="L14167" s="17"/>
    </row>
    <row r="14168" spans="1:12" x14ac:dyDescent="0.25">
      <c r="A14168" s="16" t="s">
        <v>261</v>
      </c>
      <c r="B14168" s="16">
        <v>115</v>
      </c>
      <c r="C14168" s="17">
        <v>31763</v>
      </c>
      <c r="L14168" s="17"/>
    </row>
    <row r="14169" spans="1:12" x14ac:dyDescent="0.25">
      <c r="A14169" s="16" t="s">
        <v>261</v>
      </c>
      <c r="B14169" s="16">
        <v>20</v>
      </c>
      <c r="C14169" s="17">
        <v>31751</v>
      </c>
      <c r="L14169" s="17"/>
    </row>
    <row r="14170" spans="1:12" x14ac:dyDescent="0.25">
      <c r="A14170" s="16" t="s">
        <v>261</v>
      </c>
      <c r="B14170" s="16">
        <v>99</v>
      </c>
      <c r="C14170" s="17">
        <v>31741</v>
      </c>
      <c r="L14170" s="17"/>
    </row>
    <row r="14171" spans="1:12" x14ac:dyDescent="0.25">
      <c r="A14171" s="16" t="s">
        <v>261</v>
      </c>
      <c r="B14171" s="16">
        <v>75</v>
      </c>
      <c r="C14171" s="17">
        <v>31730</v>
      </c>
      <c r="L14171" s="17"/>
    </row>
    <row r="14172" spans="1:12" x14ac:dyDescent="0.25">
      <c r="A14172" s="16" t="s">
        <v>261</v>
      </c>
      <c r="B14172" s="16">
        <v>60</v>
      </c>
      <c r="C14172" s="17">
        <v>31726</v>
      </c>
      <c r="L14172" s="17"/>
    </row>
    <row r="14173" spans="1:12" x14ac:dyDescent="0.25">
      <c r="A14173" s="16" t="s">
        <v>261</v>
      </c>
      <c r="B14173" s="16">
        <v>140</v>
      </c>
      <c r="C14173" s="17">
        <v>31714</v>
      </c>
      <c r="L14173" s="17"/>
    </row>
    <row r="14174" spans="1:12" x14ac:dyDescent="0.25">
      <c r="A14174" s="16" t="s">
        <v>261</v>
      </c>
      <c r="B14174" s="16">
        <v>100</v>
      </c>
      <c r="C14174" s="17">
        <v>31687</v>
      </c>
      <c r="L14174" s="17"/>
    </row>
    <row r="14175" spans="1:12" x14ac:dyDescent="0.25">
      <c r="A14175" s="16" t="s">
        <v>261</v>
      </c>
      <c r="B14175" s="16">
        <v>28</v>
      </c>
      <c r="C14175" s="17">
        <v>31667</v>
      </c>
      <c r="L14175" s="17"/>
    </row>
    <row r="14176" spans="1:12" x14ac:dyDescent="0.25">
      <c r="A14176" s="16" t="s">
        <v>261</v>
      </c>
      <c r="B14176" s="16">
        <v>90</v>
      </c>
      <c r="C14176" s="17">
        <v>31650</v>
      </c>
      <c r="L14176" s="17"/>
    </row>
    <row r="14177" spans="1:12" x14ac:dyDescent="0.25">
      <c r="A14177" s="16" t="s">
        <v>261</v>
      </c>
      <c r="B14177" s="16">
        <v>83</v>
      </c>
      <c r="C14177" s="17">
        <v>31602</v>
      </c>
      <c r="L14177" s="17"/>
    </row>
    <row r="14178" spans="1:12" x14ac:dyDescent="0.25">
      <c r="A14178" s="16" t="s">
        <v>261</v>
      </c>
      <c r="B14178" s="16">
        <v>120</v>
      </c>
      <c r="C14178" s="17">
        <v>31539</v>
      </c>
      <c r="L14178" s="17"/>
    </row>
    <row r="14179" spans="1:12" x14ac:dyDescent="0.25">
      <c r="A14179" s="16" t="s">
        <v>261</v>
      </c>
      <c r="B14179" s="16">
        <v>161</v>
      </c>
      <c r="C14179" s="17">
        <v>31525</v>
      </c>
      <c r="L14179" s="17"/>
    </row>
    <row r="14180" spans="1:12" x14ac:dyDescent="0.25">
      <c r="A14180" s="16" t="s">
        <v>261</v>
      </c>
      <c r="B14180" s="16">
        <v>120</v>
      </c>
      <c r="C14180" s="17">
        <v>31511</v>
      </c>
      <c r="L14180" s="17"/>
    </row>
    <row r="14181" spans="1:12" x14ac:dyDescent="0.25">
      <c r="A14181" s="16" t="s">
        <v>261</v>
      </c>
      <c r="B14181" s="16">
        <v>99</v>
      </c>
      <c r="C14181" s="17">
        <v>31503</v>
      </c>
      <c r="L14181" s="17"/>
    </row>
    <row r="14182" spans="1:12" x14ac:dyDescent="0.25">
      <c r="A14182" s="16" t="s">
        <v>261</v>
      </c>
      <c r="B14182" s="16">
        <v>169</v>
      </c>
      <c r="C14182" s="17">
        <v>31498</v>
      </c>
      <c r="L14182" s="17"/>
    </row>
    <row r="14183" spans="1:12" x14ac:dyDescent="0.25">
      <c r="A14183" s="16" t="s">
        <v>261</v>
      </c>
      <c r="B14183" s="16">
        <v>204</v>
      </c>
      <c r="C14183" s="17">
        <v>31497</v>
      </c>
      <c r="L14183" s="17"/>
    </row>
    <row r="14184" spans="1:12" x14ac:dyDescent="0.25">
      <c r="A14184" s="16" t="s">
        <v>261</v>
      </c>
      <c r="B14184" s="16">
        <v>98</v>
      </c>
      <c r="C14184" s="17">
        <v>31471</v>
      </c>
      <c r="L14184" s="17"/>
    </row>
    <row r="14185" spans="1:12" x14ac:dyDescent="0.25">
      <c r="A14185" s="16" t="s">
        <v>261</v>
      </c>
      <c r="B14185" s="16">
        <v>66</v>
      </c>
      <c r="C14185" s="17">
        <v>31462</v>
      </c>
      <c r="L14185" s="17"/>
    </row>
    <row r="14186" spans="1:12" x14ac:dyDescent="0.25">
      <c r="A14186" s="16" t="s">
        <v>261</v>
      </c>
      <c r="B14186" s="16">
        <v>124</v>
      </c>
      <c r="C14186" s="17">
        <v>31457</v>
      </c>
      <c r="L14186" s="17"/>
    </row>
    <row r="14187" spans="1:12" x14ac:dyDescent="0.25">
      <c r="A14187" s="16" t="s">
        <v>261</v>
      </c>
      <c r="B14187" s="16">
        <v>88</v>
      </c>
      <c r="C14187" s="17">
        <v>31456</v>
      </c>
      <c r="L14187" s="17"/>
    </row>
    <row r="14188" spans="1:12" x14ac:dyDescent="0.25">
      <c r="A14188" s="16" t="s">
        <v>261</v>
      </c>
      <c r="B14188" s="16">
        <v>60</v>
      </c>
      <c r="C14188" s="17">
        <v>31454</v>
      </c>
      <c r="L14188" s="17"/>
    </row>
    <row r="14189" spans="1:12" x14ac:dyDescent="0.25">
      <c r="A14189" s="16" t="s">
        <v>261</v>
      </c>
      <c r="B14189" s="16">
        <v>150</v>
      </c>
      <c r="C14189" s="17">
        <v>31446</v>
      </c>
      <c r="L14189" s="17"/>
    </row>
    <row r="14190" spans="1:12" x14ac:dyDescent="0.25">
      <c r="A14190" s="16" t="s">
        <v>261</v>
      </c>
      <c r="B14190" s="16">
        <v>140</v>
      </c>
      <c r="C14190" s="17">
        <v>31435</v>
      </c>
      <c r="L14190" s="17"/>
    </row>
    <row r="14191" spans="1:12" x14ac:dyDescent="0.25">
      <c r="A14191" s="16" t="s">
        <v>261</v>
      </c>
      <c r="B14191" s="16">
        <v>100</v>
      </c>
      <c r="C14191" s="17">
        <v>31429</v>
      </c>
      <c r="L14191" s="17"/>
    </row>
    <row r="14192" spans="1:12" x14ac:dyDescent="0.25">
      <c r="A14192" s="16" t="s">
        <v>261</v>
      </c>
      <c r="B14192" s="16">
        <v>152</v>
      </c>
      <c r="C14192" s="17">
        <v>31428</v>
      </c>
      <c r="L14192" s="17"/>
    </row>
    <row r="14193" spans="1:12" x14ac:dyDescent="0.25">
      <c r="A14193" s="16" t="s">
        <v>261</v>
      </c>
      <c r="B14193" s="16">
        <v>240</v>
      </c>
      <c r="C14193" s="17">
        <v>31427</v>
      </c>
      <c r="L14193" s="17"/>
    </row>
    <row r="14194" spans="1:12" x14ac:dyDescent="0.25">
      <c r="A14194" s="16" t="s">
        <v>261</v>
      </c>
      <c r="B14194" s="16">
        <v>161</v>
      </c>
      <c r="C14194" s="17">
        <v>31426</v>
      </c>
      <c r="L14194" s="17"/>
    </row>
    <row r="14195" spans="1:12" x14ac:dyDescent="0.25">
      <c r="A14195" s="16" t="s">
        <v>261</v>
      </c>
      <c r="B14195" s="16">
        <v>112</v>
      </c>
      <c r="C14195" s="17">
        <v>31422</v>
      </c>
      <c r="L14195" s="17"/>
    </row>
    <row r="14196" spans="1:12" x14ac:dyDescent="0.25">
      <c r="A14196" s="16" t="s">
        <v>261</v>
      </c>
      <c r="B14196" s="16">
        <v>84</v>
      </c>
      <c r="C14196" s="17">
        <v>31396</v>
      </c>
      <c r="L14196" s="17"/>
    </row>
    <row r="14197" spans="1:12" x14ac:dyDescent="0.25">
      <c r="A14197" s="16" t="s">
        <v>261</v>
      </c>
      <c r="B14197" s="16">
        <v>180</v>
      </c>
      <c r="C14197" s="17">
        <v>31393</v>
      </c>
      <c r="L14197" s="17"/>
    </row>
    <row r="14198" spans="1:12" x14ac:dyDescent="0.25">
      <c r="A14198" s="16" t="s">
        <v>261</v>
      </c>
      <c r="B14198" s="16">
        <v>120</v>
      </c>
      <c r="C14198" s="17">
        <v>31392</v>
      </c>
      <c r="L14198" s="17"/>
    </row>
    <row r="14199" spans="1:12" x14ac:dyDescent="0.25">
      <c r="A14199" s="16" t="s">
        <v>261</v>
      </c>
      <c r="B14199" s="16">
        <v>128</v>
      </c>
      <c r="C14199" s="17">
        <v>31387</v>
      </c>
      <c r="L14199" s="17"/>
    </row>
    <row r="14200" spans="1:12" x14ac:dyDescent="0.25">
      <c r="A14200" s="16" t="s">
        <v>261</v>
      </c>
      <c r="B14200" s="16">
        <v>179</v>
      </c>
      <c r="C14200" s="17">
        <v>31372</v>
      </c>
      <c r="L14200" s="17"/>
    </row>
    <row r="14201" spans="1:12" x14ac:dyDescent="0.25">
      <c r="A14201" s="16" t="s">
        <v>261</v>
      </c>
      <c r="B14201" s="16">
        <v>158</v>
      </c>
      <c r="C14201" s="17">
        <v>31365</v>
      </c>
      <c r="L14201" s="17"/>
    </row>
    <row r="14202" spans="1:12" x14ac:dyDescent="0.25">
      <c r="A14202" s="16" t="s">
        <v>261</v>
      </c>
      <c r="B14202" s="16">
        <v>101</v>
      </c>
      <c r="C14202" s="17">
        <v>31364</v>
      </c>
      <c r="L14202" s="17"/>
    </row>
    <row r="14203" spans="1:12" x14ac:dyDescent="0.25">
      <c r="A14203" s="16" t="s">
        <v>261</v>
      </c>
      <c r="B14203" s="16">
        <v>179</v>
      </c>
      <c r="C14203" s="17">
        <v>31358</v>
      </c>
      <c r="L14203" s="17"/>
    </row>
    <row r="14204" spans="1:12" x14ac:dyDescent="0.25">
      <c r="A14204" s="16" t="s">
        <v>261</v>
      </c>
      <c r="B14204" s="16">
        <v>115</v>
      </c>
      <c r="C14204" s="17">
        <v>31356</v>
      </c>
      <c r="L14204" s="17"/>
    </row>
    <row r="14205" spans="1:12" x14ac:dyDescent="0.25">
      <c r="A14205" s="16" t="s">
        <v>261</v>
      </c>
      <c r="B14205" s="16">
        <v>122</v>
      </c>
      <c r="C14205" s="17">
        <v>31352</v>
      </c>
      <c r="L14205" s="17"/>
    </row>
    <row r="14206" spans="1:12" x14ac:dyDescent="0.25">
      <c r="A14206" s="16" t="s">
        <v>261</v>
      </c>
      <c r="B14206" s="16">
        <v>60</v>
      </c>
      <c r="C14206" s="17">
        <v>31343</v>
      </c>
      <c r="L14206" s="17"/>
    </row>
    <row r="14207" spans="1:12" x14ac:dyDescent="0.25">
      <c r="A14207" s="16" t="s">
        <v>261</v>
      </c>
      <c r="B14207" s="16">
        <v>71</v>
      </c>
      <c r="C14207" s="17">
        <v>31336</v>
      </c>
      <c r="L14207" s="17"/>
    </row>
    <row r="14208" spans="1:12" x14ac:dyDescent="0.25">
      <c r="A14208" s="16" t="s">
        <v>261</v>
      </c>
      <c r="B14208" s="16">
        <v>109</v>
      </c>
      <c r="C14208" s="17">
        <v>31328</v>
      </c>
      <c r="L14208" s="17"/>
    </row>
    <row r="14209" spans="1:12" x14ac:dyDescent="0.25">
      <c r="A14209" s="16" t="s">
        <v>261</v>
      </c>
      <c r="B14209" s="16">
        <v>190</v>
      </c>
      <c r="C14209" s="17">
        <v>31321</v>
      </c>
      <c r="L14209" s="17"/>
    </row>
    <row r="14210" spans="1:12" x14ac:dyDescent="0.25">
      <c r="A14210" s="16" t="s">
        <v>261</v>
      </c>
      <c r="B14210" s="16">
        <v>116</v>
      </c>
      <c r="C14210" s="17">
        <v>31321</v>
      </c>
      <c r="L14210" s="17"/>
    </row>
    <row r="14211" spans="1:12" x14ac:dyDescent="0.25">
      <c r="A14211" s="16" t="s">
        <v>261</v>
      </c>
      <c r="B14211" s="16">
        <v>89</v>
      </c>
      <c r="C14211" s="17">
        <v>31317</v>
      </c>
      <c r="L14211" s="17"/>
    </row>
    <row r="14212" spans="1:12" x14ac:dyDescent="0.25">
      <c r="A14212" s="16" t="s">
        <v>261</v>
      </c>
      <c r="B14212" s="16">
        <v>92</v>
      </c>
      <c r="C14212" s="17">
        <v>31314</v>
      </c>
      <c r="L14212" s="17"/>
    </row>
    <row r="14213" spans="1:12" x14ac:dyDescent="0.25">
      <c r="A14213" s="16" t="s">
        <v>261</v>
      </c>
      <c r="B14213" s="16">
        <v>135</v>
      </c>
      <c r="C14213" s="17">
        <v>31310</v>
      </c>
      <c r="L14213" s="17"/>
    </row>
    <row r="14214" spans="1:12" x14ac:dyDescent="0.25">
      <c r="A14214" s="16" t="s">
        <v>261</v>
      </c>
      <c r="B14214" s="16">
        <v>104</v>
      </c>
      <c r="C14214" s="17">
        <v>31308</v>
      </c>
      <c r="L14214" s="17"/>
    </row>
    <row r="14215" spans="1:12" x14ac:dyDescent="0.25">
      <c r="A14215" s="16" t="s">
        <v>261</v>
      </c>
      <c r="B14215" s="16">
        <v>176</v>
      </c>
      <c r="C14215" s="17">
        <v>31293</v>
      </c>
      <c r="L14215" s="17"/>
    </row>
    <row r="14216" spans="1:12" x14ac:dyDescent="0.25">
      <c r="A14216" s="16" t="s">
        <v>261</v>
      </c>
      <c r="B14216" s="16">
        <v>204</v>
      </c>
      <c r="C14216" s="17">
        <v>31287</v>
      </c>
      <c r="L14216" s="17"/>
    </row>
    <row r="14217" spans="1:12" x14ac:dyDescent="0.25">
      <c r="A14217" s="16" t="s">
        <v>261</v>
      </c>
      <c r="B14217" s="16">
        <v>60</v>
      </c>
      <c r="C14217" s="17">
        <v>31287</v>
      </c>
      <c r="L14217" s="17"/>
    </row>
    <row r="14218" spans="1:12" x14ac:dyDescent="0.25">
      <c r="A14218" s="16" t="s">
        <v>261</v>
      </c>
      <c r="B14218" s="16">
        <v>52</v>
      </c>
      <c r="C14218" s="17">
        <v>31287</v>
      </c>
      <c r="L14218" s="17"/>
    </row>
    <row r="14219" spans="1:12" x14ac:dyDescent="0.25">
      <c r="A14219" s="16" t="s">
        <v>261</v>
      </c>
      <c r="B14219" s="16">
        <v>93</v>
      </c>
      <c r="C14219" s="17">
        <v>31280</v>
      </c>
      <c r="L14219" s="17"/>
    </row>
    <row r="14220" spans="1:12" x14ac:dyDescent="0.25">
      <c r="A14220" s="16" t="s">
        <v>261</v>
      </c>
      <c r="B14220" s="16">
        <v>105</v>
      </c>
      <c r="C14220" s="17">
        <v>31271</v>
      </c>
      <c r="L14220" s="17"/>
    </row>
    <row r="14221" spans="1:12" x14ac:dyDescent="0.25">
      <c r="A14221" s="16" t="s">
        <v>261</v>
      </c>
      <c r="B14221" s="16">
        <v>93</v>
      </c>
      <c r="C14221" s="17">
        <v>31268</v>
      </c>
      <c r="L14221" s="17"/>
    </row>
    <row r="14222" spans="1:12" x14ac:dyDescent="0.25">
      <c r="A14222" s="16" t="s">
        <v>261</v>
      </c>
      <c r="B14222" s="16">
        <v>140</v>
      </c>
      <c r="C14222" s="17">
        <v>31267</v>
      </c>
      <c r="L14222" s="17"/>
    </row>
    <row r="14223" spans="1:12" x14ac:dyDescent="0.25">
      <c r="A14223" s="16" t="s">
        <v>261</v>
      </c>
      <c r="B14223" s="16">
        <v>90</v>
      </c>
      <c r="C14223" s="17">
        <v>31254</v>
      </c>
      <c r="L14223" s="17"/>
    </row>
    <row r="14224" spans="1:12" x14ac:dyDescent="0.25">
      <c r="A14224" s="16" t="s">
        <v>261</v>
      </c>
      <c r="B14224" s="16">
        <v>72</v>
      </c>
      <c r="C14224" s="17">
        <v>31247</v>
      </c>
      <c r="L14224" s="17"/>
    </row>
    <row r="14225" spans="1:12" x14ac:dyDescent="0.25">
      <c r="A14225" s="16" t="s">
        <v>261</v>
      </c>
      <c r="B14225" s="16">
        <v>128</v>
      </c>
      <c r="C14225" s="17">
        <v>31240</v>
      </c>
      <c r="L14225" s="17"/>
    </row>
    <row r="14226" spans="1:12" x14ac:dyDescent="0.25">
      <c r="A14226" s="16" t="s">
        <v>261</v>
      </c>
      <c r="B14226" s="16">
        <v>138</v>
      </c>
      <c r="C14226" s="17">
        <v>31238</v>
      </c>
      <c r="L14226" s="17"/>
    </row>
    <row r="14227" spans="1:12" x14ac:dyDescent="0.25">
      <c r="A14227" s="16" t="s">
        <v>261</v>
      </c>
      <c r="B14227" s="16">
        <v>198</v>
      </c>
      <c r="C14227" s="17">
        <v>31231</v>
      </c>
      <c r="L14227" s="17"/>
    </row>
    <row r="14228" spans="1:12" x14ac:dyDescent="0.25">
      <c r="A14228" s="16" t="s">
        <v>261</v>
      </c>
      <c r="B14228" s="16">
        <v>143</v>
      </c>
      <c r="C14228" s="17">
        <v>31229</v>
      </c>
      <c r="L14228" s="17"/>
    </row>
    <row r="14229" spans="1:12" x14ac:dyDescent="0.25">
      <c r="A14229" s="16" t="s">
        <v>261</v>
      </c>
      <c r="B14229" s="16">
        <v>128</v>
      </c>
      <c r="C14229" s="17">
        <v>31229</v>
      </c>
      <c r="L14229" s="17"/>
    </row>
    <row r="14230" spans="1:12" x14ac:dyDescent="0.25">
      <c r="A14230" s="16" t="s">
        <v>261</v>
      </c>
      <c r="B14230" s="16">
        <v>180</v>
      </c>
      <c r="C14230" s="17">
        <v>31229</v>
      </c>
      <c r="L14230" s="17"/>
    </row>
    <row r="14231" spans="1:12" x14ac:dyDescent="0.25">
      <c r="A14231" s="16" t="s">
        <v>261</v>
      </c>
      <c r="B14231" s="16">
        <v>186</v>
      </c>
      <c r="C14231" s="17">
        <v>31215</v>
      </c>
      <c r="L14231" s="17"/>
    </row>
    <row r="14232" spans="1:12" x14ac:dyDescent="0.25">
      <c r="A14232" s="16" t="s">
        <v>261</v>
      </c>
      <c r="B14232" s="16">
        <v>200</v>
      </c>
      <c r="C14232" s="17">
        <v>31212</v>
      </c>
      <c r="L14232" s="17"/>
    </row>
    <row r="14233" spans="1:12" x14ac:dyDescent="0.25">
      <c r="A14233" s="16" t="s">
        <v>261</v>
      </c>
      <c r="B14233" s="16">
        <v>104</v>
      </c>
      <c r="C14233" s="17">
        <v>31196</v>
      </c>
      <c r="L14233" s="17"/>
    </row>
    <row r="14234" spans="1:12" x14ac:dyDescent="0.25">
      <c r="A14234" s="16" t="s">
        <v>261</v>
      </c>
      <c r="B14234" s="16">
        <v>170</v>
      </c>
      <c r="C14234" s="17">
        <v>31190</v>
      </c>
      <c r="L14234" s="17"/>
    </row>
    <row r="14235" spans="1:12" x14ac:dyDescent="0.25">
      <c r="A14235" s="16" t="s">
        <v>261</v>
      </c>
      <c r="B14235" s="16">
        <v>137</v>
      </c>
      <c r="C14235" s="17">
        <v>31176</v>
      </c>
      <c r="L14235" s="17"/>
    </row>
    <row r="14236" spans="1:12" x14ac:dyDescent="0.25">
      <c r="A14236" s="16" t="s">
        <v>261</v>
      </c>
      <c r="B14236" s="16">
        <v>106</v>
      </c>
      <c r="C14236" s="17">
        <v>31169</v>
      </c>
      <c r="L14236" s="17"/>
    </row>
    <row r="14237" spans="1:12" x14ac:dyDescent="0.25">
      <c r="A14237" s="16" t="s">
        <v>261</v>
      </c>
      <c r="B14237" s="16">
        <v>46</v>
      </c>
      <c r="C14237" s="17">
        <v>31163</v>
      </c>
      <c r="L14237" s="17"/>
    </row>
    <row r="14238" spans="1:12" x14ac:dyDescent="0.25">
      <c r="A14238" s="16" t="s">
        <v>261</v>
      </c>
      <c r="B14238" s="16">
        <v>109</v>
      </c>
      <c r="C14238" s="17">
        <v>31155</v>
      </c>
      <c r="L14238" s="17"/>
    </row>
    <row r="14239" spans="1:12" x14ac:dyDescent="0.25">
      <c r="A14239" s="16" t="s">
        <v>261</v>
      </c>
      <c r="B14239" s="16">
        <v>96</v>
      </c>
      <c r="C14239" s="17">
        <v>31154</v>
      </c>
      <c r="L14239" s="17"/>
    </row>
    <row r="14240" spans="1:12" x14ac:dyDescent="0.25">
      <c r="A14240" s="16" t="s">
        <v>261</v>
      </c>
      <c r="B14240" s="16">
        <v>54</v>
      </c>
      <c r="C14240" s="17">
        <v>31139</v>
      </c>
      <c r="L14240" s="17"/>
    </row>
    <row r="14241" spans="1:12" x14ac:dyDescent="0.25">
      <c r="A14241" s="16" t="s">
        <v>261</v>
      </c>
      <c r="B14241" s="16">
        <v>111</v>
      </c>
      <c r="C14241" s="17">
        <v>31124</v>
      </c>
      <c r="L14241" s="17"/>
    </row>
    <row r="14242" spans="1:12" x14ac:dyDescent="0.25">
      <c r="A14242" s="16" t="s">
        <v>261</v>
      </c>
      <c r="B14242" s="16">
        <v>123</v>
      </c>
      <c r="C14242" s="17">
        <v>31099</v>
      </c>
      <c r="L14242" s="17"/>
    </row>
    <row r="14243" spans="1:12" x14ac:dyDescent="0.25">
      <c r="A14243" s="16" t="s">
        <v>261</v>
      </c>
      <c r="B14243" s="16">
        <v>42</v>
      </c>
      <c r="C14243" s="17">
        <v>31063</v>
      </c>
      <c r="L14243" s="17"/>
    </row>
    <row r="14244" spans="1:12" x14ac:dyDescent="0.25">
      <c r="A14244" s="16" t="s">
        <v>261</v>
      </c>
      <c r="B14244" s="16">
        <v>163</v>
      </c>
      <c r="C14244" s="17">
        <v>31054</v>
      </c>
      <c r="L14244" s="17"/>
    </row>
    <row r="14245" spans="1:12" x14ac:dyDescent="0.25">
      <c r="A14245" s="16" t="s">
        <v>261</v>
      </c>
      <c r="B14245" s="16">
        <v>108</v>
      </c>
      <c r="C14245" s="17">
        <v>31021</v>
      </c>
      <c r="L14245" s="17"/>
    </row>
    <row r="14246" spans="1:12" x14ac:dyDescent="0.25">
      <c r="A14246" s="16" t="s">
        <v>261</v>
      </c>
      <c r="B14246" s="16">
        <v>222</v>
      </c>
      <c r="C14246" s="17">
        <v>31017</v>
      </c>
      <c r="L14246" s="17"/>
    </row>
    <row r="14247" spans="1:12" x14ac:dyDescent="0.25">
      <c r="A14247" s="16" t="s">
        <v>261</v>
      </c>
      <c r="B14247" s="16">
        <v>126</v>
      </c>
      <c r="C14247" s="17">
        <v>30980</v>
      </c>
      <c r="L14247" s="17"/>
    </row>
    <row r="14248" spans="1:12" x14ac:dyDescent="0.25">
      <c r="A14248" s="16" t="s">
        <v>261</v>
      </c>
      <c r="B14248" s="16">
        <v>64</v>
      </c>
      <c r="C14248" s="17">
        <v>30967</v>
      </c>
      <c r="L14248" s="17"/>
    </row>
    <row r="14249" spans="1:12" x14ac:dyDescent="0.25">
      <c r="A14249" s="16" t="s">
        <v>261</v>
      </c>
      <c r="B14249" s="16">
        <v>109</v>
      </c>
      <c r="C14249" s="17">
        <v>30937</v>
      </c>
      <c r="L14249" s="17"/>
    </row>
    <row r="14250" spans="1:12" x14ac:dyDescent="0.25">
      <c r="A14250" s="16" t="s">
        <v>261</v>
      </c>
      <c r="B14250" s="16">
        <v>155</v>
      </c>
      <c r="C14250" s="17">
        <v>30904</v>
      </c>
      <c r="L14250" s="17"/>
    </row>
    <row r="14251" spans="1:12" x14ac:dyDescent="0.25">
      <c r="A14251" s="16" t="s">
        <v>261</v>
      </c>
      <c r="B14251" s="16">
        <v>95</v>
      </c>
      <c r="C14251" s="17">
        <v>30855</v>
      </c>
      <c r="L14251" s="17"/>
    </row>
    <row r="14252" spans="1:12" x14ac:dyDescent="0.25">
      <c r="A14252" s="16" t="s">
        <v>261</v>
      </c>
      <c r="B14252" s="16">
        <v>120</v>
      </c>
      <c r="C14252" s="17">
        <v>30790</v>
      </c>
      <c r="L14252" s="17"/>
    </row>
    <row r="14253" spans="1:12" x14ac:dyDescent="0.25">
      <c r="A14253" s="16" t="s">
        <v>261</v>
      </c>
      <c r="B14253" s="16">
        <v>94</v>
      </c>
      <c r="C14253" s="17">
        <v>30747</v>
      </c>
      <c r="L14253" s="17"/>
    </row>
    <row r="14254" spans="1:12" x14ac:dyDescent="0.25">
      <c r="A14254" s="16" t="s">
        <v>261</v>
      </c>
      <c r="B14254" s="16">
        <v>180</v>
      </c>
      <c r="C14254" s="17">
        <v>30704</v>
      </c>
      <c r="L14254" s="17"/>
    </row>
    <row r="14255" spans="1:12" x14ac:dyDescent="0.25">
      <c r="A14255" s="16" t="s">
        <v>261</v>
      </c>
      <c r="B14255" s="16">
        <v>116</v>
      </c>
      <c r="C14255" s="17">
        <v>30553</v>
      </c>
      <c r="L14255" s="17"/>
    </row>
    <row r="14256" spans="1:12" x14ac:dyDescent="0.25">
      <c r="A14256" s="16" t="s">
        <v>261</v>
      </c>
      <c r="B14256" s="16">
        <v>202</v>
      </c>
      <c r="C14256" s="17">
        <v>30454</v>
      </c>
      <c r="L14256" s="17"/>
    </row>
    <row r="14257" spans="1:12" x14ac:dyDescent="0.25">
      <c r="A14257" s="16" t="s">
        <v>261</v>
      </c>
      <c r="B14257" s="16">
        <v>120</v>
      </c>
      <c r="C14257" s="17">
        <v>30442</v>
      </c>
      <c r="L14257" s="17"/>
    </row>
    <row r="14258" spans="1:12" x14ac:dyDescent="0.25">
      <c r="A14258" s="16" t="s">
        <v>261</v>
      </c>
      <c r="B14258" s="16">
        <v>104</v>
      </c>
      <c r="C14258" s="17">
        <v>30328</v>
      </c>
      <c r="L14258" s="17"/>
    </row>
    <row r="14259" spans="1:12" x14ac:dyDescent="0.25">
      <c r="A14259" s="16" t="s">
        <v>261</v>
      </c>
      <c r="B14259" s="16">
        <v>139</v>
      </c>
      <c r="C14259" s="17">
        <v>30056</v>
      </c>
      <c r="L14259" s="17"/>
    </row>
    <row r="14260" spans="1:12" x14ac:dyDescent="0.25">
      <c r="A14260" s="16" t="s">
        <v>261</v>
      </c>
      <c r="B14260" s="16">
        <v>237</v>
      </c>
      <c r="C14260" s="17">
        <v>29812</v>
      </c>
      <c r="L14260" s="17"/>
    </row>
    <row r="14261" spans="1:12" x14ac:dyDescent="0.25">
      <c r="A14261" s="16" t="s">
        <v>261</v>
      </c>
      <c r="B14261" s="16">
        <v>186</v>
      </c>
      <c r="C14261" s="17">
        <v>29574</v>
      </c>
      <c r="L14261" s="17"/>
    </row>
    <row r="14262" spans="1:12" x14ac:dyDescent="0.25">
      <c r="A14262" s="16" t="s">
        <v>261</v>
      </c>
      <c r="B14262" s="16">
        <v>61</v>
      </c>
      <c r="C14262" s="17">
        <v>29565</v>
      </c>
      <c r="L14262" s="17"/>
    </row>
    <row r="14263" spans="1:12" x14ac:dyDescent="0.25">
      <c r="A14263" s="16" t="s">
        <v>261</v>
      </c>
      <c r="B14263" s="16">
        <v>104</v>
      </c>
      <c r="C14263" s="17">
        <v>29252</v>
      </c>
      <c r="L14263" s="17"/>
    </row>
    <row r="14264" spans="1:12" x14ac:dyDescent="0.25">
      <c r="A14264" s="16" t="s">
        <v>261</v>
      </c>
      <c r="B14264" s="16">
        <v>60</v>
      </c>
      <c r="C14264" s="17">
        <v>29221</v>
      </c>
      <c r="L14264" s="17"/>
    </row>
    <row r="14265" spans="1:12" x14ac:dyDescent="0.25">
      <c r="A14265" s="16" t="s">
        <v>261</v>
      </c>
      <c r="B14265" s="16">
        <v>201</v>
      </c>
      <c r="C14265" s="17">
        <v>29152</v>
      </c>
      <c r="L14265" s="17"/>
    </row>
    <row r="14266" spans="1:12" x14ac:dyDescent="0.25">
      <c r="A14266" s="16" t="s">
        <v>261</v>
      </c>
      <c r="B14266" s="16">
        <v>59</v>
      </c>
      <c r="C14266" s="17">
        <v>29128</v>
      </c>
      <c r="L14266" s="17"/>
    </row>
    <row r="14267" spans="1:12" x14ac:dyDescent="0.25">
      <c r="A14267" s="16" t="s">
        <v>261</v>
      </c>
      <c r="B14267" s="16">
        <v>106</v>
      </c>
      <c r="C14267" s="17">
        <v>28491</v>
      </c>
      <c r="L14267" s="17"/>
    </row>
    <row r="14268" spans="1:12" x14ac:dyDescent="0.25">
      <c r="A14268" s="16" t="s">
        <v>261</v>
      </c>
      <c r="B14268" s="16">
        <v>60</v>
      </c>
      <c r="C14268" s="17">
        <v>28405</v>
      </c>
      <c r="L14268" s="17"/>
    </row>
    <row r="14269" spans="1:12" x14ac:dyDescent="0.25">
      <c r="A14269" s="16" t="s">
        <v>261</v>
      </c>
      <c r="B14269" s="16">
        <v>144</v>
      </c>
      <c r="C14269" s="17">
        <v>28313</v>
      </c>
      <c r="L14269" s="17"/>
    </row>
    <row r="14270" spans="1:12" x14ac:dyDescent="0.25">
      <c r="A14270" s="16" t="s">
        <v>261</v>
      </c>
      <c r="B14270" s="16">
        <v>106</v>
      </c>
      <c r="C14270" s="17">
        <v>28185</v>
      </c>
      <c r="L14270" s="17"/>
    </row>
    <row r="14271" spans="1:12" x14ac:dyDescent="0.25">
      <c r="A14271" s="16" t="s">
        <v>261</v>
      </c>
      <c r="B14271" s="16">
        <v>33</v>
      </c>
      <c r="C14271" s="17">
        <v>28156</v>
      </c>
      <c r="L14271" s="17"/>
    </row>
    <row r="14272" spans="1:12" x14ac:dyDescent="0.25">
      <c r="A14272" s="16" t="s">
        <v>261</v>
      </c>
      <c r="B14272" s="16">
        <v>76</v>
      </c>
      <c r="C14272" s="17">
        <v>28126</v>
      </c>
      <c r="L14272" s="17"/>
    </row>
    <row r="14273" spans="1:12" x14ac:dyDescent="0.25">
      <c r="A14273" s="16" t="s">
        <v>261</v>
      </c>
      <c r="B14273" s="16">
        <v>64</v>
      </c>
      <c r="C14273" s="17">
        <v>28018</v>
      </c>
      <c r="L14273" s="17"/>
    </row>
    <row r="14274" spans="1:12" x14ac:dyDescent="0.25">
      <c r="A14274" s="16" t="s">
        <v>261</v>
      </c>
      <c r="B14274" s="16">
        <v>154</v>
      </c>
      <c r="C14274" s="17">
        <v>27912</v>
      </c>
      <c r="L14274" s="17"/>
    </row>
    <row r="14275" spans="1:12" x14ac:dyDescent="0.25">
      <c r="A14275" s="16" t="s">
        <v>261</v>
      </c>
      <c r="B14275" s="16">
        <v>134</v>
      </c>
      <c r="C14275" s="17">
        <v>27881</v>
      </c>
      <c r="L14275" s="17"/>
    </row>
    <row r="14276" spans="1:12" x14ac:dyDescent="0.25">
      <c r="A14276" s="16" t="s">
        <v>261</v>
      </c>
      <c r="B14276" s="16">
        <v>214</v>
      </c>
      <c r="C14276" s="17">
        <v>27851</v>
      </c>
      <c r="L14276" s="17"/>
    </row>
    <row r="14277" spans="1:12" x14ac:dyDescent="0.25">
      <c r="A14277" s="16" t="s">
        <v>261</v>
      </c>
      <c r="B14277" s="16">
        <v>130</v>
      </c>
      <c r="C14277" s="17">
        <v>27820</v>
      </c>
      <c r="L14277" s="17"/>
    </row>
    <row r="14278" spans="1:12" x14ac:dyDescent="0.25">
      <c r="A14278" s="16" t="s">
        <v>261</v>
      </c>
      <c r="B14278" s="16">
        <v>30</v>
      </c>
      <c r="C14278" s="17">
        <v>27668</v>
      </c>
      <c r="L14278" s="17"/>
    </row>
    <row r="14279" spans="1:12" x14ac:dyDescent="0.25">
      <c r="A14279" s="16" t="s">
        <v>261</v>
      </c>
      <c r="B14279" s="16">
        <v>60</v>
      </c>
      <c r="C14279" s="17">
        <v>27372</v>
      </c>
      <c r="L14279" s="17"/>
    </row>
    <row r="14280" spans="1:12" x14ac:dyDescent="0.25">
      <c r="A14280" s="16" t="s">
        <v>261</v>
      </c>
      <c r="B14280" s="16">
        <v>34</v>
      </c>
      <c r="C14280" s="17">
        <v>27367</v>
      </c>
      <c r="L14280" s="17"/>
    </row>
    <row r="14281" spans="1:12" x14ac:dyDescent="0.25">
      <c r="A14281" s="16" t="s">
        <v>261</v>
      </c>
      <c r="B14281" s="16">
        <v>70</v>
      </c>
      <c r="C14281" s="17">
        <v>27119</v>
      </c>
      <c r="L14281" s="17"/>
    </row>
    <row r="14282" spans="1:12" x14ac:dyDescent="0.25">
      <c r="A14282" s="16" t="s">
        <v>261</v>
      </c>
      <c r="B14282" s="16">
        <v>66</v>
      </c>
      <c r="C14282" s="17">
        <v>27119</v>
      </c>
      <c r="L14282" s="17"/>
    </row>
    <row r="14283" spans="1:12" x14ac:dyDescent="0.25">
      <c r="A14283" s="16" t="s">
        <v>261</v>
      </c>
      <c r="B14283" s="16">
        <v>265</v>
      </c>
      <c r="C14283" s="17">
        <v>26933</v>
      </c>
      <c r="L14283" s="17"/>
    </row>
    <row r="14284" spans="1:12" x14ac:dyDescent="0.25">
      <c r="A14284" s="16" t="s">
        <v>261</v>
      </c>
      <c r="B14284" s="16">
        <v>180</v>
      </c>
      <c r="C14284" s="17">
        <v>26846</v>
      </c>
      <c r="L14284" s="17"/>
    </row>
    <row r="14285" spans="1:12" x14ac:dyDescent="0.25">
      <c r="A14285" s="16" t="s">
        <v>261</v>
      </c>
      <c r="B14285" s="16">
        <v>114</v>
      </c>
      <c r="C14285" s="17">
        <v>25408</v>
      </c>
      <c r="L14285" s="17"/>
    </row>
    <row r="14286" spans="1:12" x14ac:dyDescent="0.25">
      <c r="A14286" s="16" t="s">
        <v>261</v>
      </c>
      <c r="B14286" s="16">
        <v>117</v>
      </c>
      <c r="C14286" s="17">
        <v>25241</v>
      </c>
      <c r="L14286" s="17"/>
    </row>
    <row r="14287" spans="1:12" x14ac:dyDescent="0.25">
      <c r="A14287" s="16" t="s">
        <v>261</v>
      </c>
      <c r="B14287" s="16">
        <v>23</v>
      </c>
      <c r="C14287" s="17">
        <v>24473</v>
      </c>
      <c r="L14287" s="17"/>
    </row>
    <row r="14288" spans="1:12" x14ac:dyDescent="0.25">
      <c r="A14288" s="16" t="s">
        <v>262</v>
      </c>
      <c r="B14288" s="16">
        <v>100</v>
      </c>
      <c r="C14288" s="17">
        <v>43264</v>
      </c>
      <c r="L14288" s="17"/>
    </row>
    <row r="14289" spans="1:12" x14ac:dyDescent="0.25">
      <c r="A14289" s="16" t="s">
        <v>262</v>
      </c>
      <c r="B14289" s="16">
        <v>99</v>
      </c>
      <c r="C14289" s="17">
        <v>43027</v>
      </c>
      <c r="L14289" s="17"/>
    </row>
    <row r="14290" spans="1:12" x14ac:dyDescent="0.25">
      <c r="A14290" s="16" t="s">
        <v>262</v>
      </c>
      <c r="B14290" s="16">
        <v>16</v>
      </c>
      <c r="C14290" s="17">
        <v>43027</v>
      </c>
      <c r="L14290" s="17"/>
    </row>
    <row r="14291" spans="1:12" x14ac:dyDescent="0.25">
      <c r="A14291" s="16" t="s">
        <v>262</v>
      </c>
      <c r="B14291" s="16">
        <v>95</v>
      </c>
      <c r="C14291" s="17">
        <v>42964</v>
      </c>
      <c r="L14291" s="17"/>
    </row>
    <row r="14292" spans="1:12" x14ac:dyDescent="0.25">
      <c r="A14292" s="16" t="s">
        <v>262</v>
      </c>
      <c r="B14292" s="16">
        <v>100</v>
      </c>
      <c r="C14292" s="17">
        <v>42839</v>
      </c>
      <c r="L14292" s="17"/>
    </row>
    <row r="14293" spans="1:12" x14ac:dyDescent="0.25">
      <c r="A14293" s="16" t="s">
        <v>262</v>
      </c>
      <c r="B14293" s="16">
        <v>21</v>
      </c>
      <c r="C14293" s="17">
        <v>42788</v>
      </c>
      <c r="L14293" s="17"/>
    </row>
    <row r="14294" spans="1:12" x14ac:dyDescent="0.25">
      <c r="A14294" s="16" t="s">
        <v>262</v>
      </c>
      <c r="B14294" s="16">
        <v>61</v>
      </c>
      <c r="C14294" s="17">
        <v>42464</v>
      </c>
      <c r="L14294" s="17"/>
    </row>
    <row r="14295" spans="1:12" x14ac:dyDescent="0.25">
      <c r="A14295" s="16" t="s">
        <v>262</v>
      </c>
      <c r="B14295" s="16">
        <v>120</v>
      </c>
      <c r="C14295" s="17">
        <v>42123</v>
      </c>
      <c r="L14295" s="17"/>
    </row>
    <row r="14296" spans="1:12" x14ac:dyDescent="0.25">
      <c r="A14296" s="16" t="s">
        <v>262</v>
      </c>
      <c r="B14296" s="16">
        <v>52</v>
      </c>
      <c r="C14296" s="17">
        <v>42025</v>
      </c>
      <c r="L14296" s="17"/>
    </row>
    <row r="14297" spans="1:12" x14ac:dyDescent="0.25">
      <c r="A14297" s="16" t="s">
        <v>262</v>
      </c>
      <c r="B14297" s="16">
        <v>29</v>
      </c>
      <c r="C14297" s="17">
        <v>42018</v>
      </c>
      <c r="L14297" s="17"/>
    </row>
    <row r="14298" spans="1:12" x14ac:dyDescent="0.25">
      <c r="A14298" s="16" t="s">
        <v>262</v>
      </c>
      <c r="B14298" s="16">
        <v>108</v>
      </c>
      <c r="C14298" s="17">
        <v>41568</v>
      </c>
      <c r="L14298" s="17"/>
    </row>
    <row r="14299" spans="1:12" x14ac:dyDescent="0.25">
      <c r="A14299" s="16" t="s">
        <v>262</v>
      </c>
      <c r="B14299" s="16">
        <v>108</v>
      </c>
      <c r="C14299" s="17">
        <v>41500</v>
      </c>
      <c r="L14299" s="17"/>
    </row>
    <row r="14300" spans="1:12" x14ac:dyDescent="0.25">
      <c r="A14300" s="16" t="s">
        <v>262</v>
      </c>
      <c r="B14300" s="16">
        <v>36</v>
      </c>
      <c r="C14300" s="17">
        <v>41358</v>
      </c>
      <c r="L14300" s="17"/>
    </row>
    <row r="14301" spans="1:12" x14ac:dyDescent="0.25">
      <c r="A14301" s="16" t="s">
        <v>262</v>
      </c>
      <c r="B14301" s="16">
        <v>119</v>
      </c>
      <c r="C14301" s="17">
        <v>41173</v>
      </c>
      <c r="L14301" s="17"/>
    </row>
    <row r="14302" spans="1:12" x14ac:dyDescent="0.25">
      <c r="A14302" s="16" t="s">
        <v>262</v>
      </c>
      <c r="B14302" s="16">
        <v>32</v>
      </c>
      <c r="C14302" s="17">
        <v>40709</v>
      </c>
      <c r="L14302" s="17"/>
    </row>
    <row r="14303" spans="1:12" x14ac:dyDescent="0.25">
      <c r="A14303" s="16" t="s">
        <v>262</v>
      </c>
      <c r="B14303" s="16">
        <v>36</v>
      </c>
      <c r="C14303" s="17">
        <v>40577</v>
      </c>
      <c r="L14303" s="17"/>
    </row>
    <row r="14304" spans="1:12" x14ac:dyDescent="0.25">
      <c r="A14304" s="16" t="s">
        <v>262</v>
      </c>
      <c r="B14304" s="16">
        <v>46</v>
      </c>
      <c r="C14304" s="17">
        <v>40532</v>
      </c>
      <c r="L14304" s="17"/>
    </row>
    <row r="14305" spans="1:12" x14ac:dyDescent="0.25">
      <c r="A14305" s="16" t="s">
        <v>262</v>
      </c>
      <c r="B14305" s="16">
        <v>40</v>
      </c>
      <c r="C14305" s="17">
        <v>40514</v>
      </c>
      <c r="L14305" s="17"/>
    </row>
    <row r="14306" spans="1:12" x14ac:dyDescent="0.25">
      <c r="A14306" s="16" t="s">
        <v>262</v>
      </c>
      <c r="B14306" s="16">
        <v>30</v>
      </c>
      <c r="C14306" s="17">
        <v>40380</v>
      </c>
      <c r="L14306" s="17"/>
    </row>
    <row r="14307" spans="1:12" x14ac:dyDescent="0.25">
      <c r="A14307" s="16" t="s">
        <v>262</v>
      </c>
      <c r="B14307" s="16">
        <v>120</v>
      </c>
      <c r="C14307" s="17">
        <v>40212</v>
      </c>
      <c r="L14307" s="17"/>
    </row>
    <row r="14308" spans="1:12" x14ac:dyDescent="0.25">
      <c r="A14308" s="16" t="s">
        <v>262</v>
      </c>
      <c r="B14308" s="16">
        <v>40</v>
      </c>
      <c r="C14308" s="17">
        <v>40168</v>
      </c>
      <c r="L14308" s="17"/>
    </row>
    <row r="14309" spans="1:12" x14ac:dyDescent="0.25">
      <c r="A14309" s="16" t="s">
        <v>262</v>
      </c>
      <c r="B14309" s="16">
        <v>24</v>
      </c>
      <c r="C14309" s="17">
        <v>40093</v>
      </c>
      <c r="L14309" s="17"/>
    </row>
    <row r="14310" spans="1:12" x14ac:dyDescent="0.25">
      <c r="A14310" s="16" t="s">
        <v>262</v>
      </c>
      <c r="B14310" s="16">
        <v>30</v>
      </c>
      <c r="C14310" s="17">
        <v>39919</v>
      </c>
      <c r="L14310" s="17"/>
    </row>
    <row r="14311" spans="1:12" x14ac:dyDescent="0.25">
      <c r="A14311" s="16" t="s">
        <v>262</v>
      </c>
      <c r="B14311" s="16">
        <v>40</v>
      </c>
      <c r="C14311" s="17">
        <v>39869</v>
      </c>
      <c r="L14311" s="17"/>
    </row>
    <row r="14312" spans="1:12" x14ac:dyDescent="0.25">
      <c r="A14312" s="16" t="s">
        <v>262</v>
      </c>
      <c r="B14312" s="16">
        <v>34</v>
      </c>
      <c r="C14312" s="17">
        <v>39825</v>
      </c>
      <c r="L14312" s="17"/>
    </row>
    <row r="14313" spans="1:12" x14ac:dyDescent="0.25">
      <c r="A14313" s="16" t="s">
        <v>262</v>
      </c>
      <c r="B14313" s="16">
        <v>26</v>
      </c>
      <c r="C14313" s="17">
        <v>39650</v>
      </c>
      <c r="L14313" s="17"/>
    </row>
    <row r="14314" spans="1:12" x14ac:dyDescent="0.25">
      <c r="A14314" s="16" t="s">
        <v>262</v>
      </c>
      <c r="B14314" s="16">
        <v>38</v>
      </c>
      <c r="C14314" s="17">
        <v>39555</v>
      </c>
      <c r="L14314" s="17"/>
    </row>
    <row r="14315" spans="1:12" x14ac:dyDescent="0.25">
      <c r="A14315" s="16" t="s">
        <v>262</v>
      </c>
      <c r="B14315" s="16">
        <v>41</v>
      </c>
      <c r="C14315" s="17">
        <v>39475</v>
      </c>
      <c r="L14315" s="17"/>
    </row>
    <row r="14316" spans="1:12" x14ac:dyDescent="0.25">
      <c r="A14316" s="16" t="s">
        <v>262</v>
      </c>
      <c r="B14316" s="16">
        <v>102</v>
      </c>
      <c r="C14316" s="17">
        <v>39037</v>
      </c>
      <c r="L14316" s="17"/>
    </row>
    <row r="14317" spans="1:12" x14ac:dyDescent="0.25">
      <c r="A14317" s="16" t="s">
        <v>262</v>
      </c>
      <c r="B14317" s="16">
        <v>60</v>
      </c>
      <c r="C14317" s="17">
        <v>38386</v>
      </c>
      <c r="L14317" s="17"/>
    </row>
    <row r="14318" spans="1:12" x14ac:dyDescent="0.25">
      <c r="A14318" s="16" t="s">
        <v>262</v>
      </c>
      <c r="B14318" s="16">
        <v>38</v>
      </c>
      <c r="C14318" s="17">
        <v>38287</v>
      </c>
      <c r="L14318" s="17"/>
    </row>
    <row r="14319" spans="1:12" x14ac:dyDescent="0.25">
      <c r="A14319" s="16" t="s">
        <v>262</v>
      </c>
      <c r="B14319" s="16">
        <v>122</v>
      </c>
      <c r="C14319" s="17">
        <v>38184</v>
      </c>
      <c r="L14319" s="17"/>
    </row>
    <row r="14320" spans="1:12" x14ac:dyDescent="0.25">
      <c r="A14320" s="16" t="s">
        <v>262</v>
      </c>
      <c r="B14320" s="16">
        <v>60</v>
      </c>
      <c r="C14320" s="17">
        <v>38127</v>
      </c>
      <c r="L14320" s="17"/>
    </row>
    <row r="14321" spans="1:12" x14ac:dyDescent="0.25">
      <c r="A14321" s="16" t="s">
        <v>262</v>
      </c>
      <c r="B14321" s="16">
        <v>41</v>
      </c>
      <c r="C14321" s="17">
        <v>38124</v>
      </c>
      <c r="L14321" s="17"/>
    </row>
    <row r="14322" spans="1:12" x14ac:dyDescent="0.25">
      <c r="A14322" s="16" t="s">
        <v>262</v>
      </c>
      <c r="B14322" s="16">
        <v>30</v>
      </c>
      <c r="C14322" s="17">
        <v>38054</v>
      </c>
      <c r="L14322" s="17"/>
    </row>
    <row r="14323" spans="1:12" x14ac:dyDescent="0.25">
      <c r="A14323" s="16" t="s">
        <v>262</v>
      </c>
      <c r="B14323" s="16">
        <v>50</v>
      </c>
      <c r="C14323" s="17">
        <v>37742</v>
      </c>
      <c r="L14323" s="17"/>
    </row>
    <row r="14324" spans="1:12" x14ac:dyDescent="0.25">
      <c r="A14324" s="16" t="s">
        <v>262</v>
      </c>
      <c r="B14324" s="16">
        <v>180</v>
      </c>
      <c r="C14324" s="17">
        <v>37049</v>
      </c>
      <c r="L14324" s="17"/>
    </row>
    <row r="14325" spans="1:12" x14ac:dyDescent="0.25">
      <c r="A14325" s="16" t="s">
        <v>262</v>
      </c>
      <c r="B14325" s="16">
        <v>74</v>
      </c>
      <c r="C14325" s="17">
        <v>36982</v>
      </c>
      <c r="L14325" s="17"/>
    </row>
    <row r="14326" spans="1:12" x14ac:dyDescent="0.25">
      <c r="A14326" s="16" t="s">
        <v>262</v>
      </c>
      <c r="B14326" s="16">
        <v>81</v>
      </c>
      <c r="C14326" s="17">
        <v>36790</v>
      </c>
      <c r="L14326" s="17"/>
    </row>
    <row r="14327" spans="1:12" x14ac:dyDescent="0.25">
      <c r="A14327" s="16" t="s">
        <v>262</v>
      </c>
      <c r="B14327" s="16">
        <v>45</v>
      </c>
      <c r="C14327" s="17">
        <v>36704</v>
      </c>
      <c r="L14327" s="17"/>
    </row>
    <row r="14328" spans="1:12" x14ac:dyDescent="0.25">
      <c r="A14328" s="16" t="s">
        <v>262</v>
      </c>
      <c r="B14328" s="16">
        <v>92</v>
      </c>
      <c r="C14328" s="17">
        <v>35803</v>
      </c>
      <c r="L14328" s="17"/>
    </row>
    <row r="14329" spans="1:12" x14ac:dyDescent="0.25">
      <c r="A14329" s="16" t="s">
        <v>262</v>
      </c>
      <c r="B14329" s="16">
        <v>140</v>
      </c>
      <c r="C14329" s="17">
        <v>35556</v>
      </c>
      <c r="L14329" s="17"/>
    </row>
    <row r="14330" spans="1:12" x14ac:dyDescent="0.25">
      <c r="A14330" s="16" t="s">
        <v>262</v>
      </c>
      <c r="B14330" s="16">
        <v>53</v>
      </c>
      <c r="C14330" s="17">
        <v>35363</v>
      </c>
      <c r="L14330" s="17"/>
    </row>
    <row r="14331" spans="1:12" x14ac:dyDescent="0.25">
      <c r="A14331" s="16" t="s">
        <v>262</v>
      </c>
      <c r="B14331" s="16">
        <v>120</v>
      </c>
      <c r="C14331" s="17">
        <v>35326</v>
      </c>
      <c r="L14331" s="17"/>
    </row>
    <row r="14332" spans="1:12" x14ac:dyDescent="0.25">
      <c r="A14332" s="16" t="s">
        <v>262</v>
      </c>
      <c r="B14332" s="16">
        <v>120</v>
      </c>
      <c r="C14332" s="17">
        <v>34500</v>
      </c>
      <c r="L14332" s="17"/>
    </row>
    <row r="14333" spans="1:12" x14ac:dyDescent="0.25">
      <c r="A14333" s="16" t="s">
        <v>262</v>
      </c>
      <c r="B14333" s="16">
        <v>124</v>
      </c>
      <c r="C14333" s="17">
        <v>34325</v>
      </c>
      <c r="L14333" s="17"/>
    </row>
    <row r="14334" spans="1:12" x14ac:dyDescent="0.25">
      <c r="A14334" s="16" t="s">
        <v>262</v>
      </c>
      <c r="B14334" s="16">
        <v>50</v>
      </c>
      <c r="C14334" s="17">
        <v>33858</v>
      </c>
      <c r="L14334" s="17"/>
    </row>
    <row r="14335" spans="1:12" x14ac:dyDescent="0.25">
      <c r="A14335" s="16" t="s">
        <v>262</v>
      </c>
      <c r="B14335" s="16">
        <v>52</v>
      </c>
      <c r="C14335" s="17">
        <v>33689</v>
      </c>
      <c r="L14335" s="17"/>
    </row>
    <row r="14336" spans="1:12" x14ac:dyDescent="0.25">
      <c r="A14336" s="16" t="s">
        <v>262</v>
      </c>
      <c r="B14336" s="16">
        <v>37</v>
      </c>
      <c r="C14336" s="17">
        <v>33635</v>
      </c>
      <c r="L14336" s="17"/>
    </row>
    <row r="14337" spans="1:12" x14ac:dyDescent="0.25">
      <c r="A14337" s="16" t="s">
        <v>262</v>
      </c>
      <c r="B14337" s="16">
        <v>34</v>
      </c>
      <c r="C14337" s="17">
        <v>33573</v>
      </c>
      <c r="L14337" s="17"/>
    </row>
    <row r="14338" spans="1:12" x14ac:dyDescent="0.25">
      <c r="A14338" s="16" t="s">
        <v>262</v>
      </c>
      <c r="B14338" s="16">
        <v>36</v>
      </c>
      <c r="C14338" s="17">
        <v>33543</v>
      </c>
      <c r="L14338" s="17"/>
    </row>
    <row r="14339" spans="1:12" x14ac:dyDescent="0.25">
      <c r="A14339" s="16" t="s">
        <v>262</v>
      </c>
      <c r="B14339" s="16">
        <v>61</v>
      </c>
      <c r="C14339" s="17">
        <v>33388</v>
      </c>
      <c r="L14339" s="17"/>
    </row>
    <row r="14340" spans="1:12" x14ac:dyDescent="0.25">
      <c r="A14340" s="16" t="s">
        <v>262</v>
      </c>
      <c r="B14340" s="16">
        <v>82</v>
      </c>
      <c r="C14340" s="17">
        <v>33163</v>
      </c>
      <c r="L14340" s="17"/>
    </row>
    <row r="14341" spans="1:12" x14ac:dyDescent="0.25">
      <c r="A14341" s="16" t="s">
        <v>262</v>
      </c>
      <c r="B14341" s="16">
        <v>11</v>
      </c>
      <c r="C14341" s="17">
        <v>33122</v>
      </c>
      <c r="L14341" s="17"/>
    </row>
    <row r="14342" spans="1:12" x14ac:dyDescent="0.25">
      <c r="A14342" s="16" t="s">
        <v>262</v>
      </c>
      <c r="B14342" s="16">
        <v>220</v>
      </c>
      <c r="C14342" s="17">
        <v>32454</v>
      </c>
      <c r="L14342" s="17"/>
    </row>
    <row r="14343" spans="1:12" x14ac:dyDescent="0.25">
      <c r="A14343" s="16" t="s">
        <v>262</v>
      </c>
      <c r="B14343" s="16">
        <v>120</v>
      </c>
      <c r="C14343" s="17">
        <v>32143</v>
      </c>
      <c r="L14343" s="17"/>
    </row>
    <row r="14344" spans="1:12" x14ac:dyDescent="0.25">
      <c r="A14344" s="16" t="s">
        <v>262</v>
      </c>
      <c r="B14344" s="16">
        <v>140</v>
      </c>
      <c r="C14344" s="17">
        <v>32127</v>
      </c>
      <c r="L14344" s="17"/>
    </row>
    <row r="14345" spans="1:12" x14ac:dyDescent="0.25">
      <c r="A14345" s="16" t="s">
        <v>262</v>
      </c>
      <c r="B14345" s="16">
        <v>120</v>
      </c>
      <c r="C14345" s="17">
        <v>32059</v>
      </c>
      <c r="L14345" s="17"/>
    </row>
    <row r="14346" spans="1:12" x14ac:dyDescent="0.25">
      <c r="A14346" s="16" t="s">
        <v>262</v>
      </c>
      <c r="B14346" s="16">
        <v>100</v>
      </c>
      <c r="C14346" s="17">
        <v>31901</v>
      </c>
      <c r="L14346" s="17"/>
    </row>
    <row r="14347" spans="1:12" x14ac:dyDescent="0.25">
      <c r="A14347" s="16" t="s">
        <v>262</v>
      </c>
      <c r="B14347" s="16">
        <v>154</v>
      </c>
      <c r="C14347" s="17">
        <v>31854</v>
      </c>
      <c r="L14347" s="17"/>
    </row>
    <row r="14348" spans="1:12" x14ac:dyDescent="0.25">
      <c r="A14348" s="16" t="s">
        <v>262</v>
      </c>
      <c r="B14348" s="16">
        <v>120</v>
      </c>
      <c r="C14348" s="17">
        <v>31821</v>
      </c>
      <c r="L14348" s="17"/>
    </row>
    <row r="14349" spans="1:12" x14ac:dyDescent="0.25">
      <c r="A14349" s="16" t="s">
        <v>262</v>
      </c>
      <c r="B14349" s="16">
        <v>120</v>
      </c>
      <c r="C14349" s="17">
        <v>31817</v>
      </c>
      <c r="L14349" s="17"/>
    </row>
    <row r="14350" spans="1:12" x14ac:dyDescent="0.25">
      <c r="A14350" s="16" t="s">
        <v>262</v>
      </c>
      <c r="B14350" s="16">
        <v>80</v>
      </c>
      <c r="C14350" s="17">
        <v>31768</v>
      </c>
      <c r="L14350" s="17"/>
    </row>
    <row r="14351" spans="1:12" x14ac:dyDescent="0.25">
      <c r="A14351" s="16" t="s">
        <v>262</v>
      </c>
      <c r="B14351" s="16">
        <v>120</v>
      </c>
      <c r="C14351" s="17">
        <v>31659</v>
      </c>
      <c r="L14351" s="17"/>
    </row>
    <row r="14352" spans="1:12" x14ac:dyDescent="0.25">
      <c r="A14352" s="16" t="s">
        <v>262</v>
      </c>
      <c r="B14352" s="16">
        <v>58</v>
      </c>
      <c r="C14352" s="17">
        <v>31352</v>
      </c>
      <c r="L14352" s="17"/>
    </row>
    <row r="14353" spans="1:12" x14ac:dyDescent="0.25">
      <c r="A14353" s="16" t="s">
        <v>262</v>
      </c>
      <c r="B14353" s="16">
        <v>99</v>
      </c>
      <c r="C14353" s="17">
        <v>31260</v>
      </c>
      <c r="L14353" s="17"/>
    </row>
    <row r="14354" spans="1:12" x14ac:dyDescent="0.25">
      <c r="A14354" s="16" t="s">
        <v>262</v>
      </c>
      <c r="B14354" s="16">
        <v>60</v>
      </c>
      <c r="C14354" s="17">
        <v>31229</v>
      </c>
      <c r="L14354" s="17"/>
    </row>
    <row r="14355" spans="1:12" x14ac:dyDescent="0.25">
      <c r="A14355" s="16" t="s">
        <v>262</v>
      </c>
      <c r="B14355" s="16">
        <v>100</v>
      </c>
      <c r="C14355" s="17">
        <v>30987</v>
      </c>
      <c r="L14355" s="17"/>
    </row>
    <row r="14356" spans="1:12" x14ac:dyDescent="0.25">
      <c r="A14356" s="16" t="s">
        <v>262</v>
      </c>
      <c r="B14356" s="16">
        <v>221</v>
      </c>
      <c r="C14356" s="17">
        <v>30956</v>
      </c>
      <c r="L14356" s="17"/>
    </row>
    <row r="14357" spans="1:12" x14ac:dyDescent="0.25">
      <c r="A14357" s="16" t="s">
        <v>262</v>
      </c>
      <c r="B14357" s="16">
        <v>106</v>
      </c>
      <c r="C14357" s="17">
        <v>30915</v>
      </c>
      <c r="L14357" s="17"/>
    </row>
    <row r="14358" spans="1:12" x14ac:dyDescent="0.25">
      <c r="A14358" s="16" t="s">
        <v>262</v>
      </c>
      <c r="B14358" s="16">
        <v>90</v>
      </c>
      <c r="C14358" s="17">
        <v>30897</v>
      </c>
      <c r="L14358" s="17"/>
    </row>
    <row r="14359" spans="1:12" x14ac:dyDescent="0.25">
      <c r="A14359" s="16" t="s">
        <v>262</v>
      </c>
      <c r="B14359" s="16">
        <v>84</v>
      </c>
      <c r="C14359" s="17">
        <v>30895</v>
      </c>
      <c r="L14359" s="17"/>
    </row>
    <row r="14360" spans="1:12" x14ac:dyDescent="0.25">
      <c r="A14360" s="16" t="s">
        <v>262</v>
      </c>
      <c r="B14360" s="16">
        <v>184</v>
      </c>
      <c r="C14360" s="17">
        <v>30879</v>
      </c>
      <c r="L14360" s="17"/>
    </row>
    <row r="14361" spans="1:12" x14ac:dyDescent="0.25">
      <c r="A14361" s="16" t="s">
        <v>262</v>
      </c>
      <c r="B14361" s="16">
        <v>110</v>
      </c>
      <c r="C14361" s="17">
        <v>30713</v>
      </c>
      <c r="L14361" s="17"/>
    </row>
    <row r="14362" spans="1:12" x14ac:dyDescent="0.25">
      <c r="A14362" s="16" t="s">
        <v>262</v>
      </c>
      <c r="B14362" s="16">
        <v>93</v>
      </c>
      <c r="C14362" s="17">
        <v>30560</v>
      </c>
      <c r="L14362" s="17"/>
    </row>
    <row r="14363" spans="1:12" x14ac:dyDescent="0.25">
      <c r="A14363" s="16" t="s">
        <v>262</v>
      </c>
      <c r="B14363" s="16">
        <v>52</v>
      </c>
      <c r="C14363" s="17">
        <v>29983</v>
      </c>
      <c r="L14363" s="17"/>
    </row>
    <row r="14364" spans="1:12" x14ac:dyDescent="0.25">
      <c r="A14364" s="16" t="s">
        <v>262</v>
      </c>
      <c r="B14364" s="16">
        <v>112</v>
      </c>
      <c r="C14364" s="17">
        <v>29952</v>
      </c>
      <c r="L14364" s="17"/>
    </row>
    <row r="14365" spans="1:12" x14ac:dyDescent="0.25">
      <c r="A14365" s="16" t="s">
        <v>262</v>
      </c>
      <c r="B14365" s="16">
        <v>52</v>
      </c>
      <c r="C14365" s="17">
        <v>29935</v>
      </c>
      <c r="L14365" s="17"/>
    </row>
    <row r="14366" spans="1:12" x14ac:dyDescent="0.25">
      <c r="A14366" s="16" t="s">
        <v>262</v>
      </c>
      <c r="B14366" s="16">
        <v>155</v>
      </c>
      <c r="C14366" s="17">
        <v>29894</v>
      </c>
      <c r="L14366" s="17"/>
    </row>
    <row r="14367" spans="1:12" x14ac:dyDescent="0.25">
      <c r="A14367" s="16" t="s">
        <v>262</v>
      </c>
      <c r="B14367" s="16">
        <v>88</v>
      </c>
      <c r="C14367" s="17">
        <v>29891</v>
      </c>
      <c r="L14367" s="17"/>
    </row>
    <row r="14368" spans="1:12" x14ac:dyDescent="0.25">
      <c r="A14368" s="16" t="s">
        <v>262</v>
      </c>
      <c r="B14368" s="16">
        <v>90</v>
      </c>
      <c r="C14368" s="17">
        <v>29860</v>
      </c>
      <c r="L14368" s="17"/>
    </row>
    <row r="14369" spans="1:12" x14ac:dyDescent="0.25">
      <c r="A14369" s="16" t="s">
        <v>262</v>
      </c>
      <c r="B14369" s="16">
        <v>103</v>
      </c>
      <c r="C14369" s="17">
        <v>29830</v>
      </c>
      <c r="L14369" s="17"/>
    </row>
    <row r="14370" spans="1:12" x14ac:dyDescent="0.25">
      <c r="A14370" s="16" t="s">
        <v>262</v>
      </c>
      <c r="B14370" s="16">
        <v>172</v>
      </c>
      <c r="C14370" s="17">
        <v>29830</v>
      </c>
      <c r="L14370" s="17"/>
    </row>
    <row r="14371" spans="1:12" x14ac:dyDescent="0.25">
      <c r="A14371" s="16" t="s">
        <v>262</v>
      </c>
      <c r="B14371" s="16">
        <v>51</v>
      </c>
      <c r="C14371" s="17">
        <v>29830</v>
      </c>
      <c r="L14371" s="17"/>
    </row>
    <row r="14372" spans="1:12" x14ac:dyDescent="0.25">
      <c r="A14372" s="16" t="s">
        <v>262</v>
      </c>
      <c r="B14372" s="16">
        <v>168</v>
      </c>
      <c r="C14372" s="17">
        <v>29647</v>
      </c>
      <c r="L14372" s="17"/>
    </row>
    <row r="14373" spans="1:12" x14ac:dyDescent="0.25">
      <c r="A14373" s="16" t="s">
        <v>262</v>
      </c>
      <c r="B14373" s="16">
        <v>124</v>
      </c>
      <c r="C14373" s="17">
        <v>29434</v>
      </c>
      <c r="L14373" s="17"/>
    </row>
    <row r="14374" spans="1:12" x14ac:dyDescent="0.25">
      <c r="A14374" s="16" t="s">
        <v>262</v>
      </c>
      <c r="B14374" s="16">
        <v>77</v>
      </c>
      <c r="C14374" s="17">
        <v>29357</v>
      </c>
      <c r="L14374" s="17"/>
    </row>
    <row r="14375" spans="1:12" x14ac:dyDescent="0.25">
      <c r="A14375" s="16" t="s">
        <v>262</v>
      </c>
      <c r="B14375" s="16">
        <v>108</v>
      </c>
      <c r="C14375" s="17">
        <v>29204</v>
      </c>
      <c r="L14375" s="17"/>
    </row>
    <row r="14376" spans="1:12" x14ac:dyDescent="0.25">
      <c r="A14376" s="16" t="s">
        <v>262</v>
      </c>
      <c r="B14376" s="16">
        <v>63</v>
      </c>
      <c r="C14376" s="17">
        <v>28975</v>
      </c>
      <c r="L14376" s="17"/>
    </row>
    <row r="14377" spans="1:12" x14ac:dyDescent="0.25">
      <c r="A14377" s="16" t="s">
        <v>262</v>
      </c>
      <c r="B14377" s="16">
        <v>108</v>
      </c>
      <c r="C14377" s="17">
        <v>28550</v>
      </c>
      <c r="L14377" s="17"/>
    </row>
    <row r="14378" spans="1:12" x14ac:dyDescent="0.25">
      <c r="A14378" s="16" t="s">
        <v>262</v>
      </c>
      <c r="B14378" s="16">
        <v>176</v>
      </c>
      <c r="C14378" s="17">
        <v>28491</v>
      </c>
      <c r="L14378" s="17"/>
    </row>
    <row r="14379" spans="1:12" x14ac:dyDescent="0.25">
      <c r="A14379" s="16" t="s">
        <v>262</v>
      </c>
      <c r="B14379" s="16">
        <v>107</v>
      </c>
      <c r="C14379" s="17">
        <v>28399</v>
      </c>
      <c r="L14379" s="17"/>
    </row>
    <row r="14380" spans="1:12" x14ac:dyDescent="0.25">
      <c r="A14380" s="16" t="s">
        <v>262</v>
      </c>
      <c r="B14380" s="16">
        <v>72</v>
      </c>
      <c r="C14380" s="17">
        <v>28399</v>
      </c>
      <c r="L14380" s="17"/>
    </row>
    <row r="14381" spans="1:12" x14ac:dyDescent="0.25">
      <c r="A14381" s="16" t="s">
        <v>262</v>
      </c>
      <c r="B14381" s="16">
        <v>120</v>
      </c>
      <c r="C14381" s="17">
        <v>28324</v>
      </c>
      <c r="L14381" s="17"/>
    </row>
    <row r="14382" spans="1:12" x14ac:dyDescent="0.25">
      <c r="A14382" s="16" t="s">
        <v>262</v>
      </c>
      <c r="B14382" s="16">
        <v>104</v>
      </c>
      <c r="C14382" s="17">
        <v>28262</v>
      </c>
      <c r="L14382" s="17"/>
    </row>
    <row r="14383" spans="1:12" x14ac:dyDescent="0.25">
      <c r="A14383" s="16" t="s">
        <v>262</v>
      </c>
      <c r="B14383" s="16">
        <v>65</v>
      </c>
      <c r="C14383" s="17">
        <v>28226</v>
      </c>
      <c r="L14383" s="17"/>
    </row>
    <row r="14384" spans="1:12" x14ac:dyDescent="0.25">
      <c r="A14384" s="16" t="s">
        <v>262</v>
      </c>
      <c r="B14384" s="16">
        <v>99</v>
      </c>
      <c r="C14384" s="17">
        <v>28196</v>
      </c>
      <c r="L14384" s="17"/>
    </row>
    <row r="14385" spans="1:12" x14ac:dyDescent="0.25">
      <c r="A14385" s="16" t="s">
        <v>262</v>
      </c>
      <c r="B14385" s="16">
        <v>98</v>
      </c>
      <c r="C14385" s="17">
        <v>27785</v>
      </c>
      <c r="L14385" s="17"/>
    </row>
    <row r="14386" spans="1:12" x14ac:dyDescent="0.25">
      <c r="A14386" s="16" t="s">
        <v>262</v>
      </c>
      <c r="B14386" s="16">
        <v>100</v>
      </c>
      <c r="C14386" s="17">
        <v>27141</v>
      </c>
      <c r="L14386" s="17"/>
    </row>
    <row r="14387" spans="1:12" x14ac:dyDescent="0.25">
      <c r="A14387" s="16" t="s">
        <v>263</v>
      </c>
      <c r="B14387" s="16">
        <v>300</v>
      </c>
      <c r="C14387" s="17">
        <v>43861</v>
      </c>
      <c r="L14387" s="17"/>
    </row>
    <row r="14388" spans="1:12" x14ac:dyDescent="0.25">
      <c r="A14388" s="16" t="s">
        <v>263</v>
      </c>
      <c r="B14388" s="16">
        <v>90</v>
      </c>
      <c r="C14388" s="17">
        <v>43596</v>
      </c>
      <c r="L14388" s="17"/>
    </row>
    <row r="14389" spans="1:12" x14ac:dyDescent="0.25">
      <c r="A14389" s="16" t="s">
        <v>263</v>
      </c>
      <c r="B14389" s="16">
        <v>120</v>
      </c>
      <c r="C14389" s="17">
        <v>43034</v>
      </c>
      <c r="L14389" s="17"/>
    </row>
    <row r="14390" spans="1:12" x14ac:dyDescent="0.25">
      <c r="A14390" s="16" t="s">
        <v>263</v>
      </c>
      <c r="B14390" s="16">
        <v>196</v>
      </c>
      <c r="C14390" s="17">
        <v>42936</v>
      </c>
      <c r="L14390" s="17"/>
    </row>
    <row r="14391" spans="1:12" x14ac:dyDescent="0.25">
      <c r="A14391" s="16" t="s">
        <v>263</v>
      </c>
      <c r="B14391" s="16">
        <v>64</v>
      </c>
      <c r="C14391" s="17">
        <v>42509</v>
      </c>
      <c r="L14391" s="17"/>
    </row>
    <row r="14392" spans="1:12" x14ac:dyDescent="0.25">
      <c r="A14392" s="16" t="s">
        <v>263</v>
      </c>
      <c r="B14392" s="16">
        <v>120</v>
      </c>
      <c r="C14392" s="17">
        <v>42506</v>
      </c>
      <c r="L14392" s="17"/>
    </row>
    <row r="14393" spans="1:12" x14ac:dyDescent="0.25">
      <c r="A14393" s="16" t="s">
        <v>263</v>
      </c>
      <c r="B14393" s="16">
        <v>120</v>
      </c>
      <c r="C14393" s="17">
        <v>42410</v>
      </c>
      <c r="L14393" s="17"/>
    </row>
    <row r="14394" spans="1:12" x14ac:dyDescent="0.25">
      <c r="A14394" s="16" t="s">
        <v>263</v>
      </c>
      <c r="B14394" s="16">
        <v>62</v>
      </c>
      <c r="C14394" s="17">
        <v>42353</v>
      </c>
      <c r="L14394" s="17"/>
    </row>
    <row r="14395" spans="1:12" x14ac:dyDescent="0.25">
      <c r="A14395" s="16" t="s">
        <v>263</v>
      </c>
      <c r="B14395" s="16">
        <v>120</v>
      </c>
      <c r="C14395" s="17">
        <v>42179</v>
      </c>
      <c r="L14395" s="17"/>
    </row>
    <row r="14396" spans="1:12" x14ac:dyDescent="0.25">
      <c r="A14396" s="16" t="s">
        <v>263</v>
      </c>
      <c r="B14396" s="16">
        <v>120</v>
      </c>
      <c r="C14396" s="17">
        <v>42033</v>
      </c>
      <c r="L14396" s="17"/>
    </row>
    <row r="14397" spans="1:12" x14ac:dyDescent="0.25">
      <c r="A14397" s="16" t="s">
        <v>263</v>
      </c>
      <c r="B14397" s="16">
        <v>20</v>
      </c>
      <c r="C14397" s="17">
        <v>41851</v>
      </c>
      <c r="L14397" s="17"/>
    </row>
    <row r="14398" spans="1:12" x14ac:dyDescent="0.25">
      <c r="A14398" s="16" t="s">
        <v>263</v>
      </c>
      <c r="B14398" s="16">
        <v>44</v>
      </c>
      <c r="C14398" s="17">
        <v>41846</v>
      </c>
      <c r="L14398" s="17"/>
    </row>
    <row r="14399" spans="1:12" x14ac:dyDescent="0.25">
      <c r="A14399" s="16" t="s">
        <v>263</v>
      </c>
      <c r="B14399" s="16">
        <v>90</v>
      </c>
      <c r="C14399" s="17">
        <v>41413</v>
      </c>
      <c r="L14399" s="17"/>
    </row>
    <row r="14400" spans="1:12" x14ac:dyDescent="0.25">
      <c r="A14400" s="16" t="s">
        <v>263</v>
      </c>
      <c r="B14400" s="16">
        <v>90</v>
      </c>
      <c r="C14400" s="17">
        <v>41376</v>
      </c>
      <c r="L14400" s="17"/>
    </row>
    <row r="14401" spans="1:12" x14ac:dyDescent="0.25">
      <c r="A14401" s="16" t="s">
        <v>263</v>
      </c>
      <c r="B14401" s="16">
        <v>169</v>
      </c>
      <c r="C14401" s="17">
        <v>41341</v>
      </c>
      <c r="L14401" s="17"/>
    </row>
    <row r="14402" spans="1:12" x14ac:dyDescent="0.25">
      <c r="A14402" s="16" t="s">
        <v>263</v>
      </c>
      <c r="B14402" s="16">
        <v>49</v>
      </c>
      <c r="C14402" s="17">
        <v>41260</v>
      </c>
      <c r="L14402" s="17"/>
    </row>
    <row r="14403" spans="1:12" x14ac:dyDescent="0.25">
      <c r="A14403" s="16" t="s">
        <v>263</v>
      </c>
      <c r="B14403" s="16">
        <v>120</v>
      </c>
      <c r="C14403" s="17">
        <v>41135</v>
      </c>
      <c r="L14403" s="17"/>
    </row>
    <row r="14404" spans="1:12" x14ac:dyDescent="0.25">
      <c r="A14404" s="16" t="s">
        <v>263</v>
      </c>
      <c r="B14404" s="16">
        <v>32</v>
      </c>
      <c r="C14404" s="17">
        <v>40512</v>
      </c>
      <c r="L14404" s="17"/>
    </row>
    <row r="14405" spans="1:12" x14ac:dyDescent="0.25">
      <c r="A14405" s="16" t="s">
        <v>263</v>
      </c>
      <c r="B14405" s="16">
        <v>60</v>
      </c>
      <c r="C14405" s="17">
        <v>40483</v>
      </c>
      <c r="L14405" s="17"/>
    </row>
    <row r="14406" spans="1:12" x14ac:dyDescent="0.25">
      <c r="A14406" s="16" t="s">
        <v>263</v>
      </c>
      <c r="B14406" s="16">
        <v>90</v>
      </c>
      <c r="C14406" s="17">
        <v>40472</v>
      </c>
      <c r="L14406" s="17"/>
    </row>
    <row r="14407" spans="1:12" x14ac:dyDescent="0.25">
      <c r="A14407" s="16" t="s">
        <v>263</v>
      </c>
      <c r="B14407" s="16">
        <v>18</v>
      </c>
      <c r="C14407" s="17">
        <v>40392</v>
      </c>
      <c r="L14407" s="17"/>
    </row>
    <row r="14408" spans="1:12" x14ac:dyDescent="0.25">
      <c r="A14408" s="16" t="s">
        <v>263</v>
      </c>
      <c r="B14408" s="16">
        <v>32</v>
      </c>
      <c r="C14408" s="17">
        <v>40331</v>
      </c>
      <c r="L14408" s="17"/>
    </row>
    <row r="14409" spans="1:12" x14ac:dyDescent="0.25">
      <c r="A14409" s="16" t="s">
        <v>263</v>
      </c>
      <c r="B14409" s="16">
        <v>96</v>
      </c>
      <c r="C14409" s="17">
        <v>40288</v>
      </c>
      <c r="L14409" s="17"/>
    </row>
    <row r="14410" spans="1:12" x14ac:dyDescent="0.25">
      <c r="A14410" s="16" t="s">
        <v>263</v>
      </c>
      <c r="B14410" s="16">
        <v>22</v>
      </c>
      <c r="C14410" s="17">
        <v>40240</v>
      </c>
      <c r="L14410" s="17"/>
    </row>
    <row r="14411" spans="1:12" x14ac:dyDescent="0.25">
      <c r="A14411" s="16" t="s">
        <v>263</v>
      </c>
      <c r="B14411" s="16">
        <v>47</v>
      </c>
      <c r="C14411" s="17">
        <v>40210</v>
      </c>
      <c r="L14411" s="17"/>
    </row>
    <row r="14412" spans="1:12" x14ac:dyDescent="0.25">
      <c r="A14412" s="16" t="s">
        <v>263</v>
      </c>
      <c r="B14412" s="16">
        <v>90</v>
      </c>
      <c r="C14412" s="17">
        <v>40191</v>
      </c>
      <c r="L14412" s="17"/>
    </row>
    <row r="14413" spans="1:12" x14ac:dyDescent="0.25">
      <c r="A14413" s="16" t="s">
        <v>263</v>
      </c>
      <c r="B14413" s="16">
        <v>85</v>
      </c>
      <c r="C14413" s="17">
        <v>40078</v>
      </c>
      <c r="L14413" s="17"/>
    </row>
    <row r="14414" spans="1:12" x14ac:dyDescent="0.25">
      <c r="A14414" s="16" t="s">
        <v>263</v>
      </c>
      <c r="B14414" s="16">
        <v>60</v>
      </c>
      <c r="C14414" s="17">
        <v>39749</v>
      </c>
      <c r="L14414" s="17"/>
    </row>
    <row r="14415" spans="1:12" x14ac:dyDescent="0.25">
      <c r="A14415" s="16" t="s">
        <v>263</v>
      </c>
      <c r="B14415" s="16">
        <v>52</v>
      </c>
      <c r="C14415" s="17">
        <v>39722</v>
      </c>
      <c r="L14415" s="17"/>
    </row>
    <row r="14416" spans="1:12" x14ac:dyDescent="0.25">
      <c r="A14416" s="16" t="s">
        <v>263</v>
      </c>
      <c r="B14416" s="16">
        <v>150</v>
      </c>
      <c r="C14416" s="17">
        <v>39589</v>
      </c>
      <c r="L14416" s="17"/>
    </row>
    <row r="14417" spans="1:12" x14ac:dyDescent="0.25">
      <c r="A14417" s="16" t="s">
        <v>263</v>
      </c>
      <c r="B14417" s="16">
        <v>33</v>
      </c>
      <c r="C14417" s="17">
        <v>39521</v>
      </c>
      <c r="L14417" s="17"/>
    </row>
    <row r="14418" spans="1:12" x14ac:dyDescent="0.25">
      <c r="A14418" s="16" t="s">
        <v>263</v>
      </c>
      <c r="B14418" s="16">
        <v>124</v>
      </c>
      <c r="C14418" s="17">
        <v>39479</v>
      </c>
      <c r="L14418" s="17"/>
    </row>
    <row r="14419" spans="1:12" x14ac:dyDescent="0.25">
      <c r="A14419" s="16" t="s">
        <v>263</v>
      </c>
      <c r="B14419" s="16">
        <v>200</v>
      </c>
      <c r="C14419" s="17">
        <v>39472</v>
      </c>
      <c r="L14419" s="17"/>
    </row>
    <row r="14420" spans="1:12" x14ac:dyDescent="0.25">
      <c r="A14420" s="16" t="s">
        <v>263</v>
      </c>
      <c r="B14420" s="16">
        <v>90</v>
      </c>
      <c r="C14420" s="17">
        <v>39264</v>
      </c>
      <c r="L14420" s="17"/>
    </row>
    <row r="14421" spans="1:12" x14ac:dyDescent="0.25">
      <c r="A14421" s="16" t="s">
        <v>263</v>
      </c>
      <c r="B14421" s="16">
        <v>125</v>
      </c>
      <c r="C14421" s="17">
        <v>39168</v>
      </c>
      <c r="L14421" s="17"/>
    </row>
    <row r="14422" spans="1:12" x14ac:dyDescent="0.25">
      <c r="A14422" s="16" t="s">
        <v>263</v>
      </c>
      <c r="B14422" s="16">
        <v>180</v>
      </c>
      <c r="C14422" s="17">
        <v>39022</v>
      </c>
      <c r="L14422" s="17"/>
    </row>
    <row r="14423" spans="1:12" x14ac:dyDescent="0.25">
      <c r="A14423" s="16" t="s">
        <v>263</v>
      </c>
      <c r="B14423" s="16">
        <v>60</v>
      </c>
      <c r="C14423" s="17">
        <v>38991</v>
      </c>
      <c r="L14423" s="17"/>
    </row>
    <row r="14424" spans="1:12" x14ac:dyDescent="0.25">
      <c r="A14424" s="16" t="s">
        <v>263</v>
      </c>
      <c r="B14424" s="16">
        <v>120</v>
      </c>
      <c r="C14424" s="17">
        <v>38910</v>
      </c>
      <c r="L14424" s="17"/>
    </row>
    <row r="14425" spans="1:12" x14ac:dyDescent="0.25">
      <c r="A14425" s="16" t="s">
        <v>263</v>
      </c>
      <c r="B14425" s="16">
        <v>84</v>
      </c>
      <c r="C14425" s="17">
        <v>38749</v>
      </c>
      <c r="L14425" s="17"/>
    </row>
    <row r="14426" spans="1:12" x14ac:dyDescent="0.25">
      <c r="A14426" s="16" t="s">
        <v>263</v>
      </c>
      <c r="B14426" s="16">
        <v>90</v>
      </c>
      <c r="C14426" s="17">
        <v>38705</v>
      </c>
      <c r="L14426" s="17"/>
    </row>
    <row r="14427" spans="1:12" x14ac:dyDescent="0.25">
      <c r="A14427" s="16" t="s">
        <v>263</v>
      </c>
      <c r="B14427" s="16">
        <v>120</v>
      </c>
      <c r="C14427" s="17">
        <v>38653</v>
      </c>
      <c r="L14427" s="17"/>
    </row>
    <row r="14428" spans="1:12" x14ac:dyDescent="0.25">
      <c r="A14428" s="16" t="s">
        <v>263</v>
      </c>
      <c r="B14428" s="16">
        <v>110</v>
      </c>
      <c r="C14428" s="17">
        <v>38504</v>
      </c>
      <c r="L14428" s="17"/>
    </row>
    <row r="14429" spans="1:12" x14ac:dyDescent="0.25">
      <c r="A14429" s="16" t="s">
        <v>263</v>
      </c>
      <c r="B14429" s="16">
        <v>55</v>
      </c>
      <c r="C14429" s="17">
        <v>38379</v>
      </c>
      <c r="L14429" s="17"/>
    </row>
    <row r="14430" spans="1:12" x14ac:dyDescent="0.25">
      <c r="A14430" s="16" t="s">
        <v>263</v>
      </c>
      <c r="B14430" s="16">
        <v>120</v>
      </c>
      <c r="C14430" s="17">
        <v>38294</v>
      </c>
      <c r="L14430" s="17"/>
    </row>
    <row r="14431" spans="1:12" x14ac:dyDescent="0.25">
      <c r="A14431" s="16" t="s">
        <v>263</v>
      </c>
      <c r="B14431" s="16">
        <v>168</v>
      </c>
      <c r="C14431" s="17">
        <v>38261</v>
      </c>
      <c r="L14431" s="17"/>
    </row>
    <row r="14432" spans="1:12" x14ac:dyDescent="0.25">
      <c r="A14432" s="16" t="s">
        <v>263</v>
      </c>
      <c r="B14432" s="16">
        <v>120</v>
      </c>
      <c r="C14432" s="17">
        <v>38246</v>
      </c>
      <c r="L14432" s="17"/>
    </row>
    <row r="14433" spans="1:12" x14ac:dyDescent="0.25">
      <c r="A14433" s="16" t="s">
        <v>263</v>
      </c>
      <c r="B14433" s="16">
        <v>120</v>
      </c>
      <c r="C14433" s="17">
        <v>38190</v>
      </c>
      <c r="L14433" s="17"/>
    </row>
    <row r="14434" spans="1:12" x14ac:dyDescent="0.25">
      <c r="A14434" s="16" t="s">
        <v>263</v>
      </c>
      <c r="B14434" s="16">
        <v>120</v>
      </c>
      <c r="C14434" s="17">
        <v>38182</v>
      </c>
      <c r="L14434" s="17"/>
    </row>
    <row r="14435" spans="1:12" x14ac:dyDescent="0.25">
      <c r="A14435" s="16" t="s">
        <v>263</v>
      </c>
      <c r="B14435" s="16">
        <v>44</v>
      </c>
      <c r="C14435" s="17">
        <v>38078</v>
      </c>
      <c r="L14435" s="17"/>
    </row>
    <row r="14436" spans="1:12" x14ac:dyDescent="0.25">
      <c r="A14436" s="16" t="s">
        <v>263</v>
      </c>
      <c r="B14436" s="16">
        <v>62</v>
      </c>
      <c r="C14436" s="17">
        <v>38078</v>
      </c>
      <c r="L14436" s="17"/>
    </row>
    <row r="14437" spans="1:12" x14ac:dyDescent="0.25">
      <c r="A14437" s="16" t="s">
        <v>263</v>
      </c>
      <c r="B14437" s="16">
        <v>120</v>
      </c>
      <c r="C14437" s="17">
        <v>38076</v>
      </c>
      <c r="L14437" s="17"/>
    </row>
    <row r="14438" spans="1:12" x14ac:dyDescent="0.25">
      <c r="A14438" s="16" t="s">
        <v>263</v>
      </c>
      <c r="B14438" s="16">
        <v>216</v>
      </c>
      <c r="C14438" s="17">
        <v>38027</v>
      </c>
      <c r="L14438" s="17"/>
    </row>
    <row r="14439" spans="1:12" x14ac:dyDescent="0.25">
      <c r="A14439" s="16" t="s">
        <v>263</v>
      </c>
      <c r="B14439" s="16">
        <v>120</v>
      </c>
      <c r="C14439" s="17">
        <v>37956</v>
      </c>
      <c r="L14439" s="17"/>
    </row>
    <row r="14440" spans="1:12" x14ac:dyDescent="0.25">
      <c r="A14440" s="16" t="s">
        <v>263</v>
      </c>
      <c r="B14440" s="16">
        <v>127</v>
      </c>
      <c r="C14440" s="17">
        <v>37909</v>
      </c>
      <c r="L14440" s="17"/>
    </row>
    <row r="14441" spans="1:12" x14ac:dyDescent="0.25">
      <c r="A14441" s="16" t="s">
        <v>263</v>
      </c>
      <c r="B14441" s="16">
        <v>70</v>
      </c>
      <c r="C14441" s="17">
        <v>37803</v>
      </c>
      <c r="L14441" s="17"/>
    </row>
    <row r="14442" spans="1:12" x14ac:dyDescent="0.25">
      <c r="A14442" s="16" t="s">
        <v>263</v>
      </c>
      <c r="B14442" s="16">
        <v>60</v>
      </c>
      <c r="C14442" s="17">
        <v>37770</v>
      </c>
      <c r="L14442" s="17"/>
    </row>
    <row r="14443" spans="1:12" x14ac:dyDescent="0.25">
      <c r="A14443" s="16" t="s">
        <v>263</v>
      </c>
      <c r="B14443" s="16">
        <v>60</v>
      </c>
      <c r="C14443" s="17">
        <v>37725</v>
      </c>
      <c r="L14443" s="17"/>
    </row>
    <row r="14444" spans="1:12" x14ac:dyDescent="0.25">
      <c r="A14444" s="16" t="s">
        <v>263</v>
      </c>
      <c r="B14444" s="16">
        <v>40</v>
      </c>
      <c r="C14444" s="17">
        <v>37635</v>
      </c>
      <c r="L14444" s="17"/>
    </row>
    <row r="14445" spans="1:12" x14ac:dyDescent="0.25">
      <c r="A14445" s="16" t="s">
        <v>263</v>
      </c>
      <c r="B14445" s="16">
        <v>60</v>
      </c>
      <c r="C14445" s="17">
        <v>37582</v>
      </c>
      <c r="L14445" s="17"/>
    </row>
    <row r="14446" spans="1:12" x14ac:dyDescent="0.25">
      <c r="A14446" s="16" t="s">
        <v>263</v>
      </c>
      <c r="B14446" s="16">
        <v>80</v>
      </c>
      <c r="C14446" s="17">
        <v>37539</v>
      </c>
      <c r="L14446" s="17"/>
    </row>
    <row r="14447" spans="1:12" x14ac:dyDescent="0.25">
      <c r="A14447" s="16" t="s">
        <v>263</v>
      </c>
      <c r="B14447" s="16">
        <v>190</v>
      </c>
      <c r="C14447" s="17">
        <v>37445</v>
      </c>
      <c r="L14447" s="17"/>
    </row>
    <row r="14448" spans="1:12" x14ac:dyDescent="0.25">
      <c r="A14448" s="16" t="s">
        <v>263</v>
      </c>
      <c r="B14448" s="16">
        <v>120</v>
      </c>
      <c r="C14448" s="17">
        <v>37442</v>
      </c>
      <c r="L14448" s="17"/>
    </row>
    <row r="14449" spans="1:12" x14ac:dyDescent="0.25">
      <c r="A14449" s="16" t="s">
        <v>263</v>
      </c>
      <c r="B14449" s="16">
        <v>120</v>
      </c>
      <c r="C14449" s="17">
        <v>37438</v>
      </c>
      <c r="L14449" s="17"/>
    </row>
    <row r="14450" spans="1:12" x14ac:dyDescent="0.25">
      <c r="A14450" s="16" t="s">
        <v>263</v>
      </c>
      <c r="B14450" s="16">
        <v>60</v>
      </c>
      <c r="C14450" s="17">
        <v>37377</v>
      </c>
      <c r="L14450" s="17"/>
    </row>
    <row r="14451" spans="1:12" x14ac:dyDescent="0.25">
      <c r="A14451" s="16" t="s">
        <v>263</v>
      </c>
      <c r="B14451" s="16">
        <v>100</v>
      </c>
      <c r="C14451" s="17">
        <v>37316</v>
      </c>
      <c r="L14451" s="17"/>
    </row>
    <row r="14452" spans="1:12" x14ac:dyDescent="0.25">
      <c r="A14452" s="16" t="s">
        <v>263</v>
      </c>
      <c r="B14452" s="16">
        <v>164</v>
      </c>
      <c r="C14452" s="17">
        <v>37271</v>
      </c>
      <c r="L14452" s="17"/>
    </row>
    <row r="14453" spans="1:12" x14ac:dyDescent="0.25">
      <c r="A14453" s="16" t="s">
        <v>263</v>
      </c>
      <c r="B14453" s="16">
        <v>179</v>
      </c>
      <c r="C14453" s="17">
        <v>37165</v>
      </c>
      <c r="L14453" s="17"/>
    </row>
    <row r="14454" spans="1:12" x14ac:dyDescent="0.25">
      <c r="A14454" s="16" t="s">
        <v>263</v>
      </c>
      <c r="B14454" s="16">
        <v>70</v>
      </c>
      <c r="C14454" s="17">
        <v>37165</v>
      </c>
      <c r="L14454" s="17"/>
    </row>
    <row r="14455" spans="1:12" x14ac:dyDescent="0.25">
      <c r="A14455" s="16" t="s">
        <v>263</v>
      </c>
      <c r="B14455" s="16">
        <v>180</v>
      </c>
      <c r="C14455" s="17">
        <v>37165</v>
      </c>
      <c r="L14455" s="17"/>
    </row>
    <row r="14456" spans="1:12" x14ac:dyDescent="0.25">
      <c r="A14456" s="16" t="s">
        <v>263</v>
      </c>
      <c r="B14456" s="16">
        <v>136</v>
      </c>
      <c r="C14456" s="17">
        <v>37133</v>
      </c>
      <c r="L14456" s="17"/>
    </row>
    <row r="14457" spans="1:12" x14ac:dyDescent="0.25">
      <c r="A14457" s="16" t="s">
        <v>263</v>
      </c>
      <c r="B14457" s="16">
        <v>110</v>
      </c>
      <c r="C14457" s="17">
        <v>37105</v>
      </c>
      <c r="L14457" s="17"/>
    </row>
    <row r="14458" spans="1:12" x14ac:dyDescent="0.25">
      <c r="A14458" s="16" t="s">
        <v>263</v>
      </c>
      <c r="B14458" s="16">
        <v>90</v>
      </c>
      <c r="C14458" s="17">
        <v>37043</v>
      </c>
      <c r="L14458" s="17"/>
    </row>
    <row r="14459" spans="1:12" x14ac:dyDescent="0.25">
      <c r="A14459" s="16" t="s">
        <v>263</v>
      </c>
      <c r="B14459" s="16">
        <v>97</v>
      </c>
      <c r="C14459" s="17">
        <v>36951</v>
      </c>
      <c r="L14459" s="17"/>
    </row>
    <row r="14460" spans="1:12" x14ac:dyDescent="0.25">
      <c r="A14460" s="16" t="s">
        <v>263</v>
      </c>
      <c r="B14460" s="16">
        <v>137</v>
      </c>
      <c r="C14460" s="17">
        <v>36831</v>
      </c>
      <c r="L14460" s="17"/>
    </row>
    <row r="14461" spans="1:12" x14ac:dyDescent="0.25">
      <c r="A14461" s="16" t="s">
        <v>263</v>
      </c>
      <c r="B14461" s="16">
        <v>90</v>
      </c>
      <c r="C14461" s="17">
        <v>36783</v>
      </c>
      <c r="L14461" s="17"/>
    </row>
    <row r="14462" spans="1:12" x14ac:dyDescent="0.25">
      <c r="A14462" s="16" t="s">
        <v>263</v>
      </c>
      <c r="B14462" s="16">
        <v>114</v>
      </c>
      <c r="C14462" s="17">
        <v>36739</v>
      </c>
      <c r="L14462" s="17"/>
    </row>
    <row r="14463" spans="1:12" x14ac:dyDescent="0.25">
      <c r="A14463" s="16" t="s">
        <v>263</v>
      </c>
      <c r="B14463" s="16">
        <v>24</v>
      </c>
      <c r="C14463" s="17">
        <v>36686</v>
      </c>
      <c r="L14463" s="17"/>
    </row>
    <row r="14464" spans="1:12" x14ac:dyDescent="0.25">
      <c r="A14464" s="16" t="s">
        <v>263</v>
      </c>
      <c r="B14464" s="16">
        <v>120</v>
      </c>
      <c r="C14464" s="17">
        <v>36617</v>
      </c>
      <c r="L14464" s="17"/>
    </row>
    <row r="14465" spans="1:12" x14ac:dyDescent="0.25">
      <c r="A14465" s="16" t="s">
        <v>263</v>
      </c>
      <c r="B14465" s="16">
        <v>117</v>
      </c>
      <c r="C14465" s="17">
        <v>36586</v>
      </c>
      <c r="L14465" s="17"/>
    </row>
    <row r="14466" spans="1:12" x14ac:dyDescent="0.25">
      <c r="A14466" s="16" t="s">
        <v>263</v>
      </c>
      <c r="B14466" s="16">
        <v>90</v>
      </c>
      <c r="C14466" s="17">
        <v>36586</v>
      </c>
      <c r="L14466" s="17"/>
    </row>
    <row r="14467" spans="1:12" x14ac:dyDescent="0.25">
      <c r="A14467" s="16" t="s">
        <v>263</v>
      </c>
      <c r="B14467" s="16">
        <v>80</v>
      </c>
      <c r="C14467" s="17">
        <v>36526</v>
      </c>
      <c r="L14467" s="17"/>
    </row>
    <row r="14468" spans="1:12" x14ac:dyDescent="0.25">
      <c r="A14468" s="16" t="s">
        <v>263</v>
      </c>
      <c r="B14468" s="16">
        <v>102</v>
      </c>
      <c r="C14468" s="17">
        <v>36427</v>
      </c>
      <c r="L14468" s="17"/>
    </row>
    <row r="14469" spans="1:12" x14ac:dyDescent="0.25">
      <c r="A14469" s="16" t="s">
        <v>263</v>
      </c>
      <c r="B14469" s="16">
        <v>47</v>
      </c>
      <c r="C14469" s="17">
        <v>36354</v>
      </c>
      <c r="L14469" s="17"/>
    </row>
    <row r="14470" spans="1:12" x14ac:dyDescent="0.25">
      <c r="A14470" s="16" t="s">
        <v>263</v>
      </c>
      <c r="B14470" s="16">
        <v>119</v>
      </c>
      <c r="C14470" s="17">
        <v>36342</v>
      </c>
      <c r="L14470" s="17"/>
    </row>
    <row r="14471" spans="1:12" x14ac:dyDescent="0.25">
      <c r="A14471" s="16" t="s">
        <v>263</v>
      </c>
      <c r="B14471" s="16">
        <v>120</v>
      </c>
      <c r="C14471" s="17">
        <v>36312</v>
      </c>
      <c r="L14471" s="17"/>
    </row>
    <row r="14472" spans="1:12" x14ac:dyDescent="0.25">
      <c r="A14472" s="16" t="s">
        <v>263</v>
      </c>
      <c r="B14472" s="16">
        <v>132</v>
      </c>
      <c r="C14472" s="17">
        <v>36251</v>
      </c>
      <c r="L14472" s="17"/>
    </row>
    <row r="14473" spans="1:12" x14ac:dyDescent="0.25">
      <c r="A14473" s="16" t="s">
        <v>263</v>
      </c>
      <c r="B14473" s="16">
        <v>112</v>
      </c>
      <c r="C14473" s="17">
        <v>36185</v>
      </c>
      <c r="L14473" s="17"/>
    </row>
    <row r="14474" spans="1:12" x14ac:dyDescent="0.25">
      <c r="A14474" s="16" t="s">
        <v>263</v>
      </c>
      <c r="B14474" s="16">
        <v>136</v>
      </c>
      <c r="C14474" s="17">
        <v>36100</v>
      </c>
      <c r="L14474" s="17"/>
    </row>
    <row r="14475" spans="1:12" x14ac:dyDescent="0.25">
      <c r="A14475" s="16" t="s">
        <v>263</v>
      </c>
      <c r="B14475" s="16">
        <v>34</v>
      </c>
      <c r="C14475" s="17">
        <v>36039</v>
      </c>
      <c r="L14475" s="17"/>
    </row>
    <row r="14476" spans="1:12" x14ac:dyDescent="0.25">
      <c r="A14476" s="16" t="s">
        <v>263</v>
      </c>
      <c r="B14476" s="16">
        <v>132</v>
      </c>
      <c r="C14476" s="17">
        <v>36039</v>
      </c>
      <c r="L14476" s="17"/>
    </row>
    <row r="14477" spans="1:12" x14ac:dyDescent="0.25">
      <c r="A14477" s="16" t="s">
        <v>263</v>
      </c>
      <c r="B14477" s="16">
        <v>120</v>
      </c>
      <c r="C14477" s="17">
        <v>36011</v>
      </c>
      <c r="L14477" s="17"/>
    </row>
    <row r="14478" spans="1:12" x14ac:dyDescent="0.25">
      <c r="A14478" s="16" t="s">
        <v>263</v>
      </c>
      <c r="B14478" s="16">
        <v>120</v>
      </c>
      <c r="C14478" s="17">
        <v>36008</v>
      </c>
      <c r="L14478" s="17"/>
    </row>
    <row r="14479" spans="1:12" x14ac:dyDescent="0.25">
      <c r="A14479" s="16" t="s">
        <v>263</v>
      </c>
      <c r="B14479" s="16">
        <v>60</v>
      </c>
      <c r="C14479" s="17">
        <v>35916</v>
      </c>
      <c r="L14479" s="17"/>
    </row>
    <row r="14480" spans="1:12" x14ac:dyDescent="0.25">
      <c r="A14480" s="16" t="s">
        <v>263</v>
      </c>
      <c r="B14480" s="16">
        <v>180</v>
      </c>
      <c r="C14480" s="17">
        <v>35853</v>
      </c>
      <c r="L14480" s="17"/>
    </row>
    <row r="14481" spans="1:12" x14ac:dyDescent="0.25">
      <c r="A14481" s="16" t="s">
        <v>263</v>
      </c>
      <c r="B14481" s="16">
        <v>174</v>
      </c>
      <c r="C14481" s="17">
        <v>35827</v>
      </c>
      <c r="L14481" s="17"/>
    </row>
    <row r="14482" spans="1:12" x14ac:dyDescent="0.25">
      <c r="A14482" s="16" t="s">
        <v>263</v>
      </c>
      <c r="B14482" s="16">
        <v>101</v>
      </c>
      <c r="C14482" s="17">
        <v>35796</v>
      </c>
      <c r="L14482" s="17"/>
    </row>
    <row r="14483" spans="1:12" x14ac:dyDescent="0.25">
      <c r="A14483" s="16" t="s">
        <v>263</v>
      </c>
      <c r="B14483" s="16">
        <v>50</v>
      </c>
      <c r="C14483" s="17">
        <v>35685</v>
      </c>
      <c r="L14483" s="17"/>
    </row>
    <row r="14484" spans="1:12" x14ac:dyDescent="0.25">
      <c r="A14484" s="16" t="s">
        <v>263</v>
      </c>
      <c r="B14484" s="16">
        <v>60</v>
      </c>
      <c r="C14484" s="17">
        <v>35674</v>
      </c>
      <c r="L14484" s="17"/>
    </row>
    <row r="14485" spans="1:12" x14ac:dyDescent="0.25">
      <c r="A14485" s="16" t="s">
        <v>263</v>
      </c>
      <c r="B14485" s="16">
        <v>100</v>
      </c>
      <c r="C14485" s="17">
        <v>35582</v>
      </c>
      <c r="L14485" s="17"/>
    </row>
    <row r="14486" spans="1:12" x14ac:dyDescent="0.25">
      <c r="A14486" s="16" t="s">
        <v>263</v>
      </c>
      <c r="B14486" s="16">
        <v>60</v>
      </c>
      <c r="C14486" s="17">
        <v>35582</v>
      </c>
      <c r="L14486" s="17"/>
    </row>
    <row r="14487" spans="1:12" x14ac:dyDescent="0.25">
      <c r="A14487" s="16" t="s">
        <v>263</v>
      </c>
      <c r="B14487" s="16">
        <v>81</v>
      </c>
      <c r="C14487" s="17">
        <v>35523</v>
      </c>
      <c r="L14487" s="17"/>
    </row>
    <row r="14488" spans="1:12" x14ac:dyDescent="0.25">
      <c r="A14488" s="16" t="s">
        <v>263</v>
      </c>
      <c r="B14488" s="16">
        <v>120</v>
      </c>
      <c r="C14488" s="17">
        <v>35516</v>
      </c>
      <c r="L14488" s="17"/>
    </row>
    <row r="14489" spans="1:12" x14ac:dyDescent="0.25">
      <c r="A14489" s="16" t="s">
        <v>263</v>
      </c>
      <c r="B14489" s="16">
        <v>120</v>
      </c>
      <c r="C14489" s="17">
        <v>35490</v>
      </c>
      <c r="L14489" s="17"/>
    </row>
    <row r="14490" spans="1:12" x14ac:dyDescent="0.25">
      <c r="A14490" s="16" t="s">
        <v>263</v>
      </c>
      <c r="B14490" s="16">
        <v>88</v>
      </c>
      <c r="C14490" s="17">
        <v>35478</v>
      </c>
      <c r="L14490" s="17"/>
    </row>
    <row r="14491" spans="1:12" x14ac:dyDescent="0.25">
      <c r="A14491" s="16" t="s">
        <v>263</v>
      </c>
      <c r="B14491" s="16">
        <v>60</v>
      </c>
      <c r="C14491" s="17">
        <v>35429</v>
      </c>
      <c r="L14491" s="17"/>
    </row>
    <row r="14492" spans="1:12" x14ac:dyDescent="0.25">
      <c r="A14492" s="16" t="s">
        <v>263</v>
      </c>
      <c r="B14492" s="16">
        <v>60</v>
      </c>
      <c r="C14492" s="17">
        <v>35403</v>
      </c>
      <c r="L14492" s="17"/>
    </row>
    <row r="14493" spans="1:12" x14ac:dyDescent="0.25">
      <c r="A14493" s="16" t="s">
        <v>263</v>
      </c>
      <c r="B14493" s="16">
        <v>75</v>
      </c>
      <c r="C14493" s="17">
        <v>35278</v>
      </c>
      <c r="L14493" s="17"/>
    </row>
    <row r="14494" spans="1:12" x14ac:dyDescent="0.25">
      <c r="A14494" s="16" t="s">
        <v>263</v>
      </c>
      <c r="B14494" s="16">
        <v>60</v>
      </c>
      <c r="C14494" s="17">
        <v>35186</v>
      </c>
      <c r="L14494" s="17"/>
    </row>
    <row r="14495" spans="1:12" x14ac:dyDescent="0.25">
      <c r="A14495" s="16" t="s">
        <v>263</v>
      </c>
      <c r="B14495" s="16">
        <v>130</v>
      </c>
      <c r="C14495" s="17">
        <v>35130</v>
      </c>
      <c r="L14495" s="17"/>
    </row>
    <row r="14496" spans="1:12" x14ac:dyDescent="0.25">
      <c r="A14496" s="16" t="s">
        <v>263</v>
      </c>
      <c r="B14496" s="16">
        <v>180</v>
      </c>
      <c r="C14496" s="17">
        <v>35125</v>
      </c>
      <c r="L14496" s="17"/>
    </row>
    <row r="14497" spans="1:12" x14ac:dyDescent="0.25">
      <c r="A14497" s="16" t="s">
        <v>263</v>
      </c>
      <c r="B14497" s="16">
        <v>190</v>
      </c>
      <c r="C14497" s="17">
        <v>35065</v>
      </c>
      <c r="L14497" s="17"/>
    </row>
    <row r="14498" spans="1:12" x14ac:dyDescent="0.25">
      <c r="A14498" s="16" t="s">
        <v>263</v>
      </c>
      <c r="B14498" s="16">
        <v>60</v>
      </c>
      <c r="C14498" s="17">
        <v>34943</v>
      </c>
      <c r="L14498" s="17"/>
    </row>
    <row r="14499" spans="1:12" x14ac:dyDescent="0.25">
      <c r="A14499" s="16" t="s">
        <v>263</v>
      </c>
      <c r="B14499" s="16">
        <v>97</v>
      </c>
      <c r="C14499" s="17">
        <v>34881</v>
      </c>
      <c r="L14499" s="17"/>
    </row>
    <row r="14500" spans="1:12" x14ac:dyDescent="0.25">
      <c r="A14500" s="16" t="s">
        <v>263</v>
      </c>
      <c r="B14500" s="16">
        <v>130</v>
      </c>
      <c r="C14500" s="17">
        <v>34851</v>
      </c>
      <c r="L14500" s="17"/>
    </row>
    <row r="14501" spans="1:12" x14ac:dyDescent="0.25">
      <c r="A14501" s="16" t="s">
        <v>263</v>
      </c>
      <c r="B14501" s="16">
        <v>60</v>
      </c>
      <c r="C14501" s="17">
        <v>34851</v>
      </c>
      <c r="L14501" s="17"/>
    </row>
    <row r="14502" spans="1:12" x14ac:dyDescent="0.25">
      <c r="A14502" s="16" t="s">
        <v>263</v>
      </c>
      <c r="B14502" s="16">
        <v>180</v>
      </c>
      <c r="C14502" s="17">
        <v>34759</v>
      </c>
      <c r="L14502" s="17"/>
    </row>
    <row r="14503" spans="1:12" x14ac:dyDescent="0.25">
      <c r="A14503" s="16" t="s">
        <v>263</v>
      </c>
      <c r="B14503" s="16">
        <v>180</v>
      </c>
      <c r="C14503" s="17">
        <v>34700</v>
      </c>
      <c r="L14503" s="17"/>
    </row>
    <row r="14504" spans="1:12" x14ac:dyDescent="0.25">
      <c r="A14504" s="16" t="s">
        <v>263</v>
      </c>
      <c r="B14504" s="16">
        <v>101</v>
      </c>
      <c r="C14504" s="17">
        <v>34700</v>
      </c>
      <c r="L14504" s="17"/>
    </row>
    <row r="14505" spans="1:12" x14ac:dyDescent="0.25">
      <c r="A14505" s="16" t="s">
        <v>263</v>
      </c>
      <c r="B14505" s="16">
        <v>90</v>
      </c>
      <c r="C14505" s="17">
        <v>34700</v>
      </c>
      <c r="L14505" s="17"/>
    </row>
    <row r="14506" spans="1:12" x14ac:dyDescent="0.25">
      <c r="A14506" s="16" t="s">
        <v>263</v>
      </c>
      <c r="B14506" s="16">
        <v>180</v>
      </c>
      <c r="C14506" s="17">
        <v>34700</v>
      </c>
      <c r="L14506" s="17"/>
    </row>
    <row r="14507" spans="1:12" x14ac:dyDescent="0.25">
      <c r="A14507" s="16" t="s">
        <v>263</v>
      </c>
      <c r="B14507" s="16">
        <v>120</v>
      </c>
      <c r="C14507" s="17">
        <v>34700</v>
      </c>
      <c r="L14507" s="17"/>
    </row>
    <row r="14508" spans="1:12" x14ac:dyDescent="0.25">
      <c r="A14508" s="16" t="s">
        <v>263</v>
      </c>
      <c r="B14508" s="16">
        <v>90</v>
      </c>
      <c r="C14508" s="17">
        <v>34700</v>
      </c>
      <c r="L14508" s="17"/>
    </row>
    <row r="14509" spans="1:12" x14ac:dyDescent="0.25">
      <c r="A14509" s="16" t="s">
        <v>263</v>
      </c>
      <c r="B14509" s="16">
        <v>65</v>
      </c>
      <c r="C14509" s="17">
        <v>34346</v>
      </c>
      <c r="L14509" s="17"/>
    </row>
    <row r="14510" spans="1:12" x14ac:dyDescent="0.25">
      <c r="A14510" s="16" t="s">
        <v>263</v>
      </c>
      <c r="B14510" s="16">
        <v>86</v>
      </c>
      <c r="C14510" s="17">
        <v>34335</v>
      </c>
      <c r="L14510" s="17"/>
    </row>
    <row r="14511" spans="1:12" x14ac:dyDescent="0.25">
      <c r="A14511" s="16" t="s">
        <v>263</v>
      </c>
      <c r="B14511" s="16">
        <v>154</v>
      </c>
      <c r="C14511" s="17">
        <v>34335</v>
      </c>
      <c r="L14511" s="17"/>
    </row>
    <row r="14512" spans="1:12" x14ac:dyDescent="0.25">
      <c r="A14512" s="16" t="s">
        <v>263</v>
      </c>
      <c r="B14512" s="16">
        <v>128</v>
      </c>
      <c r="C14512" s="17">
        <v>34243</v>
      </c>
      <c r="L14512" s="17"/>
    </row>
    <row r="14513" spans="1:12" x14ac:dyDescent="0.25">
      <c r="A14513" s="16" t="s">
        <v>263</v>
      </c>
      <c r="B14513" s="16">
        <v>90</v>
      </c>
      <c r="C14513" s="17">
        <v>34243</v>
      </c>
      <c r="L14513" s="17"/>
    </row>
    <row r="14514" spans="1:12" x14ac:dyDescent="0.25">
      <c r="A14514" s="16" t="s">
        <v>263</v>
      </c>
      <c r="B14514" s="16">
        <v>60</v>
      </c>
      <c r="C14514" s="17">
        <v>34159</v>
      </c>
      <c r="L14514" s="17"/>
    </row>
    <row r="14515" spans="1:12" x14ac:dyDescent="0.25">
      <c r="A14515" s="16" t="s">
        <v>263</v>
      </c>
      <c r="B14515" s="16">
        <v>145</v>
      </c>
      <c r="C14515" s="17">
        <v>34090</v>
      </c>
      <c r="L14515" s="17"/>
    </row>
    <row r="14516" spans="1:12" x14ac:dyDescent="0.25">
      <c r="A14516" s="16" t="s">
        <v>263</v>
      </c>
      <c r="B14516" s="16">
        <v>180</v>
      </c>
      <c r="C14516" s="17">
        <v>34090</v>
      </c>
      <c r="L14516" s="17"/>
    </row>
    <row r="14517" spans="1:12" x14ac:dyDescent="0.25">
      <c r="A14517" s="16" t="s">
        <v>263</v>
      </c>
      <c r="B14517" s="16">
        <v>181</v>
      </c>
      <c r="C14517" s="17">
        <v>34090</v>
      </c>
      <c r="L14517" s="17"/>
    </row>
    <row r="14518" spans="1:12" x14ac:dyDescent="0.25">
      <c r="A14518" s="16" t="s">
        <v>263</v>
      </c>
      <c r="B14518" s="16">
        <v>222</v>
      </c>
      <c r="C14518" s="17">
        <v>34060</v>
      </c>
      <c r="L14518" s="17"/>
    </row>
    <row r="14519" spans="1:12" x14ac:dyDescent="0.25">
      <c r="A14519" s="16" t="s">
        <v>263</v>
      </c>
      <c r="B14519" s="16">
        <v>100</v>
      </c>
      <c r="C14519" s="17">
        <v>34060</v>
      </c>
      <c r="L14519" s="17"/>
    </row>
    <row r="14520" spans="1:12" x14ac:dyDescent="0.25">
      <c r="A14520" s="16" t="s">
        <v>263</v>
      </c>
      <c r="B14520" s="16">
        <v>190</v>
      </c>
      <c r="C14520" s="17">
        <v>33970</v>
      </c>
      <c r="L14520" s="17"/>
    </row>
    <row r="14521" spans="1:12" x14ac:dyDescent="0.25">
      <c r="A14521" s="16" t="s">
        <v>263</v>
      </c>
      <c r="B14521" s="16">
        <v>116</v>
      </c>
      <c r="C14521" s="17">
        <v>33936</v>
      </c>
      <c r="L14521" s="17"/>
    </row>
    <row r="14522" spans="1:12" x14ac:dyDescent="0.25">
      <c r="A14522" s="16" t="s">
        <v>263</v>
      </c>
      <c r="B14522" s="16">
        <v>30</v>
      </c>
      <c r="C14522" s="17">
        <v>33932</v>
      </c>
      <c r="L14522" s="17"/>
    </row>
    <row r="14523" spans="1:12" x14ac:dyDescent="0.25">
      <c r="A14523" s="16" t="s">
        <v>263</v>
      </c>
      <c r="B14523" s="16">
        <v>180</v>
      </c>
      <c r="C14523" s="17">
        <v>33925</v>
      </c>
      <c r="L14523" s="17"/>
    </row>
    <row r="14524" spans="1:12" x14ac:dyDescent="0.25">
      <c r="A14524" s="16" t="s">
        <v>263</v>
      </c>
      <c r="B14524" s="16">
        <v>31</v>
      </c>
      <c r="C14524" s="17">
        <v>33898</v>
      </c>
      <c r="L14524" s="17"/>
    </row>
    <row r="14525" spans="1:12" x14ac:dyDescent="0.25">
      <c r="A14525" s="16" t="s">
        <v>263</v>
      </c>
      <c r="B14525" s="16">
        <v>66</v>
      </c>
      <c r="C14525" s="17">
        <v>33856</v>
      </c>
      <c r="L14525" s="17"/>
    </row>
    <row r="14526" spans="1:12" x14ac:dyDescent="0.25">
      <c r="A14526" s="16" t="s">
        <v>263</v>
      </c>
      <c r="B14526" s="16">
        <v>130</v>
      </c>
      <c r="C14526" s="17">
        <v>33848</v>
      </c>
      <c r="L14526" s="17"/>
    </row>
    <row r="14527" spans="1:12" x14ac:dyDescent="0.25">
      <c r="A14527" s="16" t="s">
        <v>263</v>
      </c>
      <c r="B14527" s="16">
        <v>120</v>
      </c>
      <c r="C14527" s="17">
        <v>33798</v>
      </c>
      <c r="L14527" s="17"/>
    </row>
    <row r="14528" spans="1:12" x14ac:dyDescent="0.25">
      <c r="A14528" s="16" t="s">
        <v>263</v>
      </c>
      <c r="B14528" s="16">
        <v>60</v>
      </c>
      <c r="C14528" s="17">
        <v>33756</v>
      </c>
      <c r="L14528" s="17"/>
    </row>
    <row r="14529" spans="1:12" x14ac:dyDescent="0.25">
      <c r="A14529" s="16" t="s">
        <v>263</v>
      </c>
      <c r="B14529" s="16">
        <v>164</v>
      </c>
      <c r="C14529" s="17">
        <v>33664</v>
      </c>
      <c r="L14529" s="17"/>
    </row>
    <row r="14530" spans="1:12" x14ac:dyDescent="0.25">
      <c r="A14530" s="16" t="s">
        <v>263</v>
      </c>
      <c r="B14530" s="16">
        <v>120</v>
      </c>
      <c r="C14530" s="17">
        <v>33616</v>
      </c>
      <c r="L14530" s="17"/>
    </row>
    <row r="14531" spans="1:12" x14ac:dyDescent="0.25">
      <c r="A14531" s="16" t="s">
        <v>263</v>
      </c>
      <c r="B14531" s="16">
        <v>120</v>
      </c>
      <c r="C14531" s="17">
        <v>33583</v>
      </c>
      <c r="L14531" s="17"/>
    </row>
    <row r="14532" spans="1:12" x14ac:dyDescent="0.25">
      <c r="A14532" s="16" t="s">
        <v>263</v>
      </c>
      <c r="B14532" s="16">
        <v>120</v>
      </c>
      <c r="C14532" s="17">
        <v>33526</v>
      </c>
      <c r="L14532" s="17"/>
    </row>
    <row r="14533" spans="1:12" x14ac:dyDescent="0.25">
      <c r="A14533" s="16" t="s">
        <v>263</v>
      </c>
      <c r="B14533" s="16">
        <v>120</v>
      </c>
      <c r="C14533" s="17">
        <v>33505</v>
      </c>
      <c r="L14533" s="17"/>
    </row>
    <row r="14534" spans="1:12" x14ac:dyDescent="0.25">
      <c r="A14534" s="16" t="s">
        <v>263</v>
      </c>
      <c r="B14534" s="16">
        <v>120</v>
      </c>
      <c r="C14534" s="17">
        <v>33497</v>
      </c>
      <c r="L14534" s="17"/>
    </row>
    <row r="14535" spans="1:12" x14ac:dyDescent="0.25">
      <c r="A14535" s="16" t="s">
        <v>263</v>
      </c>
      <c r="B14535" s="16">
        <v>34</v>
      </c>
      <c r="C14535" s="17">
        <v>33486</v>
      </c>
      <c r="L14535" s="17"/>
    </row>
    <row r="14536" spans="1:12" x14ac:dyDescent="0.25">
      <c r="A14536" s="16" t="s">
        <v>263</v>
      </c>
      <c r="B14536" s="16">
        <v>60</v>
      </c>
      <c r="C14536" s="17">
        <v>33477</v>
      </c>
      <c r="L14536" s="17"/>
    </row>
    <row r="14537" spans="1:12" x14ac:dyDescent="0.25">
      <c r="A14537" s="16" t="s">
        <v>263</v>
      </c>
      <c r="B14537" s="16">
        <v>120</v>
      </c>
      <c r="C14537" s="17">
        <v>33477</v>
      </c>
      <c r="L14537" s="17"/>
    </row>
    <row r="14538" spans="1:12" x14ac:dyDescent="0.25">
      <c r="A14538" s="16" t="s">
        <v>263</v>
      </c>
      <c r="B14538" s="16">
        <v>120</v>
      </c>
      <c r="C14538" s="17">
        <v>33473</v>
      </c>
      <c r="L14538" s="17"/>
    </row>
    <row r="14539" spans="1:12" x14ac:dyDescent="0.25">
      <c r="A14539" s="16" t="s">
        <v>263</v>
      </c>
      <c r="B14539" s="16">
        <v>120</v>
      </c>
      <c r="C14539" s="17">
        <v>33455</v>
      </c>
      <c r="L14539" s="17"/>
    </row>
    <row r="14540" spans="1:12" x14ac:dyDescent="0.25">
      <c r="A14540" s="16" t="s">
        <v>263</v>
      </c>
      <c r="B14540" s="16">
        <v>120</v>
      </c>
      <c r="C14540" s="17">
        <v>33451</v>
      </c>
      <c r="L14540" s="17"/>
    </row>
    <row r="14541" spans="1:12" x14ac:dyDescent="0.25">
      <c r="A14541" s="16" t="s">
        <v>263</v>
      </c>
      <c r="B14541" s="16">
        <v>120</v>
      </c>
      <c r="C14541" s="17">
        <v>33451</v>
      </c>
      <c r="L14541" s="17"/>
    </row>
    <row r="14542" spans="1:12" x14ac:dyDescent="0.25">
      <c r="A14542" s="16" t="s">
        <v>263</v>
      </c>
      <c r="B14542" s="16">
        <v>118</v>
      </c>
      <c r="C14542" s="17">
        <v>33424</v>
      </c>
      <c r="L14542" s="17"/>
    </row>
    <row r="14543" spans="1:12" x14ac:dyDescent="0.25">
      <c r="A14543" s="16" t="s">
        <v>263</v>
      </c>
      <c r="B14543" s="16">
        <v>84</v>
      </c>
      <c r="C14543" s="17">
        <v>33420</v>
      </c>
      <c r="L14543" s="17"/>
    </row>
    <row r="14544" spans="1:12" x14ac:dyDescent="0.25">
      <c r="A14544" s="16" t="s">
        <v>263</v>
      </c>
      <c r="B14544" s="16">
        <v>148</v>
      </c>
      <c r="C14544" s="17">
        <v>33417</v>
      </c>
      <c r="L14544" s="17"/>
    </row>
    <row r="14545" spans="1:12" x14ac:dyDescent="0.25">
      <c r="A14545" s="16" t="s">
        <v>263</v>
      </c>
      <c r="B14545" s="16">
        <v>170</v>
      </c>
      <c r="C14545" s="17">
        <v>33395</v>
      </c>
      <c r="L14545" s="17"/>
    </row>
    <row r="14546" spans="1:12" x14ac:dyDescent="0.25">
      <c r="A14546" s="16" t="s">
        <v>263</v>
      </c>
      <c r="B14546" s="16">
        <v>138</v>
      </c>
      <c r="C14546" s="17">
        <v>33390</v>
      </c>
      <c r="L14546" s="17"/>
    </row>
    <row r="14547" spans="1:12" x14ac:dyDescent="0.25">
      <c r="A14547" s="16" t="s">
        <v>263</v>
      </c>
      <c r="B14547" s="16">
        <v>60</v>
      </c>
      <c r="C14547" s="17">
        <v>33387</v>
      </c>
      <c r="L14547" s="17"/>
    </row>
    <row r="14548" spans="1:12" x14ac:dyDescent="0.25">
      <c r="A14548" s="16" t="s">
        <v>263</v>
      </c>
      <c r="B14548" s="16">
        <v>117</v>
      </c>
      <c r="C14548" s="17">
        <v>33382</v>
      </c>
      <c r="L14548" s="17"/>
    </row>
    <row r="14549" spans="1:12" x14ac:dyDescent="0.25">
      <c r="A14549" s="16" t="s">
        <v>263</v>
      </c>
      <c r="B14549" s="16">
        <v>177</v>
      </c>
      <c r="C14549" s="17">
        <v>33359</v>
      </c>
      <c r="L14549" s="17"/>
    </row>
    <row r="14550" spans="1:12" x14ac:dyDescent="0.25">
      <c r="A14550" s="16" t="s">
        <v>263</v>
      </c>
      <c r="B14550" s="16">
        <v>130</v>
      </c>
      <c r="C14550" s="17">
        <v>33345</v>
      </c>
      <c r="L14550" s="17"/>
    </row>
    <row r="14551" spans="1:12" x14ac:dyDescent="0.25">
      <c r="A14551" s="16" t="s">
        <v>263</v>
      </c>
      <c r="B14551" s="16">
        <v>84</v>
      </c>
      <c r="C14551" s="17">
        <v>33340</v>
      </c>
      <c r="L14551" s="17"/>
    </row>
    <row r="14552" spans="1:12" x14ac:dyDescent="0.25">
      <c r="A14552" s="16" t="s">
        <v>263</v>
      </c>
      <c r="B14552" s="16">
        <v>180</v>
      </c>
      <c r="C14552" s="17">
        <v>33333</v>
      </c>
      <c r="L14552" s="17"/>
    </row>
    <row r="14553" spans="1:12" x14ac:dyDescent="0.25">
      <c r="A14553" s="16" t="s">
        <v>263</v>
      </c>
      <c r="B14553" s="16">
        <v>90</v>
      </c>
      <c r="C14553" s="17">
        <v>33324</v>
      </c>
      <c r="L14553" s="17"/>
    </row>
    <row r="14554" spans="1:12" x14ac:dyDescent="0.25">
      <c r="A14554" s="16" t="s">
        <v>263</v>
      </c>
      <c r="B14554" s="16">
        <v>113</v>
      </c>
      <c r="C14554" s="17">
        <v>33317</v>
      </c>
      <c r="L14554" s="17"/>
    </row>
    <row r="14555" spans="1:12" x14ac:dyDescent="0.25">
      <c r="A14555" s="16" t="s">
        <v>263</v>
      </c>
      <c r="B14555" s="16">
        <v>90</v>
      </c>
      <c r="C14555" s="17">
        <v>33298</v>
      </c>
      <c r="L14555" s="17"/>
    </row>
    <row r="14556" spans="1:12" x14ac:dyDescent="0.25">
      <c r="A14556" s="16" t="s">
        <v>263</v>
      </c>
      <c r="B14556" s="16">
        <v>60</v>
      </c>
      <c r="C14556" s="17">
        <v>33290</v>
      </c>
      <c r="L14556" s="17"/>
    </row>
    <row r="14557" spans="1:12" x14ac:dyDescent="0.25">
      <c r="A14557" s="16" t="s">
        <v>263</v>
      </c>
      <c r="B14557" s="16">
        <v>225</v>
      </c>
      <c r="C14557" s="17">
        <v>33246</v>
      </c>
      <c r="L14557" s="17"/>
    </row>
    <row r="14558" spans="1:12" x14ac:dyDescent="0.25">
      <c r="A14558" s="16" t="s">
        <v>263</v>
      </c>
      <c r="B14558" s="16">
        <v>90</v>
      </c>
      <c r="C14558" s="17">
        <v>33207</v>
      </c>
      <c r="L14558" s="17"/>
    </row>
    <row r="14559" spans="1:12" x14ac:dyDescent="0.25">
      <c r="A14559" s="16" t="s">
        <v>263</v>
      </c>
      <c r="B14559" s="16">
        <v>27</v>
      </c>
      <c r="C14559" s="17">
        <v>33198</v>
      </c>
      <c r="L14559" s="17"/>
    </row>
    <row r="14560" spans="1:12" x14ac:dyDescent="0.25">
      <c r="A14560" s="16" t="s">
        <v>263</v>
      </c>
      <c r="B14560" s="16">
        <v>89</v>
      </c>
      <c r="C14560" s="17">
        <v>33172</v>
      </c>
      <c r="L14560" s="17"/>
    </row>
    <row r="14561" spans="1:12" x14ac:dyDescent="0.25">
      <c r="A14561" s="16" t="s">
        <v>263</v>
      </c>
      <c r="B14561" s="16">
        <v>60</v>
      </c>
      <c r="C14561" s="17">
        <v>33144</v>
      </c>
      <c r="L14561" s="17"/>
    </row>
    <row r="14562" spans="1:12" x14ac:dyDescent="0.25">
      <c r="A14562" s="16" t="s">
        <v>263</v>
      </c>
      <c r="B14562" s="16">
        <v>120</v>
      </c>
      <c r="C14562" s="17">
        <v>33122</v>
      </c>
      <c r="L14562" s="17"/>
    </row>
    <row r="14563" spans="1:12" x14ac:dyDescent="0.25">
      <c r="A14563" s="16" t="s">
        <v>263</v>
      </c>
      <c r="B14563" s="16">
        <v>155</v>
      </c>
      <c r="C14563" s="17">
        <v>33122</v>
      </c>
      <c r="L14563" s="17"/>
    </row>
    <row r="14564" spans="1:12" x14ac:dyDescent="0.25">
      <c r="A14564" s="16" t="s">
        <v>263</v>
      </c>
      <c r="B14564" s="16">
        <v>120</v>
      </c>
      <c r="C14564" s="17">
        <v>33122</v>
      </c>
      <c r="L14564" s="17"/>
    </row>
    <row r="14565" spans="1:12" x14ac:dyDescent="0.25">
      <c r="A14565" s="16" t="s">
        <v>263</v>
      </c>
      <c r="B14565" s="16">
        <v>60</v>
      </c>
      <c r="C14565" s="17">
        <v>33121</v>
      </c>
      <c r="L14565" s="17"/>
    </row>
    <row r="14566" spans="1:12" x14ac:dyDescent="0.25">
      <c r="A14566" s="16" t="s">
        <v>263</v>
      </c>
      <c r="B14566" s="16">
        <v>60</v>
      </c>
      <c r="C14566" s="17">
        <v>33087</v>
      </c>
      <c r="L14566" s="17"/>
    </row>
    <row r="14567" spans="1:12" x14ac:dyDescent="0.25">
      <c r="A14567" s="16" t="s">
        <v>263</v>
      </c>
      <c r="B14567" s="16">
        <v>17</v>
      </c>
      <c r="C14567" s="17">
        <v>33070</v>
      </c>
      <c r="L14567" s="17"/>
    </row>
    <row r="14568" spans="1:12" x14ac:dyDescent="0.25">
      <c r="A14568" s="16" t="s">
        <v>263</v>
      </c>
      <c r="B14568" s="16">
        <v>130</v>
      </c>
      <c r="C14568" s="17">
        <v>33056</v>
      </c>
      <c r="L14568" s="17"/>
    </row>
    <row r="14569" spans="1:12" x14ac:dyDescent="0.25">
      <c r="A14569" s="16" t="s">
        <v>263</v>
      </c>
      <c r="B14569" s="16">
        <v>180</v>
      </c>
      <c r="C14569" s="17">
        <v>32997</v>
      </c>
      <c r="L14569" s="17"/>
    </row>
    <row r="14570" spans="1:12" x14ac:dyDescent="0.25">
      <c r="A14570" s="16" t="s">
        <v>263</v>
      </c>
      <c r="B14570" s="16">
        <v>120</v>
      </c>
      <c r="C14570" s="17">
        <v>32969</v>
      </c>
      <c r="L14570" s="17"/>
    </row>
    <row r="14571" spans="1:12" x14ac:dyDescent="0.25">
      <c r="A14571" s="16" t="s">
        <v>263</v>
      </c>
      <c r="B14571" s="16">
        <v>120</v>
      </c>
      <c r="C14571" s="17">
        <v>32909</v>
      </c>
      <c r="L14571" s="17"/>
    </row>
    <row r="14572" spans="1:12" x14ac:dyDescent="0.25">
      <c r="A14572" s="16" t="s">
        <v>263</v>
      </c>
      <c r="B14572" s="16">
        <v>120</v>
      </c>
      <c r="C14572" s="17">
        <v>32857</v>
      </c>
      <c r="L14572" s="17"/>
    </row>
    <row r="14573" spans="1:12" x14ac:dyDescent="0.25">
      <c r="A14573" s="16" t="s">
        <v>263</v>
      </c>
      <c r="B14573" s="16">
        <v>130</v>
      </c>
      <c r="C14573" s="17">
        <v>32841</v>
      </c>
      <c r="L14573" s="17"/>
    </row>
    <row r="14574" spans="1:12" x14ac:dyDescent="0.25">
      <c r="A14574" s="16" t="s">
        <v>263</v>
      </c>
      <c r="B14574" s="16">
        <v>115</v>
      </c>
      <c r="C14574" s="17">
        <v>32833</v>
      </c>
      <c r="L14574" s="17"/>
    </row>
    <row r="14575" spans="1:12" x14ac:dyDescent="0.25">
      <c r="A14575" s="16" t="s">
        <v>263</v>
      </c>
      <c r="B14575" s="16">
        <v>111</v>
      </c>
      <c r="C14575" s="17">
        <v>32820</v>
      </c>
      <c r="L14575" s="17"/>
    </row>
    <row r="14576" spans="1:12" x14ac:dyDescent="0.25">
      <c r="A14576" s="16" t="s">
        <v>263</v>
      </c>
      <c r="B14576" s="16">
        <v>90</v>
      </c>
      <c r="C14576" s="17">
        <v>32794</v>
      </c>
      <c r="L14576" s="17"/>
    </row>
    <row r="14577" spans="1:12" x14ac:dyDescent="0.25">
      <c r="A14577" s="16" t="s">
        <v>263</v>
      </c>
      <c r="B14577" s="16">
        <v>132</v>
      </c>
      <c r="C14577" s="17">
        <v>32771</v>
      </c>
      <c r="L14577" s="17"/>
    </row>
    <row r="14578" spans="1:12" x14ac:dyDescent="0.25">
      <c r="A14578" s="16" t="s">
        <v>263</v>
      </c>
      <c r="B14578" s="16">
        <v>65</v>
      </c>
      <c r="C14578" s="17">
        <v>32758</v>
      </c>
      <c r="L14578" s="17"/>
    </row>
    <row r="14579" spans="1:12" x14ac:dyDescent="0.25">
      <c r="A14579" s="16" t="s">
        <v>263</v>
      </c>
      <c r="B14579" s="16">
        <v>30</v>
      </c>
      <c r="C14579" s="17">
        <v>32749</v>
      </c>
      <c r="L14579" s="17"/>
    </row>
    <row r="14580" spans="1:12" x14ac:dyDescent="0.25">
      <c r="A14580" s="16" t="s">
        <v>263</v>
      </c>
      <c r="B14580" s="16">
        <v>65</v>
      </c>
      <c r="C14580" s="17">
        <v>32744</v>
      </c>
      <c r="L14580" s="17"/>
    </row>
    <row r="14581" spans="1:12" x14ac:dyDescent="0.25">
      <c r="A14581" s="16" t="s">
        <v>263</v>
      </c>
      <c r="B14581" s="16">
        <v>56</v>
      </c>
      <c r="C14581" s="17">
        <v>32722</v>
      </c>
      <c r="L14581" s="17"/>
    </row>
    <row r="14582" spans="1:12" x14ac:dyDescent="0.25">
      <c r="A14582" s="16" t="s">
        <v>263</v>
      </c>
      <c r="B14582" s="16">
        <v>111</v>
      </c>
      <c r="C14582" s="17">
        <v>32710</v>
      </c>
      <c r="L14582" s="17"/>
    </row>
    <row r="14583" spans="1:12" x14ac:dyDescent="0.25">
      <c r="A14583" s="16" t="s">
        <v>263</v>
      </c>
      <c r="B14583" s="16">
        <v>120</v>
      </c>
      <c r="C14583" s="17">
        <v>32695</v>
      </c>
      <c r="L14583" s="17"/>
    </row>
    <row r="14584" spans="1:12" x14ac:dyDescent="0.25">
      <c r="A14584" s="16" t="s">
        <v>263</v>
      </c>
      <c r="B14584" s="16">
        <v>108</v>
      </c>
      <c r="C14584" s="17">
        <v>32681</v>
      </c>
      <c r="L14584" s="17"/>
    </row>
    <row r="14585" spans="1:12" x14ac:dyDescent="0.25">
      <c r="A14585" s="16" t="s">
        <v>263</v>
      </c>
      <c r="B14585" s="16">
        <v>77</v>
      </c>
      <c r="C14585" s="17">
        <v>32661</v>
      </c>
      <c r="L14585" s="17"/>
    </row>
    <row r="14586" spans="1:12" x14ac:dyDescent="0.25">
      <c r="A14586" s="16" t="s">
        <v>263</v>
      </c>
      <c r="B14586" s="16">
        <v>57</v>
      </c>
      <c r="C14586" s="17">
        <v>32652</v>
      </c>
      <c r="L14586" s="17"/>
    </row>
    <row r="14587" spans="1:12" x14ac:dyDescent="0.25">
      <c r="A14587" s="16" t="s">
        <v>263</v>
      </c>
      <c r="B14587" s="16">
        <v>90</v>
      </c>
      <c r="C14587" s="17">
        <v>32638</v>
      </c>
      <c r="L14587" s="17"/>
    </row>
    <row r="14588" spans="1:12" x14ac:dyDescent="0.25">
      <c r="A14588" s="16" t="s">
        <v>263</v>
      </c>
      <c r="B14588" s="16">
        <v>60</v>
      </c>
      <c r="C14588" s="17">
        <v>32636</v>
      </c>
      <c r="L14588" s="17"/>
    </row>
    <row r="14589" spans="1:12" x14ac:dyDescent="0.25">
      <c r="A14589" s="16" t="s">
        <v>263</v>
      </c>
      <c r="B14589" s="16">
        <v>60</v>
      </c>
      <c r="C14589" s="17">
        <v>32605</v>
      </c>
      <c r="L14589" s="17"/>
    </row>
    <row r="14590" spans="1:12" x14ac:dyDescent="0.25">
      <c r="A14590" s="16" t="s">
        <v>263</v>
      </c>
      <c r="B14590" s="16">
        <v>60</v>
      </c>
      <c r="C14590" s="17">
        <v>32576</v>
      </c>
      <c r="L14590" s="17"/>
    </row>
    <row r="14591" spans="1:12" x14ac:dyDescent="0.25">
      <c r="A14591" s="16" t="s">
        <v>263</v>
      </c>
      <c r="B14591" s="16">
        <v>120</v>
      </c>
      <c r="C14591" s="17">
        <v>32528</v>
      </c>
      <c r="L14591" s="17"/>
    </row>
    <row r="14592" spans="1:12" x14ac:dyDescent="0.25">
      <c r="A14592" s="16" t="s">
        <v>263</v>
      </c>
      <c r="B14592" s="16">
        <v>73</v>
      </c>
      <c r="C14592" s="17">
        <v>32464</v>
      </c>
      <c r="L14592" s="17"/>
    </row>
    <row r="14593" spans="1:12" x14ac:dyDescent="0.25">
      <c r="A14593" s="16" t="s">
        <v>263</v>
      </c>
      <c r="B14593" s="16">
        <v>120</v>
      </c>
      <c r="C14593" s="17">
        <v>32462</v>
      </c>
      <c r="L14593" s="17"/>
    </row>
    <row r="14594" spans="1:12" x14ac:dyDescent="0.25">
      <c r="A14594" s="16" t="s">
        <v>263</v>
      </c>
      <c r="B14594" s="16">
        <v>60</v>
      </c>
      <c r="C14594" s="17">
        <v>32449</v>
      </c>
      <c r="L14594" s="17"/>
    </row>
    <row r="14595" spans="1:12" x14ac:dyDescent="0.25">
      <c r="A14595" s="16" t="s">
        <v>263</v>
      </c>
      <c r="B14595" s="16">
        <v>24</v>
      </c>
      <c r="C14595" s="17">
        <v>32323</v>
      </c>
      <c r="L14595" s="17"/>
    </row>
    <row r="14596" spans="1:12" x14ac:dyDescent="0.25">
      <c r="A14596" s="16" t="s">
        <v>263</v>
      </c>
      <c r="B14596" s="16">
        <v>150</v>
      </c>
      <c r="C14596" s="17">
        <v>32210</v>
      </c>
      <c r="L14596" s="17"/>
    </row>
    <row r="14597" spans="1:12" x14ac:dyDescent="0.25">
      <c r="A14597" s="16" t="s">
        <v>263</v>
      </c>
      <c r="B14597" s="16">
        <v>105</v>
      </c>
      <c r="C14597" s="17">
        <v>32171</v>
      </c>
      <c r="L14597" s="17"/>
    </row>
    <row r="14598" spans="1:12" x14ac:dyDescent="0.25">
      <c r="A14598" s="16" t="s">
        <v>263</v>
      </c>
      <c r="B14598" s="16">
        <v>166</v>
      </c>
      <c r="C14598" s="17">
        <v>32120</v>
      </c>
      <c r="L14598" s="17"/>
    </row>
    <row r="14599" spans="1:12" x14ac:dyDescent="0.25">
      <c r="A14599" s="16" t="s">
        <v>263</v>
      </c>
      <c r="B14599" s="16">
        <v>197</v>
      </c>
      <c r="C14599" s="17">
        <v>32116</v>
      </c>
      <c r="L14599" s="17"/>
    </row>
    <row r="14600" spans="1:12" x14ac:dyDescent="0.25">
      <c r="A14600" s="16" t="s">
        <v>263</v>
      </c>
      <c r="B14600" s="16">
        <v>73</v>
      </c>
      <c r="C14600" s="17">
        <v>32085</v>
      </c>
      <c r="L14600" s="17"/>
    </row>
    <row r="14601" spans="1:12" x14ac:dyDescent="0.25">
      <c r="A14601" s="16" t="s">
        <v>263</v>
      </c>
      <c r="B14601" s="16">
        <v>140</v>
      </c>
      <c r="C14601" s="17">
        <v>32064</v>
      </c>
      <c r="L14601" s="17"/>
    </row>
    <row r="14602" spans="1:12" x14ac:dyDescent="0.25">
      <c r="A14602" s="16" t="s">
        <v>263</v>
      </c>
      <c r="B14602" s="16">
        <v>8</v>
      </c>
      <c r="C14602" s="17">
        <v>31910</v>
      </c>
      <c r="L14602" s="17"/>
    </row>
    <row r="14603" spans="1:12" x14ac:dyDescent="0.25">
      <c r="A14603" s="16" t="s">
        <v>263</v>
      </c>
      <c r="B14603" s="16">
        <v>60</v>
      </c>
      <c r="C14603" s="17">
        <v>31898</v>
      </c>
      <c r="L14603" s="17"/>
    </row>
    <row r="14604" spans="1:12" x14ac:dyDescent="0.25">
      <c r="A14604" s="16" t="s">
        <v>263</v>
      </c>
      <c r="B14604" s="16">
        <v>93</v>
      </c>
      <c r="C14604" s="17">
        <v>31804</v>
      </c>
      <c r="L14604" s="17"/>
    </row>
    <row r="14605" spans="1:12" x14ac:dyDescent="0.25">
      <c r="A14605" s="16" t="s">
        <v>263</v>
      </c>
      <c r="B14605" s="16">
        <v>51</v>
      </c>
      <c r="C14605" s="17">
        <v>31791</v>
      </c>
      <c r="L14605" s="17"/>
    </row>
    <row r="14606" spans="1:12" x14ac:dyDescent="0.25">
      <c r="A14606" s="16" t="s">
        <v>263</v>
      </c>
      <c r="B14606" s="16">
        <v>129</v>
      </c>
      <c r="C14606" s="17">
        <v>31383</v>
      </c>
      <c r="L14606" s="17"/>
    </row>
    <row r="14607" spans="1:12" x14ac:dyDescent="0.25">
      <c r="A14607" s="16" t="s">
        <v>263</v>
      </c>
      <c r="B14607" s="16">
        <v>42</v>
      </c>
      <c r="C14607" s="17">
        <v>31376</v>
      </c>
      <c r="L14607" s="17"/>
    </row>
    <row r="14608" spans="1:12" x14ac:dyDescent="0.25">
      <c r="A14608" s="16" t="s">
        <v>263</v>
      </c>
      <c r="B14608" s="16">
        <v>130</v>
      </c>
      <c r="C14608" s="17">
        <v>31162</v>
      </c>
      <c r="L14608" s="17"/>
    </row>
    <row r="14609" spans="1:12" x14ac:dyDescent="0.25">
      <c r="A14609" s="16" t="s">
        <v>263</v>
      </c>
      <c r="B14609" s="16">
        <v>222</v>
      </c>
      <c r="C14609" s="17">
        <v>31138</v>
      </c>
      <c r="L14609" s="17"/>
    </row>
    <row r="14610" spans="1:12" x14ac:dyDescent="0.25">
      <c r="A14610" s="16" t="s">
        <v>263</v>
      </c>
      <c r="B14610" s="16">
        <v>143</v>
      </c>
      <c r="C14610" s="17">
        <v>31079</v>
      </c>
      <c r="L14610" s="17"/>
    </row>
    <row r="14611" spans="1:12" x14ac:dyDescent="0.25">
      <c r="A14611" s="16" t="s">
        <v>263</v>
      </c>
      <c r="B14611" s="16">
        <v>180</v>
      </c>
      <c r="C14611" s="17">
        <v>31017</v>
      </c>
      <c r="L14611" s="17"/>
    </row>
    <row r="14612" spans="1:12" x14ac:dyDescent="0.25">
      <c r="A14612" s="16" t="s">
        <v>263</v>
      </c>
      <c r="B14612" s="16">
        <v>120</v>
      </c>
      <c r="C14612" s="17">
        <v>31017</v>
      </c>
      <c r="L14612" s="17"/>
    </row>
    <row r="14613" spans="1:12" x14ac:dyDescent="0.25">
      <c r="A14613" s="16" t="s">
        <v>263</v>
      </c>
      <c r="B14613" s="16">
        <v>150</v>
      </c>
      <c r="C14613" s="17">
        <v>31017</v>
      </c>
      <c r="L14613" s="17"/>
    </row>
    <row r="14614" spans="1:12" x14ac:dyDescent="0.25">
      <c r="A14614" s="16" t="s">
        <v>263</v>
      </c>
      <c r="B14614" s="16">
        <v>117</v>
      </c>
      <c r="C14614" s="17">
        <v>30987</v>
      </c>
      <c r="L14614" s="17"/>
    </row>
    <row r="14615" spans="1:12" x14ac:dyDescent="0.25">
      <c r="A14615" s="16" t="s">
        <v>263</v>
      </c>
      <c r="B14615" s="16">
        <v>120</v>
      </c>
      <c r="C14615" s="17">
        <v>30956</v>
      </c>
      <c r="L14615" s="17"/>
    </row>
    <row r="14616" spans="1:12" x14ac:dyDescent="0.25">
      <c r="A14616" s="16" t="s">
        <v>263</v>
      </c>
      <c r="B14616" s="16">
        <v>140</v>
      </c>
      <c r="C14616" s="17">
        <v>30926</v>
      </c>
      <c r="L14616" s="17"/>
    </row>
    <row r="14617" spans="1:12" x14ac:dyDescent="0.25">
      <c r="A14617" s="16" t="s">
        <v>263</v>
      </c>
      <c r="B14617" s="16">
        <v>120</v>
      </c>
      <c r="C14617" s="17">
        <v>30926</v>
      </c>
      <c r="L14617" s="17"/>
    </row>
    <row r="14618" spans="1:12" x14ac:dyDescent="0.25">
      <c r="A14618" s="16" t="s">
        <v>263</v>
      </c>
      <c r="B14618" s="16">
        <v>120</v>
      </c>
      <c r="C14618" s="17">
        <v>30895</v>
      </c>
      <c r="L14618" s="17"/>
    </row>
    <row r="14619" spans="1:12" x14ac:dyDescent="0.25">
      <c r="A14619" s="16" t="s">
        <v>263</v>
      </c>
      <c r="B14619" s="16">
        <v>109</v>
      </c>
      <c r="C14619" s="17">
        <v>30895</v>
      </c>
      <c r="L14619" s="17"/>
    </row>
    <row r="14620" spans="1:12" x14ac:dyDescent="0.25">
      <c r="A14620" s="16" t="s">
        <v>263</v>
      </c>
      <c r="B14620" s="16">
        <v>105</v>
      </c>
      <c r="C14620" s="17">
        <v>30864</v>
      </c>
      <c r="L14620" s="17"/>
    </row>
    <row r="14621" spans="1:12" x14ac:dyDescent="0.25">
      <c r="A14621" s="16" t="s">
        <v>263</v>
      </c>
      <c r="B14621" s="16">
        <v>176</v>
      </c>
      <c r="C14621" s="17">
        <v>30864</v>
      </c>
      <c r="L14621" s="17"/>
    </row>
    <row r="14622" spans="1:12" x14ac:dyDescent="0.25">
      <c r="A14622" s="16" t="s">
        <v>263</v>
      </c>
      <c r="B14622" s="16">
        <v>118</v>
      </c>
      <c r="C14622" s="17">
        <v>30533</v>
      </c>
      <c r="L14622" s="17"/>
    </row>
    <row r="14623" spans="1:12" x14ac:dyDescent="0.25">
      <c r="A14623" s="16" t="s">
        <v>263</v>
      </c>
      <c r="B14623" s="16">
        <v>180</v>
      </c>
      <c r="C14623" s="17">
        <v>30357</v>
      </c>
      <c r="L14623" s="17"/>
    </row>
    <row r="14624" spans="1:12" x14ac:dyDescent="0.25">
      <c r="A14624" s="16" t="s">
        <v>263</v>
      </c>
      <c r="B14624" s="16">
        <v>120</v>
      </c>
      <c r="C14624" s="17">
        <v>30279</v>
      </c>
      <c r="L14624" s="17"/>
    </row>
    <row r="14625" spans="1:12" x14ac:dyDescent="0.25">
      <c r="A14625" s="16" t="s">
        <v>263</v>
      </c>
      <c r="B14625" s="16">
        <v>180</v>
      </c>
      <c r="C14625" s="17">
        <v>30266</v>
      </c>
      <c r="L14625" s="17"/>
    </row>
    <row r="14626" spans="1:12" x14ac:dyDescent="0.25">
      <c r="A14626" s="16" t="s">
        <v>263</v>
      </c>
      <c r="B14626" s="16">
        <v>120</v>
      </c>
      <c r="C14626" s="17">
        <v>30223</v>
      </c>
      <c r="L14626" s="17"/>
    </row>
    <row r="14627" spans="1:12" x14ac:dyDescent="0.25">
      <c r="A14627" s="16" t="s">
        <v>263</v>
      </c>
      <c r="B14627" s="16">
        <v>60</v>
      </c>
      <c r="C14627" s="17">
        <v>30138</v>
      </c>
      <c r="L14627" s="17"/>
    </row>
    <row r="14628" spans="1:12" x14ac:dyDescent="0.25">
      <c r="A14628" s="16" t="s">
        <v>263</v>
      </c>
      <c r="B14628" s="16">
        <v>108</v>
      </c>
      <c r="C14628" s="17">
        <v>30056</v>
      </c>
      <c r="L14628" s="17"/>
    </row>
    <row r="14629" spans="1:12" x14ac:dyDescent="0.25">
      <c r="A14629" s="16" t="s">
        <v>263</v>
      </c>
      <c r="B14629" s="16">
        <v>135</v>
      </c>
      <c r="C14629" s="17">
        <v>30008</v>
      </c>
      <c r="L14629" s="17"/>
    </row>
    <row r="14630" spans="1:12" x14ac:dyDescent="0.25">
      <c r="A14630" s="16" t="s">
        <v>263</v>
      </c>
      <c r="B14630" s="16">
        <v>130</v>
      </c>
      <c r="C14630" s="17">
        <v>29587</v>
      </c>
      <c r="L14630" s="17"/>
    </row>
    <row r="14631" spans="1:12" x14ac:dyDescent="0.25">
      <c r="A14631" s="16" t="s">
        <v>263</v>
      </c>
      <c r="B14631" s="16">
        <v>80</v>
      </c>
      <c r="C14631" s="17">
        <v>29416</v>
      </c>
      <c r="L14631" s="17"/>
    </row>
    <row r="14632" spans="1:12" x14ac:dyDescent="0.25">
      <c r="A14632" s="16" t="s">
        <v>263</v>
      </c>
      <c r="B14632" s="16">
        <v>180</v>
      </c>
      <c r="C14632" s="17">
        <v>29340</v>
      </c>
      <c r="L14632" s="17"/>
    </row>
    <row r="14633" spans="1:12" x14ac:dyDescent="0.25">
      <c r="A14633" s="16" t="s">
        <v>263</v>
      </c>
      <c r="B14633" s="16">
        <v>180</v>
      </c>
      <c r="C14633" s="17">
        <v>29252</v>
      </c>
      <c r="L14633" s="17"/>
    </row>
    <row r="14634" spans="1:12" x14ac:dyDescent="0.25">
      <c r="A14634" s="16" t="s">
        <v>263</v>
      </c>
      <c r="B14634" s="16">
        <v>196</v>
      </c>
      <c r="C14634" s="17">
        <v>28915</v>
      </c>
      <c r="L14634" s="17"/>
    </row>
    <row r="14635" spans="1:12" x14ac:dyDescent="0.25">
      <c r="A14635" s="16" t="s">
        <v>263</v>
      </c>
      <c r="B14635" s="16">
        <v>120</v>
      </c>
      <c r="C14635" s="17">
        <v>28915</v>
      </c>
      <c r="L14635" s="17"/>
    </row>
    <row r="14636" spans="1:12" x14ac:dyDescent="0.25">
      <c r="A14636" s="16" t="s">
        <v>263</v>
      </c>
      <c r="B14636" s="16">
        <v>180</v>
      </c>
      <c r="C14636" s="17">
        <v>28887</v>
      </c>
      <c r="L14636" s="17"/>
    </row>
    <row r="14637" spans="1:12" x14ac:dyDescent="0.25">
      <c r="A14637" s="16" t="s">
        <v>263</v>
      </c>
      <c r="B14637" s="16">
        <v>192</v>
      </c>
      <c r="C14637" s="17">
        <v>28887</v>
      </c>
      <c r="L14637" s="17"/>
    </row>
    <row r="14638" spans="1:12" x14ac:dyDescent="0.25">
      <c r="A14638" s="16" t="s">
        <v>263</v>
      </c>
      <c r="B14638" s="16">
        <v>240</v>
      </c>
      <c r="C14638" s="17">
        <v>28786</v>
      </c>
      <c r="L14638" s="17"/>
    </row>
    <row r="14639" spans="1:12" x14ac:dyDescent="0.25">
      <c r="A14639" s="16" t="s">
        <v>263</v>
      </c>
      <c r="B14639" s="16">
        <v>90</v>
      </c>
      <c r="C14639" s="17">
        <v>28596</v>
      </c>
      <c r="L14639" s="17"/>
    </row>
    <row r="14640" spans="1:12" x14ac:dyDescent="0.25">
      <c r="A14640" s="16" t="s">
        <v>263</v>
      </c>
      <c r="B14640" s="16">
        <v>166</v>
      </c>
      <c r="C14640" s="17">
        <v>28573</v>
      </c>
      <c r="L14640" s="17"/>
    </row>
    <row r="14641" spans="1:12" x14ac:dyDescent="0.25">
      <c r="A14641" s="16" t="s">
        <v>263</v>
      </c>
      <c r="B14641" s="16">
        <v>145</v>
      </c>
      <c r="C14641" s="17">
        <v>28536</v>
      </c>
      <c r="L14641" s="17"/>
    </row>
    <row r="14642" spans="1:12" x14ac:dyDescent="0.25">
      <c r="A14642" s="16" t="s">
        <v>263</v>
      </c>
      <c r="B14642" s="16">
        <v>180</v>
      </c>
      <c r="C14642" s="17">
        <v>28491</v>
      </c>
      <c r="L14642" s="17"/>
    </row>
    <row r="14643" spans="1:12" x14ac:dyDescent="0.25">
      <c r="A14643" s="16" t="s">
        <v>263</v>
      </c>
      <c r="B14643" s="16">
        <v>120</v>
      </c>
      <c r="C14643" s="17">
        <v>28491</v>
      </c>
      <c r="L14643" s="17"/>
    </row>
    <row r="14644" spans="1:12" x14ac:dyDescent="0.25">
      <c r="A14644" s="16" t="s">
        <v>263</v>
      </c>
      <c r="B14644" s="16">
        <v>60</v>
      </c>
      <c r="C14644" s="17">
        <v>28296</v>
      </c>
      <c r="L14644" s="17"/>
    </row>
    <row r="14645" spans="1:12" x14ac:dyDescent="0.25">
      <c r="A14645" s="16" t="s">
        <v>263</v>
      </c>
      <c r="B14645" s="16">
        <v>161</v>
      </c>
      <c r="C14645" s="17">
        <v>28128</v>
      </c>
      <c r="L14645" s="17"/>
    </row>
    <row r="14646" spans="1:12" x14ac:dyDescent="0.25">
      <c r="A14646" s="16" t="s">
        <v>263</v>
      </c>
      <c r="B14646" s="16">
        <v>180</v>
      </c>
      <c r="C14646" s="17">
        <v>28126</v>
      </c>
      <c r="L14646" s="17"/>
    </row>
    <row r="14647" spans="1:12" x14ac:dyDescent="0.25">
      <c r="A14647" s="16" t="s">
        <v>263</v>
      </c>
      <c r="B14647" s="16">
        <v>32</v>
      </c>
      <c r="C14647" s="17">
        <v>28111</v>
      </c>
      <c r="L14647" s="17"/>
    </row>
    <row r="14648" spans="1:12" x14ac:dyDescent="0.25">
      <c r="A14648" s="16" t="s">
        <v>263</v>
      </c>
      <c r="B14648" s="16">
        <v>200</v>
      </c>
      <c r="C14648" s="17">
        <v>27851</v>
      </c>
      <c r="L14648" s="17"/>
    </row>
    <row r="14649" spans="1:12" x14ac:dyDescent="0.25">
      <c r="A14649" s="16" t="s">
        <v>263</v>
      </c>
      <c r="B14649" s="16">
        <v>158</v>
      </c>
      <c r="C14649" s="17">
        <v>27668</v>
      </c>
      <c r="L14649" s="17"/>
    </row>
    <row r="14650" spans="1:12" x14ac:dyDescent="0.25">
      <c r="A14650" s="16" t="s">
        <v>263</v>
      </c>
      <c r="B14650" s="16">
        <v>40</v>
      </c>
      <c r="C14650" s="17">
        <v>27515</v>
      </c>
      <c r="L14650" s="17"/>
    </row>
    <row r="14651" spans="1:12" x14ac:dyDescent="0.25">
      <c r="A14651" s="16" t="s">
        <v>263</v>
      </c>
      <c r="B14651" s="16">
        <v>180</v>
      </c>
      <c r="C14651" s="17">
        <v>27444</v>
      </c>
      <c r="L14651" s="17"/>
    </row>
    <row r="14652" spans="1:12" x14ac:dyDescent="0.25">
      <c r="A14652" s="16" t="s">
        <v>263</v>
      </c>
      <c r="B14652" s="16">
        <v>90</v>
      </c>
      <c r="C14652" s="17">
        <v>27395</v>
      </c>
      <c r="L14652" s="17"/>
    </row>
    <row r="14653" spans="1:12" x14ac:dyDescent="0.25">
      <c r="A14653" s="16" t="s">
        <v>263</v>
      </c>
      <c r="B14653" s="16">
        <v>45</v>
      </c>
      <c r="C14653" s="17">
        <v>27364</v>
      </c>
      <c r="L14653" s="17"/>
    </row>
    <row r="14654" spans="1:12" x14ac:dyDescent="0.25">
      <c r="A14654" s="16" t="s">
        <v>263</v>
      </c>
      <c r="B14654" s="16">
        <v>130</v>
      </c>
      <c r="C14654" s="17">
        <v>27303</v>
      </c>
      <c r="L14654" s="17"/>
    </row>
    <row r="14655" spans="1:12" x14ac:dyDescent="0.25">
      <c r="A14655" s="16" t="s">
        <v>263</v>
      </c>
      <c r="B14655" s="16">
        <v>253</v>
      </c>
      <c r="C14655" s="17">
        <v>27242</v>
      </c>
      <c r="L14655" s="17"/>
    </row>
    <row r="14656" spans="1:12" x14ac:dyDescent="0.25">
      <c r="A14656" s="16" t="s">
        <v>263</v>
      </c>
      <c r="B14656" s="16">
        <v>25</v>
      </c>
      <c r="C14656" s="17">
        <v>27119</v>
      </c>
      <c r="L14656" s="17"/>
    </row>
    <row r="14657" spans="1:12" x14ac:dyDescent="0.25">
      <c r="A14657" s="16" t="s">
        <v>263</v>
      </c>
      <c r="B14657" s="16">
        <v>70</v>
      </c>
      <c r="C14657" s="17">
        <v>27119</v>
      </c>
      <c r="L14657" s="17"/>
    </row>
    <row r="14658" spans="1:12" x14ac:dyDescent="0.25">
      <c r="A14658" s="16" t="s">
        <v>263</v>
      </c>
      <c r="B14658" s="16">
        <v>240</v>
      </c>
      <c r="C14658" s="17">
        <v>26238</v>
      </c>
      <c r="L14658" s="17"/>
    </row>
    <row r="14659" spans="1:12" x14ac:dyDescent="0.25">
      <c r="A14659" s="16" t="s">
        <v>263</v>
      </c>
      <c r="B14659" s="16">
        <v>112</v>
      </c>
      <c r="C14659" s="17">
        <v>26189</v>
      </c>
      <c r="L14659" s="17"/>
    </row>
    <row r="14660" spans="1:12" x14ac:dyDescent="0.25">
      <c r="A14660" s="16" t="s">
        <v>263</v>
      </c>
      <c r="B14660" s="16">
        <v>124</v>
      </c>
      <c r="C14660" s="17">
        <v>25944</v>
      </c>
      <c r="L14660" s="17"/>
    </row>
    <row r="14661" spans="1:12" x14ac:dyDescent="0.25">
      <c r="A14661" s="16" t="s">
        <v>263</v>
      </c>
      <c r="B14661" s="16">
        <v>118</v>
      </c>
      <c r="C14661" s="17">
        <v>25692</v>
      </c>
      <c r="L14661" s="17"/>
    </row>
    <row r="14662" spans="1:12" x14ac:dyDescent="0.25">
      <c r="A14662" s="16" t="s">
        <v>263</v>
      </c>
      <c r="B14662" s="16">
        <v>216</v>
      </c>
      <c r="C14662" s="17">
        <v>25686</v>
      </c>
      <c r="L14662" s="17"/>
    </row>
    <row r="14663" spans="1:12" x14ac:dyDescent="0.25">
      <c r="A14663" s="16" t="s">
        <v>263</v>
      </c>
      <c r="B14663" s="16">
        <v>169</v>
      </c>
      <c r="C14663" s="17">
        <v>25595</v>
      </c>
      <c r="L14663" s="17"/>
    </row>
    <row r="14664" spans="1:12" x14ac:dyDescent="0.25">
      <c r="A14664" s="16" t="s">
        <v>263</v>
      </c>
      <c r="B14664" s="16">
        <v>209</v>
      </c>
      <c r="C14664" s="17">
        <v>25563</v>
      </c>
      <c r="L14664" s="17"/>
    </row>
    <row r="14665" spans="1:12" x14ac:dyDescent="0.25">
      <c r="A14665" s="16" t="s">
        <v>263</v>
      </c>
      <c r="B14665" s="16">
        <v>80</v>
      </c>
      <c r="C14665" s="17">
        <v>25022</v>
      </c>
      <c r="L14665" s="17"/>
    </row>
    <row r="14666" spans="1:12" x14ac:dyDescent="0.25">
      <c r="A14666" s="16" t="s">
        <v>263</v>
      </c>
      <c r="B14666" s="16">
        <v>194</v>
      </c>
      <c r="C14666" s="17">
        <v>24607</v>
      </c>
      <c r="L14666" s="17"/>
    </row>
    <row r="14667" spans="1:12" x14ac:dyDescent="0.25">
      <c r="A14667" s="16" t="s">
        <v>263</v>
      </c>
      <c r="B14667" s="16">
        <v>111</v>
      </c>
      <c r="C14667" s="17">
        <v>24593</v>
      </c>
      <c r="L14667" s="17"/>
    </row>
    <row r="14668" spans="1:12" x14ac:dyDescent="0.25">
      <c r="A14668" s="16" t="s">
        <v>263</v>
      </c>
      <c r="B14668" s="16">
        <v>307</v>
      </c>
      <c r="C14668" s="17">
        <v>24473</v>
      </c>
      <c r="L14668" s="17"/>
    </row>
    <row r="14669" spans="1:12" x14ac:dyDescent="0.25">
      <c r="A14669" s="16" t="s">
        <v>263</v>
      </c>
      <c r="B14669" s="16">
        <v>96</v>
      </c>
      <c r="C14669" s="17">
        <v>24473</v>
      </c>
      <c r="L14669" s="17"/>
    </row>
    <row r="14670" spans="1:12" x14ac:dyDescent="0.25">
      <c r="A14670" s="16" t="s">
        <v>263</v>
      </c>
      <c r="B14670" s="16">
        <v>312</v>
      </c>
      <c r="C14670" s="17">
        <v>24473</v>
      </c>
      <c r="L14670" s="17"/>
    </row>
    <row r="14671" spans="1:12" x14ac:dyDescent="0.25">
      <c r="A14671" s="16" t="s">
        <v>263</v>
      </c>
      <c r="B14671" s="16">
        <v>315</v>
      </c>
      <c r="C14671" s="17">
        <v>24473</v>
      </c>
      <c r="L14671" s="17"/>
    </row>
    <row r="14672" spans="1:12" x14ac:dyDescent="0.25">
      <c r="A14672" s="16" t="s">
        <v>263</v>
      </c>
      <c r="B14672" s="16">
        <v>60</v>
      </c>
      <c r="C14672" s="17">
        <v>24473</v>
      </c>
      <c r="L14672" s="17"/>
    </row>
    <row r="14673" spans="1:12" x14ac:dyDescent="0.25">
      <c r="A14673" s="16" t="s">
        <v>263</v>
      </c>
      <c r="B14673" s="16">
        <v>98</v>
      </c>
      <c r="C14673" s="17">
        <v>24473</v>
      </c>
      <c r="L14673" s="17"/>
    </row>
    <row r="14674" spans="1:12" x14ac:dyDescent="0.25">
      <c r="A14674" s="16" t="s">
        <v>264</v>
      </c>
      <c r="B14674" s="16">
        <v>30</v>
      </c>
      <c r="C14674" s="17">
        <v>37012</v>
      </c>
      <c r="L14674" s="17"/>
    </row>
    <row r="14675" spans="1:12" x14ac:dyDescent="0.25">
      <c r="A14675" s="16" t="s">
        <v>264</v>
      </c>
      <c r="B14675" s="16">
        <v>72</v>
      </c>
      <c r="C14675" s="17">
        <v>36647</v>
      </c>
      <c r="L14675" s="17"/>
    </row>
    <row r="14676" spans="1:12" x14ac:dyDescent="0.25">
      <c r="A14676" s="16" t="s">
        <v>264</v>
      </c>
      <c r="B14676" s="16">
        <v>30</v>
      </c>
      <c r="C14676" s="17">
        <v>35886</v>
      </c>
      <c r="L14676" s="17"/>
    </row>
    <row r="14677" spans="1:12" x14ac:dyDescent="0.25">
      <c r="A14677" s="16" t="s">
        <v>264</v>
      </c>
      <c r="B14677" s="16">
        <v>33</v>
      </c>
      <c r="C14677" s="17">
        <v>35837</v>
      </c>
      <c r="L14677" s="17"/>
    </row>
    <row r="14678" spans="1:12" x14ac:dyDescent="0.25">
      <c r="A14678" s="16" t="s">
        <v>264</v>
      </c>
      <c r="B14678" s="16">
        <v>43</v>
      </c>
      <c r="C14678" s="17">
        <v>34881</v>
      </c>
      <c r="L14678" s="17"/>
    </row>
    <row r="14679" spans="1:12" x14ac:dyDescent="0.25">
      <c r="A14679" s="16" t="s">
        <v>264</v>
      </c>
      <c r="B14679" s="16">
        <v>50</v>
      </c>
      <c r="C14679" s="17">
        <v>34852</v>
      </c>
      <c r="L14679" s="17"/>
    </row>
    <row r="14680" spans="1:12" x14ac:dyDescent="0.25">
      <c r="A14680" s="16" t="s">
        <v>264</v>
      </c>
      <c r="B14680" s="16">
        <v>46</v>
      </c>
      <c r="C14680" s="17">
        <v>34830</v>
      </c>
      <c r="L14680" s="17"/>
    </row>
    <row r="14681" spans="1:12" x14ac:dyDescent="0.25">
      <c r="A14681" s="16" t="s">
        <v>264</v>
      </c>
      <c r="B14681" s="16">
        <v>44</v>
      </c>
      <c r="C14681" s="17">
        <v>34726</v>
      </c>
      <c r="L14681" s="17"/>
    </row>
    <row r="14682" spans="1:12" x14ac:dyDescent="0.25">
      <c r="A14682" s="16" t="s">
        <v>264</v>
      </c>
      <c r="B14682" s="16">
        <v>64</v>
      </c>
      <c r="C14682" s="17">
        <v>34455</v>
      </c>
      <c r="L14682" s="17"/>
    </row>
    <row r="14683" spans="1:12" x14ac:dyDescent="0.25">
      <c r="A14683" s="16" t="s">
        <v>264</v>
      </c>
      <c r="B14683" s="16">
        <v>60</v>
      </c>
      <c r="C14683" s="17">
        <v>34425</v>
      </c>
      <c r="L14683" s="17"/>
    </row>
    <row r="14684" spans="1:12" x14ac:dyDescent="0.25">
      <c r="A14684" s="16" t="s">
        <v>264</v>
      </c>
      <c r="B14684" s="16">
        <v>39</v>
      </c>
      <c r="C14684" s="17">
        <v>34394</v>
      </c>
      <c r="L14684" s="17"/>
    </row>
    <row r="14685" spans="1:12" x14ac:dyDescent="0.25">
      <c r="A14685" s="16" t="s">
        <v>264</v>
      </c>
      <c r="B14685" s="16">
        <v>30</v>
      </c>
      <c r="C14685" s="17">
        <v>34335</v>
      </c>
      <c r="L14685" s="17"/>
    </row>
    <row r="14686" spans="1:12" x14ac:dyDescent="0.25">
      <c r="A14686" s="16" t="s">
        <v>264</v>
      </c>
      <c r="B14686" s="16">
        <v>153</v>
      </c>
      <c r="C14686" s="17">
        <v>34270</v>
      </c>
      <c r="L14686" s="17"/>
    </row>
    <row r="14687" spans="1:12" x14ac:dyDescent="0.25">
      <c r="A14687" s="16" t="s">
        <v>264</v>
      </c>
      <c r="B14687" s="16">
        <v>71</v>
      </c>
      <c r="C14687" s="17">
        <v>34060</v>
      </c>
      <c r="L14687" s="17"/>
    </row>
    <row r="14688" spans="1:12" x14ac:dyDescent="0.25">
      <c r="A14688" s="16" t="s">
        <v>264</v>
      </c>
      <c r="B14688" s="16">
        <v>73</v>
      </c>
      <c r="C14688" s="17">
        <v>33695</v>
      </c>
      <c r="L14688" s="17"/>
    </row>
    <row r="14689" spans="1:12" x14ac:dyDescent="0.25">
      <c r="A14689" s="16" t="s">
        <v>264</v>
      </c>
      <c r="B14689" s="16">
        <v>123</v>
      </c>
      <c r="C14689" s="17">
        <v>33512</v>
      </c>
      <c r="L14689" s="17"/>
    </row>
    <row r="14690" spans="1:12" x14ac:dyDescent="0.25">
      <c r="A14690" s="16" t="s">
        <v>264</v>
      </c>
      <c r="B14690" s="16">
        <v>96</v>
      </c>
      <c r="C14690" s="17">
        <v>33451</v>
      </c>
      <c r="L14690" s="17"/>
    </row>
    <row r="14691" spans="1:12" x14ac:dyDescent="0.25">
      <c r="A14691" s="16" t="s">
        <v>264</v>
      </c>
      <c r="B14691" s="16">
        <v>44</v>
      </c>
      <c r="C14691" s="17">
        <v>33420</v>
      </c>
      <c r="L14691" s="17"/>
    </row>
    <row r="14692" spans="1:12" x14ac:dyDescent="0.25">
      <c r="A14692" s="16" t="s">
        <v>264</v>
      </c>
      <c r="B14692" s="16">
        <v>90</v>
      </c>
      <c r="C14692" s="17">
        <v>32706</v>
      </c>
      <c r="L14692" s="17"/>
    </row>
    <row r="14693" spans="1:12" x14ac:dyDescent="0.25">
      <c r="A14693" s="16" t="s">
        <v>264</v>
      </c>
      <c r="B14693" s="16">
        <v>177</v>
      </c>
      <c r="C14693" s="17">
        <v>32580</v>
      </c>
      <c r="L14693" s="17"/>
    </row>
    <row r="14694" spans="1:12" x14ac:dyDescent="0.25">
      <c r="A14694" s="16" t="s">
        <v>264</v>
      </c>
      <c r="B14694" s="16">
        <v>150</v>
      </c>
      <c r="C14694" s="17">
        <v>31945</v>
      </c>
      <c r="L14694" s="17"/>
    </row>
    <row r="14695" spans="1:12" x14ac:dyDescent="0.25">
      <c r="A14695" s="16" t="s">
        <v>264</v>
      </c>
      <c r="B14695" s="16">
        <v>150</v>
      </c>
      <c r="C14695" s="17">
        <v>31483</v>
      </c>
      <c r="L14695" s="17"/>
    </row>
    <row r="14696" spans="1:12" x14ac:dyDescent="0.25">
      <c r="A14696" s="16" t="s">
        <v>264</v>
      </c>
      <c r="B14696" s="16">
        <v>50</v>
      </c>
      <c r="C14696" s="17">
        <v>29252</v>
      </c>
      <c r="L14696" s="17"/>
    </row>
    <row r="14697" spans="1:12" x14ac:dyDescent="0.25">
      <c r="A14697" s="16" t="s">
        <v>264</v>
      </c>
      <c r="B14697" s="16">
        <v>141</v>
      </c>
      <c r="C14697" s="17">
        <v>29068</v>
      </c>
      <c r="L14697" s="17"/>
    </row>
    <row r="14698" spans="1:12" x14ac:dyDescent="0.25">
      <c r="A14698" s="16" t="s">
        <v>264</v>
      </c>
      <c r="B14698" s="16">
        <v>102</v>
      </c>
      <c r="C14698" s="17">
        <v>28611</v>
      </c>
      <c r="L14698" s="17"/>
    </row>
    <row r="14699" spans="1:12" x14ac:dyDescent="0.25">
      <c r="A14699" s="16" t="s">
        <v>264</v>
      </c>
      <c r="B14699" s="16">
        <v>100</v>
      </c>
      <c r="C14699" s="17">
        <v>26670</v>
      </c>
      <c r="L14699" s="17"/>
    </row>
    <row r="14700" spans="1:12" x14ac:dyDescent="0.25">
      <c r="A14700" s="16" t="s">
        <v>264</v>
      </c>
      <c r="B14700" s="16">
        <v>80</v>
      </c>
      <c r="C14700" s="17">
        <v>26469</v>
      </c>
      <c r="L14700" s="17"/>
    </row>
    <row r="14701" spans="1:12" x14ac:dyDescent="0.25">
      <c r="A14701" s="16" t="s">
        <v>264</v>
      </c>
      <c r="B14701" s="16">
        <v>115</v>
      </c>
      <c r="C14701" s="17">
        <v>26435</v>
      </c>
      <c r="L14701" s="17"/>
    </row>
    <row r="14702" spans="1:12" x14ac:dyDescent="0.25">
      <c r="A14702" s="16" t="s">
        <v>264</v>
      </c>
      <c r="B14702" s="16">
        <v>110</v>
      </c>
      <c r="C14702" s="17">
        <v>26210</v>
      </c>
      <c r="L14702" s="17"/>
    </row>
    <row r="14703" spans="1:12" x14ac:dyDescent="0.25">
      <c r="A14703" s="16" t="s">
        <v>264</v>
      </c>
      <c r="B14703" s="16">
        <v>125</v>
      </c>
      <c r="C14703" s="17">
        <v>26186</v>
      </c>
      <c r="L14703" s="17"/>
    </row>
    <row r="14704" spans="1:12" x14ac:dyDescent="0.25">
      <c r="A14704" s="16" t="s">
        <v>264</v>
      </c>
      <c r="B14704" s="16">
        <v>105</v>
      </c>
      <c r="C14704" s="17">
        <v>25745</v>
      </c>
      <c r="L14704" s="17"/>
    </row>
    <row r="14705" spans="1:12" x14ac:dyDescent="0.25">
      <c r="A14705" s="16" t="s">
        <v>264</v>
      </c>
      <c r="B14705" s="16">
        <v>158</v>
      </c>
      <c r="C14705" s="17">
        <v>25720</v>
      </c>
      <c r="L14705" s="17"/>
    </row>
    <row r="14706" spans="1:12" x14ac:dyDescent="0.25">
      <c r="A14706" s="16" t="s">
        <v>264</v>
      </c>
      <c r="B14706" s="16">
        <v>126</v>
      </c>
      <c r="C14706" s="17">
        <v>25610</v>
      </c>
      <c r="L14706" s="17"/>
    </row>
    <row r="14707" spans="1:12" x14ac:dyDescent="0.25">
      <c r="A14707" s="16" t="s">
        <v>264</v>
      </c>
      <c r="B14707" s="16">
        <v>144</v>
      </c>
      <c r="C14707" s="17">
        <v>25204</v>
      </c>
      <c r="L14707" s="17"/>
    </row>
    <row r="14708" spans="1:12" x14ac:dyDescent="0.25">
      <c r="A14708" s="16" t="s">
        <v>264</v>
      </c>
      <c r="B14708" s="16">
        <v>60</v>
      </c>
      <c r="C14708" s="17">
        <v>24473</v>
      </c>
      <c r="L14708" s="17"/>
    </row>
    <row r="14709" spans="1:12" x14ac:dyDescent="0.25">
      <c r="A14709" s="16" t="s">
        <v>265</v>
      </c>
      <c r="B14709" s="16">
        <v>60</v>
      </c>
      <c r="C14709" s="17">
        <v>43580</v>
      </c>
      <c r="L14709" s="17"/>
    </row>
    <row r="14710" spans="1:12" x14ac:dyDescent="0.25">
      <c r="A14710" s="16" t="s">
        <v>265</v>
      </c>
      <c r="B14710" s="16">
        <v>80</v>
      </c>
      <c r="C14710" s="17">
        <v>43164</v>
      </c>
      <c r="L14710" s="17"/>
    </row>
    <row r="14711" spans="1:12" x14ac:dyDescent="0.25">
      <c r="A14711" s="16" t="s">
        <v>265</v>
      </c>
      <c r="B14711" s="16">
        <v>30</v>
      </c>
      <c r="C14711" s="17">
        <v>43131</v>
      </c>
      <c r="L14711" s="17"/>
    </row>
    <row r="14712" spans="1:12" x14ac:dyDescent="0.25">
      <c r="A14712" s="16" t="s">
        <v>265</v>
      </c>
      <c r="B14712" s="16">
        <v>60</v>
      </c>
      <c r="C14712" s="17">
        <v>42821</v>
      </c>
      <c r="L14712" s="17"/>
    </row>
    <row r="14713" spans="1:12" x14ac:dyDescent="0.25">
      <c r="A14713" s="16" t="s">
        <v>265</v>
      </c>
      <c r="B14713" s="16">
        <v>36</v>
      </c>
      <c r="C14713" s="17">
        <v>42667</v>
      </c>
      <c r="L14713" s="17"/>
    </row>
    <row r="14714" spans="1:12" x14ac:dyDescent="0.25">
      <c r="A14714" s="16" t="s">
        <v>265</v>
      </c>
      <c r="B14714" s="16">
        <v>80</v>
      </c>
      <c r="C14714" s="17">
        <v>42438</v>
      </c>
      <c r="L14714" s="17"/>
    </row>
    <row r="14715" spans="1:12" x14ac:dyDescent="0.25">
      <c r="A14715" s="16" t="s">
        <v>265</v>
      </c>
      <c r="B14715" s="16">
        <v>100</v>
      </c>
      <c r="C14715" s="17">
        <v>42179</v>
      </c>
      <c r="L14715" s="17"/>
    </row>
    <row r="14716" spans="1:12" x14ac:dyDescent="0.25">
      <c r="A14716" s="16" t="s">
        <v>265</v>
      </c>
      <c r="B14716" s="16">
        <v>120</v>
      </c>
      <c r="C14716" s="17">
        <v>41115</v>
      </c>
      <c r="L14716" s="17"/>
    </row>
    <row r="14717" spans="1:12" x14ac:dyDescent="0.25">
      <c r="A14717" s="16" t="s">
        <v>265</v>
      </c>
      <c r="B14717" s="16">
        <v>120</v>
      </c>
      <c r="C14717" s="17">
        <v>40842</v>
      </c>
      <c r="L14717" s="17"/>
    </row>
    <row r="14718" spans="1:12" x14ac:dyDescent="0.25">
      <c r="A14718" s="16" t="s">
        <v>265</v>
      </c>
      <c r="B14718" s="16">
        <v>46</v>
      </c>
      <c r="C14718" s="17">
        <v>39931</v>
      </c>
      <c r="L14718" s="17"/>
    </row>
    <row r="14719" spans="1:12" x14ac:dyDescent="0.25">
      <c r="A14719" s="16" t="s">
        <v>265</v>
      </c>
      <c r="B14719" s="16">
        <v>91</v>
      </c>
      <c r="C14719" s="17">
        <v>39762</v>
      </c>
      <c r="L14719" s="17"/>
    </row>
    <row r="14720" spans="1:12" x14ac:dyDescent="0.25">
      <c r="A14720" s="16" t="s">
        <v>265</v>
      </c>
      <c r="B14720" s="16">
        <v>45</v>
      </c>
      <c r="C14720" s="17">
        <v>39629</v>
      </c>
      <c r="L14720" s="17"/>
    </row>
    <row r="14721" spans="1:12" x14ac:dyDescent="0.25">
      <c r="A14721" s="16" t="s">
        <v>265</v>
      </c>
      <c r="B14721" s="16">
        <v>240</v>
      </c>
      <c r="C14721" s="17">
        <v>39142</v>
      </c>
      <c r="L14721" s="17"/>
    </row>
    <row r="14722" spans="1:12" x14ac:dyDescent="0.25">
      <c r="A14722" s="16" t="s">
        <v>265</v>
      </c>
      <c r="B14722" s="16">
        <v>97</v>
      </c>
      <c r="C14722" s="17">
        <v>39083</v>
      </c>
      <c r="L14722" s="17"/>
    </row>
    <row r="14723" spans="1:12" x14ac:dyDescent="0.25">
      <c r="A14723" s="16" t="s">
        <v>265</v>
      </c>
      <c r="B14723" s="16">
        <v>28</v>
      </c>
      <c r="C14723" s="17">
        <v>38504</v>
      </c>
      <c r="L14723" s="17"/>
    </row>
    <row r="14724" spans="1:12" x14ac:dyDescent="0.25">
      <c r="A14724" s="16" t="s">
        <v>265</v>
      </c>
      <c r="B14724" s="16">
        <v>71</v>
      </c>
      <c r="C14724" s="17">
        <v>38350</v>
      </c>
      <c r="L14724" s="17"/>
    </row>
    <row r="14725" spans="1:12" x14ac:dyDescent="0.25">
      <c r="A14725" s="16" t="s">
        <v>265</v>
      </c>
      <c r="B14725" s="16">
        <v>165</v>
      </c>
      <c r="C14725" s="17">
        <v>38019</v>
      </c>
      <c r="L14725" s="17"/>
    </row>
    <row r="14726" spans="1:12" x14ac:dyDescent="0.25">
      <c r="A14726" s="16" t="s">
        <v>265</v>
      </c>
      <c r="B14726" s="16">
        <v>70</v>
      </c>
      <c r="C14726" s="17">
        <v>37784</v>
      </c>
      <c r="L14726" s="17"/>
    </row>
    <row r="14727" spans="1:12" x14ac:dyDescent="0.25">
      <c r="A14727" s="16" t="s">
        <v>265</v>
      </c>
      <c r="B14727" s="16">
        <v>120</v>
      </c>
      <c r="C14727" s="17">
        <v>37470</v>
      </c>
      <c r="L14727" s="17"/>
    </row>
    <row r="14728" spans="1:12" x14ac:dyDescent="0.25">
      <c r="A14728" s="16" t="s">
        <v>265</v>
      </c>
      <c r="B14728" s="16">
        <v>20</v>
      </c>
      <c r="C14728" s="17">
        <v>37306</v>
      </c>
      <c r="L14728" s="17"/>
    </row>
    <row r="14729" spans="1:12" x14ac:dyDescent="0.25">
      <c r="A14729" s="16" t="s">
        <v>265</v>
      </c>
      <c r="B14729" s="16">
        <v>100</v>
      </c>
      <c r="C14729" s="17">
        <v>37216</v>
      </c>
      <c r="L14729" s="17"/>
    </row>
    <row r="14730" spans="1:12" x14ac:dyDescent="0.25">
      <c r="A14730" s="16" t="s">
        <v>265</v>
      </c>
      <c r="B14730" s="16">
        <v>76</v>
      </c>
      <c r="C14730" s="17">
        <v>36203</v>
      </c>
      <c r="L14730" s="17"/>
    </row>
    <row r="14731" spans="1:12" x14ac:dyDescent="0.25">
      <c r="A14731" s="16" t="s">
        <v>265</v>
      </c>
      <c r="B14731" s="16">
        <v>43</v>
      </c>
      <c r="C14731" s="17">
        <v>35677</v>
      </c>
      <c r="L14731" s="17"/>
    </row>
    <row r="14732" spans="1:12" x14ac:dyDescent="0.25">
      <c r="A14732" s="16" t="s">
        <v>265</v>
      </c>
      <c r="B14732" s="16">
        <v>94</v>
      </c>
      <c r="C14732" s="17">
        <v>35634</v>
      </c>
      <c r="L14732" s="17"/>
    </row>
    <row r="14733" spans="1:12" x14ac:dyDescent="0.25">
      <c r="A14733" s="16" t="s">
        <v>265</v>
      </c>
      <c r="B14733" s="16">
        <v>129</v>
      </c>
      <c r="C14733" s="17">
        <v>35452</v>
      </c>
      <c r="L14733" s="17"/>
    </row>
    <row r="14734" spans="1:12" x14ac:dyDescent="0.25">
      <c r="A14734" s="16" t="s">
        <v>265</v>
      </c>
      <c r="B14734" s="16">
        <v>108</v>
      </c>
      <c r="C14734" s="17">
        <v>35405</v>
      </c>
      <c r="L14734" s="17"/>
    </row>
    <row r="14735" spans="1:12" x14ac:dyDescent="0.25">
      <c r="A14735" s="16" t="s">
        <v>265</v>
      </c>
      <c r="B14735" s="16">
        <v>57</v>
      </c>
      <c r="C14735" s="17">
        <v>35303</v>
      </c>
      <c r="L14735" s="17"/>
    </row>
    <row r="14736" spans="1:12" x14ac:dyDescent="0.25">
      <c r="A14736" s="16" t="s">
        <v>265</v>
      </c>
      <c r="B14736" s="16">
        <v>119</v>
      </c>
      <c r="C14736" s="17">
        <v>35193</v>
      </c>
      <c r="L14736" s="17"/>
    </row>
    <row r="14737" spans="1:12" x14ac:dyDescent="0.25">
      <c r="A14737" s="16" t="s">
        <v>265</v>
      </c>
      <c r="B14737" s="16">
        <v>100</v>
      </c>
      <c r="C14737" s="17">
        <v>34960</v>
      </c>
      <c r="L14737" s="17"/>
    </row>
    <row r="14738" spans="1:12" x14ac:dyDescent="0.25">
      <c r="A14738" s="16" t="s">
        <v>265</v>
      </c>
      <c r="B14738" s="16">
        <v>28</v>
      </c>
      <c r="C14738" s="17">
        <v>34921</v>
      </c>
      <c r="L14738" s="17"/>
    </row>
    <row r="14739" spans="1:12" x14ac:dyDescent="0.25">
      <c r="A14739" s="16" t="s">
        <v>265</v>
      </c>
      <c r="B14739" s="16">
        <v>48</v>
      </c>
      <c r="C14739" s="17">
        <v>34747</v>
      </c>
      <c r="L14739" s="17"/>
    </row>
    <row r="14740" spans="1:12" x14ac:dyDescent="0.25">
      <c r="A14740" s="16" t="s">
        <v>265</v>
      </c>
      <c r="B14740" s="16">
        <v>140</v>
      </c>
      <c r="C14740" s="17">
        <v>34533</v>
      </c>
      <c r="L14740" s="17"/>
    </row>
    <row r="14741" spans="1:12" x14ac:dyDescent="0.25">
      <c r="A14741" s="16" t="s">
        <v>265</v>
      </c>
      <c r="B14741" s="16">
        <v>93</v>
      </c>
      <c r="C14741" s="17">
        <v>34477</v>
      </c>
      <c r="L14741" s="17"/>
    </row>
    <row r="14742" spans="1:12" x14ac:dyDescent="0.25">
      <c r="A14742" s="16" t="s">
        <v>265</v>
      </c>
      <c r="B14742" s="16">
        <v>92</v>
      </c>
      <c r="C14742" s="17">
        <v>34467</v>
      </c>
      <c r="L14742" s="17"/>
    </row>
    <row r="14743" spans="1:12" x14ac:dyDescent="0.25">
      <c r="A14743" s="16" t="s">
        <v>265</v>
      </c>
      <c r="B14743" s="16">
        <v>160</v>
      </c>
      <c r="C14743" s="17">
        <v>34445</v>
      </c>
      <c r="L14743" s="17"/>
    </row>
    <row r="14744" spans="1:12" x14ac:dyDescent="0.25">
      <c r="A14744" s="16" t="s">
        <v>265</v>
      </c>
      <c r="B14744" s="16">
        <v>47</v>
      </c>
      <c r="C14744" s="17">
        <v>34366</v>
      </c>
      <c r="L14744" s="17"/>
    </row>
    <row r="14745" spans="1:12" x14ac:dyDescent="0.25">
      <c r="A14745" s="16" t="s">
        <v>265</v>
      </c>
      <c r="B14745" s="16">
        <v>123</v>
      </c>
      <c r="C14745" s="17">
        <v>34207</v>
      </c>
      <c r="L14745" s="17"/>
    </row>
    <row r="14746" spans="1:12" x14ac:dyDescent="0.25">
      <c r="A14746" s="16" t="s">
        <v>265</v>
      </c>
      <c r="B14746" s="16">
        <v>130</v>
      </c>
      <c r="C14746" s="17">
        <v>34185</v>
      </c>
      <c r="L14746" s="17"/>
    </row>
    <row r="14747" spans="1:12" x14ac:dyDescent="0.25">
      <c r="A14747" s="16" t="s">
        <v>265</v>
      </c>
      <c r="B14747" s="16">
        <v>61</v>
      </c>
      <c r="C14747" s="17">
        <v>33946</v>
      </c>
      <c r="L14747" s="17"/>
    </row>
    <row r="14748" spans="1:12" x14ac:dyDescent="0.25">
      <c r="A14748" s="16" t="s">
        <v>265</v>
      </c>
      <c r="B14748" s="16">
        <v>190</v>
      </c>
      <c r="C14748" s="17">
        <v>33786</v>
      </c>
      <c r="L14748" s="17"/>
    </row>
    <row r="14749" spans="1:12" x14ac:dyDescent="0.25">
      <c r="A14749" s="16" t="s">
        <v>265</v>
      </c>
      <c r="B14749" s="16">
        <v>35</v>
      </c>
      <c r="C14749" s="17">
        <v>33780</v>
      </c>
      <c r="L14749" s="17"/>
    </row>
    <row r="14750" spans="1:12" x14ac:dyDescent="0.25">
      <c r="A14750" s="16" t="s">
        <v>265</v>
      </c>
      <c r="B14750" s="16">
        <v>162</v>
      </c>
      <c r="C14750" s="17">
        <v>33761</v>
      </c>
      <c r="L14750" s="17"/>
    </row>
    <row r="14751" spans="1:12" x14ac:dyDescent="0.25">
      <c r="A14751" s="16" t="s">
        <v>265</v>
      </c>
      <c r="B14751" s="16">
        <v>120</v>
      </c>
      <c r="C14751" s="17">
        <v>33725</v>
      </c>
      <c r="L14751" s="17"/>
    </row>
    <row r="14752" spans="1:12" x14ac:dyDescent="0.25">
      <c r="A14752" s="16" t="s">
        <v>265</v>
      </c>
      <c r="B14752" s="16">
        <v>148</v>
      </c>
      <c r="C14752" s="17">
        <v>33725</v>
      </c>
      <c r="L14752" s="17"/>
    </row>
    <row r="14753" spans="1:12" x14ac:dyDescent="0.25">
      <c r="A14753" s="16" t="s">
        <v>265</v>
      </c>
      <c r="B14753" s="16">
        <v>116</v>
      </c>
      <c r="C14753" s="17">
        <v>33664</v>
      </c>
      <c r="L14753" s="17"/>
    </row>
    <row r="14754" spans="1:12" x14ac:dyDescent="0.25">
      <c r="A14754" s="16" t="s">
        <v>265</v>
      </c>
      <c r="B14754" s="16">
        <v>101</v>
      </c>
      <c r="C14754" s="17">
        <v>33664</v>
      </c>
      <c r="L14754" s="17"/>
    </row>
    <row r="14755" spans="1:12" x14ac:dyDescent="0.25">
      <c r="A14755" s="16" t="s">
        <v>265</v>
      </c>
      <c r="B14755" s="16">
        <v>34</v>
      </c>
      <c r="C14755" s="17">
        <v>33619</v>
      </c>
      <c r="L14755" s="17"/>
    </row>
    <row r="14756" spans="1:12" x14ac:dyDescent="0.25">
      <c r="A14756" s="16" t="s">
        <v>265</v>
      </c>
      <c r="B14756" s="16">
        <v>59</v>
      </c>
      <c r="C14756" s="17">
        <v>33604</v>
      </c>
      <c r="L14756" s="17"/>
    </row>
    <row r="14757" spans="1:12" x14ac:dyDescent="0.25">
      <c r="A14757" s="16" t="s">
        <v>265</v>
      </c>
      <c r="B14757" s="16">
        <v>211</v>
      </c>
      <c r="C14757" s="17">
        <v>33604</v>
      </c>
      <c r="L14757" s="17"/>
    </row>
    <row r="14758" spans="1:12" x14ac:dyDescent="0.25">
      <c r="A14758" s="16" t="s">
        <v>265</v>
      </c>
      <c r="B14758" s="16">
        <v>84</v>
      </c>
      <c r="C14758" s="17">
        <v>33604</v>
      </c>
      <c r="L14758" s="17"/>
    </row>
    <row r="14759" spans="1:12" x14ac:dyDescent="0.25">
      <c r="A14759" s="16" t="s">
        <v>265</v>
      </c>
      <c r="B14759" s="16">
        <v>206</v>
      </c>
      <c r="C14759" s="17">
        <v>33604</v>
      </c>
      <c r="L14759" s="17"/>
    </row>
    <row r="14760" spans="1:12" x14ac:dyDescent="0.25">
      <c r="A14760" s="16" t="s">
        <v>265</v>
      </c>
      <c r="B14760" s="16">
        <v>187</v>
      </c>
      <c r="C14760" s="17">
        <v>33604</v>
      </c>
      <c r="L14760" s="17"/>
    </row>
    <row r="14761" spans="1:12" x14ac:dyDescent="0.25">
      <c r="A14761" s="16" t="s">
        <v>265</v>
      </c>
      <c r="B14761" s="16">
        <v>111</v>
      </c>
      <c r="C14761" s="17">
        <v>33604</v>
      </c>
      <c r="L14761" s="17"/>
    </row>
    <row r="14762" spans="1:12" x14ac:dyDescent="0.25">
      <c r="A14762" s="16" t="s">
        <v>265</v>
      </c>
      <c r="B14762" s="16">
        <v>117</v>
      </c>
      <c r="C14762" s="17">
        <v>33604</v>
      </c>
      <c r="L14762" s="17"/>
    </row>
    <row r="14763" spans="1:12" x14ac:dyDescent="0.25">
      <c r="A14763" s="16" t="s">
        <v>265</v>
      </c>
      <c r="B14763" s="16">
        <v>160</v>
      </c>
      <c r="C14763" s="17">
        <v>33604</v>
      </c>
      <c r="L14763" s="17"/>
    </row>
    <row r="14764" spans="1:12" x14ac:dyDescent="0.25">
      <c r="A14764" s="16" t="s">
        <v>265</v>
      </c>
      <c r="B14764" s="16">
        <v>100</v>
      </c>
      <c r="C14764" s="17">
        <v>33604</v>
      </c>
      <c r="L14764" s="17"/>
    </row>
    <row r="14765" spans="1:12" x14ac:dyDescent="0.25">
      <c r="A14765" s="16" t="s">
        <v>265</v>
      </c>
      <c r="B14765" s="16">
        <v>47</v>
      </c>
      <c r="C14765" s="17">
        <v>33604</v>
      </c>
      <c r="L14765" s="17"/>
    </row>
    <row r="14766" spans="1:12" x14ac:dyDescent="0.25">
      <c r="A14766" s="16" t="s">
        <v>265</v>
      </c>
      <c r="B14766" s="16">
        <v>34</v>
      </c>
      <c r="C14766" s="17">
        <v>33604</v>
      </c>
      <c r="L14766" s="17"/>
    </row>
    <row r="14767" spans="1:12" x14ac:dyDescent="0.25">
      <c r="A14767" s="16" t="s">
        <v>265</v>
      </c>
      <c r="B14767" s="16">
        <v>67</v>
      </c>
      <c r="C14767" s="17">
        <v>33604</v>
      </c>
      <c r="L14767" s="17"/>
    </row>
    <row r="14768" spans="1:12" x14ac:dyDescent="0.25">
      <c r="A14768" s="16" t="s">
        <v>265</v>
      </c>
      <c r="B14768" s="16">
        <v>44</v>
      </c>
      <c r="C14768" s="17">
        <v>33604</v>
      </c>
      <c r="L14768" s="17"/>
    </row>
    <row r="14769" spans="1:12" x14ac:dyDescent="0.25">
      <c r="A14769" s="16" t="s">
        <v>265</v>
      </c>
      <c r="B14769" s="16">
        <v>120</v>
      </c>
      <c r="C14769" s="17">
        <v>33604</v>
      </c>
      <c r="L14769" s="17"/>
    </row>
    <row r="14770" spans="1:12" x14ac:dyDescent="0.25">
      <c r="A14770" s="16" t="s">
        <v>265</v>
      </c>
      <c r="B14770" s="16">
        <v>82</v>
      </c>
      <c r="C14770" s="17">
        <v>33604</v>
      </c>
      <c r="L14770" s="17"/>
    </row>
    <row r="14771" spans="1:12" x14ac:dyDescent="0.25">
      <c r="A14771" s="16" t="s">
        <v>265</v>
      </c>
      <c r="B14771" s="16">
        <v>42</v>
      </c>
      <c r="C14771" s="17">
        <v>33604</v>
      </c>
      <c r="L14771" s="17"/>
    </row>
    <row r="14772" spans="1:12" x14ac:dyDescent="0.25">
      <c r="A14772" s="16" t="s">
        <v>265</v>
      </c>
      <c r="B14772" s="16">
        <v>100</v>
      </c>
      <c r="C14772" s="17">
        <v>33604</v>
      </c>
      <c r="L14772" s="17"/>
    </row>
    <row r="14773" spans="1:12" x14ac:dyDescent="0.25">
      <c r="A14773" s="16" t="s">
        <v>265</v>
      </c>
      <c r="B14773" s="16">
        <v>50</v>
      </c>
      <c r="C14773" s="17">
        <v>33604</v>
      </c>
      <c r="L14773" s="17"/>
    </row>
    <row r="14774" spans="1:12" x14ac:dyDescent="0.25">
      <c r="A14774" s="16" t="s">
        <v>265</v>
      </c>
      <c r="B14774" s="16">
        <v>99</v>
      </c>
      <c r="C14774" s="17">
        <v>33604</v>
      </c>
      <c r="L14774" s="17"/>
    </row>
    <row r="14775" spans="1:12" x14ac:dyDescent="0.25">
      <c r="A14775" s="16" t="s">
        <v>265</v>
      </c>
      <c r="B14775" s="16">
        <v>54</v>
      </c>
      <c r="C14775" s="17">
        <v>33604</v>
      </c>
      <c r="L14775" s="17"/>
    </row>
    <row r="14776" spans="1:12" x14ac:dyDescent="0.25">
      <c r="A14776" s="16" t="s">
        <v>265</v>
      </c>
      <c r="B14776" s="16">
        <v>142</v>
      </c>
      <c r="C14776" s="17">
        <v>33604</v>
      </c>
      <c r="L14776" s="17"/>
    </row>
    <row r="14777" spans="1:12" x14ac:dyDescent="0.25">
      <c r="A14777" s="16" t="s">
        <v>265</v>
      </c>
      <c r="B14777" s="16">
        <v>78</v>
      </c>
      <c r="C14777" s="17">
        <v>33604</v>
      </c>
      <c r="L14777" s="17"/>
    </row>
    <row r="14778" spans="1:12" x14ac:dyDescent="0.25">
      <c r="A14778" s="16" t="s">
        <v>265</v>
      </c>
      <c r="B14778" s="16">
        <v>96</v>
      </c>
      <c r="C14778" s="17">
        <v>33604</v>
      </c>
      <c r="L14778" s="17"/>
    </row>
    <row r="14779" spans="1:12" x14ac:dyDescent="0.25">
      <c r="A14779" s="16" t="s">
        <v>265</v>
      </c>
      <c r="B14779" s="16">
        <v>120</v>
      </c>
      <c r="C14779" s="17">
        <v>33604</v>
      </c>
      <c r="L14779" s="17"/>
    </row>
    <row r="14780" spans="1:12" x14ac:dyDescent="0.25">
      <c r="A14780" s="16" t="s">
        <v>265</v>
      </c>
      <c r="B14780" s="16">
        <v>117</v>
      </c>
      <c r="C14780" s="17">
        <v>33604</v>
      </c>
      <c r="L14780" s="17"/>
    </row>
    <row r="14781" spans="1:12" x14ac:dyDescent="0.25">
      <c r="A14781" s="16" t="s">
        <v>265</v>
      </c>
      <c r="B14781" s="16">
        <v>42</v>
      </c>
      <c r="C14781" s="17">
        <v>33604</v>
      </c>
      <c r="L14781" s="17"/>
    </row>
    <row r="14782" spans="1:12" x14ac:dyDescent="0.25">
      <c r="A14782" s="16" t="s">
        <v>265</v>
      </c>
      <c r="B14782" s="16">
        <v>59</v>
      </c>
      <c r="C14782" s="17">
        <v>33604</v>
      </c>
      <c r="L14782" s="17"/>
    </row>
    <row r="14783" spans="1:12" x14ac:dyDescent="0.25">
      <c r="A14783" s="16" t="s">
        <v>265</v>
      </c>
      <c r="B14783" s="16">
        <v>125</v>
      </c>
      <c r="C14783" s="17">
        <v>33604</v>
      </c>
      <c r="L14783" s="17"/>
    </row>
    <row r="14784" spans="1:12" x14ac:dyDescent="0.25">
      <c r="A14784" s="16" t="s">
        <v>265</v>
      </c>
      <c r="B14784" s="16">
        <v>88</v>
      </c>
      <c r="C14784" s="17">
        <v>33573</v>
      </c>
      <c r="L14784" s="17"/>
    </row>
    <row r="14785" spans="1:12" x14ac:dyDescent="0.25">
      <c r="A14785" s="16" t="s">
        <v>265</v>
      </c>
      <c r="B14785" s="16">
        <v>92</v>
      </c>
      <c r="C14785" s="17">
        <v>33543</v>
      </c>
      <c r="L14785" s="17"/>
    </row>
    <row r="14786" spans="1:12" x14ac:dyDescent="0.25">
      <c r="A14786" s="16" t="s">
        <v>265</v>
      </c>
      <c r="B14786" s="16">
        <v>122</v>
      </c>
      <c r="C14786" s="17">
        <v>33482</v>
      </c>
      <c r="L14786" s="17"/>
    </row>
    <row r="14787" spans="1:12" x14ac:dyDescent="0.25">
      <c r="A14787" s="16" t="s">
        <v>265</v>
      </c>
      <c r="B14787" s="16">
        <v>88</v>
      </c>
      <c r="C14787" s="17">
        <v>33482</v>
      </c>
      <c r="L14787" s="17"/>
    </row>
    <row r="14788" spans="1:12" x14ac:dyDescent="0.25">
      <c r="A14788" s="16" t="s">
        <v>265</v>
      </c>
      <c r="B14788" s="16">
        <v>57</v>
      </c>
      <c r="C14788" s="17">
        <v>33482</v>
      </c>
      <c r="L14788" s="17"/>
    </row>
    <row r="14789" spans="1:12" x14ac:dyDescent="0.25">
      <c r="A14789" s="16" t="s">
        <v>265</v>
      </c>
      <c r="B14789" s="16">
        <v>42</v>
      </c>
      <c r="C14789" s="17">
        <v>33451</v>
      </c>
      <c r="L14789" s="17"/>
    </row>
    <row r="14790" spans="1:12" x14ac:dyDescent="0.25">
      <c r="A14790" s="16" t="s">
        <v>265</v>
      </c>
      <c r="B14790" s="16">
        <v>97</v>
      </c>
      <c r="C14790" s="17">
        <v>33451</v>
      </c>
      <c r="L14790" s="17"/>
    </row>
    <row r="14791" spans="1:12" x14ac:dyDescent="0.25">
      <c r="A14791" s="16" t="s">
        <v>265</v>
      </c>
      <c r="B14791" s="16">
        <v>55</v>
      </c>
      <c r="C14791" s="17">
        <v>33420</v>
      </c>
      <c r="L14791" s="17"/>
    </row>
    <row r="14792" spans="1:12" x14ac:dyDescent="0.25">
      <c r="A14792" s="16" t="s">
        <v>265</v>
      </c>
      <c r="B14792" s="16">
        <v>125</v>
      </c>
      <c r="C14792" s="17">
        <v>33401</v>
      </c>
      <c r="L14792" s="17"/>
    </row>
    <row r="14793" spans="1:12" x14ac:dyDescent="0.25">
      <c r="A14793" s="16" t="s">
        <v>265</v>
      </c>
      <c r="B14793" s="16">
        <v>152</v>
      </c>
      <c r="C14793" s="17">
        <v>33396</v>
      </c>
      <c r="L14793" s="17"/>
    </row>
    <row r="14794" spans="1:12" x14ac:dyDescent="0.25">
      <c r="A14794" s="16" t="s">
        <v>265</v>
      </c>
      <c r="B14794" s="16">
        <v>164</v>
      </c>
      <c r="C14794" s="17">
        <v>33395</v>
      </c>
      <c r="L14794" s="17"/>
    </row>
    <row r="14795" spans="1:12" x14ac:dyDescent="0.25">
      <c r="A14795" s="16" t="s">
        <v>265</v>
      </c>
      <c r="B14795" s="16">
        <v>49</v>
      </c>
      <c r="C14795" s="17">
        <v>33359</v>
      </c>
      <c r="L14795" s="17"/>
    </row>
    <row r="14796" spans="1:12" x14ac:dyDescent="0.25">
      <c r="A14796" s="16" t="s">
        <v>265</v>
      </c>
      <c r="B14796" s="16">
        <v>128</v>
      </c>
      <c r="C14796" s="17">
        <v>33329</v>
      </c>
      <c r="L14796" s="17"/>
    </row>
    <row r="14797" spans="1:12" x14ac:dyDescent="0.25">
      <c r="A14797" s="16" t="s">
        <v>265</v>
      </c>
      <c r="B14797" s="16">
        <v>70</v>
      </c>
      <c r="C14797" s="17">
        <v>33329</v>
      </c>
      <c r="L14797" s="17"/>
    </row>
    <row r="14798" spans="1:12" x14ac:dyDescent="0.25">
      <c r="A14798" s="16" t="s">
        <v>265</v>
      </c>
      <c r="B14798" s="16">
        <v>53</v>
      </c>
      <c r="C14798" s="17">
        <v>33117</v>
      </c>
      <c r="L14798" s="17"/>
    </row>
    <row r="14799" spans="1:12" x14ac:dyDescent="0.25">
      <c r="A14799" s="16" t="s">
        <v>265</v>
      </c>
      <c r="B14799" s="16">
        <v>120</v>
      </c>
      <c r="C14799" s="17">
        <v>33086</v>
      </c>
      <c r="L14799" s="17"/>
    </row>
    <row r="14800" spans="1:12" x14ac:dyDescent="0.25">
      <c r="A14800" s="16" t="s">
        <v>265</v>
      </c>
      <c r="B14800" s="16">
        <v>54</v>
      </c>
      <c r="C14800" s="17">
        <v>33049</v>
      </c>
      <c r="L14800" s="17"/>
    </row>
    <row r="14801" spans="1:12" x14ac:dyDescent="0.25">
      <c r="A14801" s="16" t="s">
        <v>265</v>
      </c>
      <c r="B14801" s="16">
        <v>75</v>
      </c>
      <c r="C14801" s="17">
        <v>33025</v>
      </c>
      <c r="L14801" s="17"/>
    </row>
    <row r="14802" spans="1:12" x14ac:dyDescent="0.25">
      <c r="A14802" s="16" t="s">
        <v>265</v>
      </c>
      <c r="B14802" s="16">
        <v>74</v>
      </c>
      <c r="C14802" s="17">
        <v>32874</v>
      </c>
      <c r="L14802" s="17"/>
    </row>
    <row r="14803" spans="1:12" x14ac:dyDescent="0.25">
      <c r="A14803" s="16" t="s">
        <v>265</v>
      </c>
      <c r="B14803" s="16">
        <v>70</v>
      </c>
      <c r="C14803" s="17">
        <v>32843</v>
      </c>
      <c r="L14803" s="17"/>
    </row>
    <row r="14804" spans="1:12" x14ac:dyDescent="0.25">
      <c r="A14804" s="16" t="s">
        <v>265</v>
      </c>
      <c r="B14804" s="16">
        <v>96</v>
      </c>
      <c r="C14804" s="17">
        <v>32813</v>
      </c>
      <c r="L14804" s="17"/>
    </row>
    <row r="14805" spans="1:12" x14ac:dyDescent="0.25">
      <c r="A14805" s="16" t="s">
        <v>265</v>
      </c>
      <c r="B14805" s="16">
        <v>64</v>
      </c>
      <c r="C14805" s="17">
        <v>32782</v>
      </c>
      <c r="L14805" s="17"/>
    </row>
    <row r="14806" spans="1:12" x14ac:dyDescent="0.25">
      <c r="A14806" s="16" t="s">
        <v>265</v>
      </c>
      <c r="B14806" s="16">
        <v>92</v>
      </c>
      <c r="C14806" s="17">
        <v>32782</v>
      </c>
      <c r="L14806" s="17"/>
    </row>
    <row r="14807" spans="1:12" x14ac:dyDescent="0.25">
      <c r="A14807" s="16" t="s">
        <v>265</v>
      </c>
      <c r="B14807" s="16">
        <v>76</v>
      </c>
      <c r="C14807" s="17">
        <v>32782</v>
      </c>
      <c r="L14807" s="17"/>
    </row>
    <row r="14808" spans="1:12" x14ac:dyDescent="0.25">
      <c r="A14808" s="16" t="s">
        <v>265</v>
      </c>
      <c r="B14808" s="16">
        <v>91</v>
      </c>
      <c r="C14808" s="17">
        <v>32758</v>
      </c>
      <c r="L14808" s="17"/>
    </row>
    <row r="14809" spans="1:12" x14ac:dyDescent="0.25">
      <c r="A14809" s="16" t="s">
        <v>265</v>
      </c>
      <c r="B14809" s="16">
        <v>105</v>
      </c>
      <c r="C14809" s="17">
        <v>32752</v>
      </c>
      <c r="L14809" s="17"/>
    </row>
    <row r="14810" spans="1:12" x14ac:dyDescent="0.25">
      <c r="A14810" s="16" t="s">
        <v>265</v>
      </c>
      <c r="B14810" s="16">
        <v>60</v>
      </c>
      <c r="C14810" s="17">
        <v>32752</v>
      </c>
      <c r="L14810" s="17"/>
    </row>
    <row r="14811" spans="1:12" x14ac:dyDescent="0.25">
      <c r="A14811" s="16" t="s">
        <v>265</v>
      </c>
      <c r="B14811" s="16">
        <v>54</v>
      </c>
      <c r="C14811" s="17">
        <v>32752</v>
      </c>
      <c r="L14811" s="17"/>
    </row>
    <row r="14812" spans="1:12" x14ac:dyDescent="0.25">
      <c r="A14812" s="16" t="s">
        <v>265</v>
      </c>
      <c r="B14812" s="16">
        <v>100</v>
      </c>
      <c r="C14812" s="17">
        <v>32737</v>
      </c>
      <c r="L14812" s="17"/>
    </row>
    <row r="14813" spans="1:12" x14ac:dyDescent="0.25">
      <c r="A14813" s="16" t="s">
        <v>265</v>
      </c>
      <c r="B14813" s="16">
        <v>80</v>
      </c>
      <c r="C14813" s="17">
        <v>32715</v>
      </c>
      <c r="L14813" s="17"/>
    </row>
    <row r="14814" spans="1:12" x14ac:dyDescent="0.25">
      <c r="A14814" s="16" t="s">
        <v>265</v>
      </c>
      <c r="B14814" s="16">
        <v>91</v>
      </c>
      <c r="C14814" s="17">
        <v>32690</v>
      </c>
      <c r="L14814" s="17"/>
    </row>
    <row r="14815" spans="1:12" x14ac:dyDescent="0.25">
      <c r="A14815" s="16" t="s">
        <v>265</v>
      </c>
      <c r="B14815" s="16">
        <v>89</v>
      </c>
      <c r="C14815" s="17">
        <v>32661</v>
      </c>
      <c r="L14815" s="17"/>
    </row>
    <row r="14816" spans="1:12" x14ac:dyDescent="0.25">
      <c r="A14816" s="16" t="s">
        <v>265</v>
      </c>
      <c r="B14816" s="16">
        <v>190</v>
      </c>
      <c r="C14816" s="17">
        <v>32629</v>
      </c>
      <c r="L14816" s="17"/>
    </row>
    <row r="14817" spans="1:12" x14ac:dyDescent="0.25">
      <c r="A14817" s="16" t="s">
        <v>265</v>
      </c>
      <c r="B14817" s="16">
        <v>40</v>
      </c>
      <c r="C14817" s="17">
        <v>32610</v>
      </c>
      <c r="L14817" s="17"/>
    </row>
    <row r="14818" spans="1:12" x14ac:dyDescent="0.25">
      <c r="A14818" s="16" t="s">
        <v>265</v>
      </c>
      <c r="B14818" s="16">
        <v>83</v>
      </c>
      <c r="C14818" s="17">
        <v>32576</v>
      </c>
      <c r="L14818" s="17"/>
    </row>
    <row r="14819" spans="1:12" x14ac:dyDescent="0.25">
      <c r="A14819" s="16" t="s">
        <v>265</v>
      </c>
      <c r="B14819" s="16">
        <v>125</v>
      </c>
      <c r="C14819" s="17">
        <v>32535</v>
      </c>
      <c r="L14819" s="17"/>
    </row>
    <row r="14820" spans="1:12" x14ac:dyDescent="0.25">
      <c r="A14820" s="16" t="s">
        <v>265</v>
      </c>
      <c r="B14820" s="16">
        <v>102</v>
      </c>
      <c r="C14820" s="17">
        <v>32509</v>
      </c>
      <c r="L14820" s="17"/>
    </row>
    <row r="14821" spans="1:12" x14ac:dyDescent="0.25">
      <c r="A14821" s="16" t="s">
        <v>265</v>
      </c>
      <c r="B14821" s="16">
        <v>69</v>
      </c>
      <c r="C14821" s="17">
        <v>32478</v>
      </c>
      <c r="L14821" s="17"/>
    </row>
    <row r="14822" spans="1:12" x14ac:dyDescent="0.25">
      <c r="A14822" s="16" t="s">
        <v>265</v>
      </c>
      <c r="B14822" s="16">
        <v>125</v>
      </c>
      <c r="C14822" s="17">
        <v>32435</v>
      </c>
      <c r="L14822" s="17"/>
    </row>
    <row r="14823" spans="1:12" x14ac:dyDescent="0.25">
      <c r="A14823" s="16" t="s">
        <v>265</v>
      </c>
      <c r="B14823" s="16">
        <v>111</v>
      </c>
      <c r="C14823" s="17">
        <v>32407</v>
      </c>
      <c r="L14823" s="17"/>
    </row>
    <row r="14824" spans="1:12" x14ac:dyDescent="0.25">
      <c r="A14824" s="16" t="s">
        <v>265</v>
      </c>
      <c r="B14824" s="16">
        <v>120</v>
      </c>
      <c r="C14824" s="17">
        <v>32325</v>
      </c>
      <c r="L14824" s="17"/>
    </row>
    <row r="14825" spans="1:12" x14ac:dyDescent="0.25">
      <c r="A14825" s="16" t="s">
        <v>265</v>
      </c>
      <c r="B14825" s="16">
        <v>113</v>
      </c>
      <c r="C14825" s="17">
        <v>32267</v>
      </c>
      <c r="L14825" s="17"/>
    </row>
    <row r="14826" spans="1:12" x14ac:dyDescent="0.25">
      <c r="A14826" s="16" t="s">
        <v>265</v>
      </c>
      <c r="B14826" s="16">
        <v>150</v>
      </c>
      <c r="C14826" s="17">
        <v>32264</v>
      </c>
      <c r="L14826" s="17"/>
    </row>
    <row r="14827" spans="1:12" x14ac:dyDescent="0.25">
      <c r="A14827" s="16" t="s">
        <v>265</v>
      </c>
      <c r="B14827" s="16">
        <v>94</v>
      </c>
      <c r="C14827" s="17">
        <v>32082</v>
      </c>
      <c r="L14827" s="17"/>
    </row>
    <row r="14828" spans="1:12" x14ac:dyDescent="0.25">
      <c r="A14828" s="16" t="s">
        <v>265</v>
      </c>
      <c r="B14828" s="16">
        <v>147</v>
      </c>
      <c r="C14828" s="17">
        <v>31925</v>
      </c>
      <c r="L14828" s="17"/>
    </row>
    <row r="14829" spans="1:12" x14ac:dyDescent="0.25">
      <c r="A14829" s="16" t="s">
        <v>265</v>
      </c>
      <c r="B14829" s="16">
        <v>103</v>
      </c>
      <c r="C14829" s="17">
        <v>31870</v>
      </c>
      <c r="L14829" s="17"/>
    </row>
    <row r="14830" spans="1:12" x14ac:dyDescent="0.25">
      <c r="A14830" s="16" t="s">
        <v>265</v>
      </c>
      <c r="B14830" s="16">
        <v>112</v>
      </c>
      <c r="C14830" s="17">
        <v>31804</v>
      </c>
      <c r="L14830" s="17"/>
    </row>
    <row r="14831" spans="1:12" x14ac:dyDescent="0.25">
      <c r="A14831" s="16" t="s">
        <v>265</v>
      </c>
      <c r="B14831" s="16">
        <v>20</v>
      </c>
      <c r="C14831" s="17">
        <v>31736</v>
      </c>
      <c r="L14831" s="17"/>
    </row>
    <row r="14832" spans="1:12" x14ac:dyDescent="0.25">
      <c r="A14832" s="16" t="s">
        <v>265</v>
      </c>
      <c r="B14832" s="16">
        <v>94</v>
      </c>
      <c r="C14832" s="17">
        <v>31722</v>
      </c>
      <c r="L14832" s="17"/>
    </row>
    <row r="14833" spans="1:12" x14ac:dyDescent="0.25">
      <c r="A14833" s="16" t="s">
        <v>265</v>
      </c>
      <c r="B14833" s="16">
        <v>117</v>
      </c>
      <c r="C14833" s="17">
        <v>31635</v>
      </c>
      <c r="L14833" s="17"/>
    </row>
    <row r="14834" spans="1:12" x14ac:dyDescent="0.25">
      <c r="A14834" s="16" t="s">
        <v>265</v>
      </c>
      <c r="B14834" s="16">
        <v>56</v>
      </c>
      <c r="C14834" s="17">
        <v>31499</v>
      </c>
      <c r="L14834" s="17"/>
    </row>
    <row r="14835" spans="1:12" x14ac:dyDescent="0.25">
      <c r="A14835" s="16" t="s">
        <v>265</v>
      </c>
      <c r="B14835" s="16">
        <v>120</v>
      </c>
      <c r="C14835" s="17">
        <v>31472</v>
      </c>
      <c r="L14835" s="17"/>
    </row>
    <row r="14836" spans="1:12" x14ac:dyDescent="0.25">
      <c r="A14836" s="16" t="s">
        <v>265</v>
      </c>
      <c r="B14836" s="16">
        <v>108</v>
      </c>
      <c r="C14836" s="17">
        <v>31317</v>
      </c>
      <c r="L14836" s="17"/>
    </row>
    <row r="14837" spans="1:12" x14ac:dyDescent="0.25">
      <c r="A14837" s="16" t="s">
        <v>265</v>
      </c>
      <c r="B14837" s="16">
        <v>67</v>
      </c>
      <c r="C14837" s="17">
        <v>31218</v>
      </c>
      <c r="L14837" s="17"/>
    </row>
    <row r="14838" spans="1:12" x14ac:dyDescent="0.25">
      <c r="A14838" s="16" t="s">
        <v>265</v>
      </c>
      <c r="B14838" s="16">
        <v>75</v>
      </c>
      <c r="C14838" s="17">
        <v>31103</v>
      </c>
      <c r="L14838" s="17"/>
    </row>
    <row r="14839" spans="1:12" x14ac:dyDescent="0.25">
      <c r="A14839" s="16" t="s">
        <v>265</v>
      </c>
      <c r="B14839" s="16">
        <v>102</v>
      </c>
      <c r="C14839" s="17">
        <v>31035</v>
      </c>
      <c r="L14839" s="17"/>
    </row>
    <row r="14840" spans="1:12" x14ac:dyDescent="0.25">
      <c r="A14840" s="16" t="s">
        <v>265</v>
      </c>
      <c r="B14840" s="16">
        <v>124</v>
      </c>
      <c r="C14840" s="17">
        <v>30864</v>
      </c>
      <c r="L14840" s="17"/>
    </row>
    <row r="14841" spans="1:12" x14ac:dyDescent="0.25">
      <c r="A14841" s="16" t="s">
        <v>265</v>
      </c>
      <c r="B14841" s="16">
        <v>99</v>
      </c>
      <c r="C14841" s="17">
        <v>30773</v>
      </c>
      <c r="L14841" s="17"/>
    </row>
    <row r="14842" spans="1:12" x14ac:dyDescent="0.25">
      <c r="A14842" s="16" t="s">
        <v>265</v>
      </c>
      <c r="B14842" s="16">
        <v>90</v>
      </c>
      <c r="C14842" s="17">
        <v>30682</v>
      </c>
      <c r="L14842" s="17"/>
    </row>
    <row r="14843" spans="1:12" x14ac:dyDescent="0.25">
      <c r="A14843" s="16" t="s">
        <v>265</v>
      </c>
      <c r="B14843" s="16">
        <v>92</v>
      </c>
      <c r="C14843" s="17">
        <v>30560</v>
      </c>
      <c r="L14843" s="17"/>
    </row>
    <row r="14844" spans="1:12" x14ac:dyDescent="0.25">
      <c r="A14844" s="16" t="s">
        <v>265</v>
      </c>
      <c r="B14844" s="16">
        <v>140</v>
      </c>
      <c r="C14844" s="17">
        <v>30498</v>
      </c>
      <c r="L14844" s="17"/>
    </row>
    <row r="14845" spans="1:12" x14ac:dyDescent="0.25">
      <c r="A14845" s="16" t="s">
        <v>265</v>
      </c>
      <c r="B14845" s="16">
        <v>83</v>
      </c>
      <c r="C14845" s="17">
        <v>30407</v>
      </c>
      <c r="L14845" s="17"/>
    </row>
    <row r="14846" spans="1:12" x14ac:dyDescent="0.25">
      <c r="A14846" s="16" t="s">
        <v>265</v>
      </c>
      <c r="B14846" s="16">
        <v>150</v>
      </c>
      <c r="C14846" s="17">
        <v>30376</v>
      </c>
      <c r="L14846" s="17"/>
    </row>
    <row r="14847" spans="1:12" x14ac:dyDescent="0.25">
      <c r="A14847" s="16" t="s">
        <v>265</v>
      </c>
      <c r="B14847" s="16">
        <v>140</v>
      </c>
      <c r="C14847" s="17">
        <v>30348</v>
      </c>
      <c r="L14847" s="17"/>
    </row>
    <row r="14848" spans="1:12" x14ac:dyDescent="0.25">
      <c r="A14848" s="16" t="s">
        <v>265</v>
      </c>
      <c r="B14848" s="16">
        <v>118</v>
      </c>
      <c r="C14848" s="17">
        <v>30317</v>
      </c>
      <c r="L14848" s="17"/>
    </row>
    <row r="14849" spans="1:12" x14ac:dyDescent="0.25">
      <c r="A14849" s="16" t="s">
        <v>265</v>
      </c>
      <c r="B14849" s="16">
        <v>121</v>
      </c>
      <c r="C14849" s="17">
        <v>30286</v>
      </c>
      <c r="L14849" s="17"/>
    </row>
    <row r="14850" spans="1:12" x14ac:dyDescent="0.25">
      <c r="A14850" s="16" t="s">
        <v>265</v>
      </c>
      <c r="B14850" s="16">
        <v>137</v>
      </c>
      <c r="C14850" s="17">
        <v>30256</v>
      </c>
      <c r="L14850" s="17"/>
    </row>
    <row r="14851" spans="1:12" x14ac:dyDescent="0.25">
      <c r="A14851" s="16" t="s">
        <v>265</v>
      </c>
      <c r="B14851" s="16">
        <v>104</v>
      </c>
      <c r="C14851" s="17">
        <v>30133</v>
      </c>
      <c r="L14851" s="17"/>
    </row>
    <row r="14852" spans="1:12" x14ac:dyDescent="0.25">
      <c r="A14852" s="16" t="s">
        <v>265</v>
      </c>
      <c r="B14852" s="16">
        <v>82</v>
      </c>
      <c r="C14852" s="17">
        <v>30103</v>
      </c>
      <c r="L14852" s="17"/>
    </row>
    <row r="14853" spans="1:12" x14ac:dyDescent="0.25">
      <c r="A14853" s="16" t="s">
        <v>265</v>
      </c>
      <c r="B14853" s="16">
        <v>114</v>
      </c>
      <c r="C14853" s="17">
        <v>30042</v>
      </c>
      <c r="L14853" s="17"/>
    </row>
    <row r="14854" spans="1:12" x14ac:dyDescent="0.25">
      <c r="A14854" s="16" t="s">
        <v>265</v>
      </c>
      <c r="B14854" s="16">
        <v>102</v>
      </c>
      <c r="C14854" s="17">
        <v>30042</v>
      </c>
      <c r="L14854" s="17"/>
    </row>
    <row r="14855" spans="1:12" x14ac:dyDescent="0.25">
      <c r="A14855" s="16" t="s">
        <v>265</v>
      </c>
      <c r="B14855" s="16">
        <v>74</v>
      </c>
      <c r="C14855" s="17">
        <v>29952</v>
      </c>
      <c r="L14855" s="17"/>
    </row>
    <row r="14856" spans="1:12" x14ac:dyDescent="0.25">
      <c r="A14856" s="16" t="s">
        <v>265</v>
      </c>
      <c r="B14856" s="16">
        <v>74</v>
      </c>
      <c r="C14856" s="17">
        <v>29941</v>
      </c>
      <c r="L14856" s="17"/>
    </row>
    <row r="14857" spans="1:12" x14ac:dyDescent="0.25">
      <c r="A14857" s="16" t="s">
        <v>265</v>
      </c>
      <c r="B14857" s="16">
        <v>92</v>
      </c>
      <c r="C14857" s="17">
        <v>29875</v>
      </c>
      <c r="L14857" s="17"/>
    </row>
    <row r="14858" spans="1:12" x14ac:dyDescent="0.25">
      <c r="A14858" s="16" t="s">
        <v>265</v>
      </c>
      <c r="B14858" s="16">
        <v>85</v>
      </c>
      <c r="C14858" s="17">
        <v>29830</v>
      </c>
      <c r="L14858" s="17"/>
    </row>
    <row r="14859" spans="1:12" x14ac:dyDescent="0.25">
      <c r="A14859" s="16" t="s">
        <v>265</v>
      </c>
      <c r="B14859" s="16">
        <v>44</v>
      </c>
      <c r="C14859" s="17">
        <v>29816</v>
      </c>
      <c r="L14859" s="17"/>
    </row>
    <row r="14860" spans="1:12" x14ac:dyDescent="0.25">
      <c r="A14860" s="16" t="s">
        <v>265</v>
      </c>
      <c r="B14860" s="16">
        <v>39</v>
      </c>
      <c r="C14860" s="17">
        <v>29556</v>
      </c>
      <c r="L14860" s="17"/>
    </row>
    <row r="14861" spans="1:12" x14ac:dyDescent="0.25">
      <c r="A14861" s="16" t="s">
        <v>265</v>
      </c>
      <c r="B14861" s="16">
        <v>96</v>
      </c>
      <c r="C14861" s="17">
        <v>29312</v>
      </c>
      <c r="L14861" s="17"/>
    </row>
    <row r="14862" spans="1:12" x14ac:dyDescent="0.25">
      <c r="A14862" s="16" t="s">
        <v>265</v>
      </c>
      <c r="B14862" s="16">
        <v>135</v>
      </c>
      <c r="C14862" s="17">
        <v>29221</v>
      </c>
      <c r="L14862" s="17"/>
    </row>
    <row r="14863" spans="1:12" x14ac:dyDescent="0.25">
      <c r="A14863" s="16" t="s">
        <v>265</v>
      </c>
      <c r="B14863" s="16">
        <v>48</v>
      </c>
      <c r="C14863" s="17">
        <v>29099</v>
      </c>
      <c r="L14863" s="17"/>
    </row>
    <row r="14864" spans="1:12" x14ac:dyDescent="0.25">
      <c r="A14864" s="16" t="s">
        <v>265</v>
      </c>
      <c r="B14864" s="16">
        <v>125</v>
      </c>
      <c r="C14864" s="17">
        <v>29068</v>
      </c>
      <c r="L14864" s="17"/>
    </row>
    <row r="14865" spans="1:12" x14ac:dyDescent="0.25">
      <c r="A14865" s="16" t="s">
        <v>265</v>
      </c>
      <c r="B14865" s="16">
        <v>104</v>
      </c>
      <c r="C14865" s="17">
        <v>29046</v>
      </c>
      <c r="L14865" s="17"/>
    </row>
    <row r="14866" spans="1:12" x14ac:dyDescent="0.25">
      <c r="A14866" s="16" t="s">
        <v>265</v>
      </c>
      <c r="B14866" s="16">
        <v>93</v>
      </c>
      <c r="C14866" s="17">
        <v>28856</v>
      </c>
      <c r="L14866" s="17"/>
    </row>
    <row r="14867" spans="1:12" x14ac:dyDescent="0.25">
      <c r="A14867" s="16" t="s">
        <v>265</v>
      </c>
      <c r="B14867" s="16">
        <v>44</v>
      </c>
      <c r="C14867" s="17">
        <v>28851</v>
      </c>
      <c r="L14867" s="17"/>
    </row>
    <row r="14868" spans="1:12" x14ac:dyDescent="0.25">
      <c r="A14868" s="16" t="s">
        <v>265</v>
      </c>
      <c r="B14868" s="16">
        <v>165</v>
      </c>
      <c r="C14868" s="17">
        <v>28672</v>
      </c>
      <c r="L14868" s="17"/>
    </row>
    <row r="14869" spans="1:12" x14ac:dyDescent="0.25">
      <c r="A14869" s="16" t="s">
        <v>265</v>
      </c>
      <c r="B14869" s="16">
        <v>55</v>
      </c>
      <c r="C14869" s="17">
        <v>28474</v>
      </c>
      <c r="L14869" s="17"/>
    </row>
    <row r="14870" spans="1:12" x14ac:dyDescent="0.25">
      <c r="A14870" s="16" t="s">
        <v>265</v>
      </c>
      <c r="B14870" s="16">
        <v>128</v>
      </c>
      <c r="C14870" s="17">
        <v>28338</v>
      </c>
      <c r="L14870" s="17"/>
    </row>
    <row r="14871" spans="1:12" x14ac:dyDescent="0.25">
      <c r="A14871" s="16" t="s">
        <v>265</v>
      </c>
      <c r="B14871" s="16">
        <v>135</v>
      </c>
      <c r="C14871" s="17">
        <v>27948</v>
      </c>
      <c r="L14871" s="17"/>
    </row>
    <row r="14872" spans="1:12" x14ac:dyDescent="0.25">
      <c r="A14872" s="16" t="s">
        <v>265</v>
      </c>
      <c r="B14872" s="16">
        <v>98</v>
      </c>
      <c r="C14872" s="17">
        <v>27894</v>
      </c>
      <c r="L14872" s="17"/>
    </row>
    <row r="14873" spans="1:12" x14ac:dyDescent="0.25">
      <c r="A14873" s="16" t="s">
        <v>265</v>
      </c>
      <c r="B14873" s="16">
        <v>139</v>
      </c>
      <c r="C14873" s="17">
        <v>27880</v>
      </c>
      <c r="L14873" s="17"/>
    </row>
    <row r="14874" spans="1:12" x14ac:dyDescent="0.25">
      <c r="A14874" s="16" t="s">
        <v>265</v>
      </c>
      <c r="B14874" s="16">
        <v>120</v>
      </c>
      <c r="C14874" s="17">
        <v>27820</v>
      </c>
      <c r="L14874" s="17"/>
    </row>
    <row r="14875" spans="1:12" x14ac:dyDescent="0.25">
      <c r="A14875" s="16" t="s">
        <v>265</v>
      </c>
      <c r="B14875" s="16">
        <v>12</v>
      </c>
      <c r="C14875" s="17">
        <v>27617</v>
      </c>
      <c r="L14875" s="17"/>
    </row>
    <row r="14876" spans="1:12" x14ac:dyDescent="0.25">
      <c r="A14876" s="16" t="s">
        <v>265</v>
      </c>
      <c r="B14876" s="16">
        <v>62</v>
      </c>
      <c r="C14876" s="17">
        <v>27395</v>
      </c>
      <c r="L14876" s="17"/>
    </row>
    <row r="14877" spans="1:12" x14ac:dyDescent="0.25">
      <c r="A14877" s="16" t="s">
        <v>265</v>
      </c>
      <c r="B14877" s="16">
        <v>106</v>
      </c>
      <c r="C14877" s="17">
        <v>27242</v>
      </c>
      <c r="L14877" s="17"/>
    </row>
    <row r="14878" spans="1:12" x14ac:dyDescent="0.25">
      <c r="A14878" s="16" t="s">
        <v>265</v>
      </c>
      <c r="B14878" s="16">
        <v>80</v>
      </c>
      <c r="C14878" s="17">
        <v>27181</v>
      </c>
      <c r="L14878" s="17"/>
    </row>
    <row r="14879" spans="1:12" x14ac:dyDescent="0.25">
      <c r="A14879" s="16" t="s">
        <v>265</v>
      </c>
      <c r="B14879" s="16">
        <v>108</v>
      </c>
      <c r="C14879" s="17">
        <v>27181</v>
      </c>
      <c r="L14879" s="17"/>
    </row>
    <row r="14880" spans="1:12" x14ac:dyDescent="0.25">
      <c r="A14880" s="16" t="s">
        <v>265</v>
      </c>
      <c r="B14880" s="16">
        <v>136</v>
      </c>
      <c r="C14880" s="17">
        <v>27181</v>
      </c>
      <c r="L14880" s="17"/>
    </row>
    <row r="14881" spans="1:12" x14ac:dyDescent="0.25">
      <c r="A14881" s="16" t="s">
        <v>265</v>
      </c>
      <c r="B14881" s="16">
        <v>84</v>
      </c>
      <c r="C14881" s="17">
        <v>26816</v>
      </c>
      <c r="L14881" s="17"/>
    </row>
    <row r="14882" spans="1:12" x14ac:dyDescent="0.25">
      <c r="A14882" s="16" t="s">
        <v>265</v>
      </c>
      <c r="B14882" s="16">
        <v>99</v>
      </c>
      <c r="C14882" s="17">
        <v>26604</v>
      </c>
      <c r="L14882" s="17"/>
    </row>
    <row r="14883" spans="1:12" x14ac:dyDescent="0.25">
      <c r="A14883" s="16" t="s">
        <v>265</v>
      </c>
      <c r="B14883" s="16">
        <v>44</v>
      </c>
      <c r="C14883" s="17">
        <v>26450</v>
      </c>
      <c r="L14883" s="17"/>
    </row>
    <row r="14884" spans="1:12" x14ac:dyDescent="0.25">
      <c r="A14884" s="16" t="s">
        <v>265</v>
      </c>
      <c r="B14884" s="16">
        <v>109</v>
      </c>
      <c r="C14884" s="17">
        <v>26427</v>
      </c>
      <c r="L14884" s="17"/>
    </row>
    <row r="14885" spans="1:12" x14ac:dyDescent="0.25">
      <c r="A14885" s="16" t="s">
        <v>265</v>
      </c>
      <c r="B14885" s="16">
        <v>96</v>
      </c>
      <c r="C14885" s="17">
        <v>26396</v>
      </c>
      <c r="L14885" s="17"/>
    </row>
    <row r="14886" spans="1:12" x14ac:dyDescent="0.25">
      <c r="A14886" s="16" t="s">
        <v>265</v>
      </c>
      <c r="B14886" s="16">
        <v>90</v>
      </c>
      <c r="C14886" s="17">
        <v>26177</v>
      </c>
      <c r="L14886" s="17"/>
    </row>
    <row r="14887" spans="1:12" x14ac:dyDescent="0.25">
      <c r="A14887" s="16" t="s">
        <v>265</v>
      </c>
      <c r="B14887" s="16">
        <v>96</v>
      </c>
      <c r="C14887" s="17">
        <v>26176</v>
      </c>
      <c r="L14887" s="17"/>
    </row>
    <row r="14888" spans="1:12" x14ac:dyDescent="0.25">
      <c r="A14888" s="16" t="s">
        <v>265</v>
      </c>
      <c r="B14888" s="16">
        <v>98</v>
      </c>
      <c r="C14888" s="17">
        <v>25881</v>
      </c>
      <c r="L14888" s="17"/>
    </row>
    <row r="14889" spans="1:12" x14ac:dyDescent="0.25">
      <c r="A14889" s="16" t="s">
        <v>265</v>
      </c>
      <c r="B14889" s="16">
        <v>147</v>
      </c>
      <c r="C14889" s="17">
        <v>25873</v>
      </c>
      <c r="L14889" s="17"/>
    </row>
    <row r="14890" spans="1:12" x14ac:dyDescent="0.25">
      <c r="A14890" s="16" t="s">
        <v>265</v>
      </c>
      <c r="B14890" s="16">
        <v>136</v>
      </c>
      <c r="C14890" s="17">
        <v>25720</v>
      </c>
      <c r="L14890" s="17"/>
    </row>
    <row r="14891" spans="1:12" x14ac:dyDescent="0.25">
      <c r="A14891" s="16" t="s">
        <v>265</v>
      </c>
      <c r="B14891" s="16">
        <v>100</v>
      </c>
      <c r="C14891" s="17">
        <v>25477</v>
      </c>
      <c r="L14891" s="17"/>
    </row>
    <row r="14892" spans="1:12" x14ac:dyDescent="0.25">
      <c r="A14892" s="16" t="s">
        <v>265</v>
      </c>
      <c r="B14892" s="16">
        <v>125</v>
      </c>
      <c r="C14892" s="17">
        <v>25385</v>
      </c>
      <c r="L14892" s="17"/>
    </row>
    <row r="14893" spans="1:12" x14ac:dyDescent="0.25">
      <c r="A14893" s="16" t="s">
        <v>265</v>
      </c>
      <c r="B14893" s="16">
        <v>93</v>
      </c>
      <c r="C14893" s="17">
        <v>25098</v>
      </c>
      <c r="L14893" s="17"/>
    </row>
    <row r="14894" spans="1:12" x14ac:dyDescent="0.25">
      <c r="A14894" s="16" t="s">
        <v>265</v>
      </c>
      <c r="B14894" s="16">
        <v>101</v>
      </c>
      <c r="C14894" s="17">
        <v>25037</v>
      </c>
      <c r="L14894" s="17"/>
    </row>
    <row r="14895" spans="1:12" x14ac:dyDescent="0.25">
      <c r="A14895" s="16" t="s">
        <v>265</v>
      </c>
      <c r="B14895" s="16">
        <v>139</v>
      </c>
      <c r="C14895" s="17">
        <v>24959</v>
      </c>
      <c r="L14895" s="17"/>
    </row>
    <row r="14896" spans="1:12" x14ac:dyDescent="0.25">
      <c r="A14896" s="16" t="s">
        <v>265</v>
      </c>
      <c r="B14896" s="16">
        <v>215</v>
      </c>
      <c r="C14896" s="17">
        <v>24929</v>
      </c>
      <c r="L14896" s="17"/>
    </row>
    <row r="14897" spans="1:12" x14ac:dyDescent="0.25">
      <c r="A14897" s="16" t="s">
        <v>265</v>
      </c>
      <c r="B14897" s="16">
        <v>89</v>
      </c>
      <c r="C14897" s="17">
        <v>24876</v>
      </c>
      <c r="L14897" s="17"/>
    </row>
    <row r="14898" spans="1:12" x14ac:dyDescent="0.25">
      <c r="A14898" s="16" t="s">
        <v>265</v>
      </c>
      <c r="B14898" s="16">
        <v>75</v>
      </c>
      <c r="C14898" s="17">
        <v>24838</v>
      </c>
      <c r="L14898" s="17"/>
    </row>
    <row r="14899" spans="1:12" x14ac:dyDescent="0.25">
      <c r="A14899" s="16" t="s">
        <v>265</v>
      </c>
      <c r="B14899" s="16">
        <v>65</v>
      </c>
      <c r="C14899" s="17">
        <v>24503</v>
      </c>
      <c r="L14899" s="17"/>
    </row>
    <row r="14900" spans="1:12" x14ac:dyDescent="0.25">
      <c r="A14900" s="16" t="s">
        <v>265</v>
      </c>
      <c r="B14900" s="16">
        <v>124</v>
      </c>
      <c r="C14900" s="17">
        <v>24478</v>
      </c>
      <c r="L14900" s="17"/>
    </row>
    <row r="14901" spans="1:12" x14ac:dyDescent="0.25">
      <c r="A14901" s="16" t="s">
        <v>265</v>
      </c>
      <c r="B14901" s="16">
        <v>168</v>
      </c>
      <c r="C14901" s="17">
        <v>24473</v>
      </c>
      <c r="L14901" s="17"/>
    </row>
    <row r="14902" spans="1:12" x14ac:dyDescent="0.25">
      <c r="A14902" s="16" t="s">
        <v>265</v>
      </c>
      <c r="B14902" s="16">
        <v>140</v>
      </c>
      <c r="C14902" s="17">
        <v>24473</v>
      </c>
      <c r="L14902" s="17"/>
    </row>
    <row r="14903" spans="1:12" x14ac:dyDescent="0.25">
      <c r="A14903" s="16" t="s">
        <v>265</v>
      </c>
      <c r="B14903" s="16">
        <v>45</v>
      </c>
      <c r="C14903" s="17">
        <v>24473</v>
      </c>
      <c r="L14903" s="17"/>
    </row>
    <row r="14904" spans="1:12" x14ac:dyDescent="0.25">
      <c r="A14904" s="16" t="s">
        <v>265</v>
      </c>
      <c r="B14904" s="16">
        <v>85</v>
      </c>
      <c r="C14904" s="17">
        <v>24473</v>
      </c>
      <c r="L14904" s="17"/>
    </row>
    <row r="14905" spans="1:12" x14ac:dyDescent="0.25">
      <c r="A14905" s="16" t="s">
        <v>265</v>
      </c>
      <c r="B14905" s="16">
        <v>142</v>
      </c>
      <c r="C14905" s="17">
        <v>24473</v>
      </c>
      <c r="L14905" s="17"/>
    </row>
    <row r="14906" spans="1:12" x14ac:dyDescent="0.25">
      <c r="A14906" s="16" t="s">
        <v>265</v>
      </c>
      <c r="B14906" s="16">
        <v>105</v>
      </c>
      <c r="C14906" s="17">
        <v>24473</v>
      </c>
      <c r="L14906" s="17"/>
    </row>
    <row r="14907" spans="1:12" x14ac:dyDescent="0.25">
      <c r="A14907" s="16" t="s">
        <v>265</v>
      </c>
      <c r="B14907" s="16">
        <v>52</v>
      </c>
      <c r="C14907" s="17">
        <v>24473</v>
      </c>
      <c r="L14907" s="17"/>
    </row>
    <row r="14908" spans="1:12" x14ac:dyDescent="0.25">
      <c r="A14908" s="16" t="s">
        <v>265</v>
      </c>
      <c r="B14908" s="16">
        <v>101</v>
      </c>
      <c r="C14908" s="17">
        <v>24473</v>
      </c>
      <c r="L14908" s="17"/>
    </row>
    <row r="14909" spans="1:12" x14ac:dyDescent="0.25">
      <c r="A14909" s="16" t="s">
        <v>265</v>
      </c>
      <c r="B14909" s="16">
        <v>155</v>
      </c>
      <c r="C14909" s="17">
        <v>24473</v>
      </c>
      <c r="L14909" s="17"/>
    </row>
    <row r="14910" spans="1:12" x14ac:dyDescent="0.25">
      <c r="A14910" s="16" t="s">
        <v>265</v>
      </c>
      <c r="B14910" s="16">
        <v>102</v>
      </c>
      <c r="C14910" s="17">
        <v>24473</v>
      </c>
      <c r="L14910" s="17"/>
    </row>
    <row r="14911" spans="1:12" x14ac:dyDescent="0.25">
      <c r="A14911" s="16" t="s">
        <v>265</v>
      </c>
      <c r="B14911" s="16">
        <v>115</v>
      </c>
      <c r="C14911" s="17">
        <v>24473</v>
      </c>
      <c r="L14911" s="17"/>
    </row>
    <row r="14912" spans="1:12" x14ac:dyDescent="0.25">
      <c r="A14912" s="16" t="s">
        <v>265</v>
      </c>
      <c r="B14912" s="16">
        <v>97</v>
      </c>
      <c r="C14912" s="17">
        <v>24473</v>
      </c>
      <c r="L14912" s="17"/>
    </row>
    <row r="14913" spans="1:12" x14ac:dyDescent="0.25">
      <c r="A14913" s="16" t="s">
        <v>265</v>
      </c>
      <c r="B14913" s="16">
        <v>100</v>
      </c>
      <c r="C14913" s="17">
        <v>24473</v>
      </c>
      <c r="L14913" s="17"/>
    </row>
    <row r="14914" spans="1:12" x14ac:dyDescent="0.25">
      <c r="A14914" s="16" t="s">
        <v>266</v>
      </c>
      <c r="B14914" s="16">
        <v>144</v>
      </c>
      <c r="C14914" s="17">
        <v>43929</v>
      </c>
      <c r="L14914" s="17"/>
    </row>
    <row r="14915" spans="1:12" x14ac:dyDescent="0.25">
      <c r="A14915" s="16" t="s">
        <v>266</v>
      </c>
      <c r="B14915" s="16">
        <v>33</v>
      </c>
      <c r="C14915" s="17">
        <v>43621</v>
      </c>
      <c r="L14915" s="17"/>
    </row>
    <row r="14916" spans="1:12" x14ac:dyDescent="0.25">
      <c r="A14916" s="16" t="s">
        <v>266</v>
      </c>
      <c r="B14916" s="16">
        <v>35</v>
      </c>
      <c r="C14916" s="17">
        <v>43481</v>
      </c>
      <c r="L14916" s="17"/>
    </row>
    <row r="14917" spans="1:12" x14ac:dyDescent="0.25">
      <c r="A14917" s="16" t="s">
        <v>266</v>
      </c>
      <c r="B14917" s="16">
        <v>30</v>
      </c>
      <c r="C14917" s="17">
        <v>43269</v>
      </c>
      <c r="L14917" s="17"/>
    </row>
    <row r="14918" spans="1:12" x14ac:dyDescent="0.25">
      <c r="A14918" s="16" t="s">
        <v>266</v>
      </c>
      <c r="B14918" s="16">
        <v>50</v>
      </c>
      <c r="C14918" s="17">
        <v>43101</v>
      </c>
      <c r="L14918" s="17"/>
    </row>
    <row r="14919" spans="1:12" x14ac:dyDescent="0.25">
      <c r="A14919" s="16" t="s">
        <v>266</v>
      </c>
      <c r="B14919" s="16">
        <v>48</v>
      </c>
      <c r="C14919" s="17">
        <v>42740</v>
      </c>
      <c r="L14919" s="17"/>
    </row>
    <row r="14920" spans="1:12" x14ac:dyDescent="0.25">
      <c r="A14920" s="16" t="s">
        <v>266</v>
      </c>
      <c r="B14920" s="16">
        <v>50</v>
      </c>
      <c r="C14920" s="17">
        <v>42573</v>
      </c>
      <c r="L14920" s="17"/>
    </row>
    <row r="14921" spans="1:12" x14ac:dyDescent="0.25">
      <c r="A14921" s="16" t="s">
        <v>266</v>
      </c>
      <c r="B14921" s="16">
        <v>12</v>
      </c>
      <c r="C14921" s="17">
        <v>42487</v>
      </c>
      <c r="L14921" s="17"/>
    </row>
    <row r="14922" spans="1:12" x14ac:dyDescent="0.25">
      <c r="A14922" s="16" t="s">
        <v>266</v>
      </c>
      <c r="B14922" s="16">
        <v>12</v>
      </c>
      <c r="C14922" s="17">
        <v>42362</v>
      </c>
      <c r="L14922" s="17"/>
    </row>
    <row r="14923" spans="1:12" x14ac:dyDescent="0.25">
      <c r="A14923" s="16" t="s">
        <v>266</v>
      </c>
      <c r="B14923" s="16">
        <v>20</v>
      </c>
      <c r="C14923" s="17">
        <v>42359</v>
      </c>
      <c r="L14923" s="17"/>
    </row>
    <row r="14924" spans="1:12" x14ac:dyDescent="0.25">
      <c r="A14924" s="16" t="s">
        <v>266</v>
      </c>
      <c r="B14924" s="16">
        <v>12</v>
      </c>
      <c r="C14924" s="17">
        <v>42250</v>
      </c>
      <c r="L14924" s="17"/>
    </row>
    <row r="14925" spans="1:12" x14ac:dyDescent="0.25">
      <c r="A14925" s="16" t="s">
        <v>266</v>
      </c>
      <c r="B14925" s="16">
        <v>116</v>
      </c>
      <c r="C14925" s="17">
        <v>42064</v>
      </c>
      <c r="L14925" s="17"/>
    </row>
    <row r="14926" spans="1:12" x14ac:dyDescent="0.25">
      <c r="A14926" s="16" t="s">
        <v>266</v>
      </c>
      <c r="B14926" s="16">
        <v>200</v>
      </c>
      <c r="C14926" s="17">
        <v>42064</v>
      </c>
      <c r="L14926" s="17"/>
    </row>
    <row r="14927" spans="1:12" x14ac:dyDescent="0.25">
      <c r="A14927" s="16" t="s">
        <v>266</v>
      </c>
      <c r="B14927" s="16">
        <v>205</v>
      </c>
      <c r="C14927" s="17">
        <v>42064</v>
      </c>
      <c r="L14927" s="17"/>
    </row>
    <row r="14928" spans="1:12" x14ac:dyDescent="0.25">
      <c r="A14928" s="16" t="s">
        <v>266</v>
      </c>
      <c r="B14928" s="16">
        <v>50</v>
      </c>
      <c r="C14928" s="17">
        <v>41913</v>
      </c>
      <c r="L14928" s="17"/>
    </row>
    <row r="14929" spans="1:12" x14ac:dyDescent="0.25">
      <c r="A14929" s="16" t="s">
        <v>266</v>
      </c>
      <c r="B14929" s="16">
        <v>46</v>
      </c>
      <c r="C14929" s="17">
        <v>41548</v>
      </c>
      <c r="L14929" s="17"/>
    </row>
    <row r="14930" spans="1:12" x14ac:dyDescent="0.25">
      <c r="A14930" s="16" t="s">
        <v>266</v>
      </c>
      <c r="B14930" s="16">
        <v>46</v>
      </c>
      <c r="C14930" s="17">
        <v>41544</v>
      </c>
      <c r="L14930" s="17"/>
    </row>
    <row r="14931" spans="1:12" x14ac:dyDescent="0.25">
      <c r="A14931" s="16" t="s">
        <v>266</v>
      </c>
      <c r="B14931" s="16">
        <v>50</v>
      </c>
      <c r="C14931" s="17">
        <v>41487</v>
      </c>
      <c r="L14931" s="17"/>
    </row>
    <row r="14932" spans="1:12" x14ac:dyDescent="0.25">
      <c r="A14932" s="16" t="s">
        <v>266</v>
      </c>
      <c r="B14932" s="16">
        <v>25</v>
      </c>
      <c r="C14932" s="17">
        <v>41443</v>
      </c>
      <c r="L14932" s="17"/>
    </row>
    <row r="14933" spans="1:12" x14ac:dyDescent="0.25">
      <c r="A14933" s="16" t="s">
        <v>266</v>
      </c>
      <c r="B14933" s="16">
        <v>30</v>
      </c>
      <c r="C14933" s="17">
        <v>41369</v>
      </c>
      <c r="L14933" s="17"/>
    </row>
    <row r="14934" spans="1:12" x14ac:dyDescent="0.25">
      <c r="A14934" s="16" t="s">
        <v>266</v>
      </c>
      <c r="B14934" s="16">
        <v>40</v>
      </c>
      <c r="C14934" s="17">
        <v>41365</v>
      </c>
      <c r="L14934" s="17"/>
    </row>
    <row r="14935" spans="1:12" x14ac:dyDescent="0.25">
      <c r="A14935" s="16" t="s">
        <v>266</v>
      </c>
      <c r="B14935" s="16">
        <v>72</v>
      </c>
      <c r="C14935" s="17">
        <v>41318</v>
      </c>
      <c r="L14935" s="17"/>
    </row>
    <row r="14936" spans="1:12" x14ac:dyDescent="0.25">
      <c r="A14936" s="16" t="s">
        <v>266</v>
      </c>
      <c r="B14936" s="16">
        <v>50</v>
      </c>
      <c r="C14936" s="17">
        <v>40948</v>
      </c>
      <c r="L14936" s="17"/>
    </row>
    <row r="14937" spans="1:12" x14ac:dyDescent="0.25">
      <c r="A14937" s="16" t="s">
        <v>266</v>
      </c>
      <c r="B14937" s="16">
        <v>30</v>
      </c>
      <c r="C14937" s="17">
        <v>40563</v>
      </c>
      <c r="L14937" s="17"/>
    </row>
    <row r="14938" spans="1:12" x14ac:dyDescent="0.25">
      <c r="A14938" s="16" t="s">
        <v>266</v>
      </c>
      <c r="B14938" s="16">
        <v>50</v>
      </c>
      <c r="C14938" s="17">
        <v>40473</v>
      </c>
      <c r="L14938" s="17"/>
    </row>
    <row r="14939" spans="1:12" x14ac:dyDescent="0.25">
      <c r="A14939" s="16" t="s">
        <v>266</v>
      </c>
      <c r="B14939" s="16">
        <v>66</v>
      </c>
      <c r="C14939" s="17">
        <v>40179</v>
      </c>
      <c r="L14939" s="17"/>
    </row>
    <row r="14940" spans="1:12" x14ac:dyDescent="0.25">
      <c r="A14940" s="16" t="s">
        <v>266</v>
      </c>
      <c r="B14940" s="16">
        <v>100</v>
      </c>
      <c r="C14940" s="17">
        <v>40140</v>
      </c>
      <c r="L14940" s="17"/>
    </row>
    <row r="14941" spans="1:12" x14ac:dyDescent="0.25">
      <c r="A14941" s="16" t="s">
        <v>266</v>
      </c>
      <c r="B14941" s="16">
        <v>34</v>
      </c>
      <c r="C14941" s="17">
        <v>40116</v>
      </c>
      <c r="L14941" s="17"/>
    </row>
    <row r="14942" spans="1:12" x14ac:dyDescent="0.25">
      <c r="A14942" s="16" t="s">
        <v>266</v>
      </c>
      <c r="B14942" s="16">
        <v>84</v>
      </c>
      <c r="C14942" s="17">
        <v>39993</v>
      </c>
      <c r="L14942" s="17"/>
    </row>
    <row r="14943" spans="1:12" x14ac:dyDescent="0.25">
      <c r="A14943" s="16" t="s">
        <v>266</v>
      </c>
      <c r="B14943" s="16">
        <v>34</v>
      </c>
      <c r="C14943" s="17">
        <v>39873</v>
      </c>
      <c r="L14943" s="17"/>
    </row>
    <row r="14944" spans="1:12" x14ac:dyDescent="0.25">
      <c r="A14944" s="16" t="s">
        <v>266</v>
      </c>
      <c r="B14944" s="16">
        <v>48</v>
      </c>
      <c r="C14944" s="17">
        <v>39722</v>
      </c>
      <c r="L14944" s="17"/>
    </row>
    <row r="14945" spans="1:12" x14ac:dyDescent="0.25">
      <c r="A14945" s="16" t="s">
        <v>266</v>
      </c>
      <c r="B14945" s="16">
        <v>40</v>
      </c>
      <c r="C14945" s="17">
        <v>39576</v>
      </c>
      <c r="L14945" s="17"/>
    </row>
    <row r="14946" spans="1:12" x14ac:dyDescent="0.25">
      <c r="A14946" s="16" t="s">
        <v>266</v>
      </c>
      <c r="B14946" s="16">
        <v>63</v>
      </c>
      <c r="C14946" s="17">
        <v>39445</v>
      </c>
      <c r="L14946" s="17"/>
    </row>
    <row r="14947" spans="1:12" x14ac:dyDescent="0.25">
      <c r="A14947" s="16" t="s">
        <v>266</v>
      </c>
      <c r="B14947" s="16">
        <v>28</v>
      </c>
      <c r="C14947" s="17">
        <v>39356</v>
      </c>
      <c r="L14947" s="17"/>
    </row>
    <row r="14948" spans="1:12" x14ac:dyDescent="0.25">
      <c r="A14948" s="16" t="s">
        <v>266</v>
      </c>
      <c r="B14948" s="16">
        <v>66</v>
      </c>
      <c r="C14948" s="17">
        <v>39132</v>
      </c>
      <c r="L14948" s="17"/>
    </row>
    <row r="14949" spans="1:12" x14ac:dyDescent="0.25">
      <c r="A14949" s="16" t="s">
        <v>266</v>
      </c>
      <c r="B14949" s="16">
        <v>37</v>
      </c>
      <c r="C14949" s="17">
        <v>39083</v>
      </c>
      <c r="L14949" s="17"/>
    </row>
    <row r="14950" spans="1:12" x14ac:dyDescent="0.25">
      <c r="A14950" s="16" t="s">
        <v>266</v>
      </c>
      <c r="B14950" s="16">
        <v>158</v>
      </c>
      <c r="C14950" s="17">
        <v>39052</v>
      </c>
      <c r="L14950" s="17"/>
    </row>
    <row r="14951" spans="1:12" x14ac:dyDescent="0.25">
      <c r="A14951" s="16" t="s">
        <v>266</v>
      </c>
      <c r="B14951" s="16">
        <v>49</v>
      </c>
      <c r="C14951" s="17">
        <v>38930</v>
      </c>
      <c r="L14951" s="17"/>
    </row>
    <row r="14952" spans="1:12" x14ac:dyDescent="0.25">
      <c r="A14952" s="16" t="s">
        <v>266</v>
      </c>
      <c r="B14952" s="16">
        <v>60</v>
      </c>
      <c r="C14952" s="17">
        <v>38718</v>
      </c>
      <c r="L14952" s="17"/>
    </row>
    <row r="14953" spans="1:12" x14ac:dyDescent="0.25">
      <c r="A14953" s="16" t="s">
        <v>266</v>
      </c>
      <c r="B14953" s="16">
        <v>22</v>
      </c>
      <c r="C14953" s="17">
        <v>38568</v>
      </c>
      <c r="L14953" s="17"/>
    </row>
    <row r="14954" spans="1:12" x14ac:dyDescent="0.25">
      <c r="A14954" s="16" t="s">
        <v>266</v>
      </c>
      <c r="B14954" s="16">
        <v>110</v>
      </c>
      <c r="C14954" s="17">
        <v>38533</v>
      </c>
      <c r="L14954" s="17"/>
    </row>
    <row r="14955" spans="1:12" x14ac:dyDescent="0.25">
      <c r="A14955" s="16" t="s">
        <v>266</v>
      </c>
      <c r="B14955" s="16">
        <v>25</v>
      </c>
      <c r="C14955" s="17">
        <v>38490</v>
      </c>
      <c r="L14955" s="17"/>
    </row>
    <row r="14956" spans="1:12" x14ac:dyDescent="0.25">
      <c r="A14956" s="16" t="s">
        <v>266</v>
      </c>
      <c r="B14956" s="16">
        <v>99</v>
      </c>
      <c r="C14956" s="17">
        <v>38353</v>
      </c>
      <c r="L14956" s="17"/>
    </row>
    <row r="14957" spans="1:12" x14ac:dyDescent="0.25">
      <c r="A14957" s="16" t="s">
        <v>266</v>
      </c>
      <c r="B14957" s="16">
        <v>50</v>
      </c>
      <c r="C14957" s="17">
        <v>38292</v>
      </c>
      <c r="L14957" s="17"/>
    </row>
    <row r="14958" spans="1:12" x14ac:dyDescent="0.25">
      <c r="A14958" s="16" t="s">
        <v>266</v>
      </c>
      <c r="B14958" s="16">
        <v>24</v>
      </c>
      <c r="C14958" s="17">
        <v>38232</v>
      </c>
      <c r="L14958" s="17"/>
    </row>
    <row r="14959" spans="1:12" x14ac:dyDescent="0.25">
      <c r="A14959" s="16" t="s">
        <v>266</v>
      </c>
      <c r="B14959" s="16">
        <v>35</v>
      </c>
      <c r="C14959" s="17">
        <v>38223</v>
      </c>
      <c r="L14959" s="17"/>
    </row>
    <row r="14960" spans="1:12" x14ac:dyDescent="0.25">
      <c r="A14960" s="16" t="s">
        <v>266</v>
      </c>
      <c r="B14960" s="16">
        <v>72</v>
      </c>
      <c r="C14960" s="17">
        <v>38177</v>
      </c>
      <c r="L14960" s="17"/>
    </row>
    <row r="14961" spans="1:12" x14ac:dyDescent="0.25">
      <c r="A14961" s="16" t="s">
        <v>266</v>
      </c>
      <c r="B14961" s="16">
        <v>75</v>
      </c>
      <c r="C14961" s="17">
        <v>38122</v>
      </c>
      <c r="L14961" s="17"/>
    </row>
    <row r="14962" spans="1:12" x14ac:dyDescent="0.25">
      <c r="A14962" s="16" t="s">
        <v>266</v>
      </c>
      <c r="B14962" s="16">
        <v>97</v>
      </c>
      <c r="C14962" s="17">
        <v>38117</v>
      </c>
      <c r="L14962" s="17"/>
    </row>
    <row r="14963" spans="1:12" x14ac:dyDescent="0.25">
      <c r="A14963" s="16" t="s">
        <v>266</v>
      </c>
      <c r="B14963" s="16">
        <v>50</v>
      </c>
      <c r="C14963" s="17">
        <v>38051</v>
      </c>
      <c r="L14963" s="17"/>
    </row>
    <row r="14964" spans="1:12" x14ac:dyDescent="0.25">
      <c r="A14964" s="16" t="s">
        <v>266</v>
      </c>
      <c r="B14964" s="16">
        <v>50</v>
      </c>
      <c r="C14964" s="17">
        <v>38042</v>
      </c>
      <c r="L14964" s="17"/>
    </row>
    <row r="14965" spans="1:12" x14ac:dyDescent="0.25">
      <c r="A14965" s="16" t="s">
        <v>266</v>
      </c>
      <c r="B14965" s="16">
        <v>50</v>
      </c>
      <c r="C14965" s="17">
        <v>37971</v>
      </c>
      <c r="L14965" s="17"/>
    </row>
    <row r="14966" spans="1:12" x14ac:dyDescent="0.25">
      <c r="A14966" s="16" t="s">
        <v>266</v>
      </c>
      <c r="B14966" s="16">
        <v>47</v>
      </c>
      <c r="C14966" s="17">
        <v>37748</v>
      </c>
      <c r="L14966" s="17"/>
    </row>
    <row r="14967" spans="1:12" x14ac:dyDescent="0.25">
      <c r="A14967" s="16" t="s">
        <v>266</v>
      </c>
      <c r="B14967" s="16">
        <v>25</v>
      </c>
      <c r="C14967" s="17">
        <v>37711</v>
      </c>
      <c r="L14967" s="17"/>
    </row>
    <row r="14968" spans="1:12" x14ac:dyDescent="0.25">
      <c r="A14968" s="16" t="s">
        <v>266</v>
      </c>
      <c r="B14968" s="16">
        <v>28</v>
      </c>
      <c r="C14968" s="17">
        <v>37652</v>
      </c>
      <c r="L14968" s="17"/>
    </row>
    <row r="14969" spans="1:12" x14ac:dyDescent="0.25">
      <c r="A14969" s="16" t="s">
        <v>266</v>
      </c>
      <c r="B14969" s="16">
        <v>60</v>
      </c>
      <c r="C14969" s="17">
        <v>37401</v>
      </c>
      <c r="L14969" s="17"/>
    </row>
    <row r="14970" spans="1:12" x14ac:dyDescent="0.25">
      <c r="A14970" s="16" t="s">
        <v>266</v>
      </c>
      <c r="B14970" s="16">
        <v>80</v>
      </c>
      <c r="C14970" s="17">
        <v>37207</v>
      </c>
      <c r="L14970" s="17"/>
    </row>
    <row r="14971" spans="1:12" x14ac:dyDescent="0.25">
      <c r="A14971" s="16" t="s">
        <v>266</v>
      </c>
      <c r="B14971" s="16">
        <v>85</v>
      </c>
      <c r="C14971" s="17">
        <v>37165</v>
      </c>
      <c r="L14971" s="17"/>
    </row>
    <row r="14972" spans="1:12" x14ac:dyDescent="0.25">
      <c r="A14972" s="16" t="s">
        <v>266</v>
      </c>
      <c r="B14972" s="16">
        <v>120</v>
      </c>
      <c r="C14972" s="17">
        <v>37084</v>
      </c>
      <c r="L14972" s="17"/>
    </row>
    <row r="14973" spans="1:12" x14ac:dyDescent="0.25">
      <c r="A14973" s="16" t="s">
        <v>266</v>
      </c>
      <c r="B14973" s="16">
        <v>62</v>
      </c>
      <c r="C14973" s="17">
        <v>36868</v>
      </c>
      <c r="L14973" s="17"/>
    </row>
    <row r="14974" spans="1:12" x14ac:dyDescent="0.25">
      <c r="A14974" s="16" t="s">
        <v>266</v>
      </c>
      <c r="B14974" s="16">
        <v>118</v>
      </c>
      <c r="C14974" s="17">
        <v>36769</v>
      </c>
      <c r="L14974" s="17"/>
    </row>
    <row r="14975" spans="1:12" x14ac:dyDescent="0.25">
      <c r="A14975" s="16" t="s">
        <v>266</v>
      </c>
      <c r="B14975" s="16">
        <v>50</v>
      </c>
      <c r="C14975" s="17">
        <v>36738</v>
      </c>
      <c r="L14975" s="17"/>
    </row>
    <row r="14976" spans="1:12" x14ac:dyDescent="0.25">
      <c r="A14976" s="16" t="s">
        <v>266</v>
      </c>
      <c r="B14976" s="16">
        <v>44</v>
      </c>
      <c r="C14976" s="17">
        <v>36708</v>
      </c>
      <c r="L14976" s="17"/>
    </row>
    <row r="14977" spans="1:12" x14ac:dyDescent="0.25">
      <c r="A14977" s="16" t="s">
        <v>266</v>
      </c>
      <c r="B14977" s="16">
        <v>104</v>
      </c>
      <c r="C14977" s="17">
        <v>36586</v>
      </c>
      <c r="L14977" s="17"/>
    </row>
    <row r="14978" spans="1:12" x14ac:dyDescent="0.25">
      <c r="A14978" s="16" t="s">
        <v>266</v>
      </c>
      <c r="B14978" s="16">
        <v>101</v>
      </c>
      <c r="C14978" s="17">
        <v>36526</v>
      </c>
      <c r="L14978" s="17"/>
    </row>
    <row r="14979" spans="1:12" x14ac:dyDescent="0.25">
      <c r="A14979" s="16" t="s">
        <v>266</v>
      </c>
      <c r="B14979" s="16">
        <v>121</v>
      </c>
      <c r="C14979" s="17">
        <v>36447</v>
      </c>
      <c r="L14979" s="17"/>
    </row>
    <row r="14980" spans="1:12" x14ac:dyDescent="0.25">
      <c r="A14980" s="16" t="s">
        <v>266</v>
      </c>
      <c r="B14980" s="16">
        <v>30</v>
      </c>
      <c r="C14980" s="17">
        <v>36364</v>
      </c>
      <c r="L14980" s="17"/>
    </row>
    <row r="14981" spans="1:12" x14ac:dyDescent="0.25">
      <c r="A14981" s="16" t="s">
        <v>266</v>
      </c>
      <c r="B14981" s="16">
        <v>50</v>
      </c>
      <c r="C14981" s="17">
        <v>36312</v>
      </c>
      <c r="L14981" s="17"/>
    </row>
    <row r="14982" spans="1:12" x14ac:dyDescent="0.25">
      <c r="A14982" s="16" t="s">
        <v>266</v>
      </c>
      <c r="B14982" s="16">
        <v>80</v>
      </c>
      <c r="C14982" s="17">
        <v>36251</v>
      </c>
      <c r="L14982" s="17"/>
    </row>
    <row r="14983" spans="1:12" x14ac:dyDescent="0.25">
      <c r="A14983" s="16" t="s">
        <v>266</v>
      </c>
      <c r="B14983" s="16">
        <v>71</v>
      </c>
      <c r="C14983" s="17">
        <v>36180</v>
      </c>
      <c r="L14983" s="17"/>
    </row>
    <row r="14984" spans="1:12" x14ac:dyDescent="0.25">
      <c r="A14984" s="16" t="s">
        <v>266</v>
      </c>
      <c r="B14984" s="16">
        <v>40</v>
      </c>
      <c r="C14984" s="17">
        <v>36083</v>
      </c>
      <c r="L14984" s="17"/>
    </row>
    <row r="14985" spans="1:12" x14ac:dyDescent="0.25">
      <c r="A14985" s="16" t="s">
        <v>266</v>
      </c>
      <c r="B14985" s="16">
        <v>120</v>
      </c>
      <c r="C14985" s="17">
        <v>36004</v>
      </c>
      <c r="L14985" s="17"/>
    </row>
    <row r="14986" spans="1:12" x14ac:dyDescent="0.25">
      <c r="A14986" s="16" t="s">
        <v>266</v>
      </c>
      <c r="B14986" s="16">
        <v>38</v>
      </c>
      <c r="C14986" s="17">
        <v>35947</v>
      </c>
      <c r="L14986" s="17"/>
    </row>
    <row r="14987" spans="1:12" x14ac:dyDescent="0.25">
      <c r="A14987" s="16" t="s">
        <v>266</v>
      </c>
      <c r="B14987" s="16">
        <v>110</v>
      </c>
      <c r="C14987" s="17">
        <v>35916</v>
      </c>
      <c r="L14987" s="17"/>
    </row>
    <row r="14988" spans="1:12" x14ac:dyDescent="0.25">
      <c r="A14988" s="16" t="s">
        <v>266</v>
      </c>
      <c r="B14988" s="16">
        <v>99</v>
      </c>
      <c r="C14988" s="17">
        <v>35855</v>
      </c>
      <c r="L14988" s="17"/>
    </row>
    <row r="14989" spans="1:12" x14ac:dyDescent="0.25">
      <c r="A14989" s="16" t="s">
        <v>266</v>
      </c>
      <c r="B14989" s="16">
        <v>43</v>
      </c>
      <c r="C14989" s="17">
        <v>35827</v>
      </c>
      <c r="L14989" s="17"/>
    </row>
    <row r="14990" spans="1:12" x14ac:dyDescent="0.25">
      <c r="A14990" s="16" t="s">
        <v>266</v>
      </c>
      <c r="B14990" s="16">
        <v>168</v>
      </c>
      <c r="C14990" s="17">
        <v>35735</v>
      </c>
      <c r="L14990" s="17"/>
    </row>
    <row r="14991" spans="1:12" x14ac:dyDescent="0.25">
      <c r="A14991" s="16" t="s">
        <v>266</v>
      </c>
      <c r="B14991" s="16">
        <v>50</v>
      </c>
      <c r="C14991" s="17">
        <v>35735</v>
      </c>
      <c r="L14991" s="17"/>
    </row>
    <row r="14992" spans="1:12" x14ac:dyDescent="0.25">
      <c r="A14992" s="16" t="s">
        <v>266</v>
      </c>
      <c r="B14992" s="16">
        <v>50</v>
      </c>
      <c r="C14992" s="17">
        <v>35674</v>
      </c>
      <c r="L14992" s="17"/>
    </row>
    <row r="14993" spans="1:12" x14ac:dyDescent="0.25">
      <c r="A14993" s="16" t="s">
        <v>266</v>
      </c>
      <c r="B14993" s="16">
        <v>107</v>
      </c>
      <c r="C14993" s="17">
        <v>35647</v>
      </c>
      <c r="L14993" s="17"/>
    </row>
    <row r="14994" spans="1:12" x14ac:dyDescent="0.25">
      <c r="A14994" s="16" t="s">
        <v>266</v>
      </c>
      <c r="B14994" s="16">
        <v>59</v>
      </c>
      <c r="C14994" s="17">
        <v>35643</v>
      </c>
      <c r="L14994" s="17"/>
    </row>
    <row r="14995" spans="1:12" x14ac:dyDescent="0.25">
      <c r="A14995" s="16" t="s">
        <v>266</v>
      </c>
      <c r="B14995" s="16">
        <v>50</v>
      </c>
      <c r="C14995" s="17">
        <v>35643</v>
      </c>
      <c r="L14995" s="17"/>
    </row>
    <row r="14996" spans="1:12" x14ac:dyDescent="0.25">
      <c r="A14996" s="16" t="s">
        <v>266</v>
      </c>
      <c r="B14996" s="16">
        <v>120</v>
      </c>
      <c r="C14996" s="17">
        <v>35643</v>
      </c>
      <c r="L14996" s="17"/>
    </row>
    <row r="14997" spans="1:12" x14ac:dyDescent="0.25">
      <c r="A14997" s="16" t="s">
        <v>266</v>
      </c>
      <c r="B14997" s="16">
        <v>50</v>
      </c>
      <c r="C14997" s="17">
        <v>35612</v>
      </c>
      <c r="L14997" s="17"/>
    </row>
    <row r="14998" spans="1:12" x14ac:dyDescent="0.25">
      <c r="A14998" s="16" t="s">
        <v>266</v>
      </c>
      <c r="B14998" s="16">
        <v>59</v>
      </c>
      <c r="C14998" s="17">
        <v>35612</v>
      </c>
      <c r="L14998" s="17"/>
    </row>
    <row r="14999" spans="1:12" x14ac:dyDescent="0.25">
      <c r="A14999" s="16" t="s">
        <v>266</v>
      </c>
      <c r="B14999" s="16">
        <v>129</v>
      </c>
      <c r="C14999" s="17">
        <v>35612</v>
      </c>
      <c r="L14999" s="17"/>
    </row>
    <row r="15000" spans="1:12" x14ac:dyDescent="0.25">
      <c r="A15000" s="16" t="s">
        <v>266</v>
      </c>
      <c r="B15000" s="16">
        <v>50</v>
      </c>
      <c r="C15000" s="17">
        <v>35612</v>
      </c>
      <c r="L15000" s="17"/>
    </row>
    <row r="15001" spans="1:12" x14ac:dyDescent="0.25">
      <c r="A15001" s="16" t="s">
        <v>266</v>
      </c>
      <c r="B15001" s="16">
        <v>50</v>
      </c>
      <c r="C15001" s="17">
        <v>35612</v>
      </c>
      <c r="L15001" s="17"/>
    </row>
    <row r="15002" spans="1:12" x14ac:dyDescent="0.25">
      <c r="A15002" s="16" t="s">
        <v>266</v>
      </c>
      <c r="B15002" s="16">
        <v>50</v>
      </c>
      <c r="C15002" s="17">
        <v>35612</v>
      </c>
      <c r="L15002" s="17"/>
    </row>
    <row r="15003" spans="1:12" x14ac:dyDescent="0.25">
      <c r="A15003" s="16" t="s">
        <v>266</v>
      </c>
      <c r="B15003" s="16">
        <v>97</v>
      </c>
      <c r="C15003" s="17">
        <v>35612</v>
      </c>
      <c r="L15003" s="17"/>
    </row>
    <row r="15004" spans="1:12" x14ac:dyDescent="0.25">
      <c r="A15004" s="16" t="s">
        <v>266</v>
      </c>
      <c r="B15004" s="16">
        <v>50</v>
      </c>
      <c r="C15004" s="17">
        <v>35612</v>
      </c>
      <c r="L15004" s="17"/>
    </row>
    <row r="15005" spans="1:12" x14ac:dyDescent="0.25">
      <c r="A15005" s="16" t="s">
        <v>266</v>
      </c>
      <c r="B15005" s="16">
        <v>98</v>
      </c>
      <c r="C15005" s="17">
        <v>35612</v>
      </c>
      <c r="L15005" s="17"/>
    </row>
    <row r="15006" spans="1:12" x14ac:dyDescent="0.25">
      <c r="A15006" s="16" t="s">
        <v>266</v>
      </c>
      <c r="B15006" s="16">
        <v>70</v>
      </c>
      <c r="C15006" s="17">
        <v>35551</v>
      </c>
      <c r="L15006" s="17"/>
    </row>
    <row r="15007" spans="1:12" x14ac:dyDescent="0.25">
      <c r="A15007" s="16" t="s">
        <v>266</v>
      </c>
      <c r="B15007" s="16">
        <v>80</v>
      </c>
      <c r="C15007" s="17">
        <v>35508</v>
      </c>
      <c r="L15007" s="17"/>
    </row>
    <row r="15008" spans="1:12" x14ac:dyDescent="0.25">
      <c r="A15008" s="16" t="s">
        <v>266</v>
      </c>
      <c r="B15008" s="16">
        <v>100</v>
      </c>
      <c r="C15008" s="17">
        <v>35490</v>
      </c>
      <c r="L15008" s="17"/>
    </row>
    <row r="15009" spans="1:12" x14ac:dyDescent="0.25">
      <c r="A15009" s="16" t="s">
        <v>266</v>
      </c>
      <c r="B15009" s="16">
        <v>72</v>
      </c>
      <c r="C15009" s="17">
        <v>35490</v>
      </c>
      <c r="L15009" s="17"/>
    </row>
    <row r="15010" spans="1:12" x14ac:dyDescent="0.25">
      <c r="A15010" s="16" t="s">
        <v>266</v>
      </c>
      <c r="B15010" s="16">
        <v>200</v>
      </c>
      <c r="C15010" s="17">
        <v>35431</v>
      </c>
      <c r="L15010" s="17"/>
    </row>
    <row r="15011" spans="1:12" x14ac:dyDescent="0.25">
      <c r="A15011" s="16" t="s">
        <v>266</v>
      </c>
      <c r="B15011" s="16">
        <v>50</v>
      </c>
      <c r="C15011" s="17">
        <v>35400</v>
      </c>
      <c r="L15011" s="17"/>
    </row>
    <row r="15012" spans="1:12" x14ac:dyDescent="0.25">
      <c r="A15012" s="16" t="s">
        <v>266</v>
      </c>
      <c r="B15012" s="16">
        <v>84</v>
      </c>
      <c r="C15012" s="17">
        <v>35400</v>
      </c>
      <c r="L15012" s="17"/>
    </row>
    <row r="15013" spans="1:12" x14ac:dyDescent="0.25">
      <c r="A15013" s="16" t="s">
        <v>266</v>
      </c>
      <c r="B15013" s="16">
        <v>50</v>
      </c>
      <c r="C15013" s="17">
        <v>35370</v>
      </c>
      <c r="L15013" s="17"/>
    </row>
    <row r="15014" spans="1:12" x14ac:dyDescent="0.25">
      <c r="A15014" s="16" t="s">
        <v>266</v>
      </c>
      <c r="B15014" s="16">
        <v>44</v>
      </c>
      <c r="C15014" s="17">
        <v>35339</v>
      </c>
      <c r="L15014" s="17"/>
    </row>
    <row r="15015" spans="1:12" x14ac:dyDescent="0.25">
      <c r="A15015" s="16" t="s">
        <v>266</v>
      </c>
      <c r="B15015" s="16">
        <v>60</v>
      </c>
      <c r="C15015" s="17">
        <v>35339</v>
      </c>
      <c r="L15015" s="17"/>
    </row>
    <row r="15016" spans="1:12" x14ac:dyDescent="0.25">
      <c r="A15016" s="16" t="s">
        <v>266</v>
      </c>
      <c r="B15016" s="16">
        <v>174</v>
      </c>
      <c r="C15016" s="17">
        <v>35318</v>
      </c>
      <c r="L15016" s="17"/>
    </row>
    <row r="15017" spans="1:12" x14ac:dyDescent="0.25">
      <c r="A15017" s="16" t="s">
        <v>266</v>
      </c>
      <c r="B15017" s="16">
        <v>50</v>
      </c>
      <c r="C15017" s="17">
        <v>35309</v>
      </c>
      <c r="L15017" s="17"/>
    </row>
    <row r="15018" spans="1:12" x14ac:dyDescent="0.25">
      <c r="A15018" s="16" t="s">
        <v>266</v>
      </c>
      <c r="B15018" s="16">
        <v>50</v>
      </c>
      <c r="C15018" s="17">
        <v>35309</v>
      </c>
      <c r="L15018" s="17"/>
    </row>
    <row r="15019" spans="1:12" x14ac:dyDescent="0.25">
      <c r="A15019" s="16" t="s">
        <v>266</v>
      </c>
      <c r="B15019" s="16">
        <v>82</v>
      </c>
      <c r="C15019" s="17">
        <v>35278</v>
      </c>
      <c r="L15019" s="17"/>
    </row>
    <row r="15020" spans="1:12" x14ac:dyDescent="0.25">
      <c r="A15020" s="16" t="s">
        <v>266</v>
      </c>
      <c r="B15020" s="16">
        <v>74</v>
      </c>
      <c r="C15020" s="17">
        <v>35247</v>
      </c>
      <c r="L15020" s="17"/>
    </row>
    <row r="15021" spans="1:12" x14ac:dyDescent="0.25">
      <c r="A15021" s="16" t="s">
        <v>266</v>
      </c>
      <c r="B15021" s="16">
        <v>107</v>
      </c>
      <c r="C15021" s="17">
        <v>35247</v>
      </c>
      <c r="L15021" s="17"/>
    </row>
    <row r="15022" spans="1:12" x14ac:dyDescent="0.25">
      <c r="A15022" s="16" t="s">
        <v>266</v>
      </c>
      <c r="B15022" s="16">
        <v>32</v>
      </c>
      <c r="C15022" s="17">
        <v>35231</v>
      </c>
      <c r="L15022" s="17"/>
    </row>
    <row r="15023" spans="1:12" x14ac:dyDescent="0.25">
      <c r="A15023" s="16" t="s">
        <v>266</v>
      </c>
      <c r="B15023" s="16">
        <v>62</v>
      </c>
      <c r="C15023" s="17">
        <v>35226</v>
      </c>
      <c r="L15023" s="17"/>
    </row>
    <row r="15024" spans="1:12" x14ac:dyDescent="0.25">
      <c r="A15024" s="16" t="s">
        <v>266</v>
      </c>
      <c r="B15024" s="16">
        <v>74</v>
      </c>
      <c r="C15024" s="17">
        <v>35217</v>
      </c>
      <c r="L15024" s="17"/>
    </row>
    <row r="15025" spans="1:12" x14ac:dyDescent="0.25">
      <c r="A15025" s="16" t="s">
        <v>266</v>
      </c>
      <c r="B15025" s="16">
        <v>165</v>
      </c>
      <c r="C15025" s="17">
        <v>35186</v>
      </c>
      <c r="L15025" s="17"/>
    </row>
    <row r="15026" spans="1:12" x14ac:dyDescent="0.25">
      <c r="A15026" s="16" t="s">
        <v>266</v>
      </c>
      <c r="B15026" s="16">
        <v>95</v>
      </c>
      <c r="C15026" s="17">
        <v>35135</v>
      </c>
      <c r="L15026" s="17"/>
    </row>
    <row r="15027" spans="1:12" x14ac:dyDescent="0.25">
      <c r="A15027" s="16" t="s">
        <v>266</v>
      </c>
      <c r="B15027" s="16">
        <v>60</v>
      </c>
      <c r="C15027" s="17">
        <v>35004</v>
      </c>
      <c r="L15027" s="17"/>
    </row>
    <row r="15028" spans="1:12" x14ac:dyDescent="0.25">
      <c r="A15028" s="16" t="s">
        <v>266</v>
      </c>
      <c r="B15028" s="16">
        <v>88</v>
      </c>
      <c r="C15028" s="17">
        <v>34973</v>
      </c>
      <c r="L15028" s="17"/>
    </row>
    <row r="15029" spans="1:12" x14ac:dyDescent="0.25">
      <c r="A15029" s="16" t="s">
        <v>266</v>
      </c>
      <c r="B15029" s="16">
        <v>50</v>
      </c>
      <c r="C15029" s="17">
        <v>34973</v>
      </c>
      <c r="L15029" s="17"/>
    </row>
    <row r="15030" spans="1:12" x14ac:dyDescent="0.25">
      <c r="A15030" s="16" t="s">
        <v>266</v>
      </c>
      <c r="B15030" s="16">
        <v>31</v>
      </c>
      <c r="C15030" s="17">
        <v>34973</v>
      </c>
      <c r="L15030" s="17"/>
    </row>
    <row r="15031" spans="1:12" x14ac:dyDescent="0.25">
      <c r="A15031" s="16" t="s">
        <v>266</v>
      </c>
      <c r="B15031" s="16">
        <v>127</v>
      </c>
      <c r="C15031" s="17">
        <v>34912</v>
      </c>
      <c r="L15031" s="17"/>
    </row>
    <row r="15032" spans="1:12" x14ac:dyDescent="0.25">
      <c r="A15032" s="16" t="s">
        <v>266</v>
      </c>
      <c r="B15032" s="16">
        <v>204</v>
      </c>
      <c r="C15032" s="17">
        <v>34912</v>
      </c>
      <c r="L15032" s="17"/>
    </row>
    <row r="15033" spans="1:12" x14ac:dyDescent="0.25">
      <c r="A15033" s="16" t="s">
        <v>266</v>
      </c>
      <c r="B15033" s="16">
        <v>78</v>
      </c>
      <c r="C15033" s="17">
        <v>34907</v>
      </c>
      <c r="L15033" s="17"/>
    </row>
    <row r="15034" spans="1:12" x14ac:dyDescent="0.25">
      <c r="A15034" s="16" t="s">
        <v>266</v>
      </c>
      <c r="B15034" s="16">
        <v>65</v>
      </c>
      <c r="C15034" s="17">
        <v>34886</v>
      </c>
      <c r="L15034" s="17"/>
    </row>
    <row r="15035" spans="1:12" x14ac:dyDescent="0.25">
      <c r="A15035" s="16" t="s">
        <v>266</v>
      </c>
      <c r="B15035" s="16">
        <v>121</v>
      </c>
      <c r="C15035" s="17">
        <v>34881</v>
      </c>
      <c r="L15035" s="17"/>
    </row>
    <row r="15036" spans="1:12" x14ac:dyDescent="0.25">
      <c r="A15036" s="16" t="s">
        <v>266</v>
      </c>
      <c r="B15036" s="16">
        <v>122</v>
      </c>
      <c r="C15036" s="17">
        <v>34881</v>
      </c>
      <c r="L15036" s="17"/>
    </row>
    <row r="15037" spans="1:12" x14ac:dyDescent="0.25">
      <c r="A15037" s="16" t="s">
        <v>266</v>
      </c>
      <c r="B15037" s="16">
        <v>84</v>
      </c>
      <c r="C15037" s="17">
        <v>34881</v>
      </c>
      <c r="L15037" s="17"/>
    </row>
    <row r="15038" spans="1:12" x14ac:dyDescent="0.25">
      <c r="A15038" s="16" t="s">
        <v>266</v>
      </c>
      <c r="B15038" s="16">
        <v>60</v>
      </c>
      <c r="C15038" s="17">
        <v>34820</v>
      </c>
      <c r="L15038" s="17"/>
    </row>
    <row r="15039" spans="1:12" x14ac:dyDescent="0.25">
      <c r="A15039" s="16" t="s">
        <v>266</v>
      </c>
      <c r="B15039" s="16">
        <v>65</v>
      </c>
      <c r="C15039" s="17">
        <v>34814</v>
      </c>
      <c r="L15039" s="17"/>
    </row>
    <row r="15040" spans="1:12" x14ac:dyDescent="0.25">
      <c r="A15040" s="16" t="s">
        <v>266</v>
      </c>
      <c r="B15040" s="16">
        <v>50</v>
      </c>
      <c r="C15040" s="17">
        <v>34790</v>
      </c>
      <c r="L15040" s="17"/>
    </row>
    <row r="15041" spans="1:12" x14ac:dyDescent="0.25">
      <c r="A15041" s="16" t="s">
        <v>266</v>
      </c>
      <c r="B15041" s="16">
        <v>80</v>
      </c>
      <c r="C15041" s="17">
        <v>34790</v>
      </c>
      <c r="L15041" s="17"/>
    </row>
    <row r="15042" spans="1:12" x14ac:dyDescent="0.25">
      <c r="A15042" s="16" t="s">
        <v>266</v>
      </c>
      <c r="B15042" s="16">
        <v>50</v>
      </c>
      <c r="C15042" s="17">
        <v>34759</v>
      </c>
      <c r="L15042" s="17"/>
    </row>
    <row r="15043" spans="1:12" x14ac:dyDescent="0.25">
      <c r="A15043" s="16" t="s">
        <v>266</v>
      </c>
      <c r="B15043" s="16">
        <v>105</v>
      </c>
      <c r="C15043" s="17">
        <v>34731</v>
      </c>
      <c r="L15043" s="17"/>
    </row>
    <row r="15044" spans="1:12" x14ac:dyDescent="0.25">
      <c r="A15044" s="16" t="s">
        <v>266</v>
      </c>
      <c r="B15044" s="16">
        <v>50</v>
      </c>
      <c r="C15044" s="17">
        <v>34700</v>
      </c>
      <c r="L15044" s="17"/>
    </row>
    <row r="15045" spans="1:12" x14ac:dyDescent="0.25">
      <c r="A15045" s="16" t="s">
        <v>266</v>
      </c>
      <c r="B15045" s="16">
        <v>130</v>
      </c>
      <c r="C15045" s="17">
        <v>34700</v>
      </c>
      <c r="L15045" s="17"/>
    </row>
    <row r="15046" spans="1:12" x14ac:dyDescent="0.25">
      <c r="A15046" s="16" t="s">
        <v>266</v>
      </c>
      <c r="B15046" s="16">
        <v>88</v>
      </c>
      <c r="C15046" s="17">
        <v>34700</v>
      </c>
      <c r="L15046" s="17"/>
    </row>
    <row r="15047" spans="1:12" x14ac:dyDescent="0.25">
      <c r="A15047" s="16" t="s">
        <v>266</v>
      </c>
      <c r="B15047" s="16">
        <v>124</v>
      </c>
      <c r="C15047" s="17">
        <v>34669</v>
      </c>
      <c r="L15047" s="17"/>
    </row>
    <row r="15048" spans="1:12" x14ac:dyDescent="0.25">
      <c r="A15048" s="16" t="s">
        <v>266</v>
      </c>
      <c r="B15048" s="16">
        <v>154</v>
      </c>
      <c r="C15048" s="17">
        <v>34669</v>
      </c>
      <c r="L15048" s="17"/>
    </row>
    <row r="15049" spans="1:12" x14ac:dyDescent="0.25">
      <c r="A15049" s="16" t="s">
        <v>266</v>
      </c>
      <c r="B15049" s="16">
        <v>50</v>
      </c>
      <c r="C15049" s="17">
        <v>34639</v>
      </c>
      <c r="L15049" s="17"/>
    </row>
    <row r="15050" spans="1:12" x14ac:dyDescent="0.25">
      <c r="A15050" s="16" t="s">
        <v>266</v>
      </c>
      <c r="B15050" s="16">
        <v>68</v>
      </c>
      <c r="C15050" s="17">
        <v>34608</v>
      </c>
      <c r="L15050" s="17"/>
    </row>
    <row r="15051" spans="1:12" x14ac:dyDescent="0.25">
      <c r="A15051" s="16" t="s">
        <v>266</v>
      </c>
      <c r="B15051" s="16">
        <v>50</v>
      </c>
      <c r="C15051" s="17">
        <v>34608</v>
      </c>
      <c r="L15051" s="17"/>
    </row>
    <row r="15052" spans="1:12" x14ac:dyDescent="0.25">
      <c r="A15052" s="16" t="s">
        <v>266</v>
      </c>
      <c r="B15052" s="16">
        <v>81</v>
      </c>
      <c r="C15052" s="17">
        <v>34600</v>
      </c>
      <c r="L15052" s="17"/>
    </row>
    <row r="15053" spans="1:12" x14ac:dyDescent="0.25">
      <c r="A15053" s="16" t="s">
        <v>266</v>
      </c>
      <c r="B15053" s="16">
        <v>187</v>
      </c>
      <c r="C15053" s="17">
        <v>34578</v>
      </c>
      <c r="L15053" s="17"/>
    </row>
    <row r="15054" spans="1:12" x14ac:dyDescent="0.25">
      <c r="A15054" s="16" t="s">
        <v>266</v>
      </c>
      <c r="B15054" s="16">
        <v>60</v>
      </c>
      <c r="C15054" s="17">
        <v>34578</v>
      </c>
      <c r="L15054" s="17"/>
    </row>
    <row r="15055" spans="1:12" x14ac:dyDescent="0.25">
      <c r="A15055" s="16" t="s">
        <v>266</v>
      </c>
      <c r="B15055" s="16">
        <v>74</v>
      </c>
      <c r="C15055" s="17">
        <v>34578</v>
      </c>
      <c r="L15055" s="17"/>
    </row>
    <row r="15056" spans="1:12" x14ac:dyDescent="0.25">
      <c r="A15056" s="16" t="s">
        <v>266</v>
      </c>
      <c r="B15056" s="16">
        <v>105</v>
      </c>
      <c r="C15056" s="17">
        <v>34555</v>
      </c>
      <c r="L15056" s="17"/>
    </row>
    <row r="15057" spans="1:12" x14ac:dyDescent="0.25">
      <c r="A15057" s="16" t="s">
        <v>266</v>
      </c>
      <c r="B15057" s="16">
        <v>140</v>
      </c>
      <c r="C15057" s="17">
        <v>34547</v>
      </c>
      <c r="L15057" s="17"/>
    </row>
    <row r="15058" spans="1:12" x14ac:dyDescent="0.25">
      <c r="A15058" s="16" t="s">
        <v>266</v>
      </c>
      <c r="B15058" s="16">
        <v>34</v>
      </c>
      <c r="C15058" s="17">
        <v>34547</v>
      </c>
      <c r="L15058" s="17"/>
    </row>
    <row r="15059" spans="1:12" x14ac:dyDescent="0.25">
      <c r="A15059" s="16" t="s">
        <v>266</v>
      </c>
      <c r="B15059" s="16">
        <v>94</v>
      </c>
      <c r="C15059" s="17">
        <v>34530</v>
      </c>
      <c r="L15059" s="17"/>
    </row>
    <row r="15060" spans="1:12" x14ac:dyDescent="0.25">
      <c r="A15060" s="16" t="s">
        <v>266</v>
      </c>
      <c r="B15060" s="16">
        <v>30</v>
      </c>
      <c r="C15060" s="17">
        <v>34516</v>
      </c>
      <c r="L15060" s="17"/>
    </row>
    <row r="15061" spans="1:12" x14ac:dyDescent="0.25">
      <c r="A15061" s="16" t="s">
        <v>266</v>
      </c>
      <c r="B15061" s="16">
        <v>100</v>
      </c>
      <c r="C15061" s="17">
        <v>34516</v>
      </c>
      <c r="L15061" s="17"/>
    </row>
    <row r="15062" spans="1:12" x14ac:dyDescent="0.25">
      <c r="A15062" s="16" t="s">
        <v>266</v>
      </c>
      <c r="B15062" s="16">
        <v>130</v>
      </c>
      <c r="C15062" s="17">
        <v>34516</v>
      </c>
      <c r="L15062" s="17"/>
    </row>
    <row r="15063" spans="1:12" x14ac:dyDescent="0.25">
      <c r="A15063" s="16" t="s">
        <v>266</v>
      </c>
      <c r="B15063" s="16">
        <v>50</v>
      </c>
      <c r="C15063" s="17">
        <v>34486</v>
      </c>
      <c r="L15063" s="17"/>
    </row>
    <row r="15064" spans="1:12" x14ac:dyDescent="0.25">
      <c r="A15064" s="16" t="s">
        <v>266</v>
      </c>
      <c r="B15064" s="16">
        <v>50</v>
      </c>
      <c r="C15064" s="17">
        <v>34486</v>
      </c>
      <c r="L15064" s="17"/>
    </row>
    <row r="15065" spans="1:12" x14ac:dyDescent="0.25">
      <c r="A15065" s="16" t="s">
        <v>266</v>
      </c>
      <c r="B15065" s="16">
        <v>42</v>
      </c>
      <c r="C15065" s="17">
        <v>34486</v>
      </c>
      <c r="L15065" s="17"/>
    </row>
    <row r="15066" spans="1:12" x14ac:dyDescent="0.25">
      <c r="A15066" s="16" t="s">
        <v>266</v>
      </c>
      <c r="B15066" s="16">
        <v>85</v>
      </c>
      <c r="C15066" s="17">
        <v>34486</v>
      </c>
      <c r="L15066" s="17"/>
    </row>
    <row r="15067" spans="1:12" x14ac:dyDescent="0.25">
      <c r="A15067" s="16" t="s">
        <v>266</v>
      </c>
      <c r="B15067" s="16">
        <v>70</v>
      </c>
      <c r="C15067" s="17">
        <v>34486</v>
      </c>
      <c r="L15067" s="17"/>
    </row>
    <row r="15068" spans="1:12" x14ac:dyDescent="0.25">
      <c r="A15068" s="16" t="s">
        <v>266</v>
      </c>
      <c r="B15068" s="16">
        <v>50</v>
      </c>
      <c r="C15068" s="17">
        <v>34455</v>
      </c>
      <c r="L15068" s="17"/>
    </row>
    <row r="15069" spans="1:12" x14ac:dyDescent="0.25">
      <c r="A15069" s="16" t="s">
        <v>266</v>
      </c>
      <c r="B15069" s="16">
        <v>45</v>
      </c>
      <c r="C15069" s="17">
        <v>34455</v>
      </c>
      <c r="L15069" s="17"/>
    </row>
    <row r="15070" spans="1:12" x14ac:dyDescent="0.25">
      <c r="A15070" s="16" t="s">
        <v>266</v>
      </c>
      <c r="B15070" s="16">
        <v>60</v>
      </c>
      <c r="C15070" s="17">
        <v>34409</v>
      </c>
      <c r="L15070" s="17"/>
    </row>
    <row r="15071" spans="1:12" x14ac:dyDescent="0.25">
      <c r="A15071" s="16" t="s">
        <v>266</v>
      </c>
      <c r="B15071" s="16">
        <v>50</v>
      </c>
      <c r="C15071" s="17">
        <v>34366</v>
      </c>
      <c r="L15071" s="17"/>
    </row>
    <row r="15072" spans="1:12" x14ac:dyDescent="0.25">
      <c r="A15072" s="16" t="s">
        <v>266</v>
      </c>
      <c r="B15072" s="16">
        <v>50</v>
      </c>
      <c r="C15072" s="17">
        <v>34335</v>
      </c>
      <c r="L15072" s="17"/>
    </row>
    <row r="15073" spans="1:12" x14ac:dyDescent="0.25">
      <c r="A15073" s="16" t="s">
        <v>266</v>
      </c>
      <c r="B15073" s="16">
        <v>108</v>
      </c>
      <c r="C15073" s="17">
        <v>34335</v>
      </c>
      <c r="L15073" s="17"/>
    </row>
    <row r="15074" spans="1:12" x14ac:dyDescent="0.25">
      <c r="A15074" s="16" t="s">
        <v>266</v>
      </c>
      <c r="B15074" s="16">
        <v>50</v>
      </c>
      <c r="C15074" s="17">
        <v>34335</v>
      </c>
      <c r="L15074" s="17"/>
    </row>
    <row r="15075" spans="1:12" x14ac:dyDescent="0.25">
      <c r="A15075" s="16" t="s">
        <v>266</v>
      </c>
      <c r="B15075" s="16">
        <v>110</v>
      </c>
      <c r="C15075" s="17">
        <v>34333</v>
      </c>
      <c r="L15075" s="17"/>
    </row>
    <row r="15076" spans="1:12" x14ac:dyDescent="0.25">
      <c r="A15076" s="16" t="s">
        <v>266</v>
      </c>
      <c r="B15076" s="16">
        <v>70</v>
      </c>
      <c r="C15076" s="17">
        <v>34304</v>
      </c>
      <c r="L15076" s="17"/>
    </row>
    <row r="15077" spans="1:12" x14ac:dyDescent="0.25">
      <c r="A15077" s="16" t="s">
        <v>266</v>
      </c>
      <c r="B15077" s="16">
        <v>150</v>
      </c>
      <c r="C15077" s="17">
        <v>34292</v>
      </c>
      <c r="L15077" s="17"/>
    </row>
    <row r="15078" spans="1:12" x14ac:dyDescent="0.25">
      <c r="A15078" s="16" t="s">
        <v>266</v>
      </c>
      <c r="B15078" s="16">
        <v>50</v>
      </c>
      <c r="C15078" s="17">
        <v>34243</v>
      </c>
      <c r="L15078" s="17"/>
    </row>
    <row r="15079" spans="1:12" x14ac:dyDescent="0.25">
      <c r="A15079" s="16" t="s">
        <v>266</v>
      </c>
      <c r="B15079" s="16">
        <v>75</v>
      </c>
      <c r="C15079" s="17">
        <v>34205</v>
      </c>
      <c r="L15079" s="17"/>
    </row>
    <row r="15080" spans="1:12" x14ac:dyDescent="0.25">
      <c r="A15080" s="16" t="s">
        <v>266</v>
      </c>
      <c r="B15080" s="16">
        <v>110</v>
      </c>
      <c r="C15080" s="17">
        <v>34186</v>
      </c>
      <c r="L15080" s="17"/>
    </row>
    <row r="15081" spans="1:12" x14ac:dyDescent="0.25">
      <c r="A15081" s="16" t="s">
        <v>266</v>
      </c>
      <c r="B15081" s="16">
        <v>120</v>
      </c>
      <c r="C15081" s="17">
        <v>34182</v>
      </c>
      <c r="L15081" s="17"/>
    </row>
    <row r="15082" spans="1:12" x14ac:dyDescent="0.25">
      <c r="A15082" s="16" t="s">
        <v>266</v>
      </c>
      <c r="B15082" s="16">
        <v>83</v>
      </c>
      <c r="C15082" s="17">
        <v>34174</v>
      </c>
      <c r="L15082" s="17"/>
    </row>
    <row r="15083" spans="1:12" x14ac:dyDescent="0.25">
      <c r="A15083" s="16" t="s">
        <v>266</v>
      </c>
      <c r="B15083" s="16">
        <v>68</v>
      </c>
      <c r="C15083" s="17">
        <v>34151</v>
      </c>
      <c r="L15083" s="17"/>
    </row>
    <row r="15084" spans="1:12" x14ac:dyDescent="0.25">
      <c r="A15084" s="16" t="s">
        <v>266</v>
      </c>
      <c r="B15084" s="16">
        <v>91</v>
      </c>
      <c r="C15084" s="17">
        <v>34121</v>
      </c>
      <c r="L15084" s="17"/>
    </row>
    <row r="15085" spans="1:12" x14ac:dyDescent="0.25">
      <c r="A15085" s="16" t="s">
        <v>266</v>
      </c>
      <c r="B15085" s="16">
        <v>109</v>
      </c>
      <c r="C15085" s="17">
        <v>34090</v>
      </c>
      <c r="L15085" s="17"/>
    </row>
    <row r="15086" spans="1:12" x14ac:dyDescent="0.25">
      <c r="A15086" s="16" t="s">
        <v>266</v>
      </c>
      <c r="B15086" s="16">
        <v>94</v>
      </c>
      <c r="C15086" s="17">
        <v>34060</v>
      </c>
      <c r="L15086" s="17"/>
    </row>
    <row r="15087" spans="1:12" x14ac:dyDescent="0.25">
      <c r="A15087" s="16" t="s">
        <v>266</v>
      </c>
      <c r="B15087" s="16">
        <v>100</v>
      </c>
      <c r="C15087" s="17">
        <v>34029</v>
      </c>
      <c r="L15087" s="17"/>
    </row>
    <row r="15088" spans="1:12" x14ac:dyDescent="0.25">
      <c r="A15088" s="16" t="s">
        <v>266</v>
      </c>
      <c r="B15088" s="16">
        <v>50</v>
      </c>
      <c r="C15088" s="17">
        <v>33970</v>
      </c>
      <c r="L15088" s="17"/>
    </row>
    <row r="15089" spans="1:12" x14ac:dyDescent="0.25">
      <c r="A15089" s="16" t="s">
        <v>266</v>
      </c>
      <c r="B15089" s="16">
        <v>82</v>
      </c>
      <c r="C15089" s="17">
        <v>33970</v>
      </c>
      <c r="L15089" s="17"/>
    </row>
    <row r="15090" spans="1:12" x14ac:dyDescent="0.25">
      <c r="A15090" s="16" t="s">
        <v>266</v>
      </c>
      <c r="B15090" s="16">
        <v>112</v>
      </c>
      <c r="C15090" s="17">
        <v>33970</v>
      </c>
      <c r="L15090" s="17"/>
    </row>
    <row r="15091" spans="1:12" x14ac:dyDescent="0.25">
      <c r="A15091" s="16" t="s">
        <v>266</v>
      </c>
      <c r="B15091" s="16">
        <v>50</v>
      </c>
      <c r="C15091" s="17">
        <v>33954</v>
      </c>
      <c r="L15091" s="17"/>
    </row>
    <row r="15092" spans="1:12" x14ac:dyDescent="0.25">
      <c r="A15092" s="16" t="s">
        <v>266</v>
      </c>
      <c r="B15092" s="16">
        <v>50</v>
      </c>
      <c r="C15092" s="17">
        <v>33939</v>
      </c>
      <c r="L15092" s="17"/>
    </row>
    <row r="15093" spans="1:12" x14ac:dyDescent="0.25">
      <c r="A15093" s="16" t="s">
        <v>266</v>
      </c>
      <c r="B15093" s="16">
        <v>50</v>
      </c>
      <c r="C15093" s="17">
        <v>33909</v>
      </c>
      <c r="L15093" s="17"/>
    </row>
    <row r="15094" spans="1:12" x14ac:dyDescent="0.25">
      <c r="A15094" s="16" t="s">
        <v>266</v>
      </c>
      <c r="B15094" s="16">
        <v>50</v>
      </c>
      <c r="C15094" s="17">
        <v>33888</v>
      </c>
      <c r="L15094" s="17"/>
    </row>
    <row r="15095" spans="1:12" x14ac:dyDescent="0.25">
      <c r="A15095" s="16" t="s">
        <v>266</v>
      </c>
      <c r="B15095" s="16">
        <v>87</v>
      </c>
      <c r="C15095" s="17">
        <v>33878</v>
      </c>
      <c r="L15095" s="17"/>
    </row>
    <row r="15096" spans="1:12" x14ac:dyDescent="0.25">
      <c r="A15096" s="16" t="s">
        <v>266</v>
      </c>
      <c r="B15096" s="16">
        <v>60</v>
      </c>
      <c r="C15096" s="17">
        <v>33834</v>
      </c>
      <c r="L15096" s="17"/>
    </row>
    <row r="15097" spans="1:12" x14ac:dyDescent="0.25">
      <c r="A15097" s="16" t="s">
        <v>266</v>
      </c>
      <c r="B15097" s="16">
        <v>85</v>
      </c>
      <c r="C15097" s="17">
        <v>33817</v>
      </c>
      <c r="L15097" s="17"/>
    </row>
    <row r="15098" spans="1:12" x14ac:dyDescent="0.25">
      <c r="A15098" s="16" t="s">
        <v>266</v>
      </c>
      <c r="B15098" s="16">
        <v>43</v>
      </c>
      <c r="C15098" s="17">
        <v>33786</v>
      </c>
      <c r="L15098" s="17"/>
    </row>
    <row r="15099" spans="1:12" x14ac:dyDescent="0.25">
      <c r="A15099" s="16" t="s">
        <v>266</v>
      </c>
      <c r="B15099" s="16">
        <v>150</v>
      </c>
      <c r="C15099" s="17">
        <v>33786</v>
      </c>
      <c r="L15099" s="17"/>
    </row>
    <row r="15100" spans="1:12" x14ac:dyDescent="0.25">
      <c r="A15100" s="16" t="s">
        <v>266</v>
      </c>
      <c r="B15100" s="16">
        <v>105</v>
      </c>
      <c r="C15100" s="17">
        <v>33756</v>
      </c>
      <c r="L15100" s="17"/>
    </row>
    <row r="15101" spans="1:12" x14ac:dyDescent="0.25">
      <c r="A15101" s="16" t="s">
        <v>266</v>
      </c>
      <c r="B15101" s="16">
        <v>35</v>
      </c>
      <c r="C15101" s="17">
        <v>33725</v>
      </c>
      <c r="L15101" s="17"/>
    </row>
    <row r="15102" spans="1:12" x14ac:dyDescent="0.25">
      <c r="A15102" s="16" t="s">
        <v>266</v>
      </c>
      <c r="B15102" s="16">
        <v>64</v>
      </c>
      <c r="C15102" s="17">
        <v>33695</v>
      </c>
      <c r="L15102" s="17"/>
    </row>
    <row r="15103" spans="1:12" x14ac:dyDescent="0.25">
      <c r="A15103" s="16" t="s">
        <v>266</v>
      </c>
      <c r="B15103" s="16">
        <v>123</v>
      </c>
      <c r="C15103" s="17">
        <v>33695</v>
      </c>
      <c r="L15103" s="17"/>
    </row>
    <row r="15104" spans="1:12" x14ac:dyDescent="0.25">
      <c r="A15104" s="16" t="s">
        <v>266</v>
      </c>
      <c r="B15104" s="16">
        <v>60</v>
      </c>
      <c r="C15104" s="17">
        <v>33695</v>
      </c>
      <c r="L15104" s="17"/>
    </row>
    <row r="15105" spans="1:12" x14ac:dyDescent="0.25">
      <c r="A15105" s="16" t="s">
        <v>266</v>
      </c>
      <c r="B15105" s="16">
        <v>37</v>
      </c>
      <c r="C15105" s="17">
        <v>33604</v>
      </c>
      <c r="L15105" s="17"/>
    </row>
    <row r="15106" spans="1:12" x14ac:dyDescent="0.25">
      <c r="A15106" s="16" t="s">
        <v>266</v>
      </c>
      <c r="B15106" s="16">
        <v>50</v>
      </c>
      <c r="C15106" s="17">
        <v>33604</v>
      </c>
      <c r="L15106" s="17"/>
    </row>
    <row r="15107" spans="1:12" x14ac:dyDescent="0.25">
      <c r="A15107" s="16" t="s">
        <v>266</v>
      </c>
      <c r="B15107" s="16">
        <v>50</v>
      </c>
      <c r="C15107" s="17">
        <v>33543</v>
      </c>
      <c r="L15107" s="17"/>
    </row>
    <row r="15108" spans="1:12" x14ac:dyDescent="0.25">
      <c r="A15108" s="16" t="s">
        <v>266</v>
      </c>
      <c r="B15108" s="16">
        <v>34</v>
      </c>
      <c r="C15108" s="17">
        <v>33543</v>
      </c>
      <c r="L15108" s="17"/>
    </row>
    <row r="15109" spans="1:12" x14ac:dyDescent="0.25">
      <c r="A15109" s="16" t="s">
        <v>266</v>
      </c>
      <c r="B15109" s="16">
        <v>111</v>
      </c>
      <c r="C15109" s="17">
        <v>33451</v>
      </c>
      <c r="L15109" s="17"/>
    </row>
    <row r="15110" spans="1:12" x14ac:dyDescent="0.25">
      <c r="A15110" s="16" t="s">
        <v>266</v>
      </c>
      <c r="B15110" s="16">
        <v>50</v>
      </c>
      <c r="C15110" s="17">
        <v>33451</v>
      </c>
      <c r="L15110" s="17"/>
    </row>
    <row r="15111" spans="1:12" x14ac:dyDescent="0.25">
      <c r="A15111" s="16" t="s">
        <v>266</v>
      </c>
      <c r="B15111" s="16">
        <v>33</v>
      </c>
      <c r="C15111" s="17">
        <v>33420</v>
      </c>
      <c r="L15111" s="17"/>
    </row>
    <row r="15112" spans="1:12" x14ac:dyDescent="0.25">
      <c r="A15112" s="16" t="s">
        <v>266</v>
      </c>
      <c r="B15112" s="16">
        <v>100</v>
      </c>
      <c r="C15112" s="17">
        <v>33420</v>
      </c>
      <c r="L15112" s="17"/>
    </row>
    <row r="15113" spans="1:12" x14ac:dyDescent="0.25">
      <c r="A15113" s="16" t="s">
        <v>266</v>
      </c>
      <c r="B15113" s="16">
        <v>58</v>
      </c>
      <c r="C15113" s="17">
        <v>33329</v>
      </c>
      <c r="L15113" s="17"/>
    </row>
    <row r="15114" spans="1:12" x14ac:dyDescent="0.25">
      <c r="A15114" s="16" t="s">
        <v>266</v>
      </c>
      <c r="B15114" s="16">
        <v>110</v>
      </c>
      <c r="C15114" s="17">
        <v>33055</v>
      </c>
      <c r="L15114" s="17"/>
    </row>
    <row r="15115" spans="1:12" x14ac:dyDescent="0.25">
      <c r="A15115" s="16" t="s">
        <v>266</v>
      </c>
      <c r="B15115" s="16">
        <v>50</v>
      </c>
      <c r="C15115" s="17">
        <v>33025</v>
      </c>
      <c r="L15115" s="17"/>
    </row>
    <row r="15116" spans="1:12" x14ac:dyDescent="0.25">
      <c r="A15116" s="16" t="s">
        <v>266</v>
      </c>
      <c r="B15116" s="16">
        <v>66</v>
      </c>
      <c r="C15116" s="17">
        <v>33025</v>
      </c>
      <c r="L15116" s="17"/>
    </row>
    <row r="15117" spans="1:12" x14ac:dyDescent="0.25">
      <c r="A15117" s="16" t="s">
        <v>266</v>
      </c>
      <c r="B15117" s="16">
        <v>40</v>
      </c>
      <c r="C15117" s="17">
        <v>32994</v>
      </c>
      <c r="L15117" s="17"/>
    </row>
    <row r="15118" spans="1:12" x14ac:dyDescent="0.25">
      <c r="A15118" s="16" t="s">
        <v>266</v>
      </c>
      <c r="B15118" s="16">
        <v>50</v>
      </c>
      <c r="C15118" s="17">
        <v>32874</v>
      </c>
      <c r="L15118" s="17"/>
    </row>
    <row r="15119" spans="1:12" x14ac:dyDescent="0.25">
      <c r="A15119" s="16" t="s">
        <v>266</v>
      </c>
      <c r="B15119" s="16">
        <v>80</v>
      </c>
      <c r="C15119" s="17">
        <v>32874</v>
      </c>
      <c r="L15119" s="17"/>
    </row>
    <row r="15120" spans="1:12" x14ac:dyDescent="0.25">
      <c r="A15120" s="16" t="s">
        <v>266</v>
      </c>
      <c r="B15120" s="16">
        <v>80</v>
      </c>
      <c r="C15120" s="17">
        <v>32874</v>
      </c>
      <c r="L15120" s="17"/>
    </row>
    <row r="15121" spans="1:12" x14ac:dyDescent="0.25">
      <c r="A15121" s="16" t="s">
        <v>266</v>
      </c>
      <c r="B15121" s="16">
        <v>108</v>
      </c>
      <c r="C15121" s="17">
        <v>32874</v>
      </c>
      <c r="L15121" s="17"/>
    </row>
    <row r="15122" spans="1:12" x14ac:dyDescent="0.25">
      <c r="A15122" s="16" t="s">
        <v>266</v>
      </c>
      <c r="B15122" s="16">
        <v>123</v>
      </c>
      <c r="C15122" s="17">
        <v>32874</v>
      </c>
      <c r="L15122" s="17"/>
    </row>
    <row r="15123" spans="1:12" x14ac:dyDescent="0.25">
      <c r="A15123" s="16" t="s">
        <v>266</v>
      </c>
      <c r="B15123" s="16">
        <v>120</v>
      </c>
      <c r="C15123" s="17">
        <v>32874</v>
      </c>
      <c r="L15123" s="17"/>
    </row>
    <row r="15124" spans="1:12" x14ac:dyDescent="0.25">
      <c r="A15124" s="16" t="s">
        <v>266</v>
      </c>
      <c r="B15124" s="16">
        <v>129</v>
      </c>
      <c r="C15124" s="17">
        <v>32874</v>
      </c>
      <c r="L15124" s="17"/>
    </row>
    <row r="15125" spans="1:12" x14ac:dyDescent="0.25">
      <c r="A15125" s="16" t="s">
        <v>266</v>
      </c>
      <c r="B15125" s="16">
        <v>120</v>
      </c>
      <c r="C15125" s="17">
        <v>32843</v>
      </c>
      <c r="L15125" s="17"/>
    </row>
    <row r="15126" spans="1:12" x14ac:dyDescent="0.25">
      <c r="A15126" s="16" t="s">
        <v>266</v>
      </c>
      <c r="B15126" s="16">
        <v>100</v>
      </c>
      <c r="C15126" s="17">
        <v>32843</v>
      </c>
      <c r="L15126" s="17"/>
    </row>
    <row r="15127" spans="1:12" x14ac:dyDescent="0.25">
      <c r="A15127" s="16" t="s">
        <v>266</v>
      </c>
      <c r="B15127" s="16">
        <v>99</v>
      </c>
      <c r="C15127" s="17">
        <v>32843</v>
      </c>
      <c r="L15127" s="17"/>
    </row>
    <row r="15128" spans="1:12" x14ac:dyDescent="0.25">
      <c r="A15128" s="16" t="s">
        <v>266</v>
      </c>
      <c r="B15128" s="16">
        <v>99</v>
      </c>
      <c r="C15128" s="17">
        <v>32843</v>
      </c>
      <c r="L15128" s="17"/>
    </row>
    <row r="15129" spans="1:12" x14ac:dyDescent="0.25">
      <c r="A15129" s="16" t="s">
        <v>266</v>
      </c>
      <c r="B15129" s="16">
        <v>115</v>
      </c>
      <c r="C15129" s="17">
        <v>32827</v>
      </c>
      <c r="L15129" s="17"/>
    </row>
    <row r="15130" spans="1:12" x14ac:dyDescent="0.25">
      <c r="A15130" s="16" t="s">
        <v>266</v>
      </c>
      <c r="B15130" s="16">
        <v>50</v>
      </c>
      <c r="C15130" s="17">
        <v>32813</v>
      </c>
      <c r="L15130" s="17"/>
    </row>
    <row r="15131" spans="1:12" x14ac:dyDescent="0.25">
      <c r="A15131" s="16" t="s">
        <v>266</v>
      </c>
      <c r="B15131" s="16">
        <v>90</v>
      </c>
      <c r="C15131" s="17">
        <v>32813</v>
      </c>
      <c r="L15131" s="17"/>
    </row>
    <row r="15132" spans="1:12" x14ac:dyDescent="0.25">
      <c r="A15132" s="16" t="s">
        <v>266</v>
      </c>
      <c r="B15132" s="16">
        <v>106</v>
      </c>
      <c r="C15132" s="17">
        <v>32813</v>
      </c>
      <c r="L15132" s="17"/>
    </row>
    <row r="15133" spans="1:12" x14ac:dyDescent="0.25">
      <c r="A15133" s="16" t="s">
        <v>266</v>
      </c>
      <c r="B15133" s="16">
        <v>64</v>
      </c>
      <c r="C15133" s="17">
        <v>32813</v>
      </c>
      <c r="L15133" s="17"/>
    </row>
    <row r="15134" spans="1:12" x14ac:dyDescent="0.25">
      <c r="A15134" s="16" t="s">
        <v>266</v>
      </c>
      <c r="B15134" s="16">
        <v>50</v>
      </c>
      <c r="C15134" s="17">
        <v>32782</v>
      </c>
      <c r="L15134" s="17"/>
    </row>
    <row r="15135" spans="1:12" x14ac:dyDescent="0.25">
      <c r="A15135" s="16" t="s">
        <v>266</v>
      </c>
      <c r="B15135" s="16">
        <v>128</v>
      </c>
      <c r="C15135" s="17">
        <v>32782</v>
      </c>
      <c r="L15135" s="17"/>
    </row>
    <row r="15136" spans="1:12" x14ac:dyDescent="0.25">
      <c r="A15136" s="16" t="s">
        <v>266</v>
      </c>
      <c r="B15136" s="16">
        <v>80</v>
      </c>
      <c r="C15136" s="17">
        <v>32782</v>
      </c>
      <c r="L15136" s="17"/>
    </row>
    <row r="15137" spans="1:12" x14ac:dyDescent="0.25">
      <c r="A15137" s="16" t="s">
        <v>266</v>
      </c>
      <c r="B15137" s="16">
        <v>50</v>
      </c>
      <c r="C15137" s="17">
        <v>32782</v>
      </c>
      <c r="L15137" s="17"/>
    </row>
    <row r="15138" spans="1:12" x14ac:dyDescent="0.25">
      <c r="A15138" s="16" t="s">
        <v>266</v>
      </c>
      <c r="B15138" s="16">
        <v>150</v>
      </c>
      <c r="C15138" s="17">
        <v>32782</v>
      </c>
      <c r="L15138" s="17"/>
    </row>
    <row r="15139" spans="1:12" x14ac:dyDescent="0.25">
      <c r="A15139" s="16" t="s">
        <v>266</v>
      </c>
      <c r="B15139" s="16">
        <v>74</v>
      </c>
      <c r="C15139" s="17">
        <v>32782</v>
      </c>
      <c r="L15139" s="17"/>
    </row>
    <row r="15140" spans="1:12" x14ac:dyDescent="0.25">
      <c r="A15140" s="16" t="s">
        <v>266</v>
      </c>
      <c r="B15140" s="16">
        <v>59</v>
      </c>
      <c r="C15140" s="17">
        <v>32752</v>
      </c>
      <c r="L15140" s="17"/>
    </row>
    <row r="15141" spans="1:12" x14ac:dyDescent="0.25">
      <c r="A15141" s="16" t="s">
        <v>266</v>
      </c>
      <c r="B15141" s="16">
        <v>45</v>
      </c>
      <c r="C15141" s="17">
        <v>32752</v>
      </c>
      <c r="L15141" s="17"/>
    </row>
    <row r="15142" spans="1:12" x14ac:dyDescent="0.25">
      <c r="A15142" s="16" t="s">
        <v>266</v>
      </c>
      <c r="B15142" s="16">
        <v>78</v>
      </c>
      <c r="C15142" s="17">
        <v>32752</v>
      </c>
      <c r="L15142" s="17"/>
    </row>
    <row r="15143" spans="1:12" x14ac:dyDescent="0.25">
      <c r="A15143" s="16" t="s">
        <v>266</v>
      </c>
      <c r="B15143" s="16">
        <v>87</v>
      </c>
      <c r="C15143" s="17">
        <v>32721</v>
      </c>
      <c r="L15143" s="17"/>
    </row>
    <row r="15144" spans="1:12" x14ac:dyDescent="0.25">
      <c r="A15144" s="16" t="s">
        <v>266</v>
      </c>
      <c r="B15144" s="16">
        <v>50</v>
      </c>
      <c r="C15144" s="17">
        <v>32721</v>
      </c>
      <c r="L15144" s="17"/>
    </row>
    <row r="15145" spans="1:12" x14ac:dyDescent="0.25">
      <c r="A15145" s="16" t="s">
        <v>266</v>
      </c>
      <c r="B15145" s="16">
        <v>80</v>
      </c>
      <c r="C15145" s="17">
        <v>32721</v>
      </c>
      <c r="L15145" s="17"/>
    </row>
    <row r="15146" spans="1:12" x14ac:dyDescent="0.25">
      <c r="A15146" s="16" t="s">
        <v>266</v>
      </c>
      <c r="B15146" s="16">
        <v>80</v>
      </c>
      <c r="C15146" s="17">
        <v>32721</v>
      </c>
      <c r="L15146" s="17"/>
    </row>
    <row r="15147" spans="1:12" x14ac:dyDescent="0.25">
      <c r="A15147" s="16" t="s">
        <v>266</v>
      </c>
      <c r="B15147" s="16">
        <v>62</v>
      </c>
      <c r="C15147" s="17">
        <v>32642</v>
      </c>
      <c r="L15147" s="17"/>
    </row>
    <row r="15148" spans="1:12" x14ac:dyDescent="0.25">
      <c r="A15148" s="16" t="s">
        <v>266</v>
      </c>
      <c r="B15148" s="16">
        <v>224</v>
      </c>
      <c r="C15148" s="17">
        <v>32629</v>
      </c>
      <c r="L15148" s="17"/>
    </row>
    <row r="15149" spans="1:12" x14ac:dyDescent="0.25">
      <c r="A15149" s="16" t="s">
        <v>266</v>
      </c>
      <c r="B15149" s="16">
        <v>50</v>
      </c>
      <c r="C15149" s="17">
        <v>32563</v>
      </c>
      <c r="L15149" s="17"/>
    </row>
    <row r="15150" spans="1:12" x14ac:dyDescent="0.25">
      <c r="A15150" s="16" t="s">
        <v>266</v>
      </c>
      <c r="B15150" s="16">
        <v>32</v>
      </c>
      <c r="C15150" s="17">
        <v>32563</v>
      </c>
      <c r="L15150" s="17"/>
    </row>
    <row r="15151" spans="1:12" x14ac:dyDescent="0.25">
      <c r="A15151" s="16" t="s">
        <v>266</v>
      </c>
      <c r="B15151" s="16">
        <v>50</v>
      </c>
      <c r="C15151" s="17">
        <v>32548</v>
      </c>
      <c r="L15151" s="17"/>
    </row>
    <row r="15152" spans="1:12" x14ac:dyDescent="0.25">
      <c r="A15152" s="16" t="s">
        <v>266</v>
      </c>
      <c r="B15152" s="16">
        <v>95</v>
      </c>
      <c r="C15152" s="17">
        <v>32548</v>
      </c>
      <c r="L15152" s="17"/>
    </row>
    <row r="15153" spans="1:12" x14ac:dyDescent="0.25">
      <c r="A15153" s="16" t="s">
        <v>266</v>
      </c>
      <c r="B15153" s="16">
        <v>34</v>
      </c>
      <c r="C15153" s="17">
        <v>32477</v>
      </c>
      <c r="L15153" s="17"/>
    </row>
    <row r="15154" spans="1:12" x14ac:dyDescent="0.25">
      <c r="A15154" s="16" t="s">
        <v>266</v>
      </c>
      <c r="B15154" s="16">
        <v>60</v>
      </c>
      <c r="C15154" s="17">
        <v>32424</v>
      </c>
      <c r="L15154" s="17"/>
    </row>
    <row r="15155" spans="1:12" x14ac:dyDescent="0.25">
      <c r="A15155" s="16" t="s">
        <v>266</v>
      </c>
      <c r="B15155" s="16">
        <v>71</v>
      </c>
      <c r="C15155" s="17">
        <v>32392</v>
      </c>
      <c r="L15155" s="17"/>
    </row>
    <row r="15156" spans="1:12" x14ac:dyDescent="0.25">
      <c r="A15156" s="16" t="s">
        <v>266</v>
      </c>
      <c r="B15156" s="16">
        <v>100</v>
      </c>
      <c r="C15156" s="17">
        <v>32366</v>
      </c>
      <c r="L15156" s="17"/>
    </row>
    <row r="15157" spans="1:12" x14ac:dyDescent="0.25">
      <c r="A15157" s="16" t="s">
        <v>266</v>
      </c>
      <c r="B15157" s="16">
        <v>135</v>
      </c>
      <c r="C15157" s="17">
        <v>32345</v>
      </c>
      <c r="L15157" s="17"/>
    </row>
    <row r="15158" spans="1:12" x14ac:dyDescent="0.25">
      <c r="A15158" s="16" t="s">
        <v>266</v>
      </c>
      <c r="B15158" s="16">
        <v>50</v>
      </c>
      <c r="C15158" s="17">
        <v>32323</v>
      </c>
      <c r="L15158" s="17"/>
    </row>
    <row r="15159" spans="1:12" x14ac:dyDescent="0.25">
      <c r="A15159" s="16" t="s">
        <v>266</v>
      </c>
      <c r="B15159" s="16">
        <v>55</v>
      </c>
      <c r="C15159" s="17">
        <v>32295</v>
      </c>
      <c r="L15159" s="17"/>
    </row>
    <row r="15160" spans="1:12" x14ac:dyDescent="0.25">
      <c r="A15160" s="16" t="s">
        <v>266</v>
      </c>
      <c r="B15160" s="16">
        <v>136</v>
      </c>
      <c r="C15160" s="17">
        <v>32143</v>
      </c>
      <c r="L15160" s="17"/>
    </row>
    <row r="15161" spans="1:12" x14ac:dyDescent="0.25">
      <c r="A15161" s="16" t="s">
        <v>266</v>
      </c>
      <c r="B15161" s="16">
        <v>49</v>
      </c>
      <c r="C15161" s="17">
        <v>32122</v>
      </c>
      <c r="L15161" s="17"/>
    </row>
    <row r="15162" spans="1:12" x14ac:dyDescent="0.25">
      <c r="A15162" s="16" t="s">
        <v>266</v>
      </c>
      <c r="B15162" s="16">
        <v>95</v>
      </c>
      <c r="C15162" s="17">
        <v>32051</v>
      </c>
      <c r="L15162" s="17"/>
    </row>
    <row r="15163" spans="1:12" x14ac:dyDescent="0.25">
      <c r="A15163" s="16" t="s">
        <v>266</v>
      </c>
      <c r="B15163" s="16">
        <v>86</v>
      </c>
      <c r="C15163" s="17">
        <v>31868</v>
      </c>
      <c r="L15163" s="17"/>
    </row>
    <row r="15164" spans="1:12" x14ac:dyDescent="0.25">
      <c r="A15164" s="16" t="s">
        <v>266</v>
      </c>
      <c r="B15164" s="16">
        <v>50</v>
      </c>
      <c r="C15164" s="17">
        <v>31837</v>
      </c>
      <c r="L15164" s="17"/>
    </row>
    <row r="15165" spans="1:12" x14ac:dyDescent="0.25">
      <c r="A15165" s="16" t="s">
        <v>266</v>
      </c>
      <c r="B15165" s="16">
        <v>172</v>
      </c>
      <c r="C15165" s="17">
        <v>31778</v>
      </c>
      <c r="L15165" s="17"/>
    </row>
    <row r="15166" spans="1:12" x14ac:dyDescent="0.25">
      <c r="A15166" s="16" t="s">
        <v>266</v>
      </c>
      <c r="B15166" s="16">
        <v>116</v>
      </c>
      <c r="C15166" s="17">
        <v>31778</v>
      </c>
      <c r="L15166" s="17"/>
    </row>
    <row r="15167" spans="1:12" x14ac:dyDescent="0.25">
      <c r="A15167" s="16" t="s">
        <v>266</v>
      </c>
      <c r="B15167" s="16">
        <v>83</v>
      </c>
      <c r="C15167" s="17">
        <v>31594</v>
      </c>
      <c r="L15167" s="17"/>
    </row>
    <row r="15168" spans="1:12" x14ac:dyDescent="0.25">
      <c r="A15168" s="16" t="s">
        <v>266</v>
      </c>
      <c r="B15168" s="16">
        <v>118</v>
      </c>
      <c r="C15168" s="17">
        <v>31472</v>
      </c>
      <c r="L15168" s="17"/>
    </row>
    <row r="15169" spans="1:12" x14ac:dyDescent="0.25">
      <c r="A15169" s="16" t="s">
        <v>266</v>
      </c>
      <c r="B15169" s="16">
        <v>78</v>
      </c>
      <c r="C15169" s="17">
        <v>31413</v>
      </c>
      <c r="L15169" s="17"/>
    </row>
    <row r="15170" spans="1:12" x14ac:dyDescent="0.25">
      <c r="A15170" s="16" t="s">
        <v>266</v>
      </c>
      <c r="B15170" s="16">
        <v>50</v>
      </c>
      <c r="C15170" s="17">
        <v>31413</v>
      </c>
      <c r="L15170" s="17"/>
    </row>
    <row r="15171" spans="1:12" x14ac:dyDescent="0.25">
      <c r="A15171" s="16" t="s">
        <v>266</v>
      </c>
      <c r="B15171" s="16">
        <v>90</v>
      </c>
      <c r="C15171" s="17">
        <v>31382</v>
      </c>
      <c r="L15171" s="17"/>
    </row>
    <row r="15172" spans="1:12" x14ac:dyDescent="0.25">
      <c r="A15172" s="16" t="s">
        <v>266</v>
      </c>
      <c r="B15172" s="16">
        <v>65</v>
      </c>
      <c r="C15172" s="17">
        <v>31260</v>
      </c>
      <c r="L15172" s="17"/>
    </row>
    <row r="15173" spans="1:12" x14ac:dyDescent="0.25">
      <c r="A15173" s="16" t="s">
        <v>266</v>
      </c>
      <c r="B15173" s="16">
        <v>128</v>
      </c>
      <c r="C15173" s="17">
        <v>31229</v>
      </c>
      <c r="L15173" s="17"/>
    </row>
    <row r="15174" spans="1:12" x14ac:dyDescent="0.25">
      <c r="A15174" s="16" t="s">
        <v>266</v>
      </c>
      <c r="B15174" s="16">
        <v>94</v>
      </c>
      <c r="C15174" s="17">
        <v>31199</v>
      </c>
      <c r="L15174" s="17"/>
    </row>
    <row r="15175" spans="1:12" x14ac:dyDescent="0.25">
      <c r="A15175" s="16" t="s">
        <v>266</v>
      </c>
      <c r="B15175" s="16">
        <v>117</v>
      </c>
      <c r="C15175" s="17">
        <v>31168</v>
      </c>
      <c r="L15175" s="17"/>
    </row>
    <row r="15176" spans="1:12" x14ac:dyDescent="0.25">
      <c r="A15176" s="16" t="s">
        <v>266</v>
      </c>
      <c r="B15176" s="16">
        <v>110</v>
      </c>
      <c r="C15176" s="17">
        <v>31168</v>
      </c>
      <c r="L15176" s="17"/>
    </row>
    <row r="15177" spans="1:12" x14ac:dyDescent="0.25">
      <c r="A15177" s="16" t="s">
        <v>266</v>
      </c>
      <c r="B15177" s="16">
        <v>67</v>
      </c>
      <c r="C15177" s="17">
        <v>31138</v>
      </c>
      <c r="L15177" s="17"/>
    </row>
    <row r="15178" spans="1:12" x14ac:dyDescent="0.25">
      <c r="A15178" s="16" t="s">
        <v>266</v>
      </c>
      <c r="B15178" s="16">
        <v>35</v>
      </c>
      <c r="C15178" s="17">
        <v>31138</v>
      </c>
      <c r="L15178" s="17"/>
    </row>
    <row r="15179" spans="1:12" x14ac:dyDescent="0.25">
      <c r="A15179" s="16" t="s">
        <v>266</v>
      </c>
      <c r="B15179" s="16">
        <v>77</v>
      </c>
      <c r="C15179" s="17">
        <v>31079</v>
      </c>
      <c r="L15179" s="17"/>
    </row>
    <row r="15180" spans="1:12" x14ac:dyDescent="0.25">
      <c r="A15180" s="16" t="s">
        <v>266</v>
      </c>
      <c r="B15180" s="16">
        <v>44</v>
      </c>
      <c r="C15180" s="17">
        <v>31048</v>
      </c>
      <c r="L15180" s="17"/>
    </row>
    <row r="15181" spans="1:12" x14ac:dyDescent="0.25">
      <c r="A15181" s="16" t="s">
        <v>266</v>
      </c>
      <c r="B15181" s="16">
        <v>50</v>
      </c>
      <c r="C15181" s="17">
        <v>30988</v>
      </c>
      <c r="L15181" s="17"/>
    </row>
    <row r="15182" spans="1:12" x14ac:dyDescent="0.25">
      <c r="A15182" s="16" t="s">
        <v>266</v>
      </c>
      <c r="B15182" s="16">
        <v>70</v>
      </c>
      <c r="C15182" s="17">
        <v>30987</v>
      </c>
      <c r="L15182" s="17"/>
    </row>
    <row r="15183" spans="1:12" x14ac:dyDescent="0.25">
      <c r="A15183" s="16" t="s">
        <v>266</v>
      </c>
      <c r="B15183" s="16">
        <v>30</v>
      </c>
      <c r="C15183" s="17">
        <v>30956</v>
      </c>
      <c r="L15183" s="17"/>
    </row>
    <row r="15184" spans="1:12" x14ac:dyDescent="0.25">
      <c r="A15184" s="16" t="s">
        <v>266</v>
      </c>
      <c r="B15184" s="16">
        <v>112</v>
      </c>
      <c r="C15184" s="17">
        <v>30956</v>
      </c>
      <c r="L15184" s="17"/>
    </row>
    <row r="15185" spans="1:12" x14ac:dyDescent="0.25">
      <c r="A15185" s="16" t="s">
        <v>266</v>
      </c>
      <c r="B15185" s="16">
        <v>80</v>
      </c>
      <c r="C15185" s="17">
        <v>30895</v>
      </c>
      <c r="L15185" s="17"/>
    </row>
    <row r="15186" spans="1:12" x14ac:dyDescent="0.25">
      <c r="A15186" s="16" t="s">
        <v>266</v>
      </c>
      <c r="B15186" s="16">
        <v>84</v>
      </c>
      <c r="C15186" s="17">
        <v>30895</v>
      </c>
      <c r="L15186" s="17"/>
    </row>
    <row r="15187" spans="1:12" x14ac:dyDescent="0.25">
      <c r="A15187" s="16" t="s">
        <v>266</v>
      </c>
      <c r="B15187" s="16">
        <v>90</v>
      </c>
      <c r="C15187" s="17">
        <v>30847</v>
      </c>
      <c r="L15187" s="17"/>
    </row>
    <row r="15188" spans="1:12" x14ac:dyDescent="0.25">
      <c r="A15188" s="16" t="s">
        <v>266</v>
      </c>
      <c r="B15188" s="16">
        <v>95</v>
      </c>
      <c r="C15188" s="17">
        <v>30837</v>
      </c>
      <c r="L15188" s="17"/>
    </row>
    <row r="15189" spans="1:12" x14ac:dyDescent="0.25">
      <c r="A15189" s="16" t="s">
        <v>266</v>
      </c>
      <c r="B15189" s="16">
        <v>32</v>
      </c>
      <c r="C15189" s="17">
        <v>30834</v>
      </c>
      <c r="L15189" s="17"/>
    </row>
    <row r="15190" spans="1:12" x14ac:dyDescent="0.25">
      <c r="A15190" s="16" t="s">
        <v>266</v>
      </c>
      <c r="B15190" s="16">
        <v>68</v>
      </c>
      <c r="C15190" s="17">
        <v>30816</v>
      </c>
      <c r="L15190" s="17"/>
    </row>
    <row r="15191" spans="1:12" x14ac:dyDescent="0.25">
      <c r="A15191" s="16" t="s">
        <v>266</v>
      </c>
      <c r="B15191" s="16">
        <v>84</v>
      </c>
      <c r="C15191" s="17">
        <v>30773</v>
      </c>
      <c r="L15191" s="17"/>
    </row>
    <row r="15192" spans="1:12" x14ac:dyDescent="0.25">
      <c r="A15192" s="16" t="s">
        <v>266</v>
      </c>
      <c r="B15192" s="16">
        <v>50</v>
      </c>
      <c r="C15192" s="17">
        <v>30773</v>
      </c>
      <c r="L15192" s="17"/>
    </row>
    <row r="15193" spans="1:12" x14ac:dyDescent="0.25">
      <c r="A15193" s="16" t="s">
        <v>266</v>
      </c>
      <c r="B15193" s="16">
        <v>73</v>
      </c>
      <c r="C15193" s="17">
        <v>30773</v>
      </c>
      <c r="L15193" s="17"/>
    </row>
    <row r="15194" spans="1:12" x14ac:dyDescent="0.25">
      <c r="A15194" s="16" t="s">
        <v>266</v>
      </c>
      <c r="B15194" s="16">
        <v>50</v>
      </c>
      <c r="C15194" s="17">
        <v>30773</v>
      </c>
      <c r="L15194" s="17"/>
    </row>
    <row r="15195" spans="1:12" x14ac:dyDescent="0.25">
      <c r="A15195" s="16" t="s">
        <v>266</v>
      </c>
      <c r="B15195" s="16">
        <v>80</v>
      </c>
      <c r="C15195" s="17">
        <v>30773</v>
      </c>
      <c r="L15195" s="17"/>
    </row>
    <row r="15196" spans="1:12" x14ac:dyDescent="0.25">
      <c r="A15196" s="16" t="s">
        <v>266</v>
      </c>
      <c r="B15196" s="16">
        <v>64</v>
      </c>
      <c r="C15196" s="17">
        <v>30773</v>
      </c>
      <c r="L15196" s="17"/>
    </row>
    <row r="15197" spans="1:12" x14ac:dyDescent="0.25">
      <c r="A15197" s="16" t="s">
        <v>266</v>
      </c>
      <c r="B15197" s="16">
        <v>70</v>
      </c>
      <c r="C15197" s="17">
        <v>30742</v>
      </c>
      <c r="L15197" s="17"/>
    </row>
    <row r="15198" spans="1:12" x14ac:dyDescent="0.25">
      <c r="A15198" s="16" t="s">
        <v>266</v>
      </c>
      <c r="B15198" s="16">
        <v>50</v>
      </c>
      <c r="C15198" s="17">
        <v>30742</v>
      </c>
      <c r="L15198" s="17"/>
    </row>
    <row r="15199" spans="1:12" x14ac:dyDescent="0.25">
      <c r="A15199" s="16" t="s">
        <v>266</v>
      </c>
      <c r="B15199" s="16">
        <v>75</v>
      </c>
      <c r="C15199" s="17">
        <v>30742</v>
      </c>
      <c r="L15199" s="17"/>
    </row>
    <row r="15200" spans="1:12" x14ac:dyDescent="0.25">
      <c r="A15200" s="16" t="s">
        <v>266</v>
      </c>
      <c r="B15200" s="16">
        <v>60</v>
      </c>
      <c r="C15200" s="17">
        <v>30742</v>
      </c>
      <c r="L15200" s="17"/>
    </row>
    <row r="15201" spans="1:12" x14ac:dyDescent="0.25">
      <c r="A15201" s="16" t="s">
        <v>266</v>
      </c>
      <c r="B15201" s="16">
        <v>30</v>
      </c>
      <c r="C15201" s="17">
        <v>30742</v>
      </c>
      <c r="L15201" s="17"/>
    </row>
    <row r="15202" spans="1:12" x14ac:dyDescent="0.25">
      <c r="A15202" s="16" t="s">
        <v>266</v>
      </c>
      <c r="B15202" s="16">
        <v>50</v>
      </c>
      <c r="C15202" s="17">
        <v>30713</v>
      </c>
      <c r="L15202" s="17"/>
    </row>
    <row r="15203" spans="1:12" x14ac:dyDescent="0.25">
      <c r="A15203" s="16" t="s">
        <v>266</v>
      </c>
      <c r="B15203" s="16">
        <v>62</v>
      </c>
      <c r="C15203" s="17">
        <v>30682</v>
      </c>
      <c r="L15203" s="17"/>
    </row>
    <row r="15204" spans="1:12" x14ac:dyDescent="0.25">
      <c r="A15204" s="16" t="s">
        <v>266</v>
      </c>
      <c r="B15204" s="16">
        <v>83</v>
      </c>
      <c r="C15204" s="17">
        <v>30651</v>
      </c>
      <c r="L15204" s="17"/>
    </row>
    <row r="15205" spans="1:12" x14ac:dyDescent="0.25">
      <c r="A15205" s="16" t="s">
        <v>266</v>
      </c>
      <c r="B15205" s="16">
        <v>50</v>
      </c>
      <c r="C15205" s="17">
        <v>30651</v>
      </c>
      <c r="L15205" s="17"/>
    </row>
    <row r="15206" spans="1:12" x14ac:dyDescent="0.25">
      <c r="A15206" s="16" t="s">
        <v>266</v>
      </c>
      <c r="B15206" s="16">
        <v>125</v>
      </c>
      <c r="C15206" s="17">
        <v>30651</v>
      </c>
      <c r="L15206" s="17"/>
    </row>
    <row r="15207" spans="1:12" x14ac:dyDescent="0.25">
      <c r="A15207" s="16" t="s">
        <v>266</v>
      </c>
      <c r="B15207" s="16">
        <v>90</v>
      </c>
      <c r="C15207" s="17">
        <v>30560</v>
      </c>
      <c r="L15207" s="17"/>
    </row>
    <row r="15208" spans="1:12" x14ac:dyDescent="0.25">
      <c r="A15208" s="16" t="s">
        <v>266</v>
      </c>
      <c r="B15208" s="16">
        <v>149</v>
      </c>
      <c r="C15208" s="17">
        <v>30546</v>
      </c>
      <c r="L15208" s="17"/>
    </row>
    <row r="15209" spans="1:12" x14ac:dyDescent="0.25">
      <c r="A15209" s="16" t="s">
        <v>266</v>
      </c>
      <c r="B15209" s="16">
        <v>61</v>
      </c>
      <c r="C15209" s="17">
        <v>30498</v>
      </c>
      <c r="L15209" s="17"/>
    </row>
    <row r="15210" spans="1:12" x14ac:dyDescent="0.25">
      <c r="A15210" s="16" t="s">
        <v>266</v>
      </c>
      <c r="B15210" s="16">
        <v>112</v>
      </c>
      <c r="C15210" s="17">
        <v>30498</v>
      </c>
      <c r="L15210" s="17"/>
    </row>
    <row r="15211" spans="1:12" x14ac:dyDescent="0.25">
      <c r="A15211" s="16" t="s">
        <v>266</v>
      </c>
      <c r="B15211" s="16">
        <v>80</v>
      </c>
      <c r="C15211" s="17">
        <v>30413</v>
      </c>
      <c r="L15211" s="17"/>
    </row>
    <row r="15212" spans="1:12" x14ac:dyDescent="0.25">
      <c r="A15212" s="16" t="s">
        <v>266</v>
      </c>
      <c r="B15212" s="16">
        <v>100</v>
      </c>
      <c r="C15212" s="17">
        <v>30404</v>
      </c>
      <c r="L15212" s="17"/>
    </row>
    <row r="15213" spans="1:12" x14ac:dyDescent="0.25">
      <c r="A15213" s="16" t="s">
        <v>266</v>
      </c>
      <c r="B15213" s="16">
        <v>105</v>
      </c>
      <c r="C15213" s="17">
        <v>30376</v>
      </c>
      <c r="L15213" s="17"/>
    </row>
    <row r="15214" spans="1:12" x14ac:dyDescent="0.25">
      <c r="A15214" s="16" t="s">
        <v>266</v>
      </c>
      <c r="B15214" s="16">
        <v>160</v>
      </c>
      <c r="C15214" s="17">
        <v>30335</v>
      </c>
      <c r="L15214" s="17"/>
    </row>
    <row r="15215" spans="1:12" x14ac:dyDescent="0.25">
      <c r="A15215" s="16" t="s">
        <v>266</v>
      </c>
      <c r="B15215" s="16">
        <v>198</v>
      </c>
      <c r="C15215" s="17">
        <v>30317</v>
      </c>
      <c r="L15215" s="17"/>
    </row>
    <row r="15216" spans="1:12" x14ac:dyDescent="0.25">
      <c r="A15216" s="16" t="s">
        <v>266</v>
      </c>
      <c r="B15216" s="16">
        <v>97</v>
      </c>
      <c r="C15216" s="17">
        <v>30288</v>
      </c>
      <c r="L15216" s="17"/>
    </row>
    <row r="15217" spans="1:12" x14ac:dyDescent="0.25">
      <c r="A15217" s="16" t="s">
        <v>266</v>
      </c>
      <c r="B15217" s="16">
        <v>61</v>
      </c>
      <c r="C15217" s="17">
        <v>30258</v>
      </c>
      <c r="L15217" s="17"/>
    </row>
    <row r="15218" spans="1:12" x14ac:dyDescent="0.25">
      <c r="A15218" s="16" t="s">
        <v>266</v>
      </c>
      <c r="B15218" s="16">
        <v>50</v>
      </c>
      <c r="C15218" s="17">
        <v>30256</v>
      </c>
      <c r="L15218" s="17"/>
    </row>
    <row r="15219" spans="1:12" x14ac:dyDescent="0.25">
      <c r="A15219" s="16" t="s">
        <v>266</v>
      </c>
      <c r="B15219" s="16">
        <v>58</v>
      </c>
      <c r="C15219" s="17">
        <v>30133</v>
      </c>
      <c r="L15219" s="17"/>
    </row>
    <row r="15220" spans="1:12" x14ac:dyDescent="0.25">
      <c r="A15220" s="16" t="s">
        <v>266</v>
      </c>
      <c r="B15220" s="16">
        <v>81</v>
      </c>
      <c r="C15220" s="17">
        <v>30103</v>
      </c>
      <c r="L15220" s="17"/>
    </row>
    <row r="15221" spans="1:12" x14ac:dyDescent="0.25">
      <c r="A15221" s="16" t="s">
        <v>266</v>
      </c>
      <c r="B15221" s="16">
        <v>25</v>
      </c>
      <c r="C15221" s="17">
        <v>30103</v>
      </c>
      <c r="L15221" s="17"/>
    </row>
    <row r="15222" spans="1:12" x14ac:dyDescent="0.25">
      <c r="A15222" s="16" t="s">
        <v>266</v>
      </c>
      <c r="B15222" s="16">
        <v>60</v>
      </c>
      <c r="C15222" s="17">
        <v>30024</v>
      </c>
      <c r="L15222" s="17"/>
    </row>
    <row r="15223" spans="1:12" x14ac:dyDescent="0.25">
      <c r="A15223" s="16" t="s">
        <v>266</v>
      </c>
      <c r="B15223" s="16">
        <v>102</v>
      </c>
      <c r="C15223" s="17">
        <v>29983</v>
      </c>
      <c r="L15223" s="17"/>
    </row>
    <row r="15224" spans="1:12" x14ac:dyDescent="0.25">
      <c r="A15224" s="16" t="s">
        <v>266</v>
      </c>
      <c r="B15224" s="16">
        <v>130</v>
      </c>
      <c r="C15224" s="17">
        <v>29952</v>
      </c>
      <c r="L15224" s="17"/>
    </row>
    <row r="15225" spans="1:12" x14ac:dyDescent="0.25">
      <c r="A15225" s="16" t="s">
        <v>266</v>
      </c>
      <c r="B15225" s="16">
        <v>50</v>
      </c>
      <c r="C15225" s="17">
        <v>29790</v>
      </c>
      <c r="L15225" s="17"/>
    </row>
    <row r="15226" spans="1:12" x14ac:dyDescent="0.25">
      <c r="A15226" s="16" t="s">
        <v>266</v>
      </c>
      <c r="B15226" s="16">
        <v>50</v>
      </c>
      <c r="C15226" s="17">
        <v>29781</v>
      </c>
      <c r="L15226" s="17"/>
    </row>
    <row r="15227" spans="1:12" x14ac:dyDescent="0.25">
      <c r="A15227" s="16" t="s">
        <v>266</v>
      </c>
      <c r="B15227" s="16">
        <v>70</v>
      </c>
      <c r="C15227" s="17">
        <v>29768</v>
      </c>
      <c r="L15227" s="17"/>
    </row>
    <row r="15228" spans="1:12" x14ac:dyDescent="0.25">
      <c r="A15228" s="16" t="s">
        <v>266</v>
      </c>
      <c r="B15228" s="16">
        <v>120</v>
      </c>
      <c r="C15228" s="17">
        <v>29129</v>
      </c>
      <c r="L15228" s="17"/>
    </row>
    <row r="15229" spans="1:12" x14ac:dyDescent="0.25">
      <c r="A15229" s="16" t="s">
        <v>266</v>
      </c>
      <c r="B15229" s="16">
        <v>85</v>
      </c>
      <c r="C15229" s="17">
        <v>29102</v>
      </c>
      <c r="L15229" s="17"/>
    </row>
    <row r="15230" spans="1:12" x14ac:dyDescent="0.25">
      <c r="A15230" s="16" t="s">
        <v>266</v>
      </c>
      <c r="B15230" s="16">
        <v>110</v>
      </c>
      <c r="C15230" s="17">
        <v>29037</v>
      </c>
      <c r="L15230" s="17"/>
    </row>
    <row r="15231" spans="1:12" x14ac:dyDescent="0.25">
      <c r="A15231" s="16" t="s">
        <v>266</v>
      </c>
      <c r="B15231" s="16">
        <v>87</v>
      </c>
      <c r="C15231" s="17">
        <v>29007</v>
      </c>
      <c r="L15231" s="17"/>
    </row>
    <row r="15232" spans="1:12" x14ac:dyDescent="0.25">
      <c r="A15232" s="16" t="s">
        <v>266</v>
      </c>
      <c r="B15232" s="16">
        <v>120</v>
      </c>
      <c r="C15232" s="17">
        <v>28825</v>
      </c>
      <c r="L15232" s="17"/>
    </row>
    <row r="15233" spans="1:12" x14ac:dyDescent="0.25">
      <c r="A15233" s="16" t="s">
        <v>266</v>
      </c>
      <c r="B15233" s="16">
        <v>50</v>
      </c>
      <c r="C15233" s="17">
        <v>28734</v>
      </c>
      <c r="L15233" s="17"/>
    </row>
    <row r="15234" spans="1:12" x14ac:dyDescent="0.25">
      <c r="A15234" s="16" t="s">
        <v>266</v>
      </c>
      <c r="B15234" s="16">
        <v>125</v>
      </c>
      <c r="C15234" s="17">
        <v>28672</v>
      </c>
      <c r="L15234" s="17"/>
    </row>
    <row r="15235" spans="1:12" x14ac:dyDescent="0.25">
      <c r="A15235" s="16" t="s">
        <v>266</v>
      </c>
      <c r="B15235" s="16">
        <v>111</v>
      </c>
      <c r="C15235" s="17">
        <v>28550</v>
      </c>
      <c r="L15235" s="17"/>
    </row>
    <row r="15236" spans="1:12" x14ac:dyDescent="0.25">
      <c r="A15236" s="16" t="s">
        <v>266</v>
      </c>
      <c r="B15236" s="16">
        <v>37</v>
      </c>
      <c r="C15236" s="17">
        <v>28460</v>
      </c>
      <c r="L15236" s="17"/>
    </row>
    <row r="15237" spans="1:12" x14ac:dyDescent="0.25">
      <c r="A15237" s="16" t="s">
        <v>266</v>
      </c>
      <c r="B15237" s="16">
        <v>50</v>
      </c>
      <c r="C15237" s="17">
        <v>28430</v>
      </c>
      <c r="L15237" s="17"/>
    </row>
    <row r="15238" spans="1:12" x14ac:dyDescent="0.25">
      <c r="A15238" s="16" t="s">
        <v>266</v>
      </c>
      <c r="B15238" s="16">
        <v>110</v>
      </c>
      <c r="C15238" s="17">
        <v>28212</v>
      </c>
      <c r="L15238" s="17"/>
    </row>
    <row r="15239" spans="1:12" x14ac:dyDescent="0.25">
      <c r="A15239" s="16" t="s">
        <v>266</v>
      </c>
      <c r="B15239" s="16">
        <v>114</v>
      </c>
      <c r="C15239" s="17">
        <v>28142</v>
      </c>
      <c r="L15239" s="17"/>
    </row>
    <row r="15240" spans="1:12" x14ac:dyDescent="0.25">
      <c r="A15240" s="16" t="s">
        <v>266</v>
      </c>
      <c r="B15240" s="16">
        <v>61</v>
      </c>
      <c r="C15240" s="17">
        <v>28126</v>
      </c>
      <c r="L15240" s="17"/>
    </row>
    <row r="15241" spans="1:12" x14ac:dyDescent="0.25">
      <c r="A15241" s="16" t="s">
        <v>266</v>
      </c>
      <c r="B15241" s="16">
        <v>184</v>
      </c>
      <c r="C15241" s="17">
        <v>28126</v>
      </c>
      <c r="L15241" s="17"/>
    </row>
    <row r="15242" spans="1:12" x14ac:dyDescent="0.25">
      <c r="A15242" s="16" t="s">
        <v>266</v>
      </c>
      <c r="B15242" s="16">
        <v>128</v>
      </c>
      <c r="C15242" s="17">
        <v>28095</v>
      </c>
      <c r="L15242" s="17"/>
    </row>
    <row r="15243" spans="1:12" x14ac:dyDescent="0.25">
      <c r="A15243" s="16" t="s">
        <v>266</v>
      </c>
      <c r="B15243" s="16">
        <v>90</v>
      </c>
      <c r="C15243" s="17">
        <v>28095</v>
      </c>
      <c r="L15243" s="17"/>
    </row>
    <row r="15244" spans="1:12" x14ac:dyDescent="0.25">
      <c r="A15244" s="16" t="s">
        <v>266</v>
      </c>
      <c r="B15244" s="16">
        <v>110</v>
      </c>
      <c r="C15244" s="17">
        <v>28034</v>
      </c>
      <c r="L15244" s="17"/>
    </row>
    <row r="15245" spans="1:12" x14ac:dyDescent="0.25">
      <c r="A15245" s="16" t="s">
        <v>266</v>
      </c>
      <c r="B15245" s="16">
        <v>50</v>
      </c>
      <c r="C15245" s="17">
        <v>27881</v>
      </c>
      <c r="L15245" s="17"/>
    </row>
    <row r="15246" spans="1:12" x14ac:dyDescent="0.25">
      <c r="A15246" s="16" t="s">
        <v>266</v>
      </c>
      <c r="B15246" s="16">
        <v>100</v>
      </c>
      <c r="C15246" s="17">
        <v>27639</v>
      </c>
      <c r="L15246" s="17"/>
    </row>
    <row r="15247" spans="1:12" x14ac:dyDescent="0.25">
      <c r="A15247" s="16" t="s">
        <v>266</v>
      </c>
      <c r="B15247" s="16">
        <v>104</v>
      </c>
      <c r="C15247" s="17">
        <v>27467</v>
      </c>
      <c r="L15247" s="17"/>
    </row>
    <row r="15248" spans="1:12" x14ac:dyDescent="0.25">
      <c r="A15248" s="16" t="s">
        <v>266</v>
      </c>
      <c r="B15248" s="16">
        <v>83</v>
      </c>
      <c r="C15248" s="17">
        <v>27334</v>
      </c>
      <c r="L15248" s="17"/>
    </row>
    <row r="15249" spans="1:12" x14ac:dyDescent="0.25">
      <c r="A15249" s="16" t="s">
        <v>266</v>
      </c>
      <c r="B15249" s="16">
        <v>32</v>
      </c>
      <c r="C15249" s="17">
        <v>27119</v>
      </c>
      <c r="L15249" s="17"/>
    </row>
    <row r="15250" spans="1:12" x14ac:dyDescent="0.25">
      <c r="A15250" s="16" t="s">
        <v>266</v>
      </c>
      <c r="B15250" s="16">
        <v>150</v>
      </c>
      <c r="C15250" s="17">
        <v>26101</v>
      </c>
      <c r="L15250" s="17"/>
    </row>
    <row r="15251" spans="1:12" x14ac:dyDescent="0.25">
      <c r="A15251" s="16" t="s">
        <v>266</v>
      </c>
      <c r="B15251" s="16">
        <v>61</v>
      </c>
      <c r="C15251" s="17">
        <v>26064</v>
      </c>
      <c r="L15251" s="17"/>
    </row>
    <row r="15252" spans="1:12" x14ac:dyDescent="0.25">
      <c r="A15252" s="16" t="s">
        <v>266</v>
      </c>
      <c r="B15252" s="16">
        <v>105</v>
      </c>
      <c r="C15252" s="17">
        <v>25735</v>
      </c>
      <c r="L15252" s="17"/>
    </row>
    <row r="15253" spans="1:12" x14ac:dyDescent="0.25">
      <c r="A15253" s="16" t="s">
        <v>266</v>
      </c>
      <c r="B15253" s="16">
        <v>150</v>
      </c>
      <c r="C15253" s="17">
        <v>25477</v>
      </c>
      <c r="L15253" s="17"/>
    </row>
    <row r="15254" spans="1:12" x14ac:dyDescent="0.25">
      <c r="A15254" s="16" t="s">
        <v>266</v>
      </c>
      <c r="B15254" s="16">
        <v>80</v>
      </c>
      <c r="C15254" s="17">
        <v>25345</v>
      </c>
      <c r="L15254" s="17"/>
    </row>
    <row r="15255" spans="1:12" x14ac:dyDescent="0.25">
      <c r="A15255" s="16" t="s">
        <v>266</v>
      </c>
      <c r="B15255" s="16">
        <v>153</v>
      </c>
      <c r="C15255" s="17">
        <v>25307</v>
      </c>
      <c r="L15255" s="17"/>
    </row>
    <row r="15256" spans="1:12" x14ac:dyDescent="0.25">
      <c r="A15256" s="16" t="s">
        <v>266</v>
      </c>
      <c r="B15256" s="16">
        <v>114</v>
      </c>
      <c r="C15256" s="17">
        <v>25234</v>
      </c>
      <c r="L15256" s="17"/>
    </row>
    <row r="15257" spans="1:12" x14ac:dyDescent="0.25">
      <c r="A15257" s="16" t="s">
        <v>266</v>
      </c>
      <c r="B15257" s="16">
        <v>87</v>
      </c>
      <c r="C15257" s="17">
        <v>25153</v>
      </c>
      <c r="L15257" s="17"/>
    </row>
    <row r="15258" spans="1:12" x14ac:dyDescent="0.25">
      <c r="A15258" s="16" t="s">
        <v>266</v>
      </c>
      <c r="B15258" s="16">
        <v>131</v>
      </c>
      <c r="C15258" s="17">
        <v>24558</v>
      </c>
      <c r="L15258" s="17"/>
    </row>
    <row r="15259" spans="1:12" x14ac:dyDescent="0.25">
      <c r="A15259" s="16" t="s">
        <v>266</v>
      </c>
      <c r="B15259" s="16">
        <v>160</v>
      </c>
      <c r="C15259" s="17">
        <v>24544</v>
      </c>
      <c r="L15259" s="17"/>
    </row>
    <row r="15260" spans="1:12" x14ac:dyDescent="0.25">
      <c r="A15260" s="16" t="s">
        <v>266</v>
      </c>
      <c r="B15260" s="16">
        <v>152</v>
      </c>
      <c r="C15260" s="17">
        <v>24485</v>
      </c>
      <c r="L15260" s="17"/>
    </row>
    <row r="15261" spans="1:12" x14ac:dyDescent="0.25">
      <c r="A15261" s="16" t="s">
        <v>266</v>
      </c>
      <c r="B15261" s="16">
        <v>97</v>
      </c>
      <c r="C15261" s="17">
        <v>24481</v>
      </c>
      <c r="L15261" s="17"/>
    </row>
    <row r="15262" spans="1:12" x14ac:dyDescent="0.25">
      <c r="A15262" s="16" t="s">
        <v>266</v>
      </c>
      <c r="B15262" s="16">
        <v>131</v>
      </c>
      <c r="C15262" s="17">
        <v>24473</v>
      </c>
      <c r="L15262" s="17"/>
    </row>
    <row r="15263" spans="1:12" x14ac:dyDescent="0.25">
      <c r="A15263" s="16" t="s">
        <v>266</v>
      </c>
      <c r="B15263" s="16">
        <v>40</v>
      </c>
      <c r="C15263" s="17">
        <v>24473</v>
      </c>
      <c r="L15263" s="17"/>
    </row>
    <row r="15264" spans="1:12" x14ac:dyDescent="0.25">
      <c r="A15264" s="16" t="s">
        <v>266</v>
      </c>
      <c r="B15264" s="16">
        <v>82</v>
      </c>
      <c r="C15264" s="17">
        <v>24473</v>
      </c>
      <c r="L15264" s="17"/>
    </row>
    <row r="15265" spans="1:12" x14ac:dyDescent="0.25">
      <c r="A15265" s="16" t="s">
        <v>266</v>
      </c>
      <c r="B15265" s="16">
        <v>122</v>
      </c>
      <c r="C15265" s="17">
        <v>24473</v>
      </c>
      <c r="L15265" s="17"/>
    </row>
    <row r="15266" spans="1:12" x14ac:dyDescent="0.25">
      <c r="A15266" s="16" t="s">
        <v>266</v>
      </c>
      <c r="B15266" s="16">
        <v>79</v>
      </c>
      <c r="C15266" s="17">
        <v>24473</v>
      </c>
      <c r="L15266" s="17"/>
    </row>
    <row r="15267" spans="1:12" x14ac:dyDescent="0.25">
      <c r="A15267" s="16" t="s">
        <v>266</v>
      </c>
      <c r="B15267" s="16">
        <v>188</v>
      </c>
      <c r="C15267" s="17">
        <v>24473</v>
      </c>
      <c r="L15267" s="17"/>
    </row>
    <row r="15268" spans="1:12" x14ac:dyDescent="0.25">
      <c r="A15268" s="16" t="s">
        <v>266</v>
      </c>
      <c r="B15268" s="16">
        <v>104</v>
      </c>
      <c r="C15268" s="17">
        <v>24473</v>
      </c>
      <c r="L15268" s="17"/>
    </row>
    <row r="15269" spans="1:12" x14ac:dyDescent="0.25">
      <c r="A15269" s="16" t="s">
        <v>267</v>
      </c>
      <c r="B15269" s="16">
        <v>77</v>
      </c>
      <c r="C15269" s="17">
        <v>42401</v>
      </c>
      <c r="L15269" s="17"/>
    </row>
    <row r="15270" spans="1:12" x14ac:dyDescent="0.25">
      <c r="A15270" s="16" t="s">
        <v>267</v>
      </c>
      <c r="B15270" s="16">
        <v>20</v>
      </c>
      <c r="C15270" s="17">
        <v>41754</v>
      </c>
      <c r="L15270" s="17"/>
    </row>
    <row r="15271" spans="1:12" x14ac:dyDescent="0.25">
      <c r="A15271" s="16" t="s">
        <v>267</v>
      </c>
      <c r="B15271" s="16">
        <v>34</v>
      </c>
      <c r="C15271" s="17">
        <v>41297</v>
      </c>
      <c r="L15271" s="17"/>
    </row>
    <row r="15272" spans="1:12" x14ac:dyDescent="0.25">
      <c r="A15272" s="16" t="s">
        <v>267</v>
      </c>
      <c r="B15272" s="16">
        <v>90</v>
      </c>
      <c r="C15272" s="17">
        <v>41064</v>
      </c>
      <c r="L15272" s="17"/>
    </row>
    <row r="15273" spans="1:12" x14ac:dyDescent="0.25">
      <c r="A15273" s="16" t="s">
        <v>267</v>
      </c>
      <c r="B15273" s="16">
        <v>24</v>
      </c>
      <c r="C15273" s="17">
        <v>40718</v>
      </c>
      <c r="L15273" s="17"/>
    </row>
    <row r="15274" spans="1:12" x14ac:dyDescent="0.25">
      <c r="A15274" s="16" t="s">
        <v>267</v>
      </c>
      <c r="B15274" s="16">
        <v>68</v>
      </c>
      <c r="C15274" s="17">
        <v>39295</v>
      </c>
      <c r="L15274" s="17"/>
    </row>
    <row r="15275" spans="1:12" x14ac:dyDescent="0.25">
      <c r="A15275" s="16" t="s">
        <v>267</v>
      </c>
      <c r="B15275" s="16">
        <v>120</v>
      </c>
      <c r="C15275" s="17">
        <v>38504</v>
      </c>
      <c r="L15275" s="17"/>
    </row>
    <row r="15276" spans="1:12" x14ac:dyDescent="0.25">
      <c r="A15276" s="16" t="s">
        <v>267</v>
      </c>
      <c r="B15276" s="16">
        <v>60</v>
      </c>
      <c r="C15276" s="17">
        <v>38215</v>
      </c>
      <c r="L15276" s="17"/>
    </row>
    <row r="15277" spans="1:12" x14ac:dyDescent="0.25">
      <c r="A15277" s="16" t="s">
        <v>267</v>
      </c>
      <c r="B15277" s="16">
        <v>120</v>
      </c>
      <c r="C15277" s="17">
        <v>38139</v>
      </c>
      <c r="L15277" s="17"/>
    </row>
    <row r="15278" spans="1:12" x14ac:dyDescent="0.25">
      <c r="A15278" s="16" t="s">
        <v>267</v>
      </c>
      <c r="B15278" s="16">
        <v>60</v>
      </c>
      <c r="C15278" s="17">
        <v>38108</v>
      </c>
      <c r="L15278" s="17"/>
    </row>
    <row r="15279" spans="1:12" x14ac:dyDescent="0.25">
      <c r="A15279" s="16" t="s">
        <v>267</v>
      </c>
      <c r="B15279" s="16">
        <v>80</v>
      </c>
      <c r="C15279" s="17">
        <v>38092</v>
      </c>
      <c r="L15279" s="17"/>
    </row>
    <row r="15280" spans="1:12" x14ac:dyDescent="0.25">
      <c r="A15280" s="16" t="s">
        <v>267</v>
      </c>
      <c r="B15280" s="16">
        <v>56</v>
      </c>
      <c r="C15280" s="17">
        <v>37834</v>
      </c>
      <c r="L15280" s="17"/>
    </row>
    <row r="15281" spans="1:12" x14ac:dyDescent="0.25">
      <c r="A15281" s="16" t="s">
        <v>267</v>
      </c>
      <c r="B15281" s="16">
        <v>68</v>
      </c>
      <c r="C15281" s="17">
        <v>37653</v>
      </c>
      <c r="L15281" s="17"/>
    </row>
    <row r="15282" spans="1:12" x14ac:dyDescent="0.25">
      <c r="A15282" s="16" t="s">
        <v>267</v>
      </c>
      <c r="B15282" s="16">
        <v>62</v>
      </c>
      <c r="C15282" s="17">
        <v>37591</v>
      </c>
      <c r="L15282" s="17"/>
    </row>
    <row r="15283" spans="1:12" x14ac:dyDescent="0.25">
      <c r="A15283" s="16" t="s">
        <v>267</v>
      </c>
      <c r="B15283" s="16">
        <v>66</v>
      </c>
      <c r="C15283" s="17">
        <v>37530</v>
      </c>
      <c r="L15283" s="17"/>
    </row>
    <row r="15284" spans="1:12" x14ac:dyDescent="0.25">
      <c r="A15284" s="16" t="s">
        <v>267</v>
      </c>
      <c r="B15284" s="16">
        <v>65</v>
      </c>
      <c r="C15284" s="17">
        <v>37469</v>
      </c>
      <c r="L15284" s="17"/>
    </row>
    <row r="15285" spans="1:12" x14ac:dyDescent="0.25">
      <c r="A15285" s="16" t="s">
        <v>267</v>
      </c>
      <c r="B15285" s="16">
        <v>62</v>
      </c>
      <c r="C15285" s="17">
        <v>37438</v>
      </c>
      <c r="L15285" s="17"/>
    </row>
    <row r="15286" spans="1:12" x14ac:dyDescent="0.25">
      <c r="A15286" s="16" t="s">
        <v>267</v>
      </c>
      <c r="B15286" s="16">
        <v>68</v>
      </c>
      <c r="C15286" s="17">
        <v>37408</v>
      </c>
      <c r="L15286" s="17"/>
    </row>
    <row r="15287" spans="1:12" x14ac:dyDescent="0.25">
      <c r="A15287" s="16" t="s">
        <v>267</v>
      </c>
      <c r="B15287" s="16">
        <v>62</v>
      </c>
      <c r="C15287" s="17">
        <v>37257</v>
      </c>
      <c r="L15287" s="17"/>
    </row>
    <row r="15288" spans="1:12" x14ac:dyDescent="0.25">
      <c r="A15288" s="16" t="s">
        <v>267</v>
      </c>
      <c r="B15288" s="16">
        <v>62</v>
      </c>
      <c r="C15288" s="17">
        <v>37181</v>
      </c>
      <c r="L15288" s="17"/>
    </row>
    <row r="15289" spans="1:12" x14ac:dyDescent="0.25">
      <c r="A15289" s="16" t="s">
        <v>267</v>
      </c>
      <c r="B15289" s="16">
        <v>66</v>
      </c>
      <c r="C15289" s="17">
        <v>37144</v>
      </c>
      <c r="L15289" s="17"/>
    </row>
    <row r="15290" spans="1:12" x14ac:dyDescent="0.25">
      <c r="A15290" s="16" t="s">
        <v>267</v>
      </c>
      <c r="B15290" s="16">
        <v>74</v>
      </c>
      <c r="C15290" s="17">
        <v>36800</v>
      </c>
      <c r="L15290" s="17"/>
    </row>
    <row r="15291" spans="1:12" x14ac:dyDescent="0.25">
      <c r="A15291" s="16" t="s">
        <v>267</v>
      </c>
      <c r="B15291" s="16">
        <v>60</v>
      </c>
      <c r="C15291" s="17">
        <v>36739</v>
      </c>
      <c r="L15291" s="17"/>
    </row>
    <row r="15292" spans="1:12" x14ac:dyDescent="0.25">
      <c r="A15292" s="16" t="s">
        <v>267</v>
      </c>
      <c r="B15292" s="16">
        <v>100</v>
      </c>
      <c r="C15292" s="17">
        <v>36682</v>
      </c>
      <c r="L15292" s="17"/>
    </row>
    <row r="15293" spans="1:12" x14ac:dyDescent="0.25">
      <c r="A15293" s="16" t="s">
        <v>267</v>
      </c>
      <c r="B15293" s="16">
        <v>60</v>
      </c>
      <c r="C15293" s="17">
        <v>36515</v>
      </c>
      <c r="L15293" s="17"/>
    </row>
    <row r="15294" spans="1:12" x14ac:dyDescent="0.25">
      <c r="A15294" s="16" t="s">
        <v>267</v>
      </c>
      <c r="B15294" s="16">
        <v>130</v>
      </c>
      <c r="C15294" s="17">
        <v>36259</v>
      </c>
      <c r="L15294" s="17"/>
    </row>
    <row r="15295" spans="1:12" x14ac:dyDescent="0.25">
      <c r="A15295" s="16" t="s">
        <v>267</v>
      </c>
      <c r="B15295" s="16">
        <v>59</v>
      </c>
      <c r="C15295" s="17">
        <v>36255</v>
      </c>
      <c r="L15295" s="17"/>
    </row>
    <row r="15296" spans="1:12" x14ac:dyDescent="0.25">
      <c r="A15296" s="16" t="s">
        <v>267</v>
      </c>
      <c r="B15296" s="16">
        <v>120</v>
      </c>
      <c r="C15296" s="17">
        <v>36242</v>
      </c>
      <c r="L15296" s="17"/>
    </row>
    <row r="15297" spans="1:12" x14ac:dyDescent="0.25">
      <c r="A15297" s="16" t="s">
        <v>267</v>
      </c>
      <c r="B15297" s="16">
        <v>60</v>
      </c>
      <c r="C15297" s="17">
        <v>36161</v>
      </c>
      <c r="L15297" s="17"/>
    </row>
    <row r="15298" spans="1:12" x14ac:dyDescent="0.25">
      <c r="A15298" s="16" t="s">
        <v>267</v>
      </c>
      <c r="B15298" s="16">
        <v>98</v>
      </c>
      <c r="C15298" s="17">
        <v>36161</v>
      </c>
      <c r="L15298" s="17"/>
    </row>
    <row r="15299" spans="1:12" x14ac:dyDescent="0.25">
      <c r="A15299" s="16" t="s">
        <v>267</v>
      </c>
      <c r="B15299" s="16">
        <v>60</v>
      </c>
      <c r="C15299" s="17">
        <v>36105</v>
      </c>
      <c r="L15299" s="17"/>
    </row>
    <row r="15300" spans="1:12" x14ac:dyDescent="0.25">
      <c r="A15300" s="16" t="s">
        <v>267</v>
      </c>
      <c r="B15300" s="16">
        <v>60</v>
      </c>
      <c r="C15300" s="17">
        <v>36105</v>
      </c>
      <c r="L15300" s="17"/>
    </row>
    <row r="15301" spans="1:12" x14ac:dyDescent="0.25">
      <c r="A15301" s="16" t="s">
        <v>267</v>
      </c>
      <c r="B15301" s="16">
        <v>120</v>
      </c>
      <c r="C15301" s="17">
        <v>36062</v>
      </c>
      <c r="L15301" s="17"/>
    </row>
    <row r="15302" spans="1:12" x14ac:dyDescent="0.25">
      <c r="A15302" s="16" t="s">
        <v>267</v>
      </c>
      <c r="B15302" s="16">
        <v>66</v>
      </c>
      <c r="C15302" s="17">
        <v>35961</v>
      </c>
      <c r="L15302" s="17"/>
    </row>
    <row r="15303" spans="1:12" x14ac:dyDescent="0.25">
      <c r="A15303" s="16" t="s">
        <v>267</v>
      </c>
      <c r="B15303" s="16">
        <v>78</v>
      </c>
      <c r="C15303" s="17">
        <v>35901</v>
      </c>
      <c r="L15303" s="17"/>
    </row>
    <row r="15304" spans="1:12" x14ac:dyDescent="0.25">
      <c r="A15304" s="16" t="s">
        <v>267</v>
      </c>
      <c r="B15304" s="16">
        <v>72</v>
      </c>
      <c r="C15304" s="17">
        <v>35769</v>
      </c>
      <c r="L15304" s="17"/>
    </row>
    <row r="15305" spans="1:12" x14ac:dyDescent="0.25">
      <c r="A15305" s="16" t="s">
        <v>267</v>
      </c>
      <c r="B15305" s="16">
        <v>164</v>
      </c>
      <c r="C15305" s="17">
        <v>35768</v>
      </c>
      <c r="L15305" s="17"/>
    </row>
    <row r="15306" spans="1:12" x14ac:dyDescent="0.25">
      <c r="A15306" s="16" t="s">
        <v>267</v>
      </c>
      <c r="B15306" s="16">
        <v>104</v>
      </c>
      <c r="C15306" s="17">
        <v>35713</v>
      </c>
      <c r="L15306" s="17"/>
    </row>
    <row r="15307" spans="1:12" x14ac:dyDescent="0.25">
      <c r="A15307" s="16" t="s">
        <v>267</v>
      </c>
      <c r="B15307" s="16">
        <v>60</v>
      </c>
      <c r="C15307" s="17">
        <v>35627</v>
      </c>
      <c r="L15307" s="17"/>
    </row>
    <row r="15308" spans="1:12" x14ac:dyDescent="0.25">
      <c r="A15308" s="16" t="s">
        <v>267</v>
      </c>
      <c r="B15308" s="16">
        <v>120</v>
      </c>
      <c r="C15308" s="17">
        <v>35564</v>
      </c>
      <c r="L15308" s="17"/>
    </row>
    <row r="15309" spans="1:12" x14ac:dyDescent="0.25">
      <c r="A15309" s="16" t="s">
        <v>267</v>
      </c>
      <c r="B15309" s="16">
        <v>110</v>
      </c>
      <c r="C15309" s="17">
        <v>35521</v>
      </c>
      <c r="L15309" s="17"/>
    </row>
    <row r="15310" spans="1:12" x14ac:dyDescent="0.25">
      <c r="A15310" s="16" t="s">
        <v>267</v>
      </c>
      <c r="B15310" s="16">
        <v>60</v>
      </c>
      <c r="C15310" s="17">
        <v>35506</v>
      </c>
      <c r="L15310" s="17"/>
    </row>
    <row r="15311" spans="1:12" x14ac:dyDescent="0.25">
      <c r="A15311" s="16" t="s">
        <v>267</v>
      </c>
      <c r="B15311" s="16">
        <v>90</v>
      </c>
      <c r="C15311" s="17">
        <v>35358</v>
      </c>
      <c r="L15311" s="17"/>
    </row>
    <row r="15312" spans="1:12" x14ac:dyDescent="0.25">
      <c r="A15312" s="16" t="s">
        <v>267</v>
      </c>
      <c r="B15312" s="16">
        <v>90</v>
      </c>
      <c r="C15312" s="17">
        <v>35340</v>
      </c>
      <c r="L15312" s="17"/>
    </row>
    <row r="15313" spans="1:12" x14ac:dyDescent="0.25">
      <c r="A15313" s="16" t="s">
        <v>267</v>
      </c>
      <c r="B15313" s="16">
        <v>80</v>
      </c>
      <c r="C15313" s="17">
        <v>35340</v>
      </c>
      <c r="L15313" s="17"/>
    </row>
    <row r="15314" spans="1:12" x14ac:dyDescent="0.25">
      <c r="A15314" s="16" t="s">
        <v>267</v>
      </c>
      <c r="B15314" s="16">
        <v>60</v>
      </c>
      <c r="C15314" s="17">
        <v>35227</v>
      </c>
      <c r="L15314" s="17"/>
    </row>
    <row r="15315" spans="1:12" x14ac:dyDescent="0.25">
      <c r="A15315" s="16" t="s">
        <v>267</v>
      </c>
      <c r="B15315" s="16">
        <v>60</v>
      </c>
      <c r="C15315" s="17">
        <v>35222</v>
      </c>
      <c r="L15315" s="17"/>
    </row>
    <row r="15316" spans="1:12" x14ac:dyDescent="0.25">
      <c r="A15316" s="16" t="s">
        <v>267</v>
      </c>
      <c r="B15316" s="16">
        <v>120</v>
      </c>
      <c r="C15316" s="17">
        <v>35083</v>
      </c>
      <c r="L15316" s="17"/>
    </row>
    <row r="15317" spans="1:12" x14ac:dyDescent="0.25">
      <c r="A15317" s="16" t="s">
        <v>267</v>
      </c>
      <c r="B15317" s="16">
        <v>120</v>
      </c>
      <c r="C15317" s="17">
        <v>35044</v>
      </c>
      <c r="L15317" s="17"/>
    </row>
    <row r="15318" spans="1:12" x14ac:dyDescent="0.25">
      <c r="A15318" s="16" t="s">
        <v>267</v>
      </c>
      <c r="B15318" s="16">
        <v>60</v>
      </c>
      <c r="C15318" s="17">
        <v>34845</v>
      </c>
      <c r="L15318" s="17"/>
    </row>
    <row r="15319" spans="1:12" x14ac:dyDescent="0.25">
      <c r="A15319" s="16" t="s">
        <v>267</v>
      </c>
      <c r="B15319" s="16">
        <v>60</v>
      </c>
      <c r="C15319" s="17">
        <v>34646</v>
      </c>
      <c r="L15319" s="17"/>
    </row>
    <row r="15320" spans="1:12" x14ac:dyDescent="0.25">
      <c r="A15320" s="16" t="s">
        <v>267</v>
      </c>
      <c r="B15320" s="16">
        <v>68</v>
      </c>
      <c r="C15320" s="17">
        <v>34577</v>
      </c>
      <c r="L15320" s="17"/>
    </row>
    <row r="15321" spans="1:12" x14ac:dyDescent="0.25">
      <c r="A15321" s="16" t="s">
        <v>267</v>
      </c>
      <c r="B15321" s="16">
        <v>60</v>
      </c>
      <c r="C15321" s="17">
        <v>34493</v>
      </c>
      <c r="L15321" s="17"/>
    </row>
    <row r="15322" spans="1:12" x14ac:dyDescent="0.25">
      <c r="A15322" s="16" t="s">
        <v>267</v>
      </c>
      <c r="B15322" s="16">
        <v>60</v>
      </c>
      <c r="C15322" s="17">
        <v>34474</v>
      </c>
      <c r="L15322" s="17"/>
    </row>
    <row r="15323" spans="1:12" x14ac:dyDescent="0.25">
      <c r="A15323" s="16" t="s">
        <v>267</v>
      </c>
      <c r="B15323" s="16">
        <v>128</v>
      </c>
      <c r="C15323" s="17">
        <v>34443</v>
      </c>
      <c r="L15323" s="17"/>
    </row>
    <row r="15324" spans="1:12" x14ac:dyDescent="0.25">
      <c r="A15324" s="16" t="s">
        <v>267</v>
      </c>
      <c r="B15324" s="16">
        <v>60</v>
      </c>
      <c r="C15324" s="17">
        <v>34379</v>
      </c>
      <c r="L15324" s="17"/>
    </row>
    <row r="15325" spans="1:12" x14ac:dyDescent="0.25">
      <c r="A15325" s="16" t="s">
        <v>267</v>
      </c>
      <c r="B15325" s="16">
        <v>91</v>
      </c>
      <c r="C15325" s="17">
        <v>34248</v>
      </c>
      <c r="L15325" s="17"/>
    </row>
    <row r="15326" spans="1:12" x14ac:dyDescent="0.25">
      <c r="A15326" s="16" t="s">
        <v>267</v>
      </c>
      <c r="B15326" s="16">
        <v>60</v>
      </c>
      <c r="C15326" s="17">
        <v>34198</v>
      </c>
      <c r="L15326" s="17"/>
    </row>
    <row r="15327" spans="1:12" x14ac:dyDescent="0.25">
      <c r="A15327" s="16" t="s">
        <v>267</v>
      </c>
      <c r="B15327" s="16">
        <v>60</v>
      </c>
      <c r="C15327" s="17">
        <v>34121</v>
      </c>
      <c r="L15327" s="17"/>
    </row>
    <row r="15328" spans="1:12" x14ac:dyDescent="0.25">
      <c r="A15328" s="16" t="s">
        <v>267</v>
      </c>
      <c r="B15328" s="16">
        <v>122</v>
      </c>
      <c r="C15328" s="17">
        <v>34090</v>
      </c>
      <c r="L15328" s="17"/>
    </row>
    <row r="15329" spans="1:12" x14ac:dyDescent="0.25">
      <c r="A15329" s="16" t="s">
        <v>267</v>
      </c>
      <c r="B15329" s="16">
        <v>120</v>
      </c>
      <c r="C15329" s="17">
        <v>34060</v>
      </c>
      <c r="L15329" s="17"/>
    </row>
    <row r="15330" spans="1:12" x14ac:dyDescent="0.25">
      <c r="A15330" s="16" t="s">
        <v>267</v>
      </c>
      <c r="B15330" s="16">
        <v>112</v>
      </c>
      <c r="C15330" s="17">
        <v>33813</v>
      </c>
      <c r="L15330" s="17"/>
    </row>
    <row r="15331" spans="1:12" x14ac:dyDescent="0.25">
      <c r="A15331" s="16" t="s">
        <v>267</v>
      </c>
      <c r="B15331" s="16">
        <v>90</v>
      </c>
      <c r="C15331" s="17">
        <v>33786</v>
      </c>
      <c r="L15331" s="17"/>
    </row>
    <row r="15332" spans="1:12" x14ac:dyDescent="0.25">
      <c r="A15332" s="16" t="s">
        <v>267</v>
      </c>
      <c r="B15332" s="16">
        <v>57</v>
      </c>
      <c r="C15332" s="17">
        <v>33725</v>
      </c>
      <c r="L15332" s="17"/>
    </row>
    <row r="15333" spans="1:12" x14ac:dyDescent="0.25">
      <c r="A15333" s="16" t="s">
        <v>267</v>
      </c>
      <c r="B15333" s="16">
        <v>19</v>
      </c>
      <c r="C15333" s="17">
        <v>33542</v>
      </c>
      <c r="L15333" s="17"/>
    </row>
    <row r="15334" spans="1:12" x14ac:dyDescent="0.25">
      <c r="A15334" s="16" t="s">
        <v>267</v>
      </c>
      <c r="B15334" s="16">
        <v>29</v>
      </c>
      <c r="C15334" s="17">
        <v>33343</v>
      </c>
      <c r="L15334" s="17"/>
    </row>
    <row r="15335" spans="1:12" x14ac:dyDescent="0.25">
      <c r="A15335" s="16" t="s">
        <v>267</v>
      </c>
      <c r="B15335" s="16">
        <v>124</v>
      </c>
      <c r="C15335" s="17">
        <v>32920</v>
      </c>
      <c r="L15335" s="17"/>
    </row>
    <row r="15336" spans="1:12" x14ac:dyDescent="0.25">
      <c r="A15336" s="16" t="s">
        <v>267</v>
      </c>
      <c r="B15336" s="16">
        <v>32</v>
      </c>
      <c r="C15336" s="17">
        <v>32914</v>
      </c>
      <c r="L15336" s="17"/>
    </row>
    <row r="15337" spans="1:12" x14ac:dyDescent="0.25">
      <c r="A15337" s="16" t="s">
        <v>267</v>
      </c>
      <c r="B15337" s="16">
        <v>16</v>
      </c>
      <c r="C15337" s="17">
        <v>32888</v>
      </c>
      <c r="L15337" s="17"/>
    </row>
    <row r="15338" spans="1:12" x14ac:dyDescent="0.25">
      <c r="A15338" s="16" t="s">
        <v>267</v>
      </c>
      <c r="B15338" s="16">
        <v>62</v>
      </c>
      <c r="C15338" s="17">
        <v>32792</v>
      </c>
      <c r="L15338" s="17"/>
    </row>
    <row r="15339" spans="1:12" x14ac:dyDescent="0.25">
      <c r="A15339" s="16" t="s">
        <v>267</v>
      </c>
      <c r="B15339" s="16">
        <v>66</v>
      </c>
      <c r="C15339" s="17">
        <v>32745</v>
      </c>
      <c r="L15339" s="17"/>
    </row>
    <row r="15340" spans="1:12" x14ac:dyDescent="0.25">
      <c r="A15340" s="16" t="s">
        <v>267</v>
      </c>
      <c r="B15340" s="16">
        <v>65</v>
      </c>
      <c r="C15340" s="17">
        <v>32745</v>
      </c>
      <c r="L15340" s="17"/>
    </row>
    <row r="15341" spans="1:12" x14ac:dyDescent="0.25">
      <c r="A15341" s="16" t="s">
        <v>267</v>
      </c>
      <c r="B15341" s="16">
        <v>69</v>
      </c>
      <c r="C15341" s="17">
        <v>32745</v>
      </c>
      <c r="L15341" s="17"/>
    </row>
    <row r="15342" spans="1:12" x14ac:dyDescent="0.25">
      <c r="A15342" s="16" t="s">
        <v>267</v>
      </c>
      <c r="B15342" s="16">
        <v>68</v>
      </c>
      <c r="C15342" s="17">
        <v>32668</v>
      </c>
      <c r="L15342" s="17"/>
    </row>
    <row r="15343" spans="1:12" x14ac:dyDescent="0.25">
      <c r="A15343" s="16" t="s">
        <v>267</v>
      </c>
      <c r="B15343" s="16">
        <v>119</v>
      </c>
      <c r="C15343" s="17">
        <v>32612</v>
      </c>
      <c r="L15343" s="17"/>
    </row>
    <row r="15344" spans="1:12" x14ac:dyDescent="0.25">
      <c r="A15344" s="16" t="s">
        <v>267</v>
      </c>
      <c r="B15344" s="16">
        <v>68</v>
      </c>
      <c r="C15344" s="17">
        <v>32597</v>
      </c>
      <c r="L15344" s="17"/>
    </row>
    <row r="15345" spans="1:12" x14ac:dyDescent="0.25">
      <c r="A15345" s="16" t="s">
        <v>267</v>
      </c>
      <c r="B15345" s="16">
        <v>184</v>
      </c>
      <c r="C15345" s="17">
        <v>32576</v>
      </c>
      <c r="L15345" s="17"/>
    </row>
    <row r="15346" spans="1:12" x14ac:dyDescent="0.25">
      <c r="A15346" s="16" t="s">
        <v>267</v>
      </c>
      <c r="B15346" s="16">
        <v>201</v>
      </c>
      <c r="C15346" s="17">
        <v>32563</v>
      </c>
      <c r="L15346" s="17"/>
    </row>
    <row r="15347" spans="1:12" x14ac:dyDescent="0.25">
      <c r="A15347" s="16" t="s">
        <v>267</v>
      </c>
      <c r="B15347" s="16">
        <v>35</v>
      </c>
      <c r="C15347" s="17">
        <v>32548</v>
      </c>
      <c r="L15347" s="17"/>
    </row>
    <row r="15348" spans="1:12" x14ac:dyDescent="0.25">
      <c r="A15348" s="16" t="s">
        <v>267</v>
      </c>
      <c r="B15348" s="16">
        <v>97</v>
      </c>
      <c r="C15348" s="17">
        <v>32448</v>
      </c>
      <c r="L15348" s="17"/>
    </row>
    <row r="15349" spans="1:12" x14ac:dyDescent="0.25">
      <c r="A15349" s="16" t="s">
        <v>267</v>
      </c>
      <c r="B15349" s="16">
        <v>100</v>
      </c>
      <c r="C15349" s="17">
        <v>32309</v>
      </c>
      <c r="L15349" s="17"/>
    </row>
    <row r="15350" spans="1:12" x14ac:dyDescent="0.25">
      <c r="A15350" s="16" t="s">
        <v>267</v>
      </c>
      <c r="B15350" s="16">
        <v>98</v>
      </c>
      <c r="C15350" s="17">
        <v>32232</v>
      </c>
      <c r="L15350" s="17"/>
    </row>
    <row r="15351" spans="1:12" x14ac:dyDescent="0.25">
      <c r="A15351" s="16" t="s">
        <v>267</v>
      </c>
      <c r="B15351" s="16">
        <v>44</v>
      </c>
      <c r="C15351" s="17">
        <v>32176</v>
      </c>
      <c r="L15351" s="17"/>
    </row>
    <row r="15352" spans="1:12" x14ac:dyDescent="0.25">
      <c r="A15352" s="16" t="s">
        <v>267</v>
      </c>
      <c r="B15352" s="16">
        <v>30</v>
      </c>
      <c r="C15352" s="17">
        <v>32064</v>
      </c>
      <c r="L15352" s="17"/>
    </row>
    <row r="15353" spans="1:12" x14ac:dyDescent="0.25">
      <c r="A15353" s="16" t="s">
        <v>267</v>
      </c>
      <c r="B15353" s="16">
        <v>33</v>
      </c>
      <c r="C15353" s="17">
        <v>31916</v>
      </c>
      <c r="L15353" s="17"/>
    </row>
    <row r="15354" spans="1:12" x14ac:dyDescent="0.25">
      <c r="A15354" s="16" t="s">
        <v>267</v>
      </c>
      <c r="B15354" s="16">
        <v>120</v>
      </c>
      <c r="C15354" s="17">
        <v>30929</v>
      </c>
      <c r="L15354" s="17"/>
    </row>
    <row r="15355" spans="1:12" x14ac:dyDescent="0.25">
      <c r="A15355" s="16" t="s">
        <v>267</v>
      </c>
      <c r="B15355" s="16">
        <v>136</v>
      </c>
      <c r="C15355" s="17">
        <v>30635</v>
      </c>
      <c r="L15355" s="17"/>
    </row>
    <row r="15356" spans="1:12" x14ac:dyDescent="0.25">
      <c r="A15356" s="16" t="s">
        <v>267</v>
      </c>
      <c r="B15356" s="16">
        <v>100</v>
      </c>
      <c r="C15356" s="17">
        <v>30481</v>
      </c>
      <c r="L15356" s="17"/>
    </row>
    <row r="15357" spans="1:12" x14ac:dyDescent="0.25">
      <c r="A15357" s="16" t="s">
        <v>267</v>
      </c>
      <c r="B15357" s="16">
        <v>41</v>
      </c>
      <c r="C15357" s="17">
        <v>30419</v>
      </c>
      <c r="L15357" s="17"/>
    </row>
    <row r="15358" spans="1:12" x14ac:dyDescent="0.25">
      <c r="A15358" s="16" t="s">
        <v>267</v>
      </c>
      <c r="B15358" s="16">
        <v>120</v>
      </c>
      <c r="C15358" s="17">
        <v>30229</v>
      </c>
      <c r="L15358" s="17"/>
    </row>
    <row r="15359" spans="1:12" x14ac:dyDescent="0.25">
      <c r="A15359" s="16" t="s">
        <v>267</v>
      </c>
      <c r="B15359" s="16">
        <v>112</v>
      </c>
      <c r="C15359" s="17">
        <v>30118</v>
      </c>
      <c r="L15359" s="17"/>
    </row>
    <row r="15360" spans="1:12" x14ac:dyDescent="0.25">
      <c r="A15360" s="16" t="s">
        <v>267</v>
      </c>
      <c r="B15360" s="16">
        <v>90</v>
      </c>
      <c r="C15360" s="17">
        <v>29892</v>
      </c>
      <c r="L15360" s="17"/>
    </row>
    <row r="15361" spans="1:12" x14ac:dyDescent="0.25">
      <c r="A15361" s="16" t="s">
        <v>267</v>
      </c>
      <c r="B15361" s="16">
        <v>120</v>
      </c>
      <c r="C15361" s="17">
        <v>29865</v>
      </c>
      <c r="L15361" s="17"/>
    </row>
    <row r="15362" spans="1:12" x14ac:dyDescent="0.25">
      <c r="A15362" s="16" t="s">
        <v>267</v>
      </c>
      <c r="B15362" s="16">
        <v>199</v>
      </c>
      <c r="C15362" s="17">
        <v>29858</v>
      </c>
      <c r="L15362" s="17"/>
    </row>
    <row r="15363" spans="1:12" x14ac:dyDescent="0.25">
      <c r="A15363" s="16" t="s">
        <v>267</v>
      </c>
      <c r="B15363" s="16">
        <v>129</v>
      </c>
      <c r="C15363" s="17">
        <v>29634</v>
      </c>
      <c r="L15363" s="17"/>
    </row>
    <row r="15364" spans="1:12" x14ac:dyDescent="0.25">
      <c r="A15364" s="16" t="s">
        <v>267</v>
      </c>
      <c r="B15364" s="16">
        <v>120</v>
      </c>
      <c r="C15364" s="17">
        <v>29264</v>
      </c>
      <c r="L15364" s="17"/>
    </row>
    <row r="15365" spans="1:12" x14ac:dyDescent="0.25">
      <c r="A15365" s="16" t="s">
        <v>267</v>
      </c>
      <c r="B15365" s="16">
        <v>120</v>
      </c>
      <c r="C15365" s="17">
        <v>28825</v>
      </c>
      <c r="L15365" s="17"/>
    </row>
    <row r="15366" spans="1:12" x14ac:dyDescent="0.25">
      <c r="A15366" s="16" t="s">
        <v>267</v>
      </c>
      <c r="B15366" s="16">
        <v>100</v>
      </c>
      <c r="C15366" s="17">
        <v>28738</v>
      </c>
      <c r="L15366" s="17"/>
    </row>
    <row r="15367" spans="1:12" x14ac:dyDescent="0.25">
      <c r="A15367" s="16" t="s">
        <v>267</v>
      </c>
      <c r="B15367" s="16">
        <v>94</v>
      </c>
      <c r="C15367" s="17">
        <v>28734</v>
      </c>
      <c r="L15367" s="17"/>
    </row>
    <row r="15368" spans="1:12" x14ac:dyDescent="0.25">
      <c r="A15368" s="16" t="s">
        <v>267</v>
      </c>
      <c r="B15368" s="16">
        <v>186</v>
      </c>
      <c r="C15368" s="17">
        <v>28703</v>
      </c>
      <c r="L15368" s="17"/>
    </row>
    <row r="15369" spans="1:12" x14ac:dyDescent="0.25">
      <c r="A15369" s="16" t="s">
        <v>267</v>
      </c>
      <c r="B15369" s="16">
        <v>120</v>
      </c>
      <c r="C15369" s="17">
        <v>28516</v>
      </c>
      <c r="L15369" s="17"/>
    </row>
    <row r="15370" spans="1:12" x14ac:dyDescent="0.25">
      <c r="A15370" s="16" t="s">
        <v>267</v>
      </c>
      <c r="B15370" s="16">
        <v>160</v>
      </c>
      <c r="C15370" s="17">
        <v>28491</v>
      </c>
      <c r="L15370" s="17"/>
    </row>
    <row r="15371" spans="1:12" x14ac:dyDescent="0.25">
      <c r="A15371" s="16" t="s">
        <v>267</v>
      </c>
      <c r="B15371" s="16">
        <v>120</v>
      </c>
      <c r="C15371" s="17">
        <v>28312</v>
      </c>
      <c r="L15371" s="17"/>
    </row>
    <row r="15372" spans="1:12" x14ac:dyDescent="0.25">
      <c r="A15372" s="16" t="s">
        <v>267</v>
      </c>
      <c r="B15372" s="16">
        <v>60</v>
      </c>
      <c r="C15372" s="17">
        <v>28185</v>
      </c>
      <c r="L15372" s="17"/>
    </row>
    <row r="15373" spans="1:12" x14ac:dyDescent="0.25">
      <c r="A15373" s="16" t="s">
        <v>267</v>
      </c>
      <c r="B15373" s="16">
        <v>114</v>
      </c>
      <c r="C15373" s="17">
        <v>27733</v>
      </c>
      <c r="L15373" s="17"/>
    </row>
    <row r="15374" spans="1:12" x14ac:dyDescent="0.25">
      <c r="A15374" s="16" t="s">
        <v>267</v>
      </c>
      <c r="B15374" s="16">
        <v>119</v>
      </c>
      <c r="C15374" s="17">
        <v>27438</v>
      </c>
      <c r="L15374" s="17"/>
    </row>
    <row r="15375" spans="1:12" x14ac:dyDescent="0.25">
      <c r="A15375" s="16" t="s">
        <v>267</v>
      </c>
      <c r="B15375" s="16">
        <v>103</v>
      </c>
      <c r="C15375" s="17">
        <v>27409</v>
      </c>
      <c r="L15375" s="17"/>
    </row>
    <row r="15376" spans="1:12" x14ac:dyDescent="0.25">
      <c r="A15376" s="16" t="s">
        <v>267</v>
      </c>
      <c r="B15376" s="16">
        <v>26</v>
      </c>
      <c r="C15376" s="17">
        <v>27310</v>
      </c>
      <c r="L15376" s="17"/>
    </row>
    <row r="15377" spans="1:12" x14ac:dyDescent="0.25">
      <c r="A15377" s="16" t="s">
        <v>267</v>
      </c>
      <c r="B15377" s="16">
        <v>100</v>
      </c>
      <c r="C15377" s="17">
        <v>27253</v>
      </c>
      <c r="L15377" s="17"/>
    </row>
    <row r="15378" spans="1:12" x14ac:dyDescent="0.25">
      <c r="A15378" s="16" t="s">
        <v>267</v>
      </c>
      <c r="B15378" s="16">
        <v>84</v>
      </c>
      <c r="C15378" s="17">
        <v>27119</v>
      </c>
      <c r="L15378" s="17"/>
    </row>
    <row r="15379" spans="1:12" x14ac:dyDescent="0.25">
      <c r="A15379" s="16" t="s">
        <v>267</v>
      </c>
      <c r="B15379" s="16">
        <v>105</v>
      </c>
      <c r="C15379" s="17">
        <v>26700</v>
      </c>
      <c r="L15379" s="17"/>
    </row>
    <row r="15380" spans="1:12" x14ac:dyDescent="0.25">
      <c r="A15380" s="16" t="s">
        <v>267</v>
      </c>
      <c r="B15380" s="16">
        <v>20</v>
      </c>
      <c r="C15380" s="17">
        <v>26562</v>
      </c>
      <c r="L15380" s="17"/>
    </row>
    <row r="15381" spans="1:12" x14ac:dyDescent="0.25">
      <c r="A15381" s="16" t="s">
        <v>267</v>
      </c>
      <c r="B15381" s="16">
        <v>120</v>
      </c>
      <c r="C15381" s="17">
        <v>26228</v>
      </c>
      <c r="L15381" s="17"/>
    </row>
    <row r="15382" spans="1:12" x14ac:dyDescent="0.25">
      <c r="A15382" s="16" t="s">
        <v>267</v>
      </c>
      <c r="B15382" s="16">
        <v>192</v>
      </c>
      <c r="C15382" s="17">
        <v>25948</v>
      </c>
      <c r="L15382" s="17"/>
    </row>
    <row r="15383" spans="1:12" x14ac:dyDescent="0.25">
      <c r="A15383" s="16" t="s">
        <v>267</v>
      </c>
      <c r="B15383" s="16">
        <v>137</v>
      </c>
      <c r="C15383" s="17">
        <v>25709</v>
      </c>
      <c r="L15383" s="17"/>
    </row>
    <row r="15384" spans="1:12" x14ac:dyDescent="0.25">
      <c r="A15384" s="16" t="s">
        <v>267</v>
      </c>
      <c r="B15384" s="16">
        <v>102</v>
      </c>
      <c r="C15384" s="17">
        <v>25647</v>
      </c>
      <c r="L15384" s="17"/>
    </row>
    <row r="15385" spans="1:12" x14ac:dyDescent="0.25">
      <c r="A15385" s="16" t="s">
        <v>267</v>
      </c>
      <c r="B15385" s="16">
        <v>52</v>
      </c>
      <c r="C15385" s="17">
        <v>24919</v>
      </c>
      <c r="L15385" s="17"/>
    </row>
    <row r="15386" spans="1:12" x14ac:dyDescent="0.25">
      <c r="A15386" s="16" t="s">
        <v>267</v>
      </c>
      <c r="B15386" s="16">
        <v>67</v>
      </c>
      <c r="C15386" s="17">
        <v>24838</v>
      </c>
      <c r="L15386" s="17"/>
    </row>
    <row r="15387" spans="1:12" x14ac:dyDescent="0.25">
      <c r="A15387" s="16" t="s">
        <v>267</v>
      </c>
      <c r="B15387" s="16">
        <v>111</v>
      </c>
      <c r="C15387" s="17">
        <v>24652</v>
      </c>
      <c r="L15387" s="17"/>
    </row>
    <row r="15388" spans="1:12" x14ac:dyDescent="0.25">
      <c r="A15388" s="16" t="s">
        <v>267</v>
      </c>
      <c r="B15388" s="16">
        <v>41</v>
      </c>
      <c r="C15388" s="17">
        <v>24554</v>
      </c>
      <c r="L15388" s="17"/>
    </row>
    <row r="15389" spans="1:12" x14ac:dyDescent="0.25">
      <c r="A15389" s="16" t="s">
        <v>267</v>
      </c>
      <c r="B15389" s="16">
        <v>57</v>
      </c>
      <c r="C15389" s="17">
        <v>24473</v>
      </c>
      <c r="L15389" s="17"/>
    </row>
    <row r="15390" spans="1:12" x14ac:dyDescent="0.25">
      <c r="A15390" s="16" t="s">
        <v>267</v>
      </c>
      <c r="B15390" s="16">
        <v>120</v>
      </c>
      <c r="C15390" s="17">
        <v>24473</v>
      </c>
      <c r="L15390" s="17"/>
    </row>
    <row r="15391" spans="1:12" x14ac:dyDescent="0.25">
      <c r="A15391" s="16" t="s">
        <v>267</v>
      </c>
      <c r="B15391" s="16">
        <v>150</v>
      </c>
      <c r="C15391" s="17">
        <v>24473</v>
      </c>
      <c r="L15391" s="17"/>
    </row>
    <row r="15392" spans="1:12" x14ac:dyDescent="0.25">
      <c r="A15392" s="16" t="s">
        <v>268</v>
      </c>
      <c r="B15392" s="16">
        <v>103</v>
      </c>
      <c r="C15392" s="17">
        <v>42917</v>
      </c>
      <c r="L15392" s="17"/>
    </row>
    <row r="15393" spans="1:12" x14ac:dyDescent="0.25">
      <c r="A15393" s="16" t="s">
        <v>268</v>
      </c>
      <c r="B15393" s="16">
        <v>82</v>
      </c>
      <c r="C15393" s="17">
        <v>42234</v>
      </c>
      <c r="L15393" s="17"/>
    </row>
    <row r="15394" spans="1:12" x14ac:dyDescent="0.25">
      <c r="A15394" s="16" t="s">
        <v>268</v>
      </c>
      <c r="B15394" s="16">
        <v>46</v>
      </c>
      <c r="C15394" s="17">
        <v>42198</v>
      </c>
      <c r="L15394" s="17"/>
    </row>
    <row r="15395" spans="1:12" x14ac:dyDescent="0.25">
      <c r="A15395" s="16" t="s">
        <v>268</v>
      </c>
      <c r="B15395" s="16">
        <v>48</v>
      </c>
      <c r="C15395" s="17">
        <v>41141</v>
      </c>
      <c r="L15395" s="17"/>
    </row>
    <row r="15396" spans="1:12" x14ac:dyDescent="0.25">
      <c r="A15396" s="16" t="s">
        <v>268</v>
      </c>
      <c r="B15396" s="16">
        <v>50</v>
      </c>
      <c r="C15396" s="17">
        <v>40483</v>
      </c>
      <c r="L15396" s="17"/>
    </row>
    <row r="15397" spans="1:12" x14ac:dyDescent="0.25">
      <c r="A15397" s="16" t="s">
        <v>268</v>
      </c>
      <c r="B15397" s="16">
        <v>24</v>
      </c>
      <c r="C15397" s="17">
        <v>36342</v>
      </c>
      <c r="L15397" s="17"/>
    </row>
    <row r="15398" spans="1:12" x14ac:dyDescent="0.25">
      <c r="A15398" s="16" t="s">
        <v>268</v>
      </c>
      <c r="B15398" s="16">
        <v>24</v>
      </c>
      <c r="C15398" s="17">
        <v>35767</v>
      </c>
      <c r="L15398" s="17"/>
    </row>
    <row r="15399" spans="1:12" x14ac:dyDescent="0.25">
      <c r="A15399" s="16" t="s">
        <v>268</v>
      </c>
      <c r="B15399" s="16">
        <v>60</v>
      </c>
      <c r="C15399" s="17">
        <v>34486</v>
      </c>
      <c r="L15399" s="17"/>
    </row>
    <row r="15400" spans="1:12" x14ac:dyDescent="0.25">
      <c r="A15400" s="16" t="s">
        <v>268</v>
      </c>
      <c r="B15400" s="16">
        <v>45</v>
      </c>
      <c r="C15400" s="17">
        <v>34469</v>
      </c>
      <c r="L15400" s="17"/>
    </row>
    <row r="15401" spans="1:12" x14ac:dyDescent="0.25">
      <c r="A15401" s="16" t="s">
        <v>268</v>
      </c>
      <c r="B15401" s="16">
        <v>120</v>
      </c>
      <c r="C15401" s="17">
        <v>34193</v>
      </c>
      <c r="L15401" s="17"/>
    </row>
    <row r="15402" spans="1:12" x14ac:dyDescent="0.25">
      <c r="A15402" s="16" t="s">
        <v>268</v>
      </c>
      <c r="B15402" s="16">
        <v>87</v>
      </c>
      <c r="C15402" s="17">
        <v>33817</v>
      </c>
      <c r="L15402" s="17"/>
    </row>
    <row r="15403" spans="1:12" x14ac:dyDescent="0.25">
      <c r="A15403" s="16" t="s">
        <v>268</v>
      </c>
      <c r="B15403" s="16">
        <v>60</v>
      </c>
      <c r="C15403" s="17">
        <v>33579</v>
      </c>
      <c r="L15403" s="17"/>
    </row>
    <row r="15404" spans="1:12" x14ac:dyDescent="0.25">
      <c r="A15404" s="16" t="s">
        <v>268</v>
      </c>
      <c r="B15404" s="16">
        <v>100</v>
      </c>
      <c r="C15404" s="17">
        <v>33420</v>
      </c>
      <c r="L15404" s="17"/>
    </row>
    <row r="15405" spans="1:12" x14ac:dyDescent="0.25">
      <c r="A15405" s="16" t="s">
        <v>268</v>
      </c>
      <c r="B15405" s="16">
        <v>105</v>
      </c>
      <c r="C15405" s="17">
        <v>33298</v>
      </c>
      <c r="L15405" s="17"/>
    </row>
    <row r="15406" spans="1:12" x14ac:dyDescent="0.25">
      <c r="A15406" s="16" t="s">
        <v>268</v>
      </c>
      <c r="B15406" s="16">
        <v>192</v>
      </c>
      <c r="C15406" s="17">
        <v>33178</v>
      </c>
      <c r="L15406" s="17"/>
    </row>
    <row r="15407" spans="1:12" x14ac:dyDescent="0.25">
      <c r="A15407" s="16" t="s">
        <v>268</v>
      </c>
      <c r="B15407" s="16">
        <v>60</v>
      </c>
      <c r="C15407" s="17">
        <v>32874</v>
      </c>
      <c r="L15407" s="17"/>
    </row>
    <row r="15408" spans="1:12" x14ac:dyDescent="0.25">
      <c r="A15408" s="16" t="s">
        <v>268</v>
      </c>
      <c r="B15408" s="16">
        <v>60</v>
      </c>
      <c r="C15408" s="17">
        <v>32874</v>
      </c>
      <c r="L15408" s="17"/>
    </row>
    <row r="15409" spans="1:12" x14ac:dyDescent="0.25">
      <c r="A15409" s="16" t="s">
        <v>268</v>
      </c>
      <c r="B15409" s="16">
        <v>102</v>
      </c>
      <c r="C15409" s="17">
        <v>32787</v>
      </c>
      <c r="L15409" s="17"/>
    </row>
    <row r="15410" spans="1:12" x14ac:dyDescent="0.25">
      <c r="A15410" s="16" t="s">
        <v>268</v>
      </c>
      <c r="B15410" s="16">
        <v>60</v>
      </c>
      <c r="C15410" s="17">
        <v>32770</v>
      </c>
      <c r="L15410" s="17"/>
    </row>
    <row r="15411" spans="1:12" x14ac:dyDescent="0.25">
      <c r="A15411" s="16" t="s">
        <v>268</v>
      </c>
      <c r="B15411" s="16">
        <v>62</v>
      </c>
      <c r="C15411" s="17">
        <v>32721</v>
      </c>
      <c r="L15411" s="17"/>
    </row>
    <row r="15412" spans="1:12" x14ac:dyDescent="0.25">
      <c r="A15412" s="16" t="s">
        <v>268</v>
      </c>
      <c r="B15412" s="16">
        <v>10</v>
      </c>
      <c r="C15412" s="17">
        <v>32596</v>
      </c>
      <c r="L15412" s="17"/>
    </row>
    <row r="15413" spans="1:12" x14ac:dyDescent="0.25">
      <c r="A15413" s="16" t="s">
        <v>268</v>
      </c>
      <c r="B15413" s="16">
        <v>59</v>
      </c>
      <c r="C15413" s="17">
        <v>32511</v>
      </c>
      <c r="L15413" s="17"/>
    </row>
    <row r="15414" spans="1:12" x14ac:dyDescent="0.25">
      <c r="A15414" s="16" t="s">
        <v>268</v>
      </c>
      <c r="B15414" s="16">
        <v>160</v>
      </c>
      <c r="C15414" s="17">
        <v>32497</v>
      </c>
      <c r="L15414" s="17"/>
    </row>
    <row r="15415" spans="1:12" x14ac:dyDescent="0.25">
      <c r="A15415" s="16" t="s">
        <v>268</v>
      </c>
      <c r="B15415" s="16">
        <v>81</v>
      </c>
      <c r="C15415" s="17">
        <v>32408</v>
      </c>
      <c r="L15415" s="17"/>
    </row>
    <row r="15416" spans="1:12" x14ac:dyDescent="0.25">
      <c r="A15416" s="16" t="s">
        <v>268</v>
      </c>
      <c r="B15416" s="16">
        <v>85</v>
      </c>
      <c r="C15416" s="17">
        <v>32155</v>
      </c>
      <c r="L15416" s="17"/>
    </row>
    <row r="15417" spans="1:12" x14ac:dyDescent="0.25">
      <c r="A15417" s="16" t="s">
        <v>268</v>
      </c>
      <c r="B15417" s="16">
        <v>32</v>
      </c>
      <c r="C15417" s="17">
        <v>31777</v>
      </c>
      <c r="L15417" s="17"/>
    </row>
    <row r="15418" spans="1:12" x14ac:dyDescent="0.25">
      <c r="A15418" s="16" t="s">
        <v>268</v>
      </c>
      <c r="B15418" s="16">
        <v>94</v>
      </c>
      <c r="C15418" s="17">
        <v>31069</v>
      </c>
      <c r="L15418" s="17"/>
    </row>
    <row r="15419" spans="1:12" x14ac:dyDescent="0.25">
      <c r="A15419" s="16" t="s">
        <v>268</v>
      </c>
      <c r="B15419" s="16">
        <v>105</v>
      </c>
      <c r="C15419" s="17">
        <v>30971</v>
      </c>
      <c r="L15419" s="17"/>
    </row>
    <row r="15420" spans="1:12" x14ac:dyDescent="0.25">
      <c r="A15420" s="16" t="s">
        <v>268</v>
      </c>
      <c r="B15420" s="16">
        <v>120</v>
      </c>
      <c r="C15420" s="17">
        <v>30969</v>
      </c>
      <c r="L15420" s="17"/>
    </row>
    <row r="15421" spans="1:12" x14ac:dyDescent="0.25">
      <c r="A15421" s="16" t="s">
        <v>268</v>
      </c>
      <c r="B15421" s="16">
        <v>90</v>
      </c>
      <c r="C15421" s="17">
        <v>30937</v>
      </c>
      <c r="L15421" s="17"/>
    </row>
    <row r="15422" spans="1:12" x14ac:dyDescent="0.25">
      <c r="A15422" s="16" t="s">
        <v>268</v>
      </c>
      <c r="B15422" s="16">
        <v>58</v>
      </c>
      <c r="C15422" s="17">
        <v>30929</v>
      </c>
      <c r="L15422" s="17"/>
    </row>
    <row r="15423" spans="1:12" x14ac:dyDescent="0.25">
      <c r="A15423" s="16" t="s">
        <v>268</v>
      </c>
      <c r="B15423" s="16">
        <v>151</v>
      </c>
      <c r="C15423" s="17">
        <v>30849</v>
      </c>
      <c r="L15423" s="17"/>
    </row>
    <row r="15424" spans="1:12" x14ac:dyDescent="0.25">
      <c r="A15424" s="16" t="s">
        <v>268</v>
      </c>
      <c r="B15424" s="16">
        <v>37</v>
      </c>
      <c r="C15424" s="17">
        <v>30803</v>
      </c>
      <c r="L15424" s="17"/>
    </row>
    <row r="15425" spans="1:12" x14ac:dyDescent="0.25">
      <c r="A15425" s="16" t="s">
        <v>268</v>
      </c>
      <c r="B15425" s="16">
        <v>50</v>
      </c>
      <c r="C15425" s="17">
        <v>30091</v>
      </c>
      <c r="L15425" s="17"/>
    </row>
    <row r="15426" spans="1:12" x14ac:dyDescent="0.25">
      <c r="A15426" s="16" t="s">
        <v>268</v>
      </c>
      <c r="B15426" s="16">
        <v>128</v>
      </c>
      <c r="C15426" s="17">
        <v>28642</v>
      </c>
      <c r="L15426" s="17"/>
    </row>
    <row r="15427" spans="1:12" x14ac:dyDescent="0.25">
      <c r="A15427" s="16" t="s">
        <v>268</v>
      </c>
      <c r="B15427" s="16">
        <v>50</v>
      </c>
      <c r="C15427" s="17">
        <v>27119</v>
      </c>
      <c r="L15427" s="17"/>
    </row>
    <row r="15428" spans="1:12" x14ac:dyDescent="0.25">
      <c r="A15428" s="16" t="s">
        <v>268</v>
      </c>
      <c r="B15428" s="16">
        <v>146</v>
      </c>
      <c r="C15428" s="17">
        <v>26755</v>
      </c>
      <c r="L15428" s="17"/>
    </row>
  </sheetData>
  <sortState xmlns:xlrd2="http://schemas.microsoft.com/office/spreadsheetml/2017/richdata2" ref="A2:C15428">
    <sortCondition ref="A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40AD-64B1-46A4-A404-A54F8280E137}">
  <dimension ref="A1:H63"/>
  <sheetViews>
    <sheetView topLeftCell="A21" workbookViewId="0">
      <selection activeCell="H1" sqref="H1:H39"/>
    </sheetView>
  </sheetViews>
  <sheetFormatPr defaultRowHeight="15" x14ac:dyDescent="0.25"/>
  <cols>
    <col min="2" max="2" width="25.7109375" customWidth="1"/>
    <col min="3" max="3" width="21.28515625" customWidth="1"/>
    <col min="4" max="4" width="12.42578125" customWidth="1"/>
    <col min="7" max="7" width="14.42578125" customWidth="1"/>
  </cols>
  <sheetData>
    <row r="1" spans="1:8" ht="30" x14ac:dyDescent="0.25">
      <c r="A1">
        <v>14</v>
      </c>
      <c r="B1" t="s">
        <v>3019</v>
      </c>
      <c r="C1">
        <v>307426</v>
      </c>
      <c r="D1" t="str">
        <f t="shared" ref="D1:D12" si="0">LEFT(B1,LEN(B1)-7)</f>
        <v>Albany</v>
      </c>
      <c r="G1" s="22" t="s">
        <v>32</v>
      </c>
      <c r="H1" t="str">
        <f>LEFT(G1,LEN(G1)-7)</f>
        <v>Adams</v>
      </c>
    </row>
    <row r="2" spans="1:8" ht="30" x14ac:dyDescent="0.25">
      <c r="A2">
        <v>52</v>
      </c>
      <c r="B2" t="s">
        <v>3020</v>
      </c>
      <c r="C2">
        <v>47025</v>
      </c>
      <c r="D2" t="str">
        <f t="shared" si="0"/>
        <v>Allegany</v>
      </c>
      <c r="G2" s="22" t="s">
        <v>29</v>
      </c>
      <c r="H2" t="str">
        <f t="shared" ref="H2:H39" si="1">LEFT(G2,LEN(G2)-7)</f>
        <v>Asotin</v>
      </c>
    </row>
    <row r="3" spans="1:8" ht="30" x14ac:dyDescent="0.25">
      <c r="A3">
        <v>5</v>
      </c>
      <c r="B3" t="s">
        <v>3021</v>
      </c>
      <c r="C3">
        <v>1437872</v>
      </c>
      <c r="D3" t="str">
        <f t="shared" si="0"/>
        <v>Bronx</v>
      </c>
      <c r="G3" s="22" t="s">
        <v>11</v>
      </c>
      <c r="H3" t="str">
        <f t="shared" si="1"/>
        <v>Benton</v>
      </c>
    </row>
    <row r="4" spans="1:8" ht="30" x14ac:dyDescent="0.25">
      <c r="A4">
        <v>19</v>
      </c>
      <c r="B4" t="s">
        <v>3022</v>
      </c>
      <c r="C4">
        <v>194402</v>
      </c>
      <c r="D4" t="str">
        <f t="shared" si="0"/>
        <v>Broome</v>
      </c>
      <c r="G4" s="22" t="s">
        <v>18</v>
      </c>
      <c r="H4" t="str">
        <f t="shared" si="1"/>
        <v>Chelan</v>
      </c>
    </row>
    <row r="5" spans="1:8" ht="30" x14ac:dyDescent="0.25">
      <c r="A5">
        <v>35</v>
      </c>
      <c r="B5" t="s">
        <v>3023</v>
      </c>
      <c r="C5">
        <v>77686</v>
      </c>
      <c r="D5" t="str">
        <f t="shared" si="0"/>
        <v>Cattaraugus</v>
      </c>
      <c r="G5" s="22" t="s">
        <v>19</v>
      </c>
      <c r="H5" t="str">
        <f t="shared" si="1"/>
        <v>Clallam</v>
      </c>
    </row>
    <row r="6" spans="1:8" ht="30" x14ac:dyDescent="0.25">
      <c r="A6">
        <v>34</v>
      </c>
      <c r="B6" t="s">
        <v>3024</v>
      </c>
      <c r="C6">
        <v>77868</v>
      </c>
      <c r="D6" t="str">
        <f t="shared" si="0"/>
        <v>Cayuga</v>
      </c>
      <c r="G6" s="22" t="s">
        <v>6</v>
      </c>
      <c r="H6" t="str">
        <f t="shared" si="1"/>
        <v>Clark</v>
      </c>
    </row>
    <row r="7" spans="1:8" ht="30" x14ac:dyDescent="0.25">
      <c r="A7">
        <v>23</v>
      </c>
      <c r="B7" t="s">
        <v>3025</v>
      </c>
      <c r="C7">
        <v>129656</v>
      </c>
      <c r="D7" t="str">
        <f t="shared" si="0"/>
        <v>Chautauqua</v>
      </c>
      <c r="G7" s="22" t="s">
        <v>39</v>
      </c>
      <c r="H7" t="str">
        <f t="shared" si="1"/>
        <v>Columbia</v>
      </c>
    </row>
    <row r="8" spans="1:8" ht="30" x14ac:dyDescent="0.25">
      <c r="A8">
        <v>32</v>
      </c>
      <c r="B8" t="s">
        <v>3026</v>
      </c>
      <c r="C8">
        <v>85740</v>
      </c>
      <c r="D8" t="str">
        <f t="shared" si="0"/>
        <v>Chemung</v>
      </c>
      <c r="G8" s="22" t="s">
        <v>13</v>
      </c>
      <c r="H8" t="str">
        <f t="shared" si="1"/>
        <v>Cowlitz</v>
      </c>
    </row>
    <row r="9" spans="1:8" ht="30" x14ac:dyDescent="0.25">
      <c r="A9">
        <v>49</v>
      </c>
      <c r="B9" t="s">
        <v>3027</v>
      </c>
      <c r="C9">
        <v>48348</v>
      </c>
      <c r="D9" t="str">
        <f t="shared" si="0"/>
        <v>Chenango</v>
      </c>
      <c r="G9" s="22" t="s">
        <v>27</v>
      </c>
      <c r="H9" t="str">
        <f t="shared" si="1"/>
        <v>Douglas</v>
      </c>
    </row>
    <row r="10" spans="1:8" ht="30" x14ac:dyDescent="0.25">
      <c r="A10">
        <v>33</v>
      </c>
      <c r="B10" t="s">
        <v>3028</v>
      </c>
      <c r="C10">
        <v>80794</v>
      </c>
      <c r="D10" t="str">
        <f t="shared" si="0"/>
        <v>Clinton</v>
      </c>
      <c r="G10" s="22" t="s">
        <v>37</v>
      </c>
      <c r="H10" t="str">
        <f t="shared" si="1"/>
        <v>Ferry</v>
      </c>
    </row>
    <row r="11" spans="1:8" ht="30" x14ac:dyDescent="0.25">
      <c r="A11">
        <v>42</v>
      </c>
      <c r="B11" t="s">
        <v>39</v>
      </c>
      <c r="C11">
        <v>60919</v>
      </c>
      <c r="D11" t="str">
        <f t="shared" si="0"/>
        <v>Columbia</v>
      </c>
      <c r="G11" s="22" t="s">
        <v>15</v>
      </c>
      <c r="H11" t="str">
        <f t="shared" si="1"/>
        <v>Franklin</v>
      </c>
    </row>
    <row r="12" spans="1:8" ht="30" x14ac:dyDescent="0.25">
      <c r="A12">
        <v>50</v>
      </c>
      <c r="B12" t="s">
        <v>3029</v>
      </c>
      <c r="C12">
        <v>48123</v>
      </c>
      <c r="D12" t="str">
        <f t="shared" si="0"/>
        <v>Cortland</v>
      </c>
      <c r="G12" s="22" t="s">
        <v>40</v>
      </c>
      <c r="H12" t="str">
        <f t="shared" si="1"/>
        <v>Garfield</v>
      </c>
    </row>
    <row r="13" spans="1:8" ht="30" x14ac:dyDescent="0.25">
      <c r="D13" t="s">
        <v>1</v>
      </c>
      <c r="G13" s="22" t="s">
        <v>14</v>
      </c>
      <c r="H13" t="str">
        <f t="shared" si="1"/>
        <v>Grant</v>
      </c>
    </row>
    <row r="14" spans="1:8" ht="45" x14ac:dyDescent="0.25">
      <c r="A14">
        <v>53</v>
      </c>
      <c r="B14" t="s">
        <v>3030</v>
      </c>
      <c r="C14">
        <v>45502</v>
      </c>
      <c r="D14" t="str">
        <f t="shared" ref="D14:D45" si="2">LEFT(B14,LEN(B14)-7)</f>
        <v>Delaware</v>
      </c>
      <c r="G14" s="22" t="s">
        <v>20</v>
      </c>
      <c r="H14" t="str">
        <f t="shared" si="1"/>
        <v>Grays Harbor</v>
      </c>
    </row>
    <row r="15" spans="1:8" ht="30" x14ac:dyDescent="0.25">
      <c r="A15">
        <v>15</v>
      </c>
      <c r="B15" t="s">
        <v>3031</v>
      </c>
      <c r="C15">
        <v>293894</v>
      </c>
      <c r="D15" t="str">
        <f t="shared" si="2"/>
        <v>Dutchess</v>
      </c>
      <c r="G15" s="22" t="s">
        <v>16</v>
      </c>
      <c r="H15" t="str">
        <f t="shared" si="1"/>
        <v>Island</v>
      </c>
    </row>
    <row r="16" spans="1:8" ht="30" x14ac:dyDescent="0.25">
      <c r="A16">
        <v>8</v>
      </c>
      <c r="B16" t="s">
        <v>3032</v>
      </c>
      <c r="C16">
        <v>919866</v>
      </c>
      <c r="D16" t="str">
        <f t="shared" si="2"/>
        <v>Erie</v>
      </c>
      <c r="G16" s="22" t="s">
        <v>28</v>
      </c>
      <c r="H16" t="str">
        <f t="shared" si="1"/>
        <v>Jefferson</v>
      </c>
    </row>
    <row r="17" spans="1:8" ht="30" x14ac:dyDescent="0.25">
      <c r="A17">
        <v>56</v>
      </c>
      <c r="B17" t="s">
        <v>3033</v>
      </c>
      <c r="C17">
        <v>37751</v>
      </c>
      <c r="D17" t="str">
        <f t="shared" si="2"/>
        <v>Essex</v>
      </c>
      <c r="G17" s="22" t="s">
        <v>2</v>
      </c>
      <c r="H17" t="str">
        <f t="shared" si="1"/>
        <v>King</v>
      </c>
    </row>
    <row r="18" spans="1:8" ht="30" x14ac:dyDescent="0.25">
      <c r="A18">
        <v>46</v>
      </c>
      <c r="B18" t="s">
        <v>15</v>
      </c>
      <c r="C18">
        <v>50692</v>
      </c>
      <c r="D18" t="str">
        <f t="shared" si="2"/>
        <v>Franklin</v>
      </c>
      <c r="G18" s="22" t="s">
        <v>8</v>
      </c>
      <c r="H18" t="str">
        <f t="shared" si="1"/>
        <v>Kitsap</v>
      </c>
    </row>
    <row r="19" spans="1:8" ht="30" x14ac:dyDescent="0.25">
      <c r="A19">
        <v>45</v>
      </c>
      <c r="B19" t="s">
        <v>3034</v>
      </c>
      <c r="C19">
        <v>53743</v>
      </c>
      <c r="D19" t="str">
        <f t="shared" si="2"/>
        <v>Fulton</v>
      </c>
      <c r="G19" s="22" t="s">
        <v>24</v>
      </c>
      <c r="H19" t="str">
        <f t="shared" si="1"/>
        <v>Kittitas</v>
      </c>
    </row>
    <row r="20" spans="1:8" ht="30" x14ac:dyDescent="0.25">
      <c r="A20">
        <v>44</v>
      </c>
      <c r="B20" t="s">
        <v>3035</v>
      </c>
      <c r="C20">
        <v>58112</v>
      </c>
      <c r="D20" t="str">
        <f t="shared" si="2"/>
        <v>Genesee</v>
      </c>
      <c r="G20" s="22" t="s">
        <v>30</v>
      </c>
      <c r="H20" t="str">
        <f t="shared" si="1"/>
        <v>Klickitat</v>
      </c>
    </row>
    <row r="21" spans="1:8" ht="30" x14ac:dyDescent="0.25">
      <c r="A21">
        <v>51</v>
      </c>
      <c r="B21" t="s">
        <v>3036</v>
      </c>
      <c r="C21">
        <v>47617</v>
      </c>
      <c r="D21" t="str">
        <f t="shared" si="2"/>
        <v>Greene</v>
      </c>
      <c r="G21" s="22" t="s">
        <v>17</v>
      </c>
      <c r="H21" t="str">
        <f t="shared" si="1"/>
        <v>Lewis</v>
      </c>
    </row>
    <row r="22" spans="1:8" ht="30" x14ac:dyDescent="0.25">
      <c r="A22">
        <v>62</v>
      </c>
      <c r="B22" t="s">
        <v>3037</v>
      </c>
      <c r="C22">
        <v>4575</v>
      </c>
      <c r="D22" t="str">
        <f t="shared" si="2"/>
        <v>Hamilton</v>
      </c>
      <c r="G22" s="22" t="s">
        <v>36</v>
      </c>
      <c r="H22" t="str">
        <f t="shared" si="1"/>
        <v>Lincoln</v>
      </c>
    </row>
    <row r="23" spans="1:8" ht="30" x14ac:dyDescent="0.25">
      <c r="A23">
        <v>40</v>
      </c>
      <c r="B23" t="s">
        <v>3038</v>
      </c>
      <c r="C23">
        <v>62505</v>
      </c>
      <c r="D23" t="str">
        <f t="shared" si="2"/>
        <v>Herkimer</v>
      </c>
      <c r="G23" s="22" t="s">
        <v>21</v>
      </c>
      <c r="H23" t="str">
        <f t="shared" si="1"/>
        <v>Mason</v>
      </c>
    </row>
    <row r="24" spans="1:8" ht="30" x14ac:dyDescent="0.25">
      <c r="A24">
        <v>25</v>
      </c>
      <c r="B24" t="s">
        <v>28</v>
      </c>
      <c r="C24">
        <v>114448</v>
      </c>
      <c r="D24" t="str">
        <f t="shared" si="2"/>
        <v>Jefferson</v>
      </c>
      <c r="G24" s="22" t="s">
        <v>26</v>
      </c>
      <c r="H24" t="str">
        <f t="shared" si="1"/>
        <v>Okanogan</v>
      </c>
    </row>
    <row r="25" spans="1:8" ht="30" x14ac:dyDescent="0.25">
      <c r="A25">
        <v>1</v>
      </c>
      <c r="B25" t="s">
        <v>3085</v>
      </c>
      <c r="C25">
        <v>2600747</v>
      </c>
      <c r="D25" t="str">
        <f t="shared" si="2"/>
        <v>Kings</v>
      </c>
      <c r="G25" s="22" t="s">
        <v>31</v>
      </c>
      <c r="H25" t="str">
        <f t="shared" si="1"/>
        <v>Pacific</v>
      </c>
    </row>
    <row r="26" spans="1:8" ht="45" x14ac:dyDescent="0.25">
      <c r="A26">
        <v>59</v>
      </c>
      <c r="B26" t="s">
        <v>17</v>
      </c>
      <c r="C26">
        <v>26719</v>
      </c>
      <c r="D26" t="str">
        <f t="shared" si="2"/>
        <v>Lewis</v>
      </c>
      <c r="G26" s="22" t="s">
        <v>34</v>
      </c>
      <c r="H26" t="str">
        <f t="shared" si="1"/>
        <v>Pend Oreille</v>
      </c>
    </row>
    <row r="27" spans="1:8" ht="30" x14ac:dyDescent="0.25">
      <c r="A27">
        <v>39</v>
      </c>
      <c r="B27" t="s">
        <v>3040</v>
      </c>
      <c r="C27">
        <v>63907</v>
      </c>
      <c r="D27" t="str">
        <f t="shared" si="2"/>
        <v>Livingston</v>
      </c>
      <c r="G27" s="22" t="s">
        <v>3</v>
      </c>
      <c r="H27" t="str">
        <f t="shared" si="1"/>
        <v>Pierce</v>
      </c>
    </row>
    <row r="28" spans="1:8" ht="30" x14ac:dyDescent="0.25">
      <c r="A28">
        <v>37</v>
      </c>
      <c r="B28" t="s">
        <v>3041</v>
      </c>
      <c r="C28">
        <v>71359</v>
      </c>
      <c r="D28" t="str">
        <f t="shared" si="2"/>
        <v>Madison</v>
      </c>
      <c r="G28" s="22" t="s">
        <v>33</v>
      </c>
      <c r="H28" t="str">
        <f t="shared" si="1"/>
        <v>San Juan</v>
      </c>
    </row>
    <row r="29" spans="1:8" ht="30" x14ac:dyDescent="0.25">
      <c r="A29">
        <v>9</v>
      </c>
      <c r="B29" t="s">
        <v>3042</v>
      </c>
      <c r="C29">
        <v>744248</v>
      </c>
      <c r="D29" t="str">
        <f t="shared" si="2"/>
        <v>Monroe</v>
      </c>
      <c r="G29" s="22" t="s">
        <v>12</v>
      </c>
      <c r="H29" t="str">
        <f t="shared" si="1"/>
        <v>Skagit</v>
      </c>
    </row>
    <row r="30" spans="1:8" ht="30" x14ac:dyDescent="0.25">
      <c r="A30">
        <v>47</v>
      </c>
      <c r="B30" t="s">
        <v>3043</v>
      </c>
      <c r="C30">
        <v>49426</v>
      </c>
      <c r="D30" t="str">
        <f t="shared" si="2"/>
        <v>Montgomery</v>
      </c>
      <c r="G30" s="22" t="s">
        <v>35</v>
      </c>
      <c r="H30" t="str">
        <f t="shared" si="1"/>
        <v>Skamania</v>
      </c>
    </row>
    <row r="31" spans="1:8" ht="45" x14ac:dyDescent="0.25">
      <c r="A31">
        <v>6</v>
      </c>
      <c r="B31" t="s">
        <v>3044</v>
      </c>
      <c r="C31">
        <v>1356564</v>
      </c>
      <c r="D31" t="str">
        <f t="shared" si="2"/>
        <v>Nassau</v>
      </c>
      <c r="G31" s="22" t="s">
        <v>4</v>
      </c>
      <c r="H31" t="str">
        <f t="shared" si="1"/>
        <v>Snohomish</v>
      </c>
    </row>
    <row r="32" spans="1:8" ht="30" x14ac:dyDescent="0.25">
      <c r="A32">
        <v>3</v>
      </c>
      <c r="B32" t="s">
        <v>3086</v>
      </c>
      <c r="C32">
        <v>1632480</v>
      </c>
      <c r="D32" t="str">
        <f t="shared" si="2"/>
        <v>New York</v>
      </c>
      <c r="G32" s="22" t="s">
        <v>5</v>
      </c>
      <c r="H32" t="str">
        <f t="shared" si="1"/>
        <v>Spokane</v>
      </c>
    </row>
    <row r="33" spans="1:8" ht="30" x14ac:dyDescent="0.25">
      <c r="A33">
        <v>18</v>
      </c>
      <c r="B33" t="s">
        <v>3046</v>
      </c>
      <c r="C33">
        <v>211704</v>
      </c>
      <c r="D33" t="str">
        <f t="shared" si="2"/>
        <v>Niagara</v>
      </c>
      <c r="G33" s="22" t="s">
        <v>25</v>
      </c>
      <c r="H33" t="str">
        <f t="shared" si="1"/>
        <v>Stevens</v>
      </c>
    </row>
    <row r="34" spans="1:8" ht="30" x14ac:dyDescent="0.25">
      <c r="A34">
        <v>16</v>
      </c>
      <c r="B34" t="s">
        <v>3047</v>
      </c>
      <c r="C34">
        <v>230782</v>
      </c>
      <c r="D34" t="str">
        <f t="shared" si="2"/>
        <v>Oneida</v>
      </c>
      <c r="G34" s="22" t="s">
        <v>7</v>
      </c>
      <c r="H34" t="str">
        <f t="shared" si="1"/>
        <v>Thurston</v>
      </c>
    </row>
    <row r="35" spans="1:8" ht="45" x14ac:dyDescent="0.25">
      <c r="A35">
        <v>11</v>
      </c>
      <c r="B35" t="s">
        <v>3048</v>
      </c>
      <c r="C35">
        <v>464242</v>
      </c>
      <c r="D35" t="str">
        <f t="shared" si="2"/>
        <v>Onondaga</v>
      </c>
      <c r="G35" s="22" t="s">
        <v>38</v>
      </c>
      <c r="H35" t="str">
        <f t="shared" si="1"/>
        <v>Wahkiakum</v>
      </c>
    </row>
    <row r="36" spans="1:8" ht="30" x14ac:dyDescent="0.25">
      <c r="A36">
        <v>27</v>
      </c>
      <c r="B36" t="s">
        <v>3049</v>
      </c>
      <c r="C36">
        <v>109472</v>
      </c>
      <c r="D36" t="str">
        <f t="shared" si="2"/>
        <v>Ontario</v>
      </c>
      <c r="G36" s="22" t="s">
        <v>22</v>
      </c>
      <c r="H36" t="str">
        <f t="shared" si="1"/>
        <v>Walla Walla</v>
      </c>
    </row>
    <row r="37" spans="1:8" ht="30" x14ac:dyDescent="0.25">
      <c r="A37">
        <v>12</v>
      </c>
      <c r="B37" t="s">
        <v>3050</v>
      </c>
      <c r="C37">
        <v>378227</v>
      </c>
      <c r="D37" t="str">
        <f t="shared" si="2"/>
        <v>Orange</v>
      </c>
      <c r="G37" s="22" t="s">
        <v>10</v>
      </c>
      <c r="H37" t="str">
        <f t="shared" si="1"/>
        <v>Whatcom</v>
      </c>
    </row>
    <row r="38" spans="1:8" ht="30" x14ac:dyDescent="0.25">
      <c r="A38">
        <v>54</v>
      </c>
      <c r="B38" t="s">
        <v>3051</v>
      </c>
      <c r="C38">
        <v>41175</v>
      </c>
      <c r="D38" t="str">
        <f t="shared" si="2"/>
        <v>Orleans</v>
      </c>
      <c r="G38" s="22" t="s">
        <v>23</v>
      </c>
      <c r="H38" t="str">
        <f t="shared" si="1"/>
        <v>Whitman</v>
      </c>
    </row>
    <row r="39" spans="1:8" x14ac:dyDescent="0.25">
      <c r="A39">
        <v>24</v>
      </c>
      <c r="B39" t="s">
        <v>3052</v>
      </c>
      <c r="C39">
        <v>119104</v>
      </c>
      <c r="D39" t="str">
        <f t="shared" si="2"/>
        <v>Oswego</v>
      </c>
      <c r="G39" s="22" t="s">
        <v>9</v>
      </c>
      <c r="H39" t="str">
        <f t="shared" si="1"/>
        <v>Yakima</v>
      </c>
    </row>
    <row r="40" spans="1:8" x14ac:dyDescent="0.25">
      <c r="A40">
        <v>43</v>
      </c>
      <c r="B40" t="s">
        <v>3053</v>
      </c>
      <c r="C40">
        <v>60244</v>
      </c>
      <c r="D40" t="str">
        <f t="shared" si="2"/>
        <v>Otsego</v>
      </c>
    </row>
    <row r="41" spans="1:8" x14ac:dyDescent="0.25">
      <c r="A41">
        <v>29</v>
      </c>
      <c r="B41" t="s">
        <v>3054</v>
      </c>
      <c r="C41">
        <v>99070</v>
      </c>
      <c r="D41" t="str">
        <f t="shared" si="2"/>
        <v>Putnam</v>
      </c>
    </row>
    <row r="42" spans="1:8" x14ac:dyDescent="0.25">
      <c r="A42">
        <v>2</v>
      </c>
      <c r="B42" t="s">
        <v>3055</v>
      </c>
      <c r="C42">
        <v>2298513</v>
      </c>
      <c r="D42" t="str">
        <f t="shared" si="2"/>
        <v>Queens</v>
      </c>
    </row>
    <row r="43" spans="1:8" x14ac:dyDescent="0.25">
      <c r="A43">
        <v>21</v>
      </c>
      <c r="B43" t="s">
        <v>3056</v>
      </c>
      <c r="C43">
        <v>159431</v>
      </c>
      <c r="D43" t="str">
        <f t="shared" si="2"/>
        <v>Rensselaer</v>
      </c>
    </row>
    <row r="44" spans="1:8" x14ac:dyDescent="0.25">
      <c r="A44">
        <v>10</v>
      </c>
      <c r="B44" t="s">
        <v>3087</v>
      </c>
      <c r="C44">
        <v>474101</v>
      </c>
      <c r="D44" t="str">
        <f t="shared" si="2"/>
        <v>Richmond</v>
      </c>
    </row>
    <row r="45" spans="1:8" x14ac:dyDescent="0.25">
      <c r="A45">
        <v>13</v>
      </c>
      <c r="B45" t="s">
        <v>3058</v>
      </c>
      <c r="C45">
        <v>323686</v>
      </c>
      <c r="D45" t="str">
        <f t="shared" si="2"/>
        <v>Rockland</v>
      </c>
    </row>
    <row r="46" spans="1:8" x14ac:dyDescent="0.25">
      <c r="A46">
        <v>17</v>
      </c>
      <c r="B46" t="s">
        <v>3060</v>
      </c>
      <c r="C46">
        <v>227377</v>
      </c>
      <c r="D46" t="str">
        <f t="shared" ref="D46:D63" si="3">LEFT(B46,LEN(B46)-7)</f>
        <v>Saratoga</v>
      </c>
    </row>
    <row r="47" spans="1:8" x14ac:dyDescent="0.25">
      <c r="A47">
        <v>22</v>
      </c>
      <c r="B47" t="s">
        <v>3061</v>
      </c>
      <c r="C47">
        <v>154883</v>
      </c>
      <c r="D47" t="str">
        <f t="shared" si="3"/>
        <v>Schenectady</v>
      </c>
    </row>
    <row r="48" spans="1:8" x14ac:dyDescent="0.25">
      <c r="A48">
        <v>58</v>
      </c>
      <c r="B48" t="s">
        <v>3062</v>
      </c>
      <c r="C48">
        <v>31364</v>
      </c>
      <c r="D48" t="str">
        <f t="shared" si="3"/>
        <v>Schoharie</v>
      </c>
    </row>
    <row r="49" spans="1:4" x14ac:dyDescent="0.25">
      <c r="A49">
        <v>61</v>
      </c>
      <c r="B49" t="s">
        <v>3063</v>
      </c>
      <c r="C49">
        <v>17992</v>
      </c>
      <c r="D49" t="str">
        <f t="shared" si="3"/>
        <v>Schuyler</v>
      </c>
    </row>
    <row r="50" spans="1:4" x14ac:dyDescent="0.25">
      <c r="A50">
        <v>57</v>
      </c>
      <c r="B50" t="s">
        <v>3064</v>
      </c>
      <c r="C50">
        <v>34612</v>
      </c>
      <c r="D50" t="str">
        <f t="shared" si="3"/>
        <v>Seneca</v>
      </c>
    </row>
    <row r="51" spans="1:4" x14ac:dyDescent="0.25">
      <c r="A51">
        <v>26</v>
      </c>
      <c r="B51" t="s">
        <v>3088</v>
      </c>
      <c r="C51">
        <v>109558</v>
      </c>
      <c r="D51" t="str">
        <f t="shared" si="3"/>
        <v>St. Lawrence</v>
      </c>
    </row>
    <row r="52" spans="1:4" x14ac:dyDescent="0.25">
      <c r="A52">
        <v>30</v>
      </c>
      <c r="B52" t="s">
        <v>3065</v>
      </c>
      <c r="C52">
        <v>96927</v>
      </c>
      <c r="D52" t="str">
        <f t="shared" si="3"/>
        <v>Steuben</v>
      </c>
    </row>
    <row r="53" spans="1:4" x14ac:dyDescent="0.25">
      <c r="A53">
        <v>4</v>
      </c>
      <c r="B53" t="s">
        <v>3066</v>
      </c>
      <c r="C53">
        <v>1487901</v>
      </c>
      <c r="D53" t="str">
        <f t="shared" si="3"/>
        <v>Suffolk</v>
      </c>
    </row>
    <row r="54" spans="1:4" x14ac:dyDescent="0.25">
      <c r="A54">
        <v>36</v>
      </c>
      <c r="B54" t="s">
        <v>3067</v>
      </c>
      <c r="C54">
        <v>75211</v>
      </c>
      <c r="D54" t="str">
        <f t="shared" si="3"/>
        <v>Sullivan</v>
      </c>
    </row>
    <row r="55" spans="1:4" x14ac:dyDescent="0.25">
      <c r="A55">
        <v>48</v>
      </c>
      <c r="B55" t="s">
        <v>3068</v>
      </c>
      <c r="C55">
        <v>49045</v>
      </c>
      <c r="D55" t="str">
        <f t="shared" si="3"/>
        <v>Tioga</v>
      </c>
    </row>
    <row r="56" spans="1:4" x14ac:dyDescent="0.25">
      <c r="A56">
        <v>28</v>
      </c>
      <c r="B56" t="s">
        <v>3069</v>
      </c>
      <c r="C56">
        <v>102962</v>
      </c>
      <c r="D56" t="str">
        <f t="shared" si="3"/>
        <v>Tompkins</v>
      </c>
    </row>
    <row r="57" spans="1:4" x14ac:dyDescent="0.25">
      <c r="A57">
        <v>20</v>
      </c>
      <c r="B57" t="s">
        <v>3070</v>
      </c>
      <c r="C57">
        <v>179303</v>
      </c>
      <c r="D57" t="str">
        <f t="shared" si="3"/>
        <v>Ulster</v>
      </c>
    </row>
    <row r="58" spans="1:4" x14ac:dyDescent="0.25">
      <c r="A58">
        <v>38</v>
      </c>
      <c r="B58" t="s">
        <v>3071</v>
      </c>
      <c r="C58">
        <v>64480</v>
      </c>
      <c r="D58" t="str">
        <f t="shared" si="3"/>
        <v>Warren</v>
      </c>
    </row>
    <row r="59" spans="1:4" x14ac:dyDescent="0.25">
      <c r="A59">
        <v>41</v>
      </c>
      <c r="B59" t="s">
        <v>3072</v>
      </c>
      <c r="C59">
        <v>61828</v>
      </c>
      <c r="D59" t="str">
        <f t="shared" si="3"/>
        <v>Washington</v>
      </c>
    </row>
    <row r="60" spans="1:4" x14ac:dyDescent="0.25">
      <c r="A60">
        <v>31</v>
      </c>
      <c r="B60" t="s">
        <v>3073</v>
      </c>
      <c r="C60">
        <v>90856</v>
      </c>
      <c r="D60" t="str">
        <f t="shared" si="3"/>
        <v>Wayne</v>
      </c>
    </row>
    <row r="61" spans="1:4" x14ac:dyDescent="0.25">
      <c r="A61">
        <v>7</v>
      </c>
      <c r="B61" t="s">
        <v>3074</v>
      </c>
      <c r="C61">
        <v>968815</v>
      </c>
      <c r="D61" t="str">
        <f t="shared" si="3"/>
        <v>Westchester</v>
      </c>
    </row>
    <row r="62" spans="1:4" x14ac:dyDescent="0.25">
      <c r="A62">
        <v>55</v>
      </c>
      <c r="B62" t="s">
        <v>3075</v>
      </c>
      <c r="C62">
        <v>40565</v>
      </c>
      <c r="D62" t="str">
        <f t="shared" si="3"/>
        <v>Wyoming</v>
      </c>
    </row>
    <row r="63" spans="1:4" x14ac:dyDescent="0.25">
      <c r="A63">
        <v>60</v>
      </c>
      <c r="B63" t="s">
        <v>3076</v>
      </c>
      <c r="C63">
        <v>25009</v>
      </c>
      <c r="D63" t="str">
        <f t="shared" si="3"/>
        <v>Yates</v>
      </c>
    </row>
  </sheetData>
  <sortState xmlns:xlrd2="http://schemas.microsoft.com/office/spreadsheetml/2017/richdata2" ref="A1:D63">
    <sortCondition ref="D2"/>
  </sortState>
  <hyperlinks>
    <hyperlink ref="B25" r:id="rId1" display="https://www.newyork-demographics.com/kings-county-demographics" xr:uid="{0DAF4BA8-67D6-4072-B55B-3FB192781A4D}"/>
    <hyperlink ref="B42" r:id="rId2" display="https://www.newyork-demographics.com/queens-county-demographics" xr:uid="{0DEE0D2E-2F78-468C-8D12-0F47405733F8}"/>
    <hyperlink ref="B32" r:id="rId3" display="https://www.newyork-demographics.com/new-york-county-demographics" xr:uid="{0C1997BA-6BAF-41C4-BD4D-F773EAA1C9CA}"/>
    <hyperlink ref="B53" r:id="rId4" display="https://www.newyork-demographics.com/suffolk-county-demographics" xr:uid="{9BF781D8-6270-4451-953A-4054C5E90B56}"/>
    <hyperlink ref="B3" r:id="rId5" display="https://www.newyork-demographics.com/bronx-county-demographics" xr:uid="{BE45C08D-12B4-4558-A52D-CFC031F7EEB5}"/>
    <hyperlink ref="B31" r:id="rId6" display="https://www.newyork-demographics.com/nassau-county-demographics" xr:uid="{D6345313-A049-49F9-A422-D3896D77173A}"/>
    <hyperlink ref="B61" r:id="rId7" display="https://www.newyork-demographics.com/westchester-county-demographics" xr:uid="{7344A8A1-4988-4061-B14C-21B7F86F2A35}"/>
    <hyperlink ref="B16" r:id="rId8" display="https://www.newyork-demographics.com/erie-county-demographics" xr:uid="{667F0015-1605-4B4B-978A-137BF5A9FD12}"/>
    <hyperlink ref="B29" r:id="rId9" display="https://www.newyork-demographics.com/monroe-county-demographics" xr:uid="{A450EF13-40CC-48AD-8E57-3ADA18D6A857}"/>
    <hyperlink ref="B44" r:id="rId10" display="https://www.newyork-demographics.com/richmond-county-demographics" xr:uid="{89F021B3-A6C4-4970-A9EA-796A92A69278}"/>
    <hyperlink ref="B35" r:id="rId11" display="https://www.newyork-demographics.com/onondaga-county-demographics" xr:uid="{3491343E-697D-46AA-9ECE-E797415FCD19}"/>
    <hyperlink ref="B37" r:id="rId12" display="https://www.newyork-demographics.com/orange-county-demographics" xr:uid="{C3EAC23A-2A2A-49B7-8766-BB2840AD096B}"/>
    <hyperlink ref="B45" r:id="rId13" display="https://www.newyork-demographics.com/rockland-county-demographics" xr:uid="{3DDB0D0E-068D-4C90-B7A9-FAF4D5FE4077}"/>
    <hyperlink ref="B1" r:id="rId14" display="https://www.newyork-demographics.com/albany-county-demographics" xr:uid="{306EF9B6-32FA-4D6A-BB75-FD92FB0E6ED9}"/>
    <hyperlink ref="B15" r:id="rId15" display="https://www.newyork-demographics.com/dutchess-county-demographics" xr:uid="{2283BBC3-75DE-4AA2-8F5A-B32017142BAF}"/>
    <hyperlink ref="B34" r:id="rId16" display="https://www.newyork-demographics.com/oneida-county-demographics" xr:uid="{9F031539-5530-41E6-B99D-F4135361E49B}"/>
    <hyperlink ref="B46" r:id="rId17" display="https://www.newyork-demographics.com/saratoga-county-demographics" xr:uid="{0ED4A2C5-FC7A-4E18-B6D3-E1BB601E2A4B}"/>
    <hyperlink ref="B33" r:id="rId18" display="https://www.newyork-demographics.com/niagara-county-demographics" xr:uid="{93DEF97B-A98B-4C03-9CE6-707CAA61AD2C}"/>
    <hyperlink ref="B4" r:id="rId19" display="https://www.newyork-demographics.com/broome-county-demographics" xr:uid="{794808E3-2107-45FF-BBD9-6C140C246462}"/>
    <hyperlink ref="B57" r:id="rId20" display="https://www.newyork-demographics.com/ulster-county-demographics" xr:uid="{6BC6B1D5-279E-4B6B-B188-686D6E1D41AE}"/>
    <hyperlink ref="B43" r:id="rId21" display="https://www.newyork-demographics.com/rensselaer-county-demographics" xr:uid="{3628EB64-5DCF-4893-BCDB-5EA68803FCF3}"/>
    <hyperlink ref="B47" r:id="rId22" display="https://www.newyork-demographics.com/schenectady-county-demographics" xr:uid="{62A59A9E-A1E2-4DFD-8C07-9DC8030B0D53}"/>
    <hyperlink ref="B7" r:id="rId23" display="https://www.newyork-demographics.com/chautauqua-county-demographics" xr:uid="{72AB6CBE-ED88-4C68-B818-02A14E14D220}"/>
    <hyperlink ref="B39" r:id="rId24" display="https://www.newyork-demographics.com/oswego-county-demographics" xr:uid="{5E9FF8A4-9AFC-4D42-A690-308B2F2666CC}"/>
    <hyperlink ref="B24" r:id="rId25" display="https://www.newyork-demographics.com/jefferson-county-demographics" xr:uid="{EB7CAF2C-9883-4911-BE2D-FE2DE67C55A2}"/>
    <hyperlink ref="B51" r:id="rId26" display="https://www.newyork-demographics.com/st-lawrence-county-demographics" xr:uid="{58877B00-7086-4B17-B93A-4CFAC194D77C}"/>
    <hyperlink ref="B36" r:id="rId27" display="https://www.newyork-demographics.com/ontario-county-demographics" xr:uid="{862DE56E-0307-45A4-B3DB-F7816677B6FD}"/>
    <hyperlink ref="B56" r:id="rId28" display="https://www.newyork-demographics.com/tompkins-county-demographics" xr:uid="{026D6A3C-B03E-4F53-BF8C-63F5037185EA}"/>
    <hyperlink ref="B41" r:id="rId29" display="https://www.newyork-demographics.com/putnam-county-demographics" xr:uid="{FBD68D3A-7E46-46AE-B87A-3727BAC2A5BB}"/>
    <hyperlink ref="B52" r:id="rId30" display="https://www.newyork-demographics.com/steuben-county-demographics" xr:uid="{E9C5709F-D459-43C2-9D12-6F1BE87FB89E}"/>
    <hyperlink ref="B60" r:id="rId31" display="https://www.newyork-demographics.com/wayne-county-demographics" xr:uid="{15A33042-21EC-40A3-B449-D66C46F158BB}"/>
    <hyperlink ref="B8" r:id="rId32" display="https://www.newyork-demographics.com/chemung-county-demographics" xr:uid="{19985CCC-EBFE-4C0A-ADCF-7D18729ECB47}"/>
    <hyperlink ref="B10" r:id="rId33" display="https://www.newyork-demographics.com/clinton-county-demographics" xr:uid="{78EF9A14-A8D3-42E7-B269-1C9C2AEC1C6C}"/>
    <hyperlink ref="B6" r:id="rId34" display="https://www.newyork-demographics.com/cayuga-county-demographics" xr:uid="{DE2B0B5D-6D55-4C2C-8284-22D33AD7F8C6}"/>
    <hyperlink ref="B5" r:id="rId35" display="https://www.newyork-demographics.com/cattaraugus-county-demographics" xr:uid="{30475A1F-EE83-4F40-A109-C0678E14FC4F}"/>
    <hyperlink ref="B54" r:id="rId36" display="https://www.newyork-demographics.com/sullivan-county-demographics" xr:uid="{FABC88B6-F48B-497B-9632-6FCE6E8F8E76}"/>
    <hyperlink ref="B28" r:id="rId37" display="https://www.newyork-demographics.com/madison-county-demographics" xr:uid="{C002DA7D-2E2F-4138-B6E5-3FFAA0FEE74C}"/>
    <hyperlink ref="B58" r:id="rId38" display="https://www.newyork-demographics.com/warren-county-demographics" xr:uid="{5453F353-CDCA-4EF8-957B-4D74F3A9408D}"/>
    <hyperlink ref="B27" r:id="rId39" display="https://www.newyork-demographics.com/livingston-county-demographics" xr:uid="{01A226BB-0569-47F0-9E3C-48D06313D739}"/>
    <hyperlink ref="B23" r:id="rId40" display="https://www.newyork-demographics.com/herkimer-county-demographics" xr:uid="{9A414536-30B0-47D3-9EC1-89D444697C51}"/>
    <hyperlink ref="B59" r:id="rId41" display="https://www.newyork-demographics.com/washington-county-demographics" xr:uid="{BC8D309D-18A6-4B14-BD11-5207FF85F27A}"/>
    <hyperlink ref="B11" r:id="rId42" display="https://www.newyork-demographics.com/columbia-county-demographics" xr:uid="{2A0833B2-D857-401C-AE1B-B67175C224D5}"/>
    <hyperlink ref="B40" r:id="rId43" display="https://www.newyork-demographics.com/otsego-county-demographics" xr:uid="{2299A323-D1C6-4BC7-A305-C2558710E0DA}"/>
    <hyperlink ref="B20" r:id="rId44" display="https://www.newyork-demographics.com/genesee-county-demographics" xr:uid="{C8E42592-345F-43B2-8B51-6C63D766A0F6}"/>
    <hyperlink ref="B19" r:id="rId45" display="https://www.newyork-demographics.com/fulton-county-demographics" xr:uid="{DE482BDD-AA92-41EF-9C79-B73591E7B74F}"/>
    <hyperlink ref="B18" r:id="rId46" display="https://www.newyork-demographics.com/franklin-county-demographics" xr:uid="{4B73154A-B4FA-4AEA-9991-24941DB267A2}"/>
    <hyperlink ref="B30" r:id="rId47" display="https://www.newyork-demographics.com/montgomery-county-demographics" xr:uid="{CE7512A2-0434-4BC3-AA2B-A87951748961}"/>
    <hyperlink ref="B55" r:id="rId48" display="https://www.newyork-demographics.com/tioga-county-demographics" xr:uid="{49F976AD-A934-4461-AF92-A7FEAC55C1E5}"/>
    <hyperlink ref="B9" r:id="rId49" display="https://www.newyork-demographics.com/chenango-county-demographics" xr:uid="{D21701F9-E31D-4762-B98C-49149219F663}"/>
    <hyperlink ref="B12" r:id="rId50" display="https://www.newyork-demographics.com/cortland-county-demographics" xr:uid="{96E72A51-8529-4283-903E-F0AC3DD689B7}"/>
    <hyperlink ref="B21" r:id="rId51" display="https://www.newyork-demographics.com/greene-county-demographics" xr:uid="{610F168D-6659-4B1B-B305-ABDCE27444E3}"/>
    <hyperlink ref="B2" r:id="rId52" display="https://www.newyork-demographics.com/allegany-county-demographics" xr:uid="{E36D930A-86AA-4D4B-A585-3CB2AA2BB36D}"/>
    <hyperlink ref="B14" r:id="rId53" display="https://www.newyork-demographics.com/delaware-county-demographics" xr:uid="{2318626E-5E92-4596-8922-CF1D47147709}"/>
    <hyperlink ref="B38" r:id="rId54" display="https://www.newyork-demographics.com/orleans-county-demographics" xr:uid="{BFFD00A9-6769-45FB-B422-F0D86BC071DC}"/>
    <hyperlink ref="B62" r:id="rId55" display="https://www.newyork-demographics.com/wyoming-county-demographics" xr:uid="{5FFCE832-198D-4A2A-AA99-07F058221E3E}"/>
    <hyperlink ref="B17" r:id="rId56" display="https://www.newyork-demographics.com/essex-county-demographics" xr:uid="{8E3EC755-613B-44B5-807E-762EF8509EA9}"/>
    <hyperlink ref="B50" r:id="rId57" display="https://www.newyork-demographics.com/seneca-county-demographics" xr:uid="{DEACD41A-42A7-4FF3-A3B1-92EB14FBFB42}"/>
    <hyperlink ref="B48" r:id="rId58" display="https://www.newyork-demographics.com/schoharie-county-demographics" xr:uid="{077C4141-CFF7-4BCF-8F13-0751A74EFC70}"/>
    <hyperlink ref="B26" r:id="rId59" display="https://www.newyork-demographics.com/lewis-county-demographics" xr:uid="{94BE8E2B-857C-4F2D-8A09-DF5C2799325E}"/>
    <hyperlink ref="B63" r:id="rId60" display="https://www.newyork-demographics.com/yates-county-demographics" xr:uid="{AFD6C523-08D3-43DC-A1C9-24E17C064668}"/>
    <hyperlink ref="B49" r:id="rId61" display="https://www.newyork-demographics.com/schuyler-county-demographics" xr:uid="{D9D8B9E8-F8ED-4BE6-9B7C-3D4D4DD3A647}"/>
    <hyperlink ref="B22" r:id="rId62" display="https://www.newyork-demographics.com/hamilton-county-demographics" xr:uid="{85E94683-597A-460F-AF39-8759799E964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WA2019_race</vt:lpstr>
      <vt:lpstr>WA2019_plot</vt:lpstr>
      <vt:lpstr>NY2019</vt:lpstr>
      <vt:lpstr>Sheet11</vt:lpstr>
      <vt:lpstr>NY carehomes</vt:lpstr>
      <vt:lpstr>NY county income</vt:lpstr>
      <vt:lpstr>WA carehomes</vt:lpstr>
      <vt:lpstr>US_carehomes</vt:lpstr>
      <vt:lpstr>Sheet2</vt:lpstr>
      <vt:lpstr>Sheet3</vt:lpstr>
      <vt:lpstr>Carehome occupancy</vt:lpstr>
      <vt:lpstr>Sheet5</vt:lpstr>
      <vt:lpstr>Sheet6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xiaoyang meng</dc:creator>
  <cp:lastModifiedBy>xiaoyang meng</cp:lastModifiedBy>
  <dcterms:created xsi:type="dcterms:W3CDTF">2015-06-05T18:17:20Z</dcterms:created>
  <dcterms:modified xsi:type="dcterms:W3CDTF">2020-06-18T22:15:11Z</dcterms:modified>
</cp:coreProperties>
</file>